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928"/>
  <workbookPr showInkAnnotation="0" backupFile="1" codeName="ThisWorkbook" defaultThemeVersion="124226"/>
  <mc:AlternateContent xmlns:mc="http://schemas.openxmlformats.org/markup-compatibility/2006">
    <mc:Choice Requires="x15">
      <x15ac:absPath xmlns:x15ac="http://schemas.microsoft.com/office/spreadsheetml/2010/11/ac" url="C:\Users\CarolynGorman\OneDrive\repos\school-mh\"/>
    </mc:Choice>
  </mc:AlternateContent>
  <xr:revisionPtr revIDLastSave="0" documentId="8_{5D5DE9D2-052B-4AC6-B8C1-E2DF83E11A33}" xr6:coauthVersionLast="47" xr6:coauthVersionMax="47" xr10:uidLastSave="{00000000-0000-0000-0000-000000000000}"/>
  <bookViews>
    <workbookView xWindow="-120" yWindow="-120" windowWidth="29040" windowHeight="17520" tabRatio="724" xr2:uid="{00000000-000D-0000-FFFF-FFFF00000000}"/>
  </bookViews>
  <sheets>
    <sheet name="17action " sheetId="1" r:id="rId1"/>
    <sheet name="2017 OMB Request_Div Directors" sheetId="2" state="hidden" r:id="rId2"/>
    <sheet name="2017 OMB REQUEST_OriginalMaster" sheetId="3" state="hidden" r:id="rId3"/>
  </sheets>
  <externalReferences>
    <externalReference r:id="rId4"/>
  </externalReferences>
  <definedNames>
    <definedName name="\C" localSheetId="0">#REF!</definedName>
    <definedName name="\C" localSheetId="1">#REF!</definedName>
    <definedName name="\C" localSheetId="2">#REF!</definedName>
    <definedName name="\C">#REF!</definedName>
    <definedName name="_xlnm._FilterDatabase" localSheetId="0" hidden="1">'17action '!$A$5:$W$656</definedName>
    <definedName name="_xlnm._FilterDatabase" localSheetId="1" hidden="1">'2017 OMB Request_Div Directors'!$AD$1:$AF$2046</definedName>
    <definedName name="_xlnm._FilterDatabase" localSheetId="2" hidden="1">'2017 OMB REQUEST_OriginalMaster'!$AD$1:$AF$2052</definedName>
    <definedName name="_xlnm.Print_Area" localSheetId="0">'17action '!$A$1:$W$666</definedName>
    <definedName name="_xlnm.Print_Area" localSheetId="1">'2017 OMB Request_Div Directors'!$C$1:$BM$782</definedName>
    <definedName name="_xlnm.Print_Area" localSheetId="2">'2017 OMB REQUEST_OriginalMaster'!$C$1:$BM$788</definedName>
    <definedName name="_xlnm.Print_Titles" localSheetId="0">'17action '!$A:$J,'17action '!$1:$4</definedName>
    <definedName name="_xlnm.Print_Titles" localSheetId="1">'2017 OMB Request_Div Directors'!$C:$L,'2017 OMB Request_Div Directors'!$1:$7</definedName>
    <definedName name="_xlnm.Print_Titles" localSheetId="2">'2017 OMB REQUEST_OriginalMaster'!$C:$L,'2017 OMB REQUEST_OriginalMaster'!$1:$7</definedName>
    <definedName name="Z_07581191_F31F_4703_A75F_2B794D4694A9_.wvu.Cols" localSheetId="0" hidden="1">'17action '!#REF!,'17action '!#REF!,'17action '!$M:$W,'17action '!#REF!</definedName>
    <definedName name="Z_07581191_F31F_4703_A75F_2B794D4694A9_.wvu.Cols" localSheetId="1" hidden="1">'2017 OMB Request_Div Directors'!$AL:$BM</definedName>
    <definedName name="Z_07581191_F31F_4703_A75F_2B794D4694A9_.wvu.FilterData" localSheetId="0" hidden="1">'17action '!#REF!</definedName>
    <definedName name="Z_07581191_F31F_4703_A75F_2B794D4694A9_.wvu.FilterData" localSheetId="1" hidden="1">'2017 OMB Request_Div Directors'!$AD$1:$AF$2046</definedName>
    <definedName name="Z_07581191_F31F_4703_A75F_2B794D4694A9_.wvu.FilterData" localSheetId="2" hidden="1">'2017 OMB REQUEST_OriginalMaster'!$AD$1:$AF$2052</definedName>
    <definedName name="Z_07581191_F31F_4703_A75F_2B794D4694A9_.wvu.PrintArea" localSheetId="0" hidden="1">'17action '!$A$1:$W$665</definedName>
    <definedName name="Z_07581191_F31F_4703_A75F_2B794D4694A9_.wvu.PrintArea" localSheetId="1" hidden="1">'2017 OMB Request_Div Directors'!$C$1:$BM$782</definedName>
    <definedName name="Z_07581191_F31F_4703_A75F_2B794D4694A9_.wvu.PrintArea" localSheetId="2" hidden="1">'2017 OMB REQUEST_OriginalMaster'!$C$1:$BM$788</definedName>
    <definedName name="Z_07581191_F31F_4703_A75F_2B794D4694A9_.wvu.PrintTitles" localSheetId="0" hidden="1">'17action '!$A:$J,'17action '!$1:$4</definedName>
    <definedName name="Z_07581191_F31F_4703_A75F_2B794D4694A9_.wvu.PrintTitles" localSheetId="1" hidden="1">'2017 OMB Request_Div Directors'!$C:$L,'2017 OMB Request_Div Directors'!$1:$7</definedName>
    <definedName name="Z_07581191_F31F_4703_A75F_2B794D4694A9_.wvu.PrintTitles" localSheetId="2" hidden="1">'2017 OMB REQUEST_OriginalMaster'!$C:$L,'2017 OMB REQUEST_OriginalMaster'!$1:$7</definedName>
    <definedName name="Z_271DD88D_7BAE_482B_A5C9_427B06E7CBBC_.wvu.FilterData" localSheetId="0" hidden="1">'17action '!#REF!</definedName>
    <definedName name="Z_408673B6_ADF5_4C0D_B802_14E19C18FA6F_.wvu.FilterData" localSheetId="0" hidden="1">'17action '!#REF!</definedName>
    <definedName name="Z_5AA079AF_4B83_4494_8D12_827CA90E57E8_.wvu.FilterData" localSheetId="0" hidden="1">'17action '!#REF!</definedName>
    <definedName name="Z_5E4A262A_9DBA_4026_A88D_1ADA92A72422_.wvu.FilterData" localSheetId="0" hidden="1">'17action '!#REF!</definedName>
    <definedName name="Z_67C22DF3_BFA9_4C7F_B397_0971510842B5_.wvu.Cols" localSheetId="0" hidden="1">'17action '!#REF!,'17action '!#REF!,'17action '!$M:$W,'17action '!#REF!</definedName>
    <definedName name="Z_67C22DF3_BFA9_4C7F_B397_0971510842B5_.wvu.Cols" localSheetId="1" hidden="1">'2017 OMB Request_Div Directors'!$AL:$BM</definedName>
    <definedName name="Z_67C22DF3_BFA9_4C7F_B397_0971510842B5_.wvu.FilterData" localSheetId="0" hidden="1">'17action '!#REF!</definedName>
    <definedName name="Z_67C22DF3_BFA9_4C7F_B397_0971510842B5_.wvu.FilterData" localSheetId="1" hidden="1">'2017 OMB Request_Div Directors'!$AD$1:$AF$2046</definedName>
    <definedName name="Z_67C22DF3_BFA9_4C7F_B397_0971510842B5_.wvu.FilterData" localSheetId="2" hidden="1">'2017 OMB REQUEST_OriginalMaster'!$AD$1:$AF$2052</definedName>
    <definedName name="Z_67C22DF3_BFA9_4C7F_B397_0971510842B5_.wvu.PrintArea" localSheetId="0" hidden="1">'17action '!$A$1:$W$665</definedName>
    <definedName name="Z_67C22DF3_BFA9_4C7F_B397_0971510842B5_.wvu.PrintArea" localSheetId="1" hidden="1">'2017 OMB Request_Div Directors'!$C$1:$BM$782</definedName>
    <definedName name="Z_67C22DF3_BFA9_4C7F_B397_0971510842B5_.wvu.PrintArea" localSheetId="2" hidden="1">'2017 OMB REQUEST_OriginalMaster'!$C$1:$BM$788</definedName>
    <definedName name="Z_67C22DF3_BFA9_4C7F_B397_0971510842B5_.wvu.PrintTitles" localSheetId="0" hidden="1">'17action '!$A:$J,'17action '!$1:$4</definedName>
    <definedName name="Z_67C22DF3_BFA9_4C7F_B397_0971510842B5_.wvu.PrintTitles" localSheetId="1" hidden="1">'2017 OMB Request_Div Directors'!$C:$L,'2017 OMB Request_Div Directors'!$1:$7</definedName>
    <definedName name="Z_67C22DF3_BFA9_4C7F_B397_0971510842B5_.wvu.PrintTitles" localSheetId="2" hidden="1">'2017 OMB REQUEST_OriginalMaster'!$C:$L,'2017 OMB REQUEST_OriginalMaster'!$1:$7</definedName>
    <definedName name="Z_67C22DF3_BFA9_4C7F_B397_0971510842B5_.wvu.Rows" localSheetId="0" hidden="1">'17action '!#REF!,'17action '!#REF!,'17action '!#REF!,'17action '!#REF!,'17action '!#REF!,'17action '!#REF!,'17action '!$373:$373</definedName>
    <definedName name="Z_999E10A0_A8E4_40E2_A6A8_9BB3A75A0247_.wvu.FilterData" localSheetId="0" hidden="1">'17action '!#REF!</definedName>
    <definedName name="Z_9FE924D9_7916_463A_81EB_5EB080E48099_.wvu.FilterData" localSheetId="0" hidden="1">'17action '!#REF!</definedName>
    <definedName name="Z_CF94B296_3074_4526_9D18_246BB0A9C964_.wvu.FilterData" localSheetId="0" hidden="1">'17action '!#REF!</definedName>
    <definedName name="Z_CFEABAF3_733F_4BC6_858B_87389BC3162B_.wvu.FilterData" localSheetId="0" hidden="1">'17action '!#REF!</definedName>
    <definedName name="Z_EE1F8132_CF09_4933_A1C8_89A700D98234_.wvu.Cols" localSheetId="0" hidden="1">'17action '!#REF!</definedName>
    <definedName name="Z_EE1F8132_CF09_4933_A1C8_89A700D98234_.wvu.Cols" localSheetId="1" hidden="1">'2017 OMB Request_Div Directors'!$AL:$BM</definedName>
    <definedName name="Z_EE1F8132_CF09_4933_A1C8_89A700D98234_.wvu.FilterData" localSheetId="0" hidden="1">'17action '!#REF!</definedName>
    <definedName name="Z_EE1F8132_CF09_4933_A1C8_89A700D98234_.wvu.FilterData" localSheetId="1" hidden="1">'2017 OMB Request_Div Directors'!$AD$1:$AF$2046</definedName>
    <definedName name="Z_EE1F8132_CF09_4933_A1C8_89A700D98234_.wvu.FilterData" localSheetId="2" hidden="1">'2017 OMB REQUEST_OriginalMaster'!$AD$1:$AF$2052</definedName>
    <definedName name="Z_EE1F8132_CF09_4933_A1C8_89A700D98234_.wvu.PrintArea" localSheetId="0" hidden="1">'17action '!$A$1:$W$665</definedName>
    <definedName name="Z_EE1F8132_CF09_4933_A1C8_89A700D98234_.wvu.PrintArea" localSheetId="1" hidden="1">'2017 OMB Request_Div Directors'!$C$1:$BM$782</definedName>
    <definedName name="Z_EE1F8132_CF09_4933_A1C8_89A700D98234_.wvu.PrintArea" localSheetId="2" hidden="1">'2017 OMB REQUEST_OriginalMaster'!$C$1:$BM$788</definedName>
    <definedName name="Z_EE1F8132_CF09_4933_A1C8_89A700D98234_.wvu.PrintTitles" localSheetId="0" hidden="1">'17action '!$A:$J,'17action '!$1:$4</definedName>
    <definedName name="Z_EE1F8132_CF09_4933_A1C8_89A700D98234_.wvu.PrintTitles" localSheetId="1" hidden="1">'2017 OMB Request_Div Directors'!$C:$L,'2017 OMB Request_Div Directors'!$1:$7</definedName>
    <definedName name="Z_EE1F8132_CF09_4933_A1C8_89A700D98234_.wvu.PrintTitles" localSheetId="2" hidden="1">'2017 OMB REQUEST_OriginalMaster'!$C:$L,'2017 OMB REQUEST_OriginalMaster'!$1:$7</definedName>
    <definedName name="Z_FD15C62E_E96E_4F97_B62A_30DF35E23D7E_.wvu.Cols" localSheetId="0" hidden="1">'17action '!#REF!,'17action '!#REF!,'17action '!#REF!,'17action '!#REF!,'17action '!#REF!</definedName>
    <definedName name="Z_FD15C62E_E96E_4F97_B62A_30DF35E23D7E_.wvu.Cols" localSheetId="1" hidden="1">'2017 OMB Request_Div Directors'!$AL:$BM</definedName>
    <definedName name="Z_FD15C62E_E96E_4F97_B62A_30DF35E23D7E_.wvu.FilterData" localSheetId="0" hidden="1">'17action '!#REF!</definedName>
    <definedName name="Z_FD15C62E_E96E_4F97_B62A_30DF35E23D7E_.wvu.FilterData" localSheetId="1" hidden="1">'2017 OMB Request_Div Directors'!$AD$1:$AF$2046</definedName>
    <definedName name="Z_FD15C62E_E96E_4F97_B62A_30DF35E23D7E_.wvu.FilterData" localSheetId="2" hidden="1">'2017 OMB REQUEST_OriginalMaster'!$AD$1:$AF$2052</definedName>
    <definedName name="Z_FD15C62E_E96E_4F97_B62A_30DF35E23D7E_.wvu.PrintArea" localSheetId="0" hidden="1">'17action '!$A$1:$W$665</definedName>
    <definedName name="Z_FD15C62E_E96E_4F97_B62A_30DF35E23D7E_.wvu.PrintArea" localSheetId="1" hidden="1">'2017 OMB Request_Div Directors'!$C$1:$BM$782</definedName>
    <definedName name="Z_FD15C62E_E96E_4F97_B62A_30DF35E23D7E_.wvu.PrintArea" localSheetId="2" hidden="1">'2017 OMB REQUEST_OriginalMaster'!$C$1:$BM$788</definedName>
    <definedName name="Z_FD15C62E_E96E_4F97_B62A_30DF35E23D7E_.wvu.PrintTitles" localSheetId="0" hidden="1">'17action '!$A:$J,'17action '!$1:$4</definedName>
    <definedName name="Z_FD15C62E_E96E_4F97_B62A_30DF35E23D7E_.wvu.PrintTitles" localSheetId="1" hidden="1">'2017 OMB Request_Div Directors'!$C:$L,'2017 OMB Request_Div Directors'!$1:$7</definedName>
    <definedName name="Z_FD15C62E_E96E_4F97_B62A_30DF35E23D7E_.wvu.PrintTitles" localSheetId="2" hidden="1">'2017 OMB REQUEST_OriginalMaster'!$C:$L,'2017 OMB REQUEST_OriginalMaster'!$1:$7</definedName>
    <definedName name="Z_FE2A47AB_04A2_4E3D_BAE0_55E4CFBD8163_.wvu.FilterData" localSheetId="0" hidden="1">'17action '!#REF!</definedName>
  </definedNames>
  <calcPr calcId="191029"/>
  <customWorkbookViews>
    <customWorkbookView name="Richards, Jim - Personal View" guid="{67C22DF3-BFA9-4C7F-B397-0971510842B5}" mergeInterval="0" personalView="1" maximized="1" windowWidth="1680" windowHeight="825" tabRatio="809" activeSheetId="1"/>
    <customWorkbookView name="Ford, Faith - Personal View" guid="{07581191-F31F-4703-A75F-2B794D4694A9}" mergeInterval="0" personalView="1" maximized="1" windowWidth="1362" windowHeight="471" tabRatio="809" activeSheetId="1"/>
    <customWorkbookView name="Faith T. Ford - Personal View" guid="{EE1F8132-CF09-4933-A1C8-89A700D98234}" mergeInterval="0" personalView="1" maximized="1" windowWidth="1362" windowHeight="417" tabRatio="641" activeSheetId="1"/>
    <customWorkbookView name="Solomon, Jan - Personal View" guid="{FD15C62E-E96E-4F97-B62A-30DF35E23D7E}" mergeInterval="0" personalView="1" maximized="1" windowWidth="1680" windowHeight="761" tabRatio="809" activeSheetId="1"/>
  </customWorkbookViews>
  <fileRecoveryPr autoRecover="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N15" i="3" l="1"/>
  <c r="P15" i="3"/>
  <c r="R15" i="3"/>
  <c r="T15" i="3"/>
  <c r="V15" i="3"/>
  <c r="X15" i="3"/>
  <c r="N16" i="3"/>
  <c r="P16" i="3"/>
  <c r="R16" i="3"/>
  <c r="V16" i="3"/>
  <c r="X16" i="3"/>
  <c r="Z20" i="3"/>
  <c r="AB20" i="3"/>
  <c r="AD20" i="3"/>
  <c r="AF20" i="3"/>
  <c r="AH20" i="3"/>
  <c r="AJ20" i="3"/>
  <c r="AL20" i="3"/>
  <c r="AN20" i="3"/>
  <c r="AP20" i="3"/>
  <c r="AR20" i="3"/>
  <c r="AT20" i="3"/>
  <c r="AV20" i="3"/>
  <c r="AX20" i="3"/>
  <c r="AZ20" i="3"/>
  <c r="BB20" i="3"/>
  <c r="BD20" i="3"/>
  <c r="BF20" i="3"/>
  <c r="BH20" i="3"/>
  <c r="BJ20" i="3"/>
  <c r="BL20" i="3"/>
  <c r="N21" i="3"/>
  <c r="P21" i="3"/>
  <c r="R21" i="3"/>
  <c r="T21" i="3"/>
  <c r="V21" i="3"/>
  <c r="X21" i="3"/>
  <c r="N22" i="3"/>
  <c r="P22" i="3"/>
  <c r="R22" i="3"/>
  <c r="T22" i="3"/>
  <c r="V22" i="3"/>
  <c r="X22" i="3"/>
  <c r="Z26" i="3"/>
  <c r="AB26" i="3"/>
  <c r="AD26" i="3"/>
  <c r="AF26" i="3"/>
  <c r="AH26" i="3"/>
  <c r="AJ26" i="3"/>
  <c r="AL26" i="3"/>
  <c r="AN26" i="3"/>
  <c r="AP26" i="3"/>
  <c r="AR26" i="3"/>
  <c r="AT26" i="3"/>
  <c r="AV26" i="3"/>
  <c r="AX26" i="3"/>
  <c r="AZ26" i="3"/>
  <c r="BB26" i="3"/>
  <c r="BD26" i="3"/>
  <c r="BF26" i="3"/>
  <c r="BH26" i="3"/>
  <c r="BJ26" i="3"/>
  <c r="BL26" i="3"/>
  <c r="N27" i="3"/>
  <c r="P27" i="3"/>
  <c r="R27" i="3"/>
  <c r="T27" i="3"/>
  <c r="V27" i="3"/>
  <c r="X27" i="3"/>
  <c r="N28" i="3"/>
  <c r="P28" i="3"/>
  <c r="R28" i="3"/>
  <c r="T28" i="3"/>
  <c r="V28" i="3"/>
  <c r="X28" i="3"/>
  <c r="Z32" i="3"/>
  <c r="AB32" i="3"/>
  <c r="AD32" i="3"/>
  <c r="AF32" i="3"/>
  <c r="AH32" i="3"/>
  <c r="AJ32" i="3"/>
  <c r="AL32" i="3"/>
  <c r="AN32" i="3"/>
  <c r="AP32" i="3"/>
  <c r="AR32" i="3"/>
  <c r="AT32" i="3"/>
  <c r="AV32" i="3"/>
  <c r="AX32" i="3"/>
  <c r="AZ32" i="3"/>
  <c r="BB32" i="3"/>
  <c r="BD32" i="3"/>
  <c r="BF32" i="3"/>
  <c r="BH32" i="3"/>
  <c r="BJ32" i="3"/>
  <c r="BL32" i="3"/>
  <c r="N33" i="3"/>
  <c r="P33" i="3"/>
  <c r="R33" i="3"/>
  <c r="T33" i="3"/>
  <c r="V33" i="3"/>
  <c r="X33" i="3"/>
  <c r="N34" i="3"/>
  <c r="P34" i="3"/>
  <c r="R34" i="3"/>
  <c r="T34" i="3"/>
  <c r="V34" i="3"/>
  <c r="X34" i="3"/>
  <c r="N43" i="3"/>
  <c r="P43" i="3"/>
  <c r="R43" i="3"/>
  <c r="T43" i="3"/>
  <c r="V43" i="3"/>
  <c r="X43" i="3"/>
  <c r="N44" i="3"/>
  <c r="P44" i="3"/>
  <c r="R44" i="3"/>
  <c r="T44" i="3"/>
  <c r="V44" i="3"/>
  <c r="X44" i="3"/>
  <c r="Z47" i="3"/>
  <c r="AB47" i="3"/>
  <c r="AD47" i="3"/>
  <c r="AF47" i="3"/>
  <c r="AH47" i="3"/>
  <c r="AJ47" i="3"/>
  <c r="AL47" i="3"/>
  <c r="AN47" i="3"/>
  <c r="AP47" i="3"/>
  <c r="AR47" i="3"/>
  <c r="AT47" i="3"/>
  <c r="AV47" i="3"/>
  <c r="AX47" i="3"/>
  <c r="AZ47" i="3"/>
  <c r="BB47" i="3"/>
  <c r="BD47" i="3"/>
  <c r="BF47" i="3"/>
  <c r="BH47" i="3"/>
  <c r="BJ47" i="3"/>
  <c r="BL47" i="3"/>
  <c r="Z49" i="3"/>
  <c r="AB49" i="3"/>
  <c r="AD49" i="3"/>
  <c r="AF49" i="3"/>
  <c r="AH49" i="3"/>
  <c r="AJ49" i="3"/>
  <c r="AL49" i="3"/>
  <c r="AN49" i="3"/>
  <c r="AP49" i="3"/>
  <c r="AR49" i="3"/>
  <c r="AT49" i="3"/>
  <c r="AV49" i="3"/>
  <c r="AX49" i="3"/>
  <c r="AZ49" i="3"/>
  <c r="BB49" i="3"/>
  <c r="BD49" i="3"/>
  <c r="BF49" i="3"/>
  <c r="BH49" i="3"/>
  <c r="BJ49" i="3"/>
  <c r="BL49" i="3"/>
  <c r="AB52" i="3"/>
  <c r="AF52" i="3"/>
  <c r="AJ52" i="3"/>
  <c r="AN52" i="3"/>
  <c r="AR52" i="3"/>
  <c r="AV52" i="3"/>
  <c r="AZ52" i="3"/>
  <c r="BD52" i="3"/>
  <c r="BH52" i="3"/>
  <c r="BL52" i="3"/>
  <c r="AB54" i="3"/>
  <c r="AF54" i="3"/>
  <c r="AJ54" i="3"/>
  <c r="AN54" i="3"/>
  <c r="AR54" i="3"/>
  <c r="AV54" i="3"/>
  <c r="AZ54" i="3"/>
  <c r="BD54" i="3"/>
  <c r="BH54" i="3"/>
  <c r="BL54" i="3"/>
  <c r="Z55" i="3"/>
  <c r="AB55" i="3"/>
  <c r="AD55" i="3"/>
  <c r="AF55" i="3"/>
  <c r="AH55" i="3"/>
  <c r="AJ55" i="3"/>
  <c r="AL55" i="3"/>
  <c r="AN55" i="3"/>
  <c r="AP55" i="3"/>
  <c r="AR55" i="3"/>
  <c r="AT55" i="3"/>
  <c r="AV55" i="3"/>
  <c r="AX55" i="3"/>
  <c r="AZ55" i="3"/>
  <c r="BB55" i="3"/>
  <c r="BD55" i="3"/>
  <c r="BF55" i="3"/>
  <c r="BH55" i="3"/>
  <c r="BJ55" i="3"/>
  <c r="BL55" i="3"/>
  <c r="Z56" i="3"/>
  <c r="AB56" i="3"/>
  <c r="AD56" i="3"/>
  <c r="AF56" i="3"/>
  <c r="AH56" i="3"/>
  <c r="AJ56" i="3"/>
  <c r="AL56" i="3"/>
  <c r="AN56" i="3"/>
  <c r="AP56" i="3"/>
  <c r="AR56" i="3"/>
  <c r="AT56" i="3"/>
  <c r="AV56" i="3"/>
  <c r="AX56" i="3"/>
  <c r="AZ56" i="3"/>
  <c r="BB56" i="3"/>
  <c r="BD56" i="3"/>
  <c r="BF56" i="3"/>
  <c r="BH56" i="3"/>
  <c r="BJ56" i="3"/>
  <c r="BL56" i="3"/>
  <c r="Z57" i="3"/>
  <c r="AB57" i="3"/>
  <c r="AD57" i="3"/>
  <c r="AF57" i="3"/>
  <c r="AH57" i="3"/>
  <c r="AJ57" i="3"/>
  <c r="AL57" i="3"/>
  <c r="AN57" i="3"/>
  <c r="AP57" i="3"/>
  <c r="AR57" i="3"/>
  <c r="AT57" i="3"/>
  <c r="AV57" i="3"/>
  <c r="AX57" i="3"/>
  <c r="AZ57" i="3"/>
  <c r="BB57" i="3"/>
  <c r="BD57" i="3"/>
  <c r="BF57" i="3"/>
  <c r="BH57" i="3"/>
  <c r="BJ57" i="3"/>
  <c r="BL57" i="3"/>
  <c r="Z58" i="3"/>
  <c r="AB58" i="3"/>
  <c r="AD58" i="3"/>
  <c r="AF58" i="3"/>
  <c r="AH58" i="3"/>
  <c r="AJ58" i="3"/>
  <c r="AL58" i="3"/>
  <c r="AN58" i="3"/>
  <c r="AP58" i="3"/>
  <c r="AR58" i="3"/>
  <c r="AT58" i="3"/>
  <c r="AV58" i="3"/>
  <c r="AX58" i="3"/>
  <c r="AZ58" i="3"/>
  <c r="BB58" i="3"/>
  <c r="BD58" i="3"/>
  <c r="BF58" i="3"/>
  <c r="BH58" i="3"/>
  <c r="BJ58" i="3"/>
  <c r="BL58" i="3"/>
  <c r="Z59" i="3"/>
  <c r="AB59" i="3"/>
  <c r="AD59" i="3"/>
  <c r="AF59" i="3"/>
  <c r="AH59" i="3"/>
  <c r="AJ59" i="3"/>
  <c r="AL59" i="3"/>
  <c r="AN59" i="3"/>
  <c r="AP59" i="3"/>
  <c r="AR59" i="3"/>
  <c r="AT59" i="3"/>
  <c r="AV59" i="3"/>
  <c r="AX59" i="3"/>
  <c r="AZ59" i="3"/>
  <c r="BB59" i="3"/>
  <c r="BD59" i="3"/>
  <c r="BF59" i="3"/>
  <c r="BH59" i="3"/>
  <c r="BJ59" i="3"/>
  <c r="BL59" i="3"/>
  <c r="Z60" i="3"/>
  <c r="AB60" i="3"/>
  <c r="AD60" i="3"/>
  <c r="AF60" i="3"/>
  <c r="AH60" i="3"/>
  <c r="AJ60" i="3"/>
  <c r="AL60" i="3"/>
  <c r="AN60" i="3"/>
  <c r="AP60" i="3"/>
  <c r="AR60" i="3"/>
  <c r="AT60" i="3"/>
  <c r="AV60" i="3"/>
  <c r="AX60" i="3"/>
  <c r="AZ60" i="3"/>
  <c r="BB60" i="3"/>
  <c r="BD60" i="3"/>
  <c r="BF60" i="3"/>
  <c r="BH60" i="3"/>
  <c r="BJ60" i="3"/>
  <c r="BL60" i="3"/>
  <c r="N61" i="3"/>
  <c r="P61" i="3"/>
  <c r="R61" i="3"/>
  <c r="T61" i="3"/>
  <c r="V61" i="3"/>
  <c r="X61" i="3"/>
  <c r="N62" i="3"/>
  <c r="P62" i="3"/>
  <c r="R62" i="3"/>
  <c r="T62" i="3"/>
  <c r="V62" i="3"/>
  <c r="X62" i="3"/>
  <c r="Z63" i="3"/>
  <c r="AB63" i="3"/>
  <c r="AD63" i="3"/>
  <c r="AF63" i="3"/>
  <c r="AH63" i="3"/>
  <c r="AJ63" i="3"/>
  <c r="AL63" i="3"/>
  <c r="AN63" i="3"/>
  <c r="AP63" i="3"/>
  <c r="AR63" i="3"/>
  <c r="AT63" i="3"/>
  <c r="AV63" i="3"/>
  <c r="AX63" i="3"/>
  <c r="AZ63" i="3"/>
  <c r="BB63" i="3"/>
  <c r="BD63" i="3"/>
  <c r="BF63" i="3"/>
  <c r="BH63" i="3"/>
  <c r="BJ63" i="3"/>
  <c r="BL63" i="3"/>
  <c r="Z65" i="3"/>
  <c r="AB65" i="3"/>
  <c r="AD65" i="3"/>
  <c r="AF65" i="3"/>
  <c r="AH65" i="3"/>
  <c r="AJ65" i="3"/>
  <c r="AL65" i="3"/>
  <c r="AN65" i="3"/>
  <c r="AP65" i="3"/>
  <c r="AR65" i="3"/>
  <c r="AT65" i="3"/>
  <c r="AV65" i="3"/>
  <c r="AX65" i="3"/>
  <c r="AZ65" i="3"/>
  <c r="BB65" i="3"/>
  <c r="BD65" i="3"/>
  <c r="BF65" i="3"/>
  <c r="BH65" i="3"/>
  <c r="BJ65" i="3"/>
  <c r="BL65" i="3"/>
  <c r="N66" i="3"/>
  <c r="P66" i="3"/>
  <c r="R66" i="3"/>
  <c r="T66" i="3"/>
  <c r="V66" i="3"/>
  <c r="X66" i="3"/>
  <c r="N67" i="3"/>
  <c r="P67" i="3"/>
  <c r="R67" i="3"/>
  <c r="T67" i="3"/>
  <c r="V67" i="3"/>
  <c r="X67" i="3"/>
  <c r="Z68" i="3"/>
  <c r="AB68" i="3"/>
  <c r="AD68" i="3"/>
  <c r="AF68" i="3"/>
  <c r="AH68" i="3"/>
  <c r="AJ68" i="3"/>
  <c r="AL68" i="3"/>
  <c r="AN68" i="3"/>
  <c r="AP68" i="3"/>
  <c r="AR68" i="3"/>
  <c r="AT68" i="3"/>
  <c r="AV68" i="3"/>
  <c r="AX68" i="3"/>
  <c r="AZ68" i="3"/>
  <c r="BB68" i="3"/>
  <c r="BD68" i="3"/>
  <c r="BF68" i="3"/>
  <c r="BH68" i="3"/>
  <c r="BJ68" i="3"/>
  <c r="BL68" i="3"/>
  <c r="Z69" i="3"/>
  <c r="AB69" i="3"/>
  <c r="AD69" i="3"/>
  <c r="AF69" i="3"/>
  <c r="AH69" i="3"/>
  <c r="AJ69" i="3"/>
  <c r="AL69" i="3"/>
  <c r="AN69" i="3"/>
  <c r="AP69" i="3"/>
  <c r="AR69" i="3"/>
  <c r="AT69" i="3"/>
  <c r="AV69" i="3"/>
  <c r="AX69" i="3"/>
  <c r="AZ69" i="3"/>
  <c r="BB69" i="3"/>
  <c r="BD69" i="3"/>
  <c r="BF69" i="3"/>
  <c r="BH69" i="3"/>
  <c r="BJ69" i="3"/>
  <c r="BL69" i="3"/>
  <c r="O70" i="3"/>
  <c r="AA70" i="3"/>
  <c r="AE70" i="3"/>
  <c r="AI70" i="3"/>
  <c r="AM70" i="3"/>
  <c r="AQ70" i="3"/>
  <c r="AU70" i="3"/>
  <c r="AY70" i="3"/>
  <c r="BC70" i="3"/>
  <c r="BG70" i="3"/>
  <c r="BK70" i="3"/>
  <c r="AE71" i="3"/>
  <c r="BK71" i="3"/>
  <c r="O72" i="3"/>
  <c r="O71" i="3" s="1"/>
  <c r="AA72" i="3"/>
  <c r="AA71" i="3" s="1"/>
  <c r="AE72" i="3"/>
  <c r="AI72" i="3"/>
  <c r="AI71" i="3" s="1"/>
  <c r="AM72" i="3"/>
  <c r="AM71" i="3" s="1"/>
  <c r="AQ72" i="3"/>
  <c r="AQ71" i="3" s="1"/>
  <c r="AU72" i="3"/>
  <c r="AU71" i="3" s="1"/>
  <c r="AY72" i="3"/>
  <c r="AY71" i="3" s="1"/>
  <c r="BC72" i="3"/>
  <c r="BC71" i="3" s="1"/>
  <c r="BG72" i="3"/>
  <c r="BG71" i="3" s="1"/>
  <c r="BK72" i="3"/>
  <c r="Z73" i="3"/>
  <c r="AB73" i="3"/>
  <c r="AD73" i="3"/>
  <c r="AF73" i="3"/>
  <c r="AH73" i="3"/>
  <c r="AJ73" i="3"/>
  <c r="AL73" i="3"/>
  <c r="AN73" i="3"/>
  <c r="AP73" i="3"/>
  <c r="AR73" i="3"/>
  <c r="AT73" i="3"/>
  <c r="AV73" i="3"/>
  <c r="AX73" i="3"/>
  <c r="AZ73" i="3"/>
  <c r="BB73" i="3"/>
  <c r="BD73" i="3"/>
  <c r="BF73" i="3"/>
  <c r="BH73" i="3"/>
  <c r="BJ73" i="3"/>
  <c r="BL73" i="3"/>
  <c r="Z74" i="3"/>
  <c r="AB74" i="3"/>
  <c r="AD74" i="3"/>
  <c r="AF74" i="3"/>
  <c r="AH74" i="3"/>
  <c r="AJ74" i="3"/>
  <c r="AL74" i="3"/>
  <c r="AN74" i="3"/>
  <c r="AP74" i="3"/>
  <c r="AR74" i="3"/>
  <c r="AT74" i="3"/>
  <c r="AV74" i="3"/>
  <c r="AX74" i="3"/>
  <c r="AZ74" i="3"/>
  <c r="BB74" i="3"/>
  <c r="BD74" i="3"/>
  <c r="BF74" i="3"/>
  <c r="BH74" i="3"/>
  <c r="BJ74" i="3"/>
  <c r="BL74" i="3"/>
  <c r="Z75" i="3"/>
  <c r="AB75" i="3"/>
  <c r="AD75" i="3"/>
  <c r="AF75" i="3"/>
  <c r="AH75" i="3"/>
  <c r="AJ75" i="3"/>
  <c r="AL75" i="3"/>
  <c r="AN75" i="3"/>
  <c r="AP75" i="3"/>
  <c r="AR75" i="3"/>
  <c r="AT75" i="3"/>
  <c r="AV75" i="3"/>
  <c r="AX75" i="3"/>
  <c r="AZ75" i="3"/>
  <c r="BB75" i="3"/>
  <c r="BD75" i="3"/>
  <c r="BF75" i="3"/>
  <c r="BH75" i="3"/>
  <c r="BJ75" i="3"/>
  <c r="BL75" i="3"/>
  <c r="Z76" i="3"/>
  <c r="AB76" i="3"/>
  <c r="AD76" i="3"/>
  <c r="AF76" i="3"/>
  <c r="AH76" i="3"/>
  <c r="AJ76" i="3"/>
  <c r="AL76" i="3"/>
  <c r="AN76" i="3"/>
  <c r="AP76" i="3"/>
  <c r="AR76" i="3"/>
  <c r="AT76" i="3"/>
  <c r="AV76" i="3"/>
  <c r="AX76" i="3"/>
  <c r="AZ76" i="3"/>
  <c r="BB76" i="3"/>
  <c r="BD76" i="3"/>
  <c r="BF76" i="3"/>
  <c r="BH76" i="3"/>
  <c r="BJ76" i="3"/>
  <c r="BL76" i="3"/>
  <c r="Z77" i="3"/>
  <c r="AB77" i="3"/>
  <c r="AD77" i="3"/>
  <c r="AF77" i="3"/>
  <c r="AH77" i="3"/>
  <c r="AJ77" i="3"/>
  <c r="AL77" i="3"/>
  <c r="AN77" i="3"/>
  <c r="AP77" i="3"/>
  <c r="AR77" i="3"/>
  <c r="AT77" i="3"/>
  <c r="AV77" i="3"/>
  <c r="AX77" i="3"/>
  <c r="AZ77" i="3"/>
  <c r="BB77" i="3"/>
  <c r="BD77" i="3"/>
  <c r="BF77" i="3"/>
  <c r="BH77" i="3"/>
  <c r="BJ77" i="3"/>
  <c r="BL77" i="3"/>
  <c r="Z78" i="3"/>
  <c r="AB78" i="3"/>
  <c r="AD78" i="3"/>
  <c r="AF78" i="3"/>
  <c r="AH78" i="3"/>
  <c r="AJ78" i="3"/>
  <c r="AL78" i="3"/>
  <c r="AN78" i="3"/>
  <c r="AP78" i="3"/>
  <c r="AR78" i="3"/>
  <c r="AT78" i="3"/>
  <c r="AV78" i="3"/>
  <c r="AX78" i="3"/>
  <c r="AZ78" i="3"/>
  <c r="BB78" i="3"/>
  <c r="BD78" i="3"/>
  <c r="BF78" i="3"/>
  <c r="BH78" i="3"/>
  <c r="BJ78" i="3"/>
  <c r="BL78" i="3"/>
  <c r="Z79" i="3"/>
  <c r="AB79" i="3"/>
  <c r="AD79" i="3"/>
  <c r="AF79" i="3"/>
  <c r="AH79" i="3"/>
  <c r="AJ79" i="3"/>
  <c r="AL79" i="3"/>
  <c r="AN79" i="3"/>
  <c r="AP79" i="3"/>
  <c r="AR79" i="3"/>
  <c r="AT79" i="3"/>
  <c r="AV79" i="3"/>
  <c r="AX79" i="3"/>
  <c r="AZ79" i="3"/>
  <c r="BB79" i="3"/>
  <c r="BD79" i="3"/>
  <c r="BF79" i="3"/>
  <c r="BH79" i="3"/>
  <c r="BJ79" i="3"/>
  <c r="BL79" i="3"/>
  <c r="Z80" i="3"/>
  <c r="AB80" i="3"/>
  <c r="AD80" i="3"/>
  <c r="AF80" i="3"/>
  <c r="AH80" i="3"/>
  <c r="AJ80" i="3"/>
  <c r="AL80" i="3"/>
  <c r="AN80" i="3"/>
  <c r="AP80" i="3"/>
  <c r="AR80" i="3"/>
  <c r="AT80" i="3"/>
  <c r="AV80" i="3"/>
  <c r="AX80" i="3"/>
  <c r="AZ80" i="3"/>
  <c r="BB80" i="3"/>
  <c r="BD80" i="3"/>
  <c r="BF80" i="3"/>
  <c r="BH80" i="3"/>
  <c r="BJ80" i="3"/>
  <c r="BL80" i="3"/>
  <c r="Z81" i="3"/>
  <c r="AB81" i="3"/>
  <c r="AD81" i="3"/>
  <c r="AF81" i="3"/>
  <c r="AH81" i="3"/>
  <c r="AJ81" i="3"/>
  <c r="AL81" i="3"/>
  <c r="AN81" i="3"/>
  <c r="AP81" i="3"/>
  <c r="AR81" i="3"/>
  <c r="AT81" i="3"/>
  <c r="AV81" i="3"/>
  <c r="AX81" i="3"/>
  <c r="AZ81" i="3"/>
  <c r="BB81" i="3"/>
  <c r="BD81" i="3"/>
  <c r="BF81" i="3"/>
  <c r="BH81" i="3"/>
  <c r="BJ81" i="3"/>
  <c r="BL81" i="3"/>
  <c r="Z82" i="3"/>
  <c r="AB82" i="3"/>
  <c r="AD82" i="3"/>
  <c r="AF82" i="3"/>
  <c r="AH82" i="3"/>
  <c r="AJ82" i="3"/>
  <c r="AL82" i="3"/>
  <c r="AN82" i="3"/>
  <c r="AP82" i="3"/>
  <c r="AR82" i="3"/>
  <c r="AT82" i="3"/>
  <c r="AV82" i="3"/>
  <c r="AX82" i="3"/>
  <c r="AZ82" i="3"/>
  <c r="BB82" i="3"/>
  <c r="BD82" i="3"/>
  <c r="BF82" i="3"/>
  <c r="BH82" i="3"/>
  <c r="BJ82" i="3"/>
  <c r="BL82" i="3"/>
  <c r="N83" i="3"/>
  <c r="P83" i="3"/>
  <c r="P87" i="3" s="1"/>
  <c r="R83" i="3"/>
  <c r="R87" i="3" s="1"/>
  <c r="T83" i="3"/>
  <c r="V83" i="3"/>
  <c r="X83" i="3"/>
  <c r="N84" i="3"/>
  <c r="P84" i="3"/>
  <c r="R84" i="3"/>
  <c r="T84" i="3"/>
  <c r="V84" i="3"/>
  <c r="X84" i="3"/>
  <c r="Z85" i="3"/>
  <c r="AB85" i="3"/>
  <c r="AD85" i="3"/>
  <c r="AF85" i="3"/>
  <c r="AH85" i="3"/>
  <c r="AJ85" i="3"/>
  <c r="AL85" i="3"/>
  <c r="AN85" i="3"/>
  <c r="AP85" i="3"/>
  <c r="AR85" i="3"/>
  <c r="AT85" i="3"/>
  <c r="AV85" i="3"/>
  <c r="AX85" i="3"/>
  <c r="AZ85" i="3"/>
  <c r="BB85" i="3"/>
  <c r="BD85" i="3"/>
  <c r="BF85" i="3"/>
  <c r="BH85" i="3"/>
  <c r="BJ85" i="3"/>
  <c r="BL85" i="3"/>
  <c r="Z89" i="3"/>
  <c r="AB89" i="3"/>
  <c r="AD89" i="3"/>
  <c r="AF89" i="3"/>
  <c r="AH89" i="3"/>
  <c r="AJ89" i="3"/>
  <c r="AL89" i="3"/>
  <c r="AN89" i="3"/>
  <c r="AP89" i="3"/>
  <c r="AR89" i="3"/>
  <c r="AT89" i="3"/>
  <c r="AV89" i="3"/>
  <c r="AX89" i="3"/>
  <c r="AZ89" i="3"/>
  <c r="BB89" i="3"/>
  <c r="BD89" i="3"/>
  <c r="BF89" i="3"/>
  <c r="BH89" i="3"/>
  <c r="BJ89" i="3"/>
  <c r="BL89" i="3"/>
  <c r="Z90" i="3"/>
  <c r="AB90" i="3"/>
  <c r="AD90" i="3"/>
  <c r="AF90" i="3"/>
  <c r="AH90" i="3"/>
  <c r="AJ90" i="3"/>
  <c r="AL90" i="3"/>
  <c r="AN90" i="3"/>
  <c r="AP90" i="3"/>
  <c r="AR90" i="3"/>
  <c r="AT90" i="3"/>
  <c r="AV90" i="3"/>
  <c r="AX90" i="3"/>
  <c r="AZ90" i="3"/>
  <c r="BB90" i="3"/>
  <c r="BD90" i="3"/>
  <c r="BF90" i="3"/>
  <c r="BH90" i="3"/>
  <c r="BJ90" i="3"/>
  <c r="BL90" i="3"/>
  <c r="Z91" i="3"/>
  <c r="AB91" i="3"/>
  <c r="AD91" i="3"/>
  <c r="AF91" i="3"/>
  <c r="AH91" i="3"/>
  <c r="AJ91" i="3"/>
  <c r="AL91" i="3"/>
  <c r="AN91" i="3"/>
  <c r="AP91" i="3"/>
  <c r="AR91" i="3"/>
  <c r="AT91" i="3"/>
  <c r="AV91" i="3"/>
  <c r="AX91" i="3"/>
  <c r="AZ91" i="3"/>
  <c r="BB91" i="3"/>
  <c r="BD91" i="3"/>
  <c r="BF91" i="3"/>
  <c r="BH91" i="3"/>
  <c r="BJ91" i="3"/>
  <c r="BL91" i="3"/>
  <c r="Z92" i="3"/>
  <c r="AB92" i="3"/>
  <c r="AD92" i="3"/>
  <c r="AF92" i="3"/>
  <c r="AH92" i="3"/>
  <c r="AJ92" i="3"/>
  <c r="AL92" i="3"/>
  <c r="AN92" i="3"/>
  <c r="AP92" i="3"/>
  <c r="AR92" i="3"/>
  <c r="AT92" i="3"/>
  <c r="AV92" i="3"/>
  <c r="AX92" i="3"/>
  <c r="AZ92" i="3"/>
  <c r="BB92" i="3"/>
  <c r="BD92" i="3"/>
  <c r="BF92" i="3"/>
  <c r="BH92" i="3"/>
  <c r="BJ92" i="3"/>
  <c r="BL92" i="3"/>
  <c r="Z93" i="3"/>
  <c r="AB93" i="3"/>
  <c r="AD93" i="3"/>
  <c r="AF93" i="3"/>
  <c r="AH93" i="3"/>
  <c r="AJ93" i="3"/>
  <c r="AL93" i="3"/>
  <c r="AN93" i="3"/>
  <c r="AP93" i="3"/>
  <c r="AR93" i="3"/>
  <c r="AT93" i="3"/>
  <c r="AV93" i="3"/>
  <c r="AX93" i="3"/>
  <c r="AZ93" i="3"/>
  <c r="BB93" i="3"/>
  <c r="BD93" i="3"/>
  <c r="BF93" i="3"/>
  <c r="BH93" i="3"/>
  <c r="BJ93" i="3"/>
  <c r="BL93" i="3"/>
  <c r="N94" i="3"/>
  <c r="P94" i="3"/>
  <c r="R94" i="3"/>
  <c r="T94" i="3"/>
  <c r="V94" i="3"/>
  <c r="X94" i="3"/>
  <c r="N95" i="3"/>
  <c r="P95" i="3"/>
  <c r="R95" i="3"/>
  <c r="T95" i="3"/>
  <c r="V95" i="3"/>
  <c r="X95" i="3"/>
  <c r="Z96" i="3"/>
  <c r="AB96" i="3"/>
  <c r="AD96" i="3"/>
  <c r="AF96" i="3"/>
  <c r="AH96" i="3"/>
  <c r="AJ96" i="3"/>
  <c r="AL96" i="3"/>
  <c r="AN96" i="3"/>
  <c r="AP96" i="3"/>
  <c r="AR96" i="3"/>
  <c r="AT96" i="3"/>
  <c r="AV96" i="3"/>
  <c r="AX96" i="3"/>
  <c r="AZ96" i="3"/>
  <c r="BB96" i="3"/>
  <c r="BD96" i="3"/>
  <c r="BF96" i="3"/>
  <c r="BH96" i="3"/>
  <c r="BJ96" i="3"/>
  <c r="BL96" i="3"/>
  <c r="Z98" i="3"/>
  <c r="AB98" i="3"/>
  <c r="AD98" i="3"/>
  <c r="AF98" i="3"/>
  <c r="AH98" i="3"/>
  <c r="AJ98" i="3"/>
  <c r="AL98" i="3"/>
  <c r="AN98" i="3"/>
  <c r="AP98" i="3"/>
  <c r="AR98" i="3"/>
  <c r="AT98" i="3"/>
  <c r="AV98" i="3"/>
  <c r="AX98" i="3"/>
  <c r="AZ98" i="3"/>
  <c r="BB98" i="3"/>
  <c r="BD98" i="3"/>
  <c r="BF98" i="3"/>
  <c r="BH98" i="3"/>
  <c r="BJ98" i="3"/>
  <c r="BL98" i="3"/>
  <c r="N99" i="3"/>
  <c r="P99" i="3"/>
  <c r="R99" i="3"/>
  <c r="T99" i="3"/>
  <c r="V99" i="3"/>
  <c r="X99" i="3"/>
  <c r="N100" i="3"/>
  <c r="P100" i="3"/>
  <c r="R100" i="3"/>
  <c r="T100" i="3"/>
  <c r="V100" i="3"/>
  <c r="X100" i="3"/>
  <c r="N101" i="3"/>
  <c r="P101" i="3"/>
  <c r="R101" i="3"/>
  <c r="T101" i="3"/>
  <c r="V101" i="3"/>
  <c r="X101" i="3"/>
  <c r="Z102" i="3"/>
  <c r="AB102" i="3"/>
  <c r="AD102" i="3"/>
  <c r="AF102" i="3"/>
  <c r="AH102" i="3"/>
  <c r="AJ102" i="3"/>
  <c r="AL102" i="3"/>
  <c r="AN102" i="3"/>
  <c r="AP102" i="3"/>
  <c r="AR102" i="3"/>
  <c r="AT102" i="3"/>
  <c r="AV102" i="3"/>
  <c r="AX102" i="3"/>
  <c r="AZ102" i="3"/>
  <c r="BB102" i="3"/>
  <c r="BD102" i="3"/>
  <c r="BF102" i="3"/>
  <c r="BH102" i="3"/>
  <c r="BJ102" i="3"/>
  <c r="BL102" i="3"/>
  <c r="Z104" i="3"/>
  <c r="AB104" i="3"/>
  <c r="AD104" i="3"/>
  <c r="AF104" i="3"/>
  <c r="AH104" i="3"/>
  <c r="AJ104" i="3"/>
  <c r="AL104" i="3"/>
  <c r="AN104" i="3"/>
  <c r="AP104" i="3"/>
  <c r="AR104" i="3"/>
  <c r="AT104" i="3"/>
  <c r="AV104" i="3"/>
  <c r="AX104" i="3"/>
  <c r="AZ104" i="3"/>
  <c r="BB104" i="3"/>
  <c r="BD104" i="3"/>
  <c r="BF104" i="3"/>
  <c r="BH104" i="3"/>
  <c r="BJ104" i="3"/>
  <c r="BL104" i="3"/>
  <c r="Z105" i="3"/>
  <c r="AB105" i="3"/>
  <c r="AD105" i="3"/>
  <c r="AF105" i="3"/>
  <c r="AH105" i="3"/>
  <c r="AJ105" i="3"/>
  <c r="AL105" i="3"/>
  <c r="AN105" i="3"/>
  <c r="AP105" i="3"/>
  <c r="AR105" i="3"/>
  <c r="AT105" i="3"/>
  <c r="AV105" i="3"/>
  <c r="AX105" i="3"/>
  <c r="AZ105" i="3"/>
  <c r="BB105" i="3"/>
  <c r="BD105" i="3"/>
  <c r="BF105" i="3"/>
  <c r="BH105" i="3"/>
  <c r="BJ105" i="3"/>
  <c r="BL105" i="3"/>
  <c r="Z106" i="3"/>
  <c r="AB106" i="3"/>
  <c r="AD106" i="3"/>
  <c r="AF106" i="3"/>
  <c r="AH106" i="3"/>
  <c r="AJ106" i="3"/>
  <c r="AL106" i="3"/>
  <c r="AN106" i="3"/>
  <c r="AP106" i="3"/>
  <c r="AR106" i="3"/>
  <c r="AT106" i="3"/>
  <c r="AV106" i="3"/>
  <c r="AX106" i="3"/>
  <c r="AZ106" i="3"/>
  <c r="BB106" i="3"/>
  <c r="BD106" i="3"/>
  <c r="BF106" i="3"/>
  <c r="BH106" i="3"/>
  <c r="BJ106" i="3"/>
  <c r="BL106" i="3"/>
  <c r="Z107" i="3"/>
  <c r="AB107" i="3"/>
  <c r="AD107" i="3"/>
  <c r="AF107" i="3"/>
  <c r="AH107" i="3"/>
  <c r="AJ107" i="3"/>
  <c r="AL107" i="3"/>
  <c r="AN107" i="3"/>
  <c r="AP107" i="3"/>
  <c r="AR107" i="3"/>
  <c r="AT107" i="3"/>
  <c r="AV107" i="3"/>
  <c r="AX107" i="3"/>
  <c r="AZ107" i="3"/>
  <c r="BB107" i="3"/>
  <c r="BD107" i="3"/>
  <c r="BF107" i="3"/>
  <c r="BH107" i="3"/>
  <c r="BJ107" i="3"/>
  <c r="BL107" i="3"/>
  <c r="Z108" i="3"/>
  <c r="AB108" i="3"/>
  <c r="AD108" i="3"/>
  <c r="AF108" i="3"/>
  <c r="AH108" i="3"/>
  <c r="AJ108" i="3"/>
  <c r="AL108" i="3"/>
  <c r="AN108" i="3"/>
  <c r="AP108" i="3"/>
  <c r="AR108" i="3"/>
  <c r="AT108" i="3"/>
  <c r="AV108" i="3"/>
  <c r="AX108" i="3"/>
  <c r="AZ108" i="3"/>
  <c r="BB108" i="3"/>
  <c r="BD108" i="3"/>
  <c r="BF108" i="3"/>
  <c r="BH108" i="3"/>
  <c r="BJ108" i="3"/>
  <c r="BL108" i="3"/>
  <c r="Z109" i="3"/>
  <c r="AB109" i="3"/>
  <c r="AD109" i="3"/>
  <c r="AF109" i="3"/>
  <c r="AH109" i="3"/>
  <c r="AJ109" i="3"/>
  <c r="AL109" i="3"/>
  <c r="AN109" i="3"/>
  <c r="AP109" i="3"/>
  <c r="AR109" i="3"/>
  <c r="AT109" i="3"/>
  <c r="AV109" i="3"/>
  <c r="AX109" i="3"/>
  <c r="AZ109" i="3"/>
  <c r="BB109" i="3"/>
  <c r="BD109" i="3"/>
  <c r="BF109" i="3"/>
  <c r="BH109" i="3"/>
  <c r="BJ109" i="3"/>
  <c r="BL109" i="3"/>
  <c r="Z110" i="3"/>
  <c r="AB110" i="3"/>
  <c r="AD110" i="3"/>
  <c r="AF110" i="3"/>
  <c r="AH110" i="3"/>
  <c r="AJ110" i="3"/>
  <c r="AL110" i="3"/>
  <c r="AN110" i="3"/>
  <c r="AP110" i="3"/>
  <c r="AR110" i="3"/>
  <c r="AT110" i="3"/>
  <c r="AV110" i="3"/>
  <c r="AX110" i="3"/>
  <c r="AZ110" i="3"/>
  <c r="BB110" i="3"/>
  <c r="BD110" i="3"/>
  <c r="BF110" i="3"/>
  <c r="BH110" i="3"/>
  <c r="BJ110" i="3"/>
  <c r="BL110" i="3"/>
  <c r="Z111" i="3"/>
  <c r="AB111" i="3"/>
  <c r="AD111" i="3"/>
  <c r="AF111" i="3"/>
  <c r="AH111" i="3"/>
  <c r="AJ111" i="3"/>
  <c r="AL111" i="3"/>
  <c r="AN111" i="3"/>
  <c r="AP111" i="3"/>
  <c r="AR111" i="3"/>
  <c r="AT111" i="3"/>
  <c r="AV111" i="3"/>
  <c r="AX111" i="3"/>
  <c r="AZ111" i="3"/>
  <c r="BB111" i="3"/>
  <c r="BD111" i="3"/>
  <c r="BF111" i="3"/>
  <c r="BH111" i="3"/>
  <c r="BJ111" i="3"/>
  <c r="BL111" i="3"/>
  <c r="Z112" i="3"/>
  <c r="AB112" i="3"/>
  <c r="AD112" i="3"/>
  <c r="AF112" i="3"/>
  <c r="AH112" i="3"/>
  <c r="AJ112" i="3"/>
  <c r="AL112" i="3"/>
  <c r="AN112" i="3"/>
  <c r="AP112" i="3"/>
  <c r="AR112" i="3"/>
  <c r="AT112" i="3"/>
  <c r="AV112" i="3"/>
  <c r="AX112" i="3"/>
  <c r="AZ112" i="3"/>
  <c r="BB112" i="3"/>
  <c r="BD112" i="3"/>
  <c r="BF112" i="3"/>
  <c r="BH112" i="3"/>
  <c r="BJ112" i="3"/>
  <c r="BL112" i="3"/>
  <c r="N113" i="3"/>
  <c r="P113" i="3"/>
  <c r="R113" i="3"/>
  <c r="T113" i="3"/>
  <c r="V113" i="3"/>
  <c r="X113" i="3"/>
  <c r="N114" i="3"/>
  <c r="P114" i="3"/>
  <c r="R114" i="3"/>
  <c r="T114" i="3"/>
  <c r="V114" i="3"/>
  <c r="X114" i="3"/>
  <c r="Z115" i="3"/>
  <c r="AB115" i="3"/>
  <c r="AD115" i="3"/>
  <c r="AF115" i="3"/>
  <c r="AH115" i="3"/>
  <c r="AJ115" i="3"/>
  <c r="AL115" i="3"/>
  <c r="AN115" i="3"/>
  <c r="AP115" i="3"/>
  <c r="AR115" i="3"/>
  <c r="AT115" i="3"/>
  <c r="AV115" i="3"/>
  <c r="AX115" i="3"/>
  <c r="AZ115" i="3"/>
  <c r="BB115" i="3"/>
  <c r="BD115" i="3"/>
  <c r="BF115" i="3"/>
  <c r="BH115" i="3"/>
  <c r="BJ115" i="3"/>
  <c r="BL115" i="3"/>
  <c r="Z117" i="3"/>
  <c r="AB117" i="3"/>
  <c r="AD117" i="3"/>
  <c r="AF117" i="3"/>
  <c r="AH117" i="3"/>
  <c r="AJ117" i="3"/>
  <c r="AL117" i="3"/>
  <c r="AN117" i="3"/>
  <c r="AP117" i="3"/>
  <c r="AR117" i="3"/>
  <c r="AT117" i="3"/>
  <c r="AV117" i="3"/>
  <c r="AX117" i="3"/>
  <c r="AZ117" i="3"/>
  <c r="BB117" i="3"/>
  <c r="BD117" i="3"/>
  <c r="BF117" i="3"/>
  <c r="BH117" i="3"/>
  <c r="BJ117" i="3"/>
  <c r="BL117" i="3"/>
  <c r="N118" i="3"/>
  <c r="P118" i="3"/>
  <c r="R118" i="3"/>
  <c r="T118" i="3"/>
  <c r="V118" i="3"/>
  <c r="X118" i="3"/>
  <c r="Z119" i="3"/>
  <c r="AB119" i="3"/>
  <c r="AD119" i="3"/>
  <c r="AF119" i="3"/>
  <c r="AH119" i="3"/>
  <c r="AJ119" i="3"/>
  <c r="AL119" i="3"/>
  <c r="AN119" i="3"/>
  <c r="AP119" i="3"/>
  <c r="AR119" i="3"/>
  <c r="AT119" i="3"/>
  <c r="AV119" i="3"/>
  <c r="AX119" i="3"/>
  <c r="AZ119" i="3"/>
  <c r="BB119" i="3"/>
  <c r="BD119" i="3"/>
  <c r="BF119" i="3"/>
  <c r="BH119" i="3"/>
  <c r="BJ119" i="3"/>
  <c r="BL119" i="3"/>
  <c r="N120" i="3"/>
  <c r="P120" i="3"/>
  <c r="R120" i="3"/>
  <c r="T120" i="3"/>
  <c r="V120" i="3"/>
  <c r="X120" i="3"/>
  <c r="N121" i="3"/>
  <c r="P121" i="3"/>
  <c r="R121" i="3"/>
  <c r="T121" i="3"/>
  <c r="V121" i="3"/>
  <c r="X121" i="3"/>
  <c r="N122" i="3"/>
  <c r="P122" i="3"/>
  <c r="R122" i="3"/>
  <c r="T122" i="3"/>
  <c r="V122" i="3"/>
  <c r="X122" i="3"/>
  <c r="N123" i="3"/>
  <c r="P123" i="3"/>
  <c r="R123" i="3"/>
  <c r="T123" i="3"/>
  <c r="V123" i="3"/>
  <c r="X123" i="3"/>
  <c r="N124" i="3"/>
  <c r="P124" i="3"/>
  <c r="R124" i="3"/>
  <c r="T124" i="3"/>
  <c r="V124" i="3"/>
  <c r="X124" i="3"/>
  <c r="N125" i="3"/>
  <c r="P125" i="3"/>
  <c r="R125" i="3"/>
  <c r="T125" i="3"/>
  <c r="V125" i="3"/>
  <c r="X125" i="3"/>
  <c r="N126" i="3"/>
  <c r="P126" i="3"/>
  <c r="R126" i="3"/>
  <c r="T126" i="3"/>
  <c r="V126" i="3"/>
  <c r="X126" i="3"/>
  <c r="N127" i="3"/>
  <c r="P127" i="3"/>
  <c r="R127" i="3"/>
  <c r="T127" i="3"/>
  <c r="V127" i="3"/>
  <c r="X127" i="3"/>
  <c r="N128" i="3"/>
  <c r="P128" i="3"/>
  <c r="R128" i="3"/>
  <c r="T128" i="3"/>
  <c r="V128" i="3"/>
  <c r="X128" i="3"/>
  <c r="N129" i="3"/>
  <c r="P129" i="3"/>
  <c r="R129" i="3"/>
  <c r="T129" i="3"/>
  <c r="V129" i="3"/>
  <c r="X129" i="3"/>
  <c r="Z130" i="3"/>
  <c r="AB130" i="3"/>
  <c r="AD130" i="3"/>
  <c r="AF130" i="3"/>
  <c r="AH130" i="3"/>
  <c r="AJ130" i="3"/>
  <c r="AL130" i="3"/>
  <c r="AN130" i="3"/>
  <c r="AP130" i="3"/>
  <c r="AR130" i="3"/>
  <c r="AT130" i="3"/>
  <c r="AV130" i="3"/>
  <c r="AX130" i="3"/>
  <c r="AZ130" i="3"/>
  <c r="BB130" i="3"/>
  <c r="BD130" i="3"/>
  <c r="BF130" i="3"/>
  <c r="BH130" i="3"/>
  <c r="BJ130" i="3"/>
  <c r="BL130" i="3"/>
  <c r="Z134" i="3"/>
  <c r="AB134" i="3"/>
  <c r="AD134" i="3"/>
  <c r="AF134" i="3"/>
  <c r="AH134" i="3"/>
  <c r="AJ134" i="3"/>
  <c r="AL134" i="3"/>
  <c r="AN134" i="3"/>
  <c r="AP134" i="3"/>
  <c r="AR134" i="3"/>
  <c r="AT134" i="3"/>
  <c r="AV134" i="3"/>
  <c r="AX134" i="3"/>
  <c r="AZ134" i="3"/>
  <c r="BB134" i="3"/>
  <c r="BD134" i="3"/>
  <c r="BF134" i="3"/>
  <c r="BH134" i="3"/>
  <c r="BJ134" i="3"/>
  <c r="BL134" i="3"/>
  <c r="Z135" i="3"/>
  <c r="AB135" i="3"/>
  <c r="AD135" i="3"/>
  <c r="AF135" i="3"/>
  <c r="AH135" i="3"/>
  <c r="AJ135" i="3"/>
  <c r="AL135" i="3"/>
  <c r="AN135" i="3"/>
  <c r="AP135" i="3"/>
  <c r="AR135" i="3"/>
  <c r="AT135" i="3"/>
  <c r="AV135" i="3"/>
  <c r="AX135" i="3"/>
  <c r="AZ135" i="3"/>
  <c r="BB135" i="3"/>
  <c r="BD135" i="3"/>
  <c r="BF135" i="3"/>
  <c r="BH135" i="3"/>
  <c r="BJ135" i="3"/>
  <c r="BL135" i="3"/>
  <c r="Z136" i="3"/>
  <c r="AB136" i="3"/>
  <c r="AD136" i="3"/>
  <c r="AF136" i="3"/>
  <c r="AH136" i="3"/>
  <c r="AJ136" i="3"/>
  <c r="AL136" i="3"/>
  <c r="AN136" i="3"/>
  <c r="AP136" i="3"/>
  <c r="AR136" i="3"/>
  <c r="AT136" i="3"/>
  <c r="AV136" i="3"/>
  <c r="AX136" i="3"/>
  <c r="AZ136" i="3"/>
  <c r="BB136" i="3"/>
  <c r="BD136" i="3"/>
  <c r="BF136" i="3"/>
  <c r="BH136" i="3"/>
  <c r="BJ136" i="3"/>
  <c r="BL136" i="3"/>
  <c r="Z137" i="3"/>
  <c r="AB137" i="3"/>
  <c r="AD137" i="3"/>
  <c r="AF137" i="3"/>
  <c r="AH137" i="3"/>
  <c r="AJ137" i="3"/>
  <c r="AL137" i="3"/>
  <c r="AN137" i="3"/>
  <c r="AP137" i="3"/>
  <c r="AR137" i="3"/>
  <c r="AT137" i="3"/>
  <c r="AV137" i="3"/>
  <c r="AX137" i="3"/>
  <c r="AZ137" i="3"/>
  <c r="BB137" i="3"/>
  <c r="BD137" i="3"/>
  <c r="BF137" i="3"/>
  <c r="BH137" i="3"/>
  <c r="BJ137" i="3"/>
  <c r="BL137" i="3"/>
  <c r="Z138" i="3"/>
  <c r="AB138" i="3"/>
  <c r="AD138" i="3"/>
  <c r="AF138" i="3"/>
  <c r="AH138" i="3"/>
  <c r="AJ138" i="3"/>
  <c r="AL138" i="3"/>
  <c r="AN138" i="3"/>
  <c r="AP138" i="3"/>
  <c r="AR138" i="3"/>
  <c r="AT138" i="3"/>
  <c r="AV138" i="3"/>
  <c r="AX138" i="3"/>
  <c r="AZ138" i="3"/>
  <c r="BB138" i="3"/>
  <c r="BD138" i="3"/>
  <c r="BF138" i="3"/>
  <c r="BH138" i="3"/>
  <c r="BJ138" i="3"/>
  <c r="BL138" i="3"/>
  <c r="Z139" i="3"/>
  <c r="AB139" i="3"/>
  <c r="AD139" i="3"/>
  <c r="AF139" i="3"/>
  <c r="AH139" i="3"/>
  <c r="AJ139" i="3"/>
  <c r="AL139" i="3"/>
  <c r="AN139" i="3"/>
  <c r="AP139" i="3"/>
  <c r="AR139" i="3"/>
  <c r="AT139" i="3"/>
  <c r="AV139" i="3"/>
  <c r="AX139" i="3"/>
  <c r="AZ139" i="3"/>
  <c r="BB139" i="3"/>
  <c r="BD139" i="3"/>
  <c r="BF139" i="3"/>
  <c r="BH139" i="3"/>
  <c r="BJ139" i="3"/>
  <c r="BL139" i="3"/>
  <c r="Z140" i="3"/>
  <c r="AB140" i="3"/>
  <c r="AD140" i="3"/>
  <c r="AF140" i="3"/>
  <c r="AH140" i="3"/>
  <c r="AJ140" i="3"/>
  <c r="AL140" i="3"/>
  <c r="AN140" i="3"/>
  <c r="AP140" i="3"/>
  <c r="AR140" i="3"/>
  <c r="AT140" i="3"/>
  <c r="AV140" i="3"/>
  <c r="AX140" i="3"/>
  <c r="AZ140" i="3"/>
  <c r="BB140" i="3"/>
  <c r="BD140" i="3"/>
  <c r="BF140" i="3"/>
  <c r="BH140" i="3"/>
  <c r="BJ140" i="3"/>
  <c r="BL140" i="3"/>
  <c r="Z141" i="3"/>
  <c r="AB141" i="3"/>
  <c r="AD141" i="3"/>
  <c r="AF141" i="3"/>
  <c r="AH141" i="3"/>
  <c r="AJ141" i="3"/>
  <c r="AL141" i="3"/>
  <c r="AN141" i="3"/>
  <c r="AP141" i="3"/>
  <c r="AR141" i="3"/>
  <c r="AT141" i="3"/>
  <c r="AV141" i="3"/>
  <c r="AX141" i="3"/>
  <c r="AZ141" i="3"/>
  <c r="BB141" i="3"/>
  <c r="BD141" i="3"/>
  <c r="BF141" i="3"/>
  <c r="BH141" i="3"/>
  <c r="BJ141" i="3"/>
  <c r="BL141" i="3"/>
  <c r="Z142" i="3"/>
  <c r="AB142" i="3"/>
  <c r="AD142" i="3"/>
  <c r="AF142" i="3"/>
  <c r="AH142" i="3"/>
  <c r="AJ142" i="3"/>
  <c r="AL142" i="3"/>
  <c r="AN142" i="3"/>
  <c r="AP142" i="3"/>
  <c r="AR142" i="3"/>
  <c r="AT142" i="3"/>
  <c r="AV142" i="3"/>
  <c r="AX142" i="3"/>
  <c r="AZ142" i="3"/>
  <c r="BB142" i="3"/>
  <c r="BD142" i="3"/>
  <c r="BF142" i="3"/>
  <c r="BH142" i="3"/>
  <c r="BJ142" i="3"/>
  <c r="BL142" i="3"/>
  <c r="Z143" i="3"/>
  <c r="AB143" i="3"/>
  <c r="AD143" i="3"/>
  <c r="AF143" i="3"/>
  <c r="AH143" i="3"/>
  <c r="AJ143" i="3"/>
  <c r="AL143" i="3"/>
  <c r="AN143" i="3"/>
  <c r="AP143" i="3"/>
  <c r="AR143" i="3"/>
  <c r="AT143" i="3"/>
  <c r="AV143" i="3"/>
  <c r="AX143" i="3"/>
  <c r="AZ143" i="3"/>
  <c r="BB143" i="3"/>
  <c r="BD143" i="3"/>
  <c r="BF143" i="3"/>
  <c r="BH143" i="3"/>
  <c r="BJ143" i="3"/>
  <c r="BL143" i="3"/>
  <c r="N144" i="3"/>
  <c r="P144" i="3"/>
  <c r="R144" i="3"/>
  <c r="T144" i="3"/>
  <c r="V144" i="3"/>
  <c r="X144" i="3"/>
  <c r="N145" i="3"/>
  <c r="P145" i="3"/>
  <c r="R145" i="3"/>
  <c r="T145" i="3"/>
  <c r="V145" i="3"/>
  <c r="X145" i="3"/>
  <c r="N146" i="3"/>
  <c r="P146" i="3"/>
  <c r="R146" i="3"/>
  <c r="T146" i="3"/>
  <c r="V146" i="3"/>
  <c r="X146" i="3"/>
  <c r="N147" i="3"/>
  <c r="P147" i="3"/>
  <c r="R147" i="3"/>
  <c r="T147" i="3"/>
  <c r="V147" i="3"/>
  <c r="X147" i="3"/>
  <c r="Z148" i="3"/>
  <c r="AB148" i="3"/>
  <c r="AD148" i="3"/>
  <c r="AF148" i="3"/>
  <c r="AH148" i="3"/>
  <c r="AJ148" i="3"/>
  <c r="AL148" i="3"/>
  <c r="AN148" i="3"/>
  <c r="AP148" i="3"/>
  <c r="AR148" i="3"/>
  <c r="AT148" i="3"/>
  <c r="AV148" i="3"/>
  <c r="AX148" i="3"/>
  <c r="AZ148" i="3"/>
  <c r="BB148" i="3"/>
  <c r="BD148" i="3"/>
  <c r="BF148" i="3"/>
  <c r="BH148" i="3"/>
  <c r="BJ148" i="3"/>
  <c r="BL148" i="3"/>
  <c r="Z150" i="3"/>
  <c r="AB150" i="3"/>
  <c r="AD150" i="3"/>
  <c r="AF150" i="3"/>
  <c r="AH150" i="3"/>
  <c r="AJ150" i="3"/>
  <c r="AL150" i="3"/>
  <c r="AN150" i="3"/>
  <c r="AP150" i="3"/>
  <c r="AR150" i="3"/>
  <c r="AT150" i="3"/>
  <c r="AV150" i="3"/>
  <c r="AX150" i="3"/>
  <c r="AZ150" i="3"/>
  <c r="BB150" i="3"/>
  <c r="BD150" i="3"/>
  <c r="BF150" i="3"/>
  <c r="BH150" i="3"/>
  <c r="BJ150" i="3"/>
  <c r="BL150" i="3"/>
  <c r="Z151" i="3"/>
  <c r="AB151" i="3"/>
  <c r="AD151" i="3"/>
  <c r="AF151" i="3"/>
  <c r="AH151" i="3"/>
  <c r="AJ151" i="3"/>
  <c r="AL151" i="3"/>
  <c r="AN151" i="3"/>
  <c r="AP151" i="3"/>
  <c r="AR151" i="3"/>
  <c r="AT151" i="3"/>
  <c r="AV151" i="3"/>
  <c r="AX151" i="3"/>
  <c r="AZ151" i="3"/>
  <c r="BB151" i="3"/>
  <c r="BD151" i="3"/>
  <c r="BF151" i="3"/>
  <c r="BH151" i="3"/>
  <c r="BJ151" i="3"/>
  <c r="BL151" i="3"/>
  <c r="Z152" i="3"/>
  <c r="AB152" i="3"/>
  <c r="AD152" i="3"/>
  <c r="AF152" i="3"/>
  <c r="AH152" i="3"/>
  <c r="AJ152" i="3"/>
  <c r="AL152" i="3"/>
  <c r="AN152" i="3"/>
  <c r="AP152" i="3"/>
  <c r="AR152" i="3"/>
  <c r="AT152" i="3"/>
  <c r="AV152" i="3"/>
  <c r="AX152" i="3"/>
  <c r="AZ152" i="3"/>
  <c r="BB152" i="3"/>
  <c r="BD152" i="3"/>
  <c r="BF152" i="3"/>
  <c r="BH152" i="3"/>
  <c r="BJ152" i="3"/>
  <c r="BL152" i="3"/>
  <c r="N153" i="3"/>
  <c r="P153" i="3"/>
  <c r="R153" i="3"/>
  <c r="T153" i="3"/>
  <c r="V153" i="3"/>
  <c r="X153" i="3"/>
  <c r="N154" i="3"/>
  <c r="P154" i="3"/>
  <c r="R154" i="3"/>
  <c r="T154" i="3"/>
  <c r="V154" i="3"/>
  <c r="X154" i="3"/>
  <c r="N155" i="3"/>
  <c r="P155" i="3"/>
  <c r="R155" i="3"/>
  <c r="T155" i="3"/>
  <c r="V155" i="3"/>
  <c r="X155" i="3"/>
  <c r="Z156" i="3"/>
  <c r="AB156" i="3"/>
  <c r="AD156" i="3"/>
  <c r="AF156" i="3"/>
  <c r="AH156" i="3"/>
  <c r="AJ156" i="3"/>
  <c r="AL156" i="3"/>
  <c r="AN156" i="3"/>
  <c r="AP156" i="3"/>
  <c r="AR156" i="3"/>
  <c r="AT156" i="3"/>
  <c r="AV156" i="3"/>
  <c r="AX156" i="3"/>
  <c r="AZ156" i="3"/>
  <c r="BB156" i="3"/>
  <c r="BD156" i="3"/>
  <c r="BF156" i="3"/>
  <c r="BH156" i="3"/>
  <c r="BJ156" i="3"/>
  <c r="BL156" i="3"/>
  <c r="Z158" i="3"/>
  <c r="AB158" i="3"/>
  <c r="AD158" i="3"/>
  <c r="AF158" i="3"/>
  <c r="AH158" i="3"/>
  <c r="AJ158" i="3"/>
  <c r="AL158" i="3"/>
  <c r="AN158" i="3"/>
  <c r="AP158" i="3"/>
  <c r="AR158" i="3"/>
  <c r="AT158" i="3"/>
  <c r="AV158" i="3"/>
  <c r="AX158" i="3"/>
  <c r="AZ158" i="3"/>
  <c r="BB158" i="3"/>
  <c r="BD158" i="3"/>
  <c r="BF158" i="3"/>
  <c r="BH158" i="3"/>
  <c r="BJ158" i="3"/>
  <c r="BL158" i="3"/>
  <c r="Z159" i="3"/>
  <c r="AB159" i="3"/>
  <c r="AD159" i="3"/>
  <c r="AF159" i="3"/>
  <c r="AH159" i="3"/>
  <c r="AJ159" i="3"/>
  <c r="AL159" i="3"/>
  <c r="AN159" i="3"/>
  <c r="AP159" i="3"/>
  <c r="AR159" i="3"/>
  <c r="AT159" i="3"/>
  <c r="AV159" i="3"/>
  <c r="AX159" i="3"/>
  <c r="AZ159" i="3"/>
  <c r="BB159" i="3"/>
  <c r="BD159" i="3"/>
  <c r="BF159" i="3"/>
  <c r="BH159" i="3"/>
  <c r="BJ159" i="3"/>
  <c r="BL159" i="3"/>
  <c r="Z160" i="3"/>
  <c r="AB160" i="3"/>
  <c r="AD160" i="3"/>
  <c r="AF160" i="3"/>
  <c r="AH160" i="3"/>
  <c r="AJ160" i="3"/>
  <c r="AL160" i="3"/>
  <c r="AN160" i="3"/>
  <c r="AP160" i="3"/>
  <c r="AR160" i="3"/>
  <c r="AT160" i="3"/>
  <c r="AV160" i="3"/>
  <c r="AX160" i="3"/>
  <c r="AZ160" i="3"/>
  <c r="BB160" i="3"/>
  <c r="BD160" i="3"/>
  <c r="BF160" i="3"/>
  <c r="BH160" i="3"/>
  <c r="BJ160" i="3"/>
  <c r="BL160" i="3"/>
  <c r="Z164" i="3"/>
  <c r="AB164" i="3"/>
  <c r="AD164" i="3"/>
  <c r="AF164" i="3"/>
  <c r="AH164" i="3"/>
  <c r="AJ164" i="3"/>
  <c r="AL164" i="3"/>
  <c r="AN164" i="3"/>
  <c r="AP164" i="3"/>
  <c r="AR164" i="3"/>
  <c r="AT164" i="3"/>
  <c r="AV164" i="3"/>
  <c r="AX164" i="3"/>
  <c r="AZ164" i="3"/>
  <c r="BB164" i="3"/>
  <c r="BD164" i="3"/>
  <c r="BF164" i="3"/>
  <c r="BH164" i="3"/>
  <c r="BJ164" i="3"/>
  <c r="BL164" i="3"/>
  <c r="Z168" i="3"/>
  <c r="AB168" i="3"/>
  <c r="AD168" i="3"/>
  <c r="AF168" i="3"/>
  <c r="AH168" i="3"/>
  <c r="AJ168" i="3"/>
  <c r="AL168" i="3"/>
  <c r="AN168" i="3"/>
  <c r="AP168" i="3"/>
  <c r="AR168" i="3"/>
  <c r="AT168" i="3"/>
  <c r="AV168" i="3"/>
  <c r="AX168" i="3"/>
  <c r="AZ168" i="3"/>
  <c r="BB168" i="3"/>
  <c r="BD168" i="3"/>
  <c r="BF168" i="3"/>
  <c r="BH168" i="3"/>
  <c r="BJ168" i="3"/>
  <c r="BL168" i="3"/>
  <c r="Z169" i="3"/>
  <c r="AB169" i="3"/>
  <c r="AD169" i="3"/>
  <c r="AF169" i="3"/>
  <c r="AH169" i="3"/>
  <c r="AJ169" i="3"/>
  <c r="AL169" i="3"/>
  <c r="AN169" i="3"/>
  <c r="AP169" i="3"/>
  <c r="AR169" i="3"/>
  <c r="AT169" i="3"/>
  <c r="AV169" i="3"/>
  <c r="AX169" i="3"/>
  <c r="AZ169" i="3"/>
  <c r="BB169" i="3"/>
  <c r="BD169" i="3"/>
  <c r="BF169" i="3"/>
  <c r="BH169" i="3"/>
  <c r="BJ169" i="3"/>
  <c r="BL169" i="3"/>
  <c r="Z170" i="3"/>
  <c r="AB170" i="3"/>
  <c r="AD170" i="3"/>
  <c r="AF170" i="3"/>
  <c r="AH170" i="3"/>
  <c r="AJ170" i="3"/>
  <c r="AL170" i="3"/>
  <c r="AN170" i="3"/>
  <c r="AP170" i="3"/>
  <c r="AR170" i="3"/>
  <c r="AT170" i="3"/>
  <c r="AV170" i="3"/>
  <c r="AX170" i="3"/>
  <c r="AZ170" i="3"/>
  <c r="BB170" i="3"/>
  <c r="BD170" i="3"/>
  <c r="BF170" i="3"/>
  <c r="BH170" i="3"/>
  <c r="BJ170" i="3"/>
  <c r="BL170" i="3"/>
  <c r="Z171" i="3"/>
  <c r="AB171" i="3"/>
  <c r="AD171" i="3"/>
  <c r="AF171" i="3"/>
  <c r="AH171" i="3"/>
  <c r="AJ171" i="3"/>
  <c r="AL171" i="3"/>
  <c r="AN171" i="3"/>
  <c r="AP171" i="3"/>
  <c r="AR171" i="3"/>
  <c r="AT171" i="3"/>
  <c r="AV171" i="3"/>
  <c r="AX171" i="3"/>
  <c r="AZ171" i="3"/>
  <c r="BB171" i="3"/>
  <c r="BD171" i="3"/>
  <c r="BF171" i="3"/>
  <c r="BH171" i="3"/>
  <c r="BJ171" i="3"/>
  <c r="BL171" i="3"/>
  <c r="Z172" i="3"/>
  <c r="AB172" i="3"/>
  <c r="AD172" i="3"/>
  <c r="AF172" i="3"/>
  <c r="AH172" i="3"/>
  <c r="AJ172" i="3"/>
  <c r="AL172" i="3"/>
  <c r="AN172" i="3"/>
  <c r="AP172" i="3"/>
  <c r="AR172" i="3"/>
  <c r="AT172" i="3"/>
  <c r="AV172" i="3"/>
  <c r="AX172" i="3"/>
  <c r="AZ172" i="3"/>
  <c r="BB172" i="3"/>
  <c r="BD172" i="3"/>
  <c r="BF172" i="3"/>
  <c r="BH172" i="3"/>
  <c r="BJ172" i="3"/>
  <c r="BL172" i="3"/>
  <c r="Z173" i="3"/>
  <c r="AB173" i="3"/>
  <c r="AD173" i="3"/>
  <c r="AF173" i="3"/>
  <c r="AH173" i="3"/>
  <c r="AJ173" i="3"/>
  <c r="AL173" i="3"/>
  <c r="AN173" i="3"/>
  <c r="AP173" i="3"/>
  <c r="AR173" i="3"/>
  <c r="AT173" i="3"/>
  <c r="AV173" i="3"/>
  <c r="AX173" i="3"/>
  <c r="AZ173" i="3"/>
  <c r="BB173" i="3"/>
  <c r="BD173" i="3"/>
  <c r="BF173" i="3"/>
  <c r="BH173" i="3"/>
  <c r="BJ173" i="3"/>
  <c r="BL173" i="3"/>
  <c r="Z174" i="3"/>
  <c r="AB174" i="3"/>
  <c r="AD174" i="3"/>
  <c r="AF174" i="3"/>
  <c r="AH174" i="3"/>
  <c r="AJ174" i="3"/>
  <c r="AL174" i="3"/>
  <c r="AN174" i="3"/>
  <c r="AP174" i="3"/>
  <c r="AR174" i="3"/>
  <c r="AT174" i="3"/>
  <c r="AV174" i="3"/>
  <c r="AX174" i="3"/>
  <c r="AZ174" i="3"/>
  <c r="BB174" i="3"/>
  <c r="BD174" i="3"/>
  <c r="BF174" i="3"/>
  <c r="BH174" i="3"/>
  <c r="BJ174" i="3"/>
  <c r="BL174" i="3"/>
  <c r="Z175" i="3"/>
  <c r="AB175" i="3"/>
  <c r="AD175" i="3"/>
  <c r="AF175" i="3"/>
  <c r="AH175" i="3"/>
  <c r="AJ175" i="3"/>
  <c r="AL175" i="3"/>
  <c r="AN175" i="3"/>
  <c r="AP175" i="3"/>
  <c r="AR175" i="3"/>
  <c r="AT175" i="3"/>
  <c r="AV175" i="3"/>
  <c r="AX175" i="3"/>
  <c r="AZ175" i="3"/>
  <c r="BB175" i="3"/>
  <c r="BD175" i="3"/>
  <c r="BF175" i="3"/>
  <c r="BH175" i="3"/>
  <c r="BJ175" i="3"/>
  <c r="BL175" i="3"/>
  <c r="Z176" i="3"/>
  <c r="AB176" i="3"/>
  <c r="AD176" i="3"/>
  <c r="AF176" i="3"/>
  <c r="AH176" i="3"/>
  <c r="AJ176" i="3"/>
  <c r="AL176" i="3"/>
  <c r="AN176" i="3"/>
  <c r="AP176" i="3"/>
  <c r="AR176" i="3"/>
  <c r="AT176" i="3"/>
  <c r="AV176" i="3"/>
  <c r="AX176" i="3"/>
  <c r="AZ176" i="3"/>
  <c r="BB176" i="3"/>
  <c r="BD176" i="3"/>
  <c r="BF176" i="3"/>
  <c r="BH176" i="3"/>
  <c r="BJ176" i="3"/>
  <c r="BL176" i="3"/>
  <c r="N177" i="3"/>
  <c r="P177" i="3"/>
  <c r="R177" i="3"/>
  <c r="T177" i="3"/>
  <c r="V177" i="3"/>
  <c r="X177" i="3"/>
  <c r="N178" i="3"/>
  <c r="P178" i="3"/>
  <c r="R178" i="3"/>
  <c r="T178" i="3"/>
  <c r="V178" i="3"/>
  <c r="X178" i="3"/>
  <c r="N179" i="3"/>
  <c r="P179" i="3"/>
  <c r="R179" i="3"/>
  <c r="T179" i="3"/>
  <c r="V179" i="3"/>
  <c r="X179" i="3"/>
  <c r="Z180" i="3"/>
  <c r="AB180" i="3"/>
  <c r="AD180" i="3"/>
  <c r="AF180" i="3"/>
  <c r="AH180" i="3"/>
  <c r="AJ180" i="3"/>
  <c r="AL180" i="3"/>
  <c r="AN180" i="3"/>
  <c r="AP180" i="3"/>
  <c r="AR180" i="3"/>
  <c r="AT180" i="3"/>
  <c r="AV180" i="3"/>
  <c r="AX180" i="3"/>
  <c r="AZ180" i="3"/>
  <c r="BB180" i="3"/>
  <c r="BD180" i="3"/>
  <c r="BF180" i="3"/>
  <c r="BH180" i="3"/>
  <c r="BJ180" i="3"/>
  <c r="BL180" i="3"/>
  <c r="Z181" i="3"/>
  <c r="AB181" i="3"/>
  <c r="AD181" i="3"/>
  <c r="AF181" i="3"/>
  <c r="AH181" i="3"/>
  <c r="AJ181" i="3"/>
  <c r="AL181" i="3"/>
  <c r="AN181" i="3"/>
  <c r="AP181" i="3"/>
  <c r="AR181" i="3"/>
  <c r="AT181" i="3"/>
  <c r="AV181" i="3"/>
  <c r="AX181" i="3"/>
  <c r="AZ181" i="3"/>
  <c r="BB181" i="3"/>
  <c r="BD181" i="3"/>
  <c r="BF181" i="3"/>
  <c r="BH181" i="3"/>
  <c r="BJ181" i="3"/>
  <c r="BL181" i="3"/>
  <c r="N182" i="3"/>
  <c r="P182" i="3"/>
  <c r="R182" i="3"/>
  <c r="T182" i="3"/>
  <c r="V182" i="3"/>
  <c r="X182" i="3"/>
  <c r="N183" i="3"/>
  <c r="P183" i="3"/>
  <c r="R183" i="3"/>
  <c r="T183" i="3"/>
  <c r="V183" i="3"/>
  <c r="X183" i="3"/>
  <c r="N184" i="3"/>
  <c r="P184" i="3"/>
  <c r="R184" i="3"/>
  <c r="T184" i="3"/>
  <c r="V184" i="3"/>
  <c r="X184" i="3"/>
  <c r="Z185" i="3"/>
  <c r="AB185" i="3"/>
  <c r="AD185" i="3"/>
  <c r="AF185" i="3"/>
  <c r="AH185" i="3"/>
  <c r="AJ185" i="3"/>
  <c r="AL185" i="3"/>
  <c r="AN185" i="3"/>
  <c r="AP185" i="3"/>
  <c r="AR185" i="3"/>
  <c r="AT185" i="3"/>
  <c r="AV185" i="3"/>
  <c r="AX185" i="3"/>
  <c r="AZ185" i="3"/>
  <c r="BB185" i="3"/>
  <c r="BD185" i="3"/>
  <c r="BF185" i="3"/>
  <c r="BH185" i="3"/>
  <c r="BJ185" i="3"/>
  <c r="BL185" i="3"/>
  <c r="O186" i="3"/>
  <c r="Z187" i="3"/>
  <c r="AB187" i="3"/>
  <c r="AD187" i="3"/>
  <c r="AF187" i="3"/>
  <c r="AH187" i="3"/>
  <c r="AJ187" i="3"/>
  <c r="AL187" i="3"/>
  <c r="AN187" i="3"/>
  <c r="AP187" i="3"/>
  <c r="AR187" i="3"/>
  <c r="AT187" i="3"/>
  <c r="AV187" i="3"/>
  <c r="AX187" i="3"/>
  <c r="AZ187" i="3"/>
  <c r="BB187" i="3"/>
  <c r="BD187" i="3"/>
  <c r="BF187" i="3"/>
  <c r="BH187" i="3"/>
  <c r="BJ187" i="3"/>
  <c r="BL187" i="3"/>
  <c r="N188" i="3"/>
  <c r="P188" i="3"/>
  <c r="R188" i="3"/>
  <c r="T188" i="3"/>
  <c r="V188" i="3"/>
  <c r="X188" i="3"/>
  <c r="N189" i="3"/>
  <c r="P189" i="3"/>
  <c r="R189" i="3"/>
  <c r="T189" i="3"/>
  <c r="V189" i="3"/>
  <c r="X189" i="3"/>
  <c r="N190" i="3"/>
  <c r="P190" i="3"/>
  <c r="R190" i="3"/>
  <c r="T190" i="3"/>
  <c r="V190" i="3"/>
  <c r="X190" i="3"/>
  <c r="N191" i="3"/>
  <c r="P191" i="3"/>
  <c r="R191" i="3"/>
  <c r="T191" i="3"/>
  <c r="V191" i="3"/>
  <c r="X191" i="3"/>
  <c r="Z192" i="3"/>
  <c r="AB192" i="3"/>
  <c r="AD192" i="3"/>
  <c r="AF192" i="3"/>
  <c r="AH192" i="3"/>
  <c r="AJ192" i="3"/>
  <c r="AL192" i="3"/>
  <c r="AN192" i="3"/>
  <c r="AP192" i="3"/>
  <c r="AR192" i="3"/>
  <c r="AT192" i="3"/>
  <c r="AV192" i="3"/>
  <c r="AX192" i="3"/>
  <c r="AZ192" i="3"/>
  <c r="BB192" i="3"/>
  <c r="BD192" i="3"/>
  <c r="BF192" i="3"/>
  <c r="BH192" i="3"/>
  <c r="BJ192" i="3"/>
  <c r="BL192" i="3"/>
  <c r="Z193" i="3"/>
  <c r="AB193" i="3"/>
  <c r="AD193" i="3"/>
  <c r="AF193" i="3"/>
  <c r="AH193" i="3"/>
  <c r="AJ193" i="3"/>
  <c r="AL193" i="3"/>
  <c r="AN193" i="3"/>
  <c r="AP193" i="3"/>
  <c r="AR193" i="3"/>
  <c r="AT193" i="3"/>
  <c r="AV193" i="3"/>
  <c r="AX193" i="3"/>
  <c r="AZ193" i="3"/>
  <c r="BB193" i="3"/>
  <c r="BD193" i="3"/>
  <c r="BF193" i="3"/>
  <c r="BH193" i="3"/>
  <c r="BJ193" i="3"/>
  <c r="BL193" i="3"/>
  <c r="N194" i="3"/>
  <c r="P194" i="3"/>
  <c r="R194" i="3"/>
  <c r="T194" i="3"/>
  <c r="V194" i="3"/>
  <c r="X194" i="3"/>
  <c r="N195" i="3"/>
  <c r="P195" i="3"/>
  <c r="R195" i="3"/>
  <c r="T195" i="3"/>
  <c r="V195" i="3"/>
  <c r="X195" i="3"/>
  <c r="N196" i="3"/>
  <c r="P196" i="3"/>
  <c r="R196" i="3"/>
  <c r="T196" i="3"/>
  <c r="V196" i="3"/>
  <c r="X196" i="3"/>
  <c r="Z197" i="3"/>
  <c r="AB197" i="3"/>
  <c r="AD197" i="3"/>
  <c r="AF197" i="3"/>
  <c r="AH197" i="3"/>
  <c r="AJ197" i="3"/>
  <c r="AL197" i="3"/>
  <c r="AN197" i="3"/>
  <c r="AP197" i="3"/>
  <c r="AR197" i="3"/>
  <c r="AT197" i="3"/>
  <c r="AV197" i="3"/>
  <c r="AX197" i="3"/>
  <c r="AZ197" i="3"/>
  <c r="BB197" i="3"/>
  <c r="BD197" i="3"/>
  <c r="BF197" i="3"/>
  <c r="BH197" i="3"/>
  <c r="BJ197" i="3"/>
  <c r="BL197" i="3"/>
  <c r="Z199" i="3"/>
  <c r="AB199" i="3"/>
  <c r="AD199" i="3"/>
  <c r="AF199" i="3"/>
  <c r="AH199" i="3"/>
  <c r="AJ199" i="3"/>
  <c r="AL199" i="3"/>
  <c r="AN199" i="3"/>
  <c r="AP199" i="3"/>
  <c r="AR199" i="3"/>
  <c r="AT199" i="3"/>
  <c r="AV199" i="3"/>
  <c r="AX199" i="3"/>
  <c r="AZ199" i="3"/>
  <c r="BB199" i="3"/>
  <c r="BD199" i="3"/>
  <c r="BF199" i="3"/>
  <c r="BH199" i="3"/>
  <c r="BJ199" i="3"/>
  <c r="BL199" i="3"/>
  <c r="N200" i="3"/>
  <c r="P200" i="3"/>
  <c r="R200" i="3"/>
  <c r="T200" i="3"/>
  <c r="V200" i="3"/>
  <c r="X200" i="3"/>
  <c r="Z201" i="3"/>
  <c r="AB201" i="3"/>
  <c r="AD201" i="3"/>
  <c r="AF201" i="3"/>
  <c r="AH201" i="3"/>
  <c r="AJ201" i="3"/>
  <c r="AL201" i="3"/>
  <c r="AN201" i="3"/>
  <c r="AP201" i="3"/>
  <c r="AR201" i="3"/>
  <c r="AT201" i="3"/>
  <c r="AV201" i="3"/>
  <c r="AX201" i="3"/>
  <c r="AZ201" i="3"/>
  <c r="BB201" i="3"/>
  <c r="BD201" i="3"/>
  <c r="BF201" i="3"/>
  <c r="BH201" i="3"/>
  <c r="BJ201" i="3"/>
  <c r="BL201" i="3"/>
  <c r="Z202" i="3"/>
  <c r="AB202" i="3"/>
  <c r="AD202" i="3"/>
  <c r="AF202" i="3"/>
  <c r="AH202" i="3"/>
  <c r="AJ202" i="3"/>
  <c r="AL202" i="3"/>
  <c r="AN202" i="3"/>
  <c r="AP202" i="3"/>
  <c r="AR202" i="3"/>
  <c r="AT202" i="3"/>
  <c r="AV202" i="3"/>
  <c r="AX202" i="3"/>
  <c r="AZ202" i="3"/>
  <c r="BB202" i="3"/>
  <c r="BD202" i="3"/>
  <c r="BF202" i="3"/>
  <c r="BH202" i="3"/>
  <c r="BJ202" i="3"/>
  <c r="BL202" i="3"/>
  <c r="N203" i="3"/>
  <c r="N208" i="3" s="1"/>
  <c r="P203" i="3"/>
  <c r="R203" i="3"/>
  <c r="T203" i="3"/>
  <c r="T208" i="3" s="1"/>
  <c r="V203" i="3"/>
  <c r="X203" i="3"/>
  <c r="Z204" i="3"/>
  <c r="AB204" i="3"/>
  <c r="AD204" i="3"/>
  <c r="AF204" i="3"/>
  <c r="AH204" i="3"/>
  <c r="AJ204" i="3"/>
  <c r="AL204" i="3"/>
  <c r="AN204" i="3"/>
  <c r="AP204" i="3"/>
  <c r="AR204" i="3"/>
  <c r="AT204" i="3"/>
  <c r="AV204" i="3"/>
  <c r="AX204" i="3"/>
  <c r="AZ204" i="3"/>
  <c r="BB204" i="3"/>
  <c r="BD204" i="3"/>
  <c r="BF204" i="3"/>
  <c r="BH204" i="3"/>
  <c r="BJ204" i="3"/>
  <c r="BL204" i="3"/>
  <c r="Z205" i="3"/>
  <c r="AB205" i="3"/>
  <c r="AD205" i="3"/>
  <c r="AF205" i="3"/>
  <c r="AH205" i="3"/>
  <c r="AJ205" i="3"/>
  <c r="AL205" i="3"/>
  <c r="AN205" i="3"/>
  <c r="AP205" i="3"/>
  <c r="AR205" i="3"/>
  <c r="AT205" i="3"/>
  <c r="AV205" i="3"/>
  <c r="AX205" i="3"/>
  <c r="AZ205" i="3"/>
  <c r="BB205" i="3"/>
  <c r="BD205" i="3"/>
  <c r="BF205" i="3"/>
  <c r="BH205" i="3"/>
  <c r="BJ205" i="3"/>
  <c r="BL205" i="3"/>
  <c r="Z209" i="3"/>
  <c r="AB209" i="3"/>
  <c r="AD209" i="3"/>
  <c r="AF209" i="3"/>
  <c r="AH209" i="3"/>
  <c r="AJ209" i="3"/>
  <c r="AL209" i="3"/>
  <c r="AN209" i="3"/>
  <c r="AP209" i="3"/>
  <c r="AR209" i="3"/>
  <c r="AT209" i="3"/>
  <c r="AV209" i="3"/>
  <c r="AX209" i="3"/>
  <c r="AZ209" i="3"/>
  <c r="BB209" i="3"/>
  <c r="BD209" i="3"/>
  <c r="BF209" i="3"/>
  <c r="BH209" i="3"/>
  <c r="BJ209" i="3"/>
  <c r="BL209" i="3"/>
  <c r="Z210" i="3"/>
  <c r="AB210" i="3"/>
  <c r="AD210" i="3"/>
  <c r="AF210" i="3"/>
  <c r="AH210" i="3"/>
  <c r="AJ210" i="3"/>
  <c r="AL210" i="3"/>
  <c r="AN210" i="3"/>
  <c r="AP210" i="3"/>
  <c r="AR210" i="3"/>
  <c r="AT210" i="3"/>
  <c r="AV210" i="3"/>
  <c r="AX210" i="3"/>
  <c r="AZ210" i="3"/>
  <c r="BB210" i="3"/>
  <c r="BD210" i="3"/>
  <c r="BF210" i="3"/>
  <c r="BH210" i="3"/>
  <c r="BJ210" i="3"/>
  <c r="BL210" i="3"/>
  <c r="Z212" i="3"/>
  <c r="AB212" i="3"/>
  <c r="AD212" i="3"/>
  <c r="AF212" i="3"/>
  <c r="AH212" i="3"/>
  <c r="AJ212" i="3"/>
  <c r="AL212" i="3"/>
  <c r="AN212" i="3"/>
  <c r="AP212" i="3"/>
  <c r="AR212" i="3"/>
  <c r="AT212" i="3"/>
  <c r="AV212" i="3"/>
  <c r="AX212" i="3"/>
  <c r="AZ212" i="3"/>
  <c r="BB212" i="3"/>
  <c r="BD212" i="3"/>
  <c r="BF212" i="3"/>
  <c r="BH212" i="3"/>
  <c r="BJ212" i="3"/>
  <c r="BL212" i="3"/>
  <c r="Z213" i="3"/>
  <c r="AB213" i="3"/>
  <c r="AD213" i="3"/>
  <c r="AF213" i="3"/>
  <c r="AH213" i="3"/>
  <c r="AJ213" i="3"/>
  <c r="AL213" i="3"/>
  <c r="AN213" i="3"/>
  <c r="AP213" i="3"/>
  <c r="AR213" i="3"/>
  <c r="AT213" i="3"/>
  <c r="AV213" i="3"/>
  <c r="AX213" i="3"/>
  <c r="AZ213" i="3"/>
  <c r="BB213" i="3"/>
  <c r="BD213" i="3"/>
  <c r="BF213" i="3"/>
  <c r="BH213" i="3"/>
  <c r="BJ213" i="3"/>
  <c r="BL213" i="3"/>
  <c r="Z214" i="3"/>
  <c r="AB214" i="3"/>
  <c r="AD214" i="3"/>
  <c r="AF214" i="3"/>
  <c r="AH214" i="3"/>
  <c r="AJ214" i="3"/>
  <c r="AL214" i="3"/>
  <c r="AN214" i="3"/>
  <c r="AP214" i="3"/>
  <c r="AR214" i="3"/>
  <c r="AT214" i="3"/>
  <c r="AV214" i="3"/>
  <c r="AX214" i="3"/>
  <c r="AZ214" i="3"/>
  <c r="BB214" i="3"/>
  <c r="BD214" i="3"/>
  <c r="BF214" i="3"/>
  <c r="BH214" i="3"/>
  <c r="BJ214" i="3"/>
  <c r="BL214" i="3"/>
  <c r="Z215" i="3"/>
  <c r="AB215" i="3"/>
  <c r="AD215" i="3"/>
  <c r="AF215" i="3"/>
  <c r="AH215" i="3"/>
  <c r="AJ215" i="3"/>
  <c r="AL215" i="3"/>
  <c r="AN215" i="3"/>
  <c r="AP215" i="3"/>
  <c r="AR215" i="3"/>
  <c r="AT215" i="3"/>
  <c r="AV215" i="3"/>
  <c r="AX215" i="3"/>
  <c r="AZ215" i="3"/>
  <c r="BB215" i="3"/>
  <c r="BD215" i="3"/>
  <c r="BF215" i="3"/>
  <c r="BH215" i="3"/>
  <c r="BJ215" i="3"/>
  <c r="BL215" i="3"/>
  <c r="N216" i="3"/>
  <c r="P216" i="3"/>
  <c r="R216" i="3"/>
  <c r="R219" i="3" s="1"/>
  <c r="T216" i="3"/>
  <c r="V216" i="3"/>
  <c r="X216" i="3"/>
  <c r="Z217" i="3"/>
  <c r="AB217" i="3"/>
  <c r="AD217" i="3"/>
  <c r="AF217" i="3"/>
  <c r="AH217" i="3"/>
  <c r="AJ217" i="3"/>
  <c r="AL217" i="3"/>
  <c r="AN217" i="3"/>
  <c r="AP217" i="3"/>
  <c r="AR217" i="3"/>
  <c r="AT217" i="3"/>
  <c r="AV217" i="3"/>
  <c r="AX217" i="3"/>
  <c r="AZ217" i="3"/>
  <c r="BB217" i="3"/>
  <c r="BD217" i="3"/>
  <c r="BF217" i="3"/>
  <c r="BH217" i="3"/>
  <c r="BJ217" i="3"/>
  <c r="BL217" i="3"/>
  <c r="Z218" i="3"/>
  <c r="AB218" i="3"/>
  <c r="AD218" i="3"/>
  <c r="AF218" i="3"/>
  <c r="AH218" i="3"/>
  <c r="AJ218" i="3"/>
  <c r="AL218" i="3"/>
  <c r="AN218" i="3"/>
  <c r="AP218" i="3"/>
  <c r="AR218" i="3"/>
  <c r="AT218" i="3"/>
  <c r="AV218" i="3"/>
  <c r="AX218" i="3"/>
  <c r="AZ218" i="3"/>
  <c r="BB218" i="3"/>
  <c r="BD218" i="3"/>
  <c r="BF218" i="3"/>
  <c r="BH218" i="3"/>
  <c r="BJ218" i="3"/>
  <c r="BL218" i="3"/>
  <c r="Z220" i="3"/>
  <c r="AB220" i="3"/>
  <c r="AD220" i="3"/>
  <c r="AF220" i="3"/>
  <c r="AH220" i="3"/>
  <c r="AJ220" i="3"/>
  <c r="AL220" i="3"/>
  <c r="AN220" i="3"/>
  <c r="AP220" i="3"/>
  <c r="AR220" i="3"/>
  <c r="AT220" i="3"/>
  <c r="AV220" i="3"/>
  <c r="AX220" i="3"/>
  <c r="AZ220" i="3"/>
  <c r="BB220" i="3"/>
  <c r="BD220" i="3"/>
  <c r="BF220" i="3"/>
  <c r="BH220" i="3"/>
  <c r="BJ220" i="3"/>
  <c r="BL220" i="3"/>
  <c r="Z221" i="3"/>
  <c r="AB221" i="3"/>
  <c r="AD221" i="3"/>
  <c r="AF221" i="3"/>
  <c r="AH221" i="3"/>
  <c r="AJ221" i="3"/>
  <c r="AL221" i="3"/>
  <c r="AN221" i="3"/>
  <c r="AP221" i="3"/>
  <c r="AR221" i="3"/>
  <c r="AT221" i="3"/>
  <c r="AV221" i="3"/>
  <c r="AX221" i="3"/>
  <c r="AZ221" i="3"/>
  <c r="BB221" i="3"/>
  <c r="BD221" i="3"/>
  <c r="BF221" i="3"/>
  <c r="BH221" i="3"/>
  <c r="BJ221" i="3"/>
  <c r="BL221" i="3"/>
  <c r="Z222" i="3"/>
  <c r="AB222" i="3"/>
  <c r="AD222" i="3"/>
  <c r="AF222" i="3"/>
  <c r="AH222" i="3"/>
  <c r="AJ222" i="3"/>
  <c r="AL222" i="3"/>
  <c r="AN222" i="3"/>
  <c r="AP222" i="3"/>
  <c r="AR222" i="3"/>
  <c r="AT222" i="3"/>
  <c r="AV222" i="3"/>
  <c r="AX222" i="3"/>
  <c r="AZ222" i="3"/>
  <c r="BB222" i="3"/>
  <c r="BD222" i="3"/>
  <c r="BF222" i="3"/>
  <c r="BH222" i="3"/>
  <c r="BJ222" i="3"/>
  <c r="BL222" i="3"/>
  <c r="Z223" i="3"/>
  <c r="AB223" i="3"/>
  <c r="AD223" i="3"/>
  <c r="AF223" i="3"/>
  <c r="AH223" i="3"/>
  <c r="AJ223" i="3"/>
  <c r="AL223" i="3"/>
  <c r="AN223" i="3"/>
  <c r="AP223" i="3"/>
  <c r="AR223" i="3"/>
  <c r="AT223" i="3"/>
  <c r="AV223" i="3"/>
  <c r="AX223" i="3"/>
  <c r="AZ223" i="3"/>
  <c r="BB223" i="3"/>
  <c r="BD223" i="3"/>
  <c r="BF223" i="3"/>
  <c r="BH223" i="3"/>
  <c r="BJ223" i="3"/>
  <c r="BL223" i="3"/>
  <c r="Z224" i="3"/>
  <c r="AB224" i="3"/>
  <c r="AD224" i="3"/>
  <c r="AF224" i="3"/>
  <c r="AH224" i="3"/>
  <c r="AJ224" i="3"/>
  <c r="AL224" i="3"/>
  <c r="AN224" i="3"/>
  <c r="AP224" i="3"/>
  <c r="AR224" i="3"/>
  <c r="AT224" i="3"/>
  <c r="AV224" i="3"/>
  <c r="AX224" i="3"/>
  <c r="AZ224" i="3"/>
  <c r="BB224" i="3"/>
  <c r="BD224" i="3"/>
  <c r="BF224" i="3"/>
  <c r="BH224" i="3"/>
  <c r="BJ224" i="3"/>
  <c r="BL224" i="3"/>
  <c r="Z225" i="3"/>
  <c r="AB225" i="3"/>
  <c r="AD225" i="3"/>
  <c r="AF225" i="3"/>
  <c r="AH225" i="3"/>
  <c r="AJ225" i="3"/>
  <c r="AL225" i="3"/>
  <c r="AN225" i="3"/>
  <c r="AP225" i="3"/>
  <c r="AR225" i="3"/>
  <c r="AT225" i="3"/>
  <c r="AV225" i="3"/>
  <c r="AX225" i="3"/>
  <c r="AZ225" i="3"/>
  <c r="BB225" i="3"/>
  <c r="BD225" i="3"/>
  <c r="BF225" i="3"/>
  <c r="BH225" i="3"/>
  <c r="BJ225" i="3"/>
  <c r="BL225" i="3"/>
  <c r="Z226" i="3"/>
  <c r="AB226" i="3"/>
  <c r="AD226" i="3"/>
  <c r="AF226" i="3"/>
  <c r="AH226" i="3"/>
  <c r="AJ226" i="3"/>
  <c r="AL226" i="3"/>
  <c r="AN226" i="3"/>
  <c r="AP226" i="3"/>
  <c r="AR226" i="3"/>
  <c r="AT226" i="3"/>
  <c r="AV226" i="3"/>
  <c r="AX226" i="3"/>
  <c r="AZ226" i="3"/>
  <c r="BB226" i="3"/>
  <c r="BD226" i="3"/>
  <c r="BF226" i="3"/>
  <c r="BH226" i="3"/>
  <c r="BJ226" i="3"/>
  <c r="BL226" i="3"/>
  <c r="Z227" i="3"/>
  <c r="AB227" i="3"/>
  <c r="AD227" i="3"/>
  <c r="AF227" i="3"/>
  <c r="AH227" i="3"/>
  <c r="AJ227" i="3"/>
  <c r="AL227" i="3"/>
  <c r="AN227" i="3"/>
  <c r="AP227" i="3"/>
  <c r="AR227" i="3"/>
  <c r="AT227" i="3"/>
  <c r="AV227" i="3"/>
  <c r="AX227" i="3"/>
  <c r="AZ227" i="3"/>
  <c r="BB227" i="3"/>
  <c r="BD227" i="3"/>
  <c r="BF227" i="3"/>
  <c r="BH227" i="3"/>
  <c r="BJ227" i="3"/>
  <c r="BL227" i="3"/>
  <c r="Z228" i="3"/>
  <c r="AB228" i="3"/>
  <c r="AD228" i="3"/>
  <c r="AF228" i="3"/>
  <c r="AH228" i="3"/>
  <c r="AJ228" i="3"/>
  <c r="AL228" i="3"/>
  <c r="AN228" i="3"/>
  <c r="AP228" i="3"/>
  <c r="AR228" i="3"/>
  <c r="AT228" i="3"/>
  <c r="AV228" i="3"/>
  <c r="AX228" i="3"/>
  <c r="AZ228" i="3"/>
  <c r="BB228" i="3"/>
  <c r="BD228" i="3"/>
  <c r="BF228" i="3"/>
  <c r="BH228" i="3"/>
  <c r="BJ228" i="3"/>
  <c r="BL228" i="3"/>
  <c r="Z229" i="3"/>
  <c r="AB229" i="3"/>
  <c r="AD229" i="3"/>
  <c r="AF229" i="3"/>
  <c r="AH229" i="3"/>
  <c r="AJ229" i="3"/>
  <c r="AL229" i="3"/>
  <c r="AN229" i="3"/>
  <c r="AP229" i="3"/>
  <c r="AR229" i="3"/>
  <c r="AT229" i="3"/>
  <c r="AV229" i="3"/>
  <c r="AX229" i="3"/>
  <c r="AZ229" i="3"/>
  <c r="BB229" i="3"/>
  <c r="BD229" i="3"/>
  <c r="BF229" i="3"/>
  <c r="BH229" i="3"/>
  <c r="BJ229" i="3"/>
  <c r="BL229" i="3"/>
  <c r="N230" i="3"/>
  <c r="P230" i="3"/>
  <c r="R230" i="3"/>
  <c r="T230" i="3"/>
  <c r="V230" i="3"/>
  <c r="X230" i="3"/>
  <c r="N231" i="3"/>
  <c r="P231" i="3"/>
  <c r="R231" i="3"/>
  <c r="T231" i="3"/>
  <c r="V231" i="3"/>
  <c r="X231" i="3"/>
  <c r="Z232" i="3"/>
  <c r="AB232" i="3"/>
  <c r="AD232" i="3"/>
  <c r="AF232" i="3"/>
  <c r="AH232" i="3"/>
  <c r="AJ232" i="3"/>
  <c r="AL232" i="3"/>
  <c r="AN232" i="3"/>
  <c r="AP232" i="3"/>
  <c r="AR232" i="3"/>
  <c r="AT232" i="3"/>
  <c r="AV232" i="3"/>
  <c r="AX232" i="3"/>
  <c r="AZ232" i="3"/>
  <c r="BB232" i="3"/>
  <c r="BD232" i="3"/>
  <c r="BF232" i="3"/>
  <c r="BH232" i="3"/>
  <c r="BJ232" i="3"/>
  <c r="BL232" i="3"/>
  <c r="Z234" i="3"/>
  <c r="AB234" i="3"/>
  <c r="AD234" i="3"/>
  <c r="AF234" i="3"/>
  <c r="AH234" i="3"/>
  <c r="AJ234" i="3"/>
  <c r="AL234" i="3"/>
  <c r="AN234" i="3"/>
  <c r="AP234" i="3"/>
  <c r="AR234" i="3"/>
  <c r="AT234" i="3"/>
  <c r="AV234" i="3"/>
  <c r="AX234" i="3"/>
  <c r="AZ234" i="3"/>
  <c r="BB234" i="3"/>
  <c r="BD234" i="3"/>
  <c r="BF234" i="3"/>
  <c r="BH234" i="3"/>
  <c r="BJ234" i="3"/>
  <c r="BL234" i="3"/>
  <c r="N235" i="3"/>
  <c r="P235" i="3"/>
  <c r="R235" i="3"/>
  <c r="T235" i="3"/>
  <c r="V235" i="3"/>
  <c r="X235" i="3"/>
  <c r="N236" i="3"/>
  <c r="P236" i="3"/>
  <c r="R236" i="3"/>
  <c r="T236" i="3"/>
  <c r="V236" i="3"/>
  <c r="X236" i="3"/>
  <c r="Z237" i="3"/>
  <c r="AB237" i="3"/>
  <c r="AD237" i="3"/>
  <c r="AF237" i="3"/>
  <c r="AH237" i="3"/>
  <c r="AJ237" i="3"/>
  <c r="AL237" i="3"/>
  <c r="AN237" i="3"/>
  <c r="AP237" i="3"/>
  <c r="AR237" i="3"/>
  <c r="AT237" i="3"/>
  <c r="AV237" i="3"/>
  <c r="AX237" i="3"/>
  <c r="AZ237" i="3"/>
  <c r="BB237" i="3"/>
  <c r="BD237" i="3"/>
  <c r="BF237" i="3"/>
  <c r="BH237" i="3"/>
  <c r="BJ237" i="3"/>
  <c r="BL237" i="3"/>
  <c r="Z239" i="3"/>
  <c r="AB239" i="3"/>
  <c r="AD239" i="3"/>
  <c r="AF239" i="3"/>
  <c r="AH239" i="3"/>
  <c r="AJ239" i="3"/>
  <c r="AL239" i="3"/>
  <c r="AN239" i="3"/>
  <c r="AP239" i="3"/>
  <c r="AR239" i="3"/>
  <c r="AT239" i="3"/>
  <c r="AV239" i="3"/>
  <c r="AX239" i="3"/>
  <c r="AZ239" i="3"/>
  <c r="BB239" i="3"/>
  <c r="BD239" i="3"/>
  <c r="BF239" i="3"/>
  <c r="BH239" i="3"/>
  <c r="BJ239" i="3"/>
  <c r="BL239" i="3"/>
  <c r="Z240" i="3"/>
  <c r="AB240" i="3"/>
  <c r="AD240" i="3"/>
  <c r="AF240" i="3"/>
  <c r="AH240" i="3"/>
  <c r="AJ240" i="3"/>
  <c r="AL240" i="3"/>
  <c r="AN240" i="3"/>
  <c r="AP240" i="3"/>
  <c r="AR240" i="3"/>
  <c r="AT240" i="3"/>
  <c r="AV240" i="3"/>
  <c r="AX240" i="3"/>
  <c r="AZ240" i="3"/>
  <c r="BB240" i="3"/>
  <c r="BD240" i="3"/>
  <c r="BF240" i="3"/>
  <c r="BH240" i="3"/>
  <c r="BJ240" i="3"/>
  <c r="BL240" i="3"/>
  <c r="N241" i="3"/>
  <c r="P241" i="3"/>
  <c r="R241" i="3"/>
  <c r="T241" i="3"/>
  <c r="V241" i="3"/>
  <c r="X241" i="3"/>
  <c r="N242" i="3"/>
  <c r="P242" i="3"/>
  <c r="R242" i="3"/>
  <c r="T242" i="3"/>
  <c r="V242" i="3"/>
  <c r="X242" i="3"/>
  <c r="N243" i="3"/>
  <c r="P243" i="3"/>
  <c r="R243" i="3"/>
  <c r="T243" i="3"/>
  <c r="V243" i="3"/>
  <c r="X243" i="3"/>
  <c r="N244" i="3"/>
  <c r="P244" i="3"/>
  <c r="R244" i="3"/>
  <c r="T244" i="3"/>
  <c r="V244" i="3"/>
  <c r="X244" i="3"/>
  <c r="N245" i="3"/>
  <c r="P245" i="3"/>
  <c r="R245" i="3"/>
  <c r="T245" i="3"/>
  <c r="V245" i="3"/>
  <c r="X245" i="3"/>
  <c r="Z246" i="3"/>
  <c r="AB246" i="3"/>
  <c r="AD246" i="3"/>
  <c r="AF246" i="3"/>
  <c r="AH246" i="3"/>
  <c r="AJ246" i="3"/>
  <c r="AL246" i="3"/>
  <c r="AN246" i="3"/>
  <c r="AP246" i="3"/>
  <c r="AR246" i="3"/>
  <c r="AT246" i="3"/>
  <c r="AV246" i="3"/>
  <c r="AX246" i="3"/>
  <c r="AZ246" i="3"/>
  <c r="BB246" i="3"/>
  <c r="BD246" i="3"/>
  <c r="BF246" i="3"/>
  <c r="BH246" i="3"/>
  <c r="BJ246" i="3"/>
  <c r="BL246" i="3"/>
  <c r="Z248" i="3"/>
  <c r="AB248" i="3"/>
  <c r="AD248" i="3"/>
  <c r="AF248" i="3"/>
  <c r="AH248" i="3"/>
  <c r="AJ248" i="3"/>
  <c r="AL248" i="3"/>
  <c r="AN248" i="3"/>
  <c r="AP248" i="3"/>
  <c r="AR248" i="3"/>
  <c r="AT248" i="3"/>
  <c r="AV248" i="3"/>
  <c r="AX248" i="3"/>
  <c r="AZ248" i="3"/>
  <c r="BB248" i="3"/>
  <c r="BD248" i="3"/>
  <c r="BF248" i="3"/>
  <c r="BH248" i="3"/>
  <c r="BJ248" i="3"/>
  <c r="BL248" i="3"/>
  <c r="N249" i="3"/>
  <c r="P249" i="3"/>
  <c r="R249" i="3"/>
  <c r="T249" i="3"/>
  <c r="V249" i="3"/>
  <c r="X249" i="3"/>
  <c r="N250" i="3"/>
  <c r="P250" i="3"/>
  <c r="R250" i="3"/>
  <c r="T250" i="3"/>
  <c r="V250" i="3"/>
  <c r="X250" i="3"/>
  <c r="Z251" i="3"/>
  <c r="AB251" i="3"/>
  <c r="AD251" i="3"/>
  <c r="AF251" i="3"/>
  <c r="AH251" i="3"/>
  <c r="AJ251" i="3"/>
  <c r="AL251" i="3"/>
  <c r="AN251" i="3"/>
  <c r="AP251" i="3"/>
  <c r="AR251" i="3"/>
  <c r="AT251" i="3"/>
  <c r="AV251" i="3"/>
  <c r="AX251" i="3"/>
  <c r="AZ251" i="3"/>
  <c r="BB251" i="3"/>
  <c r="BD251" i="3"/>
  <c r="BF251" i="3"/>
  <c r="BH251" i="3"/>
  <c r="BJ251" i="3"/>
  <c r="BL251" i="3"/>
  <c r="Z255" i="3"/>
  <c r="AB255" i="3"/>
  <c r="AD255" i="3"/>
  <c r="AF255" i="3"/>
  <c r="AH255" i="3"/>
  <c r="AJ255" i="3"/>
  <c r="AL255" i="3"/>
  <c r="AN255" i="3"/>
  <c r="AP255" i="3"/>
  <c r="AR255" i="3"/>
  <c r="AT255" i="3"/>
  <c r="AV255" i="3"/>
  <c r="AX255" i="3"/>
  <c r="AZ255" i="3"/>
  <c r="BB255" i="3"/>
  <c r="BD255" i="3"/>
  <c r="BF255" i="3"/>
  <c r="BH255" i="3"/>
  <c r="BJ255" i="3"/>
  <c r="BL255" i="3"/>
  <c r="Z256" i="3"/>
  <c r="AB256" i="3"/>
  <c r="AD256" i="3"/>
  <c r="AF256" i="3"/>
  <c r="AH256" i="3"/>
  <c r="AJ256" i="3"/>
  <c r="AL256" i="3"/>
  <c r="AN256" i="3"/>
  <c r="AP256" i="3"/>
  <c r="AR256" i="3"/>
  <c r="AT256" i="3"/>
  <c r="AV256" i="3"/>
  <c r="AX256" i="3"/>
  <c r="AZ256" i="3"/>
  <c r="BB256" i="3"/>
  <c r="BD256" i="3"/>
  <c r="BF256" i="3"/>
  <c r="BH256" i="3"/>
  <c r="BJ256" i="3"/>
  <c r="BL256" i="3"/>
  <c r="Z257" i="3"/>
  <c r="AB257" i="3"/>
  <c r="AD257" i="3"/>
  <c r="AF257" i="3"/>
  <c r="AH257" i="3"/>
  <c r="AJ257" i="3"/>
  <c r="AL257" i="3"/>
  <c r="AN257" i="3"/>
  <c r="AP257" i="3"/>
  <c r="AR257" i="3"/>
  <c r="AT257" i="3"/>
  <c r="AV257" i="3"/>
  <c r="AX257" i="3"/>
  <c r="AZ257" i="3"/>
  <c r="BB257" i="3"/>
  <c r="BD257" i="3"/>
  <c r="BF257" i="3"/>
  <c r="BH257" i="3"/>
  <c r="BJ257" i="3"/>
  <c r="BL257" i="3"/>
  <c r="AB258" i="3"/>
  <c r="AF258" i="3"/>
  <c r="AJ258" i="3"/>
  <c r="AN258" i="3"/>
  <c r="AR258" i="3"/>
  <c r="AV258" i="3"/>
  <c r="AZ258" i="3"/>
  <c r="BD258" i="3"/>
  <c r="BH258" i="3"/>
  <c r="BL258" i="3"/>
  <c r="AB259" i="3"/>
  <c r="AF259" i="3"/>
  <c r="AJ259" i="3"/>
  <c r="AN259" i="3"/>
  <c r="AR259" i="3"/>
  <c r="AV259" i="3"/>
  <c r="AZ259" i="3"/>
  <c r="BD259" i="3"/>
  <c r="BH259" i="3"/>
  <c r="BL259" i="3"/>
  <c r="AB260" i="3"/>
  <c r="AF260" i="3"/>
  <c r="AJ260" i="3"/>
  <c r="AN260" i="3"/>
  <c r="AR260" i="3"/>
  <c r="AV260" i="3"/>
  <c r="AZ260" i="3"/>
  <c r="BD260" i="3"/>
  <c r="BH260" i="3"/>
  <c r="BL260" i="3"/>
  <c r="Z261" i="3"/>
  <c r="AB261" i="3"/>
  <c r="AD261" i="3"/>
  <c r="AF261" i="3"/>
  <c r="AH261" i="3"/>
  <c r="AJ261" i="3"/>
  <c r="AL261" i="3"/>
  <c r="AN261" i="3"/>
  <c r="AP261" i="3"/>
  <c r="AR261" i="3"/>
  <c r="AT261" i="3"/>
  <c r="AV261" i="3"/>
  <c r="AX261" i="3"/>
  <c r="AZ261" i="3"/>
  <c r="BB261" i="3"/>
  <c r="BD261" i="3"/>
  <c r="BF261" i="3"/>
  <c r="BH261" i="3"/>
  <c r="BJ261" i="3"/>
  <c r="BL261" i="3"/>
  <c r="Z262" i="3"/>
  <c r="AB262" i="3"/>
  <c r="AD262" i="3"/>
  <c r="AF262" i="3"/>
  <c r="AH262" i="3"/>
  <c r="AJ262" i="3"/>
  <c r="AL262" i="3"/>
  <c r="AN262" i="3"/>
  <c r="AP262" i="3"/>
  <c r="AR262" i="3"/>
  <c r="AT262" i="3"/>
  <c r="AV262" i="3"/>
  <c r="AX262" i="3"/>
  <c r="AZ262" i="3"/>
  <c r="BB262" i="3"/>
  <c r="BD262" i="3"/>
  <c r="BF262" i="3"/>
  <c r="BH262" i="3"/>
  <c r="BJ262" i="3"/>
  <c r="BL262" i="3"/>
  <c r="Z263" i="3"/>
  <c r="AB263" i="3"/>
  <c r="AD263" i="3"/>
  <c r="AF263" i="3"/>
  <c r="AH263" i="3"/>
  <c r="AJ263" i="3"/>
  <c r="AL263" i="3"/>
  <c r="AN263" i="3"/>
  <c r="AP263" i="3"/>
  <c r="AR263" i="3"/>
  <c r="AT263" i="3"/>
  <c r="AV263" i="3"/>
  <c r="AX263" i="3"/>
  <c r="AZ263" i="3"/>
  <c r="BB263" i="3"/>
  <c r="BD263" i="3"/>
  <c r="BF263" i="3"/>
  <c r="BH263" i="3"/>
  <c r="BJ263" i="3"/>
  <c r="BL263" i="3"/>
  <c r="Z264" i="3"/>
  <c r="AB264" i="3"/>
  <c r="AD264" i="3"/>
  <c r="AF264" i="3"/>
  <c r="AH264" i="3"/>
  <c r="AJ264" i="3"/>
  <c r="AL264" i="3"/>
  <c r="AN264" i="3"/>
  <c r="AP264" i="3"/>
  <c r="AR264" i="3"/>
  <c r="AT264" i="3"/>
  <c r="AV264" i="3"/>
  <c r="AX264" i="3"/>
  <c r="AZ264" i="3"/>
  <c r="BB264" i="3"/>
  <c r="BD264" i="3"/>
  <c r="BF264" i="3"/>
  <c r="BH264" i="3"/>
  <c r="BJ264" i="3"/>
  <c r="BL264" i="3"/>
  <c r="N265" i="3"/>
  <c r="P265" i="3"/>
  <c r="R265" i="3"/>
  <c r="T265" i="3"/>
  <c r="V265" i="3"/>
  <c r="X265" i="3"/>
  <c r="N266" i="3"/>
  <c r="P266" i="3"/>
  <c r="R266" i="3"/>
  <c r="T266" i="3"/>
  <c r="V266" i="3"/>
  <c r="X266" i="3"/>
  <c r="Z267" i="3"/>
  <c r="AB267" i="3"/>
  <c r="AD267" i="3"/>
  <c r="AF267" i="3"/>
  <c r="AH267" i="3"/>
  <c r="AJ267" i="3"/>
  <c r="AL267" i="3"/>
  <c r="AN267" i="3"/>
  <c r="AP267" i="3"/>
  <c r="AR267" i="3"/>
  <c r="AT267" i="3"/>
  <c r="AV267" i="3"/>
  <c r="AX267" i="3"/>
  <c r="AZ267" i="3"/>
  <c r="BB267" i="3"/>
  <c r="BD267" i="3"/>
  <c r="BF267" i="3"/>
  <c r="BH267" i="3"/>
  <c r="BJ267" i="3"/>
  <c r="BL267" i="3"/>
  <c r="Z269" i="3"/>
  <c r="AB269" i="3"/>
  <c r="AD269" i="3"/>
  <c r="AF269" i="3"/>
  <c r="AH269" i="3"/>
  <c r="AJ269" i="3"/>
  <c r="AL269" i="3"/>
  <c r="AN269" i="3"/>
  <c r="AP269" i="3"/>
  <c r="AR269" i="3"/>
  <c r="AT269" i="3"/>
  <c r="AV269" i="3"/>
  <c r="AX269" i="3"/>
  <c r="AZ269" i="3"/>
  <c r="BB269" i="3"/>
  <c r="BD269" i="3"/>
  <c r="BF269" i="3"/>
  <c r="BH269" i="3"/>
  <c r="BJ269" i="3"/>
  <c r="BL269" i="3"/>
  <c r="Z270" i="3"/>
  <c r="AB270" i="3"/>
  <c r="AD270" i="3"/>
  <c r="AF270" i="3"/>
  <c r="AH270" i="3"/>
  <c r="AJ270" i="3"/>
  <c r="AL270" i="3"/>
  <c r="AN270" i="3"/>
  <c r="AP270" i="3"/>
  <c r="AR270" i="3"/>
  <c r="AT270" i="3"/>
  <c r="AV270" i="3"/>
  <c r="AX270" i="3"/>
  <c r="AZ270" i="3"/>
  <c r="BB270" i="3"/>
  <c r="BD270" i="3"/>
  <c r="BF270" i="3"/>
  <c r="BH270" i="3"/>
  <c r="BJ270" i="3"/>
  <c r="BL270" i="3"/>
  <c r="N271" i="3"/>
  <c r="P271" i="3"/>
  <c r="R271" i="3"/>
  <c r="T271" i="3"/>
  <c r="V271" i="3"/>
  <c r="X271" i="3"/>
  <c r="N272" i="3"/>
  <c r="P272" i="3"/>
  <c r="R272" i="3"/>
  <c r="T272" i="3"/>
  <c r="V272" i="3"/>
  <c r="X272" i="3"/>
  <c r="N273" i="3"/>
  <c r="P273" i="3"/>
  <c r="R273" i="3"/>
  <c r="T273" i="3"/>
  <c r="V273" i="3"/>
  <c r="X273" i="3"/>
  <c r="N274" i="3"/>
  <c r="P274" i="3"/>
  <c r="R274" i="3"/>
  <c r="T274" i="3"/>
  <c r="V274" i="3"/>
  <c r="X274" i="3"/>
  <c r="N275" i="3"/>
  <c r="P275" i="3"/>
  <c r="R275" i="3"/>
  <c r="T275" i="3"/>
  <c r="V275" i="3"/>
  <c r="X275" i="3"/>
  <c r="Z276" i="3"/>
  <c r="AB276" i="3"/>
  <c r="AD276" i="3"/>
  <c r="AF276" i="3"/>
  <c r="AH276" i="3"/>
  <c r="AJ276" i="3"/>
  <c r="AL276" i="3"/>
  <c r="AN276" i="3"/>
  <c r="AP276" i="3"/>
  <c r="AR276" i="3"/>
  <c r="AT276" i="3"/>
  <c r="AV276" i="3"/>
  <c r="AX276" i="3"/>
  <c r="AZ276" i="3"/>
  <c r="BB276" i="3"/>
  <c r="BD276" i="3"/>
  <c r="BF276" i="3"/>
  <c r="BH276" i="3"/>
  <c r="BJ276" i="3"/>
  <c r="BL276" i="3"/>
  <c r="N277" i="3"/>
  <c r="P277" i="3"/>
  <c r="R277" i="3"/>
  <c r="T277" i="3"/>
  <c r="V277" i="3"/>
  <c r="X277" i="3"/>
  <c r="N278" i="3"/>
  <c r="P278" i="3"/>
  <c r="R278" i="3"/>
  <c r="T278" i="3"/>
  <c r="V278" i="3"/>
  <c r="X278" i="3"/>
  <c r="N279" i="3"/>
  <c r="P279" i="3"/>
  <c r="R279" i="3"/>
  <c r="T279" i="3"/>
  <c r="V279" i="3"/>
  <c r="X279" i="3"/>
  <c r="N280" i="3"/>
  <c r="P280" i="3"/>
  <c r="R280" i="3"/>
  <c r="T280" i="3"/>
  <c r="V280" i="3"/>
  <c r="X280" i="3"/>
  <c r="N281" i="3"/>
  <c r="P281" i="3"/>
  <c r="R281" i="3"/>
  <c r="T281" i="3"/>
  <c r="V281" i="3"/>
  <c r="X281" i="3"/>
  <c r="N282" i="3"/>
  <c r="P282" i="3"/>
  <c r="R282" i="3"/>
  <c r="T282" i="3"/>
  <c r="V282" i="3"/>
  <c r="X282" i="3"/>
  <c r="Z283" i="3"/>
  <c r="AB283" i="3"/>
  <c r="AD283" i="3"/>
  <c r="AF283" i="3"/>
  <c r="AH283" i="3"/>
  <c r="AJ283" i="3"/>
  <c r="AL283" i="3"/>
  <c r="AN283" i="3"/>
  <c r="AP283" i="3"/>
  <c r="AR283" i="3"/>
  <c r="AT283" i="3"/>
  <c r="AV283" i="3"/>
  <c r="AX283" i="3"/>
  <c r="AZ283" i="3"/>
  <c r="BB283" i="3"/>
  <c r="BD283" i="3"/>
  <c r="BF283" i="3"/>
  <c r="BH283" i="3"/>
  <c r="BJ283" i="3"/>
  <c r="BL283" i="3"/>
  <c r="Z285" i="3"/>
  <c r="AB285" i="3"/>
  <c r="AD285" i="3"/>
  <c r="AF285" i="3"/>
  <c r="AH285" i="3"/>
  <c r="AJ285" i="3"/>
  <c r="AL285" i="3"/>
  <c r="AN285" i="3"/>
  <c r="AP285" i="3"/>
  <c r="AR285" i="3"/>
  <c r="AT285" i="3"/>
  <c r="AV285" i="3"/>
  <c r="AX285" i="3"/>
  <c r="AZ285" i="3"/>
  <c r="BB285" i="3"/>
  <c r="BD285" i="3"/>
  <c r="BF285" i="3"/>
  <c r="BH285" i="3"/>
  <c r="BJ285" i="3"/>
  <c r="BL285" i="3"/>
  <c r="Z289" i="3"/>
  <c r="AB289" i="3"/>
  <c r="AD289" i="3"/>
  <c r="AF289" i="3"/>
  <c r="AH289" i="3"/>
  <c r="AJ289" i="3"/>
  <c r="AL289" i="3"/>
  <c r="AN289" i="3"/>
  <c r="AP289" i="3"/>
  <c r="AR289" i="3"/>
  <c r="AT289" i="3"/>
  <c r="AV289" i="3"/>
  <c r="AX289" i="3"/>
  <c r="AZ289" i="3"/>
  <c r="BB289" i="3"/>
  <c r="BD289" i="3"/>
  <c r="BF289" i="3"/>
  <c r="BH289" i="3"/>
  <c r="BJ289" i="3"/>
  <c r="BL289" i="3"/>
  <c r="Z290" i="3"/>
  <c r="AB290" i="3"/>
  <c r="AD290" i="3"/>
  <c r="AF290" i="3"/>
  <c r="AH290" i="3"/>
  <c r="AJ290" i="3"/>
  <c r="AL290" i="3"/>
  <c r="AN290" i="3"/>
  <c r="AP290" i="3"/>
  <c r="AR290" i="3"/>
  <c r="AT290" i="3"/>
  <c r="AV290" i="3"/>
  <c r="AX290" i="3"/>
  <c r="AZ290" i="3"/>
  <c r="BB290" i="3"/>
  <c r="BD290" i="3"/>
  <c r="BF290" i="3"/>
  <c r="BH290" i="3"/>
  <c r="BJ290" i="3"/>
  <c r="BL290" i="3"/>
  <c r="Z291" i="3"/>
  <c r="AB291" i="3"/>
  <c r="AD291" i="3"/>
  <c r="AF291" i="3"/>
  <c r="AH291" i="3"/>
  <c r="AJ291" i="3"/>
  <c r="AL291" i="3"/>
  <c r="AN291" i="3"/>
  <c r="AP291" i="3"/>
  <c r="AR291" i="3"/>
  <c r="AT291" i="3"/>
  <c r="AV291" i="3"/>
  <c r="AX291" i="3"/>
  <c r="AZ291" i="3"/>
  <c r="BB291" i="3"/>
  <c r="BD291" i="3"/>
  <c r="BF291" i="3"/>
  <c r="BH291" i="3"/>
  <c r="BJ291" i="3"/>
  <c r="BL291" i="3"/>
  <c r="Z292" i="3"/>
  <c r="AB292" i="3"/>
  <c r="AD292" i="3"/>
  <c r="AF292" i="3"/>
  <c r="AH292" i="3"/>
  <c r="AJ292" i="3"/>
  <c r="AL292" i="3"/>
  <c r="AN292" i="3"/>
  <c r="AP292" i="3"/>
  <c r="AR292" i="3"/>
  <c r="AT292" i="3"/>
  <c r="AV292" i="3"/>
  <c r="AX292" i="3"/>
  <c r="AZ292" i="3"/>
  <c r="BB292" i="3"/>
  <c r="BD292" i="3"/>
  <c r="BF292" i="3"/>
  <c r="BH292" i="3"/>
  <c r="BJ292" i="3"/>
  <c r="BL292" i="3"/>
  <c r="Z293" i="3"/>
  <c r="AB293" i="3"/>
  <c r="AD293" i="3"/>
  <c r="AF293" i="3"/>
  <c r="AH293" i="3"/>
  <c r="AJ293" i="3"/>
  <c r="AL293" i="3"/>
  <c r="AN293" i="3"/>
  <c r="AP293" i="3"/>
  <c r="AR293" i="3"/>
  <c r="AT293" i="3"/>
  <c r="AV293" i="3"/>
  <c r="AX293" i="3"/>
  <c r="AZ293" i="3"/>
  <c r="BB293" i="3"/>
  <c r="BD293" i="3"/>
  <c r="BF293" i="3"/>
  <c r="BH293" i="3"/>
  <c r="BJ293" i="3"/>
  <c r="BL293" i="3"/>
  <c r="AB294" i="3"/>
  <c r="AF294" i="3"/>
  <c r="AJ294" i="3"/>
  <c r="AN294" i="3"/>
  <c r="AR294" i="3"/>
  <c r="AV294" i="3"/>
  <c r="AZ294" i="3"/>
  <c r="BD294" i="3"/>
  <c r="BH294" i="3"/>
  <c r="BL294" i="3"/>
  <c r="Z295" i="3"/>
  <c r="AB295" i="3"/>
  <c r="AD295" i="3"/>
  <c r="AF295" i="3"/>
  <c r="AH295" i="3"/>
  <c r="AJ295" i="3"/>
  <c r="AL295" i="3"/>
  <c r="AN295" i="3"/>
  <c r="AP295" i="3"/>
  <c r="AR295" i="3"/>
  <c r="AT295" i="3"/>
  <c r="AV295" i="3"/>
  <c r="AX295" i="3"/>
  <c r="AZ295" i="3"/>
  <c r="BB295" i="3"/>
  <c r="BD295" i="3"/>
  <c r="BF295" i="3"/>
  <c r="BH295" i="3"/>
  <c r="BJ295" i="3"/>
  <c r="BL295" i="3"/>
  <c r="Z296" i="3"/>
  <c r="AB296" i="3"/>
  <c r="AD296" i="3"/>
  <c r="AF296" i="3"/>
  <c r="AH296" i="3"/>
  <c r="AJ296" i="3"/>
  <c r="AL296" i="3"/>
  <c r="AN296" i="3"/>
  <c r="AP296" i="3"/>
  <c r="AR296" i="3"/>
  <c r="AT296" i="3"/>
  <c r="AV296" i="3"/>
  <c r="AX296" i="3"/>
  <c r="AZ296" i="3"/>
  <c r="BB296" i="3"/>
  <c r="BD296" i="3"/>
  <c r="BF296" i="3"/>
  <c r="BH296" i="3"/>
  <c r="BJ296" i="3"/>
  <c r="BL296" i="3"/>
  <c r="N297" i="3"/>
  <c r="P297" i="3"/>
  <c r="R297" i="3"/>
  <c r="T297" i="3"/>
  <c r="V297" i="3"/>
  <c r="X297" i="3"/>
  <c r="Z298" i="3"/>
  <c r="AB298" i="3"/>
  <c r="AD298" i="3"/>
  <c r="AF298" i="3"/>
  <c r="AH298" i="3"/>
  <c r="AJ298" i="3"/>
  <c r="AL298" i="3"/>
  <c r="AN298" i="3"/>
  <c r="AP298" i="3"/>
  <c r="AR298" i="3"/>
  <c r="AT298" i="3"/>
  <c r="AV298" i="3"/>
  <c r="AX298" i="3"/>
  <c r="AZ298" i="3"/>
  <c r="BB298" i="3"/>
  <c r="BD298" i="3"/>
  <c r="BF298" i="3"/>
  <c r="BH298" i="3"/>
  <c r="BJ298" i="3"/>
  <c r="BL298" i="3"/>
  <c r="Z299" i="3"/>
  <c r="AB299" i="3"/>
  <c r="AD299" i="3"/>
  <c r="AF299" i="3"/>
  <c r="AH299" i="3"/>
  <c r="AJ299" i="3"/>
  <c r="AL299" i="3"/>
  <c r="AN299" i="3"/>
  <c r="AP299" i="3"/>
  <c r="AR299" i="3"/>
  <c r="AT299" i="3"/>
  <c r="AV299" i="3"/>
  <c r="AX299" i="3"/>
  <c r="AZ299" i="3"/>
  <c r="BB299" i="3"/>
  <c r="BD299" i="3"/>
  <c r="BF299" i="3"/>
  <c r="BH299" i="3"/>
  <c r="BJ299" i="3"/>
  <c r="BL299" i="3"/>
  <c r="Z300" i="3"/>
  <c r="AB300" i="3"/>
  <c r="AD300" i="3"/>
  <c r="AF300" i="3"/>
  <c r="AH300" i="3"/>
  <c r="AJ300" i="3"/>
  <c r="AL300" i="3"/>
  <c r="AN300" i="3"/>
  <c r="AP300" i="3"/>
  <c r="AR300" i="3"/>
  <c r="AT300" i="3"/>
  <c r="AV300" i="3"/>
  <c r="AX300" i="3"/>
  <c r="AZ300" i="3"/>
  <c r="BB300" i="3"/>
  <c r="BD300" i="3"/>
  <c r="BF300" i="3"/>
  <c r="BH300" i="3"/>
  <c r="BJ300" i="3"/>
  <c r="BL300" i="3"/>
  <c r="N301" i="3"/>
  <c r="P301" i="3"/>
  <c r="R301" i="3"/>
  <c r="T301" i="3"/>
  <c r="V301" i="3"/>
  <c r="X301" i="3"/>
  <c r="Z302" i="3"/>
  <c r="AB302" i="3"/>
  <c r="AD302" i="3"/>
  <c r="AF302" i="3"/>
  <c r="AH302" i="3"/>
  <c r="AJ302" i="3"/>
  <c r="AL302" i="3"/>
  <c r="AN302" i="3"/>
  <c r="AP302" i="3"/>
  <c r="AR302" i="3"/>
  <c r="AT302" i="3"/>
  <c r="AV302" i="3"/>
  <c r="AX302" i="3"/>
  <c r="AZ302" i="3"/>
  <c r="BB302" i="3"/>
  <c r="BD302" i="3"/>
  <c r="BF302" i="3"/>
  <c r="BH302" i="3"/>
  <c r="BJ302" i="3"/>
  <c r="BL302" i="3"/>
  <c r="Z303" i="3"/>
  <c r="AB303" i="3"/>
  <c r="AD303" i="3"/>
  <c r="AF303" i="3"/>
  <c r="AH303" i="3"/>
  <c r="AJ303" i="3"/>
  <c r="AL303" i="3"/>
  <c r="AN303" i="3"/>
  <c r="AP303" i="3"/>
  <c r="AR303" i="3"/>
  <c r="AT303" i="3"/>
  <c r="AV303" i="3"/>
  <c r="AX303" i="3"/>
  <c r="AZ303" i="3"/>
  <c r="BB303" i="3"/>
  <c r="BD303" i="3"/>
  <c r="BF303" i="3"/>
  <c r="BH303" i="3"/>
  <c r="BJ303" i="3"/>
  <c r="BL303" i="3"/>
  <c r="Z304" i="3"/>
  <c r="AB304" i="3"/>
  <c r="AD304" i="3"/>
  <c r="AF304" i="3"/>
  <c r="AH304" i="3"/>
  <c r="AJ304" i="3"/>
  <c r="AL304" i="3"/>
  <c r="AN304" i="3"/>
  <c r="AP304" i="3"/>
  <c r="AR304" i="3"/>
  <c r="AT304" i="3"/>
  <c r="AV304" i="3"/>
  <c r="AX304" i="3"/>
  <c r="AZ304" i="3"/>
  <c r="BB304" i="3"/>
  <c r="BD304" i="3"/>
  <c r="BF304" i="3"/>
  <c r="BH304" i="3"/>
  <c r="BJ304" i="3"/>
  <c r="BL304" i="3"/>
  <c r="N305" i="3"/>
  <c r="P305" i="3"/>
  <c r="R305" i="3"/>
  <c r="T305" i="3"/>
  <c r="V305" i="3"/>
  <c r="X305" i="3"/>
  <c r="Z306" i="3"/>
  <c r="AB306" i="3"/>
  <c r="AD306" i="3"/>
  <c r="AF306" i="3"/>
  <c r="AH306" i="3"/>
  <c r="AJ306" i="3"/>
  <c r="AL306" i="3"/>
  <c r="AN306" i="3"/>
  <c r="AP306" i="3"/>
  <c r="AR306" i="3"/>
  <c r="AT306" i="3"/>
  <c r="AV306" i="3"/>
  <c r="AX306" i="3"/>
  <c r="AZ306" i="3"/>
  <c r="BB306" i="3"/>
  <c r="BD306" i="3"/>
  <c r="BF306" i="3"/>
  <c r="BH306" i="3"/>
  <c r="BJ306" i="3"/>
  <c r="BL306" i="3"/>
  <c r="Z307" i="3"/>
  <c r="AB307" i="3"/>
  <c r="AD307" i="3"/>
  <c r="AF307" i="3"/>
  <c r="AH307" i="3"/>
  <c r="AJ307" i="3"/>
  <c r="AL307" i="3"/>
  <c r="AN307" i="3"/>
  <c r="AP307" i="3"/>
  <c r="AR307" i="3"/>
  <c r="AT307" i="3"/>
  <c r="AV307" i="3"/>
  <c r="AX307" i="3"/>
  <c r="AZ307" i="3"/>
  <c r="BB307" i="3"/>
  <c r="BD307" i="3"/>
  <c r="BF307" i="3"/>
  <c r="BH307" i="3"/>
  <c r="BJ307" i="3"/>
  <c r="BL307" i="3"/>
  <c r="Z308" i="3"/>
  <c r="AB308" i="3"/>
  <c r="AD308" i="3"/>
  <c r="AF308" i="3"/>
  <c r="AH308" i="3"/>
  <c r="AJ308" i="3"/>
  <c r="AL308" i="3"/>
  <c r="AN308" i="3"/>
  <c r="AP308" i="3"/>
  <c r="AR308" i="3"/>
  <c r="AT308" i="3"/>
  <c r="AV308" i="3"/>
  <c r="AX308" i="3"/>
  <c r="AZ308" i="3"/>
  <c r="BB308" i="3"/>
  <c r="BD308" i="3"/>
  <c r="BF308" i="3"/>
  <c r="BH308" i="3"/>
  <c r="BJ308" i="3"/>
  <c r="BL308" i="3"/>
  <c r="Z309" i="3"/>
  <c r="AB309" i="3"/>
  <c r="AD309" i="3"/>
  <c r="AF309" i="3"/>
  <c r="AH309" i="3"/>
  <c r="AJ309" i="3"/>
  <c r="AL309" i="3"/>
  <c r="AN309" i="3"/>
  <c r="AP309" i="3"/>
  <c r="AR309" i="3"/>
  <c r="AT309" i="3"/>
  <c r="AV309" i="3"/>
  <c r="AX309" i="3"/>
  <c r="AZ309" i="3"/>
  <c r="BB309" i="3"/>
  <c r="BD309" i="3"/>
  <c r="BF309" i="3"/>
  <c r="BH309" i="3"/>
  <c r="BJ309" i="3"/>
  <c r="BL309" i="3"/>
  <c r="M311" i="3"/>
  <c r="O311" i="3"/>
  <c r="Z313" i="3"/>
  <c r="AB313" i="3"/>
  <c r="AD313" i="3"/>
  <c r="AF313" i="3"/>
  <c r="AH313" i="3"/>
  <c r="AJ313" i="3"/>
  <c r="AL313" i="3"/>
  <c r="AN313" i="3"/>
  <c r="AP313" i="3"/>
  <c r="AR313" i="3"/>
  <c r="AT313" i="3"/>
  <c r="AV313" i="3"/>
  <c r="AX313" i="3"/>
  <c r="AZ313" i="3"/>
  <c r="BB313" i="3"/>
  <c r="BD313" i="3"/>
  <c r="BF313" i="3"/>
  <c r="BH313" i="3"/>
  <c r="BJ313" i="3"/>
  <c r="BL313" i="3"/>
  <c r="Z317" i="3"/>
  <c r="AB317" i="3"/>
  <c r="AD317" i="3"/>
  <c r="AF317" i="3"/>
  <c r="AH317" i="3"/>
  <c r="AJ317" i="3"/>
  <c r="AL317" i="3"/>
  <c r="AN317" i="3"/>
  <c r="AP317" i="3"/>
  <c r="AR317" i="3"/>
  <c r="AT317" i="3"/>
  <c r="AV317" i="3"/>
  <c r="AX317" i="3"/>
  <c r="AZ317" i="3"/>
  <c r="BB317" i="3"/>
  <c r="BD317" i="3"/>
  <c r="BF317" i="3"/>
  <c r="BH317" i="3"/>
  <c r="BJ317" i="3"/>
  <c r="BL317" i="3"/>
  <c r="Z318" i="3"/>
  <c r="AB318" i="3"/>
  <c r="AD318" i="3"/>
  <c r="AF318" i="3"/>
  <c r="AH318" i="3"/>
  <c r="AJ318" i="3"/>
  <c r="AL318" i="3"/>
  <c r="AN318" i="3"/>
  <c r="AP318" i="3"/>
  <c r="AR318" i="3"/>
  <c r="AT318" i="3"/>
  <c r="AV318" i="3"/>
  <c r="AX318" i="3"/>
  <c r="AZ318" i="3"/>
  <c r="BB318" i="3"/>
  <c r="BD318" i="3"/>
  <c r="BF318" i="3"/>
  <c r="BH318" i="3"/>
  <c r="BJ318" i="3"/>
  <c r="BL318" i="3"/>
  <c r="Z319" i="3"/>
  <c r="AB319" i="3"/>
  <c r="AD319" i="3"/>
  <c r="AF319" i="3"/>
  <c r="AH319" i="3"/>
  <c r="AJ319" i="3"/>
  <c r="AL319" i="3"/>
  <c r="AN319" i="3"/>
  <c r="AP319" i="3"/>
  <c r="AR319" i="3"/>
  <c r="AT319" i="3"/>
  <c r="AV319" i="3"/>
  <c r="AX319" i="3"/>
  <c r="AZ319" i="3"/>
  <c r="BB319" i="3"/>
  <c r="BD319" i="3"/>
  <c r="BF319" i="3"/>
  <c r="BH319" i="3"/>
  <c r="BJ319" i="3"/>
  <c r="BL319" i="3"/>
  <c r="Z320" i="3"/>
  <c r="AB320" i="3"/>
  <c r="AD320" i="3"/>
  <c r="AF320" i="3"/>
  <c r="AH320" i="3"/>
  <c r="AJ320" i="3"/>
  <c r="AL320" i="3"/>
  <c r="AN320" i="3"/>
  <c r="AP320" i="3"/>
  <c r="AR320" i="3"/>
  <c r="AT320" i="3"/>
  <c r="AV320" i="3"/>
  <c r="AX320" i="3"/>
  <c r="AZ320" i="3"/>
  <c r="BB320" i="3"/>
  <c r="BD320" i="3"/>
  <c r="BF320" i="3"/>
  <c r="BH320" i="3"/>
  <c r="BJ320" i="3"/>
  <c r="BL320" i="3"/>
  <c r="Z321" i="3"/>
  <c r="AB321" i="3"/>
  <c r="AD321" i="3"/>
  <c r="AF321" i="3"/>
  <c r="AH321" i="3"/>
  <c r="AJ321" i="3"/>
  <c r="AL321" i="3"/>
  <c r="AN321" i="3"/>
  <c r="AP321" i="3"/>
  <c r="AR321" i="3"/>
  <c r="AT321" i="3"/>
  <c r="AV321" i="3"/>
  <c r="AX321" i="3"/>
  <c r="AZ321" i="3"/>
  <c r="BB321" i="3"/>
  <c r="BD321" i="3"/>
  <c r="BF321" i="3"/>
  <c r="BH321" i="3"/>
  <c r="BJ321" i="3"/>
  <c r="BL321" i="3"/>
  <c r="Z322" i="3"/>
  <c r="AB322" i="3"/>
  <c r="AD322" i="3"/>
  <c r="AF322" i="3"/>
  <c r="AH322" i="3"/>
  <c r="AJ322" i="3"/>
  <c r="AL322" i="3"/>
  <c r="AN322" i="3"/>
  <c r="AP322" i="3"/>
  <c r="AR322" i="3"/>
  <c r="AT322" i="3"/>
  <c r="AV322" i="3"/>
  <c r="AX322" i="3"/>
  <c r="AZ322" i="3"/>
  <c r="BB322" i="3"/>
  <c r="BD322" i="3"/>
  <c r="BF322" i="3"/>
  <c r="BH322" i="3"/>
  <c r="BJ322" i="3"/>
  <c r="BL322" i="3"/>
  <c r="Z323" i="3"/>
  <c r="AB323" i="3"/>
  <c r="AD323" i="3"/>
  <c r="AF323" i="3"/>
  <c r="AH323" i="3"/>
  <c r="AJ323" i="3"/>
  <c r="AL323" i="3"/>
  <c r="AN323" i="3"/>
  <c r="AP323" i="3"/>
  <c r="AR323" i="3"/>
  <c r="AT323" i="3"/>
  <c r="AV323" i="3"/>
  <c r="AX323" i="3"/>
  <c r="AZ323" i="3"/>
  <c r="BB323" i="3"/>
  <c r="BD323" i="3"/>
  <c r="BF323" i="3"/>
  <c r="BH323" i="3"/>
  <c r="BJ323" i="3"/>
  <c r="BL323" i="3"/>
  <c r="Z324" i="3"/>
  <c r="AB324" i="3"/>
  <c r="AD324" i="3"/>
  <c r="AF324" i="3"/>
  <c r="AH324" i="3"/>
  <c r="AJ324" i="3"/>
  <c r="AL324" i="3"/>
  <c r="AN324" i="3"/>
  <c r="AP324" i="3"/>
  <c r="AR324" i="3"/>
  <c r="AT324" i="3"/>
  <c r="AV324" i="3"/>
  <c r="AX324" i="3"/>
  <c r="AZ324" i="3"/>
  <c r="BB324" i="3"/>
  <c r="BD324" i="3"/>
  <c r="BF324" i="3"/>
  <c r="BH324" i="3"/>
  <c r="BJ324" i="3"/>
  <c r="BL324" i="3"/>
  <c r="Z325" i="3"/>
  <c r="AB325" i="3"/>
  <c r="AD325" i="3"/>
  <c r="AF325" i="3"/>
  <c r="AH325" i="3"/>
  <c r="AJ325" i="3"/>
  <c r="AL325" i="3"/>
  <c r="AN325" i="3"/>
  <c r="AP325" i="3"/>
  <c r="AR325" i="3"/>
  <c r="AT325" i="3"/>
  <c r="AV325" i="3"/>
  <c r="AX325" i="3"/>
  <c r="AZ325" i="3"/>
  <c r="BB325" i="3"/>
  <c r="BD325" i="3"/>
  <c r="BF325" i="3"/>
  <c r="BH325" i="3"/>
  <c r="BJ325" i="3"/>
  <c r="BL325" i="3"/>
  <c r="Z326" i="3"/>
  <c r="AB326" i="3"/>
  <c r="AD326" i="3"/>
  <c r="AF326" i="3"/>
  <c r="AH326" i="3"/>
  <c r="AJ326" i="3"/>
  <c r="AL326" i="3"/>
  <c r="AN326" i="3"/>
  <c r="AP326" i="3"/>
  <c r="AR326" i="3"/>
  <c r="AT326" i="3"/>
  <c r="AV326" i="3"/>
  <c r="AX326" i="3"/>
  <c r="AZ326" i="3"/>
  <c r="BB326" i="3"/>
  <c r="BD326" i="3"/>
  <c r="BF326" i="3"/>
  <c r="BH326" i="3"/>
  <c r="BJ326" i="3"/>
  <c r="BL326" i="3"/>
  <c r="N327" i="3"/>
  <c r="P327" i="3"/>
  <c r="R327" i="3"/>
  <c r="T327" i="3"/>
  <c r="V327" i="3"/>
  <c r="X327" i="3"/>
  <c r="N328" i="3"/>
  <c r="P328" i="3"/>
  <c r="R328" i="3"/>
  <c r="T328" i="3"/>
  <c r="V328" i="3"/>
  <c r="X328" i="3"/>
  <c r="Z329" i="3"/>
  <c r="AB329" i="3"/>
  <c r="AD329" i="3"/>
  <c r="AF329" i="3"/>
  <c r="AH329" i="3"/>
  <c r="AJ329" i="3"/>
  <c r="AL329" i="3"/>
  <c r="AN329" i="3"/>
  <c r="AP329" i="3"/>
  <c r="AR329" i="3"/>
  <c r="AT329" i="3"/>
  <c r="AV329" i="3"/>
  <c r="AX329" i="3"/>
  <c r="AZ329" i="3"/>
  <c r="BB329" i="3"/>
  <c r="BD329" i="3"/>
  <c r="BF329" i="3"/>
  <c r="BH329" i="3"/>
  <c r="BJ329" i="3"/>
  <c r="BL329" i="3"/>
  <c r="Z331" i="3"/>
  <c r="AB331" i="3"/>
  <c r="AD331" i="3"/>
  <c r="AF331" i="3"/>
  <c r="AH331" i="3"/>
  <c r="AJ331" i="3"/>
  <c r="AL331" i="3"/>
  <c r="AN331" i="3"/>
  <c r="AP331" i="3"/>
  <c r="AR331" i="3"/>
  <c r="AT331" i="3"/>
  <c r="AV331" i="3"/>
  <c r="AX331" i="3"/>
  <c r="AZ331" i="3"/>
  <c r="BB331" i="3"/>
  <c r="BD331" i="3"/>
  <c r="BF331" i="3"/>
  <c r="BH331" i="3"/>
  <c r="BJ331" i="3"/>
  <c r="BL331" i="3"/>
  <c r="N332" i="3"/>
  <c r="P332" i="3"/>
  <c r="R332" i="3"/>
  <c r="T332" i="3"/>
  <c r="V332" i="3"/>
  <c r="X332" i="3"/>
  <c r="Z333" i="3"/>
  <c r="AB333" i="3"/>
  <c r="AD333" i="3"/>
  <c r="AF333" i="3"/>
  <c r="AH333" i="3"/>
  <c r="AJ333" i="3"/>
  <c r="AL333" i="3"/>
  <c r="AN333" i="3"/>
  <c r="AP333" i="3"/>
  <c r="AR333" i="3"/>
  <c r="AT333" i="3"/>
  <c r="AV333" i="3"/>
  <c r="AX333" i="3"/>
  <c r="AZ333" i="3"/>
  <c r="BB333" i="3"/>
  <c r="BD333" i="3"/>
  <c r="BF333" i="3"/>
  <c r="BH333" i="3"/>
  <c r="BJ333" i="3"/>
  <c r="BL333" i="3"/>
  <c r="Z335" i="3"/>
  <c r="AB335" i="3"/>
  <c r="AD335" i="3"/>
  <c r="AF335" i="3"/>
  <c r="AH335" i="3"/>
  <c r="AJ335" i="3"/>
  <c r="AL335" i="3"/>
  <c r="AN335" i="3"/>
  <c r="AP335" i="3"/>
  <c r="AR335" i="3"/>
  <c r="AT335" i="3"/>
  <c r="AV335" i="3"/>
  <c r="AX335" i="3"/>
  <c r="AZ335" i="3"/>
  <c r="BB335" i="3"/>
  <c r="BD335" i="3"/>
  <c r="BF335" i="3"/>
  <c r="BH335" i="3"/>
  <c r="BJ335" i="3"/>
  <c r="BL335" i="3"/>
  <c r="Z336" i="3"/>
  <c r="AB336" i="3"/>
  <c r="AD336" i="3"/>
  <c r="AF336" i="3"/>
  <c r="AH336" i="3"/>
  <c r="AJ336" i="3"/>
  <c r="AL336" i="3"/>
  <c r="AN336" i="3"/>
  <c r="AP336" i="3"/>
  <c r="AR336" i="3"/>
  <c r="AT336" i="3"/>
  <c r="AV336" i="3"/>
  <c r="AX336" i="3"/>
  <c r="AZ336" i="3"/>
  <c r="BB336" i="3"/>
  <c r="BD336" i="3"/>
  <c r="BF336" i="3"/>
  <c r="BH336" i="3"/>
  <c r="BJ336" i="3"/>
  <c r="BL336" i="3"/>
  <c r="N337" i="3"/>
  <c r="P337" i="3"/>
  <c r="R337" i="3"/>
  <c r="T337" i="3"/>
  <c r="V337" i="3"/>
  <c r="X337" i="3"/>
  <c r="N338" i="3"/>
  <c r="P338" i="3"/>
  <c r="R338" i="3"/>
  <c r="T338" i="3"/>
  <c r="V338" i="3"/>
  <c r="X338" i="3"/>
  <c r="Z339" i="3"/>
  <c r="AB339" i="3"/>
  <c r="AD339" i="3"/>
  <c r="AF339" i="3"/>
  <c r="AH339" i="3"/>
  <c r="AJ339" i="3"/>
  <c r="AL339" i="3"/>
  <c r="AN339" i="3"/>
  <c r="AP339" i="3"/>
  <c r="AR339" i="3"/>
  <c r="AT339" i="3"/>
  <c r="AV339" i="3"/>
  <c r="AX339" i="3"/>
  <c r="AZ339" i="3"/>
  <c r="BB339" i="3"/>
  <c r="BD339" i="3"/>
  <c r="BF339" i="3"/>
  <c r="BH339" i="3"/>
  <c r="BJ339" i="3"/>
  <c r="BL339" i="3"/>
  <c r="O340" i="3"/>
  <c r="Z341" i="3"/>
  <c r="AB341" i="3"/>
  <c r="AD341" i="3"/>
  <c r="AF341" i="3"/>
  <c r="AH341" i="3"/>
  <c r="AJ341" i="3"/>
  <c r="AL341" i="3"/>
  <c r="AN341" i="3"/>
  <c r="AP341" i="3"/>
  <c r="AR341" i="3"/>
  <c r="AT341" i="3"/>
  <c r="AV341" i="3"/>
  <c r="AX341" i="3"/>
  <c r="AZ341" i="3"/>
  <c r="BB341" i="3"/>
  <c r="BD341" i="3"/>
  <c r="BF341" i="3"/>
  <c r="BH341" i="3"/>
  <c r="BJ341" i="3"/>
  <c r="BL341" i="3"/>
  <c r="Z342" i="3"/>
  <c r="AB342" i="3"/>
  <c r="AD342" i="3"/>
  <c r="AF342" i="3"/>
  <c r="AH342" i="3"/>
  <c r="AJ342" i="3"/>
  <c r="AL342" i="3"/>
  <c r="AN342" i="3"/>
  <c r="AP342" i="3"/>
  <c r="AR342" i="3"/>
  <c r="AT342" i="3"/>
  <c r="AV342" i="3"/>
  <c r="AX342" i="3"/>
  <c r="AZ342" i="3"/>
  <c r="BB342" i="3"/>
  <c r="BD342" i="3"/>
  <c r="BF342" i="3"/>
  <c r="BH342" i="3"/>
  <c r="BJ342" i="3"/>
  <c r="BL342" i="3"/>
  <c r="Z346" i="3"/>
  <c r="AB346" i="3"/>
  <c r="AD346" i="3"/>
  <c r="AF346" i="3"/>
  <c r="AH346" i="3"/>
  <c r="AJ346" i="3"/>
  <c r="AL346" i="3"/>
  <c r="AN346" i="3"/>
  <c r="AP346" i="3"/>
  <c r="AR346" i="3"/>
  <c r="AT346" i="3"/>
  <c r="AV346" i="3"/>
  <c r="AX346" i="3"/>
  <c r="AZ346" i="3"/>
  <c r="BB346" i="3"/>
  <c r="BD346" i="3"/>
  <c r="BF346" i="3"/>
  <c r="BH346" i="3"/>
  <c r="BJ346" i="3"/>
  <c r="BL346" i="3"/>
  <c r="Z347" i="3"/>
  <c r="AB347" i="3"/>
  <c r="AD347" i="3"/>
  <c r="AF347" i="3"/>
  <c r="AH347" i="3"/>
  <c r="AJ347" i="3"/>
  <c r="AL347" i="3"/>
  <c r="AN347" i="3"/>
  <c r="AP347" i="3"/>
  <c r="AR347" i="3"/>
  <c r="AT347" i="3"/>
  <c r="AV347" i="3"/>
  <c r="AX347" i="3"/>
  <c r="AZ347" i="3"/>
  <c r="BB347" i="3"/>
  <c r="BD347" i="3"/>
  <c r="BF347" i="3"/>
  <c r="BH347" i="3"/>
  <c r="BJ347" i="3"/>
  <c r="BL347" i="3"/>
  <c r="Z348" i="3"/>
  <c r="AB348" i="3"/>
  <c r="AD348" i="3"/>
  <c r="AF348" i="3"/>
  <c r="AH348" i="3"/>
  <c r="AJ348" i="3"/>
  <c r="AL348" i="3"/>
  <c r="AN348" i="3"/>
  <c r="AP348" i="3"/>
  <c r="AR348" i="3"/>
  <c r="AT348" i="3"/>
  <c r="AV348" i="3"/>
  <c r="AX348" i="3"/>
  <c r="AZ348" i="3"/>
  <c r="BB348" i="3"/>
  <c r="BD348" i="3"/>
  <c r="BF348" i="3"/>
  <c r="BH348" i="3"/>
  <c r="BJ348" i="3"/>
  <c r="BL348" i="3"/>
  <c r="Z349" i="3"/>
  <c r="AB349" i="3"/>
  <c r="AD349" i="3"/>
  <c r="AF349" i="3"/>
  <c r="AH349" i="3"/>
  <c r="AJ349" i="3"/>
  <c r="AL349" i="3"/>
  <c r="AN349" i="3"/>
  <c r="AP349" i="3"/>
  <c r="AR349" i="3"/>
  <c r="AT349" i="3"/>
  <c r="AV349" i="3"/>
  <c r="AX349" i="3"/>
  <c r="AZ349" i="3"/>
  <c r="BB349" i="3"/>
  <c r="BD349" i="3"/>
  <c r="BF349" i="3"/>
  <c r="BH349" i="3"/>
  <c r="BJ349" i="3"/>
  <c r="BL349" i="3"/>
  <c r="Z351" i="3"/>
  <c r="AB351" i="3"/>
  <c r="AD351" i="3"/>
  <c r="AF351" i="3"/>
  <c r="AH351" i="3"/>
  <c r="AJ351" i="3"/>
  <c r="AL351" i="3"/>
  <c r="AN351" i="3"/>
  <c r="AP351" i="3"/>
  <c r="AR351" i="3"/>
  <c r="AT351" i="3"/>
  <c r="AV351" i="3"/>
  <c r="AX351" i="3"/>
  <c r="AZ351" i="3"/>
  <c r="BB351" i="3"/>
  <c r="BD351" i="3"/>
  <c r="BF351" i="3"/>
  <c r="BH351" i="3"/>
  <c r="BJ351" i="3"/>
  <c r="BL351" i="3"/>
  <c r="Z353" i="3"/>
  <c r="AB353" i="3"/>
  <c r="AD353" i="3"/>
  <c r="AF353" i="3"/>
  <c r="AH353" i="3"/>
  <c r="AJ353" i="3"/>
  <c r="AL353" i="3"/>
  <c r="AN353" i="3"/>
  <c r="AP353" i="3"/>
  <c r="AR353" i="3"/>
  <c r="AT353" i="3"/>
  <c r="AV353" i="3"/>
  <c r="AX353" i="3"/>
  <c r="AZ353" i="3"/>
  <c r="BB353" i="3"/>
  <c r="BD353" i="3"/>
  <c r="BF353" i="3"/>
  <c r="BH353" i="3"/>
  <c r="BJ353" i="3"/>
  <c r="BL353" i="3"/>
  <c r="Z354" i="3"/>
  <c r="AB354" i="3"/>
  <c r="AD354" i="3"/>
  <c r="AF354" i="3"/>
  <c r="AH354" i="3"/>
  <c r="AJ354" i="3"/>
  <c r="AL354" i="3"/>
  <c r="AN354" i="3"/>
  <c r="AP354" i="3"/>
  <c r="AR354" i="3"/>
  <c r="AT354" i="3"/>
  <c r="AV354" i="3"/>
  <c r="AX354" i="3"/>
  <c r="AZ354" i="3"/>
  <c r="BB354" i="3"/>
  <c r="BD354" i="3"/>
  <c r="BF354" i="3"/>
  <c r="BH354" i="3"/>
  <c r="BJ354" i="3"/>
  <c r="BL354" i="3"/>
  <c r="Z355" i="3"/>
  <c r="AB355" i="3"/>
  <c r="AD355" i="3"/>
  <c r="AF355" i="3"/>
  <c r="AH355" i="3"/>
  <c r="AJ355" i="3"/>
  <c r="AL355" i="3"/>
  <c r="AN355" i="3"/>
  <c r="AP355" i="3"/>
  <c r="AR355" i="3"/>
  <c r="AT355" i="3"/>
  <c r="AV355" i="3"/>
  <c r="AX355" i="3"/>
  <c r="AZ355" i="3"/>
  <c r="BB355" i="3"/>
  <c r="BD355" i="3"/>
  <c r="BF355" i="3"/>
  <c r="BH355" i="3"/>
  <c r="BJ355" i="3"/>
  <c r="BL355" i="3"/>
  <c r="Z356" i="3"/>
  <c r="AB356" i="3"/>
  <c r="AD356" i="3"/>
  <c r="AF356" i="3"/>
  <c r="AH356" i="3"/>
  <c r="AJ356" i="3"/>
  <c r="AL356" i="3"/>
  <c r="AN356" i="3"/>
  <c r="AP356" i="3"/>
  <c r="AR356" i="3"/>
  <c r="AT356" i="3"/>
  <c r="AV356" i="3"/>
  <c r="AX356" i="3"/>
  <c r="AZ356" i="3"/>
  <c r="BB356" i="3"/>
  <c r="BD356" i="3"/>
  <c r="BF356" i="3"/>
  <c r="BH356" i="3"/>
  <c r="BJ356" i="3"/>
  <c r="BL356" i="3"/>
  <c r="Z357" i="3"/>
  <c r="AB357" i="3"/>
  <c r="AD357" i="3"/>
  <c r="AF357" i="3"/>
  <c r="AH357" i="3"/>
  <c r="AJ357" i="3"/>
  <c r="AL357" i="3"/>
  <c r="AN357" i="3"/>
  <c r="AP357" i="3"/>
  <c r="AR357" i="3"/>
  <c r="AT357" i="3"/>
  <c r="AV357" i="3"/>
  <c r="AX357" i="3"/>
  <c r="AZ357" i="3"/>
  <c r="BB357" i="3"/>
  <c r="BD357" i="3"/>
  <c r="BF357" i="3"/>
  <c r="BH357" i="3"/>
  <c r="BJ357" i="3"/>
  <c r="BL357" i="3"/>
  <c r="Z358" i="3"/>
  <c r="AB358" i="3"/>
  <c r="AD358" i="3"/>
  <c r="AF358" i="3"/>
  <c r="AH358" i="3"/>
  <c r="AJ358" i="3"/>
  <c r="AL358" i="3"/>
  <c r="AN358" i="3"/>
  <c r="AP358" i="3"/>
  <c r="AR358" i="3"/>
  <c r="AT358" i="3"/>
  <c r="AV358" i="3"/>
  <c r="AX358" i="3"/>
  <c r="AZ358" i="3"/>
  <c r="BB358" i="3"/>
  <c r="BD358" i="3"/>
  <c r="BF358" i="3"/>
  <c r="BH358" i="3"/>
  <c r="BJ358" i="3"/>
  <c r="BL358" i="3"/>
  <c r="Z359" i="3"/>
  <c r="AB359" i="3"/>
  <c r="AD359" i="3"/>
  <c r="AF359" i="3"/>
  <c r="AH359" i="3"/>
  <c r="AJ359" i="3"/>
  <c r="AL359" i="3"/>
  <c r="AN359" i="3"/>
  <c r="AP359" i="3"/>
  <c r="AR359" i="3"/>
  <c r="AT359" i="3"/>
  <c r="AV359" i="3"/>
  <c r="AX359" i="3"/>
  <c r="AZ359" i="3"/>
  <c r="BB359" i="3"/>
  <c r="BD359" i="3"/>
  <c r="BF359" i="3"/>
  <c r="BH359" i="3"/>
  <c r="BJ359" i="3"/>
  <c r="BL359" i="3"/>
  <c r="Z360" i="3"/>
  <c r="AB360" i="3"/>
  <c r="AD360" i="3"/>
  <c r="AF360" i="3"/>
  <c r="AH360" i="3"/>
  <c r="AJ360" i="3"/>
  <c r="AL360" i="3"/>
  <c r="AN360" i="3"/>
  <c r="AP360" i="3"/>
  <c r="AR360" i="3"/>
  <c r="AT360" i="3"/>
  <c r="AV360" i="3"/>
  <c r="AX360" i="3"/>
  <c r="AZ360" i="3"/>
  <c r="BB360" i="3"/>
  <c r="BD360" i="3"/>
  <c r="BF360" i="3"/>
  <c r="BH360" i="3"/>
  <c r="BJ360" i="3"/>
  <c r="BL360" i="3"/>
  <c r="Z361" i="3"/>
  <c r="AB361" i="3"/>
  <c r="AD361" i="3"/>
  <c r="AF361" i="3"/>
  <c r="AH361" i="3"/>
  <c r="AJ361" i="3"/>
  <c r="AL361" i="3"/>
  <c r="AN361" i="3"/>
  <c r="AP361" i="3"/>
  <c r="AR361" i="3"/>
  <c r="AT361" i="3"/>
  <c r="AV361" i="3"/>
  <c r="AX361" i="3"/>
  <c r="AZ361" i="3"/>
  <c r="BB361" i="3"/>
  <c r="BD361" i="3"/>
  <c r="BF361" i="3"/>
  <c r="BH361" i="3"/>
  <c r="BJ361" i="3"/>
  <c r="BL361" i="3"/>
  <c r="Z362" i="3"/>
  <c r="AB362" i="3"/>
  <c r="AD362" i="3"/>
  <c r="AF362" i="3"/>
  <c r="AH362" i="3"/>
  <c r="AJ362" i="3"/>
  <c r="AL362" i="3"/>
  <c r="AN362" i="3"/>
  <c r="AP362" i="3"/>
  <c r="AR362" i="3"/>
  <c r="AT362" i="3"/>
  <c r="AV362" i="3"/>
  <c r="AX362" i="3"/>
  <c r="AZ362" i="3"/>
  <c r="BB362" i="3"/>
  <c r="BD362" i="3"/>
  <c r="BF362" i="3"/>
  <c r="BH362" i="3"/>
  <c r="BJ362" i="3"/>
  <c r="BL362" i="3"/>
  <c r="N363" i="3"/>
  <c r="N368" i="3" s="1"/>
  <c r="P363" i="3"/>
  <c r="R363" i="3"/>
  <c r="T363" i="3"/>
  <c r="V363" i="3"/>
  <c r="X363" i="3"/>
  <c r="X368" i="3" s="1"/>
  <c r="N364" i="3"/>
  <c r="P364" i="3"/>
  <c r="R364" i="3"/>
  <c r="T364" i="3"/>
  <c r="V364" i="3"/>
  <c r="X364" i="3"/>
  <c r="N365" i="3"/>
  <c r="P365" i="3"/>
  <c r="R365" i="3"/>
  <c r="T365" i="3"/>
  <c r="V365" i="3"/>
  <c r="X365" i="3"/>
  <c r="Z366" i="3"/>
  <c r="AB366" i="3"/>
  <c r="AD366" i="3"/>
  <c r="AF366" i="3"/>
  <c r="AH366" i="3"/>
  <c r="AJ366" i="3"/>
  <c r="AL366" i="3"/>
  <c r="AN366" i="3"/>
  <c r="AP366" i="3"/>
  <c r="AR366" i="3"/>
  <c r="AT366" i="3"/>
  <c r="AV366" i="3"/>
  <c r="AX366" i="3"/>
  <c r="AZ366" i="3"/>
  <c r="BB366" i="3"/>
  <c r="BD366" i="3"/>
  <c r="BF366" i="3"/>
  <c r="BH366" i="3"/>
  <c r="BJ366" i="3"/>
  <c r="BL366" i="3"/>
  <c r="Z370" i="3"/>
  <c r="AB370" i="3"/>
  <c r="AD370" i="3"/>
  <c r="AF370" i="3"/>
  <c r="AH370" i="3"/>
  <c r="AJ370" i="3"/>
  <c r="AL370" i="3"/>
  <c r="AN370" i="3"/>
  <c r="AP370" i="3"/>
  <c r="AR370" i="3"/>
  <c r="AT370" i="3"/>
  <c r="AV370" i="3"/>
  <c r="AX370" i="3"/>
  <c r="AZ370" i="3"/>
  <c r="BB370" i="3"/>
  <c r="BD370" i="3"/>
  <c r="BF370" i="3"/>
  <c r="BH370" i="3"/>
  <c r="BJ370" i="3"/>
  <c r="BL370" i="3"/>
  <c r="Z371" i="3"/>
  <c r="AB371" i="3"/>
  <c r="AD371" i="3"/>
  <c r="AF371" i="3"/>
  <c r="AH371" i="3"/>
  <c r="AJ371" i="3"/>
  <c r="AL371" i="3"/>
  <c r="AN371" i="3"/>
  <c r="AP371" i="3"/>
  <c r="AR371" i="3"/>
  <c r="AT371" i="3"/>
  <c r="AV371" i="3"/>
  <c r="AX371" i="3"/>
  <c r="AZ371" i="3"/>
  <c r="BB371" i="3"/>
  <c r="BD371" i="3"/>
  <c r="BF371" i="3"/>
  <c r="BH371" i="3"/>
  <c r="BJ371" i="3"/>
  <c r="BL371" i="3"/>
  <c r="Z372" i="3"/>
  <c r="AB372" i="3"/>
  <c r="AD372" i="3"/>
  <c r="AF372" i="3"/>
  <c r="AH372" i="3"/>
  <c r="AJ372" i="3"/>
  <c r="AL372" i="3"/>
  <c r="AN372" i="3"/>
  <c r="AP372" i="3"/>
  <c r="AR372" i="3"/>
  <c r="AT372" i="3"/>
  <c r="AV372" i="3"/>
  <c r="AX372" i="3"/>
  <c r="AZ372" i="3"/>
  <c r="BB372" i="3"/>
  <c r="BD372" i="3"/>
  <c r="BF372" i="3"/>
  <c r="BH372" i="3"/>
  <c r="BJ372" i="3"/>
  <c r="BL372" i="3"/>
  <c r="Z373" i="3"/>
  <c r="AB373" i="3"/>
  <c r="AD373" i="3"/>
  <c r="AF373" i="3"/>
  <c r="AH373" i="3"/>
  <c r="AJ373" i="3"/>
  <c r="AL373" i="3"/>
  <c r="AN373" i="3"/>
  <c r="AP373" i="3"/>
  <c r="AR373" i="3"/>
  <c r="AT373" i="3"/>
  <c r="AV373" i="3"/>
  <c r="AX373" i="3"/>
  <c r="AZ373" i="3"/>
  <c r="BB373" i="3"/>
  <c r="BD373" i="3"/>
  <c r="BF373" i="3"/>
  <c r="BH373" i="3"/>
  <c r="BJ373" i="3"/>
  <c r="BL373" i="3"/>
  <c r="Z374" i="3"/>
  <c r="AB374" i="3"/>
  <c r="AD374" i="3"/>
  <c r="AF374" i="3"/>
  <c r="AH374" i="3"/>
  <c r="AJ374" i="3"/>
  <c r="AL374" i="3"/>
  <c r="AN374" i="3"/>
  <c r="AP374" i="3"/>
  <c r="AR374" i="3"/>
  <c r="AT374" i="3"/>
  <c r="AV374" i="3"/>
  <c r="AX374" i="3"/>
  <c r="AZ374" i="3"/>
  <c r="BB374" i="3"/>
  <c r="BD374" i="3"/>
  <c r="BF374" i="3"/>
  <c r="BH374" i="3"/>
  <c r="BJ374" i="3"/>
  <c r="BL374" i="3"/>
  <c r="Z375" i="3"/>
  <c r="AB375" i="3"/>
  <c r="AD375" i="3"/>
  <c r="AF375" i="3"/>
  <c r="AH375" i="3"/>
  <c r="AJ375" i="3"/>
  <c r="AL375" i="3"/>
  <c r="AN375" i="3"/>
  <c r="AP375" i="3"/>
  <c r="AR375" i="3"/>
  <c r="AT375" i="3"/>
  <c r="AV375" i="3"/>
  <c r="AX375" i="3"/>
  <c r="AZ375" i="3"/>
  <c r="BB375" i="3"/>
  <c r="BD375" i="3"/>
  <c r="BF375" i="3"/>
  <c r="BH375" i="3"/>
  <c r="BJ375" i="3"/>
  <c r="BL375" i="3"/>
  <c r="Z376" i="3"/>
  <c r="AB376" i="3"/>
  <c r="AD376" i="3"/>
  <c r="AF376" i="3"/>
  <c r="AH376" i="3"/>
  <c r="AJ376" i="3"/>
  <c r="AL376" i="3"/>
  <c r="AN376" i="3"/>
  <c r="AP376" i="3"/>
  <c r="AR376" i="3"/>
  <c r="AT376" i="3"/>
  <c r="AV376" i="3"/>
  <c r="AX376" i="3"/>
  <c r="AZ376" i="3"/>
  <c r="BB376" i="3"/>
  <c r="BD376" i="3"/>
  <c r="BF376" i="3"/>
  <c r="BH376" i="3"/>
  <c r="BJ376" i="3"/>
  <c r="BL376" i="3"/>
  <c r="Z377" i="3"/>
  <c r="AB377" i="3"/>
  <c r="AD377" i="3"/>
  <c r="AF377" i="3"/>
  <c r="AH377" i="3"/>
  <c r="AJ377" i="3"/>
  <c r="AL377" i="3"/>
  <c r="AN377" i="3"/>
  <c r="AP377" i="3"/>
  <c r="AR377" i="3"/>
  <c r="AT377" i="3"/>
  <c r="AV377" i="3"/>
  <c r="AX377" i="3"/>
  <c r="AZ377" i="3"/>
  <c r="BB377" i="3"/>
  <c r="BD377" i="3"/>
  <c r="BF377" i="3"/>
  <c r="BH377" i="3"/>
  <c r="BJ377" i="3"/>
  <c r="BL377" i="3"/>
  <c r="Z378" i="3"/>
  <c r="AB378" i="3"/>
  <c r="AD378" i="3"/>
  <c r="AF378" i="3"/>
  <c r="AH378" i="3"/>
  <c r="AJ378" i="3"/>
  <c r="AL378" i="3"/>
  <c r="AN378" i="3"/>
  <c r="AP378" i="3"/>
  <c r="AR378" i="3"/>
  <c r="AT378" i="3"/>
  <c r="AV378" i="3"/>
  <c r="AX378" i="3"/>
  <c r="AZ378" i="3"/>
  <c r="BB378" i="3"/>
  <c r="BD378" i="3"/>
  <c r="BF378" i="3"/>
  <c r="BH378" i="3"/>
  <c r="BJ378" i="3"/>
  <c r="BL378" i="3"/>
  <c r="N379" i="3"/>
  <c r="P379" i="3"/>
  <c r="R379" i="3"/>
  <c r="T379" i="3"/>
  <c r="V379" i="3"/>
  <c r="AX379" i="3" s="1"/>
  <c r="X379" i="3"/>
  <c r="AR379" i="3" s="1"/>
  <c r="Z379" i="3"/>
  <c r="AF379" i="3"/>
  <c r="AH379" i="3"/>
  <c r="BB379" i="3"/>
  <c r="BF379" i="3"/>
  <c r="BJ379" i="3"/>
  <c r="Z380" i="3"/>
  <c r="AB380" i="3"/>
  <c r="AD380" i="3"/>
  <c r="AF380" i="3"/>
  <c r="AH380" i="3"/>
  <c r="AJ380" i="3"/>
  <c r="AL380" i="3"/>
  <c r="AN380" i="3"/>
  <c r="AP380" i="3"/>
  <c r="AR380" i="3"/>
  <c r="AT380" i="3"/>
  <c r="AV380" i="3"/>
  <c r="AX380" i="3"/>
  <c r="AZ380" i="3"/>
  <c r="BB380" i="3"/>
  <c r="BD380" i="3"/>
  <c r="BF380" i="3"/>
  <c r="BH380" i="3"/>
  <c r="BJ380" i="3"/>
  <c r="BL380" i="3"/>
  <c r="Z381" i="3"/>
  <c r="AB381" i="3"/>
  <c r="AD381" i="3"/>
  <c r="AF381" i="3"/>
  <c r="AH381" i="3"/>
  <c r="AJ381" i="3"/>
  <c r="AL381" i="3"/>
  <c r="AN381" i="3"/>
  <c r="AP381" i="3"/>
  <c r="AR381" i="3"/>
  <c r="AT381" i="3"/>
  <c r="AV381" i="3"/>
  <c r="AX381" i="3"/>
  <c r="AZ381" i="3"/>
  <c r="BB381" i="3"/>
  <c r="BD381" i="3"/>
  <c r="BF381" i="3"/>
  <c r="BH381" i="3"/>
  <c r="BJ381" i="3"/>
  <c r="BL381" i="3"/>
  <c r="Z382" i="3"/>
  <c r="AB382" i="3"/>
  <c r="AD382" i="3"/>
  <c r="AF382" i="3"/>
  <c r="AH382" i="3"/>
  <c r="AJ382" i="3"/>
  <c r="AL382" i="3"/>
  <c r="AN382" i="3"/>
  <c r="AP382" i="3"/>
  <c r="AR382" i="3"/>
  <c r="AT382" i="3"/>
  <c r="AV382" i="3"/>
  <c r="AX382" i="3"/>
  <c r="AZ382" i="3"/>
  <c r="BB382" i="3"/>
  <c r="BD382" i="3"/>
  <c r="BF382" i="3"/>
  <c r="BH382" i="3"/>
  <c r="BJ382" i="3"/>
  <c r="BL382" i="3"/>
  <c r="N383" i="3"/>
  <c r="P383" i="3"/>
  <c r="AD383" i="3" s="1"/>
  <c r="R383" i="3"/>
  <c r="AL383" i="3" s="1"/>
  <c r="T383" i="3"/>
  <c r="AP383" i="3" s="1"/>
  <c r="V383" i="3"/>
  <c r="X383" i="3"/>
  <c r="Z384" i="3"/>
  <c r="AB384" i="3"/>
  <c r="AD384" i="3"/>
  <c r="AF384" i="3"/>
  <c r="AH384" i="3"/>
  <c r="AJ384" i="3"/>
  <c r="AL384" i="3"/>
  <c r="AN384" i="3"/>
  <c r="AP384" i="3"/>
  <c r="AR384" i="3"/>
  <c r="AT384" i="3"/>
  <c r="AV384" i="3"/>
  <c r="AX384" i="3"/>
  <c r="AZ384" i="3"/>
  <c r="BB384" i="3"/>
  <c r="BD384" i="3"/>
  <c r="BF384" i="3"/>
  <c r="BH384" i="3"/>
  <c r="BJ384" i="3"/>
  <c r="BL384" i="3"/>
  <c r="Z385" i="3"/>
  <c r="AB385" i="3"/>
  <c r="AD385" i="3"/>
  <c r="AF385" i="3"/>
  <c r="AH385" i="3"/>
  <c r="AJ385" i="3"/>
  <c r="AL385" i="3"/>
  <c r="AN385" i="3"/>
  <c r="AP385" i="3"/>
  <c r="AR385" i="3"/>
  <c r="AT385" i="3"/>
  <c r="AV385" i="3"/>
  <c r="AX385" i="3"/>
  <c r="AZ385" i="3"/>
  <c r="BB385" i="3"/>
  <c r="BD385" i="3"/>
  <c r="BF385" i="3"/>
  <c r="BH385" i="3"/>
  <c r="BJ385" i="3"/>
  <c r="BL385" i="3"/>
  <c r="Z386" i="3"/>
  <c r="AB386" i="3"/>
  <c r="AD386" i="3"/>
  <c r="AF386" i="3"/>
  <c r="AH386" i="3"/>
  <c r="AJ386" i="3"/>
  <c r="AL386" i="3"/>
  <c r="AN386" i="3"/>
  <c r="AP386" i="3"/>
  <c r="AR386" i="3"/>
  <c r="AT386" i="3"/>
  <c r="AV386" i="3"/>
  <c r="AX386" i="3"/>
  <c r="AZ386" i="3"/>
  <c r="BB386" i="3"/>
  <c r="BD386" i="3"/>
  <c r="BF386" i="3"/>
  <c r="BH386" i="3"/>
  <c r="BJ386" i="3"/>
  <c r="BL386" i="3"/>
  <c r="N387" i="3"/>
  <c r="P387" i="3"/>
  <c r="R387" i="3"/>
  <c r="T387" i="3"/>
  <c r="AP387" i="3" s="1"/>
  <c r="V387" i="3"/>
  <c r="X387" i="3"/>
  <c r="AR387" i="3" s="1"/>
  <c r="Z387" i="3"/>
  <c r="Z388" i="3"/>
  <c r="AB388" i="3"/>
  <c r="AD388" i="3"/>
  <c r="AF388" i="3"/>
  <c r="AH388" i="3"/>
  <c r="AJ388" i="3"/>
  <c r="AL388" i="3"/>
  <c r="AN388" i="3"/>
  <c r="AP388" i="3"/>
  <c r="AR388" i="3"/>
  <c r="AT388" i="3"/>
  <c r="AV388" i="3"/>
  <c r="AX388" i="3"/>
  <c r="AZ388" i="3"/>
  <c r="BB388" i="3"/>
  <c r="BD388" i="3"/>
  <c r="BF388" i="3"/>
  <c r="BH388" i="3"/>
  <c r="BJ388" i="3"/>
  <c r="BL388" i="3"/>
  <c r="Z389" i="3"/>
  <c r="AB389" i="3"/>
  <c r="AD389" i="3"/>
  <c r="AF389" i="3"/>
  <c r="AH389" i="3"/>
  <c r="AJ389" i="3"/>
  <c r="AL389" i="3"/>
  <c r="AN389" i="3"/>
  <c r="AP389" i="3"/>
  <c r="AR389" i="3"/>
  <c r="AT389" i="3"/>
  <c r="AV389" i="3"/>
  <c r="AX389" i="3"/>
  <c r="AZ389" i="3"/>
  <c r="BB389" i="3"/>
  <c r="BD389" i="3"/>
  <c r="BF389" i="3"/>
  <c r="BH389" i="3"/>
  <c r="BJ389" i="3"/>
  <c r="BL389" i="3"/>
  <c r="Z390" i="3"/>
  <c r="AB390" i="3"/>
  <c r="AD390" i="3"/>
  <c r="AF390" i="3"/>
  <c r="AH390" i="3"/>
  <c r="AJ390" i="3"/>
  <c r="AL390" i="3"/>
  <c r="AN390" i="3"/>
  <c r="AP390" i="3"/>
  <c r="AR390" i="3"/>
  <c r="AT390" i="3"/>
  <c r="AV390" i="3"/>
  <c r="AX390" i="3"/>
  <c r="AZ390" i="3"/>
  <c r="BB390" i="3"/>
  <c r="BD390" i="3"/>
  <c r="BF390" i="3"/>
  <c r="BH390" i="3"/>
  <c r="BJ390" i="3"/>
  <c r="BL390" i="3"/>
  <c r="Z391" i="3"/>
  <c r="AB391" i="3"/>
  <c r="AD391" i="3"/>
  <c r="AF391" i="3"/>
  <c r="AH391" i="3"/>
  <c r="AJ391" i="3"/>
  <c r="AL391" i="3"/>
  <c r="AN391" i="3"/>
  <c r="AP391" i="3"/>
  <c r="AR391" i="3"/>
  <c r="AT391" i="3"/>
  <c r="AV391" i="3"/>
  <c r="AX391" i="3"/>
  <c r="AZ391" i="3"/>
  <c r="BB391" i="3"/>
  <c r="BD391" i="3"/>
  <c r="BF391" i="3"/>
  <c r="BH391" i="3"/>
  <c r="BJ391" i="3"/>
  <c r="BL391" i="3"/>
  <c r="Z392" i="3"/>
  <c r="AB392" i="3"/>
  <c r="AD392" i="3"/>
  <c r="AF392" i="3"/>
  <c r="AH392" i="3"/>
  <c r="AJ392" i="3"/>
  <c r="AL392" i="3"/>
  <c r="AN392" i="3"/>
  <c r="AP392" i="3"/>
  <c r="AR392" i="3"/>
  <c r="AT392" i="3"/>
  <c r="AV392" i="3"/>
  <c r="AX392" i="3"/>
  <c r="AZ392" i="3"/>
  <c r="BB392" i="3"/>
  <c r="BD392" i="3"/>
  <c r="BF392" i="3"/>
  <c r="BH392" i="3"/>
  <c r="BJ392" i="3"/>
  <c r="BL392" i="3"/>
  <c r="Z393" i="3"/>
  <c r="AB393" i="3"/>
  <c r="AD393" i="3"/>
  <c r="AF393" i="3"/>
  <c r="AH393" i="3"/>
  <c r="AJ393" i="3"/>
  <c r="AL393" i="3"/>
  <c r="AN393" i="3"/>
  <c r="AP393" i="3"/>
  <c r="AR393" i="3"/>
  <c r="AT393" i="3"/>
  <c r="AV393" i="3"/>
  <c r="AX393" i="3"/>
  <c r="AZ393" i="3"/>
  <c r="BB393" i="3"/>
  <c r="BD393" i="3"/>
  <c r="BF393" i="3"/>
  <c r="BH393" i="3"/>
  <c r="BJ393" i="3"/>
  <c r="BL393" i="3"/>
  <c r="Z394" i="3"/>
  <c r="AB394" i="3"/>
  <c r="AD394" i="3"/>
  <c r="AF394" i="3"/>
  <c r="AH394" i="3"/>
  <c r="AJ394" i="3"/>
  <c r="AL394" i="3"/>
  <c r="AN394" i="3"/>
  <c r="AP394" i="3"/>
  <c r="AR394" i="3"/>
  <c r="AT394" i="3"/>
  <c r="AV394" i="3"/>
  <c r="AX394" i="3"/>
  <c r="AZ394" i="3"/>
  <c r="BB394" i="3"/>
  <c r="BD394" i="3"/>
  <c r="BF394" i="3"/>
  <c r="BH394" i="3"/>
  <c r="BJ394" i="3"/>
  <c r="BL394" i="3"/>
  <c r="Z395" i="3"/>
  <c r="AB395" i="3"/>
  <c r="AD395" i="3"/>
  <c r="AF395" i="3"/>
  <c r="AH395" i="3"/>
  <c r="AJ395" i="3"/>
  <c r="AL395" i="3"/>
  <c r="AN395" i="3"/>
  <c r="AP395" i="3"/>
  <c r="AR395" i="3"/>
  <c r="AT395" i="3"/>
  <c r="AV395" i="3"/>
  <c r="AX395" i="3"/>
  <c r="AZ395" i="3"/>
  <c r="BB395" i="3"/>
  <c r="BD395" i="3"/>
  <c r="BF395" i="3"/>
  <c r="BH395" i="3"/>
  <c r="BJ395" i="3"/>
  <c r="BL395" i="3"/>
  <c r="Z396" i="3"/>
  <c r="AB396" i="3"/>
  <c r="AD396" i="3"/>
  <c r="AF396" i="3"/>
  <c r="AH396" i="3"/>
  <c r="AJ396" i="3"/>
  <c r="AL396" i="3"/>
  <c r="AN396" i="3"/>
  <c r="AP396" i="3"/>
  <c r="AR396" i="3"/>
  <c r="AT396" i="3"/>
  <c r="AV396" i="3"/>
  <c r="AX396" i="3"/>
  <c r="AZ396" i="3"/>
  <c r="BB396" i="3"/>
  <c r="BD396" i="3"/>
  <c r="BF396" i="3"/>
  <c r="BH396" i="3"/>
  <c r="BJ396" i="3"/>
  <c r="BL396" i="3"/>
  <c r="Z397" i="3"/>
  <c r="AB397" i="3"/>
  <c r="AD397" i="3"/>
  <c r="AF397" i="3"/>
  <c r="AH397" i="3"/>
  <c r="AJ397" i="3"/>
  <c r="AL397" i="3"/>
  <c r="AN397" i="3"/>
  <c r="AP397" i="3"/>
  <c r="AR397" i="3"/>
  <c r="AT397" i="3"/>
  <c r="AV397" i="3"/>
  <c r="AX397" i="3"/>
  <c r="AZ397" i="3"/>
  <c r="BB397" i="3"/>
  <c r="BD397" i="3"/>
  <c r="BF397" i="3"/>
  <c r="BH397" i="3"/>
  <c r="BJ397" i="3"/>
  <c r="BL397" i="3"/>
  <c r="Z398" i="3"/>
  <c r="AB398" i="3"/>
  <c r="AD398" i="3"/>
  <c r="AF398" i="3"/>
  <c r="AH398" i="3"/>
  <c r="AJ398" i="3"/>
  <c r="AL398" i="3"/>
  <c r="AN398" i="3"/>
  <c r="AP398" i="3"/>
  <c r="AR398" i="3"/>
  <c r="AT398" i="3"/>
  <c r="AV398" i="3"/>
  <c r="AX398" i="3"/>
  <c r="AZ398" i="3"/>
  <c r="BB398" i="3"/>
  <c r="BD398" i="3"/>
  <c r="BF398" i="3"/>
  <c r="BH398" i="3"/>
  <c r="BJ398" i="3"/>
  <c r="BL398" i="3"/>
  <c r="Z399" i="3"/>
  <c r="AB399" i="3"/>
  <c r="AD399" i="3"/>
  <c r="AF399" i="3"/>
  <c r="AH399" i="3"/>
  <c r="AJ399" i="3"/>
  <c r="AL399" i="3"/>
  <c r="AN399" i="3"/>
  <c r="AP399" i="3"/>
  <c r="AR399" i="3"/>
  <c r="AT399" i="3"/>
  <c r="AV399" i="3"/>
  <c r="AX399" i="3"/>
  <c r="AZ399" i="3"/>
  <c r="BB399" i="3"/>
  <c r="BD399" i="3"/>
  <c r="BF399" i="3"/>
  <c r="BH399" i="3"/>
  <c r="BJ399" i="3"/>
  <c r="BL399" i="3"/>
  <c r="Z401" i="3"/>
  <c r="AB401" i="3"/>
  <c r="AD401" i="3"/>
  <c r="AF401" i="3"/>
  <c r="AH401" i="3"/>
  <c r="AJ401" i="3"/>
  <c r="AL401" i="3"/>
  <c r="AN401" i="3"/>
  <c r="AP401" i="3"/>
  <c r="AR401" i="3"/>
  <c r="AT401" i="3"/>
  <c r="AV401" i="3"/>
  <c r="AX401" i="3"/>
  <c r="AZ401" i="3"/>
  <c r="BB401" i="3"/>
  <c r="BD401" i="3"/>
  <c r="BF401" i="3"/>
  <c r="BH401" i="3"/>
  <c r="BJ401" i="3"/>
  <c r="BL401" i="3"/>
  <c r="Z403" i="3"/>
  <c r="AB403" i="3"/>
  <c r="AD403" i="3"/>
  <c r="AF403" i="3"/>
  <c r="AH403" i="3"/>
  <c r="AJ403" i="3"/>
  <c r="AL403" i="3"/>
  <c r="AN403" i="3"/>
  <c r="AP403" i="3"/>
  <c r="AR403" i="3"/>
  <c r="AT403" i="3"/>
  <c r="AV403" i="3"/>
  <c r="AX403" i="3"/>
  <c r="AZ403" i="3"/>
  <c r="BB403" i="3"/>
  <c r="BD403" i="3"/>
  <c r="BF403" i="3"/>
  <c r="BH403" i="3"/>
  <c r="BJ403" i="3"/>
  <c r="BL403" i="3"/>
  <c r="Z404" i="3"/>
  <c r="AB404" i="3"/>
  <c r="AD404" i="3"/>
  <c r="AF404" i="3"/>
  <c r="AH404" i="3"/>
  <c r="AJ404" i="3"/>
  <c r="AL404" i="3"/>
  <c r="AN404" i="3"/>
  <c r="AP404" i="3"/>
  <c r="AR404" i="3"/>
  <c r="AT404" i="3"/>
  <c r="AV404" i="3"/>
  <c r="AX404" i="3"/>
  <c r="AZ404" i="3"/>
  <c r="BB404" i="3"/>
  <c r="BD404" i="3"/>
  <c r="BF404" i="3"/>
  <c r="BH404" i="3"/>
  <c r="BJ404" i="3"/>
  <c r="BL404" i="3"/>
  <c r="N405" i="3"/>
  <c r="P405" i="3"/>
  <c r="R405" i="3"/>
  <c r="T405" i="3"/>
  <c r="V405" i="3"/>
  <c r="X405" i="3"/>
  <c r="N406" i="3"/>
  <c r="P406" i="3"/>
  <c r="R406" i="3"/>
  <c r="T406" i="3"/>
  <c r="V406" i="3"/>
  <c r="X406" i="3"/>
  <c r="Z407" i="3"/>
  <c r="AB407" i="3"/>
  <c r="AD407" i="3"/>
  <c r="AF407" i="3"/>
  <c r="AH407" i="3"/>
  <c r="AJ407" i="3"/>
  <c r="AL407" i="3"/>
  <c r="AN407" i="3"/>
  <c r="AP407" i="3"/>
  <c r="AR407" i="3"/>
  <c r="AT407" i="3"/>
  <c r="AV407" i="3"/>
  <c r="AX407" i="3"/>
  <c r="AZ407" i="3"/>
  <c r="BB407" i="3"/>
  <c r="BD407" i="3"/>
  <c r="BF407" i="3"/>
  <c r="BH407" i="3"/>
  <c r="BJ407" i="3"/>
  <c r="BL407" i="3"/>
  <c r="Z409" i="3"/>
  <c r="AB409" i="3"/>
  <c r="AD409" i="3"/>
  <c r="AF409" i="3"/>
  <c r="AH409" i="3"/>
  <c r="AJ409" i="3"/>
  <c r="AL409" i="3"/>
  <c r="AN409" i="3"/>
  <c r="AP409" i="3"/>
  <c r="AR409" i="3"/>
  <c r="AT409" i="3"/>
  <c r="AV409" i="3"/>
  <c r="AX409" i="3"/>
  <c r="AZ409" i="3"/>
  <c r="BB409" i="3"/>
  <c r="BD409" i="3"/>
  <c r="BF409" i="3"/>
  <c r="BH409" i="3"/>
  <c r="BJ409" i="3"/>
  <c r="BL409" i="3"/>
  <c r="N410" i="3"/>
  <c r="P410" i="3"/>
  <c r="R410" i="3"/>
  <c r="T410" i="3"/>
  <c r="V410" i="3"/>
  <c r="X410" i="3"/>
  <c r="Z411" i="3"/>
  <c r="AB411" i="3"/>
  <c r="AD411" i="3"/>
  <c r="AF411" i="3"/>
  <c r="AH411" i="3"/>
  <c r="AJ411" i="3"/>
  <c r="AL411" i="3"/>
  <c r="AN411" i="3"/>
  <c r="AP411" i="3"/>
  <c r="AR411" i="3"/>
  <c r="AT411" i="3"/>
  <c r="AV411" i="3"/>
  <c r="AX411" i="3"/>
  <c r="AZ411" i="3"/>
  <c r="BB411" i="3"/>
  <c r="BD411" i="3"/>
  <c r="BF411" i="3"/>
  <c r="BH411" i="3"/>
  <c r="BJ411" i="3"/>
  <c r="BL411" i="3"/>
  <c r="Z415" i="3"/>
  <c r="AB415" i="3"/>
  <c r="AD415" i="3"/>
  <c r="AF415" i="3"/>
  <c r="AH415" i="3"/>
  <c r="AJ415" i="3"/>
  <c r="AL415" i="3"/>
  <c r="AN415" i="3"/>
  <c r="AP415" i="3"/>
  <c r="AR415" i="3"/>
  <c r="AT415" i="3"/>
  <c r="AV415" i="3"/>
  <c r="AX415" i="3"/>
  <c r="AZ415" i="3"/>
  <c r="BB415" i="3"/>
  <c r="BD415" i="3"/>
  <c r="BF415" i="3"/>
  <c r="BH415" i="3"/>
  <c r="BJ415" i="3"/>
  <c r="BL415" i="3"/>
  <c r="Z416" i="3"/>
  <c r="AB416" i="3"/>
  <c r="AD416" i="3"/>
  <c r="AF416" i="3"/>
  <c r="AH416" i="3"/>
  <c r="AJ416" i="3"/>
  <c r="AL416" i="3"/>
  <c r="AN416" i="3"/>
  <c r="AP416" i="3"/>
  <c r="AR416" i="3"/>
  <c r="AT416" i="3"/>
  <c r="AV416" i="3"/>
  <c r="AX416" i="3"/>
  <c r="AZ416" i="3"/>
  <c r="BB416" i="3"/>
  <c r="BD416" i="3"/>
  <c r="BF416" i="3"/>
  <c r="BH416" i="3"/>
  <c r="BJ416" i="3"/>
  <c r="BL416" i="3"/>
  <c r="Z417" i="3"/>
  <c r="AB417" i="3"/>
  <c r="AD417" i="3"/>
  <c r="AF417" i="3"/>
  <c r="AH417" i="3"/>
  <c r="AJ417" i="3"/>
  <c r="AL417" i="3"/>
  <c r="AN417" i="3"/>
  <c r="AP417" i="3"/>
  <c r="AR417" i="3"/>
  <c r="AT417" i="3"/>
  <c r="AV417" i="3"/>
  <c r="AX417" i="3"/>
  <c r="AZ417" i="3"/>
  <c r="BB417" i="3"/>
  <c r="BD417" i="3"/>
  <c r="BF417" i="3"/>
  <c r="BH417" i="3"/>
  <c r="BJ417" i="3"/>
  <c r="BL417" i="3"/>
  <c r="N418" i="3"/>
  <c r="P418" i="3"/>
  <c r="R418" i="3"/>
  <c r="R421" i="3" s="1"/>
  <c r="T418" i="3"/>
  <c r="V418" i="3"/>
  <c r="V421" i="3" s="1"/>
  <c r="X418" i="3"/>
  <c r="X421" i="3" s="1"/>
  <c r="N419" i="3"/>
  <c r="P419" i="3"/>
  <c r="R419" i="3"/>
  <c r="T419" i="3"/>
  <c r="V419" i="3"/>
  <c r="X419" i="3"/>
  <c r="Z420" i="3"/>
  <c r="AB420" i="3"/>
  <c r="AD420" i="3"/>
  <c r="AF420" i="3"/>
  <c r="AH420" i="3"/>
  <c r="AJ420" i="3"/>
  <c r="AL420" i="3"/>
  <c r="AN420" i="3"/>
  <c r="AP420" i="3"/>
  <c r="AR420" i="3"/>
  <c r="AT420" i="3"/>
  <c r="AV420" i="3"/>
  <c r="AX420" i="3"/>
  <c r="AZ420" i="3"/>
  <c r="BB420" i="3"/>
  <c r="BD420" i="3"/>
  <c r="BF420" i="3"/>
  <c r="BH420" i="3"/>
  <c r="BJ420" i="3"/>
  <c r="BL420" i="3"/>
  <c r="Z422" i="3"/>
  <c r="AB422" i="3"/>
  <c r="AD422" i="3"/>
  <c r="AF422" i="3"/>
  <c r="AH422" i="3"/>
  <c r="AJ422" i="3"/>
  <c r="AL422" i="3"/>
  <c r="AN422" i="3"/>
  <c r="AP422" i="3"/>
  <c r="AR422" i="3"/>
  <c r="AT422" i="3"/>
  <c r="AV422" i="3"/>
  <c r="AX422" i="3"/>
  <c r="AZ422" i="3"/>
  <c r="BB422" i="3"/>
  <c r="BD422" i="3"/>
  <c r="BF422" i="3"/>
  <c r="BH422" i="3"/>
  <c r="BJ422" i="3"/>
  <c r="BL422" i="3"/>
  <c r="Z423" i="3"/>
  <c r="AB423" i="3"/>
  <c r="AD423" i="3"/>
  <c r="AF423" i="3"/>
  <c r="AH423" i="3"/>
  <c r="AJ423" i="3"/>
  <c r="AL423" i="3"/>
  <c r="AN423" i="3"/>
  <c r="AP423" i="3"/>
  <c r="AR423" i="3"/>
  <c r="AT423" i="3"/>
  <c r="AV423" i="3"/>
  <c r="AX423" i="3"/>
  <c r="AZ423" i="3"/>
  <c r="BB423" i="3"/>
  <c r="BD423" i="3"/>
  <c r="BF423" i="3"/>
  <c r="BH423" i="3"/>
  <c r="BJ423" i="3"/>
  <c r="BL423" i="3"/>
  <c r="Z424" i="3"/>
  <c r="AB424" i="3"/>
  <c r="AD424" i="3"/>
  <c r="AF424" i="3"/>
  <c r="AH424" i="3"/>
  <c r="AJ424" i="3"/>
  <c r="AL424" i="3"/>
  <c r="AN424" i="3"/>
  <c r="AP424" i="3"/>
  <c r="AR424" i="3"/>
  <c r="AT424" i="3"/>
  <c r="AV424" i="3"/>
  <c r="AX424" i="3"/>
  <c r="AZ424" i="3"/>
  <c r="BB424" i="3"/>
  <c r="BD424" i="3"/>
  <c r="BF424" i="3"/>
  <c r="BH424" i="3"/>
  <c r="BJ424" i="3"/>
  <c r="BL424" i="3"/>
  <c r="Z425" i="3"/>
  <c r="AB425" i="3"/>
  <c r="AD425" i="3"/>
  <c r="AF425" i="3"/>
  <c r="AH425" i="3"/>
  <c r="AJ425" i="3"/>
  <c r="AL425" i="3"/>
  <c r="AN425" i="3"/>
  <c r="AP425" i="3"/>
  <c r="AR425" i="3"/>
  <c r="AT425" i="3"/>
  <c r="AV425" i="3"/>
  <c r="AX425" i="3"/>
  <c r="AZ425" i="3"/>
  <c r="BB425" i="3"/>
  <c r="BD425" i="3"/>
  <c r="BF425" i="3"/>
  <c r="BH425" i="3"/>
  <c r="BJ425" i="3"/>
  <c r="BL425" i="3"/>
  <c r="N426" i="3"/>
  <c r="P426" i="3"/>
  <c r="R426" i="3"/>
  <c r="T426" i="3"/>
  <c r="V426" i="3"/>
  <c r="X426" i="3"/>
  <c r="N427" i="3"/>
  <c r="P427" i="3"/>
  <c r="R427" i="3"/>
  <c r="T427" i="3"/>
  <c r="V427" i="3"/>
  <c r="X427" i="3"/>
  <c r="N428" i="3"/>
  <c r="P428" i="3"/>
  <c r="R428" i="3"/>
  <c r="T428" i="3"/>
  <c r="V428" i="3"/>
  <c r="X428" i="3"/>
  <c r="N429" i="3"/>
  <c r="P429" i="3"/>
  <c r="R429" i="3"/>
  <c r="T429" i="3"/>
  <c r="V429" i="3"/>
  <c r="X429" i="3"/>
  <c r="Z430" i="3"/>
  <c r="AB430" i="3"/>
  <c r="AD430" i="3"/>
  <c r="AF430" i="3"/>
  <c r="AH430" i="3"/>
  <c r="AJ430" i="3"/>
  <c r="AL430" i="3"/>
  <c r="AN430" i="3"/>
  <c r="AP430" i="3"/>
  <c r="AR430" i="3"/>
  <c r="AT430" i="3"/>
  <c r="AV430" i="3"/>
  <c r="AX430" i="3"/>
  <c r="AZ430" i="3"/>
  <c r="BB430" i="3"/>
  <c r="BD430" i="3"/>
  <c r="BF430" i="3"/>
  <c r="BH430" i="3"/>
  <c r="BJ430" i="3"/>
  <c r="BL430" i="3"/>
  <c r="Z433" i="3"/>
  <c r="AB433" i="3"/>
  <c r="AD433" i="3"/>
  <c r="AF433" i="3"/>
  <c r="AH433" i="3"/>
  <c r="AJ433" i="3"/>
  <c r="AL433" i="3"/>
  <c r="AN433" i="3"/>
  <c r="AP433" i="3"/>
  <c r="AR433" i="3"/>
  <c r="AT433" i="3"/>
  <c r="AV433" i="3"/>
  <c r="AX433" i="3"/>
  <c r="AZ433" i="3"/>
  <c r="BB433" i="3"/>
  <c r="BD433" i="3"/>
  <c r="BF433" i="3"/>
  <c r="BH433" i="3"/>
  <c r="BJ433" i="3"/>
  <c r="BL433" i="3"/>
  <c r="Z435" i="3"/>
  <c r="AB435" i="3"/>
  <c r="AD435" i="3"/>
  <c r="AF435" i="3"/>
  <c r="AH435" i="3"/>
  <c r="AJ435" i="3"/>
  <c r="AL435" i="3"/>
  <c r="AN435" i="3"/>
  <c r="AP435" i="3"/>
  <c r="AR435" i="3"/>
  <c r="AT435" i="3"/>
  <c r="AV435" i="3"/>
  <c r="AX435" i="3"/>
  <c r="AZ435" i="3"/>
  <c r="BB435" i="3"/>
  <c r="BD435" i="3"/>
  <c r="BF435" i="3"/>
  <c r="BH435" i="3"/>
  <c r="BJ435" i="3"/>
  <c r="BL435" i="3"/>
  <c r="Z439" i="3"/>
  <c r="AB439" i="3"/>
  <c r="AD439" i="3"/>
  <c r="AF439" i="3"/>
  <c r="AH439" i="3"/>
  <c r="AJ439" i="3"/>
  <c r="AL439" i="3"/>
  <c r="AN439" i="3"/>
  <c r="AP439" i="3"/>
  <c r="AR439" i="3"/>
  <c r="AT439" i="3"/>
  <c r="AV439" i="3"/>
  <c r="AX439" i="3"/>
  <c r="AZ439" i="3"/>
  <c r="BB439" i="3"/>
  <c r="BD439" i="3"/>
  <c r="BF439" i="3"/>
  <c r="BH439" i="3"/>
  <c r="BJ439" i="3"/>
  <c r="BL439" i="3"/>
  <c r="Z441" i="3"/>
  <c r="AB441" i="3"/>
  <c r="AD441" i="3"/>
  <c r="AF441" i="3"/>
  <c r="AH441" i="3"/>
  <c r="AJ441" i="3"/>
  <c r="AL441" i="3"/>
  <c r="AN441" i="3"/>
  <c r="AP441" i="3"/>
  <c r="AR441" i="3"/>
  <c r="AT441" i="3"/>
  <c r="AV441" i="3"/>
  <c r="AX441" i="3"/>
  <c r="AZ441" i="3"/>
  <c r="BB441" i="3"/>
  <c r="BD441" i="3"/>
  <c r="BF441" i="3"/>
  <c r="BH441" i="3"/>
  <c r="BJ441" i="3"/>
  <c r="BL441" i="3"/>
  <c r="Z442" i="3"/>
  <c r="AB442" i="3"/>
  <c r="AD442" i="3"/>
  <c r="AF442" i="3"/>
  <c r="AH442" i="3"/>
  <c r="AJ442" i="3"/>
  <c r="AL442" i="3"/>
  <c r="AN442" i="3"/>
  <c r="AP442" i="3"/>
  <c r="AR442" i="3"/>
  <c r="AT442" i="3"/>
  <c r="AV442" i="3"/>
  <c r="AX442" i="3"/>
  <c r="AZ442" i="3"/>
  <c r="BB442" i="3"/>
  <c r="BD442" i="3"/>
  <c r="BF442" i="3"/>
  <c r="BH442" i="3"/>
  <c r="BJ442" i="3"/>
  <c r="BL442" i="3"/>
  <c r="Z443" i="3"/>
  <c r="AB443" i="3"/>
  <c r="AD443" i="3"/>
  <c r="AF443" i="3"/>
  <c r="AH443" i="3"/>
  <c r="AJ443" i="3"/>
  <c r="AL443" i="3"/>
  <c r="AN443" i="3"/>
  <c r="AP443" i="3"/>
  <c r="AR443" i="3"/>
  <c r="AT443" i="3"/>
  <c r="AV443" i="3"/>
  <c r="AX443" i="3"/>
  <c r="AZ443" i="3"/>
  <c r="BB443" i="3"/>
  <c r="BD443" i="3"/>
  <c r="BF443" i="3"/>
  <c r="BH443" i="3"/>
  <c r="BJ443" i="3"/>
  <c r="BL443" i="3"/>
  <c r="Z444" i="3"/>
  <c r="AB444" i="3"/>
  <c r="AD444" i="3"/>
  <c r="AF444" i="3"/>
  <c r="AH444" i="3"/>
  <c r="AJ444" i="3"/>
  <c r="AL444" i="3"/>
  <c r="AN444" i="3"/>
  <c r="AP444" i="3"/>
  <c r="AR444" i="3"/>
  <c r="AT444" i="3"/>
  <c r="AV444" i="3"/>
  <c r="AX444" i="3"/>
  <c r="AZ444" i="3"/>
  <c r="BB444" i="3"/>
  <c r="BD444" i="3"/>
  <c r="BF444" i="3"/>
  <c r="BH444" i="3"/>
  <c r="BJ444" i="3"/>
  <c r="BL444" i="3"/>
  <c r="Z445" i="3"/>
  <c r="AB445" i="3"/>
  <c r="AD445" i="3"/>
  <c r="AF445" i="3"/>
  <c r="AH445" i="3"/>
  <c r="AJ445" i="3"/>
  <c r="AL445" i="3"/>
  <c r="AN445" i="3"/>
  <c r="AP445" i="3"/>
  <c r="AR445" i="3"/>
  <c r="AT445" i="3"/>
  <c r="AV445" i="3"/>
  <c r="AX445" i="3"/>
  <c r="AZ445" i="3"/>
  <c r="BB445" i="3"/>
  <c r="BD445" i="3"/>
  <c r="BF445" i="3"/>
  <c r="BH445" i="3"/>
  <c r="BJ445" i="3"/>
  <c r="BL445" i="3"/>
  <c r="N446" i="3"/>
  <c r="P446" i="3"/>
  <c r="R446" i="3"/>
  <c r="T446" i="3"/>
  <c r="V446" i="3"/>
  <c r="X446" i="3"/>
  <c r="N447" i="3"/>
  <c r="P447" i="3"/>
  <c r="R447" i="3"/>
  <c r="T447" i="3"/>
  <c r="V447" i="3"/>
  <c r="X447" i="3"/>
  <c r="N448" i="3"/>
  <c r="P448" i="3"/>
  <c r="R448" i="3"/>
  <c r="T448" i="3"/>
  <c r="V448" i="3"/>
  <c r="X448" i="3"/>
  <c r="N449" i="3"/>
  <c r="P449" i="3"/>
  <c r="R449" i="3"/>
  <c r="T449" i="3"/>
  <c r="V449" i="3"/>
  <c r="X449" i="3"/>
  <c r="N451" i="3"/>
  <c r="Z451" i="3"/>
  <c r="AB451" i="3"/>
  <c r="AD451" i="3"/>
  <c r="AF451" i="3"/>
  <c r="AL451" i="3"/>
  <c r="AN451" i="3"/>
  <c r="AP451" i="3"/>
  <c r="AR451" i="3"/>
  <c r="AT451" i="3"/>
  <c r="AV451" i="3"/>
  <c r="BB451" i="3"/>
  <c r="BD451" i="3"/>
  <c r="BF451" i="3"/>
  <c r="BH451" i="3"/>
  <c r="BJ451" i="3"/>
  <c r="BL451" i="3"/>
  <c r="N452" i="3"/>
  <c r="P452" i="3"/>
  <c r="R452" i="3"/>
  <c r="T452" i="3"/>
  <c r="V452" i="3"/>
  <c r="V453" i="3" s="1"/>
  <c r="X452" i="3"/>
  <c r="X453" i="3" s="1"/>
  <c r="Z454" i="3"/>
  <c r="AB454" i="3"/>
  <c r="AD454" i="3"/>
  <c r="AF454" i="3"/>
  <c r="AH454" i="3"/>
  <c r="AJ454" i="3"/>
  <c r="AL454" i="3"/>
  <c r="AN454" i="3"/>
  <c r="AP454" i="3"/>
  <c r="AR454" i="3"/>
  <c r="AT454" i="3"/>
  <c r="AV454" i="3"/>
  <c r="AX454" i="3"/>
  <c r="AZ454" i="3"/>
  <c r="BB454" i="3"/>
  <c r="BD454" i="3"/>
  <c r="BF454" i="3"/>
  <c r="BH454" i="3"/>
  <c r="BJ454" i="3"/>
  <c r="BL454" i="3"/>
  <c r="Z457" i="3"/>
  <c r="AB457" i="3"/>
  <c r="AD457" i="3"/>
  <c r="AF457" i="3"/>
  <c r="AH457" i="3"/>
  <c r="AJ457" i="3"/>
  <c r="AL457" i="3"/>
  <c r="AN457" i="3"/>
  <c r="AP457" i="3"/>
  <c r="AR457" i="3"/>
  <c r="AT457" i="3"/>
  <c r="AV457" i="3"/>
  <c r="AX457" i="3"/>
  <c r="AZ457" i="3"/>
  <c r="BB457" i="3"/>
  <c r="BD457" i="3"/>
  <c r="BF457" i="3"/>
  <c r="BH457" i="3"/>
  <c r="BJ457" i="3"/>
  <c r="BL457" i="3"/>
  <c r="Z458" i="3"/>
  <c r="AB458" i="3"/>
  <c r="AD458" i="3"/>
  <c r="AF458" i="3"/>
  <c r="AH458" i="3"/>
  <c r="AJ458" i="3"/>
  <c r="AL458" i="3"/>
  <c r="AN458" i="3"/>
  <c r="AP458" i="3"/>
  <c r="AR458" i="3"/>
  <c r="AT458" i="3"/>
  <c r="AV458" i="3"/>
  <c r="AX458" i="3"/>
  <c r="AZ458" i="3"/>
  <c r="BB458" i="3"/>
  <c r="BD458" i="3"/>
  <c r="BF458" i="3"/>
  <c r="BH458" i="3"/>
  <c r="BJ458" i="3"/>
  <c r="BL458" i="3"/>
  <c r="Z459" i="3"/>
  <c r="AB459" i="3"/>
  <c r="AD459" i="3"/>
  <c r="AF459" i="3"/>
  <c r="AH459" i="3"/>
  <c r="AJ459" i="3"/>
  <c r="AL459" i="3"/>
  <c r="AN459" i="3"/>
  <c r="AP459" i="3"/>
  <c r="AR459" i="3"/>
  <c r="AT459" i="3"/>
  <c r="AV459" i="3"/>
  <c r="AX459" i="3"/>
  <c r="AZ459" i="3"/>
  <c r="BB459" i="3"/>
  <c r="BD459" i="3"/>
  <c r="BF459" i="3"/>
  <c r="BH459" i="3"/>
  <c r="BJ459" i="3"/>
  <c r="BL459" i="3"/>
  <c r="Z460" i="3"/>
  <c r="AB460" i="3"/>
  <c r="AD460" i="3"/>
  <c r="AF460" i="3"/>
  <c r="AH460" i="3"/>
  <c r="AJ460" i="3"/>
  <c r="AL460" i="3"/>
  <c r="AN460" i="3"/>
  <c r="AP460" i="3"/>
  <c r="AR460" i="3"/>
  <c r="AT460" i="3"/>
  <c r="AV460" i="3"/>
  <c r="AX460" i="3"/>
  <c r="AZ460" i="3"/>
  <c r="BB460" i="3"/>
  <c r="BD460" i="3"/>
  <c r="BF460" i="3"/>
  <c r="BH460" i="3"/>
  <c r="BJ460" i="3"/>
  <c r="BL460" i="3"/>
  <c r="Z461" i="3"/>
  <c r="AB461" i="3"/>
  <c r="AD461" i="3"/>
  <c r="AF461" i="3"/>
  <c r="AH461" i="3"/>
  <c r="AJ461" i="3"/>
  <c r="AL461" i="3"/>
  <c r="AN461" i="3"/>
  <c r="AP461" i="3"/>
  <c r="AR461" i="3"/>
  <c r="AT461" i="3"/>
  <c r="AV461" i="3"/>
  <c r="AX461" i="3"/>
  <c r="AZ461" i="3"/>
  <c r="BB461" i="3"/>
  <c r="BD461" i="3"/>
  <c r="BF461" i="3"/>
  <c r="BH461" i="3"/>
  <c r="BJ461" i="3"/>
  <c r="BL461" i="3"/>
  <c r="Z462" i="3"/>
  <c r="AB462" i="3"/>
  <c r="AD462" i="3"/>
  <c r="AF462" i="3"/>
  <c r="AH462" i="3"/>
  <c r="AJ462" i="3"/>
  <c r="AL462" i="3"/>
  <c r="AN462" i="3"/>
  <c r="AP462" i="3"/>
  <c r="AR462" i="3"/>
  <c r="AT462" i="3"/>
  <c r="AV462" i="3"/>
  <c r="AX462" i="3"/>
  <c r="AZ462" i="3"/>
  <c r="BB462" i="3"/>
  <c r="BD462" i="3"/>
  <c r="BF462" i="3"/>
  <c r="BH462" i="3"/>
  <c r="BJ462" i="3"/>
  <c r="BL462" i="3"/>
  <c r="Z464" i="3"/>
  <c r="AB464" i="3"/>
  <c r="AD464" i="3"/>
  <c r="AF464" i="3"/>
  <c r="AH464" i="3"/>
  <c r="AJ464" i="3"/>
  <c r="AL464" i="3"/>
  <c r="AN464" i="3"/>
  <c r="AP464" i="3"/>
  <c r="AR464" i="3"/>
  <c r="AT464" i="3"/>
  <c r="AV464" i="3"/>
  <c r="AX464" i="3"/>
  <c r="AZ464" i="3"/>
  <c r="BB464" i="3"/>
  <c r="BD464" i="3"/>
  <c r="BF464" i="3"/>
  <c r="BH464" i="3"/>
  <c r="BJ464" i="3"/>
  <c r="BL464" i="3"/>
  <c r="Z465" i="3"/>
  <c r="AB465" i="3"/>
  <c r="AD465" i="3"/>
  <c r="AF465" i="3"/>
  <c r="AH465" i="3"/>
  <c r="AJ465" i="3"/>
  <c r="AL465" i="3"/>
  <c r="AN465" i="3"/>
  <c r="AP465" i="3"/>
  <c r="AR465" i="3"/>
  <c r="AT465" i="3"/>
  <c r="AV465" i="3"/>
  <c r="AX465" i="3"/>
  <c r="AZ465" i="3"/>
  <c r="BB465" i="3"/>
  <c r="BD465" i="3"/>
  <c r="BF465" i="3"/>
  <c r="BH465" i="3"/>
  <c r="BJ465" i="3"/>
  <c r="BL465" i="3"/>
  <c r="Z466" i="3"/>
  <c r="AB466" i="3"/>
  <c r="AD466" i="3"/>
  <c r="AF466" i="3"/>
  <c r="AH466" i="3"/>
  <c r="AJ466" i="3"/>
  <c r="AL466" i="3"/>
  <c r="AN466" i="3"/>
  <c r="AP466" i="3"/>
  <c r="AR466" i="3"/>
  <c r="AT466" i="3"/>
  <c r="AV466" i="3"/>
  <c r="AX466" i="3"/>
  <c r="AZ466" i="3"/>
  <c r="BB466" i="3"/>
  <c r="BD466" i="3"/>
  <c r="BF466" i="3"/>
  <c r="BH466" i="3"/>
  <c r="BJ466" i="3"/>
  <c r="BL466" i="3"/>
  <c r="Z467" i="3"/>
  <c r="AB467" i="3"/>
  <c r="AD467" i="3"/>
  <c r="AF467" i="3"/>
  <c r="AH467" i="3"/>
  <c r="AJ467" i="3"/>
  <c r="AL467" i="3"/>
  <c r="AN467" i="3"/>
  <c r="AP467" i="3"/>
  <c r="AR467" i="3"/>
  <c r="AT467" i="3"/>
  <c r="AV467" i="3"/>
  <c r="AX467" i="3"/>
  <c r="AZ467" i="3"/>
  <c r="BB467" i="3"/>
  <c r="BD467" i="3"/>
  <c r="BF467" i="3"/>
  <c r="BH467" i="3"/>
  <c r="BJ467" i="3"/>
  <c r="BL467" i="3"/>
  <c r="N468" i="3"/>
  <c r="P468" i="3"/>
  <c r="R468" i="3"/>
  <c r="T468" i="3"/>
  <c r="V468" i="3"/>
  <c r="X468" i="3"/>
  <c r="N469" i="3"/>
  <c r="P469" i="3"/>
  <c r="R469" i="3"/>
  <c r="T469" i="3"/>
  <c r="V469" i="3"/>
  <c r="X469" i="3"/>
  <c r="N471" i="3"/>
  <c r="P471" i="3"/>
  <c r="R471" i="3"/>
  <c r="T471" i="3"/>
  <c r="V471" i="3"/>
  <c r="X471" i="3"/>
  <c r="N472" i="3"/>
  <c r="P472" i="3"/>
  <c r="R472" i="3"/>
  <c r="T472" i="3"/>
  <c r="V472" i="3"/>
  <c r="X472" i="3"/>
  <c r="Z474" i="3"/>
  <c r="AB474" i="3"/>
  <c r="AD474" i="3"/>
  <c r="AF474" i="3"/>
  <c r="AH474" i="3"/>
  <c r="AJ474" i="3"/>
  <c r="AL474" i="3"/>
  <c r="AN474" i="3"/>
  <c r="AP474" i="3"/>
  <c r="AR474" i="3"/>
  <c r="AT474" i="3"/>
  <c r="AV474" i="3"/>
  <c r="AX474" i="3"/>
  <c r="AZ474" i="3"/>
  <c r="BB474" i="3"/>
  <c r="BD474" i="3"/>
  <c r="BF474" i="3"/>
  <c r="BH474" i="3"/>
  <c r="BJ474" i="3"/>
  <c r="BL474" i="3"/>
  <c r="Z477" i="3"/>
  <c r="AB477" i="3"/>
  <c r="AD477" i="3"/>
  <c r="AF477" i="3"/>
  <c r="AH477" i="3"/>
  <c r="AJ477" i="3"/>
  <c r="AL477" i="3"/>
  <c r="AN477" i="3"/>
  <c r="AP477" i="3"/>
  <c r="AR477" i="3"/>
  <c r="AT477" i="3"/>
  <c r="AV477" i="3"/>
  <c r="AX477" i="3"/>
  <c r="AZ477" i="3"/>
  <c r="BB477" i="3"/>
  <c r="BD477" i="3"/>
  <c r="BF477" i="3"/>
  <c r="BH477" i="3"/>
  <c r="BJ477" i="3"/>
  <c r="BL477" i="3"/>
  <c r="Z478" i="3"/>
  <c r="AB478" i="3"/>
  <c r="AD478" i="3"/>
  <c r="AF478" i="3"/>
  <c r="AH478" i="3"/>
  <c r="AJ478" i="3"/>
  <c r="AL478" i="3"/>
  <c r="AN478" i="3"/>
  <c r="AP478" i="3"/>
  <c r="AR478" i="3"/>
  <c r="AT478" i="3"/>
  <c r="AV478" i="3"/>
  <c r="AX478" i="3"/>
  <c r="AZ478" i="3"/>
  <c r="BB478" i="3"/>
  <c r="BD478" i="3"/>
  <c r="BF478" i="3"/>
  <c r="BH478" i="3"/>
  <c r="BJ478" i="3"/>
  <c r="BL478" i="3"/>
  <c r="Z479" i="3"/>
  <c r="AB479" i="3"/>
  <c r="AD479" i="3"/>
  <c r="AF479" i="3"/>
  <c r="AH479" i="3"/>
  <c r="AJ479" i="3"/>
  <c r="AL479" i="3"/>
  <c r="AN479" i="3"/>
  <c r="AP479" i="3"/>
  <c r="AR479" i="3"/>
  <c r="AT479" i="3"/>
  <c r="AV479" i="3"/>
  <c r="AX479" i="3"/>
  <c r="AZ479" i="3"/>
  <c r="BB479" i="3"/>
  <c r="BD479" i="3"/>
  <c r="BF479" i="3"/>
  <c r="BH479" i="3"/>
  <c r="BJ479" i="3"/>
  <c r="BL479" i="3"/>
  <c r="Z480" i="3"/>
  <c r="AB480" i="3"/>
  <c r="AD480" i="3"/>
  <c r="AF480" i="3"/>
  <c r="AH480" i="3"/>
  <c r="AJ480" i="3"/>
  <c r="AL480" i="3"/>
  <c r="AN480" i="3"/>
  <c r="AP480" i="3"/>
  <c r="AR480" i="3"/>
  <c r="AT480" i="3"/>
  <c r="AV480" i="3"/>
  <c r="AX480" i="3"/>
  <c r="AZ480" i="3"/>
  <c r="BB480" i="3"/>
  <c r="BD480" i="3"/>
  <c r="BF480" i="3"/>
  <c r="BH480" i="3"/>
  <c r="BJ480" i="3"/>
  <c r="BL480" i="3"/>
  <c r="N481" i="3"/>
  <c r="P481" i="3"/>
  <c r="R481" i="3"/>
  <c r="T481" i="3"/>
  <c r="V481" i="3"/>
  <c r="X481" i="3"/>
  <c r="Z482" i="3"/>
  <c r="AB482" i="3"/>
  <c r="AD482" i="3"/>
  <c r="AF482" i="3"/>
  <c r="AH482" i="3"/>
  <c r="AJ482" i="3"/>
  <c r="AL482" i="3"/>
  <c r="AN482" i="3"/>
  <c r="AP482" i="3"/>
  <c r="AR482" i="3"/>
  <c r="AT482" i="3"/>
  <c r="AV482" i="3"/>
  <c r="AX482" i="3"/>
  <c r="AZ482" i="3"/>
  <c r="BB482" i="3"/>
  <c r="BD482" i="3"/>
  <c r="BF482" i="3"/>
  <c r="BH482" i="3"/>
  <c r="BJ482" i="3"/>
  <c r="BL482" i="3"/>
  <c r="Z483" i="3"/>
  <c r="AB483" i="3"/>
  <c r="AD483" i="3"/>
  <c r="AF483" i="3"/>
  <c r="AH483" i="3"/>
  <c r="AJ483" i="3"/>
  <c r="AL483" i="3"/>
  <c r="AN483" i="3"/>
  <c r="AP483" i="3"/>
  <c r="AR483" i="3"/>
  <c r="AT483" i="3"/>
  <c r="AV483" i="3"/>
  <c r="AX483" i="3"/>
  <c r="AZ483" i="3"/>
  <c r="BB483" i="3"/>
  <c r="BD483" i="3"/>
  <c r="BF483" i="3"/>
  <c r="BH483" i="3"/>
  <c r="BJ483" i="3"/>
  <c r="BL483" i="3"/>
  <c r="N484" i="3"/>
  <c r="P484" i="3"/>
  <c r="R484" i="3"/>
  <c r="T484" i="3"/>
  <c r="V484" i="3"/>
  <c r="X484" i="3"/>
  <c r="Z485" i="3"/>
  <c r="AB485" i="3"/>
  <c r="AD485" i="3"/>
  <c r="AF485" i="3"/>
  <c r="AH485" i="3"/>
  <c r="AJ485" i="3"/>
  <c r="AL485" i="3"/>
  <c r="AN485" i="3"/>
  <c r="AP485" i="3"/>
  <c r="AR485" i="3"/>
  <c r="AT485" i="3"/>
  <c r="AV485" i="3"/>
  <c r="AX485" i="3"/>
  <c r="AZ485" i="3"/>
  <c r="BB485" i="3"/>
  <c r="BD485" i="3"/>
  <c r="BF485" i="3"/>
  <c r="BH485" i="3"/>
  <c r="BJ485" i="3"/>
  <c r="BL485" i="3"/>
  <c r="Z486" i="3"/>
  <c r="AB486" i="3"/>
  <c r="AD486" i="3"/>
  <c r="AF486" i="3"/>
  <c r="AH486" i="3"/>
  <c r="AJ486" i="3"/>
  <c r="AL486" i="3"/>
  <c r="AN486" i="3"/>
  <c r="AP486" i="3"/>
  <c r="AR486" i="3"/>
  <c r="AT486" i="3"/>
  <c r="AV486" i="3"/>
  <c r="AX486" i="3"/>
  <c r="AZ486" i="3"/>
  <c r="BB486" i="3"/>
  <c r="BD486" i="3"/>
  <c r="BF486" i="3"/>
  <c r="BH486" i="3"/>
  <c r="BJ486" i="3"/>
  <c r="BL486" i="3"/>
  <c r="Z490" i="3"/>
  <c r="AB490" i="3"/>
  <c r="AD490" i="3"/>
  <c r="AF490" i="3"/>
  <c r="AH490" i="3"/>
  <c r="AJ490" i="3"/>
  <c r="AL490" i="3"/>
  <c r="AN490" i="3"/>
  <c r="AP490" i="3"/>
  <c r="AR490" i="3"/>
  <c r="AT490" i="3"/>
  <c r="AV490" i="3"/>
  <c r="AX490" i="3"/>
  <c r="AZ490" i="3"/>
  <c r="BB490" i="3"/>
  <c r="BD490" i="3"/>
  <c r="BF490" i="3"/>
  <c r="BH490" i="3"/>
  <c r="BJ490" i="3"/>
  <c r="BL490" i="3"/>
  <c r="Z494" i="3"/>
  <c r="AB494" i="3"/>
  <c r="AD494" i="3"/>
  <c r="AF494" i="3"/>
  <c r="AH494" i="3"/>
  <c r="AJ494" i="3"/>
  <c r="AL494" i="3"/>
  <c r="AN494" i="3"/>
  <c r="AP494" i="3"/>
  <c r="AR494" i="3"/>
  <c r="AT494" i="3"/>
  <c r="AV494" i="3"/>
  <c r="AX494" i="3"/>
  <c r="AZ494" i="3"/>
  <c r="BB494" i="3"/>
  <c r="BD494" i="3"/>
  <c r="BF494" i="3"/>
  <c r="BH494" i="3"/>
  <c r="BJ494" i="3"/>
  <c r="BL494" i="3"/>
  <c r="Z495" i="3"/>
  <c r="AB495" i="3"/>
  <c r="AD495" i="3"/>
  <c r="AF495" i="3"/>
  <c r="AH495" i="3"/>
  <c r="AJ495" i="3"/>
  <c r="AL495" i="3"/>
  <c r="AN495" i="3"/>
  <c r="AP495" i="3"/>
  <c r="AR495" i="3"/>
  <c r="AT495" i="3"/>
  <c r="AV495" i="3"/>
  <c r="AX495" i="3"/>
  <c r="AZ495" i="3"/>
  <c r="BB495" i="3"/>
  <c r="BD495" i="3"/>
  <c r="BF495" i="3"/>
  <c r="BH495" i="3"/>
  <c r="BJ495" i="3"/>
  <c r="BL495" i="3"/>
  <c r="Z496" i="3"/>
  <c r="AB496" i="3"/>
  <c r="AD496" i="3"/>
  <c r="AF496" i="3"/>
  <c r="AH496" i="3"/>
  <c r="AJ496" i="3"/>
  <c r="AL496" i="3"/>
  <c r="AN496" i="3"/>
  <c r="AP496" i="3"/>
  <c r="AR496" i="3"/>
  <c r="AT496" i="3"/>
  <c r="AV496" i="3"/>
  <c r="AX496" i="3"/>
  <c r="AZ496" i="3"/>
  <c r="BB496" i="3"/>
  <c r="BD496" i="3"/>
  <c r="BF496" i="3"/>
  <c r="BH496" i="3"/>
  <c r="BJ496" i="3"/>
  <c r="BL496" i="3"/>
  <c r="Z505" i="3"/>
  <c r="AB505" i="3"/>
  <c r="AD505" i="3"/>
  <c r="AF505" i="3"/>
  <c r="AH505" i="3"/>
  <c r="AJ505" i="3"/>
  <c r="AL505" i="3"/>
  <c r="AN505" i="3"/>
  <c r="AP505" i="3"/>
  <c r="AR505" i="3"/>
  <c r="AT505" i="3"/>
  <c r="AV505" i="3"/>
  <c r="AX505" i="3"/>
  <c r="AZ505" i="3"/>
  <c r="BB505" i="3"/>
  <c r="BD505" i="3"/>
  <c r="BF505" i="3"/>
  <c r="BH505" i="3"/>
  <c r="BJ505" i="3"/>
  <c r="BL505" i="3"/>
  <c r="Z506" i="3"/>
  <c r="AB506" i="3"/>
  <c r="AD506" i="3"/>
  <c r="AF506" i="3"/>
  <c r="AH506" i="3"/>
  <c r="AJ506" i="3"/>
  <c r="AL506" i="3"/>
  <c r="AN506" i="3"/>
  <c r="AP506" i="3"/>
  <c r="AR506" i="3"/>
  <c r="AT506" i="3"/>
  <c r="AV506" i="3"/>
  <c r="AX506" i="3"/>
  <c r="AZ506" i="3"/>
  <c r="BB506" i="3"/>
  <c r="BD506" i="3"/>
  <c r="BF506" i="3"/>
  <c r="BH506" i="3"/>
  <c r="BJ506" i="3"/>
  <c r="BL506" i="3"/>
  <c r="Z507" i="3"/>
  <c r="AB507" i="3"/>
  <c r="AD507" i="3"/>
  <c r="AF507" i="3"/>
  <c r="AH507" i="3"/>
  <c r="AJ507" i="3"/>
  <c r="AL507" i="3"/>
  <c r="AN507" i="3"/>
  <c r="AP507" i="3"/>
  <c r="AR507" i="3"/>
  <c r="AT507" i="3"/>
  <c r="AV507" i="3"/>
  <c r="AX507" i="3"/>
  <c r="AZ507" i="3"/>
  <c r="BB507" i="3"/>
  <c r="BD507" i="3"/>
  <c r="BF507" i="3"/>
  <c r="BH507" i="3"/>
  <c r="BJ507" i="3"/>
  <c r="BL507" i="3"/>
  <c r="Z508" i="3"/>
  <c r="AB508" i="3"/>
  <c r="AD508" i="3"/>
  <c r="AF508" i="3"/>
  <c r="AH508" i="3"/>
  <c r="AJ508" i="3"/>
  <c r="AL508" i="3"/>
  <c r="AN508" i="3"/>
  <c r="AP508" i="3"/>
  <c r="AR508" i="3"/>
  <c r="AT508" i="3"/>
  <c r="AV508" i="3"/>
  <c r="AX508" i="3"/>
  <c r="AZ508" i="3"/>
  <c r="BB508" i="3"/>
  <c r="BD508" i="3"/>
  <c r="BF508" i="3"/>
  <c r="BH508" i="3"/>
  <c r="BJ508" i="3"/>
  <c r="BL508" i="3"/>
  <c r="Z509" i="3"/>
  <c r="AB509" i="3"/>
  <c r="AD509" i="3"/>
  <c r="AF509" i="3"/>
  <c r="AH509" i="3"/>
  <c r="AJ509" i="3"/>
  <c r="AL509" i="3"/>
  <c r="AN509" i="3"/>
  <c r="AP509" i="3"/>
  <c r="AR509" i="3"/>
  <c r="AT509" i="3"/>
  <c r="AV509" i="3"/>
  <c r="AX509" i="3"/>
  <c r="AZ509" i="3"/>
  <c r="BB509" i="3"/>
  <c r="BD509" i="3"/>
  <c r="BF509" i="3"/>
  <c r="BH509" i="3"/>
  <c r="BJ509" i="3"/>
  <c r="BL509" i="3"/>
  <c r="Z510" i="3"/>
  <c r="AB510" i="3"/>
  <c r="AD510" i="3"/>
  <c r="AF510" i="3"/>
  <c r="AH510" i="3"/>
  <c r="AJ510" i="3"/>
  <c r="AL510" i="3"/>
  <c r="AN510" i="3"/>
  <c r="AP510" i="3"/>
  <c r="AR510" i="3"/>
  <c r="AT510" i="3"/>
  <c r="AV510" i="3"/>
  <c r="AX510" i="3"/>
  <c r="AZ510" i="3"/>
  <c r="BB510" i="3"/>
  <c r="BD510" i="3"/>
  <c r="BF510" i="3"/>
  <c r="BH510" i="3"/>
  <c r="BJ510" i="3"/>
  <c r="BL510" i="3"/>
  <c r="N511" i="3"/>
  <c r="P511" i="3"/>
  <c r="R511" i="3"/>
  <c r="T511" i="3"/>
  <c r="V511" i="3"/>
  <c r="X511" i="3"/>
  <c r="Z512" i="3"/>
  <c r="AB512" i="3"/>
  <c r="AD512" i="3"/>
  <c r="AF512" i="3"/>
  <c r="AH512" i="3"/>
  <c r="AJ512" i="3"/>
  <c r="AL512" i="3"/>
  <c r="AN512" i="3"/>
  <c r="AP512" i="3"/>
  <c r="AR512" i="3"/>
  <c r="AT512" i="3"/>
  <c r="AV512" i="3"/>
  <c r="AX512" i="3"/>
  <c r="AZ512" i="3"/>
  <c r="BB512" i="3"/>
  <c r="BD512" i="3"/>
  <c r="BF512" i="3"/>
  <c r="BH512" i="3"/>
  <c r="BJ512" i="3"/>
  <c r="BL512" i="3"/>
  <c r="N513" i="3"/>
  <c r="P513" i="3"/>
  <c r="R513" i="3"/>
  <c r="T513" i="3"/>
  <c r="V513" i="3"/>
  <c r="X513" i="3"/>
  <c r="Z514" i="3"/>
  <c r="AB514" i="3"/>
  <c r="AD514" i="3"/>
  <c r="AF514" i="3"/>
  <c r="AH514" i="3"/>
  <c r="AJ514" i="3"/>
  <c r="AL514" i="3"/>
  <c r="AN514" i="3"/>
  <c r="AP514" i="3"/>
  <c r="AR514" i="3"/>
  <c r="AT514" i="3"/>
  <c r="AV514" i="3"/>
  <c r="AX514" i="3"/>
  <c r="AZ514" i="3"/>
  <c r="BB514" i="3"/>
  <c r="BD514" i="3"/>
  <c r="BF514" i="3"/>
  <c r="BH514" i="3"/>
  <c r="BJ514" i="3"/>
  <c r="BL514" i="3"/>
  <c r="N515" i="3"/>
  <c r="P515" i="3"/>
  <c r="R515" i="3"/>
  <c r="T515" i="3"/>
  <c r="V515" i="3"/>
  <c r="X515" i="3"/>
  <c r="Z516" i="3"/>
  <c r="AB516" i="3"/>
  <c r="AD516" i="3"/>
  <c r="AF516" i="3"/>
  <c r="AH516" i="3"/>
  <c r="AJ516" i="3"/>
  <c r="AL516" i="3"/>
  <c r="AN516" i="3"/>
  <c r="AP516" i="3"/>
  <c r="AR516" i="3"/>
  <c r="AT516" i="3"/>
  <c r="AV516" i="3"/>
  <c r="AX516" i="3"/>
  <c r="AZ516" i="3"/>
  <c r="BB516" i="3"/>
  <c r="BD516" i="3"/>
  <c r="BF516" i="3"/>
  <c r="BH516" i="3"/>
  <c r="BJ516" i="3"/>
  <c r="BL516" i="3"/>
  <c r="Z518" i="3"/>
  <c r="AB518" i="3"/>
  <c r="AD518" i="3"/>
  <c r="AF518" i="3"/>
  <c r="AH518" i="3"/>
  <c r="AJ518" i="3"/>
  <c r="AL518" i="3"/>
  <c r="AN518" i="3"/>
  <c r="AP518" i="3"/>
  <c r="AR518" i="3"/>
  <c r="AT518" i="3"/>
  <c r="AV518" i="3"/>
  <c r="AX518" i="3"/>
  <c r="AZ518" i="3"/>
  <c r="BB518" i="3"/>
  <c r="BD518" i="3"/>
  <c r="BF518" i="3"/>
  <c r="BH518" i="3"/>
  <c r="BJ518" i="3"/>
  <c r="BL518" i="3"/>
  <c r="Z519" i="3"/>
  <c r="AB519" i="3"/>
  <c r="AD519" i="3"/>
  <c r="AF519" i="3"/>
  <c r="AH519" i="3"/>
  <c r="AJ519" i="3"/>
  <c r="AL519" i="3"/>
  <c r="AN519" i="3"/>
  <c r="AP519" i="3"/>
  <c r="AR519" i="3"/>
  <c r="AT519" i="3"/>
  <c r="AV519" i="3"/>
  <c r="AX519" i="3"/>
  <c r="AZ519" i="3"/>
  <c r="BB519" i="3"/>
  <c r="BD519" i="3"/>
  <c r="BF519" i="3"/>
  <c r="BH519" i="3"/>
  <c r="BJ519" i="3"/>
  <c r="BL519" i="3"/>
  <c r="N520" i="3"/>
  <c r="P520" i="3"/>
  <c r="R520" i="3"/>
  <c r="T520" i="3"/>
  <c r="V520" i="3"/>
  <c r="X520" i="3"/>
  <c r="Z521" i="3"/>
  <c r="AB521" i="3"/>
  <c r="AD521" i="3"/>
  <c r="AF521" i="3"/>
  <c r="AH521" i="3"/>
  <c r="AJ521" i="3"/>
  <c r="AL521" i="3"/>
  <c r="AN521" i="3"/>
  <c r="AP521" i="3"/>
  <c r="AR521" i="3"/>
  <c r="AT521" i="3"/>
  <c r="AV521" i="3"/>
  <c r="AX521" i="3"/>
  <c r="AZ521" i="3"/>
  <c r="BB521" i="3"/>
  <c r="BD521" i="3"/>
  <c r="BF521" i="3"/>
  <c r="BH521" i="3"/>
  <c r="BJ521" i="3"/>
  <c r="BL521" i="3"/>
  <c r="N522" i="3"/>
  <c r="P522" i="3"/>
  <c r="R522" i="3"/>
  <c r="T522" i="3"/>
  <c r="V522" i="3"/>
  <c r="X522" i="3"/>
  <c r="Z523" i="3"/>
  <c r="AB523" i="3"/>
  <c r="AD523" i="3"/>
  <c r="AF523" i="3"/>
  <c r="AH523" i="3"/>
  <c r="AJ523" i="3"/>
  <c r="AL523" i="3"/>
  <c r="AN523" i="3"/>
  <c r="AP523" i="3"/>
  <c r="AR523" i="3"/>
  <c r="AT523" i="3"/>
  <c r="AV523" i="3"/>
  <c r="AX523" i="3"/>
  <c r="AZ523" i="3"/>
  <c r="BB523" i="3"/>
  <c r="BD523" i="3"/>
  <c r="BF523" i="3"/>
  <c r="BH523" i="3"/>
  <c r="BJ523" i="3"/>
  <c r="BL523" i="3"/>
  <c r="Z525" i="3"/>
  <c r="AB525" i="3"/>
  <c r="AD525" i="3"/>
  <c r="AF525" i="3"/>
  <c r="AH525" i="3"/>
  <c r="AJ525" i="3"/>
  <c r="AL525" i="3"/>
  <c r="AN525" i="3"/>
  <c r="AP525" i="3"/>
  <c r="AR525" i="3"/>
  <c r="AT525" i="3"/>
  <c r="AV525" i="3"/>
  <c r="AX525" i="3"/>
  <c r="AZ525" i="3"/>
  <c r="BB525" i="3"/>
  <c r="BD525" i="3"/>
  <c r="BF525" i="3"/>
  <c r="BH525" i="3"/>
  <c r="BJ525" i="3"/>
  <c r="BL525" i="3"/>
  <c r="N526" i="3"/>
  <c r="P526" i="3"/>
  <c r="R526" i="3"/>
  <c r="T526" i="3"/>
  <c r="V526" i="3"/>
  <c r="X526" i="3"/>
  <c r="N527" i="3"/>
  <c r="P527" i="3"/>
  <c r="R527" i="3"/>
  <c r="T527" i="3"/>
  <c r="V527" i="3"/>
  <c r="X527" i="3"/>
  <c r="Z528" i="3"/>
  <c r="AB528" i="3"/>
  <c r="AD528" i="3"/>
  <c r="AF528" i="3"/>
  <c r="AH528" i="3"/>
  <c r="AJ528" i="3"/>
  <c r="AL528" i="3"/>
  <c r="AN528" i="3"/>
  <c r="AP528" i="3"/>
  <c r="AR528" i="3"/>
  <c r="AT528" i="3"/>
  <c r="AV528" i="3"/>
  <c r="AX528" i="3"/>
  <c r="AZ528" i="3"/>
  <c r="BB528" i="3"/>
  <c r="BD528" i="3"/>
  <c r="BF528" i="3"/>
  <c r="BH528" i="3"/>
  <c r="BJ528" i="3"/>
  <c r="BL528" i="3"/>
  <c r="Z530" i="3"/>
  <c r="AB530" i="3"/>
  <c r="AD530" i="3"/>
  <c r="AF530" i="3"/>
  <c r="AH530" i="3"/>
  <c r="AJ530" i="3"/>
  <c r="AL530" i="3"/>
  <c r="AN530" i="3"/>
  <c r="AP530" i="3"/>
  <c r="AR530" i="3"/>
  <c r="AT530" i="3"/>
  <c r="AV530" i="3"/>
  <c r="AX530" i="3"/>
  <c r="AZ530" i="3"/>
  <c r="BB530" i="3"/>
  <c r="BD530" i="3"/>
  <c r="BF530" i="3"/>
  <c r="BH530" i="3"/>
  <c r="BJ530" i="3"/>
  <c r="BL530" i="3"/>
  <c r="N531" i="3"/>
  <c r="P531" i="3"/>
  <c r="R531" i="3"/>
  <c r="T531" i="3"/>
  <c r="V531" i="3"/>
  <c r="X531" i="3"/>
  <c r="Z532" i="3"/>
  <c r="AB532" i="3"/>
  <c r="AD532" i="3"/>
  <c r="AF532" i="3"/>
  <c r="AH532" i="3"/>
  <c r="AJ532" i="3"/>
  <c r="AL532" i="3"/>
  <c r="AN532" i="3"/>
  <c r="AP532" i="3"/>
  <c r="AR532" i="3"/>
  <c r="AT532" i="3"/>
  <c r="AV532" i="3"/>
  <c r="AX532" i="3"/>
  <c r="AZ532" i="3"/>
  <c r="BB532" i="3"/>
  <c r="BD532" i="3"/>
  <c r="BF532" i="3"/>
  <c r="BH532" i="3"/>
  <c r="BJ532" i="3"/>
  <c r="BL532" i="3"/>
  <c r="N533" i="3"/>
  <c r="P533" i="3"/>
  <c r="R533" i="3"/>
  <c r="T533" i="3"/>
  <c r="V533" i="3"/>
  <c r="X533" i="3"/>
  <c r="N534" i="3"/>
  <c r="P534" i="3"/>
  <c r="R534" i="3"/>
  <c r="T534" i="3"/>
  <c r="V534" i="3"/>
  <c r="X534" i="3"/>
  <c r="Z535" i="3"/>
  <c r="AB535" i="3"/>
  <c r="AD535" i="3"/>
  <c r="AF535" i="3"/>
  <c r="AH535" i="3"/>
  <c r="AJ535" i="3"/>
  <c r="AL535" i="3"/>
  <c r="AN535" i="3"/>
  <c r="AP535" i="3"/>
  <c r="AR535" i="3"/>
  <c r="AT535" i="3"/>
  <c r="AV535" i="3"/>
  <c r="AX535" i="3"/>
  <c r="AZ535" i="3"/>
  <c r="BB535" i="3"/>
  <c r="BD535" i="3"/>
  <c r="BF535" i="3"/>
  <c r="BH535" i="3"/>
  <c r="BJ535" i="3"/>
  <c r="BL535" i="3"/>
  <c r="Z537" i="3"/>
  <c r="AB537" i="3"/>
  <c r="AD537" i="3"/>
  <c r="AF537" i="3"/>
  <c r="AH537" i="3"/>
  <c r="AJ537" i="3"/>
  <c r="AL537" i="3"/>
  <c r="AN537" i="3"/>
  <c r="AP537" i="3"/>
  <c r="AR537" i="3"/>
  <c r="AT537" i="3"/>
  <c r="AV537" i="3"/>
  <c r="AX537" i="3"/>
  <c r="AZ537" i="3"/>
  <c r="BB537" i="3"/>
  <c r="BD537" i="3"/>
  <c r="BF537" i="3"/>
  <c r="BH537" i="3"/>
  <c r="BJ537" i="3"/>
  <c r="BL537" i="3"/>
  <c r="Z538" i="3"/>
  <c r="AB538" i="3"/>
  <c r="AD538" i="3"/>
  <c r="AF538" i="3"/>
  <c r="AH538" i="3"/>
  <c r="AJ538" i="3"/>
  <c r="AL538" i="3"/>
  <c r="AN538" i="3"/>
  <c r="AP538" i="3"/>
  <c r="AR538" i="3"/>
  <c r="AT538" i="3"/>
  <c r="AV538" i="3"/>
  <c r="AX538" i="3"/>
  <c r="AZ538" i="3"/>
  <c r="BB538" i="3"/>
  <c r="BD538" i="3"/>
  <c r="BF538" i="3"/>
  <c r="BH538" i="3"/>
  <c r="BJ538" i="3"/>
  <c r="BL538" i="3"/>
  <c r="N539" i="3"/>
  <c r="P539" i="3"/>
  <c r="R539" i="3"/>
  <c r="T539" i="3"/>
  <c r="V539" i="3"/>
  <c r="X539" i="3"/>
  <c r="Z540" i="3"/>
  <c r="AB540" i="3"/>
  <c r="AD540" i="3"/>
  <c r="AF540" i="3"/>
  <c r="AH540" i="3"/>
  <c r="AJ540" i="3"/>
  <c r="AL540" i="3"/>
  <c r="AN540" i="3"/>
  <c r="AP540" i="3"/>
  <c r="AR540" i="3"/>
  <c r="AT540" i="3"/>
  <c r="AV540" i="3"/>
  <c r="AX540" i="3"/>
  <c r="AZ540" i="3"/>
  <c r="BB540" i="3"/>
  <c r="BD540" i="3"/>
  <c r="BF540" i="3"/>
  <c r="BH540" i="3"/>
  <c r="BJ540" i="3"/>
  <c r="BL540" i="3"/>
  <c r="N541" i="3"/>
  <c r="P541" i="3"/>
  <c r="R541" i="3"/>
  <c r="T541" i="3"/>
  <c r="V541" i="3"/>
  <c r="X541" i="3"/>
  <c r="Z542" i="3"/>
  <c r="AB542" i="3"/>
  <c r="AD542" i="3"/>
  <c r="AF542" i="3"/>
  <c r="AH542" i="3"/>
  <c r="AJ542" i="3"/>
  <c r="AL542" i="3"/>
  <c r="AN542" i="3"/>
  <c r="AP542" i="3"/>
  <c r="AR542" i="3"/>
  <c r="AT542" i="3"/>
  <c r="AV542" i="3"/>
  <c r="AX542" i="3"/>
  <c r="AZ542" i="3"/>
  <c r="BB542" i="3"/>
  <c r="BD542" i="3"/>
  <c r="BF542" i="3"/>
  <c r="BH542" i="3"/>
  <c r="BJ542" i="3"/>
  <c r="BL542" i="3"/>
  <c r="Z544" i="3"/>
  <c r="AB544" i="3"/>
  <c r="AD544" i="3"/>
  <c r="AF544" i="3"/>
  <c r="AH544" i="3"/>
  <c r="AJ544" i="3"/>
  <c r="AL544" i="3"/>
  <c r="AN544" i="3"/>
  <c r="AP544" i="3"/>
  <c r="AR544" i="3"/>
  <c r="AT544" i="3"/>
  <c r="AV544" i="3"/>
  <c r="AX544" i="3"/>
  <c r="AZ544" i="3"/>
  <c r="BB544" i="3"/>
  <c r="BD544" i="3"/>
  <c r="BF544" i="3"/>
  <c r="BH544" i="3"/>
  <c r="BJ544" i="3"/>
  <c r="BL544" i="3"/>
  <c r="N545" i="3"/>
  <c r="P545" i="3"/>
  <c r="R545" i="3"/>
  <c r="T545" i="3"/>
  <c r="V545" i="3"/>
  <c r="X545" i="3"/>
  <c r="N546" i="3"/>
  <c r="P546" i="3"/>
  <c r="R546" i="3"/>
  <c r="T546" i="3"/>
  <c r="V546" i="3"/>
  <c r="X546" i="3"/>
  <c r="Z547" i="3"/>
  <c r="AB547" i="3"/>
  <c r="AD547" i="3"/>
  <c r="AF547" i="3"/>
  <c r="AH547" i="3"/>
  <c r="AJ547" i="3"/>
  <c r="AL547" i="3"/>
  <c r="AN547" i="3"/>
  <c r="AP547" i="3"/>
  <c r="AR547" i="3"/>
  <c r="AT547" i="3"/>
  <c r="AV547" i="3"/>
  <c r="AX547" i="3"/>
  <c r="AZ547" i="3"/>
  <c r="BB547" i="3"/>
  <c r="BD547" i="3"/>
  <c r="BF547" i="3"/>
  <c r="BH547" i="3"/>
  <c r="BJ547" i="3"/>
  <c r="BL547" i="3"/>
  <c r="Z549" i="3"/>
  <c r="AB549" i="3"/>
  <c r="AD549" i="3"/>
  <c r="AF549" i="3"/>
  <c r="AH549" i="3"/>
  <c r="AJ549" i="3"/>
  <c r="AL549" i="3"/>
  <c r="AN549" i="3"/>
  <c r="AP549" i="3"/>
  <c r="AR549" i="3"/>
  <c r="AT549" i="3"/>
  <c r="AV549" i="3"/>
  <c r="AX549" i="3"/>
  <c r="AZ549" i="3"/>
  <c r="BB549" i="3"/>
  <c r="BD549" i="3"/>
  <c r="BF549" i="3"/>
  <c r="BH549" i="3"/>
  <c r="BJ549" i="3"/>
  <c r="BL549" i="3"/>
  <c r="N550" i="3"/>
  <c r="P550" i="3"/>
  <c r="R550" i="3"/>
  <c r="T550" i="3"/>
  <c r="V550" i="3"/>
  <c r="X550" i="3"/>
  <c r="Z551" i="3"/>
  <c r="AB551" i="3"/>
  <c r="AD551" i="3"/>
  <c r="AF551" i="3"/>
  <c r="AH551" i="3"/>
  <c r="AJ551" i="3"/>
  <c r="AL551" i="3"/>
  <c r="AN551" i="3"/>
  <c r="AP551" i="3"/>
  <c r="AR551" i="3"/>
  <c r="AT551" i="3"/>
  <c r="AV551" i="3"/>
  <c r="AX551" i="3"/>
  <c r="AZ551" i="3"/>
  <c r="BB551" i="3"/>
  <c r="BD551" i="3"/>
  <c r="BF551" i="3"/>
  <c r="BH551" i="3"/>
  <c r="BJ551" i="3"/>
  <c r="BL551" i="3"/>
  <c r="Z555" i="3"/>
  <c r="AB555" i="3"/>
  <c r="AD555" i="3"/>
  <c r="AF555" i="3"/>
  <c r="AH555" i="3"/>
  <c r="AJ555" i="3"/>
  <c r="AL555" i="3"/>
  <c r="AN555" i="3"/>
  <c r="AP555" i="3"/>
  <c r="AR555" i="3"/>
  <c r="AT555" i="3"/>
  <c r="AV555" i="3"/>
  <c r="AX555" i="3"/>
  <c r="AZ555" i="3"/>
  <c r="BB555" i="3"/>
  <c r="BD555" i="3"/>
  <c r="BF555" i="3"/>
  <c r="BH555" i="3"/>
  <c r="BJ555" i="3"/>
  <c r="BL555" i="3"/>
  <c r="Z556" i="3"/>
  <c r="AB556" i="3"/>
  <c r="AD556" i="3"/>
  <c r="AF556" i="3"/>
  <c r="AH556" i="3"/>
  <c r="AJ556" i="3"/>
  <c r="AL556" i="3"/>
  <c r="AN556" i="3"/>
  <c r="AP556" i="3"/>
  <c r="AR556" i="3"/>
  <c r="AT556" i="3"/>
  <c r="AV556" i="3"/>
  <c r="AX556" i="3"/>
  <c r="AZ556" i="3"/>
  <c r="BB556" i="3"/>
  <c r="BD556" i="3"/>
  <c r="BF556" i="3"/>
  <c r="BH556" i="3"/>
  <c r="BJ556" i="3"/>
  <c r="BL556" i="3"/>
  <c r="Z557" i="3"/>
  <c r="AB557" i="3"/>
  <c r="AD557" i="3"/>
  <c r="AF557" i="3"/>
  <c r="AH557" i="3"/>
  <c r="AJ557" i="3"/>
  <c r="AL557" i="3"/>
  <c r="AN557" i="3"/>
  <c r="AP557" i="3"/>
  <c r="AR557" i="3"/>
  <c r="AT557" i="3"/>
  <c r="AV557" i="3"/>
  <c r="AX557" i="3"/>
  <c r="AZ557" i="3"/>
  <c r="BB557" i="3"/>
  <c r="BD557" i="3"/>
  <c r="BF557" i="3"/>
  <c r="BH557" i="3"/>
  <c r="BJ557" i="3"/>
  <c r="BL557" i="3"/>
  <c r="Z558" i="3"/>
  <c r="AB558" i="3"/>
  <c r="AD558" i="3"/>
  <c r="AF558" i="3"/>
  <c r="AH558" i="3"/>
  <c r="AJ558" i="3"/>
  <c r="AL558" i="3"/>
  <c r="AN558" i="3"/>
  <c r="AP558" i="3"/>
  <c r="AR558" i="3"/>
  <c r="AT558" i="3"/>
  <c r="AV558" i="3"/>
  <c r="AX558" i="3"/>
  <c r="AZ558" i="3"/>
  <c r="BB558" i="3"/>
  <c r="BD558" i="3"/>
  <c r="BF558" i="3"/>
  <c r="BH558" i="3"/>
  <c r="BJ558" i="3"/>
  <c r="BL558" i="3"/>
  <c r="Z559" i="3"/>
  <c r="AB559" i="3"/>
  <c r="AD559" i="3"/>
  <c r="AF559" i="3"/>
  <c r="AH559" i="3"/>
  <c r="AJ559" i="3"/>
  <c r="AL559" i="3"/>
  <c r="AN559" i="3"/>
  <c r="AP559" i="3"/>
  <c r="AR559" i="3"/>
  <c r="AT559" i="3"/>
  <c r="AV559" i="3"/>
  <c r="AX559" i="3"/>
  <c r="AZ559" i="3"/>
  <c r="BB559" i="3"/>
  <c r="BD559" i="3"/>
  <c r="BF559" i="3"/>
  <c r="BH559" i="3"/>
  <c r="BJ559" i="3"/>
  <c r="BL559" i="3"/>
  <c r="Z560" i="3"/>
  <c r="AB560" i="3"/>
  <c r="AD560" i="3"/>
  <c r="AF560" i="3"/>
  <c r="AH560" i="3"/>
  <c r="AJ560" i="3"/>
  <c r="AL560" i="3"/>
  <c r="AN560" i="3"/>
  <c r="AP560" i="3"/>
  <c r="AR560" i="3"/>
  <c r="AT560" i="3"/>
  <c r="AV560" i="3"/>
  <c r="AX560" i="3"/>
  <c r="AZ560" i="3"/>
  <c r="BB560" i="3"/>
  <c r="BD560" i="3"/>
  <c r="BF560" i="3"/>
  <c r="BH560" i="3"/>
  <c r="BJ560" i="3"/>
  <c r="BL560" i="3"/>
  <c r="Z561" i="3"/>
  <c r="AB561" i="3"/>
  <c r="AD561" i="3"/>
  <c r="AF561" i="3"/>
  <c r="AH561" i="3"/>
  <c r="AJ561" i="3"/>
  <c r="AL561" i="3"/>
  <c r="AN561" i="3"/>
  <c r="AP561" i="3"/>
  <c r="AR561" i="3"/>
  <c r="AT561" i="3"/>
  <c r="AV561" i="3"/>
  <c r="AX561" i="3"/>
  <c r="AZ561" i="3"/>
  <c r="BB561" i="3"/>
  <c r="BD561" i="3"/>
  <c r="BF561" i="3"/>
  <c r="BH561" i="3"/>
  <c r="BJ561" i="3"/>
  <c r="BL561" i="3"/>
  <c r="Z562" i="3"/>
  <c r="AB562" i="3"/>
  <c r="AD562" i="3"/>
  <c r="AF562" i="3"/>
  <c r="AH562" i="3"/>
  <c r="AJ562" i="3"/>
  <c r="AL562" i="3"/>
  <c r="AN562" i="3"/>
  <c r="AP562" i="3"/>
  <c r="AR562" i="3"/>
  <c r="AT562" i="3"/>
  <c r="AV562" i="3"/>
  <c r="AX562" i="3"/>
  <c r="AZ562" i="3"/>
  <c r="BB562" i="3"/>
  <c r="BD562" i="3"/>
  <c r="BF562" i="3"/>
  <c r="BH562" i="3"/>
  <c r="BJ562" i="3"/>
  <c r="BL562" i="3"/>
  <c r="N563" i="3"/>
  <c r="P563" i="3"/>
  <c r="R563" i="3"/>
  <c r="T563" i="3"/>
  <c r="V563" i="3"/>
  <c r="X563" i="3"/>
  <c r="N564" i="3"/>
  <c r="P564" i="3"/>
  <c r="R564" i="3"/>
  <c r="T564" i="3"/>
  <c r="V564" i="3"/>
  <c r="X564" i="3"/>
  <c r="N565" i="3"/>
  <c r="P565" i="3"/>
  <c r="R565" i="3"/>
  <c r="T565" i="3"/>
  <c r="V565" i="3"/>
  <c r="X565" i="3"/>
  <c r="Z566" i="3"/>
  <c r="AB566" i="3"/>
  <c r="AD566" i="3"/>
  <c r="AF566" i="3"/>
  <c r="AH566" i="3"/>
  <c r="AJ566" i="3"/>
  <c r="AL566" i="3"/>
  <c r="AN566" i="3"/>
  <c r="AP566" i="3"/>
  <c r="AR566" i="3"/>
  <c r="AT566" i="3"/>
  <c r="AV566" i="3"/>
  <c r="AX566" i="3"/>
  <c r="AZ566" i="3"/>
  <c r="BB566" i="3"/>
  <c r="BD566" i="3"/>
  <c r="BF566" i="3"/>
  <c r="BH566" i="3"/>
  <c r="BJ566" i="3"/>
  <c r="BL566" i="3"/>
  <c r="N567" i="3"/>
  <c r="P567" i="3"/>
  <c r="R567" i="3"/>
  <c r="T567" i="3"/>
  <c r="V567" i="3"/>
  <c r="X567" i="3"/>
  <c r="Z568" i="3"/>
  <c r="AB568" i="3"/>
  <c r="AD568" i="3"/>
  <c r="AF568" i="3"/>
  <c r="AH568" i="3"/>
  <c r="AJ568" i="3"/>
  <c r="AL568" i="3"/>
  <c r="AN568" i="3"/>
  <c r="AP568" i="3"/>
  <c r="AR568" i="3"/>
  <c r="AT568" i="3"/>
  <c r="AV568" i="3"/>
  <c r="AX568" i="3"/>
  <c r="AZ568" i="3"/>
  <c r="BB568" i="3"/>
  <c r="BD568" i="3"/>
  <c r="BF568" i="3"/>
  <c r="BH568" i="3"/>
  <c r="BJ568" i="3"/>
  <c r="BL568" i="3"/>
  <c r="Z572" i="3"/>
  <c r="AB572" i="3"/>
  <c r="AD572" i="3"/>
  <c r="AF572" i="3"/>
  <c r="AH572" i="3"/>
  <c r="AJ572" i="3"/>
  <c r="AL572" i="3"/>
  <c r="AN572" i="3"/>
  <c r="AP572" i="3"/>
  <c r="AR572" i="3"/>
  <c r="AT572" i="3"/>
  <c r="AV572" i="3"/>
  <c r="AX572" i="3"/>
  <c r="AZ572" i="3"/>
  <c r="BB572" i="3"/>
  <c r="BD572" i="3"/>
  <c r="BF572" i="3"/>
  <c r="BH572" i="3"/>
  <c r="BJ572" i="3"/>
  <c r="BL572" i="3"/>
  <c r="Z573" i="3"/>
  <c r="AB573" i="3"/>
  <c r="AD573" i="3"/>
  <c r="AF573" i="3"/>
  <c r="AH573" i="3"/>
  <c r="AJ573" i="3"/>
  <c r="AL573" i="3"/>
  <c r="AN573" i="3"/>
  <c r="AP573" i="3"/>
  <c r="AR573" i="3"/>
  <c r="AT573" i="3"/>
  <c r="AV573" i="3"/>
  <c r="AX573" i="3"/>
  <c r="AZ573" i="3"/>
  <c r="BB573" i="3"/>
  <c r="BD573" i="3"/>
  <c r="BF573" i="3"/>
  <c r="BH573" i="3"/>
  <c r="BJ573" i="3"/>
  <c r="BL573" i="3"/>
  <c r="Z574" i="3"/>
  <c r="AB574" i="3"/>
  <c r="AD574" i="3"/>
  <c r="AF574" i="3"/>
  <c r="AH574" i="3"/>
  <c r="AJ574" i="3"/>
  <c r="AL574" i="3"/>
  <c r="AN574" i="3"/>
  <c r="AP574" i="3"/>
  <c r="AR574" i="3"/>
  <c r="AT574" i="3"/>
  <c r="AV574" i="3"/>
  <c r="AX574" i="3"/>
  <c r="AZ574" i="3"/>
  <c r="BB574" i="3"/>
  <c r="BD574" i="3"/>
  <c r="BF574" i="3"/>
  <c r="BH574" i="3"/>
  <c r="BJ574" i="3"/>
  <c r="BL574" i="3"/>
  <c r="N575" i="3"/>
  <c r="P575" i="3"/>
  <c r="R575" i="3"/>
  <c r="T575" i="3"/>
  <c r="V575" i="3"/>
  <c r="X575" i="3"/>
  <c r="N576" i="3"/>
  <c r="P576" i="3"/>
  <c r="R576" i="3"/>
  <c r="T576" i="3"/>
  <c r="V576" i="3"/>
  <c r="X576" i="3"/>
  <c r="Z577" i="3"/>
  <c r="AB577" i="3"/>
  <c r="AD577" i="3"/>
  <c r="AF577" i="3"/>
  <c r="AH577" i="3"/>
  <c r="AJ577" i="3"/>
  <c r="AL577" i="3"/>
  <c r="AN577" i="3"/>
  <c r="AP577" i="3"/>
  <c r="AR577" i="3"/>
  <c r="AT577" i="3"/>
  <c r="AV577" i="3"/>
  <c r="AX577" i="3"/>
  <c r="AZ577" i="3"/>
  <c r="BB577" i="3"/>
  <c r="BD577" i="3"/>
  <c r="BF577" i="3"/>
  <c r="BH577" i="3"/>
  <c r="BJ577" i="3"/>
  <c r="BL577" i="3"/>
  <c r="Z579" i="3"/>
  <c r="AB579" i="3"/>
  <c r="AD579" i="3"/>
  <c r="AF579" i="3"/>
  <c r="AH579" i="3"/>
  <c r="AJ579" i="3"/>
  <c r="AL579" i="3"/>
  <c r="AN579" i="3"/>
  <c r="AP579" i="3"/>
  <c r="AR579" i="3"/>
  <c r="AT579" i="3"/>
  <c r="AV579" i="3"/>
  <c r="AX579" i="3"/>
  <c r="AZ579" i="3"/>
  <c r="BB579" i="3"/>
  <c r="BD579" i="3"/>
  <c r="BF579" i="3"/>
  <c r="BH579" i="3"/>
  <c r="BJ579" i="3"/>
  <c r="BL579" i="3"/>
  <c r="Z580" i="3"/>
  <c r="AB580" i="3"/>
  <c r="AD580" i="3"/>
  <c r="AF580" i="3"/>
  <c r="AH580" i="3"/>
  <c r="AJ580" i="3"/>
  <c r="AL580" i="3"/>
  <c r="AN580" i="3"/>
  <c r="AP580" i="3"/>
  <c r="AR580" i="3"/>
  <c r="AT580" i="3"/>
  <c r="AV580" i="3"/>
  <c r="AX580" i="3"/>
  <c r="AZ580" i="3"/>
  <c r="BB580" i="3"/>
  <c r="BD580" i="3"/>
  <c r="BF580" i="3"/>
  <c r="BH580" i="3"/>
  <c r="BJ580" i="3"/>
  <c r="BL580" i="3"/>
  <c r="N581" i="3"/>
  <c r="P581" i="3"/>
  <c r="R581" i="3"/>
  <c r="T581" i="3"/>
  <c r="V581" i="3"/>
  <c r="X581" i="3"/>
  <c r="N582" i="3"/>
  <c r="P582" i="3"/>
  <c r="R582" i="3"/>
  <c r="T582" i="3"/>
  <c r="V582" i="3"/>
  <c r="X582" i="3"/>
  <c r="N583" i="3"/>
  <c r="P583" i="3"/>
  <c r="R583" i="3"/>
  <c r="T583" i="3"/>
  <c r="V583" i="3"/>
  <c r="X583" i="3"/>
  <c r="Z584" i="3"/>
  <c r="AB584" i="3"/>
  <c r="AD584" i="3"/>
  <c r="AF584" i="3"/>
  <c r="AH584" i="3"/>
  <c r="AJ584" i="3"/>
  <c r="AL584" i="3"/>
  <c r="AN584" i="3"/>
  <c r="AP584" i="3"/>
  <c r="AR584" i="3"/>
  <c r="AT584" i="3"/>
  <c r="AV584" i="3"/>
  <c r="AX584" i="3"/>
  <c r="AZ584" i="3"/>
  <c r="BB584" i="3"/>
  <c r="BD584" i="3"/>
  <c r="BF584" i="3"/>
  <c r="BH584" i="3"/>
  <c r="BJ584" i="3"/>
  <c r="BL584" i="3"/>
  <c r="Z586" i="3"/>
  <c r="AB586" i="3"/>
  <c r="AD586" i="3"/>
  <c r="AF586" i="3"/>
  <c r="AH586" i="3"/>
  <c r="AJ586" i="3"/>
  <c r="AL586" i="3"/>
  <c r="AN586" i="3"/>
  <c r="AP586" i="3"/>
  <c r="AR586" i="3"/>
  <c r="AT586" i="3"/>
  <c r="AV586" i="3"/>
  <c r="AX586" i="3"/>
  <c r="AZ586" i="3"/>
  <c r="BB586" i="3"/>
  <c r="BD586" i="3"/>
  <c r="BF586" i="3"/>
  <c r="BH586" i="3"/>
  <c r="BJ586" i="3"/>
  <c r="BL586" i="3"/>
  <c r="Z587" i="3"/>
  <c r="AB587" i="3"/>
  <c r="AD587" i="3"/>
  <c r="AF587" i="3"/>
  <c r="AH587" i="3"/>
  <c r="AJ587" i="3"/>
  <c r="AL587" i="3"/>
  <c r="AN587" i="3"/>
  <c r="AP587" i="3"/>
  <c r="AR587" i="3"/>
  <c r="AT587" i="3"/>
  <c r="AV587" i="3"/>
  <c r="AX587" i="3"/>
  <c r="AZ587" i="3"/>
  <c r="BB587" i="3"/>
  <c r="BD587" i="3"/>
  <c r="BF587" i="3"/>
  <c r="BH587" i="3"/>
  <c r="BJ587" i="3"/>
  <c r="BL587" i="3"/>
  <c r="N588" i="3"/>
  <c r="P588" i="3"/>
  <c r="R588" i="3"/>
  <c r="T588" i="3"/>
  <c r="V588" i="3"/>
  <c r="X588" i="3"/>
  <c r="N589" i="3"/>
  <c r="P589" i="3"/>
  <c r="R589" i="3"/>
  <c r="T589" i="3"/>
  <c r="V589" i="3"/>
  <c r="X589" i="3"/>
  <c r="Z590" i="3"/>
  <c r="AB590" i="3"/>
  <c r="AD590" i="3"/>
  <c r="AF590" i="3"/>
  <c r="AH590" i="3"/>
  <c r="AJ590" i="3"/>
  <c r="AL590" i="3"/>
  <c r="AN590" i="3"/>
  <c r="AP590" i="3"/>
  <c r="AR590" i="3"/>
  <c r="AT590" i="3"/>
  <c r="AV590" i="3"/>
  <c r="AX590" i="3"/>
  <c r="AZ590" i="3"/>
  <c r="BB590" i="3"/>
  <c r="BD590" i="3"/>
  <c r="BF590" i="3"/>
  <c r="BH590" i="3"/>
  <c r="BJ590" i="3"/>
  <c r="BL590" i="3"/>
  <c r="Z591" i="3"/>
  <c r="AB591" i="3"/>
  <c r="AD591" i="3"/>
  <c r="AF591" i="3"/>
  <c r="AH591" i="3"/>
  <c r="AJ591" i="3"/>
  <c r="AL591" i="3"/>
  <c r="AN591" i="3"/>
  <c r="AP591" i="3"/>
  <c r="AR591" i="3"/>
  <c r="AT591" i="3"/>
  <c r="AV591" i="3"/>
  <c r="AX591" i="3"/>
  <c r="AZ591" i="3"/>
  <c r="BB591" i="3"/>
  <c r="BD591" i="3"/>
  <c r="BF591" i="3"/>
  <c r="BH591" i="3"/>
  <c r="BJ591" i="3"/>
  <c r="BL591" i="3"/>
  <c r="N592" i="3"/>
  <c r="P592" i="3"/>
  <c r="R592" i="3"/>
  <c r="T592" i="3"/>
  <c r="V592" i="3"/>
  <c r="X592" i="3"/>
  <c r="Z593" i="3"/>
  <c r="AB593" i="3"/>
  <c r="AD593" i="3"/>
  <c r="AF593" i="3"/>
  <c r="AH593" i="3"/>
  <c r="AJ593" i="3"/>
  <c r="AL593" i="3"/>
  <c r="AN593" i="3"/>
  <c r="AP593" i="3"/>
  <c r="AR593" i="3"/>
  <c r="AT593" i="3"/>
  <c r="AV593" i="3"/>
  <c r="AX593" i="3"/>
  <c r="AZ593" i="3"/>
  <c r="BB593" i="3"/>
  <c r="BD593" i="3"/>
  <c r="BF593" i="3"/>
  <c r="BH593" i="3"/>
  <c r="BJ593" i="3"/>
  <c r="BL593" i="3"/>
  <c r="Z594" i="3"/>
  <c r="AB594" i="3"/>
  <c r="AD594" i="3"/>
  <c r="AF594" i="3"/>
  <c r="AH594" i="3"/>
  <c r="AJ594" i="3"/>
  <c r="AL594" i="3"/>
  <c r="AN594" i="3"/>
  <c r="AP594" i="3"/>
  <c r="AR594" i="3"/>
  <c r="AT594" i="3"/>
  <c r="AV594" i="3"/>
  <c r="AX594" i="3"/>
  <c r="AZ594" i="3"/>
  <c r="BB594" i="3"/>
  <c r="BD594" i="3"/>
  <c r="BF594" i="3"/>
  <c r="BH594" i="3"/>
  <c r="BJ594" i="3"/>
  <c r="BL594" i="3"/>
  <c r="N595" i="3"/>
  <c r="P595" i="3"/>
  <c r="R595" i="3"/>
  <c r="T595" i="3"/>
  <c r="V595" i="3"/>
  <c r="X595" i="3"/>
  <c r="N596" i="3"/>
  <c r="P596" i="3"/>
  <c r="R596" i="3"/>
  <c r="T596" i="3"/>
  <c r="V596" i="3"/>
  <c r="X596" i="3"/>
  <c r="N597" i="3"/>
  <c r="P597" i="3"/>
  <c r="R597" i="3"/>
  <c r="T597" i="3"/>
  <c r="V597" i="3"/>
  <c r="X597" i="3"/>
  <c r="N598" i="3"/>
  <c r="P598" i="3"/>
  <c r="R598" i="3"/>
  <c r="T598" i="3"/>
  <c r="V598" i="3"/>
  <c r="X598" i="3"/>
  <c r="N599" i="3"/>
  <c r="P599" i="3"/>
  <c r="R599" i="3"/>
  <c r="T599" i="3"/>
  <c r="V599" i="3"/>
  <c r="X599" i="3"/>
  <c r="N600" i="3"/>
  <c r="P600" i="3"/>
  <c r="R600" i="3"/>
  <c r="T600" i="3"/>
  <c r="V600" i="3"/>
  <c r="X600" i="3"/>
  <c r="N601" i="3"/>
  <c r="P601" i="3"/>
  <c r="R601" i="3"/>
  <c r="T601" i="3"/>
  <c r="V601" i="3"/>
  <c r="X601" i="3"/>
  <c r="N602" i="3"/>
  <c r="P602" i="3"/>
  <c r="R602" i="3"/>
  <c r="T602" i="3"/>
  <c r="V602" i="3"/>
  <c r="X602" i="3"/>
  <c r="Z607" i="3"/>
  <c r="AB607" i="3"/>
  <c r="AD607" i="3"/>
  <c r="AF607" i="3"/>
  <c r="AH607" i="3"/>
  <c r="AJ607" i="3"/>
  <c r="AL607" i="3"/>
  <c r="AN607" i="3"/>
  <c r="AP607" i="3"/>
  <c r="AR607" i="3"/>
  <c r="AT607" i="3"/>
  <c r="AV607" i="3"/>
  <c r="AX607" i="3"/>
  <c r="AZ607" i="3"/>
  <c r="BB607" i="3"/>
  <c r="BD607" i="3"/>
  <c r="BF607" i="3"/>
  <c r="BH607" i="3"/>
  <c r="BJ607" i="3"/>
  <c r="BL607" i="3"/>
  <c r="Z608" i="3"/>
  <c r="AB608" i="3"/>
  <c r="AD608" i="3"/>
  <c r="AF608" i="3"/>
  <c r="AH608" i="3"/>
  <c r="AJ608" i="3"/>
  <c r="AL608" i="3"/>
  <c r="AN608" i="3"/>
  <c r="AP608" i="3"/>
  <c r="AR608" i="3"/>
  <c r="AT608" i="3"/>
  <c r="AV608" i="3"/>
  <c r="AX608" i="3"/>
  <c r="AZ608" i="3"/>
  <c r="BB608" i="3"/>
  <c r="BD608" i="3"/>
  <c r="BF608" i="3"/>
  <c r="BH608" i="3"/>
  <c r="BJ608" i="3"/>
  <c r="BL608" i="3"/>
  <c r="Z609" i="3"/>
  <c r="AB609" i="3"/>
  <c r="AD609" i="3"/>
  <c r="AF609" i="3"/>
  <c r="AH609" i="3"/>
  <c r="AJ609" i="3"/>
  <c r="AL609" i="3"/>
  <c r="AN609" i="3"/>
  <c r="AP609" i="3"/>
  <c r="AR609" i="3"/>
  <c r="AT609" i="3"/>
  <c r="AV609" i="3"/>
  <c r="AX609" i="3"/>
  <c r="AZ609" i="3"/>
  <c r="BB609" i="3"/>
  <c r="BD609" i="3"/>
  <c r="BF609" i="3"/>
  <c r="BH609" i="3"/>
  <c r="BJ609" i="3"/>
  <c r="BL609" i="3"/>
  <c r="Z610" i="3"/>
  <c r="AB610" i="3"/>
  <c r="AD610" i="3"/>
  <c r="AF610" i="3"/>
  <c r="AH610" i="3"/>
  <c r="AJ610" i="3"/>
  <c r="AL610" i="3"/>
  <c r="AN610" i="3"/>
  <c r="AP610" i="3"/>
  <c r="AR610" i="3"/>
  <c r="AT610" i="3"/>
  <c r="AV610" i="3"/>
  <c r="AX610" i="3"/>
  <c r="AZ610" i="3"/>
  <c r="BB610" i="3"/>
  <c r="BD610" i="3"/>
  <c r="BF610" i="3"/>
  <c r="BH610" i="3"/>
  <c r="BJ610" i="3"/>
  <c r="BL610" i="3"/>
  <c r="Z611" i="3"/>
  <c r="AB611" i="3"/>
  <c r="AD611" i="3"/>
  <c r="AF611" i="3"/>
  <c r="AH611" i="3"/>
  <c r="AJ611" i="3"/>
  <c r="AL611" i="3"/>
  <c r="AN611" i="3"/>
  <c r="AP611" i="3"/>
  <c r="AR611" i="3"/>
  <c r="AT611" i="3"/>
  <c r="AV611" i="3"/>
  <c r="AX611" i="3"/>
  <c r="AZ611" i="3"/>
  <c r="BB611" i="3"/>
  <c r="BD611" i="3"/>
  <c r="BF611" i="3"/>
  <c r="BH611" i="3"/>
  <c r="BJ611" i="3"/>
  <c r="BL611" i="3"/>
  <c r="Z612" i="3"/>
  <c r="AB612" i="3"/>
  <c r="AD612" i="3"/>
  <c r="AF612" i="3"/>
  <c r="AH612" i="3"/>
  <c r="AJ612" i="3"/>
  <c r="AL612" i="3"/>
  <c r="AN612" i="3"/>
  <c r="AP612" i="3"/>
  <c r="AR612" i="3"/>
  <c r="AT612" i="3"/>
  <c r="AV612" i="3"/>
  <c r="AX612" i="3"/>
  <c r="AZ612" i="3"/>
  <c r="BB612" i="3"/>
  <c r="BD612" i="3"/>
  <c r="BF612" i="3"/>
  <c r="BH612" i="3"/>
  <c r="BJ612" i="3"/>
  <c r="BL612" i="3"/>
  <c r="Z613" i="3"/>
  <c r="AB613" i="3"/>
  <c r="AD613" i="3"/>
  <c r="AF613" i="3"/>
  <c r="AH613" i="3"/>
  <c r="AJ613" i="3"/>
  <c r="AL613" i="3"/>
  <c r="AN613" i="3"/>
  <c r="AP613" i="3"/>
  <c r="AR613" i="3"/>
  <c r="AT613" i="3"/>
  <c r="AV613" i="3"/>
  <c r="AX613" i="3"/>
  <c r="AZ613" i="3"/>
  <c r="BB613" i="3"/>
  <c r="BD613" i="3"/>
  <c r="BF613" i="3"/>
  <c r="BH613" i="3"/>
  <c r="BJ613" i="3"/>
  <c r="BL613" i="3"/>
  <c r="Z614" i="3"/>
  <c r="AB614" i="3"/>
  <c r="AD614" i="3"/>
  <c r="AF614" i="3"/>
  <c r="AH614" i="3"/>
  <c r="AJ614" i="3"/>
  <c r="AL614" i="3"/>
  <c r="AN614" i="3"/>
  <c r="AP614" i="3"/>
  <c r="AR614" i="3"/>
  <c r="AT614" i="3"/>
  <c r="AV614" i="3"/>
  <c r="AX614" i="3"/>
  <c r="AZ614" i="3"/>
  <c r="BB614" i="3"/>
  <c r="BD614" i="3"/>
  <c r="BF614" i="3"/>
  <c r="BH614" i="3"/>
  <c r="BJ614" i="3"/>
  <c r="BL614" i="3"/>
  <c r="Z615" i="3"/>
  <c r="AB615" i="3"/>
  <c r="AD615" i="3"/>
  <c r="AF615" i="3"/>
  <c r="AH615" i="3"/>
  <c r="AJ615" i="3"/>
  <c r="AL615" i="3"/>
  <c r="AN615" i="3"/>
  <c r="AP615" i="3"/>
  <c r="AR615" i="3"/>
  <c r="AT615" i="3"/>
  <c r="AV615" i="3"/>
  <c r="AX615" i="3"/>
  <c r="AZ615" i="3"/>
  <c r="BB615" i="3"/>
  <c r="BD615" i="3"/>
  <c r="BF615" i="3"/>
  <c r="BH615" i="3"/>
  <c r="BJ615" i="3"/>
  <c r="BL615" i="3"/>
  <c r="N616" i="3"/>
  <c r="P616" i="3"/>
  <c r="R616" i="3"/>
  <c r="T616" i="3"/>
  <c r="V616" i="3"/>
  <c r="X616" i="3"/>
  <c r="N617" i="3"/>
  <c r="P617" i="3"/>
  <c r="R617" i="3"/>
  <c r="T617" i="3"/>
  <c r="V617" i="3"/>
  <c r="X617" i="3"/>
  <c r="Z618" i="3"/>
  <c r="AB618" i="3"/>
  <c r="AD618" i="3"/>
  <c r="AF618" i="3"/>
  <c r="AH618" i="3"/>
  <c r="AJ618" i="3"/>
  <c r="AL618" i="3"/>
  <c r="AN618" i="3"/>
  <c r="AP618" i="3"/>
  <c r="AR618" i="3"/>
  <c r="AT618" i="3"/>
  <c r="AV618" i="3"/>
  <c r="AX618" i="3"/>
  <c r="AZ618" i="3"/>
  <c r="BB618" i="3"/>
  <c r="BD618" i="3"/>
  <c r="BF618" i="3"/>
  <c r="BH618" i="3"/>
  <c r="BJ618" i="3"/>
  <c r="BL618" i="3"/>
  <c r="Z620" i="3"/>
  <c r="AB620" i="3"/>
  <c r="AD620" i="3"/>
  <c r="AF620" i="3"/>
  <c r="AH620" i="3"/>
  <c r="AJ620" i="3"/>
  <c r="AL620" i="3"/>
  <c r="AN620" i="3"/>
  <c r="AP620" i="3"/>
  <c r="AR620" i="3"/>
  <c r="AT620" i="3"/>
  <c r="AV620" i="3"/>
  <c r="AX620" i="3"/>
  <c r="AZ620" i="3"/>
  <c r="BB620" i="3"/>
  <c r="BD620" i="3"/>
  <c r="BF620" i="3"/>
  <c r="BH620" i="3"/>
  <c r="BJ620" i="3"/>
  <c r="BL620" i="3"/>
  <c r="Z621" i="3"/>
  <c r="AB621" i="3"/>
  <c r="AD621" i="3"/>
  <c r="AF621" i="3"/>
  <c r="AH621" i="3"/>
  <c r="AJ621" i="3"/>
  <c r="AL621" i="3"/>
  <c r="AN621" i="3"/>
  <c r="AP621" i="3"/>
  <c r="AR621" i="3"/>
  <c r="AT621" i="3"/>
  <c r="AV621" i="3"/>
  <c r="AX621" i="3"/>
  <c r="AZ621" i="3"/>
  <c r="BB621" i="3"/>
  <c r="BD621" i="3"/>
  <c r="BF621" i="3"/>
  <c r="BH621" i="3"/>
  <c r="BJ621" i="3"/>
  <c r="BL621" i="3"/>
  <c r="Z622" i="3"/>
  <c r="AB622" i="3"/>
  <c r="AD622" i="3"/>
  <c r="AF622" i="3"/>
  <c r="AH622" i="3"/>
  <c r="AJ622" i="3"/>
  <c r="AL622" i="3"/>
  <c r="AN622" i="3"/>
  <c r="AP622" i="3"/>
  <c r="AR622" i="3"/>
  <c r="AT622" i="3"/>
  <c r="AV622" i="3"/>
  <c r="AX622" i="3"/>
  <c r="AZ622" i="3"/>
  <c r="BB622" i="3"/>
  <c r="BD622" i="3"/>
  <c r="BF622" i="3"/>
  <c r="BH622" i="3"/>
  <c r="BJ622" i="3"/>
  <c r="BL622" i="3"/>
  <c r="Z623" i="3"/>
  <c r="AB623" i="3"/>
  <c r="AD623" i="3"/>
  <c r="AF623" i="3"/>
  <c r="AH623" i="3"/>
  <c r="AJ623" i="3"/>
  <c r="AL623" i="3"/>
  <c r="AN623" i="3"/>
  <c r="AP623" i="3"/>
  <c r="AR623" i="3"/>
  <c r="AT623" i="3"/>
  <c r="AV623" i="3"/>
  <c r="AX623" i="3"/>
  <c r="AZ623" i="3"/>
  <c r="BB623" i="3"/>
  <c r="BD623" i="3"/>
  <c r="BF623" i="3"/>
  <c r="BH623" i="3"/>
  <c r="BJ623" i="3"/>
  <c r="BL623" i="3"/>
  <c r="Z624" i="3"/>
  <c r="AB624" i="3"/>
  <c r="AD624" i="3"/>
  <c r="AF624" i="3"/>
  <c r="AH624" i="3"/>
  <c r="AJ624" i="3"/>
  <c r="AL624" i="3"/>
  <c r="AN624" i="3"/>
  <c r="AP624" i="3"/>
  <c r="AR624" i="3"/>
  <c r="AT624" i="3"/>
  <c r="AV624" i="3"/>
  <c r="AX624" i="3"/>
  <c r="AZ624" i="3"/>
  <c r="BB624" i="3"/>
  <c r="BD624" i="3"/>
  <c r="BF624" i="3"/>
  <c r="BH624" i="3"/>
  <c r="BJ624" i="3"/>
  <c r="BL624" i="3"/>
  <c r="N625" i="3"/>
  <c r="P625" i="3"/>
  <c r="R625" i="3"/>
  <c r="T625" i="3"/>
  <c r="V625" i="3"/>
  <c r="V629" i="3" s="1"/>
  <c r="X625" i="3"/>
  <c r="N626" i="3"/>
  <c r="P626" i="3"/>
  <c r="P630" i="3" s="1"/>
  <c r="R626" i="3"/>
  <c r="R630" i="3" s="1"/>
  <c r="T626" i="3"/>
  <c r="V626" i="3"/>
  <c r="X626" i="3"/>
  <c r="Z627" i="3"/>
  <c r="AB627" i="3"/>
  <c r="AD627" i="3"/>
  <c r="AF627" i="3"/>
  <c r="AH627" i="3"/>
  <c r="AJ627" i="3"/>
  <c r="AL627" i="3"/>
  <c r="AN627" i="3"/>
  <c r="AP627" i="3"/>
  <c r="AR627" i="3"/>
  <c r="AT627" i="3"/>
  <c r="AV627" i="3"/>
  <c r="AX627" i="3"/>
  <c r="AZ627" i="3"/>
  <c r="BB627" i="3"/>
  <c r="BD627" i="3"/>
  <c r="BF627" i="3"/>
  <c r="BH627" i="3"/>
  <c r="BJ627" i="3"/>
  <c r="BL627" i="3"/>
  <c r="Z631" i="3"/>
  <c r="AB631" i="3"/>
  <c r="AD631" i="3"/>
  <c r="AF631" i="3"/>
  <c r="AH631" i="3"/>
  <c r="AJ631" i="3"/>
  <c r="AL631" i="3"/>
  <c r="AN631" i="3"/>
  <c r="AP631" i="3"/>
  <c r="AR631" i="3"/>
  <c r="AT631" i="3"/>
  <c r="AV631" i="3"/>
  <c r="AX631" i="3"/>
  <c r="AZ631" i="3"/>
  <c r="BB631" i="3"/>
  <c r="BD631" i="3"/>
  <c r="BF631" i="3"/>
  <c r="BH631" i="3"/>
  <c r="BJ631" i="3"/>
  <c r="BL631" i="3"/>
  <c r="Z632" i="3"/>
  <c r="AB632" i="3"/>
  <c r="AD632" i="3"/>
  <c r="AF632" i="3"/>
  <c r="AH632" i="3"/>
  <c r="AJ632" i="3"/>
  <c r="AL632" i="3"/>
  <c r="AN632" i="3"/>
  <c r="AP632" i="3"/>
  <c r="AR632" i="3"/>
  <c r="AT632" i="3"/>
  <c r="AV632" i="3"/>
  <c r="AX632" i="3"/>
  <c r="AZ632" i="3"/>
  <c r="BB632" i="3"/>
  <c r="BD632" i="3"/>
  <c r="BF632" i="3"/>
  <c r="BH632" i="3"/>
  <c r="BJ632" i="3"/>
  <c r="BL632" i="3"/>
  <c r="N633" i="3"/>
  <c r="P633" i="3"/>
  <c r="R633" i="3"/>
  <c r="T633" i="3"/>
  <c r="V633" i="3"/>
  <c r="X633" i="3"/>
  <c r="Z634" i="3"/>
  <c r="AB634" i="3"/>
  <c r="AD634" i="3"/>
  <c r="AF634" i="3"/>
  <c r="AH634" i="3"/>
  <c r="AJ634" i="3"/>
  <c r="AL634" i="3"/>
  <c r="AN634" i="3"/>
  <c r="AP634" i="3"/>
  <c r="AR634" i="3"/>
  <c r="AT634" i="3"/>
  <c r="AV634" i="3"/>
  <c r="AX634" i="3"/>
  <c r="AZ634" i="3"/>
  <c r="BB634" i="3"/>
  <c r="BD634" i="3"/>
  <c r="BF634" i="3"/>
  <c r="BH634" i="3"/>
  <c r="BJ634" i="3"/>
  <c r="BL634" i="3"/>
  <c r="Z635" i="3"/>
  <c r="AB635" i="3"/>
  <c r="AD635" i="3"/>
  <c r="AF635" i="3"/>
  <c r="AH635" i="3"/>
  <c r="AJ635" i="3"/>
  <c r="AL635" i="3"/>
  <c r="AN635" i="3"/>
  <c r="AP635" i="3"/>
  <c r="AR635" i="3"/>
  <c r="AT635" i="3"/>
  <c r="AV635" i="3"/>
  <c r="AX635" i="3"/>
  <c r="AZ635" i="3"/>
  <c r="BB635" i="3"/>
  <c r="BD635" i="3"/>
  <c r="BF635" i="3"/>
  <c r="BH635" i="3"/>
  <c r="BJ635" i="3"/>
  <c r="BL635" i="3"/>
  <c r="Z636" i="3"/>
  <c r="AB636" i="3"/>
  <c r="AD636" i="3"/>
  <c r="AF636" i="3"/>
  <c r="AH636" i="3"/>
  <c r="AJ636" i="3"/>
  <c r="AL636" i="3"/>
  <c r="AN636" i="3"/>
  <c r="AP636" i="3"/>
  <c r="AR636" i="3"/>
  <c r="AT636" i="3"/>
  <c r="AV636" i="3"/>
  <c r="AX636" i="3"/>
  <c r="AZ636" i="3"/>
  <c r="BB636" i="3"/>
  <c r="BD636" i="3"/>
  <c r="BF636" i="3"/>
  <c r="BH636" i="3"/>
  <c r="BJ636" i="3"/>
  <c r="BL636" i="3"/>
  <c r="Z637" i="3"/>
  <c r="AB637" i="3"/>
  <c r="AD637" i="3"/>
  <c r="AF637" i="3"/>
  <c r="AH637" i="3"/>
  <c r="AJ637" i="3"/>
  <c r="AL637" i="3"/>
  <c r="AN637" i="3"/>
  <c r="AP637" i="3"/>
  <c r="AR637" i="3"/>
  <c r="AT637" i="3"/>
  <c r="AV637" i="3"/>
  <c r="AX637" i="3"/>
  <c r="AZ637" i="3"/>
  <c r="BB637" i="3"/>
  <c r="BD637" i="3"/>
  <c r="BF637" i="3"/>
  <c r="BH637" i="3"/>
  <c r="BJ637" i="3"/>
  <c r="BL637" i="3"/>
  <c r="Z638" i="3"/>
  <c r="AB638" i="3"/>
  <c r="AD638" i="3"/>
  <c r="AF638" i="3"/>
  <c r="AH638" i="3"/>
  <c r="AJ638" i="3"/>
  <c r="AL638" i="3"/>
  <c r="AN638" i="3"/>
  <c r="AP638" i="3"/>
  <c r="AR638" i="3"/>
  <c r="AT638" i="3"/>
  <c r="AV638" i="3"/>
  <c r="AX638" i="3"/>
  <c r="AZ638" i="3"/>
  <c r="BB638" i="3"/>
  <c r="BD638" i="3"/>
  <c r="BF638" i="3"/>
  <c r="BH638" i="3"/>
  <c r="BJ638" i="3"/>
  <c r="BL638" i="3"/>
  <c r="Z639" i="3"/>
  <c r="AB639" i="3"/>
  <c r="AD639" i="3"/>
  <c r="AF639" i="3"/>
  <c r="AH639" i="3"/>
  <c r="AJ639" i="3"/>
  <c r="AL639" i="3"/>
  <c r="AN639" i="3"/>
  <c r="AP639" i="3"/>
  <c r="AR639" i="3"/>
  <c r="AT639" i="3"/>
  <c r="AV639" i="3"/>
  <c r="AX639" i="3"/>
  <c r="AZ639" i="3"/>
  <c r="BB639" i="3"/>
  <c r="BD639" i="3"/>
  <c r="BF639" i="3"/>
  <c r="BH639" i="3"/>
  <c r="BJ639" i="3"/>
  <c r="BL639" i="3"/>
  <c r="N640" i="3"/>
  <c r="P640" i="3"/>
  <c r="R640" i="3"/>
  <c r="T640" i="3"/>
  <c r="V640" i="3"/>
  <c r="X640" i="3"/>
  <c r="N641" i="3"/>
  <c r="P641" i="3"/>
  <c r="R641" i="3"/>
  <c r="T641" i="3"/>
  <c r="V641" i="3"/>
  <c r="X641" i="3"/>
  <c r="N642" i="3"/>
  <c r="N646" i="3" s="1"/>
  <c r="P642" i="3"/>
  <c r="R642" i="3"/>
  <c r="T642" i="3"/>
  <c r="V642" i="3"/>
  <c r="X642" i="3"/>
  <c r="Z643" i="3"/>
  <c r="AB643" i="3"/>
  <c r="AD643" i="3"/>
  <c r="AF643" i="3"/>
  <c r="AH643" i="3"/>
  <c r="AJ643" i="3"/>
  <c r="AL643" i="3"/>
  <c r="AN643" i="3"/>
  <c r="AP643" i="3"/>
  <c r="AR643" i="3"/>
  <c r="AT643" i="3"/>
  <c r="AV643" i="3"/>
  <c r="AX643" i="3"/>
  <c r="AZ643" i="3"/>
  <c r="BB643" i="3"/>
  <c r="BD643" i="3"/>
  <c r="BF643" i="3"/>
  <c r="BH643" i="3"/>
  <c r="BJ643" i="3"/>
  <c r="BL643" i="3"/>
  <c r="Z647" i="3"/>
  <c r="AB647" i="3"/>
  <c r="AD647" i="3"/>
  <c r="AF647" i="3"/>
  <c r="AH647" i="3"/>
  <c r="AJ647" i="3"/>
  <c r="AL647" i="3"/>
  <c r="AN647" i="3"/>
  <c r="AP647" i="3"/>
  <c r="AR647" i="3"/>
  <c r="AT647" i="3"/>
  <c r="AV647" i="3"/>
  <c r="AX647" i="3"/>
  <c r="AZ647" i="3"/>
  <c r="BB647" i="3"/>
  <c r="BD647" i="3"/>
  <c r="BF647" i="3"/>
  <c r="BH647" i="3"/>
  <c r="BJ647" i="3"/>
  <c r="BL647" i="3"/>
  <c r="Z648" i="3"/>
  <c r="AB648" i="3"/>
  <c r="AD648" i="3"/>
  <c r="AF648" i="3"/>
  <c r="AH648" i="3"/>
  <c r="AJ648" i="3"/>
  <c r="AL648" i="3"/>
  <c r="AN648" i="3"/>
  <c r="AP648" i="3"/>
  <c r="AR648" i="3"/>
  <c r="AT648" i="3"/>
  <c r="AV648" i="3"/>
  <c r="AX648" i="3"/>
  <c r="AZ648" i="3"/>
  <c r="BB648" i="3"/>
  <c r="BD648" i="3"/>
  <c r="BF648" i="3"/>
  <c r="BH648" i="3"/>
  <c r="BJ648" i="3"/>
  <c r="BL648" i="3"/>
  <c r="N649" i="3"/>
  <c r="P649" i="3"/>
  <c r="R649" i="3"/>
  <c r="T649" i="3"/>
  <c r="V649" i="3"/>
  <c r="X649" i="3"/>
  <c r="Z650" i="3"/>
  <c r="AB650" i="3"/>
  <c r="AD650" i="3"/>
  <c r="AF650" i="3"/>
  <c r="AH650" i="3"/>
  <c r="AJ650" i="3"/>
  <c r="AL650" i="3"/>
  <c r="AN650" i="3"/>
  <c r="AP650" i="3"/>
  <c r="AR650" i="3"/>
  <c r="AT650" i="3"/>
  <c r="AV650" i="3"/>
  <c r="AX650" i="3"/>
  <c r="AZ650" i="3"/>
  <c r="BB650" i="3"/>
  <c r="BD650" i="3"/>
  <c r="BF650" i="3"/>
  <c r="BH650" i="3"/>
  <c r="BJ650" i="3"/>
  <c r="BL650" i="3"/>
  <c r="Z651" i="3"/>
  <c r="AB651" i="3"/>
  <c r="AD651" i="3"/>
  <c r="AF651" i="3"/>
  <c r="AH651" i="3"/>
  <c r="AJ651" i="3"/>
  <c r="AL651" i="3"/>
  <c r="AN651" i="3"/>
  <c r="AP651" i="3"/>
  <c r="AR651" i="3"/>
  <c r="AT651" i="3"/>
  <c r="AV651" i="3"/>
  <c r="AX651" i="3"/>
  <c r="AZ651" i="3"/>
  <c r="BB651" i="3"/>
  <c r="BD651" i="3"/>
  <c r="BF651" i="3"/>
  <c r="BH651" i="3"/>
  <c r="BJ651" i="3"/>
  <c r="BL651" i="3"/>
  <c r="N652" i="3"/>
  <c r="P652" i="3"/>
  <c r="R652" i="3"/>
  <c r="T652" i="3"/>
  <c r="V652" i="3"/>
  <c r="X652" i="3"/>
  <c r="Z653" i="3"/>
  <c r="AB653" i="3"/>
  <c r="AD653" i="3"/>
  <c r="AF653" i="3"/>
  <c r="AH653" i="3"/>
  <c r="AJ653" i="3"/>
  <c r="AL653" i="3"/>
  <c r="AN653" i="3"/>
  <c r="AP653" i="3"/>
  <c r="AR653" i="3"/>
  <c r="AT653" i="3"/>
  <c r="AV653" i="3"/>
  <c r="AX653" i="3"/>
  <c r="AZ653" i="3"/>
  <c r="BB653" i="3"/>
  <c r="BD653" i="3"/>
  <c r="BF653" i="3"/>
  <c r="BH653" i="3"/>
  <c r="BJ653" i="3"/>
  <c r="BL653" i="3"/>
  <c r="Z654" i="3"/>
  <c r="AB654" i="3"/>
  <c r="AD654" i="3"/>
  <c r="AF654" i="3"/>
  <c r="AH654" i="3"/>
  <c r="AJ654" i="3"/>
  <c r="AL654" i="3"/>
  <c r="AN654" i="3"/>
  <c r="AP654" i="3"/>
  <c r="AR654" i="3"/>
  <c r="AT654" i="3"/>
  <c r="AV654" i="3"/>
  <c r="AX654" i="3"/>
  <c r="AZ654" i="3"/>
  <c r="BB654" i="3"/>
  <c r="BD654" i="3"/>
  <c r="BF654" i="3"/>
  <c r="BH654" i="3"/>
  <c r="BJ654" i="3"/>
  <c r="BL654" i="3"/>
  <c r="Z658" i="3"/>
  <c r="AB658" i="3"/>
  <c r="AD658" i="3"/>
  <c r="AF658" i="3"/>
  <c r="AH658" i="3"/>
  <c r="AJ658" i="3"/>
  <c r="AL658" i="3"/>
  <c r="AN658" i="3"/>
  <c r="AP658" i="3"/>
  <c r="AR658" i="3"/>
  <c r="AT658" i="3"/>
  <c r="AV658" i="3"/>
  <c r="AX658" i="3"/>
  <c r="AZ658" i="3"/>
  <c r="BB658" i="3"/>
  <c r="BD658" i="3"/>
  <c r="BF658" i="3"/>
  <c r="BH658" i="3"/>
  <c r="BJ658" i="3"/>
  <c r="BL658" i="3"/>
  <c r="Z659" i="3"/>
  <c r="AB659" i="3"/>
  <c r="AD659" i="3"/>
  <c r="AF659" i="3"/>
  <c r="AH659" i="3"/>
  <c r="AJ659" i="3"/>
  <c r="AL659" i="3"/>
  <c r="AN659" i="3"/>
  <c r="AP659" i="3"/>
  <c r="AR659" i="3"/>
  <c r="AT659" i="3"/>
  <c r="AV659" i="3"/>
  <c r="AX659" i="3"/>
  <c r="AZ659" i="3"/>
  <c r="BB659" i="3"/>
  <c r="BD659" i="3"/>
  <c r="BF659" i="3"/>
  <c r="BH659" i="3"/>
  <c r="BJ659" i="3"/>
  <c r="BL659" i="3"/>
  <c r="AB660" i="3"/>
  <c r="AF660" i="3"/>
  <c r="AJ660" i="3"/>
  <c r="AN660" i="3"/>
  <c r="AR660" i="3"/>
  <c r="AV660" i="3"/>
  <c r="AZ660" i="3"/>
  <c r="BD660" i="3"/>
  <c r="BH660" i="3"/>
  <c r="BL660" i="3"/>
  <c r="AB661" i="3"/>
  <c r="AF661" i="3"/>
  <c r="AJ661" i="3"/>
  <c r="AN661" i="3"/>
  <c r="AR661" i="3"/>
  <c r="AV661" i="3"/>
  <c r="AZ661" i="3"/>
  <c r="BD661" i="3"/>
  <c r="BH661" i="3"/>
  <c r="BL661" i="3"/>
  <c r="Z662" i="3"/>
  <c r="AB662" i="3"/>
  <c r="AD662" i="3"/>
  <c r="AF662" i="3"/>
  <c r="AH662" i="3"/>
  <c r="AJ662" i="3"/>
  <c r="AL662" i="3"/>
  <c r="AN662" i="3"/>
  <c r="AP662" i="3"/>
  <c r="AR662" i="3"/>
  <c r="AT662" i="3"/>
  <c r="AV662" i="3"/>
  <c r="AX662" i="3"/>
  <c r="AZ662" i="3"/>
  <c r="BB662" i="3"/>
  <c r="BD662" i="3"/>
  <c r="BF662" i="3"/>
  <c r="BH662" i="3"/>
  <c r="BJ662" i="3"/>
  <c r="BL662" i="3"/>
  <c r="Z663" i="3"/>
  <c r="AB663" i="3"/>
  <c r="AD663" i="3"/>
  <c r="AF663" i="3"/>
  <c r="AH663" i="3"/>
  <c r="AJ663" i="3"/>
  <c r="AL663" i="3"/>
  <c r="AN663" i="3"/>
  <c r="AP663" i="3"/>
  <c r="AR663" i="3"/>
  <c r="AT663" i="3"/>
  <c r="AV663" i="3"/>
  <c r="AX663" i="3"/>
  <c r="AZ663" i="3"/>
  <c r="BB663" i="3"/>
  <c r="BD663" i="3"/>
  <c r="BF663" i="3"/>
  <c r="BH663" i="3"/>
  <c r="BJ663" i="3"/>
  <c r="BL663" i="3"/>
  <c r="Z664" i="3"/>
  <c r="AB664" i="3"/>
  <c r="AD664" i="3"/>
  <c r="AF664" i="3"/>
  <c r="AH664" i="3"/>
  <c r="AJ664" i="3"/>
  <c r="AL664" i="3"/>
  <c r="AN664" i="3"/>
  <c r="AP664" i="3"/>
  <c r="AR664" i="3"/>
  <c r="AT664" i="3"/>
  <c r="AV664" i="3"/>
  <c r="AX664" i="3"/>
  <c r="AZ664" i="3"/>
  <c r="BB664" i="3"/>
  <c r="BD664" i="3"/>
  <c r="BF664" i="3"/>
  <c r="BH664" i="3"/>
  <c r="BJ664" i="3"/>
  <c r="BL664" i="3"/>
  <c r="Z665" i="3"/>
  <c r="AB665" i="3"/>
  <c r="AD665" i="3"/>
  <c r="AF665" i="3"/>
  <c r="AH665" i="3"/>
  <c r="AJ665" i="3"/>
  <c r="AL665" i="3"/>
  <c r="AN665" i="3"/>
  <c r="AP665" i="3"/>
  <c r="AR665" i="3"/>
  <c r="AT665" i="3"/>
  <c r="AV665" i="3"/>
  <c r="AX665" i="3"/>
  <c r="AZ665" i="3"/>
  <c r="BB665" i="3"/>
  <c r="BD665" i="3"/>
  <c r="BF665" i="3"/>
  <c r="BH665" i="3"/>
  <c r="BJ665" i="3"/>
  <c r="BL665" i="3"/>
  <c r="Z666" i="3"/>
  <c r="AB666" i="3"/>
  <c r="AD666" i="3"/>
  <c r="AF666" i="3"/>
  <c r="AH666" i="3"/>
  <c r="AJ666" i="3"/>
  <c r="AL666" i="3"/>
  <c r="AN666" i="3"/>
  <c r="AP666" i="3"/>
  <c r="AR666" i="3"/>
  <c r="AT666" i="3"/>
  <c r="AV666" i="3"/>
  <c r="AX666" i="3"/>
  <c r="AZ666" i="3"/>
  <c r="BB666" i="3"/>
  <c r="BD666" i="3"/>
  <c r="BF666" i="3"/>
  <c r="BH666" i="3"/>
  <c r="BJ666" i="3"/>
  <c r="BL666" i="3"/>
  <c r="Z667" i="3"/>
  <c r="AB667" i="3"/>
  <c r="AD667" i="3"/>
  <c r="AF667" i="3"/>
  <c r="AH667" i="3"/>
  <c r="AJ667" i="3"/>
  <c r="AL667" i="3"/>
  <c r="AN667" i="3"/>
  <c r="AP667" i="3"/>
  <c r="AR667" i="3"/>
  <c r="AT667" i="3"/>
  <c r="AV667" i="3"/>
  <c r="AX667" i="3"/>
  <c r="AZ667" i="3"/>
  <c r="BB667" i="3"/>
  <c r="BD667" i="3"/>
  <c r="BF667" i="3"/>
  <c r="BH667" i="3"/>
  <c r="BJ667" i="3"/>
  <c r="BL667" i="3"/>
  <c r="Z668" i="3"/>
  <c r="AB668" i="3"/>
  <c r="AD668" i="3"/>
  <c r="AF668" i="3"/>
  <c r="AH668" i="3"/>
  <c r="AJ668" i="3"/>
  <c r="AL668" i="3"/>
  <c r="AN668" i="3"/>
  <c r="AP668" i="3"/>
  <c r="AR668" i="3"/>
  <c r="AT668" i="3"/>
  <c r="AV668" i="3"/>
  <c r="AX668" i="3"/>
  <c r="AZ668" i="3"/>
  <c r="BB668" i="3"/>
  <c r="BD668" i="3"/>
  <c r="BF668" i="3"/>
  <c r="BH668" i="3"/>
  <c r="BJ668" i="3"/>
  <c r="BL668" i="3"/>
  <c r="N669" i="3"/>
  <c r="P669" i="3"/>
  <c r="R669" i="3"/>
  <c r="T669" i="3"/>
  <c r="V669" i="3"/>
  <c r="X669" i="3"/>
  <c r="N670" i="3"/>
  <c r="P670" i="3"/>
  <c r="R670" i="3"/>
  <c r="T670" i="3"/>
  <c r="V670" i="3"/>
  <c r="X670" i="3"/>
  <c r="Z671" i="3"/>
  <c r="AB671" i="3"/>
  <c r="AD671" i="3"/>
  <c r="AF671" i="3"/>
  <c r="AH671" i="3"/>
  <c r="AJ671" i="3"/>
  <c r="AL671" i="3"/>
  <c r="AN671" i="3"/>
  <c r="AP671" i="3"/>
  <c r="AR671" i="3"/>
  <c r="AT671" i="3"/>
  <c r="AV671" i="3"/>
  <c r="AX671" i="3"/>
  <c r="AZ671" i="3"/>
  <c r="BB671" i="3"/>
  <c r="BD671" i="3"/>
  <c r="BF671" i="3"/>
  <c r="BH671" i="3"/>
  <c r="BJ671" i="3"/>
  <c r="BL671" i="3"/>
  <c r="N672" i="3"/>
  <c r="P672" i="3"/>
  <c r="R672" i="3"/>
  <c r="T672" i="3"/>
  <c r="V672" i="3"/>
  <c r="X672" i="3"/>
  <c r="Z673" i="3"/>
  <c r="AB673" i="3"/>
  <c r="AD673" i="3"/>
  <c r="AF673" i="3"/>
  <c r="AH673" i="3"/>
  <c r="AJ673" i="3"/>
  <c r="AL673" i="3"/>
  <c r="AN673" i="3"/>
  <c r="AP673" i="3"/>
  <c r="AR673" i="3"/>
  <c r="AT673" i="3"/>
  <c r="AV673" i="3"/>
  <c r="AX673" i="3"/>
  <c r="AZ673" i="3"/>
  <c r="BB673" i="3"/>
  <c r="BD673" i="3"/>
  <c r="BF673" i="3"/>
  <c r="BH673" i="3"/>
  <c r="BJ673" i="3"/>
  <c r="BL673" i="3"/>
  <c r="Z674" i="3"/>
  <c r="AB674" i="3"/>
  <c r="AD674" i="3"/>
  <c r="AF674" i="3"/>
  <c r="AH674" i="3"/>
  <c r="AJ674" i="3"/>
  <c r="AL674" i="3"/>
  <c r="AN674" i="3"/>
  <c r="AP674" i="3"/>
  <c r="AR674" i="3"/>
  <c r="AT674" i="3"/>
  <c r="AV674" i="3"/>
  <c r="AX674" i="3"/>
  <c r="AZ674" i="3"/>
  <c r="BB674" i="3"/>
  <c r="BD674" i="3"/>
  <c r="BF674" i="3"/>
  <c r="BH674" i="3"/>
  <c r="BJ674" i="3"/>
  <c r="BL674" i="3"/>
  <c r="N675" i="3"/>
  <c r="P675" i="3"/>
  <c r="V675" i="3"/>
  <c r="X675" i="3"/>
  <c r="AN675" i="3" s="1"/>
  <c r="AT675" i="3"/>
  <c r="AV675" i="3"/>
  <c r="N676" i="3"/>
  <c r="P676" i="3"/>
  <c r="R676" i="3"/>
  <c r="T676" i="3"/>
  <c r="V676" i="3"/>
  <c r="X676" i="3"/>
  <c r="Z677" i="3"/>
  <c r="AB677" i="3"/>
  <c r="AD677" i="3"/>
  <c r="AF677" i="3"/>
  <c r="AH677" i="3"/>
  <c r="AJ677" i="3"/>
  <c r="AL677" i="3"/>
  <c r="AN677" i="3"/>
  <c r="AP677" i="3"/>
  <c r="AR677" i="3"/>
  <c r="AT677" i="3"/>
  <c r="AV677" i="3"/>
  <c r="AX677" i="3"/>
  <c r="AZ677" i="3"/>
  <c r="BB677" i="3"/>
  <c r="BD677" i="3"/>
  <c r="BF677" i="3"/>
  <c r="BH677" i="3"/>
  <c r="BJ677" i="3"/>
  <c r="BL677" i="3"/>
  <c r="Z679" i="3"/>
  <c r="AB679" i="3"/>
  <c r="AD679" i="3"/>
  <c r="AF679" i="3"/>
  <c r="AH679" i="3"/>
  <c r="AJ679" i="3"/>
  <c r="AL679" i="3"/>
  <c r="AN679" i="3"/>
  <c r="AP679" i="3"/>
  <c r="AR679" i="3"/>
  <c r="AT679" i="3"/>
  <c r="AV679" i="3"/>
  <c r="AX679" i="3"/>
  <c r="AZ679" i="3"/>
  <c r="BB679" i="3"/>
  <c r="BD679" i="3"/>
  <c r="BF679" i="3"/>
  <c r="BH679" i="3"/>
  <c r="BJ679" i="3"/>
  <c r="BL679" i="3"/>
  <c r="N680" i="3"/>
  <c r="P680" i="3"/>
  <c r="R680" i="3"/>
  <c r="T680" i="3"/>
  <c r="V680" i="3"/>
  <c r="X680" i="3"/>
  <c r="N681" i="3"/>
  <c r="P681" i="3"/>
  <c r="R681" i="3"/>
  <c r="T681" i="3"/>
  <c r="V681" i="3"/>
  <c r="X681" i="3"/>
  <c r="N682" i="3"/>
  <c r="P682" i="3"/>
  <c r="R682" i="3"/>
  <c r="T682" i="3"/>
  <c r="V682" i="3"/>
  <c r="X682" i="3"/>
  <c r="Z683" i="3"/>
  <c r="AB683" i="3"/>
  <c r="AD683" i="3"/>
  <c r="AF683" i="3"/>
  <c r="AH683" i="3"/>
  <c r="AJ683" i="3"/>
  <c r="AL683" i="3"/>
  <c r="AN683" i="3"/>
  <c r="AP683" i="3"/>
  <c r="AR683" i="3"/>
  <c r="AT683" i="3"/>
  <c r="AV683" i="3"/>
  <c r="AX683" i="3"/>
  <c r="AZ683" i="3"/>
  <c r="BB683" i="3"/>
  <c r="BD683" i="3"/>
  <c r="BF683" i="3"/>
  <c r="BH683" i="3"/>
  <c r="BJ683" i="3"/>
  <c r="BL683" i="3"/>
  <c r="Z685" i="3"/>
  <c r="AB685" i="3"/>
  <c r="AD685" i="3"/>
  <c r="AF685" i="3"/>
  <c r="AH685" i="3"/>
  <c r="AJ685" i="3"/>
  <c r="AL685" i="3"/>
  <c r="AN685" i="3"/>
  <c r="AP685" i="3"/>
  <c r="AR685" i="3"/>
  <c r="AT685" i="3"/>
  <c r="AV685" i="3"/>
  <c r="AX685" i="3"/>
  <c r="AZ685" i="3"/>
  <c r="BB685" i="3"/>
  <c r="BD685" i="3"/>
  <c r="BF685" i="3"/>
  <c r="BH685" i="3"/>
  <c r="BJ685" i="3"/>
  <c r="BL685" i="3"/>
  <c r="Z686" i="3"/>
  <c r="AB686" i="3"/>
  <c r="AD686" i="3"/>
  <c r="AF686" i="3"/>
  <c r="AH686" i="3"/>
  <c r="AJ686" i="3"/>
  <c r="AL686" i="3"/>
  <c r="AN686" i="3"/>
  <c r="AP686" i="3"/>
  <c r="AR686" i="3"/>
  <c r="AT686" i="3"/>
  <c r="AV686" i="3"/>
  <c r="AX686" i="3"/>
  <c r="AZ686" i="3"/>
  <c r="BB686" i="3"/>
  <c r="BD686" i="3"/>
  <c r="BF686" i="3"/>
  <c r="BH686" i="3"/>
  <c r="BJ686" i="3"/>
  <c r="BL686" i="3"/>
  <c r="Z687" i="3"/>
  <c r="AB687" i="3"/>
  <c r="AD687" i="3"/>
  <c r="AF687" i="3"/>
  <c r="AH687" i="3"/>
  <c r="AJ687" i="3"/>
  <c r="AL687" i="3"/>
  <c r="AN687" i="3"/>
  <c r="AP687" i="3"/>
  <c r="AR687" i="3"/>
  <c r="AT687" i="3"/>
  <c r="AV687" i="3"/>
  <c r="AX687" i="3"/>
  <c r="AZ687" i="3"/>
  <c r="BB687" i="3"/>
  <c r="BD687" i="3"/>
  <c r="BF687" i="3"/>
  <c r="BH687" i="3"/>
  <c r="BJ687" i="3"/>
  <c r="BL687" i="3"/>
  <c r="Z689" i="3"/>
  <c r="AB689" i="3"/>
  <c r="AD689" i="3"/>
  <c r="AF689" i="3"/>
  <c r="AH689" i="3"/>
  <c r="AJ689" i="3"/>
  <c r="AL689" i="3"/>
  <c r="AN689" i="3"/>
  <c r="AP689" i="3"/>
  <c r="AR689" i="3"/>
  <c r="AT689" i="3"/>
  <c r="AV689" i="3"/>
  <c r="AX689" i="3"/>
  <c r="AZ689" i="3"/>
  <c r="BB689" i="3"/>
  <c r="BD689" i="3"/>
  <c r="BF689" i="3"/>
  <c r="BH689" i="3"/>
  <c r="BJ689" i="3"/>
  <c r="BL689" i="3"/>
  <c r="Z690" i="3"/>
  <c r="AB690" i="3"/>
  <c r="AD690" i="3"/>
  <c r="AF690" i="3"/>
  <c r="AH690" i="3"/>
  <c r="AJ690" i="3"/>
  <c r="AL690" i="3"/>
  <c r="AN690" i="3"/>
  <c r="AP690" i="3"/>
  <c r="AR690" i="3"/>
  <c r="AT690" i="3"/>
  <c r="AV690" i="3"/>
  <c r="AX690" i="3"/>
  <c r="AZ690" i="3"/>
  <c r="BB690" i="3"/>
  <c r="BD690" i="3"/>
  <c r="BF690" i="3"/>
  <c r="BH690" i="3"/>
  <c r="BJ690" i="3"/>
  <c r="BL690" i="3"/>
  <c r="Z691" i="3"/>
  <c r="AB691" i="3"/>
  <c r="AD691" i="3"/>
  <c r="AF691" i="3"/>
  <c r="AH691" i="3"/>
  <c r="AJ691" i="3"/>
  <c r="AL691" i="3"/>
  <c r="AN691" i="3"/>
  <c r="AP691" i="3"/>
  <c r="AR691" i="3"/>
  <c r="AT691" i="3"/>
  <c r="AV691" i="3"/>
  <c r="AX691" i="3"/>
  <c r="AZ691" i="3"/>
  <c r="BB691" i="3"/>
  <c r="BD691" i="3"/>
  <c r="BF691" i="3"/>
  <c r="BH691" i="3"/>
  <c r="BJ691" i="3"/>
  <c r="BL691" i="3"/>
  <c r="Z692" i="3"/>
  <c r="AB692" i="3"/>
  <c r="AD692" i="3"/>
  <c r="AF692" i="3"/>
  <c r="AH692" i="3"/>
  <c r="AJ692" i="3"/>
  <c r="AL692" i="3"/>
  <c r="AN692" i="3"/>
  <c r="AP692" i="3"/>
  <c r="AR692" i="3"/>
  <c r="AT692" i="3"/>
  <c r="AV692" i="3"/>
  <c r="AX692" i="3"/>
  <c r="AZ692" i="3"/>
  <c r="BB692" i="3"/>
  <c r="BD692" i="3"/>
  <c r="BF692" i="3"/>
  <c r="BH692" i="3"/>
  <c r="BJ692" i="3"/>
  <c r="BL692" i="3"/>
  <c r="Z693" i="3"/>
  <c r="AB693" i="3"/>
  <c r="AD693" i="3"/>
  <c r="AF693" i="3"/>
  <c r="AH693" i="3"/>
  <c r="AJ693" i="3"/>
  <c r="AL693" i="3"/>
  <c r="AN693" i="3"/>
  <c r="AP693" i="3"/>
  <c r="AR693" i="3"/>
  <c r="AT693" i="3"/>
  <c r="AV693" i="3"/>
  <c r="AX693" i="3"/>
  <c r="AZ693" i="3"/>
  <c r="BB693" i="3"/>
  <c r="BD693" i="3"/>
  <c r="BF693" i="3"/>
  <c r="BH693" i="3"/>
  <c r="BJ693" i="3"/>
  <c r="BL693" i="3"/>
  <c r="Z694" i="3"/>
  <c r="AB694" i="3"/>
  <c r="AD694" i="3"/>
  <c r="AF694" i="3"/>
  <c r="AH694" i="3"/>
  <c r="AJ694" i="3"/>
  <c r="AL694" i="3"/>
  <c r="AN694" i="3"/>
  <c r="AP694" i="3"/>
  <c r="AR694" i="3"/>
  <c r="AT694" i="3"/>
  <c r="AV694" i="3"/>
  <c r="AX694" i="3"/>
  <c r="AZ694" i="3"/>
  <c r="BB694" i="3"/>
  <c r="BD694" i="3"/>
  <c r="BF694" i="3"/>
  <c r="BH694" i="3"/>
  <c r="BJ694" i="3"/>
  <c r="BL694" i="3"/>
  <c r="Z695" i="3"/>
  <c r="AB695" i="3"/>
  <c r="AD695" i="3"/>
  <c r="AF695" i="3"/>
  <c r="AH695" i="3"/>
  <c r="AJ695" i="3"/>
  <c r="AL695" i="3"/>
  <c r="AN695" i="3"/>
  <c r="AP695" i="3"/>
  <c r="AR695" i="3"/>
  <c r="AT695" i="3"/>
  <c r="AV695" i="3"/>
  <c r="AX695" i="3"/>
  <c r="AZ695" i="3"/>
  <c r="BB695" i="3"/>
  <c r="BD695" i="3"/>
  <c r="BF695" i="3"/>
  <c r="BH695" i="3"/>
  <c r="BJ695" i="3"/>
  <c r="BL695" i="3"/>
  <c r="Z696" i="3"/>
  <c r="AB696" i="3"/>
  <c r="AD696" i="3"/>
  <c r="AF696" i="3"/>
  <c r="AH696" i="3"/>
  <c r="AJ696" i="3"/>
  <c r="AL696" i="3"/>
  <c r="AN696" i="3"/>
  <c r="AP696" i="3"/>
  <c r="AR696" i="3"/>
  <c r="AT696" i="3"/>
  <c r="AV696" i="3"/>
  <c r="AX696" i="3"/>
  <c r="AZ696" i="3"/>
  <c r="BB696" i="3"/>
  <c r="BD696" i="3"/>
  <c r="BF696" i="3"/>
  <c r="BH696" i="3"/>
  <c r="BJ696" i="3"/>
  <c r="BL696" i="3"/>
  <c r="N697" i="3"/>
  <c r="P697" i="3"/>
  <c r="R697" i="3"/>
  <c r="T697" i="3"/>
  <c r="V697" i="3"/>
  <c r="X697" i="3"/>
  <c r="N698" i="3"/>
  <c r="P698" i="3"/>
  <c r="R698" i="3"/>
  <c r="T698" i="3"/>
  <c r="V698" i="3"/>
  <c r="X698" i="3"/>
  <c r="Z699" i="3"/>
  <c r="AB699" i="3"/>
  <c r="AD699" i="3"/>
  <c r="AF699" i="3"/>
  <c r="AH699" i="3"/>
  <c r="AJ699" i="3"/>
  <c r="AL699" i="3"/>
  <c r="AN699" i="3"/>
  <c r="AP699" i="3"/>
  <c r="AR699" i="3"/>
  <c r="AT699" i="3"/>
  <c r="AV699" i="3"/>
  <c r="AX699" i="3"/>
  <c r="AZ699" i="3"/>
  <c r="BB699" i="3"/>
  <c r="BD699" i="3"/>
  <c r="BF699" i="3"/>
  <c r="BH699" i="3"/>
  <c r="BJ699" i="3"/>
  <c r="BL699" i="3"/>
  <c r="Z701" i="3"/>
  <c r="AB701" i="3"/>
  <c r="AD701" i="3"/>
  <c r="AF701" i="3"/>
  <c r="AH701" i="3"/>
  <c r="AJ701" i="3"/>
  <c r="AL701" i="3"/>
  <c r="AN701" i="3"/>
  <c r="AP701" i="3"/>
  <c r="AR701" i="3"/>
  <c r="AT701" i="3"/>
  <c r="AV701" i="3"/>
  <c r="AX701" i="3"/>
  <c r="AZ701" i="3"/>
  <c r="BB701" i="3"/>
  <c r="BD701" i="3"/>
  <c r="BF701" i="3"/>
  <c r="BH701" i="3"/>
  <c r="BJ701" i="3"/>
  <c r="BL701" i="3"/>
  <c r="Z702" i="3"/>
  <c r="AB702" i="3"/>
  <c r="AD702" i="3"/>
  <c r="AF702" i="3"/>
  <c r="AH702" i="3"/>
  <c r="AJ702" i="3"/>
  <c r="AL702" i="3"/>
  <c r="AN702" i="3"/>
  <c r="AP702" i="3"/>
  <c r="AR702" i="3"/>
  <c r="AT702" i="3"/>
  <c r="AV702" i="3"/>
  <c r="AX702" i="3"/>
  <c r="AZ702" i="3"/>
  <c r="BB702" i="3"/>
  <c r="BD702" i="3"/>
  <c r="BF702" i="3"/>
  <c r="BH702" i="3"/>
  <c r="BJ702" i="3"/>
  <c r="BL702" i="3"/>
  <c r="Z703" i="3"/>
  <c r="AB703" i="3"/>
  <c r="AD703" i="3"/>
  <c r="AF703" i="3"/>
  <c r="AH703" i="3"/>
  <c r="AJ703" i="3"/>
  <c r="AL703" i="3"/>
  <c r="AN703" i="3"/>
  <c r="AP703" i="3"/>
  <c r="AR703" i="3"/>
  <c r="AT703" i="3"/>
  <c r="AV703" i="3"/>
  <c r="AX703" i="3"/>
  <c r="AZ703" i="3"/>
  <c r="BB703" i="3"/>
  <c r="BD703" i="3"/>
  <c r="BF703" i="3"/>
  <c r="BH703" i="3"/>
  <c r="BJ703" i="3"/>
  <c r="BL703" i="3"/>
  <c r="Z704" i="3"/>
  <c r="AB704" i="3"/>
  <c r="AD704" i="3"/>
  <c r="AF704" i="3"/>
  <c r="AH704" i="3"/>
  <c r="AJ704" i="3"/>
  <c r="AL704" i="3"/>
  <c r="AN704" i="3"/>
  <c r="AP704" i="3"/>
  <c r="AR704" i="3"/>
  <c r="AT704" i="3"/>
  <c r="AV704" i="3"/>
  <c r="AX704" i="3"/>
  <c r="AZ704" i="3"/>
  <c r="BB704" i="3"/>
  <c r="BD704" i="3"/>
  <c r="BF704" i="3"/>
  <c r="BH704" i="3"/>
  <c r="BJ704" i="3"/>
  <c r="BL704" i="3"/>
  <c r="N705" i="3"/>
  <c r="P705" i="3"/>
  <c r="R705" i="3"/>
  <c r="T705" i="3"/>
  <c r="V705" i="3"/>
  <c r="X705" i="3"/>
  <c r="N706" i="3"/>
  <c r="P706" i="3"/>
  <c r="R706" i="3"/>
  <c r="T706" i="3"/>
  <c r="V706" i="3"/>
  <c r="X706" i="3"/>
  <c r="Z707" i="3"/>
  <c r="AB707" i="3"/>
  <c r="AD707" i="3"/>
  <c r="AF707" i="3"/>
  <c r="AH707" i="3"/>
  <c r="AJ707" i="3"/>
  <c r="AL707" i="3"/>
  <c r="AN707" i="3"/>
  <c r="AP707" i="3"/>
  <c r="AR707" i="3"/>
  <c r="AT707" i="3"/>
  <c r="AV707" i="3"/>
  <c r="AX707" i="3"/>
  <c r="AZ707" i="3"/>
  <c r="BB707" i="3"/>
  <c r="BD707" i="3"/>
  <c r="BF707" i="3"/>
  <c r="BH707" i="3"/>
  <c r="BJ707" i="3"/>
  <c r="BL707" i="3"/>
  <c r="Z709" i="3"/>
  <c r="AB709" i="3"/>
  <c r="AD709" i="3"/>
  <c r="AF709" i="3"/>
  <c r="AH709" i="3"/>
  <c r="AJ709" i="3"/>
  <c r="AL709" i="3"/>
  <c r="AN709" i="3"/>
  <c r="AP709" i="3"/>
  <c r="AR709" i="3"/>
  <c r="AT709" i="3"/>
  <c r="AV709" i="3"/>
  <c r="AX709" i="3"/>
  <c r="AZ709" i="3"/>
  <c r="BB709" i="3"/>
  <c r="BD709" i="3"/>
  <c r="BF709" i="3"/>
  <c r="BH709" i="3"/>
  <c r="BJ709" i="3"/>
  <c r="BL709" i="3"/>
  <c r="Z710" i="3"/>
  <c r="AB710" i="3"/>
  <c r="AD710" i="3"/>
  <c r="AF710" i="3"/>
  <c r="AH710" i="3"/>
  <c r="AJ710" i="3"/>
  <c r="AL710" i="3"/>
  <c r="AN710" i="3"/>
  <c r="AP710" i="3"/>
  <c r="AR710" i="3"/>
  <c r="AT710" i="3"/>
  <c r="AV710" i="3"/>
  <c r="AX710" i="3"/>
  <c r="AZ710" i="3"/>
  <c r="BB710" i="3"/>
  <c r="BD710" i="3"/>
  <c r="BF710" i="3"/>
  <c r="BH710" i="3"/>
  <c r="BJ710" i="3"/>
  <c r="BL710" i="3"/>
  <c r="Z711" i="3"/>
  <c r="AB711" i="3"/>
  <c r="AD711" i="3"/>
  <c r="AF711" i="3"/>
  <c r="AH711" i="3"/>
  <c r="AJ711" i="3"/>
  <c r="AL711" i="3"/>
  <c r="AN711" i="3"/>
  <c r="AP711" i="3"/>
  <c r="AR711" i="3"/>
  <c r="AT711" i="3"/>
  <c r="AV711" i="3"/>
  <c r="AX711" i="3"/>
  <c r="AZ711" i="3"/>
  <c r="BB711" i="3"/>
  <c r="BD711" i="3"/>
  <c r="BF711" i="3"/>
  <c r="BH711" i="3"/>
  <c r="BJ711" i="3"/>
  <c r="BL711" i="3"/>
  <c r="Z712" i="3"/>
  <c r="AB712" i="3"/>
  <c r="AD712" i="3"/>
  <c r="AF712" i="3"/>
  <c r="AH712" i="3"/>
  <c r="AJ712" i="3"/>
  <c r="AL712" i="3"/>
  <c r="AN712" i="3"/>
  <c r="AP712" i="3"/>
  <c r="AR712" i="3"/>
  <c r="AT712" i="3"/>
  <c r="AV712" i="3"/>
  <c r="AX712" i="3"/>
  <c r="AZ712" i="3"/>
  <c r="BB712" i="3"/>
  <c r="BD712" i="3"/>
  <c r="BF712" i="3"/>
  <c r="BH712" i="3"/>
  <c r="BJ712" i="3"/>
  <c r="BL712" i="3"/>
  <c r="N713" i="3"/>
  <c r="P713" i="3"/>
  <c r="R713" i="3"/>
  <c r="T713" i="3"/>
  <c r="V713" i="3"/>
  <c r="X713" i="3"/>
  <c r="Z714" i="3"/>
  <c r="AB714" i="3"/>
  <c r="AD714" i="3"/>
  <c r="AF714" i="3"/>
  <c r="AH714" i="3"/>
  <c r="AJ714" i="3"/>
  <c r="AL714" i="3"/>
  <c r="AN714" i="3"/>
  <c r="AP714" i="3"/>
  <c r="AR714" i="3"/>
  <c r="AT714" i="3"/>
  <c r="AV714" i="3"/>
  <c r="AX714" i="3"/>
  <c r="AZ714" i="3"/>
  <c r="BB714" i="3"/>
  <c r="BD714" i="3"/>
  <c r="BF714" i="3"/>
  <c r="BH714" i="3"/>
  <c r="BJ714" i="3"/>
  <c r="BL714" i="3"/>
  <c r="Z715" i="3"/>
  <c r="AB715" i="3"/>
  <c r="AD715" i="3"/>
  <c r="AF715" i="3"/>
  <c r="AH715" i="3"/>
  <c r="AJ715" i="3"/>
  <c r="AL715" i="3"/>
  <c r="AN715" i="3"/>
  <c r="AP715" i="3"/>
  <c r="AR715" i="3"/>
  <c r="AT715" i="3"/>
  <c r="AV715" i="3"/>
  <c r="AX715" i="3"/>
  <c r="AZ715" i="3"/>
  <c r="BB715" i="3"/>
  <c r="BD715" i="3"/>
  <c r="BF715" i="3"/>
  <c r="BH715" i="3"/>
  <c r="BJ715" i="3"/>
  <c r="BL715" i="3"/>
  <c r="Z716" i="3"/>
  <c r="AB716" i="3"/>
  <c r="AD716" i="3"/>
  <c r="AF716" i="3"/>
  <c r="AH716" i="3"/>
  <c r="AJ716" i="3"/>
  <c r="AL716" i="3"/>
  <c r="AN716" i="3"/>
  <c r="AP716" i="3"/>
  <c r="AR716" i="3"/>
  <c r="AT716" i="3"/>
  <c r="AV716" i="3"/>
  <c r="AX716" i="3"/>
  <c r="AZ716" i="3"/>
  <c r="BB716" i="3"/>
  <c r="BD716" i="3"/>
  <c r="BF716" i="3"/>
  <c r="BH716" i="3"/>
  <c r="BJ716" i="3"/>
  <c r="BL716" i="3"/>
  <c r="Z717" i="3"/>
  <c r="AB717" i="3"/>
  <c r="AD717" i="3"/>
  <c r="AF717" i="3"/>
  <c r="AH717" i="3"/>
  <c r="AJ717" i="3"/>
  <c r="AL717" i="3"/>
  <c r="AN717" i="3"/>
  <c r="AP717" i="3"/>
  <c r="AR717" i="3"/>
  <c r="AT717" i="3"/>
  <c r="AV717" i="3"/>
  <c r="AX717" i="3"/>
  <c r="AZ717" i="3"/>
  <c r="BB717" i="3"/>
  <c r="BD717" i="3"/>
  <c r="BF717" i="3"/>
  <c r="BH717" i="3"/>
  <c r="BJ717" i="3"/>
  <c r="BL717" i="3"/>
  <c r="N718" i="3"/>
  <c r="P718" i="3"/>
  <c r="R718" i="3"/>
  <c r="T718" i="3"/>
  <c r="V718" i="3"/>
  <c r="X718" i="3"/>
  <c r="Z719" i="3"/>
  <c r="AB719" i="3"/>
  <c r="AD719" i="3"/>
  <c r="AF719" i="3"/>
  <c r="AH719" i="3"/>
  <c r="AJ719" i="3"/>
  <c r="AL719" i="3"/>
  <c r="AN719" i="3"/>
  <c r="AP719" i="3"/>
  <c r="AR719" i="3"/>
  <c r="AT719" i="3"/>
  <c r="AV719" i="3"/>
  <c r="AX719" i="3"/>
  <c r="AZ719" i="3"/>
  <c r="BB719" i="3"/>
  <c r="BD719" i="3"/>
  <c r="BF719" i="3"/>
  <c r="BH719" i="3"/>
  <c r="BJ719" i="3"/>
  <c r="BL719" i="3"/>
  <c r="Z720" i="3"/>
  <c r="AB720" i="3"/>
  <c r="AD720" i="3"/>
  <c r="AF720" i="3"/>
  <c r="AH720" i="3"/>
  <c r="AJ720" i="3"/>
  <c r="AL720" i="3"/>
  <c r="AN720" i="3"/>
  <c r="AP720" i="3"/>
  <c r="AR720" i="3"/>
  <c r="AT720" i="3"/>
  <c r="AV720" i="3"/>
  <c r="AX720" i="3"/>
  <c r="AZ720" i="3"/>
  <c r="BB720" i="3"/>
  <c r="BD720" i="3"/>
  <c r="BF720" i="3"/>
  <c r="BH720" i="3"/>
  <c r="BJ720" i="3"/>
  <c r="BL720" i="3"/>
  <c r="Z721" i="3"/>
  <c r="AB721" i="3"/>
  <c r="AD721" i="3"/>
  <c r="AF721" i="3"/>
  <c r="AH721" i="3"/>
  <c r="AJ721" i="3"/>
  <c r="AL721" i="3"/>
  <c r="AN721" i="3"/>
  <c r="AP721" i="3"/>
  <c r="AR721" i="3"/>
  <c r="AT721" i="3"/>
  <c r="AV721" i="3"/>
  <c r="AX721" i="3"/>
  <c r="AZ721" i="3"/>
  <c r="BB721" i="3"/>
  <c r="BD721" i="3"/>
  <c r="BF721" i="3"/>
  <c r="BH721" i="3"/>
  <c r="BJ721" i="3"/>
  <c r="BL721" i="3"/>
  <c r="Z723" i="3"/>
  <c r="AB723" i="3"/>
  <c r="AD723" i="3"/>
  <c r="AF723" i="3"/>
  <c r="AH723" i="3"/>
  <c r="AJ723" i="3"/>
  <c r="AL723" i="3"/>
  <c r="AN723" i="3"/>
  <c r="AP723" i="3"/>
  <c r="AR723" i="3"/>
  <c r="AT723" i="3"/>
  <c r="AV723" i="3"/>
  <c r="AX723" i="3"/>
  <c r="AZ723" i="3"/>
  <c r="BB723" i="3"/>
  <c r="BD723" i="3"/>
  <c r="BF723" i="3"/>
  <c r="BH723" i="3"/>
  <c r="BJ723" i="3"/>
  <c r="BL723" i="3"/>
  <c r="Z724" i="3"/>
  <c r="AB724" i="3"/>
  <c r="AD724" i="3"/>
  <c r="AF724" i="3"/>
  <c r="AH724" i="3"/>
  <c r="AJ724" i="3"/>
  <c r="AL724" i="3"/>
  <c r="AN724" i="3"/>
  <c r="AP724" i="3"/>
  <c r="AR724" i="3"/>
  <c r="AT724" i="3"/>
  <c r="AV724" i="3"/>
  <c r="AX724" i="3"/>
  <c r="AZ724" i="3"/>
  <c r="BB724" i="3"/>
  <c r="BD724" i="3"/>
  <c r="BF724" i="3"/>
  <c r="BH724" i="3"/>
  <c r="BJ724" i="3"/>
  <c r="BL724" i="3"/>
  <c r="Z725" i="3"/>
  <c r="AB725" i="3"/>
  <c r="AD725" i="3"/>
  <c r="AF725" i="3"/>
  <c r="AH725" i="3"/>
  <c r="AJ725" i="3"/>
  <c r="AL725" i="3"/>
  <c r="AN725" i="3"/>
  <c r="AP725" i="3"/>
  <c r="AR725" i="3"/>
  <c r="AT725" i="3"/>
  <c r="AV725" i="3"/>
  <c r="AX725" i="3"/>
  <c r="AZ725" i="3"/>
  <c r="BB725" i="3"/>
  <c r="BD725" i="3"/>
  <c r="BF725" i="3"/>
  <c r="BH725" i="3"/>
  <c r="BJ725" i="3"/>
  <c r="BL725" i="3"/>
  <c r="Z726" i="3"/>
  <c r="AB726" i="3"/>
  <c r="AD726" i="3"/>
  <c r="AF726" i="3"/>
  <c r="AH726" i="3"/>
  <c r="AJ726" i="3"/>
  <c r="AL726" i="3"/>
  <c r="AN726" i="3"/>
  <c r="AP726" i="3"/>
  <c r="AR726" i="3"/>
  <c r="AT726" i="3"/>
  <c r="AV726" i="3"/>
  <c r="AX726" i="3"/>
  <c r="AZ726" i="3"/>
  <c r="BB726" i="3"/>
  <c r="BD726" i="3"/>
  <c r="BF726" i="3"/>
  <c r="BH726" i="3"/>
  <c r="BJ726" i="3"/>
  <c r="BL726" i="3"/>
  <c r="AB727" i="3"/>
  <c r="AF727" i="3"/>
  <c r="AJ727" i="3"/>
  <c r="AN727" i="3"/>
  <c r="AR727" i="3"/>
  <c r="AV727" i="3"/>
  <c r="AZ727" i="3"/>
  <c r="BD727" i="3"/>
  <c r="BH727" i="3"/>
  <c r="BL727" i="3"/>
  <c r="Z731" i="3"/>
  <c r="AB731" i="3"/>
  <c r="AD731" i="3"/>
  <c r="AF731" i="3"/>
  <c r="AH731" i="3"/>
  <c r="AJ731" i="3"/>
  <c r="AL731" i="3"/>
  <c r="AN731" i="3"/>
  <c r="AP731" i="3"/>
  <c r="AR731" i="3"/>
  <c r="AT731" i="3"/>
  <c r="AV731" i="3"/>
  <c r="AX731" i="3"/>
  <c r="AZ731" i="3"/>
  <c r="BB731" i="3"/>
  <c r="BD731" i="3"/>
  <c r="BF731" i="3"/>
  <c r="BH731" i="3"/>
  <c r="BJ731" i="3"/>
  <c r="BL731" i="3"/>
  <c r="N732" i="3"/>
  <c r="P732" i="3"/>
  <c r="R732" i="3"/>
  <c r="T732" i="3"/>
  <c r="V732" i="3"/>
  <c r="X732" i="3"/>
  <c r="Z733" i="3"/>
  <c r="AB733" i="3"/>
  <c r="AD733" i="3"/>
  <c r="AF733" i="3"/>
  <c r="AH733" i="3"/>
  <c r="AJ733" i="3"/>
  <c r="AL733" i="3"/>
  <c r="AN733" i="3"/>
  <c r="AP733" i="3"/>
  <c r="AR733" i="3"/>
  <c r="AT733" i="3"/>
  <c r="AV733" i="3"/>
  <c r="AX733" i="3"/>
  <c r="AZ733" i="3"/>
  <c r="BB733" i="3"/>
  <c r="BD733" i="3"/>
  <c r="BF733" i="3"/>
  <c r="BH733" i="3"/>
  <c r="BJ733" i="3"/>
  <c r="BL733" i="3"/>
  <c r="Z734" i="3"/>
  <c r="AB734" i="3"/>
  <c r="AD734" i="3"/>
  <c r="AF734" i="3"/>
  <c r="AH734" i="3"/>
  <c r="AJ734" i="3"/>
  <c r="AL734" i="3"/>
  <c r="AN734" i="3"/>
  <c r="AP734" i="3"/>
  <c r="AR734" i="3"/>
  <c r="AT734" i="3"/>
  <c r="AV734" i="3"/>
  <c r="AX734" i="3"/>
  <c r="AZ734" i="3"/>
  <c r="BB734" i="3"/>
  <c r="BD734" i="3"/>
  <c r="BF734" i="3"/>
  <c r="BH734" i="3"/>
  <c r="BJ734" i="3"/>
  <c r="BL734" i="3"/>
  <c r="Z735" i="3"/>
  <c r="AB735" i="3"/>
  <c r="AD735" i="3"/>
  <c r="AF735" i="3"/>
  <c r="AH735" i="3"/>
  <c r="AJ735" i="3"/>
  <c r="AL735" i="3"/>
  <c r="AN735" i="3"/>
  <c r="AP735" i="3"/>
  <c r="AR735" i="3"/>
  <c r="AT735" i="3"/>
  <c r="AV735" i="3"/>
  <c r="AX735" i="3"/>
  <c r="AZ735" i="3"/>
  <c r="BB735" i="3"/>
  <c r="BD735" i="3"/>
  <c r="BF735" i="3"/>
  <c r="BH735" i="3"/>
  <c r="BJ735" i="3"/>
  <c r="BL735" i="3"/>
  <c r="Z736" i="3"/>
  <c r="AB736" i="3"/>
  <c r="AD736" i="3"/>
  <c r="AF736" i="3"/>
  <c r="AH736" i="3"/>
  <c r="AJ736" i="3"/>
  <c r="AL736" i="3"/>
  <c r="AN736" i="3"/>
  <c r="AP736" i="3"/>
  <c r="AR736" i="3"/>
  <c r="AT736" i="3"/>
  <c r="AV736" i="3"/>
  <c r="AX736" i="3"/>
  <c r="AZ736" i="3"/>
  <c r="BB736" i="3"/>
  <c r="BD736" i="3"/>
  <c r="BF736" i="3"/>
  <c r="BH736" i="3"/>
  <c r="BJ736" i="3"/>
  <c r="BL736" i="3"/>
  <c r="N737" i="3"/>
  <c r="P737" i="3"/>
  <c r="R737" i="3"/>
  <c r="T737" i="3"/>
  <c r="V737" i="3"/>
  <c r="X737" i="3"/>
  <c r="N738" i="3"/>
  <c r="P738" i="3"/>
  <c r="R738" i="3"/>
  <c r="T738" i="3"/>
  <c r="V738" i="3"/>
  <c r="X738" i="3"/>
  <c r="N739" i="3"/>
  <c r="P739" i="3"/>
  <c r="R739" i="3"/>
  <c r="T739" i="3"/>
  <c r="V739" i="3"/>
  <c r="X739" i="3"/>
  <c r="N740" i="3"/>
  <c r="P740" i="3"/>
  <c r="R740" i="3"/>
  <c r="T740" i="3"/>
  <c r="V740" i="3"/>
  <c r="X740" i="3"/>
  <c r="N741" i="3"/>
  <c r="P741" i="3"/>
  <c r="R741" i="3"/>
  <c r="T741" i="3"/>
  <c r="V741" i="3"/>
  <c r="X741" i="3"/>
  <c r="N742" i="3"/>
  <c r="P742" i="3"/>
  <c r="R742" i="3"/>
  <c r="T742" i="3"/>
  <c r="V742" i="3"/>
  <c r="X742" i="3"/>
  <c r="N743" i="3"/>
  <c r="P743" i="3"/>
  <c r="R743" i="3"/>
  <c r="T743" i="3"/>
  <c r="V743" i="3"/>
  <c r="X743" i="3"/>
  <c r="N744" i="3"/>
  <c r="P744" i="3"/>
  <c r="R744" i="3"/>
  <c r="T744" i="3"/>
  <c r="V744" i="3"/>
  <c r="X744" i="3"/>
  <c r="N745" i="3"/>
  <c r="P745" i="3"/>
  <c r="R745" i="3"/>
  <c r="T745" i="3"/>
  <c r="V745" i="3"/>
  <c r="X745" i="3"/>
  <c r="N746" i="3"/>
  <c r="P746" i="3"/>
  <c r="R746" i="3"/>
  <c r="T746" i="3"/>
  <c r="V746" i="3"/>
  <c r="X746" i="3"/>
  <c r="N747" i="3"/>
  <c r="P747" i="3"/>
  <c r="R747" i="3"/>
  <c r="T747" i="3"/>
  <c r="V747" i="3"/>
  <c r="X747" i="3"/>
  <c r="N748" i="3"/>
  <c r="P748" i="3"/>
  <c r="R748" i="3"/>
  <c r="T748" i="3"/>
  <c r="V748" i="3"/>
  <c r="X748" i="3"/>
  <c r="N749" i="3"/>
  <c r="AH749" i="3" s="1"/>
  <c r="P749" i="3"/>
  <c r="AD749" i="3" s="1"/>
  <c r="V749" i="3"/>
  <c r="AB749" i="3" s="1"/>
  <c r="AL749" i="3"/>
  <c r="AN749" i="3"/>
  <c r="AP749" i="3"/>
  <c r="AR749" i="3"/>
  <c r="AT749" i="3"/>
  <c r="AV749" i="3"/>
  <c r="Z750" i="3"/>
  <c r="AB750" i="3"/>
  <c r="AD750" i="3"/>
  <c r="AF750" i="3"/>
  <c r="AH750" i="3"/>
  <c r="AJ750" i="3"/>
  <c r="AL750" i="3"/>
  <c r="AN750" i="3"/>
  <c r="AP750" i="3"/>
  <c r="AR750" i="3"/>
  <c r="AT750" i="3"/>
  <c r="AV750" i="3"/>
  <c r="AX750" i="3"/>
  <c r="AZ750" i="3"/>
  <c r="BB750" i="3"/>
  <c r="BD750" i="3"/>
  <c r="BF750" i="3"/>
  <c r="BH750" i="3"/>
  <c r="BJ750" i="3"/>
  <c r="BL750" i="3"/>
  <c r="Z752" i="3"/>
  <c r="AB752" i="3"/>
  <c r="AD752" i="3"/>
  <c r="AF752" i="3"/>
  <c r="AH752" i="3"/>
  <c r="AJ752" i="3"/>
  <c r="AL752" i="3"/>
  <c r="AN752" i="3"/>
  <c r="AP752" i="3"/>
  <c r="AR752" i="3"/>
  <c r="AT752" i="3"/>
  <c r="AV752" i="3"/>
  <c r="AX752" i="3"/>
  <c r="AZ752" i="3"/>
  <c r="BB752" i="3"/>
  <c r="BD752" i="3"/>
  <c r="BF752" i="3"/>
  <c r="BH752" i="3"/>
  <c r="BJ752" i="3"/>
  <c r="BL752" i="3"/>
  <c r="Z753" i="3"/>
  <c r="AB753" i="3"/>
  <c r="AD753" i="3"/>
  <c r="AF753" i="3"/>
  <c r="AH753" i="3"/>
  <c r="AJ753" i="3"/>
  <c r="AL753" i="3"/>
  <c r="AN753" i="3"/>
  <c r="AP753" i="3"/>
  <c r="AR753" i="3"/>
  <c r="AT753" i="3"/>
  <c r="AV753" i="3"/>
  <c r="AX753" i="3"/>
  <c r="AZ753" i="3"/>
  <c r="BB753" i="3"/>
  <c r="BD753" i="3"/>
  <c r="BF753" i="3"/>
  <c r="BH753" i="3"/>
  <c r="BJ753" i="3"/>
  <c r="BL753" i="3"/>
  <c r="Z754" i="3"/>
  <c r="AB754" i="3"/>
  <c r="AD754" i="3"/>
  <c r="AF754" i="3"/>
  <c r="AH754" i="3"/>
  <c r="AJ754" i="3"/>
  <c r="AL754" i="3"/>
  <c r="AN754" i="3"/>
  <c r="AP754" i="3"/>
  <c r="AR754" i="3"/>
  <c r="AT754" i="3"/>
  <c r="AV754" i="3"/>
  <c r="AX754" i="3"/>
  <c r="AZ754" i="3"/>
  <c r="BB754" i="3"/>
  <c r="BD754" i="3"/>
  <c r="BF754" i="3"/>
  <c r="BH754" i="3"/>
  <c r="BJ754" i="3"/>
  <c r="BL754" i="3"/>
  <c r="Z755" i="3"/>
  <c r="AB755" i="3"/>
  <c r="AD755" i="3"/>
  <c r="AF755" i="3"/>
  <c r="AH755" i="3"/>
  <c r="AJ755" i="3"/>
  <c r="AL755" i="3"/>
  <c r="AN755" i="3"/>
  <c r="AP755" i="3"/>
  <c r="AR755" i="3"/>
  <c r="AT755" i="3"/>
  <c r="AV755" i="3"/>
  <c r="AX755" i="3"/>
  <c r="AZ755" i="3"/>
  <c r="BB755" i="3"/>
  <c r="BD755" i="3"/>
  <c r="BF755" i="3"/>
  <c r="BH755" i="3"/>
  <c r="BJ755" i="3"/>
  <c r="BL755" i="3"/>
  <c r="Z756" i="3"/>
  <c r="AB756" i="3"/>
  <c r="AD756" i="3"/>
  <c r="AF756" i="3"/>
  <c r="AH756" i="3"/>
  <c r="AJ756" i="3"/>
  <c r="AL756" i="3"/>
  <c r="AN756" i="3"/>
  <c r="AP756" i="3"/>
  <c r="AR756" i="3"/>
  <c r="AT756" i="3"/>
  <c r="AV756" i="3"/>
  <c r="AX756" i="3"/>
  <c r="AZ756" i="3"/>
  <c r="BB756" i="3"/>
  <c r="BD756" i="3"/>
  <c r="BF756" i="3"/>
  <c r="BH756" i="3"/>
  <c r="BJ756" i="3"/>
  <c r="BL756" i="3"/>
  <c r="N757" i="3"/>
  <c r="P757" i="3"/>
  <c r="R757" i="3"/>
  <c r="T757" i="3"/>
  <c r="V757" i="3"/>
  <c r="X757" i="3"/>
  <c r="Z758" i="3"/>
  <c r="AB758" i="3"/>
  <c r="AD758" i="3"/>
  <c r="AF758" i="3"/>
  <c r="AH758" i="3"/>
  <c r="AJ758" i="3"/>
  <c r="AL758" i="3"/>
  <c r="AN758" i="3"/>
  <c r="AP758" i="3"/>
  <c r="AR758" i="3"/>
  <c r="AT758" i="3"/>
  <c r="AV758" i="3"/>
  <c r="AX758" i="3"/>
  <c r="AZ758" i="3"/>
  <c r="BB758" i="3"/>
  <c r="BD758" i="3"/>
  <c r="BF758" i="3"/>
  <c r="BH758" i="3"/>
  <c r="BJ758" i="3"/>
  <c r="BL758" i="3"/>
  <c r="Z759" i="3"/>
  <c r="AB759" i="3"/>
  <c r="AD759" i="3"/>
  <c r="AF759" i="3"/>
  <c r="AH759" i="3"/>
  <c r="AJ759" i="3"/>
  <c r="AL759" i="3"/>
  <c r="AN759" i="3"/>
  <c r="AP759" i="3"/>
  <c r="AR759" i="3"/>
  <c r="AT759" i="3"/>
  <c r="AV759" i="3"/>
  <c r="AX759" i="3"/>
  <c r="AZ759" i="3"/>
  <c r="BB759" i="3"/>
  <c r="BD759" i="3"/>
  <c r="BF759" i="3"/>
  <c r="BH759" i="3"/>
  <c r="BJ759" i="3"/>
  <c r="BL759" i="3"/>
  <c r="Z760" i="3"/>
  <c r="AB760" i="3"/>
  <c r="AD760" i="3"/>
  <c r="AF760" i="3"/>
  <c r="AH760" i="3"/>
  <c r="AJ760" i="3"/>
  <c r="AL760" i="3"/>
  <c r="AN760" i="3"/>
  <c r="AP760" i="3"/>
  <c r="AR760" i="3"/>
  <c r="AT760" i="3"/>
  <c r="AV760" i="3"/>
  <c r="AX760" i="3"/>
  <c r="AZ760" i="3"/>
  <c r="BB760" i="3"/>
  <c r="BD760" i="3"/>
  <c r="BF760" i="3"/>
  <c r="BH760" i="3"/>
  <c r="BJ760" i="3"/>
  <c r="BL760" i="3"/>
  <c r="Z761" i="3"/>
  <c r="AB761" i="3"/>
  <c r="AD761" i="3"/>
  <c r="AF761" i="3"/>
  <c r="AH761" i="3"/>
  <c r="AJ761" i="3"/>
  <c r="AL761" i="3"/>
  <c r="AN761" i="3"/>
  <c r="AP761" i="3"/>
  <c r="AR761" i="3"/>
  <c r="AT761" i="3"/>
  <c r="AV761" i="3"/>
  <c r="AX761" i="3"/>
  <c r="AZ761" i="3"/>
  <c r="BB761" i="3"/>
  <c r="BD761" i="3"/>
  <c r="BF761" i="3"/>
  <c r="BH761" i="3"/>
  <c r="BJ761" i="3"/>
  <c r="BL761" i="3"/>
  <c r="Z765" i="3"/>
  <c r="AB765" i="3"/>
  <c r="AD765" i="3"/>
  <c r="AF765" i="3"/>
  <c r="AH765" i="3"/>
  <c r="AJ765" i="3"/>
  <c r="AL765" i="3"/>
  <c r="AN765" i="3"/>
  <c r="AP765" i="3"/>
  <c r="AR765" i="3"/>
  <c r="AT765" i="3"/>
  <c r="AV765" i="3"/>
  <c r="AX765" i="3"/>
  <c r="AZ765" i="3"/>
  <c r="BB765" i="3"/>
  <c r="BD765" i="3"/>
  <c r="BF765" i="3"/>
  <c r="BH765" i="3"/>
  <c r="BJ765" i="3"/>
  <c r="BL765" i="3"/>
  <c r="Z769" i="3"/>
  <c r="AB769" i="3"/>
  <c r="AD769" i="3"/>
  <c r="AF769" i="3"/>
  <c r="AH769" i="3"/>
  <c r="AJ769" i="3"/>
  <c r="AL769" i="3"/>
  <c r="AN769" i="3"/>
  <c r="AP769" i="3"/>
  <c r="AR769" i="3"/>
  <c r="AT769" i="3"/>
  <c r="AV769" i="3"/>
  <c r="AX769" i="3"/>
  <c r="AZ769" i="3"/>
  <c r="BB769" i="3"/>
  <c r="BD769" i="3"/>
  <c r="BF769" i="3"/>
  <c r="BH769" i="3"/>
  <c r="BJ769" i="3"/>
  <c r="BL769" i="3"/>
  <c r="N15" i="2"/>
  <c r="P15" i="2"/>
  <c r="R15" i="2"/>
  <c r="T15" i="2"/>
  <c r="V15" i="2"/>
  <c r="X15" i="2"/>
  <c r="N16" i="2"/>
  <c r="P16" i="2"/>
  <c r="R16" i="2"/>
  <c r="V16" i="2"/>
  <c r="X16" i="2"/>
  <c r="Z20" i="2"/>
  <c r="AB20" i="2"/>
  <c r="AD20" i="2"/>
  <c r="AF20" i="2"/>
  <c r="AH20" i="2"/>
  <c r="AJ20" i="2"/>
  <c r="AL20" i="2"/>
  <c r="AN20" i="2"/>
  <c r="AP20" i="2"/>
  <c r="AR20" i="2"/>
  <c r="AT20" i="2"/>
  <c r="AV20" i="2"/>
  <c r="AX20" i="2"/>
  <c r="AZ20" i="2"/>
  <c r="BB20" i="2"/>
  <c r="BD20" i="2"/>
  <c r="BF20" i="2"/>
  <c r="BH20" i="2"/>
  <c r="BJ20" i="2"/>
  <c r="BL20" i="2"/>
  <c r="N21" i="2"/>
  <c r="P21" i="2"/>
  <c r="R21" i="2"/>
  <c r="T21" i="2"/>
  <c r="V21" i="2"/>
  <c r="X21" i="2"/>
  <c r="N22" i="2"/>
  <c r="P22" i="2"/>
  <c r="R22" i="2"/>
  <c r="T22" i="2"/>
  <c r="V22" i="2"/>
  <c r="X22" i="2"/>
  <c r="Z26" i="2"/>
  <c r="AB26" i="2"/>
  <c r="AD26" i="2"/>
  <c r="AF26" i="2"/>
  <c r="AH26" i="2"/>
  <c r="AJ26" i="2"/>
  <c r="AL26" i="2"/>
  <c r="AN26" i="2"/>
  <c r="AP26" i="2"/>
  <c r="AR26" i="2"/>
  <c r="AT26" i="2"/>
  <c r="AV26" i="2"/>
  <c r="AX26" i="2"/>
  <c r="AZ26" i="2"/>
  <c r="BB26" i="2"/>
  <c r="BD26" i="2"/>
  <c r="BF26" i="2"/>
  <c r="BH26" i="2"/>
  <c r="BJ26" i="2"/>
  <c r="BL26" i="2"/>
  <c r="N27" i="2"/>
  <c r="P27" i="2"/>
  <c r="R27" i="2"/>
  <c r="T27" i="2"/>
  <c r="V27" i="2"/>
  <c r="X27" i="2"/>
  <c r="N28" i="2"/>
  <c r="P28" i="2"/>
  <c r="R28" i="2"/>
  <c r="T28" i="2"/>
  <c r="V28" i="2"/>
  <c r="X28" i="2"/>
  <c r="Z32" i="2"/>
  <c r="AB32" i="2"/>
  <c r="AD32" i="2"/>
  <c r="AF32" i="2"/>
  <c r="AH32" i="2"/>
  <c r="AJ32" i="2"/>
  <c r="AL32" i="2"/>
  <c r="AN32" i="2"/>
  <c r="AP32" i="2"/>
  <c r="AR32" i="2"/>
  <c r="AT32" i="2"/>
  <c r="AV32" i="2"/>
  <c r="AX32" i="2"/>
  <c r="AZ32" i="2"/>
  <c r="BB32" i="2"/>
  <c r="BD32" i="2"/>
  <c r="BF32" i="2"/>
  <c r="BH32" i="2"/>
  <c r="BJ32" i="2"/>
  <c r="BL32" i="2"/>
  <c r="N33" i="2"/>
  <c r="P33" i="2"/>
  <c r="R33" i="2"/>
  <c r="T33" i="2"/>
  <c r="V33" i="2"/>
  <c r="X33" i="2"/>
  <c r="N34" i="2"/>
  <c r="P34" i="2"/>
  <c r="R34" i="2"/>
  <c r="T34" i="2"/>
  <c r="V34" i="2"/>
  <c r="X34" i="2"/>
  <c r="N43" i="2"/>
  <c r="P43" i="2"/>
  <c r="R43" i="2"/>
  <c r="T43" i="2"/>
  <c r="V43" i="2"/>
  <c r="X43" i="2"/>
  <c r="N44" i="2"/>
  <c r="P44" i="2"/>
  <c r="R44" i="2"/>
  <c r="T44" i="2"/>
  <c r="V44" i="2"/>
  <c r="X44" i="2"/>
  <c r="Z47" i="2"/>
  <c r="AB47" i="2"/>
  <c r="AD47" i="2"/>
  <c r="AF47" i="2"/>
  <c r="AH47" i="2"/>
  <c r="AJ47" i="2"/>
  <c r="AL47" i="2"/>
  <c r="AN47" i="2"/>
  <c r="AP47" i="2"/>
  <c r="AR47" i="2"/>
  <c r="AT47" i="2"/>
  <c r="AV47" i="2"/>
  <c r="AX47" i="2"/>
  <c r="AZ47" i="2"/>
  <c r="BB47" i="2"/>
  <c r="BD47" i="2"/>
  <c r="BF47" i="2"/>
  <c r="BH47" i="2"/>
  <c r="BJ47" i="2"/>
  <c r="BL47" i="2"/>
  <c r="Z49" i="2"/>
  <c r="AB49" i="2"/>
  <c r="AD49" i="2"/>
  <c r="AF49" i="2"/>
  <c r="AH49" i="2"/>
  <c r="AJ49" i="2"/>
  <c r="AL49" i="2"/>
  <c r="AN49" i="2"/>
  <c r="AP49" i="2"/>
  <c r="AR49" i="2"/>
  <c r="AT49" i="2"/>
  <c r="AV49" i="2"/>
  <c r="AX49" i="2"/>
  <c r="AZ49" i="2"/>
  <c r="BB49" i="2"/>
  <c r="BD49" i="2"/>
  <c r="BF49" i="2"/>
  <c r="BH49" i="2"/>
  <c r="BJ49" i="2"/>
  <c r="BL49" i="2"/>
  <c r="AB52" i="2"/>
  <c r="AF52" i="2"/>
  <c r="AJ52" i="2"/>
  <c r="AN52" i="2"/>
  <c r="AR52" i="2"/>
  <c r="AV52" i="2"/>
  <c r="AZ52" i="2"/>
  <c r="BD52" i="2"/>
  <c r="BH52" i="2"/>
  <c r="BL52" i="2"/>
  <c r="AB54" i="2"/>
  <c r="AF54" i="2"/>
  <c r="AJ54" i="2"/>
  <c r="AN54" i="2"/>
  <c r="AR54" i="2"/>
  <c r="AV54" i="2"/>
  <c r="AZ54" i="2"/>
  <c r="BD54" i="2"/>
  <c r="BH54" i="2"/>
  <c r="BL54" i="2"/>
  <c r="Z55" i="2"/>
  <c r="AB55" i="2"/>
  <c r="AD55" i="2"/>
  <c r="AF55" i="2"/>
  <c r="AH55" i="2"/>
  <c r="AJ55" i="2"/>
  <c r="AL55" i="2"/>
  <c r="AN55" i="2"/>
  <c r="AP55" i="2"/>
  <c r="AR55" i="2"/>
  <c r="AT55" i="2"/>
  <c r="AV55" i="2"/>
  <c r="AX55" i="2"/>
  <c r="AZ55" i="2"/>
  <c r="BB55" i="2"/>
  <c r="BD55" i="2"/>
  <c r="BF55" i="2"/>
  <c r="BH55" i="2"/>
  <c r="BJ55" i="2"/>
  <c r="BL55" i="2"/>
  <c r="Z56" i="2"/>
  <c r="AB56" i="2"/>
  <c r="AD56" i="2"/>
  <c r="AF56" i="2"/>
  <c r="AH56" i="2"/>
  <c r="AJ56" i="2"/>
  <c r="AL56" i="2"/>
  <c r="AN56" i="2"/>
  <c r="AP56" i="2"/>
  <c r="AR56" i="2"/>
  <c r="AT56" i="2"/>
  <c r="AV56" i="2"/>
  <c r="AX56" i="2"/>
  <c r="AZ56" i="2"/>
  <c r="BB56" i="2"/>
  <c r="BD56" i="2"/>
  <c r="BF56" i="2"/>
  <c r="BH56" i="2"/>
  <c r="BJ56" i="2"/>
  <c r="BL56" i="2"/>
  <c r="Z57" i="2"/>
  <c r="AB57" i="2"/>
  <c r="AD57" i="2"/>
  <c r="AF57" i="2"/>
  <c r="AH57" i="2"/>
  <c r="AJ57" i="2"/>
  <c r="AL57" i="2"/>
  <c r="AN57" i="2"/>
  <c r="AP57" i="2"/>
  <c r="AR57" i="2"/>
  <c r="AT57" i="2"/>
  <c r="AV57" i="2"/>
  <c r="AX57" i="2"/>
  <c r="AZ57" i="2"/>
  <c r="BB57" i="2"/>
  <c r="BD57" i="2"/>
  <c r="BF57" i="2"/>
  <c r="BH57" i="2"/>
  <c r="BJ57" i="2"/>
  <c r="BL57" i="2"/>
  <c r="Z58" i="2"/>
  <c r="AB58" i="2"/>
  <c r="AD58" i="2"/>
  <c r="AF58" i="2"/>
  <c r="AH58" i="2"/>
  <c r="AJ58" i="2"/>
  <c r="AL58" i="2"/>
  <c r="AN58" i="2"/>
  <c r="AP58" i="2"/>
  <c r="AR58" i="2"/>
  <c r="AT58" i="2"/>
  <c r="AV58" i="2"/>
  <c r="AX58" i="2"/>
  <c r="AZ58" i="2"/>
  <c r="BB58" i="2"/>
  <c r="BD58" i="2"/>
  <c r="BF58" i="2"/>
  <c r="BH58" i="2"/>
  <c r="BJ58" i="2"/>
  <c r="BL58" i="2"/>
  <c r="Z59" i="2"/>
  <c r="AB59" i="2"/>
  <c r="AD59" i="2"/>
  <c r="AF59" i="2"/>
  <c r="AH59" i="2"/>
  <c r="AJ59" i="2"/>
  <c r="AL59" i="2"/>
  <c r="AN59" i="2"/>
  <c r="AP59" i="2"/>
  <c r="AR59" i="2"/>
  <c r="AT59" i="2"/>
  <c r="AV59" i="2"/>
  <c r="AX59" i="2"/>
  <c r="AZ59" i="2"/>
  <c r="BB59" i="2"/>
  <c r="BD59" i="2"/>
  <c r="BF59" i="2"/>
  <c r="BH59" i="2"/>
  <c r="BJ59" i="2"/>
  <c r="BL59" i="2"/>
  <c r="Z60" i="2"/>
  <c r="AB60" i="2"/>
  <c r="AD60" i="2"/>
  <c r="AF60" i="2"/>
  <c r="AH60" i="2"/>
  <c r="AJ60" i="2"/>
  <c r="AL60" i="2"/>
  <c r="AN60" i="2"/>
  <c r="AP60" i="2"/>
  <c r="AR60" i="2"/>
  <c r="AT60" i="2"/>
  <c r="AV60" i="2"/>
  <c r="AX60" i="2"/>
  <c r="AZ60" i="2"/>
  <c r="BB60" i="2"/>
  <c r="BD60" i="2"/>
  <c r="BF60" i="2"/>
  <c r="BH60" i="2"/>
  <c r="BJ60" i="2"/>
  <c r="BL60" i="2"/>
  <c r="N61" i="2"/>
  <c r="P61" i="2"/>
  <c r="R61" i="2"/>
  <c r="T61" i="2"/>
  <c r="V61" i="2"/>
  <c r="X61" i="2"/>
  <c r="N62" i="2"/>
  <c r="P62" i="2"/>
  <c r="R62" i="2"/>
  <c r="T62" i="2"/>
  <c r="V62" i="2"/>
  <c r="X62" i="2"/>
  <c r="Z63" i="2"/>
  <c r="AB63" i="2"/>
  <c r="AD63" i="2"/>
  <c r="AF63" i="2"/>
  <c r="AH63" i="2"/>
  <c r="AJ63" i="2"/>
  <c r="AL63" i="2"/>
  <c r="AN63" i="2"/>
  <c r="AP63" i="2"/>
  <c r="AR63" i="2"/>
  <c r="AT63" i="2"/>
  <c r="AV63" i="2"/>
  <c r="AX63" i="2"/>
  <c r="AZ63" i="2"/>
  <c r="BB63" i="2"/>
  <c r="BD63" i="2"/>
  <c r="BF63" i="2"/>
  <c r="BH63" i="2"/>
  <c r="BJ63" i="2"/>
  <c r="BL63" i="2"/>
  <c r="Z65" i="2"/>
  <c r="AB65" i="2"/>
  <c r="AD65" i="2"/>
  <c r="AF65" i="2"/>
  <c r="AH65" i="2"/>
  <c r="AJ65" i="2"/>
  <c r="AL65" i="2"/>
  <c r="AN65" i="2"/>
  <c r="AP65" i="2"/>
  <c r="AR65" i="2"/>
  <c r="AT65" i="2"/>
  <c r="AV65" i="2"/>
  <c r="AX65" i="2"/>
  <c r="AZ65" i="2"/>
  <c r="BB65" i="2"/>
  <c r="BD65" i="2"/>
  <c r="BF65" i="2"/>
  <c r="BH65" i="2"/>
  <c r="BJ65" i="2"/>
  <c r="BL65" i="2"/>
  <c r="N66" i="2"/>
  <c r="P66" i="2"/>
  <c r="R66" i="2"/>
  <c r="T66" i="2"/>
  <c r="V66" i="2"/>
  <c r="X66" i="2"/>
  <c r="N67" i="2"/>
  <c r="P67" i="2"/>
  <c r="R67" i="2"/>
  <c r="T67" i="2"/>
  <c r="V67" i="2"/>
  <c r="X67" i="2"/>
  <c r="Z68" i="2"/>
  <c r="AB68" i="2"/>
  <c r="AD68" i="2"/>
  <c r="AF68" i="2"/>
  <c r="AH68" i="2"/>
  <c r="AJ68" i="2"/>
  <c r="AL68" i="2"/>
  <c r="AN68" i="2"/>
  <c r="AP68" i="2"/>
  <c r="AR68" i="2"/>
  <c r="AT68" i="2"/>
  <c r="AV68" i="2"/>
  <c r="AX68" i="2"/>
  <c r="AZ68" i="2"/>
  <c r="BB68" i="2"/>
  <c r="BD68" i="2"/>
  <c r="BF68" i="2"/>
  <c r="BH68" i="2"/>
  <c r="BJ68" i="2"/>
  <c r="BL68" i="2"/>
  <c r="Z69" i="2"/>
  <c r="AB69" i="2"/>
  <c r="AD69" i="2"/>
  <c r="AF69" i="2"/>
  <c r="AH69" i="2"/>
  <c r="AJ69" i="2"/>
  <c r="AL69" i="2"/>
  <c r="AN69" i="2"/>
  <c r="AP69" i="2"/>
  <c r="AR69" i="2"/>
  <c r="AT69" i="2"/>
  <c r="AV69" i="2"/>
  <c r="AX69" i="2"/>
  <c r="AZ69" i="2"/>
  <c r="BB69" i="2"/>
  <c r="BD69" i="2"/>
  <c r="BF69" i="2"/>
  <c r="BH69" i="2"/>
  <c r="BJ69" i="2"/>
  <c r="BL69" i="2"/>
  <c r="O70" i="2"/>
  <c r="AA70" i="2"/>
  <c r="AE70" i="2"/>
  <c r="AI70" i="2"/>
  <c r="AM70" i="2"/>
  <c r="AQ70" i="2"/>
  <c r="AU70" i="2"/>
  <c r="AY70" i="2"/>
  <c r="BC70" i="2"/>
  <c r="BG70" i="2"/>
  <c r="BK70" i="2"/>
  <c r="O72" i="2"/>
  <c r="O71" i="2" s="1"/>
  <c r="AA72" i="2"/>
  <c r="AA71" i="2" s="1"/>
  <c r="AE72" i="2"/>
  <c r="AE71" i="2" s="1"/>
  <c r="AI72" i="2"/>
  <c r="AI71" i="2" s="1"/>
  <c r="AM72" i="2"/>
  <c r="AM71" i="2" s="1"/>
  <c r="AQ72" i="2"/>
  <c r="AQ71" i="2" s="1"/>
  <c r="AU72" i="2"/>
  <c r="AU71" i="2" s="1"/>
  <c r="AY72" i="2"/>
  <c r="AY71" i="2" s="1"/>
  <c r="BC72" i="2"/>
  <c r="BC71" i="2" s="1"/>
  <c r="BG72" i="2"/>
  <c r="BG71" i="2" s="1"/>
  <c r="BK72" i="2"/>
  <c r="BK71" i="2" s="1"/>
  <c r="Z73" i="2"/>
  <c r="AB73" i="2"/>
  <c r="AD73" i="2"/>
  <c r="AF73" i="2"/>
  <c r="AH73" i="2"/>
  <c r="AJ73" i="2"/>
  <c r="AL73" i="2"/>
  <c r="AN73" i="2"/>
  <c r="AP73" i="2"/>
  <c r="AR73" i="2"/>
  <c r="AT73" i="2"/>
  <c r="AV73" i="2"/>
  <c r="AX73" i="2"/>
  <c r="AZ73" i="2"/>
  <c r="BB73" i="2"/>
  <c r="BD73" i="2"/>
  <c r="BF73" i="2"/>
  <c r="BH73" i="2"/>
  <c r="BJ73" i="2"/>
  <c r="BL73" i="2"/>
  <c r="Z74" i="2"/>
  <c r="AB74" i="2"/>
  <c r="AD74" i="2"/>
  <c r="AF74" i="2"/>
  <c r="AH74" i="2"/>
  <c r="AJ74" i="2"/>
  <c r="AL74" i="2"/>
  <c r="AN74" i="2"/>
  <c r="AP74" i="2"/>
  <c r="AR74" i="2"/>
  <c r="AT74" i="2"/>
  <c r="AV74" i="2"/>
  <c r="AX74" i="2"/>
  <c r="AZ74" i="2"/>
  <c r="BB74" i="2"/>
  <c r="BD74" i="2"/>
  <c r="BF74" i="2"/>
  <c r="BH74" i="2"/>
  <c r="BJ74" i="2"/>
  <c r="BL74" i="2"/>
  <c r="Z75" i="2"/>
  <c r="AB75" i="2"/>
  <c r="AD75" i="2"/>
  <c r="AF75" i="2"/>
  <c r="AH75" i="2"/>
  <c r="AJ75" i="2"/>
  <c r="AL75" i="2"/>
  <c r="AN75" i="2"/>
  <c r="AP75" i="2"/>
  <c r="AR75" i="2"/>
  <c r="AT75" i="2"/>
  <c r="AV75" i="2"/>
  <c r="AX75" i="2"/>
  <c r="AZ75" i="2"/>
  <c r="BB75" i="2"/>
  <c r="BD75" i="2"/>
  <c r="BF75" i="2"/>
  <c r="BH75" i="2"/>
  <c r="BJ75" i="2"/>
  <c r="BL75" i="2"/>
  <c r="Z76" i="2"/>
  <c r="AB76" i="2"/>
  <c r="AD76" i="2"/>
  <c r="AF76" i="2"/>
  <c r="AH76" i="2"/>
  <c r="AJ76" i="2"/>
  <c r="AL76" i="2"/>
  <c r="AN76" i="2"/>
  <c r="AP76" i="2"/>
  <c r="AR76" i="2"/>
  <c r="AT76" i="2"/>
  <c r="AV76" i="2"/>
  <c r="AX76" i="2"/>
  <c r="AZ76" i="2"/>
  <c r="BB76" i="2"/>
  <c r="BD76" i="2"/>
  <c r="BF76" i="2"/>
  <c r="BH76" i="2"/>
  <c r="BJ76" i="2"/>
  <c r="BL76" i="2"/>
  <c r="Z77" i="2"/>
  <c r="AB77" i="2"/>
  <c r="AD77" i="2"/>
  <c r="AF77" i="2"/>
  <c r="AH77" i="2"/>
  <c r="AJ77" i="2"/>
  <c r="AL77" i="2"/>
  <c r="AN77" i="2"/>
  <c r="AP77" i="2"/>
  <c r="AR77" i="2"/>
  <c r="AT77" i="2"/>
  <c r="AV77" i="2"/>
  <c r="AX77" i="2"/>
  <c r="AZ77" i="2"/>
  <c r="BB77" i="2"/>
  <c r="BD77" i="2"/>
  <c r="BF77" i="2"/>
  <c r="BH77" i="2"/>
  <c r="BJ77" i="2"/>
  <c r="BL77" i="2"/>
  <c r="Z78" i="2"/>
  <c r="AB78" i="2"/>
  <c r="AD78" i="2"/>
  <c r="AF78" i="2"/>
  <c r="AH78" i="2"/>
  <c r="AJ78" i="2"/>
  <c r="AL78" i="2"/>
  <c r="AN78" i="2"/>
  <c r="AP78" i="2"/>
  <c r="AR78" i="2"/>
  <c r="AT78" i="2"/>
  <c r="AV78" i="2"/>
  <c r="AX78" i="2"/>
  <c r="AZ78" i="2"/>
  <c r="BB78" i="2"/>
  <c r="BD78" i="2"/>
  <c r="BF78" i="2"/>
  <c r="BH78" i="2"/>
  <c r="BJ78" i="2"/>
  <c r="BL78" i="2"/>
  <c r="Z79" i="2"/>
  <c r="AB79" i="2"/>
  <c r="AD79" i="2"/>
  <c r="AF79" i="2"/>
  <c r="AH79" i="2"/>
  <c r="AJ79" i="2"/>
  <c r="AL79" i="2"/>
  <c r="AN79" i="2"/>
  <c r="AP79" i="2"/>
  <c r="AR79" i="2"/>
  <c r="AT79" i="2"/>
  <c r="AV79" i="2"/>
  <c r="AX79" i="2"/>
  <c r="AZ79" i="2"/>
  <c r="BB79" i="2"/>
  <c r="BD79" i="2"/>
  <c r="BF79" i="2"/>
  <c r="BH79" i="2"/>
  <c r="BJ79" i="2"/>
  <c r="BL79" i="2"/>
  <c r="Z80" i="2"/>
  <c r="AB80" i="2"/>
  <c r="AD80" i="2"/>
  <c r="AF80" i="2"/>
  <c r="AH80" i="2"/>
  <c r="AJ80" i="2"/>
  <c r="AL80" i="2"/>
  <c r="AN80" i="2"/>
  <c r="AP80" i="2"/>
  <c r="AR80" i="2"/>
  <c r="AT80" i="2"/>
  <c r="AV80" i="2"/>
  <c r="AX80" i="2"/>
  <c r="AZ80" i="2"/>
  <c r="BB80" i="2"/>
  <c r="BD80" i="2"/>
  <c r="BF80" i="2"/>
  <c r="BH80" i="2"/>
  <c r="BJ80" i="2"/>
  <c r="BL80" i="2"/>
  <c r="Z81" i="2"/>
  <c r="AB81" i="2"/>
  <c r="AD81" i="2"/>
  <c r="AF81" i="2"/>
  <c r="AH81" i="2"/>
  <c r="AJ81" i="2"/>
  <c r="AL81" i="2"/>
  <c r="AN81" i="2"/>
  <c r="AP81" i="2"/>
  <c r="AR81" i="2"/>
  <c r="AT81" i="2"/>
  <c r="AV81" i="2"/>
  <c r="AX81" i="2"/>
  <c r="AZ81" i="2"/>
  <c r="BB81" i="2"/>
  <c r="BD81" i="2"/>
  <c r="BF81" i="2"/>
  <c r="BH81" i="2"/>
  <c r="BJ81" i="2"/>
  <c r="BL81" i="2"/>
  <c r="Z82" i="2"/>
  <c r="AB82" i="2"/>
  <c r="AD82" i="2"/>
  <c r="AF82" i="2"/>
  <c r="AH82" i="2"/>
  <c r="AJ82" i="2"/>
  <c r="AL82" i="2"/>
  <c r="AN82" i="2"/>
  <c r="AP82" i="2"/>
  <c r="AR82" i="2"/>
  <c r="AT82" i="2"/>
  <c r="AV82" i="2"/>
  <c r="AX82" i="2"/>
  <c r="AZ82" i="2"/>
  <c r="BB82" i="2"/>
  <c r="BD82" i="2"/>
  <c r="BF82" i="2"/>
  <c r="BH82" i="2"/>
  <c r="BJ82" i="2"/>
  <c r="BL82" i="2"/>
  <c r="N83" i="2"/>
  <c r="P83" i="2"/>
  <c r="R83" i="2"/>
  <c r="T83" i="2"/>
  <c r="V83" i="2"/>
  <c r="X83" i="2"/>
  <c r="N84" i="2"/>
  <c r="N88" i="2" s="1"/>
  <c r="N163" i="2" s="1"/>
  <c r="P84" i="2"/>
  <c r="R84" i="2"/>
  <c r="T84" i="2"/>
  <c r="T88" i="2" s="1"/>
  <c r="T163" i="2" s="1"/>
  <c r="V84" i="2"/>
  <c r="X84" i="2"/>
  <c r="Z85" i="2"/>
  <c r="AB85" i="2"/>
  <c r="AD85" i="2"/>
  <c r="AF85" i="2"/>
  <c r="AH85" i="2"/>
  <c r="AJ85" i="2"/>
  <c r="AL85" i="2"/>
  <c r="AN85" i="2"/>
  <c r="AP85" i="2"/>
  <c r="AR85" i="2"/>
  <c r="AT85" i="2"/>
  <c r="AV85" i="2"/>
  <c r="AX85" i="2"/>
  <c r="AZ85" i="2"/>
  <c r="BB85" i="2"/>
  <c r="BD85" i="2"/>
  <c r="BF85" i="2"/>
  <c r="BH85" i="2"/>
  <c r="BJ85" i="2"/>
  <c r="BL85" i="2"/>
  <c r="Z89" i="2"/>
  <c r="AB89" i="2"/>
  <c r="AD89" i="2"/>
  <c r="AF89" i="2"/>
  <c r="AH89" i="2"/>
  <c r="AJ89" i="2"/>
  <c r="AL89" i="2"/>
  <c r="AN89" i="2"/>
  <c r="AP89" i="2"/>
  <c r="AR89" i="2"/>
  <c r="AT89" i="2"/>
  <c r="AV89" i="2"/>
  <c r="AX89" i="2"/>
  <c r="AZ89" i="2"/>
  <c r="BB89" i="2"/>
  <c r="BD89" i="2"/>
  <c r="BF89" i="2"/>
  <c r="BH89" i="2"/>
  <c r="BJ89" i="2"/>
  <c r="BL89" i="2"/>
  <c r="Z90" i="2"/>
  <c r="AB90" i="2"/>
  <c r="AD90" i="2"/>
  <c r="AF90" i="2"/>
  <c r="AH90" i="2"/>
  <c r="AJ90" i="2"/>
  <c r="AL90" i="2"/>
  <c r="AN90" i="2"/>
  <c r="AP90" i="2"/>
  <c r="AR90" i="2"/>
  <c r="AT90" i="2"/>
  <c r="AV90" i="2"/>
  <c r="AX90" i="2"/>
  <c r="AZ90" i="2"/>
  <c r="BB90" i="2"/>
  <c r="BD90" i="2"/>
  <c r="BF90" i="2"/>
  <c r="BH90" i="2"/>
  <c r="BJ90" i="2"/>
  <c r="BL90" i="2"/>
  <c r="Z91" i="2"/>
  <c r="AB91" i="2"/>
  <c r="AD91" i="2"/>
  <c r="AF91" i="2"/>
  <c r="AH91" i="2"/>
  <c r="AJ91" i="2"/>
  <c r="AL91" i="2"/>
  <c r="AN91" i="2"/>
  <c r="AP91" i="2"/>
  <c r="AR91" i="2"/>
  <c r="AT91" i="2"/>
  <c r="AV91" i="2"/>
  <c r="AX91" i="2"/>
  <c r="AZ91" i="2"/>
  <c r="BB91" i="2"/>
  <c r="BD91" i="2"/>
  <c r="BF91" i="2"/>
  <c r="BH91" i="2"/>
  <c r="BJ91" i="2"/>
  <c r="BL91" i="2"/>
  <c r="Z92" i="2"/>
  <c r="AB92" i="2"/>
  <c r="AD92" i="2"/>
  <c r="AF92" i="2"/>
  <c r="AH92" i="2"/>
  <c r="AJ92" i="2"/>
  <c r="AL92" i="2"/>
  <c r="AN92" i="2"/>
  <c r="AP92" i="2"/>
  <c r="AR92" i="2"/>
  <c r="AT92" i="2"/>
  <c r="AV92" i="2"/>
  <c r="AX92" i="2"/>
  <c r="AZ92" i="2"/>
  <c r="BB92" i="2"/>
  <c r="BD92" i="2"/>
  <c r="BF92" i="2"/>
  <c r="BH92" i="2"/>
  <c r="BJ92" i="2"/>
  <c r="BL92" i="2"/>
  <c r="Z93" i="2"/>
  <c r="AB93" i="2"/>
  <c r="AD93" i="2"/>
  <c r="AF93" i="2"/>
  <c r="AH93" i="2"/>
  <c r="AJ93" i="2"/>
  <c r="AL93" i="2"/>
  <c r="AN93" i="2"/>
  <c r="AP93" i="2"/>
  <c r="AR93" i="2"/>
  <c r="AT93" i="2"/>
  <c r="AV93" i="2"/>
  <c r="AX93" i="2"/>
  <c r="AZ93" i="2"/>
  <c r="BB93" i="2"/>
  <c r="BD93" i="2"/>
  <c r="BF93" i="2"/>
  <c r="BH93" i="2"/>
  <c r="BJ93" i="2"/>
  <c r="BL93" i="2"/>
  <c r="N94" i="2"/>
  <c r="P94" i="2"/>
  <c r="R94" i="2"/>
  <c r="T94" i="2"/>
  <c r="V94" i="2"/>
  <c r="X94" i="2"/>
  <c r="N95" i="2"/>
  <c r="P95" i="2"/>
  <c r="R95" i="2"/>
  <c r="T95" i="2"/>
  <c r="V95" i="2"/>
  <c r="X95" i="2"/>
  <c r="Z96" i="2"/>
  <c r="AB96" i="2"/>
  <c r="AD96" i="2"/>
  <c r="AF96" i="2"/>
  <c r="AH96" i="2"/>
  <c r="AJ96" i="2"/>
  <c r="AL96" i="2"/>
  <c r="AN96" i="2"/>
  <c r="AP96" i="2"/>
  <c r="AR96" i="2"/>
  <c r="AT96" i="2"/>
  <c r="AV96" i="2"/>
  <c r="AX96" i="2"/>
  <c r="AZ96" i="2"/>
  <c r="BB96" i="2"/>
  <c r="BD96" i="2"/>
  <c r="BF96" i="2"/>
  <c r="BH96" i="2"/>
  <c r="BJ96" i="2"/>
  <c r="BL96" i="2"/>
  <c r="Z98" i="2"/>
  <c r="AB98" i="2"/>
  <c r="AD98" i="2"/>
  <c r="AF98" i="2"/>
  <c r="AH98" i="2"/>
  <c r="AJ98" i="2"/>
  <c r="AL98" i="2"/>
  <c r="AN98" i="2"/>
  <c r="AP98" i="2"/>
  <c r="AR98" i="2"/>
  <c r="AT98" i="2"/>
  <c r="AV98" i="2"/>
  <c r="AX98" i="2"/>
  <c r="AZ98" i="2"/>
  <c r="BB98" i="2"/>
  <c r="BD98" i="2"/>
  <c r="BF98" i="2"/>
  <c r="BH98" i="2"/>
  <c r="BJ98" i="2"/>
  <c r="BL98" i="2"/>
  <c r="N99" i="2"/>
  <c r="P99" i="2"/>
  <c r="R99" i="2"/>
  <c r="T99" i="2"/>
  <c r="V99" i="2"/>
  <c r="X99" i="2"/>
  <c r="N100" i="2"/>
  <c r="P100" i="2"/>
  <c r="R100" i="2"/>
  <c r="T100" i="2"/>
  <c r="V100" i="2"/>
  <c r="X100" i="2"/>
  <c r="N101" i="2"/>
  <c r="P101" i="2"/>
  <c r="R101" i="2"/>
  <c r="T101" i="2"/>
  <c r="V101" i="2"/>
  <c r="X101" i="2"/>
  <c r="Z102" i="2"/>
  <c r="AB102" i="2"/>
  <c r="AD102" i="2"/>
  <c r="AF102" i="2"/>
  <c r="AH102" i="2"/>
  <c r="AJ102" i="2"/>
  <c r="AL102" i="2"/>
  <c r="AN102" i="2"/>
  <c r="AP102" i="2"/>
  <c r="AR102" i="2"/>
  <c r="AT102" i="2"/>
  <c r="AV102" i="2"/>
  <c r="AX102" i="2"/>
  <c r="AZ102" i="2"/>
  <c r="BB102" i="2"/>
  <c r="BD102" i="2"/>
  <c r="BF102" i="2"/>
  <c r="BH102" i="2"/>
  <c r="BJ102" i="2"/>
  <c r="BL102" i="2"/>
  <c r="Z104" i="2"/>
  <c r="AB104" i="2"/>
  <c r="AD104" i="2"/>
  <c r="AF104" i="2"/>
  <c r="AH104" i="2"/>
  <c r="AJ104" i="2"/>
  <c r="AL104" i="2"/>
  <c r="AN104" i="2"/>
  <c r="AP104" i="2"/>
  <c r="AR104" i="2"/>
  <c r="AT104" i="2"/>
  <c r="AV104" i="2"/>
  <c r="AX104" i="2"/>
  <c r="AZ104" i="2"/>
  <c r="BB104" i="2"/>
  <c r="BD104" i="2"/>
  <c r="BF104" i="2"/>
  <c r="BH104" i="2"/>
  <c r="BJ104" i="2"/>
  <c r="BL104" i="2"/>
  <c r="Z105" i="2"/>
  <c r="AB105" i="2"/>
  <c r="AD105" i="2"/>
  <c r="AF105" i="2"/>
  <c r="AH105" i="2"/>
  <c r="AJ105" i="2"/>
  <c r="AL105" i="2"/>
  <c r="AN105" i="2"/>
  <c r="AP105" i="2"/>
  <c r="AR105" i="2"/>
  <c r="AT105" i="2"/>
  <c r="AV105" i="2"/>
  <c r="AX105" i="2"/>
  <c r="AZ105" i="2"/>
  <c r="BB105" i="2"/>
  <c r="BD105" i="2"/>
  <c r="BF105" i="2"/>
  <c r="BH105" i="2"/>
  <c r="BJ105" i="2"/>
  <c r="BL105" i="2"/>
  <c r="Z106" i="2"/>
  <c r="AB106" i="2"/>
  <c r="AD106" i="2"/>
  <c r="AF106" i="2"/>
  <c r="AH106" i="2"/>
  <c r="AJ106" i="2"/>
  <c r="AL106" i="2"/>
  <c r="AN106" i="2"/>
  <c r="AP106" i="2"/>
  <c r="AR106" i="2"/>
  <c r="AT106" i="2"/>
  <c r="AV106" i="2"/>
  <c r="AX106" i="2"/>
  <c r="AZ106" i="2"/>
  <c r="BB106" i="2"/>
  <c r="BD106" i="2"/>
  <c r="BF106" i="2"/>
  <c r="BH106" i="2"/>
  <c r="BJ106" i="2"/>
  <c r="BL106" i="2"/>
  <c r="Z107" i="2"/>
  <c r="AB107" i="2"/>
  <c r="AD107" i="2"/>
  <c r="AF107" i="2"/>
  <c r="AH107" i="2"/>
  <c r="AJ107" i="2"/>
  <c r="AL107" i="2"/>
  <c r="AN107" i="2"/>
  <c r="AP107" i="2"/>
  <c r="AR107" i="2"/>
  <c r="AT107" i="2"/>
  <c r="AV107" i="2"/>
  <c r="AX107" i="2"/>
  <c r="AZ107" i="2"/>
  <c r="BB107" i="2"/>
  <c r="BD107" i="2"/>
  <c r="BF107" i="2"/>
  <c r="BH107" i="2"/>
  <c r="BJ107" i="2"/>
  <c r="BL107" i="2"/>
  <c r="Z108" i="2"/>
  <c r="AB108" i="2"/>
  <c r="AD108" i="2"/>
  <c r="AF108" i="2"/>
  <c r="AH108" i="2"/>
  <c r="AJ108" i="2"/>
  <c r="AL108" i="2"/>
  <c r="AN108" i="2"/>
  <c r="AP108" i="2"/>
  <c r="AR108" i="2"/>
  <c r="AT108" i="2"/>
  <c r="AV108" i="2"/>
  <c r="AX108" i="2"/>
  <c r="AZ108" i="2"/>
  <c r="BB108" i="2"/>
  <c r="BD108" i="2"/>
  <c r="BF108" i="2"/>
  <c r="BH108" i="2"/>
  <c r="BJ108" i="2"/>
  <c r="BL108" i="2"/>
  <c r="Z109" i="2"/>
  <c r="AB109" i="2"/>
  <c r="AD109" i="2"/>
  <c r="AF109" i="2"/>
  <c r="AH109" i="2"/>
  <c r="AJ109" i="2"/>
  <c r="AL109" i="2"/>
  <c r="AN109" i="2"/>
  <c r="AP109" i="2"/>
  <c r="AR109" i="2"/>
  <c r="AT109" i="2"/>
  <c r="AV109" i="2"/>
  <c r="AX109" i="2"/>
  <c r="AZ109" i="2"/>
  <c r="BB109" i="2"/>
  <c r="BD109" i="2"/>
  <c r="BF109" i="2"/>
  <c r="BH109" i="2"/>
  <c r="BJ109" i="2"/>
  <c r="BL109" i="2"/>
  <c r="Z110" i="2"/>
  <c r="AB110" i="2"/>
  <c r="AD110" i="2"/>
  <c r="AF110" i="2"/>
  <c r="AH110" i="2"/>
  <c r="AJ110" i="2"/>
  <c r="AL110" i="2"/>
  <c r="AN110" i="2"/>
  <c r="AP110" i="2"/>
  <c r="AR110" i="2"/>
  <c r="AT110" i="2"/>
  <c r="AV110" i="2"/>
  <c r="AX110" i="2"/>
  <c r="AZ110" i="2"/>
  <c r="BB110" i="2"/>
  <c r="BD110" i="2"/>
  <c r="BF110" i="2"/>
  <c r="BH110" i="2"/>
  <c r="BJ110" i="2"/>
  <c r="BL110" i="2"/>
  <c r="Z111" i="2"/>
  <c r="AB111" i="2"/>
  <c r="AD111" i="2"/>
  <c r="AF111" i="2"/>
  <c r="AH111" i="2"/>
  <c r="AJ111" i="2"/>
  <c r="AL111" i="2"/>
  <c r="AN111" i="2"/>
  <c r="AP111" i="2"/>
  <c r="AR111" i="2"/>
  <c r="AT111" i="2"/>
  <c r="AV111" i="2"/>
  <c r="AX111" i="2"/>
  <c r="AZ111" i="2"/>
  <c r="BB111" i="2"/>
  <c r="BD111" i="2"/>
  <c r="BF111" i="2"/>
  <c r="BH111" i="2"/>
  <c r="BJ111" i="2"/>
  <c r="BL111" i="2"/>
  <c r="Z112" i="2"/>
  <c r="AB112" i="2"/>
  <c r="AD112" i="2"/>
  <c r="AF112" i="2"/>
  <c r="AH112" i="2"/>
  <c r="AJ112" i="2"/>
  <c r="AL112" i="2"/>
  <c r="AN112" i="2"/>
  <c r="AP112" i="2"/>
  <c r="AR112" i="2"/>
  <c r="AT112" i="2"/>
  <c r="AV112" i="2"/>
  <c r="AX112" i="2"/>
  <c r="AZ112" i="2"/>
  <c r="BB112" i="2"/>
  <c r="BD112" i="2"/>
  <c r="BF112" i="2"/>
  <c r="BH112" i="2"/>
  <c r="BJ112" i="2"/>
  <c r="BL112" i="2"/>
  <c r="N113" i="2"/>
  <c r="P113" i="2"/>
  <c r="R113" i="2"/>
  <c r="T113" i="2"/>
  <c r="V113" i="2"/>
  <c r="X113" i="2"/>
  <c r="N114" i="2"/>
  <c r="P114" i="2"/>
  <c r="R114" i="2"/>
  <c r="T114" i="2"/>
  <c r="V114" i="2"/>
  <c r="X114" i="2"/>
  <c r="Z115" i="2"/>
  <c r="AB115" i="2"/>
  <c r="AD115" i="2"/>
  <c r="AF115" i="2"/>
  <c r="AH115" i="2"/>
  <c r="AJ115" i="2"/>
  <c r="AL115" i="2"/>
  <c r="AN115" i="2"/>
  <c r="AP115" i="2"/>
  <c r="AR115" i="2"/>
  <c r="AT115" i="2"/>
  <c r="AV115" i="2"/>
  <c r="AX115" i="2"/>
  <c r="AZ115" i="2"/>
  <c r="BB115" i="2"/>
  <c r="BD115" i="2"/>
  <c r="BF115" i="2"/>
  <c r="BH115" i="2"/>
  <c r="BJ115" i="2"/>
  <c r="BL115" i="2"/>
  <c r="Z117" i="2"/>
  <c r="AB117" i="2"/>
  <c r="AD117" i="2"/>
  <c r="AF117" i="2"/>
  <c r="AH117" i="2"/>
  <c r="AJ117" i="2"/>
  <c r="AL117" i="2"/>
  <c r="AN117" i="2"/>
  <c r="AP117" i="2"/>
  <c r="AR117" i="2"/>
  <c r="AT117" i="2"/>
  <c r="AV117" i="2"/>
  <c r="AX117" i="2"/>
  <c r="AZ117" i="2"/>
  <c r="BB117" i="2"/>
  <c r="BD117" i="2"/>
  <c r="BF117" i="2"/>
  <c r="BH117" i="2"/>
  <c r="BJ117" i="2"/>
  <c r="BL117" i="2"/>
  <c r="N118" i="2"/>
  <c r="P118" i="2"/>
  <c r="R118" i="2"/>
  <c r="T118" i="2"/>
  <c r="V118" i="2"/>
  <c r="X118" i="2"/>
  <c r="Z119" i="2"/>
  <c r="AB119" i="2"/>
  <c r="AD119" i="2"/>
  <c r="AF119" i="2"/>
  <c r="AH119" i="2"/>
  <c r="AJ119" i="2"/>
  <c r="AL119" i="2"/>
  <c r="AN119" i="2"/>
  <c r="AP119" i="2"/>
  <c r="AR119" i="2"/>
  <c r="AT119" i="2"/>
  <c r="AV119" i="2"/>
  <c r="AX119" i="2"/>
  <c r="AZ119" i="2"/>
  <c r="BB119" i="2"/>
  <c r="BD119" i="2"/>
  <c r="BF119" i="2"/>
  <c r="BH119" i="2"/>
  <c r="BJ119" i="2"/>
  <c r="BL119" i="2"/>
  <c r="N120" i="2"/>
  <c r="P120" i="2"/>
  <c r="R120" i="2"/>
  <c r="T120" i="2"/>
  <c r="V120" i="2"/>
  <c r="X120" i="2"/>
  <c r="N121" i="2"/>
  <c r="P121" i="2"/>
  <c r="R121" i="2"/>
  <c r="T121" i="2"/>
  <c r="V121" i="2"/>
  <c r="X121" i="2"/>
  <c r="N122" i="2"/>
  <c r="P122" i="2"/>
  <c r="R122" i="2"/>
  <c r="T122" i="2"/>
  <c r="V122" i="2"/>
  <c r="X122" i="2"/>
  <c r="N123" i="2"/>
  <c r="P123" i="2"/>
  <c r="R123" i="2"/>
  <c r="T123" i="2"/>
  <c r="V123" i="2"/>
  <c r="X123" i="2"/>
  <c r="N124" i="2"/>
  <c r="P124" i="2"/>
  <c r="R124" i="2"/>
  <c r="T124" i="2"/>
  <c r="V124" i="2"/>
  <c r="X124" i="2"/>
  <c r="N125" i="2"/>
  <c r="P125" i="2"/>
  <c r="R125" i="2"/>
  <c r="T125" i="2"/>
  <c r="V125" i="2"/>
  <c r="X125" i="2"/>
  <c r="N126" i="2"/>
  <c r="P126" i="2"/>
  <c r="R126" i="2"/>
  <c r="T126" i="2"/>
  <c r="V126" i="2"/>
  <c r="X126" i="2"/>
  <c r="N127" i="2"/>
  <c r="P127" i="2"/>
  <c r="R127" i="2"/>
  <c r="T127" i="2"/>
  <c r="V127" i="2"/>
  <c r="X127" i="2"/>
  <c r="N128" i="2"/>
  <c r="P128" i="2"/>
  <c r="R128" i="2"/>
  <c r="T128" i="2"/>
  <c r="V128" i="2"/>
  <c r="X128" i="2"/>
  <c r="N129" i="2"/>
  <c r="P129" i="2"/>
  <c r="R129" i="2"/>
  <c r="T129" i="2"/>
  <c r="V129" i="2"/>
  <c r="X129" i="2"/>
  <c r="Z130" i="2"/>
  <c r="AB130" i="2"/>
  <c r="AD130" i="2"/>
  <c r="AF130" i="2"/>
  <c r="AH130" i="2"/>
  <c r="AJ130" i="2"/>
  <c r="AL130" i="2"/>
  <c r="AN130" i="2"/>
  <c r="AP130" i="2"/>
  <c r="AR130" i="2"/>
  <c r="AT130" i="2"/>
  <c r="AV130" i="2"/>
  <c r="AX130" i="2"/>
  <c r="AZ130" i="2"/>
  <c r="BB130" i="2"/>
  <c r="BD130" i="2"/>
  <c r="BF130" i="2"/>
  <c r="BH130" i="2"/>
  <c r="BJ130" i="2"/>
  <c r="BL130" i="2"/>
  <c r="Z134" i="2"/>
  <c r="AB134" i="2"/>
  <c r="AD134" i="2"/>
  <c r="AF134" i="2"/>
  <c r="AH134" i="2"/>
  <c r="AJ134" i="2"/>
  <c r="AL134" i="2"/>
  <c r="AN134" i="2"/>
  <c r="AP134" i="2"/>
  <c r="AR134" i="2"/>
  <c r="AT134" i="2"/>
  <c r="AV134" i="2"/>
  <c r="AX134" i="2"/>
  <c r="AZ134" i="2"/>
  <c r="BB134" i="2"/>
  <c r="BD134" i="2"/>
  <c r="BF134" i="2"/>
  <c r="BH134" i="2"/>
  <c r="BJ134" i="2"/>
  <c r="BL134" i="2"/>
  <c r="Z135" i="2"/>
  <c r="AB135" i="2"/>
  <c r="AD135" i="2"/>
  <c r="AF135" i="2"/>
  <c r="AH135" i="2"/>
  <c r="AJ135" i="2"/>
  <c r="AL135" i="2"/>
  <c r="AN135" i="2"/>
  <c r="AP135" i="2"/>
  <c r="AR135" i="2"/>
  <c r="AT135" i="2"/>
  <c r="AV135" i="2"/>
  <c r="AX135" i="2"/>
  <c r="AZ135" i="2"/>
  <c r="BB135" i="2"/>
  <c r="BD135" i="2"/>
  <c r="BF135" i="2"/>
  <c r="BH135" i="2"/>
  <c r="BJ135" i="2"/>
  <c r="BL135" i="2"/>
  <c r="Z136" i="2"/>
  <c r="AB136" i="2"/>
  <c r="AD136" i="2"/>
  <c r="AF136" i="2"/>
  <c r="AH136" i="2"/>
  <c r="AJ136" i="2"/>
  <c r="AL136" i="2"/>
  <c r="AN136" i="2"/>
  <c r="AP136" i="2"/>
  <c r="AR136" i="2"/>
  <c r="AT136" i="2"/>
  <c r="AV136" i="2"/>
  <c r="AX136" i="2"/>
  <c r="AZ136" i="2"/>
  <c r="BB136" i="2"/>
  <c r="BD136" i="2"/>
  <c r="BF136" i="2"/>
  <c r="BH136" i="2"/>
  <c r="BJ136" i="2"/>
  <c r="BL136" i="2"/>
  <c r="Z137" i="2"/>
  <c r="AB137" i="2"/>
  <c r="AD137" i="2"/>
  <c r="AF137" i="2"/>
  <c r="AH137" i="2"/>
  <c r="AJ137" i="2"/>
  <c r="AL137" i="2"/>
  <c r="AN137" i="2"/>
  <c r="AP137" i="2"/>
  <c r="AR137" i="2"/>
  <c r="AT137" i="2"/>
  <c r="AV137" i="2"/>
  <c r="AX137" i="2"/>
  <c r="AZ137" i="2"/>
  <c r="BB137" i="2"/>
  <c r="BD137" i="2"/>
  <c r="BF137" i="2"/>
  <c r="BH137" i="2"/>
  <c r="BJ137" i="2"/>
  <c r="BL137" i="2"/>
  <c r="Z138" i="2"/>
  <c r="AB138" i="2"/>
  <c r="AD138" i="2"/>
  <c r="AF138" i="2"/>
  <c r="AH138" i="2"/>
  <c r="AJ138" i="2"/>
  <c r="AL138" i="2"/>
  <c r="AN138" i="2"/>
  <c r="AP138" i="2"/>
  <c r="AR138" i="2"/>
  <c r="AT138" i="2"/>
  <c r="AV138" i="2"/>
  <c r="AX138" i="2"/>
  <c r="AZ138" i="2"/>
  <c r="BB138" i="2"/>
  <c r="BD138" i="2"/>
  <c r="BF138" i="2"/>
  <c r="BH138" i="2"/>
  <c r="BJ138" i="2"/>
  <c r="BL138" i="2"/>
  <c r="Z139" i="2"/>
  <c r="AB139" i="2"/>
  <c r="AD139" i="2"/>
  <c r="AF139" i="2"/>
  <c r="AH139" i="2"/>
  <c r="AJ139" i="2"/>
  <c r="AL139" i="2"/>
  <c r="AN139" i="2"/>
  <c r="AP139" i="2"/>
  <c r="AR139" i="2"/>
  <c r="AT139" i="2"/>
  <c r="AV139" i="2"/>
  <c r="AX139" i="2"/>
  <c r="AZ139" i="2"/>
  <c r="BB139" i="2"/>
  <c r="BD139" i="2"/>
  <c r="BF139" i="2"/>
  <c r="BH139" i="2"/>
  <c r="BJ139" i="2"/>
  <c r="BL139" i="2"/>
  <c r="Z140" i="2"/>
  <c r="AB140" i="2"/>
  <c r="AD140" i="2"/>
  <c r="AF140" i="2"/>
  <c r="AH140" i="2"/>
  <c r="AJ140" i="2"/>
  <c r="AL140" i="2"/>
  <c r="AN140" i="2"/>
  <c r="AP140" i="2"/>
  <c r="AR140" i="2"/>
  <c r="AT140" i="2"/>
  <c r="AV140" i="2"/>
  <c r="AX140" i="2"/>
  <c r="AZ140" i="2"/>
  <c r="BB140" i="2"/>
  <c r="BD140" i="2"/>
  <c r="BF140" i="2"/>
  <c r="BH140" i="2"/>
  <c r="BJ140" i="2"/>
  <c r="BL140" i="2"/>
  <c r="Z141" i="2"/>
  <c r="AB141" i="2"/>
  <c r="AD141" i="2"/>
  <c r="AF141" i="2"/>
  <c r="AH141" i="2"/>
  <c r="AJ141" i="2"/>
  <c r="AL141" i="2"/>
  <c r="AN141" i="2"/>
  <c r="AP141" i="2"/>
  <c r="AR141" i="2"/>
  <c r="AT141" i="2"/>
  <c r="AV141" i="2"/>
  <c r="AX141" i="2"/>
  <c r="AZ141" i="2"/>
  <c r="BB141" i="2"/>
  <c r="BD141" i="2"/>
  <c r="BF141" i="2"/>
  <c r="BH141" i="2"/>
  <c r="BJ141" i="2"/>
  <c r="BL141" i="2"/>
  <c r="Z142" i="2"/>
  <c r="AB142" i="2"/>
  <c r="AD142" i="2"/>
  <c r="AF142" i="2"/>
  <c r="AH142" i="2"/>
  <c r="AJ142" i="2"/>
  <c r="AL142" i="2"/>
  <c r="AN142" i="2"/>
  <c r="AP142" i="2"/>
  <c r="AR142" i="2"/>
  <c r="AT142" i="2"/>
  <c r="AV142" i="2"/>
  <c r="AX142" i="2"/>
  <c r="AZ142" i="2"/>
  <c r="BB142" i="2"/>
  <c r="BD142" i="2"/>
  <c r="BF142" i="2"/>
  <c r="BH142" i="2"/>
  <c r="BJ142" i="2"/>
  <c r="BL142" i="2"/>
  <c r="Z143" i="2"/>
  <c r="AB143" i="2"/>
  <c r="AD143" i="2"/>
  <c r="AF143" i="2"/>
  <c r="AH143" i="2"/>
  <c r="AJ143" i="2"/>
  <c r="AL143" i="2"/>
  <c r="AN143" i="2"/>
  <c r="AP143" i="2"/>
  <c r="AR143" i="2"/>
  <c r="AT143" i="2"/>
  <c r="AV143" i="2"/>
  <c r="AX143" i="2"/>
  <c r="AZ143" i="2"/>
  <c r="BB143" i="2"/>
  <c r="BD143" i="2"/>
  <c r="BF143" i="2"/>
  <c r="BH143" i="2"/>
  <c r="BJ143" i="2"/>
  <c r="BL143" i="2"/>
  <c r="N144" i="2"/>
  <c r="P144" i="2"/>
  <c r="R144" i="2"/>
  <c r="T144" i="2"/>
  <c r="V144" i="2"/>
  <c r="X144" i="2"/>
  <c r="N145" i="2"/>
  <c r="P145" i="2"/>
  <c r="R145" i="2"/>
  <c r="T145" i="2"/>
  <c r="V145" i="2"/>
  <c r="X145" i="2"/>
  <c r="N146" i="2"/>
  <c r="P146" i="2"/>
  <c r="R146" i="2"/>
  <c r="T146" i="2"/>
  <c r="V146" i="2"/>
  <c r="X146" i="2"/>
  <c r="N147" i="2"/>
  <c r="P147" i="2"/>
  <c r="R147" i="2"/>
  <c r="T147" i="2"/>
  <c r="V147" i="2"/>
  <c r="X147" i="2"/>
  <c r="Z148" i="2"/>
  <c r="AB148" i="2"/>
  <c r="AD148" i="2"/>
  <c r="AF148" i="2"/>
  <c r="AH148" i="2"/>
  <c r="AJ148" i="2"/>
  <c r="AL148" i="2"/>
  <c r="AN148" i="2"/>
  <c r="AP148" i="2"/>
  <c r="AR148" i="2"/>
  <c r="AT148" i="2"/>
  <c r="AV148" i="2"/>
  <c r="AX148" i="2"/>
  <c r="AZ148" i="2"/>
  <c r="BB148" i="2"/>
  <c r="BD148" i="2"/>
  <c r="BF148" i="2"/>
  <c r="BH148" i="2"/>
  <c r="BJ148" i="2"/>
  <c r="BL148" i="2"/>
  <c r="Z150" i="2"/>
  <c r="AB150" i="2"/>
  <c r="AD150" i="2"/>
  <c r="AF150" i="2"/>
  <c r="AH150" i="2"/>
  <c r="AJ150" i="2"/>
  <c r="AL150" i="2"/>
  <c r="AN150" i="2"/>
  <c r="AP150" i="2"/>
  <c r="AR150" i="2"/>
  <c r="AT150" i="2"/>
  <c r="AV150" i="2"/>
  <c r="AX150" i="2"/>
  <c r="AZ150" i="2"/>
  <c r="BB150" i="2"/>
  <c r="BD150" i="2"/>
  <c r="BF150" i="2"/>
  <c r="BH150" i="2"/>
  <c r="BJ150" i="2"/>
  <c r="BL150" i="2"/>
  <c r="Z151" i="2"/>
  <c r="AB151" i="2"/>
  <c r="AD151" i="2"/>
  <c r="AF151" i="2"/>
  <c r="AH151" i="2"/>
  <c r="AJ151" i="2"/>
  <c r="AL151" i="2"/>
  <c r="AN151" i="2"/>
  <c r="AP151" i="2"/>
  <c r="AR151" i="2"/>
  <c r="AT151" i="2"/>
  <c r="AV151" i="2"/>
  <c r="AX151" i="2"/>
  <c r="AZ151" i="2"/>
  <c r="BB151" i="2"/>
  <c r="BD151" i="2"/>
  <c r="BF151" i="2"/>
  <c r="BH151" i="2"/>
  <c r="BJ151" i="2"/>
  <c r="BL151" i="2"/>
  <c r="Z152" i="2"/>
  <c r="AB152" i="2"/>
  <c r="AD152" i="2"/>
  <c r="AF152" i="2"/>
  <c r="AH152" i="2"/>
  <c r="AJ152" i="2"/>
  <c r="AL152" i="2"/>
  <c r="AN152" i="2"/>
  <c r="AP152" i="2"/>
  <c r="AR152" i="2"/>
  <c r="AT152" i="2"/>
  <c r="AV152" i="2"/>
  <c r="AX152" i="2"/>
  <c r="AZ152" i="2"/>
  <c r="BB152" i="2"/>
  <c r="BD152" i="2"/>
  <c r="BF152" i="2"/>
  <c r="BH152" i="2"/>
  <c r="BJ152" i="2"/>
  <c r="BL152" i="2"/>
  <c r="N153" i="2"/>
  <c r="P153" i="2"/>
  <c r="R153" i="2"/>
  <c r="T153" i="2"/>
  <c r="V153" i="2"/>
  <c r="X153" i="2"/>
  <c r="N154" i="2"/>
  <c r="P154" i="2"/>
  <c r="R154" i="2"/>
  <c r="T154" i="2"/>
  <c r="V154" i="2"/>
  <c r="X154" i="2"/>
  <c r="N155" i="2"/>
  <c r="P155" i="2"/>
  <c r="R155" i="2"/>
  <c r="T155" i="2"/>
  <c r="V155" i="2"/>
  <c r="X155" i="2"/>
  <c r="Z156" i="2"/>
  <c r="AB156" i="2"/>
  <c r="AD156" i="2"/>
  <c r="AF156" i="2"/>
  <c r="AH156" i="2"/>
  <c r="AJ156" i="2"/>
  <c r="AL156" i="2"/>
  <c r="AN156" i="2"/>
  <c r="AP156" i="2"/>
  <c r="AR156" i="2"/>
  <c r="AT156" i="2"/>
  <c r="AV156" i="2"/>
  <c r="AX156" i="2"/>
  <c r="AZ156" i="2"/>
  <c r="BB156" i="2"/>
  <c r="BD156" i="2"/>
  <c r="BF156" i="2"/>
  <c r="BH156" i="2"/>
  <c r="BJ156" i="2"/>
  <c r="BL156" i="2"/>
  <c r="Z158" i="2"/>
  <c r="AB158" i="2"/>
  <c r="AD158" i="2"/>
  <c r="AF158" i="2"/>
  <c r="AH158" i="2"/>
  <c r="AJ158" i="2"/>
  <c r="AL158" i="2"/>
  <c r="AN158" i="2"/>
  <c r="AP158" i="2"/>
  <c r="AR158" i="2"/>
  <c r="AT158" i="2"/>
  <c r="AV158" i="2"/>
  <c r="AX158" i="2"/>
  <c r="AZ158" i="2"/>
  <c r="BB158" i="2"/>
  <c r="BD158" i="2"/>
  <c r="BF158" i="2"/>
  <c r="BH158" i="2"/>
  <c r="BJ158" i="2"/>
  <c r="BL158" i="2"/>
  <c r="Z159" i="2"/>
  <c r="AB159" i="2"/>
  <c r="AD159" i="2"/>
  <c r="AF159" i="2"/>
  <c r="AH159" i="2"/>
  <c r="AJ159" i="2"/>
  <c r="AL159" i="2"/>
  <c r="AN159" i="2"/>
  <c r="AP159" i="2"/>
  <c r="AR159" i="2"/>
  <c r="AT159" i="2"/>
  <c r="AV159" i="2"/>
  <c r="AX159" i="2"/>
  <c r="AZ159" i="2"/>
  <c r="BB159" i="2"/>
  <c r="BD159" i="2"/>
  <c r="BF159" i="2"/>
  <c r="BH159" i="2"/>
  <c r="BJ159" i="2"/>
  <c r="BL159" i="2"/>
  <c r="Z160" i="2"/>
  <c r="AB160" i="2"/>
  <c r="AD160" i="2"/>
  <c r="AF160" i="2"/>
  <c r="AH160" i="2"/>
  <c r="AJ160" i="2"/>
  <c r="AL160" i="2"/>
  <c r="AN160" i="2"/>
  <c r="AP160" i="2"/>
  <c r="AR160" i="2"/>
  <c r="AT160" i="2"/>
  <c r="AV160" i="2"/>
  <c r="AX160" i="2"/>
  <c r="AZ160" i="2"/>
  <c r="BB160" i="2"/>
  <c r="BD160" i="2"/>
  <c r="BF160" i="2"/>
  <c r="BH160" i="2"/>
  <c r="BJ160" i="2"/>
  <c r="BL160" i="2"/>
  <c r="Z164" i="2"/>
  <c r="AB164" i="2"/>
  <c r="AD164" i="2"/>
  <c r="AF164" i="2"/>
  <c r="AH164" i="2"/>
  <c r="AJ164" i="2"/>
  <c r="AL164" i="2"/>
  <c r="AN164" i="2"/>
  <c r="AP164" i="2"/>
  <c r="AR164" i="2"/>
  <c r="AT164" i="2"/>
  <c r="AV164" i="2"/>
  <c r="AX164" i="2"/>
  <c r="AZ164" i="2"/>
  <c r="BB164" i="2"/>
  <c r="BD164" i="2"/>
  <c r="BF164" i="2"/>
  <c r="BH164" i="2"/>
  <c r="BJ164" i="2"/>
  <c r="BL164" i="2"/>
  <c r="Z168" i="2"/>
  <c r="AB168" i="2"/>
  <c r="AD168" i="2"/>
  <c r="AF168" i="2"/>
  <c r="AH168" i="2"/>
  <c r="AJ168" i="2"/>
  <c r="AL168" i="2"/>
  <c r="AN168" i="2"/>
  <c r="AP168" i="2"/>
  <c r="AR168" i="2"/>
  <c r="AT168" i="2"/>
  <c r="AV168" i="2"/>
  <c r="AX168" i="2"/>
  <c r="AZ168" i="2"/>
  <c r="BB168" i="2"/>
  <c r="BD168" i="2"/>
  <c r="BF168" i="2"/>
  <c r="BH168" i="2"/>
  <c r="BJ168" i="2"/>
  <c r="BL168" i="2"/>
  <c r="Z169" i="2"/>
  <c r="AB169" i="2"/>
  <c r="AD169" i="2"/>
  <c r="AF169" i="2"/>
  <c r="AH169" i="2"/>
  <c r="AJ169" i="2"/>
  <c r="AL169" i="2"/>
  <c r="AN169" i="2"/>
  <c r="AP169" i="2"/>
  <c r="AR169" i="2"/>
  <c r="AT169" i="2"/>
  <c r="AV169" i="2"/>
  <c r="AX169" i="2"/>
  <c r="AZ169" i="2"/>
  <c r="BB169" i="2"/>
  <c r="BD169" i="2"/>
  <c r="BF169" i="2"/>
  <c r="BH169" i="2"/>
  <c r="BJ169" i="2"/>
  <c r="BL169" i="2"/>
  <c r="Z170" i="2"/>
  <c r="AB170" i="2"/>
  <c r="AD170" i="2"/>
  <c r="AF170" i="2"/>
  <c r="AH170" i="2"/>
  <c r="AJ170" i="2"/>
  <c r="AL170" i="2"/>
  <c r="AN170" i="2"/>
  <c r="AP170" i="2"/>
  <c r="AR170" i="2"/>
  <c r="AT170" i="2"/>
  <c r="AV170" i="2"/>
  <c r="AX170" i="2"/>
  <c r="AZ170" i="2"/>
  <c r="BB170" i="2"/>
  <c r="BD170" i="2"/>
  <c r="BF170" i="2"/>
  <c r="BH170" i="2"/>
  <c r="BJ170" i="2"/>
  <c r="BL170" i="2"/>
  <c r="Z171" i="2"/>
  <c r="AB171" i="2"/>
  <c r="AD171" i="2"/>
  <c r="AF171" i="2"/>
  <c r="AH171" i="2"/>
  <c r="AJ171" i="2"/>
  <c r="AL171" i="2"/>
  <c r="AN171" i="2"/>
  <c r="AP171" i="2"/>
  <c r="AR171" i="2"/>
  <c r="AT171" i="2"/>
  <c r="AV171" i="2"/>
  <c r="AX171" i="2"/>
  <c r="AZ171" i="2"/>
  <c r="BB171" i="2"/>
  <c r="BD171" i="2"/>
  <c r="BF171" i="2"/>
  <c r="BH171" i="2"/>
  <c r="BJ171" i="2"/>
  <c r="BL171" i="2"/>
  <c r="Z172" i="2"/>
  <c r="AB172" i="2"/>
  <c r="AD172" i="2"/>
  <c r="AF172" i="2"/>
  <c r="AH172" i="2"/>
  <c r="AJ172" i="2"/>
  <c r="AL172" i="2"/>
  <c r="AN172" i="2"/>
  <c r="AP172" i="2"/>
  <c r="AR172" i="2"/>
  <c r="AT172" i="2"/>
  <c r="AV172" i="2"/>
  <c r="AX172" i="2"/>
  <c r="AZ172" i="2"/>
  <c r="BB172" i="2"/>
  <c r="BD172" i="2"/>
  <c r="BF172" i="2"/>
  <c r="BH172" i="2"/>
  <c r="BJ172" i="2"/>
  <c r="BL172" i="2"/>
  <c r="Z173" i="2"/>
  <c r="AB173" i="2"/>
  <c r="AD173" i="2"/>
  <c r="AF173" i="2"/>
  <c r="AH173" i="2"/>
  <c r="AJ173" i="2"/>
  <c r="AL173" i="2"/>
  <c r="AN173" i="2"/>
  <c r="AP173" i="2"/>
  <c r="AR173" i="2"/>
  <c r="AT173" i="2"/>
  <c r="AV173" i="2"/>
  <c r="AX173" i="2"/>
  <c r="AZ173" i="2"/>
  <c r="BB173" i="2"/>
  <c r="BD173" i="2"/>
  <c r="BF173" i="2"/>
  <c r="BH173" i="2"/>
  <c r="BJ173" i="2"/>
  <c r="BL173" i="2"/>
  <c r="Z174" i="2"/>
  <c r="AB174" i="2"/>
  <c r="AD174" i="2"/>
  <c r="AF174" i="2"/>
  <c r="AH174" i="2"/>
  <c r="AJ174" i="2"/>
  <c r="AL174" i="2"/>
  <c r="AN174" i="2"/>
  <c r="AP174" i="2"/>
  <c r="AR174" i="2"/>
  <c r="AT174" i="2"/>
  <c r="AV174" i="2"/>
  <c r="AX174" i="2"/>
  <c r="AZ174" i="2"/>
  <c r="BB174" i="2"/>
  <c r="BD174" i="2"/>
  <c r="BF174" i="2"/>
  <c r="BH174" i="2"/>
  <c r="BJ174" i="2"/>
  <c r="BL174" i="2"/>
  <c r="Z175" i="2"/>
  <c r="AB175" i="2"/>
  <c r="AD175" i="2"/>
  <c r="AF175" i="2"/>
  <c r="AH175" i="2"/>
  <c r="AJ175" i="2"/>
  <c r="AL175" i="2"/>
  <c r="AN175" i="2"/>
  <c r="AP175" i="2"/>
  <c r="AR175" i="2"/>
  <c r="AT175" i="2"/>
  <c r="AV175" i="2"/>
  <c r="AX175" i="2"/>
  <c r="AZ175" i="2"/>
  <c r="BB175" i="2"/>
  <c r="BD175" i="2"/>
  <c r="BF175" i="2"/>
  <c r="BH175" i="2"/>
  <c r="BJ175" i="2"/>
  <c r="BL175" i="2"/>
  <c r="Z176" i="2"/>
  <c r="AB176" i="2"/>
  <c r="AD176" i="2"/>
  <c r="AF176" i="2"/>
  <c r="AH176" i="2"/>
  <c r="AJ176" i="2"/>
  <c r="AL176" i="2"/>
  <c r="AN176" i="2"/>
  <c r="AP176" i="2"/>
  <c r="AR176" i="2"/>
  <c r="AT176" i="2"/>
  <c r="AV176" i="2"/>
  <c r="AX176" i="2"/>
  <c r="AZ176" i="2"/>
  <c r="BB176" i="2"/>
  <c r="BD176" i="2"/>
  <c r="BF176" i="2"/>
  <c r="BH176" i="2"/>
  <c r="BJ176" i="2"/>
  <c r="BL176" i="2"/>
  <c r="N177" i="2"/>
  <c r="P177" i="2"/>
  <c r="R177" i="2"/>
  <c r="T177" i="2"/>
  <c r="V177" i="2"/>
  <c r="X177" i="2"/>
  <c r="N178" i="2"/>
  <c r="P178" i="2"/>
  <c r="R178" i="2"/>
  <c r="T178" i="2"/>
  <c r="V178" i="2"/>
  <c r="X178" i="2"/>
  <c r="Z179" i="2"/>
  <c r="AB179" i="2"/>
  <c r="AD179" i="2"/>
  <c r="AF179" i="2"/>
  <c r="AH179" i="2"/>
  <c r="AJ179" i="2"/>
  <c r="AL179" i="2"/>
  <c r="AN179" i="2"/>
  <c r="AP179" i="2"/>
  <c r="AR179" i="2"/>
  <c r="AT179" i="2"/>
  <c r="AV179" i="2"/>
  <c r="AX179" i="2"/>
  <c r="AZ179" i="2"/>
  <c r="BB179" i="2"/>
  <c r="BD179" i="2"/>
  <c r="BF179" i="2"/>
  <c r="BH179" i="2"/>
  <c r="BJ179" i="2"/>
  <c r="BL179" i="2"/>
  <c r="Z180" i="2"/>
  <c r="AB180" i="2"/>
  <c r="AD180" i="2"/>
  <c r="AF180" i="2"/>
  <c r="AH180" i="2"/>
  <c r="AJ180" i="2"/>
  <c r="AL180" i="2"/>
  <c r="AN180" i="2"/>
  <c r="AP180" i="2"/>
  <c r="AR180" i="2"/>
  <c r="AT180" i="2"/>
  <c r="AV180" i="2"/>
  <c r="AX180" i="2"/>
  <c r="AZ180" i="2"/>
  <c r="BB180" i="2"/>
  <c r="BD180" i="2"/>
  <c r="BF180" i="2"/>
  <c r="BH180" i="2"/>
  <c r="BJ180" i="2"/>
  <c r="BL180" i="2"/>
  <c r="N181" i="2"/>
  <c r="P181" i="2"/>
  <c r="R181" i="2"/>
  <c r="T181" i="2"/>
  <c r="V181" i="2"/>
  <c r="X181" i="2"/>
  <c r="N182" i="2"/>
  <c r="P182" i="2"/>
  <c r="R182" i="2"/>
  <c r="T182" i="2"/>
  <c r="V182" i="2"/>
  <c r="X182" i="2"/>
  <c r="N183" i="2"/>
  <c r="P183" i="2"/>
  <c r="R183" i="2"/>
  <c r="T183" i="2"/>
  <c r="V183" i="2"/>
  <c r="X183" i="2"/>
  <c r="Z184" i="2"/>
  <c r="AB184" i="2"/>
  <c r="AD184" i="2"/>
  <c r="AF184" i="2"/>
  <c r="AH184" i="2"/>
  <c r="AJ184" i="2"/>
  <c r="AL184" i="2"/>
  <c r="AN184" i="2"/>
  <c r="AP184" i="2"/>
  <c r="AR184" i="2"/>
  <c r="AT184" i="2"/>
  <c r="AV184" i="2"/>
  <c r="AX184" i="2"/>
  <c r="AZ184" i="2"/>
  <c r="BB184" i="2"/>
  <c r="BD184" i="2"/>
  <c r="BF184" i="2"/>
  <c r="BH184" i="2"/>
  <c r="BJ184" i="2"/>
  <c r="BL184" i="2"/>
  <c r="O185" i="2"/>
  <c r="Z186" i="2"/>
  <c r="AB186" i="2"/>
  <c r="AD186" i="2"/>
  <c r="AF186" i="2"/>
  <c r="AH186" i="2"/>
  <c r="AJ186" i="2"/>
  <c r="AL186" i="2"/>
  <c r="AN186" i="2"/>
  <c r="AP186" i="2"/>
  <c r="AR186" i="2"/>
  <c r="AT186" i="2"/>
  <c r="AV186" i="2"/>
  <c r="AX186" i="2"/>
  <c r="AZ186" i="2"/>
  <c r="BB186" i="2"/>
  <c r="BD186" i="2"/>
  <c r="BF186" i="2"/>
  <c r="BH186" i="2"/>
  <c r="BJ186" i="2"/>
  <c r="BL186" i="2"/>
  <c r="N187" i="2"/>
  <c r="P187" i="2"/>
  <c r="R187" i="2"/>
  <c r="T187" i="2"/>
  <c r="V187" i="2"/>
  <c r="X187" i="2"/>
  <c r="N188" i="2"/>
  <c r="P188" i="2"/>
  <c r="R188" i="2"/>
  <c r="T188" i="2"/>
  <c r="V188" i="2"/>
  <c r="X188" i="2"/>
  <c r="N189" i="2"/>
  <c r="P189" i="2"/>
  <c r="R189" i="2"/>
  <c r="T189" i="2"/>
  <c r="V189" i="2"/>
  <c r="X189" i="2"/>
  <c r="N190" i="2"/>
  <c r="P190" i="2"/>
  <c r="R190" i="2"/>
  <c r="T190" i="2"/>
  <c r="V190" i="2"/>
  <c r="X190" i="2"/>
  <c r="Z191" i="2"/>
  <c r="AB191" i="2"/>
  <c r="AD191" i="2"/>
  <c r="AF191" i="2"/>
  <c r="AH191" i="2"/>
  <c r="AJ191" i="2"/>
  <c r="AL191" i="2"/>
  <c r="AN191" i="2"/>
  <c r="AP191" i="2"/>
  <c r="AR191" i="2"/>
  <c r="AT191" i="2"/>
  <c r="AV191" i="2"/>
  <c r="AX191" i="2"/>
  <c r="AZ191" i="2"/>
  <c r="BB191" i="2"/>
  <c r="BD191" i="2"/>
  <c r="BF191" i="2"/>
  <c r="BH191" i="2"/>
  <c r="BJ191" i="2"/>
  <c r="BL191" i="2"/>
  <c r="Z192" i="2"/>
  <c r="AB192" i="2"/>
  <c r="AD192" i="2"/>
  <c r="AF192" i="2"/>
  <c r="AH192" i="2"/>
  <c r="AJ192" i="2"/>
  <c r="AL192" i="2"/>
  <c r="AN192" i="2"/>
  <c r="AP192" i="2"/>
  <c r="AR192" i="2"/>
  <c r="AT192" i="2"/>
  <c r="AV192" i="2"/>
  <c r="AX192" i="2"/>
  <c r="AZ192" i="2"/>
  <c r="BB192" i="2"/>
  <c r="BD192" i="2"/>
  <c r="BF192" i="2"/>
  <c r="BH192" i="2"/>
  <c r="BJ192" i="2"/>
  <c r="BL192" i="2"/>
  <c r="N193" i="2"/>
  <c r="P193" i="2"/>
  <c r="R193" i="2"/>
  <c r="T193" i="2"/>
  <c r="V193" i="2"/>
  <c r="X193" i="2"/>
  <c r="N194" i="2"/>
  <c r="P194" i="2"/>
  <c r="R194" i="2"/>
  <c r="T194" i="2"/>
  <c r="V194" i="2"/>
  <c r="X194" i="2"/>
  <c r="N195" i="2"/>
  <c r="P195" i="2"/>
  <c r="R195" i="2"/>
  <c r="T195" i="2"/>
  <c r="V195" i="2"/>
  <c r="X195" i="2"/>
  <c r="Z196" i="2"/>
  <c r="AB196" i="2"/>
  <c r="AD196" i="2"/>
  <c r="AF196" i="2"/>
  <c r="AH196" i="2"/>
  <c r="AJ196" i="2"/>
  <c r="AL196" i="2"/>
  <c r="AN196" i="2"/>
  <c r="AP196" i="2"/>
  <c r="AR196" i="2"/>
  <c r="AT196" i="2"/>
  <c r="AV196" i="2"/>
  <c r="AX196" i="2"/>
  <c r="AZ196" i="2"/>
  <c r="BB196" i="2"/>
  <c r="BD196" i="2"/>
  <c r="BF196" i="2"/>
  <c r="BH196" i="2"/>
  <c r="BJ196" i="2"/>
  <c r="BL196" i="2"/>
  <c r="Z198" i="2"/>
  <c r="AB198" i="2"/>
  <c r="AD198" i="2"/>
  <c r="AF198" i="2"/>
  <c r="AH198" i="2"/>
  <c r="AJ198" i="2"/>
  <c r="AL198" i="2"/>
  <c r="AN198" i="2"/>
  <c r="AP198" i="2"/>
  <c r="AR198" i="2"/>
  <c r="AT198" i="2"/>
  <c r="AV198" i="2"/>
  <c r="AX198" i="2"/>
  <c r="AZ198" i="2"/>
  <c r="BB198" i="2"/>
  <c r="BD198" i="2"/>
  <c r="BF198" i="2"/>
  <c r="BH198" i="2"/>
  <c r="BJ198" i="2"/>
  <c r="BL198" i="2"/>
  <c r="N199" i="2"/>
  <c r="P199" i="2"/>
  <c r="R199" i="2"/>
  <c r="T199" i="2"/>
  <c r="V199" i="2"/>
  <c r="X199" i="2"/>
  <c r="Z200" i="2"/>
  <c r="AB200" i="2"/>
  <c r="AD200" i="2"/>
  <c r="AF200" i="2"/>
  <c r="AH200" i="2"/>
  <c r="AJ200" i="2"/>
  <c r="AL200" i="2"/>
  <c r="AN200" i="2"/>
  <c r="AP200" i="2"/>
  <c r="AR200" i="2"/>
  <c r="AT200" i="2"/>
  <c r="AV200" i="2"/>
  <c r="AX200" i="2"/>
  <c r="AZ200" i="2"/>
  <c r="BB200" i="2"/>
  <c r="BD200" i="2"/>
  <c r="BF200" i="2"/>
  <c r="BH200" i="2"/>
  <c r="BJ200" i="2"/>
  <c r="BL200" i="2"/>
  <c r="N201" i="2"/>
  <c r="P201" i="2"/>
  <c r="R201" i="2"/>
  <c r="T201" i="2"/>
  <c r="V201" i="2"/>
  <c r="X201" i="2"/>
  <c r="Z202" i="2"/>
  <c r="AB202" i="2"/>
  <c r="AD202" i="2"/>
  <c r="AF202" i="2"/>
  <c r="AH202" i="2"/>
  <c r="AJ202" i="2"/>
  <c r="AL202" i="2"/>
  <c r="AN202" i="2"/>
  <c r="AP202" i="2"/>
  <c r="AR202" i="2"/>
  <c r="AT202" i="2"/>
  <c r="AV202" i="2"/>
  <c r="AX202" i="2"/>
  <c r="AZ202" i="2"/>
  <c r="BB202" i="2"/>
  <c r="BD202" i="2"/>
  <c r="BF202" i="2"/>
  <c r="BH202" i="2"/>
  <c r="BJ202" i="2"/>
  <c r="BL202" i="2"/>
  <c r="Z203" i="2"/>
  <c r="AB203" i="2"/>
  <c r="AD203" i="2"/>
  <c r="AF203" i="2"/>
  <c r="AH203" i="2"/>
  <c r="AJ203" i="2"/>
  <c r="AL203" i="2"/>
  <c r="AN203" i="2"/>
  <c r="AP203" i="2"/>
  <c r="AR203" i="2"/>
  <c r="AT203" i="2"/>
  <c r="AV203" i="2"/>
  <c r="AX203" i="2"/>
  <c r="AZ203" i="2"/>
  <c r="BB203" i="2"/>
  <c r="BD203" i="2"/>
  <c r="BF203" i="2"/>
  <c r="BH203" i="2"/>
  <c r="BJ203" i="2"/>
  <c r="BL203" i="2"/>
  <c r="Z207" i="2"/>
  <c r="AB207" i="2"/>
  <c r="AD207" i="2"/>
  <c r="AF207" i="2"/>
  <c r="AH207" i="2"/>
  <c r="AJ207" i="2"/>
  <c r="AL207" i="2"/>
  <c r="AN207" i="2"/>
  <c r="AP207" i="2"/>
  <c r="AR207" i="2"/>
  <c r="AT207" i="2"/>
  <c r="AV207" i="2"/>
  <c r="AX207" i="2"/>
  <c r="AZ207" i="2"/>
  <c r="BB207" i="2"/>
  <c r="BD207" i="2"/>
  <c r="BF207" i="2"/>
  <c r="BH207" i="2"/>
  <c r="BJ207" i="2"/>
  <c r="BL207" i="2"/>
  <c r="Z208" i="2"/>
  <c r="AB208" i="2"/>
  <c r="AD208" i="2"/>
  <c r="AF208" i="2"/>
  <c r="AH208" i="2"/>
  <c r="AJ208" i="2"/>
  <c r="AL208" i="2"/>
  <c r="AN208" i="2"/>
  <c r="AP208" i="2"/>
  <c r="AR208" i="2"/>
  <c r="AT208" i="2"/>
  <c r="AV208" i="2"/>
  <c r="AX208" i="2"/>
  <c r="AZ208" i="2"/>
  <c r="BB208" i="2"/>
  <c r="BD208" i="2"/>
  <c r="BF208" i="2"/>
  <c r="BH208" i="2"/>
  <c r="BJ208" i="2"/>
  <c r="BL208" i="2"/>
  <c r="Z210" i="2"/>
  <c r="AB210" i="2"/>
  <c r="AD210" i="2"/>
  <c r="AF210" i="2"/>
  <c r="AH210" i="2"/>
  <c r="AJ210" i="2"/>
  <c r="AL210" i="2"/>
  <c r="AN210" i="2"/>
  <c r="AP210" i="2"/>
  <c r="AR210" i="2"/>
  <c r="AT210" i="2"/>
  <c r="AV210" i="2"/>
  <c r="AX210" i="2"/>
  <c r="AZ210" i="2"/>
  <c r="BB210" i="2"/>
  <c r="BD210" i="2"/>
  <c r="BF210" i="2"/>
  <c r="BH210" i="2"/>
  <c r="BJ210" i="2"/>
  <c r="BL210" i="2"/>
  <c r="Z211" i="2"/>
  <c r="AB211" i="2"/>
  <c r="AD211" i="2"/>
  <c r="AF211" i="2"/>
  <c r="AH211" i="2"/>
  <c r="AJ211" i="2"/>
  <c r="AL211" i="2"/>
  <c r="AN211" i="2"/>
  <c r="AP211" i="2"/>
  <c r="AR211" i="2"/>
  <c r="AT211" i="2"/>
  <c r="AV211" i="2"/>
  <c r="AX211" i="2"/>
  <c r="AZ211" i="2"/>
  <c r="BB211" i="2"/>
  <c r="BD211" i="2"/>
  <c r="BF211" i="2"/>
  <c r="BH211" i="2"/>
  <c r="BJ211" i="2"/>
  <c r="BL211" i="2"/>
  <c r="Z212" i="2"/>
  <c r="AB212" i="2"/>
  <c r="AD212" i="2"/>
  <c r="AF212" i="2"/>
  <c r="AH212" i="2"/>
  <c r="AJ212" i="2"/>
  <c r="AL212" i="2"/>
  <c r="AN212" i="2"/>
  <c r="AP212" i="2"/>
  <c r="AR212" i="2"/>
  <c r="AT212" i="2"/>
  <c r="AV212" i="2"/>
  <c r="AX212" i="2"/>
  <c r="AZ212" i="2"/>
  <c r="BB212" i="2"/>
  <c r="BD212" i="2"/>
  <c r="BF212" i="2"/>
  <c r="BH212" i="2"/>
  <c r="BJ212" i="2"/>
  <c r="BL212" i="2"/>
  <c r="Z213" i="2"/>
  <c r="AB213" i="2"/>
  <c r="AD213" i="2"/>
  <c r="AF213" i="2"/>
  <c r="AH213" i="2"/>
  <c r="AJ213" i="2"/>
  <c r="AL213" i="2"/>
  <c r="AN213" i="2"/>
  <c r="AP213" i="2"/>
  <c r="AR213" i="2"/>
  <c r="AT213" i="2"/>
  <c r="AV213" i="2"/>
  <c r="AX213" i="2"/>
  <c r="AZ213" i="2"/>
  <c r="BB213" i="2"/>
  <c r="BD213" i="2"/>
  <c r="BF213" i="2"/>
  <c r="BH213" i="2"/>
  <c r="BJ213" i="2"/>
  <c r="BL213" i="2"/>
  <c r="N214" i="2"/>
  <c r="P214" i="2"/>
  <c r="P217" i="2" s="1"/>
  <c r="R214" i="2"/>
  <c r="T214" i="2"/>
  <c r="V214" i="2"/>
  <c r="X214" i="2"/>
  <c r="Z215" i="2"/>
  <c r="AB215" i="2"/>
  <c r="AD215" i="2"/>
  <c r="AF215" i="2"/>
  <c r="AH215" i="2"/>
  <c r="AJ215" i="2"/>
  <c r="AL215" i="2"/>
  <c r="AN215" i="2"/>
  <c r="AP215" i="2"/>
  <c r="AR215" i="2"/>
  <c r="AT215" i="2"/>
  <c r="AV215" i="2"/>
  <c r="AX215" i="2"/>
  <c r="AZ215" i="2"/>
  <c r="BB215" i="2"/>
  <c r="BD215" i="2"/>
  <c r="BF215" i="2"/>
  <c r="BH215" i="2"/>
  <c r="BJ215" i="2"/>
  <c r="BL215" i="2"/>
  <c r="Z216" i="2"/>
  <c r="AB216" i="2"/>
  <c r="AD216" i="2"/>
  <c r="AF216" i="2"/>
  <c r="AH216" i="2"/>
  <c r="AJ216" i="2"/>
  <c r="AL216" i="2"/>
  <c r="AN216" i="2"/>
  <c r="AP216" i="2"/>
  <c r="AR216" i="2"/>
  <c r="AT216" i="2"/>
  <c r="AV216" i="2"/>
  <c r="AX216" i="2"/>
  <c r="AZ216" i="2"/>
  <c r="BB216" i="2"/>
  <c r="BD216" i="2"/>
  <c r="BF216" i="2"/>
  <c r="BH216" i="2"/>
  <c r="BJ216" i="2"/>
  <c r="BL216" i="2"/>
  <c r="Z218" i="2"/>
  <c r="AB218" i="2"/>
  <c r="AD218" i="2"/>
  <c r="AF218" i="2"/>
  <c r="AH218" i="2"/>
  <c r="AJ218" i="2"/>
  <c r="AL218" i="2"/>
  <c r="AN218" i="2"/>
  <c r="AP218" i="2"/>
  <c r="AR218" i="2"/>
  <c r="AT218" i="2"/>
  <c r="AV218" i="2"/>
  <c r="AX218" i="2"/>
  <c r="AZ218" i="2"/>
  <c r="BB218" i="2"/>
  <c r="BD218" i="2"/>
  <c r="BF218" i="2"/>
  <c r="BH218" i="2"/>
  <c r="BJ218" i="2"/>
  <c r="BL218" i="2"/>
  <c r="Z219" i="2"/>
  <c r="AB219" i="2"/>
  <c r="AD219" i="2"/>
  <c r="AF219" i="2"/>
  <c r="AH219" i="2"/>
  <c r="AJ219" i="2"/>
  <c r="AL219" i="2"/>
  <c r="AN219" i="2"/>
  <c r="AP219" i="2"/>
  <c r="AR219" i="2"/>
  <c r="AT219" i="2"/>
  <c r="AV219" i="2"/>
  <c r="AX219" i="2"/>
  <c r="AZ219" i="2"/>
  <c r="BB219" i="2"/>
  <c r="BD219" i="2"/>
  <c r="BF219" i="2"/>
  <c r="BH219" i="2"/>
  <c r="BJ219" i="2"/>
  <c r="BL219" i="2"/>
  <c r="Z220" i="2"/>
  <c r="AB220" i="2"/>
  <c r="AD220" i="2"/>
  <c r="AF220" i="2"/>
  <c r="AH220" i="2"/>
  <c r="AJ220" i="2"/>
  <c r="AL220" i="2"/>
  <c r="AN220" i="2"/>
  <c r="AP220" i="2"/>
  <c r="AR220" i="2"/>
  <c r="AT220" i="2"/>
  <c r="AV220" i="2"/>
  <c r="AX220" i="2"/>
  <c r="AZ220" i="2"/>
  <c r="BB220" i="2"/>
  <c r="BD220" i="2"/>
  <c r="BF220" i="2"/>
  <c r="BH220" i="2"/>
  <c r="BJ220" i="2"/>
  <c r="BL220" i="2"/>
  <c r="Z221" i="2"/>
  <c r="AB221" i="2"/>
  <c r="AD221" i="2"/>
  <c r="AF221" i="2"/>
  <c r="AH221" i="2"/>
  <c r="AJ221" i="2"/>
  <c r="AL221" i="2"/>
  <c r="AN221" i="2"/>
  <c r="AP221" i="2"/>
  <c r="AR221" i="2"/>
  <c r="AT221" i="2"/>
  <c r="AV221" i="2"/>
  <c r="AX221" i="2"/>
  <c r="AZ221" i="2"/>
  <c r="BB221" i="2"/>
  <c r="BD221" i="2"/>
  <c r="BF221" i="2"/>
  <c r="BH221" i="2"/>
  <c r="BJ221" i="2"/>
  <c r="BL221" i="2"/>
  <c r="Z222" i="2"/>
  <c r="AB222" i="2"/>
  <c r="AD222" i="2"/>
  <c r="AF222" i="2"/>
  <c r="AH222" i="2"/>
  <c r="AJ222" i="2"/>
  <c r="AL222" i="2"/>
  <c r="AN222" i="2"/>
  <c r="AP222" i="2"/>
  <c r="AR222" i="2"/>
  <c r="AT222" i="2"/>
  <c r="AV222" i="2"/>
  <c r="AX222" i="2"/>
  <c r="AZ222" i="2"/>
  <c r="BB222" i="2"/>
  <c r="BD222" i="2"/>
  <c r="BF222" i="2"/>
  <c r="BH222" i="2"/>
  <c r="BJ222" i="2"/>
  <c r="BL222" i="2"/>
  <c r="Z223" i="2"/>
  <c r="AB223" i="2"/>
  <c r="AD223" i="2"/>
  <c r="AF223" i="2"/>
  <c r="AH223" i="2"/>
  <c r="AJ223" i="2"/>
  <c r="AL223" i="2"/>
  <c r="AN223" i="2"/>
  <c r="AP223" i="2"/>
  <c r="AR223" i="2"/>
  <c r="AT223" i="2"/>
  <c r="AV223" i="2"/>
  <c r="AX223" i="2"/>
  <c r="AZ223" i="2"/>
  <c r="BB223" i="2"/>
  <c r="BD223" i="2"/>
  <c r="BF223" i="2"/>
  <c r="BH223" i="2"/>
  <c r="BJ223" i="2"/>
  <c r="BL223" i="2"/>
  <c r="Z224" i="2"/>
  <c r="AB224" i="2"/>
  <c r="AD224" i="2"/>
  <c r="AF224" i="2"/>
  <c r="AH224" i="2"/>
  <c r="AJ224" i="2"/>
  <c r="AL224" i="2"/>
  <c r="AN224" i="2"/>
  <c r="AP224" i="2"/>
  <c r="AR224" i="2"/>
  <c r="AT224" i="2"/>
  <c r="AV224" i="2"/>
  <c r="AX224" i="2"/>
  <c r="AZ224" i="2"/>
  <c r="BB224" i="2"/>
  <c r="BD224" i="2"/>
  <c r="BF224" i="2"/>
  <c r="BH224" i="2"/>
  <c r="BJ224" i="2"/>
  <c r="BL224" i="2"/>
  <c r="Z225" i="2"/>
  <c r="AB225" i="2"/>
  <c r="AD225" i="2"/>
  <c r="AF225" i="2"/>
  <c r="AH225" i="2"/>
  <c r="AJ225" i="2"/>
  <c r="AL225" i="2"/>
  <c r="AN225" i="2"/>
  <c r="AP225" i="2"/>
  <c r="AR225" i="2"/>
  <c r="AT225" i="2"/>
  <c r="AV225" i="2"/>
  <c r="AX225" i="2"/>
  <c r="AZ225" i="2"/>
  <c r="BB225" i="2"/>
  <c r="BD225" i="2"/>
  <c r="BF225" i="2"/>
  <c r="BH225" i="2"/>
  <c r="BJ225" i="2"/>
  <c r="BL225" i="2"/>
  <c r="Z226" i="2"/>
  <c r="AB226" i="2"/>
  <c r="AD226" i="2"/>
  <c r="AF226" i="2"/>
  <c r="AH226" i="2"/>
  <c r="AJ226" i="2"/>
  <c r="AL226" i="2"/>
  <c r="AN226" i="2"/>
  <c r="AP226" i="2"/>
  <c r="AR226" i="2"/>
  <c r="AT226" i="2"/>
  <c r="AV226" i="2"/>
  <c r="AX226" i="2"/>
  <c r="AZ226" i="2"/>
  <c r="BB226" i="2"/>
  <c r="BD226" i="2"/>
  <c r="BF226" i="2"/>
  <c r="BH226" i="2"/>
  <c r="BJ226" i="2"/>
  <c r="BL226" i="2"/>
  <c r="Z227" i="2"/>
  <c r="AB227" i="2"/>
  <c r="AD227" i="2"/>
  <c r="AF227" i="2"/>
  <c r="AH227" i="2"/>
  <c r="AJ227" i="2"/>
  <c r="AL227" i="2"/>
  <c r="AN227" i="2"/>
  <c r="AP227" i="2"/>
  <c r="AR227" i="2"/>
  <c r="AT227" i="2"/>
  <c r="AV227" i="2"/>
  <c r="AX227" i="2"/>
  <c r="AZ227" i="2"/>
  <c r="BB227" i="2"/>
  <c r="BD227" i="2"/>
  <c r="BF227" i="2"/>
  <c r="BH227" i="2"/>
  <c r="BJ227" i="2"/>
  <c r="BL227" i="2"/>
  <c r="N228" i="2"/>
  <c r="P228" i="2"/>
  <c r="R228" i="2"/>
  <c r="T228" i="2"/>
  <c r="V228" i="2"/>
  <c r="X228" i="2"/>
  <c r="N229" i="2"/>
  <c r="P229" i="2"/>
  <c r="R229" i="2"/>
  <c r="T229" i="2"/>
  <c r="V229" i="2"/>
  <c r="X229" i="2"/>
  <c r="Z230" i="2"/>
  <c r="AB230" i="2"/>
  <c r="AD230" i="2"/>
  <c r="AF230" i="2"/>
  <c r="AH230" i="2"/>
  <c r="AJ230" i="2"/>
  <c r="AL230" i="2"/>
  <c r="AN230" i="2"/>
  <c r="AP230" i="2"/>
  <c r="AR230" i="2"/>
  <c r="AT230" i="2"/>
  <c r="AV230" i="2"/>
  <c r="AX230" i="2"/>
  <c r="AZ230" i="2"/>
  <c r="BB230" i="2"/>
  <c r="BD230" i="2"/>
  <c r="BF230" i="2"/>
  <c r="BH230" i="2"/>
  <c r="BJ230" i="2"/>
  <c r="BL230" i="2"/>
  <c r="Z232" i="2"/>
  <c r="AB232" i="2"/>
  <c r="AD232" i="2"/>
  <c r="AF232" i="2"/>
  <c r="AH232" i="2"/>
  <c r="AJ232" i="2"/>
  <c r="AL232" i="2"/>
  <c r="AN232" i="2"/>
  <c r="AP232" i="2"/>
  <c r="AR232" i="2"/>
  <c r="AT232" i="2"/>
  <c r="AV232" i="2"/>
  <c r="AX232" i="2"/>
  <c r="AZ232" i="2"/>
  <c r="BB232" i="2"/>
  <c r="BD232" i="2"/>
  <c r="BF232" i="2"/>
  <c r="BH232" i="2"/>
  <c r="BJ232" i="2"/>
  <c r="BL232" i="2"/>
  <c r="N233" i="2"/>
  <c r="P233" i="2"/>
  <c r="R233" i="2"/>
  <c r="T233" i="2"/>
  <c r="V233" i="2"/>
  <c r="X233" i="2"/>
  <c r="N234" i="2"/>
  <c r="P234" i="2"/>
  <c r="R234" i="2"/>
  <c r="T234" i="2"/>
  <c r="V234" i="2"/>
  <c r="X234" i="2"/>
  <c r="Z235" i="2"/>
  <c r="AB235" i="2"/>
  <c r="AD235" i="2"/>
  <c r="AF235" i="2"/>
  <c r="AH235" i="2"/>
  <c r="AJ235" i="2"/>
  <c r="AL235" i="2"/>
  <c r="AN235" i="2"/>
  <c r="AP235" i="2"/>
  <c r="AR235" i="2"/>
  <c r="AT235" i="2"/>
  <c r="AV235" i="2"/>
  <c r="AX235" i="2"/>
  <c r="AZ235" i="2"/>
  <c r="BB235" i="2"/>
  <c r="BD235" i="2"/>
  <c r="BF235" i="2"/>
  <c r="BH235" i="2"/>
  <c r="BJ235" i="2"/>
  <c r="BL235" i="2"/>
  <c r="Z237" i="2"/>
  <c r="AB237" i="2"/>
  <c r="AD237" i="2"/>
  <c r="AF237" i="2"/>
  <c r="AH237" i="2"/>
  <c r="AJ237" i="2"/>
  <c r="AL237" i="2"/>
  <c r="AN237" i="2"/>
  <c r="AP237" i="2"/>
  <c r="AR237" i="2"/>
  <c r="AT237" i="2"/>
  <c r="AV237" i="2"/>
  <c r="AX237" i="2"/>
  <c r="AZ237" i="2"/>
  <c r="BB237" i="2"/>
  <c r="BD237" i="2"/>
  <c r="BF237" i="2"/>
  <c r="BH237" i="2"/>
  <c r="BJ237" i="2"/>
  <c r="BL237" i="2"/>
  <c r="Z238" i="2"/>
  <c r="AB238" i="2"/>
  <c r="AD238" i="2"/>
  <c r="AF238" i="2"/>
  <c r="AH238" i="2"/>
  <c r="AJ238" i="2"/>
  <c r="AL238" i="2"/>
  <c r="AN238" i="2"/>
  <c r="AP238" i="2"/>
  <c r="AR238" i="2"/>
  <c r="AT238" i="2"/>
  <c r="AV238" i="2"/>
  <c r="AX238" i="2"/>
  <c r="AZ238" i="2"/>
  <c r="BB238" i="2"/>
  <c r="BD238" i="2"/>
  <c r="BF238" i="2"/>
  <c r="BH238" i="2"/>
  <c r="BJ238" i="2"/>
  <c r="BL238" i="2"/>
  <c r="N239" i="2"/>
  <c r="P239" i="2"/>
  <c r="R239" i="2"/>
  <c r="T239" i="2"/>
  <c r="V239" i="2"/>
  <c r="X239" i="2"/>
  <c r="N240" i="2"/>
  <c r="P240" i="2"/>
  <c r="R240" i="2"/>
  <c r="T240" i="2"/>
  <c r="V240" i="2"/>
  <c r="X240" i="2"/>
  <c r="N241" i="2"/>
  <c r="P241" i="2"/>
  <c r="R241" i="2"/>
  <c r="T241" i="2"/>
  <c r="V241" i="2"/>
  <c r="X241" i="2"/>
  <c r="N242" i="2"/>
  <c r="P242" i="2"/>
  <c r="R242" i="2"/>
  <c r="T242" i="2"/>
  <c r="V242" i="2"/>
  <c r="X242" i="2"/>
  <c r="N243" i="2"/>
  <c r="P243" i="2"/>
  <c r="R243" i="2"/>
  <c r="T243" i="2"/>
  <c r="V243" i="2"/>
  <c r="X243" i="2"/>
  <c r="Z244" i="2"/>
  <c r="AB244" i="2"/>
  <c r="AD244" i="2"/>
  <c r="AF244" i="2"/>
  <c r="AH244" i="2"/>
  <c r="AJ244" i="2"/>
  <c r="AL244" i="2"/>
  <c r="AN244" i="2"/>
  <c r="AP244" i="2"/>
  <c r="AR244" i="2"/>
  <c r="AT244" i="2"/>
  <c r="AV244" i="2"/>
  <c r="AX244" i="2"/>
  <c r="AZ244" i="2"/>
  <c r="BB244" i="2"/>
  <c r="BD244" i="2"/>
  <c r="BF244" i="2"/>
  <c r="BH244" i="2"/>
  <c r="BJ244" i="2"/>
  <c r="BL244" i="2"/>
  <c r="Z246" i="2"/>
  <c r="AB246" i="2"/>
  <c r="AD246" i="2"/>
  <c r="AF246" i="2"/>
  <c r="AH246" i="2"/>
  <c r="AJ246" i="2"/>
  <c r="AL246" i="2"/>
  <c r="AN246" i="2"/>
  <c r="AP246" i="2"/>
  <c r="AR246" i="2"/>
  <c r="AT246" i="2"/>
  <c r="AV246" i="2"/>
  <c r="AX246" i="2"/>
  <c r="AZ246" i="2"/>
  <c r="BB246" i="2"/>
  <c r="BD246" i="2"/>
  <c r="BF246" i="2"/>
  <c r="BH246" i="2"/>
  <c r="BJ246" i="2"/>
  <c r="BL246" i="2"/>
  <c r="N247" i="2"/>
  <c r="P247" i="2"/>
  <c r="R247" i="2"/>
  <c r="T247" i="2"/>
  <c r="V247" i="2"/>
  <c r="X247" i="2"/>
  <c r="N248" i="2"/>
  <c r="P248" i="2"/>
  <c r="R248" i="2"/>
  <c r="T248" i="2"/>
  <c r="V248" i="2"/>
  <c r="X248" i="2"/>
  <c r="Z249" i="2"/>
  <c r="AB249" i="2"/>
  <c r="AD249" i="2"/>
  <c r="AF249" i="2"/>
  <c r="AH249" i="2"/>
  <c r="AJ249" i="2"/>
  <c r="AL249" i="2"/>
  <c r="AN249" i="2"/>
  <c r="AP249" i="2"/>
  <c r="AR249" i="2"/>
  <c r="AT249" i="2"/>
  <c r="AV249" i="2"/>
  <c r="AX249" i="2"/>
  <c r="AZ249" i="2"/>
  <c r="BB249" i="2"/>
  <c r="BD249" i="2"/>
  <c r="BF249" i="2"/>
  <c r="BH249" i="2"/>
  <c r="BJ249" i="2"/>
  <c r="BL249" i="2"/>
  <c r="Z253" i="2"/>
  <c r="AB253" i="2"/>
  <c r="AD253" i="2"/>
  <c r="AF253" i="2"/>
  <c r="AH253" i="2"/>
  <c r="AJ253" i="2"/>
  <c r="AL253" i="2"/>
  <c r="AN253" i="2"/>
  <c r="AP253" i="2"/>
  <c r="AR253" i="2"/>
  <c r="AT253" i="2"/>
  <c r="AV253" i="2"/>
  <c r="AX253" i="2"/>
  <c r="AZ253" i="2"/>
  <c r="BB253" i="2"/>
  <c r="BD253" i="2"/>
  <c r="BF253" i="2"/>
  <c r="BH253" i="2"/>
  <c r="BJ253" i="2"/>
  <c r="BL253" i="2"/>
  <c r="Z254" i="2"/>
  <c r="AB254" i="2"/>
  <c r="AD254" i="2"/>
  <c r="AF254" i="2"/>
  <c r="AH254" i="2"/>
  <c r="AJ254" i="2"/>
  <c r="AL254" i="2"/>
  <c r="AN254" i="2"/>
  <c r="AP254" i="2"/>
  <c r="AR254" i="2"/>
  <c r="AT254" i="2"/>
  <c r="AV254" i="2"/>
  <c r="AX254" i="2"/>
  <c r="AZ254" i="2"/>
  <c r="BB254" i="2"/>
  <c r="BD254" i="2"/>
  <c r="BF254" i="2"/>
  <c r="BH254" i="2"/>
  <c r="BJ254" i="2"/>
  <c r="BL254" i="2"/>
  <c r="Z255" i="2"/>
  <c r="AB255" i="2"/>
  <c r="AD255" i="2"/>
  <c r="AF255" i="2"/>
  <c r="AH255" i="2"/>
  <c r="AJ255" i="2"/>
  <c r="AL255" i="2"/>
  <c r="AN255" i="2"/>
  <c r="AP255" i="2"/>
  <c r="AR255" i="2"/>
  <c r="AT255" i="2"/>
  <c r="AV255" i="2"/>
  <c r="AX255" i="2"/>
  <c r="AZ255" i="2"/>
  <c r="BB255" i="2"/>
  <c r="BD255" i="2"/>
  <c r="BF255" i="2"/>
  <c r="BH255" i="2"/>
  <c r="BJ255" i="2"/>
  <c r="BL255" i="2"/>
  <c r="AB256" i="2"/>
  <c r="AF256" i="2"/>
  <c r="AJ256" i="2"/>
  <c r="AN256" i="2"/>
  <c r="AR256" i="2"/>
  <c r="AV256" i="2"/>
  <c r="AZ256" i="2"/>
  <c r="BD256" i="2"/>
  <c r="BH256" i="2"/>
  <c r="BL256" i="2"/>
  <c r="AB257" i="2"/>
  <c r="AF257" i="2"/>
  <c r="AJ257" i="2"/>
  <c r="AN257" i="2"/>
  <c r="AR257" i="2"/>
  <c r="AV257" i="2"/>
  <c r="AZ257" i="2"/>
  <c r="BD257" i="2"/>
  <c r="BH257" i="2"/>
  <c r="BL257" i="2"/>
  <c r="AB258" i="2"/>
  <c r="AF258" i="2"/>
  <c r="AJ258" i="2"/>
  <c r="AN258" i="2"/>
  <c r="AR258" i="2"/>
  <c r="AV258" i="2"/>
  <c r="AZ258" i="2"/>
  <c r="BD258" i="2"/>
  <c r="BH258" i="2"/>
  <c r="BL258" i="2"/>
  <c r="Z259" i="2"/>
  <c r="AB259" i="2"/>
  <c r="AD259" i="2"/>
  <c r="AF259" i="2"/>
  <c r="AH259" i="2"/>
  <c r="AJ259" i="2"/>
  <c r="AL259" i="2"/>
  <c r="AN259" i="2"/>
  <c r="AP259" i="2"/>
  <c r="AR259" i="2"/>
  <c r="AT259" i="2"/>
  <c r="AV259" i="2"/>
  <c r="AX259" i="2"/>
  <c r="AZ259" i="2"/>
  <c r="BB259" i="2"/>
  <c r="BD259" i="2"/>
  <c r="BF259" i="2"/>
  <c r="BH259" i="2"/>
  <c r="BJ259" i="2"/>
  <c r="BL259" i="2"/>
  <c r="Z260" i="2"/>
  <c r="AB260" i="2"/>
  <c r="AD260" i="2"/>
  <c r="AF260" i="2"/>
  <c r="AH260" i="2"/>
  <c r="AJ260" i="2"/>
  <c r="AL260" i="2"/>
  <c r="AN260" i="2"/>
  <c r="AP260" i="2"/>
  <c r="AR260" i="2"/>
  <c r="AT260" i="2"/>
  <c r="AV260" i="2"/>
  <c r="AX260" i="2"/>
  <c r="AZ260" i="2"/>
  <c r="BB260" i="2"/>
  <c r="BD260" i="2"/>
  <c r="BF260" i="2"/>
  <c r="BH260" i="2"/>
  <c r="BJ260" i="2"/>
  <c r="BL260" i="2"/>
  <c r="Z261" i="2"/>
  <c r="AB261" i="2"/>
  <c r="AD261" i="2"/>
  <c r="AF261" i="2"/>
  <c r="AH261" i="2"/>
  <c r="AJ261" i="2"/>
  <c r="AL261" i="2"/>
  <c r="AN261" i="2"/>
  <c r="AP261" i="2"/>
  <c r="AR261" i="2"/>
  <c r="AT261" i="2"/>
  <c r="AV261" i="2"/>
  <c r="AX261" i="2"/>
  <c r="AZ261" i="2"/>
  <c r="BB261" i="2"/>
  <c r="BD261" i="2"/>
  <c r="BF261" i="2"/>
  <c r="BH261" i="2"/>
  <c r="BJ261" i="2"/>
  <c r="BL261" i="2"/>
  <c r="Z262" i="2"/>
  <c r="AB262" i="2"/>
  <c r="AD262" i="2"/>
  <c r="AF262" i="2"/>
  <c r="AH262" i="2"/>
  <c r="AJ262" i="2"/>
  <c r="AL262" i="2"/>
  <c r="AN262" i="2"/>
  <c r="AP262" i="2"/>
  <c r="AR262" i="2"/>
  <c r="AT262" i="2"/>
  <c r="AV262" i="2"/>
  <c r="AX262" i="2"/>
  <c r="AZ262" i="2"/>
  <c r="BB262" i="2"/>
  <c r="BD262" i="2"/>
  <c r="BF262" i="2"/>
  <c r="BH262" i="2"/>
  <c r="BJ262" i="2"/>
  <c r="BL262" i="2"/>
  <c r="N263" i="2"/>
  <c r="P263" i="2"/>
  <c r="R263" i="2"/>
  <c r="T263" i="2"/>
  <c r="V263" i="2"/>
  <c r="X263" i="2"/>
  <c r="N264" i="2"/>
  <c r="P264" i="2"/>
  <c r="R264" i="2"/>
  <c r="T264" i="2"/>
  <c r="V264" i="2"/>
  <c r="X264" i="2"/>
  <c r="Z265" i="2"/>
  <c r="AB265" i="2"/>
  <c r="AD265" i="2"/>
  <c r="AF265" i="2"/>
  <c r="AH265" i="2"/>
  <c r="AJ265" i="2"/>
  <c r="AL265" i="2"/>
  <c r="AN265" i="2"/>
  <c r="AP265" i="2"/>
  <c r="AR265" i="2"/>
  <c r="AT265" i="2"/>
  <c r="AV265" i="2"/>
  <c r="AX265" i="2"/>
  <c r="AZ265" i="2"/>
  <c r="BB265" i="2"/>
  <c r="BD265" i="2"/>
  <c r="BF265" i="2"/>
  <c r="BH265" i="2"/>
  <c r="BJ265" i="2"/>
  <c r="BL265" i="2"/>
  <c r="Z267" i="2"/>
  <c r="AB267" i="2"/>
  <c r="AD267" i="2"/>
  <c r="AF267" i="2"/>
  <c r="AH267" i="2"/>
  <c r="AJ267" i="2"/>
  <c r="AL267" i="2"/>
  <c r="AN267" i="2"/>
  <c r="AP267" i="2"/>
  <c r="AR267" i="2"/>
  <c r="AT267" i="2"/>
  <c r="AV267" i="2"/>
  <c r="AX267" i="2"/>
  <c r="AZ267" i="2"/>
  <c r="BB267" i="2"/>
  <c r="BD267" i="2"/>
  <c r="BF267" i="2"/>
  <c r="BH267" i="2"/>
  <c r="BJ267" i="2"/>
  <c r="BL267" i="2"/>
  <c r="Z268" i="2"/>
  <c r="AB268" i="2"/>
  <c r="AD268" i="2"/>
  <c r="AF268" i="2"/>
  <c r="AH268" i="2"/>
  <c r="AJ268" i="2"/>
  <c r="AL268" i="2"/>
  <c r="AN268" i="2"/>
  <c r="AP268" i="2"/>
  <c r="AR268" i="2"/>
  <c r="AT268" i="2"/>
  <c r="AV268" i="2"/>
  <c r="AX268" i="2"/>
  <c r="AZ268" i="2"/>
  <c r="BB268" i="2"/>
  <c r="BD268" i="2"/>
  <c r="BF268" i="2"/>
  <c r="BH268" i="2"/>
  <c r="BJ268" i="2"/>
  <c r="BL268" i="2"/>
  <c r="N269" i="2"/>
  <c r="P269" i="2"/>
  <c r="R269" i="2"/>
  <c r="T269" i="2"/>
  <c r="V269" i="2"/>
  <c r="X269" i="2"/>
  <c r="N270" i="2"/>
  <c r="P270" i="2"/>
  <c r="R270" i="2"/>
  <c r="T270" i="2"/>
  <c r="V270" i="2"/>
  <c r="X270" i="2"/>
  <c r="N271" i="2"/>
  <c r="P271" i="2"/>
  <c r="R271" i="2"/>
  <c r="T271" i="2"/>
  <c r="V271" i="2"/>
  <c r="X271" i="2"/>
  <c r="N272" i="2"/>
  <c r="P272" i="2"/>
  <c r="R272" i="2"/>
  <c r="T272" i="2"/>
  <c r="V272" i="2"/>
  <c r="X272" i="2"/>
  <c r="N273" i="2"/>
  <c r="P273" i="2"/>
  <c r="R273" i="2"/>
  <c r="T273" i="2"/>
  <c r="V273" i="2"/>
  <c r="X273" i="2"/>
  <c r="Z274" i="2"/>
  <c r="AB274" i="2"/>
  <c r="AD274" i="2"/>
  <c r="AF274" i="2"/>
  <c r="AH274" i="2"/>
  <c r="AJ274" i="2"/>
  <c r="AL274" i="2"/>
  <c r="AN274" i="2"/>
  <c r="AP274" i="2"/>
  <c r="AR274" i="2"/>
  <c r="AT274" i="2"/>
  <c r="AV274" i="2"/>
  <c r="AX274" i="2"/>
  <c r="AZ274" i="2"/>
  <c r="BB274" i="2"/>
  <c r="BD274" i="2"/>
  <c r="BF274" i="2"/>
  <c r="BH274" i="2"/>
  <c r="BJ274" i="2"/>
  <c r="BL274" i="2"/>
  <c r="N275" i="2"/>
  <c r="P275" i="2"/>
  <c r="R275" i="2"/>
  <c r="T275" i="2"/>
  <c r="V275" i="2"/>
  <c r="X275" i="2"/>
  <c r="N276" i="2"/>
  <c r="P276" i="2"/>
  <c r="R276" i="2"/>
  <c r="T276" i="2"/>
  <c r="V276" i="2"/>
  <c r="X276" i="2"/>
  <c r="N277" i="2"/>
  <c r="P277" i="2"/>
  <c r="R277" i="2"/>
  <c r="T277" i="2"/>
  <c r="V277" i="2"/>
  <c r="X277" i="2"/>
  <c r="N278" i="2"/>
  <c r="P278" i="2"/>
  <c r="R278" i="2"/>
  <c r="T278" i="2"/>
  <c r="V278" i="2"/>
  <c r="X278" i="2"/>
  <c r="N279" i="2"/>
  <c r="P279" i="2"/>
  <c r="R279" i="2"/>
  <c r="T279" i="2"/>
  <c r="V279" i="2"/>
  <c r="X279" i="2"/>
  <c r="N280" i="2"/>
  <c r="P280" i="2"/>
  <c r="R280" i="2"/>
  <c r="T280" i="2"/>
  <c r="V280" i="2"/>
  <c r="X280" i="2"/>
  <c r="Z281" i="2"/>
  <c r="AB281" i="2"/>
  <c r="AD281" i="2"/>
  <c r="AF281" i="2"/>
  <c r="AH281" i="2"/>
  <c r="AJ281" i="2"/>
  <c r="AL281" i="2"/>
  <c r="AN281" i="2"/>
  <c r="AP281" i="2"/>
  <c r="AR281" i="2"/>
  <c r="AT281" i="2"/>
  <c r="AV281" i="2"/>
  <c r="AX281" i="2"/>
  <c r="AZ281" i="2"/>
  <c r="BB281" i="2"/>
  <c r="BD281" i="2"/>
  <c r="BF281" i="2"/>
  <c r="BH281" i="2"/>
  <c r="BJ281" i="2"/>
  <c r="BL281" i="2"/>
  <c r="Z283" i="2"/>
  <c r="AB283" i="2"/>
  <c r="AD283" i="2"/>
  <c r="AF283" i="2"/>
  <c r="AH283" i="2"/>
  <c r="AJ283" i="2"/>
  <c r="AL283" i="2"/>
  <c r="AN283" i="2"/>
  <c r="AP283" i="2"/>
  <c r="AR283" i="2"/>
  <c r="AT283" i="2"/>
  <c r="AV283" i="2"/>
  <c r="AX283" i="2"/>
  <c r="AZ283" i="2"/>
  <c r="BB283" i="2"/>
  <c r="BD283" i="2"/>
  <c r="BF283" i="2"/>
  <c r="BH283" i="2"/>
  <c r="BJ283" i="2"/>
  <c r="BL283" i="2"/>
  <c r="Z287" i="2"/>
  <c r="AB287" i="2"/>
  <c r="AD287" i="2"/>
  <c r="AF287" i="2"/>
  <c r="AH287" i="2"/>
  <c r="AJ287" i="2"/>
  <c r="AL287" i="2"/>
  <c r="AN287" i="2"/>
  <c r="AP287" i="2"/>
  <c r="AR287" i="2"/>
  <c r="AT287" i="2"/>
  <c r="AV287" i="2"/>
  <c r="AX287" i="2"/>
  <c r="AZ287" i="2"/>
  <c r="BB287" i="2"/>
  <c r="BD287" i="2"/>
  <c r="BF287" i="2"/>
  <c r="BH287" i="2"/>
  <c r="BJ287" i="2"/>
  <c r="BL287" i="2"/>
  <c r="Z288" i="2"/>
  <c r="AB288" i="2"/>
  <c r="AD288" i="2"/>
  <c r="AF288" i="2"/>
  <c r="AH288" i="2"/>
  <c r="AJ288" i="2"/>
  <c r="AL288" i="2"/>
  <c r="AN288" i="2"/>
  <c r="AP288" i="2"/>
  <c r="AR288" i="2"/>
  <c r="AT288" i="2"/>
  <c r="AV288" i="2"/>
  <c r="AX288" i="2"/>
  <c r="AZ288" i="2"/>
  <c r="BB288" i="2"/>
  <c r="BD288" i="2"/>
  <c r="BF288" i="2"/>
  <c r="BH288" i="2"/>
  <c r="BJ288" i="2"/>
  <c r="BL288" i="2"/>
  <c r="Z289" i="2"/>
  <c r="AB289" i="2"/>
  <c r="AD289" i="2"/>
  <c r="AF289" i="2"/>
  <c r="AH289" i="2"/>
  <c r="AJ289" i="2"/>
  <c r="AL289" i="2"/>
  <c r="AN289" i="2"/>
  <c r="AP289" i="2"/>
  <c r="AR289" i="2"/>
  <c r="AT289" i="2"/>
  <c r="AV289" i="2"/>
  <c r="AX289" i="2"/>
  <c r="AZ289" i="2"/>
  <c r="BB289" i="2"/>
  <c r="BD289" i="2"/>
  <c r="BF289" i="2"/>
  <c r="BH289" i="2"/>
  <c r="BJ289" i="2"/>
  <c r="BL289" i="2"/>
  <c r="Z290" i="2"/>
  <c r="AB290" i="2"/>
  <c r="AD290" i="2"/>
  <c r="AF290" i="2"/>
  <c r="AH290" i="2"/>
  <c r="AJ290" i="2"/>
  <c r="AL290" i="2"/>
  <c r="AN290" i="2"/>
  <c r="AP290" i="2"/>
  <c r="AR290" i="2"/>
  <c r="AT290" i="2"/>
  <c r="AV290" i="2"/>
  <c r="AX290" i="2"/>
  <c r="AZ290" i="2"/>
  <c r="BB290" i="2"/>
  <c r="BD290" i="2"/>
  <c r="BF290" i="2"/>
  <c r="BH290" i="2"/>
  <c r="BJ290" i="2"/>
  <c r="BL290" i="2"/>
  <c r="Z291" i="2"/>
  <c r="AB291" i="2"/>
  <c r="AD291" i="2"/>
  <c r="AF291" i="2"/>
  <c r="AH291" i="2"/>
  <c r="AJ291" i="2"/>
  <c r="AL291" i="2"/>
  <c r="AN291" i="2"/>
  <c r="AP291" i="2"/>
  <c r="AR291" i="2"/>
  <c r="AT291" i="2"/>
  <c r="AV291" i="2"/>
  <c r="AX291" i="2"/>
  <c r="AZ291" i="2"/>
  <c r="BB291" i="2"/>
  <c r="BD291" i="2"/>
  <c r="BF291" i="2"/>
  <c r="BH291" i="2"/>
  <c r="BJ291" i="2"/>
  <c r="BL291" i="2"/>
  <c r="AB292" i="2"/>
  <c r="AF292" i="2"/>
  <c r="AJ292" i="2"/>
  <c r="AN292" i="2"/>
  <c r="AR292" i="2"/>
  <c r="AV292" i="2"/>
  <c r="AZ292" i="2"/>
  <c r="BD292" i="2"/>
  <c r="BH292" i="2"/>
  <c r="BL292" i="2"/>
  <c r="Z293" i="2"/>
  <c r="AB293" i="2"/>
  <c r="AD293" i="2"/>
  <c r="AF293" i="2"/>
  <c r="AH293" i="2"/>
  <c r="AJ293" i="2"/>
  <c r="AL293" i="2"/>
  <c r="AN293" i="2"/>
  <c r="AP293" i="2"/>
  <c r="AR293" i="2"/>
  <c r="AT293" i="2"/>
  <c r="AV293" i="2"/>
  <c r="AX293" i="2"/>
  <c r="AZ293" i="2"/>
  <c r="BB293" i="2"/>
  <c r="BD293" i="2"/>
  <c r="BF293" i="2"/>
  <c r="BH293" i="2"/>
  <c r="BJ293" i="2"/>
  <c r="BL293" i="2"/>
  <c r="Z294" i="2"/>
  <c r="AB294" i="2"/>
  <c r="AD294" i="2"/>
  <c r="AF294" i="2"/>
  <c r="AH294" i="2"/>
  <c r="AJ294" i="2"/>
  <c r="AL294" i="2"/>
  <c r="AN294" i="2"/>
  <c r="AP294" i="2"/>
  <c r="AR294" i="2"/>
  <c r="AT294" i="2"/>
  <c r="AV294" i="2"/>
  <c r="AX294" i="2"/>
  <c r="AZ294" i="2"/>
  <c r="BB294" i="2"/>
  <c r="BD294" i="2"/>
  <c r="BF294" i="2"/>
  <c r="BH294" i="2"/>
  <c r="BJ294" i="2"/>
  <c r="BL294" i="2"/>
  <c r="N295" i="2"/>
  <c r="P295" i="2"/>
  <c r="R295" i="2"/>
  <c r="T295" i="2"/>
  <c r="V295" i="2"/>
  <c r="X295" i="2"/>
  <c r="Z296" i="2"/>
  <c r="AB296" i="2"/>
  <c r="AD296" i="2"/>
  <c r="AF296" i="2"/>
  <c r="AH296" i="2"/>
  <c r="AJ296" i="2"/>
  <c r="AL296" i="2"/>
  <c r="AN296" i="2"/>
  <c r="AP296" i="2"/>
  <c r="AR296" i="2"/>
  <c r="AT296" i="2"/>
  <c r="AV296" i="2"/>
  <c r="AX296" i="2"/>
  <c r="AZ296" i="2"/>
  <c r="BB296" i="2"/>
  <c r="BD296" i="2"/>
  <c r="BF296" i="2"/>
  <c r="BH296" i="2"/>
  <c r="BJ296" i="2"/>
  <c r="BL296" i="2"/>
  <c r="Z297" i="2"/>
  <c r="AB297" i="2"/>
  <c r="AD297" i="2"/>
  <c r="AF297" i="2"/>
  <c r="AH297" i="2"/>
  <c r="AJ297" i="2"/>
  <c r="AL297" i="2"/>
  <c r="AN297" i="2"/>
  <c r="AP297" i="2"/>
  <c r="AR297" i="2"/>
  <c r="AT297" i="2"/>
  <c r="AV297" i="2"/>
  <c r="AX297" i="2"/>
  <c r="AZ297" i="2"/>
  <c r="BB297" i="2"/>
  <c r="BD297" i="2"/>
  <c r="BF297" i="2"/>
  <c r="BH297" i="2"/>
  <c r="BJ297" i="2"/>
  <c r="BL297" i="2"/>
  <c r="Z298" i="2"/>
  <c r="AB298" i="2"/>
  <c r="AD298" i="2"/>
  <c r="AF298" i="2"/>
  <c r="AH298" i="2"/>
  <c r="AJ298" i="2"/>
  <c r="AL298" i="2"/>
  <c r="AN298" i="2"/>
  <c r="AP298" i="2"/>
  <c r="AR298" i="2"/>
  <c r="AT298" i="2"/>
  <c r="AV298" i="2"/>
  <c r="AX298" i="2"/>
  <c r="AZ298" i="2"/>
  <c r="BB298" i="2"/>
  <c r="BD298" i="2"/>
  <c r="BF298" i="2"/>
  <c r="BH298" i="2"/>
  <c r="BJ298" i="2"/>
  <c r="BL298" i="2"/>
  <c r="N299" i="2"/>
  <c r="P299" i="2"/>
  <c r="R299" i="2"/>
  <c r="T299" i="2"/>
  <c r="V299" i="2"/>
  <c r="X299" i="2"/>
  <c r="Z300" i="2"/>
  <c r="AB300" i="2"/>
  <c r="AD300" i="2"/>
  <c r="AF300" i="2"/>
  <c r="AH300" i="2"/>
  <c r="AJ300" i="2"/>
  <c r="AL300" i="2"/>
  <c r="AN300" i="2"/>
  <c r="AP300" i="2"/>
  <c r="AR300" i="2"/>
  <c r="AT300" i="2"/>
  <c r="AV300" i="2"/>
  <c r="AX300" i="2"/>
  <c r="AZ300" i="2"/>
  <c r="BB300" i="2"/>
  <c r="BD300" i="2"/>
  <c r="BF300" i="2"/>
  <c r="BH300" i="2"/>
  <c r="BJ300" i="2"/>
  <c r="BL300" i="2"/>
  <c r="Z301" i="2"/>
  <c r="AB301" i="2"/>
  <c r="AD301" i="2"/>
  <c r="AF301" i="2"/>
  <c r="AH301" i="2"/>
  <c r="AJ301" i="2"/>
  <c r="AL301" i="2"/>
  <c r="AN301" i="2"/>
  <c r="AP301" i="2"/>
  <c r="AR301" i="2"/>
  <c r="AT301" i="2"/>
  <c r="AV301" i="2"/>
  <c r="AX301" i="2"/>
  <c r="AZ301" i="2"/>
  <c r="BB301" i="2"/>
  <c r="BD301" i="2"/>
  <c r="BF301" i="2"/>
  <c r="BH301" i="2"/>
  <c r="BJ301" i="2"/>
  <c r="BL301" i="2"/>
  <c r="Z302" i="2"/>
  <c r="AB302" i="2"/>
  <c r="AD302" i="2"/>
  <c r="AF302" i="2"/>
  <c r="AH302" i="2"/>
  <c r="AJ302" i="2"/>
  <c r="AL302" i="2"/>
  <c r="AN302" i="2"/>
  <c r="AP302" i="2"/>
  <c r="AR302" i="2"/>
  <c r="AT302" i="2"/>
  <c r="AV302" i="2"/>
  <c r="AX302" i="2"/>
  <c r="AZ302" i="2"/>
  <c r="BB302" i="2"/>
  <c r="BD302" i="2"/>
  <c r="BF302" i="2"/>
  <c r="BH302" i="2"/>
  <c r="BJ302" i="2"/>
  <c r="BL302" i="2"/>
  <c r="N303" i="2"/>
  <c r="P303" i="2"/>
  <c r="R303" i="2"/>
  <c r="T303" i="2"/>
  <c r="V303" i="2"/>
  <c r="X303" i="2"/>
  <c r="Z304" i="2"/>
  <c r="AB304" i="2"/>
  <c r="AD304" i="2"/>
  <c r="AF304" i="2"/>
  <c r="AH304" i="2"/>
  <c r="AJ304" i="2"/>
  <c r="AL304" i="2"/>
  <c r="AN304" i="2"/>
  <c r="AP304" i="2"/>
  <c r="AR304" i="2"/>
  <c r="AT304" i="2"/>
  <c r="AV304" i="2"/>
  <c r="AX304" i="2"/>
  <c r="AZ304" i="2"/>
  <c r="BB304" i="2"/>
  <c r="BD304" i="2"/>
  <c r="BF304" i="2"/>
  <c r="BH304" i="2"/>
  <c r="BJ304" i="2"/>
  <c r="BL304" i="2"/>
  <c r="Z305" i="2"/>
  <c r="AB305" i="2"/>
  <c r="AD305" i="2"/>
  <c r="AF305" i="2"/>
  <c r="AH305" i="2"/>
  <c r="AJ305" i="2"/>
  <c r="AL305" i="2"/>
  <c r="AN305" i="2"/>
  <c r="AP305" i="2"/>
  <c r="AR305" i="2"/>
  <c r="AT305" i="2"/>
  <c r="AV305" i="2"/>
  <c r="AX305" i="2"/>
  <c r="AZ305" i="2"/>
  <c r="BB305" i="2"/>
  <c r="BD305" i="2"/>
  <c r="BF305" i="2"/>
  <c r="BH305" i="2"/>
  <c r="BJ305" i="2"/>
  <c r="BL305" i="2"/>
  <c r="Z306" i="2"/>
  <c r="AB306" i="2"/>
  <c r="AD306" i="2"/>
  <c r="AF306" i="2"/>
  <c r="AH306" i="2"/>
  <c r="AJ306" i="2"/>
  <c r="AL306" i="2"/>
  <c r="AN306" i="2"/>
  <c r="AP306" i="2"/>
  <c r="AR306" i="2"/>
  <c r="AT306" i="2"/>
  <c r="AV306" i="2"/>
  <c r="AX306" i="2"/>
  <c r="AZ306" i="2"/>
  <c r="BB306" i="2"/>
  <c r="BD306" i="2"/>
  <c r="BF306" i="2"/>
  <c r="BH306" i="2"/>
  <c r="BJ306" i="2"/>
  <c r="BL306" i="2"/>
  <c r="Z307" i="2"/>
  <c r="AB307" i="2"/>
  <c r="AD307" i="2"/>
  <c r="AF307" i="2"/>
  <c r="AH307" i="2"/>
  <c r="AJ307" i="2"/>
  <c r="AL307" i="2"/>
  <c r="AN307" i="2"/>
  <c r="AP307" i="2"/>
  <c r="AR307" i="2"/>
  <c r="AT307" i="2"/>
  <c r="AV307" i="2"/>
  <c r="AX307" i="2"/>
  <c r="AZ307" i="2"/>
  <c r="BB307" i="2"/>
  <c r="BD307" i="2"/>
  <c r="BF307" i="2"/>
  <c r="BH307" i="2"/>
  <c r="BJ307" i="2"/>
  <c r="BL307" i="2"/>
  <c r="M309" i="2"/>
  <c r="O309" i="2"/>
  <c r="Z311" i="2"/>
  <c r="AB311" i="2"/>
  <c r="AD311" i="2"/>
  <c r="AF311" i="2"/>
  <c r="AH311" i="2"/>
  <c r="AJ311" i="2"/>
  <c r="AL311" i="2"/>
  <c r="AN311" i="2"/>
  <c r="AP311" i="2"/>
  <c r="AR311" i="2"/>
  <c r="AT311" i="2"/>
  <c r="AV311" i="2"/>
  <c r="AX311" i="2"/>
  <c r="AZ311" i="2"/>
  <c r="BB311" i="2"/>
  <c r="BD311" i="2"/>
  <c r="BF311" i="2"/>
  <c r="BH311" i="2"/>
  <c r="BJ311" i="2"/>
  <c r="BL311" i="2"/>
  <c r="Z315" i="2"/>
  <c r="AB315" i="2"/>
  <c r="AD315" i="2"/>
  <c r="AF315" i="2"/>
  <c r="AH315" i="2"/>
  <c r="AJ315" i="2"/>
  <c r="AL315" i="2"/>
  <c r="AN315" i="2"/>
  <c r="AP315" i="2"/>
  <c r="AR315" i="2"/>
  <c r="AT315" i="2"/>
  <c r="AV315" i="2"/>
  <c r="AX315" i="2"/>
  <c r="AZ315" i="2"/>
  <c r="BB315" i="2"/>
  <c r="BD315" i="2"/>
  <c r="BF315" i="2"/>
  <c r="BH315" i="2"/>
  <c r="BJ315" i="2"/>
  <c r="BL315" i="2"/>
  <c r="Z316" i="2"/>
  <c r="AB316" i="2"/>
  <c r="AD316" i="2"/>
  <c r="AF316" i="2"/>
  <c r="AH316" i="2"/>
  <c r="AJ316" i="2"/>
  <c r="AL316" i="2"/>
  <c r="AN316" i="2"/>
  <c r="AP316" i="2"/>
  <c r="AR316" i="2"/>
  <c r="AT316" i="2"/>
  <c r="AV316" i="2"/>
  <c r="AX316" i="2"/>
  <c r="AZ316" i="2"/>
  <c r="BB316" i="2"/>
  <c r="BD316" i="2"/>
  <c r="BF316" i="2"/>
  <c r="BH316" i="2"/>
  <c r="BJ316" i="2"/>
  <c r="BL316" i="2"/>
  <c r="Z317" i="2"/>
  <c r="AB317" i="2"/>
  <c r="AD317" i="2"/>
  <c r="AF317" i="2"/>
  <c r="AH317" i="2"/>
  <c r="AJ317" i="2"/>
  <c r="AL317" i="2"/>
  <c r="AN317" i="2"/>
  <c r="AP317" i="2"/>
  <c r="AR317" i="2"/>
  <c r="AT317" i="2"/>
  <c r="AV317" i="2"/>
  <c r="AX317" i="2"/>
  <c r="AZ317" i="2"/>
  <c r="BB317" i="2"/>
  <c r="BD317" i="2"/>
  <c r="BF317" i="2"/>
  <c r="BH317" i="2"/>
  <c r="BJ317" i="2"/>
  <c r="BL317" i="2"/>
  <c r="Z318" i="2"/>
  <c r="AB318" i="2"/>
  <c r="AD318" i="2"/>
  <c r="AF318" i="2"/>
  <c r="AH318" i="2"/>
  <c r="AJ318" i="2"/>
  <c r="AL318" i="2"/>
  <c r="AN318" i="2"/>
  <c r="AP318" i="2"/>
  <c r="AR318" i="2"/>
  <c r="AT318" i="2"/>
  <c r="AV318" i="2"/>
  <c r="AX318" i="2"/>
  <c r="AZ318" i="2"/>
  <c r="BB318" i="2"/>
  <c r="BD318" i="2"/>
  <c r="BF318" i="2"/>
  <c r="BH318" i="2"/>
  <c r="BJ318" i="2"/>
  <c r="BL318" i="2"/>
  <c r="Z319" i="2"/>
  <c r="AB319" i="2"/>
  <c r="AD319" i="2"/>
  <c r="AF319" i="2"/>
  <c r="AH319" i="2"/>
  <c r="AJ319" i="2"/>
  <c r="AL319" i="2"/>
  <c r="AN319" i="2"/>
  <c r="AP319" i="2"/>
  <c r="AR319" i="2"/>
  <c r="AT319" i="2"/>
  <c r="AV319" i="2"/>
  <c r="AX319" i="2"/>
  <c r="AZ319" i="2"/>
  <c r="BB319" i="2"/>
  <c r="BD319" i="2"/>
  <c r="BF319" i="2"/>
  <c r="BH319" i="2"/>
  <c r="BJ319" i="2"/>
  <c r="BL319" i="2"/>
  <c r="Z320" i="2"/>
  <c r="AB320" i="2"/>
  <c r="AD320" i="2"/>
  <c r="AF320" i="2"/>
  <c r="AH320" i="2"/>
  <c r="AJ320" i="2"/>
  <c r="AL320" i="2"/>
  <c r="AN320" i="2"/>
  <c r="AP320" i="2"/>
  <c r="AR320" i="2"/>
  <c r="AT320" i="2"/>
  <c r="AV320" i="2"/>
  <c r="AX320" i="2"/>
  <c r="AZ320" i="2"/>
  <c r="BB320" i="2"/>
  <c r="BD320" i="2"/>
  <c r="BF320" i="2"/>
  <c r="BH320" i="2"/>
  <c r="BJ320" i="2"/>
  <c r="BL320" i="2"/>
  <c r="Z321" i="2"/>
  <c r="AB321" i="2"/>
  <c r="AD321" i="2"/>
  <c r="AF321" i="2"/>
  <c r="AH321" i="2"/>
  <c r="AJ321" i="2"/>
  <c r="AL321" i="2"/>
  <c r="AN321" i="2"/>
  <c r="AP321" i="2"/>
  <c r="AR321" i="2"/>
  <c r="AT321" i="2"/>
  <c r="AV321" i="2"/>
  <c r="AX321" i="2"/>
  <c r="AZ321" i="2"/>
  <c r="BB321" i="2"/>
  <c r="BD321" i="2"/>
  <c r="BF321" i="2"/>
  <c r="BH321" i="2"/>
  <c r="BJ321" i="2"/>
  <c r="BL321" i="2"/>
  <c r="Z322" i="2"/>
  <c r="AB322" i="2"/>
  <c r="AD322" i="2"/>
  <c r="AF322" i="2"/>
  <c r="AH322" i="2"/>
  <c r="AJ322" i="2"/>
  <c r="AL322" i="2"/>
  <c r="AN322" i="2"/>
  <c r="AP322" i="2"/>
  <c r="AR322" i="2"/>
  <c r="AT322" i="2"/>
  <c r="AV322" i="2"/>
  <c r="AX322" i="2"/>
  <c r="AZ322" i="2"/>
  <c r="BB322" i="2"/>
  <c r="BD322" i="2"/>
  <c r="BF322" i="2"/>
  <c r="BH322" i="2"/>
  <c r="BJ322" i="2"/>
  <c r="BL322" i="2"/>
  <c r="Z323" i="2"/>
  <c r="AB323" i="2"/>
  <c r="AD323" i="2"/>
  <c r="AF323" i="2"/>
  <c r="AH323" i="2"/>
  <c r="AJ323" i="2"/>
  <c r="AL323" i="2"/>
  <c r="AN323" i="2"/>
  <c r="AP323" i="2"/>
  <c r="AR323" i="2"/>
  <c r="AT323" i="2"/>
  <c r="AV323" i="2"/>
  <c r="AX323" i="2"/>
  <c r="AZ323" i="2"/>
  <c r="BB323" i="2"/>
  <c r="BD323" i="2"/>
  <c r="BF323" i="2"/>
  <c r="BH323" i="2"/>
  <c r="BJ323" i="2"/>
  <c r="BL323" i="2"/>
  <c r="Z324" i="2"/>
  <c r="AB324" i="2"/>
  <c r="AD324" i="2"/>
  <c r="AF324" i="2"/>
  <c r="AH324" i="2"/>
  <c r="AJ324" i="2"/>
  <c r="AL324" i="2"/>
  <c r="AN324" i="2"/>
  <c r="AP324" i="2"/>
  <c r="AR324" i="2"/>
  <c r="AT324" i="2"/>
  <c r="AV324" i="2"/>
  <c r="AX324" i="2"/>
  <c r="AZ324" i="2"/>
  <c r="BB324" i="2"/>
  <c r="BD324" i="2"/>
  <c r="BF324" i="2"/>
  <c r="BH324" i="2"/>
  <c r="BJ324" i="2"/>
  <c r="BL324" i="2"/>
  <c r="N325" i="2"/>
  <c r="P325" i="2"/>
  <c r="R325" i="2"/>
  <c r="T325" i="2"/>
  <c r="V325" i="2"/>
  <c r="X325" i="2"/>
  <c r="N326" i="2"/>
  <c r="P326" i="2"/>
  <c r="R326" i="2"/>
  <c r="T326" i="2"/>
  <c r="V326" i="2"/>
  <c r="X326" i="2"/>
  <c r="Z327" i="2"/>
  <c r="AB327" i="2"/>
  <c r="AD327" i="2"/>
  <c r="AF327" i="2"/>
  <c r="AH327" i="2"/>
  <c r="AJ327" i="2"/>
  <c r="AL327" i="2"/>
  <c r="AN327" i="2"/>
  <c r="AP327" i="2"/>
  <c r="AR327" i="2"/>
  <c r="AT327" i="2"/>
  <c r="AV327" i="2"/>
  <c r="AX327" i="2"/>
  <c r="AZ327" i="2"/>
  <c r="BB327" i="2"/>
  <c r="BD327" i="2"/>
  <c r="BF327" i="2"/>
  <c r="BH327" i="2"/>
  <c r="BJ327" i="2"/>
  <c r="BL327" i="2"/>
  <c r="Z329" i="2"/>
  <c r="AB329" i="2"/>
  <c r="AD329" i="2"/>
  <c r="AF329" i="2"/>
  <c r="AH329" i="2"/>
  <c r="AJ329" i="2"/>
  <c r="AL329" i="2"/>
  <c r="AN329" i="2"/>
  <c r="AP329" i="2"/>
  <c r="AR329" i="2"/>
  <c r="AT329" i="2"/>
  <c r="AV329" i="2"/>
  <c r="AX329" i="2"/>
  <c r="AZ329" i="2"/>
  <c r="BB329" i="2"/>
  <c r="BD329" i="2"/>
  <c r="BF329" i="2"/>
  <c r="BH329" i="2"/>
  <c r="BJ329" i="2"/>
  <c r="BL329" i="2"/>
  <c r="N330" i="2"/>
  <c r="P330" i="2"/>
  <c r="R330" i="2"/>
  <c r="T330" i="2"/>
  <c r="V330" i="2"/>
  <c r="X330" i="2"/>
  <c r="Z331" i="2"/>
  <c r="AB331" i="2"/>
  <c r="AD331" i="2"/>
  <c r="AF331" i="2"/>
  <c r="AH331" i="2"/>
  <c r="AJ331" i="2"/>
  <c r="AL331" i="2"/>
  <c r="AN331" i="2"/>
  <c r="AP331" i="2"/>
  <c r="AR331" i="2"/>
  <c r="AT331" i="2"/>
  <c r="AV331" i="2"/>
  <c r="AX331" i="2"/>
  <c r="AZ331" i="2"/>
  <c r="BB331" i="2"/>
  <c r="BD331" i="2"/>
  <c r="BF331" i="2"/>
  <c r="BH331" i="2"/>
  <c r="BJ331" i="2"/>
  <c r="BL331" i="2"/>
  <c r="Z333" i="2"/>
  <c r="AB333" i="2"/>
  <c r="AD333" i="2"/>
  <c r="AF333" i="2"/>
  <c r="AH333" i="2"/>
  <c r="AJ333" i="2"/>
  <c r="AL333" i="2"/>
  <c r="AN333" i="2"/>
  <c r="AP333" i="2"/>
  <c r="AR333" i="2"/>
  <c r="AT333" i="2"/>
  <c r="AV333" i="2"/>
  <c r="AX333" i="2"/>
  <c r="AZ333" i="2"/>
  <c r="BB333" i="2"/>
  <c r="BD333" i="2"/>
  <c r="BF333" i="2"/>
  <c r="BH333" i="2"/>
  <c r="BJ333" i="2"/>
  <c r="BL333" i="2"/>
  <c r="Z334" i="2"/>
  <c r="AB334" i="2"/>
  <c r="AD334" i="2"/>
  <c r="AF334" i="2"/>
  <c r="AH334" i="2"/>
  <c r="AJ334" i="2"/>
  <c r="AL334" i="2"/>
  <c r="AN334" i="2"/>
  <c r="AP334" i="2"/>
  <c r="AR334" i="2"/>
  <c r="AT334" i="2"/>
  <c r="AV334" i="2"/>
  <c r="AX334" i="2"/>
  <c r="AZ334" i="2"/>
  <c r="BB334" i="2"/>
  <c r="BD334" i="2"/>
  <c r="BF334" i="2"/>
  <c r="BH334" i="2"/>
  <c r="BJ334" i="2"/>
  <c r="BL334" i="2"/>
  <c r="N335" i="2"/>
  <c r="P335" i="2"/>
  <c r="R335" i="2"/>
  <c r="T335" i="2"/>
  <c r="V335" i="2"/>
  <c r="X335" i="2"/>
  <c r="N336" i="2"/>
  <c r="P336" i="2"/>
  <c r="R336" i="2"/>
  <c r="T336" i="2"/>
  <c r="V336" i="2"/>
  <c r="X336" i="2"/>
  <c r="Z337" i="2"/>
  <c r="AB337" i="2"/>
  <c r="AD337" i="2"/>
  <c r="AF337" i="2"/>
  <c r="AH337" i="2"/>
  <c r="AJ337" i="2"/>
  <c r="AL337" i="2"/>
  <c r="AN337" i="2"/>
  <c r="AP337" i="2"/>
  <c r="AR337" i="2"/>
  <c r="AT337" i="2"/>
  <c r="AV337" i="2"/>
  <c r="AX337" i="2"/>
  <c r="AZ337" i="2"/>
  <c r="BB337" i="2"/>
  <c r="BD337" i="2"/>
  <c r="BF337" i="2"/>
  <c r="BH337" i="2"/>
  <c r="BJ337" i="2"/>
  <c r="BL337" i="2"/>
  <c r="O338" i="2"/>
  <c r="Z339" i="2"/>
  <c r="AB339" i="2"/>
  <c r="AD339" i="2"/>
  <c r="AF339" i="2"/>
  <c r="AH339" i="2"/>
  <c r="AJ339" i="2"/>
  <c r="AL339" i="2"/>
  <c r="AN339" i="2"/>
  <c r="AP339" i="2"/>
  <c r="AR339" i="2"/>
  <c r="AT339" i="2"/>
  <c r="AV339" i="2"/>
  <c r="AX339" i="2"/>
  <c r="AZ339" i="2"/>
  <c r="BB339" i="2"/>
  <c r="BD339" i="2"/>
  <c r="BF339" i="2"/>
  <c r="BH339" i="2"/>
  <c r="BJ339" i="2"/>
  <c r="BL339" i="2"/>
  <c r="Z340" i="2"/>
  <c r="AB340" i="2"/>
  <c r="AD340" i="2"/>
  <c r="AF340" i="2"/>
  <c r="AH340" i="2"/>
  <c r="AJ340" i="2"/>
  <c r="AL340" i="2"/>
  <c r="AN340" i="2"/>
  <c r="AP340" i="2"/>
  <c r="AR340" i="2"/>
  <c r="AT340" i="2"/>
  <c r="AV340" i="2"/>
  <c r="AX340" i="2"/>
  <c r="AZ340" i="2"/>
  <c r="BB340" i="2"/>
  <c r="BD340" i="2"/>
  <c r="BF340" i="2"/>
  <c r="BH340" i="2"/>
  <c r="BJ340" i="2"/>
  <c r="BL340" i="2"/>
  <c r="Z344" i="2"/>
  <c r="AB344" i="2"/>
  <c r="AD344" i="2"/>
  <c r="AF344" i="2"/>
  <c r="AH344" i="2"/>
  <c r="AJ344" i="2"/>
  <c r="AL344" i="2"/>
  <c r="AN344" i="2"/>
  <c r="AP344" i="2"/>
  <c r="AR344" i="2"/>
  <c r="AT344" i="2"/>
  <c r="AV344" i="2"/>
  <c r="AX344" i="2"/>
  <c r="AZ344" i="2"/>
  <c r="BB344" i="2"/>
  <c r="BD344" i="2"/>
  <c r="BF344" i="2"/>
  <c r="BH344" i="2"/>
  <c r="BJ344" i="2"/>
  <c r="BL344" i="2"/>
  <c r="Z345" i="2"/>
  <c r="AB345" i="2"/>
  <c r="AD345" i="2"/>
  <c r="AF345" i="2"/>
  <c r="AH345" i="2"/>
  <c r="AJ345" i="2"/>
  <c r="AL345" i="2"/>
  <c r="AN345" i="2"/>
  <c r="AP345" i="2"/>
  <c r="AR345" i="2"/>
  <c r="AT345" i="2"/>
  <c r="AV345" i="2"/>
  <c r="AX345" i="2"/>
  <c r="AZ345" i="2"/>
  <c r="BB345" i="2"/>
  <c r="BD345" i="2"/>
  <c r="BF345" i="2"/>
  <c r="BH345" i="2"/>
  <c r="BJ345" i="2"/>
  <c r="BL345" i="2"/>
  <c r="Z346" i="2"/>
  <c r="AB346" i="2"/>
  <c r="AD346" i="2"/>
  <c r="AF346" i="2"/>
  <c r="AH346" i="2"/>
  <c r="AJ346" i="2"/>
  <c r="AL346" i="2"/>
  <c r="AN346" i="2"/>
  <c r="AP346" i="2"/>
  <c r="AR346" i="2"/>
  <c r="AT346" i="2"/>
  <c r="AV346" i="2"/>
  <c r="AX346" i="2"/>
  <c r="AZ346" i="2"/>
  <c r="BB346" i="2"/>
  <c r="BD346" i="2"/>
  <c r="BF346" i="2"/>
  <c r="BH346" i="2"/>
  <c r="BJ346" i="2"/>
  <c r="BL346" i="2"/>
  <c r="Z347" i="2"/>
  <c r="AB347" i="2"/>
  <c r="AD347" i="2"/>
  <c r="AF347" i="2"/>
  <c r="AH347" i="2"/>
  <c r="AJ347" i="2"/>
  <c r="AL347" i="2"/>
  <c r="AN347" i="2"/>
  <c r="AP347" i="2"/>
  <c r="AR347" i="2"/>
  <c r="AT347" i="2"/>
  <c r="AV347" i="2"/>
  <c r="AX347" i="2"/>
  <c r="AZ347" i="2"/>
  <c r="BB347" i="2"/>
  <c r="BD347" i="2"/>
  <c r="BF347" i="2"/>
  <c r="BH347" i="2"/>
  <c r="BJ347" i="2"/>
  <c r="BL347" i="2"/>
  <c r="Z349" i="2"/>
  <c r="AB349" i="2"/>
  <c r="AD349" i="2"/>
  <c r="AF349" i="2"/>
  <c r="AH349" i="2"/>
  <c r="AJ349" i="2"/>
  <c r="AL349" i="2"/>
  <c r="AN349" i="2"/>
  <c r="AP349" i="2"/>
  <c r="AR349" i="2"/>
  <c r="AT349" i="2"/>
  <c r="AV349" i="2"/>
  <c r="AX349" i="2"/>
  <c r="AZ349" i="2"/>
  <c r="BB349" i="2"/>
  <c r="BD349" i="2"/>
  <c r="BF349" i="2"/>
  <c r="BH349" i="2"/>
  <c r="BJ349" i="2"/>
  <c r="BL349" i="2"/>
  <c r="Z351" i="2"/>
  <c r="AB351" i="2"/>
  <c r="AD351" i="2"/>
  <c r="AF351" i="2"/>
  <c r="AH351" i="2"/>
  <c r="AJ351" i="2"/>
  <c r="AL351" i="2"/>
  <c r="AN351" i="2"/>
  <c r="AP351" i="2"/>
  <c r="AR351" i="2"/>
  <c r="AT351" i="2"/>
  <c r="AV351" i="2"/>
  <c r="AX351" i="2"/>
  <c r="AZ351" i="2"/>
  <c r="BB351" i="2"/>
  <c r="BD351" i="2"/>
  <c r="BF351" i="2"/>
  <c r="BH351" i="2"/>
  <c r="BJ351" i="2"/>
  <c r="BL351" i="2"/>
  <c r="Z352" i="2"/>
  <c r="AB352" i="2"/>
  <c r="AD352" i="2"/>
  <c r="AF352" i="2"/>
  <c r="AH352" i="2"/>
  <c r="AJ352" i="2"/>
  <c r="AL352" i="2"/>
  <c r="AN352" i="2"/>
  <c r="AP352" i="2"/>
  <c r="AR352" i="2"/>
  <c r="AT352" i="2"/>
  <c r="AV352" i="2"/>
  <c r="AX352" i="2"/>
  <c r="AZ352" i="2"/>
  <c r="BB352" i="2"/>
  <c r="BD352" i="2"/>
  <c r="BF352" i="2"/>
  <c r="BH352" i="2"/>
  <c r="BJ352" i="2"/>
  <c r="BL352" i="2"/>
  <c r="Z353" i="2"/>
  <c r="AB353" i="2"/>
  <c r="AD353" i="2"/>
  <c r="AF353" i="2"/>
  <c r="AH353" i="2"/>
  <c r="AJ353" i="2"/>
  <c r="AL353" i="2"/>
  <c r="AN353" i="2"/>
  <c r="AP353" i="2"/>
  <c r="AR353" i="2"/>
  <c r="AT353" i="2"/>
  <c r="AV353" i="2"/>
  <c r="AX353" i="2"/>
  <c r="AZ353" i="2"/>
  <c r="BB353" i="2"/>
  <c r="BD353" i="2"/>
  <c r="BF353" i="2"/>
  <c r="BH353" i="2"/>
  <c r="BJ353" i="2"/>
  <c r="BL353" i="2"/>
  <c r="Z354" i="2"/>
  <c r="AB354" i="2"/>
  <c r="AD354" i="2"/>
  <c r="AF354" i="2"/>
  <c r="AH354" i="2"/>
  <c r="AJ354" i="2"/>
  <c r="AL354" i="2"/>
  <c r="AN354" i="2"/>
  <c r="AP354" i="2"/>
  <c r="AR354" i="2"/>
  <c r="AT354" i="2"/>
  <c r="AV354" i="2"/>
  <c r="AX354" i="2"/>
  <c r="AZ354" i="2"/>
  <c r="BB354" i="2"/>
  <c r="BD354" i="2"/>
  <c r="BF354" i="2"/>
  <c r="BH354" i="2"/>
  <c r="BJ354" i="2"/>
  <c r="BL354" i="2"/>
  <c r="Z355" i="2"/>
  <c r="AB355" i="2"/>
  <c r="AD355" i="2"/>
  <c r="AF355" i="2"/>
  <c r="AH355" i="2"/>
  <c r="AJ355" i="2"/>
  <c r="AL355" i="2"/>
  <c r="AN355" i="2"/>
  <c r="AP355" i="2"/>
  <c r="AR355" i="2"/>
  <c r="AT355" i="2"/>
  <c r="AV355" i="2"/>
  <c r="AX355" i="2"/>
  <c r="AZ355" i="2"/>
  <c r="BB355" i="2"/>
  <c r="BD355" i="2"/>
  <c r="BF355" i="2"/>
  <c r="BH355" i="2"/>
  <c r="BJ355" i="2"/>
  <c r="BL355" i="2"/>
  <c r="Z356" i="2"/>
  <c r="AB356" i="2"/>
  <c r="AD356" i="2"/>
  <c r="AF356" i="2"/>
  <c r="AH356" i="2"/>
  <c r="AJ356" i="2"/>
  <c r="AL356" i="2"/>
  <c r="AN356" i="2"/>
  <c r="AP356" i="2"/>
  <c r="AR356" i="2"/>
  <c r="AT356" i="2"/>
  <c r="AV356" i="2"/>
  <c r="AX356" i="2"/>
  <c r="AZ356" i="2"/>
  <c r="BB356" i="2"/>
  <c r="BD356" i="2"/>
  <c r="BF356" i="2"/>
  <c r="BH356" i="2"/>
  <c r="BJ356" i="2"/>
  <c r="BL356" i="2"/>
  <c r="Z357" i="2"/>
  <c r="AB357" i="2"/>
  <c r="AD357" i="2"/>
  <c r="AF357" i="2"/>
  <c r="AH357" i="2"/>
  <c r="AJ357" i="2"/>
  <c r="AL357" i="2"/>
  <c r="AN357" i="2"/>
  <c r="AP357" i="2"/>
  <c r="AR357" i="2"/>
  <c r="AT357" i="2"/>
  <c r="AV357" i="2"/>
  <c r="AX357" i="2"/>
  <c r="AZ357" i="2"/>
  <c r="BB357" i="2"/>
  <c r="BD357" i="2"/>
  <c r="BF357" i="2"/>
  <c r="BH357" i="2"/>
  <c r="BJ357" i="2"/>
  <c r="BL357" i="2"/>
  <c r="Z358" i="2"/>
  <c r="AB358" i="2"/>
  <c r="AD358" i="2"/>
  <c r="AF358" i="2"/>
  <c r="AH358" i="2"/>
  <c r="AJ358" i="2"/>
  <c r="AL358" i="2"/>
  <c r="AN358" i="2"/>
  <c r="AP358" i="2"/>
  <c r="AR358" i="2"/>
  <c r="AT358" i="2"/>
  <c r="AV358" i="2"/>
  <c r="AX358" i="2"/>
  <c r="AZ358" i="2"/>
  <c r="BB358" i="2"/>
  <c r="BD358" i="2"/>
  <c r="BF358" i="2"/>
  <c r="BH358" i="2"/>
  <c r="BJ358" i="2"/>
  <c r="BL358" i="2"/>
  <c r="Z359" i="2"/>
  <c r="AB359" i="2"/>
  <c r="AD359" i="2"/>
  <c r="AF359" i="2"/>
  <c r="AH359" i="2"/>
  <c r="AJ359" i="2"/>
  <c r="AL359" i="2"/>
  <c r="AN359" i="2"/>
  <c r="AP359" i="2"/>
  <c r="AR359" i="2"/>
  <c r="AT359" i="2"/>
  <c r="AV359" i="2"/>
  <c r="AX359" i="2"/>
  <c r="AZ359" i="2"/>
  <c r="BB359" i="2"/>
  <c r="BD359" i="2"/>
  <c r="BF359" i="2"/>
  <c r="BH359" i="2"/>
  <c r="BJ359" i="2"/>
  <c r="BL359" i="2"/>
  <c r="Z360" i="2"/>
  <c r="AB360" i="2"/>
  <c r="AD360" i="2"/>
  <c r="AF360" i="2"/>
  <c r="AH360" i="2"/>
  <c r="AJ360" i="2"/>
  <c r="AL360" i="2"/>
  <c r="AN360" i="2"/>
  <c r="AP360" i="2"/>
  <c r="AR360" i="2"/>
  <c r="AT360" i="2"/>
  <c r="AV360" i="2"/>
  <c r="AX360" i="2"/>
  <c r="AZ360" i="2"/>
  <c r="BB360" i="2"/>
  <c r="BD360" i="2"/>
  <c r="BF360" i="2"/>
  <c r="BH360" i="2"/>
  <c r="BJ360" i="2"/>
  <c r="BL360" i="2"/>
  <c r="N361" i="2"/>
  <c r="P361" i="2"/>
  <c r="R361" i="2"/>
  <c r="T361" i="2"/>
  <c r="V361" i="2"/>
  <c r="X361" i="2"/>
  <c r="N362" i="2"/>
  <c r="P362" i="2"/>
  <c r="R362" i="2"/>
  <c r="T362" i="2"/>
  <c r="V362" i="2"/>
  <c r="X362" i="2"/>
  <c r="N363" i="2"/>
  <c r="P363" i="2"/>
  <c r="R363" i="2"/>
  <c r="T363" i="2"/>
  <c r="V363" i="2"/>
  <c r="X363" i="2"/>
  <c r="Z364" i="2"/>
  <c r="AB364" i="2"/>
  <c r="AD364" i="2"/>
  <c r="AF364" i="2"/>
  <c r="AH364" i="2"/>
  <c r="AJ364" i="2"/>
  <c r="AL364" i="2"/>
  <c r="AN364" i="2"/>
  <c r="AP364" i="2"/>
  <c r="AR364" i="2"/>
  <c r="AT364" i="2"/>
  <c r="AV364" i="2"/>
  <c r="AX364" i="2"/>
  <c r="AZ364" i="2"/>
  <c r="BB364" i="2"/>
  <c r="BD364" i="2"/>
  <c r="BF364" i="2"/>
  <c r="BH364" i="2"/>
  <c r="BJ364" i="2"/>
  <c r="BL364" i="2"/>
  <c r="Z368" i="2"/>
  <c r="AB368" i="2"/>
  <c r="AD368" i="2"/>
  <c r="AF368" i="2"/>
  <c r="AH368" i="2"/>
  <c r="AJ368" i="2"/>
  <c r="AL368" i="2"/>
  <c r="AN368" i="2"/>
  <c r="AP368" i="2"/>
  <c r="AR368" i="2"/>
  <c r="AT368" i="2"/>
  <c r="AV368" i="2"/>
  <c r="AX368" i="2"/>
  <c r="AZ368" i="2"/>
  <c r="BB368" i="2"/>
  <c r="BD368" i="2"/>
  <c r="BF368" i="2"/>
  <c r="BH368" i="2"/>
  <c r="BJ368" i="2"/>
  <c r="BL368" i="2"/>
  <c r="Z369" i="2"/>
  <c r="AB369" i="2"/>
  <c r="AD369" i="2"/>
  <c r="AF369" i="2"/>
  <c r="AH369" i="2"/>
  <c r="AJ369" i="2"/>
  <c r="AL369" i="2"/>
  <c r="AN369" i="2"/>
  <c r="AP369" i="2"/>
  <c r="AR369" i="2"/>
  <c r="AT369" i="2"/>
  <c r="AV369" i="2"/>
  <c r="AX369" i="2"/>
  <c r="AZ369" i="2"/>
  <c r="BB369" i="2"/>
  <c r="BD369" i="2"/>
  <c r="BF369" i="2"/>
  <c r="BH369" i="2"/>
  <c r="BJ369" i="2"/>
  <c r="BL369" i="2"/>
  <c r="Z370" i="2"/>
  <c r="AB370" i="2"/>
  <c r="AD370" i="2"/>
  <c r="AF370" i="2"/>
  <c r="AH370" i="2"/>
  <c r="AJ370" i="2"/>
  <c r="AL370" i="2"/>
  <c r="AN370" i="2"/>
  <c r="AP370" i="2"/>
  <c r="AR370" i="2"/>
  <c r="AT370" i="2"/>
  <c r="AV370" i="2"/>
  <c r="AX370" i="2"/>
  <c r="AZ370" i="2"/>
  <c r="BB370" i="2"/>
  <c r="BD370" i="2"/>
  <c r="BF370" i="2"/>
  <c r="BH370" i="2"/>
  <c r="BJ370" i="2"/>
  <c r="BL370" i="2"/>
  <c r="Z371" i="2"/>
  <c r="AB371" i="2"/>
  <c r="AD371" i="2"/>
  <c r="AF371" i="2"/>
  <c r="AH371" i="2"/>
  <c r="AJ371" i="2"/>
  <c r="AL371" i="2"/>
  <c r="AN371" i="2"/>
  <c r="AP371" i="2"/>
  <c r="AR371" i="2"/>
  <c r="AT371" i="2"/>
  <c r="AV371" i="2"/>
  <c r="AX371" i="2"/>
  <c r="AZ371" i="2"/>
  <c r="BB371" i="2"/>
  <c r="BD371" i="2"/>
  <c r="BF371" i="2"/>
  <c r="BH371" i="2"/>
  <c r="BJ371" i="2"/>
  <c r="BL371" i="2"/>
  <c r="Z372" i="2"/>
  <c r="AB372" i="2"/>
  <c r="AD372" i="2"/>
  <c r="AF372" i="2"/>
  <c r="AH372" i="2"/>
  <c r="AJ372" i="2"/>
  <c r="AL372" i="2"/>
  <c r="AN372" i="2"/>
  <c r="AP372" i="2"/>
  <c r="AR372" i="2"/>
  <c r="AT372" i="2"/>
  <c r="AV372" i="2"/>
  <c r="AX372" i="2"/>
  <c r="AZ372" i="2"/>
  <c r="BB372" i="2"/>
  <c r="BD372" i="2"/>
  <c r="BF372" i="2"/>
  <c r="BH372" i="2"/>
  <c r="BJ372" i="2"/>
  <c r="BL372" i="2"/>
  <c r="Z373" i="2"/>
  <c r="AB373" i="2"/>
  <c r="AD373" i="2"/>
  <c r="AF373" i="2"/>
  <c r="AH373" i="2"/>
  <c r="AJ373" i="2"/>
  <c r="AL373" i="2"/>
  <c r="AN373" i="2"/>
  <c r="AP373" i="2"/>
  <c r="AR373" i="2"/>
  <c r="AT373" i="2"/>
  <c r="AV373" i="2"/>
  <c r="AX373" i="2"/>
  <c r="AZ373" i="2"/>
  <c r="BB373" i="2"/>
  <c r="BD373" i="2"/>
  <c r="BF373" i="2"/>
  <c r="BH373" i="2"/>
  <c r="BJ373" i="2"/>
  <c r="BL373" i="2"/>
  <c r="Z374" i="2"/>
  <c r="AB374" i="2"/>
  <c r="AD374" i="2"/>
  <c r="AF374" i="2"/>
  <c r="AH374" i="2"/>
  <c r="AJ374" i="2"/>
  <c r="AL374" i="2"/>
  <c r="AN374" i="2"/>
  <c r="AP374" i="2"/>
  <c r="AR374" i="2"/>
  <c r="AT374" i="2"/>
  <c r="AV374" i="2"/>
  <c r="AX374" i="2"/>
  <c r="AZ374" i="2"/>
  <c r="BB374" i="2"/>
  <c r="BD374" i="2"/>
  <c r="BF374" i="2"/>
  <c r="BH374" i="2"/>
  <c r="BJ374" i="2"/>
  <c r="BL374" i="2"/>
  <c r="Z375" i="2"/>
  <c r="AB375" i="2"/>
  <c r="AD375" i="2"/>
  <c r="AF375" i="2"/>
  <c r="AH375" i="2"/>
  <c r="AJ375" i="2"/>
  <c r="AL375" i="2"/>
  <c r="AN375" i="2"/>
  <c r="AP375" i="2"/>
  <c r="AR375" i="2"/>
  <c r="AT375" i="2"/>
  <c r="AV375" i="2"/>
  <c r="AX375" i="2"/>
  <c r="AZ375" i="2"/>
  <c r="BB375" i="2"/>
  <c r="BD375" i="2"/>
  <c r="BF375" i="2"/>
  <c r="BH375" i="2"/>
  <c r="BJ375" i="2"/>
  <c r="BL375" i="2"/>
  <c r="Z376" i="2"/>
  <c r="AB376" i="2"/>
  <c r="AD376" i="2"/>
  <c r="AF376" i="2"/>
  <c r="AH376" i="2"/>
  <c r="AJ376" i="2"/>
  <c r="AL376" i="2"/>
  <c r="AN376" i="2"/>
  <c r="AP376" i="2"/>
  <c r="AR376" i="2"/>
  <c r="AT376" i="2"/>
  <c r="AV376" i="2"/>
  <c r="AX376" i="2"/>
  <c r="AZ376" i="2"/>
  <c r="BB376" i="2"/>
  <c r="BD376" i="2"/>
  <c r="BF376" i="2"/>
  <c r="BH376" i="2"/>
  <c r="BJ376" i="2"/>
  <c r="BL376" i="2"/>
  <c r="N377" i="2"/>
  <c r="P377" i="2"/>
  <c r="R377" i="2"/>
  <c r="T377" i="2"/>
  <c r="V377" i="2"/>
  <c r="X377" i="2"/>
  <c r="Z378" i="2"/>
  <c r="AB378" i="2"/>
  <c r="AD378" i="2"/>
  <c r="AF378" i="2"/>
  <c r="AH378" i="2"/>
  <c r="AJ378" i="2"/>
  <c r="AL378" i="2"/>
  <c r="AN378" i="2"/>
  <c r="AP378" i="2"/>
  <c r="AR378" i="2"/>
  <c r="AT378" i="2"/>
  <c r="AV378" i="2"/>
  <c r="AX378" i="2"/>
  <c r="AZ378" i="2"/>
  <c r="BB378" i="2"/>
  <c r="BD378" i="2"/>
  <c r="BF378" i="2"/>
  <c r="BH378" i="2"/>
  <c r="BJ378" i="2"/>
  <c r="BL378" i="2"/>
  <c r="Z379" i="2"/>
  <c r="AB379" i="2"/>
  <c r="AD379" i="2"/>
  <c r="AF379" i="2"/>
  <c r="AH379" i="2"/>
  <c r="AJ379" i="2"/>
  <c r="AL379" i="2"/>
  <c r="AN379" i="2"/>
  <c r="AP379" i="2"/>
  <c r="AR379" i="2"/>
  <c r="AT379" i="2"/>
  <c r="AV379" i="2"/>
  <c r="AX379" i="2"/>
  <c r="AZ379" i="2"/>
  <c r="BB379" i="2"/>
  <c r="BD379" i="2"/>
  <c r="BF379" i="2"/>
  <c r="BH379" i="2"/>
  <c r="BJ379" i="2"/>
  <c r="BL379" i="2"/>
  <c r="Z380" i="2"/>
  <c r="AB380" i="2"/>
  <c r="AD380" i="2"/>
  <c r="AF380" i="2"/>
  <c r="AH380" i="2"/>
  <c r="AJ380" i="2"/>
  <c r="AL380" i="2"/>
  <c r="AN380" i="2"/>
  <c r="AP380" i="2"/>
  <c r="AR380" i="2"/>
  <c r="AT380" i="2"/>
  <c r="AV380" i="2"/>
  <c r="AX380" i="2"/>
  <c r="AZ380" i="2"/>
  <c r="BB380" i="2"/>
  <c r="BD380" i="2"/>
  <c r="BF380" i="2"/>
  <c r="BH380" i="2"/>
  <c r="BJ380" i="2"/>
  <c r="BL380" i="2"/>
  <c r="N381" i="2"/>
  <c r="P381" i="2"/>
  <c r="R381" i="2"/>
  <c r="T381" i="2"/>
  <c r="V381" i="2"/>
  <c r="X381" i="2"/>
  <c r="Z382" i="2"/>
  <c r="AB382" i="2"/>
  <c r="AD382" i="2"/>
  <c r="AF382" i="2"/>
  <c r="AH382" i="2"/>
  <c r="AJ382" i="2"/>
  <c r="AL382" i="2"/>
  <c r="AN382" i="2"/>
  <c r="AP382" i="2"/>
  <c r="AR382" i="2"/>
  <c r="AT382" i="2"/>
  <c r="AV382" i="2"/>
  <c r="AX382" i="2"/>
  <c r="AZ382" i="2"/>
  <c r="BB382" i="2"/>
  <c r="BD382" i="2"/>
  <c r="BF382" i="2"/>
  <c r="BH382" i="2"/>
  <c r="BJ382" i="2"/>
  <c r="BL382" i="2"/>
  <c r="Z383" i="2"/>
  <c r="AB383" i="2"/>
  <c r="AD383" i="2"/>
  <c r="AF383" i="2"/>
  <c r="AH383" i="2"/>
  <c r="AJ383" i="2"/>
  <c r="AL383" i="2"/>
  <c r="AN383" i="2"/>
  <c r="AP383" i="2"/>
  <c r="AR383" i="2"/>
  <c r="AT383" i="2"/>
  <c r="AV383" i="2"/>
  <c r="AX383" i="2"/>
  <c r="AZ383" i="2"/>
  <c r="BB383" i="2"/>
  <c r="BD383" i="2"/>
  <c r="BF383" i="2"/>
  <c r="BH383" i="2"/>
  <c r="BJ383" i="2"/>
  <c r="BL383" i="2"/>
  <c r="Z384" i="2"/>
  <c r="AB384" i="2"/>
  <c r="AD384" i="2"/>
  <c r="AF384" i="2"/>
  <c r="AH384" i="2"/>
  <c r="AJ384" i="2"/>
  <c r="AL384" i="2"/>
  <c r="AN384" i="2"/>
  <c r="AP384" i="2"/>
  <c r="AR384" i="2"/>
  <c r="AT384" i="2"/>
  <c r="AV384" i="2"/>
  <c r="AX384" i="2"/>
  <c r="AZ384" i="2"/>
  <c r="BB384" i="2"/>
  <c r="BD384" i="2"/>
  <c r="BF384" i="2"/>
  <c r="BH384" i="2"/>
  <c r="BJ384" i="2"/>
  <c r="BL384" i="2"/>
  <c r="N385" i="2"/>
  <c r="P385" i="2"/>
  <c r="R385" i="2"/>
  <c r="T385" i="2"/>
  <c r="V385" i="2"/>
  <c r="X385" i="2"/>
  <c r="Z386" i="2"/>
  <c r="AB386" i="2"/>
  <c r="AD386" i="2"/>
  <c r="AF386" i="2"/>
  <c r="AH386" i="2"/>
  <c r="AJ386" i="2"/>
  <c r="AL386" i="2"/>
  <c r="AN386" i="2"/>
  <c r="AP386" i="2"/>
  <c r="AR386" i="2"/>
  <c r="AT386" i="2"/>
  <c r="AV386" i="2"/>
  <c r="AX386" i="2"/>
  <c r="AZ386" i="2"/>
  <c r="BB386" i="2"/>
  <c r="BD386" i="2"/>
  <c r="BF386" i="2"/>
  <c r="BH386" i="2"/>
  <c r="BJ386" i="2"/>
  <c r="BL386" i="2"/>
  <c r="Z387" i="2"/>
  <c r="AB387" i="2"/>
  <c r="AD387" i="2"/>
  <c r="AF387" i="2"/>
  <c r="AH387" i="2"/>
  <c r="AJ387" i="2"/>
  <c r="AL387" i="2"/>
  <c r="AN387" i="2"/>
  <c r="AP387" i="2"/>
  <c r="AR387" i="2"/>
  <c r="AT387" i="2"/>
  <c r="AV387" i="2"/>
  <c r="AX387" i="2"/>
  <c r="AZ387" i="2"/>
  <c r="BB387" i="2"/>
  <c r="BD387" i="2"/>
  <c r="BF387" i="2"/>
  <c r="BH387" i="2"/>
  <c r="BJ387" i="2"/>
  <c r="BL387" i="2"/>
  <c r="Z388" i="2"/>
  <c r="AB388" i="2"/>
  <c r="AD388" i="2"/>
  <c r="AF388" i="2"/>
  <c r="AH388" i="2"/>
  <c r="AJ388" i="2"/>
  <c r="AL388" i="2"/>
  <c r="AN388" i="2"/>
  <c r="AP388" i="2"/>
  <c r="AR388" i="2"/>
  <c r="AT388" i="2"/>
  <c r="AV388" i="2"/>
  <c r="AX388" i="2"/>
  <c r="AZ388" i="2"/>
  <c r="BB388" i="2"/>
  <c r="BD388" i="2"/>
  <c r="BF388" i="2"/>
  <c r="BH388" i="2"/>
  <c r="BJ388" i="2"/>
  <c r="BL388" i="2"/>
  <c r="Z389" i="2"/>
  <c r="AB389" i="2"/>
  <c r="AD389" i="2"/>
  <c r="AF389" i="2"/>
  <c r="AH389" i="2"/>
  <c r="AJ389" i="2"/>
  <c r="AL389" i="2"/>
  <c r="AN389" i="2"/>
  <c r="AP389" i="2"/>
  <c r="AR389" i="2"/>
  <c r="AT389" i="2"/>
  <c r="AV389" i="2"/>
  <c r="AX389" i="2"/>
  <c r="AZ389" i="2"/>
  <c r="BB389" i="2"/>
  <c r="BD389" i="2"/>
  <c r="BF389" i="2"/>
  <c r="BH389" i="2"/>
  <c r="BJ389" i="2"/>
  <c r="BL389" i="2"/>
  <c r="Z390" i="2"/>
  <c r="AB390" i="2"/>
  <c r="AD390" i="2"/>
  <c r="AF390" i="2"/>
  <c r="AH390" i="2"/>
  <c r="AJ390" i="2"/>
  <c r="AL390" i="2"/>
  <c r="AN390" i="2"/>
  <c r="AP390" i="2"/>
  <c r="AR390" i="2"/>
  <c r="AT390" i="2"/>
  <c r="AV390" i="2"/>
  <c r="AX390" i="2"/>
  <c r="AZ390" i="2"/>
  <c r="BB390" i="2"/>
  <c r="BD390" i="2"/>
  <c r="BF390" i="2"/>
  <c r="BH390" i="2"/>
  <c r="BJ390" i="2"/>
  <c r="BL390" i="2"/>
  <c r="Z391" i="2"/>
  <c r="AB391" i="2"/>
  <c r="AD391" i="2"/>
  <c r="AF391" i="2"/>
  <c r="AH391" i="2"/>
  <c r="AJ391" i="2"/>
  <c r="AL391" i="2"/>
  <c r="AN391" i="2"/>
  <c r="AP391" i="2"/>
  <c r="AR391" i="2"/>
  <c r="AT391" i="2"/>
  <c r="AV391" i="2"/>
  <c r="AX391" i="2"/>
  <c r="AZ391" i="2"/>
  <c r="BB391" i="2"/>
  <c r="BD391" i="2"/>
  <c r="BF391" i="2"/>
  <c r="BH391" i="2"/>
  <c r="BJ391" i="2"/>
  <c r="BL391" i="2"/>
  <c r="Z392" i="2"/>
  <c r="AB392" i="2"/>
  <c r="AD392" i="2"/>
  <c r="AF392" i="2"/>
  <c r="AH392" i="2"/>
  <c r="AJ392" i="2"/>
  <c r="AL392" i="2"/>
  <c r="AN392" i="2"/>
  <c r="AP392" i="2"/>
  <c r="AR392" i="2"/>
  <c r="AT392" i="2"/>
  <c r="AV392" i="2"/>
  <c r="AX392" i="2"/>
  <c r="AZ392" i="2"/>
  <c r="BB392" i="2"/>
  <c r="BD392" i="2"/>
  <c r="BF392" i="2"/>
  <c r="BH392" i="2"/>
  <c r="BJ392" i="2"/>
  <c r="BL392" i="2"/>
  <c r="Z393" i="2"/>
  <c r="AB393" i="2"/>
  <c r="AD393" i="2"/>
  <c r="AF393" i="2"/>
  <c r="AH393" i="2"/>
  <c r="AJ393" i="2"/>
  <c r="AL393" i="2"/>
  <c r="AN393" i="2"/>
  <c r="AP393" i="2"/>
  <c r="AR393" i="2"/>
  <c r="AT393" i="2"/>
  <c r="AV393" i="2"/>
  <c r="AX393" i="2"/>
  <c r="AZ393" i="2"/>
  <c r="BB393" i="2"/>
  <c r="BD393" i="2"/>
  <c r="BF393" i="2"/>
  <c r="BH393" i="2"/>
  <c r="BJ393" i="2"/>
  <c r="BL393" i="2"/>
  <c r="Z394" i="2"/>
  <c r="AB394" i="2"/>
  <c r="AD394" i="2"/>
  <c r="AF394" i="2"/>
  <c r="AH394" i="2"/>
  <c r="AJ394" i="2"/>
  <c r="AL394" i="2"/>
  <c r="AN394" i="2"/>
  <c r="AP394" i="2"/>
  <c r="AR394" i="2"/>
  <c r="AT394" i="2"/>
  <c r="AV394" i="2"/>
  <c r="AX394" i="2"/>
  <c r="AZ394" i="2"/>
  <c r="BB394" i="2"/>
  <c r="BD394" i="2"/>
  <c r="BF394" i="2"/>
  <c r="BH394" i="2"/>
  <c r="BJ394" i="2"/>
  <c r="BL394" i="2"/>
  <c r="Z395" i="2"/>
  <c r="AB395" i="2"/>
  <c r="AD395" i="2"/>
  <c r="AF395" i="2"/>
  <c r="AH395" i="2"/>
  <c r="AJ395" i="2"/>
  <c r="AL395" i="2"/>
  <c r="AN395" i="2"/>
  <c r="AP395" i="2"/>
  <c r="AR395" i="2"/>
  <c r="AT395" i="2"/>
  <c r="AV395" i="2"/>
  <c r="AX395" i="2"/>
  <c r="AZ395" i="2"/>
  <c r="BB395" i="2"/>
  <c r="BD395" i="2"/>
  <c r="BF395" i="2"/>
  <c r="BH395" i="2"/>
  <c r="BJ395" i="2"/>
  <c r="BL395" i="2"/>
  <c r="Z396" i="2"/>
  <c r="AB396" i="2"/>
  <c r="AD396" i="2"/>
  <c r="AF396" i="2"/>
  <c r="AH396" i="2"/>
  <c r="AJ396" i="2"/>
  <c r="AL396" i="2"/>
  <c r="AN396" i="2"/>
  <c r="AP396" i="2"/>
  <c r="AR396" i="2"/>
  <c r="AT396" i="2"/>
  <c r="AV396" i="2"/>
  <c r="AX396" i="2"/>
  <c r="AZ396" i="2"/>
  <c r="BB396" i="2"/>
  <c r="BD396" i="2"/>
  <c r="BF396" i="2"/>
  <c r="BH396" i="2"/>
  <c r="BJ396" i="2"/>
  <c r="BL396" i="2"/>
  <c r="Z397" i="2"/>
  <c r="AB397" i="2"/>
  <c r="AD397" i="2"/>
  <c r="AF397" i="2"/>
  <c r="AH397" i="2"/>
  <c r="AJ397" i="2"/>
  <c r="AL397" i="2"/>
  <c r="AN397" i="2"/>
  <c r="AP397" i="2"/>
  <c r="AR397" i="2"/>
  <c r="AT397" i="2"/>
  <c r="AV397" i="2"/>
  <c r="AX397" i="2"/>
  <c r="AZ397" i="2"/>
  <c r="BB397" i="2"/>
  <c r="BD397" i="2"/>
  <c r="BF397" i="2"/>
  <c r="BH397" i="2"/>
  <c r="BJ397" i="2"/>
  <c r="BL397" i="2"/>
  <c r="Z399" i="2"/>
  <c r="AB399" i="2"/>
  <c r="AD399" i="2"/>
  <c r="AF399" i="2"/>
  <c r="AH399" i="2"/>
  <c r="AJ399" i="2"/>
  <c r="AL399" i="2"/>
  <c r="AN399" i="2"/>
  <c r="AP399" i="2"/>
  <c r="AR399" i="2"/>
  <c r="AT399" i="2"/>
  <c r="AV399" i="2"/>
  <c r="AX399" i="2"/>
  <c r="AZ399" i="2"/>
  <c r="BB399" i="2"/>
  <c r="BD399" i="2"/>
  <c r="BF399" i="2"/>
  <c r="BH399" i="2"/>
  <c r="BJ399" i="2"/>
  <c r="BL399" i="2"/>
  <c r="Z401" i="2"/>
  <c r="AB401" i="2"/>
  <c r="AD401" i="2"/>
  <c r="AF401" i="2"/>
  <c r="AH401" i="2"/>
  <c r="AJ401" i="2"/>
  <c r="AL401" i="2"/>
  <c r="AN401" i="2"/>
  <c r="AP401" i="2"/>
  <c r="AR401" i="2"/>
  <c r="AT401" i="2"/>
  <c r="AV401" i="2"/>
  <c r="AX401" i="2"/>
  <c r="AZ401" i="2"/>
  <c r="BB401" i="2"/>
  <c r="BD401" i="2"/>
  <c r="BF401" i="2"/>
  <c r="BH401" i="2"/>
  <c r="BJ401" i="2"/>
  <c r="BL401" i="2"/>
  <c r="Z402" i="2"/>
  <c r="AB402" i="2"/>
  <c r="AD402" i="2"/>
  <c r="AF402" i="2"/>
  <c r="AH402" i="2"/>
  <c r="AJ402" i="2"/>
  <c r="AL402" i="2"/>
  <c r="AN402" i="2"/>
  <c r="AP402" i="2"/>
  <c r="AR402" i="2"/>
  <c r="AT402" i="2"/>
  <c r="AV402" i="2"/>
  <c r="AX402" i="2"/>
  <c r="AZ402" i="2"/>
  <c r="BB402" i="2"/>
  <c r="BD402" i="2"/>
  <c r="BF402" i="2"/>
  <c r="BH402" i="2"/>
  <c r="BJ402" i="2"/>
  <c r="BL402" i="2"/>
  <c r="N403" i="2"/>
  <c r="P403" i="2"/>
  <c r="R403" i="2"/>
  <c r="T403" i="2"/>
  <c r="V403" i="2"/>
  <c r="X403" i="2"/>
  <c r="N404" i="2"/>
  <c r="P404" i="2"/>
  <c r="R404" i="2"/>
  <c r="T404" i="2"/>
  <c r="V404" i="2"/>
  <c r="X404" i="2"/>
  <c r="Z405" i="2"/>
  <c r="AB405" i="2"/>
  <c r="AD405" i="2"/>
  <c r="AF405" i="2"/>
  <c r="AH405" i="2"/>
  <c r="AJ405" i="2"/>
  <c r="AL405" i="2"/>
  <c r="AN405" i="2"/>
  <c r="AP405" i="2"/>
  <c r="AR405" i="2"/>
  <c r="AT405" i="2"/>
  <c r="AV405" i="2"/>
  <c r="AX405" i="2"/>
  <c r="AZ405" i="2"/>
  <c r="BB405" i="2"/>
  <c r="BD405" i="2"/>
  <c r="BF405" i="2"/>
  <c r="BH405" i="2"/>
  <c r="BJ405" i="2"/>
  <c r="BL405" i="2"/>
  <c r="Z407" i="2"/>
  <c r="AB407" i="2"/>
  <c r="AD407" i="2"/>
  <c r="AF407" i="2"/>
  <c r="AH407" i="2"/>
  <c r="AJ407" i="2"/>
  <c r="AL407" i="2"/>
  <c r="AN407" i="2"/>
  <c r="AP407" i="2"/>
  <c r="AR407" i="2"/>
  <c r="AT407" i="2"/>
  <c r="AV407" i="2"/>
  <c r="AX407" i="2"/>
  <c r="AZ407" i="2"/>
  <c r="BB407" i="2"/>
  <c r="BD407" i="2"/>
  <c r="BF407" i="2"/>
  <c r="BH407" i="2"/>
  <c r="BJ407" i="2"/>
  <c r="BL407" i="2"/>
  <c r="N408" i="2"/>
  <c r="P408" i="2"/>
  <c r="R408" i="2"/>
  <c r="T408" i="2"/>
  <c r="V408" i="2"/>
  <c r="X408" i="2"/>
  <c r="Z409" i="2"/>
  <c r="AB409" i="2"/>
  <c r="AD409" i="2"/>
  <c r="AF409" i="2"/>
  <c r="AH409" i="2"/>
  <c r="AJ409" i="2"/>
  <c r="AL409" i="2"/>
  <c r="AN409" i="2"/>
  <c r="AP409" i="2"/>
  <c r="AR409" i="2"/>
  <c r="AT409" i="2"/>
  <c r="AV409" i="2"/>
  <c r="AX409" i="2"/>
  <c r="AZ409" i="2"/>
  <c r="BB409" i="2"/>
  <c r="BD409" i="2"/>
  <c r="BF409" i="2"/>
  <c r="BH409" i="2"/>
  <c r="BJ409" i="2"/>
  <c r="BL409" i="2"/>
  <c r="Z413" i="2"/>
  <c r="AB413" i="2"/>
  <c r="AD413" i="2"/>
  <c r="AF413" i="2"/>
  <c r="AH413" i="2"/>
  <c r="AJ413" i="2"/>
  <c r="AL413" i="2"/>
  <c r="AN413" i="2"/>
  <c r="AP413" i="2"/>
  <c r="AR413" i="2"/>
  <c r="AT413" i="2"/>
  <c r="AV413" i="2"/>
  <c r="AX413" i="2"/>
  <c r="AZ413" i="2"/>
  <c r="BB413" i="2"/>
  <c r="BD413" i="2"/>
  <c r="BF413" i="2"/>
  <c r="BH413" i="2"/>
  <c r="BJ413" i="2"/>
  <c r="BL413" i="2"/>
  <c r="Z414" i="2"/>
  <c r="AB414" i="2"/>
  <c r="AD414" i="2"/>
  <c r="AF414" i="2"/>
  <c r="AH414" i="2"/>
  <c r="AJ414" i="2"/>
  <c r="AL414" i="2"/>
  <c r="AN414" i="2"/>
  <c r="AP414" i="2"/>
  <c r="AR414" i="2"/>
  <c r="AT414" i="2"/>
  <c r="AV414" i="2"/>
  <c r="AX414" i="2"/>
  <c r="AZ414" i="2"/>
  <c r="BB414" i="2"/>
  <c r="BD414" i="2"/>
  <c r="BF414" i="2"/>
  <c r="BH414" i="2"/>
  <c r="BJ414" i="2"/>
  <c r="BL414" i="2"/>
  <c r="Z415" i="2"/>
  <c r="AB415" i="2"/>
  <c r="AD415" i="2"/>
  <c r="AF415" i="2"/>
  <c r="AH415" i="2"/>
  <c r="AJ415" i="2"/>
  <c r="AL415" i="2"/>
  <c r="AN415" i="2"/>
  <c r="AP415" i="2"/>
  <c r="AR415" i="2"/>
  <c r="AT415" i="2"/>
  <c r="AV415" i="2"/>
  <c r="AX415" i="2"/>
  <c r="AZ415" i="2"/>
  <c r="BB415" i="2"/>
  <c r="BD415" i="2"/>
  <c r="BF415" i="2"/>
  <c r="BH415" i="2"/>
  <c r="BJ415" i="2"/>
  <c r="BL415" i="2"/>
  <c r="N416" i="2"/>
  <c r="P416" i="2"/>
  <c r="R416" i="2"/>
  <c r="R419" i="2" s="1"/>
  <c r="T416" i="2"/>
  <c r="T419" i="2" s="1"/>
  <c r="V416" i="2"/>
  <c r="X416" i="2"/>
  <c r="X419" i="2" s="1"/>
  <c r="N417" i="2"/>
  <c r="P417" i="2"/>
  <c r="R417" i="2"/>
  <c r="T417" i="2"/>
  <c r="V417" i="2"/>
  <c r="X417" i="2"/>
  <c r="Z418" i="2"/>
  <c r="AB418" i="2"/>
  <c r="AD418" i="2"/>
  <c r="AF418" i="2"/>
  <c r="AH418" i="2"/>
  <c r="AJ418" i="2"/>
  <c r="AL418" i="2"/>
  <c r="AN418" i="2"/>
  <c r="AP418" i="2"/>
  <c r="AR418" i="2"/>
  <c r="AT418" i="2"/>
  <c r="AV418" i="2"/>
  <c r="AX418" i="2"/>
  <c r="AZ418" i="2"/>
  <c r="BB418" i="2"/>
  <c r="BD418" i="2"/>
  <c r="BF418" i="2"/>
  <c r="BH418" i="2"/>
  <c r="BJ418" i="2"/>
  <c r="BL418" i="2"/>
  <c r="Z420" i="2"/>
  <c r="AB420" i="2"/>
  <c r="AD420" i="2"/>
  <c r="AF420" i="2"/>
  <c r="AH420" i="2"/>
  <c r="AJ420" i="2"/>
  <c r="AL420" i="2"/>
  <c r="AN420" i="2"/>
  <c r="AP420" i="2"/>
  <c r="AR420" i="2"/>
  <c r="AT420" i="2"/>
  <c r="AV420" i="2"/>
  <c r="AX420" i="2"/>
  <c r="AZ420" i="2"/>
  <c r="BB420" i="2"/>
  <c r="BD420" i="2"/>
  <c r="BF420" i="2"/>
  <c r="BH420" i="2"/>
  <c r="BJ420" i="2"/>
  <c r="BL420" i="2"/>
  <c r="Z421" i="2"/>
  <c r="AB421" i="2"/>
  <c r="AD421" i="2"/>
  <c r="AF421" i="2"/>
  <c r="AH421" i="2"/>
  <c r="AJ421" i="2"/>
  <c r="AL421" i="2"/>
  <c r="AN421" i="2"/>
  <c r="AP421" i="2"/>
  <c r="AR421" i="2"/>
  <c r="AT421" i="2"/>
  <c r="AV421" i="2"/>
  <c r="AX421" i="2"/>
  <c r="AZ421" i="2"/>
  <c r="BB421" i="2"/>
  <c r="BD421" i="2"/>
  <c r="BF421" i="2"/>
  <c r="BH421" i="2"/>
  <c r="BJ421" i="2"/>
  <c r="BL421" i="2"/>
  <c r="Z422" i="2"/>
  <c r="AB422" i="2"/>
  <c r="AD422" i="2"/>
  <c r="AF422" i="2"/>
  <c r="AH422" i="2"/>
  <c r="AJ422" i="2"/>
  <c r="AL422" i="2"/>
  <c r="AN422" i="2"/>
  <c r="AP422" i="2"/>
  <c r="AR422" i="2"/>
  <c r="AT422" i="2"/>
  <c r="AV422" i="2"/>
  <c r="AX422" i="2"/>
  <c r="AZ422" i="2"/>
  <c r="BB422" i="2"/>
  <c r="BD422" i="2"/>
  <c r="BF422" i="2"/>
  <c r="BH422" i="2"/>
  <c r="BJ422" i="2"/>
  <c r="BL422" i="2"/>
  <c r="Z423" i="2"/>
  <c r="AB423" i="2"/>
  <c r="AD423" i="2"/>
  <c r="AF423" i="2"/>
  <c r="AH423" i="2"/>
  <c r="AJ423" i="2"/>
  <c r="AL423" i="2"/>
  <c r="AN423" i="2"/>
  <c r="AP423" i="2"/>
  <c r="AR423" i="2"/>
  <c r="AT423" i="2"/>
  <c r="AV423" i="2"/>
  <c r="AX423" i="2"/>
  <c r="AZ423" i="2"/>
  <c r="BB423" i="2"/>
  <c r="BD423" i="2"/>
  <c r="BF423" i="2"/>
  <c r="BH423" i="2"/>
  <c r="BJ423" i="2"/>
  <c r="BL423" i="2"/>
  <c r="N424" i="2"/>
  <c r="P424" i="2"/>
  <c r="R424" i="2"/>
  <c r="T424" i="2"/>
  <c r="V424" i="2"/>
  <c r="X424" i="2"/>
  <c r="N425" i="2"/>
  <c r="P425" i="2"/>
  <c r="R425" i="2"/>
  <c r="T425" i="2"/>
  <c r="V425" i="2"/>
  <c r="X425" i="2"/>
  <c r="N426" i="2"/>
  <c r="P426" i="2"/>
  <c r="R426" i="2"/>
  <c r="T426" i="2"/>
  <c r="V426" i="2"/>
  <c r="X426" i="2"/>
  <c r="N427" i="2"/>
  <c r="P427" i="2"/>
  <c r="R427" i="2"/>
  <c r="T427" i="2"/>
  <c r="V427" i="2"/>
  <c r="X427" i="2"/>
  <c r="Z428" i="2"/>
  <c r="AB428" i="2"/>
  <c r="AD428" i="2"/>
  <c r="AF428" i="2"/>
  <c r="AH428" i="2"/>
  <c r="AJ428" i="2"/>
  <c r="AL428" i="2"/>
  <c r="AN428" i="2"/>
  <c r="AP428" i="2"/>
  <c r="AR428" i="2"/>
  <c r="AT428" i="2"/>
  <c r="AV428" i="2"/>
  <c r="AX428" i="2"/>
  <c r="AZ428" i="2"/>
  <c r="BB428" i="2"/>
  <c r="BD428" i="2"/>
  <c r="BF428" i="2"/>
  <c r="BH428" i="2"/>
  <c r="BJ428" i="2"/>
  <c r="BL428" i="2"/>
  <c r="Z431" i="2"/>
  <c r="AB431" i="2"/>
  <c r="AD431" i="2"/>
  <c r="AF431" i="2"/>
  <c r="AH431" i="2"/>
  <c r="AJ431" i="2"/>
  <c r="AL431" i="2"/>
  <c r="AN431" i="2"/>
  <c r="AP431" i="2"/>
  <c r="AR431" i="2"/>
  <c r="AT431" i="2"/>
  <c r="AV431" i="2"/>
  <c r="AX431" i="2"/>
  <c r="AZ431" i="2"/>
  <c r="BB431" i="2"/>
  <c r="BD431" i="2"/>
  <c r="BF431" i="2"/>
  <c r="BH431" i="2"/>
  <c r="BJ431" i="2"/>
  <c r="BL431" i="2"/>
  <c r="Z433" i="2"/>
  <c r="AB433" i="2"/>
  <c r="AD433" i="2"/>
  <c r="AF433" i="2"/>
  <c r="AH433" i="2"/>
  <c r="AJ433" i="2"/>
  <c r="AL433" i="2"/>
  <c r="AN433" i="2"/>
  <c r="AP433" i="2"/>
  <c r="AR433" i="2"/>
  <c r="AT433" i="2"/>
  <c r="AV433" i="2"/>
  <c r="AX433" i="2"/>
  <c r="AZ433" i="2"/>
  <c r="BB433" i="2"/>
  <c r="BD433" i="2"/>
  <c r="BF433" i="2"/>
  <c r="BH433" i="2"/>
  <c r="BJ433" i="2"/>
  <c r="BL433" i="2"/>
  <c r="Z437" i="2"/>
  <c r="AB437" i="2"/>
  <c r="AD437" i="2"/>
  <c r="AF437" i="2"/>
  <c r="AH437" i="2"/>
  <c r="AJ437" i="2"/>
  <c r="AL437" i="2"/>
  <c r="AN437" i="2"/>
  <c r="AP437" i="2"/>
  <c r="AR437" i="2"/>
  <c r="AT437" i="2"/>
  <c r="AV437" i="2"/>
  <c r="AX437" i="2"/>
  <c r="AZ437" i="2"/>
  <c r="BB437" i="2"/>
  <c r="BD437" i="2"/>
  <c r="BF437" i="2"/>
  <c r="BH437" i="2"/>
  <c r="BJ437" i="2"/>
  <c r="BL437" i="2"/>
  <c r="Z439" i="2"/>
  <c r="AB439" i="2"/>
  <c r="AD439" i="2"/>
  <c r="AF439" i="2"/>
  <c r="AH439" i="2"/>
  <c r="AJ439" i="2"/>
  <c r="AL439" i="2"/>
  <c r="AN439" i="2"/>
  <c r="AP439" i="2"/>
  <c r="AR439" i="2"/>
  <c r="AT439" i="2"/>
  <c r="AV439" i="2"/>
  <c r="AX439" i="2"/>
  <c r="AZ439" i="2"/>
  <c r="BB439" i="2"/>
  <c r="BD439" i="2"/>
  <c r="BF439" i="2"/>
  <c r="BH439" i="2"/>
  <c r="BJ439" i="2"/>
  <c r="BL439" i="2"/>
  <c r="Z440" i="2"/>
  <c r="AB440" i="2"/>
  <c r="AD440" i="2"/>
  <c r="AF440" i="2"/>
  <c r="AH440" i="2"/>
  <c r="AJ440" i="2"/>
  <c r="AL440" i="2"/>
  <c r="AN440" i="2"/>
  <c r="AP440" i="2"/>
  <c r="AR440" i="2"/>
  <c r="AT440" i="2"/>
  <c r="AV440" i="2"/>
  <c r="AX440" i="2"/>
  <c r="AZ440" i="2"/>
  <c r="BB440" i="2"/>
  <c r="BD440" i="2"/>
  <c r="BF440" i="2"/>
  <c r="BH440" i="2"/>
  <c r="BJ440" i="2"/>
  <c r="BL440" i="2"/>
  <c r="Z441" i="2"/>
  <c r="AB441" i="2"/>
  <c r="AD441" i="2"/>
  <c r="AF441" i="2"/>
  <c r="AH441" i="2"/>
  <c r="AJ441" i="2"/>
  <c r="AL441" i="2"/>
  <c r="AN441" i="2"/>
  <c r="AP441" i="2"/>
  <c r="AR441" i="2"/>
  <c r="AT441" i="2"/>
  <c r="AV441" i="2"/>
  <c r="AX441" i="2"/>
  <c r="AZ441" i="2"/>
  <c r="BB441" i="2"/>
  <c r="BD441" i="2"/>
  <c r="BF441" i="2"/>
  <c r="BH441" i="2"/>
  <c r="BJ441" i="2"/>
  <c r="BL441" i="2"/>
  <c r="Z442" i="2"/>
  <c r="AB442" i="2"/>
  <c r="AD442" i="2"/>
  <c r="AF442" i="2"/>
  <c r="AH442" i="2"/>
  <c r="AJ442" i="2"/>
  <c r="AL442" i="2"/>
  <c r="AN442" i="2"/>
  <c r="AP442" i="2"/>
  <c r="AR442" i="2"/>
  <c r="AT442" i="2"/>
  <c r="AV442" i="2"/>
  <c r="AX442" i="2"/>
  <c r="AZ442" i="2"/>
  <c r="BB442" i="2"/>
  <c r="BD442" i="2"/>
  <c r="BF442" i="2"/>
  <c r="BH442" i="2"/>
  <c r="BJ442" i="2"/>
  <c r="BL442" i="2"/>
  <c r="Z443" i="2"/>
  <c r="AB443" i="2"/>
  <c r="AD443" i="2"/>
  <c r="AF443" i="2"/>
  <c r="AH443" i="2"/>
  <c r="AJ443" i="2"/>
  <c r="AL443" i="2"/>
  <c r="AN443" i="2"/>
  <c r="AP443" i="2"/>
  <c r="AR443" i="2"/>
  <c r="AT443" i="2"/>
  <c r="AV443" i="2"/>
  <c r="AX443" i="2"/>
  <c r="AZ443" i="2"/>
  <c r="BB443" i="2"/>
  <c r="BD443" i="2"/>
  <c r="BF443" i="2"/>
  <c r="BH443" i="2"/>
  <c r="BJ443" i="2"/>
  <c r="BL443" i="2"/>
  <c r="N444" i="2"/>
  <c r="P444" i="2"/>
  <c r="R444" i="2"/>
  <c r="T444" i="2"/>
  <c r="V444" i="2"/>
  <c r="X444" i="2"/>
  <c r="N445" i="2"/>
  <c r="P445" i="2"/>
  <c r="R445" i="2"/>
  <c r="T445" i="2"/>
  <c r="V445" i="2"/>
  <c r="X445" i="2"/>
  <c r="N446" i="2"/>
  <c r="P446" i="2"/>
  <c r="R446" i="2"/>
  <c r="T446" i="2"/>
  <c r="V446" i="2"/>
  <c r="X446" i="2"/>
  <c r="N447" i="2"/>
  <c r="P447" i="2"/>
  <c r="R447" i="2"/>
  <c r="T447" i="2"/>
  <c r="V447" i="2"/>
  <c r="X447" i="2"/>
  <c r="N449" i="2"/>
  <c r="Z449" i="2"/>
  <c r="AB449" i="2"/>
  <c r="AD449" i="2"/>
  <c r="AF449" i="2"/>
  <c r="AL449" i="2"/>
  <c r="AN449" i="2"/>
  <c r="AP449" i="2"/>
  <c r="AR449" i="2"/>
  <c r="AT449" i="2"/>
  <c r="AV449" i="2"/>
  <c r="BB449" i="2"/>
  <c r="BD449" i="2"/>
  <c r="BF449" i="2"/>
  <c r="BH449" i="2"/>
  <c r="BJ449" i="2"/>
  <c r="BL449" i="2"/>
  <c r="N450" i="2"/>
  <c r="P450" i="2"/>
  <c r="R450" i="2"/>
  <c r="T450" i="2"/>
  <c r="V450" i="2"/>
  <c r="X450" i="2"/>
  <c r="X451" i="2" s="1"/>
  <c r="Z452" i="2"/>
  <c r="AB452" i="2"/>
  <c r="AD452" i="2"/>
  <c r="AF452" i="2"/>
  <c r="AH452" i="2"/>
  <c r="AJ452" i="2"/>
  <c r="AL452" i="2"/>
  <c r="AN452" i="2"/>
  <c r="AP452" i="2"/>
  <c r="AR452" i="2"/>
  <c r="AT452" i="2"/>
  <c r="AV452" i="2"/>
  <c r="AX452" i="2"/>
  <c r="AZ452" i="2"/>
  <c r="BB452" i="2"/>
  <c r="BD452" i="2"/>
  <c r="BF452" i="2"/>
  <c r="BH452" i="2"/>
  <c r="BJ452" i="2"/>
  <c r="BL452" i="2"/>
  <c r="Z455" i="2"/>
  <c r="AB455" i="2"/>
  <c r="AD455" i="2"/>
  <c r="AF455" i="2"/>
  <c r="AH455" i="2"/>
  <c r="AJ455" i="2"/>
  <c r="AL455" i="2"/>
  <c r="AN455" i="2"/>
  <c r="AP455" i="2"/>
  <c r="AR455" i="2"/>
  <c r="AT455" i="2"/>
  <c r="AV455" i="2"/>
  <c r="AX455" i="2"/>
  <c r="AZ455" i="2"/>
  <c r="BB455" i="2"/>
  <c r="BD455" i="2"/>
  <c r="BF455" i="2"/>
  <c r="BH455" i="2"/>
  <c r="BJ455" i="2"/>
  <c r="BL455" i="2"/>
  <c r="Z456" i="2"/>
  <c r="AB456" i="2"/>
  <c r="AD456" i="2"/>
  <c r="AF456" i="2"/>
  <c r="AH456" i="2"/>
  <c r="AJ456" i="2"/>
  <c r="AL456" i="2"/>
  <c r="AN456" i="2"/>
  <c r="AP456" i="2"/>
  <c r="AR456" i="2"/>
  <c r="AT456" i="2"/>
  <c r="AV456" i="2"/>
  <c r="AX456" i="2"/>
  <c r="AZ456" i="2"/>
  <c r="BB456" i="2"/>
  <c r="BD456" i="2"/>
  <c r="BF456" i="2"/>
  <c r="BH456" i="2"/>
  <c r="BJ456" i="2"/>
  <c r="BL456" i="2"/>
  <c r="Z457" i="2"/>
  <c r="AB457" i="2"/>
  <c r="AD457" i="2"/>
  <c r="AF457" i="2"/>
  <c r="AH457" i="2"/>
  <c r="AJ457" i="2"/>
  <c r="AL457" i="2"/>
  <c r="AN457" i="2"/>
  <c r="AP457" i="2"/>
  <c r="AR457" i="2"/>
  <c r="AT457" i="2"/>
  <c r="AV457" i="2"/>
  <c r="AX457" i="2"/>
  <c r="AZ457" i="2"/>
  <c r="BB457" i="2"/>
  <c r="BD457" i="2"/>
  <c r="BF457" i="2"/>
  <c r="BH457" i="2"/>
  <c r="BJ457" i="2"/>
  <c r="BL457" i="2"/>
  <c r="Z458" i="2"/>
  <c r="AB458" i="2"/>
  <c r="AD458" i="2"/>
  <c r="AF458" i="2"/>
  <c r="AH458" i="2"/>
  <c r="AJ458" i="2"/>
  <c r="AL458" i="2"/>
  <c r="AN458" i="2"/>
  <c r="AP458" i="2"/>
  <c r="AR458" i="2"/>
  <c r="AT458" i="2"/>
  <c r="AV458" i="2"/>
  <c r="AX458" i="2"/>
  <c r="AZ458" i="2"/>
  <c r="BB458" i="2"/>
  <c r="BD458" i="2"/>
  <c r="BF458" i="2"/>
  <c r="BH458" i="2"/>
  <c r="BJ458" i="2"/>
  <c r="BL458" i="2"/>
  <c r="Z459" i="2"/>
  <c r="AB459" i="2"/>
  <c r="AD459" i="2"/>
  <c r="AF459" i="2"/>
  <c r="AH459" i="2"/>
  <c r="AJ459" i="2"/>
  <c r="AL459" i="2"/>
  <c r="AN459" i="2"/>
  <c r="AP459" i="2"/>
  <c r="AR459" i="2"/>
  <c r="AT459" i="2"/>
  <c r="AV459" i="2"/>
  <c r="AX459" i="2"/>
  <c r="AZ459" i="2"/>
  <c r="BB459" i="2"/>
  <c r="BD459" i="2"/>
  <c r="BF459" i="2"/>
  <c r="BH459" i="2"/>
  <c r="BJ459" i="2"/>
  <c r="BL459" i="2"/>
  <c r="Z460" i="2"/>
  <c r="AB460" i="2"/>
  <c r="AD460" i="2"/>
  <c r="AF460" i="2"/>
  <c r="AH460" i="2"/>
  <c r="AJ460" i="2"/>
  <c r="AL460" i="2"/>
  <c r="AN460" i="2"/>
  <c r="AP460" i="2"/>
  <c r="AR460" i="2"/>
  <c r="AT460" i="2"/>
  <c r="AV460" i="2"/>
  <c r="AX460" i="2"/>
  <c r="AZ460" i="2"/>
  <c r="BB460" i="2"/>
  <c r="BD460" i="2"/>
  <c r="BF460" i="2"/>
  <c r="BH460" i="2"/>
  <c r="BJ460" i="2"/>
  <c r="BL460" i="2"/>
  <c r="Z462" i="2"/>
  <c r="AB462" i="2"/>
  <c r="AD462" i="2"/>
  <c r="AF462" i="2"/>
  <c r="AH462" i="2"/>
  <c r="AJ462" i="2"/>
  <c r="AL462" i="2"/>
  <c r="AN462" i="2"/>
  <c r="AP462" i="2"/>
  <c r="AR462" i="2"/>
  <c r="AT462" i="2"/>
  <c r="AV462" i="2"/>
  <c r="AX462" i="2"/>
  <c r="AZ462" i="2"/>
  <c r="BB462" i="2"/>
  <c r="BD462" i="2"/>
  <c r="BF462" i="2"/>
  <c r="BH462" i="2"/>
  <c r="BJ462" i="2"/>
  <c r="BL462" i="2"/>
  <c r="Z463" i="2"/>
  <c r="AB463" i="2"/>
  <c r="AD463" i="2"/>
  <c r="AF463" i="2"/>
  <c r="AH463" i="2"/>
  <c r="AJ463" i="2"/>
  <c r="AL463" i="2"/>
  <c r="AN463" i="2"/>
  <c r="AP463" i="2"/>
  <c r="AR463" i="2"/>
  <c r="AT463" i="2"/>
  <c r="AV463" i="2"/>
  <c r="AX463" i="2"/>
  <c r="AZ463" i="2"/>
  <c r="BB463" i="2"/>
  <c r="BD463" i="2"/>
  <c r="BF463" i="2"/>
  <c r="BH463" i="2"/>
  <c r="BJ463" i="2"/>
  <c r="BL463" i="2"/>
  <c r="Z464" i="2"/>
  <c r="AB464" i="2"/>
  <c r="AD464" i="2"/>
  <c r="AF464" i="2"/>
  <c r="AH464" i="2"/>
  <c r="AJ464" i="2"/>
  <c r="AL464" i="2"/>
  <c r="AN464" i="2"/>
  <c r="AP464" i="2"/>
  <c r="AR464" i="2"/>
  <c r="AT464" i="2"/>
  <c r="AV464" i="2"/>
  <c r="AX464" i="2"/>
  <c r="AZ464" i="2"/>
  <c r="BB464" i="2"/>
  <c r="BD464" i="2"/>
  <c r="BF464" i="2"/>
  <c r="BH464" i="2"/>
  <c r="BJ464" i="2"/>
  <c r="BL464" i="2"/>
  <c r="Z465" i="2"/>
  <c r="AB465" i="2"/>
  <c r="AD465" i="2"/>
  <c r="AF465" i="2"/>
  <c r="AH465" i="2"/>
  <c r="AJ465" i="2"/>
  <c r="AL465" i="2"/>
  <c r="AN465" i="2"/>
  <c r="AP465" i="2"/>
  <c r="AR465" i="2"/>
  <c r="AT465" i="2"/>
  <c r="AV465" i="2"/>
  <c r="AX465" i="2"/>
  <c r="AZ465" i="2"/>
  <c r="BB465" i="2"/>
  <c r="BD465" i="2"/>
  <c r="BF465" i="2"/>
  <c r="BH465" i="2"/>
  <c r="BJ465" i="2"/>
  <c r="BL465" i="2"/>
  <c r="N466" i="2"/>
  <c r="P466" i="2"/>
  <c r="R466" i="2"/>
  <c r="T466" i="2"/>
  <c r="V466" i="2"/>
  <c r="X466" i="2"/>
  <c r="N467" i="2"/>
  <c r="P467" i="2"/>
  <c r="R467" i="2"/>
  <c r="T467" i="2"/>
  <c r="V467" i="2"/>
  <c r="X467" i="2"/>
  <c r="N469" i="2"/>
  <c r="P469" i="2"/>
  <c r="R469" i="2"/>
  <c r="T469" i="2"/>
  <c r="V469" i="2"/>
  <c r="X469" i="2"/>
  <c r="N470" i="2"/>
  <c r="P470" i="2"/>
  <c r="R470" i="2"/>
  <c r="T470" i="2"/>
  <c r="V470" i="2"/>
  <c r="X470" i="2"/>
  <c r="Z472" i="2"/>
  <c r="AB472" i="2"/>
  <c r="AD472" i="2"/>
  <c r="AF472" i="2"/>
  <c r="AH472" i="2"/>
  <c r="AJ472" i="2"/>
  <c r="AL472" i="2"/>
  <c r="AN472" i="2"/>
  <c r="AP472" i="2"/>
  <c r="AR472" i="2"/>
  <c r="AT472" i="2"/>
  <c r="AV472" i="2"/>
  <c r="AX472" i="2"/>
  <c r="AZ472" i="2"/>
  <c r="BB472" i="2"/>
  <c r="BD472" i="2"/>
  <c r="BF472" i="2"/>
  <c r="BH472" i="2"/>
  <c r="BJ472" i="2"/>
  <c r="BL472" i="2"/>
  <c r="Z475" i="2"/>
  <c r="AB475" i="2"/>
  <c r="AD475" i="2"/>
  <c r="AF475" i="2"/>
  <c r="AH475" i="2"/>
  <c r="AJ475" i="2"/>
  <c r="AL475" i="2"/>
  <c r="AN475" i="2"/>
  <c r="AP475" i="2"/>
  <c r="AR475" i="2"/>
  <c r="AT475" i="2"/>
  <c r="AV475" i="2"/>
  <c r="AX475" i="2"/>
  <c r="AZ475" i="2"/>
  <c r="BB475" i="2"/>
  <c r="BD475" i="2"/>
  <c r="BF475" i="2"/>
  <c r="BH475" i="2"/>
  <c r="BJ475" i="2"/>
  <c r="BL475" i="2"/>
  <c r="Z476" i="2"/>
  <c r="AB476" i="2"/>
  <c r="AD476" i="2"/>
  <c r="AF476" i="2"/>
  <c r="AH476" i="2"/>
  <c r="AJ476" i="2"/>
  <c r="AL476" i="2"/>
  <c r="AN476" i="2"/>
  <c r="AP476" i="2"/>
  <c r="AR476" i="2"/>
  <c r="AT476" i="2"/>
  <c r="AV476" i="2"/>
  <c r="AX476" i="2"/>
  <c r="AZ476" i="2"/>
  <c r="BB476" i="2"/>
  <c r="BD476" i="2"/>
  <c r="BF476" i="2"/>
  <c r="BH476" i="2"/>
  <c r="BJ476" i="2"/>
  <c r="BL476" i="2"/>
  <c r="Z477" i="2"/>
  <c r="AB477" i="2"/>
  <c r="AD477" i="2"/>
  <c r="AF477" i="2"/>
  <c r="AH477" i="2"/>
  <c r="AJ477" i="2"/>
  <c r="AL477" i="2"/>
  <c r="AN477" i="2"/>
  <c r="AP477" i="2"/>
  <c r="AR477" i="2"/>
  <c r="AT477" i="2"/>
  <c r="AV477" i="2"/>
  <c r="AX477" i="2"/>
  <c r="AZ477" i="2"/>
  <c r="BB477" i="2"/>
  <c r="BD477" i="2"/>
  <c r="BF477" i="2"/>
  <c r="BH477" i="2"/>
  <c r="BJ477" i="2"/>
  <c r="BL477" i="2"/>
  <c r="Z478" i="2"/>
  <c r="AB478" i="2"/>
  <c r="AD478" i="2"/>
  <c r="AF478" i="2"/>
  <c r="AH478" i="2"/>
  <c r="AJ478" i="2"/>
  <c r="AL478" i="2"/>
  <c r="AN478" i="2"/>
  <c r="AP478" i="2"/>
  <c r="AR478" i="2"/>
  <c r="AT478" i="2"/>
  <c r="AV478" i="2"/>
  <c r="AX478" i="2"/>
  <c r="AZ478" i="2"/>
  <c r="BB478" i="2"/>
  <c r="BD478" i="2"/>
  <c r="BF478" i="2"/>
  <c r="BH478" i="2"/>
  <c r="BJ478" i="2"/>
  <c r="BL478" i="2"/>
  <c r="N479" i="2"/>
  <c r="P479" i="2"/>
  <c r="R479" i="2"/>
  <c r="T479" i="2"/>
  <c r="V479" i="2"/>
  <c r="X479" i="2"/>
  <c r="Z480" i="2"/>
  <c r="AB480" i="2"/>
  <c r="AD480" i="2"/>
  <c r="AF480" i="2"/>
  <c r="AH480" i="2"/>
  <c r="AJ480" i="2"/>
  <c r="AL480" i="2"/>
  <c r="AN480" i="2"/>
  <c r="AP480" i="2"/>
  <c r="AR480" i="2"/>
  <c r="AT480" i="2"/>
  <c r="AV480" i="2"/>
  <c r="AX480" i="2"/>
  <c r="AZ480" i="2"/>
  <c r="BB480" i="2"/>
  <c r="BD480" i="2"/>
  <c r="BF480" i="2"/>
  <c r="BH480" i="2"/>
  <c r="BJ480" i="2"/>
  <c r="BL480" i="2"/>
  <c r="Z481" i="2"/>
  <c r="AB481" i="2"/>
  <c r="AD481" i="2"/>
  <c r="AF481" i="2"/>
  <c r="AH481" i="2"/>
  <c r="AJ481" i="2"/>
  <c r="AL481" i="2"/>
  <c r="AN481" i="2"/>
  <c r="AP481" i="2"/>
  <c r="AR481" i="2"/>
  <c r="AT481" i="2"/>
  <c r="AV481" i="2"/>
  <c r="AX481" i="2"/>
  <c r="AZ481" i="2"/>
  <c r="BB481" i="2"/>
  <c r="BD481" i="2"/>
  <c r="BF481" i="2"/>
  <c r="BH481" i="2"/>
  <c r="BJ481" i="2"/>
  <c r="BL481" i="2"/>
  <c r="N482" i="2"/>
  <c r="P482" i="2"/>
  <c r="R482" i="2"/>
  <c r="T482" i="2"/>
  <c r="V482" i="2"/>
  <c r="X482" i="2"/>
  <c r="Z483" i="2"/>
  <c r="AB483" i="2"/>
  <c r="AD483" i="2"/>
  <c r="AF483" i="2"/>
  <c r="AH483" i="2"/>
  <c r="AJ483" i="2"/>
  <c r="AL483" i="2"/>
  <c r="AN483" i="2"/>
  <c r="AP483" i="2"/>
  <c r="AR483" i="2"/>
  <c r="AT483" i="2"/>
  <c r="AV483" i="2"/>
  <c r="AX483" i="2"/>
  <c r="AZ483" i="2"/>
  <c r="BB483" i="2"/>
  <c r="BD483" i="2"/>
  <c r="BF483" i="2"/>
  <c r="BH483" i="2"/>
  <c r="BJ483" i="2"/>
  <c r="BL483" i="2"/>
  <c r="Z484" i="2"/>
  <c r="AB484" i="2"/>
  <c r="AD484" i="2"/>
  <c r="AF484" i="2"/>
  <c r="AH484" i="2"/>
  <c r="AJ484" i="2"/>
  <c r="AL484" i="2"/>
  <c r="AN484" i="2"/>
  <c r="AP484" i="2"/>
  <c r="AR484" i="2"/>
  <c r="AT484" i="2"/>
  <c r="AV484" i="2"/>
  <c r="AX484" i="2"/>
  <c r="AZ484" i="2"/>
  <c r="BB484" i="2"/>
  <c r="BD484" i="2"/>
  <c r="BF484" i="2"/>
  <c r="BH484" i="2"/>
  <c r="BJ484" i="2"/>
  <c r="BL484" i="2"/>
  <c r="Z488" i="2"/>
  <c r="AB488" i="2"/>
  <c r="AD488" i="2"/>
  <c r="AF488" i="2"/>
  <c r="AH488" i="2"/>
  <c r="AJ488" i="2"/>
  <c r="AL488" i="2"/>
  <c r="AN488" i="2"/>
  <c r="AP488" i="2"/>
  <c r="AR488" i="2"/>
  <c r="AT488" i="2"/>
  <c r="AV488" i="2"/>
  <c r="AX488" i="2"/>
  <c r="AZ488" i="2"/>
  <c r="BB488" i="2"/>
  <c r="BD488" i="2"/>
  <c r="BF488" i="2"/>
  <c r="BH488" i="2"/>
  <c r="BJ488" i="2"/>
  <c r="BL488" i="2"/>
  <c r="Z492" i="2"/>
  <c r="AB492" i="2"/>
  <c r="AD492" i="2"/>
  <c r="AF492" i="2"/>
  <c r="AH492" i="2"/>
  <c r="AJ492" i="2"/>
  <c r="AL492" i="2"/>
  <c r="AN492" i="2"/>
  <c r="AP492" i="2"/>
  <c r="AR492" i="2"/>
  <c r="AT492" i="2"/>
  <c r="AV492" i="2"/>
  <c r="AX492" i="2"/>
  <c r="AZ492" i="2"/>
  <c r="BB492" i="2"/>
  <c r="BD492" i="2"/>
  <c r="BF492" i="2"/>
  <c r="BH492" i="2"/>
  <c r="BJ492" i="2"/>
  <c r="BL492" i="2"/>
  <c r="Z493" i="2"/>
  <c r="AB493" i="2"/>
  <c r="AD493" i="2"/>
  <c r="AF493" i="2"/>
  <c r="AH493" i="2"/>
  <c r="AJ493" i="2"/>
  <c r="AL493" i="2"/>
  <c r="AN493" i="2"/>
  <c r="AP493" i="2"/>
  <c r="AR493" i="2"/>
  <c r="AT493" i="2"/>
  <c r="AV493" i="2"/>
  <c r="AX493" i="2"/>
  <c r="AZ493" i="2"/>
  <c r="BB493" i="2"/>
  <c r="BD493" i="2"/>
  <c r="BF493" i="2"/>
  <c r="BH493" i="2"/>
  <c r="BJ493" i="2"/>
  <c r="BL493" i="2"/>
  <c r="Z494" i="2"/>
  <c r="AB494" i="2"/>
  <c r="AD494" i="2"/>
  <c r="AF494" i="2"/>
  <c r="AH494" i="2"/>
  <c r="AJ494" i="2"/>
  <c r="AL494" i="2"/>
  <c r="AN494" i="2"/>
  <c r="AP494" i="2"/>
  <c r="AR494" i="2"/>
  <c r="AT494" i="2"/>
  <c r="AV494" i="2"/>
  <c r="AX494" i="2"/>
  <c r="AZ494" i="2"/>
  <c r="BB494" i="2"/>
  <c r="BD494" i="2"/>
  <c r="BF494" i="2"/>
  <c r="BH494" i="2"/>
  <c r="BJ494" i="2"/>
  <c r="BL494" i="2"/>
  <c r="Z503" i="2"/>
  <c r="AB503" i="2"/>
  <c r="AD503" i="2"/>
  <c r="AF503" i="2"/>
  <c r="AH503" i="2"/>
  <c r="AJ503" i="2"/>
  <c r="AL503" i="2"/>
  <c r="AN503" i="2"/>
  <c r="AP503" i="2"/>
  <c r="AR503" i="2"/>
  <c r="AT503" i="2"/>
  <c r="AV503" i="2"/>
  <c r="AX503" i="2"/>
  <c r="AZ503" i="2"/>
  <c r="BB503" i="2"/>
  <c r="BD503" i="2"/>
  <c r="BF503" i="2"/>
  <c r="BH503" i="2"/>
  <c r="BJ503" i="2"/>
  <c r="BL503" i="2"/>
  <c r="Z504" i="2"/>
  <c r="AB504" i="2"/>
  <c r="AD504" i="2"/>
  <c r="AF504" i="2"/>
  <c r="AH504" i="2"/>
  <c r="AJ504" i="2"/>
  <c r="AL504" i="2"/>
  <c r="AN504" i="2"/>
  <c r="AP504" i="2"/>
  <c r="AR504" i="2"/>
  <c r="AT504" i="2"/>
  <c r="AV504" i="2"/>
  <c r="AX504" i="2"/>
  <c r="AZ504" i="2"/>
  <c r="BB504" i="2"/>
  <c r="BD504" i="2"/>
  <c r="BF504" i="2"/>
  <c r="BH504" i="2"/>
  <c r="BJ504" i="2"/>
  <c r="BL504" i="2"/>
  <c r="Z505" i="2"/>
  <c r="AB505" i="2"/>
  <c r="AD505" i="2"/>
  <c r="AF505" i="2"/>
  <c r="AH505" i="2"/>
  <c r="AJ505" i="2"/>
  <c r="AL505" i="2"/>
  <c r="AN505" i="2"/>
  <c r="AP505" i="2"/>
  <c r="AR505" i="2"/>
  <c r="AT505" i="2"/>
  <c r="AV505" i="2"/>
  <c r="AX505" i="2"/>
  <c r="AZ505" i="2"/>
  <c r="BB505" i="2"/>
  <c r="BD505" i="2"/>
  <c r="BF505" i="2"/>
  <c r="BH505" i="2"/>
  <c r="BJ505" i="2"/>
  <c r="BL505" i="2"/>
  <c r="Z506" i="2"/>
  <c r="AB506" i="2"/>
  <c r="AD506" i="2"/>
  <c r="AF506" i="2"/>
  <c r="AH506" i="2"/>
  <c r="AJ506" i="2"/>
  <c r="AL506" i="2"/>
  <c r="AN506" i="2"/>
  <c r="AP506" i="2"/>
  <c r="AR506" i="2"/>
  <c r="AT506" i="2"/>
  <c r="AV506" i="2"/>
  <c r="AX506" i="2"/>
  <c r="AZ506" i="2"/>
  <c r="BB506" i="2"/>
  <c r="BD506" i="2"/>
  <c r="BF506" i="2"/>
  <c r="BH506" i="2"/>
  <c r="BJ506" i="2"/>
  <c r="BL506" i="2"/>
  <c r="Z507" i="2"/>
  <c r="AB507" i="2"/>
  <c r="AD507" i="2"/>
  <c r="AF507" i="2"/>
  <c r="AH507" i="2"/>
  <c r="AJ507" i="2"/>
  <c r="AL507" i="2"/>
  <c r="AN507" i="2"/>
  <c r="AP507" i="2"/>
  <c r="AR507" i="2"/>
  <c r="AT507" i="2"/>
  <c r="AV507" i="2"/>
  <c r="AX507" i="2"/>
  <c r="AZ507" i="2"/>
  <c r="BB507" i="2"/>
  <c r="BD507" i="2"/>
  <c r="BF507" i="2"/>
  <c r="BH507" i="2"/>
  <c r="BJ507" i="2"/>
  <c r="BL507" i="2"/>
  <c r="Z508" i="2"/>
  <c r="AB508" i="2"/>
  <c r="AD508" i="2"/>
  <c r="AF508" i="2"/>
  <c r="AH508" i="2"/>
  <c r="AJ508" i="2"/>
  <c r="AL508" i="2"/>
  <c r="AN508" i="2"/>
  <c r="AP508" i="2"/>
  <c r="AR508" i="2"/>
  <c r="AT508" i="2"/>
  <c r="AV508" i="2"/>
  <c r="AX508" i="2"/>
  <c r="AZ508" i="2"/>
  <c r="BB508" i="2"/>
  <c r="BD508" i="2"/>
  <c r="BF508" i="2"/>
  <c r="BH508" i="2"/>
  <c r="BJ508" i="2"/>
  <c r="BL508" i="2"/>
  <c r="N509" i="2"/>
  <c r="P509" i="2"/>
  <c r="R509" i="2"/>
  <c r="T509" i="2"/>
  <c r="V509" i="2"/>
  <c r="X509" i="2"/>
  <c r="Z510" i="2"/>
  <c r="AB510" i="2"/>
  <c r="AD510" i="2"/>
  <c r="AF510" i="2"/>
  <c r="AH510" i="2"/>
  <c r="AJ510" i="2"/>
  <c r="AL510" i="2"/>
  <c r="AN510" i="2"/>
  <c r="AP510" i="2"/>
  <c r="AR510" i="2"/>
  <c r="AT510" i="2"/>
  <c r="AV510" i="2"/>
  <c r="AX510" i="2"/>
  <c r="AZ510" i="2"/>
  <c r="BB510" i="2"/>
  <c r="BD510" i="2"/>
  <c r="BF510" i="2"/>
  <c r="BH510" i="2"/>
  <c r="BJ510" i="2"/>
  <c r="BL510" i="2"/>
  <c r="N511" i="2"/>
  <c r="P511" i="2"/>
  <c r="R511" i="2"/>
  <c r="T511" i="2"/>
  <c r="V511" i="2"/>
  <c r="X511" i="2"/>
  <c r="Z512" i="2"/>
  <c r="AB512" i="2"/>
  <c r="AD512" i="2"/>
  <c r="AF512" i="2"/>
  <c r="AH512" i="2"/>
  <c r="AJ512" i="2"/>
  <c r="AL512" i="2"/>
  <c r="AN512" i="2"/>
  <c r="AP512" i="2"/>
  <c r="AR512" i="2"/>
  <c r="AT512" i="2"/>
  <c r="AV512" i="2"/>
  <c r="AX512" i="2"/>
  <c r="AZ512" i="2"/>
  <c r="BB512" i="2"/>
  <c r="BD512" i="2"/>
  <c r="BF512" i="2"/>
  <c r="BH512" i="2"/>
  <c r="BJ512" i="2"/>
  <c r="BL512" i="2"/>
  <c r="N513" i="2"/>
  <c r="P513" i="2"/>
  <c r="R513" i="2"/>
  <c r="T513" i="2"/>
  <c r="V513" i="2"/>
  <c r="X513" i="2"/>
  <c r="Z514" i="2"/>
  <c r="AB514" i="2"/>
  <c r="AD514" i="2"/>
  <c r="AF514" i="2"/>
  <c r="AH514" i="2"/>
  <c r="AJ514" i="2"/>
  <c r="AL514" i="2"/>
  <c r="AN514" i="2"/>
  <c r="AP514" i="2"/>
  <c r="AR514" i="2"/>
  <c r="AT514" i="2"/>
  <c r="AV514" i="2"/>
  <c r="AX514" i="2"/>
  <c r="AZ514" i="2"/>
  <c r="BB514" i="2"/>
  <c r="BD514" i="2"/>
  <c r="BF514" i="2"/>
  <c r="BH514" i="2"/>
  <c r="BJ514" i="2"/>
  <c r="BL514" i="2"/>
  <c r="Z516" i="2"/>
  <c r="AB516" i="2"/>
  <c r="AD516" i="2"/>
  <c r="AF516" i="2"/>
  <c r="AH516" i="2"/>
  <c r="AJ516" i="2"/>
  <c r="AL516" i="2"/>
  <c r="AN516" i="2"/>
  <c r="AP516" i="2"/>
  <c r="AR516" i="2"/>
  <c r="AT516" i="2"/>
  <c r="AV516" i="2"/>
  <c r="AX516" i="2"/>
  <c r="AZ516" i="2"/>
  <c r="BB516" i="2"/>
  <c r="BD516" i="2"/>
  <c r="BF516" i="2"/>
  <c r="BH516" i="2"/>
  <c r="BJ516" i="2"/>
  <c r="BL516" i="2"/>
  <c r="Z517" i="2"/>
  <c r="AB517" i="2"/>
  <c r="AD517" i="2"/>
  <c r="AF517" i="2"/>
  <c r="AH517" i="2"/>
  <c r="AJ517" i="2"/>
  <c r="AL517" i="2"/>
  <c r="AN517" i="2"/>
  <c r="AP517" i="2"/>
  <c r="AR517" i="2"/>
  <c r="AT517" i="2"/>
  <c r="AV517" i="2"/>
  <c r="AX517" i="2"/>
  <c r="AZ517" i="2"/>
  <c r="BB517" i="2"/>
  <c r="BD517" i="2"/>
  <c r="BF517" i="2"/>
  <c r="BH517" i="2"/>
  <c r="BJ517" i="2"/>
  <c r="BL517" i="2"/>
  <c r="N518" i="2"/>
  <c r="P518" i="2"/>
  <c r="R518" i="2"/>
  <c r="T518" i="2"/>
  <c r="V518" i="2"/>
  <c r="X518" i="2"/>
  <c r="Z519" i="2"/>
  <c r="AB519" i="2"/>
  <c r="AD519" i="2"/>
  <c r="AF519" i="2"/>
  <c r="AH519" i="2"/>
  <c r="AJ519" i="2"/>
  <c r="AL519" i="2"/>
  <c r="AN519" i="2"/>
  <c r="AP519" i="2"/>
  <c r="AR519" i="2"/>
  <c r="AT519" i="2"/>
  <c r="AV519" i="2"/>
  <c r="AX519" i="2"/>
  <c r="AZ519" i="2"/>
  <c r="BB519" i="2"/>
  <c r="BD519" i="2"/>
  <c r="BF519" i="2"/>
  <c r="BH519" i="2"/>
  <c r="BJ519" i="2"/>
  <c r="BL519" i="2"/>
  <c r="N520" i="2"/>
  <c r="P520" i="2"/>
  <c r="R520" i="2"/>
  <c r="T520" i="2"/>
  <c r="V520" i="2"/>
  <c r="X520" i="2"/>
  <c r="Z521" i="2"/>
  <c r="AB521" i="2"/>
  <c r="AD521" i="2"/>
  <c r="AF521" i="2"/>
  <c r="AH521" i="2"/>
  <c r="AJ521" i="2"/>
  <c r="AL521" i="2"/>
  <c r="AN521" i="2"/>
  <c r="AP521" i="2"/>
  <c r="AR521" i="2"/>
  <c r="AT521" i="2"/>
  <c r="AV521" i="2"/>
  <c r="AX521" i="2"/>
  <c r="AZ521" i="2"/>
  <c r="BB521" i="2"/>
  <c r="BD521" i="2"/>
  <c r="BF521" i="2"/>
  <c r="BH521" i="2"/>
  <c r="BJ521" i="2"/>
  <c r="BL521" i="2"/>
  <c r="Z523" i="2"/>
  <c r="AB523" i="2"/>
  <c r="AD523" i="2"/>
  <c r="AF523" i="2"/>
  <c r="AH523" i="2"/>
  <c r="AJ523" i="2"/>
  <c r="AL523" i="2"/>
  <c r="AN523" i="2"/>
  <c r="AP523" i="2"/>
  <c r="AR523" i="2"/>
  <c r="AT523" i="2"/>
  <c r="AV523" i="2"/>
  <c r="AX523" i="2"/>
  <c r="AZ523" i="2"/>
  <c r="BB523" i="2"/>
  <c r="BD523" i="2"/>
  <c r="BF523" i="2"/>
  <c r="BH523" i="2"/>
  <c r="BJ523" i="2"/>
  <c r="BL523" i="2"/>
  <c r="N524" i="2"/>
  <c r="P524" i="2"/>
  <c r="R524" i="2"/>
  <c r="T524" i="2"/>
  <c r="V524" i="2"/>
  <c r="X524" i="2"/>
  <c r="N525" i="2"/>
  <c r="P525" i="2"/>
  <c r="R525" i="2"/>
  <c r="T525" i="2"/>
  <c r="V525" i="2"/>
  <c r="X525" i="2"/>
  <c r="Z526" i="2"/>
  <c r="AB526" i="2"/>
  <c r="AD526" i="2"/>
  <c r="AF526" i="2"/>
  <c r="AH526" i="2"/>
  <c r="AJ526" i="2"/>
  <c r="AL526" i="2"/>
  <c r="AN526" i="2"/>
  <c r="AP526" i="2"/>
  <c r="AR526" i="2"/>
  <c r="AT526" i="2"/>
  <c r="AV526" i="2"/>
  <c r="AX526" i="2"/>
  <c r="AZ526" i="2"/>
  <c r="BB526" i="2"/>
  <c r="BD526" i="2"/>
  <c r="BF526" i="2"/>
  <c r="BH526" i="2"/>
  <c r="BJ526" i="2"/>
  <c r="BL526" i="2"/>
  <c r="Z528" i="2"/>
  <c r="AB528" i="2"/>
  <c r="AD528" i="2"/>
  <c r="AF528" i="2"/>
  <c r="AH528" i="2"/>
  <c r="AJ528" i="2"/>
  <c r="AL528" i="2"/>
  <c r="AN528" i="2"/>
  <c r="AP528" i="2"/>
  <c r="AR528" i="2"/>
  <c r="AT528" i="2"/>
  <c r="AV528" i="2"/>
  <c r="AX528" i="2"/>
  <c r="AZ528" i="2"/>
  <c r="BB528" i="2"/>
  <c r="BD528" i="2"/>
  <c r="BF528" i="2"/>
  <c r="BH528" i="2"/>
  <c r="BJ528" i="2"/>
  <c r="BL528" i="2"/>
  <c r="N529" i="2"/>
  <c r="P529" i="2"/>
  <c r="R529" i="2"/>
  <c r="T529" i="2"/>
  <c r="V529" i="2"/>
  <c r="X529" i="2"/>
  <c r="Z530" i="2"/>
  <c r="AB530" i="2"/>
  <c r="AD530" i="2"/>
  <c r="AF530" i="2"/>
  <c r="AH530" i="2"/>
  <c r="AJ530" i="2"/>
  <c r="AL530" i="2"/>
  <c r="AN530" i="2"/>
  <c r="AP530" i="2"/>
  <c r="AR530" i="2"/>
  <c r="AT530" i="2"/>
  <c r="AV530" i="2"/>
  <c r="AX530" i="2"/>
  <c r="AZ530" i="2"/>
  <c r="BB530" i="2"/>
  <c r="BD530" i="2"/>
  <c r="BF530" i="2"/>
  <c r="BH530" i="2"/>
  <c r="BJ530" i="2"/>
  <c r="BL530" i="2"/>
  <c r="N531" i="2"/>
  <c r="P531" i="2"/>
  <c r="R531" i="2"/>
  <c r="T531" i="2"/>
  <c r="V531" i="2"/>
  <c r="X531" i="2"/>
  <c r="N532" i="2"/>
  <c r="P532" i="2"/>
  <c r="R532" i="2"/>
  <c r="T532" i="2"/>
  <c r="V532" i="2"/>
  <c r="X532" i="2"/>
  <c r="Z533" i="2"/>
  <c r="AB533" i="2"/>
  <c r="AD533" i="2"/>
  <c r="AF533" i="2"/>
  <c r="AH533" i="2"/>
  <c r="AJ533" i="2"/>
  <c r="AL533" i="2"/>
  <c r="AN533" i="2"/>
  <c r="AP533" i="2"/>
  <c r="AR533" i="2"/>
  <c r="AT533" i="2"/>
  <c r="AV533" i="2"/>
  <c r="AX533" i="2"/>
  <c r="AZ533" i="2"/>
  <c r="BB533" i="2"/>
  <c r="BD533" i="2"/>
  <c r="BF533" i="2"/>
  <c r="BH533" i="2"/>
  <c r="BJ533" i="2"/>
  <c r="BL533" i="2"/>
  <c r="Z535" i="2"/>
  <c r="AB535" i="2"/>
  <c r="AD535" i="2"/>
  <c r="AF535" i="2"/>
  <c r="AH535" i="2"/>
  <c r="AJ535" i="2"/>
  <c r="AL535" i="2"/>
  <c r="AN535" i="2"/>
  <c r="AP535" i="2"/>
  <c r="AR535" i="2"/>
  <c r="AT535" i="2"/>
  <c r="AV535" i="2"/>
  <c r="AX535" i="2"/>
  <c r="AZ535" i="2"/>
  <c r="BB535" i="2"/>
  <c r="BD535" i="2"/>
  <c r="BF535" i="2"/>
  <c r="BH535" i="2"/>
  <c r="BJ535" i="2"/>
  <c r="BL535" i="2"/>
  <c r="Z536" i="2"/>
  <c r="AB536" i="2"/>
  <c r="AD536" i="2"/>
  <c r="AF536" i="2"/>
  <c r="AH536" i="2"/>
  <c r="AJ536" i="2"/>
  <c r="AL536" i="2"/>
  <c r="AN536" i="2"/>
  <c r="AP536" i="2"/>
  <c r="AR536" i="2"/>
  <c r="AT536" i="2"/>
  <c r="AV536" i="2"/>
  <c r="AX536" i="2"/>
  <c r="AZ536" i="2"/>
  <c r="BB536" i="2"/>
  <c r="BD536" i="2"/>
  <c r="BF536" i="2"/>
  <c r="BH536" i="2"/>
  <c r="BJ536" i="2"/>
  <c r="BL536" i="2"/>
  <c r="N537" i="2"/>
  <c r="P537" i="2"/>
  <c r="R537" i="2"/>
  <c r="T537" i="2"/>
  <c r="V537" i="2"/>
  <c r="X537" i="2"/>
  <c r="Z538" i="2"/>
  <c r="AB538" i="2"/>
  <c r="AD538" i="2"/>
  <c r="AF538" i="2"/>
  <c r="AH538" i="2"/>
  <c r="AJ538" i="2"/>
  <c r="AL538" i="2"/>
  <c r="AN538" i="2"/>
  <c r="AP538" i="2"/>
  <c r="AR538" i="2"/>
  <c r="AT538" i="2"/>
  <c r="AV538" i="2"/>
  <c r="AX538" i="2"/>
  <c r="AZ538" i="2"/>
  <c r="BB538" i="2"/>
  <c r="BD538" i="2"/>
  <c r="BF538" i="2"/>
  <c r="BH538" i="2"/>
  <c r="BJ538" i="2"/>
  <c r="BL538" i="2"/>
  <c r="N539" i="2"/>
  <c r="P539" i="2"/>
  <c r="R539" i="2"/>
  <c r="T539" i="2"/>
  <c r="V539" i="2"/>
  <c r="X539" i="2"/>
  <c r="Z540" i="2"/>
  <c r="AB540" i="2"/>
  <c r="AD540" i="2"/>
  <c r="AF540" i="2"/>
  <c r="AH540" i="2"/>
  <c r="AJ540" i="2"/>
  <c r="AL540" i="2"/>
  <c r="AN540" i="2"/>
  <c r="AP540" i="2"/>
  <c r="AR540" i="2"/>
  <c r="AT540" i="2"/>
  <c r="AV540" i="2"/>
  <c r="AX540" i="2"/>
  <c r="AZ540" i="2"/>
  <c r="BB540" i="2"/>
  <c r="BD540" i="2"/>
  <c r="BF540" i="2"/>
  <c r="BH540" i="2"/>
  <c r="BJ540" i="2"/>
  <c r="BL540" i="2"/>
  <c r="Z542" i="2"/>
  <c r="AB542" i="2"/>
  <c r="AD542" i="2"/>
  <c r="AF542" i="2"/>
  <c r="AH542" i="2"/>
  <c r="AJ542" i="2"/>
  <c r="AL542" i="2"/>
  <c r="AN542" i="2"/>
  <c r="AP542" i="2"/>
  <c r="AR542" i="2"/>
  <c r="AT542" i="2"/>
  <c r="AV542" i="2"/>
  <c r="AX542" i="2"/>
  <c r="AZ542" i="2"/>
  <c r="BB542" i="2"/>
  <c r="BD542" i="2"/>
  <c r="BF542" i="2"/>
  <c r="BH542" i="2"/>
  <c r="BJ542" i="2"/>
  <c r="BL542" i="2"/>
  <c r="N543" i="2"/>
  <c r="P543" i="2"/>
  <c r="R543" i="2"/>
  <c r="T543" i="2"/>
  <c r="V543" i="2"/>
  <c r="X543" i="2"/>
  <c r="N544" i="2"/>
  <c r="P544" i="2"/>
  <c r="R544" i="2"/>
  <c r="T544" i="2"/>
  <c r="V544" i="2"/>
  <c r="X544" i="2"/>
  <c r="Z545" i="2"/>
  <c r="AB545" i="2"/>
  <c r="AD545" i="2"/>
  <c r="AF545" i="2"/>
  <c r="AH545" i="2"/>
  <c r="AJ545" i="2"/>
  <c r="AL545" i="2"/>
  <c r="AN545" i="2"/>
  <c r="AP545" i="2"/>
  <c r="AR545" i="2"/>
  <c r="AT545" i="2"/>
  <c r="AV545" i="2"/>
  <c r="AX545" i="2"/>
  <c r="AZ545" i="2"/>
  <c r="BB545" i="2"/>
  <c r="BD545" i="2"/>
  <c r="BF545" i="2"/>
  <c r="BH545" i="2"/>
  <c r="BJ545" i="2"/>
  <c r="BL545" i="2"/>
  <c r="Z547" i="2"/>
  <c r="AB547" i="2"/>
  <c r="AD547" i="2"/>
  <c r="AF547" i="2"/>
  <c r="AH547" i="2"/>
  <c r="AJ547" i="2"/>
  <c r="AL547" i="2"/>
  <c r="AN547" i="2"/>
  <c r="AP547" i="2"/>
  <c r="AR547" i="2"/>
  <c r="AT547" i="2"/>
  <c r="AV547" i="2"/>
  <c r="AX547" i="2"/>
  <c r="AZ547" i="2"/>
  <c r="BB547" i="2"/>
  <c r="BD547" i="2"/>
  <c r="BF547" i="2"/>
  <c r="BH547" i="2"/>
  <c r="BJ547" i="2"/>
  <c r="BL547" i="2"/>
  <c r="N548" i="2"/>
  <c r="P548" i="2"/>
  <c r="R548" i="2"/>
  <c r="T548" i="2"/>
  <c r="V548" i="2"/>
  <c r="X548" i="2"/>
  <c r="Z549" i="2"/>
  <c r="AB549" i="2"/>
  <c r="AD549" i="2"/>
  <c r="AF549" i="2"/>
  <c r="AH549" i="2"/>
  <c r="AJ549" i="2"/>
  <c r="AL549" i="2"/>
  <c r="AN549" i="2"/>
  <c r="AP549" i="2"/>
  <c r="AR549" i="2"/>
  <c r="AT549" i="2"/>
  <c r="AV549" i="2"/>
  <c r="AX549" i="2"/>
  <c r="AZ549" i="2"/>
  <c r="BB549" i="2"/>
  <c r="BD549" i="2"/>
  <c r="BF549" i="2"/>
  <c r="BH549" i="2"/>
  <c r="BJ549" i="2"/>
  <c r="BL549" i="2"/>
  <c r="Z553" i="2"/>
  <c r="AB553" i="2"/>
  <c r="AD553" i="2"/>
  <c r="AF553" i="2"/>
  <c r="AH553" i="2"/>
  <c r="AJ553" i="2"/>
  <c r="AL553" i="2"/>
  <c r="AN553" i="2"/>
  <c r="AP553" i="2"/>
  <c r="AR553" i="2"/>
  <c r="AT553" i="2"/>
  <c r="AV553" i="2"/>
  <c r="AX553" i="2"/>
  <c r="AZ553" i="2"/>
  <c r="BB553" i="2"/>
  <c r="BD553" i="2"/>
  <c r="BF553" i="2"/>
  <c r="BH553" i="2"/>
  <c r="BJ553" i="2"/>
  <c r="BL553" i="2"/>
  <c r="Z554" i="2"/>
  <c r="AB554" i="2"/>
  <c r="AD554" i="2"/>
  <c r="AF554" i="2"/>
  <c r="AH554" i="2"/>
  <c r="AJ554" i="2"/>
  <c r="AL554" i="2"/>
  <c r="AN554" i="2"/>
  <c r="AP554" i="2"/>
  <c r="AR554" i="2"/>
  <c r="AT554" i="2"/>
  <c r="AV554" i="2"/>
  <c r="AX554" i="2"/>
  <c r="AZ554" i="2"/>
  <c r="BB554" i="2"/>
  <c r="BD554" i="2"/>
  <c r="BF554" i="2"/>
  <c r="BH554" i="2"/>
  <c r="BJ554" i="2"/>
  <c r="BL554" i="2"/>
  <c r="Z555" i="2"/>
  <c r="AB555" i="2"/>
  <c r="AD555" i="2"/>
  <c r="AF555" i="2"/>
  <c r="AH555" i="2"/>
  <c r="AJ555" i="2"/>
  <c r="AL555" i="2"/>
  <c r="AN555" i="2"/>
  <c r="AP555" i="2"/>
  <c r="AR555" i="2"/>
  <c r="AT555" i="2"/>
  <c r="AV555" i="2"/>
  <c r="AX555" i="2"/>
  <c r="AZ555" i="2"/>
  <c r="BB555" i="2"/>
  <c r="BD555" i="2"/>
  <c r="BF555" i="2"/>
  <c r="BH555" i="2"/>
  <c r="BJ555" i="2"/>
  <c r="BL555" i="2"/>
  <c r="Z556" i="2"/>
  <c r="AB556" i="2"/>
  <c r="AD556" i="2"/>
  <c r="AF556" i="2"/>
  <c r="AH556" i="2"/>
  <c r="AJ556" i="2"/>
  <c r="AL556" i="2"/>
  <c r="AN556" i="2"/>
  <c r="AP556" i="2"/>
  <c r="AR556" i="2"/>
  <c r="AT556" i="2"/>
  <c r="AV556" i="2"/>
  <c r="AX556" i="2"/>
  <c r="AZ556" i="2"/>
  <c r="BB556" i="2"/>
  <c r="BD556" i="2"/>
  <c r="BF556" i="2"/>
  <c r="BH556" i="2"/>
  <c r="BJ556" i="2"/>
  <c r="BL556" i="2"/>
  <c r="Z557" i="2"/>
  <c r="AB557" i="2"/>
  <c r="AD557" i="2"/>
  <c r="AF557" i="2"/>
  <c r="AH557" i="2"/>
  <c r="AJ557" i="2"/>
  <c r="AL557" i="2"/>
  <c r="AN557" i="2"/>
  <c r="AP557" i="2"/>
  <c r="AR557" i="2"/>
  <c r="AT557" i="2"/>
  <c r="AV557" i="2"/>
  <c r="AX557" i="2"/>
  <c r="AZ557" i="2"/>
  <c r="BB557" i="2"/>
  <c r="BD557" i="2"/>
  <c r="BF557" i="2"/>
  <c r="BH557" i="2"/>
  <c r="BJ557" i="2"/>
  <c r="BL557" i="2"/>
  <c r="Z558" i="2"/>
  <c r="AB558" i="2"/>
  <c r="AD558" i="2"/>
  <c r="AF558" i="2"/>
  <c r="AH558" i="2"/>
  <c r="AJ558" i="2"/>
  <c r="AL558" i="2"/>
  <c r="AN558" i="2"/>
  <c r="AP558" i="2"/>
  <c r="AR558" i="2"/>
  <c r="AT558" i="2"/>
  <c r="AV558" i="2"/>
  <c r="AX558" i="2"/>
  <c r="AZ558" i="2"/>
  <c r="BB558" i="2"/>
  <c r="BD558" i="2"/>
  <c r="BF558" i="2"/>
  <c r="BH558" i="2"/>
  <c r="BJ558" i="2"/>
  <c r="BL558" i="2"/>
  <c r="Z559" i="2"/>
  <c r="AB559" i="2"/>
  <c r="AD559" i="2"/>
  <c r="AF559" i="2"/>
  <c r="AH559" i="2"/>
  <c r="AJ559" i="2"/>
  <c r="AL559" i="2"/>
  <c r="AN559" i="2"/>
  <c r="AP559" i="2"/>
  <c r="AR559" i="2"/>
  <c r="AT559" i="2"/>
  <c r="AV559" i="2"/>
  <c r="AX559" i="2"/>
  <c r="AZ559" i="2"/>
  <c r="BB559" i="2"/>
  <c r="BD559" i="2"/>
  <c r="BF559" i="2"/>
  <c r="BH559" i="2"/>
  <c r="BJ559" i="2"/>
  <c r="BL559" i="2"/>
  <c r="Z560" i="2"/>
  <c r="AB560" i="2"/>
  <c r="AD560" i="2"/>
  <c r="AF560" i="2"/>
  <c r="AH560" i="2"/>
  <c r="AJ560" i="2"/>
  <c r="AL560" i="2"/>
  <c r="AN560" i="2"/>
  <c r="AP560" i="2"/>
  <c r="AR560" i="2"/>
  <c r="AT560" i="2"/>
  <c r="AV560" i="2"/>
  <c r="AX560" i="2"/>
  <c r="AZ560" i="2"/>
  <c r="BB560" i="2"/>
  <c r="BD560" i="2"/>
  <c r="BF560" i="2"/>
  <c r="BH560" i="2"/>
  <c r="BJ560" i="2"/>
  <c r="BL560" i="2"/>
  <c r="N561" i="2"/>
  <c r="P561" i="2"/>
  <c r="R561" i="2"/>
  <c r="T561" i="2"/>
  <c r="V561" i="2"/>
  <c r="X561" i="2"/>
  <c r="N562" i="2"/>
  <c r="P562" i="2"/>
  <c r="R562" i="2"/>
  <c r="T562" i="2"/>
  <c r="V562" i="2"/>
  <c r="X562" i="2"/>
  <c r="N563" i="2"/>
  <c r="P563" i="2"/>
  <c r="R563" i="2"/>
  <c r="T563" i="2"/>
  <c r="V563" i="2"/>
  <c r="X563" i="2"/>
  <c r="Z564" i="2"/>
  <c r="AB564" i="2"/>
  <c r="AD564" i="2"/>
  <c r="AF564" i="2"/>
  <c r="AH564" i="2"/>
  <c r="AJ564" i="2"/>
  <c r="AL564" i="2"/>
  <c r="AN564" i="2"/>
  <c r="AP564" i="2"/>
  <c r="AR564" i="2"/>
  <c r="AT564" i="2"/>
  <c r="AV564" i="2"/>
  <c r="AX564" i="2"/>
  <c r="AZ564" i="2"/>
  <c r="BB564" i="2"/>
  <c r="BD564" i="2"/>
  <c r="BF564" i="2"/>
  <c r="BH564" i="2"/>
  <c r="BJ564" i="2"/>
  <c r="BL564" i="2"/>
  <c r="N565" i="2"/>
  <c r="P565" i="2"/>
  <c r="R565" i="2"/>
  <c r="T565" i="2"/>
  <c r="V565" i="2"/>
  <c r="X565" i="2"/>
  <c r="Z566" i="2"/>
  <c r="AB566" i="2"/>
  <c r="AD566" i="2"/>
  <c r="AF566" i="2"/>
  <c r="AH566" i="2"/>
  <c r="AJ566" i="2"/>
  <c r="AL566" i="2"/>
  <c r="AN566" i="2"/>
  <c r="AP566" i="2"/>
  <c r="AR566" i="2"/>
  <c r="AT566" i="2"/>
  <c r="AV566" i="2"/>
  <c r="AX566" i="2"/>
  <c r="AZ566" i="2"/>
  <c r="BB566" i="2"/>
  <c r="BD566" i="2"/>
  <c r="BF566" i="2"/>
  <c r="BH566" i="2"/>
  <c r="BJ566" i="2"/>
  <c r="BL566" i="2"/>
  <c r="Z570" i="2"/>
  <c r="AB570" i="2"/>
  <c r="AD570" i="2"/>
  <c r="AF570" i="2"/>
  <c r="AH570" i="2"/>
  <c r="AJ570" i="2"/>
  <c r="AL570" i="2"/>
  <c r="AN570" i="2"/>
  <c r="AP570" i="2"/>
  <c r="AR570" i="2"/>
  <c r="AT570" i="2"/>
  <c r="AV570" i="2"/>
  <c r="AX570" i="2"/>
  <c r="AZ570" i="2"/>
  <c r="BB570" i="2"/>
  <c r="BD570" i="2"/>
  <c r="BF570" i="2"/>
  <c r="BH570" i="2"/>
  <c r="BJ570" i="2"/>
  <c r="BL570" i="2"/>
  <c r="Z571" i="2"/>
  <c r="AB571" i="2"/>
  <c r="AD571" i="2"/>
  <c r="AF571" i="2"/>
  <c r="AH571" i="2"/>
  <c r="AJ571" i="2"/>
  <c r="AL571" i="2"/>
  <c r="AN571" i="2"/>
  <c r="AP571" i="2"/>
  <c r="AR571" i="2"/>
  <c r="AT571" i="2"/>
  <c r="AV571" i="2"/>
  <c r="AX571" i="2"/>
  <c r="AZ571" i="2"/>
  <c r="BB571" i="2"/>
  <c r="BD571" i="2"/>
  <c r="BF571" i="2"/>
  <c r="BH571" i="2"/>
  <c r="BJ571" i="2"/>
  <c r="BL571" i="2"/>
  <c r="Z572" i="2"/>
  <c r="AB572" i="2"/>
  <c r="AD572" i="2"/>
  <c r="AF572" i="2"/>
  <c r="AH572" i="2"/>
  <c r="AJ572" i="2"/>
  <c r="AL572" i="2"/>
  <c r="AN572" i="2"/>
  <c r="AP572" i="2"/>
  <c r="AR572" i="2"/>
  <c r="AT572" i="2"/>
  <c r="AV572" i="2"/>
  <c r="AX572" i="2"/>
  <c r="AZ572" i="2"/>
  <c r="BB572" i="2"/>
  <c r="BD572" i="2"/>
  <c r="BF572" i="2"/>
  <c r="BH572" i="2"/>
  <c r="BJ572" i="2"/>
  <c r="BL572" i="2"/>
  <c r="N573" i="2"/>
  <c r="P573" i="2"/>
  <c r="R573" i="2"/>
  <c r="T573" i="2"/>
  <c r="V573" i="2"/>
  <c r="X573" i="2"/>
  <c r="N574" i="2"/>
  <c r="P574" i="2"/>
  <c r="R574" i="2"/>
  <c r="T574" i="2"/>
  <c r="V574" i="2"/>
  <c r="X574" i="2"/>
  <c r="Z575" i="2"/>
  <c r="AB575" i="2"/>
  <c r="AD575" i="2"/>
  <c r="AF575" i="2"/>
  <c r="AH575" i="2"/>
  <c r="AJ575" i="2"/>
  <c r="AL575" i="2"/>
  <c r="AN575" i="2"/>
  <c r="AP575" i="2"/>
  <c r="AR575" i="2"/>
  <c r="AT575" i="2"/>
  <c r="AV575" i="2"/>
  <c r="AX575" i="2"/>
  <c r="AZ575" i="2"/>
  <c r="BB575" i="2"/>
  <c r="BD575" i="2"/>
  <c r="BF575" i="2"/>
  <c r="BH575" i="2"/>
  <c r="BJ575" i="2"/>
  <c r="BL575" i="2"/>
  <c r="Z577" i="2"/>
  <c r="AB577" i="2"/>
  <c r="AD577" i="2"/>
  <c r="AF577" i="2"/>
  <c r="AH577" i="2"/>
  <c r="AJ577" i="2"/>
  <c r="AL577" i="2"/>
  <c r="AN577" i="2"/>
  <c r="AP577" i="2"/>
  <c r="AR577" i="2"/>
  <c r="AT577" i="2"/>
  <c r="AV577" i="2"/>
  <c r="AX577" i="2"/>
  <c r="AZ577" i="2"/>
  <c r="BB577" i="2"/>
  <c r="BD577" i="2"/>
  <c r="BF577" i="2"/>
  <c r="BH577" i="2"/>
  <c r="BJ577" i="2"/>
  <c r="BL577" i="2"/>
  <c r="Z578" i="2"/>
  <c r="AB578" i="2"/>
  <c r="AD578" i="2"/>
  <c r="AF578" i="2"/>
  <c r="AH578" i="2"/>
  <c r="AJ578" i="2"/>
  <c r="AL578" i="2"/>
  <c r="AN578" i="2"/>
  <c r="AP578" i="2"/>
  <c r="AR578" i="2"/>
  <c r="AT578" i="2"/>
  <c r="AV578" i="2"/>
  <c r="AX578" i="2"/>
  <c r="AZ578" i="2"/>
  <c r="BB578" i="2"/>
  <c r="BD578" i="2"/>
  <c r="BF578" i="2"/>
  <c r="BH578" i="2"/>
  <c r="BJ578" i="2"/>
  <c r="BL578" i="2"/>
  <c r="N579" i="2"/>
  <c r="P579" i="2"/>
  <c r="R579" i="2"/>
  <c r="T579" i="2"/>
  <c r="V579" i="2"/>
  <c r="X579" i="2"/>
  <c r="N580" i="2"/>
  <c r="P580" i="2"/>
  <c r="R580" i="2"/>
  <c r="T580" i="2"/>
  <c r="V580" i="2"/>
  <c r="X580" i="2"/>
  <c r="Z581" i="2"/>
  <c r="AB581" i="2"/>
  <c r="AD581" i="2"/>
  <c r="AF581" i="2"/>
  <c r="AH581" i="2"/>
  <c r="AJ581" i="2"/>
  <c r="AL581" i="2"/>
  <c r="AN581" i="2"/>
  <c r="AP581" i="2"/>
  <c r="AR581" i="2"/>
  <c r="AT581" i="2"/>
  <c r="AV581" i="2"/>
  <c r="AX581" i="2"/>
  <c r="AZ581" i="2"/>
  <c r="BB581" i="2"/>
  <c r="BD581" i="2"/>
  <c r="BF581" i="2"/>
  <c r="BH581" i="2"/>
  <c r="BJ581" i="2"/>
  <c r="BL581" i="2"/>
  <c r="Z583" i="2"/>
  <c r="AB583" i="2"/>
  <c r="AD583" i="2"/>
  <c r="AF583" i="2"/>
  <c r="AH583" i="2"/>
  <c r="AJ583" i="2"/>
  <c r="AL583" i="2"/>
  <c r="AN583" i="2"/>
  <c r="AP583" i="2"/>
  <c r="AR583" i="2"/>
  <c r="AT583" i="2"/>
  <c r="AV583" i="2"/>
  <c r="AX583" i="2"/>
  <c r="AZ583" i="2"/>
  <c r="BB583" i="2"/>
  <c r="BD583" i="2"/>
  <c r="BF583" i="2"/>
  <c r="BH583" i="2"/>
  <c r="BJ583" i="2"/>
  <c r="BL583" i="2"/>
  <c r="Z584" i="2"/>
  <c r="AB584" i="2"/>
  <c r="AD584" i="2"/>
  <c r="AF584" i="2"/>
  <c r="AH584" i="2"/>
  <c r="AJ584" i="2"/>
  <c r="AL584" i="2"/>
  <c r="AN584" i="2"/>
  <c r="AP584" i="2"/>
  <c r="AR584" i="2"/>
  <c r="AT584" i="2"/>
  <c r="AV584" i="2"/>
  <c r="AX584" i="2"/>
  <c r="AZ584" i="2"/>
  <c r="BB584" i="2"/>
  <c r="BD584" i="2"/>
  <c r="BF584" i="2"/>
  <c r="BH584" i="2"/>
  <c r="BJ584" i="2"/>
  <c r="BL584" i="2"/>
  <c r="N585" i="2"/>
  <c r="P585" i="2"/>
  <c r="R585" i="2"/>
  <c r="T585" i="2"/>
  <c r="V585" i="2"/>
  <c r="X585" i="2"/>
  <c r="N586" i="2"/>
  <c r="P586" i="2"/>
  <c r="R586" i="2"/>
  <c r="T586" i="2"/>
  <c r="V586" i="2"/>
  <c r="X586" i="2"/>
  <c r="Z587" i="2"/>
  <c r="AB587" i="2"/>
  <c r="AD587" i="2"/>
  <c r="AF587" i="2"/>
  <c r="AH587" i="2"/>
  <c r="AJ587" i="2"/>
  <c r="AL587" i="2"/>
  <c r="AN587" i="2"/>
  <c r="AP587" i="2"/>
  <c r="AR587" i="2"/>
  <c r="AT587" i="2"/>
  <c r="AV587" i="2"/>
  <c r="AX587" i="2"/>
  <c r="AZ587" i="2"/>
  <c r="BB587" i="2"/>
  <c r="BD587" i="2"/>
  <c r="BF587" i="2"/>
  <c r="BH587" i="2"/>
  <c r="BJ587" i="2"/>
  <c r="BL587" i="2"/>
  <c r="Z588" i="2"/>
  <c r="AB588" i="2"/>
  <c r="AD588" i="2"/>
  <c r="AF588" i="2"/>
  <c r="AH588" i="2"/>
  <c r="AJ588" i="2"/>
  <c r="AL588" i="2"/>
  <c r="AN588" i="2"/>
  <c r="AP588" i="2"/>
  <c r="AR588" i="2"/>
  <c r="AT588" i="2"/>
  <c r="AV588" i="2"/>
  <c r="AX588" i="2"/>
  <c r="AZ588" i="2"/>
  <c r="BB588" i="2"/>
  <c r="BD588" i="2"/>
  <c r="BF588" i="2"/>
  <c r="BH588" i="2"/>
  <c r="BJ588" i="2"/>
  <c r="BL588" i="2"/>
  <c r="N589" i="2"/>
  <c r="P589" i="2"/>
  <c r="R589" i="2"/>
  <c r="T589" i="2"/>
  <c r="V589" i="2"/>
  <c r="X589" i="2"/>
  <c r="Z590" i="2"/>
  <c r="AB590" i="2"/>
  <c r="AD590" i="2"/>
  <c r="AF590" i="2"/>
  <c r="AH590" i="2"/>
  <c r="AJ590" i="2"/>
  <c r="AL590" i="2"/>
  <c r="AN590" i="2"/>
  <c r="AP590" i="2"/>
  <c r="AR590" i="2"/>
  <c r="AT590" i="2"/>
  <c r="AV590" i="2"/>
  <c r="AX590" i="2"/>
  <c r="AZ590" i="2"/>
  <c r="BB590" i="2"/>
  <c r="BD590" i="2"/>
  <c r="BF590" i="2"/>
  <c r="BH590" i="2"/>
  <c r="BJ590" i="2"/>
  <c r="BL590" i="2"/>
  <c r="Z591" i="2"/>
  <c r="AB591" i="2"/>
  <c r="AD591" i="2"/>
  <c r="AF591" i="2"/>
  <c r="AH591" i="2"/>
  <c r="AJ591" i="2"/>
  <c r="AL591" i="2"/>
  <c r="AN591" i="2"/>
  <c r="AP591" i="2"/>
  <c r="AR591" i="2"/>
  <c r="AT591" i="2"/>
  <c r="AV591" i="2"/>
  <c r="AX591" i="2"/>
  <c r="AZ591" i="2"/>
  <c r="BB591" i="2"/>
  <c r="BD591" i="2"/>
  <c r="BF591" i="2"/>
  <c r="BH591" i="2"/>
  <c r="BJ591" i="2"/>
  <c r="BL591" i="2"/>
  <c r="N592" i="2"/>
  <c r="P592" i="2"/>
  <c r="R592" i="2"/>
  <c r="T592" i="2"/>
  <c r="V592" i="2"/>
  <c r="X592" i="2"/>
  <c r="N593" i="2"/>
  <c r="P593" i="2"/>
  <c r="R593" i="2"/>
  <c r="T593" i="2"/>
  <c r="V593" i="2"/>
  <c r="X593" i="2"/>
  <c r="N594" i="2"/>
  <c r="P594" i="2"/>
  <c r="R594" i="2"/>
  <c r="T594" i="2"/>
  <c r="V594" i="2"/>
  <c r="X594" i="2"/>
  <c r="N595" i="2"/>
  <c r="P595" i="2"/>
  <c r="R595" i="2"/>
  <c r="T595" i="2"/>
  <c r="V595" i="2"/>
  <c r="X595" i="2"/>
  <c r="N596" i="2"/>
  <c r="P596" i="2"/>
  <c r="R596" i="2"/>
  <c r="T596" i="2"/>
  <c r="V596" i="2"/>
  <c r="X596" i="2"/>
  <c r="N597" i="2"/>
  <c r="P597" i="2"/>
  <c r="R597" i="2"/>
  <c r="T597" i="2"/>
  <c r="V597" i="2"/>
  <c r="X597" i="2"/>
  <c r="N598" i="2"/>
  <c r="P598" i="2"/>
  <c r="R598" i="2"/>
  <c r="T598" i="2"/>
  <c r="V598" i="2"/>
  <c r="X598" i="2"/>
  <c r="Z603" i="2"/>
  <c r="AB603" i="2"/>
  <c r="AD603" i="2"/>
  <c r="AF603" i="2"/>
  <c r="AH603" i="2"/>
  <c r="AJ603" i="2"/>
  <c r="AL603" i="2"/>
  <c r="AN603" i="2"/>
  <c r="AP603" i="2"/>
  <c r="AR603" i="2"/>
  <c r="AT603" i="2"/>
  <c r="AV603" i="2"/>
  <c r="AX603" i="2"/>
  <c r="AZ603" i="2"/>
  <c r="BB603" i="2"/>
  <c r="BD603" i="2"/>
  <c r="BF603" i="2"/>
  <c r="BH603" i="2"/>
  <c r="BJ603" i="2"/>
  <c r="BL603" i="2"/>
  <c r="Z604" i="2"/>
  <c r="AB604" i="2"/>
  <c r="AD604" i="2"/>
  <c r="AF604" i="2"/>
  <c r="AH604" i="2"/>
  <c r="AJ604" i="2"/>
  <c r="AL604" i="2"/>
  <c r="AN604" i="2"/>
  <c r="AP604" i="2"/>
  <c r="AR604" i="2"/>
  <c r="AT604" i="2"/>
  <c r="AV604" i="2"/>
  <c r="AX604" i="2"/>
  <c r="AZ604" i="2"/>
  <c r="BB604" i="2"/>
  <c r="BD604" i="2"/>
  <c r="BF604" i="2"/>
  <c r="BH604" i="2"/>
  <c r="BJ604" i="2"/>
  <c r="BL604" i="2"/>
  <c r="Z605" i="2"/>
  <c r="AB605" i="2"/>
  <c r="AD605" i="2"/>
  <c r="AF605" i="2"/>
  <c r="AH605" i="2"/>
  <c r="AJ605" i="2"/>
  <c r="AL605" i="2"/>
  <c r="AN605" i="2"/>
  <c r="AP605" i="2"/>
  <c r="AR605" i="2"/>
  <c r="AT605" i="2"/>
  <c r="AV605" i="2"/>
  <c r="AX605" i="2"/>
  <c r="AZ605" i="2"/>
  <c r="BB605" i="2"/>
  <c r="BD605" i="2"/>
  <c r="BF605" i="2"/>
  <c r="BH605" i="2"/>
  <c r="BJ605" i="2"/>
  <c r="BL605" i="2"/>
  <c r="Z606" i="2"/>
  <c r="AB606" i="2"/>
  <c r="AD606" i="2"/>
  <c r="AF606" i="2"/>
  <c r="AH606" i="2"/>
  <c r="AJ606" i="2"/>
  <c r="AL606" i="2"/>
  <c r="AN606" i="2"/>
  <c r="AP606" i="2"/>
  <c r="AR606" i="2"/>
  <c r="AT606" i="2"/>
  <c r="AV606" i="2"/>
  <c r="AX606" i="2"/>
  <c r="AZ606" i="2"/>
  <c r="BB606" i="2"/>
  <c r="BD606" i="2"/>
  <c r="BF606" i="2"/>
  <c r="BH606" i="2"/>
  <c r="BJ606" i="2"/>
  <c r="BL606" i="2"/>
  <c r="Z607" i="2"/>
  <c r="AB607" i="2"/>
  <c r="AD607" i="2"/>
  <c r="AF607" i="2"/>
  <c r="AH607" i="2"/>
  <c r="AJ607" i="2"/>
  <c r="AL607" i="2"/>
  <c r="AN607" i="2"/>
  <c r="AP607" i="2"/>
  <c r="AR607" i="2"/>
  <c r="AT607" i="2"/>
  <c r="AV607" i="2"/>
  <c r="AX607" i="2"/>
  <c r="AZ607" i="2"/>
  <c r="BB607" i="2"/>
  <c r="BD607" i="2"/>
  <c r="BF607" i="2"/>
  <c r="BH607" i="2"/>
  <c r="BJ607" i="2"/>
  <c r="BL607" i="2"/>
  <c r="Z608" i="2"/>
  <c r="AB608" i="2"/>
  <c r="AD608" i="2"/>
  <c r="AF608" i="2"/>
  <c r="AH608" i="2"/>
  <c r="AJ608" i="2"/>
  <c r="AL608" i="2"/>
  <c r="AN608" i="2"/>
  <c r="AP608" i="2"/>
  <c r="AR608" i="2"/>
  <c r="AT608" i="2"/>
  <c r="AV608" i="2"/>
  <c r="AX608" i="2"/>
  <c r="AZ608" i="2"/>
  <c r="BB608" i="2"/>
  <c r="BD608" i="2"/>
  <c r="BF608" i="2"/>
  <c r="BH608" i="2"/>
  <c r="BJ608" i="2"/>
  <c r="BL608" i="2"/>
  <c r="Z609" i="2"/>
  <c r="AB609" i="2"/>
  <c r="AD609" i="2"/>
  <c r="AF609" i="2"/>
  <c r="AH609" i="2"/>
  <c r="AJ609" i="2"/>
  <c r="AL609" i="2"/>
  <c r="AN609" i="2"/>
  <c r="AP609" i="2"/>
  <c r="AR609" i="2"/>
  <c r="AT609" i="2"/>
  <c r="AV609" i="2"/>
  <c r="AX609" i="2"/>
  <c r="AZ609" i="2"/>
  <c r="BB609" i="2"/>
  <c r="BD609" i="2"/>
  <c r="BF609" i="2"/>
  <c r="BH609" i="2"/>
  <c r="BJ609" i="2"/>
  <c r="BL609" i="2"/>
  <c r="Z610" i="2"/>
  <c r="AB610" i="2"/>
  <c r="AD610" i="2"/>
  <c r="AF610" i="2"/>
  <c r="AH610" i="2"/>
  <c r="AJ610" i="2"/>
  <c r="AL610" i="2"/>
  <c r="AN610" i="2"/>
  <c r="AP610" i="2"/>
  <c r="AR610" i="2"/>
  <c r="AT610" i="2"/>
  <c r="AV610" i="2"/>
  <c r="AX610" i="2"/>
  <c r="AZ610" i="2"/>
  <c r="BB610" i="2"/>
  <c r="BD610" i="2"/>
  <c r="BF610" i="2"/>
  <c r="BH610" i="2"/>
  <c r="BJ610" i="2"/>
  <c r="BL610" i="2"/>
  <c r="Z611" i="2"/>
  <c r="AB611" i="2"/>
  <c r="AD611" i="2"/>
  <c r="AF611" i="2"/>
  <c r="AH611" i="2"/>
  <c r="AJ611" i="2"/>
  <c r="AL611" i="2"/>
  <c r="AN611" i="2"/>
  <c r="AP611" i="2"/>
  <c r="AR611" i="2"/>
  <c r="AT611" i="2"/>
  <c r="AV611" i="2"/>
  <c r="AX611" i="2"/>
  <c r="AZ611" i="2"/>
  <c r="BB611" i="2"/>
  <c r="BD611" i="2"/>
  <c r="BF611" i="2"/>
  <c r="BH611" i="2"/>
  <c r="BJ611" i="2"/>
  <c r="BL611" i="2"/>
  <c r="N612" i="2"/>
  <c r="P612" i="2"/>
  <c r="R612" i="2"/>
  <c r="T612" i="2"/>
  <c r="V612" i="2"/>
  <c r="X612" i="2"/>
  <c r="N613" i="2"/>
  <c r="P613" i="2"/>
  <c r="R613" i="2"/>
  <c r="T613" i="2"/>
  <c r="V613" i="2"/>
  <c r="X613" i="2"/>
  <c r="Z614" i="2"/>
  <c r="AB614" i="2"/>
  <c r="AD614" i="2"/>
  <c r="AF614" i="2"/>
  <c r="AH614" i="2"/>
  <c r="AJ614" i="2"/>
  <c r="AL614" i="2"/>
  <c r="AN614" i="2"/>
  <c r="AP614" i="2"/>
  <c r="AR614" i="2"/>
  <c r="AT614" i="2"/>
  <c r="AV614" i="2"/>
  <c r="AX614" i="2"/>
  <c r="AZ614" i="2"/>
  <c r="BB614" i="2"/>
  <c r="BD614" i="2"/>
  <c r="BF614" i="2"/>
  <c r="BH614" i="2"/>
  <c r="BJ614" i="2"/>
  <c r="BL614" i="2"/>
  <c r="Z616" i="2"/>
  <c r="AB616" i="2"/>
  <c r="AD616" i="2"/>
  <c r="AF616" i="2"/>
  <c r="AH616" i="2"/>
  <c r="AJ616" i="2"/>
  <c r="AL616" i="2"/>
  <c r="AN616" i="2"/>
  <c r="AP616" i="2"/>
  <c r="AR616" i="2"/>
  <c r="AT616" i="2"/>
  <c r="AV616" i="2"/>
  <c r="AX616" i="2"/>
  <c r="AZ616" i="2"/>
  <c r="BB616" i="2"/>
  <c r="BD616" i="2"/>
  <c r="BF616" i="2"/>
  <c r="BH616" i="2"/>
  <c r="BJ616" i="2"/>
  <c r="BL616" i="2"/>
  <c r="Z617" i="2"/>
  <c r="AB617" i="2"/>
  <c r="AD617" i="2"/>
  <c r="AF617" i="2"/>
  <c r="AH617" i="2"/>
  <c r="AJ617" i="2"/>
  <c r="AL617" i="2"/>
  <c r="AN617" i="2"/>
  <c r="AP617" i="2"/>
  <c r="AR617" i="2"/>
  <c r="AT617" i="2"/>
  <c r="AV617" i="2"/>
  <c r="AX617" i="2"/>
  <c r="AZ617" i="2"/>
  <c r="BB617" i="2"/>
  <c r="BD617" i="2"/>
  <c r="BF617" i="2"/>
  <c r="BH617" i="2"/>
  <c r="BJ617" i="2"/>
  <c r="BL617" i="2"/>
  <c r="Z618" i="2"/>
  <c r="AB618" i="2"/>
  <c r="AD618" i="2"/>
  <c r="AF618" i="2"/>
  <c r="AH618" i="2"/>
  <c r="AJ618" i="2"/>
  <c r="AL618" i="2"/>
  <c r="AN618" i="2"/>
  <c r="AP618" i="2"/>
  <c r="AR618" i="2"/>
  <c r="AT618" i="2"/>
  <c r="AV618" i="2"/>
  <c r="AX618" i="2"/>
  <c r="AZ618" i="2"/>
  <c r="BB618" i="2"/>
  <c r="BD618" i="2"/>
  <c r="BF618" i="2"/>
  <c r="BH618" i="2"/>
  <c r="BJ618" i="2"/>
  <c r="BL618" i="2"/>
  <c r="Z619" i="2"/>
  <c r="AB619" i="2"/>
  <c r="AD619" i="2"/>
  <c r="AF619" i="2"/>
  <c r="AH619" i="2"/>
  <c r="AJ619" i="2"/>
  <c r="AL619" i="2"/>
  <c r="AN619" i="2"/>
  <c r="AP619" i="2"/>
  <c r="AR619" i="2"/>
  <c r="AT619" i="2"/>
  <c r="AV619" i="2"/>
  <c r="AX619" i="2"/>
  <c r="AZ619" i="2"/>
  <c r="BB619" i="2"/>
  <c r="BD619" i="2"/>
  <c r="BF619" i="2"/>
  <c r="BH619" i="2"/>
  <c r="BJ619" i="2"/>
  <c r="BL619" i="2"/>
  <c r="Z620" i="2"/>
  <c r="AB620" i="2"/>
  <c r="AD620" i="2"/>
  <c r="AF620" i="2"/>
  <c r="AH620" i="2"/>
  <c r="AJ620" i="2"/>
  <c r="AL620" i="2"/>
  <c r="AN620" i="2"/>
  <c r="AP620" i="2"/>
  <c r="AR620" i="2"/>
  <c r="AT620" i="2"/>
  <c r="AV620" i="2"/>
  <c r="AX620" i="2"/>
  <c r="AZ620" i="2"/>
  <c r="BB620" i="2"/>
  <c r="BD620" i="2"/>
  <c r="BF620" i="2"/>
  <c r="BH620" i="2"/>
  <c r="BJ620" i="2"/>
  <c r="BL620" i="2"/>
  <c r="N621" i="2"/>
  <c r="P621" i="2"/>
  <c r="R621" i="2"/>
  <c r="R625" i="2" s="1"/>
  <c r="T621" i="2"/>
  <c r="V621" i="2"/>
  <c r="X621" i="2"/>
  <c r="X625" i="2" s="1"/>
  <c r="N622" i="2"/>
  <c r="N626" i="2" s="1"/>
  <c r="P622" i="2"/>
  <c r="P626" i="2" s="1"/>
  <c r="R622" i="2"/>
  <c r="T622" i="2"/>
  <c r="V622" i="2"/>
  <c r="V626" i="2" s="1"/>
  <c r="X622" i="2"/>
  <c r="Z623" i="2"/>
  <c r="AB623" i="2"/>
  <c r="AD623" i="2"/>
  <c r="AF623" i="2"/>
  <c r="AH623" i="2"/>
  <c r="AJ623" i="2"/>
  <c r="AL623" i="2"/>
  <c r="AN623" i="2"/>
  <c r="AP623" i="2"/>
  <c r="AR623" i="2"/>
  <c r="AT623" i="2"/>
  <c r="AV623" i="2"/>
  <c r="AX623" i="2"/>
  <c r="AZ623" i="2"/>
  <c r="BB623" i="2"/>
  <c r="BD623" i="2"/>
  <c r="BF623" i="2"/>
  <c r="BH623" i="2"/>
  <c r="BJ623" i="2"/>
  <c r="BL623" i="2"/>
  <c r="Z627" i="2"/>
  <c r="AB627" i="2"/>
  <c r="AD627" i="2"/>
  <c r="AF627" i="2"/>
  <c r="AH627" i="2"/>
  <c r="AJ627" i="2"/>
  <c r="AL627" i="2"/>
  <c r="AN627" i="2"/>
  <c r="AP627" i="2"/>
  <c r="AR627" i="2"/>
  <c r="AT627" i="2"/>
  <c r="AV627" i="2"/>
  <c r="AX627" i="2"/>
  <c r="AZ627" i="2"/>
  <c r="BB627" i="2"/>
  <c r="BD627" i="2"/>
  <c r="BF627" i="2"/>
  <c r="BH627" i="2"/>
  <c r="BJ627" i="2"/>
  <c r="BL627" i="2"/>
  <c r="Z628" i="2"/>
  <c r="AB628" i="2"/>
  <c r="AD628" i="2"/>
  <c r="AF628" i="2"/>
  <c r="AH628" i="2"/>
  <c r="AJ628" i="2"/>
  <c r="AL628" i="2"/>
  <c r="AN628" i="2"/>
  <c r="AP628" i="2"/>
  <c r="AR628" i="2"/>
  <c r="AT628" i="2"/>
  <c r="AV628" i="2"/>
  <c r="AX628" i="2"/>
  <c r="AZ628" i="2"/>
  <c r="BB628" i="2"/>
  <c r="BD628" i="2"/>
  <c r="BF628" i="2"/>
  <c r="BH628" i="2"/>
  <c r="BJ628" i="2"/>
  <c r="BL628" i="2"/>
  <c r="N629" i="2"/>
  <c r="P629" i="2"/>
  <c r="R629" i="2"/>
  <c r="T629" i="2"/>
  <c r="V629" i="2"/>
  <c r="X629" i="2"/>
  <c r="Z630" i="2"/>
  <c r="AB630" i="2"/>
  <c r="AD630" i="2"/>
  <c r="AF630" i="2"/>
  <c r="AH630" i="2"/>
  <c r="AJ630" i="2"/>
  <c r="AL630" i="2"/>
  <c r="AN630" i="2"/>
  <c r="AP630" i="2"/>
  <c r="AR630" i="2"/>
  <c r="AT630" i="2"/>
  <c r="AV630" i="2"/>
  <c r="AX630" i="2"/>
  <c r="AZ630" i="2"/>
  <c r="BB630" i="2"/>
  <c r="BD630" i="2"/>
  <c r="BF630" i="2"/>
  <c r="BH630" i="2"/>
  <c r="BJ630" i="2"/>
  <c r="BL630" i="2"/>
  <c r="Z631" i="2"/>
  <c r="AB631" i="2"/>
  <c r="AD631" i="2"/>
  <c r="AF631" i="2"/>
  <c r="AH631" i="2"/>
  <c r="AJ631" i="2"/>
  <c r="AL631" i="2"/>
  <c r="AN631" i="2"/>
  <c r="AP631" i="2"/>
  <c r="AR631" i="2"/>
  <c r="AT631" i="2"/>
  <c r="AV631" i="2"/>
  <c r="AX631" i="2"/>
  <c r="AZ631" i="2"/>
  <c r="BB631" i="2"/>
  <c r="BD631" i="2"/>
  <c r="BF631" i="2"/>
  <c r="BH631" i="2"/>
  <c r="BJ631" i="2"/>
  <c r="BL631" i="2"/>
  <c r="Z632" i="2"/>
  <c r="AB632" i="2"/>
  <c r="AD632" i="2"/>
  <c r="AF632" i="2"/>
  <c r="AH632" i="2"/>
  <c r="AJ632" i="2"/>
  <c r="AL632" i="2"/>
  <c r="AN632" i="2"/>
  <c r="AP632" i="2"/>
  <c r="AR632" i="2"/>
  <c r="AT632" i="2"/>
  <c r="AV632" i="2"/>
  <c r="AX632" i="2"/>
  <c r="AZ632" i="2"/>
  <c r="BB632" i="2"/>
  <c r="BD632" i="2"/>
  <c r="BF632" i="2"/>
  <c r="BH632" i="2"/>
  <c r="BJ632" i="2"/>
  <c r="BL632" i="2"/>
  <c r="Z633" i="2"/>
  <c r="AB633" i="2"/>
  <c r="AD633" i="2"/>
  <c r="AF633" i="2"/>
  <c r="AH633" i="2"/>
  <c r="AJ633" i="2"/>
  <c r="AL633" i="2"/>
  <c r="AN633" i="2"/>
  <c r="AP633" i="2"/>
  <c r="AR633" i="2"/>
  <c r="AT633" i="2"/>
  <c r="AV633" i="2"/>
  <c r="AX633" i="2"/>
  <c r="AZ633" i="2"/>
  <c r="BB633" i="2"/>
  <c r="BD633" i="2"/>
  <c r="BF633" i="2"/>
  <c r="BH633" i="2"/>
  <c r="BJ633" i="2"/>
  <c r="BL633" i="2"/>
  <c r="Z634" i="2"/>
  <c r="AB634" i="2"/>
  <c r="AD634" i="2"/>
  <c r="AF634" i="2"/>
  <c r="AH634" i="2"/>
  <c r="AJ634" i="2"/>
  <c r="AL634" i="2"/>
  <c r="AN634" i="2"/>
  <c r="AP634" i="2"/>
  <c r="AR634" i="2"/>
  <c r="AT634" i="2"/>
  <c r="AV634" i="2"/>
  <c r="AX634" i="2"/>
  <c r="AZ634" i="2"/>
  <c r="BB634" i="2"/>
  <c r="BD634" i="2"/>
  <c r="BF634" i="2"/>
  <c r="BH634" i="2"/>
  <c r="BJ634" i="2"/>
  <c r="BL634" i="2"/>
  <c r="Z635" i="2"/>
  <c r="AB635" i="2"/>
  <c r="AD635" i="2"/>
  <c r="AF635" i="2"/>
  <c r="AH635" i="2"/>
  <c r="AJ635" i="2"/>
  <c r="AL635" i="2"/>
  <c r="AN635" i="2"/>
  <c r="AP635" i="2"/>
  <c r="AR635" i="2"/>
  <c r="AT635" i="2"/>
  <c r="AV635" i="2"/>
  <c r="AX635" i="2"/>
  <c r="AZ635" i="2"/>
  <c r="BB635" i="2"/>
  <c r="BD635" i="2"/>
  <c r="BF635" i="2"/>
  <c r="BH635" i="2"/>
  <c r="BJ635" i="2"/>
  <c r="BL635" i="2"/>
  <c r="N636" i="2"/>
  <c r="P636" i="2"/>
  <c r="R636" i="2"/>
  <c r="T636" i="2"/>
  <c r="V636" i="2"/>
  <c r="X636" i="2"/>
  <c r="N637" i="2"/>
  <c r="P637" i="2"/>
  <c r="R637" i="2"/>
  <c r="T637" i="2"/>
  <c r="V637" i="2"/>
  <c r="X637" i="2"/>
  <c r="N638" i="2"/>
  <c r="P638" i="2"/>
  <c r="R638" i="2"/>
  <c r="R642" i="2" s="1"/>
  <c r="T638" i="2"/>
  <c r="V638" i="2"/>
  <c r="X638" i="2"/>
  <c r="Z639" i="2"/>
  <c r="AB639" i="2"/>
  <c r="AD639" i="2"/>
  <c r="AF639" i="2"/>
  <c r="AH639" i="2"/>
  <c r="AJ639" i="2"/>
  <c r="AL639" i="2"/>
  <c r="AN639" i="2"/>
  <c r="AP639" i="2"/>
  <c r="AR639" i="2"/>
  <c r="AT639" i="2"/>
  <c r="AV639" i="2"/>
  <c r="AX639" i="2"/>
  <c r="AZ639" i="2"/>
  <c r="BB639" i="2"/>
  <c r="BD639" i="2"/>
  <c r="BF639" i="2"/>
  <c r="BH639" i="2"/>
  <c r="BJ639" i="2"/>
  <c r="BL639" i="2"/>
  <c r="Z643" i="2"/>
  <c r="AB643" i="2"/>
  <c r="AD643" i="2"/>
  <c r="AF643" i="2"/>
  <c r="AH643" i="2"/>
  <c r="AJ643" i="2"/>
  <c r="AL643" i="2"/>
  <c r="AN643" i="2"/>
  <c r="AP643" i="2"/>
  <c r="AR643" i="2"/>
  <c r="AT643" i="2"/>
  <c r="AV643" i="2"/>
  <c r="AX643" i="2"/>
  <c r="AZ643" i="2"/>
  <c r="BB643" i="2"/>
  <c r="BD643" i="2"/>
  <c r="BF643" i="2"/>
  <c r="BH643" i="2"/>
  <c r="BJ643" i="2"/>
  <c r="BL643" i="2"/>
  <c r="Z644" i="2"/>
  <c r="AB644" i="2"/>
  <c r="AD644" i="2"/>
  <c r="AF644" i="2"/>
  <c r="AH644" i="2"/>
  <c r="AJ644" i="2"/>
  <c r="AL644" i="2"/>
  <c r="AN644" i="2"/>
  <c r="AP644" i="2"/>
  <c r="AR644" i="2"/>
  <c r="AT644" i="2"/>
  <c r="AV644" i="2"/>
  <c r="AX644" i="2"/>
  <c r="AZ644" i="2"/>
  <c r="BB644" i="2"/>
  <c r="BD644" i="2"/>
  <c r="BF644" i="2"/>
  <c r="BH644" i="2"/>
  <c r="BJ644" i="2"/>
  <c r="BL644" i="2"/>
  <c r="N645" i="2"/>
  <c r="P645" i="2"/>
  <c r="R645" i="2"/>
  <c r="T645" i="2"/>
  <c r="V645" i="2"/>
  <c r="X645" i="2"/>
  <c r="Z646" i="2"/>
  <c r="AB646" i="2"/>
  <c r="AD646" i="2"/>
  <c r="AF646" i="2"/>
  <c r="AH646" i="2"/>
  <c r="AJ646" i="2"/>
  <c r="AL646" i="2"/>
  <c r="AN646" i="2"/>
  <c r="AP646" i="2"/>
  <c r="AR646" i="2"/>
  <c r="AT646" i="2"/>
  <c r="AV646" i="2"/>
  <c r="AX646" i="2"/>
  <c r="AZ646" i="2"/>
  <c r="BB646" i="2"/>
  <c r="BD646" i="2"/>
  <c r="BF646" i="2"/>
  <c r="BH646" i="2"/>
  <c r="BJ646" i="2"/>
  <c r="BL646" i="2"/>
  <c r="Z647" i="2"/>
  <c r="AB647" i="2"/>
  <c r="AD647" i="2"/>
  <c r="AF647" i="2"/>
  <c r="AH647" i="2"/>
  <c r="AJ647" i="2"/>
  <c r="AL647" i="2"/>
  <c r="AN647" i="2"/>
  <c r="AP647" i="2"/>
  <c r="AR647" i="2"/>
  <c r="AT647" i="2"/>
  <c r="AV647" i="2"/>
  <c r="AX647" i="2"/>
  <c r="AZ647" i="2"/>
  <c r="BB647" i="2"/>
  <c r="BD647" i="2"/>
  <c r="BF647" i="2"/>
  <c r="BH647" i="2"/>
  <c r="BJ647" i="2"/>
  <c r="BL647" i="2"/>
  <c r="N648" i="2"/>
  <c r="P648" i="2"/>
  <c r="R648" i="2"/>
  <c r="T648" i="2"/>
  <c r="V648" i="2"/>
  <c r="X648" i="2"/>
  <c r="Z649" i="2"/>
  <c r="AB649" i="2"/>
  <c r="AD649" i="2"/>
  <c r="AF649" i="2"/>
  <c r="AH649" i="2"/>
  <c r="AJ649" i="2"/>
  <c r="AL649" i="2"/>
  <c r="AN649" i="2"/>
  <c r="AP649" i="2"/>
  <c r="AR649" i="2"/>
  <c r="AT649" i="2"/>
  <c r="AV649" i="2"/>
  <c r="AX649" i="2"/>
  <c r="AZ649" i="2"/>
  <c r="BB649" i="2"/>
  <c r="BD649" i="2"/>
  <c r="BF649" i="2"/>
  <c r="BH649" i="2"/>
  <c r="BJ649" i="2"/>
  <c r="BL649" i="2"/>
  <c r="Z650" i="2"/>
  <c r="AB650" i="2"/>
  <c r="AD650" i="2"/>
  <c r="AF650" i="2"/>
  <c r="AH650" i="2"/>
  <c r="AJ650" i="2"/>
  <c r="AL650" i="2"/>
  <c r="AN650" i="2"/>
  <c r="AP650" i="2"/>
  <c r="AR650" i="2"/>
  <c r="AT650" i="2"/>
  <c r="AV650" i="2"/>
  <c r="AX650" i="2"/>
  <c r="AZ650" i="2"/>
  <c r="BB650" i="2"/>
  <c r="BD650" i="2"/>
  <c r="BF650" i="2"/>
  <c r="BH650" i="2"/>
  <c r="BJ650" i="2"/>
  <c r="BL650" i="2"/>
  <c r="Z654" i="2"/>
  <c r="AB654" i="2"/>
  <c r="AD654" i="2"/>
  <c r="AF654" i="2"/>
  <c r="AH654" i="2"/>
  <c r="AJ654" i="2"/>
  <c r="AL654" i="2"/>
  <c r="AN654" i="2"/>
  <c r="AP654" i="2"/>
  <c r="AR654" i="2"/>
  <c r="AT654" i="2"/>
  <c r="AV654" i="2"/>
  <c r="AX654" i="2"/>
  <c r="AZ654" i="2"/>
  <c r="BB654" i="2"/>
  <c r="BD654" i="2"/>
  <c r="BF654" i="2"/>
  <c r="BH654" i="2"/>
  <c r="BJ654" i="2"/>
  <c r="BL654" i="2"/>
  <c r="Z655" i="2"/>
  <c r="AB655" i="2"/>
  <c r="AD655" i="2"/>
  <c r="AF655" i="2"/>
  <c r="AH655" i="2"/>
  <c r="AJ655" i="2"/>
  <c r="AL655" i="2"/>
  <c r="AN655" i="2"/>
  <c r="AP655" i="2"/>
  <c r="AR655" i="2"/>
  <c r="AT655" i="2"/>
  <c r="AV655" i="2"/>
  <c r="AX655" i="2"/>
  <c r="AZ655" i="2"/>
  <c r="BB655" i="2"/>
  <c r="BD655" i="2"/>
  <c r="BF655" i="2"/>
  <c r="BH655" i="2"/>
  <c r="BJ655" i="2"/>
  <c r="BL655" i="2"/>
  <c r="AB656" i="2"/>
  <c r="AF656" i="2"/>
  <c r="AJ656" i="2"/>
  <c r="AN656" i="2"/>
  <c r="AR656" i="2"/>
  <c r="AV656" i="2"/>
  <c r="AZ656" i="2"/>
  <c r="BD656" i="2"/>
  <c r="BH656" i="2"/>
  <c r="BL656" i="2"/>
  <c r="AB657" i="2"/>
  <c r="AF657" i="2"/>
  <c r="AJ657" i="2"/>
  <c r="AN657" i="2"/>
  <c r="AR657" i="2"/>
  <c r="AV657" i="2"/>
  <c r="AZ657" i="2"/>
  <c r="BD657" i="2"/>
  <c r="BH657" i="2"/>
  <c r="BL657" i="2"/>
  <c r="Z658" i="2"/>
  <c r="AB658" i="2"/>
  <c r="AD658" i="2"/>
  <c r="AF658" i="2"/>
  <c r="AH658" i="2"/>
  <c r="AJ658" i="2"/>
  <c r="AL658" i="2"/>
  <c r="AN658" i="2"/>
  <c r="AP658" i="2"/>
  <c r="AR658" i="2"/>
  <c r="AT658" i="2"/>
  <c r="AV658" i="2"/>
  <c r="AX658" i="2"/>
  <c r="AZ658" i="2"/>
  <c r="BB658" i="2"/>
  <c r="BD658" i="2"/>
  <c r="BF658" i="2"/>
  <c r="BH658" i="2"/>
  <c r="BJ658" i="2"/>
  <c r="BL658" i="2"/>
  <c r="Z659" i="2"/>
  <c r="AB659" i="2"/>
  <c r="AD659" i="2"/>
  <c r="AF659" i="2"/>
  <c r="AH659" i="2"/>
  <c r="AJ659" i="2"/>
  <c r="AL659" i="2"/>
  <c r="AN659" i="2"/>
  <c r="AP659" i="2"/>
  <c r="AR659" i="2"/>
  <c r="AT659" i="2"/>
  <c r="AV659" i="2"/>
  <c r="AX659" i="2"/>
  <c r="AZ659" i="2"/>
  <c r="BB659" i="2"/>
  <c r="BD659" i="2"/>
  <c r="BF659" i="2"/>
  <c r="BH659" i="2"/>
  <c r="BJ659" i="2"/>
  <c r="BL659" i="2"/>
  <c r="Z660" i="2"/>
  <c r="AB660" i="2"/>
  <c r="AD660" i="2"/>
  <c r="AF660" i="2"/>
  <c r="AH660" i="2"/>
  <c r="AJ660" i="2"/>
  <c r="AL660" i="2"/>
  <c r="AN660" i="2"/>
  <c r="AP660" i="2"/>
  <c r="AR660" i="2"/>
  <c r="AT660" i="2"/>
  <c r="AV660" i="2"/>
  <c r="AX660" i="2"/>
  <c r="AZ660" i="2"/>
  <c r="BB660" i="2"/>
  <c r="BD660" i="2"/>
  <c r="BF660" i="2"/>
  <c r="BH660" i="2"/>
  <c r="BJ660" i="2"/>
  <c r="BL660" i="2"/>
  <c r="Z661" i="2"/>
  <c r="AB661" i="2"/>
  <c r="AD661" i="2"/>
  <c r="AF661" i="2"/>
  <c r="AH661" i="2"/>
  <c r="AJ661" i="2"/>
  <c r="AL661" i="2"/>
  <c r="AN661" i="2"/>
  <c r="AP661" i="2"/>
  <c r="AR661" i="2"/>
  <c r="AT661" i="2"/>
  <c r="AV661" i="2"/>
  <c r="AX661" i="2"/>
  <c r="AZ661" i="2"/>
  <c r="BB661" i="2"/>
  <c r="BD661" i="2"/>
  <c r="BF661" i="2"/>
  <c r="BH661" i="2"/>
  <c r="BJ661" i="2"/>
  <c r="BL661" i="2"/>
  <c r="Z662" i="2"/>
  <c r="AB662" i="2"/>
  <c r="AD662" i="2"/>
  <c r="AF662" i="2"/>
  <c r="AH662" i="2"/>
  <c r="AJ662" i="2"/>
  <c r="AL662" i="2"/>
  <c r="AN662" i="2"/>
  <c r="AP662" i="2"/>
  <c r="AR662" i="2"/>
  <c r="AT662" i="2"/>
  <c r="AV662" i="2"/>
  <c r="AX662" i="2"/>
  <c r="AZ662" i="2"/>
  <c r="BB662" i="2"/>
  <c r="BD662" i="2"/>
  <c r="BF662" i="2"/>
  <c r="BH662" i="2"/>
  <c r="BJ662" i="2"/>
  <c r="BL662" i="2"/>
  <c r="Z663" i="2"/>
  <c r="AB663" i="2"/>
  <c r="AD663" i="2"/>
  <c r="AF663" i="2"/>
  <c r="AH663" i="2"/>
  <c r="AJ663" i="2"/>
  <c r="AL663" i="2"/>
  <c r="AN663" i="2"/>
  <c r="AP663" i="2"/>
  <c r="AR663" i="2"/>
  <c r="AT663" i="2"/>
  <c r="AV663" i="2"/>
  <c r="AX663" i="2"/>
  <c r="AZ663" i="2"/>
  <c r="BB663" i="2"/>
  <c r="BD663" i="2"/>
  <c r="BF663" i="2"/>
  <c r="BH663" i="2"/>
  <c r="BJ663" i="2"/>
  <c r="BL663" i="2"/>
  <c r="Z664" i="2"/>
  <c r="AB664" i="2"/>
  <c r="AD664" i="2"/>
  <c r="AF664" i="2"/>
  <c r="AH664" i="2"/>
  <c r="AJ664" i="2"/>
  <c r="AL664" i="2"/>
  <c r="AN664" i="2"/>
  <c r="AP664" i="2"/>
  <c r="AR664" i="2"/>
  <c r="AT664" i="2"/>
  <c r="AV664" i="2"/>
  <c r="AX664" i="2"/>
  <c r="AZ664" i="2"/>
  <c r="BB664" i="2"/>
  <c r="BD664" i="2"/>
  <c r="BF664" i="2"/>
  <c r="BH664" i="2"/>
  <c r="BJ664" i="2"/>
  <c r="BL664" i="2"/>
  <c r="N665" i="2"/>
  <c r="P665" i="2"/>
  <c r="R665" i="2"/>
  <c r="T665" i="2"/>
  <c r="V665" i="2"/>
  <c r="X665" i="2"/>
  <c r="N666" i="2"/>
  <c r="P666" i="2"/>
  <c r="R666" i="2"/>
  <c r="T666" i="2"/>
  <c r="V666" i="2"/>
  <c r="X666" i="2"/>
  <c r="Z667" i="2"/>
  <c r="AB667" i="2"/>
  <c r="AD667" i="2"/>
  <c r="AF667" i="2"/>
  <c r="AH667" i="2"/>
  <c r="AJ667" i="2"/>
  <c r="AL667" i="2"/>
  <c r="AN667" i="2"/>
  <c r="AP667" i="2"/>
  <c r="AR667" i="2"/>
  <c r="AT667" i="2"/>
  <c r="AV667" i="2"/>
  <c r="AX667" i="2"/>
  <c r="AZ667" i="2"/>
  <c r="BB667" i="2"/>
  <c r="BD667" i="2"/>
  <c r="BF667" i="2"/>
  <c r="BH667" i="2"/>
  <c r="BJ667" i="2"/>
  <c r="BL667" i="2"/>
  <c r="N668" i="2"/>
  <c r="P668" i="2"/>
  <c r="R668" i="2"/>
  <c r="T668" i="2"/>
  <c r="V668" i="2"/>
  <c r="X668" i="2"/>
  <c r="Z669" i="2"/>
  <c r="AB669" i="2"/>
  <c r="AD669" i="2"/>
  <c r="AF669" i="2"/>
  <c r="AH669" i="2"/>
  <c r="AJ669" i="2"/>
  <c r="AL669" i="2"/>
  <c r="AN669" i="2"/>
  <c r="AP669" i="2"/>
  <c r="AR669" i="2"/>
  <c r="AT669" i="2"/>
  <c r="AV669" i="2"/>
  <c r="AX669" i="2"/>
  <c r="AZ669" i="2"/>
  <c r="BB669" i="2"/>
  <c r="BD669" i="2"/>
  <c r="BF669" i="2"/>
  <c r="BH669" i="2"/>
  <c r="BJ669" i="2"/>
  <c r="BL669" i="2"/>
  <c r="Z670" i="2"/>
  <c r="AB670" i="2"/>
  <c r="AD670" i="2"/>
  <c r="AF670" i="2"/>
  <c r="AH670" i="2"/>
  <c r="AJ670" i="2"/>
  <c r="AL670" i="2"/>
  <c r="AN670" i="2"/>
  <c r="AP670" i="2"/>
  <c r="AR670" i="2"/>
  <c r="AT670" i="2"/>
  <c r="AV670" i="2"/>
  <c r="AX670" i="2"/>
  <c r="AZ670" i="2"/>
  <c r="BB670" i="2"/>
  <c r="BD670" i="2"/>
  <c r="BF670" i="2"/>
  <c r="BH670" i="2"/>
  <c r="BJ670" i="2"/>
  <c r="BL670" i="2"/>
  <c r="N671" i="2"/>
  <c r="P671" i="2"/>
  <c r="V671" i="2"/>
  <c r="BJ671" i="2" s="1"/>
  <c r="X671" i="2"/>
  <c r="AT671" i="2"/>
  <c r="AV671" i="2"/>
  <c r="N672" i="2"/>
  <c r="P672" i="2"/>
  <c r="R672" i="2"/>
  <c r="T672" i="2"/>
  <c r="V672" i="2"/>
  <c r="X672" i="2"/>
  <c r="Z673" i="2"/>
  <c r="AB673" i="2"/>
  <c r="AD673" i="2"/>
  <c r="AF673" i="2"/>
  <c r="AH673" i="2"/>
  <c r="AJ673" i="2"/>
  <c r="AL673" i="2"/>
  <c r="AN673" i="2"/>
  <c r="AP673" i="2"/>
  <c r="AR673" i="2"/>
  <c r="AT673" i="2"/>
  <c r="AV673" i="2"/>
  <c r="AX673" i="2"/>
  <c r="AZ673" i="2"/>
  <c r="BB673" i="2"/>
  <c r="BD673" i="2"/>
  <c r="BF673" i="2"/>
  <c r="BH673" i="2"/>
  <c r="BJ673" i="2"/>
  <c r="BL673" i="2"/>
  <c r="Z675" i="2"/>
  <c r="AB675" i="2"/>
  <c r="AD675" i="2"/>
  <c r="AF675" i="2"/>
  <c r="AH675" i="2"/>
  <c r="AJ675" i="2"/>
  <c r="AL675" i="2"/>
  <c r="AN675" i="2"/>
  <c r="AP675" i="2"/>
  <c r="AR675" i="2"/>
  <c r="AT675" i="2"/>
  <c r="AV675" i="2"/>
  <c r="AX675" i="2"/>
  <c r="AZ675" i="2"/>
  <c r="BB675" i="2"/>
  <c r="BD675" i="2"/>
  <c r="BF675" i="2"/>
  <c r="BH675" i="2"/>
  <c r="BJ675" i="2"/>
  <c r="BL675" i="2"/>
  <c r="N676" i="2"/>
  <c r="P676" i="2"/>
  <c r="R676" i="2"/>
  <c r="T676" i="2"/>
  <c r="V676" i="2"/>
  <c r="X676" i="2"/>
  <c r="N677" i="2"/>
  <c r="P677" i="2"/>
  <c r="R677" i="2"/>
  <c r="T677" i="2"/>
  <c r="V677" i="2"/>
  <c r="X677" i="2"/>
  <c r="N678" i="2"/>
  <c r="P678" i="2"/>
  <c r="R678" i="2"/>
  <c r="T678" i="2"/>
  <c r="V678" i="2"/>
  <c r="X678" i="2"/>
  <c r="Z679" i="2"/>
  <c r="AB679" i="2"/>
  <c r="AD679" i="2"/>
  <c r="AF679" i="2"/>
  <c r="AH679" i="2"/>
  <c r="AJ679" i="2"/>
  <c r="AL679" i="2"/>
  <c r="AN679" i="2"/>
  <c r="AP679" i="2"/>
  <c r="AR679" i="2"/>
  <c r="AT679" i="2"/>
  <c r="AV679" i="2"/>
  <c r="AX679" i="2"/>
  <c r="AZ679" i="2"/>
  <c r="BB679" i="2"/>
  <c r="BD679" i="2"/>
  <c r="BF679" i="2"/>
  <c r="BH679" i="2"/>
  <c r="BJ679" i="2"/>
  <c r="BL679" i="2"/>
  <c r="Z681" i="2"/>
  <c r="AB681" i="2"/>
  <c r="AD681" i="2"/>
  <c r="AF681" i="2"/>
  <c r="AH681" i="2"/>
  <c r="AJ681" i="2"/>
  <c r="AL681" i="2"/>
  <c r="AN681" i="2"/>
  <c r="AP681" i="2"/>
  <c r="AR681" i="2"/>
  <c r="AT681" i="2"/>
  <c r="AV681" i="2"/>
  <c r="AX681" i="2"/>
  <c r="AZ681" i="2"/>
  <c r="BB681" i="2"/>
  <c r="BD681" i="2"/>
  <c r="BF681" i="2"/>
  <c r="BH681" i="2"/>
  <c r="BJ681" i="2"/>
  <c r="BL681" i="2"/>
  <c r="Z682" i="2"/>
  <c r="AB682" i="2"/>
  <c r="AD682" i="2"/>
  <c r="AF682" i="2"/>
  <c r="AH682" i="2"/>
  <c r="AJ682" i="2"/>
  <c r="AL682" i="2"/>
  <c r="AN682" i="2"/>
  <c r="AP682" i="2"/>
  <c r="AR682" i="2"/>
  <c r="AT682" i="2"/>
  <c r="AV682" i="2"/>
  <c r="AX682" i="2"/>
  <c r="AZ682" i="2"/>
  <c r="BB682" i="2"/>
  <c r="BD682" i="2"/>
  <c r="BF682" i="2"/>
  <c r="BH682" i="2"/>
  <c r="BJ682" i="2"/>
  <c r="BL682" i="2"/>
  <c r="Z683" i="2"/>
  <c r="AB683" i="2"/>
  <c r="AD683" i="2"/>
  <c r="AF683" i="2"/>
  <c r="AH683" i="2"/>
  <c r="AJ683" i="2"/>
  <c r="AL683" i="2"/>
  <c r="AN683" i="2"/>
  <c r="AP683" i="2"/>
  <c r="AR683" i="2"/>
  <c r="AT683" i="2"/>
  <c r="AV683" i="2"/>
  <c r="AX683" i="2"/>
  <c r="AZ683" i="2"/>
  <c r="BB683" i="2"/>
  <c r="BD683" i="2"/>
  <c r="BF683" i="2"/>
  <c r="BH683" i="2"/>
  <c r="BJ683" i="2"/>
  <c r="BL683" i="2"/>
  <c r="Z685" i="2"/>
  <c r="AB685" i="2"/>
  <c r="AD685" i="2"/>
  <c r="AF685" i="2"/>
  <c r="AH685" i="2"/>
  <c r="AJ685" i="2"/>
  <c r="AL685" i="2"/>
  <c r="AN685" i="2"/>
  <c r="AP685" i="2"/>
  <c r="AR685" i="2"/>
  <c r="AT685" i="2"/>
  <c r="AV685" i="2"/>
  <c r="AX685" i="2"/>
  <c r="AZ685" i="2"/>
  <c r="BB685" i="2"/>
  <c r="BD685" i="2"/>
  <c r="BF685" i="2"/>
  <c r="BH685" i="2"/>
  <c r="BJ685" i="2"/>
  <c r="BL685" i="2"/>
  <c r="Z686" i="2"/>
  <c r="AB686" i="2"/>
  <c r="AD686" i="2"/>
  <c r="AF686" i="2"/>
  <c r="AH686" i="2"/>
  <c r="AJ686" i="2"/>
  <c r="AL686" i="2"/>
  <c r="AN686" i="2"/>
  <c r="AP686" i="2"/>
  <c r="AR686" i="2"/>
  <c r="AT686" i="2"/>
  <c r="AV686" i="2"/>
  <c r="AX686" i="2"/>
  <c r="AZ686" i="2"/>
  <c r="BB686" i="2"/>
  <c r="BD686" i="2"/>
  <c r="BF686" i="2"/>
  <c r="BH686" i="2"/>
  <c r="BJ686" i="2"/>
  <c r="BL686" i="2"/>
  <c r="Z687" i="2"/>
  <c r="AB687" i="2"/>
  <c r="AD687" i="2"/>
  <c r="AF687" i="2"/>
  <c r="AH687" i="2"/>
  <c r="AJ687" i="2"/>
  <c r="AL687" i="2"/>
  <c r="AN687" i="2"/>
  <c r="AP687" i="2"/>
  <c r="AR687" i="2"/>
  <c r="AT687" i="2"/>
  <c r="AV687" i="2"/>
  <c r="AX687" i="2"/>
  <c r="AZ687" i="2"/>
  <c r="BB687" i="2"/>
  <c r="BD687" i="2"/>
  <c r="BF687" i="2"/>
  <c r="BH687" i="2"/>
  <c r="BJ687" i="2"/>
  <c r="BL687" i="2"/>
  <c r="Z688" i="2"/>
  <c r="AB688" i="2"/>
  <c r="AD688" i="2"/>
  <c r="AF688" i="2"/>
  <c r="AH688" i="2"/>
  <c r="AJ688" i="2"/>
  <c r="AL688" i="2"/>
  <c r="AN688" i="2"/>
  <c r="AP688" i="2"/>
  <c r="AR688" i="2"/>
  <c r="AT688" i="2"/>
  <c r="AV688" i="2"/>
  <c r="AX688" i="2"/>
  <c r="AZ688" i="2"/>
  <c r="BB688" i="2"/>
  <c r="BD688" i="2"/>
  <c r="BF688" i="2"/>
  <c r="BH688" i="2"/>
  <c r="BJ688" i="2"/>
  <c r="BL688" i="2"/>
  <c r="Z689" i="2"/>
  <c r="AB689" i="2"/>
  <c r="AD689" i="2"/>
  <c r="AF689" i="2"/>
  <c r="AH689" i="2"/>
  <c r="AJ689" i="2"/>
  <c r="AL689" i="2"/>
  <c r="AN689" i="2"/>
  <c r="AP689" i="2"/>
  <c r="AR689" i="2"/>
  <c r="AT689" i="2"/>
  <c r="AV689" i="2"/>
  <c r="AX689" i="2"/>
  <c r="AZ689" i="2"/>
  <c r="BB689" i="2"/>
  <c r="BD689" i="2"/>
  <c r="BF689" i="2"/>
  <c r="BH689" i="2"/>
  <c r="BJ689" i="2"/>
  <c r="BL689" i="2"/>
  <c r="Z690" i="2"/>
  <c r="AB690" i="2"/>
  <c r="AD690" i="2"/>
  <c r="AF690" i="2"/>
  <c r="AH690" i="2"/>
  <c r="AJ690" i="2"/>
  <c r="AL690" i="2"/>
  <c r="AN690" i="2"/>
  <c r="AP690" i="2"/>
  <c r="AR690" i="2"/>
  <c r="AT690" i="2"/>
  <c r="AV690" i="2"/>
  <c r="AX690" i="2"/>
  <c r="AZ690" i="2"/>
  <c r="BB690" i="2"/>
  <c r="BD690" i="2"/>
  <c r="BF690" i="2"/>
  <c r="BH690" i="2"/>
  <c r="BJ690" i="2"/>
  <c r="BL690" i="2"/>
  <c r="Z691" i="2"/>
  <c r="AB691" i="2"/>
  <c r="AD691" i="2"/>
  <c r="AF691" i="2"/>
  <c r="AH691" i="2"/>
  <c r="AJ691" i="2"/>
  <c r="AL691" i="2"/>
  <c r="AN691" i="2"/>
  <c r="AP691" i="2"/>
  <c r="AR691" i="2"/>
  <c r="AT691" i="2"/>
  <c r="AV691" i="2"/>
  <c r="AX691" i="2"/>
  <c r="AZ691" i="2"/>
  <c r="BB691" i="2"/>
  <c r="BD691" i="2"/>
  <c r="BF691" i="2"/>
  <c r="BH691" i="2"/>
  <c r="BJ691" i="2"/>
  <c r="BL691" i="2"/>
  <c r="Z692" i="2"/>
  <c r="AB692" i="2"/>
  <c r="AD692" i="2"/>
  <c r="AF692" i="2"/>
  <c r="AH692" i="2"/>
  <c r="AJ692" i="2"/>
  <c r="AL692" i="2"/>
  <c r="AN692" i="2"/>
  <c r="AP692" i="2"/>
  <c r="AR692" i="2"/>
  <c r="AT692" i="2"/>
  <c r="AV692" i="2"/>
  <c r="AX692" i="2"/>
  <c r="AZ692" i="2"/>
  <c r="BB692" i="2"/>
  <c r="BD692" i="2"/>
  <c r="BF692" i="2"/>
  <c r="BH692" i="2"/>
  <c r="BJ692" i="2"/>
  <c r="BL692" i="2"/>
  <c r="N693" i="2"/>
  <c r="P693" i="2"/>
  <c r="R693" i="2"/>
  <c r="T693" i="2"/>
  <c r="V693" i="2"/>
  <c r="X693" i="2"/>
  <c r="N694" i="2"/>
  <c r="P694" i="2"/>
  <c r="R694" i="2"/>
  <c r="T694" i="2"/>
  <c r="V694" i="2"/>
  <c r="X694" i="2"/>
  <c r="Z695" i="2"/>
  <c r="AB695" i="2"/>
  <c r="AD695" i="2"/>
  <c r="AF695" i="2"/>
  <c r="AH695" i="2"/>
  <c r="AJ695" i="2"/>
  <c r="AL695" i="2"/>
  <c r="AN695" i="2"/>
  <c r="AP695" i="2"/>
  <c r="AR695" i="2"/>
  <c r="AT695" i="2"/>
  <c r="AV695" i="2"/>
  <c r="AX695" i="2"/>
  <c r="AZ695" i="2"/>
  <c r="BB695" i="2"/>
  <c r="BD695" i="2"/>
  <c r="BF695" i="2"/>
  <c r="BH695" i="2"/>
  <c r="BJ695" i="2"/>
  <c r="BL695" i="2"/>
  <c r="Z697" i="2"/>
  <c r="AB697" i="2"/>
  <c r="AD697" i="2"/>
  <c r="AF697" i="2"/>
  <c r="AH697" i="2"/>
  <c r="AJ697" i="2"/>
  <c r="AL697" i="2"/>
  <c r="AN697" i="2"/>
  <c r="AP697" i="2"/>
  <c r="AR697" i="2"/>
  <c r="AT697" i="2"/>
  <c r="AV697" i="2"/>
  <c r="AX697" i="2"/>
  <c r="AZ697" i="2"/>
  <c r="BB697" i="2"/>
  <c r="BD697" i="2"/>
  <c r="BF697" i="2"/>
  <c r="BH697" i="2"/>
  <c r="BJ697" i="2"/>
  <c r="BL697" i="2"/>
  <c r="Z698" i="2"/>
  <c r="AB698" i="2"/>
  <c r="AD698" i="2"/>
  <c r="AF698" i="2"/>
  <c r="AH698" i="2"/>
  <c r="AJ698" i="2"/>
  <c r="AL698" i="2"/>
  <c r="AN698" i="2"/>
  <c r="AP698" i="2"/>
  <c r="AR698" i="2"/>
  <c r="AT698" i="2"/>
  <c r="AV698" i="2"/>
  <c r="AX698" i="2"/>
  <c r="AZ698" i="2"/>
  <c r="BB698" i="2"/>
  <c r="BD698" i="2"/>
  <c r="BF698" i="2"/>
  <c r="BH698" i="2"/>
  <c r="BJ698" i="2"/>
  <c r="BL698" i="2"/>
  <c r="Z699" i="2"/>
  <c r="AB699" i="2"/>
  <c r="AD699" i="2"/>
  <c r="AF699" i="2"/>
  <c r="AH699" i="2"/>
  <c r="AJ699" i="2"/>
  <c r="AL699" i="2"/>
  <c r="AN699" i="2"/>
  <c r="AP699" i="2"/>
  <c r="AR699" i="2"/>
  <c r="AT699" i="2"/>
  <c r="AV699" i="2"/>
  <c r="AX699" i="2"/>
  <c r="AZ699" i="2"/>
  <c r="BB699" i="2"/>
  <c r="BD699" i="2"/>
  <c r="BF699" i="2"/>
  <c r="BH699" i="2"/>
  <c r="BJ699" i="2"/>
  <c r="BL699" i="2"/>
  <c r="Z700" i="2"/>
  <c r="AB700" i="2"/>
  <c r="AD700" i="2"/>
  <c r="AF700" i="2"/>
  <c r="AH700" i="2"/>
  <c r="AJ700" i="2"/>
  <c r="AL700" i="2"/>
  <c r="AN700" i="2"/>
  <c r="AP700" i="2"/>
  <c r="AR700" i="2"/>
  <c r="AT700" i="2"/>
  <c r="AV700" i="2"/>
  <c r="AX700" i="2"/>
  <c r="AZ700" i="2"/>
  <c r="BB700" i="2"/>
  <c r="BD700" i="2"/>
  <c r="BF700" i="2"/>
  <c r="BH700" i="2"/>
  <c r="BJ700" i="2"/>
  <c r="BL700" i="2"/>
  <c r="N701" i="2"/>
  <c r="P701" i="2"/>
  <c r="R701" i="2"/>
  <c r="T701" i="2"/>
  <c r="V701" i="2"/>
  <c r="X701" i="2"/>
  <c r="N702" i="2"/>
  <c r="P702" i="2"/>
  <c r="R702" i="2"/>
  <c r="T702" i="2"/>
  <c r="V702" i="2"/>
  <c r="X702" i="2"/>
  <c r="Z703" i="2"/>
  <c r="AB703" i="2"/>
  <c r="AD703" i="2"/>
  <c r="AF703" i="2"/>
  <c r="AH703" i="2"/>
  <c r="AJ703" i="2"/>
  <c r="AL703" i="2"/>
  <c r="AN703" i="2"/>
  <c r="AP703" i="2"/>
  <c r="AR703" i="2"/>
  <c r="AT703" i="2"/>
  <c r="AV703" i="2"/>
  <c r="AX703" i="2"/>
  <c r="AZ703" i="2"/>
  <c r="BB703" i="2"/>
  <c r="BD703" i="2"/>
  <c r="BF703" i="2"/>
  <c r="BH703" i="2"/>
  <c r="BJ703" i="2"/>
  <c r="BL703" i="2"/>
  <c r="Z705" i="2"/>
  <c r="AB705" i="2"/>
  <c r="AD705" i="2"/>
  <c r="AF705" i="2"/>
  <c r="AH705" i="2"/>
  <c r="AJ705" i="2"/>
  <c r="AL705" i="2"/>
  <c r="AN705" i="2"/>
  <c r="AP705" i="2"/>
  <c r="AR705" i="2"/>
  <c r="AT705" i="2"/>
  <c r="AV705" i="2"/>
  <c r="AX705" i="2"/>
  <c r="AZ705" i="2"/>
  <c r="BB705" i="2"/>
  <c r="BD705" i="2"/>
  <c r="BF705" i="2"/>
  <c r="BH705" i="2"/>
  <c r="BJ705" i="2"/>
  <c r="BL705" i="2"/>
  <c r="Z706" i="2"/>
  <c r="AB706" i="2"/>
  <c r="AD706" i="2"/>
  <c r="AF706" i="2"/>
  <c r="AH706" i="2"/>
  <c r="AJ706" i="2"/>
  <c r="AL706" i="2"/>
  <c r="AN706" i="2"/>
  <c r="AP706" i="2"/>
  <c r="AR706" i="2"/>
  <c r="AT706" i="2"/>
  <c r="AV706" i="2"/>
  <c r="AX706" i="2"/>
  <c r="AZ706" i="2"/>
  <c r="BB706" i="2"/>
  <c r="BD706" i="2"/>
  <c r="BF706" i="2"/>
  <c r="BH706" i="2"/>
  <c r="BJ706" i="2"/>
  <c r="BL706" i="2"/>
  <c r="Z707" i="2"/>
  <c r="AB707" i="2"/>
  <c r="AD707" i="2"/>
  <c r="AF707" i="2"/>
  <c r="AH707" i="2"/>
  <c r="AJ707" i="2"/>
  <c r="AL707" i="2"/>
  <c r="AN707" i="2"/>
  <c r="AP707" i="2"/>
  <c r="AR707" i="2"/>
  <c r="AT707" i="2"/>
  <c r="AV707" i="2"/>
  <c r="AX707" i="2"/>
  <c r="AZ707" i="2"/>
  <c r="BB707" i="2"/>
  <c r="BD707" i="2"/>
  <c r="BF707" i="2"/>
  <c r="BH707" i="2"/>
  <c r="BJ707" i="2"/>
  <c r="BL707" i="2"/>
  <c r="Z708" i="2"/>
  <c r="AB708" i="2"/>
  <c r="AD708" i="2"/>
  <c r="AF708" i="2"/>
  <c r="AH708" i="2"/>
  <c r="AJ708" i="2"/>
  <c r="AL708" i="2"/>
  <c r="AN708" i="2"/>
  <c r="AP708" i="2"/>
  <c r="AR708" i="2"/>
  <c r="AT708" i="2"/>
  <c r="AV708" i="2"/>
  <c r="AX708" i="2"/>
  <c r="AZ708" i="2"/>
  <c r="BB708" i="2"/>
  <c r="BD708" i="2"/>
  <c r="BF708" i="2"/>
  <c r="BH708" i="2"/>
  <c r="BJ708" i="2"/>
  <c r="BL708" i="2"/>
  <c r="N709" i="2"/>
  <c r="P709" i="2"/>
  <c r="R709" i="2"/>
  <c r="T709" i="2"/>
  <c r="V709" i="2"/>
  <c r="X709" i="2"/>
  <c r="Z710" i="2"/>
  <c r="AB710" i="2"/>
  <c r="AD710" i="2"/>
  <c r="AF710" i="2"/>
  <c r="AH710" i="2"/>
  <c r="AJ710" i="2"/>
  <c r="AL710" i="2"/>
  <c r="AN710" i="2"/>
  <c r="AP710" i="2"/>
  <c r="AR710" i="2"/>
  <c r="AT710" i="2"/>
  <c r="AV710" i="2"/>
  <c r="AX710" i="2"/>
  <c r="AZ710" i="2"/>
  <c r="BB710" i="2"/>
  <c r="BD710" i="2"/>
  <c r="BF710" i="2"/>
  <c r="BH710" i="2"/>
  <c r="BJ710" i="2"/>
  <c r="BL710" i="2"/>
  <c r="Z711" i="2"/>
  <c r="AB711" i="2"/>
  <c r="AD711" i="2"/>
  <c r="AF711" i="2"/>
  <c r="AH711" i="2"/>
  <c r="AJ711" i="2"/>
  <c r="AL711" i="2"/>
  <c r="AN711" i="2"/>
  <c r="AP711" i="2"/>
  <c r="AR711" i="2"/>
  <c r="AT711" i="2"/>
  <c r="AV711" i="2"/>
  <c r="AX711" i="2"/>
  <c r="AZ711" i="2"/>
  <c r="BB711" i="2"/>
  <c r="BD711" i="2"/>
  <c r="BF711" i="2"/>
  <c r="BH711" i="2"/>
  <c r="BJ711" i="2"/>
  <c r="BL711" i="2"/>
  <c r="Z712" i="2"/>
  <c r="AB712" i="2"/>
  <c r="AD712" i="2"/>
  <c r="AF712" i="2"/>
  <c r="AH712" i="2"/>
  <c r="AJ712" i="2"/>
  <c r="AL712" i="2"/>
  <c r="AN712" i="2"/>
  <c r="AP712" i="2"/>
  <c r="AR712" i="2"/>
  <c r="AT712" i="2"/>
  <c r="AV712" i="2"/>
  <c r="AX712" i="2"/>
  <c r="AZ712" i="2"/>
  <c r="BB712" i="2"/>
  <c r="BD712" i="2"/>
  <c r="BF712" i="2"/>
  <c r="BH712" i="2"/>
  <c r="BJ712" i="2"/>
  <c r="BL712" i="2"/>
  <c r="Z713" i="2"/>
  <c r="AB713" i="2"/>
  <c r="AD713" i="2"/>
  <c r="AF713" i="2"/>
  <c r="AH713" i="2"/>
  <c r="AJ713" i="2"/>
  <c r="AL713" i="2"/>
  <c r="AN713" i="2"/>
  <c r="AP713" i="2"/>
  <c r="AR713" i="2"/>
  <c r="AT713" i="2"/>
  <c r="AV713" i="2"/>
  <c r="AX713" i="2"/>
  <c r="AZ713" i="2"/>
  <c r="BB713" i="2"/>
  <c r="BD713" i="2"/>
  <c r="BF713" i="2"/>
  <c r="BH713" i="2"/>
  <c r="BJ713" i="2"/>
  <c r="BL713" i="2"/>
  <c r="N714" i="2"/>
  <c r="P714" i="2"/>
  <c r="R714" i="2"/>
  <c r="T714" i="2"/>
  <c r="V714" i="2"/>
  <c r="X714" i="2"/>
  <c r="Z715" i="2"/>
  <c r="AB715" i="2"/>
  <c r="AD715" i="2"/>
  <c r="AF715" i="2"/>
  <c r="AH715" i="2"/>
  <c r="AJ715" i="2"/>
  <c r="AL715" i="2"/>
  <c r="AN715" i="2"/>
  <c r="AP715" i="2"/>
  <c r="AR715" i="2"/>
  <c r="AT715" i="2"/>
  <c r="AV715" i="2"/>
  <c r="AX715" i="2"/>
  <c r="AZ715" i="2"/>
  <c r="BB715" i="2"/>
  <c r="BD715" i="2"/>
  <c r="BF715" i="2"/>
  <c r="BH715" i="2"/>
  <c r="BJ715" i="2"/>
  <c r="BL715" i="2"/>
  <c r="Z716" i="2"/>
  <c r="AB716" i="2"/>
  <c r="AD716" i="2"/>
  <c r="AF716" i="2"/>
  <c r="AH716" i="2"/>
  <c r="AJ716" i="2"/>
  <c r="AL716" i="2"/>
  <c r="AN716" i="2"/>
  <c r="AP716" i="2"/>
  <c r="AR716" i="2"/>
  <c r="AT716" i="2"/>
  <c r="AV716" i="2"/>
  <c r="AX716" i="2"/>
  <c r="AZ716" i="2"/>
  <c r="BB716" i="2"/>
  <c r="BD716" i="2"/>
  <c r="BF716" i="2"/>
  <c r="BH716" i="2"/>
  <c r="BJ716" i="2"/>
  <c r="BL716" i="2"/>
  <c r="Z717" i="2"/>
  <c r="AB717" i="2"/>
  <c r="AD717" i="2"/>
  <c r="AF717" i="2"/>
  <c r="AH717" i="2"/>
  <c r="AJ717" i="2"/>
  <c r="AL717" i="2"/>
  <c r="AN717" i="2"/>
  <c r="AP717" i="2"/>
  <c r="AR717" i="2"/>
  <c r="AT717" i="2"/>
  <c r="AV717" i="2"/>
  <c r="AX717" i="2"/>
  <c r="AZ717" i="2"/>
  <c r="BB717" i="2"/>
  <c r="BD717" i="2"/>
  <c r="BF717" i="2"/>
  <c r="BH717" i="2"/>
  <c r="BJ717" i="2"/>
  <c r="BL717" i="2"/>
  <c r="Z719" i="2"/>
  <c r="AB719" i="2"/>
  <c r="AD719" i="2"/>
  <c r="AF719" i="2"/>
  <c r="AH719" i="2"/>
  <c r="AJ719" i="2"/>
  <c r="AL719" i="2"/>
  <c r="AN719" i="2"/>
  <c r="AP719" i="2"/>
  <c r="AR719" i="2"/>
  <c r="AT719" i="2"/>
  <c r="AV719" i="2"/>
  <c r="AX719" i="2"/>
  <c r="AZ719" i="2"/>
  <c r="BB719" i="2"/>
  <c r="BD719" i="2"/>
  <c r="BF719" i="2"/>
  <c r="BH719" i="2"/>
  <c r="BJ719" i="2"/>
  <c r="BL719" i="2"/>
  <c r="Z720" i="2"/>
  <c r="AB720" i="2"/>
  <c r="AD720" i="2"/>
  <c r="AF720" i="2"/>
  <c r="AH720" i="2"/>
  <c r="AJ720" i="2"/>
  <c r="AL720" i="2"/>
  <c r="AN720" i="2"/>
  <c r="AP720" i="2"/>
  <c r="AR720" i="2"/>
  <c r="AT720" i="2"/>
  <c r="AV720" i="2"/>
  <c r="AX720" i="2"/>
  <c r="AZ720" i="2"/>
  <c r="BB720" i="2"/>
  <c r="BD720" i="2"/>
  <c r="BF720" i="2"/>
  <c r="BH720" i="2"/>
  <c r="BJ720" i="2"/>
  <c r="BL720" i="2"/>
  <c r="Z721" i="2"/>
  <c r="AB721" i="2"/>
  <c r="AD721" i="2"/>
  <c r="AF721" i="2"/>
  <c r="AH721" i="2"/>
  <c r="AJ721" i="2"/>
  <c r="AL721" i="2"/>
  <c r="AN721" i="2"/>
  <c r="AP721" i="2"/>
  <c r="AR721" i="2"/>
  <c r="AT721" i="2"/>
  <c r="AV721" i="2"/>
  <c r="AX721" i="2"/>
  <c r="AZ721" i="2"/>
  <c r="BB721" i="2"/>
  <c r="BD721" i="2"/>
  <c r="BF721" i="2"/>
  <c r="BH721" i="2"/>
  <c r="BJ721" i="2"/>
  <c r="BL721" i="2"/>
  <c r="Z722" i="2"/>
  <c r="AB722" i="2"/>
  <c r="AD722" i="2"/>
  <c r="AF722" i="2"/>
  <c r="AH722" i="2"/>
  <c r="AJ722" i="2"/>
  <c r="AL722" i="2"/>
  <c r="AN722" i="2"/>
  <c r="AP722" i="2"/>
  <c r="AR722" i="2"/>
  <c r="AT722" i="2"/>
  <c r="AV722" i="2"/>
  <c r="AX722" i="2"/>
  <c r="AZ722" i="2"/>
  <c r="BB722" i="2"/>
  <c r="BD722" i="2"/>
  <c r="BF722" i="2"/>
  <c r="BH722" i="2"/>
  <c r="BJ722" i="2"/>
  <c r="BL722" i="2"/>
  <c r="AB723" i="2"/>
  <c r="AF723" i="2"/>
  <c r="AJ723" i="2"/>
  <c r="AN723" i="2"/>
  <c r="AR723" i="2"/>
  <c r="AV723" i="2"/>
  <c r="AZ723" i="2"/>
  <c r="BD723" i="2"/>
  <c r="BH723" i="2"/>
  <c r="BL723" i="2"/>
  <c r="Z727" i="2"/>
  <c r="AB727" i="2"/>
  <c r="AD727" i="2"/>
  <c r="AF727" i="2"/>
  <c r="AH727" i="2"/>
  <c r="AJ727" i="2"/>
  <c r="AL727" i="2"/>
  <c r="AN727" i="2"/>
  <c r="AP727" i="2"/>
  <c r="AR727" i="2"/>
  <c r="AT727" i="2"/>
  <c r="AV727" i="2"/>
  <c r="AX727" i="2"/>
  <c r="AZ727" i="2"/>
  <c r="BB727" i="2"/>
  <c r="BD727" i="2"/>
  <c r="BF727" i="2"/>
  <c r="BH727" i="2"/>
  <c r="BJ727" i="2"/>
  <c r="BL727" i="2"/>
  <c r="N728" i="2"/>
  <c r="P728" i="2"/>
  <c r="R728" i="2"/>
  <c r="T728" i="2"/>
  <c r="V728" i="2"/>
  <c r="X728" i="2"/>
  <c r="Z729" i="2"/>
  <c r="AB729" i="2"/>
  <c r="AD729" i="2"/>
  <c r="AF729" i="2"/>
  <c r="AH729" i="2"/>
  <c r="AJ729" i="2"/>
  <c r="AL729" i="2"/>
  <c r="AN729" i="2"/>
  <c r="AP729" i="2"/>
  <c r="AR729" i="2"/>
  <c r="AT729" i="2"/>
  <c r="AV729" i="2"/>
  <c r="AX729" i="2"/>
  <c r="AZ729" i="2"/>
  <c r="BB729" i="2"/>
  <c r="BD729" i="2"/>
  <c r="BF729" i="2"/>
  <c r="BH729" i="2"/>
  <c r="BJ729" i="2"/>
  <c r="BL729" i="2"/>
  <c r="Z730" i="2"/>
  <c r="AB730" i="2"/>
  <c r="AD730" i="2"/>
  <c r="AF730" i="2"/>
  <c r="AH730" i="2"/>
  <c r="AJ730" i="2"/>
  <c r="AL730" i="2"/>
  <c r="AN730" i="2"/>
  <c r="AP730" i="2"/>
  <c r="AR730" i="2"/>
  <c r="AT730" i="2"/>
  <c r="AV730" i="2"/>
  <c r="AX730" i="2"/>
  <c r="AZ730" i="2"/>
  <c r="BB730" i="2"/>
  <c r="BD730" i="2"/>
  <c r="BF730" i="2"/>
  <c r="BH730" i="2"/>
  <c r="BJ730" i="2"/>
  <c r="BL730" i="2"/>
  <c r="Z731" i="2"/>
  <c r="AB731" i="2"/>
  <c r="AD731" i="2"/>
  <c r="AF731" i="2"/>
  <c r="AH731" i="2"/>
  <c r="AJ731" i="2"/>
  <c r="AL731" i="2"/>
  <c r="AN731" i="2"/>
  <c r="AP731" i="2"/>
  <c r="AR731" i="2"/>
  <c r="AT731" i="2"/>
  <c r="AV731" i="2"/>
  <c r="AX731" i="2"/>
  <c r="AZ731" i="2"/>
  <c r="BB731" i="2"/>
  <c r="BD731" i="2"/>
  <c r="BF731" i="2"/>
  <c r="BH731" i="2"/>
  <c r="BJ731" i="2"/>
  <c r="BL731" i="2"/>
  <c r="Z732" i="2"/>
  <c r="AB732" i="2"/>
  <c r="AD732" i="2"/>
  <c r="AF732" i="2"/>
  <c r="AH732" i="2"/>
  <c r="AJ732" i="2"/>
  <c r="AL732" i="2"/>
  <c r="AN732" i="2"/>
  <c r="AP732" i="2"/>
  <c r="AR732" i="2"/>
  <c r="AT732" i="2"/>
  <c r="AV732" i="2"/>
  <c r="AX732" i="2"/>
  <c r="AZ732" i="2"/>
  <c r="BB732" i="2"/>
  <c r="BD732" i="2"/>
  <c r="BF732" i="2"/>
  <c r="BH732" i="2"/>
  <c r="BJ732" i="2"/>
  <c r="BL732" i="2"/>
  <c r="N733" i="2"/>
  <c r="P733" i="2"/>
  <c r="R733" i="2"/>
  <c r="T733" i="2"/>
  <c r="V733" i="2"/>
  <c r="X733" i="2"/>
  <c r="N734" i="2"/>
  <c r="P734" i="2"/>
  <c r="R734" i="2"/>
  <c r="T734" i="2"/>
  <c r="V734" i="2"/>
  <c r="X734" i="2"/>
  <c r="N735" i="2"/>
  <c r="P735" i="2"/>
  <c r="R735" i="2"/>
  <c r="T735" i="2"/>
  <c r="V735" i="2"/>
  <c r="X735" i="2"/>
  <c r="N736" i="2"/>
  <c r="P736" i="2"/>
  <c r="R736" i="2"/>
  <c r="T736" i="2"/>
  <c r="V736" i="2"/>
  <c r="X736" i="2"/>
  <c r="N737" i="2"/>
  <c r="P737" i="2"/>
  <c r="R737" i="2"/>
  <c r="T737" i="2"/>
  <c r="V737" i="2"/>
  <c r="X737" i="2"/>
  <c r="N738" i="2"/>
  <c r="P738" i="2"/>
  <c r="R738" i="2"/>
  <c r="T738" i="2"/>
  <c r="V738" i="2"/>
  <c r="X738" i="2"/>
  <c r="N739" i="2"/>
  <c r="P739" i="2"/>
  <c r="R739" i="2"/>
  <c r="T739" i="2"/>
  <c r="V739" i="2"/>
  <c r="X739" i="2"/>
  <c r="N740" i="2"/>
  <c r="P740" i="2"/>
  <c r="R740" i="2"/>
  <c r="T740" i="2"/>
  <c r="V740" i="2"/>
  <c r="X740" i="2"/>
  <c r="N741" i="2"/>
  <c r="P741" i="2"/>
  <c r="R741" i="2"/>
  <c r="T741" i="2"/>
  <c r="V741" i="2"/>
  <c r="X741" i="2"/>
  <c r="N742" i="2"/>
  <c r="P742" i="2"/>
  <c r="R742" i="2"/>
  <c r="T742" i="2"/>
  <c r="V742" i="2"/>
  <c r="X742" i="2"/>
  <c r="N743" i="2"/>
  <c r="P743" i="2"/>
  <c r="R743" i="2"/>
  <c r="T743" i="2"/>
  <c r="V743" i="2"/>
  <c r="X743" i="2"/>
  <c r="N744" i="2"/>
  <c r="P744" i="2"/>
  <c r="R744" i="2"/>
  <c r="T744" i="2"/>
  <c r="V744" i="2"/>
  <c r="X744" i="2"/>
  <c r="N745" i="2"/>
  <c r="P745" i="2"/>
  <c r="AD745" i="2" s="1"/>
  <c r="V745" i="2"/>
  <c r="AB745" i="2" s="1"/>
  <c r="AL745" i="2"/>
  <c r="AN745" i="2"/>
  <c r="AP745" i="2"/>
  <c r="AR745" i="2"/>
  <c r="AT745" i="2"/>
  <c r="AV745" i="2"/>
  <c r="Z746" i="2"/>
  <c r="AB746" i="2"/>
  <c r="AD746" i="2"/>
  <c r="AF746" i="2"/>
  <c r="AH746" i="2"/>
  <c r="AJ746" i="2"/>
  <c r="AL746" i="2"/>
  <c r="AN746" i="2"/>
  <c r="AP746" i="2"/>
  <c r="AR746" i="2"/>
  <c r="AT746" i="2"/>
  <c r="AV746" i="2"/>
  <c r="AX746" i="2"/>
  <c r="AZ746" i="2"/>
  <c r="BB746" i="2"/>
  <c r="BD746" i="2"/>
  <c r="BF746" i="2"/>
  <c r="BH746" i="2"/>
  <c r="BJ746" i="2"/>
  <c r="BL746" i="2"/>
  <c r="Z748" i="2"/>
  <c r="AB748" i="2"/>
  <c r="AD748" i="2"/>
  <c r="AF748" i="2"/>
  <c r="AH748" i="2"/>
  <c r="AJ748" i="2"/>
  <c r="AL748" i="2"/>
  <c r="AN748" i="2"/>
  <c r="AP748" i="2"/>
  <c r="AR748" i="2"/>
  <c r="AT748" i="2"/>
  <c r="AV748" i="2"/>
  <c r="AX748" i="2"/>
  <c r="AZ748" i="2"/>
  <c r="BB748" i="2"/>
  <c r="BD748" i="2"/>
  <c r="BF748" i="2"/>
  <c r="BH748" i="2"/>
  <c r="BJ748" i="2"/>
  <c r="BL748" i="2"/>
  <c r="Z749" i="2"/>
  <c r="AB749" i="2"/>
  <c r="AD749" i="2"/>
  <c r="AF749" i="2"/>
  <c r="AH749" i="2"/>
  <c r="AJ749" i="2"/>
  <c r="AL749" i="2"/>
  <c r="AN749" i="2"/>
  <c r="AP749" i="2"/>
  <c r="AR749" i="2"/>
  <c r="AT749" i="2"/>
  <c r="AV749" i="2"/>
  <c r="AX749" i="2"/>
  <c r="AZ749" i="2"/>
  <c r="BB749" i="2"/>
  <c r="BD749" i="2"/>
  <c r="BF749" i="2"/>
  <c r="BH749" i="2"/>
  <c r="BJ749" i="2"/>
  <c r="BL749" i="2"/>
  <c r="Z750" i="2"/>
  <c r="AB750" i="2"/>
  <c r="AD750" i="2"/>
  <c r="AF750" i="2"/>
  <c r="AH750" i="2"/>
  <c r="AJ750" i="2"/>
  <c r="AL750" i="2"/>
  <c r="AN750" i="2"/>
  <c r="AP750" i="2"/>
  <c r="AR750" i="2"/>
  <c r="AT750" i="2"/>
  <c r="AV750" i="2"/>
  <c r="AX750" i="2"/>
  <c r="AZ750" i="2"/>
  <c r="BB750" i="2"/>
  <c r="BD750" i="2"/>
  <c r="BF750" i="2"/>
  <c r="BH750" i="2"/>
  <c r="BJ750" i="2"/>
  <c r="BL750" i="2"/>
  <c r="N751" i="2"/>
  <c r="P751" i="2"/>
  <c r="R751" i="2"/>
  <c r="T751" i="2"/>
  <c r="V751" i="2"/>
  <c r="X751" i="2"/>
  <c r="Z752" i="2"/>
  <c r="AB752" i="2"/>
  <c r="AD752" i="2"/>
  <c r="AF752" i="2"/>
  <c r="AH752" i="2"/>
  <c r="AJ752" i="2"/>
  <c r="AL752" i="2"/>
  <c r="AN752" i="2"/>
  <c r="AP752" i="2"/>
  <c r="AR752" i="2"/>
  <c r="AT752" i="2"/>
  <c r="AV752" i="2"/>
  <c r="AX752" i="2"/>
  <c r="AZ752" i="2"/>
  <c r="BB752" i="2"/>
  <c r="BD752" i="2"/>
  <c r="BF752" i="2"/>
  <c r="BH752" i="2"/>
  <c r="BJ752" i="2"/>
  <c r="BL752" i="2"/>
  <c r="Z753" i="2"/>
  <c r="AB753" i="2"/>
  <c r="AD753" i="2"/>
  <c r="AF753" i="2"/>
  <c r="AH753" i="2"/>
  <c r="AJ753" i="2"/>
  <c r="AL753" i="2"/>
  <c r="AN753" i="2"/>
  <c r="AP753" i="2"/>
  <c r="AR753" i="2"/>
  <c r="AT753" i="2"/>
  <c r="AV753" i="2"/>
  <c r="AX753" i="2"/>
  <c r="AZ753" i="2"/>
  <c r="BB753" i="2"/>
  <c r="BD753" i="2"/>
  <c r="BF753" i="2"/>
  <c r="BH753" i="2"/>
  <c r="BJ753" i="2"/>
  <c r="BL753" i="2"/>
  <c r="Z754" i="2"/>
  <c r="AB754" i="2"/>
  <c r="AD754" i="2"/>
  <c r="AF754" i="2"/>
  <c r="AH754" i="2"/>
  <c r="AJ754" i="2"/>
  <c r="AL754" i="2"/>
  <c r="AN754" i="2"/>
  <c r="AP754" i="2"/>
  <c r="AR754" i="2"/>
  <c r="AT754" i="2"/>
  <c r="AV754" i="2"/>
  <c r="AX754" i="2"/>
  <c r="AZ754" i="2"/>
  <c r="BB754" i="2"/>
  <c r="BD754" i="2"/>
  <c r="BF754" i="2"/>
  <c r="BH754" i="2"/>
  <c r="BJ754" i="2"/>
  <c r="BL754" i="2"/>
  <c r="Z755" i="2"/>
  <c r="AB755" i="2"/>
  <c r="AD755" i="2"/>
  <c r="AF755" i="2"/>
  <c r="AH755" i="2"/>
  <c r="AJ755" i="2"/>
  <c r="AL755" i="2"/>
  <c r="AN755" i="2"/>
  <c r="AP755" i="2"/>
  <c r="AR755" i="2"/>
  <c r="AT755" i="2"/>
  <c r="AV755" i="2"/>
  <c r="AX755" i="2"/>
  <c r="AZ755" i="2"/>
  <c r="BB755" i="2"/>
  <c r="BD755" i="2"/>
  <c r="BF755" i="2"/>
  <c r="BH755" i="2"/>
  <c r="BJ755" i="2"/>
  <c r="BL755" i="2"/>
  <c r="Z759" i="2"/>
  <c r="AB759" i="2"/>
  <c r="AD759" i="2"/>
  <c r="AF759" i="2"/>
  <c r="AH759" i="2"/>
  <c r="AJ759" i="2"/>
  <c r="AL759" i="2"/>
  <c r="AN759" i="2"/>
  <c r="AP759" i="2"/>
  <c r="AR759" i="2"/>
  <c r="AT759" i="2"/>
  <c r="AV759" i="2"/>
  <c r="AX759" i="2"/>
  <c r="AZ759" i="2"/>
  <c r="BB759" i="2"/>
  <c r="BD759" i="2"/>
  <c r="BF759" i="2"/>
  <c r="BH759" i="2"/>
  <c r="BJ759" i="2"/>
  <c r="BL759" i="2"/>
  <c r="Z763" i="2"/>
  <c r="AB763" i="2"/>
  <c r="AD763" i="2"/>
  <c r="AF763" i="2"/>
  <c r="AH763" i="2"/>
  <c r="AJ763" i="2"/>
  <c r="AL763" i="2"/>
  <c r="AN763" i="2"/>
  <c r="AP763" i="2"/>
  <c r="AR763" i="2"/>
  <c r="AT763" i="2"/>
  <c r="AV763" i="2"/>
  <c r="AX763" i="2"/>
  <c r="AZ763" i="2"/>
  <c r="BB763" i="2"/>
  <c r="BD763" i="2"/>
  <c r="BF763" i="2"/>
  <c r="BH763" i="2"/>
  <c r="BJ763" i="2"/>
  <c r="BL763" i="2"/>
  <c r="AF387" i="3" l="1"/>
  <c r="AF383" i="3"/>
  <c r="AP379" i="3"/>
  <c r="AD387" i="3"/>
  <c r="AL379" i="3"/>
  <c r="BL387" i="3"/>
  <c r="AD379" i="3"/>
  <c r="AL387" i="3"/>
  <c r="AH387" i="3"/>
  <c r="BJ387" i="3"/>
  <c r="AR383" i="3"/>
  <c r="AT379" i="3"/>
  <c r="BB387" i="3"/>
  <c r="AZ589" i="3"/>
  <c r="AD22" i="2"/>
  <c r="AF27" i="3"/>
  <c r="AP385" i="2"/>
  <c r="AD118" i="3"/>
  <c r="AF178" i="3"/>
  <c r="AF182" i="3"/>
  <c r="AD230" i="3"/>
  <c r="AF271" i="3"/>
  <c r="AD188" i="3"/>
  <c r="AD241" i="3"/>
  <c r="AX67" i="3"/>
  <c r="AZ15" i="3"/>
  <c r="AZ303" i="2"/>
  <c r="N18" i="3"/>
  <c r="AZ513" i="3"/>
  <c r="AD154" i="3"/>
  <c r="AF272" i="3"/>
  <c r="AF533" i="3"/>
  <c r="AF545" i="3"/>
  <c r="AZ183" i="3"/>
  <c r="AD543" i="2"/>
  <c r="AF34" i="3"/>
  <c r="AD381" i="2"/>
  <c r="AX745" i="3"/>
  <c r="AD428" i="3"/>
  <c r="AD15" i="3"/>
  <c r="AZ581" i="3"/>
  <c r="AZ541" i="3"/>
  <c r="Z385" i="2"/>
  <c r="AL381" i="2"/>
  <c r="AX240" i="2"/>
  <c r="AF147" i="2"/>
  <c r="AF381" i="2"/>
  <c r="AH121" i="3"/>
  <c r="AH67" i="3"/>
  <c r="AP736" i="2"/>
  <c r="AP676" i="2"/>
  <c r="BB616" i="3"/>
  <c r="AX94" i="3"/>
  <c r="BF114" i="2"/>
  <c r="N116" i="2"/>
  <c r="N131" i="2" s="1"/>
  <c r="N133" i="2" s="1"/>
  <c r="N132" i="2" s="1"/>
  <c r="N700" i="3"/>
  <c r="AN120" i="3"/>
  <c r="BF94" i="3"/>
  <c r="BH84" i="3"/>
  <c r="BF61" i="3"/>
  <c r="BF43" i="3"/>
  <c r="AB27" i="3"/>
  <c r="BL21" i="3"/>
  <c r="BJ385" i="2"/>
  <c r="BB381" i="2"/>
  <c r="BJ377" i="2"/>
  <c r="BF385" i="2"/>
  <c r="AF573" i="2"/>
  <c r="AJ16" i="3"/>
  <c r="Z446" i="3"/>
  <c r="AX147" i="3"/>
  <c r="BJ196" i="3"/>
  <c r="AV178" i="3"/>
  <c r="BJ122" i="3"/>
  <c r="BH118" i="3"/>
  <c r="AP705" i="3"/>
  <c r="Z665" i="2"/>
  <c r="AT638" i="2"/>
  <c r="AH629" i="2"/>
  <c r="AH640" i="3"/>
  <c r="AF406" i="3"/>
  <c r="AR598" i="3"/>
  <c r="R450" i="3"/>
  <c r="BF282" i="3"/>
  <c r="BH281" i="3"/>
  <c r="AZ592" i="3"/>
  <c r="AL447" i="3"/>
  <c r="BJ114" i="2"/>
  <c r="BF718" i="3"/>
  <c r="AH526" i="3"/>
  <c r="AT447" i="3"/>
  <c r="AH235" i="3"/>
  <c r="AD565" i="2"/>
  <c r="AX617" i="3"/>
  <c r="AF330" i="2"/>
  <c r="AV468" i="3"/>
  <c r="AH231" i="3"/>
  <c r="X149" i="2"/>
  <c r="AR124" i="2"/>
  <c r="AR122" i="2"/>
  <c r="X536" i="3"/>
  <c r="BB250" i="3"/>
  <c r="AR231" i="3"/>
  <c r="BL28" i="3"/>
  <c r="AZ757" i="3"/>
  <c r="AR745" i="3"/>
  <c r="AP741" i="3"/>
  <c r="BF705" i="3"/>
  <c r="P700" i="3"/>
  <c r="AV597" i="3"/>
  <c r="BH592" i="3"/>
  <c r="AV567" i="3"/>
  <c r="BF427" i="3"/>
  <c r="V431" i="3"/>
  <c r="V434" i="3" s="1"/>
  <c r="AP365" i="3"/>
  <c r="AJ332" i="3"/>
  <c r="BF297" i="3"/>
  <c r="AZ278" i="3"/>
  <c r="AX408" i="2"/>
  <c r="AR385" i="2"/>
  <c r="AZ44" i="2"/>
  <c r="X522" i="2"/>
  <c r="BF665" i="2"/>
  <c r="AN565" i="2"/>
  <c r="AH544" i="2"/>
  <c r="Z377" i="2"/>
  <c r="AL330" i="2"/>
  <c r="AF518" i="2"/>
  <c r="AX533" i="3"/>
  <c r="AF452" i="3"/>
  <c r="P522" i="2"/>
  <c r="AX182" i="2"/>
  <c r="AF94" i="2"/>
  <c r="AZ66" i="2"/>
  <c r="AH649" i="3"/>
  <c r="Z640" i="3"/>
  <c r="BL617" i="3"/>
  <c r="BB114" i="3"/>
  <c r="AR751" i="2"/>
  <c r="N527" i="2"/>
  <c r="AR335" i="2"/>
  <c r="BH247" i="2"/>
  <c r="BJ61" i="2"/>
  <c r="AX705" i="3"/>
  <c r="AH698" i="3"/>
  <c r="Z682" i="3"/>
  <c r="AH680" i="3"/>
  <c r="BF642" i="3"/>
  <c r="AX601" i="3"/>
  <c r="BD534" i="3"/>
  <c r="BD469" i="3"/>
  <c r="AL364" i="3"/>
  <c r="AB337" i="3"/>
  <c r="BF278" i="3"/>
  <c r="BH277" i="3"/>
  <c r="V268" i="3"/>
  <c r="V288" i="3" s="1"/>
  <c r="BF265" i="3"/>
  <c r="AR244" i="3"/>
  <c r="AL236" i="3"/>
  <c r="AX183" i="3"/>
  <c r="AX179" i="3"/>
  <c r="V97" i="3"/>
  <c r="V103" i="3" s="1"/>
  <c r="AV33" i="3"/>
  <c r="AF335" i="2"/>
  <c r="AF418" i="3"/>
  <c r="AF194" i="3"/>
  <c r="T568" i="2"/>
  <c r="BB739" i="3"/>
  <c r="BB649" i="3"/>
  <c r="BJ617" i="3"/>
  <c r="BL597" i="3"/>
  <c r="AZ563" i="3"/>
  <c r="AN277" i="3"/>
  <c r="BB594" i="2"/>
  <c r="BF408" i="2"/>
  <c r="AR705" i="3"/>
  <c r="AP652" i="3"/>
  <c r="AX649" i="3"/>
  <c r="AR625" i="3"/>
  <c r="BB625" i="3"/>
  <c r="Z617" i="3"/>
  <c r="BB617" i="3"/>
  <c r="AF598" i="3"/>
  <c r="V571" i="3"/>
  <c r="BJ520" i="3"/>
  <c r="AR452" i="3"/>
  <c r="P330" i="3"/>
  <c r="P334" i="3" s="1"/>
  <c r="AP305" i="3"/>
  <c r="BF280" i="3"/>
  <c r="AP265" i="3"/>
  <c r="BJ249" i="3"/>
  <c r="AF231" i="3"/>
  <c r="BH125" i="3"/>
  <c r="AB123" i="3"/>
  <c r="AZ123" i="3"/>
  <c r="AR61" i="3"/>
  <c r="AF613" i="2"/>
  <c r="AF365" i="3"/>
  <c r="AF740" i="2"/>
  <c r="AL694" i="2"/>
  <c r="AL666" i="2"/>
  <c r="P546" i="2"/>
  <c r="AP543" i="2"/>
  <c r="AD520" i="2"/>
  <c r="T429" i="2"/>
  <c r="T432" i="2" s="1"/>
  <c r="BJ417" i="2"/>
  <c r="AL335" i="2"/>
  <c r="AL228" i="2"/>
  <c r="AL147" i="2"/>
  <c r="AT95" i="2"/>
  <c r="R97" i="2"/>
  <c r="R103" i="2" s="1"/>
  <c r="AT67" i="2"/>
  <c r="V64" i="2"/>
  <c r="AL748" i="3"/>
  <c r="AD744" i="3"/>
  <c r="AP682" i="3"/>
  <c r="AP672" i="3"/>
  <c r="AR670" i="3"/>
  <c r="BL601" i="3"/>
  <c r="BB600" i="3"/>
  <c r="AL588" i="3"/>
  <c r="V543" i="3"/>
  <c r="AN520" i="3"/>
  <c r="AN484" i="3"/>
  <c r="T473" i="3"/>
  <c r="AN282" i="3"/>
  <c r="BD281" i="3"/>
  <c r="BB236" i="3"/>
  <c r="X233" i="3"/>
  <c r="X238" i="3" s="1"/>
  <c r="BB194" i="3"/>
  <c r="AJ194" i="3"/>
  <c r="BJ188" i="3"/>
  <c r="AH182" i="3"/>
  <c r="Z177" i="3"/>
  <c r="AN127" i="3"/>
  <c r="AN122" i="3"/>
  <c r="AZ121" i="3"/>
  <c r="AN113" i="3"/>
  <c r="AL100" i="3"/>
  <c r="T30" i="3"/>
  <c r="AL22" i="3"/>
  <c r="AT21" i="3"/>
  <c r="AF612" i="2"/>
  <c r="AR585" i="2"/>
  <c r="AP580" i="2"/>
  <c r="AR579" i="2"/>
  <c r="AP518" i="2"/>
  <c r="AF466" i="2"/>
  <c r="BF676" i="3"/>
  <c r="P543" i="3"/>
  <c r="BD543" i="3" s="1"/>
  <c r="AR539" i="3"/>
  <c r="BF429" i="3"/>
  <c r="BH282" i="3"/>
  <c r="BF195" i="3"/>
  <c r="AP189" i="3"/>
  <c r="AR188" i="3"/>
  <c r="BH114" i="3"/>
  <c r="AT734" i="2"/>
  <c r="AD613" i="2"/>
  <c r="AN613" i="2"/>
  <c r="BJ524" i="2"/>
  <c r="AN277" i="2"/>
  <c r="Z129" i="2"/>
  <c r="AH129" i="2"/>
  <c r="AH94" i="2"/>
  <c r="BH749" i="3"/>
  <c r="AH743" i="3"/>
  <c r="BJ738" i="3"/>
  <c r="BD598" i="3"/>
  <c r="AL581" i="3"/>
  <c r="AN567" i="3"/>
  <c r="AJ546" i="3"/>
  <c r="AD534" i="3"/>
  <c r="AH429" i="3"/>
  <c r="BJ410" i="3"/>
  <c r="AN338" i="3"/>
  <c r="AT245" i="3"/>
  <c r="BJ191" i="3"/>
  <c r="BJ189" i="3"/>
  <c r="AJ121" i="3"/>
  <c r="AN121" i="3"/>
  <c r="BD95" i="3"/>
  <c r="AL66" i="3"/>
  <c r="AD585" i="2"/>
  <c r="AD417" i="2"/>
  <c r="AF745" i="3"/>
  <c r="AX595" i="3"/>
  <c r="AD583" i="3"/>
  <c r="AX541" i="3"/>
  <c r="N543" i="3"/>
  <c r="BB534" i="3"/>
  <c r="AD363" i="3"/>
  <c r="AD129" i="3"/>
  <c r="AF129" i="3"/>
  <c r="AX84" i="3"/>
  <c r="AT739" i="2"/>
  <c r="BJ678" i="2"/>
  <c r="AH637" i="2"/>
  <c r="Z513" i="2"/>
  <c r="AN466" i="2"/>
  <c r="BJ67" i="2"/>
  <c r="AX27" i="2"/>
  <c r="BB737" i="3"/>
  <c r="AD713" i="3"/>
  <c r="AF616" i="3"/>
  <c r="AN616" i="3"/>
  <c r="BB596" i="3"/>
  <c r="AX575" i="3"/>
  <c r="BD567" i="3"/>
  <c r="AX567" i="3"/>
  <c r="BH565" i="3"/>
  <c r="AZ564" i="3"/>
  <c r="AF550" i="3"/>
  <c r="AN511" i="3"/>
  <c r="BJ447" i="3"/>
  <c r="AX273" i="3"/>
  <c r="AJ271" i="3"/>
  <c r="AZ271" i="3"/>
  <c r="AF241" i="3"/>
  <c r="BJ101" i="3"/>
  <c r="AX99" i="3"/>
  <c r="N88" i="3"/>
  <c r="AF28" i="3"/>
  <c r="AF22" i="3"/>
  <c r="AF598" i="2"/>
  <c r="AF592" i="2"/>
  <c r="AZ189" i="2"/>
  <c r="AX739" i="3"/>
  <c r="AX737" i="3"/>
  <c r="AF600" i="3"/>
  <c r="AD565" i="3"/>
  <c r="AR527" i="3"/>
  <c r="AV527" i="3"/>
  <c r="AX522" i="3"/>
  <c r="AZ471" i="3"/>
  <c r="AX282" i="3"/>
  <c r="AZ282" i="3"/>
  <c r="AF154" i="3"/>
  <c r="AZ34" i="3"/>
  <c r="AH622" i="2"/>
  <c r="AL190" i="2"/>
  <c r="T167" i="2"/>
  <c r="BB682" i="3"/>
  <c r="BB675" i="3"/>
  <c r="AD675" i="3"/>
  <c r="AZ588" i="3"/>
  <c r="BL582" i="3"/>
  <c r="AX582" i="3"/>
  <c r="AZ576" i="3"/>
  <c r="AB541" i="3"/>
  <c r="AP481" i="3"/>
  <c r="AV481" i="3"/>
  <c r="AF305" i="3"/>
  <c r="BL279" i="3"/>
  <c r="AJ266" i="3"/>
  <c r="AX266" i="3"/>
  <c r="AF249" i="3"/>
  <c r="P208" i="3"/>
  <c r="AF203" i="3"/>
  <c r="AD196" i="3"/>
  <c r="BB154" i="3"/>
  <c r="BB129" i="3"/>
  <c r="BL120" i="3"/>
  <c r="AT44" i="3"/>
  <c r="X36" i="3"/>
  <c r="AF33" i="3"/>
  <c r="AL543" i="2"/>
  <c r="V468" i="2"/>
  <c r="BJ446" i="2"/>
  <c r="BH299" i="2"/>
  <c r="AF269" i="2"/>
  <c r="T231" i="2"/>
  <c r="T236" i="2" s="1"/>
  <c r="AH199" i="2"/>
  <c r="AL744" i="3"/>
  <c r="BJ743" i="3"/>
  <c r="AP718" i="3"/>
  <c r="BJ697" i="3"/>
  <c r="BJ682" i="3"/>
  <c r="AJ675" i="3"/>
  <c r="AX642" i="3"/>
  <c r="AT641" i="3"/>
  <c r="AD640" i="3"/>
  <c r="AP633" i="3"/>
  <c r="V619" i="3"/>
  <c r="AN601" i="3"/>
  <c r="AD598" i="3"/>
  <c r="AV589" i="3"/>
  <c r="BJ567" i="3"/>
  <c r="AL534" i="3"/>
  <c r="AR526" i="3"/>
  <c r="BD526" i="3"/>
  <c r="AV522" i="3"/>
  <c r="BD472" i="3"/>
  <c r="BB418" i="3"/>
  <c r="AH365" i="3"/>
  <c r="AX297" i="3"/>
  <c r="BH280" i="3"/>
  <c r="AX280" i="3"/>
  <c r="AN275" i="3"/>
  <c r="Z272" i="3"/>
  <c r="AZ272" i="3"/>
  <c r="AR250" i="3"/>
  <c r="AD250" i="3"/>
  <c r="AX242" i="3"/>
  <c r="AP241" i="3"/>
  <c r="AD231" i="3"/>
  <c r="AX191" i="3"/>
  <c r="AF184" i="3"/>
  <c r="AR155" i="3"/>
  <c r="AD153" i="3"/>
  <c r="Z147" i="3"/>
  <c r="AX145" i="3"/>
  <c r="X116" i="3"/>
  <c r="AD114" i="3"/>
  <c r="AZ100" i="3"/>
  <c r="AN95" i="3"/>
  <c r="BF84" i="3"/>
  <c r="N515" i="2"/>
  <c r="AF336" i="2"/>
  <c r="AV303" i="2"/>
  <c r="BL276" i="2"/>
  <c r="AV194" i="2"/>
  <c r="BF118" i="2"/>
  <c r="AR99" i="2"/>
  <c r="AV757" i="3"/>
  <c r="AR747" i="3"/>
  <c r="BF737" i="3"/>
  <c r="AX676" i="3"/>
  <c r="BB641" i="3"/>
  <c r="AX640" i="3"/>
  <c r="AR616" i="3"/>
  <c r="AZ597" i="3"/>
  <c r="AF588" i="3"/>
  <c r="AL565" i="3"/>
  <c r="AZ539" i="3"/>
  <c r="AF534" i="3"/>
  <c r="BB527" i="3"/>
  <c r="AZ526" i="3"/>
  <c r="T517" i="3"/>
  <c r="BJ427" i="3"/>
  <c r="AX418" i="3"/>
  <c r="BB406" i="3"/>
  <c r="AZ337" i="3"/>
  <c r="AV305" i="3"/>
  <c r="AZ301" i="3"/>
  <c r="AZ281" i="3"/>
  <c r="AX275" i="3"/>
  <c r="AJ273" i="3"/>
  <c r="BF271" i="3"/>
  <c r="AD266" i="3"/>
  <c r="BL265" i="3"/>
  <c r="BJ250" i="3"/>
  <c r="AP243" i="3"/>
  <c r="BJ231" i="3"/>
  <c r="AX200" i="3"/>
  <c r="AD194" i="3"/>
  <c r="AR190" i="3"/>
  <c r="AF188" i="3"/>
  <c r="AP144" i="3"/>
  <c r="AN129" i="3"/>
  <c r="BH127" i="3"/>
  <c r="AD123" i="3"/>
  <c r="BH94" i="3"/>
  <c r="AZ94" i="3"/>
  <c r="BH44" i="3"/>
  <c r="AN33" i="3"/>
  <c r="AZ27" i="3"/>
  <c r="AH736" i="2"/>
  <c r="AD736" i="2"/>
  <c r="AF714" i="2"/>
  <c r="T704" i="2"/>
  <c r="AL742" i="2"/>
  <c r="AL735" i="2"/>
  <c r="BD751" i="2"/>
  <c r="AR738" i="2"/>
  <c r="AF736" i="2"/>
  <c r="AP672" i="2"/>
  <c r="BB666" i="2"/>
  <c r="AX665" i="2"/>
  <c r="BF629" i="2"/>
  <c r="AP612" i="2"/>
  <c r="AN585" i="2"/>
  <c r="Z363" i="2"/>
  <c r="AR330" i="2"/>
  <c r="AF326" i="2"/>
  <c r="BL280" i="2"/>
  <c r="AZ278" i="2"/>
  <c r="AX264" i="2"/>
  <c r="AF100" i="2"/>
  <c r="AT28" i="2"/>
  <c r="BF27" i="2"/>
  <c r="BH757" i="3"/>
  <c r="AX757" i="3"/>
  <c r="AD746" i="3"/>
  <c r="BJ744" i="3"/>
  <c r="BF741" i="3"/>
  <c r="AH739" i="3"/>
  <c r="AF739" i="3"/>
  <c r="AP737" i="3"/>
  <c r="AR682" i="3"/>
  <c r="AT681" i="3"/>
  <c r="AX680" i="3"/>
  <c r="V678" i="3"/>
  <c r="BJ652" i="3"/>
  <c r="BB640" i="3"/>
  <c r="BF640" i="3"/>
  <c r="BH597" i="3"/>
  <c r="AF583" i="3"/>
  <c r="AR583" i="3"/>
  <c r="AZ546" i="3"/>
  <c r="BL541" i="3"/>
  <c r="BF533" i="3"/>
  <c r="BH515" i="3"/>
  <c r="N475" i="3"/>
  <c r="AJ448" i="3"/>
  <c r="AP447" i="3"/>
  <c r="N568" i="2"/>
  <c r="AF539" i="2"/>
  <c r="AD509" i="2"/>
  <c r="AX467" i="2"/>
  <c r="AF233" i="2"/>
  <c r="AT740" i="3"/>
  <c r="BJ732" i="3"/>
  <c r="Z676" i="3"/>
  <c r="BJ672" i="3"/>
  <c r="BJ669" i="3"/>
  <c r="AF641" i="3"/>
  <c r="AP626" i="3"/>
  <c r="BF625" i="3"/>
  <c r="AX599" i="3"/>
  <c r="AJ596" i="3"/>
  <c r="AN583" i="3"/>
  <c r="BH541" i="3"/>
  <c r="BL533" i="3"/>
  <c r="AV533" i="3"/>
  <c r="BB531" i="3"/>
  <c r="BJ526" i="3"/>
  <c r="AL520" i="3"/>
  <c r="P524" i="3"/>
  <c r="V553" i="3"/>
  <c r="AZ511" i="3"/>
  <c r="X455" i="3"/>
  <c r="X463" i="3" s="1"/>
  <c r="AH446" i="3"/>
  <c r="AD446" i="3"/>
  <c r="AL672" i="2"/>
  <c r="AP666" i="2"/>
  <c r="AD636" i="2"/>
  <c r="AD573" i="2"/>
  <c r="N534" i="2"/>
  <c r="AH513" i="2"/>
  <c r="R471" i="2"/>
  <c r="AP336" i="2"/>
  <c r="P328" i="2"/>
  <c r="P332" i="2" s="1"/>
  <c r="BH303" i="2"/>
  <c r="AR155" i="2"/>
  <c r="AP154" i="2"/>
  <c r="BD749" i="3"/>
  <c r="AF747" i="3"/>
  <c r="AF737" i="3"/>
  <c r="AF718" i="3"/>
  <c r="BD513" i="3"/>
  <c r="AX471" i="3"/>
  <c r="AX448" i="3"/>
  <c r="AT735" i="2"/>
  <c r="AD645" i="2"/>
  <c r="BB612" i="2"/>
  <c r="AP598" i="2"/>
  <c r="AP596" i="2"/>
  <c r="AB592" i="2"/>
  <c r="AJ592" i="2"/>
  <c r="AB586" i="2"/>
  <c r="AJ586" i="2"/>
  <c r="AF543" i="2"/>
  <c r="X541" i="2"/>
  <c r="Z518" i="2"/>
  <c r="BF363" i="2"/>
  <c r="AN336" i="2"/>
  <c r="AN303" i="2"/>
  <c r="AB272" i="2"/>
  <c r="AN247" i="2"/>
  <c r="AP240" i="2"/>
  <c r="BD240" i="2"/>
  <c r="Z182" i="2"/>
  <c r="AL145" i="2"/>
  <c r="BB145" i="2"/>
  <c r="BL144" i="2"/>
  <c r="AT126" i="2"/>
  <c r="AT124" i="2"/>
  <c r="BJ122" i="2"/>
  <c r="AH121" i="2"/>
  <c r="BD84" i="2"/>
  <c r="BD22" i="2"/>
  <c r="BL21" i="2"/>
  <c r="R18" i="2"/>
  <c r="AR742" i="3"/>
  <c r="AD742" i="3"/>
  <c r="AD739" i="3"/>
  <c r="AT732" i="3"/>
  <c r="AX718" i="3"/>
  <c r="Z705" i="3"/>
  <c r="AD705" i="3"/>
  <c r="AX698" i="3"/>
  <c r="BF682" i="3"/>
  <c r="BJ676" i="3"/>
  <c r="AT672" i="3"/>
  <c r="AH670" i="3"/>
  <c r="AR652" i="3"/>
  <c r="BF649" i="3"/>
  <c r="AT633" i="3"/>
  <c r="AL633" i="3"/>
  <c r="AH625" i="3"/>
  <c r="BJ601" i="3"/>
  <c r="AJ600" i="3"/>
  <c r="AV599" i="3"/>
  <c r="AN598" i="3"/>
  <c r="AN595" i="3"/>
  <c r="BD588" i="3"/>
  <c r="AH588" i="3"/>
  <c r="BD583" i="3"/>
  <c r="AL576" i="3"/>
  <c r="BF567" i="3"/>
  <c r="BD550" i="3"/>
  <c r="AN545" i="3"/>
  <c r="P536" i="3"/>
  <c r="P606" i="3"/>
  <c r="AD448" i="3"/>
  <c r="AF448" i="3"/>
  <c r="AF428" i="3"/>
  <c r="AX328" i="3"/>
  <c r="BD275" i="3"/>
  <c r="AB271" i="3"/>
  <c r="BH266" i="3"/>
  <c r="AF244" i="3"/>
  <c r="AF235" i="3"/>
  <c r="BJ184" i="3"/>
  <c r="AB183" i="3"/>
  <c r="AX177" i="3"/>
  <c r="Z155" i="3"/>
  <c r="BJ153" i="3"/>
  <c r="BJ15" i="3"/>
  <c r="BL426" i="3"/>
  <c r="Z363" i="3"/>
  <c r="AR305" i="3"/>
  <c r="AZ277" i="3"/>
  <c r="BL191" i="3"/>
  <c r="AJ183" i="3"/>
  <c r="BB118" i="3"/>
  <c r="AL114" i="3"/>
  <c r="AR114" i="3"/>
  <c r="R116" i="3"/>
  <c r="R131" i="3" s="1"/>
  <c r="R133" i="3" s="1"/>
  <c r="BH95" i="3"/>
  <c r="BD28" i="3"/>
  <c r="BJ28" i="3"/>
  <c r="AR22" i="3"/>
  <c r="AN481" i="3"/>
  <c r="AT449" i="3"/>
  <c r="P421" i="3"/>
  <c r="AD421" i="3" s="1"/>
  <c r="AP419" i="3"/>
  <c r="AR406" i="3"/>
  <c r="T408" i="3"/>
  <c r="V368" i="3"/>
  <c r="Z368" i="3" s="1"/>
  <c r="BJ363" i="3"/>
  <c r="AX332" i="3"/>
  <c r="Z327" i="3"/>
  <c r="AH327" i="3"/>
  <c r="BH301" i="3"/>
  <c r="AZ280" i="3"/>
  <c r="AR280" i="3"/>
  <c r="AN278" i="3"/>
  <c r="AZ275" i="3"/>
  <c r="AP266" i="3"/>
  <c r="Z265" i="3"/>
  <c r="AL249" i="3"/>
  <c r="AL245" i="3"/>
  <c r="AT241" i="3"/>
  <c r="AF230" i="3"/>
  <c r="AN195" i="3"/>
  <c r="BD195" i="3"/>
  <c r="AN194" i="3"/>
  <c r="AL188" i="3"/>
  <c r="AR183" i="3"/>
  <c r="X157" i="3"/>
  <c r="AB155" i="3"/>
  <c r="BB147" i="3"/>
  <c r="AN126" i="3"/>
  <c r="AZ125" i="3"/>
  <c r="AF123" i="3"/>
  <c r="BD123" i="3"/>
  <c r="AJ123" i="3"/>
  <c r="BH121" i="3"/>
  <c r="BJ120" i="3"/>
  <c r="AL118" i="3"/>
  <c r="BF114" i="3"/>
  <c r="AN99" i="3"/>
  <c r="T97" i="3"/>
  <c r="AT62" i="3"/>
  <c r="AX43" i="3"/>
  <c r="AJ34" i="3"/>
  <c r="BJ33" i="3"/>
  <c r="R40" i="3"/>
  <c r="AN16" i="3"/>
  <c r="BD471" i="3"/>
  <c r="AP449" i="3"/>
  <c r="P450" i="3"/>
  <c r="BJ429" i="3"/>
  <c r="X432" i="3"/>
  <c r="N421" i="3"/>
  <c r="AJ421" i="3" s="1"/>
  <c r="P368" i="3"/>
  <c r="AF368" i="3" s="1"/>
  <c r="BH338" i="3"/>
  <c r="X330" i="3"/>
  <c r="X334" i="3" s="1"/>
  <c r="BD282" i="3"/>
  <c r="AN279" i="3"/>
  <c r="BH275" i="3"/>
  <c r="AZ274" i="3"/>
  <c r="AR271" i="3"/>
  <c r="BF266" i="3"/>
  <c r="AR242" i="3"/>
  <c r="BB242" i="3"/>
  <c r="AR235" i="3"/>
  <c r="AR196" i="3"/>
  <c r="AR191" i="3"/>
  <c r="BD184" i="3"/>
  <c r="AH183" i="3"/>
  <c r="AT178" i="3"/>
  <c r="P157" i="3"/>
  <c r="AR153" i="3"/>
  <c r="AT144" i="3"/>
  <c r="AR123" i="3"/>
  <c r="N116" i="3"/>
  <c r="N131" i="3" s="1"/>
  <c r="T602" i="2"/>
  <c r="AD677" i="2"/>
  <c r="AF595" i="2"/>
  <c r="AF524" i="2"/>
  <c r="AX187" i="2"/>
  <c r="T626" i="2"/>
  <c r="BL626" i="2" s="1"/>
  <c r="BJ622" i="2"/>
  <c r="AT621" i="2"/>
  <c r="AX693" i="2"/>
  <c r="AR446" i="2"/>
  <c r="Z446" i="2"/>
  <c r="P453" i="2"/>
  <c r="P461" i="2" s="1"/>
  <c r="AX330" i="2"/>
  <c r="AF195" i="2"/>
  <c r="AX743" i="2"/>
  <c r="AF579" i="2"/>
  <c r="AF447" i="2"/>
  <c r="AD447" i="2"/>
  <c r="AZ335" i="2"/>
  <c r="AF242" i="2"/>
  <c r="BF187" i="2"/>
  <c r="AZ62" i="2"/>
  <c r="T30" i="2"/>
  <c r="AD748" i="3"/>
  <c r="AF748" i="3"/>
  <c r="AR737" i="3"/>
  <c r="Z737" i="3"/>
  <c r="AH737" i="3"/>
  <c r="BL718" i="3"/>
  <c r="BJ718" i="3"/>
  <c r="P708" i="3"/>
  <c r="AD706" i="3"/>
  <c r="AF676" i="3"/>
  <c r="AR669" i="3"/>
  <c r="AP669" i="3"/>
  <c r="AF669" i="3"/>
  <c r="BL640" i="3"/>
  <c r="AP640" i="3"/>
  <c r="BJ640" i="3"/>
  <c r="AF581" i="3"/>
  <c r="AD581" i="3"/>
  <c r="AF576" i="3"/>
  <c r="AD576" i="3"/>
  <c r="AB565" i="3"/>
  <c r="BB565" i="3"/>
  <c r="AZ565" i="3"/>
  <c r="AJ565" i="3"/>
  <c r="AV564" i="3"/>
  <c r="BL564" i="3"/>
  <c r="AX545" i="3"/>
  <c r="AZ484" i="3"/>
  <c r="Z471" i="3"/>
  <c r="AR471" i="3"/>
  <c r="V470" i="3"/>
  <c r="V475" i="3"/>
  <c r="AZ468" i="3"/>
  <c r="AX452" i="3"/>
  <c r="AZ452" i="3"/>
  <c r="BB426" i="3"/>
  <c r="AD426" i="3"/>
  <c r="AF426" i="3"/>
  <c r="P432" i="3"/>
  <c r="AX405" i="3"/>
  <c r="AD364" i="3"/>
  <c r="AF364" i="3"/>
  <c r="BL203" i="3"/>
  <c r="BB203" i="3"/>
  <c r="AF179" i="3"/>
  <c r="AX153" i="3"/>
  <c r="AD128" i="3"/>
  <c r="AF128" i="3"/>
  <c r="BJ126" i="3"/>
  <c r="AT126" i="3"/>
  <c r="AN123" i="3"/>
  <c r="AL123" i="3"/>
  <c r="BJ16" i="3"/>
  <c r="BL16" i="3"/>
  <c r="T18" i="3"/>
  <c r="T39" i="3"/>
  <c r="AT743" i="2"/>
  <c r="AR739" i="2"/>
  <c r="AL736" i="2"/>
  <c r="AP714" i="2"/>
  <c r="AP678" i="2"/>
  <c r="AB677" i="2"/>
  <c r="AJ677" i="2"/>
  <c r="AT672" i="2"/>
  <c r="BB671" i="2"/>
  <c r="AN645" i="2"/>
  <c r="AL638" i="2"/>
  <c r="AN636" i="2"/>
  <c r="BF622" i="2"/>
  <c r="BB613" i="2"/>
  <c r="BB596" i="2"/>
  <c r="AP592" i="2"/>
  <c r="AR589" i="2"/>
  <c r="AP586" i="2"/>
  <c r="AR580" i="2"/>
  <c r="AN573" i="2"/>
  <c r="AF563" i="2"/>
  <c r="AL539" i="2"/>
  <c r="Z537" i="2"/>
  <c r="BB520" i="2"/>
  <c r="BB513" i="2"/>
  <c r="AT511" i="2"/>
  <c r="BB426" i="2"/>
  <c r="AD426" i="2"/>
  <c r="AH404" i="2"/>
  <c r="BH330" i="2"/>
  <c r="AL326" i="2"/>
  <c r="AZ273" i="2"/>
  <c r="AT241" i="2"/>
  <c r="BD234" i="2"/>
  <c r="AF182" i="2"/>
  <c r="AT181" i="2"/>
  <c r="AT153" i="2"/>
  <c r="BJ153" i="2"/>
  <c r="AJ66" i="2"/>
  <c r="AX66" i="2"/>
  <c r="AX44" i="2"/>
  <c r="N36" i="2"/>
  <c r="AB22" i="2"/>
  <c r="AX747" i="3"/>
  <c r="AD745" i="3"/>
  <c r="AF744" i="3"/>
  <c r="AR740" i="3"/>
  <c r="AF740" i="3"/>
  <c r="AD718" i="3"/>
  <c r="AP697" i="3"/>
  <c r="AX682" i="3"/>
  <c r="AH682" i="3"/>
  <c r="AR642" i="3"/>
  <c r="AH642" i="3"/>
  <c r="AD642" i="3"/>
  <c r="BB642" i="3"/>
  <c r="AT626" i="3"/>
  <c r="AX625" i="3"/>
  <c r="AR602" i="3"/>
  <c r="AN602" i="3"/>
  <c r="AF602" i="3"/>
  <c r="AV601" i="3"/>
  <c r="BF601" i="3"/>
  <c r="BH600" i="3"/>
  <c r="AL600" i="3"/>
  <c r="AN596" i="3"/>
  <c r="BH596" i="3"/>
  <c r="AB592" i="3"/>
  <c r="AJ592" i="3"/>
  <c r="AD592" i="3"/>
  <c r="BB592" i="3"/>
  <c r="AZ582" i="3"/>
  <c r="BJ575" i="3"/>
  <c r="BL575" i="3"/>
  <c r="AV575" i="3"/>
  <c r="AL563" i="3"/>
  <c r="X570" i="3"/>
  <c r="P570" i="3"/>
  <c r="AF563" i="3"/>
  <c r="AB539" i="3"/>
  <c r="AJ539" i="3"/>
  <c r="AD539" i="3"/>
  <c r="AV534" i="3"/>
  <c r="AR534" i="3"/>
  <c r="BH511" i="3"/>
  <c r="AX484" i="3"/>
  <c r="AB471" i="3"/>
  <c r="BL468" i="3"/>
  <c r="AB448" i="3"/>
  <c r="BB448" i="3"/>
  <c r="V340" i="3"/>
  <c r="BL338" i="3"/>
  <c r="AZ338" i="3"/>
  <c r="AX337" i="3"/>
  <c r="AZ327" i="3"/>
  <c r="BH297" i="3"/>
  <c r="AZ297" i="3"/>
  <c r="Z280" i="3"/>
  <c r="AN280" i="3"/>
  <c r="AF280" i="3"/>
  <c r="BD280" i="3"/>
  <c r="BL277" i="3"/>
  <c r="AR275" i="3"/>
  <c r="BH274" i="3"/>
  <c r="AF273" i="3"/>
  <c r="BD273" i="3"/>
  <c r="AH272" i="3"/>
  <c r="N284" i="3"/>
  <c r="BF189" i="3"/>
  <c r="BH177" i="3"/>
  <c r="AX101" i="3"/>
  <c r="AR701" i="2"/>
  <c r="AR594" i="2"/>
  <c r="AR326" i="2"/>
  <c r="AP125" i="2"/>
  <c r="AX84" i="2"/>
  <c r="AP746" i="3"/>
  <c r="AP706" i="3"/>
  <c r="AT706" i="3"/>
  <c r="BJ705" i="3"/>
  <c r="AR697" i="3"/>
  <c r="AR676" i="3"/>
  <c r="AR626" i="3"/>
  <c r="AZ595" i="3"/>
  <c r="BD595" i="3"/>
  <c r="AH583" i="3"/>
  <c r="AZ583" i="3"/>
  <c r="V569" i="3"/>
  <c r="AH550" i="3"/>
  <c r="AZ550" i="3"/>
  <c r="BF545" i="3"/>
  <c r="R548" i="3"/>
  <c r="T543" i="3"/>
  <c r="AR531" i="3"/>
  <c r="AJ531" i="3"/>
  <c r="BF484" i="3"/>
  <c r="AV484" i="3"/>
  <c r="BH484" i="3"/>
  <c r="BH468" i="3"/>
  <c r="AB453" i="3"/>
  <c r="AB452" i="3"/>
  <c r="BF452" i="3"/>
  <c r="AX446" i="3"/>
  <c r="AR419" i="3"/>
  <c r="T368" i="3"/>
  <c r="AP363" i="3"/>
  <c r="AH305" i="3"/>
  <c r="AX305" i="3"/>
  <c r="AD245" i="3"/>
  <c r="AF245" i="3"/>
  <c r="BL242" i="3"/>
  <c r="BJ242" i="3"/>
  <c r="T247" i="3"/>
  <c r="AL241" i="3"/>
  <c r="Z182" i="3"/>
  <c r="BL182" i="3"/>
  <c r="AR179" i="3"/>
  <c r="AX155" i="3"/>
  <c r="AH155" i="3"/>
  <c r="AJ155" i="3"/>
  <c r="AP146" i="3"/>
  <c r="AT146" i="3"/>
  <c r="AR128" i="3"/>
  <c r="AP128" i="3"/>
  <c r="AD66" i="3"/>
  <c r="AF66" i="3"/>
  <c r="BB66" i="3"/>
  <c r="AD44" i="3"/>
  <c r="AF44" i="3"/>
  <c r="BD34" i="3"/>
  <c r="BB34" i="3"/>
  <c r="AB34" i="3"/>
  <c r="BH34" i="3"/>
  <c r="AV21" i="3"/>
  <c r="R24" i="3"/>
  <c r="BB16" i="3"/>
  <c r="P40" i="3"/>
  <c r="BD16" i="3"/>
  <c r="BD15" i="3"/>
  <c r="AF15" i="3"/>
  <c r="P18" i="3"/>
  <c r="AF146" i="2"/>
  <c r="AF144" i="2"/>
  <c r="AF127" i="2"/>
  <c r="AR734" i="2"/>
  <c r="AR694" i="2"/>
  <c r="BF648" i="2"/>
  <c r="AR636" i="2"/>
  <c r="AP593" i="2"/>
  <c r="AR532" i="2"/>
  <c r="AR529" i="2"/>
  <c r="AZ466" i="2"/>
  <c r="AR195" i="2"/>
  <c r="AD183" i="2"/>
  <c r="AX129" i="2"/>
  <c r="AP748" i="3"/>
  <c r="AF746" i="3"/>
  <c r="AL742" i="3"/>
  <c r="AP742" i="3"/>
  <c r="AR738" i="3"/>
  <c r="AD738" i="3"/>
  <c r="AF705" i="3"/>
  <c r="AF697" i="3"/>
  <c r="AD697" i="3"/>
  <c r="BH652" i="3"/>
  <c r="AT652" i="3"/>
  <c r="AR640" i="3"/>
  <c r="AH598" i="3"/>
  <c r="AZ598" i="3"/>
  <c r="Z736" i="2"/>
  <c r="AD714" i="2"/>
  <c r="BJ676" i="2"/>
  <c r="X674" i="2"/>
  <c r="X680" i="2" s="1"/>
  <c r="X684" i="2" s="1"/>
  <c r="AH648" i="2"/>
  <c r="BJ629" i="2"/>
  <c r="BL613" i="2"/>
  <c r="AF565" i="2"/>
  <c r="BB543" i="2"/>
  <c r="N546" i="2"/>
  <c r="BJ529" i="2"/>
  <c r="AL524" i="2"/>
  <c r="BB518" i="2"/>
  <c r="Z509" i="2"/>
  <c r="AZ467" i="2"/>
  <c r="AZ272" i="2"/>
  <c r="AN242" i="2"/>
  <c r="AP195" i="2"/>
  <c r="AT128" i="2"/>
  <c r="BD127" i="2"/>
  <c r="AL124" i="2"/>
  <c r="AH123" i="2"/>
  <c r="AT101" i="2"/>
  <c r="BD62" i="2"/>
  <c r="AF22" i="2"/>
  <c r="X751" i="3"/>
  <c r="AD747" i="3"/>
  <c r="AL746" i="3"/>
  <c r="AR743" i="3"/>
  <c r="Z718" i="3"/>
  <c r="AF706" i="3"/>
  <c r="X678" i="3"/>
  <c r="X684" i="3" s="1"/>
  <c r="X688" i="3" s="1"/>
  <c r="AD676" i="3"/>
  <c r="Z670" i="3"/>
  <c r="BB670" i="3"/>
  <c r="AX670" i="3"/>
  <c r="T630" i="3"/>
  <c r="AT630" i="3" s="1"/>
  <c r="AZ596" i="3"/>
  <c r="AV582" i="3"/>
  <c r="R585" i="3"/>
  <c r="AN581" i="3"/>
  <c r="AN576" i="3"/>
  <c r="AF522" i="3"/>
  <c r="AB513" i="3"/>
  <c r="AN513" i="3"/>
  <c r="BD511" i="3"/>
  <c r="BH481" i="3"/>
  <c r="BL481" i="3"/>
  <c r="AF472" i="3"/>
  <c r="AF469" i="3"/>
  <c r="AN469" i="3"/>
  <c r="BD452" i="3"/>
  <c r="BL428" i="3"/>
  <c r="AR428" i="3"/>
  <c r="AR426" i="3"/>
  <c r="AD418" i="3"/>
  <c r="BH337" i="3"/>
  <c r="BF337" i="3"/>
  <c r="AF328" i="3"/>
  <c r="BD277" i="3"/>
  <c r="AF190" i="3"/>
  <c r="AD190" i="3"/>
  <c r="AJ177" i="3"/>
  <c r="AZ177" i="3"/>
  <c r="AZ155" i="3"/>
  <c r="AL154" i="3"/>
  <c r="AV154" i="3"/>
  <c r="AN154" i="3"/>
  <c r="BJ113" i="3"/>
  <c r="BL113" i="3"/>
  <c r="V116" i="3"/>
  <c r="AD100" i="3"/>
  <c r="AF100" i="3"/>
  <c r="AL83" i="3"/>
  <c r="AN83" i="3"/>
  <c r="AN426" i="2"/>
  <c r="AX363" i="2"/>
  <c r="AT362" i="2"/>
  <c r="AT325" i="2"/>
  <c r="AX269" i="2"/>
  <c r="AB263" i="2"/>
  <c r="AT201" i="2"/>
  <c r="AJ181" i="2"/>
  <c r="AR177" i="2"/>
  <c r="BJ124" i="2"/>
  <c r="BF121" i="2"/>
  <c r="BJ120" i="2"/>
  <c r="AR101" i="2"/>
  <c r="AH100" i="2"/>
  <c r="AV67" i="2"/>
  <c r="N64" i="2"/>
  <c r="AB27" i="2"/>
  <c r="BF757" i="3"/>
  <c r="BJ746" i="3"/>
  <c r="AP744" i="3"/>
  <c r="BJ742" i="3"/>
  <c r="AR713" i="3"/>
  <c r="AL706" i="3"/>
  <c r="BD705" i="3"/>
  <c r="AJ705" i="3"/>
  <c r="BL682" i="3"/>
  <c r="BD676" i="3"/>
  <c r="AJ676" i="3"/>
  <c r="AR672" i="3"/>
  <c r="AF672" i="3"/>
  <c r="AD670" i="3"/>
  <c r="BJ641" i="3"/>
  <c r="AL626" i="3"/>
  <c r="AJ616" i="3"/>
  <c r="AD616" i="3"/>
  <c r="BJ602" i="3"/>
  <c r="AX597" i="3"/>
  <c r="AN592" i="3"/>
  <c r="AN588" i="3"/>
  <c r="AR588" i="3"/>
  <c r="BD576" i="3"/>
  <c r="AH576" i="3"/>
  <c r="AZ567" i="3"/>
  <c r="AR565" i="3"/>
  <c r="AR546" i="3"/>
  <c r="AD546" i="3"/>
  <c r="BD545" i="3"/>
  <c r="AN534" i="3"/>
  <c r="AZ533" i="3"/>
  <c r="BD531" i="3"/>
  <c r="AH531" i="3"/>
  <c r="AF527" i="3"/>
  <c r="AP520" i="3"/>
  <c r="BL511" i="3"/>
  <c r="AF481" i="3"/>
  <c r="AZ472" i="3"/>
  <c r="BF471" i="3"/>
  <c r="AR447" i="3"/>
  <c r="AP406" i="3"/>
  <c r="AR405" i="3"/>
  <c r="AF337" i="3"/>
  <c r="AF332" i="3"/>
  <c r="AF327" i="3"/>
  <c r="AT277" i="3"/>
  <c r="AV277" i="3"/>
  <c r="AB273" i="3"/>
  <c r="BH273" i="3"/>
  <c r="AZ273" i="3"/>
  <c r="AL266" i="3"/>
  <c r="AF266" i="3"/>
  <c r="AT230" i="3"/>
  <c r="AL230" i="3"/>
  <c r="AF183" i="3"/>
  <c r="BD183" i="3"/>
  <c r="BL147" i="3"/>
  <c r="BJ147" i="3"/>
  <c r="AR121" i="3"/>
  <c r="BJ67" i="3"/>
  <c r="AP67" i="3"/>
  <c r="AP61" i="3"/>
  <c r="AD22" i="3"/>
  <c r="BD718" i="3"/>
  <c r="AJ718" i="3"/>
  <c r="AF682" i="3"/>
  <c r="AR675" i="3"/>
  <c r="AL675" i="3"/>
  <c r="BH669" i="3"/>
  <c r="AT669" i="3"/>
  <c r="AF652" i="3"/>
  <c r="P645" i="3"/>
  <c r="AD641" i="3"/>
  <c r="AD625" i="3"/>
  <c r="AT617" i="3"/>
  <c r="AN600" i="3"/>
  <c r="AD600" i="3"/>
  <c r="BF599" i="3"/>
  <c r="BL599" i="3"/>
  <c r="AZ599" i="3"/>
  <c r="BJ595" i="3"/>
  <c r="AD588" i="3"/>
  <c r="BD581" i="3"/>
  <c r="AH581" i="3"/>
  <c r="BH575" i="3"/>
  <c r="R578" i="3"/>
  <c r="AF565" i="3"/>
  <c r="BH564" i="3"/>
  <c r="BF564" i="3"/>
  <c r="AN539" i="3"/>
  <c r="AL531" i="3"/>
  <c r="BL527" i="3"/>
  <c r="AD520" i="3"/>
  <c r="AF520" i="3"/>
  <c r="AX513" i="3"/>
  <c r="BL484" i="3"/>
  <c r="AD447" i="3"/>
  <c r="BJ446" i="3"/>
  <c r="AP446" i="3"/>
  <c r="BJ419" i="3"/>
  <c r="AH410" i="3"/>
  <c r="AD406" i="3"/>
  <c r="AX363" i="3"/>
  <c r="AJ328" i="3"/>
  <c r="AV297" i="3"/>
  <c r="BL297" i="3"/>
  <c r="V284" i="3"/>
  <c r="V287" i="3" s="1"/>
  <c r="AZ279" i="3"/>
  <c r="AD244" i="3"/>
  <c r="AT216" i="3"/>
  <c r="T219" i="3"/>
  <c r="AT219" i="3" s="1"/>
  <c r="AV216" i="3"/>
  <c r="BD191" i="3"/>
  <c r="AF191" i="3"/>
  <c r="AP147" i="3"/>
  <c r="AH147" i="3"/>
  <c r="AD147" i="3"/>
  <c r="AZ127" i="3"/>
  <c r="AV124" i="3"/>
  <c r="BL124" i="3"/>
  <c r="BB121" i="3"/>
  <c r="AD121" i="3"/>
  <c r="AX95" i="3"/>
  <c r="AZ95" i="3"/>
  <c r="AR67" i="3"/>
  <c r="Z67" i="3"/>
  <c r="P678" i="3"/>
  <c r="AR649" i="3"/>
  <c r="AD649" i="3"/>
  <c r="BH641" i="3"/>
  <c r="AF640" i="3"/>
  <c r="AR633" i="3"/>
  <c r="AF633" i="3"/>
  <c r="N619" i="3"/>
  <c r="BH616" i="3"/>
  <c r="AT602" i="3"/>
  <c r="BD601" i="3"/>
  <c r="AR600" i="3"/>
  <c r="AL598" i="3"/>
  <c r="BJ597" i="3"/>
  <c r="AB596" i="3"/>
  <c r="AD596" i="3"/>
  <c r="BH595" i="3"/>
  <c r="BL589" i="3"/>
  <c r="AX589" i="3"/>
  <c r="AL583" i="3"/>
  <c r="X585" i="3"/>
  <c r="AR581" i="3"/>
  <c r="AR576" i="3"/>
  <c r="R570" i="3"/>
  <c r="AX564" i="3"/>
  <c r="BD563" i="3"/>
  <c r="AH563" i="3"/>
  <c r="AL550" i="3"/>
  <c r="AD550" i="3"/>
  <c r="AN546" i="3"/>
  <c r="BJ545" i="3"/>
  <c r="AT527" i="3"/>
  <c r="AX526" i="3"/>
  <c r="BL513" i="3"/>
  <c r="AV511" i="3"/>
  <c r="BL472" i="3"/>
  <c r="AJ469" i="3"/>
  <c r="Z452" i="3"/>
  <c r="AF446" i="3"/>
  <c r="BB428" i="3"/>
  <c r="AT419" i="3"/>
  <c r="AB418" i="3"/>
  <c r="AJ418" i="3"/>
  <c r="AT405" i="3"/>
  <c r="AR365" i="3"/>
  <c r="P369" i="3"/>
  <c r="P414" i="3" s="1"/>
  <c r="AP338" i="3"/>
  <c r="BD332" i="3"/>
  <c r="AV327" i="3"/>
  <c r="BJ301" i="3"/>
  <c r="AN297" i="3"/>
  <c r="AF281" i="3"/>
  <c r="AX278" i="3"/>
  <c r="AB275" i="3"/>
  <c r="AH250" i="3"/>
  <c r="AX250" i="3"/>
  <c r="AP245" i="3"/>
  <c r="AP244" i="3"/>
  <c r="AD235" i="3"/>
  <c r="BJ195" i="3"/>
  <c r="AV195" i="3"/>
  <c r="AV182" i="3"/>
  <c r="AT182" i="3"/>
  <c r="BD155" i="3"/>
  <c r="AJ118" i="3"/>
  <c r="AH118" i="3"/>
  <c r="AH114" i="3"/>
  <c r="AX114" i="3"/>
  <c r="BH101" i="3"/>
  <c r="AJ94" i="3"/>
  <c r="AR62" i="3"/>
  <c r="AX28" i="3"/>
  <c r="BD27" i="3"/>
  <c r="BB27" i="3"/>
  <c r="V30" i="3"/>
  <c r="N30" i="3"/>
  <c r="AJ27" i="3"/>
  <c r="AV265" i="3"/>
  <c r="AF250" i="3"/>
  <c r="AD249" i="3"/>
  <c r="BJ245" i="3"/>
  <c r="BJ235" i="3"/>
  <c r="AT194" i="3"/>
  <c r="AP153" i="3"/>
  <c r="AL147" i="3"/>
  <c r="AH145" i="3"/>
  <c r="BB145" i="3"/>
  <c r="BJ144" i="3"/>
  <c r="BH126" i="3"/>
  <c r="AF122" i="3"/>
  <c r="AR118" i="3"/>
  <c r="AJ114" i="3"/>
  <c r="AF114" i="3"/>
  <c r="AN100" i="3"/>
  <c r="AV99" i="3"/>
  <c r="N97" i="3"/>
  <c r="N103" i="3" s="1"/>
  <c r="AB67" i="3"/>
  <c r="AJ67" i="3"/>
  <c r="AL44" i="3"/>
  <c r="BH43" i="3"/>
  <c r="AD34" i="3"/>
  <c r="AR28" i="3"/>
  <c r="P30" i="3"/>
  <c r="AN22" i="3"/>
  <c r="BD271" i="3"/>
  <c r="AX271" i="3"/>
  <c r="AX244" i="3"/>
  <c r="BJ243" i="3"/>
  <c r="Z242" i="3"/>
  <c r="AF236" i="3"/>
  <c r="P233" i="3"/>
  <c r="P238" i="3" s="1"/>
  <c r="AP230" i="3"/>
  <c r="AP203" i="3"/>
  <c r="BL195" i="3"/>
  <c r="AX195" i="3"/>
  <c r="BJ190" i="3"/>
  <c r="BF183" i="3"/>
  <c r="Z183" i="3"/>
  <c r="AL183" i="3"/>
  <c r="BJ182" i="3"/>
  <c r="BH179" i="3"/>
  <c r="AH178" i="3"/>
  <c r="AR177" i="3"/>
  <c r="BL154" i="3"/>
  <c r="AF153" i="3"/>
  <c r="BJ146" i="3"/>
  <c r="AN118" i="3"/>
  <c r="AF118" i="3"/>
  <c r="AV101" i="3"/>
  <c r="AF95" i="3"/>
  <c r="AB94" i="3"/>
  <c r="AD27" i="3"/>
  <c r="N24" i="3"/>
  <c r="BB15" i="3"/>
  <c r="AP737" i="2"/>
  <c r="AX537" i="2"/>
  <c r="P451" i="2"/>
  <c r="AD451" i="2" s="1"/>
  <c r="AF450" i="2"/>
  <c r="AH408" i="2"/>
  <c r="Z408" i="2"/>
  <c r="AZ271" i="2"/>
  <c r="AX271" i="2"/>
  <c r="AB751" i="2"/>
  <c r="AJ751" i="2"/>
  <c r="AP744" i="2"/>
  <c r="BF743" i="2"/>
  <c r="AR741" i="2"/>
  <c r="AL678" i="2"/>
  <c r="AF677" i="2"/>
  <c r="AH665" i="2"/>
  <c r="AP665" i="2"/>
  <c r="BJ637" i="2"/>
  <c r="AD621" i="2"/>
  <c r="P615" i="2"/>
  <c r="AP597" i="2"/>
  <c r="AP565" i="2"/>
  <c r="AR565" i="2"/>
  <c r="R567" i="2"/>
  <c r="BJ548" i="2"/>
  <c r="AT543" i="2"/>
  <c r="AF479" i="2"/>
  <c r="P473" i="2"/>
  <c r="AX425" i="2"/>
  <c r="P419" i="2"/>
  <c r="AD419" i="2" s="1"/>
  <c r="AD416" i="2"/>
  <c r="AR377" i="2"/>
  <c r="AP377" i="2"/>
  <c r="AD377" i="2"/>
  <c r="BD295" i="2"/>
  <c r="AF295" i="2"/>
  <c r="AJ272" i="2"/>
  <c r="AR272" i="2"/>
  <c r="AF272" i="2"/>
  <c r="AZ263" i="2"/>
  <c r="AT113" i="2"/>
  <c r="T116" i="2"/>
  <c r="T131" i="2" s="1"/>
  <c r="T133" i="2" s="1"/>
  <c r="T132" i="2" s="1"/>
  <c r="BB738" i="2"/>
  <c r="AF738" i="2"/>
  <c r="R674" i="2"/>
  <c r="R680" i="2" s="1"/>
  <c r="AR671" i="2"/>
  <c r="AL671" i="2"/>
  <c r="AP668" i="2"/>
  <c r="AD638" i="2"/>
  <c r="AR622" i="2"/>
  <c r="AF596" i="2"/>
  <c r="BJ537" i="2"/>
  <c r="AF469" i="2"/>
  <c r="BB445" i="2"/>
  <c r="AD445" i="2"/>
  <c r="AP444" i="2"/>
  <c r="T453" i="2"/>
  <c r="T461" i="2" s="1"/>
  <c r="X328" i="2"/>
  <c r="X332" i="2" s="1"/>
  <c r="AN325" i="2"/>
  <c r="AZ239" i="2"/>
  <c r="AF121" i="2"/>
  <c r="AX736" i="2"/>
  <c r="AL744" i="2"/>
  <c r="AT742" i="2"/>
  <c r="AF741" i="2"/>
  <c r="AL737" i="2"/>
  <c r="BJ734" i="2"/>
  <c r="BJ728" i="2"/>
  <c r="AX728" i="2"/>
  <c r="BJ709" i="2"/>
  <c r="AX709" i="2"/>
  <c r="BJ702" i="2"/>
  <c r="BB701" i="2"/>
  <c r="Z668" i="2"/>
  <c r="AX668" i="2"/>
  <c r="AF645" i="2"/>
  <c r="BB645" i="2"/>
  <c r="AB596" i="2"/>
  <c r="AJ596" i="2"/>
  <c r="BL595" i="2"/>
  <c r="AB563" i="2"/>
  <c r="AH537" i="2"/>
  <c r="BJ532" i="2"/>
  <c r="P471" i="2"/>
  <c r="AN447" i="2"/>
  <c r="AL447" i="2"/>
  <c r="R448" i="2"/>
  <c r="Z404" i="2"/>
  <c r="BJ404" i="2"/>
  <c r="BJ362" i="2"/>
  <c r="V367" i="2"/>
  <c r="V412" i="2" s="1"/>
  <c r="BD273" i="2"/>
  <c r="AF273" i="2"/>
  <c r="AL269" i="2"/>
  <c r="AV269" i="2"/>
  <c r="AB193" i="2"/>
  <c r="BD193" i="2"/>
  <c r="AZ193" i="2"/>
  <c r="AH193" i="2"/>
  <c r="AX193" i="2"/>
  <c r="AF154" i="2"/>
  <c r="AR740" i="2"/>
  <c r="BJ733" i="2"/>
  <c r="AX733" i="2"/>
  <c r="AT694" i="2"/>
  <c r="AD693" i="2"/>
  <c r="AP677" i="2"/>
  <c r="BJ672" i="2"/>
  <c r="AT666" i="2"/>
  <c r="BJ648" i="2"/>
  <c r="AR637" i="2"/>
  <c r="P641" i="2"/>
  <c r="AB598" i="2"/>
  <c r="AJ598" i="2"/>
  <c r="BJ580" i="2"/>
  <c r="AR574" i="2"/>
  <c r="BB573" i="2"/>
  <c r="AP563" i="2"/>
  <c r="X569" i="2"/>
  <c r="AR548" i="2"/>
  <c r="BJ544" i="2"/>
  <c r="BJ531" i="2"/>
  <c r="Z525" i="2"/>
  <c r="AF520" i="2"/>
  <c r="BJ518" i="2"/>
  <c r="AP513" i="2"/>
  <c r="AR482" i="2"/>
  <c r="AL479" i="2"/>
  <c r="AR470" i="2"/>
  <c r="AL469" i="2"/>
  <c r="AL450" i="2"/>
  <c r="AN445" i="2"/>
  <c r="Z444" i="2"/>
  <c r="AH444" i="2"/>
  <c r="AH425" i="2"/>
  <c r="AT424" i="2"/>
  <c r="BB417" i="2"/>
  <c r="AT403" i="2"/>
  <c r="AH385" i="2"/>
  <c r="R338" i="2"/>
  <c r="AJ279" i="2"/>
  <c r="AZ279" i="2"/>
  <c r="AX273" i="2"/>
  <c r="BH264" i="2"/>
  <c r="AR243" i="2"/>
  <c r="P245" i="2"/>
  <c r="BD239" i="2"/>
  <c r="AD239" i="2"/>
  <c r="AB479" i="2"/>
  <c r="AJ469" i="2"/>
  <c r="AJ450" i="2"/>
  <c r="AD427" i="2"/>
  <c r="AF426" i="2"/>
  <c r="AL424" i="2"/>
  <c r="AH377" i="2"/>
  <c r="AD361" i="2"/>
  <c r="AZ295" i="2"/>
  <c r="AF278" i="2"/>
  <c r="AZ264" i="2"/>
  <c r="Z240" i="2"/>
  <c r="AH240" i="2"/>
  <c r="AP189" i="2"/>
  <c r="Z189" i="2"/>
  <c r="AR189" i="2"/>
  <c r="AF189" i="2"/>
  <c r="AH62" i="2"/>
  <c r="AJ62" i="2"/>
  <c r="AJ563" i="2"/>
  <c r="AR544" i="2"/>
  <c r="AP532" i="2"/>
  <c r="AP529" i="2"/>
  <c r="BF518" i="2"/>
  <c r="BH482" i="2"/>
  <c r="AR469" i="2"/>
  <c r="BF467" i="2"/>
  <c r="AR450" i="2"/>
  <c r="Z427" i="2"/>
  <c r="AD385" i="2"/>
  <c r="AN381" i="2"/>
  <c r="AT381" i="2"/>
  <c r="P366" i="2"/>
  <c r="AX326" i="2"/>
  <c r="BL273" i="2"/>
  <c r="AZ270" i="2"/>
  <c r="BF269" i="2"/>
  <c r="AZ240" i="2"/>
  <c r="AD234" i="2"/>
  <c r="BB228" i="2"/>
  <c r="T206" i="2"/>
  <c r="BB190" i="2"/>
  <c r="AD177" i="2"/>
  <c r="AD155" i="2"/>
  <c r="AF155" i="2"/>
  <c r="AP114" i="2"/>
  <c r="BB447" i="2"/>
  <c r="AH446" i="2"/>
  <c r="AP426" i="2"/>
  <c r="N429" i="2"/>
  <c r="N432" i="2" s="1"/>
  <c r="AF417" i="2"/>
  <c r="AH363" i="2"/>
  <c r="AD363" i="2"/>
  <c r="AB299" i="2"/>
  <c r="AV280" i="2"/>
  <c r="AV278" i="2"/>
  <c r="AR277" i="2"/>
  <c r="AV276" i="2"/>
  <c r="BF273" i="2"/>
  <c r="BL271" i="2"/>
  <c r="AV248" i="2"/>
  <c r="AR242" i="2"/>
  <c r="AN239" i="2"/>
  <c r="AN234" i="2"/>
  <c r="AP233" i="2"/>
  <c r="AL214" i="2"/>
  <c r="AN188" i="2"/>
  <c r="BH187" i="2"/>
  <c r="BJ177" i="2"/>
  <c r="BB155" i="2"/>
  <c r="AF145" i="2"/>
  <c r="BF127" i="2"/>
  <c r="BJ126" i="2"/>
  <c r="AT120" i="2"/>
  <c r="BL114" i="2"/>
  <c r="AX114" i="2"/>
  <c r="BJ101" i="2"/>
  <c r="BJ95" i="2"/>
  <c r="V88" i="2"/>
  <c r="V163" i="2" s="1"/>
  <c r="BJ163" i="2" s="1"/>
  <c r="AH84" i="2"/>
  <c r="Z62" i="2"/>
  <c r="AX62" i="2"/>
  <c r="AL22" i="2"/>
  <c r="AX199" i="2"/>
  <c r="BF193" i="2"/>
  <c r="AP178" i="2"/>
  <c r="BF129" i="2"/>
  <c r="AR113" i="2"/>
  <c r="AR62" i="2"/>
  <c r="X64" i="2"/>
  <c r="P64" i="2"/>
  <c r="AR44" i="2"/>
  <c r="AB214" i="2"/>
  <c r="AJ214" i="2"/>
  <c r="Z193" i="2"/>
  <c r="AB183" i="2"/>
  <c r="BD182" i="2"/>
  <c r="BL146" i="2"/>
  <c r="AH144" i="2"/>
  <c r="BJ128" i="2"/>
  <c r="AH127" i="2"/>
  <c r="BJ113" i="2"/>
  <c r="BD100" i="2"/>
  <c r="BJ99" i="2"/>
  <c r="BD94" i="2"/>
  <c r="BL61" i="2"/>
  <c r="AP21" i="2"/>
  <c r="AP15" i="2"/>
  <c r="AP741" i="2"/>
  <c r="BB693" i="2"/>
  <c r="AX677" i="2"/>
  <c r="AF668" i="2"/>
  <c r="X642" i="2"/>
  <c r="AL642" i="2" s="1"/>
  <c r="AR595" i="2"/>
  <c r="P576" i="2"/>
  <c r="BB574" i="2"/>
  <c r="AF511" i="2"/>
  <c r="AB467" i="2"/>
  <c r="AN467" i="2"/>
  <c r="AF270" i="2"/>
  <c r="AR153" i="2"/>
  <c r="AL153" i="2"/>
  <c r="X157" i="2"/>
  <c r="AN751" i="2"/>
  <c r="AD740" i="2"/>
  <c r="AD739" i="2"/>
  <c r="AD737" i="2"/>
  <c r="Z735" i="2"/>
  <c r="AX735" i="2"/>
  <c r="BF728" i="2"/>
  <c r="AT714" i="2"/>
  <c r="BF709" i="2"/>
  <c r="AB693" i="2"/>
  <c r="AJ693" i="2"/>
  <c r="AD678" i="2"/>
  <c r="AH668" i="2"/>
  <c r="AF665" i="2"/>
  <c r="AT645" i="2"/>
  <c r="BB636" i="2"/>
  <c r="P625" i="2"/>
  <c r="AF625" i="2" s="1"/>
  <c r="BB626" i="2"/>
  <c r="AL621" i="2"/>
  <c r="BB598" i="2"/>
  <c r="AD594" i="2"/>
  <c r="AF594" i="2"/>
  <c r="AD579" i="2"/>
  <c r="BB579" i="2"/>
  <c r="AH548" i="2"/>
  <c r="BF537" i="2"/>
  <c r="R541" i="2"/>
  <c r="AX525" i="2"/>
  <c r="AN520" i="2"/>
  <c r="AL520" i="2"/>
  <c r="BB511" i="2"/>
  <c r="AX509" i="2"/>
  <c r="AD425" i="2"/>
  <c r="V419" i="2"/>
  <c r="Z419" i="2" s="1"/>
  <c r="Z416" i="2"/>
  <c r="AX416" i="2"/>
  <c r="N419" i="2"/>
  <c r="BB403" i="2"/>
  <c r="AD403" i="2"/>
  <c r="AF403" i="2"/>
  <c r="AB330" i="2"/>
  <c r="BD330" i="2"/>
  <c r="BF330" i="2"/>
  <c r="AZ330" i="2"/>
  <c r="AZ280" i="2"/>
  <c r="AB270" i="2"/>
  <c r="BF229" i="2"/>
  <c r="BD229" i="2"/>
  <c r="AH229" i="2"/>
  <c r="AZ229" i="2"/>
  <c r="BL182" i="2"/>
  <c r="AP182" i="2"/>
  <c r="BJ182" i="2"/>
  <c r="BJ129" i="2"/>
  <c r="BL129" i="2"/>
  <c r="AF62" i="2"/>
  <c r="Z44" i="2"/>
  <c r="AJ44" i="2"/>
  <c r="T18" i="2"/>
  <c r="AF749" i="3"/>
  <c r="BD745" i="3"/>
  <c r="BB745" i="3"/>
  <c r="Z745" i="3"/>
  <c r="BF745" i="3"/>
  <c r="BJ745" i="3"/>
  <c r="AJ745" i="3"/>
  <c r="AH745" i="3"/>
  <c r="AD743" i="3"/>
  <c r="AF743" i="3"/>
  <c r="BB743" i="3"/>
  <c r="BL739" i="3"/>
  <c r="AP739" i="3"/>
  <c r="BJ739" i="3"/>
  <c r="AR739" i="3"/>
  <c r="T751" i="3"/>
  <c r="AL732" i="3"/>
  <c r="AD548" i="2"/>
  <c r="AX529" i="2"/>
  <c r="Z469" i="2"/>
  <c r="V473" i="2"/>
  <c r="BD467" i="2"/>
  <c r="AF467" i="2"/>
  <c r="BL118" i="2"/>
  <c r="AP118" i="2"/>
  <c r="BD44" i="2"/>
  <c r="AF44" i="2"/>
  <c r="AR744" i="2"/>
  <c r="AD744" i="2"/>
  <c r="AP743" i="2"/>
  <c r="AD743" i="2"/>
  <c r="AR742" i="2"/>
  <c r="AD742" i="2"/>
  <c r="AD741" i="2"/>
  <c r="Z740" i="2"/>
  <c r="AX740" i="2"/>
  <c r="Z739" i="2"/>
  <c r="AH739" i="2"/>
  <c r="Z738" i="2"/>
  <c r="AH738" i="2"/>
  <c r="BF737" i="2"/>
  <c r="AR735" i="2"/>
  <c r="AP734" i="2"/>
  <c r="AT728" i="2"/>
  <c r="AT709" i="2"/>
  <c r="AF701" i="2"/>
  <c r="AP701" i="2"/>
  <c r="P696" i="2"/>
  <c r="X696" i="2"/>
  <c r="AD694" i="2"/>
  <c r="AF693" i="2"/>
  <c r="AP693" i="2"/>
  <c r="AT678" i="2"/>
  <c r="BF677" i="2"/>
  <c r="BJ668" i="2"/>
  <c r="AD668" i="2"/>
  <c r="AD666" i="2"/>
  <c r="AR648" i="2"/>
  <c r="AD648" i="2"/>
  <c r="AL645" i="2"/>
  <c r="P642" i="2"/>
  <c r="AF638" i="2"/>
  <c r="BL638" i="2"/>
  <c r="AR629" i="2"/>
  <c r="AD629" i="2"/>
  <c r="AF621" i="2"/>
  <c r="BL621" i="2"/>
  <c r="AR612" i="2"/>
  <c r="AD612" i="2"/>
  <c r="AR597" i="2"/>
  <c r="AF597" i="2"/>
  <c r="AR596" i="2"/>
  <c r="BB595" i="2"/>
  <c r="AD595" i="2"/>
  <c r="AB594" i="2"/>
  <c r="AJ594" i="2"/>
  <c r="BB592" i="2"/>
  <c r="BL589" i="2"/>
  <c r="BB586" i="2"/>
  <c r="AF580" i="2"/>
  <c r="AP573" i="2"/>
  <c r="AR573" i="2"/>
  <c r="AR561" i="2"/>
  <c r="X567" i="2"/>
  <c r="AF561" i="2"/>
  <c r="BB561" i="2"/>
  <c r="AD537" i="2"/>
  <c r="T534" i="2"/>
  <c r="AT531" i="2"/>
  <c r="AH525" i="2"/>
  <c r="AH509" i="2"/>
  <c r="AZ450" i="2"/>
  <c r="BJ444" i="2"/>
  <c r="AX427" i="2"/>
  <c r="Z425" i="2"/>
  <c r="AH416" i="2"/>
  <c r="Z361" i="2"/>
  <c r="V366" i="2"/>
  <c r="AX361" i="2"/>
  <c r="AV336" i="2"/>
  <c r="AZ299" i="2"/>
  <c r="AX299" i="2"/>
  <c r="BD270" i="2"/>
  <c r="AZ248" i="2"/>
  <c r="AD181" i="2"/>
  <c r="AF181" i="2"/>
  <c r="BD123" i="2"/>
  <c r="BJ123" i="2"/>
  <c r="BL121" i="2"/>
  <c r="BJ121" i="2"/>
  <c r="AD113" i="2"/>
  <c r="P88" i="2"/>
  <c r="P167" i="2" s="1"/>
  <c r="AF84" i="2"/>
  <c r="AF43" i="2"/>
  <c r="AJ34" i="2"/>
  <c r="AH34" i="2"/>
  <c r="AX34" i="2"/>
  <c r="R30" i="2"/>
  <c r="R40" i="2"/>
  <c r="AR22" i="2"/>
  <c r="T40" i="2"/>
  <c r="BL757" i="3"/>
  <c r="BD747" i="3"/>
  <c r="BB747" i="3"/>
  <c r="Z747" i="3"/>
  <c r="BF747" i="3"/>
  <c r="BJ747" i="3"/>
  <c r="AJ747" i="3"/>
  <c r="AH747" i="3"/>
  <c r="AR741" i="3"/>
  <c r="AH741" i="3"/>
  <c r="AD741" i="3"/>
  <c r="AF741" i="3"/>
  <c r="BB741" i="3"/>
  <c r="P751" i="3"/>
  <c r="AL738" i="3"/>
  <c r="AT738" i="3"/>
  <c r="AR732" i="3"/>
  <c r="AP732" i="3"/>
  <c r="AF732" i="3"/>
  <c r="AD732" i="3"/>
  <c r="AR681" i="3"/>
  <c r="AL681" i="3"/>
  <c r="AP681" i="3"/>
  <c r="AF681" i="3"/>
  <c r="AD681" i="3"/>
  <c r="AP742" i="2"/>
  <c r="AL739" i="2"/>
  <c r="AD735" i="2"/>
  <c r="AD734" i="2"/>
  <c r="AP694" i="2"/>
  <c r="BB589" i="2"/>
  <c r="AD589" i="2"/>
  <c r="BB562" i="2"/>
  <c r="AD562" i="2"/>
  <c r="P569" i="2"/>
  <c r="AF562" i="2"/>
  <c r="BD469" i="2"/>
  <c r="N473" i="2"/>
  <c r="AX469" i="2"/>
  <c r="AZ469" i="2"/>
  <c r="AN233" i="2"/>
  <c r="AV233" i="2"/>
  <c r="BF233" i="2"/>
  <c r="AD153" i="2"/>
  <c r="P157" i="2"/>
  <c r="AD122" i="2"/>
  <c r="AD101" i="2"/>
  <c r="AV751" i="2"/>
  <c r="T747" i="2"/>
  <c r="Z744" i="2"/>
  <c r="AH744" i="2"/>
  <c r="BJ743" i="2"/>
  <c r="BJ741" i="2"/>
  <c r="AH741" i="2"/>
  <c r="AP740" i="2"/>
  <c r="AP738" i="2"/>
  <c r="AR737" i="2"/>
  <c r="AF735" i="2"/>
  <c r="AL734" i="2"/>
  <c r="AR733" i="2"/>
  <c r="AD733" i="2"/>
  <c r="AR728" i="2"/>
  <c r="AD728" i="2"/>
  <c r="AR714" i="2"/>
  <c r="AR709" i="2"/>
  <c r="AF709" i="2"/>
  <c r="AR702" i="2"/>
  <c r="P704" i="2"/>
  <c r="AD701" i="2"/>
  <c r="AN701" i="2"/>
  <c r="BB694" i="2"/>
  <c r="BF693" i="2"/>
  <c r="AR678" i="2"/>
  <c r="BB677" i="2"/>
  <c r="AR676" i="2"/>
  <c r="AF676" i="2"/>
  <c r="BB672" i="2"/>
  <c r="AD672" i="2"/>
  <c r="BF668" i="2"/>
  <c r="BJ666" i="2"/>
  <c r="AD665" i="2"/>
  <c r="BJ665" i="2"/>
  <c r="BL645" i="2"/>
  <c r="BB638" i="2"/>
  <c r="AN638" i="2"/>
  <c r="AF636" i="2"/>
  <c r="AP636" i="2"/>
  <c r="BB621" i="2"/>
  <c r="AN621" i="2"/>
  <c r="AR613" i="2"/>
  <c r="AB612" i="2"/>
  <c r="AJ612" i="2"/>
  <c r="AR598" i="2"/>
  <c r="BJ597" i="2"/>
  <c r="N602" i="2"/>
  <c r="AP594" i="2"/>
  <c r="AF589" i="2"/>
  <c r="AR586" i="2"/>
  <c r="AD586" i="2"/>
  <c r="AF586" i="2"/>
  <c r="BB585" i="2"/>
  <c r="AF585" i="2"/>
  <c r="AF574" i="2"/>
  <c r="BB563" i="2"/>
  <c r="AR562" i="2"/>
  <c r="AB561" i="2"/>
  <c r="AJ561" i="2"/>
  <c r="AR539" i="2"/>
  <c r="BJ539" i="2"/>
  <c r="AX532" i="2"/>
  <c r="P551" i="2"/>
  <c r="AD525" i="2"/>
  <c r="BJ513" i="2"/>
  <c r="AD511" i="2"/>
  <c r="AN511" i="2"/>
  <c r="AL511" i="2"/>
  <c r="AH427" i="2"/>
  <c r="AN417" i="2"/>
  <c r="AL417" i="2"/>
  <c r="AT417" i="2"/>
  <c r="AR404" i="2"/>
  <c r="AP404" i="2"/>
  <c r="P406" i="2"/>
  <c r="N366" i="2"/>
  <c r="AH361" i="2"/>
  <c r="AV295" i="2"/>
  <c r="BH295" i="2"/>
  <c r="AF279" i="2"/>
  <c r="AZ275" i="2"/>
  <c r="BL269" i="2"/>
  <c r="AV264" i="2"/>
  <c r="BL264" i="2"/>
  <c r="AB243" i="2"/>
  <c r="AJ234" i="2"/>
  <c r="AZ234" i="2"/>
  <c r="N231" i="2"/>
  <c r="AT228" i="2"/>
  <c r="AV228" i="2"/>
  <c r="BB214" i="2"/>
  <c r="AV201" i="2"/>
  <c r="R206" i="2"/>
  <c r="AR193" i="2"/>
  <c r="AP193" i="2"/>
  <c r="X185" i="2"/>
  <c r="X204" i="2" s="1"/>
  <c r="Z84" i="2"/>
  <c r="AH44" i="2"/>
  <c r="AF27" i="2"/>
  <c r="AR16" i="2"/>
  <c r="AD16" i="2"/>
  <c r="AP16" i="2"/>
  <c r="AL713" i="3"/>
  <c r="AT713" i="3"/>
  <c r="AD446" i="2"/>
  <c r="V429" i="2"/>
  <c r="V432" i="2" s="1"/>
  <c r="AF408" i="2"/>
  <c r="AL362" i="2"/>
  <c r="Z279" i="2"/>
  <c r="AD188" i="2"/>
  <c r="AV182" i="2"/>
  <c r="V185" i="2"/>
  <c r="AL99" i="2"/>
  <c r="AN67" i="2"/>
  <c r="BD43" i="2"/>
  <c r="BL747" i="3"/>
  <c r="BL745" i="3"/>
  <c r="BD743" i="3"/>
  <c r="Z743" i="3"/>
  <c r="BF743" i="3"/>
  <c r="AJ743" i="3"/>
  <c r="BD741" i="3"/>
  <c r="BJ741" i="3"/>
  <c r="AJ741" i="3"/>
  <c r="AD740" i="3"/>
  <c r="AF738" i="3"/>
  <c r="BB738" i="3"/>
  <c r="AF713" i="3"/>
  <c r="AR698" i="3"/>
  <c r="AP698" i="3"/>
  <c r="AD698" i="3"/>
  <c r="AF698" i="3"/>
  <c r="BH697" i="3"/>
  <c r="AL697" i="3"/>
  <c r="AR680" i="3"/>
  <c r="AP680" i="3"/>
  <c r="AD680" i="3"/>
  <c r="AF680" i="3"/>
  <c r="AB579" i="2"/>
  <c r="AJ579" i="2"/>
  <c r="AB574" i="2"/>
  <c r="AJ574" i="2"/>
  <c r="AP562" i="2"/>
  <c r="AP561" i="2"/>
  <c r="AP525" i="2"/>
  <c r="BB524" i="2"/>
  <c r="AR518" i="2"/>
  <c r="AD518" i="2"/>
  <c r="AR513" i="2"/>
  <c r="P515" i="2"/>
  <c r="BF509" i="2"/>
  <c r="BH467" i="2"/>
  <c r="BH466" i="2"/>
  <c r="P468" i="2"/>
  <c r="X448" i="2"/>
  <c r="X454" i="2" s="1"/>
  <c r="AP446" i="2"/>
  <c r="BF444" i="2"/>
  <c r="AT426" i="2"/>
  <c r="BJ424" i="2"/>
  <c r="BF416" i="2"/>
  <c r="N367" i="2"/>
  <c r="N412" i="2" s="1"/>
  <c r="AV325" i="2"/>
  <c r="BH280" i="2"/>
  <c r="N282" i="2"/>
  <c r="N285" i="2" s="1"/>
  <c r="BH275" i="2"/>
  <c r="Z272" i="2"/>
  <c r="AH272" i="2"/>
  <c r="AN271" i="2"/>
  <c r="AN264" i="2"/>
  <c r="BF248" i="2"/>
  <c r="BF242" i="2"/>
  <c r="AJ241" i="2"/>
  <c r="AJ240" i="2"/>
  <c r="AB240" i="2"/>
  <c r="AR190" i="2"/>
  <c r="AJ189" i="2"/>
  <c r="AB189" i="2"/>
  <c r="AH189" i="2"/>
  <c r="AR181" i="2"/>
  <c r="AR129" i="2"/>
  <c r="AR125" i="2"/>
  <c r="AF125" i="2"/>
  <c r="AR120" i="2"/>
  <c r="AR118" i="2"/>
  <c r="BF94" i="2"/>
  <c r="Z67" i="2"/>
  <c r="AH67" i="2"/>
  <c r="AR66" i="2"/>
  <c r="AB62" i="2"/>
  <c r="BF44" i="2"/>
  <c r="AB44" i="2"/>
  <c r="BL43" i="2"/>
  <c r="BJ43" i="2"/>
  <c r="AR27" i="2"/>
  <c r="BF22" i="2"/>
  <c r="AR21" i="2"/>
  <c r="AD21" i="2"/>
  <c r="AN15" i="2"/>
  <c r="AF15" i="2"/>
  <c r="AN757" i="3"/>
  <c r="AT748" i="3"/>
  <c r="AP747" i="3"/>
  <c r="AT746" i="3"/>
  <c r="AP745" i="3"/>
  <c r="AT744" i="3"/>
  <c r="BH744" i="3"/>
  <c r="BL743" i="3"/>
  <c r="AP743" i="3"/>
  <c r="BH742" i="3"/>
  <c r="AP740" i="3"/>
  <c r="AP738" i="3"/>
  <c r="AD737" i="3"/>
  <c r="BB698" i="3"/>
  <c r="Z698" i="3"/>
  <c r="BB680" i="3"/>
  <c r="Z680" i="3"/>
  <c r="BL676" i="3"/>
  <c r="AP676" i="3"/>
  <c r="AD596" i="2"/>
  <c r="AN595" i="2"/>
  <c r="AR593" i="2"/>
  <c r="AF593" i="2"/>
  <c r="AR592" i="2"/>
  <c r="AD592" i="2"/>
  <c r="AN589" i="2"/>
  <c r="AP585" i="2"/>
  <c r="AP579" i="2"/>
  <c r="AP574" i="2"/>
  <c r="BB565" i="2"/>
  <c r="AR563" i="2"/>
  <c r="AD563" i="2"/>
  <c r="AN562" i="2"/>
  <c r="BF548" i="2"/>
  <c r="BB539" i="2"/>
  <c r="N552" i="2"/>
  <c r="AP537" i="2"/>
  <c r="AL531" i="2"/>
  <c r="AF531" i="2"/>
  <c r="BF529" i="2"/>
  <c r="BJ525" i="2"/>
  <c r="AR524" i="2"/>
  <c r="AH518" i="2"/>
  <c r="AB518" i="2"/>
  <c r="AP511" i="2"/>
  <c r="AF509" i="2"/>
  <c r="BD470" i="2"/>
  <c r="AB469" i="2"/>
  <c r="BD466" i="2"/>
  <c r="N468" i="2"/>
  <c r="AT447" i="2"/>
  <c r="AF445" i="2"/>
  <c r="AT445" i="2"/>
  <c r="AR444" i="2"/>
  <c r="AD444" i="2"/>
  <c r="AF427" i="2"/>
  <c r="AL426" i="2"/>
  <c r="BF425" i="2"/>
  <c r="AP417" i="2"/>
  <c r="AF416" i="2"/>
  <c r="AD408" i="2"/>
  <c r="T406" i="2"/>
  <c r="AN403" i="2"/>
  <c r="AF361" i="2"/>
  <c r="Z330" i="2"/>
  <c r="BH326" i="2"/>
  <c r="Z299" i="2"/>
  <c r="AN279" i="2"/>
  <c r="BL278" i="2"/>
  <c r="BH269" i="2"/>
  <c r="BF264" i="2"/>
  <c r="AV242" i="2"/>
  <c r="AR241" i="2"/>
  <c r="BL240" i="2"/>
  <c r="AJ239" i="2"/>
  <c r="AR229" i="2"/>
  <c r="AT194" i="2"/>
  <c r="BH193" i="2"/>
  <c r="BD188" i="2"/>
  <c r="AF183" i="2"/>
  <c r="AR178" i="2"/>
  <c r="P149" i="2"/>
  <c r="BJ118" i="2"/>
  <c r="AT99" i="2"/>
  <c r="AB66" i="2"/>
  <c r="BF62" i="2"/>
  <c r="AV43" i="2"/>
  <c r="BH27" i="2"/>
  <c r="AF16" i="2"/>
  <c r="AJ749" i="3"/>
  <c r="AR748" i="3"/>
  <c r="AR746" i="3"/>
  <c r="AR744" i="3"/>
  <c r="AX743" i="3"/>
  <c r="AT742" i="3"/>
  <c r="AF742" i="3"/>
  <c r="BB742" i="3"/>
  <c r="AX741" i="3"/>
  <c r="Z741" i="3"/>
  <c r="AL740" i="3"/>
  <c r="BD739" i="3"/>
  <c r="Z739" i="3"/>
  <c r="BF739" i="3"/>
  <c r="AJ739" i="3"/>
  <c r="BD737" i="3"/>
  <c r="BJ737" i="3"/>
  <c r="AJ737" i="3"/>
  <c r="BH732" i="3"/>
  <c r="AR718" i="3"/>
  <c r="AP713" i="3"/>
  <c r="BJ706" i="3"/>
  <c r="BL705" i="3"/>
  <c r="T708" i="3"/>
  <c r="AT697" i="3"/>
  <c r="V700" i="3"/>
  <c r="BF698" i="3"/>
  <c r="BB697" i="3"/>
  <c r="AD682" i="3"/>
  <c r="BF680" i="3"/>
  <c r="N678" i="3"/>
  <c r="N684" i="3" s="1"/>
  <c r="AP675" i="3"/>
  <c r="AF675" i="3"/>
  <c r="AD672" i="3"/>
  <c r="BF670" i="3"/>
  <c r="AP670" i="3"/>
  <c r="AD669" i="3"/>
  <c r="AD652" i="3"/>
  <c r="AP649" i="3"/>
  <c r="Z649" i="3"/>
  <c r="P646" i="3"/>
  <c r="AP642" i="3"/>
  <c r="Z642" i="3"/>
  <c r="AD633" i="3"/>
  <c r="X629" i="3"/>
  <c r="AB629" i="3" s="1"/>
  <c r="AD626" i="3"/>
  <c r="AP625" i="3"/>
  <c r="Z625" i="3"/>
  <c r="AL625" i="3"/>
  <c r="AN617" i="3"/>
  <c r="R606" i="3"/>
  <c r="AD602" i="3"/>
  <c r="Z599" i="3"/>
  <c r="BD599" i="3"/>
  <c r="AL596" i="3"/>
  <c r="BF595" i="3"/>
  <c r="AV595" i="3"/>
  <c r="AL592" i="3"/>
  <c r="BF589" i="3"/>
  <c r="AF589" i="3"/>
  <c r="AF582" i="3"/>
  <c r="BL567" i="3"/>
  <c r="AN565" i="3"/>
  <c r="BB563" i="3"/>
  <c r="AJ563" i="3"/>
  <c r="BB550" i="3"/>
  <c r="AJ550" i="3"/>
  <c r="X548" i="3"/>
  <c r="BB546" i="3"/>
  <c r="AL546" i="3"/>
  <c r="AB546" i="3"/>
  <c r="AV545" i="3"/>
  <c r="AF541" i="3"/>
  <c r="BB539" i="3"/>
  <c r="AL539" i="3"/>
  <c r="AH534" i="3"/>
  <c r="AJ534" i="3"/>
  <c r="AZ534" i="3"/>
  <c r="AD531" i="3"/>
  <c r="AV526" i="3"/>
  <c r="BF526" i="3"/>
  <c r="Z522" i="3"/>
  <c r="AB522" i="3"/>
  <c r="BF522" i="3"/>
  <c r="AH522" i="3"/>
  <c r="AZ522" i="3"/>
  <c r="AJ522" i="3"/>
  <c r="AZ520" i="3"/>
  <c r="AB515" i="3"/>
  <c r="AJ515" i="3"/>
  <c r="AD515" i="3"/>
  <c r="AF515" i="3"/>
  <c r="BB515" i="3"/>
  <c r="BD515" i="3"/>
  <c r="AR427" i="3"/>
  <c r="Z427" i="3"/>
  <c r="AP427" i="3"/>
  <c r="P431" i="3"/>
  <c r="AD427" i="3"/>
  <c r="AF427" i="3"/>
  <c r="BB427" i="3"/>
  <c r="AN426" i="3"/>
  <c r="AT426" i="3"/>
  <c r="R432" i="3"/>
  <c r="AL426" i="3"/>
  <c r="AP405" i="3"/>
  <c r="AP364" i="3"/>
  <c r="AR364" i="3"/>
  <c r="T369" i="3"/>
  <c r="T414" i="3" s="1"/>
  <c r="AT363" i="3"/>
  <c r="R368" i="3"/>
  <c r="AN368" i="3" s="1"/>
  <c r="AL363" i="3"/>
  <c r="BF363" i="3"/>
  <c r="BD328" i="3"/>
  <c r="AB328" i="3"/>
  <c r="BH328" i="3"/>
  <c r="AZ328" i="3"/>
  <c r="AT281" i="3"/>
  <c r="AV281" i="3"/>
  <c r="BL281" i="3"/>
  <c r="AF564" i="3"/>
  <c r="AV513" i="3"/>
  <c r="BH513" i="3"/>
  <c r="R517" i="3"/>
  <c r="AR410" i="3"/>
  <c r="Z410" i="3"/>
  <c r="AP410" i="3"/>
  <c r="AD410" i="3"/>
  <c r="AF410" i="3"/>
  <c r="BB410" i="3"/>
  <c r="AD405" i="3"/>
  <c r="AF405" i="3"/>
  <c r="P408" i="3"/>
  <c r="BD698" i="3"/>
  <c r="AJ698" i="3"/>
  <c r="BD680" i="3"/>
  <c r="AJ680" i="3"/>
  <c r="AL672" i="3"/>
  <c r="AF670" i="3"/>
  <c r="BD670" i="3"/>
  <c r="AJ670" i="3"/>
  <c r="AL669" i="3"/>
  <c r="AL652" i="3"/>
  <c r="AF649" i="3"/>
  <c r="BD649" i="3"/>
  <c r="AJ649" i="3"/>
  <c r="X646" i="3"/>
  <c r="AH646" i="3" s="1"/>
  <c r="T645" i="3"/>
  <c r="AF642" i="3"/>
  <c r="BD642" i="3"/>
  <c r="AJ642" i="3"/>
  <c r="AP641" i="3"/>
  <c r="AR641" i="3"/>
  <c r="P629" i="3"/>
  <c r="BD629" i="3" s="1"/>
  <c r="AH626" i="3"/>
  <c r="AF625" i="3"/>
  <c r="BD625" i="3"/>
  <c r="AJ625" i="3"/>
  <c r="T619" i="3"/>
  <c r="AL616" i="3"/>
  <c r="BH602" i="3"/>
  <c r="AL602" i="3"/>
  <c r="AJ602" i="3"/>
  <c r="Z601" i="3"/>
  <c r="BJ599" i="3"/>
  <c r="BH598" i="3"/>
  <c r="AB598" i="3"/>
  <c r="BF597" i="3"/>
  <c r="AF597" i="3"/>
  <c r="AF596" i="3"/>
  <c r="BD596" i="3"/>
  <c r="AH596" i="3"/>
  <c r="AF595" i="3"/>
  <c r="AF592" i="3"/>
  <c r="BD592" i="3"/>
  <c r="AH592" i="3"/>
  <c r="BJ589" i="3"/>
  <c r="BH588" i="3"/>
  <c r="AB588" i="3"/>
  <c r="BH583" i="3"/>
  <c r="AB583" i="3"/>
  <c r="BF582" i="3"/>
  <c r="BJ582" i="3"/>
  <c r="BH581" i="3"/>
  <c r="AB581" i="3"/>
  <c r="BH576" i="3"/>
  <c r="AB576" i="3"/>
  <c r="AF575" i="3"/>
  <c r="T571" i="3"/>
  <c r="T569" i="3"/>
  <c r="BH567" i="3"/>
  <c r="AN563" i="3"/>
  <c r="AD563" i="3"/>
  <c r="AR563" i="3"/>
  <c r="X554" i="3"/>
  <c r="N553" i="3"/>
  <c r="AN550" i="3"/>
  <c r="AR550" i="3"/>
  <c r="P548" i="3"/>
  <c r="AF546" i="3"/>
  <c r="BD546" i="3"/>
  <c r="AH546" i="3"/>
  <c r="AZ545" i="3"/>
  <c r="BH545" i="3"/>
  <c r="BF541" i="3"/>
  <c r="AV541" i="3"/>
  <c r="AF539" i="3"/>
  <c r="BD539" i="3"/>
  <c r="AB534" i="3"/>
  <c r="BH533" i="3"/>
  <c r="AN533" i="3"/>
  <c r="R536" i="3"/>
  <c r="AZ531" i="3"/>
  <c r="AF531" i="3"/>
  <c r="BF513" i="3"/>
  <c r="AN472" i="3"/>
  <c r="BH472" i="3"/>
  <c r="AV472" i="3"/>
  <c r="AL471" i="3"/>
  <c r="BH471" i="3"/>
  <c r="AN471" i="3"/>
  <c r="R473" i="3"/>
  <c r="BF469" i="3"/>
  <c r="AB469" i="3"/>
  <c r="BH469" i="3"/>
  <c r="AX469" i="3"/>
  <c r="AZ469" i="3"/>
  <c r="N470" i="3"/>
  <c r="AR429" i="3"/>
  <c r="Z429" i="3"/>
  <c r="AP429" i="3"/>
  <c r="AD429" i="3"/>
  <c r="AF429" i="3"/>
  <c r="BB429" i="3"/>
  <c r="AN428" i="3"/>
  <c r="AT428" i="3"/>
  <c r="AL428" i="3"/>
  <c r="AB421" i="3"/>
  <c r="Z421" i="3"/>
  <c r="AD419" i="3"/>
  <c r="AF419" i="3"/>
  <c r="BB419" i="3"/>
  <c r="BJ418" i="3"/>
  <c r="AP418" i="3"/>
  <c r="T421" i="3"/>
  <c r="AV421" i="3" s="1"/>
  <c r="Z365" i="3"/>
  <c r="BJ365" i="3"/>
  <c r="AV272" i="3"/>
  <c r="BH272" i="3"/>
  <c r="BL741" i="3"/>
  <c r="BL737" i="3"/>
  <c r="BB718" i="3"/>
  <c r="AH718" i="3"/>
  <c r="AR706" i="3"/>
  <c r="BB705" i="3"/>
  <c r="AH705" i="3"/>
  <c r="X700" i="3"/>
  <c r="BJ698" i="3"/>
  <c r="BL698" i="3"/>
  <c r="BD682" i="3"/>
  <c r="AJ682" i="3"/>
  <c r="BJ680" i="3"/>
  <c r="BL680" i="3"/>
  <c r="BB676" i="3"/>
  <c r="AH676" i="3"/>
  <c r="AH675" i="3"/>
  <c r="BB672" i="3"/>
  <c r="BJ670" i="3"/>
  <c r="BL670" i="3"/>
  <c r="BJ649" i="3"/>
  <c r="BL649" i="3"/>
  <c r="V646" i="3"/>
  <c r="AX646" i="3" s="1"/>
  <c r="BJ642" i="3"/>
  <c r="BL642" i="3"/>
  <c r="AL641" i="3"/>
  <c r="BD640" i="3"/>
  <c r="AJ640" i="3"/>
  <c r="N629" i="3"/>
  <c r="AX629" i="3" s="1"/>
  <c r="AF626" i="3"/>
  <c r="BJ625" i="3"/>
  <c r="BL625" i="3"/>
  <c r="AN599" i="3"/>
  <c r="BB598" i="3"/>
  <c r="AJ598" i="3"/>
  <c r="AR596" i="3"/>
  <c r="BL595" i="3"/>
  <c r="AR592" i="3"/>
  <c r="BH589" i="3"/>
  <c r="BB588" i="3"/>
  <c r="AJ588" i="3"/>
  <c r="BB583" i="3"/>
  <c r="AJ583" i="3"/>
  <c r="BD582" i="3"/>
  <c r="AN582" i="3"/>
  <c r="BH582" i="3"/>
  <c r="BB581" i="3"/>
  <c r="AJ581" i="3"/>
  <c r="BB576" i="3"/>
  <c r="AJ576" i="3"/>
  <c r="BF575" i="3"/>
  <c r="N571" i="3"/>
  <c r="N569" i="3"/>
  <c r="AF567" i="3"/>
  <c r="BD565" i="3"/>
  <c r="AH565" i="3"/>
  <c r="BJ564" i="3"/>
  <c r="BH563" i="3"/>
  <c r="AB563" i="3"/>
  <c r="P554" i="3"/>
  <c r="BH550" i="3"/>
  <c r="AB550" i="3"/>
  <c r="BH546" i="3"/>
  <c r="AV546" i="3"/>
  <c r="BL545" i="3"/>
  <c r="AB545" i="3"/>
  <c r="BD541" i="3"/>
  <c r="AN541" i="3"/>
  <c r="BJ541" i="3"/>
  <c r="BH539" i="3"/>
  <c r="AV539" i="3"/>
  <c r="BH534" i="3"/>
  <c r="AB533" i="3"/>
  <c r="AD533" i="3"/>
  <c r="BD533" i="3"/>
  <c r="AB531" i="3"/>
  <c r="AN531" i="3"/>
  <c r="BH531" i="3"/>
  <c r="AL527" i="3"/>
  <c r="X529" i="3"/>
  <c r="AD527" i="3"/>
  <c r="BD522" i="3"/>
  <c r="AN515" i="3"/>
  <c r="AZ481" i="3"/>
  <c r="AL452" i="3"/>
  <c r="BH452" i="3"/>
  <c r="AN452" i="3"/>
  <c r="AR449" i="3"/>
  <c r="X450" i="3"/>
  <c r="X456" i="3" s="1"/>
  <c r="AD449" i="3"/>
  <c r="AF449" i="3"/>
  <c r="BB449" i="3"/>
  <c r="BJ448" i="3"/>
  <c r="AP448" i="3"/>
  <c r="T455" i="3"/>
  <c r="BB447" i="3"/>
  <c r="AH427" i="3"/>
  <c r="AB406" i="3"/>
  <c r="BJ406" i="3"/>
  <c r="V408" i="3"/>
  <c r="Z406" i="3"/>
  <c r="AJ406" i="3"/>
  <c r="AH406" i="3"/>
  <c r="AX406" i="3"/>
  <c r="BF216" i="3"/>
  <c r="V219" i="3"/>
  <c r="BF219" i="3" s="1"/>
  <c r="BJ216" i="3"/>
  <c r="AZ216" i="3"/>
  <c r="N219" i="3"/>
  <c r="AX216" i="3"/>
  <c r="BJ522" i="3"/>
  <c r="Z515" i="3"/>
  <c r="AH515" i="3"/>
  <c r="AL511" i="3"/>
  <c r="AD471" i="3"/>
  <c r="X475" i="3"/>
  <c r="AF468" i="3"/>
  <c r="AD452" i="3"/>
  <c r="AL449" i="3"/>
  <c r="Z448" i="3"/>
  <c r="AF447" i="3"/>
  <c r="AR446" i="3"/>
  <c r="AB429" i="3"/>
  <c r="AJ429" i="3"/>
  <c r="AP428" i="3"/>
  <c r="AB427" i="3"/>
  <c r="AJ427" i="3"/>
  <c r="AP426" i="3"/>
  <c r="AL419" i="3"/>
  <c r="Z418" i="3"/>
  <c r="AB410" i="3"/>
  <c r="AJ410" i="3"/>
  <c r="BH405" i="3"/>
  <c r="AL405" i="3"/>
  <c r="AD365" i="3"/>
  <c r="AR363" i="3"/>
  <c r="AF363" i="3"/>
  <c r="Z337" i="3"/>
  <c r="AJ337" i="3"/>
  <c r="AD337" i="3"/>
  <c r="BD337" i="3"/>
  <c r="BH332" i="3"/>
  <c r="AB332" i="3"/>
  <c r="AL332" i="3"/>
  <c r="AN332" i="3"/>
  <c r="BF332" i="3"/>
  <c r="BH327" i="3"/>
  <c r="AB301" i="3"/>
  <c r="AJ301" i="3"/>
  <c r="AN301" i="3"/>
  <c r="AF301" i="3"/>
  <c r="AD301" i="3"/>
  <c r="BD301" i="3"/>
  <c r="AV282" i="3"/>
  <c r="BL282" i="3"/>
  <c r="Z278" i="3"/>
  <c r="AJ278" i="3"/>
  <c r="AD278" i="3"/>
  <c r="AF278" i="3"/>
  <c r="BD278" i="3"/>
  <c r="AR243" i="3"/>
  <c r="AL243" i="3"/>
  <c r="AF243" i="3"/>
  <c r="BB243" i="3"/>
  <c r="AD243" i="3"/>
  <c r="BB241" i="3"/>
  <c r="BJ241" i="3"/>
  <c r="AN196" i="3"/>
  <c r="AL196" i="3"/>
  <c r="AT196" i="3"/>
  <c r="AH539" i="3"/>
  <c r="BJ533" i="3"/>
  <c r="AV531" i="3"/>
  <c r="BD527" i="3"/>
  <c r="AJ527" i="3"/>
  <c r="AB526" i="3"/>
  <c r="P529" i="3"/>
  <c r="AN522" i="3"/>
  <c r="BB520" i="3"/>
  <c r="AP515" i="3"/>
  <c r="AB484" i="3"/>
  <c r="BD484" i="3"/>
  <c r="BD481" i="3"/>
  <c r="AJ471" i="3"/>
  <c r="AL469" i="3"/>
  <c r="P455" i="3"/>
  <c r="P453" i="3"/>
  <c r="BD453" i="3" s="1"/>
  <c r="AJ452" i="3"/>
  <c r="BL449" i="3"/>
  <c r="AH448" i="3"/>
  <c r="AR448" i="3"/>
  <c r="AN447" i="3"/>
  <c r="BB446" i="3"/>
  <c r="AB446" i="3"/>
  <c r="AJ446" i="3"/>
  <c r="T431" i="3"/>
  <c r="AX429" i="3"/>
  <c r="BJ428" i="3"/>
  <c r="AX427" i="3"/>
  <c r="AH418" i="3"/>
  <c r="AR418" i="3"/>
  <c r="AX410" i="3"/>
  <c r="N408" i="3"/>
  <c r="BB365" i="3"/>
  <c r="AL365" i="3"/>
  <c r="BB363" i="3"/>
  <c r="AH363" i="3"/>
  <c r="R340" i="3"/>
  <c r="AV338" i="3"/>
  <c r="AN337" i="3"/>
  <c r="AL328" i="3"/>
  <c r="AN328" i="3"/>
  <c r="BF328" i="3"/>
  <c r="Z305" i="3"/>
  <c r="BD305" i="3"/>
  <c r="BL305" i="3"/>
  <c r="AJ305" i="3"/>
  <c r="AZ305" i="3"/>
  <c r="AB278" i="3"/>
  <c r="Z275" i="3"/>
  <c r="AJ275" i="3"/>
  <c r="AD275" i="3"/>
  <c r="AF275" i="3"/>
  <c r="AR265" i="3"/>
  <c r="AL265" i="3"/>
  <c r="AD265" i="3"/>
  <c r="AF265" i="3"/>
  <c r="BB265" i="3"/>
  <c r="P268" i="3"/>
  <c r="BL250" i="3"/>
  <c r="AP250" i="3"/>
  <c r="AP249" i="3"/>
  <c r="AT249" i="3"/>
  <c r="AH242" i="3"/>
  <c r="AT236" i="3"/>
  <c r="BJ236" i="3"/>
  <c r="AP236" i="3"/>
  <c r="BJ515" i="3"/>
  <c r="AZ515" i="3"/>
  <c r="AP472" i="3"/>
  <c r="AF471" i="3"/>
  <c r="Z469" i="3"/>
  <c r="AD469" i="3"/>
  <c r="AN449" i="3"/>
  <c r="AN419" i="3"/>
  <c r="V369" i="3"/>
  <c r="V414" i="3" s="1"/>
  <c r="AZ332" i="3"/>
  <c r="BH279" i="3"/>
  <c r="AV279" i="3"/>
  <c r="AF277" i="3"/>
  <c r="AT274" i="3"/>
  <c r="BL274" i="3"/>
  <c r="AV274" i="3"/>
  <c r="AL273" i="3"/>
  <c r="AN273" i="3"/>
  <c r="BF273" i="3"/>
  <c r="AL271" i="3"/>
  <c r="AN271" i="3"/>
  <c r="BH271" i="3"/>
  <c r="AR266" i="3"/>
  <c r="BJ266" i="3"/>
  <c r="AT266" i="3"/>
  <c r="BD244" i="3"/>
  <c r="Z244" i="3"/>
  <c r="BF244" i="3"/>
  <c r="BJ244" i="3"/>
  <c r="BB244" i="3"/>
  <c r="AJ244" i="3"/>
  <c r="AH244" i="3"/>
  <c r="AD242" i="3"/>
  <c r="AF242" i="3"/>
  <c r="BD235" i="3"/>
  <c r="Z235" i="3"/>
  <c r="BF235" i="3"/>
  <c r="BB235" i="3"/>
  <c r="AJ235" i="3"/>
  <c r="AX235" i="3"/>
  <c r="BD231" i="3"/>
  <c r="Z231" i="3"/>
  <c r="BF231" i="3"/>
  <c r="BB231" i="3"/>
  <c r="AJ231" i="3"/>
  <c r="AX231" i="3"/>
  <c r="AN203" i="3"/>
  <c r="AL203" i="3"/>
  <c r="AV203" i="3"/>
  <c r="AR200" i="3"/>
  <c r="AH200" i="3"/>
  <c r="AL200" i="3"/>
  <c r="Z200" i="3"/>
  <c r="AD200" i="3"/>
  <c r="AF200" i="3"/>
  <c r="BB200" i="3"/>
  <c r="AF338" i="3"/>
  <c r="N330" i="3"/>
  <c r="BL327" i="3"/>
  <c r="AB305" i="3"/>
  <c r="Z281" i="3"/>
  <c r="AH281" i="3"/>
  <c r="AJ280" i="3"/>
  <c r="AT279" i="3"/>
  <c r="BH278" i="3"/>
  <c r="AL278" i="3"/>
  <c r="BF275" i="3"/>
  <c r="AL275" i="3"/>
  <c r="BL272" i="3"/>
  <c r="AT272" i="3"/>
  <c r="BD266" i="3"/>
  <c r="AH266" i="3"/>
  <c r="BD250" i="3"/>
  <c r="AJ250" i="3"/>
  <c r="AR245" i="3"/>
  <c r="P247" i="3"/>
  <c r="AT243" i="3"/>
  <c r="BF242" i="3"/>
  <c r="AP242" i="3"/>
  <c r="BL216" i="3"/>
  <c r="AN200" i="3"/>
  <c r="BH200" i="3"/>
  <c r="AT200" i="3"/>
  <c r="AN190" i="3"/>
  <c r="AL190" i="3"/>
  <c r="BJ178" i="3"/>
  <c r="AD177" i="3"/>
  <c r="BD177" i="3"/>
  <c r="AF177" i="3"/>
  <c r="AT153" i="3"/>
  <c r="AL153" i="3"/>
  <c r="BD128" i="3"/>
  <c r="Z128" i="3"/>
  <c r="BF128" i="3"/>
  <c r="AB128" i="3"/>
  <c r="BJ128" i="3"/>
  <c r="AH128" i="3"/>
  <c r="AX128" i="3"/>
  <c r="AJ128" i="3"/>
  <c r="AZ128" i="3"/>
  <c r="AH127" i="3"/>
  <c r="AL127" i="3"/>
  <c r="AJ127" i="3"/>
  <c r="AD127" i="3"/>
  <c r="AF127" i="3"/>
  <c r="BB127" i="3"/>
  <c r="AL337" i="3"/>
  <c r="Z332" i="3"/>
  <c r="AD332" i="3"/>
  <c r="V330" i="3"/>
  <c r="V334" i="3" s="1"/>
  <c r="Z328" i="3"/>
  <c r="AD328" i="3"/>
  <c r="BD327" i="3"/>
  <c r="AN327" i="3"/>
  <c r="BJ305" i="3"/>
  <c r="AB280" i="3"/>
  <c r="AL280" i="3"/>
  <c r="AF279" i="3"/>
  <c r="Z277" i="3"/>
  <c r="AH277" i="3"/>
  <c r="Z273" i="3"/>
  <c r="AD273" i="3"/>
  <c r="BD272" i="3"/>
  <c r="Z271" i="3"/>
  <c r="AD271" i="3"/>
  <c r="AZ266" i="3"/>
  <c r="AB266" i="3"/>
  <c r="AB265" i="3"/>
  <c r="AH265" i="3"/>
  <c r="BF250" i="3"/>
  <c r="Z250" i="3"/>
  <c r="BL244" i="3"/>
  <c r="BD242" i="3"/>
  <c r="AJ242" i="3"/>
  <c r="BL235" i="3"/>
  <c r="AP235" i="3"/>
  <c r="BL231" i="3"/>
  <c r="AP231" i="3"/>
  <c r="AF196" i="3"/>
  <c r="R198" i="3"/>
  <c r="BH194" i="3"/>
  <c r="AB194" i="3"/>
  <c r="AT190" i="3"/>
  <c r="AR189" i="3"/>
  <c r="AH189" i="3"/>
  <c r="AD189" i="3"/>
  <c r="AF189" i="3"/>
  <c r="BD189" i="3"/>
  <c r="BD179" i="3"/>
  <c r="AR146" i="3"/>
  <c r="AL146" i="3"/>
  <c r="AD146" i="3"/>
  <c r="AF146" i="3"/>
  <c r="BJ129" i="3"/>
  <c r="AP129" i="3"/>
  <c r="AT129" i="3"/>
  <c r="BL128" i="3"/>
  <c r="AT43" i="3"/>
  <c r="BJ43" i="3"/>
  <c r="BL43" i="3"/>
  <c r="AV43" i="3"/>
  <c r="AN27" i="3"/>
  <c r="BH27" i="3"/>
  <c r="AL27" i="3"/>
  <c r="AD280" i="3"/>
  <c r="AR249" i="3"/>
  <c r="R247" i="3"/>
  <c r="BH241" i="3"/>
  <c r="AR236" i="3"/>
  <c r="AD236" i="3"/>
  <c r="BJ194" i="3"/>
  <c r="AR194" i="3"/>
  <c r="AN191" i="3"/>
  <c r="BF191" i="3"/>
  <c r="AV191" i="3"/>
  <c r="AT184" i="3"/>
  <c r="AV184" i="3"/>
  <c r="R186" i="3"/>
  <c r="R206" i="3" s="1"/>
  <c r="Z179" i="3"/>
  <c r="AB179" i="3"/>
  <c r="BF179" i="3"/>
  <c r="AH179" i="3"/>
  <c r="AZ179" i="3"/>
  <c r="AJ179" i="3"/>
  <c r="Z178" i="3"/>
  <c r="BD178" i="3"/>
  <c r="BL178" i="3"/>
  <c r="AH177" i="3"/>
  <c r="AL155" i="3"/>
  <c r="BF155" i="3"/>
  <c r="BH155" i="3"/>
  <c r="AP145" i="3"/>
  <c r="AR145" i="3"/>
  <c r="AD145" i="3"/>
  <c r="AF145" i="3"/>
  <c r="AR144" i="3"/>
  <c r="AL144" i="3"/>
  <c r="X149" i="3"/>
  <c r="AD144" i="3"/>
  <c r="AF144" i="3"/>
  <c r="P149" i="3"/>
  <c r="BB128" i="3"/>
  <c r="AH125" i="3"/>
  <c r="AB125" i="3"/>
  <c r="AL125" i="3"/>
  <c r="AJ125" i="3"/>
  <c r="AN125" i="3"/>
  <c r="AF125" i="3"/>
  <c r="BB125" i="3"/>
  <c r="AD125" i="3"/>
  <c r="AB84" i="3"/>
  <c r="AP84" i="3"/>
  <c r="X88" i="3"/>
  <c r="AJ84" i="3"/>
  <c r="AH84" i="3"/>
  <c r="AD84" i="3"/>
  <c r="BD84" i="3"/>
  <c r="AF84" i="3"/>
  <c r="P88" i="3"/>
  <c r="P86" i="3" s="1"/>
  <c r="AB189" i="3"/>
  <c r="AJ189" i="3"/>
  <c r="AD155" i="3"/>
  <c r="AB145" i="3"/>
  <c r="AJ145" i="3"/>
  <c r="BD127" i="3"/>
  <c r="AF126" i="3"/>
  <c r="BJ95" i="3"/>
  <c r="BL95" i="3"/>
  <c r="Z84" i="3"/>
  <c r="AV83" i="3"/>
  <c r="T87" i="3"/>
  <c r="AT87" i="3" s="1"/>
  <c r="AT83" i="3"/>
  <c r="BL66" i="3"/>
  <c r="AR66" i="3"/>
  <c r="AT66" i="3"/>
  <c r="BJ66" i="3"/>
  <c r="AB61" i="3"/>
  <c r="Z61" i="3"/>
  <c r="BL61" i="3"/>
  <c r="BD61" i="3"/>
  <c r="BJ61" i="3"/>
  <c r="AJ61" i="3"/>
  <c r="AX61" i="3"/>
  <c r="AN34" i="3"/>
  <c r="R36" i="3"/>
  <c r="AB33" i="3"/>
  <c r="BD33" i="3"/>
  <c r="BF33" i="3"/>
  <c r="V39" i="3"/>
  <c r="AJ33" i="3"/>
  <c r="AX33" i="3"/>
  <c r="N39" i="3"/>
  <c r="BH28" i="3"/>
  <c r="AV28" i="3"/>
  <c r="AN28" i="3"/>
  <c r="BF28" i="3"/>
  <c r="AT15" i="3"/>
  <c r="AV15" i="3"/>
  <c r="BH15" i="3"/>
  <c r="R39" i="3"/>
  <c r="AN15" i="3"/>
  <c r="R18" i="3"/>
  <c r="BH216" i="3"/>
  <c r="BD200" i="3"/>
  <c r="AZ200" i="3"/>
  <c r="AT188" i="3"/>
  <c r="AN188" i="3"/>
  <c r="Z184" i="3"/>
  <c r="AH184" i="3"/>
  <c r="AD183" i="3"/>
  <c r="BD182" i="3"/>
  <c r="AN182" i="3"/>
  <c r="AL179" i="3"/>
  <c r="BF177" i="3"/>
  <c r="AB177" i="3"/>
  <c r="AF155" i="3"/>
  <c r="AP154" i="3"/>
  <c r="AH153" i="3"/>
  <c r="AR147" i="3"/>
  <c r="AF147" i="3"/>
  <c r="AJ147" i="3"/>
  <c r="BJ145" i="3"/>
  <c r="BL145" i="3"/>
  <c r="AR129" i="3"/>
  <c r="BL126" i="3"/>
  <c r="AR125" i="3"/>
  <c r="AT124" i="3"/>
  <c r="BJ124" i="3"/>
  <c r="BH123" i="3"/>
  <c r="AV122" i="3"/>
  <c r="AT122" i="3"/>
  <c r="BL122" i="3"/>
  <c r="BH120" i="3"/>
  <c r="AV120" i="3"/>
  <c r="AT120" i="3"/>
  <c r="AV95" i="3"/>
  <c r="Z94" i="3"/>
  <c r="AN94" i="3"/>
  <c r="AL94" i="3"/>
  <c r="AD94" i="3"/>
  <c r="BD94" i="3"/>
  <c r="AF94" i="3"/>
  <c r="BB94" i="3"/>
  <c r="AR84" i="3"/>
  <c r="BL33" i="3"/>
  <c r="AR241" i="3"/>
  <c r="AR230" i="3"/>
  <c r="AL194" i="3"/>
  <c r="BL189" i="3"/>
  <c r="AX189" i="3"/>
  <c r="Z189" i="3"/>
  <c r="BL184" i="3"/>
  <c r="BH183" i="3"/>
  <c r="AD179" i="3"/>
  <c r="AL177" i="3"/>
  <c r="AR154" i="3"/>
  <c r="AN146" i="3"/>
  <c r="BF145" i="3"/>
  <c r="Z145" i="3"/>
  <c r="AN144" i="3"/>
  <c r="AL129" i="3"/>
  <c r="BD126" i="3"/>
  <c r="BH113" i="3"/>
  <c r="AV113" i="3"/>
  <c r="AT113" i="3"/>
  <c r="BD100" i="3"/>
  <c r="AB100" i="3"/>
  <c r="BH100" i="3"/>
  <c r="BB100" i="3"/>
  <c r="AH100" i="3"/>
  <c r="AJ100" i="3"/>
  <c r="BJ99" i="3"/>
  <c r="BL99" i="3"/>
  <c r="AL62" i="3"/>
  <c r="X64" i="3"/>
  <c r="AF62" i="3"/>
  <c r="P64" i="3"/>
  <c r="AD62" i="3"/>
  <c r="AH61" i="3"/>
  <c r="AL34" i="3"/>
  <c r="BD22" i="3"/>
  <c r="AB22" i="3"/>
  <c r="BB22" i="3"/>
  <c r="BH22" i="3"/>
  <c r="V40" i="3"/>
  <c r="AJ22" i="3"/>
  <c r="N40" i="3"/>
  <c r="AH22" i="3"/>
  <c r="AZ22" i="3"/>
  <c r="AR21" i="3"/>
  <c r="AN21" i="3"/>
  <c r="X39" i="3"/>
  <c r="X24" i="3"/>
  <c r="AD21" i="3"/>
  <c r="P39" i="3"/>
  <c r="AF21" i="3"/>
  <c r="BD21" i="3"/>
  <c r="P24" i="3"/>
  <c r="AV16" i="3"/>
  <c r="AT16" i="3"/>
  <c r="AB127" i="3"/>
  <c r="AB122" i="3"/>
  <c r="AF121" i="3"/>
  <c r="BD121" i="3"/>
  <c r="BD118" i="3"/>
  <c r="BD114" i="3"/>
  <c r="BL101" i="3"/>
  <c r="BF99" i="3"/>
  <c r="AF99" i="3"/>
  <c r="BF95" i="3"/>
  <c r="V88" i="3"/>
  <c r="AZ84" i="3"/>
  <c r="BB83" i="3"/>
  <c r="BD67" i="3"/>
  <c r="AF67" i="3"/>
  <c r="AN62" i="3"/>
  <c r="AD61" i="3"/>
  <c r="P36" i="3"/>
  <c r="AR34" i="3"/>
  <c r="AR33" i="3"/>
  <c r="AD33" i="3"/>
  <c r="AV27" i="3"/>
  <c r="BH21" i="3"/>
  <c r="AB16" i="3"/>
  <c r="BL15" i="3"/>
  <c r="AV126" i="3"/>
  <c r="AB126" i="3"/>
  <c r="BD125" i="3"/>
  <c r="BH124" i="3"/>
  <c r="BB123" i="3"/>
  <c r="AH123" i="3"/>
  <c r="BD122" i="3"/>
  <c r="BH122" i="3"/>
  <c r="AL121" i="3"/>
  <c r="AB121" i="3"/>
  <c r="AF120" i="3"/>
  <c r="AZ118" i="3"/>
  <c r="AB118" i="3"/>
  <c r="AZ114" i="3"/>
  <c r="AB114" i="3"/>
  <c r="AN114" i="3"/>
  <c r="AF113" i="3"/>
  <c r="BF101" i="3"/>
  <c r="AR100" i="3"/>
  <c r="AL95" i="3"/>
  <c r="BL67" i="3"/>
  <c r="AD67" i="3"/>
  <c r="AN66" i="3"/>
  <c r="AF61" i="3"/>
  <c r="BL22" i="3"/>
  <c r="AB21" i="3"/>
  <c r="AJ21" i="3"/>
  <c r="AF16" i="3"/>
  <c r="BH99" i="3"/>
  <c r="AR94" i="3"/>
  <c r="AH34" i="3"/>
  <c r="BH33" i="3"/>
  <c r="AB28" i="3"/>
  <c r="AJ28" i="3"/>
  <c r="AR27" i="3"/>
  <c r="AH27" i="3"/>
  <c r="BJ21" i="3"/>
  <c r="Z15" i="3"/>
  <c r="AF751" i="2"/>
  <c r="BF744" i="2"/>
  <c r="AL743" i="2"/>
  <c r="Z743" i="2"/>
  <c r="BB740" i="2"/>
  <c r="AH740" i="2"/>
  <c r="BB739" i="2"/>
  <c r="AH735" i="2"/>
  <c r="AP733" i="2"/>
  <c r="Z733" i="2"/>
  <c r="AL728" i="2"/>
  <c r="Z728" i="2"/>
  <c r="AP709" i="2"/>
  <c r="AD709" i="2"/>
  <c r="AP702" i="2"/>
  <c r="Z702" i="2"/>
  <c r="AT701" i="2"/>
  <c r="AD676" i="2"/>
  <c r="AN676" i="2"/>
  <c r="AN671" i="2"/>
  <c r="Z671" i="2"/>
  <c r="AP648" i="2"/>
  <c r="Z648" i="2"/>
  <c r="AP637" i="2"/>
  <c r="Z637" i="2"/>
  <c r="AT636" i="2"/>
  <c r="AP629" i="2"/>
  <c r="Z629" i="2"/>
  <c r="AP622" i="2"/>
  <c r="Z622" i="2"/>
  <c r="R615" i="2"/>
  <c r="AT613" i="2"/>
  <c r="BJ612" i="2"/>
  <c r="AH612" i="2"/>
  <c r="BJ598" i="2"/>
  <c r="AH598" i="2"/>
  <c r="P602" i="2"/>
  <c r="AD597" i="2"/>
  <c r="AN597" i="2"/>
  <c r="BF596" i="2"/>
  <c r="AH596" i="2"/>
  <c r="AT595" i="2"/>
  <c r="BJ594" i="2"/>
  <c r="AH594" i="2"/>
  <c r="AD593" i="2"/>
  <c r="AN593" i="2"/>
  <c r="BF592" i="2"/>
  <c r="AH592" i="2"/>
  <c r="AT589" i="2"/>
  <c r="BJ586" i="2"/>
  <c r="AH586" i="2"/>
  <c r="AT585" i="2"/>
  <c r="P582" i="2"/>
  <c r="AD580" i="2"/>
  <c r="AN580" i="2"/>
  <c r="BF579" i="2"/>
  <c r="AH579" i="2"/>
  <c r="BJ574" i="2"/>
  <c r="AH574" i="2"/>
  <c r="AT573" i="2"/>
  <c r="AT565" i="2"/>
  <c r="BJ563" i="2"/>
  <c r="AH563" i="2"/>
  <c r="AT562" i="2"/>
  <c r="BJ561" i="2"/>
  <c r="AH561" i="2"/>
  <c r="P568" i="2"/>
  <c r="AP548" i="2"/>
  <c r="Z548" i="2"/>
  <c r="AP544" i="2"/>
  <c r="Z544" i="2"/>
  <c r="AP539" i="2"/>
  <c r="Z532" i="2"/>
  <c r="BB531" i="2"/>
  <c r="Z529" i="2"/>
  <c r="AP524" i="2"/>
  <c r="AR479" i="2"/>
  <c r="AT479" i="2"/>
  <c r="BL479" i="2"/>
  <c r="AZ470" i="2"/>
  <c r="BD450" i="2"/>
  <c r="V451" i="2"/>
  <c r="AB451" i="2" s="1"/>
  <c r="AB450" i="2"/>
  <c r="BF450" i="2"/>
  <c r="BH450" i="2"/>
  <c r="AX450" i="2"/>
  <c r="X430" i="2"/>
  <c r="AP424" i="2"/>
  <c r="AD362" i="2"/>
  <c r="AF362" i="2"/>
  <c r="BB362" i="2"/>
  <c r="BJ361" i="2"/>
  <c r="AP361" i="2"/>
  <c r="T366" i="2"/>
  <c r="Z336" i="2"/>
  <c r="BD336" i="2"/>
  <c r="BH336" i="2"/>
  <c r="AH336" i="2"/>
  <c r="AZ336" i="2"/>
  <c r="AP303" i="2"/>
  <c r="BL303" i="2"/>
  <c r="Z278" i="2"/>
  <c r="BD278" i="2"/>
  <c r="Z277" i="2"/>
  <c r="AB277" i="2"/>
  <c r="BD277" i="2"/>
  <c r="BH277" i="2"/>
  <c r="AZ277" i="2"/>
  <c r="AJ277" i="2"/>
  <c r="AL128" i="2"/>
  <c r="AR128" i="2"/>
  <c r="AF128" i="2"/>
  <c r="AD128" i="2"/>
  <c r="BL127" i="2"/>
  <c r="AP127" i="2"/>
  <c r="BJ127" i="2"/>
  <c r="BL751" i="2"/>
  <c r="AZ751" i="2"/>
  <c r="AX744" i="2"/>
  <c r="AT736" i="2"/>
  <c r="BJ735" i="2"/>
  <c r="BB728" i="2"/>
  <c r="AH728" i="2"/>
  <c r="AL709" i="2"/>
  <c r="BB678" i="2"/>
  <c r="P534" i="2"/>
  <c r="AF532" i="2"/>
  <c r="BB532" i="2"/>
  <c r="AD531" i="2"/>
  <c r="AF529" i="2"/>
  <c r="BB529" i="2"/>
  <c r="AP520" i="2"/>
  <c r="BJ520" i="2"/>
  <c r="AP445" i="2"/>
  <c r="AR445" i="2"/>
  <c r="BJ427" i="2"/>
  <c r="AP427" i="2"/>
  <c r="AD424" i="2"/>
  <c r="AF424" i="2"/>
  <c r="BB424" i="2"/>
  <c r="P430" i="2"/>
  <c r="AP419" i="2"/>
  <c r="AP408" i="2"/>
  <c r="BJ408" i="2"/>
  <c r="AP403" i="2"/>
  <c r="AR403" i="2"/>
  <c r="AP363" i="2"/>
  <c r="BJ363" i="2"/>
  <c r="T367" i="2"/>
  <c r="T412" i="2" s="1"/>
  <c r="BD335" i="2"/>
  <c r="AB335" i="2"/>
  <c r="BF335" i="2"/>
  <c r="BH335" i="2"/>
  <c r="V338" i="2"/>
  <c r="AX335" i="2"/>
  <c r="BF276" i="2"/>
  <c r="BH276" i="2"/>
  <c r="AL275" i="2"/>
  <c r="AJ275" i="2"/>
  <c r="AB275" i="2"/>
  <c r="AN275" i="2"/>
  <c r="AD275" i="2"/>
  <c r="BD275" i="2"/>
  <c r="AF275" i="2"/>
  <c r="AF271" i="2"/>
  <c r="AF264" i="2"/>
  <c r="BD264" i="2"/>
  <c r="AB187" i="2"/>
  <c r="AP187" i="2"/>
  <c r="AH187" i="2"/>
  <c r="AD187" i="2"/>
  <c r="BD187" i="2"/>
  <c r="AF187" i="2"/>
  <c r="AN183" i="2"/>
  <c r="AL183" i="2"/>
  <c r="BH183" i="2"/>
  <c r="AN177" i="2"/>
  <c r="AL177" i="2"/>
  <c r="AT177" i="2"/>
  <c r="AX739" i="2"/>
  <c r="AL733" i="2"/>
  <c r="AH702" i="2"/>
  <c r="BH751" i="2"/>
  <c r="AX751" i="2"/>
  <c r="AT744" i="2"/>
  <c r="AF744" i="2"/>
  <c r="AX741" i="2"/>
  <c r="BJ739" i="2"/>
  <c r="BL739" i="2"/>
  <c r="BJ738" i="2"/>
  <c r="AD738" i="2"/>
  <c r="AF737" i="2"/>
  <c r="BJ736" i="2"/>
  <c r="BB735" i="2"/>
  <c r="AP735" i="2"/>
  <c r="BL735" i="2"/>
  <c r="AF734" i="2"/>
  <c r="AF733" i="2"/>
  <c r="AH733" i="2"/>
  <c r="AF728" i="2"/>
  <c r="AH709" i="2"/>
  <c r="Z709" i="2"/>
  <c r="BB702" i="2"/>
  <c r="AF702" i="2"/>
  <c r="AB702" i="2"/>
  <c r="AJ702" i="2"/>
  <c r="AF694" i="2"/>
  <c r="BJ693" i="2"/>
  <c r="Z693" i="2"/>
  <c r="AF678" i="2"/>
  <c r="BJ677" i="2"/>
  <c r="Z677" i="2"/>
  <c r="BB676" i="2"/>
  <c r="AL676" i="2"/>
  <c r="AF672" i="2"/>
  <c r="BL672" i="2"/>
  <c r="AF671" i="2"/>
  <c r="AB671" i="2"/>
  <c r="AR668" i="2"/>
  <c r="AF666" i="2"/>
  <c r="BL666" i="2"/>
  <c r="AR665" i="2"/>
  <c r="BB648" i="2"/>
  <c r="AF648" i="2"/>
  <c r="AB648" i="2"/>
  <c r="AJ648" i="2"/>
  <c r="AR645" i="2"/>
  <c r="T641" i="2"/>
  <c r="AR638" i="2"/>
  <c r="BB637" i="2"/>
  <c r="AF637" i="2"/>
  <c r="AB637" i="2"/>
  <c r="AJ637" i="2"/>
  <c r="BB629" i="2"/>
  <c r="AF629" i="2"/>
  <c r="AB629" i="2"/>
  <c r="AJ629" i="2"/>
  <c r="BB622" i="2"/>
  <c r="AF622" i="2"/>
  <c r="AB622" i="2"/>
  <c r="AJ622" i="2"/>
  <c r="AR621" i="2"/>
  <c r="BJ613" i="2"/>
  <c r="AP613" i="2"/>
  <c r="AX612" i="2"/>
  <c r="AX598" i="2"/>
  <c r="AD598" i="2"/>
  <c r="BB597" i="2"/>
  <c r="AL597" i="2"/>
  <c r="AX596" i="2"/>
  <c r="BJ595" i="2"/>
  <c r="AP595" i="2"/>
  <c r="AX594" i="2"/>
  <c r="BB593" i="2"/>
  <c r="AL593" i="2"/>
  <c r="AX592" i="2"/>
  <c r="BJ589" i="2"/>
  <c r="AP589" i="2"/>
  <c r="AX586" i="2"/>
  <c r="BJ585" i="2"/>
  <c r="X582" i="2"/>
  <c r="BB580" i="2"/>
  <c r="AL580" i="2"/>
  <c r="AX579" i="2"/>
  <c r="T576" i="2"/>
  <c r="AX574" i="2"/>
  <c r="AD574" i="2"/>
  <c r="BJ573" i="2"/>
  <c r="P567" i="2"/>
  <c r="AX563" i="2"/>
  <c r="BJ562" i="2"/>
  <c r="AX561" i="2"/>
  <c r="AD561" i="2"/>
  <c r="T552" i="2"/>
  <c r="X551" i="2"/>
  <c r="BB548" i="2"/>
  <c r="AF548" i="2"/>
  <c r="AB548" i="2"/>
  <c r="AJ548" i="2"/>
  <c r="BB544" i="2"/>
  <c r="AF544" i="2"/>
  <c r="AB544" i="2"/>
  <c r="AJ544" i="2"/>
  <c r="AR543" i="2"/>
  <c r="AN543" i="2"/>
  <c r="AH532" i="2"/>
  <c r="AP531" i="2"/>
  <c r="AH529" i="2"/>
  <c r="AT520" i="2"/>
  <c r="AP509" i="2"/>
  <c r="BJ509" i="2"/>
  <c r="BD482" i="2"/>
  <c r="BF482" i="2"/>
  <c r="AZ482" i="2"/>
  <c r="AH482" i="2"/>
  <c r="BJ469" i="2"/>
  <c r="AP469" i="2"/>
  <c r="BL469" i="2"/>
  <c r="AP425" i="2"/>
  <c r="BJ425" i="2"/>
  <c r="AP416" i="2"/>
  <c r="BJ416" i="2"/>
  <c r="AJ335" i="2"/>
  <c r="Z326" i="2"/>
  <c r="BD326" i="2"/>
  <c r="AB326" i="2"/>
  <c r="BF326" i="2"/>
  <c r="V328" i="2"/>
  <c r="V332" i="2" s="1"/>
  <c r="AH326" i="2"/>
  <c r="AZ326" i="2"/>
  <c r="N328" i="2"/>
  <c r="N332" i="2" s="1"/>
  <c r="AJ326" i="2"/>
  <c r="AL299" i="2"/>
  <c r="AN299" i="2"/>
  <c r="BF299" i="2"/>
  <c r="BH278" i="2"/>
  <c r="AN272" i="2"/>
  <c r="BH272" i="2"/>
  <c r="BD271" i="2"/>
  <c r="Z195" i="2"/>
  <c r="AB195" i="2"/>
  <c r="BD195" i="2"/>
  <c r="AH195" i="2"/>
  <c r="AX195" i="2"/>
  <c r="AJ195" i="2"/>
  <c r="AZ195" i="2"/>
  <c r="N197" i="2"/>
  <c r="BJ188" i="2"/>
  <c r="AV188" i="2"/>
  <c r="P747" i="2"/>
  <c r="AH743" i="2"/>
  <c r="BL745" i="2"/>
  <c r="AF745" i="2"/>
  <c r="AR743" i="2"/>
  <c r="AF743" i="2"/>
  <c r="AF742" i="2"/>
  <c r="BJ740" i="2"/>
  <c r="AF739" i="2"/>
  <c r="BF751" i="2"/>
  <c r="AL751" i="2"/>
  <c r="X747" i="2"/>
  <c r="BD745" i="2"/>
  <c r="BJ744" i="2"/>
  <c r="BB743" i="2"/>
  <c r="BL743" i="2"/>
  <c r="Z741" i="2"/>
  <c r="BF740" i="2"/>
  <c r="AL740" i="2"/>
  <c r="AT740" i="2"/>
  <c r="BF739" i="2"/>
  <c r="AP739" i="2"/>
  <c r="AT737" i="2"/>
  <c r="BF736" i="2"/>
  <c r="AR736" i="2"/>
  <c r="BF735" i="2"/>
  <c r="AP728" i="2"/>
  <c r="AL714" i="2"/>
  <c r="V704" i="2"/>
  <c r="AX702" i="2"/>
  <c r="AD702" i="2"/>
  <c r="AL701" i="2"/>
  <c r="R696" i="2"/>
  <c r="AN694" i="2"/>
  <c r="AH693" i="2"/>
  <c r="AR693" i="2"/>
  <c r="AN678" i="2"/>
  <c r="AH677" i="2"/>
  <c r="AR677" i="2"/>
  <c r="AT676" i="2"/>
  <c r="BL676" i="2"/>
  <c r="P674" i="2"/>
  <c r="AR672" i="2"/>
  <c r="AN672" i="2"/>
  <c r="BF671" i="2"/>
  <c r="AP671" i="2"/>
  <c r="AD671" i="2"/>
  <c r="BB668" i="2"/>
  <c r="AB668" i="2"/>
  <c r="AJ668" i="2"/>
  <c r="AR666" i="2"/>
  <c r="AN666" i="2"/>
  <c r="BB665" i="2"/>
  <c r="AB665" i="2"/>
  <c r="AJ665" i="2"/>
  <c r="AX648" i="2"/>
  <c r="BJ645" i="2"/>
  <c r="AP645" i="2"/>
  <c r="BJ638" i="2"/>
  <c r="AP638" i="2"/>
  <c r="AX637" i="2"/>
  <c r="AD637" i="2"/>
  <c r="AL636" i="2"/>
  <c r="AX629" i="2"/>
  <c r="AX622" i="2"/>
  <c r="AD622" i="2"/>
  <c r="BJ621" i="2"/>
  <c r="AP621" i="2"/>
  <c r="X615" i="2"/>
  <c r="AL613" i="2"/>
  <c r="Z612" i="2"/>
  <c r="BF612" i="2"/>
  <c r="Z598" i="2"/>
  <c r="BF598" i="2"/>
  <c r="AT597" i="2"/>
  <c r="BJ596" i="2"/>
  <c r="Z596" i="2"/>
  <c r="AL595" i="2"/>
  <c r="Z594" i="2"/>
  <c r="AT593" i="2"/>
  <c r="BJ592" i="2"/>
  <c r="Z592" i="2"/>
  <c r="AL589" i="2"/>
  <c r="Z586" i="2"/>
  <c r="BF586" i="2"/>
  <c r="AL585" i="2"/>
  <c r="R582" i="2"/>
  <c r="AT580" i="2"/>
  <c r="BJ579" i="2"/>
  <c r="Z579" i="2"/>
  <c r="N576" i="2"/>
  <c r="Z574" i="2"/>
  <c r="BF574" i="2"/>
  <c r="AL573" i="2"/>
  <c r="V576" i="2"/>
  <c r="R569" i="2"/>
  <c r="V568" i="2"/>
  <c r="AL565" i="2"/>
  <c r="Z563" i="2"/>
  <c r="AL562" i="2"/>
  <c r="Z561" i="2"/>
  <c r="BF561" i="2"/>
  <c r="R551" i="2"/>
  <c r="AX548" i="2"/>
  <c r="T546" i="2"/>
  <c r="AX544" i="2"/>
  <c r="AD544" i="2"/>
  <c r="BJ543" i="2"/>
  <c r="AT539" i="2"/>
  <c r="AD539" i="2"/>
  <c r="AR537" i="2"/>
  <c r="AF537" i="2"/>
  <c r="BB537" i="2"/>
  <c r="P541" i="2"/>
  <c r="AD532" i="2"/>
  <c r="AR531" i="2"/>
  <c r="AD529" i="2"/>
  <c r="T527" i="2"/>
  <c r="AR525" i="2"/>
  <c r="P527" i="2"/>
  <c r="AF525" i="2"/>
  <c r="BB525" i="2"/>
  <c r="AT524" i="2"/>
  <c r="AD524" i="2"/>
  <c r="R522" i="2"/>
  <c r="AR520" i="2"/>
  <c r="AX482" i="2"/>
  <c r="AV479" i="2"/>
  <c r="T471" i="2"/>
  <c r="AP362" i="2"/>
  <c r="BL336" i="2"/>
  <c r="AP325" i="2"/>
  <c r="BJ325" i="2"/>
  <c r="BL325" i="2"/>
  <c r="AL273" i="2"/>
  <c r="AN273" i="2"/>
  <c r="AV273" i="2"/>
  <c r="BH273" i="2"/>
  <c r="AV240" i="2"/>
  <c r="BF240" i="2"/>
  <c r="BJ482" i="2"/>
  <c r="AL466" i="2"/>
  <c r="BL447" i="2"/>
  <c r="BL381" i="2"/>
  <c r="AD299" i="2"/>
  <c r="AN295" i="2"/>
  <c r="BH270" i="2"/>
  <c r="AN270" i="2"/>
  <c r="AL247" i="2"/>
  <c r="AJ247" i="2"/>
  <c r="AD247" i="2"/>
  <c r="AF247" i="2"/>
  <c r="BD247" i="2"/>
  <c r="AN243" i="2"/>
  <c r="BH243" i="2"/>
  <c r="AN228" i="2"/>
  <c r="X231" i="2"/>
  <c r="X236" i="2" s="1"/>
  <c r="AJ228" i="2"/>
  <c r="AD228" i="2"/>
  <c r="AF228" i="2"/>
  <c r="T217" i="2"/>
  <c r="AV214" i="2"/>
  <c r="BL214" i="2"/>
  <c r="AF201" i="2"/>
  <c r="AL201" i="2"/>
  <c r="AN201" i="2"/>
  <c r="P206" i="2"/>
  <c r="BB201" i="2"/>
  <c r="AB199" i="2"/>
  <c r="AP199" i="2"/>
  <c r="AD199" i="2"/>
  <c r="BD199" i="2"/>
  <c r="AF199" i="2"/>
  <c r="AT188" i="2"/>
  <c r="Z187" i="2"/>
  <c r="AJ187" i="2"/>
  <c r="AT147" i="2"/>
  <c r="AR147" i="2"/>
  <c r="BJ147" i="2"/>
  <c r="AB146" i="2"/>
  <c r="Z146" i="2"/>
  <c r="BD146" i="2"/>
  <c r="BF146" i="2"/>
  <c r="AJ146" i="2"/>
  <c r="AX146" i="2"/>
  <c r="AF120" i="2"/>
  <c r="BB120" i="2"/>
  <c r="AD120" i="2"/>
  <c r="X87" i="2"/>
  <c r="AR83" i="2"/>
  <c r="AF83" i="2"/>
  <c r="AD83" i="2"/>
  <c r="P87" i="2"/>
  <c r="AD87" i="2" s="1"/>
  <c r="AJ518" i="2"/>
  <c r="AF513" i="2"/>
  <c r="AB513" i="2"/>
  <c r="AJ513" i="2"/>
  <c r="AR511" i="2"/>
  <c r="AR509" i="2"/>
  <c r="BH479" i="2"/>
  <c r="AN479" i="2"/>
  <c r="AD479" i="2"/>
  <c r="AT470" i="2"/>
  <c r="BH469" i="2"/>
  <c r="P448" i="2"/>
  <c r="AR447" i="2"/>
  <c r="BB446" i="2"/>
  <c r="AF446" i="2"/>
  <c r="AB446" i="2"/>
  <c r="AJ446" i="2"/>
  <c r="BB444" i="2"/>
  <c r="AF444" i="2"/>
  <c r="AB444" i="2"/>
  <c r="AJ444" i="2"/>
  <c r="AR427" i="2"/>
  <c r="AR426" i="2"/>
  <c r="AR425" i="2"/>
  <c r="P429" i="2"/>
  <c r="BL424" i="2"/>
  <c r="AR419" i="2"/>
  <c r="AR417" i="2"/>
  <c r="AR416" i="2"/>
  <c r="AR408" i="2"/>
  <c r="BB404" i="2"/>
  <c r="AF404" i="2"/>
  <c r="AB404" i="2"/>
  <c r="AJ404" i="2"/>
  <c r="BB385" i="2"/>
  <c r="AF385" i="2"/>
  <c r="AB385" i="2"/>
  <c r="AJ385" i="2"/>
  <c r="AR381" i="2"/>
  <c r="BB377" i="2"/>
  <c r="AF377" i="2"/>
  <c r="AB377" i="2"/>
  <c r="AJ377" i="2"/>
  <c r="AR363" i="2"/>
  <c r="P367" i="2"/>
  <c r="BL362" i="2"/>
  <c r="AR361" i="2"/>
  <c r="AN330" i="2"/>
  <c r="AD330" i="2"/>
  <c r="AF325" i="2"/>
  <c r="AF303" i="2"/>
  <c r="BD299" i="2"/>
  <c r="AJ299" i="2"/>
  <c r="Z295" i="2"/>
  <c r="AH295" i="2"/>
  <c r="BH279" i="2"/>
  <c r="AX276" i="2"/>
  <c r="AZ269" i="2"/>
  <c r="BH248" i="2"/>
  <c r="BL248" i="2"/>
  <c r="AX248" i="2"/>
  <c r="Z242" i="2"/>
  <c r="BD242" i="2"/>
  <c r="AJ242" i="2"/>
  <c r="AX242" i="2"/>
  <c r="AZ242" i="2"/>
  <c r="BD241" i="2"/>
  <c r="BH241" i="2"/>
  <c r="BJ241" i="2"/>
  <c r="Z233" i="2"/>
  <c r="AB233" i="2"/>
  <c r="BD233" i="2"/>
  <c r="AH233" i="2"/>
  <c r="AX233" i="2"/>
  <c r="AJ233" i="2"/>
  <c r="AZ233" i="2"/>
  <c r="Z199" i="2"/>
  <c r="AJ199" i="2"/>
  <c r="AR194" i="2"/>
  <c r="AN194" i="2"/>
  <c r="X197" i="2"/>
  <c r="AF194" i="2"/>
  <c r="AD194" i="2"/>
  <c r="BB194" i="2"/>
  <c r="BD194" i="2"/>
  <c r="AN190" i="2"/>
  <c r="AT190" i="2"/>
  <c r="AV190" i="2"/>
  <c r="AR187" i="2"/>
  <c r="AB178" i="2"/>
  <c r="Z178" i="2"/>
  <c r="BJ178" i="2"/>
  <c r="BL178" i="2"/>
  <c r="AJ178" i="2"/>
  <c r="AX178" i="2"/>
  <c r="AH178" i="2"/>
  <c r="AB154" i="2"/>
  <c r="Z154" i="2"/>
  <c r="BD154" i="2"/>
  <c r="BJ154" i="2"/>
  <c r="BL154" i="2"/>
  <c r="AJ154" i="2"/>
  <c r="AX154" i="2"/>
  <c r="AH154" i="2"/>
  <c r="AH146" i="2"/>
  <c r="AL126" i="2"/>
  <c r="AR126" i="2"/>
  <c r="AF126" i="2"/>
  <c r="BB126" i="2"/>
  <c r="AD126" i="2"/>
  <c r="AN539" i="2"/>
  <c r="AB537" i="2"/>
  <c r="AJ537" i="2"/>
  <c r="AB532" i="2"/>
  <c r="AJ532" i="2"/>
  <c r="AN531" i="2"/>
  <c r="AB529" i="2"/>
  <c r="AJ529" i="2"/>
  <c r="AB525" i="2"/>
  <c r="AJ525" i="2"/>
  <c r="AN524" i="2"/>
  <c r="AX518" i="2"/>
  <c r="T515" i="2"/>
  <c r="AX513" i="2"/>
  <c r="AD513" i="2"/>
  <c r="BJ511" i="2"/>
  <c r="BB509" i="2"/>
  <c r="AB509" i="2"/>
  <c r="AJ509" i="2"/>
  <c r="BB479" i="2"/>
  <c r="BD479" i="2"/>
  <c r="AJ479" i="2"/>
  <c r="BJ470" i="2"/>
  <c r="AJ470" i="2"/>
  <c r="BF469" i="2"/>
  <c r="AV469" i="2"/>
  <c r="AH469" i="2"/>
  <c r="X453" i="2"/>
  <c r="X461" i="2" s="1"/>
  <c r="AN450" i="2"/>
  <c r="Z450" i="2"/>
  <c r="AD450" i="2"/>
  <c r="BJ447" i="2"/>
  <c r="AP447" i="2"/>
  <c r="AX446" i="2"/>
  <c r="AL445" i="2"/>
  <c r="BJ445" i="2"/>
  <c r="AX444" i="2"/>
  <c r="BB427" i="2"/>
  <c r="AB427" i="2"/>
  <c r="AJ427" i="2"/>
  <c r="BB425" i="2"/>
  <c r="AF425" i="2"/>
  <c r="AB425" i="2"/>
  <c r="AJ425" i="2"/>
  <c r="AR424" i="2"/>
  <c r="AN424" i="2"/>
  <c r="BB416" i="2"/>
  <c r="AB416" i="2"/>
  <c r="AJ416" i="2"/>
  <c r="BB408" i="2"/>
  <c r="AB408" i="2"/>
  <c r="AJ408" i="2"/>
  <c r="AX404" i="2"/>
  <c r="AD404" i="2"/>
  <c r="AL403" i="2"/>
  <c r="BJ403" i="2"/>
  <c r="N406" i="2"/>
  <c r="AX385" i="2"/>
  <c r="BJ381" i="2"/>
  <c r="AP381" i="2"/>
  <c r="AX377" i="2"/>
  <c r="X366" i="2"/>
  <c r="BB363" i="2"/>
  <c r="AF363" i="2"/>
  <c r="AB363" i="2"/>
  <c r="AJ363" i="2"/>
  <c r="AR362" i="2"/>
  <c r="AN362" i="2"/>
  <c r="BB361" i="2"/>
  <c r="AB361" i="2"/>
  <c r="AJ361" i="2"/>
  <c r="AN335" i="2"/>
  <c r="Z335" i="2"/>
  <c r="AD335" i="2"/>
  <c r="AJ330" i="2"/>
  <c r="AD326" i="2"/>
  <c r="AF299" i="2"/>
  <c r="BL295" i="2"/>
  <c r="R282" i="2"/>
  <c r="R285" i="2" s="1"/>
  <c r="BD279" i="2"/>
  <c r="AB279" i="2"/>
  <c r="AL277" i="2"/>
  <c r="AD277" i="2"/>
  <c r="AF277" i="2"/>
  <c r="AZ276" i="2"/>
  <c r="BD272" i="2"/>
  <c r="AV271" i="2"/>
  <c r="BF271" i="2"/>
  <c r="BH271" i="2"/>
  <c r="BH263" i="2"/>
  <c r="AN263" i="2"/>
  <c r="AH242" i="2"/>
  <c r="AZ241" i="2"/>
  <c r="AR228" i="2"/>
  <c r="AR199" i="2"/>
  <c r="V197" i="2"/>
  <c r="AZ181" i="2"/>
  <c r="BL145" i="2"/>
  <c r="AT145" i="2"/>
  <c r="AR145" i="2"/>
  <c r="BJ145" i="2"/>
  <c r="AB144" i="2"/>
  <c r="Z144" i="2"/>
  <c r="BD144" i="2"/>
  <c r="BF144" i="2"/>
  <c r="AJ144" i="2"/>
  <c r="AX144" i="2"/>
  <c r="AL263" i="2"/>
  <c r="AD263" i="2"/>
  <c r="Z247" i="2"/>
  <c r="AH247" i="2"/>
  <c r="AL243" i="2"/>
  <c r="AD243" i="2"/>
  <c r="BJ242" i="2"/>
  <c r="AL239" i="2"/>
  <c r="AF239" i="2"/>
  <c r="AL234" i="2"/>
  <c r="AF234" i="2"/>
  <c r="BJ233" i="2"/>
  <c r="BD228" i="2"/>
  <c r="BJ194" i="2"/>
  <c r="AJ193" i="2"/>
  <c r="AD190" i="2"/>
  <c r="AX189" i="2"/>
  <c r="AD189" i="2"/>
  <c r="BB188" i="2"/>
  <c r="BF182" i="2"/>
  <c r="AF177" i="2"/>
  <c r="BL155" i="2"/>
  <c r="BJ155" i="2"/>
  <c r="AN153" i="2"/>
  <c r="AP146" i="2"/>
  <c r="BJ146" i="2"/>
  <c r="AP144" i="2"/>
  <c r="BJ144" i="2"/>
  <c r="AB125" i="2"/>
  <c r="Z125" i="2"/>
  <c r="BJ125" i="2"/>
  <c r="BF125" i="2"/>
  <c r="AJ125" i="2"/>
  <c r="AX125" i="2"/>
  <c r="AH125" i="2"/>
  <c r="AN122" i="2"/>
  <c r="AT122" i="2"/>
  <c r="AL122" i="2"/>
  <c r="BL94" i="2"/>
  <c r="AP94" i="2"/>
  <c r="BJ94" i="2"/>
  <c r="AL62" i="2"/>
  <c r="BH62" i="2"/>
  <c r="AL270" i="2"/>
  <c r="AD270" i="2"/>
  <c r="V266" i="2"/>
  <c r="V286" i="2" s="1"/>
  <c r="AP264" i="2"/>
  <c r="AJ263" i="2"/>
  <c r="Z263" i="2"/>
  <c r="AH263" i="2"/>
  <c r="BD243" i="2"/>
  <c r="AJ243" i="2"/>
  <c r="Z243" i="2"/>
  <c r="AH243" i="2"/>
  <c r="AP242" i="2"/>
  <c r="AF240" i="2"/>
  <c r="AB239" i="2"/>
  <c r="AB234" i="2"/>
  <c r="BH229" i="2"/>
  <c r="AX229" i="2"/>
  <c r="BJ229" i="2"/>
  <c r="BL228" i="2"/>
  <c r="BH214" i="2"/>
  <c r="AT214" i="2"/>
  <c r="AN214" i="2"/>
  <c r="AD214" i="2"/>
  <c r="AD193" i="2"/>
  <c r="AR188" i="2"/>
  <c r="AF188" i="2"/>
  <c r="AN181" i="2"/>
  <c r="AL181" i="2"/>
  <c r="AN155" i="2"/>
  <c r="AL155" i="2"/>
  <c r="AF153" i="2"/>
  <c r="BB153" i="2"/>
  <c r="AD147" i="2"/>
  <c r="AD145" i="2"/>
  <c r="AD129" i="2"/>
  <c r="AF129" i="2"/>
  <c r="BD129" i="2"/>
  <c r="BD125" i="2"/>
  <c r="X97" i="2"/>
  <c r="X103" i="2" s="1"/>
  <c r="AL95" i="2"/>
  <c r="AR95" i="2"/>
  <c r="AF95" i="2"/>
  <c r="AD95" i="2"/>
  <c r="P97" i="2"/>
  <c r="BL33" i="2"/>
  <c r="BJ33" i="2"/>
  <c r="AT33" i="2"/>
  <c r="AB15" i="2"/>
  <c r="Z15" i="2"/>
  <c r="BL15" i="2"/>
  <c r="BH15" i="2"/>
  <c r="BF15" i="2"/>
  <c r="AJ15" i="2"/>
  <c r="AZ15" i="2"/>
  <c r="AH15" i="2"/>
  <c r="AX15" i="2"/>
  <c r="N18" i="2"/>
  <c r="AL279" i="2"/>
  <c r="AD279" i="2"/>
  <c r="AN278" i="2"/>
  <c r="Z275" i="2"/>
  <c r="AH275" i="2"/>
  <c r="AP273" i="2"/>
  <c r="AL272" i="2"/>
  <c r="AD272" i="2"/>
  <c r="AP271" i="2"/>
  <c r="AJ270" i="2"/>
  <c r="Z270" i="2"/>
  <c r="AH270" i="2"/>
  <c r="AN269" i="2"/>
  <c r="BD269" i="2"/>
  <c r="N266" i="2"/>
  <c r="BD263" i="2"/>
  <c r="AF263" i="2"/>
  <c r="AZ247" i="2"/>
  <c r="AB247" i="2"/>
  <c r="X245" i="2"/>
  <c r="AZ243" i="2"/>
  <c r="AF243" i="2"/>
  <c r="BL242" i="2"/>
  <c r="AB242" i="2"/>
  <c r="BJ240" i="2"/>
  <c r="BJ239" i="2"/>
  <c r="BJ234" i="2"/>
  <c r="BL233" i="2"/>
  <c r="V231" i="2"/>
  <c r="BH228" i="2"/>
  <c r="AB228" i="2"/>
  <c r="R217" i="2"/>
  <c r="BD214" i="2"/>
  <c r="AZ199" i="2"/>
  <c r="AD195" i="2"/>
  <c r="AF193" i="2"/>
  <c r="BD189" i="2"/>
  <c r="AZ187" i="2"/>
  <c r="P185" i="2"/>
  <c r="AR183" i="2"/>
  <c r="AR182" i="2"/>
  <c r="AH182" i="2"/>
  <c r="AD178" i="2"/>
  <c r="AF178" i="2"/>
  <c r="BD178" i="2"/>
  <c r="AT155" i="2"/>
  <c r="AR154" i="2"/>
  <c r="AD154" i="2"/>
  <c r="AP129" i="2"/>
  <c r="AB129" i="2"/>
  <c r="AJ129" i="2"/>
  <c r="AN128" i="2"/>
  <c r="AB127" i="2"/>
  <c r="Z127" i="2"/>
  <c r="AJ127" i="2"/>
  <c r="AX127" i="2"/>
  <c r="BL123" i="2"/>
  <c r="AP123" i="2"/>
  <c r="AL120" i="2"/>
  <c r="AV33" i="2"/>
  <c r="AR127" i="2"/>
  <c r="AD127" i="2"/>
  <c r="AN126" i="2"/>
  <c r="AF124" i="2"/>
  <c r="BB124" i="2"/>
  <c r="AR123" i="2"/>
  <c r="AD123" i="2"/>
  <c r="AP121" i="2"/>
  <c r="AB121" i="2"/>
  <c r="Z121" i="2"/>
  <c r="AJ121" i="2"/>
  <c r="AX121" i="2"/>
  <c r="AD118" i="2"/>
  <c r="AF118" i="2"/>
  <c r="BD118" i="2"/>
  <c r="AR114" i="2"/>
  <c r="AH114" i="2"/>
  <c r="P116" i="2"/>
  <c r="P131" i="2" s="1"/>
  <c r="AF114" i="2"/>
  <c r="BD114" i="2"/>
  <c r="AN113" i="2"/>
  <c r="AL113" i="2"/>
  <c r="AN101" i="2"/>
  <c r="AL101" i="2"/>
  <c r="AB100" i="2"/>
  <c r="Z100" i="2"/>
  <c r="AJ100" i="2"/>
  <c r="AX100" i="2"/>
  <c r="AF99" i="2"/>
  <c r="BB99" i="2"/>
  <c r="AD99" i="2"/>
  <c r="Z66" i="2"/>
  <c r="AL66" i="2"/>
  <c r="BH66" i="2"/>
  <c r="BF66" i="2"/>
  <c r="AF61" i="2"/>
  <c r="AT43" i="2"/>
  <c r="AZ34" i="2"/>
  <c r="AR34" i="2"/>
  <c r="X36" i="2"/>
  <c r="AD34" i="2"/>
  <c r="BD34" i="2"/>
  <c r="AV28" i="2"/>
  <c r="BL28" i="2"/>
  <c r="BJ28" i="2"/>
  <c r="X24" i="2"/>
  <c r="Z22" i="2"/>
  <c r="BB22" i="2"/>
  <c r="AJ22" i="2"/>
  <c r="AH22" i="2"/>
  <c r="AZ22" i="2"/>
  <c r="AL21" i="2"/>
  <c r="AV21" i="2"/>
  <c r="AL16" i="2"/>
  <c r="AV16" i="2"/>
  <c r="AT16" i="2"/>
  <c r="AD125" i="2"/>
  <c r="AB123" i="2"/>
  <c r="Z123" i="2"/>
  <c r="AJ123" i="2"/>
  <c r="AX123" i="2"/>
  <c r="AN120" i="2"/>
  <c r="AB118" i="2"/>
  <c r="Z118" i="2"/>
  <c r="AJ118" i="2"/>
  <c r="AX118" i="2"/>
  <c r="AF113" i="2"/>
  <c r="AF101" i="2"/>
  <c r="BB101" i="2"/>
  <c r="AP100" i="2"/>
  <c r="BL100" i="2"/>
  <c r="AB94" i="2"/>
  <c r="Z94" i="2"/>
  <c r="AJ94" i="2"/>
  <c r="AX94" i="2"/>
  <c r="AN83" i="2"/>
  <c r="AL83" i="2"/>
  <c r="AF67" i="2"/>
  <c r="AD66" i="2"/>
  <c r="AF66" i="2"/>
  <c r="AB34" i="2"/>
  <c r="Z34" i="2"/>
  <c r="V36" i="2"/>
  <c r="BB21" i="2"/>
  <c r="P24" i="2"/>
  <c r="AF21" i="2"/>
  <c r="BD15" i="2"/>
  <c r="AJ183" i="2"/>
  <c r="AB182" i="2"/>
  <c r="AJ182" i="2"/>
  <c r="BL153" i="2"/>
  <c r="AN147" i="2"/>
  <c r="AR146" i="2"/>
  <c r="AD146" i="2"/>
  <c r="AN145" i="2"/>
  <c r="AR144" i="2"/>
  <c r="AD144" i="2"/>
  <c r="BL126" i="2"/>
  <c r="BL125" i="2"/>
  <c r="AD124" i="2"/>
  <c r="AN124" i="2"/>
  <c r="BF123" i="2"/>
  <c r="AF123" i="2"/>
  <c r="AF122" i="2"/>
  <c r="BB122" i="2"/>
  <c r="BD121" i="2"/>
  <c r="AR121" i="2"/>
  <c r="AD121" i="2"/>
  <c r="AH118" i="2"/>
  <c r="Z114" i="2"/>
  <c r="BJ100" i="2"/>
  <c r="R87" i="2"/>
  <c r="AP84" i="2"/>
  <c r="BL84" i="2"/>
  <c r="BJ84" i="2"/>
  <c r="AT83" i="2"/>
  <c r="BL67" i="2"/>
  <c r="BD66" i="2"/>
  <c r="AH66" i="2"/>
  <c r="AN61" i="2"/>
  <c r="AV61" i="2"/>
  <c r="AT61" i="2"/>
  <c r="AL44" i="2"/>
  <c r="BH44" i="2"/>
  <c r="BH34" i="2"/>
  <c r="AF34" i="2"/>
  <c r="Z27" i="2"/>
  <c r="BD27" i="2"/>
  <c r="AJ27" i="2"/>
  <c r="AH27" i="2"/>
  <c r="AZ27" i="2"/>
  <c r="AX22" i="2"/>
  <c r="AN21" i="2"/>
  <c r="AN16" i="2"/>
  <c r="BL124" i="2"/>
  <c r="BL122" i="2"/>
  <c r="BL120" i="2"/>
  <c r="BL101" i="2"/>
  <c r="AR100" i="2"/>
  <c r="AD100" i="2"/>
  <c r="AN99" i="2"/>
  <c r="AN95" i="2"/>
  <c r="AR94" i="2"/>
  <c r="AD94" i="2"/>
  <c r="AB84" i="2"/>
  <c r="AJ84" i="2"/>
  <c r="AP61" i="2"/>
  <c r="AL34" i="2"/>
  <c r="AD27" i="2"/>
  <c r="BH22" i="2"/>
  <c r="AH16" i="2"/>
  <c r="AB114" i="2"/>
  <c r="AJ114" i="2"/>
  <c r="BL99" i="2"/>
  <c r="AR84" i="2"/>
  <c r="AP67" i="2"/>
  <c r="AD62" i="2"/>
  <c r="Z61" i="2"/>
  <c r="AH61" i="2"/>
  <c r="AD44" i="2"/>
  <c r="BF34" i="2"/>
  <c r="AL27" i="2"/>
  <c r="BJ15" i="2"/>
  <c r="AN741" i="2"/>
  <c r="AV741" i="2"/>
  <c r="BH741" i="2"/>
  <c r="BF741" i="2"/>
  <c r="AT741" i="2"/>
  <c r="BH702" i="2"/>
  <c r="AL702" i="2"/>
  <c r="AT702" i="2"/>
  <c r="AN702" i="2"/>
  <c r="AV702" i="2"/>
  <c r="R704" i="2"/>
  <c r="BF702" i="2"/>
  <c r="BH637" i="2"/>
  <c r="AL637" i="2"/>
  <c r="AT637" i="2"/>
  <c r="R641" i="2"/>
  <c r="AN637" i="2"/>
  <c r="AV637" i="2"/>
  <c r="BF637" i="2"/>
  <c r="AL625" i="2"/>
  <c r="AN625" i="2"/>
  <c r="BD593" i="2"/>
  <c r="Z593" i="2"/>
  <c r="BF593" i="2"/>
  <c r="AB593" i="2"/>
  <c r="BJ593" i="2"/>
  <c r="AH593" i="2"/>
  <c r="AX593" i="2"/>
  <c r="AJ593" i="2"/>
  <c r="AZ593" i="2"/>
  <c r="AH745" i="2"/>
  <c r="AX745" i="2"/>
  <c r="AJ745" i="2"/>
  <c r="AZ745" i="2"/>
  <c r="AB742" i="2"/>
  <c r="BD742" i="2"/>
  <c r="BL742" i="2"/>
  <c r="Z742" i="2"/>
  <c r="BB742" i="2"/>
  <c r="AJ742" i="2"/>
  <c r="AZ742" i="2"/>
  <c r="AH742" i="2"/>
  <c r="AX742" i="2"/>
  <c r="AL741" i="2"/>
  <c r="BH738" i="2"/>
  <c r="AN738" i="2"/>
  <c r="AV738" i="2"/>
  <c r="AT738" i="2"/>
  <c r="BF738" i="2"/>
  <c r="BF734" i="2"/>
  <c r="BD714" i="2"/>
  <c r="AB714" i="2"/>
  <c r="Z714" i="2"/>
  <c r="BB714" i="2"/>
  <c r="BJ714" i="2"/>
  <c r="AJ714" i="2"/>
  <c r="AZ714" i="2"/>
  <c r="AX714" i="2"/>
  <c r="AH714" i="2"/>
  <c r="AJ671" i="2"/>
  <c r="AZ671" i="2"/>
  <c r="N674" i="2"/>
  <c r="N680" i="2" s="1"/>
  <c r="AH671" i="2"/>
  <c r="AX671" i="2"/>
  <c r="BH594" i="2"/>
  <c r="AL594" i="2"/>
  <c r="AT594" i="2"/>
  <c r="AN594" i="2"/>
  <c r="AV594" i="2"/>
  <c r="BF594" i="2"/>
  <c r="Z248" i="2"/>
  <c r="AH248" i="2"/>
  <c r="AB248" i="2"/>
  <c r="AJ248" i="2"/>
  <c r="AR248" i="2"/>
  <c r="AN248" i="2"/>
  <c r="AD248" i="2"/>
  <c r="BB248" i="2"/>
  <c r="AF248" i="2"/>
  <c r="BD248" i="2"/>
  <c r="BJ742" i="2"/>
  <c r="AL738" i="2"/>
  <c r="AN733" i="2"/>
  <c r="AV733" i="2"/>
  <c r="R747" i="2"/>
  <c r="BH733" i="2"/>
  <c r="BF733" i="2"/>
  <c r="AT733" i="2"/>
  <c r="BF714" i="2"/>
  <c r="BD694" i="2"/>
  <c r="Z694" i="2"/>
  <c r="BF694" i="2"/>
  <c r="V696" i="2"/>
  <c r="AB694" i="2"/>
  <c r="BJ694" i="2"/>
  <c r="AH694" i="2"/>
  <c r="AX694" i="2"/>
  <c r="N696" i="2"/>
  <c r="AJ694" i="2"/>
  <c r="AZ694" i="2"/>
  <c r="BD565" i="2"/>
  <c r="Z565" i="2"/>
  <c r="BF565" i="2"/>
  <c r="AB565" i="2"/>
  <c r="V602" i="2"/>
  <c r="BJ565" i="2"/>
  <c r="AH565" i="2"/>
  <c r="AX565" i="2"/>
  <c r="AJ565" i="2"/>
  <c r="AZ565" i="2"/>
  <c r="AT279" i="2"/>
  <c r="BJ279" i="2"/>
  <c r="AV279" i="2"/>
  <c r="BL279" i="2"/>
  <c r="AP279" i="2"/>
  <c r="T282" i="2"/>
  <c r="AR279" i="2"/>
  <c r="AH276" i="2"/>
  <c r="AB276" i="2"/>
  <c r="AJ276" i="2"/>
  <c r="AR276" i="2"/>
  <c r="AL276" i="2"/>
  <c r="AN276" i="2"/>
  <c r="AD276" i="2"/>
  <c r="BB276" i="2"/>
  <c r="AF276" i="2"/>
  <c r="BD276" i="2"/>
  <c r="BH154" i="2"/>
  <c r="AL154" i="2"/>
  <c r="AT154" i="2"/>
  <c r="AN154" i="2"/>
  <c r="AV154" i="2"/>
  <c r="BF154" i="2"/>
  <c r="R157" i="2"/>
  <c r="BD83" i="2"/>
  <c r="Z83" i="2"/>
  <c r="BF83" i="2"/>
  <c r="V87" i="2"/>
  <c r="AB83" i="2"/>
  <c r="BH83" i="2"/>
  <c r="BB83" i="2"/>
  <c r="BJ83" i="2"/>
  <c r="AH83" i="2"/>
  <c r="AX83" i="2"/>
  <c r="N87" i="2"/>
  <c r="AJ83" i="2"/>
  <c r="AZ83" i="2"/>
  <c r="BF742" i="2"/>
  <c r="BD737" i="2"/>
  <c r="AB737" i="2"/>
  <c r="Z737" i="2"/>
  <c r="BB737" i="2"/>
  <c r="BJ737" i="2"/>
  <c r="AJ737" i="2"/>
  <c r="AZ737" i="2"/>
  <c r="AX737" i="2"/>
  <c r="AH737" i="2"/>
  <c r="AB734" i="2"/>
  <c r="BD734" i="2"/>
  <c r="BL734" i="2"/>
  <c r="Z734" i="2"/>
  <c r="BB734" i="2"/>
  <c r="AJ734" i="2"/>
  <c r="AZ734" i="2"/>
  <c r="AH734" i="2"/>
  <c r="AX734" i="2"/>
  <c r="BD701" i="2"/>
  <c r="Z701" i="2"/>
  <c r="BF701" i="2"/>
  <c r="AB701" i="2"/>
  <c r="BJ701" i="2"/>
  <c r="AH701" i="2"/>
  <c r="AX701" i="2"/>
  <c r="AJ701" i="2"/>
  <c r="AZ701" i="2"/>
  <c r="N704" i="2"/>
  <c r="BD636" i="2"/>
  <c r="Z636" i="2"/>
  <c r="BF636" i="2"/>
  <c r="AB636" i="2"/>
  <c r="V641" i="2"/>
  <c r="BJ636" i="2"/>
  <c r="AH636" i="2"/>
  <c r="AX636" i="2"/>
  <c r="AJ636" i="2"/>
  <c r="AZ636" i="2"/>
  <c r="N641" i="2"/>
  <c r="AP466" i="2"/>
  <c r="AT466" i="2"/>
  <c r="BJ466" i="2"/>
  <c r="T468" i="2"/>
  <c r="T473" i="2"/>
  <c r="AR466" i="2"/>
  <c r="AV466" i="2"/>
  <c r="BL466" i="2"/>
  <c r="BD426" i="2"/>
  <c r="Z426" i="2"/>
  <c r="BF426" i="2"/>
  <c r="AB426" i="2"/>
  <c r="BJ426" i="2"/>
  <c r="AH426" i="2"/>
  <c r="AX426" i="2"/>
  <c r="AJ426" i="2"/>
  <c r="AZ426" i="2"/>
  <c r="AL189" i="2"/>
  <c r="AT189" i="2"/>
  <c r="AN189" i="2"/>
  <c r="AV189" i="2"/>
  <c r="BF189" i="2"/>
  <c r="BH189" i="2"/>
  <c r="BJ751" i="2"/>
  <c r="AP751" i="2"/>
  <c r="BB744" i="2"/>
  <c r="BH744" i="2"/>
  <c r="AN744" i="2"/>
  <c r="AV744" i="2"/>
  <c r="BD743" i="2"/>
  <c r="AB743" i="2"/>
  <c r="AJ743" i="2"/>
  <c r="AZ743" i="2"/>
  <c r="BB741" i="2"/>
  <c r="BL741" i="2"/>
  <c r="AB740" i="2"/>
  <c r="BD740" i="2"/>
  <c r="BL740" i="2"/>
  <c r="AJ740" i="2"/>
  <c r="AZ740" i="2"/>
  <c r="AN739" i="2"/>
  <c r="AV739" i="2"/>
  <c r="BH739" i="2"/>
  <c r="BB736" i="2"/>
  <c r="BH736" i="2"/>
  <c r="AN736" i="2"/>
  <c r="AV736" i="2"/>
  <c r="BD735" i="2"/>
  <c r="AB735" i="2"/>
  <c r="AJ735" i="2"/>
  <c r="AZ735" i="2"/>
  <c r="BB733" i="2"/>
  <c r="BL733" i="2"/>
  <c r="AB728" i="2"/>
  <c r="BD728" i="2"/>
  <c r="BL728" i="2"/>
  <c r="AJ728" i="2"/>
  <c r="AZ728" i="2"/>
  <c r="BB709" i="2"/>
  <c r="BH709" i="2"/>
  <c r="AN709" i="2"/>
  <c r="AV709" i="2"/>
  <c r="BL678" i="2"/>
  <c r="BH677" i="2"/>
  <c r="AL677" i="2"/>
  <c r="AT677" i="2"/>
  <c r="AN677" i="2"/>
  <c r="AV677" i="2"/>
  <c r="BD676" i="2"/>
  <c r="Z676" i="2"/>
  <c r="BF676" i="2"/>
  <c r="AB676" i="2"/>
  <c r="AH676" i="2"/>
  <c r="AX676" i="2"/>
  <c r="AJ676" i="2"/>
  <c r="AZ676" i="2"/>
  <c r="BD672" i="2"/>
  <c r="Z672" i="2"/>
  <c r="BF672" i="2"/>
  <c r="V674" i="2"/>
  <c r="AB672" i="2"/>
  <c r="AH672" i="2"/>
  <c r="AX672" i="2"/>
  <c r="AJ672" i="2"/>
  <c r="AZ672" i="2"/>
  <c r="BD638" i="2"/>
  <c r="Z638" i="2"/>
  <c r="BF638" i="2"/>
  <c r="V642" i="2"/>
  <c r="BH642" i="2" s="1"/>
  <c r="AB638" i="2"/>
  <c r="AH638" i="2"/>
  <c r="AX638" i="2"/>
  <c r="N642" i="2"/>
  <c r="AJ638" i="2"/>
  <c r="AZ638" i="2"/>
  <c r="AX626" i="2"/>
  <c r="AZ626" i="2"/>
  <c r="BL597" i="2"/>
  <c r="BH596" i="2"/>
  <c r="AL596" i="2"/>
  <c r="AT596" i="2"/>
  <c r="AN596" i="2"/>
  <c r="AV596" i="2"/>
  <c r="BD595" i="2"/>
  <c r="Z595" i="2"/>
  <c r="BF595" i="2"/>
  <c r="AB595" i="2"/>
  <c r="AH595" i="2"/>
  <c r="AX595" i="2"/>
  <c r="AJ595" i="2"/>
  <c r="AZ595" i="2"/>
  <c r="BL585" i="2"/>
  <c r="BL580" i="2"/>
  <c r="BH579" i="2"/>
  <c r="AL579" i="2"/>
  <c r="AT579" i="2"/>
  <c r="AN579" i="2"/>
  <c r="AV579" i="2"/>
  <c r="BL573" i="2"/>
  <c r="BJ467" i="2"/>
  <c r="AP467" i="2"/>
  <c r="BL467" i="2"/>
  <c r="AR467" i="2"/>
  <c r="AT275" i="2"/>
  <c r="BJ275" i="2"/>
  <c r="AV275" i="2"/>
  <c r="BL275" i="2"/>
  <c r="AP275" i="2"/>
  <c r="AR275" i="2"/>
  <c r="AT247" i="2"/>
  <c r="BJ247" i="2"/>
  <c r="AV247" i="2"/>
  <c r="BL247" i="2"/>
  <c r="AP247" i="2"/>
  <c r="AR247" i="2"/>
  <c r="Z748" i="3"/>
  <c r="BF748" i="3"/>
  <c r="AB748" i="3"/>
  <c r="BD748" i="3"/>
  <c r="BL748" i="3"/>
  <c r="BB748" i="3"/>
  <c r="BJ748" i="3"/>
  <c r="AH748" i="3"/>
  <c r="AX748" i="3"/>
  <c r="AJ748" i="3"/>
  <c r="AZ748" i="3"/>
  <c r="AL698" i="3"/>
  <c r="AT698" i="3"/>
  <c r="R700" i="3"/>
  <c r="AN698" i="3"/>
  <c r="AV698" i="3"/>
  <c r="BH698" i="3"/>
  <c r="Z626" i="3"/>
  <c r="BF626" i="3"/>
  <c r="V630" i="3"/>
  <c r="BD630" i="3" s="1"/>
  <c r="AB626" i="3"/>
  <c r="BD626" i="3"/>
  <c r="BL626" i="3"/>
  <c r="BB626" i="3"/>
  <c r="BJ626" i="3"/>
  <c r="Z751" i="2"/>
  <c r="AH751" i="2"/>
  <c r="AD751" i="2"/>
  <c r="BB751" i="2"/>
  <c r="BH745" i="2"/>
  <c r="AB744" i="2"/>
  <c r="BD744" i="2"/>
  <c r="BL744" i="2"/>
  <c r="AJ744" i="2"/>
  <c r="AZ744" i="2"/>
  <c r="AN743" i="2"/>
  <c r="AV743" i="2"/>
  <c r="BH743" i="2"/>
  <c r="BH740" i="2"/>
  <c r="AN740" i="2"/>
  <c r="AV740" i="2"/>
  <c r="BD739" i="2"/>
  <c r="AB739" i="2"/>
  <c r="AJ739" i="2"/>
  <c r="AZ739" i="2"/>
  <c r="AX738" i="2"/>
  <c r="BL737" i="2"/>
  <c r="AB736" i="2"/>
  <c r="BD736" i="2"/>
  <c r="BL736" i="2"/>
  <c r="AJ736" i="2"/>
  <c r="AZ736" i="2"/>
  <c r="AN735" i="2"/>
  <c r="AV735" i="2"/>
  <c r="BH735" i="2"/>
  <c r="BH728" i="2"/>
  <c r="AN728" i="2"/>
  <c r="AV728" i="2"/>
  <c r="BL714" i="2"/>
  <c r="AB709" i="2"/>
  <c r="BD709" i="2"/>
  <c r="BL709" i="2"/>
  <c r="AJ709" i="2"/>
  <c r="AZ709" i="2"/>
  <c r="BL701" i="2"/>
  <c r="BL694" i="2"/>
  <c r="BH693" i="2"/>
  <c r="AL693" i="2"/>
  <c r="AT693" i="2"/>
  <c r="AN693" i="2"/>
  <c r="AV693" i="2"/>
  <c r="BH668" i="2"/>
  <c r="AL668" i="2"/>
  <c r="AT668" i="2"/>
  <c r="AN668" i="2"/>
  <c r="AV668" i="2"/>
  <c r="BD666" i="2"/>
  <c r="Z666" i="2"/>
  <c r="BF666" i="2"/>
  <c r="AB666" i="2"/>
  <c r="AH666" i="2"/>
  <c r="AX666" i="2"/>
  <c r="AJ666" i="2"/>
  <c r="AZ666" i="2"/>
  <c r="BH648" i="2"/>
  <c r="AL648" i="2"/>
  <c r="AT648" i="2"/>
  <c r="AN648" i="2"/>
  <c r="AV648" i="2"/>
  <c r="BD645" i="2"/>
  <c r="Z645" i="2"/>
  <c r="BF645" i="2"/>
  <c r="AB645" i="2"/>
  <c r="AH645" i="2"/>
  <c r="AX645" i="2"/>
  <c r="AJ645" i="2"/>
  <c r="AZ645" i="2"/>
  <c r="BL636" i="2"/>
  <c r="BH629" i="2"/>
  <c r="AL629" i="2"/>
  <c r="AT629" i="2"/>
  <c r="AN629" i="2"/>
  <c r="AV629" i="2"/>
  <c r="BH622" i="2"/>
  <c r="AL622" i="2"/>
  <c r="AT622" i="2"/>
  <c r="R626" i="2"/>
  <c r="AN622" i="2"/>
  <c r="AV622" i="2"/>
  <c r="BD621" i="2"/>
  <c r="Z621" i="2"/>
  <c r="BF621" i="2"/>
  <c r="V625" i="2"/>
  <c r="AB621" i="2"/>
  <c r="AH621" i="2"/>
  <c r="AX621" i="2"/>
  <c r="N625" i="2"/>
  <c r="AJ621" i="2"/>
  <c r="AZ621" i="2"/>
  <c r="BD613" i="2"/>
  <c r="Z613" i="2"/>
  <c r="BF613" i="2"/>
  <c r="V615" i="2"/>
  <c r="AB613" i="2"/>
  <c r="AH613" i="2"/>
  <c r="AX613" i="2"/>
  <c r="N615" i="2"/>
  <c r="AJ613" i="2"/>
  <c r="AZ613" i="2"/>
  <c r="BL593" i="2"/>
  <c r="BH592" i="2"/>
  <c r="AL592" i="2"/>
  <c r="AT592" i="2"/>
  <c r="AN592" i="2"/>
  <c r="AV592" i="2"/>
  <c r="BD589" i="2"/>
  <c r="Z589" i="2"/>
  <c r="BF589" i="2"/>
  <c r="AB589" i="2"/>
  <c r="AH589" i="2"/>
  <c r="AX589" i="2"/>
  <c r="AJ589" i="2"/>
  <c r="AZ589" i="2"/>
  <c r="BL565" i="2"/>
  <c r="BH563" i="2"/>
  <c r="AL563" i="2"/>
  <c r="AT563" i="2"/>
  <c r="AN563" i="2"/>
  <c r="AV563" i="2"/>
  <c r="BD562" i="2"/>
  <c r="Z562" i="2"/>
  <c r="BF562" i="2"/>
  <c r="V567" i="2"/>
  <c r="V569" i="2"/>
  <c r="AB562" i="2"/>
  <c r="AH562" i="2"/>
  <c r="AX562" i="2"/>
  <c r="N567" i="2"/>
  <c r="N569" i="2"/>
  <c r="AJ562" i="2"/>
  <c r="AZ562" i="2"/>
  <c r="BH544" i="2"/>
  <c r="AL544" i="2"/>
  <c r="AT544" i="2"/>
  <c r="R546" i="2"/>
  <c r="AN544" i="2"/>
  <c r="AV544" i="2"/>
  <c r="BD543" i="2"/>
  <c r="Z543" i="2"/>
  <c r="BF543" i="2"/>
  <c r="AB543" i="2"/>
  <c r="AH543" i="2"/>
  <c r="AX543" i="2"/>
  <c r="AJ543" i="2"/>
  <c r="AZ543" i="2"/>
  <c r="BD539" i="2"/>
  <c r="Z539" i="2"/>
  <c r="BF539" i="2"/>
  <c r="V541" i="2"/>
  <c r="AB539" i="2"/>
  <c r="AH539" i="2"/>
  <c r="AX539" i="2"/>
  <c r="N541" i="2"/>
  <c r="AJ539" i="2"/>
  <c r="AZ539" i="2"/>
  <c r="BH532" i="2"/>
  <c r="AL532" i="2"/>
  <c r="AT532" i="2"/>
  <c r="R534" i="2"/>
  <c r="AN532" i="2"/>
  <c r="AV532" i="2"/>
  <c r="BD531" i="2"/>
  <c r="Z531" i="2"/>
  <c r="BF531" i="2"/>
  <c r="AB531" i="2"/>
  <c r="AH531" i="2"/>
  <c r="AX531" i="2"/>
  <c r="AJ531" i="2"/>
  <c r="AZ531" i="2"/>
  <c r="BH525" i="2"/>
  <c r="AL525" i="2"/>
  <c r="AT525" i="2"/>
  <c r="R527" i="2"/>
  <c r="AN525" i="2"/>
  <c r="AV525" i="2"/>
  <c r="BD524" i="2"/>
  <c r="Z524" i="2"/>
  <c r="BF524" i="2"/>
  <c r="AB524" i="2"/>
  <c r="AH524" i="2"/>
  <c r="AX524" i="2"/>
  <c r="AJ524" i="2"/>
  <c r="AZ524" i="2"/>
  <c r="BD520" i="2"/>
  <c r="Z520" i="2"/>
  <c r="BF520" i="2"/>
  <c r="V522" i="2"/>
  <c r="AB520" i="2"/>
  <c r="AH520" i="2"/>
  <c r="AX520" i="2"/>
  <c r="N522" i="2"/>
  <c r="AJ520" i="2"/>
  <c r="AZ520" i="2"/>
  <c r="BH513" i="2"/>
  <c r="AL513" i="2"/>
  <c r="AT513" i="2"/>
  <c r="R515" i="2"/>
  <c r="R552" i="2"/>
  <c r="R602" i="2"/>
  <c r="AN513" i="2"/>
  <c r="AV513" i="2"/>
  <c r="BD511" i="2"/>
  <c r="Z511" i="2"/>
  <c r="BF511" i="2"/>
  <c r="V551" i="2"/>
  <c r="AB511" i="2"/>
  <c r="AH511" i="2"/>
  <c r="AX511" i="2"/>
  <c r="N551" i="2"/>
  <c r="AJ511" i="2"/>
  <c r="AZ511" i="2"/>
  <c r="Z482" i="2"/>
  <c r="AJ482" i="2"/>
  <c r="AB482" i="2"/>
  <c r="AN482" i="2"/>
  <c r="AD482" i="2"/>
  <c r="BB482" i="2"/>
  <c r="AF482" i="2"/>
  <c r="BH427" i="2"/>
  <c r="AL427" i="2"/>
  <c r="AT427" i="2"/>
  <c r="AN427" i="2"/>
  <c r="AV427" i="2"/>
  <c r="R430" i="2"/>
  <c r="BF427" i="2"/>
  <c r="BH377" i="2"/>
  <c r="AL377" i="2"/>
  <c r="AT377" i="2"/>
  <c r="AN377" i="2"/>
  <c r="AV377" i="2"/>
  <c r="BF377" i="2"/>
  <c r="AH280" i="2"/>
  <c r="AB280" i="2"/>
  <c r="AJ280" i="2"/>
  <c r="AR280" i="2"/>
  <c r="AL280" i="2"/>
  <c r="AN280" i="2"/>
  <c r="AD280" i="2"/>
  <c r="BB280" i="2"/>
  <c r="AF280" i="2"/>
  <c r="BD280" i="2"/>
  <c r="BB745" i="2"/>
  <c r="BJ745" i="2"/>
  <c r="Z745" i="2"/>
  <c r="BF745" i="2"/>
  <c r="BH742" i="2"/>
  <c r="AN742" i="2"/>
  <c r="AV742" i="2"/>
  <c r="BD741" i="2"/>
  <c r="AB741" i="2"/>
  <c r="AJ741" i="2"/>
  <c r="AZ741" i="2"/>
  <c r="AB738" i="2"/>
  <c r="BD738" i="2"/>
  <c r="BL738" i="2"/>
  <c r="AJ738" i="2"/>
  <c r="AZ738" i="2"/>
  <c r="AN737" i="2"/>
  <c r="AV737" i="2"/>
  <c r="BH737" i="2"/>
  <c r="BH734" i="2"/>
  <c r="AN734" i="2"/>
  <c r="AV734" i="2"/>
  <c r="BD733" i="2"/>
  <c r="AB733" i="2"/>
  <c r="V747" i="2"/>
  <c r="AJ733" i="2"/>
  <c r="AZ733" i="2"/>
  <c r="N747" i="2"/>
  <c r="AN714" i="2"/>
  <c r="AV714" i="2"/>
  <c r="BH714" i="2"/>
  <c r="BD678" i="2"/>
  <c r="Z678" i="2"/>
  <c r="BF678" i="2"/>
  <c r="AB678" i="2"/>
  <c r="AH678" i="2"/>
  <c r="AX678" i="2"/>
  <c r="AJ678" i="2"/>
  <c r="AZ678" i="2"/>
  <c r="BH665" i="2"/>
  <c r="AL665" i="2"/>
  <c r="AT665" i="2"/>
  <c r="AN665" i="2"/>
  <c r="AV665" i="2"/>
  <c r="BD626" i="2"/>
  <c r="BH612" i="2"/>
  <c r="AL612" i="2"/>
  <c r="AT612" i="2"/>
  <c r="AN612" i="2"/>
  <c r="AV612" i="2"/>
  <c r="BH598" i="2"/>
  <c r="AL598" i="2"/>
  <c r="AT598" i="2"/>
  <c r="AN598" i="2"/>
  <c r="AV598" i="2"/>
  <c r="BD597" i="2"/>
  <c r="Z597" i="2"/>
  <c r="BF597" i="2"/>
  <c r="AB597" i="2"/>
  <c r="AH597" i="2"/>
  <c r="AX597" i="2"/>
  <c r="AJ597" i="2"/>
  <c r="AZ597" i="2"/>
  <c r="BH586" i="2"/>
  <c r="AL586" i="2"/>
  <c r="AT586" i="2"/>
  <c r="AN586" i="2"/>
  <c r="AV586" i="2"/>
  <c r="BD585" i="2"/>
  <c r="Z585" i="2"/>
  <c r="BF585" i="2"/>
  <c r="AB585" i="2"/>
  <c r="AH585" i="2"/>
  <c r="AX585" i="2"/>
  <c r="AJ585" i="2"/>
  <c r="AZ585" i="2"/>
  <c r="BD580" i="2"/>
  <c r="Z580" i="2"/>
  <c r="BF580" i="2"/>
  <c r="V582" i="2"/>
  <c r="AB580" i="2"/>
  <c r="AH580" i="2"/>
  <c r="AX580" i="2"/>
  <c r="N582" i="2"/>
  <c r="AJ580" i="2"/>
  <c r="AZ580" i="2"/>
  <c r="BH574" i="2"/>
  <c r="AL574" i="2"/>
  <c r="AT574" i="2"/>
  <c r="R576" i="2"/>
  <c r="AN574" i="2"/>
  <c r="AV574" i="2"/>
  <c r="BD573" i="2"/>
  <c r="Z573" i="2"/>
  <c r="BF573" i="2"/>
  <c r="AB573" i="2"/>
  <c r="AH573" i="2"/>
  <c r="AX573" i="2"/>
  <c r="AJ573" i="2"/>
  <c r="AZ573" i="2"/>
  <c r="BF563" i="2"/>
  <c r="BL562" i="2"/>
  <c r="BH561" i="2"/>
  <c r="AL561" i="2"/>
  <c r="AT561" i="2"/>
  <c r="R568" i="2"/>
  <c r="AN561" i="2"/>
  <c r="AV561" i="2"/>
  <c r="V552" i="2"/>
  <c r="BH548" i="2"/>
  <c r="AL548" i="2"/>
  <c r="AT548" i="2"/>
  <c r="AN548" i="2"/>
  <c r="AV548" i="2"/>
  <c r="V546" i="2"/>
  <c r="BF544" i="2"/>
  <c r="BL543" i="2"/>
  <c r="BL539" i="2"/>
  <c r="BH537" i="2"/>
  <c r="AL537" i="2"/>
  <c r="AT537" i="2"/>
  <c r="AN537" i="2"/>
  <c r="AV537" i="2"/>
  <c r="V534" i="2"/>
  <c r="BF532" i="2"/>
  <c r="BL531" i="2"/>
  <c r="BH529" i="2"/>
  <c r="AL529" i="2"/>
  <c r="AT529" i="2"/>
  <c r="AN529" i="2"/>
  <c r="AV529" i="2"/>
  <c r="V527" i="2"/>
  <c r="BF525" i="2"/>
  <c r="BL524" i="2"/>
  <c r="BL520" i="2"/>
  <c r="BH518" i="2"/>
  <c r="AL518" i="2"/>
  <c r="AT518" i="2"/>
  <c r="AN518" i="2"/>
  <c r="AV518" i="2"/>
  <c r="V515" i="2"/>
  <c r="BF513" i="2"/>
  <c r="BL511" i="2"/>
  <c r="BH509" i="2"/>
  <c r="AL509" i="2"/>
  <c r="AT509" i="2"/>
  <c r="AN509" i="2"/>
  <c r="AV509" i="2"/>
  <c r="AL470" i="2"/>
  <c r="AN470" i="2"/>
  <c r="X471" i="2"/>
  <c r="AD470" i="2"/>
  <c r="AF470" i="2"/>
  <c r="BB470" i="2"/>
  <c r="AV467" i="2"/>
  <c r="BJ299" i="2"/>
  <c r="AV299" i="2"/>
  <c r="BL299" i="2"/>
  <c r="AP299" i="2"/>
  <c r="AR299" i="2"/>
  <c r="AL199" i="2"/>
  <c r="AT199" i="2"/>
  <c r="AN199" i="2"/>
  <c r="AV199" i="2"/>
  <c r="BF199" i="2"/>
  <c r="BH199" i="2"/>
  <c r="BL702" i="2"/>
  <c r="BD702" i="2"/>
  <c r="BH701" i="2"/>
  <c r="BH694" i="2"/>
  <c r="BL693" i="2"/>
  <c r="BD693" i="2"/>
  <c r="BH678" i="2"/>
  <c r="BL677" i="2"/>
  <c r="BD677" i="2"/>
  <c r="BH676" i="2"/>
  <c r="BH672" i="2"/>
  <c r="BL671" i="2"/>
  <c r="BD671" i="2"/>
  <c r="BL668" i="2"/>
  <c r="BD668" i="2"/>
  <c r="BH666" i="2"/>
  <c r="BL665" i="2"/>
  <c r="BD665" i="2"/>
  <c r="BL648" i="2"/>
  <c r="BD648" i="2"/>
  <c r="BH645" i="2"/>
  <c r="BH638" i="2"/>
  <c r="BL637" i="2"/>
  <c r="BD637" i="2"/>
  <c r="BH636" i="2"/>
  <c r="BL629" i="2"/>
  <c r="BD629" i="2"/>
  <c r="BL622" i="2"/>
  <c r="BD622" i="2"/>
  <c r="BH621" i="2"/>
  <c r="BH613" i="2"/>
  <c r="BL612" i="2"/>
  <c r="BD612" i="2"/>
  <c r="BL598" i="2"/>
  <c r="BD598" i="2"/>
  <c r="BH597" i="2"/>
  <c r="BL596" i="2"/>
  <c r="BD596" i="2"/>
  <c r="BH595" i="2"/>
  <c r="BL594" i="2"/>
  <c r="BD594" i="2"/>
  <c r="BH593" i="2"/>
  <c r="BL592" i="2"/>
  <c r="BD592" i="2"/>
  <c r="BH589" i="2"/>
  <c r="BL586" i="2"/>
  <c r="BD586" i="2"/>
  <c r="BH585" i="2"/>
  <c r="BH580" i="2"/>
  <c r="BL579" i="2"/>
  <c r="BD579" i="2"/>
  <c r="BL574" i="2"/>
  <c r="BD574" i="2"/>
  <c r="BH573" i="2"/>
  <c r="BH565" i="2"/>
  <c r="BL563" i="2"/>
  <c r="BD563" i="2"/>
  <c r="BH562" i="2"/>
  <c r="BL561" i="2"/>
  <c r="BD561" i="2"/>
  <c r="BL548" i="2"/>
  <c r="BD548" i="2"/>
  <c r="BL544" i="2"/>
  <c r="BD544" i="2"/>
  <c r="BH543" i="2"/>
  <c r="BH539" i="2"/>
  <c r="BL537" i="2"/>
  <c r="BD537" i="2"/>
  <c r="BL532" i="2"/>
  <c r="BD532" i="2"/>
  <c r="BH531" i="2"/>
  <c r="BL529" i="2"/>
  <c r="BD529" i="2"/>
  <c r="BL525" i="2"/>
  <c r="BD525" i="2"/>
  <c r="BH524" i="2"/>
  <c r="BH520" i="2"/>
  <c r="BL518" i="2"/>
  <c r="BD518" i="2"/>
  <c r="BL513" i="2"/>
  <c r="BD513" i="2"/>
  <c r="BH511" i="2"/>
  <c r="BL509" i="2"/>
  <c r="BD509" i="2"/>
  <c r="BL482" i="2"/>
  <c r="AP482" i="2"/>
  <c r="X473" i="2"/>
  <c r="BL470" i="2"/>
  <c r="Z470" i="2"/>
  <c r="BF470" i="2"/>
  <c r="V471" i="2"/>
  <c r="AH470" i="2"/>
  <c r="AX470" i="2"/>
  <c r="N471" i="2"/>
  <c r="AD469" i="2"/>
  <c r="BB469" i="2"/>
  <c r="X468" i="2"/>
  <c r="AL467" i="2"/>
  <c r="AB466" i="2"/>
  <c r="BJ450" i="2"/>
  <c r="AV450" i="2"/>
  <c r="BL450" i="2"/>
  <c r="T451" i="2"/>
  <c r="AP450" i="2"/>
  <c r="AH449" i="2"/>
  <c r="AX449" i="2"/>
  <c r="AJ449" i="2"/>
  <c r="AZ449" i="2"/>
  <c r="N451" i="2"/>
  <c r="BD447" i="2"/>
  <c r="Z447" i="2"/>
  <c r="BF447" i="2"/>
  <c r="V448" i="2"/>
  <c r="AB447" i="2"/>
  <c r="AH447" i="2"/>
  <c r="AX447" i="2"/>
  <c r="N448" i="2"/>
  <c r="AJ447" i="2"/>
  <c r="AZ447" i="2"/>
  <c r="BL426" i="2"/>
  <c r="BH425" i="2"/>
  <c r="AL425" i="2"/>
  <c r="AT425" i="2"/>
  <c r="R429" i="2"/>
  <c r="AN425" i="2"/>
  <c r="AV425" i="2"/>
  <c r="BD424" i="2"/>
  <c r="Z424" i="2"/>
  <c r="BF424" i="2"/>
  <c r="V430" i="2"/>
  <c r="AB424" i="2"/>
  <c r="AH424" i="2"/>
  <c r="AX424" i="2"/>
  <c r="N430" i="2"/>
  <c r="AJ424" i="2"/>
  <c r="AZ424" i="2"/>
  <c r="BH363" i="2"/>
  <c r="AL363" i="2"/>
  <c r="AT363" i="2"/>
  <c r="R367" i="2"/>
  <c r="AN363" i="2"/>
  <c r="AV363" i="2"/>
  <c r="BD362" i="2"/>
  <c r="Z362" i="2"/>
  <c r="BF362" i="2"/>
  <c r="AB362" i="2"/>
  <c r="AH362" i="2"/>
  <c r="AX362" i="2"/>
  <c r="AJ362" i="2"/>
  <c r="AZ362" i="2"/>
  <c r="AB336" i="2"/>
  <c r="AJ336" i="2"/>
  <c r="AR336" i="2"/>
  <c r="AL336" i="2"/>
  <c r="X338" i="2"/>
  <c r="AD336" i="2"/>
  <c r="BB336" i="2"/>
  <c r="P338" i="2"/>
  <c r="BJ330" i="2"/>
  <c r="AV330" i="2"/>
  <c r="BL330" i="2"/>
  <c r="AP330" i="2"/>
  <c r="BD325" i="2"/>
  <c r="BD303" i="2"/>
  <c r="AP295" i="2"/>
  <c r="Z280" i="2"/>
  <c r="AP278" i="2"/>
  <c r="Z276" i="2"/>
  <c r="Z273" i="2"/>
  <c r="AH273" i="2"/>
  <c r="AB273" i="2"/>
  <c r="AJ273" i="2"/>
  <c r="AR273" i="2"/>
  <c r="AD273" i="2"/>
  <c r="BB273" i="2"/>
  <c r="AT272" i="2"/>
  <c r="BJ272" i="2"/>
  <c r="AV272" i="2"/>
  <c r="BL272" i="2"/>
  <c r="AP272" i="2"/>
  <c r="AL271" i="2"/>
  <c r="AP269" i="2"/>
  <c r="AL264" i="2"/>
  <c r="AT243" i="2"/>
  <c r="BJ243" i="2"/>
  <c r="AV243" i="2"/>
  <c r="BL243" i="2"/>
  <c r="AP243" i="2"/>
  <c r="AB241" i="2"/>
  <c r="AL241" i="2"/>
  <c r="AN241" i="2"/>
  <c r="AD241" i="2"/>
  <c r="AF241" i="2"/>
  <c r="BB241" i="2"/>
  <c r="AP239" i="2"/>
  <c r="AR239" i="2"/>
  <c r="BL239" i="2"/>
  <c r="AT239" i="2"/>
  <c r="T245" i="2"/>
  <c r="AV239" i="2"/>
  <c r="BD177" i="2"/>
  <c r="Z177" i="2"/>
  <c r="BF177" i="2"/>
  <c r="AB177" i="2"/>
  <c r="BH177" i="2"/>
  <c r="BB177" i="2"/>
  <c r="AH177" i="2"/>
  <c r="AX177" i="2"/>
  <c r="AJ177" i="2"/>
  <c r="AZ177" i="2"/>
  <c r="Z479" i="2"/>
  <c r="BF479" i="2"/>
  <c r="AH479" i="2"/>
  <c r="AX479" i="2"/>
  <c r="AP470" i="2"/>
  <c r="Z467" i="2"/>
  <c r="AH467" i="2"/>
  <c r="AD467" i="2"/>
  <c r="BB467" i="2"/>
  <c r="AD466" i="2"/>
  <c r="BB466" i="2"/>
  <c r="BH446" i="2"/>
  <c r="AL446" i="2"/>
  <c r="AT446" i="2"/>
  <c r="AN446" i="2"/>
  <c r="AV446" i="2"/>
  <c r="BD445" i="2"/>
  <c r="Z445" i="2"/>
  <c r="BF445" i="2"/>
  <c r="AB445" i="2"/>
  <c r="AH445" i="2"/>
  <c r="AX445" i="2"/>
  <c r="AJ445" i="2"/>
  <c r="AZ445" i="2"/>
  <c r="AL419" i="2"/>
  <c r="AT419" i="2"/>
  <c r="AN419" i="2"/>
  <c r="AV419" i="2"/>
  <c r="BD417" i="2"/>
  <c r="Z417" i="2"/>
  <c r="BF417" i="2"/>
  <c r="AB417" i="2"/>
  <c r="AH417" i="2"/>
  <c r="AX417" i="2"/>
  <c r="AJ417" i="2"/>
  <c r="AZ417" i="2"/>
  <c r="BH404" i="2"/>
  <c r="AL404" i="2"/>
  <c r="AT404" i="2"/>
  <c r="R406" i="2"/>
  <c r="AN404" i="2"/>
  <c r="AV404" i="2"/>
  <c r="BD403" i="2"/>
  <c r="Z403" i="2"/>
  <c r="BF403" i="2"/>
  <c r="AB403" i="2"/>
  <c r="AH403" i="2"/>
  <c r="AX403" i="2"/>
  <c r="AJ403" i="2"/>
  <c r="AZ403" i="2"/>
  <c r="BH361" i="2"/>
  <c r="AL361" i="2"/>
  <c r="AT361" i="2"/>
  <c r="AN361" i="2"/>
  <c r="AV361" i="2"/>
  <c r="AR325" i="2"/>
  <c r="AL325" i="2"/>
  <c r="AD325" i="2"/>
  <c r="BB325" i="2"/>
  <c r="AB303" i="2"/>
  <c r="AJ303" i="2"/>
  <c r="AR303" i="2"/>
  <c r="AL303" i="2"/>
  <c r="AD303" i="2"/>
  <c r="BB303" i="2"/>
  <c r="AP280" i="2"/>
  <c r="AP276" i="2"/>
  <c r="Z271" i="2"/>
  <c r="AH271" i="2"/>
  <c r="AB271" i="2"/>
  <c r="AJ271" i="2"/>
  <c r="AR271" i="2"/>
  <c r="AD271" i="2"/>
  <c r="BB271" i="2"/>
  <c r="AT270" i="2"/>
  <c r="BJ270" i="2"/>
  <c r="AV270" i="2"/>
  <c r="BL270" i="2"/>
  <c r="AP270" i="2"/>
  <c r="Z264" i="2"/>
  <c r="AH264" i="2"/>
  <c r="AB264" i="2"/>
  <c r="AJ264" i="2"/>
  <c r="AR264" i="2"/>
  <c r="X266" i="2"/>
  <c r="P266" i="2"/>
  <c r="AD264" i="2"/>
  <c r="BB264" i="2"/>
  <c r="AT263" i="2"/>
  <c r="BJ263" i="2"/>
  <c r="AV263" i="2"/>
  <c r="BL263" i="2"/>
  <c r="AP263" i="2"/>
  <c r="AP248" i="2"/>
  <c r="AL240" i="2"/>
  <c r="AT240" i="2"/>
  <c r="AN240" i="2"/>
  <c r="BH240" i="2"/>
  <c r="R245" i="2"/>
  <c r="AP234" i="2"/>
  <c r="AR234" i="2"/>
  <c r="BL234" i="2"/>
  <c r="AT234" i="2"/>
  <c r="AV234" i="2"/>
  <c r="Z201" i="2"/>
  <c r="BF201" i="2"/>
  <c r="V206" i="2"/>
  <c r="AB201" i="2"/>
  <c r="BH201" i="2"/>
  <c r="BD201" i="2"/>
  <c r="BJ201" i="2"/>
  <c r="BL201" i="2"/>
  <c r="AH201" i="2"/>
  <c r="AX201" i="2"/>
  <c r="N206" i="2"/>
  <c r="AJ201" i="2"/>
  <c r="AZ201" i="2"/>
  <c r="AL195" i="2"/>
  <c r="AT195" i="2"/>
  <c r="AN195" i="2"/>
  <c r="AV195" i="2"/>
  <c r="BF195" i="2"/>
  <c r="BH195" i="2"/>
  <c r="Z190" i="2"/>
  <c r="BF190" i="2"/>
  <c r="AB190" i="2"/>
  <c r="BH190" i="2"/>
  <c r="BD190" i="2"/>
  <c r="BJ190" i="2"/>
  <c r="BL190" i="2"/>
  <c r="AH190" i="2"/>
  <c r="AX190" i="2"/>
  <c r="AJ190" i="2"/>
  <c r="AZ190" i="2"/>
  <c r="BH100" i="2"/>
  <c r="AL100" i="2"/>
  <c r="AT100" i="2"/>
  <c r="AN100" i="2"/>
  <c r="AV100" i="2"/>
  <c r="BF100" i="2"/>
  <c r="AR33" i="2"/>
  <c r="AL33" i="2"/>
  <c r="X39" i="2"/>
  <c r="AN33" i="2"/>
  <c r="AD33" i="2"/>
  <c r="BB33" i="2"/>
  <c r="AF33" i="2"/>
  <c r="BD33" i="2"/>
  <c r="P36" i="2"/>
  <c r="AB16" i="2"/>
  <c r="BH16" i="2"/>
  <c r="V40" i="2"/>
  <c r="Z16" i="2"/>
  <c r="BF16" i="2"/>
  <c r="AX16" i="2"/>
  <c r="BJ16" i="2"/>
  <c r="BB16" i="2"/>
  <c r="BL16" i="2"/>
  <c r="V18" i="2"/>
  <c r="Z633" i="3"/>
  <c r="BF633" i="3"/>
  <c r="AB633" i="3"/>
  <c r="BD633" i="3"/>
  <c r="BL633" i="3"/>
  <c r="BB633" i="3"/>
  <c r="BJ633" i="3"/>
  <c r="AH633" i="3"/>
  <c r="AX633" i="3"/>
  <c r="AJ633" i="3"/>
  <c r="AZ633" i="3"/>
  <c r="AT751" i="2"/>
  <c r="X704" i="2"/>
  <c r="AZ702" i="2"/>
  <c r="AV701" i="2"/>
  <c r="T696" i="2"/>
  <c r="AV694" i="2"/>
  <c r="AZ693" i="2"/>
  <c r="AV678" i="2"/>
  <c r="AZ677" i="2"/>
  <c r="AV676" i="2"/>
  <c r="T674" i="2"/>
  <c r="AV672" i="2"/>
  <c r="BH671" i="2"/>
  <c r="AZ668" i="2"/>
  <c r="AV666" i="2"/>
  <c r="AZ665" i="2"/>
  <c r="AZ648" i="2"/>
  <c r="AV645" i="2"/>
  <c r="T642" i="2"/>
  <c r="AV642" i="2" s="1"/>
  <c r="X641" i="2"/>
  <c r="AV638" i="2"/>
  <c r="AZ637" i="2"/>
  <c r="AV636" i="2"/>
  <c r="AZ629" i="2"/>
  <c r="X626" i="2"/>
  <c r="AB626" i="2" s="1"/>
  <c r="T625" i="2"/>
  <c r="AV625" i="2" s="1"/>
  <c r="AZ622" i="2"/>
  <c r="AV621" i="2"/>
  <c r="T615" i="2"/>
  <c r="AV613" i="2"/>
  <c r="AZ612" i="2"/>
  <c r="X602" i="2"/>
  <c r="AZ598" i="2"/>
  <c r="AV597" i="2"/>
  <c r="AZ596" i="2"/>
  <c r="AV595" i="2"/>
  <c r="AZ594" i="2"/>
  <c r="AV593" i="2"/>
  <c r="AZ592" i="2"/>
  <c r="AV589" i="2"/>
  <c r="AZ586" i="2"/>
  <c r="AV585" i="2"/>
  <c r="T582" i="2"/>
  <c r="AV580" i="2"/>
  <c r="AZ579" i="2"/>
  <c r="X576" i="2"/>
  <c r="AZ574" i="2"/>
  <c r="AV573" i="2"/>
  <c r="T569" i="2"/>
  <c r="X568" i="2"/>
  <c r="T567" i="2"/>
  <c r="AV565" i="2"/>
  <c r="AZ563" i="2"/>
  <c r="AV562" i="2"/>
  <c r="AZ561" i="2"/>
  <c r="X552" i="2"/>
  <c r="P552" i="2"/>
  <c r="T551" i="2"/>
  <c r="AZ548" i="2"/>
  <c r="X546" i="2"/>
  <c r="AZ544" i="2"/>
  <c r="AV543" i="2"/>
  <c r="T541" i="2"/>
  <c r="AV539" i="2"/>
  <c r="AZ537" i="2"/>
  <c r="X534" i="2"/>
  <c r="AZ532" i="2"/>
  <c r="AV531" i="2"/>
  <c r="AZ529" i="2"/>
  <c r="X527" i="2"/>
  <c r="AZ525" i="2"/>
  <c r="AV524" i="2"/>
  <c r="T522" i="2"/>
  <c r="AV520" i="2"/>
  <c r="AZ518" i="2"/>
  <c r="X515" i="2"/>
  <c r="AZ513" i="2"/>
  <c r="AV511" i="2"/>
  <c r="AZ509" i="2"/>
  <c r="AV482" i="2"/>
  <c r="AL482" i="2"/>
  <c r="AT482" i="2"/>
  <c r="BJ479" i="2"/>
  <c r="AZ479" i="2"/>
  <c r="AP479" i="2"/>
  <c r="BH470" i="2"/>
  <c r="AV470" i="2"/>
  <c r="AB470" i="2"/>
  <c r="AN469" i="2"/>
  <c r="AJ467" i="2"/>
  <c r="AJ466" i="2"/>
  <c r="Z466" i="2"/>
  <c r="AH466" i="2"/>
  <c r="BF446" i="2"/>
  <c r="BL445" i="2"/>
  <c r="BH444" i="2"/>
  <c r="AL444" i="2"/>
  <c r="AT444" i="2"/>
  <c r="AN444" i="2"/>
  <c r="AV444" i="2"/>
  <c r="R453" i="2"/>
  <c r="BL417" i="2"/>
  <c r="BH416" i="2"/>
  <c r="AL416" i="2"/>
  <c r="AT416" i="2"/>
  <c r="AN416" i="2"/>
  <c r="AV416" i="2"/>
  <c r="BH408" i="2"/>
  <c r="AL408" i="2"/>
  <c r="AT408" i="2"/>
  <c r="AN408" i="2"/>
  <c r="AV408" i="2"/>
  <c r="V406" i="2"/>
  <c r="BF404" i="2"/>
  <c r="BL403" i="2"/>
  <c r="BH385" i="2"/>
  <c r="AL385" i="2"/>
  <c r="AT385" i="2"/>
  <c r="AN385" i="2"/>
  <c r="AV385" i="2"/>
  <c r="BD381" i="2"/>
  <c r="Z381" i="2"/>
  <c r="BF381" i="2"/>
  <c r="AB381" i="2"/>
  <c r="AH381" i="2"/>
  <c r="AX381" i="2"/>
  <c r="AJ381" i="2"/>
  <c r="AZ381" i="2"/>
  <c r="R366" i="2"/>
  <c r="BF361" i="2"/>
  <c r="BJ335" i="2"/>
  <c r="T338" i="2"/>
  <c r="AV335" i="2"/>
  <c r="BL335" i="2"/>
  <c r="AP335" i="2"/>
  <c r="BJ326" i="2"/>
  <c r="BL326" i="2"/>
  <c r="T328" i="2"/>
  <c r="AP326" i="2"/>
  <c r="Z325" i="2"/>
  <c r="AH325" i="2"/>
  <c r="Z303" i="2"/>
  <c r="AH303" i="2"/>
  <c r="AB295" i="2"/>
  <c r="AJ295" i="2"/>
  <c r="AR295" i="2"/>
  <c r="AL295" i="2"/>
  <c r="AD295" i="2"/>
  <c r="BB295" i="2"/>
  <c r="AH278" i="2"/>
  <c r="AB278" i="2"/>
  <c r="AJ278" i="2"/>
  <c r="AR278" i="2"/>
  <c r="AL278" i="2"/>
  <c r="AD278" i="2"/>
  <c r="BB278" i="2"/>
  <c r="AT277" i="2"/>
  <c r="BJ277" i="2"/>
  <c r="AV277" i="2"/>
  <c r="BL277" i="2"/>
  <c r="AP277" i="2"/>
  <c r="AR270" i="2"/>
  <c r="Z269" i="2"/>
  <c r="AH269" i="2"/>
  <c r="AB269" i="2"/>
  <c r="AJ269" i="2"/>
  <c r="AR269" i="2"/>
  <c r="X282" i="2"/>
  <c r="P282" i="2"/>
  <c r="AD269" i="2"/>
  <c r="BB269" i="2"/>
  <c r="T266" i="2"/>
  <c r="AR263" i="2"/>
  <c r="AL248" i="2"/>
  <c r="Z229" i="2"/>
  <c r="AJ229" i="2"/>
  <c r="AB229" i="2"/>
  <c r="AN229" i="2"/>
  <c r="AD229" i="2"/>
  <c r="BB229" i="2"/>
  <c r="AF229" i="2"/>
  <c r="BL183" i="2"/>
  <c r="AP183" i="2"/>
  <c r="AT183" i="2"/>
  <c r="BJ183" i="2"/>
  <c r="BD181" i="2"/>
  <c r="Z181" i="2"/>
  <c r="BF181" i="2"/>
  <c r="AB181" i="2"/>
  <c r="BB181" i="2"/>
  <c r="BH181" i="2"/>
  <c r="BJ181" i="2"/>
  <c r="AH181" i="2"/>
  <c r="AX181" i="2"/>
  <c r="N185" i="2"/>
  <c r="N167" i="2"/>
  <c r="BJ62" i="2"/>
  <c r="BL62" i="2"/>
  <c r="T64" i="2"/>
  <c r="AP62" i="2"/>
  <c r="P39" i="2"/>
  <c r="AR28" i="2"/>
  <c r="X30" i="2"/>
  <c r="X40" i="2"/>
  <c r="AL28" i="2"/>
  <c r="AN28" i="2"/>
  <c r="P30" i="2"/>
  <c r="P40" i="2"/>
  <c r="AD28" i="2"/>
  <c r="BB28" i="2"/>
  <c r="AF28" i="2"/>
  <c r="BD28" i="2"/>
  <c r="BJ22" i="2"/>
  <c r="BL22" i="2"/>
  <c r="T24" i="2"/>
  <c r="AP22" i="2"/>
  <c r="AH450" i="2"/>
  <c r="BH447" i="2"/>
  <c r="BL446" i="2"/>
  <c r="BD446" i="2"/>
  <c r="BH445" i="2"/>
  <c r="BL444" i="2"/>
  <c r="BD444" i="2"/>
  <c r="BL427" i="2"/>
  <c r="BD427" i="2"/>
  <c r="BH426" i="2"/>
  <c r="BL425" i="2"/>
  <c r="BD425" i="2"/>
  <c r="BH424" i="2"/>
  <c r="BH417" i="2"/>
  <c r="BL416" i="2"/>
  <c r="BD416" i="2"/>
  <c r="BL408" i="2"/>
  <c r="BD408" i="2"/>
  <c r="BL404" i="2"/>
  <c r="BD404" i="2"/>
  <c r="BH403" i="2"/>
  <c r="BL385" i="2"/>
  <c r="BD385" i="2"/>
  <c r="BH381" i="2"/>
  <c r="BL377" i="2"/>
  <c r="BD377" i="2"/>
  <c r="BL363" i="2"/>
  <c r="BD363" i="2"/>
  <c r="BH362" i="2"/>
  <c r="BL361" i="2"/>
  <c r="BD361" i="2"/>
  <c r="BJ336" i="2"/>
  <c r="AT336" i="2"/>
  <c r="AH335" i="2"/>
  <c r="AH330" i="2"/>
  <c r="BJ303" i="2"/>
  <c r="AT303" i="2"/>
  <c r="AH299" i="2"/>
  <c r="BJ295" i="2"/>
  <c r="AT295" i="2"/>
  <c r="BJ280" i="2"/>
  <c r="AT280" i="2"/>
  <c r="BF279" i="2"/>
  <c r="AX279" i="2"/>
  <c r="AH279" i="2"/>
  <c r="BJ278" i="2"/>
  <c r="AT278" i="2"/>
  <c r="BF277" i="2"/>
  <c r="AX277" i="2"/>
  <c r="AH277" i="2"/>
  <c r="BJ276" i="2"/>
  <c r="AT276" i="2"/>
  <c r="BF275" i="2"/>
  <c r="AX275" i="2"/>
  <c r="BJ273" i="2"/>
  <c r="AT273" i="2"/>
  <c r="BF272" i="2"/>
  <c r="AX272" i="2"/>
  <c r="BJ271" i="2"/>
  <c r="AT271" i="2"/>
  <c r="BF270" i="2"/>
  <c r="AX270" i="2"/>
  <c r="BJ269" i="2"/>
  <c r="AT269" i="2"/>
  <c r="R266" i="2"/>
  <c r="BJ264" i="2"/>
  <c r="AT264" i="2"/>
  <c r="BF263" i="2"/>
  <c r="AX263" i="2"/>
  <c r="BJ248" i="2"/>
  <c r="AT248" i="2"/>
  <c r="BF247" i="2"/>
  <c r="AX247" i="2"/>
  <c r="V245" i="2"/>
  <c r="N245" i="2"/>
  <c r="BF243" i="2"/>
  <c r="AX243" i="2"/>
  <c r="BH242" i="2"/>
  <c r="BL241" i="2"/>
  <c r="Z241" i="2"/>
  <c r="BF241" i="2"/>
  <c r="AH241" i="2"/>
  <c r="AX241" i="2"/>
  <c r="AR240" i="2"/>
  <c r="AD240" i="2"/>
  <c r="BB240" i="2"/>
  <c r="BH239" i="2"/>
  <c r="BH234" i="2"/>
  <c r="BH233" i="2"/>
  <c r="BL229" i="2"/>
  <c r="AP229" i="2"/>
  <c r="AP201" i="2"/>
  <c r="BJ193" i="2"/>
  <c r="BL193" i="2"/>
  <c r="T197" i="2"/>
  <c r="AF190" i="2"/>
  <c r="AP190" i="2"/>
  <c r="BJ187" i="2"/>
  <c r="BL187" i="2"/>
  <c r="BB183" i="2"/>
  <c r="BL181" i="2"/>
  <c r="BH178" i="2"/>
  <c r="AL178" i="2"/>
  <c r="AT178" i="2"/>
  <c r="AN178" i="2"/>
  <c r="AV178" i="2"/>
  <c r="BL177" i="2"/>
  <c r="BD147" i="2"/>
  <c r="Z147" i="2"/>
  <c r="BF147" i="2"/>
  <c r="V149" i="2"/>
  <c r="AB147" i="2"/>
  <c r="BH147" i="2"/>
  <c r="AH147" i="2"/>
  <c r="AX147" i="2"/>
  <c r="N149" i="2"/>
  <c r="AJ147" i="2"/>
  <c r="AZ147" i="2"/>
  <c r="BD145" i="2"/>
  <c r="Z145" i="2"/>
  <c r="BF145" i="2"/>
  <c r="AB145" i="2"/>
  <c r="BH145" i="2"/>
  <c r="AH145" i="2"/>
  <c r="AX145" i="2"/>
  <c r="AJ145" i="2"/>
  <c r="AZ145" i="2"/>
  <c r="BD113" i="2"/>
  <c r="Z113" i="2"/>
  <c r="BF113" i="2"/>
  <c r="AB113" i="2"/>
  <c r="BH113" i="2"/>
  <c r="AH113" i="2"/>
  <c r="AX113" i="2"/>
  <c r="AJ113" i="2"/>
  <c r="AZ113" i="2"/>
  <c r="BD95" i="2"/>
  <c r="Z95" i="2"/>
  <c r="BF95" i="2"/>
  <c r="V97" i="2"/>
  <c r="AB95" i="2"/>
  <c r="BH95" i="2"/>
  <c r="AH95" i="2"/>
  <c r="AX95" i="2"/>
  <c r="N97" i="2"/>
  <c r="AJ95" i="2"/>
  <c r="AZ95" i="2"/>
  <c r="BH84" i="2"/>
  <c r="AL84" i="2"/>
  <c r="AT84" i="2"/>
  <c r="R88" i="2"/>
  <c r="AN84" i="2"/>
  <c r="AV84" i="2"/>
  <c r="BL83" i="2"/>
  <c r="AR43" i="2"/>
  <c r="AL43" i="2"/>
  <c r="AD43" i="2"/>
  <c r="BB43" i="2"/>
  <c r="BJ34" i="2"/>
  <c r="BL34" i="2"/>
  <c r="T36" i="2"/>
  <c r="AP34" i="2"/>
  <c r="Z33" i="2"/>
  <c r="AH33" i="2"/>
  <c r="Z28" i="2"/>
  <c r="AH28" i="2"/>
  <c r="AB21" i="2"/>
  <c r="BD21" i="2"/>
  <c r="Z21" i="2"/>
  <c r="BF21" i="2"/>
  <c r="BJ21" i="2"/>
  <c r="V24" i="2"/>
  <c r="V39" i="2"/>
  <c r="AJ21" i="2"/>
  <c r="AZ21" i="2"/>
  <c r="AH21" i="2"/>
  <c r="AX21" i="2"/>
  <c r="N24" i="2"/>
  <c r="N39" i="2"/>
  <c r="Z740" i="3"/>
  <c r="BF740" i="3"/>
  <c r="AB740" i="3"/>
  <c r="BD740" i="3"/>
  <c r="BL740" i="3"/>
  <c r="BB740" i="3"/>
  <c r="AH740" i="3"/>
  <c r="AX740" i="3"/>
  <c r="AJ740" i="3"/>
  <c r="AZ740" i="3"/>
  <c r="Z713" i="3"/>
  <c r="BF713" i="3"/>
  <c r="AB713" i="3"/>
  <c r="BD713" i="3"/>
  <c r="BL713" i="3"/>
  <c r="BB713" i="3"/>
  <c r="AH713" i="3"/>
  <c r="AX713" i="3"/>
  <c r="AJ713" i="3"/>
  <c r="AZ713" i="3"/>
  <c r="AL642" i="3"/>
  <c r="AT642" i="3"/>
  <c r="R646" i="3"/>
  <c r="AN642" i="3"/>
  <c r="AV642" i="3"/>
  <c r="BH642" i="3"/>
  <c r="AV326" i="2"/>
  <c r="AN326" i="2"/>
  <c r="BH325" i="2"/>
  <c r="AZ325" i="2"/>
  <c r="AJ325" i="2"/>
  <c r="AB325" i="2"/>
  <c r="AL242" i="2"/>
  <c r="AT242" i="2"/>
  <c r="AP241" i="2"/>
  <c r="AL233" i="2"/>
  <c r="AT233" i="2"/>
  <c r="Z228" i="2"/>
  <c r="BF228" i="2"/>
  <c r="AH228" i="2"/>
  <c r="AX228" i="2"/>
  <c r="X217" i="2"/>
  <c r="AD217" i="2" s="1"/>
  <c r="AR214" i="2"/>
  <c r="AF214" i="2"/>
  <c r="Z214" i="2"/>
  <c r="BF214" i="2"/>
  <c r="V217" i="2"/>
  <c r="AH214" i="2"/>
  <c r="AX214" i="2"/>
  <c r="N217" i="2"/>
  <c r="AD201" i="2"/>
  <c r="AL194" i="2"/>
  <c r="Z194" i="2"/>
  <c r="BF194" i="2"/>
  <c r="AB194" i="2"/>
  <c r="BH194" i="2"/>
  <c r="AH194" i="2"/>
  <c r="AX194" i="2"/>
  <c r="AJ194" i="2"/>
  <c r="AZ194" i="2"/>
  <c r="AL193" i="2"/>
  <c r="AT193" i="2"/>
  <c r="R197" i="2"/>
  <c r="AN193" i="2"/>
  <c r="AV193" i="2"/>
  <c r="AL188" i="2"/>
  <c r="Z188" i="2"/>
  <c r="BF188" i="2"/>
  <c r="AB188" i="2"/>
  <c r="BH188" i="2"/>
  <c r="AH188" i="2"/>
  <c r="AX188" i="2"/>
  <c r="AJ188" i="2"/>
  <c r="AZ188" i="2"/>
  <c r="AL187" i="2"/>
  <c r="AT187" i="2"/>
  <c r="AN187" i="2"/>
  <c r="AV187" i="2"/>
  <c r="AZ183" i="2"/>
  <c r="BH182" i="2"/>
  <c r="AL182" i="2"/>
  <c r="AT182" i="2"/>
  <c r="BB147" i="2"/>
  <c r="BL147" i="2"/>
  <c r="BH146" i="2"/>
  <c r="AL146" i="2"/>
  <c r="AT146" i="2"/>
  <c r="AN146" i="2"/>
  <c r="AV146" i="2"/>
  <c r="BH144" i="2"/>
  <c r="AL144" i="2"/>
  <c r="AT144" i="2"/>
  <c r="AN144" i="2"/>
  <c r="AV144" i="2"/>
  <c r="BD128" i="2"/>
  <c r="Z128" i="2"/>
  <c r="BF128" i="2"/>
  <c r="AB128" i="2"/>
  <c r="BH128" i="2"/>
  <c r="AH128" i="2"/>
  <c r="AX128" i="2"/>
  <c r="AJ128" i="2"/>
  <c r="AZ128" i="2"/>
  <c r="BD126" i="2"/>
  <c r="Z126" i="2"/>
  <c r="BF126" i="2"/>
  <c r="AB126" i="2"/>
  <c r="BH126" i="2"/>
  <c r="AH126" i="2"/>
  <c r="AX126" i="2"/>
  <c r="AJ126" i="2"/>
  <c r="AZ126" i="2"/>
  <c r="BD124" i="2"/>
  <c r="Z124" i="2"/>
  <c r="BF124" i="2"/>
  <c r="AB124" i="2"/>
  <c r="BH124" i="2"/>
  <c r="AH124" i="2"/>
  <c r="AX124" i="2"/>
  <c r="AJ124" i="2"/>
  <c r="AZ124" i="2"/>
  <c r="BD122" i="2"/>
  <c r="Z122" i="2"/>
  <c r="BF122" i="2"/>
  <c r="AB122" i="2"/>
  <c r="BH122" i="2"/>
  <c r="AH122" i="2"/>
  <c r="AX122" i="2"/>
  <c r="AJ122" i="2"/>
  <c r="AZ122" i="2"/>
  <c r="BD120" i="2"/>
  <c r="Z120" i="2"/>
  <c r="BF120" i="2"/>
  <c r="AB120" i="2"/>
  <c r="BH120" i="2"/>
  <c r="AH120" i="2"/>
  <c r="AX120" i="2"/>
  <c r="AJ120" i="2"/>
  <c r="AZ120" i="2"/>
  <c r="BH114" i="2"/>
  <c r="AL114" i="2"/>
  <c r="AT114" i="2"/>
  <c r="R116" i="2"/>
  <c r="AN114" i="2"/>
  <c r="AV114" i="2"/>
  <c r="BB113" i="2"/>
  <c r="BL113" i="2"/>
  <c r="BB95" i="2"/>
  <c r="BL95" i="2"/>
  <c r="BH94" i="2"/>
  <c r="AL94" i="2"/>
  <c r="AT94" i="2"/>
  <c r="AN94" i="2"/>
  <c r="AV94" i="2"/>
  <c r="BD67" i="2"/>
  <c r="BJ66" i="2"/>
  <c r="BL66" i="2"/>
  <c r="AP66" i="2"/>
  <c r="BD61" i="2"/>
  <c r="BJ44" i="2"/>
  <c r="BL44" i="2"/>
  <c r="AP44" i="2"/>
  <c r="Z43" i="2"/>
  <c r="AH43" i="2"/>
  <c r="AP33" i="2"/>
  <c r="AP28" i="2"/>
  <c r="BD16" i="2"/>
  <c r="AL743" i="3"/>
  <c r="AT743" i="3"/>
  <c r="AN743" i="3"/>
  <c r="AV743" i="3"/>
  <c r="BH743" i="3"/>
  <c r="BJ740" i="3"/>
  <c r="BJ713" i="3"/>
  <c r="Z681" i="3"/>
  <c r="BF681" i="3"/>
  <c r="AB681" i="3"/>
  <c r="BD681" i="3"/>
  <c r="BL681" i="3"/>
  <c r="BB681" i="3"/>
  <c r="AH681" i="3"/>
  <c r="AX681" i="3"/>
  <c r="AJ681" i="3"/>
  <c r="AZ681" i="3"/>
  <c r="AL649" i="3"/>
  <c r="AT649" i="3"/>
  <c r="AN649" i="3"/>
  <c r="AV649" i="3"/>
  <c r="BH649" i="3"/>
  <c r="R473" i="2"/>
  <c r="AT469" i="2"/>
  <c r="R468" i="2"/>
  <c r="AT467" i="2"/>
  <c r="BF466" i="2"/>
  <c r="AX466" i="2"/>
  <c r="V453" i="2"/>
  <c r="N453" i="2"/>
  <c r="R451" i="2"/>
  <c r="BB450" i="2"/>
  <c r="AT450" i="2"/>
  <c r="T448" i="2"/>
  <c r="AV447" i="2"/>
  <c r="AZ446" i="2"/>
  <c r="AV445" i="2"/>
  <c r="AZ444" i="2"/>
  <c r="T430" i="2"/>
  <c r="X429" i="2"/>
  <c r="AZ427" i="2"/>
  <c r="AV426" i="2"/>
  <c r="AZ425" i="2"/>
  <c r="AV424" i="2"/>
  <c r="AV417" i="2"/>
  <c r="AZ416" i="2"/>
  <c r="AZ408" i="2"/>
  <c r="X406" i="2"/>
  <c r="AZ404" i="2"/>
  <c r="AV403" i="2"/>
  <c r="AZ385" i="2"/>
  <c r="AV381" i="2"/>
  <c r="AZ377" i="2"/>
  <c r="X367" i="2"/>
  <c r="AZ363" i="2"/>
  <c r="AV362" i="2"/>
  <c r="AZ361" i="2"/>
  <c r="N338" i="2"/>
  <c r="BF336" i="2"/>
  <c r="AX336" i="2"/>
  <c r="BB335" i="2"/>
  <c r="AT335" i="2"/>
  <c r="BB330" i="2"/>
  <c r="AT330" i="2"/>
  <c r="R328" i="2"/>
  <c r="BB326" i="2"/>
  <c r="AT326" i="2"/>
  <c r="BF325" i="2"/>
  <c r="AX325" i="2"/>
  <c r="BF303" i="2"/>
  <c r="AX303" i="2"/>
  <c r="BB299" i="2"/>
  <c r="AT299" i="2"/>
  <c r="BF295" i="2"/>
  <c r="AX295" i="2"/>
  <c r="V282" i="2"/>
  <c r="BF280" i="2"/>
  <c r="AX280" i="2"/>
  <c r="BB279" i="2"/>
  <c r="BF278" i="2"/>
  <c r="AX278" i="2"/>
  <c r="BB277" i="2"/>
  <c r="BB275" i="2"/>
  <c r="BB272" i="2"/>
  <c r="BB270" i="2"/>
  <c r="BB263" i="2"/>
  <c r="BB247" i="2"/>
  <c r="BB243" i="2"/>
  <c r="AD242" i="2"/>
  <c r="BB242" i="2"/>
  <c r="AV241" i="2"/>
  <c r="BB239" i="2"/>
  <c r="Z239" i="2"/>
  <c r="BF239" i="2"/>
  <c r="AH239" i="2"/>
  <c r="AX239" i="2"/>
  <c r="BB234" i="2"/>
  <c r="Z234" i="2"/>
  <c r="BF234" i="2"/>
  <c r="AH234" i="2"/>
  <c r="AX234" i="2"/>
  <c r="AR233" i="2"/>
  <c r="AD233" i="2"/>
  <c r="BB233" i="2"/>
  <c r="P231" i="2"/>
  <c r="AV229" i="2"/>
  <c r="AL229" i="2"/>
  <c r="AT229" i="2"/>
  <c r="R231" i="2"/>
  <c r="BJ228" i="2"/>
  <c r="AZ228" i="2"/>
  <c r="AP228" i="2"/>
  <c r="BJ214" i="2"/>
  <c r="AZ214" i="2"/>
  <c r="AP214" i="2"/>
  <c r="AR201" i="2"/>
  <c r="X206" i="2"/>
  <c r="BJ199" i="2"/>
  <c r="BL199" i="2"/>
  <c r="P197" i="2"/>
  <c r="BJ195" i="2"/>
  <c r="BL195" i="2"/>
  <c r="BL194" i="2"/>
  <c r="AP194" i="2"/>
  <c r="BJ189" i="2"/>
  <c r="BL189" i="2"/>
  <c r="BL188" i="2"/>
  <c r="AP188" i="2"/>
  <c r="BD183" i="2"/>
  <c r="Z183" i="2"/>
  <c r="BF183" i="2"/>
  <c r="AH183" i="2"/>
  <c r="AX183" i="2"/>
  <c r="AN182" i="2"/>
  <c r="AD182" i="2"/>
  <c r="BB182" i="2"/>
  <c r="BF178" i="2"/>
  <c r="BD155" i="2"/>
  <c r="Z155" i="2"/>
  <c r="BF155" i="2"/>
  <c r="AB155" i="2"/>
  <c r="BH155" i="2"/>
  <c r="AH155" i="2"/>
  <c r="AX155" i="2"/>
  <c r="AJ155" i="2"/>
  <c r="AZ155" i="2"/>
  <c r="BD153" i="2"/>
  <c r="Z153" i="2"/>
  <c r="BF153" i="2"/>
  <c r="V157" i="2"/>
  <c r="AB153" i="2"/>
  <c r="BH153" i="2"/>
  <c r="AH153" i="2"/>
  <c r="AX153" i="2"/>
  <c r="N157" i="2"/>
  <c r="AJ153" i="2"/>
  <c r="AZ153" i="2"/>
  <c r="R149" i="2"/>
  <c r="BH129" i="2"/>
  <c r="AL129" i="2"/>
  <c r="AT129" i="2"/>
  <c r="AN129" i="2"/>
  <c r="AV129" i="2"/>
  <c r="BB128" i="2"/>
  <c r="BL128" i="2"/>
  <c r="BH127" i="2"/>
  <c r="AL127" i="2"/>
  <c r="AT127" i="2"/>
  <c r="AN127" i="2"/>
  <c r="AV127" i="2"/>
  <c r="BH125" i="2"/>
  <c r="AL125" i="2"/>
  <c r="AT125" i="2"/>
  <c r="AN125" i="2"/>
  <c r="AV125" i="2"/>
  <c r="BH123" i="2"/>
  <c r="AL123" i="2"/>
  <c r="AT123" i="2"/>
  <c r="AN123" i="2"/>
  <c r="AV123" i="2"/>
  <c r="BH121" i="2"/>
  <c r="AL121" i="2"/>
  <c r="AT121" i="2"/>
  <c r="AN121" i="2"/>
  <c r="AV121" i="2"/>
  <c r="BH118" i="2"/>
  <c r="AL118" i="2"/>
  <c r="AT118" i="2"/>
  <c r="AN118" i="2"/>
  <c r="AV118" i="2"/>
  <c r="V116" i="2"/>
  <c r="BD101" i="2"/>
  <c r="Z101" i="2"/>
  <c r="BF101" i="2"/>
  <c r="AB101" i="2"/>
  <c r="BH101" i="2"/>
  <c r="AH101" i="2"/>
  <c r="AX101" i="2"/>
  <c r="AJ101" i="2"/>
  <c r="AZ101" i="2"/>
  <c r="BD99" i="2"/>
  <c r="Z99" i="2"/>
  <c r="BF99" i="2"/>
  <c r="AB99" i="2"/>
  <c r="BH99" i="2"/>
  <c r="AH99" i="2"/>
  <c r="AX99" i="2"/>
  <c r="AJ99" i="2"/>
  <c r="AZ99" i="2"/>
  <c r="BF84" i="2"/>
  <c r="AR67" i="2"/>
  <c r="AL67" i="2"/>
  <c r="AD67" i="2"/>
  <c r="BB67" i="2"/>
  <c r="AR61" i="2"/>
  <c r="AL61" i="2"/>
  <c r="AD61" i="2"/>
  <c r="BB61" i="2"/>
  <c r="AN43" i="2"/>
  <c r="AP43" i="2"/>
  <c r="BJ27" i="2"/>
  <c r="BL27" i="2"/>
  <c r="T39" i="2"/>
  <c r="AP27" i="2"/>
  <c r="Z757" i="3"/>
  <c r="AH757" i="3"/>
  <c r="AB757" i="3"/>
  <c r="AJ757" i="3"/>
  <c r="AD757" i="3"/>
  <c r="BB757" i="3"/>
  <c r="BD757" i="3"/>
  <c r="AF757" i="3"/>
  <c r="Z706" i="3"/>
  <c r="BF706" i="3"/>
  <c r="V708" i="3"/>
  <c r="AB706" i="3"/>
  <c r="BD706" i="3"/>
  <c r="BL706" i="3"/>
  <c r="BB706" i="3"/>
  <c r="AH706" i="3"/>
  <c r="AX706" i="3"/>
  <c r="N708" i="3"/>
  <c r="AJ706" i="3"/>
  <c r="AZ706" i="3"/>
  <c r="BJ681" i="3"/>
  <c r="AL676" i="3"/>
  <c r="AT676" i="3"/>
  <c r="R678" i="3"/>
  <c r="R684" i="3" s="1"/>
  <c r="AN676" i="3"/>
  <c r="AV676" i="3"/>
  <c r="BH676" i="3"/>
  <c r="BB749" i="3"/>
  <c r="BJ749" i="3"/>
  <c r="Z749" i="3"/>
  <c r="BF749" i="3"/>
  <c r="Z746" i="3"/>
  <c r="BF746" i="3"/>
  <c r="AB746" i="3"/>
  <c r="BD746" i="3"/>
  <c r="BL746" i="3"/>
  <c r="AH746" i="3"/>
  <c r="AX746" i="3"/>
  <c r="AJ746" i="3"/>
  <c r="AZ746" i="3"/>
  <c r="AL741" i="3"/>
  <c r="AT741" i="3"/>
  <c r="AN741" i="3"/>
  <c r="AV741" i="3"/>
  <c r="BH741" i="3"/>
  <c r="Z738" i="3"/>
  <c r="BF738" i="3"/>
  <c r="AB738" i="3"/>
  <c r="BD738" i="3"/>
  <c r="BL738" i="3"/>
  <c r="V751" i="3"/>
  <c r="AH738" i="3"/>
  <c r="AX738" i="3"/>
  <c r="AJ738" i="3"/>
  <c r="AZ738" i="3"/>
  <c r="N751" i="3"/>
  <c r="AL718" i="3"/>
  <c r="AT718" i="3"/>
  <c r="AN718" i="3"/>
  <c r="AV718" i="3"/>
  <c r="BH718" i="3"/>
  <c r="AL682" i="3"/>
  <c r="AT682" i="3"/>
  <c r="AN682" i="3"/>
  <c r="AV682" i="3"/>
  <c r="BH682" i="3"/>
  <c r="Z672" i="3"/>
  <c r="BF672" i="3"/>
  <c r="AB672" i="3"/>
  <c r="BD672" i="3"/>
  <c r="BL672" i="3"/>
  <c r="AH672" i="3"/>
  <c r="AX672" i="3"/>
  <c r="AJ672" i="3"/>
  <c r="AZ672" i="3"/>
  <c r="AL640" i="3"/>
  <c r="AT640" i="3"/>
  <c r="AN640" i="3"/>
  <c r="AV640" i="3"/>
  <c r="BH640" i="3"/>
  <c r="T185" i="2"/>
  <c r="AP181" i="2"/>
  <c r="BB178" i="2"/>
  <c r="AP177" i="2"/>
  <c r="AP155" i="2"/>
  <c r="BB154" i="2"/>
  <c r="AP153" i="2"/>
  <c r="AP147" i="2"/>
  <c r="BB146" i="2"/>
  <c r="AP145" i="2"/>
  <c r="BB144" i="2"/>
  <c r="BB129" i="2"/>
  <c r="AP128" i="2"/>
  <c r="BB127" i="2"/>
  <c r="AP126" i="2"/>
  <c r="BB125" i="2"/>
  <c r="AP124" i="2"/>
  <c r="BB123" i="2"/>
  <c r="AP122" i="2"/>
  <c r="BB121" i="2"/>
  <c r="AP120" i="2"/>
  <c r="BB118" i="2"/>
  <c r="BB114" i="2"/>
  <c r="AD114" i="2"/>
  <c r="AP113" i="2"/>
  <c r="AP101" i="2"/>
  <c r="BB100" i="2"/>
  <c r="AP99" i="2"/>
  <c r="AP95" i="2"/>
  <c r="BB94" i="2"/>
  <c r="BB84" i="2"/>
  <c r="AD84" i="2"/>
  <c r="AP83" i="2"/>
  <c r="BH67" i="2"/>
  <c r="AZ67" i="2"/>
  <c r="AJ67" i="2"/>
  <c r="AB67" i="2"/>
  <c r="AV66" i="2"/>
  <c r="AN66" i="2"/>
  <c r="AV62" i="2"/>
  <c r="AN62" i="2"/>
  <c r="BH61" i="2"/>
  <c r="AZ61" i="2"/>
  <c r="AJ61" i="2"/>
  <c r="AB61" i="2"/>
  <c r="AV44" i="2"/>
  <c r="AN44" i="2"/>
  <c r="BH43" i="2"/>
  <c r="AZ43" i="2"/>
  <c r="AJ43" i="2"/>
  <c r="AB43" i="2"/>
  <c r="AV34" i="2"/>
  <c r="AN34" i="2"/>
  <c r="BH33" i="2"/>
  <c r="AZ33" i="2"/>
  <c r="AJ33" i="2"/>
  <c r="AB33" i="2"/>
  <c r="BH28" i="2"/>
  <c r="AZ28" i="2"/>
  <c r="AJ28" i="2"/>
  <c r="AB28" i="2"/>
  <c r="AV27" i="2"/>
  <c r="AN27" i="2"/>
  <c r="AV22" i="2"/>
  <c r="AN22" i="2"/>
  <c r="BH21" i="2"/>
  <c r="AV15" i="2"/>
  <c r="AL15" i="2"/>
  <c r="AT15" i="2"/>
  <c r="BJ757" i="3"/>
  <c r="AP757" i="3"/>
  <c r="AZ749" i="3"/>
  <c r="BH748" i="3"/>
  <c r="AL747" i="3"/>
  <c r="AT747" i="3"/>
  <c r="AN747" i="3"/>
  <c r="AV747" i="3"/>
  <c r="BH747" i="3"/>
  <c r="BB746" i="3"/>
  <c r="Z744" i="3"/>
  <c r="BF744" i="3"/>
  <c r="AB744" i="3"/>
  <c r="BD744" i="3"/>
  <c r="BL744" i="3"/>
  <c r="AH744" i="3"/>
  <c r="AX744" i="3"/>
  <c r="AJ744" i="3"/>
  <c r="AZ744" i="3"/>
  <c r="BH740" i="3"/>
  <c r="AL739" i="3"/>
  <c r="AT739" i="3"/>
  <c r="AN739" i="3"/>
  <c r="AV739" i="3"/>
  <c r="BH739" i="3"/>
  <c r="Z732" i="3"/>
  <c r="BF732" i="3"/>
  <c r="AB732" i="3"/>
  <c r="BD732" i="3"/>
  <c r="BL732" i="3"/>
  <c r="AH732" i="3"/>
  <c r="AX732" i="3"/>
  <c r="AJ732" i="3"/>
  <c r="AZ732" i="3"/>
  <c r="BH713" i="3"/>
  <c r="BH706" i="3"/>
  <c r="AL705" i="3"/>
  <c r="AT705" i="3"/>
  <c r="AN705" i="3"/>
  <c r="AV705" i="3"/>
  <c r="BH705" i="3"/>
  <c r="BH681" i="3"/>
  <c r="AL680" i="3"/>
  <c r="AT680" i="3"/>
  <c r="AN680" i="3"/>
  <c r="AV680" i="3"/>
  <c r="BH680" i="3"/>
  <c r="Z675" i="3"/>
  <c r="AX675" i="3"/>
  <c r="BF675" i="3"/>
  <c r="AB675" i="3"/>
  <c r="BH675" i="3"/>
  <c r="BD675" i="3"/>
  <c r="BL675" i="3"/>
  <c r="Z669" i="3"/>
  <c r="BF669" i="3"/>
  <c r="AB669" i="3"/>
  <c r="BD669" i="3"/>
  <c r="BL669" i="3"/>
  <c r="AH669" i="3"/>
  <c r="AX669" i="3"/>
  <c r="AJ669" i="3"/>
  <c r="AZ669" i="3"/>
  <c r="Z652" i="3"/>
  <c r="BF652" i="3"/>
  <c r="AB652" i="3"/>
  <c r="BD652" i="3"/>
  <c r="BL652" i="3"/>
  <c r="AH652" i="3"/>
  <c r="AX652" i="3"/>
  <c r="AJ652" i="3"/>
  <c r="AZ652" i="3"/>
  <c r="BH633" i="3"/>
  <c r="BH626" i="3"/>
  <c r="BB199" i="2"/>
  <c r="BB195" i="2"/>
  <c r="BB193" i="2"/>
  <c r="BB189" i="2"/>
  <c r="BB187" i="2"/>
  <c r="R185" i="2"/>
  <c r="AV183" i="2"/>
  <c r="AZ182" i="2"/>
  <c r="AV181" i="2"/>
  <c r="AZ178" i="2"/>
  <c r="AV177" i="2"/>
  <c r="T157" i="2"/>
  <c r="AV155" i="2"/>
  <c r="AZ154" i="2"/>
  <c r="AV153" i="2"/>
  <c r="T149" i="2"/>
  <c r="AV147" i="2"/>
  <c r="AZ146" i="2"/>
  <c r="AV145" i="2"/>
  <c r="AZ144" i="2"/>
  <c r="AZ129" i="2"/>
  <c r="AV128" i="2"/>
  <c r="AZ127" i="2"/>
  <c r="AV126" i="2"/>
  <c r="AZ125" i="2"/>
  <c r="AV124" i="2"/>
  <c r="AZ123" i="2"/>
  <c r="AV122" i="2"/>
  <c r="AZ121" i="2"/>
  <c r="AV120" i="2"/>
  <c r="AZ118" i="2"/>
  <c r="X116" i="2"/>
  <c r="AZ114" i="2"/>
  <c r="AV113" i="2"/>
  <c r="AV101" i="2"/>
  <c r="AZ100" i="2"/>
  <c r="AV99" i="2"/>
  <c r="T97" i="2"/>
  <c r="AV95" i="2"/>
  <c r="AZ94" i="2"/>
  <c r="X88" i="2"/>
  <c r="AP88" i="2" s="1"/>
  <c r="T87" i="2"/>
  <c r="AZ84" i="2"/>
  <c r="AV83" i="2"/>
  <c r="BF67" i="2"/>
  <c r="AX67" i="2"/>
  <c r="BB66" i="2"/>
  <c r="AT66" i="2"/>
  <c r="R64" i="2"/>
  <c r="BB62" i="2"/>
  <c r="AT62" i="2"/>
  <c r="BF61" i="2"/>
  <c r="AX61" i="2"/>
  <c r="BB44" i="2"/>
  <c r="AT44" i="2"/>
  <c r="BF43" i="2"/>
  <c r="AX43" i="2"/>
  <c r="N40" i="2"/>
  <c r="R39" i="2"/>
  <c r="R36" i="2"/>
  <c r="BB34" i="2"/>
  <c r="AT34" i="2"/>
  <c r="BF33" i="2"/>
  <c r="AX33" i="2"/>
  <c r="V30" i="2"/>
  <c r="N30" i="2"/>
  <c r="BF28" i="2"/>
  <c r="AX28" i="2"/>
  <c r="BB27" i="2"/>
  <c r="AT27" i="2"/>
  <c r="R24" i="2"/>
  <c r="AT22" i="2"/>
  <c r="AT21" i="2"/>
  <c r="AJ16" i="2"/>
  <c r="AZ16" i="2"/>
  <c r="AR15" i="2"/>
  <c r="X18" i="2"/>
  <c r="AD15" i="2"/>
  <c r="BB15" i="2"/>
  <c r="P18" i="2"/>
  <c r="AR757" i="3"/>
  <c r="AL757" i="3"/>
  <c r="BL749" i="3"/>
  <c r="BH746" i="3"/>
  <c r="AL745" i="3"/>
  <c r="AT745" i="3"/>
  <c r="AN745" i="3"/>
  <c r="AV745" i="3"/>
  <c r="BH745" i="3"/>
  <c r="BB744" i="3"/>
  <c r="Z742" i="3"/>
  <c r="BF742" i="3"/>
  <c r="AB742" i="3"/>
  <c r="BD742" i="3"/>
  <c r="BL742" i="3"/>
  <c r="AH742" i="3"/>
  <c r="AX742" i="3"/>
  <c r="AJ742" i="3"/>
  <c r="AZ742" i="3"/>
  <c r="BH738" i="3"/>
  <c r="AL737" i="3"/>
  <c r="AT737" i="3"/>
  <c r="AN737" i="3"/>
  <c r="AV737" i="3"/>
  <c r="R751" i="3"/>
  <c r="BH737" i="3"/>
  <c r="BB732" i="3"/>
  <c r="R708" i="3"/>
  <c r="Z697" i="3"/>
  <c r="BF697" i="3"/>
  <c r="AB697" i="3"/>
  <c r="BD697" i="3"/>
  <c r="BL697" i="3"/>
  <c r="AH697" i="3"/>
  <c r="AX697" i="3"/>
  <c r="AJ697" i="3"/>
  <c r="AZ697" i="3"/>
  <c r="BJ675" i="3"/>
  <c r="BH672" i="3"/>
  <c r="AL670" i="3"/>
  <c r="AT670" i="3"/>
  <c r="AN670" i="3"/>
  <c r="AV670" i="3"/>
  <c r="BH670" i="3"/>
  <c r="BB669" i="3"/>
  <c r="BB652" i="3"/>
  <c r="R645" i="3"/>
  <c r="Z641" i="3"/>
  <c r="BF641" i="3"/>
  <c r="V645" i="3"/>
  <c r="AB641" i="3"/>
  <c r="BD641" i="3"/>
  <c r="BL641" i="3"/>
  <c r="AH641" i="3"/>
  <c r="AX641" i="3"/>
  <c r="N645" i="3"/>
  <c r="AJ641" i="3"/>
  <c r="AZ641" i="3"/>
  <c r="AX749" i="3"/>
  <c r="AV748" i="3"/>
  <c r="AN748" i="3"/>
  <c r="AZ747" i="3"/>
  <c r="AB747" i="3"/>
  <c r="AV746" i="3"/>
  <c r="AN746" i="3"/>
  <c r="AZ745" i="3"/>
  <c r="AB745" i="3"/>
  <c r="AV744" i="3"/>
  <c r="AN744" i="3"/>
  <c r="AZ743" i="3"/>
  <c r="AB743" i="3"/>
  <c r="AV742" i="3"/>
  <c r="AN742" i="3"/>
  <c r="AZ741" i="3"/>
  <c r="AB741" i="3"/>
  <c r="AV740" i="3"/>
  <c r="AN740" i="3"/>
  <c r="AZ739" i="3"/>
  <c r="AB739" i="3"/>
  <c r="AV738" i="3"/>
  <c r="AN738" i="3"/>
  <c r="AZ737" i="3"/>
  <c r="AB737" i="3"/>
  <c r="AV732" i="3"/>
  <c r="AN732" i="3"/>
  <c r="AZ718" i="3"/>
  <c r="AB718" i="3"/>
  <c r="AV713" i="3"/>
  <c r="AN713" i="3"/>
  <c r="AV706" i="3"/>
  <c r="AN706" i="3"/>
  <c r="AZ705" i="3"/>
  <c r="AB705" i="3"/>
  <c r="AZ698" i="3"/>
  <c r="AB698" i="3"/>
  <c r="AV697" i="3"/>
  <c r="AN697" i="3"/>
  <c r="AZ682" i="3"/>
  <c r="AB682" i="3"/>
  <c r="AV681" i="3"/>
  <c r="AN681" i="3"/>
  <c r="AZ680" i="3"/>
  <c r="AB680" i="3"/>
  <c r="AZ676" i="3"/>
  <c r="AB676" i="3"/>
  <c r="AV672" i="3"/>
  <c r="AN672" i="3"/>
  <c r="AZ670" i="3"/>
  <c r="AB670" i="3"/>
  <c r="AV669" i="3"/>
  <c r="AN669" i="3"/>
  <c r="AV652" i="3"/>
  <c r="AN652" i="3"/>
  <c r="AZ649" i="3"/>
  <c r="AB649" i="3"/>
  <c r="AZ642" i="3"/>
  <c r="AB642" i="3"/>
  <c r="AV641" i="3"/>
  <c r="AN641" i="3"/>
  <c r="AZ640" i="3"/>
  <c r="AB640" i="3"/>
  <c r="AV633" i="3"/>
  <c r="AN633" i="3"/>
  <c r="AV626" i="3"/>
  <c r="AN626" i="3"/>
  <c r="BH625" i="3"/>
  <c r="AZ625" i="3"/>
  <c r="AB625" i="3"/>
  <c r="AP617" i="3"/>
  <c r="BH617" i="3"/>
  <c r="AL617" i="3"/>
  <c r="BD616" i="3"/>
  <c r="Z616" i="3"/>
  <c r="BF616" i="3"/>
  <c r="AH616" i="3"/>
  <c r="AX616" i="3"/>
  <c r="AP601" i="3"/>
  <c r="BH601" i="3"/>
  <c r="AL601" i="3"/>
  <c r="AT601" i="3"/>
  <c r="BD600" i="3"/>
  <c r="Z600" i="3"/>
  <c r="BF600" i="3"/>
  <c r="V606" i="3"/>
  <c r="AH600" i="3"/>
  <c r="AX600" i="3"/>
  <c r="N606" i="3"/>
  <c r="AP599" i="3"/>
  <c r="BH599" i="3"/>
  <c r="AL599" i="3"/>
  <c r="AT599" i="3"/>
  <c r="P578" i="3"/>
  <c r="BD575" i="3"/>
  <c r="T553" i="3"/>
  <c r="AJ617" i="3"/>
  <c r="AR617" i="3"/>
  <c r="X619" i="3"/>
  <c r="P619" i="3"/>
  <c r="AD617" i="3"/>
  <c r="AV616" i="3"/>
  <c r="BL616" i="3"/>
  <c r="AP616" i="3"/>
  <c r="BD602" i="3"/>
  <c r="Z602" i="3"/>
  <c r="BF602" i="3"/>
  <c r="AH602" i="3"/>
  <c r="AX602" i="3"/>
  <c r="AJ601" i="3"/>
  <c r="AR601" i="3"/>
  <c r="AD601" i="3"/>
  <c r="BB601" i="3"/>
  <c r="AV600" i="3"/>
  <c r="BL600" i="3"/>
  <c r="AP600" i="3"/>
  <c r="AB599" i="3"/>
  <c r="AJ599" i="3"/>
  <c r="AR599" i="3"/>
  <c r="AD599" i="3"/>
  <c r="BB599" i="3"/>
  <c r="AV598" i="3"/>
  <c r="BL598" i="3"/>
  <c r="AP598" i="3"/>
  <c r="AB597" i="3"/>
  <c r="AJ597" i="3"/>
  <c r="AR597" i="3"/>
  <c r="Z597" i="3"/>
  <c r="AH597" i="3"/>
  <c r="AP597" i="3"/>
  <c r="AD597" i="3"/>
  <c r="BB597" i="3"/>
  <c r="AV592" i="3"/>
  <c r="BL592" i="3"/>
  <c r="AP592" i="3"/>
  <c r="AT592" i="3"/>
  <c r="BJ592" i="3"/>
  <c r="AB589" i="3"/>
  <c r="AJ589" i="3"/>
  <c r="AR589" i="3"/>
  <c r="Z589" i="3"/>
  <c r="AH589" i="3"/>
  <c r="AP589" i="3"/>
  <c r="AD589" i="3"/>
  <c r="BB589" i="3"/>
  <c r="AV581" i="3"/>
  <c r="BL581" i="3"/>
  <c r="T585" i="3"/>
  <c r="AP581" i="3"/>
  <c r="AT581" i="3"/>
  <c r="BJ581" i="3"/>
  <c r="AV576" i="3"/>
  <c r="BL576" i="3"/>
  <c r="T578" i="3"/>
  <c r="AP576" i="3"/>
  <c r="AT576" i="3"/>
  <c r="BJ576" i="3"/>
  <c r="AJ575" i="3"/>
  <c r="AR575" i="3"/>
  <c r="Z575" i="3"/>
  <c r="AH575" i="3"/>
  <c r="AP575" i="3"/>
  <c r="AD575" i="3"/>
  <c r="BB575" i="3"/>
  <c r="AV565" i="3"/>
  <c r="BL565" i="3"/>
  <c r="AP565" i="3"/>
  <c r="AT565" i="3"/>
  <c r="BJ565" i="3"/>
  <c r="AB564" i="3"/>
  <c r="AJ564" i="3"/>
  <c r="AR564" i="3"/>
  <c r="X569" i="3"/>
  <c r="X571" i="3"/>
  <c r="Z564" i="3"/>
  <c r="AH564" i="3"/>
  <c r="AP564" i="3"/>
  <c r="P569" i="3"/>
  <c r="P571" i="3"/>
  <c r="AD564" i="3"/>
  <c r="BB564" i="3"/>
  <c r="AV550" i="3"/>
  <c r="BL550" i="3"/>
  <c r="AP550" i="3"/>
  <c r="AT550" i="3"/>
  <c r="BJ550" i="3"/>
  <c r="AT757" i="3"/>
  <c r="X708" i="3"/>
  <c r="T700" i="3"/>
  <c r="T678" i="3"/>
  <c r="AZ675" i="3"/>
  <c r="T646" i="3"/>
  <c r="X645" i="3"/>
  <c r="X630" i="3"/>
  <c r="AF630" i="3" s="1"/>
  <c r="T629" i="3"/>
  <c r="AZ626" i="3"/>
  <c r="AJ626" i="3"/>
  <c r="AV625" i="3"/>
  <c r="AN625" i="3"/>
  <c r="R619" i="3"/>
  <c r="BF617" i="3"/>
  <c r="AV617" i="3"/>
  <c r="AH617" i="3"/>
  <c r="AB617" i="3"/>
  <c r="AZ616" i="3"/>
  <c r="AB616" i="3"/>
  <c r="BB602" i="3"/>
  <c r="AV602" i="3"/>
  <c r="BL602" i="3"/>
  <c r="AP602" i="3"/>
  <c r="AH601" i="3"/>
  <c r="AB601" i="3"/>
  <c r="AZ600" i="3"/>
  <c r="AB600" i="3"/>
  <c r="AH599" i="3"/>
  <c r="P585" i="3"/>
  <c r="X578" i="3"/>
  <c r="AB575" i="3"/>
  <c r="N630" i="3"/>
  <c r="R629" i="3"/>
  <c r="AX626" i="3"/>
  <c r="AT625" i="3"/>
  <c r="BD617" i="3"/>
  <c r="AF617" i="3"/>
  <c r="BJ616" i="3"/>
  <c r="AT616" i="3"/>
  <c r="X606" i="3"/>
  <c r="AZ602" i="3"/>
  <c r="AB602" i="3"/>
  <c r="AF601" i="3"/>
  <c r="BJ600" i="3"/>
  <c r="AT600" i="3"/>
  <c r="AF599" i="3"/>
  <c r="BJ598" i="3"/>
  <c r="AT598" i="3"/>
  <c r="BD597" i="3"/>
  <c r="AN597" i="3"/>
  <c r="AV596" i="3"/>
  <c r="BL596" i="3"/>
  <c r="AP596" i="3"/>
  <c r="AT596" i="3"/>
  <c r="BJ596" i="3"/>
  <c r="AB595" i="3"/>
  <c r="AJ595" i="3"/>
  <c r="AR595" i="3"/>
  <c r="Z595" i="3"/>
  <c r="AH595" i="3"/>
  <c r="AP595" i="3"/>
  <c r="AD595" i="3"/>
  <c r="BB595" i="3"/>
  <c r="BD589" i="3"/>
  <c r="AN589" i="3"/>
  <c r="AV588" i="3"/>
  <c r="BL588" i="3"/>
  <c r="AP588" i="3"/>
  <c r="AT588" i="3"/>
  <c r="BJ588" i="3"/>
  <c r="AV583" i="3"/>
  <c r="BL583" i="3"/>
  <c r="AP583" i="3"/>
  <c r="AT583" i="3"/>
  <c r="BJ583" i="3"/>
  <c r="AB582" i="3"/>
  <c r="AJ582" i="3"/>
  <c r="AR582" i="3"/>
  <c r="Z582" i="3"/>
  <c r="AH582" i="3"/>
  <c r="AP582" i="3"/>
  <c r="AD582" i="3"/>
  <c r="BB582" i="3"/>
  <c r="AN575" i="3"/>
  <c r="AB567" i="3"/>
  <c r="AJ567" i="3"/>
  <c r="AR567" i="3"/>
  <c r="Z567" i="3"/>
  <c r="AH567" i="3"/>
  <c r="AP567" i="3"/>
  <c r="AD567" i="3"/>
  <c r="BB567" i="3"/>
  <c r="BD564" i="3"/>
  <c r="AN564" i="3"/>
  <c r="AV563" i="3"/>
  <c r="BL563" i="3"/>
  <c r="T570" i="3"/>
  <c r="AP563" i="3"/>
  <c r="AT563" i="3"/>
  <c r="BJ563" i="3"/>
  <c r="R554" i="3"/>
  <c r="BJ546" i="3"/>
  <c r="AT546" i="3"/>
  <c r="AP545" i="3"/>
  <c r="AH545" i="3"/>
  <c r="Z545" i="3"/>
  <c r="AP541" i="3"/>
  <c r="AH541" i="3"/>
  <c r="Z541" i="3"/>
  <c r="BJ539" i="3"/>
  <c r="AT539" i="3"/>
  <c r="BJ534" i="3"/>
  <c r="AT534" i="3"/>
  <c r="AP533" i="3"/>
  <c r="AH533" i="3"/>
  <c r="Z533" i="3"/>
  <c r="BJ531" i="3"/>
  <c r="AT531" i="3"/>
  <c r="AJ526" i="3"/>
  <c r="Z526" i="3"/>
  <c r="AL526" i="3"/>
  <c r="AT526" i="3"/>
  <c r="T524" i="3"/>
  <c r="BH522" i="3"/>
  <c r="BL520" i="3"/>
  <c r="AR520" i="3"/>
  <c r="Z520" i="3"/>
  <c r="BF520" i="3"/>
  <c r="AH520" i="3"/>
  <c r="AX520" i="3"/>
  <c r="X517" i="3"/>
  <c r="BL515" i="3"/>
  <c r="AR515" i="3"/>
  <c r="AR513" i="3"/>
  <c r="AL513" i="3"/>
  <c r="AR511" i="3"/>
  <c r="AB511" i="3"/>
  <c r="AR484" i="3"/>
  <c r="AL484" i="3"/>
  <c r="BJ471" i="3"/>
  <c r="AV471" i="3"/>
  <c r="BL471" i="3"/>
  <c r="T475" i="3"/>
  <c r="AP471" i="3"/>
  <c r="P470" i="3"/>
  <c r="BD468" i="3"/>
  <c r="BJ452" i="3"/>
  <c r="AV452" i="3"/>
  <c r="BL452" i="3"/>
  <c r="T453" i="3"/>
  <c r="AP452" i="3"/>
  <c r="AH451" i="3"/>
  <c r="AX451" i="3"/>
  <c r="AJ451" i="3"/>
  <c r="AZ451" i="3"/>
  <c r="N453" i="3"/>
  <c r="BD449" i="3"/>
  <c r="Z449" i="3"/>
  <c r="BF449" i="3"/>
  <c r="V450" i="3"/>
  <c r="AB449" i="3"/>
  <c r="AH449" i="3"/>
  <c r="AX449" i="3"/>
  <c r="N450" i="3"/>
  <c r="N456" i="3" s="1"/>
  <c r="AJ449" i="3"/>
  <c r="AZ449" i="3"/>
  <c r="BH427" i="3"/>
  <c r="AL427" i="3"/>
  <c r="AT427" i="3"/>
  <c r="R431" i="3"/>
  <c r="AN427" i="3"/>
  <c r="AV427" i="3"/>
  <c r="BD426" i="3"/>
  <c r="Z426" i="3"/>
  <c r="BF426" i="3"/>
  <c r="V432" i="3"/>
  <c r="AB426" i="3"/>
  <c r="AH426" i="3"/>
  <c r="AX426" i="3"/>
  <c r="N432" i="3"/>
  <c r="AJ426" i="3"/>
  <c r="AZ426" i="3"/>
  <c r="BD405" i="3"/>
  <c r="BJ405" i="3"/>
  <c r="Z405" i="3"/>
  <c r="BB405" i="3"/>
  <c r="AB405" i="3"/>
  <c r="AZ405" i="3"/>
  <c r="AH405" i="3"/>
  <c r="AJ405" i="3"/>
  <c r="BJ179" i="3"/>
  <c r="BL179" i="3"/>
  <c r="AP179" i="3"/>
  <c r="Z527" i="3"/>
  <c r="BF527" i="3"/>
  <c r="V529" i="3"/>
  <c r="AH527" i="3"/>
  <c r="AX527" i="3"/>
  <c r="N529" i="3"/>
  <c r="AD526" i="3"/>
  <c r="BB526" i="3"/>
  <c r="AL522" i="3"/>
  <c r="AT522" i="3"/>
  <c r="R524" i="3"/>
  <c r="Z513" i="3"/>
  <c r="AH513" i="3"/>
  <c r="AD513" i="3"/>
  <c r="BB513" i="3"/>
  <c r="AD511" i="3"/>
  <c r="BB511" i="3"/>
  <c r="Z484" i="3"/>
  <c r="AH484" i="3"/>
  <c r="AD484" i="3"/>
  <c r="BB484" i="3"/>
  <c r="AB468" i="3"/>
  <c r="AJ468" i="3"/>
  <c r="AR468" i="3"/>
  <c r="AL468" i="3"/>
  <c r="AD468" i="3"/>
  <c r="BB468" i="3"/>
  <c r="BH448" i="3"/>
  <c r="AL448" i="3"/>
  <c r="AT448" i="3"/>
  <c r="AN448" i="3"/>
  <c r="AV448" i="3"/>
  <c r="BD447" i="3"/>
  <c r="Z447" i="3"/>
  <c r="BF447" i="3"/>
  <c r="AB447" i="3"/>
  <c r="AH447" i="3"/>
  <c r="AX447" i="3"/>
  <c r="AJ447" i="3"/>
  <c r="AZ447" i="3"/>
  <c r="BH421" i="3"/>
  <c r="AL421" i="3"/>
  <c r="AN421" i="3"/>
  <c r="BD419" i="3"/>
  <c r="Z419" i="3"/>
  <c r="BF419" i="3"/>
  <c r="AB419" i="3"/>
  <c r="AH419" i="3"/>
  <c r="AX419" i="3"/>
  <c r="AJ419" i="3"/>
  <c r="AZ419" i="3"/>
  <c r="BH410" i="3"/>
  <c r="AL410" i="3"/>
  <c r="AT410" i="3"/>
  <c r="AN410" i="3"/>
  <c r="AV410" i="3"/>
  <c r="BH406" i="3"/>
  <c r="AL406" i="3"/>
  <c r="AT406" i="3"/>
  <c r="R408" i="3"/>
  <c r="AN406" i="3"/>
  <c r="AV406" i="3"/>
  <c r="BD383" i="3"/>
  <c r="AB383" i="3"/>
  <c r="BJ383" i="3"/>
  <c r="Z383" i="3"/>
  <c r="BB383" i="3"/>
  <c r="AJ383" i="3"/>
  <c r="AZ383" i="3"/>
  <c r="AH383" i="3"/>
  <c r="AX383" i="3"/>
  <c r="AJ368" i="3"/>
  <c r="AH368" i="3"/>
  <c r="BD364" i="3"/>
  <c r="AB364" i="3"/>
  <c r="BJ364" i="3"/>
  <c r="Z364" i="3"/>
  <c r="BB364" i="3"/>
  <c r="AJ364" i="3"/>
  <c r="AZ364" i="3"/>
  <c r="AH364" i="3"/>
  <c r="N369" i="3"/>
  <c r="AX364" i="3"/>
  <c r="BF598" i="3"/>
  <c r="AX598" i="3"/>
  <c r="Z598" i="3"/>
  <c r="AT597" i="3"/>
  <c r="AL597" i="3"/>
  <c r="BF596" i="3"/>
  <c r="AX596" i="3"/>
  <c r="Z596" i="3"/>
  <c r="AT595" i="3"/>
  <c r="AL595" i="3"/>
  <c r="BF592" i="3"/>
  <c r="AX592" i="3"/>
  <c r="Z592" i="3"/>
  <c r="AT589" i="3"/>
  <c r="AL589" i="3"/>
  <c r="BF588" i="3"/>
  <c r="AX588" i="3"/>
  <c r="Z588" i="3"/>
  <c r="V585" i="3"/>
  <c r="N585" i="3"/>
  <c r="BF583" i="3"/>
  <c r="AX583" i="3"/>
  <c r="Z583" i="3"/>
  <c r="AT582" i="3"/>
  <c r="AL582" i="3"/>
  <c r="BF581" i="3"/>
  <c r="AX581" i="3"/>
  <c r="Z581" i="3"/>
  <c r="V578" i="3"/>
  <c r="N578" i="3"/>
  <c r="BF576" i="3"/>
  <c r="AX576" i="3"/>
  <c r="Z576" i="3"/>
  <c r="AT575" i="3"/>
  <c r="AL575" i="3"/>
  <c r="R571" i="3"/>
  <c r="V570" i="3"/>
  <c r="N570" i="3"/>
  <c r="R569" i="3"/>
  <c r="AT567" i="3"/>
  <c r="AL567" i="3"/>
  <c r="BF565" i="3"/>
  <c r="AX565" i="3"/>
  <c r="Z565" i="3"/>
  <c r="AT564" i="3"/>
  <c r="AL564" i="3"/>
  <c r="BF563" i="3"/>
  <c r="AX563" i="3"/>
  <c r="Z563" i="3"/>
  <c r="V554" i="3"/>
  <c r="N554" i="3"/>
  <c r="R553" i="3"/>
  <c r="BF550" i="3"/>
  <c r="AX550" i="3"/>
  <c r="Z550" i="3"/>
  <c r="V548" i="3"/>
  <c r="N548" i="3"/>
  <c r="BF546" i="3"/>
  <c r="AX546" i="3"/>
  <c r="AP546" i="3"/>
  <c r="Z546" i="3"/>
  <c r="BB545" i="3"/>
  <c r="AT545" i="3"/>
  <c r="AL545" i="3"/>
  <c r="AD545" i="3"/>
  <c r="R543" i="3"/>
  <c r="BB541" i="3"/>
  <c r="AT541" i="3"/>
  <c r="AL541" i="3"/>
  <c r="AD541" i="3"/>
  <c r="BF539" i="3"/>
  <c r="AX539" i="3"/>
  <c r="AP539" i="3"/>
  <c r="Z539" i="3"/>
  <c r="V536" i="3"/>
  <c r="N536" i="3"/>
  <c r="BF534" i="3"/>
  <c r="AX534" i="3"/>
  <c r="AP534" i="3"/>
  <c r="Z534" i="3"/>
  <c r="BB533" i="3"/>
  <c r="AT533" i="3"/>
  <c r="AL533" i="3"/>
  <c r="BF531" i="3"/>
  <c r="AX531" i="3"/>
  <c r="AP531" i="3"/>
  <c r="Z531" i="3"/>
  <c r="T529" i="3"/>
  <c r="BJ527" i="3"/>
  <c r="AZ527" i="3"/>
  <c r="AN527" i="3"/>
  <c r="AP527" i="3"/>
  <c r="BL526" i="3"/>
  <c r="AP526" i="3"/>
  <c r="AF526" i="3"/>
  <c r="X524" i="3"/>
  <c r="N524" i="3"/>
  <c r="AR522" i="3"/>
  <c r="AD522" i="3"/>
  <c r="BB522" i="3"/>
  <c r="BH520" i="3"/>
  <c r="AV520" i="3"/>
  <c r="AB520" i="3"/>
  <c r="AV515" i="3"/>
  <c r="AL515" i="3"/>
  <c r="AJ513" i="3"/>
  <c r="AJ511" i="3"/>
  <c r="Z511" i="3"/>
  <c r="AH511" i="3"/>
  <c r="AJ484" i="3"/>
  <c r="AB481" i="3"/>
  <c r="AJ481" i="3"/>
  <c r="AR481" i="3"/>
  <c r="AL481" i="3"/>
  <c r="AD481" i="3"/>
  <c r="BB481" i="3"/>
  <c r="P475" i="3"/>
  <c r="AB472" i="3"/>
  <c r="AJ472" i="3"/>
  <c r="AR472" i="3"/>
  <c r="X473" i="3"/>
  <c r="AL472" i="3"/>
  <c r="P473" i="3"/>
  <c r="AD472" i="3"/>
  <c r="BB472" i="3"/>
  <c r="X470" i="3"/>
  <c r="BJ469" i="3"/>
  <c r="AV469" i="3"/>
  <c r="BL469" i="3"/>
  <c r="T470" i="3"/>
  <c r="AP469" i="3"/>
  <c r="Z468" i="3"/>
  <c r="AH468" i="3"/>
  <c r="Z453" i="3"/>
  <c r="BF448" i="3"/>
  <c r="BL447" i="3"/>
  <c r="BH446" i="3"/>
  <c r="AL446" i="3"/>
  <c r="AT446" i="3"/>
  <c r="AN446" i="3"/>
  <c r="AV446" i="3"/>
  <c r="R455" i="3"/>
  <c r="N431" i="3"/>
  <c r="BF421" i="3"/>
  <c r="BL419" i="3"/>
  <c r="BH418" i="3"/>
  <c r="AL418" i="3"/>
  <c r="AT418" i="3"/>
  <c r="AN418" i="3"/>
  <c r="AV418" i="3"/>
  <c r="BF410" i="3"/>
  <c r="BF406" i="3"/>
  <c r="BF383" i="3"/>
  <c r="BF364" i="3"/>
  <c r="BJ337" i="3"/>
  <c r="T340" i="3"/>
  <c r="AV337" i="3"/>
  <c r="BL337" i="3"/>
  <c r="AP337" i="3"/>
  <c r="AR337" i="3"/>
  <c r="AZ617" i="3"/>
  <c r="T606" i="3"/>
  <c r="AZ601" i="3"/>
  <c r="AZ575" i="3"/>
  <c r="T554" i="3"/>
  <c r="X553" i="3"/>
  <c r="P553" i="3"/>
  <c r="T548" i="3"/>
  <c r="BL546" i="3"/>
  <c r="AR545" i="3"/>
  <c r="AJ545" i="3"/>
  <c r="X543" i="3"/>
  <c r="AR541" i="3"/>
  <c r="AJ541" i="3"/>
  <c r="BL539" i="3"/>
  <c r="T536" i="3"/>
  <c r="BL534" i="3"/>
  <c r="AR533" i="3"/>
  <c r="AJ533" i="3"/>
  <c r="BL531" i="3"/>
  <c r="R529" i="3"/>
  <c r="BH527" i="3"/>
  <c r="AB527" i="3"/>
  <c r="BH526" i="3"/>
  <c r="AN526" i="3"/>
  <c r="V524" i="3"/>
  <c r="BL522" i="3"/>
  <c r="AP522" i="3"/>
  <c r="BD520" i="3"/>
  <c r="AT520" i="3"/>
  <c r="AJ520" i="3"/>
  <c r="P517" i="3"/>
  <c r="AT515" i="3"/>
  <c r="AF513" i="3"/>
  <c r="BJ513" i="3"/>
  <c r="AP513" i="3"/>
  <c r="AF511" i="3"/>
  <c r="AP511" i="3"/>
  <c r="AT511" i="3"/>
  <c r="BJ511" i="3"/>
  <c r="AF484" i="3"/>
  <c r="BJ484" i="3"/>
  <c r="AP484" i="3"/>
  <c r="Z481" i="3"/>
  <c r="AH481" i="3"/>
  <c r="Z472" i="3"/>
  <c r="AH472" i="3"/>
  <c r="AR469" i="3"/>
  <c r="AN468" i="3"/>
  <c r="AP468" i="3"/>
  <c r="BJ449" i="3"/>
  <c r="BF446" i="3"/>
  <c r="BH429" i="3"/>
  <c r="AL429" i="3"/>
  <c r="AT429" i="3"/>
  <c r="AN429" i="3"/>
  <c r="AV429" i="3"/>
  <c r="BD428" i="3"/>
  <c r="Z428" i="3"/>
  <c r="BF428" i="3"/>
  <c r="AB428" i="3"/>
  <c r="AH428" i="3"/>
  <c r="AX428" i="3"/>
  <c r="AJ428" i="3"/>
  <c r="AZ428" i="3"/>
  <c r="BJ426" i="3"/>
  <c r="BF418" i="3"/>
  <c r="BH387" i="3"/>
  <c r="AN387" i="3"/>
  <c r="AV387" i="3"/>
  <c r="BF387" i="3"/>
  <c r="AT387" i="3"/>
  <c r="BH365" i="3"/>
  <c r="AN365" i="3"/>
  <c r="AV365" i="3"/>
  <c r="BF365" i="3"/>
  <c r="AT365" i="3"/>
  <c r="R369" i="3"/>
  <c r="BJ328" i="3"/>
  <c r="AV328" i="3"/>
  <c r="BL328" i="3"/>
  <c r="T330" i="3"/>
  <c r="AP328" i="3"/>
  <c r="AR328" i="3"/>
  <c r="BJ481" i="3"/>
  <c r="AT481" i="3"/>
  <c r="BJ472" i="3"/>
  <c r="AT472" i="3"/>
  <c r="AH471" i="3"/>
  <c r="AH469" i="3"/>
  <c r="BJ468" i="3"/>
  <c r="AT468" i="3"/>
  <c r="AH452" i="3"/>
  <c r="BH449" i="3"/>
  <c r="BL448" i="3"/>
  <c r="BD448" i="3"/>
  <c r="BH447" i="3"/>
  <c r="BL446" i="3"/>
  <c r="BD446" i="3"/>
  <c r="BL429" i="3"/>
  <c r="BD429" i="3"/>
  <c r="BH428" i="3"/>
  <c r="BL427" i="3"/>
  <c r="BD427" i="3"/>
  <c r="BH426" i="3"/>
  <c r="BH419" i="3"/>
  <c r="BL418" i="3"/>
  <c r="BD418" i="3"/>
  <c r="BL410" i="3"/>
  <c r="BD410" i="3"/>
  <c r="BL406" i="3"/>
  <c r="BD406" i="3"/>
  <c r="BF405" i="3"/>
  <c r="BL405" i="3"/>
  <c r="AX387" i="3"/>
  <c r="BL383" i="3"/>
  <c r="AB379" i="3"/>
  <c r="BD379" i="3"/>
  <c r="BL379" i="3"/>
  <c r="AJ379" i="3"/>
  <c r="AZ379" i="3"/>
  <c r="AX365" i="3"/>
  <c r="BL364" i="3"/>
  <c r="AB363" i="3"/>
  <c r="BD363" i="3"/>
  <c r="BL363" i="3"/>
  <c r="AJ363" i="3"/>
  <c r="AZ363" i="3"/>
  <c r="BD338" i="3"/>
  <c r="AP327" i="3"/>
  <c r="BF305" i="3"/>
  <c r="AN405" i="3"/>
  <c r="AV405" i="3"/>
  <c r="AB387" i="3"/>
  <c r="BD387" i="3"/>
  <c r="AJ387" i="3"/>
  <c r="AZ387" i="3"/>
  <c r="AN383" i="3"/>
  <c r="AV383" i="3"/>
  <c r="BH383" i="3"/>
  <c r="AB365" i="3"/>
  <c r="BD365" i="3"/>
  <c r="BL365" i="3"/>
  <c r="AJ365" i="3"/>
  <c r="AZ365" i="3"/>
  <c r="AN364" i="3"/>
  <c r="AV364" i="3"/>
  <c r="BH364" i="3"/>
  <c r="AB338" i="3"/>
  <c r="AJ338" i="3"/>
  <c r="AR338" i="3"/>
  <c r="AL338" i="3"/>
  <c r="AD338" i="3"/>
  <c r="BB338" i="3"/>
  <c r="BJ332" i="3"/>
  <c r="AV332" i="3"/>
  <c r="BL332" i="3"/>
  <c r="AP332" i="3"/>
  <c r="Z297" i="3"/>
  <c r="AH297" i="3"/>
  <c r="AB297" i="3"/>
  <c r="AJ297" i="3"/>
  <c r="AD297" i="3"/>
  <c r="BB297" i="3"/>
  <c r="BD297" i="3"/>
  <c r="AF297" i="3"/>
  <c r="Z282" i="3"/>
  <c r="AH282" i="3"/>
  <c r="AB282" i="3"/>
  <c r="AF282" i="3"/>
  <c r="AJ282" i="3"/>
  <c r="AD282" i="3"/>
  <c r="AV278" i="3"/>
  <c r="BL278" i="3"/>
  <c r="AP278" i="3"/>
  <c r="BJ278" i="3"/>
  <c r="AR278" i="3"/>
  <c r="AB274" i="3"/>
  <c r="AJ274" i="3"/>
  <c r="AR274" i="3"/>
  <c r="AL274" i="3"/>
  <c r="X284" i="3"/>
  <c r="AN274" i="3"/>
  <c r="AD274" i="3"/>
  <c r="BB274" i="3"/>
  <c r="AF274" i="3"/>
  <c r="BD274" i="3"/>
  <c r="P284" i="3"/>
  <c r="V517" i="3"/>
  <c r="N517" i="3"/>
  <c r="BF515" i="3"/>
  <c r="AX515" i="3"/>
  <c r="AT513" i="3"/>
  <c r="BF511" i="3"/>
  <c r="AX511" i="3"/>
  <c r="AT484" i="3"/>
  <c r="BF481" i="3"/>
  <c r="AX481" i="3"/>
  <c r="R475" i="3"/>
  <c r="V473" i="3"/>
  <c r="N473" i="3"/>
  <c r="BF472" i="3"/>
  <c r="AX472" i="3"/>
  <c r="BB471" i="3"/>
  <c r="AT471" i="3"/>
  <c r="R470" i="3"/>
  <c r="BB469" i="3"/>
  <c r="AT469" i="3"/>
  <c r="BF468" i="3"/>
  <c r="AX468" i="3"/>
  <c r="V455" i="3"/>
  <c r="N455" i="3"/>
  <c r="R453" i="3"/>
  <c r="BB452" i="3"/>
  <c r="AT452" i="3"/>
  <c r="T450" i="3"/>
  <c r="AV449" i="3"/>
  <c r="AZ448" i="3"/>
  <c r="AV447" i="3"/>
  <c r="AZ446" i="3"/>
  <c r="T432" i="3"/>
  <c r="X431" i="3"/>
  <c r="AZ429" i="3"/>
  <c r="AV428" i="3"/>
  <c r="AZ427" i="3"/>
  <c r="AV426" i="3"/>
  <c r="AV419" i="3"/>
  <c r="AZ418" i="3"/>
  <c r="AZ410" i="3"/>
  <c r="X408" i="3"/>
  <c r="AZ406" i="3"/>
  <c r="AT383" i="3"/>
  <c r="BH379" i="3"/>
  <c r="AN379" i="3"/>
  <c r="AV379" i="3"/>
  <c r="AT364" i="3"/>
  <c r="BH363" i="3"/>
  <c r="AN363" i="3"/>
  <c r="AV363" i="3"/>
  <c r="Z338" i="3"/>
  <c r="AH338" i="3"/>
  <c r="AR332" i="3"/>
  <c r="AB327" i="3"/>
  <c r="AJ327" i="3"/>
  <c r="AR327" i="3"/>
  <c r="AL327" i="3"/>
  <c r="AD327" i="3"/>
  <c r="BB327" i="3"/>
  <c r="AL305" i="3"/>
  <c r="AT305" i="3"/>
  <c r="AN305" i="3"/>
  <c r="BH305" i="3"/>
  <c r="AP301" i="3"/>
  <c r="AR301" i="3"/>
  <c r="BL301" i="3"/>
  <c r="AT301" i="3"/>
  <c r="AV301" i="3"/>
  <c r="T284" i="3"/>
  <c r="X340" i="3"/>
  <c r="P340" i="3"/>
  <c r="BJ338" i="3"/>
  <c r="AT338" i="3"/>
  <c r="AH337" i="3"/>
  <c r="AH332" i="3"/>
  <c r="AH328" i="3"/>
  <c r="BJ327" i="3"/>
  <c r="AT327" i="3"/>
  <c r="AD305" i="3"/>
  <c r="BB305" i="3"/>
  <c r="AL301" i="3"/>
  <c r="AB281" i="3"/>
  <c r="AJ281" i="3"/>
  <c r="AR281" i="3"/>
  <c r="AL281" i="3"/>
  <c r="AD281" i="3"/>
  <c r="BB281" i="3"/>
  <c r="BD279" i="3"/>
  <c r="AV275" i="3"/>
  <c r="BL275" i="3"/>
  <c r="AP275" i="3"/>
  <c r="BJ275" i="3"/>
  <c r="Z274" i="3"/>
  <c r="AH274" i="3"/>
  <c r="AB272" i="3"/>
  <c r="AJ272" i="3"/>
  <c r="AR272" i="3"/>
  <c r="AL272" i="3"/>
  <c r="AD272" i="3"/>
  <c r="BB272" i="3"/>
  <c r="Z245" i="3"/>
  <c r="BF245" i="3"/>
  <c r="AB245" i="3"/>
  <c r="BD245" i="3"/>
  <c r="BL245" i="3"/>
  <c r="BB245" i="3"/>
  <c r="AH245" i="3"/>
  <c r="AX245" i="3"/>
  <c r="AJ245" i="3"/>
  <c r="AZ245" i="3"/>
  <c r="AP297" i="3"/>
  <c r="BJ297" i="3"/>
  <c r="AP282" i="3"/>
  <c r="BJ282" i="3"/>
  <c r="AB279" i="3"/>
  <c r="AJ279" i="3"/>
  <c r="AR279" i="3"/>
  <c r="AL279" i="3"/>
  <c r="AD279" i="3"/>
  <c r="BB279" i="3"/>
  <c r="AV273" i="3"/>
  <c r="BL273" i="3"/>
  <c r="AP273" i="3"/>
  <c r="BJ273" i="3"/>
  <c r="BH265" i="3"/>
  <c r="AT265" i="3"/>
  <c r="R268" i="3"/>
  <c r="AN265" i="3"/>
  <c r="Z230" i="3"/>
  <c r="BF230" i="3"/>
  <c r="AB230" i="3"/>
  <c r="BD230" i="3"/>
  <c r="BL230" i="3"/>
  <c r="BB230" i="3"/>
  <c r="V233" i="3"/>
  <c r="AH230" i="3"/>
  <c r="AX230" i="3"/>
  <c r="AJ230" i="3"/>
  <c r="AZ230" i="3"/>
  <c r="N233" i="3"/>
  <c r="AR216" i="3"/>
  <c r="AN216" i="3"/>
  <c r="AP216" i="3"/>
  <c r="X219" i="3"/>
  <c r="Z216" i="3"/>
  <c r="AL216" i="3"/>
  <c r="AH216" i="3"/>
  <c r="AD216" i="3"/>
  <c r="AF216" i="3"/>
  <c r="P219" i="3"/>
  <c r="BD216" i="3"/>
  <c r="BB216" i="3"/>
  <c r="X369" i="3"/>
  <c r="N340" i="3"/>
  <c r="BF338" i="3"/>
  <c r="AX338" i="3"/>
  <c r="BB337" i="3"/>
  <c r="AT337" i="3"/>
  <c r="BB332" i="3"/>
  <c r="AT332" i="3"/>
  <c r="R330" i="3"/>
  <c r="BB328" i="3"/>
  <c r="AT328" i="3"/>
  <c r="BF327" i="3"/>
  <c r="AX327" i="3"/>
  <c r="BB301" i="3"/>
  <c r="Z301" i="3"/>
  <c r="AH301" i="3"/>
  <c r="AR297" i="3"/>
  <c r="AL297" i="3"/>
  <c r="AR282" i="3"/>
  <c r="AL282" i="3"/>
  <c r="AN281" i="3"/>
  <c r="AV280" i="3"/>
  <c r="BL280" i="3"/>
  <c r="AP280" i="3"/>
  <c r="BJ280" i="3"/>
  <c r="Z279" i="3"/>
  <c r="AH279" i="3"/>
  <c r="AB277" i="3"/>
  <c r="AJ277" i="3"/>
  <c r="AR277" i="3"/>
  <c r="AL277" i="3"/>
  <c r="AD277" i="3"/>
  <c r="BB277" i="3"/>
  <c r="AR273" i="3"/>
  <c r="AN272" i="3"/>
  <c r="AV271" i="3"/>
  <c r="BL271" i="3"/>
  <c r="AP271" i="3"/>
  <c r="BJ271" i="3"/>
  <c r="Z249" i="3"/>
  <c r="BF249" i="3"/>
  <c r="AB249" i="3"/>
  <c r="BD249" i="3"/>
  <c r="BL249" i="3"/>
  <c r="BB249" i="3"/>
  <c r="AH249" i="3"/>
  <c r="AX249" i="3"/>
  <c r="AJ249" i="3"/>
  <c r="AZ249" i="3"/>
  <c r="BJ230" i="3"/>
  <c r="BF301" i="3"/>
  <c r="AX301" i="3"/>
  <c r="AT297" i="3"/>
  <c r="R284" i="3"/>
  <c r="BB282" i="3"/>
  <c r="AT282" i="3"/>
  <c r="BF281" i="3"/>
  <c r="AX281" i="3"/>
  <c r="AP281" i="3"/>
  <c r="BB280" i="3"/>
  <c r="AT280" i="3"/>
  <c r="BF279" i="3"/>
  <c r="AX279" i="3"/>
  <c r="AP279" i="3"/>
  <c r="BB278" i="3"/>
  <c r="AT278" i="3"/>
  <c r="BF277" i="3"/>
  <c r="AX277" i="3"/>
  <c r="AP277" i="3"/>
  <c r="BB275" i="3"/>
  <c r="AT275" i="3"/>
  <c r="BF274" i="3"/>
  <c r="AX274" i="3"/>
  <c r="AP274" i="3"/>
  <c r="BB273" i="3"/>
  <c r="AT273" i="3"/>
  <c r="BF272" i="3"/>
  <c r="AX272" i="3"/>
  <c r="AP272" i="3"/>
  <c r="BB271" i="3"/>
  <c r="AT271" i="3"/>
  <c r="X268" i="3"/>
  <c r="N268" i="3"/>
  <c r="BB266" i="3"/>
  <c r="Z266" i="3"/>
  <c r="AN266" i="3"/>
  <c r="AV266" i="3"/>
  <c r="BJ265" i="3"/>
  <c r="AX265" i="3"/>
  <c r="BH243" i="3"/>
  <c r="AL242" i="3"/>
  <c r="AT242" i="3"/>
  <c r="AN242" i="3"/>
  <c r="AV242" i="3"/>
  <c r="BH242" i="3"/>
  <c r="BH236" i="3"/>
  <c r="AL235" i="3"/>
  <c r="AT235" i="3"/>
  <c r="AN235" i="3"/>
  <c r="AV235" i="3"/>
  <c r="BH235" i="3"/>
  <c r="BD190" i="3"/>
  <c r="Z190" i="3"/>
  <c r="BF190" i="3"/>
  <c r="AB190" i="3"/>
  <c r="BB190" i="3"/>
  <c r="BH190" i="3"/>
  <c r="AH190" i="3"/>
  <c r="AX190" i="3"/>
  <c r="AJ190" i="3"/>
  <c r="AZ190" i="3"/>
  <c r="BJ281" i="3"/>
  <c r="AH280" i="3"/>
  <c r="BJ279" i="3"/>
  <c r="AH278" i="3"/>
  <c r="BJ277" i="3"/>
  <c r="AH275" i="3"/>
  <c r="BJ274" i="3"/>
  <c r="AH273" i="3"/>
  <c r="BJ272" i="3"/>
  <c r="AH271" i="3"/>
  <c r="BD265" i="3"/>
  <c r="AL250" i="3"/>
  <c r="AT250" i="3"/>
  <c r="AN250" i="3"/>
  <c r="AV250" i="3"/>
  <c r="BH250" i="3"/>
  <c r="Z243" i="3"/>
  <c r="BF243" i="3"/>
  <c r="AB243" i="3"/>
  <c r="BD243" i="3"/>
  <c r="BL243" i="3"/>
  <c r="AH243" i="3"/>
  <c r="AX243" i="3"/>
  <c r="AJ243" i="3"/>
  <c r="AZ243" i="3"/>
  <c r="Z236" i="3"/>
  <c r="BF236" i="3"/>
  <c r="AB236" i="3"/>
  <c r="BD236" i="3"/>
  <c r="BL236" i="3"/>
  <c r="AH236" i="3"/>
  <c r="AX236" i="3"/>
  <c r="AJ236" i="3"/>
  <c r="AZ236" i="3"/>
  <c r="AL231" i="3"/>
  <c r="AT231" i="3"/>
  <c r="R233" i="3"/>
  <c r="AN231" i="3"/>
  <c r="AV231" i="3"/>
  <c r="BH231" i="3"/>
  <c r="BJ155" i="3"/>
  <c r="BL155" i="3"/>
  <c r="T157" i="3"/>
  <c r="AP155" i="3"/>
  <c r="BL266" i="3"/>
  <c r="T268" i="3"/>
  <c r="AJ265" i="3"/>
  <c r="AZ265" i="3"/>
  <c r="BH249" i="3"/>
  <c r="BH245" i="3"/>
  <c r="AL244" i="3"/>
  <c r="AT244" i="3"/>
  <c r="AN244" i="3"/>
  <c r="AV244" i="3"/>
  <c r="BH244" i="3"/>
  <c r="Z241" i="3"/>
  <c r="BF241" i="3"/>
  <c r="V247" i="3"/>
  <c r="AB241" i="3"/>
  <c r="BD241" i="3"/>
  <c r="BL241" i="3"/>
  <c r="AH241" i="3"/>
  <c r="AX241" i="3"/>
  <c r="N247" i="3"/>
  <c r="AJ241" i="3"/>
  <c r="AZ241" i="3"/>
  <c r="BH230" i="3"/>
  <c r="AB203" i="3"/>
  <c r="Z203" i="3"/>
  <c r="BF203" i="3"/>
  <c r="BJ203" i="3"/>
  <c r="V208" i="3"/>
  <c r="AX208" i="3" s="1"/>
  <c r="BD203" i="3"/>
  <c r="AJ203" i="3"/>
  <c r="AZ203" i="3"/>
  <c r="AX203" i="3"/>
  <c r="AH203" i="3"/>
  <c r="BD196" i="3"/>
  <c r="Z196" i="3"/>
  <c r="BF196" i="3"/>
  <c r="AB196" i="3"/>
  <c r="BB196" i="3"/>
  <c r="BH196" i="3"/>
  <c r="AH196" i="3"/>
  <c r="AX196" i="3"/>
  <c r="AJ196" i="3"/>
  <c r="AZ196" i="3"/>
  <c r="AR195" i="3"/>
  <c r="AH195" i="3"/>
  <c r="X198" i="3"/>
  <c r="Z195" i="3"/>
  <c r="AP195" i="3"/>
  <c r="AD195" i="3"/>
  <c r="BB195" i="3"/>
  <c r="AF195" i="3"/>
  <c r="P198" i="3"/>
  <c r="BD188" i="3"/>
  <c r="Z188" i="3"/>
  <c r="BF188" i="3"/>
  <c r="AB188" i="3"/>
  <c r="BH188" i="3"/>
  <c r="BB188" i="3"/>
  <c r="AH188" i="3"/>
  <c r="AX188" i="3"/>
  <c r="AJ188" i="3"/>
  <c r="AZ188" i="3"/>
  <c r="AZ250" i="3"/>
  <c r="AB250" i="3"/>
  <c r="AV249" i="3"/>
  <c r="AN249" i="3"/>
  <c r="AV245" i="3"/>
  <c r="AN245" i="3"/>
  <c r="AZ244" i="3"/>
  <c r="AB244" i="3"/>
  <c r="AV243" i="3"/>
  <c r="AN243" i="3"/>
  <c r="AZ242" i="3"/>
  <c r="AB242" i="3"/>
  <c r="AV241" i="3"/>
  <c r="AN241" i="3"/>
  <c r="AV236" i="3"/>
  <c r="AN236" i="3"/>
  <c r="AZ235" i="3"/>
  <c r="AB235" i="3"/>
  <c r="AZ231" i="3"/>
  <c r="AB231" i="3"/>
  <c r="AV230" i="3"/>
  <c r="AN230" i="3"/>
  <c r="R208" i="3"/>
  <c r="AT203" i="3"/>
  <c r="AR203" i="3"/>
  <c r="X208" i="3"/>
  <c r="BF200" i="3"/>
  <c r="AJ200" i="3"/>
  <c r="AB200" i="3"/>
  <c r="BL200" i="3"/>
  <c r="BH195" i="3"/>
  <c r="AL195" i="3"/>
  <c r="AT195" i="3"/>
  <c r="BL194" i="3"/>
  <c r="T198" i="3"/>
  <c r="AP194" i="3"/>
  <c r="AH191" i="3"/>
  <c r="AB191" i="3"/>
  <c r="AJ191" i="3"/>
  <c r="AR184" i="3"/>
  <c r="AL184" i="3"/>
  <c r="AD184" i="3"/>
  <c r="BB184" i="3"/>
  <c r="AP182" i="3"/>
  <c r="AR178" i="3"/>
  <c r="AL178" i="3"/>
  <c r="AD178" i="3"/>
  <c r="BB178" i="3"/>
  <c r="BH128" i="3"/>
  <c r="AL128" i="3"/>
  <c r="AT128" i="3"/>
  <c r="AN128" i="3"/>
  <c r="AV128" i="3"/>
  <c r="X247" i="3"/>
  <c r="T233" i="3"/>
  <c r="AB216" i="3"/>
  <c r="AJ216" i="3"/>
  <c r="AD203" i="3"/>
  <c r="BJ200" i="3"/>
  <c r="AP200" i="3"/>
  <c r="BL196" i="3"/>
  <c r="AP196" i="3"/>
  <c r="AB195" i="3"/>
  <c r="AJ195" i="3"/>
  <c r="AZ194" i="3"/>
  <c r="AP191" i="3"/>
  <c r="Z191" i="3"/>
  <c r="BH191" i="3"/>
  <c r="AL191" i="3"/>
  <c r="AT191" i="3"/>
  <c r="BL190" i="3"/>
  <c r="BH189" i="3"/>
  <c r="AL189" i="3"/>
  <c r="AT189" i="3"/>
  <c r="AN189" i="3"/>
  <c r="AV189" i="3"/>
  <c r="BL188" i="3"/>
  <c r="AN184" i="3"/>
  <c r="AP184" i="3"/>
  <c r="AR182" i="3"/>
  <c r="AL182" i="3"/>
  <c r="X186" i="3"/>
  <c r="X206" i="3" s="1"/>
  <c r="AD182" i="3"/>
  <c r="BB182" i="3"/>
  <c r="P186" i="3"/>
  <c r="P206" i="3" s="1"/>
  <c r="AN178" i="3"/>
  <c r="AP178" i="3"/>
  <c r="AB154" i="3"/>
  <c r="BD154" i="3"/>
  <c r="Z154" i="3"/>
  <c r="BF154" i="3"/>
  <c r="BJ154" i="3"/>
  <c r="V157" i="3"/>
  <c r="AJ154" i="3"/>
  <c r="AZ154" i="3"/>
  <c r="AH154" i="3"/>
  <c r="AX154" i="3"/>
  <c r="N157" i="3"/>
  <c r="BH203" i="3"/>
  <c r="BD194" i="3"/>
  <c r="Z194" i="3"/>
  <c r="BF194" i="3"/>
  <c r="V198" i="3"/>
  <c r="AH194" i="3"/>
  <c r="AX194" i="3"/>
  <c r="N198" i="3"/>
  <c r="AD191" i="3"/>
  <c r="BB191" i="3"/>
  <c r="BJ183" i="3"/>
  <c r="BL183" i="3"/>
  <c r="AP183" i="3"/>
  <c r="BJ177" i="3"/>
  <c r="BL177" i="3"/>
  <c r="AP177" i="3"/>
  <c r="BD146" i="3"/>
  <c r="BL146" i="3"/>
  <c r="Z146" i="3"/>
  <c r="BF146" i="3"/>
  <c r="AB146" i="3"/>
  <c r="BB146" i="3"/>
  <c r="AH146" i="3"/>
  <c r="AX146" i="3"/>
  <c r="AJ146" i="3"/>
  <c r="AZ146" i="3"/>
  <c r="N149" i="3"/>
  <c r="AB153" i="3"/>
  <c r="BD153" i="3"/>
  <c r="BL153" i="3"/>
  <c r="AJ153" i="3"/>
  <c r="AZ153" i="3"/>
  <c r="BH147" i="3"/>
  <c r="AN147" i="3"/>
  <c r="AV147" i="3"/>
  <c r="BD144" i="3"/>
  <c r="BL144" i="3"/>
  <c r="Z144" i="3"/>
  <c r="BF144" i="3"/>
  <c r="AB144" i="3"/>
  <c r="AH144" i="3"/>
  <c r="AX144" i="3"/>
  <c r="AJ144" i="3"/>
  <c r="AZ144" i="3"/>
  <c r="BD129" i="3"/>
  <c r="BL129" i="3"/>
  <c r="Z129" i="3"/>
  <c r="BF129" i="3"/>
  <c r="AB129" i="3"/>
  <c r="AH129" i="3"/>
  <c r="AX129" i="3"/>
  <c r="AJ129" i="3"/>
  <c r="AZ129" i="3"/>
  <c r="AP190" i="3"/>
  <c r="BB189" i="3"/>
  <c r="AP188" i="3"/>
  <c r="V186" i="3"/>
  <c r="BH184" i="3"/>
  <c r="AZ184" i="3"/>
  <c r="AJ184" i="3"/>
  <c r="AB184" i="3"/>
  <c r="AV183" i="3"/>
  <c r="AN183" i="3"/>
  <c r="BH182" i="3"/>
  <c r="AZ182" i="3"/>
  <c r="AJ182" i="3"/>
  <c r="AB182" i="3"/>
  <c r="AV179" i="3"/>
  <c r="AN179" i="3"/>
  <c r="BH178" i="3"/>
  <c r="AZ178" i="3"/>
  <c r="AJ178" i="3"/>
  <c r="AB178" i="3"/>
  <c r="AV177" i="3"/>
  <c r="AN177" i="3"/>
  <c r="AV155" i="3"/>
  <c r="AN155" i="3"/>
  <c r="BH154" i="3"/>
  <c r="BF153" i="3"/>
  <c r="V149" i="3"/>
  <c r="AT147" i="3"/>
  <c r="BH145" i="3"/>
  <c r="AL145" i="3"/>
  <c r="AT145" i="3"/>
  <c r="AN145" i="3"/>
  <c r="AV145" i="3"/>
  <c r="BB144" i="3"/>
  <c r="AV127" i="3"/>
  <c r="BL127" i="3"/>
  <c r="AP127" i="3"/>
  <c r="AT127" i="3"/>
  <c r="AR127" i="3"/>
  <c r="BJ127" i="3"/>
  <c r="AJ124" i="3"/>
  <c r="AR124" i="3"/>
  <c r="AL124" i="3"/>
  <c r="AH124" i="3"/>
  <c r="AP124" i="3"/>
  <c r="AN124" i="3"/>
  <c r="AD124" i="3"/>
  <c r="BB124" i="3"/>
  <c r="AF124" i="3"/>
  <c r="BD124" i="3"/>
  <c r="AJ101" i="3"/>
  <c r="AR101" i="3"/>
  <c r="Z101" i="3"/>
  <c r="AH101" i="3"/>
  <c r="AP101" i="3"/>
  <c r="AN101" i="3"/>
  <c r="AD101" i="3"/>
  <c r="BB101" i="3"/>
  <c r="AF101" i="3"/>
  <c r="BD101" i="3"/>
  <c r="AV200" i="3"/>
  <c r="AV196" i="3"/>
  <c r="AZ195" i="3"/>
  <c r="AV194" i="3"/>
  <c r="AZ191" i="3"/>
  <c r="AV190" i="3"/>
  <c r="AZ189" i="3"/>
  <c r="AV188" i="3"/>
  <c r="T186" i="3"/>
  <c r="N186" i="3"/>
  <c r="BF184" i="3"/>
  <c r="AX184" i="3"/>
  <c r="BB183" i="3"/>
  <c r="AT183" i="3"/>
  <c r="BF182" i="3"/>
  <c r="AX182" i="3"/>
  <c r="BB179" i="3"/>
  <c r="AT179" i="3"/>
  <c r="BF178" i="3"/>
  <c r="AX178" i="3"/>
  <c r="BB177" i="3"/>
  <c r="AT177" i="3"/>
  <c r="R157" i="3"/>
  <c r="BB155" i="3"/>
  <c r="AT155" i="3"/>
  <c r="AT154" i="3"/>
  <c r="BB153" i="3"/>
  <c r="Z153" i="3"/>
  <c r="BH153" i="3"/>
  <c r="AN153" i="3"/>
  <c r="AV153" i="3"/>
  <c r="R149" i="3"/>
  <c r="BF147" i="3"/>
  <c r="AB147" i="3"/>
  <c r="BD147" i="3"/>
  <c r="T149" i="3"/>
  <c r="BH146" i="3"/>
  <c r="BD145" i="3"/>
  <c r="BH144" i="3"/>
  <c r="BH129" i="3"/>
  <c r="AV125" i="3"/>
  <c r="BL125" i="3"/>
  <c r="AP125" i="3"/>
  <c r="AT125" i="3"/>
  <c r="BJ125" i="3"/>
  <c r="AB124" i="3"/>
  <c r="AJ122" i="3"/>
  <c r="AR122" i="3"/>
  <c r="AL122" i="3"/>
  <c r="AH122" i="3"/>
  <c r="AP122" i="3"/>
  <c r="AD122" i="3"/>
  <c r="BB122" i="3"/>
  <c r="BD120" i="3"/>
  <c r="AV118" i="3"/>
  <c r="BL118" i="3"/>
  <c r="AP118" i="3"/>
  <c r="AT118" i="3"/>
  <c r="BJ118" i="3"/>
  <c r="BD113" i="3"/>
  <c r="AB101" i="3"/>
  <c r="BD99" i="3"/>
  <c r="AB95" i="3"/>
  <c r="AJ95" i="3"/>
  <c r="AR95" i="3"/>
  <c r="X97" i="3"/>
  <c r="Z95" i="3"/>
  <c r="AH95" i="3"/>
  <c r="AP95" i="3"/>
  <c r="P97" i="3"/>
  <c r="AD95" i="3"/>
  <c r="BB95" i="3"/>
  <c r="AV123" i="3"/>
  <c r="BL123" i="3"/>
  <c r="AP123" i="3"/>
  <c r="AT123" i="3"/>
  <c r="BJ123" i="3"/>
  <c r="AJ120" i="3"/>
  <c r="AR120" i="3"/>
  <c r="AL120" i="3"/>
  <c r="AH120" i="3"/>
  <c r="AP120" i="3"/>
  <c r="AD120" i="3"/>
  <c r="BB120" i="3"/>
  <c r="AR113" i="3"/>
  <c r="AL113" i="3"/>
  <c r="AH113" i="3"/>
  <c r="AP113" i="3"/>
  <c r="AD113" i="3"/>
  <c r="BB113" i="3"/>
  <c r="AV100" i="3"/>
  <c r="BL100" i="3"/>
  <c r="AP100" i="3"/>
  <c r="AT100" i="3"/>
  <c r="BJ100" i="3"/>
  <c r="AJ99" i="3"/>
  <c r="AR99" i="3"/>
  <c r="Z99" i="3"/>
  <c r="AH99" i="3"/>
  <c r="AP99" i="3"/>
  <c r="AD99" i="3"/>
  <c r="BB99" i="3"/>
  <c r="AV94" i="3"/>
  <c r="BL94" i="3"/>
  <c r="AP94" i="3"/>
  <c r="AT94" i="3"/>
  <c r="BJ94" i="3"/>
  <c r="BD62" i="3"/>
  <c r="Z62" i="3"/>
  <c r="BF62" i="3"/>
  <c r="V64" i="3"/>
  <c r="AB62" i="3"/>
  <c r="BH62" i="3"/>
  <c r="BB62" i="3"/>
  <c r="AH62" i="3"/>
  <c r="AX62" i="3"/>
  <c r="N64" i="3"/>
  <c r="AJ62" i="3"/>
  <c r="AZ62" i="3"/>
  <c r="AZ147" i="3"/>
  <c r="AV146" i="3"/>
  <c r="AZ145" i="3"/>
  <c r="AV144" i="3"/>
  <c r="AV129" i="3"/>
  <c r="AJ126" i="3"/>
  <c r="AR126" i="3"/>
  <c r="AL126" i="3"/>
  <c r="AH126" i="3"/>
  <c r="AP126" i="3"/>
  <c r="AD126" i="3"/>
  <c r="BB126" i="3"/>
  <c r="AV121" i="3"/>
  <c r="BL121" i="3"/>
  <c r="AP121" i="3"/>
  <c r="AT121" i="3"/>
  <c r="BJ121" i="3"/>
  <c r="AB120" i="3"/>
  <c r="P116" i="3"/>
  <c r="BL114" i="3"/>
  <c r="T116" i="3"/>
  <c r="AP114" i="3"/>
  <c r="AT114" i="3"/>
  <c r="BJ114" i="3"/>
  <c r="AB113" i="3"/>
  <c r="AJ113" i="3"/>
  <c r="AB99" i="3"/>
  <c r="Z83" i="3"/>
  <c r="BF83" i="3"/>
  <c r="V87" i="3"/>
  <c r="BF87" i="3" s="1"/>
  <c r="AB83" i="3"/>
  <c r="BH83" i="3"/>
  <c r="BJ83" i="3"/>
  <c r="BL83" i="3"/>
  <c r="BD83" i="3"/>
  <c r="AH83" i="3"/>
  <c r="AX83" i="3"/>
  <c r="N87" i="3"/>
  <c r="AJ83" i="3"/>
  <c r="AZ83" i="3"/>
  <c r="BJ62" i="3"/>
  <c r="AR43" i="3"/>
  <c r="Z43" i="3"/>
  <c r="AL43" i="3"/>
  <c r="AN43" i="3"/>
  <c r="AP43" i="3"/>
  <c r="AH43" i="3"/>
  <c r="AD43" i="3"/>
  <c r="AF43" i="3"/>
  <c r="BB43" i="3"/>
  <c r="BD43" i="3"/>
  <c r="BF126" i="3"/>
  <c r="AX126" i="3"/>
  <c r="Z126" i="3"/>
  <c r="BF124" i="3"/>
  <c r="AX124" i="3"/>
  <c r="Z124" i="3"/>
  <c r="BF122" i="3"/>
  <c r="AX122" i="3"/>
  <c r="Z122" i="3"/>
  <c r="BF120" i="3"/>
  <c r="AX120" i="3"/>
  <c r="Z120" i="3"/>
  <c r="BF113" i="3"/>
  <c r="AX113" i="3"/>
  <c r="Z113" i="3"/>
  <c r="AR83" i="3"/>
  <c r="X87" i="3"/>
  <c r="BH67" i="3"/>
  <c r="AL67" i="3"/>
  <c r="AT67" i="3"/>
  <c r="AN67" i="3"/>
  <c r="AV67" i="3"/>
  <c r="BD44" i="3"/>
  <c r="Z44" i="3"/>
  <c r="BB44" i="3"/>
  <c r="AB44" i="3"/>
  <c r="BF44" i="3"/>
  <c r="AZ44" i="3"/>
  <c r="AH44" i="3"/>
  <c r="AJ44" i="3"/>
  <c r="BL34" i="3"/>
  <c r="T36" i="3"/>
  <c r="AP34" i="3"/>
  <c r="AT34" i="3"/>
  <c r="BJ34" i="3"/>
  <c r="T40" i="3"/>
  <c r="BF127" i="3"/>
  <c r="AX127" i="3"/>
  <c r="Z127" i="3"/>
  <c r="BF125" i="3"/>
  <c r="AX125" i="3"/>
  <c r="Z125" i="3"/>
  <c r="BF123" i="3"/>
  <c r="AX123" i="3"/>
  <c r="Z123" i="3"/>
  <c r="BF121" i="3"/>
  <c r="AX121" i="3"/>
  <c r="Z121" i="3"/>
  <c r="BF118" i="3"/>
  <c r="AX118" i="3"/>
  <c r="Z118" i="3"/>
  <c r="Z114" i="3"/>
  <c r="AT101" i="3"/>
  <c r="AL101" i="3"/>
  <c r="BF100" i="3"/>
  <c r="AX100" i="3"/>
  <c r="Z100" i="3"/>
  <c r="AT99" i="3"/>
  <c r="AL99" i="3"/>
  <c r="R97" i="3"/>
  <c r="AT95" i="3"/>
  <c r="AH94" i="3"/>
  <c r="BJ84" i="3"/>
  <c r="BL84" i="3"/>
  <c r="T88" i="3"/>
  <c r="AF83" i="3"/>
  <c r="AP83" i="3"/>
  <c r="BF67" i="3"/>
  <c r="BL62" i="3"/>
  <c r="BH61" i="3"/>
  <c r="AL61" i="3"/>
  <c r="AT61" i="3"/>
  <c r="AN61" i="3"/>
  <c r="AV61" i="3"/>
  <c r="AX44" i="3"/>
  <c r="AZ126" i="3"/>
  <c r="AZ124" i="3"/>
  <c r="AZ122" i="3"/>
  <c r="AZ120" i="3"/>
  <c r="AV114" i="3"/>
  <c r="AZ113" i="3"/>
  <c r="AZ101" i="3"/>
  <c r="AZ99" i="3"/>
  <c r="AL84" i="3"/>
  <c r="AT84" i="3"/>
  <c r="R88" i="3"/>
  <c r="AN84" i="3"/>
  <c r="AV84" i="3"/>
  <c r="AD83" i="3"/>
  <c r="BD66" i="3"/>
  <c r="Z66" i="3"/>
  <c r="BF66" i="3"/>
  <c r="AB66" i="3"/>
  <c r="BH66" i="3"/>
  <c r="AH66" i="3"/>
  <c r="AX66" i="3"/>
  <c r="AJ66" i="3"/>
  <c r="AZ66" i="3"/>
  <c r="R64" i="3"/>
  <c r="BL44" i="3"/>
  <c r="AB43" i="3"/>
  <c r="AJ43" i="3"/>
  <c r="BB67" i="3"/>
  <c r="AP66" i="3"/>
  <c r="AP62" i="3"/>
  <c r="BB61" i="3"/>
  <c r="AR44" i="3"/>
  <c r="AN44" i="3"/>
  <c r="AV44" i="3"/>
  <c r="BB84" i="3"/>
  <c r="AZ67" i="3"/>
  <c r="AV66" i="3"/>
  <c r="T64" i="3"/>
  <c r="AV62" i="3"/>
  <c r="AZ61" i="3"/>
  <c r="BJ44" i="3"/>
  <c r="AP44" i="3"/>
  <c r="AP33" i="3"/>
  <c r="AH33" i="3"/>
  <c r="Z33" i="3"/>
  <c r="AP28" i="3"/>
  <c r="AH28" i="3"/>
  <c r="Z28" i="3"/>
  <c r="BJ27" i="3"/>
  <c r="AT27" i="3"/>
  <c r="BJ22" i="3"/>
  <c r="AT22" i="3"/>
  <c r="BF21" i="3"/>
  <c r="AX21" i="3"/>
  <c r="AP21" i="3"/>
  <c r="AH21" i="3"/>
  <c r="Z21" i="3"/>
  <c r="V18" i="3"/>
  <c r="BF16" i="3"/>
  <c r="AX16" i="3"/>
  <c r="AP16" i="3"/>
  <c r="AH16" i="3"/>
  <c r="Z16" i="3"/>
  <c r="AR15" i="3"/>
  <c r="AJ15" i="3"/>
  <c r="AB15" i="3"/>
  <c r="BF15" i="3"/>
  <c r="AX15" i="3"/>
  <c r="AP15" i="3"/>
  <c r="AH15" i="3"/>
  <c r="V36" i="3"/>
  <c r="N36" i="3"/>
  <c r="BF34" i="3"/>
  <c r="AX34" i="3"/>
  <c r="Z34" i="3"/>
  <c r="BB33" i="3"/>
  <c r="AT33" i="3"/>
  <c r="AL33" i="3"/>
  <c r="R30" i="3"/>
  <c r="BB28" i="3"/>
  <c r="AT28" i="3"/>
  <c r="AL28" i="3"/>
  <c r="AD28" i="3"/>
  <c r="BF27" i="3"/>
  <c r="AX27" i="3"/>
  <c r="AP27" i="3"/>
  <c r="Z27" i="3"/>
  <c r="V24" i="3"/>
  <c r="BF22" i="3"/>
  <c r="AX22" i="3"/>
  <c r="AP22" i="3"/>
  <c r="Z22" i="3"/>
  <c r="BB21" i="3"/>
  <c r="AL21" i="3"/>
  <c r="AL16" i="3"/>
  <c r="AD16" i="3"/>
  <c r="AZ43" i="3"/>
  <c r="X40" i="3"/>
  <c r="AV34" i="3"/>
  <c r="AZ33" i="3"/>
  <c r="X30" i="3"/>
  <c r="AZ28" i="3"/>
  <c r="BL27" i="3"/>
  <c r="T24" i="3"/>
  <c r="AV22" i="3"/>
  <c r="AZ21" i="3"/>
  <c r="X18" i="3"/>
  <c r="BH16" i="3"/>
  <c r="AZ16" i="3"/>
  <c r="AR16" i="3"/>
  <c r="AL15" i="3"/>
  <c r="AB185" i="2" l="1"/>
  <c r="N454" i="2"/>
  <c r="AJ454" i="2" s="1"/>
  <c r="BB30" i="3"/>
  <c r="AN582" i="2"/>
  <c r="BJ626" i="2"/>
  <c r="BH522" i="2"/>
  <c r="AB330" i="3"/>
  <c r="N722" i="3"/>
  <c r="Z30" i="3"/>
  <c r="BD30" i="3"/>
  <c r="AJ646" i="3"/>
  <c r="BL40" i="2"/>
  <c r="AL570" i="3"/>
  <c r="BJ431" i="3"/>
  <c r="AJ231" i="2"/>
  <c r="AL36" i="3"/>
  <c r="BF419" i="2"/>
  <c r="BH419" i="2"/>
  <c r="BJ471" i="2"/>
  <c r="AB431" i="3"/>
  <c r="AX116" i="3"/>
  <c r="AF421" i="3"/>
  <c r="BJ97" i="3"/>
  <c r="BL473" i="3"/>
  <c r="AH534" i="2"/>
  <c r="AH568" i="2"/>
  <c r="AP39" i="3"/>
  <c r="AZ419" i="2"/>
  <c r="AB88" i="3"/>
  <c r="AH116" i="3"/>
  <c r="AT36" i="3"/>
  <c r="BL97" i="3"/>
  <c r="AB116" i="3"/>
  <c r="AD432" i="3"/>
  <c r="P722" i="3"/>
  <c r="BH450" i="3"/>
  <c r="BB747" i="2"/>
  <c r="AZ629" i="3"/>
  <c r="AZ571" i="3"/>
  <c r="BJ571" i="3"/>
  <c r="BB536" i="3"/>
  <c r="Z678" i="3"/>
  <c r="BH36" i="3"/>
  <c r="AF208" i="3"/>
  <c r="AT450" i="3"/>
  <c r="AH569" i="3"/>
  <c r="AZ470" i="3"/>
  <c r="AN536" i="3"/>
  <c r="T103" i="3"/>
  <c r="BL103" i="3" s="1"/>
  <c r="Z629" i="3"/>
  <c r="AR40" i="2"/>
  <c r="BL30" i="3"/>
  <c r="X86" i="3"/>
  <c r="AD86" i="3" s="1"/>
  <c r="V131" i="3"/>
  <c r="AX131" i="3" s="1"/>
  <c r="AZ421" i="3"/>
  <c r="AZ368" i="3"/>
  <c r="AF36" i="3"/>
  <c r="AD700" i="3"/>
  <c r="AZ475" i="3"/>
  <c r="BB429" i="2"/>
  <c r="AV517" i="3"/>
  <c r="AN570" i="3"/>
  <c r="AD149" i="2"/>
  <c r="BJ30" i="3"/>
  <c r="BJ18" i="3"/>
  <c r="Z470" i="3"/>
  <c r="AL536" i="3"/>
  <c r="BH585" i="3"/>
  <c r="AT570" i="3"/>
  <c r="AH515" i="2"/>
  <c r="AD468" i="2"/>
  <c r="AX97" i="3"/>
  <c r="AV87" i="3"/>
  <c r="AH700" i="3"/>
  <c r="BL419" i="2"/>
  <c r="Z88" i="3"/>
  <c r="BB39" i="3"/>
  <c r="AD529" i="3"/>
  <c r="AN432" i="3"/>
  <c r="N365" i="2"/>
  <c r="BB366" i="2"/>
  <c r="AL541" i="2"/>
  <c r="BD473" i="2"/>
  <c r="BH340" i="3"/>
  <c r="BF40" i="3"/>
  <c r="BL408" i="3"/>
  <c r="AD536" i="3"/>
  <c r="AX619" i="3"/>
  <c r="BL543" i="3"/>
  <c r="BD330" i="3"/>
  <c r="P628" i="3"/>
  <c r="AJ629" i="3"/>
  <c r="BL546" i="2"/>
  <c r="AZ197" i="2"/>
  <c r="BB576" i="2"/>
  <c r="P601" i="2"/>
  <c r="P600" i="2" s="1"/>
  <c r="AF548" i="3"/>
  <c r="AZ473" i="2"/>
  <c r="Z340" i="3"/>
  <c r="BD368" i="3"/>
  <c r="AH678" i="3"/>
  <c r="AL87" i="2"/>
  <c r="AT217" i="2"/>
  <c r="AX553" i="3"/>
  <c r="AX412" i="2"/>
  <c r="AL585" i="3"/>
  <c r="AF678" i="3"/>
  <c r="AD570" i="3"/>
  <c r="AT471" i="2"/>
  <c r="P644" i="3"/>
  <c r="BB468" i="2"/>
  <c r="AV40" i="3"/>
  <c r="BL421" i="3"/>
  <c r="AD645" i="3"/>
  <c r="BB543" i="3"/>
  <c r="BL571" i="3"/>
  <c r="AL548" i="3"/>
  <c r="BL569" i="3"/>
  <c r="AZ116" i="3"/>
  <c r="P657" i="3"/>
  <c r="AX568" i="2"/>
  <c r="AN116" i="3"/>
  <c r="AX88" i="3"/>
  <c r="AJ36" i="2"/>
  <c r="AL24" i="3"/>
  <c r="AX40" i="3"/>
  <c r="AD233" i="3"/>
  <c r="BD268" i="3"/>
  <c r="AZ219" i="3"/>
  <c r="BB421" i="3"/>
  <c r="BD408" i="3"/>
  <c r="BB431" i="3"/>
  <c r="P411" i="2"/>
  <c r="P486" i="2" s="1"/>
  <c r="BB334" i="3"/>
  <c r="AX543" i="3"/>
  <c r="AF330" i="3"/>
  <c r="Z116" i="3"/>
  <c r="AJ116" i="3"/>
  <c r="AB368" i="3"/>
  <c r="BL453" i="2"/>
  <c r="AX534" i="2"/>
  <c r="AL116" i="3"/>
  <c r="BL369" i="3"/>
  <c r="BB368" i="3"/>
  <c r="AL606" i="3"/>
  <c r="V454" i="2"/>
  <c r="AH88" i="3"/>
  <c r="V413" i="3"/>
  <c r="V412" i="3" s="1"/>
  <c r="BL368" i="3"/>
  <c r="BJ39" i="3"/>
  <c r="AZ678" i="3"/>
  <c r="AZ88" i="3"/>
  <c r="AT198" i="3"/>
  <c r="AX569" i="3"/>
  <c r="BJ569" i="3"/>
  <c r="BL206" i="2"/>
  <c r="T86" i="3"/>
  <c r="AJ88" i="3"/>
  <c r="X131" i="3"/>
  <c r="X133" i="3" s="1"/>
  <c r="X132" i="3" s="1"/>
  <c r="BB157" i="3"/>
  <c r="AX368" i="3"/>
  <c r="AN674" i="2"/>
  <c r="AX30" i="3"/>
  <c r="BD421" i="3"/>
  <c r="AT421" i="3"/>
  <c r="AL450" i="3"/>
  <c r="BF606" i="3"/>
  <c r="AT97" i="2"/>
  <c r="AJ700" i="3"/>
  <c r="BB157" i="2"/>
  <c r="AZ569" i="3"/>
  <c r="AN548" i="3"/>
  <c r="AJ64" i="2"/>
  <c r="AD157" i="3"/>
  <c r="BD334" i="3"/>
  <c r="BD431" i="3"/>
  <c r="BD646" i="3"/>
  <c r="AB678" i="3"/>
  <c r="AR30" i="2"/>
  <c r="Z576" i="2"/>
  <c r="AR231" i="2"/>
  <c r="P252" i="3"/>
  <c r="P254" i="3" s="1"/>
  <c r="AZ468" i="2"/>
  <c r="AZ619" i="3"/>
  <c r="AJ678" i="3"/>
  <c r="AF334" i="3"/>
  <c r="AT18" i="2"/>
  <c r="AT473" i="3"/>
  <c r="AF522" i="2"/>
  <c r="P343" i="3"/>
  <c r="P350" i="3" s="1"/>
  <c r="AX475" i="3"/>
  <c r="BJ543" i="3"/>
  <c r="AX678" i="3"/>
  <c r="AV219" i="3"/>
  <c r="AR368" i="3"/>
  <c r="BB330" i="3"/>
  <c r="AZ646" i="3"/>
  <c r="V684" i="3"/>
  <c r="V688" i="3" s="1"/>
  <c r="AZ88" i="2"/>
  <c r="AF451" i="2"/>
  <c r="AT39" i="3"/>
  <c r="BF18" i="2"/>
  <c r="AL674" i="2"/>
  <c r="BB419" i="2"/>
  <c r="AX576" i="2"/>
  <c r="AV40" i="2"/>
  <c r="BD576" i="2"/>
  <c r="Z64" i="2"/>
  <c r="AX64" i="2"/>
  <c r="AZ366" i="2"/>
  <c r="Z338" i="2"/>
  <c r="BD88" i="2"/>
  <c r="AZ429" i="2"/>
  <c r="V204" i="2"/>
  <c r="Z204" i="2" s="1"/>
  <c r="AN541" i="2"/>
  <c r="AX231" i="2"/>
  <c r="AL522" i="2"/>
  <c r="AH36" i="2"/>
  <c r="BL568" i="2"/>
  <c r="AD522" i="2"/>
  <c r="AR366" i="2"/>
  <c r="BD529" i="3"/>
  <c r="N474" i="2"/>
  <c r="AZ576" i="2"/>
  <c r="AB475" i="3"/>
  <c r="BJ619" i="3"/>
  <c r="AX421" i="3"/>
  <c r="BD468" i="2"/>
  <c r="AT30" i="2"/>
  <c r="AH97" i="3"/>
  <c r="AX284" i="3"/>
  <c r="V286" i="3"/>
  <c r="AH330" i="3"/>
  <c r="AD330" i="3"/>
  <c r="Z330" i="3"/>
  <c r="BJ368" i="3"/>
  <c r="AF524" i="3"/>
  <c r="BH570" i="3"/>
  <c r="AT585" i="3"/>
  <c r="AF529" i="3"/>
  <c r="AT40" i="2"/>
  <c r="AZ64" i="2"/>
  <c r="AH629" i="3"/>
  <c r="BB678" i="3"/>
  <c r="BD64" i="2"/>
  <c r="AB231" i="2"/>
  <c r="T411" i="2"/>
  <c r="T410" i="2" s="1"/>
  <c r="AB429" i="2"/>
  <c r="AX468" i="2"/>
  <c r="BB64" i="2"/>
  <c r="BB149" i="2"/>
  <c r="Z451" i="2"/>
  <c r="AF546" i="2"/>
  <c r="AH602" i="2"/>
  <c r="T250" i="2"/>
  <c r="T252" i="2" s="1"/>
  <c r="AX473" i="2"/>
  <c r="BH674" i="2"/>
  <c r="AD328" i="2"/>
  <c r="BD602" i="2"/>
  <c r="AV471" i="2"/>
  <c r="BJ568" i="2"/>
  <c r="AT18" i="3"/>
  <c r="AZ97" i="3"/>
  <c r="AJ330" i="3"/>
  <c r="AX408" i="3"/>
  <c r="AV473" i="3"/>
  <c r="AH421" i="3"/>
  <c r="AF432" i="3"/>
  <c r="AF233" i="3"/>
  <c r="AF157" i="3"/>
  <c r="N72" i="3"/>
  <c r="AL432" i="3"/>
  <c r="BL645" i="3"/>
  <c r="AD116" i="2"/>
  <c r="BH551" i="2"/>
  <c r="AD24" i="2"/>
  <c r="BJ231" i="2"/>
  <c r="AD87" i="3"/>
  <c r="BH247" i="3"/>
  <c r="AX470" i="3"/>
  <c r="BB524" i="3"/>
  <c r="AH553" i="3"/>
  <c r="AV340" i="3"/>
  <c r="N552" i="3"/>
  <c r="AN450" i="3"/>
  <c r="BD678" i="3"/>
  <c r="AP231" i="2"/>
  <c r="T365" i="2"/>
  <c r="AP453" i="2"/>
  <c r="AV582" i="2"/>
  <c r="BL39" i="3"/>
  <c r="AP455" i="3"/>
  <c r="AD554" i="3"/>
  <c r="AV18" i="2"/>
  <c r="AZ367" i="2"/>
  <c r="T413" i="3"/>
  <c r="T412" i="3" s="1"/>
  <c r="AZ543" i="3"/>
  <c r="AN36" i="3"/>
  <c r="AZ103" i="3"/>
  <c r="R207" i="3"/>
  <c r="Z700" i="3"/>
  <c r="AL186" i="3"/>
  <c r="BB700" i="3"/>
  <c r="P454" i="2"/>
  <c r="AD454" i="2" s="1"/>
  <c r="AF751" i="3"/>
  <c r="P653" i="2"/>
  <c r="AX432" i="2"/>
  <c r="AJ332" i="2"/>
  <c r="AP87" i="3"/>
  <c r="BH219" i="3"/>
  <c r="AD268" i="3"/>
  <c r="BL527" i="2"/>
  <c r="BB704" i="2"/>
  <c r="AD39" i="3"/>
  <c r="BB64" i="3"/>
  <c r="AD368" i="3"/>
  <c r="AP461" i="2"/>
  <c r="AB39" i="3"/>
  <c r="Z39" i="3"/>
  <c r="AJ219" i="3"/>
  <c r="AV432" i="3"/>
  <c r="AT517" i="3"/>
  <c r="BJ369" i="3"/>
  <c r="AX700" i="3"/>
  <c r="AL97" i="2"/>
  <c r="V474" i="2"/>
  <c r="AH64" i="2"/>
  <c r="AX429" i="2"/>
  <c r="AV541" i="2"/>
  <c r="AH473" i="2"/>
  <c r="BH541" i="2"/>
  <c r="BD700" i="3"/>
  <c r="BL414" i="3"/>
  <c r="AN585" i="3"/>
  <c r="AF536" i="3"/>
  <c r="N167" i="3"/>
  <c r="N163" i="3"/>
  <c r="P72" i="3"/>
  <c r="P71" i="3" s="1"/>
  <c r="AB64" i="2"/>
  <c r="AF24" i="2"/>
  <c r="AF328" i="2"/>
  <c r="AF245" i="2"/>
  <c r="BJ419" i="2"/>
  <c r="BJ429" i="2"/>
  <c r="AD36" i="3"/>
  <c r="X72" i="3"/>
  <c r="X71" i="3" s="1"/>
  <c r="AL39" i="3"/>
  <c r="BJ408" i="3"/>
  <c r="P684" i="3"/>
  <c r="AV368" i="3"/>
  <c r="AD678" i="3"/>
  <c r="AT206" i="2"/>
  <c r="AV18" i="3"/>
  <c r="AR39" i="3"/>
  <c r="BD524" i="3"/>
  <c r="AD751" i="3"/>
  <c r="BD419" i="2"/>
  <c r="AZ432" i="2"/>
  <c r="AB700" i="3"/>
  <c r="BD87" i="3"/>
  <c r="BH87" i="3"/>
  <c r="AX330" i="3"/>
  <c r="BH432" i="3"/>
  <c r="AB646" i="3"/>
  <c r="AZ700" i="3"/>
  <c r="V722" i="3"/>
  <c r="AP30" i="2"/>
  <c r="AZ406" i="2"/>
  <c r="AV615" i="2"/>
  <c r="AV696" i="2"/>
  <c r="X72" i="2"/>
  <c r="X71" i="2" s="1"/>
  <c r="V601" i="2"/>
  <c r="BH615" i="2"/>
  <c r="AB419" i="2"/>
  <c r="BL429" i="2"/>
  <c r="V343" i="3"/>
  <c r="BF340" i="3"/>
  <c r="AZ553" i="3"/>
  <c r="AF419" i="2"/>
  <c r="AP751" i="3"/>
  <c r="AF64" i="2"/>
  <c r="AP97" i="3"/>
  <c r="BD157" i="3"/>
  <c r="AL630" i="3"/>
  <c r="AX39" i="3"/>
  <c r="BL708" i="3"/>
  <c r="AH284" i="3"/>
  <c r="AN186" i="3"/>
  <c r="AD747" i="2"/>
  <c r="AL551" i="2"/>
  <c r="AZ231" i="2"/>
  <c r="N411" i="2"/>
  <c r="N486" i="2" s="1"/>
  <c r="BD704" i="2"/>
  <c r="AT578" i="3"/>
  <c r="P38" i="3"/>
  <c r="AT247" i="3"/>
  <c r="BF116" i="3"/>
  <c r="AT87" i="2"/>
  <c r="AN97" i="2"/>
  <c r="AJ406" i="2"/>
  <c r="P163" i="2"/>
  <c r="BB163" i="2" s="1"/>
  <c r="BL231" i="2"/>
  <c r="N236" i="2"/>
  <c r="AH236" i="2" s="1"/>
  <c r="V205" i="2"/>
  <c r="P624" i="2"/>
  <c r="AN551" i="2"/>
  <c r="Z185" i="2"/>
  <c r="AJ366" i="2"/>
  <c r="AP747" i="2"/>
  <c r="V236" i="2"/>
  <c r="BJ236" i="2" s="1"/>
  <c r="BH87" i="2"/>
  <c r="X205" i="2"/>
  <c r="BL18" i="2"/>
  <c r="AN569" i="2"/>
  <c r="AX367" i="2"/>
  <c r="BB451" i="2"/>
  <c r="AX266" i="2"/>
  <c r="AN87" i="2"/>
  <c r="AH231" i="2"/>
  <c r="Z266" i="2"/>
  <c r="R86" i="2"/>
  <c r="Z231" i="2"/>
  <c r="AB36" i="2"/>
  <c r="AF185" i="2"/>
  <c r="V341" i="2"/>
  <c r="V348" i="2" s="1"/>
  <c r="BJ576" i="2"/>
  <c r="AL582" i="2"/>
  <c r="AN567" i="2"/>
  <c r="AX103" i="3"/>
  <c r="N413" i="3"/>
  <c r="V367" i="3"/>
  <c r="AF453" i="3"/>
  <c r="AJ475" i="3"/>
  <c r="AF554" i="3"/>
  <c r="AR619" i="3"/>
  <c r="BL619" i="3"/>
  <c r="BD708" i="3"/>
  <c r="Z646" i="3"/>
  <c r="BL163" i="2"/>
  <c r="Z367" i="2"/>
  <c r="AD64" i="2"/>
  <c r="P204" i="2"/>
  <c r="AD204" i="2" s="1"/>
  <c r="BD366" i="2"/>
  <c r="AB332" i="2"/>
  <c r="BD451" i="2"/>
  <c r="BJ367" i="2"/>
  <c r="BB328" i="2"/>
  <c r="AX332" i="2"/>
  <c r="AH24" i="3"/>
  <c r="AP368" i="3"/>
  <c r="P456" i="3"/>
  <c r="AD456" i="3" s="1"/>
  <c r="BH116" i="3"/>
  <c r="N287" i="3"/>
  <c r="AZ284" i="3"/>
  <c r="AN39" i="3"/>
  <c r="AJ39" i="3"/>
  <c r="Z369" i="3"/>
  <c r="BH368" i="3"/>
  <c r="BF368" i="3"/>
  <c r="BH578" i="3"/>
  <c r="AV630" i="3"/>
  <c r="BB708" i="3"/>
  <c r="AR751" i="3"/>
  <c r="BL751" i="3"/>
  <c r="AB328" i="2"/>
  <c r="Z328" i="2"/>
  <c r="AD245" i="2"/>
  <c r="Z332" i="2"/>
  <c r="BD185" i="2"/>
  <c r="AL569" i="2"/>
  <c r="AL696" i="2"/>
  <c r="AZ30" i="3"/>
  <c r="P367" i="3"/>
  <c r="AF570" i="3"/>
  <c r="BD36" i="3"/>
  <c r="T367" i="3"/>
  <c r="BD369" i="3"/>
  <c r="BB453" i="3"/>
  <c r="AH475" i="3"/>
  <c r="AN473" i="3"/>
  <c r="AZ39" i="3"/>
  <c r="AH39" i="3"/>
  <c r="AV247" i="3"/>
  <c r="AF369" i="3"/>
  <c r="AD453" i="3"/>
  <c r="BD548" i="3"/>
  <c r="R605" i="3"/>
  <c r="R604" i="3" s="1"/>
  <c r="Z475" i="3"/>
  <c r="AZ408" i="3"/>
  <c r="AN578" i="3"/>
  <c r="AH571" i="3"/>
  <c r="AD548" i="3"/>
  <c r="AN30" i="2"/>
  <c r="X605" i="3"/>
  <c r="X656" i="3" s="1"/>
  <c r="AX571" i="3"/>
  <c r="P434" i="3"/>
  <c r="BD434" i="3" s="1"/>
  <c r="P605" i="3"/>
  <c r="P656" i="3" s="1"/>
  <c r="BB369" i="3"/>
  <c r="AV30" i="2"/>
  <c r="AN40" i="2"/>
  <c r="AV448" i="2"/>
  <c r="AL40" i="2"/>
  <c r="BL367" i="2"/>
  <c r="BH448" i="2"/>
  <c r="BD328" i="2"/>
  <c r="AV217" i="2"/>
  <c r="BB367" i="2"/>
  <c r="AZ40" i="3"/>
  <c r="BH338" i="2"/>
  <c r="P640" i="2"/>
  <c r="P474" i="2"/>
  <c r="BB473" i="2"/>
  <c r="AL567" i="2"/>
  <c r="V167" i="2"/>
  <c r="BB167" i="2" s="1"/>
  <c r="AV206" i="2"/>
  <c r="Z36" i="2"/>
  <c r="BL366" i="2"/>
  <c r="AB338" i="2"/>
  <c r="AH552" i="2"/>
  <c r="BB206" i="2"/>
  <c r="P432" i="2"/>
  <c r="BD432" i="2" s="1"/>
  <c r="BF338" i="2"/>
  <c r="V365" i="2"/>
  <c r="AN696" i="2"/>
  <c r="BL704" i="2"/>
  <c r="AZ163" i="2"/>
  <c r="AD696" i="2"/>
  <c r="AD206" i="2"/>
  <c r="AD185" i="2"/>
  <c r="AB197" i="2"/>
  <c r="AX88" i="2"/>
  <c r="AT567" i="2"/>
  <c r="P412" i="2"/>
  <c r="BD429" i="2"/>
  <c r="AX552" i="2"/>
  <c r="AN642" i="2"/>
  <c r="X250" i="2"/>
  <c r="AX163" i="2"/>
  <c r="AH197" i="2"/>
  <c r="BH696" i="2"/>
  <c r="AB366" i="2"/>
  <c r="AX366" i="2"/>
  <c r="BL88" i="2"/>
  <c r="BB88" i="2"/>
  <c r="AD157" i="2"/>
  <c r="AZ36" i="2"/>
  <c r="Z197" i="2"/>
  <c r="AV338" i="2"/>
  <c r="Z704" i="2"/>
  <c r="BD367" i="2"/>
  <c r="BB185" i="2"/>
  <c r="BJ704" i="2"/>
  <c r="AF615" i="2"/>
  <c r="AX197" i="2"/>
  <c r="BJ88" i="2"/>
  <c r="AD64" i="3"/>
  <c r="AF64" i="3"/>
  <c r="BD88" i="3"/>
  <c r="AD88" i="3"/>
  <c r="BB88" i="3"/>
  <c r="P163" i="3"/>
  <c r="P167" i="3"/>
  <c r="AF88" i="3"/>
  <c r="BL431" i="3"/>
  <c r="T434" i="3"/>
  <c r="BL434" i="3" s="1"/>
  <c r="BJ421" i="3"/>
  <c r="AP421" i="3"/>
  <c r="AD629" i="3"/>
  <c r="AF629" i="3"/>
  <c r="BB629" i="3"/>
  <c r="AT368" i="3"/>
  <c r="AL368" i="3"/>
  <c r="AD569" i="2"/>
  <c r="AF569" i="2"/>
  <c r="AH419" i="2"/>
  <c r="AX419" i="2"/>
  <c r="T205" i="2"/>
  <c r="AF116" i="2"/>
  <c r="AF149" i="2"/>
  <c r="AD551" i="2"/>
  <c r="AD625" i="2"/>
  <c r="V163" i="3"/>
  <c r="V167" i="3"/>
  <c r="BD39" i="3"/>
  <c r="AF39" i="3"/>
  <c r="AX219" i="3"/>
  <c r="AD450" i="3"/>
  <c r="AR473" i="3"/>
  <c r="BB36" i="3"/>
  <c r="V476" i="3"/>
  <c r="Z553" i="3"/>
  <c r="AP473" i="3"/>
  <c r="AF217" i="2"/>
  <c r="AP236" i="2"/>
  <c r="BJ87" i="3"/>
  <c r="BD208" i="3"/>
  <c r="AZ208" i="3"/>
  <c r="BH536" i="3"/>
  <c r="BB630" i="3"/>
  <c r="BH630" i="3"/>
  <c r="BL630" i="3"/>
  <c r="BD206" i="2"/>
  <c r="AJ328" i="2"/>
  <c r="BF87" i="2"/>
  <c r="AN448" i="2"/>
  <c r="Z473" i="2"/>
  <c r="AH328" i="2"/>
  <c r="AR236" i="2"/>
  <c r="AN522" i="2"/>
  <c r="BD534" i="2"/>
  <c r="AN615" i="2"/>
  <c r="N653" i="2"/>
  <c r="AJ197" i="2"/>
  <c r="AF157" i="2"/>
  <c r="AJ419" i="2"/>
  <c r="AF747" i="2"/>
  <c r="AF696" i="2"/>
  <c r="AD24" i="3"/>
  <c r="AF24" i="3"/>
  <c r="X163" i="3"/>
  <c r="X167" i="3"/>
  <c r="AF149" i="3"/>
  <c r="AD149" i="3"/>
  <c r="AZ330" i="3"/>
  <c r="N334" i="3"/>
  <c r="AJ334" i="3" s="1"/>
  <c r="BJ219" i="3"/>
  <c r="AR421" i="3"/>
  <c r="BB268" i="3"/>
  <c r="P288" i="3"/>
  <c r="BB288" i="3" s="1"/>
  <c r="AD455" i="3"/>
  <c r="AF455" i="3"/>
  <c r="P463" i="3"/>
  <c r="AN24" i="3"/>
  <c r="AR455" i="3"/>
  <c r="T463" i="3"/>
  <c r="AF450" i="3"/>
  <c r="AD642" i="2"/>
  <c r="AF642" i="2"/>
  <c r="AF700" i="3"/>
  <c r="AF645" i="3"/>
  <c r="BB87" i="2"/>
  <c r="BJ206" i="2"/>
  <c r="BL602" i="2"/>
  <c r="BL208" i="3"/>
  <c r="BB208" i="3"/>
  <c r="X252" i="3"/>
  <c r="X254" i="3" s="1"/>
  <c r="X253" i="3" s="1"/>
  <c r="X207" i="3"/>
  <c r="Z334" i="3"/>
  <c r="AL340" i="3"/>
  <c r="AL578" i="3"/>
  <c r="AV450" i="3"/>
  <c r="AD524" i="3"/>
  <c r="BH548" i="3"/>
  <c r="AX36" i="2"/>
  <c r="AX328" i="2"/>
  <c r="BH217" i="2"/>
  <c r="AZ328" i="2"/>
  <c r="AL282" i="2"/>
  <c r="AV522" i="2"/>
  <c r="AL448" i="2"/>
  <c r="Z468" i="2"/>
  <c r="AL615" i="2"/>
  <c r="P718" i="2"/>
  <c r="BD568" i="2"/>
  <c r="AZ568" i="2"/>
  <c r="BD40" i="3"/>
  <c r="BB40" i="3"/>
  <c r="BH40" i="3"/>
  <c r="BH39" i="3"/>
  <c r="BF39" i="3"/>
  <c r="AV39" i="3"/>
  <c r="AJ24" i="3"/>
  <c r="BL219" i="3"/>
  <c r="P413" i="3"/>
  <c r="BB408" i="3"/>
  <c r="BB646" i="3"/>
  <c r="AD646" i="3"/>
  <c r="AF646" i="3"/>
  <c r="AF88" i="2"/>
  <c r="AH88" i="2"/>
  <c r="BF217" i="2"/>
  <c r="AD473" i="2"/>
  <c r="AD461" i="2"/>
  <c r="AF461" i="2"/>
  <c r="AD453" i="2"/>
  <c r="AD541" i="2"/>
  <c r="AF541" i="2"/>
  <c r="AD567" i="2"/>
  <c r="AF567" i="2"/>
  <c r="BL576" i="2"/>
  <c r="BL432" i="2"/>
  <c r="BJ432" i="2"/>
  <c r="BJ366" i="2"/>
  <c r="AP366" i="2"/>
  <c r="AD582" i="2"/>
  <c r="AF582" i="2"/>
  <c r="AL30" i="2"/>
  <c r="AT696" i="2"/>
  <c r="AT582" i="2"/>
  <c r="AH626" i="2"/>
  <c r="AH406" i="2"/>
  <c r="AH546" i="2"/>
  <c r="V314" i="2"/>
  <c r="V310" i="2"/>
  <c r="AF453" i="2"/>
  <c r="P86" i="2"/>
  <c r="AF87" i="2"/>
  <c r="AF674" i="2"/>
  <c r="AD674" i="2"/>
  <c r="P680" i="2"/>
  <c r="AH332" i="2"/>
  <c r="AZ332" i="2"/>
  <c r="AF551" i="2"/>
  <c r="BB453" i="2"/>
  <c r="Z88" i="2"/>
  <c r="AT541" i="2"/>
  <c r="BD546" i="2"/>
  <c r="AH366" i="2"/>
  <c r="AD366" i="2"/>
  <c r="AF366" i="2"/>
  <c r="AD430" i="2"/>
  <c r="AF430" i="2"/>
  <c r="AR453" i="2"/>
  <c r="BB568" i="2"/>
  <c r="AD615" i="2"/>
  <c r="AH116" i="2"/>
  <c r="AP40" i="2"/>
  <c r="AF468" i="2"/>
  <c r="AZ266" i="2"/>
  <c r="N286" i="2"/>
  <c r="N284" i="2"/>
  <c r="AD97" i="2"/>
  <c r="AF97" i="2"/>
  <c r="P103" i="2"/>
  <c r="P365" i="2"/>
  <c r="AD448" i="2"/>
  <c r="AF448" i="2"/>
  <c r="Z366" i="2"/>
  <c r="AR461" i="2"/>
  <c r="AR747" i="2"/>
  <c r="AH456" i="3"/>
  <c r="AJ456" i="3"/>
  <c r="AF206" i="3"/>
  <c r="AD206" i="3"/>
  <c r="AL206" i="3"/>
  <c r="AN206" i="3"/>
  <c r="AF18" i="3"/>
  <c r="X38" i="3"/>
  <c r="X70" i="3" s="1"/>
  <c r="AH18" i="3"/>
  <c r="AJ18" i="3"/>
  <c r="AR18" i="3"/>
  <c r="AD18" i="3"/>
  <c r="AB24" i="3"/>
  <c r="BD24" i="3"/>
  <c r="Z24" i="3"/>
  <c r="AX24" i="3"/>
  <c r="BF24" i="3"/>
  <c r="AN149" i="3"/>
  <c r="AV149" i="3"/>
  <c r="BH149" i="3"/>
  <c r="BF149" i="3"/>
  <c r="AT149" i="3"/>
  <c r="AL149" i="3"/>
  <c r="AP157" i="3"/>
  <c r="AR157" i="3"/>
  <c r="BJ157" i="3"/>
  <c r="BL157" i="3"/>
  <c r="BD247" i="3"/>
  <c r="BF247" i="3"/>
  <c r="AH233" i="3"/>
  <c r="AX233" i="3"/>
  <c r="N238" i="3"/>
  <c r="AJ233" i="3"/>
  <c r="AZ233" i="3"/>
  <c r="BJ284" i="3"/>
  <c r="AP284" i="3"/>
  <c r="AR284" i="3"/>
  <c r="BL284" i="3"/>
  <c r="T287" i="3"/>
  <c r="AF408" i="3"/>
  <c r="AP408" i="3"/>
  <c r="AR408" i="3"/>
  <c r="X413" i="3"/>
  <c r="AD408" i="3"/>
  <c r="V463" i="3"/>
  <c r="V489" i="3" s="1"/>
  <c r="BD455" i="3"/>
  <c r="Z455" i="3"/>
  <c r="AB455" i="3"/>
  <c r="AD284" i="3"/>
  <c r="BB284" i="3"/>
  <c r="BD284" i="3"/>
  <c r="P287" i="3"/>
  <c r="AF284" i="3"/>
  <c r="P286" i="3"/>
  <c r="BH529" i="3"/>
  <c r="AL529" i="3"/>
  <c r="AT529" i="3"/>
  <c r="AN529" i="3"/>
  <c r="AV529" i="3"/>
  <c r="BF529" i="3"/>
  <c r="AR606" i="3"/>
  <c r="BJ606" i="3"/>
  <c r="AP606" i="3"/>
  <c r="AV606" i="3"/>
  <c r="BL606" i="3"/>
  <c r="AJ548" i="3"/>
  <c r="AZ548" i="3"/>
  <c r="AH548" i="3"/>
  <c r="AX548" i="3"/>
  <c r="AB554" i="3"/>
  <c r="Z554" i="3"/>
  <c r="AJ578" i="3"/>
  <c r="AZ578" i="3"/>
  <c r="AH578" i="3"/>
  <c r="AX578" i="3"/>
  <c r="N605" i="3"/>
  <c r="N656" i="3" s="1"/>
  <c r="P476" i="3"/>
  <c r="AD470" i="3"/>
  <c r="BB470" i="3"/>
  <c r="AF470" i="3"/>
  <c r="BD470" i="3"/>
  <c r="BF629" i="3"/>
  <c r="BH629" i="3"/>
  <c r="AN629" i="3"/>
  <c r="AV629" i="3"/>
  <c r="AL629" i="3"/>
  <c r="AT629" i="3"/>
  <c r="AP700" i="3"/>
  <c r="AR700" i="3"/>
  <c r="T722" i="3"/>
  <c r="BL700" i="3"/>
  <c r="BJ700" i="3"/>
  <c r="AB571" i="3"/>
  <c r="AJ571" i="3"/>
  <c r="AR571" i="3"/>
  <c r="AF619" i="3"/>
  <c r="BD619" i="3"/>
  <c r="AD619" i="3"/>
  <c r="BB619" i="3"/>
  <c r="AT606" i="3"/>
  <c r="R644" i="3"/>
  <c r="AL645" i="3"/>
  <c r="AT645" i="3"/>
  <c r="AN645" i="3"/>
  <c r="AV645" i="3"/>
  <c r="BH645" i="3"/>
  <c r="BF645" i="3"/>
  <c r="AH245" i="2"/>
  <c r="AX245" i="2"/>
  <c r="AJ245" i="2"/>
  <c r="AZ245" i="2"/>
  <c r="P72" i="2"/>
  <c r="AD39" i="2"/>
  <c r="BB39" i="2"/>
  <c r="BD39" i="2"/>
  <c r="AF39" i="2"/>
  <c r="AR551" i="2"/>
  <c r="BJ551" i="2"/>
  <c r="T550" i="2"/>
  <c r="BL551" i="2"/>
  <c r="AP551" i="2"/>
  <c r="AR674" i="2"/>
  <c r="BJ674" i="2"/>
  <c r="BL674" i="2"/>
  <c r="AP674" i="2"/>
  <c r="AJ367" i="2"/>
  <c r="AF429" i="2"/>
  <c r="AP451" i="2"/>
  <c r="AR451" i="2"/>
  <c r="BJ451" i="2"/>
  <c r="BL451" i="2"/>
  <c r="AJ551" i="2"/>
  <c r="AZ551" i="2"/>
  <c r="AX551" i="2"/>
  <c r="N550" i="2"/>
  <c r="AH551" i="2"/>
  <c r="AN552" i="2"/>
  <c r="AV552" i="2"/>
  <c r="BF552" i="2"/>
  <c r="BH552" i="2"/>
  <c r="AT552" i="2"/>
  <c r="AL552" i="2"/>
  <c r="AB576" i="2"/>
  <c r="BJ282" i="2"/>
  <c r="AV282" i="2"/>
  <c r="BL282" i="2"/>
  <c r="AP282" i="2"/>
  <c r="AR282" i="2"/>
  <c r="T285" i="2"/>
  <c r="BL40" i="3"/>
  <c r="AP40" i="3"/>
  <c r="AT40" i="3"/>
  <c r="BJ40" i="3"/>
  <c r="AR40" i="3"/>
  <c r="AR36" i="3"/>
  <c r="BJ36" i="3"/>
  <c r="AP36" i="3"/>
  <c r="AV36" i="3"/>
  <c r="BL36" i="3"/>
  <c r="AD116" i="3"/>
  <c r="BB116" i="3"/>
  <c r="AF116" i="3"/>
  <c r="BD116" i="3"/>
  <c r="P131" i="3"/>
  <c r="BF157" i="3"/>
  <c r="BH157" i="3"/>
  <c r="AL157" i="3"/>
  <c r="AT157" i="3"/>
  <c r="AV157" i="3"/>
  <c r="AN157" i="3"/>
  <c r="AR186" i="3"/>
  <c r="BJ186" i="3"/>
  <c r="BL186" i="3"/>
  <c r="AP186" i="3"/>
  <c r="N133" i="3"/>
  <c r="AT186" i="3"/>
  <c r="AB198" i="3"/>
  <c r="Z198" i="3"/>
  <c r="BF198" i="3"/>
  <c r="AH157" i="3"/>
  <c r="AX157" i="3"/>
  <c r="AJ157" i="3"/>
  <c r="AZ157" i="3"/>
  <c r="AR247" i="3"/>
  <c r="AP247" i="3"/>
  <c r="AR198" i="3"/>
  <c r="BJ198" i="3"/>
  <c r="BL198" i="3"/>
  <c r="AP198" i="3"/>
  <c r="AD208" i="3"/>
  <c r="AP208" i="3"/>
  <c r="AN198" i="3"/>
  <c r="AR208" i="3"/>
  <c r="BL247" i="3"/>
  <c r="AR268" i="3"/>
  <c r="BJ268" i="3"/>
  <c r="BL268" i="3"/>
  <c r="T286" i="3"/>
  <c r="T288" i="3"/>
  <c r="AP268" i="3"/>
  <c r="AN219" i="3"/>
  <c r="AF247" i="3"/>
  <c r="AL247" i="3"/>
  <c r="AJ340" i="3"/>
  <c r="AZ340" i="3"/>
  <c r="AH340" i="3"/>
  <c r="AX340" i="3"/>
  <c r="Z233" i="3"/>
  <c r="V238" i="3"/>
  <c r="AB233" i="3"/>
  <c r="BD233" i="3"/>
  <c r="BB233" i="3"/>
  <c r="BH268" i="3"/>
  <c r="AL268" i="3"/>
  <c r="AV268" i="3"/>
  <c r="BF268" i="3"/>
  <c r="AN268" i="3"/>
  <c r="R286" i="3"/>
  <c r="R288" i="3"/>
  <c r="AT268" i="3"/>
  <c r="AD340" i="3"/>
  <c r="BB340" i="3"/>
  <c r="AF340" i="3"/>
  <c r="BD340" i="3"/>
  <c r="X434" i="3"/>
  <c r="Z434" i="3" s="1"/>
  <c r="AP431" i="3"/>
  <c r="AR431" i="3"/>
  <c r="BB455" i="3"/>
  <c r="BF475" i="3"/>
  <c r="BH475" i="3"/>
  <c r="AL475" i="3"/>
  <c r="AT475" i="3"/>
  <c r="AN475" i="3"/>
  <c r="AV475" i="3"/>
  <c r="AJ517" i="3"/>
  <c r="AX517" i="3"/>
  <c r="AZ517" i="3"/>
  <c r="AH517" i="3"/>
  <c r="AD238" i="3"/>
  <c r="AP330" i="3"/>
  <c r="AR330" i="3"/>
  <c r="T334" i="3"/>
  <c r="BJ330" i="3"/>
  <c r="BL330" i="3"/>
  <c r="AN369" i="3"/>
  <c r="AV369" i="3"/>
  <c r="BH369" i="3"/>
  <c r="BF369" i="3"/>
  <c r="AT369" i="3"/>
  <c r="R414" i="3"/>
  <c r="AL369" i="3"/>
  <c r="R367" i="3"/>
  <c r="AR536" i="3"/>
  <c r="BJ536" i="3"/>
  <c r="AV536" i="3"/>
  <c r="BL536" i="3"/>
  <c r="AP536" i="3"/>
  <c r="AB543" i="3"/>
  <c r="AJ543" i="3"/>
  <c r="AR543" i="3"/>
  <c r="AR548" i="3"/>
  <c r="BJ548" i="3"/>
  <c r="AP548" i="3"/>
  <c r="AV548" i="3"/>
  <c r="BL548" i="3"/>
  <c r="AR340" i="3"/>
  <c r="BJ340" i="3"/>
  <c r="BL340" i="3"/>
  <c r="AP340" i="3"/>
  <c r="BJ455" i="3"/>
  <c r="AD473" i="3"/>
  <c r="BB473" i="3"/>
  <c r="AF473" i="3"/>
  <c r="BD473" i="3"/>
  <c r="AD475" i="3"/>
  <c r="BB475" i="3"/>
  <c r="AF475" i="3"/>
  <c r="BD475" i="3"/>
  <c r="AB536" i="3"/>
  <c r="BD536" i="3"/>
  <c r="Z536" i="3"/>
  <c r="BF536" i="3"/>
  <c r="AN543" i="3"/>
  <c r="AV543" i="3"/>
  <c r="BF543" i="3"/>
  <c r="BH543" i="3"/>
  <c r="AL543" i="3"/>
  <c r="AT543" i="3"/>
  <c r="AB548" i="3"/>
  <c r="Z548" i="3"/>
  <c r="BF548" i="3"/>
  <c r="AJ570" i="3"/>
  <c r="AZ570" i="3"/>
  <c r="AH570" i="3"/>
  <c r="AX570" i="3"/>
  <c r="AN571" i="3"/>
  <c r="AV571" i="3"/>
  <c r="BF571" i="3"/>
  <c r="AL571" i="3"/>
  <c r="AT571" i="3"/>
  <c r="BH571" i="3"/>
  <c r="AB578" i="3"/>
  <c r="Z578" i="3"/>
  <c r="BF578" i="3"/>
  <c r="V605" i="3"/>
  <c r="AB585" i="3"/>
  <c r="Z585" i="3"/>
  <c r="BF585" i="3"/>
  <c r="AJ369" i="3"/>
  <c r="AZ369" i="3"/>
  <c r="AH369" i="3"/>
  <c r="AX369" i="3"/>
  <c r="N414" i="3"/>
  <c r="AJ529" i="3"/>
  <c r="AZ529" i="3"/>
  <c r="AH529" i="3"/>
  <c r="AX529" i="3"/>
  <c r="AJ408" i="3"/>
  <c r="Z431" i="3"/>
  <c r="AD543" i="3"/>
  <c r="V552" i="3"/>
  <c r="BD606" i="3"/>
  <c r="N628" i="3"/>
  <c r="N657" i="3"/>
  <c r="AJ630" i="3"/>
  <c r="AZ630" i="3"/>
  <c r="AX630" i="3"/>
  <c r="AH630" i="3"/>
  <c r="AP629" i="3"/>
  <c r="AR629" i="3"/>
  <c r="BL629" i="3"/>
  <c r="BJ629" i="3"/>
  <c r="AP646" i="3"/>
  <c r="AR646" i="3"/>
  <c r="BL646" i="3"/>
  <c r="T657" i="3"/>
  <c r="BJ646" i="3"/>
  <c r="AR708" i="3"/>
  <c r="X722" i="3"/>
  <c r="AP708" i="3"/>
  <c r="AB569" i="3"/>
  <c r="AJ569" i="3"/>
  <c r="AR569" i="3"/>
  <c r="AR585" i="3"/>
  <c r="BJ585" i="3"/>
  <c r="AP585" i="3"/>
  <c r="BL585" i="3"/>
  <c r="AV585" i="3"/>
  <c r="Z619" i="3"/>
  <c r="AJ619" i="3"/>
  <c r="AP619" i="3"/>
  <c r="Z543" i="3"/>
  <c r="Z569" i="3"/>
  <c r="AJ606" i="3"/>
  <c r="AZ606" i="3"/>
  <c r="AH606" i="3"/>
  <c r="AX606" i="3"/>
  <c r="AB619" i="3"/>
  <c r="BJ645" i="3"/>
  <c r="AB645" i="3"/>
  <c r="V644" i="3"/>
  <c r="Z645" i="3"/>
  <c r="AD708" i="3"/>
  <c r="Z30" i="2"/>
  <c r="BF30" i="2"/>
  <c r="AB30" i="2"/>
  <c r="BH30" i="2"/>
  <c r="BF39" i="2"/>
  <c r="BH39" i="2"/>
  <c r="R72" i="2"/>
  <c r="AL39" i="2"/>
  <c r="AT39" i="2"/>
  <c r="AN39" i="2"/>
  <c r="AV39" i="2"/>
  <c r="X163" i="2"/>
  <c r="AR88" i="2"/>
  <c r="X167" i="2"/>
  <c r="AH167" i="2" s="1"/>
  <c r="AD88" i="2"/>
  <c r="BF185" i="2"/>
  <c r="BH185" i="2"/>
  <c r="AN185" i="2"/>
  <c r="AT185" i="2"/>
  <c r="AV185" i="2"/>
  <c r="AL185" i="2"/>
  <c r="R204" i="2"/>
  <c r="BB645" i="3"/>
  <c r="Z751" i="3"/>
  <c r="AB751" i="3"/>
  <c r="BD751" i="3"/>
  <c r="BJ751" i="3"/>
  <c r="BJ708" i="3"/>
  <c r="AB708" i="3"/>
  <c r="Z708" i="3"/>
  <c r="Z116" i="2"/>
  <c r="AB116" i="2"/>
  <c r="BB116" i="2"/>
  <c r="BJ116" i="2"/>
  <c r="V131" i="2"/>
  <c r="BD131" i="2" s="1"/>
  <c r="AJ157" i="2"/>
  <c r="AZ157" i="2"/>
  <c r="AX157" i="2"/>
  <c r="AH157" i="2"/>
  <c r="AR206" i="2"/>
  <c r="AP206" i="2"/>
  <c r="V285" i="2"/>
  <c r="Z282" i="2"/>
  <c r="AX282" i="2"/>
  <c r="BF282" i="2"/>
  <c r="V284" i="2"/>
  <c r="AZ282" i="2"/>
  <c r="AB282" i="2"/>
  <c r="BH282" i="2"/>
  <c r="BF328" i="2"/>
  <c r="R332" i="2"/>
  <c r="BH328" i="2"/>
  <c r="AL328" i="2"/>
  <c r="AT328" i="2"/>
  <c r="AV328" i="2"/>
  <c r="AN328" i="2"/>
  <c r="AR430" i="2"/>
  <c r="BJ430" i="2"/>
  <c r="BL430" i="2"/>
  <c r="AP430" i="2"/>
  <c r="BF451" i="2"/>
  <c r="BH451" i="2"/>
  <c r="AL451" i="2"/>
  <c r="AT451" i="2"/>
  <c r="AV451" i="2"/>
  <c r="AN451" i="2"/>
  <c r="R454" i="2"/>
  <c r="BF473" i="2"/>
  <c r="AN473" i="2"/>
  <c r="AT473" i="2"/>
  <c r="AL473" i="2"/>
  <c r="BH473" i="2"/>
  <c r="AV473" i="2"/>
  <c r="AL206" i="2"/>
  <c r="BL217" i="2"/>
  <c r="Z217" i="2"/>
  <c r="AB217" i="2"/>
  <c r="AH39" i="2"/>
  <c r="AX39" i="2"/>
  <c r="AJ39" i="2"/>
  <c r="AZ39" i="2"/>
  <c r="N72" i="2"/>
  <c r="AP36" i="2"/>
  <c r="AR36" i="2"/>
  <c r="BJ36" i="2"/>
  <c r="BL36" i="2"/>
  <c r="AZ116" i="2"/>
  <c r="AJ149" i="2"/>
  <c r="AZ149" i="2"/>
  <c r="AH149" i="2"/>
  <c r="AX149" i="2"/>
  <c r="AP197" i="2"/>
  <c r="AR197" i="2"/>
  <c r="BL197" i="2"/>
  <c r="BJ197" i="2"/>
  <c r="Z245" i="2"/>
  <c r="AB245" i="2"/>
  <c r="AD40" i="2"/>
  <c r="BB40" i="2"/>
  <c r="AF40" i="2"/>
  <c r="BD40" i="2"/>
  <c r="AJ88" i="2"/>
  <c r="AH185" i="2"/>
  <c r="AX185" i="2"/>
  <c r="AJ185" i="2"/>
  <c r="AZ185" i="2"/>
  <c r="BJ266" i="2"/>
  <c r="BL266" i="2"/>
  <c r="T284" i="2"/>
  <c r="T286" i="2"/>
  <c r="AP266" i="2"/>
  <c r="AR266" i="2"/>
  <c r="AN282" i="2"/>
  <c r="X285" i="2"/>
  <c r="AH282" i="2"/>
  <c r="AJ282" i="2"/>
  <c r="AR338" i="2"/>
  <c r="BJ338" i="2"/>
  <c r="BL338" i="2"/>
  <c r="AP338" i="2"/>
  <c r="BH366" i="2"/>
  <c r="R365" i="2"/>
  <c r="AL366" i="2"/>
  <c r="AT366" i="2"/>
  <c r="AN366" i="2"/>
  <c r="AV366" i="2"/>
  <c r="R411" i="2"/>
  <c r="BF366" i="2"/>
  <c r="Z406" i="2"/>
  <c r="V411" i="2"/>
  <c r="AB406" i="2"/>
  <c r="BB406" i="2"/>
  <c r="BJ406" i="2"/>
  <c r="AH429" i="2"/>
  <c r="AR522" i="2"/>
  <c r="BJ522" i="2"/>
  <c r="BL522" i="2"/>
  <c r="AP522" i="2"/>
  <c r="AF552" i="2"/>
  <c r="BD552" i="2"/>
  <c r="BB552" i="2"/>
  <c r="AD552" i="2"/>
  <c r="AR569" i="2"/>
  <c r="BJ569" i="2"/>
  <c r="BL569" i="2"/>
  <c r="AP569" i="2"/>
  <c r="AR615" i="2"/>
  <c r="BJ615" i="2"/>
  <c r="BL615" i="2"/>
  <c r="AP615" i="2"/>
  <c r="X624" i="2"/>
  <c r="X653" i="2"/>
  <c r="AP626" i="2"/>
  <c r="AR626" i="2"/>
  <c r="AD626" i="2"/>
  <c r="AH206" i="2"/>
  <c r="AX206" i="2"/>
  <c r="AJ206" i="2"/>
  <c r="AZ206" i="2"/>
  <c r="AB206" i="2"/>
  <c r="BH206" i="2"/>
  <c r="BF206" i="2"/>
  <c r="Z206" i="2"/>
  <c r="AD266" i="2"/>
  <c r="BB266" i="2"/>
  <c r="AF266" i="2"/>
  <c r="BD266" i="2"/>
  <c r="P284" i="2"/>
  <c r="P286" i="2"/>
  <c r="AN406" i="2"/>
  <c r="AV406" i="2"/>
  <c r="BF406" i="2"/>
  <c r="BH406" i="2"/>
  <c r="AL406" i="2"/>
  <c r="AT406" i="2"/>
  <c r="N204" i="2"/>
  <c r="AN429" i="2"/>
  <c r="AV429" i="2"/>
  <c r="BF429" i="2"/>
  <c r="R432" i="2"/>
  <c r="BH429" i="2"/>
  <c r="AL429" i="2"/>
  <c r="AT429" i="2"/>
  <c r="AB471" i="2"/>
  <c r="BH471" i="2"/>
  <c r="BL471" i="2"/>
  <c r="BF471" i="2"/>
  <c r="Z471" i="2"/>
  <c r="Z515" i="2"/>
  <c r="AB515" i="2"/>
  <c r="BB515" i="2"/>
  <c r="BJ515" i="2"/>
  <c r="Z527" i="2"/>
  <c r="AB527" i="2"/>
  <c r="BB527" i="2"/>
  <c r="BJ527" i="2"/>
  <c r="AF534" i="2"/>
  <c r="P550" i="2"/>
  <c r="AN568" i="2"/>
  <c r="AV568" i="2"/>
  <c r="BF568" i="2"/>
  <c r="BH568" i="2"/>
  <c r="AT568" i="2"/>
  <c r="AL568" i="2"/>
  <c r="AJ582" i="2"/>
  <c r="AZ582" i="2"/>
  <c r="AH582" i="2"/>
  <c r="AX582" i="2"/>
  <c r="AB582" i="2"/>
  <c r="BB582" i="2"/>
  <c r="BD582" i="2"/>
  <c r="Z582" i="2"/>
  <c r="BF582" i="2"/>
  <c r="T640" i="2"/>
  <c r="AN338" i="2"/>
  <c r="X365" i="2"/>
  <c r="AB367" i="2"/>
  <c r="BL406" i="2"/>
  <c r="AB551" i="2"/>
  <c r="BB551" i="2"/>
  <c r="BD551" i="2"/>
  <c r="BF551" i="2"/>
  <c r="Z551" i="2"/>
  <c r="V550" i="2"/>
  <c r="AN515" i="2"/>
  <c r="AV515" i="2"/>
  <c r="BF515" i="2"/>
  <c r="BH515" i="2"/>
  <c r="AT515" i="2"/>
  <c r="AL515" i="2"/>
  <c r="AN527" i="2"/>
  <c r="AV527" i="2"/>
  <c r="BF527" i="2"/>
  <c r="BH527" i="2"/>
  <c r="AT527" i="2"/>
  <c r="AL527" i="2"/>
  <c r="AJ541" i="2"/>
  <c r="AZ541" i="2"/>
  <c r="AH541" i="2"/>
  <c r="AX541" i="2"/>
  <c r="AB541" i="2"/>
  <c r="BB541" i="2"/>
  <c r="BD541" i="2"/>
  <c r="BF541" i="2"/>
  <c r="Z541" i="2"/>
  <c r="AT551" i="2"/>
  <c r="AB567" i="2"/>
  <c r="BB567" i="2"/>
  <c r="BD567" i="2"/>
  <c r="BF567" i="2"/>
  <c r="Z567" i="2"/>
  <c r="AJ576" i="2"/>
  <c r="Z626" i="2"/>
  <c r="BF700" i="3"/>
  <c r="R722" i="3"/>
  <c r="BH700" i="3"/>
  <c r="AN700" i="3"/>
  <c r="AV700" i="3"/>
  <c r="AT700" i="3"/>
  <c r="AL700" i="3"/>
  <c r="BL534" i="2"/>
  <c r="AF568" i="2"/>
  <c r="AT569" i="2"/>
  <c r="P341" i="2"/>
  <c r="AD332" i="2"/>
  <c r="BB332" i="2"/>
  <c r="AF332" i="2"/>
  <c r="BD332" i="2"/>
  <c r="AP468" i="2"/>
  <c r="BJ468" i="2"/>
  <c r="BL468" i="2"/>
  <c r="T474" i="2"/>
  <c r="AR468" i="2"/>
  <c r="AZ527" i="2"/>
  <c r="X550" i="2"/>
  <c r="AV674" i="2"/>
  <c r="BB471" i="2"/>
  <c r="AZ602" i="2"/>
  <c r="AJ696" i="2"/>
  <c r="AZ696" i="2"/>
  <c r="AX696" i="2"/>
  <c r="N718" i="2"/>
  <c r="AH696" i="2"/>
  <c r="AZ515" i="2"/>
  <c r="AZ546" i="2"/>
  <c r="AR24" i="3"/>
  <c r="BJ24" i="3"/>
  <c r="AV24" i="3"/>
  <c r="BL24" i="3"/>
  <c r="AP24" i="3"/>
  <c r="T38" i="3"/>
  <c r="AF40" i="3"/>
  <c r="AD40" i="3"/>
  <c r="AL40" i="3"/>
  <c r="AB40" i="3"/>
  <c r="AJ40" i="3"/>
  <c r="BJ247" i="3"/>
  <c r="AB247" i="3"/>
  <c r="Z247" i="3"/>
  <c r="BF330" i="3"/>
  <c r="R334" i="3"/>
  <c r="BH330" i="3"/>
  <c r="AL330" i="3"/>
  <c r="AT330" i="3"/>
  <c r="AN330" i="3"/>
  <c r="AV330" i="3"/>
  <c r="BF470" i="3"/>
  <c r="BH470" i="3"/>
  <c r="AL470" i="3"/>
  <c r="AT470" i="3"/>
  <c r="R476" i="3"/>
  <c r="AV470" i="3"/>
  <c r="AN470" i="3"/>
  <c r="AR554" i="3"/>
  <c r="BJ554" i="3"/>
  <c r="AP554" i="3"/>
  <c r="BL554" i="3"/>
  <c r="AH431" i="3"/>
  <c r="AX431" i="3"/>
  <c r="AJ431" i="3"/>
  <c r="AZ431" i="3"/>
  <c r="N434" i="3"/>
  <c r="AJ536" i="3"/>
  <c r="AZ536" i="3"/>
  <c r="AH536" i="3"/>
  <c r="AX536" i="3"/>
  <c r="BF524" i="3"/>
  <c r="AT524" i="3"/>
  <c r="AL524" i="3"/>
  <c r="AV524" i="3"/>
  <c r="BH524" i="3"/>
  <c r="AN524" i="3"/>
  <c r="AB529" i="3"/>
  <c r="Z529" i="3"/>
  <c r="AB450" i="3"/>
  <c r="BB450" i="3"/>
  <c r="BD450" i="3"/>
  <c r="Z450" i="3"/>
  <c r="BF450" i="3"/>
  <c r="AH453" i="3"/>
  <c r="AX453" i="3"/>
  <c r="AJ453" i="3"/>
  <c r="AZ453" i="3"/>
  <c r="AP524" i="3"/>
  <c r="AR524" i="3"/>
  <c r="BL524" i="3"/>
  <c r="BJ524" i="3"/>
  <c r="BH554" i="3"/>
  <c r="AL554" i="3"/>
  <c r="AT554" i="3"/>
  <c r="BF554" i="3"/>
  <c r="AN554" i="3"/>
  <c r="AV554" i="3"/>
  <c r="AN606" i="3"/>
  <c r="AF606" i="3"/>
  <c r="AB606" i="3"/>
  <c r="Z606" i="3"/>
  <c r="R628" i="3"/>
  <c r="AF18" i="2"/>
  <c r="BD18" i="2"/>
  <c r="P38" i="2"/>
  <c r="AD18" i="2"/>
  <c r="BB18" i="2"/>
  <c r="AH30" i="2"/>
  <c r="AX30" i="2"/>
  <c r="AZ30" i="2"/>
  <c r="AJ30" i="2"/>
  <c r="BF64" i="2"/>
  <c r="BH64" i="2"/>
  <c r="AL64" i="2"/>
  <c r="AT64" i="2"/>
  <c r="AN64" i="2"/>
  <c r="AV64" i="2"/>
  <c r="AR87" i="2"/>
  <c r="BJ87" i="2"/>
  <c r="T86" i="2"/>
  <c r="BL87" i="2"/>
  <c r="AP87" i="2"/>
  <c r="AR97" i="2"/>
  <c r="T103" i="2"/>
  <c r="AV103" i="2" s="1"/>
  <c r="BJ97" i="2"/>
  <c r="BL97" i="2"/>
  <c r="AP97" i="2"/>
  <c r="Z24" i="2"/>
  <c r="AB24" i="2"/>
  <c r="BD24" i="2"/>
  <c r="AB97" i="2"/>
  <c r="V103" i="2"/>
  <c r="BH103" i="2" s="1"/>
  <c r="BD97" i="2"/>
  <c r="Z97" i="2"/>
  <c r="BF97" i="2"/>
  <c r="AP527" i="2"/>
  <c r="AR527" i="2"/>
  <c r="AD527" i="2"/>
  <c r="AP568" i="2"/>
  <c r="AR568" i="2"/>
  <c r="AD568" i="2"/>
  <c r="AP576" i="2"/>
  <c r="AR576" i="2"/>
  <c r="X601" i="2"/>
  <c r="X600" i="2" s="1"/>
  <c r="AD576" i="2"/>
  <c r="T680" i="2"/>
  <c r="AV680" i="2" s="1"/>
  <c r="AN471" i="2"/>
  <c r="AP471" i="2"/>
  <c r="AT642" i="2"/>
  <c r="AB569" i="2"/>
  <c r="BB569" i="2"/>
  <c r="BD569" i="2"/>
  <c r="Z569" i="2"/>
  <c r="BF569" i="2"/>
  <c r="AJ615" i="2"/>
  <c r="AZ615" i="2"/>
  <c r="AH615" i="2"/>
  <c r="AX615" i="2"/>
  <c r="AB615" i="2"/>
  <c r="BB615" i="2"/>
  <c r="BD615" i="2"/>
  <c r="BF615" i="2"/>
  <c r="Z615" i="2"/>
  <c r="AN626" i="2"/>
  <c r="AV626" i="2"/>
  <c r="R624" i="2"/>
  <c r="BF626" i="2"/>
  <c r="R653" i="2"/>
  <c r="BH626" i="2"/>
  <c r="AT626" i="2"/>
  <c r="AL626" i="2"/>
  <c r="AH527" i="2"/>
  <c r="V640" i="2"/>
  <c r="Z641" i="2"/>
  <c r="AB641" i="2"/>
  <c r="BB641" i="2"/>
  <c r="BJ641" i="2"/>
  <c r="AJ534" i="2"/>
  <c r="AT625" i="2"/>
  <c r="AP18" i="3"/>
  <c r="BH64" i="3"/>
  <c r="R72" i="3"/>
  <c r="AL64" i="3"/>
  <c r="AT64" i="3"/>
  <c r="AN64" i="3"/>
  <c r="AV64" i="3"/>
  <c r="BF64" i="3"/>
  <c r="N86" i="3"/>
  <c r="AJ87" i="3"/>
  <c r="AZ87" i="3"/>
  <c r="AH87" i="3"/>
  <c r="AX87" i="3"/>
  <c r="AL87" i="3"/>
  <c r="AT24" i="3"/>
  <c r="AB36" i="3"/>
  <c r="Z36" i="3"/>
  <c r="BF36" i="3"/>
  <c r="BD18" i="3"/>
  <c r="Z18" i="3"/>
  <c r="AX18" i="3"/>
  <c r="BF18" i="3"/>
  <c r="AB18" i="3"/>
  <c r="AZ18" i="3"/>
  <c r="BH18" i="3"/>
  <c r="BB18" i="3"/>
  <c r="V38" i="3"/>
  <c r="BL18" i="3"/>
  <c r="AN40" i="3"/>
  <c r="BF88" i="3"/>
  <c r="AL88" i="3"/>
  <c r="AV88" i="3"/>
  <c r="BH88" i="3"/>
  <c r="AN88" i="3"/>
  <c r="AT88" i="3"/>
  <c r="R167" i="3"/>
  <c r="R163" i="3"/>
  <c r="AN97" i="3"/>
  <c r="AV97" i="3"/>
  <c r="BF97" i="3"/>
  <c r="R103" i="3"/>
  <c r="AL97" i="3"/>
  <c r="AT97" i="3"/>
  <c r="BH97" i="3"/>
  <c r="AF87" i="3"/>
  <c r="R86" i="3"/>
  <c r="AJ64" i="3"/>
  <c r="AZ64" i="3"/>
  <c r="AH64" i="3"/>
  <c r="AX64" i="3"/>
  <c r="AB186" i="3"/>
  <c r="Z186" i="3"/>
  <c r="V206" i="3"/>
  <c r="T207" i="3"/>
  <c r="AJ198" i="3"/>
  <c r="AZ198" i="3"/>
  <c r="AH198" i="3"/>
  <c r="AX198" i="3"/>
  <c r="N207" i="3"/>
  <c r="AL198" i="3"/>
  <c r="Z157" i="3"/>
  <c r="AB157" i="3"/>
  <c r="AV198" i="3"/>
  <c r="AD198" i="3"/>
  <c r="BB198" i="3"/>
  <c r="BD198" i="3"/>
  <c r="AF198" i="3"/>
  <c r="P207" i="3"/>
  <c r="AJ247" i="3"/>
  <c r="AZ247" i="3"/>
  <c r="AX247" i="3"/>
  <c r="AH247" i="3"/>
  <c r="BB247" i="3"/>
  <c r="AJ268" i="3"/>
  <c r="AZ268" i="3"/>
  <c r="AX268" i="3"/>
  <c r="AH268" i="3"/>
  <c r="N286" i="3"/>
  <c r="N288" i="3"/>
  <c r="Z268" i="3"/>
  <c r="AD219" i="3"/>
  <c r="BB219" i="3"/>
  <c r="AF219" i="3"/>
  <c r="BD219" i="3"/>
  <c r="X367" i="3"/>
  <c r="AR432" i="3"/>
  <c r="BJ432" i="3"/>
  <c r="BL432" i="3"/>
  <c r="AP432" i="3"/>
  <c r="BF453" i="3"/>
  <c r="BH453" i="3"/>
  <c r="AL453" i="3"/>
  <c r="AT453" i="3"/>
  <c r="AN453" i="3"/>
  <c r="AV453" i="3"/>
  <c r="R456" i="3"/>
  <c r="AH473" i="3"/>
  <c r="AX473" i="3"/>
  <c r="AJ473" i="3"/>
  <c r="AZ473" i="3"/>
  <c r="Z517" i="3"/>
  <c r="BF517" i="3"/>
  <c r="AB517" i="3"/>
  <c r="BH517" i="3"/>
  <c r="BL517" i="3"/>
  <c r="X287" i="3"/>
  <c r="AB284" i="3"/>
  <c r="AJ284" i="3"/>
  <c r="AN340" i="3"/>
  <c r="AD431" i="3"/>
  <c r="Z524" i="3"/>
  <c r="AB524" i="3"/>
  <c r="AF553" i="3"/>
  <c r="BD553" i="3"/>
  <c r="AD553" i="3"/>
  <c r="BB553" i="3"/>
  <c r="P552" i="3"/>
  <c r="Z284" i="3"/>
  <c r="AL455" i="3"/>
  <c r="AT455" i="3"/>
  <c r="AN455" i="3"/>
  <c r="AV455" i="3"/>
  <c r="BF455" i="3"/>
  <c r="R463" i="3"/>
  <c r="BH455" i="3"/>
  <c r="AP470" i="3"/>
  <c r="AR470" i="3"/>
  <c r="BJ470" i="3"/>
  <c r="T476" i="3"/>
  <c r="BL470" i="3"/>
  <c r="AB470" i="3"/>
  <c r="AJ470" i="3"/>
  <c r="X476" i="3"/>
  <c r="AH524" i="3"/>
  <c r="AX524" i="3"/>
  <c r="AJ524" i="3"/>
  <c r="AZ524" i="3"/>
  <c r="AP543" i="3"/>
  <c r="AB570" i="3"/>
  <c r="Z570" i="3"/>
  <c r="BF570" i="3"/>
  <c r="BD570" i="3"/>
  <c r="N367" i="3"/>
  <c r="AN408" i="3"/>
  <c r="AV408" i="3"/>
  <c r="BF408" i="3"/>
  <c r="BH408" i="3"/>
  <c r="AL408" i="3"/>
  <c r="AT408" i="3"/>
  <c r="R413" i="3"/>
  <c r="AB408" i="3"/>
  <c r="AT432" i="3"/>
  <c r="V456" i="3"/>
  <c r="AX456" i="3" s="1"/>
  <c r="AJ432" i="3"/>
  <c r="AZ432" i="3"/>
  <c r="AX432" i="3"/>
  <c r="AH432" i="3"/>
  <c r="AB432" i="3"/>
  <c r="BB432" i="3"/>
  <c r="BD432" i="3"/>
  <c r="Z432" i="3"/>
  <c r="BF432" i="3"/>
  <c r="AP453" i="3"/>
  <c r="AR453" i="3"/>
  <c r="BJ453" i="3"/>
  <c r="BL453" i="3"/>
  <c r="AP475" i="3"/>
  <c r="AR475" i="3"/>
  <c r="BJ475" i="3"/>
  <c r="BL475" i="3"/>
  <c r="AR570" i="3"/>
  <c r="BJ570" i="3"/>
  <c r="AP570" i="3"/>
  <c r="BL570" i="3"/>
  <c r="AV570" i="3"/>
  <c r="BB570" i="3"/>
  <c r="X628" i="3"/>
  <c r="X657" i="3"/>
  <c r="AR630" i="3"/>
  <c r="AP630" i="3"/>
  <c r="BB606" i="3"/>
  <c r="BB529" i="3"/>
  <c r="BB548" i="3"/>
  <c r="Z571" i="3"/>
  <c r="BH606" i="3"/>
  <c r="AN630" i="3"/>
  <c r="AN684" i="3"/>
  <c r="AL684" i="3"/>
  <c r="R688" i="3"/>
  <c r="AL708" i="3"/>
  <c r="AT708" i="3"/>
  <c r="AN708" i="3"/>
  <c r="AV708" i="3"/>
  <c r="BH708" i="3"/>
  <c r="BF708" i="3"/>
  <c r="BF751" i="3"/>
  <c r="AL751" i="3"/>
  <c r="AT751" i="3"/>
  <c r="BH751" i="3"/>
  <c r="AV751" i="3"/>
  <c r="AN751" i="3"/>
  <c r="AH40" i="2"/>
  <c r="AX40" i="2"/>
  <c r="AJ40" i="2"/>
  <c r="AZ40" i="2"/>
  <c r="X131" i="2"/>
  <c r="AF131" i="2" s="1"/>
  <c r="AR116" i="2"/>
  <c r="BB751" i="3"/>
  <c r="AP185" i="2"/>
  <c r="AR185" i="2"/>
  <c r="T204" i="2"/>
  <c r="BJ185" i="2"/>
  <c r="BL185" i="2"/>
  <c r="AJ708" i="3"/>
  <c r="AZ708" i="3"/>
  <c r="AX708" i="3"/>
  <c r="AH708" i="3"/>
  <c r="AP39" i="2"/>
  <c r="AR39" i="2"/>
  <c r="BJ39" i="2"/>
  <c r="T72" i="2"/>
  <c r="BL39" i="2"/>
  <c r="BL30" i="2"/>
  <c r="X86" i="2"/>
  <c r="P133" i="2"/>
  <c r="BH149" i="2"/>
  <c r="AL149" i="2"/>
  <c r="AT149" i="2"/>
  <c r="AN149" i="2"/>
  <c r="AV149" i="2"/>
  <c r="BF149" i="2"/>
  <c r="AB157" i="2"/>
  <c r="BD157" i="2"/>
  <c r="Z157" i="2"/>
  <c r="AF197" i="2"/>
  <c r="P205" i="2"/>
  <c r="BB197" i="2"/>
  <c r="BD197" i="2"/>
  <c r="AD197" i="2"/>
  <c r="AF206" i="2"/>
  <c r="BJ217" i="2"/>
  <c r="AT282" i="2"/>
  <c r="AJ338" i="2"/>
  <c r="AZ338" i="2"/>
  <c r="AX338" i="2"/>
  <c r="AH338" i="2"/>
  <c r="N341" i="2"/>
  <c r="AP406" i="2"/>
  <c r="AR406" i="2"/>
  <c r="X411" i="2"/>
  <c r="AD406" i="2"/>
  <c r="AR448" i="2"/>
  <c r="BJ448" i="2"/>
  <c r="T454" i="2"/>
  <c r="BL448" i="2"/>
  <c r="AP448" i="2"/>
  <c r="N461" i="2"/>
  <c r="AH453" i="2"/>
  <c r="AX453" i="2"/>
  <c r="AJ453" i="2"/>
  <c r="AZ453" i="2"/>
  <c r="BF468" i="2"/>
  <c r="AL468" i="2"/>
  <c r="AT468" i="2"/>
  <c r="AV468" i="2"/>
  <c r="AN468" i="2"/>
  <c r="R474" i="2"/>
  <c r="BH468" i="2"/>
  <c r="AB88" i="2"/>
  <c r="AZ217" i="2"/>
  <c r="AH217" i="2"/>
  <c r="AJ217" i="2"/>
  <c r="AX217" i="2"/>
  <c r="AP217" i="2"/>
  <c r="AR217" i="2"/>
  <c r="BF646" i="3"/>
  <c r="BH646" i="3"/>
  <c r="AN646" i="3"/>
  <c r="AV646" i="3"/>
  <c r="AL646" i="3"/>
  <c r="AT646" i="3"/>
  <c r="R657" i="3"/>
  <c r="AH24" i="2"/>
  <c r="AX24" i="2"/>
  <c r="N38" i="2"/>
  <c r="AJ24" i="2"/>
  <c r="AZ24" i="2"/>
  <c r="BB24" i="2"/>
  <c r="AJ116" i="2"/>
  <c r="AB149" i="2"/>
  <c r="BD149" i="2"/>
  <c r="Z149" i="2"/>
  <c r="AL266" i="2"/>
  <c r="AT266" i="2"/>
  <c r="R284" i="2"/>
  <c r="R286" i="2"/>
  <c r="AN266" i="2"/>
  <c r="AV266" i="2"/>
  <c r="BF266" i="2"/>
  <c r="BH266" i="2"/>
  <c r="AP24" i="2"/>
  <c r="AR24" i="2"/>
  <c r="BJ24" i="2"/>
  <c r="BL24" i="2"/>
  <c r="T38" i="2"/>
  <c r="AD30" i="2"/>
  <c r="BB30" i="2"/>
  <c r="AF30" i="2"/>
  <c r="BD30" i="2"/>
  <c r="AP64" i="2"/>
  <c r="AR64" i="2"/>
  <c r="BJ64" i="2"/>
  <c r="BL64" i="2"/>
  <c r="AV87" i="2"/>
  <c r="AP328" i="2"/>
  <c r="AR328" i="2"/>
  <c r="T332" i="2"/>
  <c r="BJ328" i="2"/>
  <c r="BL328" i="2"/>
  <c r="AD367" i="2"/>
  <c r="BD406" i="2"/>
  <c r="AP515" i="2"/>
  <c r="AR515" i="2"/>
  <c r="AD515" i="2"/>
  <c r="AP546" i="2"/>
  <c r="AR546" i="2"/>
  <c r="AD546" i="2"/>
  <c r="AP552" i="2"/>
  <c r="AR552" i="2"/>
  <c r="AP602" i="2"/>
  <c r="AR602" i="2"/>
  <c r="AD602" i="2"/>
  <c r="AP641" i="2"/>
  <c r="X640" i="2"/>
  <c r="AR641" i="2"/>
  <c r="AD641" i="2"/>
  <c r="AR704" i="2"/>
  <c r="X718" i="2"/>
  <c r="AD704" i="2"/>
  <c r="AP704" i="2"/>
  <c r="Z40" i="2"/>
  <c r="BF40" i="2"/>
  <c r="AB40" i="2"/>
  <c r="BH40" i="2"/>
  <c r="AD36" i="2"/>
  <c r="BB36" i="2"/>
  <c r="AF36" i="2"/>
  <c r="BD36" i="2"/>
  <c r="BF245" i="2"/>
  <c r="BH245" i="2"/>
  <c r="AL245" i="2"/>
  <c r="AT245" i="2"/>
  <c r="AN245" i="2"/>
  <c r="AV245" i="2"/>
  <c r="X284" i="2"/>
  <c r="AB266" i="2"/>
  <c r="X286" i="2"/>
  <c r="AJ266" i="2"/>
  <c r="AF367" i="2"/>
  <c r="AH367" i="2"/>
  <c r="AT448" i="2"/>
  <c r="AD338" i="2"/>
  <c r="BB338" i="2"/>
  <c r="AF338" i="2"/>
  <c r="BD338" i="2"/>
  <c r="AJ448" i="2"/>
  <c r="AZ448" i="2"/>
  <c r="AX448" i="2"/>
  <c r="AH448" i="2"/>
  <c r="AB448" i="2"/>
  <c r="BB448" i="2"/>
  <c r="BD448" i="2"/>
  <c r="BF448" i="2"/>
  <c r="Z448" i="2"/>
  <c r="AH451" i="2"/>
  <c r="AX451" i="2"/>
  <c r="AJ451" i="2"/>
  <c r="AZ451" i="2"/>
  <c r="AH468" i="2"/>
  <c r="AX471" i="2"/>
  <c r="AZ471" i="2"/>
  <c r="AH471" i="2"/>
  <c r="AJ471" i="2"/>
  <c r="BJ40" i="2"/>
  <c r="BD245" i="2"/>
  <c r="X341" i="2"/>
  <c r="BD515" i="2"/>
  <c r="AT522" i="2"/>
  <c r="BD527" i="2"/>
  <c r="Z552" i="2"/>
  <c r="AB552" i="2"/>
  <c r="BJ552" i="2"/>
  <c r="AT615" i="2"/>
  <c r="Z747" i="2"/>
  <c r="BD747" i="2"/>
  <c r="AB747" i="2"/>
  <c r="AT338" i="2"/>
  <c r="BJ412" i="2"/>
  <c r="BL412" i="2"/>
  <c r="AJ625" i="2"/>
  <c r="AZ625" i="2"/>
  <c r="AX625" i="2"/>
  <c r="AH625" i="2"/>
  <c r="N624" i="2"/>
  <c r="AB625" i="2"/>
  <c r="BB625" i="2"/>
  <c r="BD625" i="2"/>
  <c r="Z625" i="2"/>
  <c r="BF625" i="2"/>
  <c r="BD641" i="2"/>
  <c r="AF704" i="2"/>
  <c r="BH582" i="2"/>
  <c r="AJ626" i="2"/>
  <c r="AL680" i="2"/>
  <c r="R684" i="2"/>
  <c r="AN680" i="2"/>
  <c r="N205" i="2"/>
  <c r="AJ527" i="2"/>
  <c r="AZ552" i="2"/>
  <c r="N640" i="2"/>
  <c r="AH641" i="2"/>
  <c r="AX641" i="2"/>
  <c r="AJ641" i="2"/>
  <c r="AZ641" i="2"/>
  <c r="AB87" i="2"/>
  <c r="BD87" i="2"/>
  <c r="V86" i="2"/>
  <c r="Z87" i="2"/>
  <c r="BH157" i="2"/>
  <c r="AL157" i="2"/>
  <c r="AT157" i="2"/>
  <c r="AN157" i="2"/>
  <c r="AV157" i="2"/>
  <c r="BF157" i="2"/>
  <c r="AD471" i="2"/>
  <c r="AJ602" i="2"/>
  <c r="AB696" i="2"/>
  <c r="BB696" i="2"/>
  <c r="BD696" i="2"/>
  <c r="BF696" i="2"/>
  <c r="Z696" i="2"/>
  <c r="V718" i="2"/>
  <c r="BF747" i="2"/>
  <c r="AL747" i="2"/>
  <c r="AT747" i="2"/>
  <c r="AN747" i="2"/>
  <c r="AV747" i="2"/>
  <c r="BH747" i="2"/>
  <c r="AJ515" i="2"/>
  <c r="AJ674" i="2"/>
  <c r="AZ674" i="2"/>
  <c r="AX674" i="2"/>
  <c r="AH674" i="2"/>
  <c r="AJ546" i="2"/>
  <c r="BH625" i="2"/>
  <c r="AN641" i="2"/>
  <c r="AV641" i="2"/>
  <c r="BF641" i="2"/>
  <c r="BH641" i="2"/>
  <c r="AT641" i="2"/>
  <c r="R640" i="2"/>
  <c r="AL641" i="2"/>
  <c r="AN704" i="2"/>
  <c r="AV704" i="2"/>
  <c r="BH704" i="2"/>
  <c r="AT704" i="2"/>
  <c r="R718" i="2"/>
  <c r="BF704" i="2"/>
  <c r="AL704" i="2"/>
  <c r="AB30" i="3"/>
  <c r="AJ30" i="3"/>
  <c r="AR30" i="3"/>
  <c r="AN30" i="3"/>
  <c r="AV30" i="3"/>
  <c r="BF30" i="3"/>
  <c r="R38" i="3"/>
  <c r="BH30" i="3"/>
  <c r="AL30" i="3"/>
  <c r="AT30" i="3"/>
  <c r="AD30" i="3"/>
  <c r="AN18" i="3"/>
  <c r="AB64" i="3"/>
  <c r="BD64" i="3"/>
  <c r="V72" i="3"/>
  <c r="Z64" i="3"/>
  <c r="BL149" i="3"/>
  <c r="AR149" i="3"/>
  <c r="AP149" i="3"/>
  <c r="BJ149" i="3"/>
  <c r="AJ186" i="3"/>
  <c r="AZ186" i="3"/>
  <c r="AX186" i="3"/>
  <c r="N206" i="3"/>
  <c r="AH186" i="3"/>
  <c r="BD149" i="3"/>
  <c r="AB149" i="3"/>
  <c r="BB149" i="3"/>
  <c r="Z149" i="3"/>
  <c r="AD186" i="3"/>
  <c r="BB186" i="3"/>
  <c r="AF186" i="3"/>
  <c r="BD186" i="3"/>
  <c r="AL284" i="3"/>
  <c r="AT284" i="3"/>
  <c r="BF284" i="3"/>
  <c r="R287" i="3"/>
  <c r="AN284" i="3"/>
  <c r="BH284" i="3"/>
  <c r="AV284" i="3"/>
  <c r="V312" i="3"/>
  <c r="V316" i="3"/>
  <c r="AR219" i="3"/>
  <c r="Z219" i="3"/>
  <c r="AH219" i="3"/>
  <c r="AP219" i="3"/>
  <c r="BL455" i="3"/>
  <c r="AR529" i="3"/>
  <c r="BJ529" i="3"/>
  <c r="BL529" i="3"/>
  <c r="AP529" i="3"/>
  <c r="AJ585" i="3"/>
  <c r="AZ585" i="3"/>
  <c r="AH585" i="3"/>
  <c r="AX585" i="3"/>
  <c r="X343" i="3"/>
  <c r="AB334" i="3"/>
  <c r="AN431" i="3"/>
  <c r="AV431" i="3"/>
  <c r="BF431" i="3"/>
  <c r="R434" i="3"/>
  <c r="BH431" i="3"/>
  <c r="AL431" i="3"/>
  <c r="AT431" i="3"/>
  <c r="AJ450" i="3"/>
  <c r="AZ450" i="3"/>
  <c r="AX450" i="3"/>
  <c r="AH450" i="3"/>
  <c r="AN517" i="3"/>
  <c r="AP517" i="3"/>
  <c r="AN619" i="3"/>
  <c r="AV619" i="3"/>
  <c r="AT619" i="3"/>
  <c r="BF619" i="3"/>
  <c r="AL619" i="3"/>
  <c r="BH619" i="3"/>
  <c r="AF569" i="3"/>
  <c r="BD569" i="3"/>
  <c r="AD569" i="3"/>
  <c r="BB569" i="3"/>
  <c r="T552" i="3"/>
  <c r="BL553" i="3"/>
  <c r="AP553" i="3"/>
  <c r="BJ553" i="3"/>
  <c r="AR553" i="3"/>
  <c r="AD578" i="3"/>
  <c r="BB578" i="3"/>
  <c r="BD578" i="3"/>
  <c r="AF578" i="3"/>
  <c r="AH751" i="3"/>
  <c r="AX751" i="3"/>
  <c r="AJ751" i="3"/>
  <c r="AZ751" i="3"/>
  <c r="X412" i="2"/>
  <c r="AB412" i="2" s="1"/>
  <c r="AP367" i="2"/>
  <c r="AR367" i="2"/>
  <c r="X432" i="2"/>
  <c r="AP429" i="2"/>
  <c r="AR429" i="2"/>
  <c r="AD429" i="2"/>
  <c r="AN116" i="2"/>
  <c r="AV116" i="2"/>
  <c r="BF116" i="2"/>
  <c r="R131" i="2"/>
  <c r="BH116" i="2"/>
  <c r="AL116" i="2"/>
  <c r="AT116" i="2"/>
  <c r="AD282" i="2"/>
  <c r="BB282" i="2"/>
  <c r="AF282" i="2"/>
  <c r="BD282" i="2"/>
  <c r="P285" i="2"/>
  <c r="AL453" i="2"/>
  <c r="AT453" i="2"/>
  <c r="AN453" i="2"/>
  <c r="AV453" i="2"/>
  <c r="BF453" i="2"/>
  <c r="R461" i="2"/>
  <c r="BH453" i="2"/>
  <c r="AP534" i="2"/>
  <c r="AR534" i="2"/>
  <c r="AD534" i="2"/>
  <c r="AR625" i="2"/>
  <c r="BJ625" i="2"/>
  <c r="BL625" i="2"/>
  <c r="AP625" i="2"/>
  <c r="AR642" i="2"/>
  <c r="BJ642" i="2"/>
  <c r="BL642" i="2"/>
  <c r="T653" i="2"/>
  <c r="AP642" i="2"/>
  <c r="AN367" i="2"/>
  <c r="AV367" i="2"/>
  <c r="BF367" i="2"/>
  <c r="R412" i="2"/>
  <c r="BH367" i="2"/>
  <c r="AL367" i="2"/>
  <c r="AT367" i="2"/>
  <c r="Z568" i="2"/>
  <c r="BH430" i="2"/>
  <c r="AL430" i="2"/>
  <c r="AT430" i="2"/>
  <c r="AN430" i="2"/>
  <c r="AV430" i="2"/>
  <c r="BF430" i="2"/>
  <c r="AJ567" i="2"/>
  <c r="AZ567" i="2"/>
  <c r="AX567" i="2"/>
  <c r="AH567" i="2"/>
  <c r="AB674" i="2"/>
  <c r="BB674" i="2"/>
  <c r="BD674" i="2"/>
  <c r="Z674" i="2"/>
  <c r="BF674" i="2"/>
  <c r="AP473" i="2"/>
  <c r="BJ473" i="2"/>
  <c r="T487" i="2"/>
  <c r="AR473" i="2"/>
  <c r="BL473" i="2"/>
  <c r="T491" i="2"/>
  <c r="AF471" i="2"/>
  <c r="Z602" i="2"/>
  <c r="AB602" i="2"/>
  <c r="BB602" i="2"/>
  <c r="BJ602" i="2"/>
  <c r="AZ24" i="3"/>
  <c r="AP30" i="3"/>
  <c r="AJ36" i="3"/>
  <c r="AZ36" i="3"/>
  <c r="AH36" i="3"/>
  <c r="AX36" i="3"/>
  <c r="N38" i="3"/>
  <c r="AH40" i="3"/>
  <c r="Z87" i="3"/>
  <c r="AB87" i="3"/>
  <c r="V86" i="3"/>
  <c r="BB24" i="3"/>
  <c r="Z40" i="3"/>
  <c r="AL18" i="3"/>
  <c r="BH24" i="3"/>
  <c r="AR64" i="3"/>
  <c r="BJ64" i="3"/>
  <c r="T72" i="3"/>
  <c r="BL64" i="3"/>
  <c r="AP64" i="3"/>
  <c r="AF30" i="3"/>
  <c r="AH30" i="3"/>
  <c r="AP88" i="3"/>
  <c r="BJ88" i="3"/>
  <c r="BL88" i="3"/>
  <c r="AR88" i="3"/>
  <c r="T167" i="3"/>
  <c r="T163" i="3"/>
  <c r="AR87" i="3"/>
  <c r="BB87" i="3"/>
  <c r="BL87" i="3"/>
  <c r="AN87" i="3"/>
  <c r="AR116" i="3"/>
  <c r="AT116" i="3"/>
  <c r="BJ116" i="3"/>
  <c r="AP116" i="3"/>
  <c r="T131" i="3"/>
  <c r="AV116" i="3"/>
  <c r="BL116" i="3"/>
  <c r="AF97" i="3"/>
  <c r="BD97" i="3"/>
  <c r="P103" i="3"/>
  <c r="AD97" i="3"/>
  <c r="BB97" i="3"/>
  <c r="X103" i="3"/>
  <c r="AJ97" i="3"/>
  <c r="AR97" i="3"/>
  <c r="AB97" i="3"/>
  <c r="Z97" i="3"/>
  <c r="AJ149" i="3"/>
  <c r="AZ149" i="3"/>
  <c r="AH149" i="3"/>
  <c r="AX149" i="3"/>
  <c r="AV186" i="3"/>
  <c r="BH186" i="3"/>
  <c r="BH198" i="3"/>
  <c r="AP233" i="3"/>
  <c r="AR233" i="3"/>
  <c r="BL233" i="3"/>
  <c r="T238" i="3"/>
  <c r="BJ233" i="3"/>
  <c r="R132" i="3"/>
  <c r="AN208" i="3"/>
  <c r="AV208" i="3"/>
  <c r="AL208" i="3"/>
  <c r="BH208" i="3"/>
  <c r="BF208" i="3"/>
  <c r="AT208" i="3"/>
  <c r="V207" i="3"/>
  <c r="BJ208" i="3"/>
  <c r="AB208" i="3"/>
  <c r="Z208" i="3"/>
  <c r="AL219" i="3"/>
  <c r="BF233" i="3"/>
  <c r="BH233" i="3"/>
  <c r="AN233" i="3"/>
  <c r="AV233" i="3"/>
  <c r="AL233" i="3"/>
  <c r="AT233" i="3"/>
  <c r="R238" i="3"/>
  <c r="AB219" i="3"/>
  <c r="AD247" i="3"/>
  <c r="AF268" i="3"/>
  <c r="X286" i="3"/>
  <c r="X288" i="3"/>
  <c r="Z288" i="3" s="1"/>
  <c r="AN247" i="3"/>
  <c r="AB268" i="3"/>
  <c r="AR369" i="3"/>
  <c r="AP369" i="3"/>
  <c r="X414" i="3"/>
  <c r="AD369" i="3"/>
  <c r="AR450" i="3"/>
  <c r="BJ450" i="3"/>
  <c r="T456" i="3"/>
  <c r="BL450" i="3"/>
  <c r="AP450" i="3"/>
  <c r="N463" i="3"/>
  <c r="AH455" i="3"/>
  <c r="AX455" i="3"/>
  <c r="AJ455" i="3"/>
  <c r="AZ455" i="3"/>
  <c r="Z473" i="3"/>
  <c r="BF473" i="3"/>
  <c r="AB473" i="3"/>
  <c r="BH473" i="3"/>
  <c r="N476" i="3"/>
  <c r="AJ208" i="3"/>
  <c r="AH208" i="3"/>
  <c r="AF238" i="3"/>
  <c r="AT340" i="3"/>
  <c r="AD517" i="3"/>
  <c r="BB517" i="3"/>
  <c r="AF517" i="3"/>
  <c r="BD517" i="3"/>
  <c r="X552" i="3"/>
  <c r="AB553" i="3"/>
  <c r="AJ553" i="3"/>
  <c r="AD334" i="3"/>
  <c r="AL473" i="3"/>
  <c r="AL517" i="3"/>
  <c r="AT536" i="3"/>
  <c r="AT548" i="3"/>
  <c r="AN553" i="3"/>
  <c r="AV553" i="3"/>
  <c r="BF553" i="3"/>
  <c r="R552" i="3"/>
  <c r="AL553" i="3"/>
  <c r="AT553" i="3"/>
  <c r="BH553" i="3"/>
  <c r="AJ554" i="3"/>
  <c r="AZ554" i="3"/>
  <c r="AH554" i="3"/>
  <c r="AX554" i="3"/>
  <c r="AN569" i="3"/>
  <c r="AV569" i="3"/>
  <c r="BF569" i="3"/>
  <c r="AL569" i="3"/>
  <c r="AT569" i="3"/>
  <c r="BH569" i="3"/>
  <c r="AB340" i="3"/>
  <c r="Z408" i="3"/>
  <c r="AF431" i="3"/>
  <c r="AH470" i="3"/>
  <c r="BJ473" i="3"/>
  <c r="BJ517" i="3"/>
  <c r="T206" i="3"/>
  <c r="BF186" i="3"/>
  <c r="AH408" i="3"/>
  <c r="AR517" i="3"/>
  <c r="AF543" i="3"/>
  <c r="AH543" i="3"/>
  <c r="AD585" i="3"/>
  <c r="BB585" i="3"/>
  <c r="AF585" i="3"/>
  <c r="BD585" i="3"/>
  <c r="X644" i="3"/>
  <c r="AR645" i="3"/>
  <c r="AP645" i="3"/>
  <c r="AP678" i="3"/>
  <c r="AR678" i="3"/>
  <c r="T684" i="3"/>
  <c r="AT684" i="3" s="1"/>
  <c r="BL678" i="3"/>
  <c r="BJ678" i="3"/>
  <c r="BD414" i="3"/>
  <c r="BB414" i="3"/>
  <c r="BJ414" i="3"/>
  <c r="AB369" i="3"/>
  <c r="BB554" i="3"/>
  <c r="AF571" i="3"/>
  <c r="BD571" i="3"/>
  <c r="AD571" i="3"/>
  <c r="BB571" i="3"/>
  <c r="AP569" i="3"/>
  <c r="AP571" i="3"/>
  <c r="AR578" i="3"/>
  <c r="BJ578" i="3"/>
  <c r="AP578" i="3"/>
  <c r="AV578" i="3"/>
  <c r="BL578" i="3"/>
  <c r="T605" i="3"/>
  <c r="AD606" i="3"/>
  <c r="AH619" i="3"/>
  <c r="T628" i="3"/>
  <c r="AD630" i="3"/>
  <c r="AJ645" i="3"/>
  <c r="AZ645" i="3"/>
  <c r="N644" i="3"/>
  <c r="AX645" i="3"/>
  <c r="AH645" i="3"/>
  <c r="AH684" i="3"/>
  <c r="N688" i="3"/>
  <c r="AJ684" i="3"/>
  <c r="AF708" i="3"/>
  <c r="AJ18" i="2"/>
  <c r="AL18" i="2"/>
  <c r="X38" i="2"/>
  <c r="X70" i="2" s="1"/>
  <c r="AP18" i="2"/>
  <c r="AR18" i="2"/>
  <c r="AH18" i="2"/>
  <c r="BF24" i="2"/>
  <c r="BH24" i="2"/>
  <c r="AL24" i="2"/>
  <c r="AT24" i="2"/>
  <c r="R38" i="2"/>
  <c r="AN24" i="2"/>
  <c r="AV24" i="2"/>
  <c r="BF36" i="2"/>
  <c r="BH36" i="2"/>
  <c r="AL36" i="2"/>
  <c r="AT36" i="2"/>
  <c r="AN36" i="2"/>
  <c r="AV36" i="2"/>
  <c r="AR149" i="2"/>
  <c r="BJ149" i="2"/>
  <c r="BL149" i="2"/>
  <c r="AP149" i="2"/>
  <c r="AR157" i="2"/>
  <c r="BJ157" i="2"/>
  <c r="BL157" i="2"/>
  <c r="AP157" i="2"/>
  <c r="BD645" i="3"/>
  <c r="T644" i="3"/>
  <c r="AN18" i="2"/>
  <c r="BB97" i="2"/>
  <c r="AP116" i="2"/>
  <c r="BD554" i="3"/>
  <c r="BF678" i="3"/>
  <c r="BH678" i="3"/>
  <c r="AN678" i="3"/>
  <c r="AV678" i="3"/>
  <c r="AT678" i="3"/>
  <c r="AL678" i="3"/>
  <c r="BJ30" i="2"/>
  <c r="AV97" i="2"/>
  <c r="BH97" i="2"/>
  <c r="BD116" i="2"/>
  <c r="BF231" i="2"/>
  <c r="AL231" i="2"/>
  <c r="AV231" i="2"/>
  <c r="BH231" i="2"/>
  <c r="AN231" i="2"/>
  <c r="R236" i="2"/>
  <c r="AT231" i="2"/>
  <c r="AD231" i="2"/>
  <c r="P236" i="2"/>
  <c r="AF231" i="2"/>
  <c r="BB231" i="2"/>
  <c r="BD231" i="2"/>
  <c r="V461" i="2"/>
  <c r="V491" i="2" s="1"/>
  <c r="BD453" i="2"/>
  <c r="Z453" i="2"/>
  <c r="AB453" i="2"/>
  <c r="BF197" i="2"/>
  <c r="BH197" i="2"/>
  <c r="AV197" i="2"/>
  <c r="AL197" i="2"/>
  <c r="AN197" i="2"/>
  <c r="AT197" i="2"/>
  <c r="AN206" i="2"/>
  <c r="BD217" i="2"/>
  <c r="Z39" i="2"/>
  <c r="AB39" i="2"/>
  <c r="V72" i="2"/>
  <c r="AN88" i="2"/>
  <c r="AV88" i="2"/>
  <c r="BF88" i="2"/>
  <c r="R163" i="2"/>
  <c r="BH88" i="2"/>
  <c r="AT88" i="2"/>
  <c r="R167" i="2"/>
  <c r="AL88" i="2"/>
  <c r="AJ97" i="2"/>
  <c r="AZ97" i="2"/>
  <c r="N103" i="2"/>
  <c r="AH97" i="2"/>
  <c r="AX97" i="2"/>
  <c r="AX116" i="2"/>
  <c r="R205" i="2"/>
  <c r="BB217" i="2"/>
  <c r="AN217" i="2"/>
  <c r="AF406" i="2"/>
  <c r="AJ429" i="2"/>
  <c r="BJ453" i="2"/>
  <c r="AL471" i="2"/>
  <c r="AR541" i="2"/>
  <c r="BJ541" i="2"/>
  <c r="BL541" i="2"/>
  <c r="AP541" i="2"/>
  <c r="AR567" i="2"/>
  <c r="BJ567" i="2"/>
  <c r="BL567" i="2"/>
  <c r="AP567" i="2"/>
  <c r="AR582" i="2"/>
  <c r="T601" i="2"/>
  <c r="T652" i="2" s="1"/>
  <c r="BJ582" i="2"/>
  <c r="BL582" i="2"/>
  <c r="AP582" i="2"/>
  <c r="BL641" i="2"/>
  <c r="AR696" i="2"/>
  <c r="T718" i="2"/>
  <c r="BJ696" i="2"/>
  <c r="BL696" i="2"/>
  <c r="AP696" i="2"/>
  <c r="Z18" i="2"/>
  <c r="V38" i="2"/>
  <c r="AB18" i="2"/>
  <c r="AX18" i="2"/>
  <c r="BH18" i="2"/>
  <c r="AZ18" i="2"/>
  <c r="BJ18" i="2"/>
  <c r="AL103" i="2"/>
  <c r="AN103" i="2"/>
  <c r="AL217" i="2"/>
  <c r="BB245" i="2"/>
  <c r="BL116" i="2"/>
  <c r="AP245" i="2"/>
  <c r="AR245" i="2"/>
  <c r="BJ245" i="2"/>
  <c r="BL245" i="2"/>
  <c r="AJ430" i="2"/>
  <c r="AZ430" i="2"/>
  <c r="AX430" i="2"/>
  <c r="AH430" i="2"/>
  <c r="AB430" i="2"/>
  <c r="BB430" i="2"/>
  <c r="BD430" i="2"/>
  <c r="Z430" i="2"/>
  <c r="Z429" i="2"/>
  <c r="AJ468" i="2"/>
  <c r="X474" i="2"/>
  <c r="AB468" i="2"/>
  <c r="AJ473" i="2"/>
  <c r="AB473" i="2"/>
  <c r="T624" i="2"/>
  <c r="AR471" i="2"/>
  <c r="AF515" i="2"/>
  <c r="AF527" i="2"/>
  <c r="Z534" i="2"/>
  <c r="AB534" i="2"/>
  <c r="BB534" i="2"/>
  <c r="BJ534" i="2"/>
  <c r="Z546" i="2"/>
  <c r="AB546" i="2"/>
  <c r="BB546" i="2"/>
  <c r="BJ546" i="2"/>
  <c r="AB568" i="2"/>
  <c r="AN576" i="2"/>
  <c r="AV576" i="2"/>
  <c r="BF576" i="2"/>
  <c r="BH576" i="2"/>
  <c r="R601" i="2"/>
  <c r="AL576" i="2"/>
  <c r="AT576" i="2"/>
  <c r="AF626" i="2"/>
  <c r="AH747" i="2"/>
  <c r="AX747" i="2"/>
  <c r="AJ747" i="2"/>
  <c r="AZ747" i="2"/>
  <c r="BJ747" i="2"/>
  <c r="AL338" i="2"/>
  <c r="N601" i="2"/>
  <c r="AN602" i="2"/>
  <c r="AV602" i="2"/>
  <c r="BF602" i="2"/>
  <c r="BH602" i="2"/>
  <c r="AT602" i="2"/>
  <c r="AL602" i="2"/>
  <c r="AJ522" i="2"/>
  <c r="AZ522" i="2"/>
  <c r="AH522" i="2"/>
  <c r="AX522" i="2"/>
  <c r="AB522" i="2"/>
  <c r="BB522" i="2"/>
  <c r="BD522" i="2"/>
  <c r="BF522" i="2"/>
  <c r="Z522" i="2"/>
  <c r="AN534" i="2"/>
  <c r="AV534" i="2"/>
  <c r="BF534" i="2"/>
  <c r="BH534" i="2"/>
  <c r="AT534" i="2"/>
  <c r="AL534" i="2"/>
  <c r="AN546" i="2"/>
  <c r="AV546" i="2"/>
  <c r="BF546" i="2"/>
  <c r="BH546" i="2"/>
  <c r="AT546" i="2"/>
  <c r="AL546" i="2"/>
  <c r="AV551" i="2"/>
  <c r="R550" i="2"/>
  <c r="AJ569" i="2"/>
  <c r="AZ569" i="2"/>
  <c r="AH569" i="2"/>
  <c r="AX569" i="2"/>
  <c r="AV567" i="2"/>
  <c r="BH567" i="2"/>
  <c r="AH576" i="2"/>
  <c r="AF641" i="2"/>
  <c r="AJ680" i="2"/>
  <c r="AH680" i="2"/>
  <c r="N684" i="2"/>
  <c r="V680" i="2"/>
  <c r="BH680" i="2" s="1"/>
  <c r="V628" i="3"/>
  <c r="BJ630" i="3"/>
  <c r="V657" i="3"/>
  <c r="AB630" i="3"/>
  <c r="Z630" i="3"/>
  <c r="BF630" i="3"/>
  <c r="AH266" i="2"/>
  <c r="AZ412" i="2"/>
  <c r="BL515" i="2"/>
  <c r="BL552" i="2"/>
  <c r="AV569" i="2"/>
  <c r="BH569" i="2"/>
  <c r="AF576" i="2"/>
  <c r="AF602" i="2"/>
  <c r="AJ642" i="2"/>
  <c r="AZ642" i="2"/>
  <c r="AH642" i="2"/>
  <c r="AX642" i="2"/>
  <c r="AB642" i="2"/>
  <c r="BB642" i="2"/>
  <c r="BD642" i="2"/>
  <c r="BF642" i="2"/>
  <c r="V653" i="2"/>
  <c r="Z642" i="2"/>
  <c r="AX527" i="2"/>
  <c r="AJ552" i="2"/>
  <c r="AJ568" i="2"/>
  <c r="AT674" i="2"/>
  <c r="AJ704" i="2"/>
  <c r="AZ704" i="2"/>
  <c r="AH704" i="2"/>
  <c r="AX704" i="2"/>
  <c r="AB704" i="2"/>
  <c r="BL747" i="2"/>
  <c r="AJ87" i="2"/>
  <c r="AZ87" i="2"/>
  <c r="AX87" i="2"/>
  <c r="N86" i="2"/>
  <c r="AH87" i="2"/>
  <c r="BD471" i="2"/>
  <c r="AZ534" i="2"/>
  <c r="AX602" i="2"/>
  <c r="AX406" i="2"/>
  <c r="AX515" i="2"/>
  <c r="V624" i="2"/>
  <c r="AF473" i="2"/>
  <c r="AX546" i="2"/>
  <c r="AH454" i="2" l="1"/>
  <c r="AX454" i="2"/>
  <c r="BJ103" i="3"/>
  <c r="BD601" i="2"/>
  <c r="AV605" i="3"/>
  <c r="AD167" i="2"/>
  <c r="BD657" i="3"/>
  <c r="AF722" i="3"/>
  <c r="BB722" i="3"/>
  <c r="V133" i="3"/>
  <c r="BH133" i="3" s="1"/>
  <c r="AZ131" i="3"/>
  <c r="P490" i="2"/>
  <c r="BJ367" i="3"/>
  <c r="AF72" i="3"/>
  <c r="AX413" i="3"/>
  <c r="P311" i="3"/>
  <c r="AX722" i="3"/>
  <c r="AD72" i="3"/>
  <c r="BD722" i="3"/>
  <c r="BD413" i="3"/>
  <c r="BF131" i="3"/>
  <c r="AZ413" i="3"/>
  <c r="AZ722" i="3"/>
  <c r="BH131" i="3"/>
  <c r="AD657" i="3"/>
  <c r="P410" i="2"/>
  <c r="P652" i="2"/>
  <c r="P651" i="2" s="1"/>
  <c r="AP86" i="3"/>
  <c r="BD474" i="2"/>
  <c r="AJ236" i="2"/>
  <c r="V250" i="2"/>
  <c r="AB250" i="2" s="1"/>
  <c r="AR86" i="3"/>
  <c r="BB411" i="2"/>
  <c r="AF86" i="3"/>
  <c r="BL86" i="3"/>
  <c r="AF657" i="3"/>
  <c r="AN605" i="3"/>
  <c r="AF628" i="3"/>
  <c r="BD628" i="3"/>
  <c r="AT103" i="2"/>
  <c r="BB640" i="2"/>
  <c r="BB413" i="3"/>
  <c r="P345" i="3"/>
  <c r="P344" i="3" s="1"/>
  <c r="AL133" i="3"/>
  <c r="Z684" i="3"/>
  <c r="BH684" i="3"/>
  <c r="AB454" i="2"/>
  <c r="BF684" i="3"/>
  <c r="AB204" i="2"/>
  <c r="AZ454" i="2"/>
  <c r="AX684" i="3"/>
  <c r="AZ684" i="3"/>
  <c r="Z454" i="2"/>
  <c r="AB684" i="3"/>
  <c r="BL412" i="3"/>
  <c r="T488" i="3"/>
  <c r="BB204" i="2"/>
  <c r="BD684" i="3"/>
  <c r="AF343" i="3"/>
  <c r="AF718" i="2"/>
  <c r="T492" i="3"/>
  <c r="BB343" i="3"/>
  <c r="AH72" i="3"/>
  <c r="AN131" i="3"/>
  <c r="BD644" i="3"/>
  <c r="AH131" i="3"/>
  <c r="N71" i="3"/>
  <c r="AH71" i="3" s="1"/>
  <c r="AF644" i="3"/>
  <c r="X604" i="3"/>
  <c r="AL604" i="3" s="1"/>
  <c r="AN133" i="3"/>
  <c r="AF605" i="3"/>
  <c r="AF640" i="2"/>
  <c r="Z131" i="3"/>
  <c r="AF38" i="3"/>
  <c r="BJ413" i="3"/>
  <c r="AL207" i="3"/>
  <c r="BD204" i="2"/>
  <c r="N492" i="3"/>
  <c r="Z286" i="3"/>
  <c r="AJ167" i="2"/>
  <c r="P70" i="3"/>
  <c r="AD70" i="3" s="1"/>
  <c r="N250" i="2"/>
  <c r="V492" i="3"/>
  <c r="V488" i="3"/>
  <c r="V487" i="3" s="1"/>
  <c r="AB413" i="3"/>
  <c r="AF204" i="2"/>
  <c r="N488" i="3"/>
  <c r="BB432" i="2"/>
  <c r="BD38" i="3"/>
  <c r="P487" i="2"/>
  <c r="P485" i="2" s="1"/>
  <c r="AL131" i="3"/>
  <c r="BL236" i="2"/>
  <c r="AB131" i="3"/>
  <c r="AD38" i="3"/>
  <c r="BL413" i="3"/>
  <c r="AD605" i="3"/>
  <c r="BB412" i="2"/>
  <c r="X309" i="2"/>
  <c r="N412" i="3"/>
  <c r="AX412" i="3" s="1"/>
  <c r="AB434" i="3"/>
  <c r="AJ131" i="3"/>
  <c r="BL365" i="2"/>
  <c r="Z236" i="2"/>
  <c r="P604" i="3"/>
  <c r="AJ72" i="3"/>
  <c r="T486" i="2"/>
  <c r="T485" i="2" s="1"/>
  <c r="BB601" i="2"/>
  <c r="BD454" i="2"/>
  <c r="AX236" i="2"/>
  <c r="BD343" i="3"/>
  <c r="BB644" i="3"/>
  <c r="AR250" i="2"/>
  <c r="AB236" i="2"/>
  <c r="AD718" i="2"/>
  <c r="AF454" i="2"/>
  <c r="AZ236" i="2"/>
  <c r="AB367" i="3"/>
  <c r="Z205" i="2"/>
  <c r="N490" i="2"/>
  <c r="AZ474" i="2"/>
  <c r="N410" i="2"/>
  <c r="AD653" i="2"/>
  <c r="BJ205" i="2"/>
  <c r="AB205" i="2"/>
  <c r="R656" i="3"/>
  <c r="AN656" i="3" s="1"/>
  <c r="AZ72" i="3"/>
  <c r="AX474" i="2"/>
  <c r="AH411" i="2"/>
  <c r="V652" i="2"/>
  <c r="V600" i="2"/>
  <c r="AB600" i="2" s="1"/>
  <c r="T490" i="2"/>
  <c r="T489" i="2" s="1"/>
  <c r="AP365" i="2"/>
  <c r="BB454" i="2"/>
  <c r="N343" i="3"/>
  <c r="AH343" i="3" s="1"/>
  <c r="AP250" i="2"/>
  <c r="AJ552" i="3"/>
  <c r="AZ552" i="3"/>
  <c r="AJ474" i="2"/>
  <c r="BL167" i="2"/>
  <c r="AN207" i="3"/>
  <c r="AR367" i="3"/>
  <c r="BL205" i="2"/>
  <c r="AZ411" i="2"/>
  <c r="AZ365" i="2"/>
  <c r="BL411" i="2"/>
  <c r="AX365" i="2"/>
  <c r="AP205" i="2"/>
  <c r="P489" i="3"/>
  <c r="BD489" i="3" s="1"/>
  <c r="AX411" i="2"/>
  <c r="BJ411" i="2"/>
  <c r="BJ434" i="3"/>
  <c r="BD365" i="2"/>
  <c r="T489" i="3"/>
  <c r="BJ489" i="3" s="1"/>
  <c r="AD684" i="3"/>
  <c r="AH722" i="3"/>
  <c r="BJ412" i="3"/>
  <c r="AT680" i="2"/>
  <c r="AB722" i="3"/>
  <c r="AD722" i="3"/>
  <c r="AF684" i="3"/>
  <c r="AF456" i="3"/>
  <c r="V345" i="3"/>
  <c r="V344" i="3" s="1"/>
  <c r="V352" i="3" s="1"/>
  <c r="V350" i="3"/>
  <c r="BD350" i="3" s="1"/>
  <c r="BB684" i="3"/>
  <c r="AL605" i="3"/>
  <c r="AB476" i="3"/>
  <c r="Z722" i="3"/>
  <c r="P688" i="3"/>
  <c r="AD688" i="3" s="1"/>
  <c r="AJ722" i="3"/>
  <c r="AX167" i="2"/>
  <c r="Z367" i="3"/>
  <c r="X315" i="3"/>
  <c r="AD163" i="2"/>
  <c r="BD163" i="2"/>
  <c r="AN86" i="2"/>
  <c r="AH653" i="2"/>
  <c r="AF163" i="2"/>
  <c r="AF624" i="2"/>
  <c r="V343" i="2"/>
  <c r="V342" i="2" s="1"/>
  <c r="V350" i="2" s="1"/>
  <c r="AB167" i="2"/>
  <c r="Z167" i="2"/>
  <c r="AH334" i="3"/>
  <c r="AP367" i="3"/>
  <c r="BD288" i="3"/>
  <c r="BB474" i="2"/>
  <c r="T493" i="3"/>
  <c r="AD434" i="3"/>
  <c r="AF434" i="3"/>
  <c r="P493" i="3"/>
  <c r="AF252" i="3"/>
  <c r="BD718" i="2"/>
  <c r="AB365" i="2"/>
  <c r="BD367" i="3"/>
  <c r="BB367" i="3"/>
  <c r="BJ167" i="2"/>
  <c r="AH413" i="3"/>
  <c r="BL367" i="3"/>
  <c r="X311" i="3"/>
  <c r="AZ167" i="2"/>
  <c r="AR365" i="2"/>
  <c r="Z365" i="2"/>
  <c r="AF653" i="2"/>
  <c r="BD167" i="2"/>
  <c r="BB434" i="3"/>
  <c r="AD252" i="3"/>
  <c r="AJ413" i="3"/>
  <c r="Z413" i="3"/>
  <c r="AZ287" i="3"/>
  <c r="AX287" i="3"/>
  <c r="BB718" i="2"/>
  <c r="AR205" i="2"/>
  <c r="AD432" i="2"/>
  <c r="X652" i="2"/>
  <c r="X651" i="2" s="1"/>
  <c r="BJ365" i="2"/>
  <c r="BD412" i="2"/>
  <c r="AB601" i="2"/>
  <c r="X252" i="2"/>
  <c r="X251" i="2" s="1"/>
  <c r="X313" i="2" s="1"/>
  <c r="X162" i="2"/>
  <c r="X161" i="2" s="1"/>
  <c r="BB365" i="2"/>
  <c r="P491" i="2"/>
  <c r="BD491" i="2" s="1"/>
  <c r="AD628" i="3"/>
  <c r="X655" i="3"/>
  <c r="Z476" i="3"/>
  <c r="AX552" i="3"/>
  <c r="AR463" i="3"/>
  <c r="AP463" i="3"/>
  <c r="P312" i="3"/>
  <c r="P316" i="3"/>
  <c r="AZ334" i="3"/>
  <c r="AX334" i="3"/>
  <c r="AH167" i="3"/>
  <c r="AJ167" i="3"/>
  <c r="Z167" i="3"/>
  <c r="AZ167" i="3"/>
  <c r="AX167" i="3"/>
  <c r="AB167" i="3"/>
  <c r="BD167" i="3"/>
  <c r="AF167" i="3"/>
  <c r="BB167" i="3"/>
  <c r="AD167" i="3"/>
  <c r="AD343" i="3"/>
  <c r="AJ653" i="2"/>
  <c r="P412" i="3"/>
  <c r="BD412" i="3" s="1"/>
  <c r="P488" i="3"/>
  <c r="P492" i="3"/>
  <c r="AD463" i="3"/>
  <c r="AF463" i="3"/>
  <c r="AJ163" i="3"/>
  <c r="AH163" i="3"/>
  <c r="Z163" i="3"/>
  <c r="AB163" i="3"/>
  <c r="AX163" i="3"/>
  <c r="AZ163" i="3"/>
  <c r="AD163" i="3"/>
  <c r="BD163" i="3"/>
  <c r="AF163" i="3"/>
  <c r="BB163" i="3"/>
  <c r="P684" i="2"/>
  <c r="AD680" i="2"/>
  <c r="AF680" i="2"/>
  <c r="BF103" i="2"/>
  <c r="AD412" i="2"/>
  <c r="AF412" i="2"/>
  <c r="AD601" i="2"/>
  <c r="AD624" i="2"/>
  <c r="AF432" i="2"/>
  <c r="AL86" i="2"/>
  <c r="AD103" i="2"/>
  <c r="AF103" i="2"/>
  <c r="N314" i="2"/>
  <c r="N310" i="2"/>
  <c r="AZ286" i="2"/>
  <c r="AX286" i="2"/>
  <c r="Z601" i="2"/>
  <c r="Z653" i="2"/>
  <c r="AB653" i="2"/>
  <c r="V766" i="2"/>
  <c r="AJ601" i="2"/>
  <c r="AZ601" i="2"/>
  <c r="AX601" i="2"/>
  <c r="N600" i="2"/>
  <c r="AH601" i="2"/>
  <c r="BL624" i="2"/>
  <c r="AP624" i="2"/>
  <c r="AR624" i="2"/>
  <c r="BJ624" i="2"/>
  <c r="Z72" i="2"/>
  <c r="V71" i="2"/>
  <c r="AB72" i="2"/>
  <c r="AD236" i="2"/>
  <c r="BB236" i="2"/>
  <c r="BD236" i="2"/>
  <c r="P250" i="2"/>
  <c r="AF236" i="2"/>
  <c r="AH644" i="3"/>
  <c r="AX644" i="3"/>
  <c r="AJ644" i="3"/>
  <c r="AZ644" i="3"/>
  <c r="AF414" i="3"/>
  <c r="AP414" i="3"/>
  <c r="AR414" i="3"/>
  <c r="AD414" i="3"/>
  <c r="X493" i="3"/>
  <c r="X489" i="3"/>
  <c r="Z489" i="3" s="1"/>
  <c r="AN434" i="3"/>
  <c r="AV434" i="3"/>
  <c r="BF434" i="3"/>
  <c r="BH434" i="3"/>
  <c r="AT434" i="3"/>
  <c r="AL434" i="3"/>
  <c r="AL657" i="3"/>
  <c r="AT657" i="3"/>
  <c r="AN657" i="3"/>
  <c r="AV657" i="3"/>
  <c r="BH657" i="3"/>
  <c r="BF657" i="3"/>
  <c r="X410" i="2"/>
  <c r="AP410" i="2" s="1"/>
  <c r="X486" i="2"/>
  <c r="X490" i="2"/>
  <c r="AB688" i="3"/>
  <c r="Z688" i="3"/>
  <c r="AD644" i="3"/>
  <c r="BB657" i="3"/>
  <c r="AT605" i="3"/>
  <c r="BF456" i="3"/>
  <c r="BH456" i="3"/>
  <c r="AL456" i="3"/>
  <c r="AT456" i="3"/>
  <c r="AN456" i="3"/>
  <c r="AV456" i="3"/>
  <c r="BF72" i="3"/>
  <c r="AL72" i="3"/>
  <c r="AV72" i="3"/>
  <c r="AT72" i="3"/>
  <c r="AN72" i="3"/>
  <c r="BH72" i="3"/>
  <c r="R71" i="3"/>
  <c r="AN653" i="2"/>
  <c r="AV653" i="2"/>
  <c r="BF653" i="2"/>
  <c r="BH653" i="2"/>
  <c r="AT653" i="2"/>
  <c r="AL653" i="2"/>
  <c r="AL628" i="3"/>
  <c r="AT628" i="3"/>
  <c r="AN628" i="3"/>
  <c r="AV628" i="3"/>
  <c r="BH628" i="3"/>
  <c r="BF628" i="3"/>
  <c r="T656" i="3"/>
  <c r="Z131" i="2"/>
  <c r="AB131" i="2"/>
  <c r="BJ131" i="2"/>
  <c r="V133" i="2"/>
  <c r="BB133" i="2" s="1"/>
  <c r="AX131" i="2"/>
  <c r="BL131" i="2"/>
  <c r="AZ131" i="2"/>
  <c r="V604" i="3"/>
  <c r="Z605" i="3"/>
  <c r="AB605" i="3"/>
  <c r="BD463" i="3"/>
  <c r="Z463" i="3"/>
  <c r="AB463" i="3"/>
  <c r="BB463" i="3"/>
  <c r="BJ463" i="3"/>
  <c r="BL463" i="3"/>
  <c r="Z624" i="2"/>
  <c r="AB624" i="2"/>
  <c r="AB680" i="2"/>
  <c r="BB680" i="2"/>
  <c r="BD680" i="2"/>
  <c r="Z680" i="2"/>
  <c r="V684" i="2"/>
  <c r="AZ684" i="2" s="1"/>
  <c r="AZ680" i="2"/>
  <c r="BF205" i="2"/>
  <c r="BH205" i="2"/>
  <c r="AV205" i="2"/>
  <c r="AL205" i="2"/>
  <c r="AN205" i="2"/>
  <c r="AT205" i="2"/>
  <c r="AJ103" i="2"/>
  <c r="AZ103" i="2"/>
  <c r="AX103" i="2"/>
  <c r="AH103" i="2"/>
  <c r="BH167" i="2"/>
  <c r="AL167" i="2"/>
  <c r="AT167" i="2"/>
  <c r="AN167" i="2"/>
  <c r="AV167" i="2"/>
  <c r="BF167" i="2"/>
  <c r="AL38" i="2"/>
  <c r="AT38" i="2"/>
  <c r="AN38" i="2"/>
  <c r="AV38" i="2"/>
  <c r="BF38" i="2"/>
  <c r="R70" i="2"/>
  <c r="BH38" i="2"/>
  <c r="N655" i="3"/>
  <c r="AH656" i="3"/>
  <c r="AJ656" i="3"/>
  <c r="BJ628" i="3"/>
  <c r="BL628" i="3"/>
  <c r="AR628" i="3"/>
  <c r="AP628" i="3"/>
  <c r="AB414" i="3"/>
  <c r="AH463" i="3"/>
  <c r="AX463" i="3"/>
  <c r="AJ463" i="3"/>
  <c r="AZ463" i="3"/>
  <c r="X316" i="3"/>
  <c r="Z316" i="3" s="1"/>
  <c r="X312" i="3"/>
  <c r="AB312" i="3" s="1"/>
  <c r="AF288" i="3"/>
  <c r="AD288" i="3"/>
  <c r="AB207" i="3"/>
  <c r="Z207" i="3"/>
  <c r="BH207" i="3"/>
  <c r="BF207" i="3"/>
  <c r="AN132" i="3"/>
  <c r="AL132" i="3"/>
  <c r="AP167" i="3"/>
  <c r="AR167" i="3"/>
  <c r="BJ167" i="3"/>
  <c r="BL167" i="3"/>
  <c r="Z86" i="3"/>
  <c r="AB86" i="3"/>
  <c r="AH38" i="3"/>
  <c r="AX38" i="3"/>
  <c r="AJ38" i="3"/>
  <c r="AZ38" i="3"/>
  <c r="N70" i="3"/>
  <c r="BD624" i="2"/>
  <c r="BL653" i="2"/>
  <c r="AP653" i="2"/>
  <c r="AR653" i="2"/>
  <c r="BJ653" i="2"/>
  <c r="AL461" i="2"/>
  <c r="AT461" i="2"/>
  <c r="BF461" i="2"/>
  <c r="AN461" i="2"/>
  <c r="BH461" i="2"/>
  <c r="AV461" i="2"/>
  <c r="AP412" i="2"/>
  <c r="AR412" i="2"/>
  <c r="X491" i="2"/>
  <c r="Z491" i="2" s="1"/>
  <c r="X487" i="2"/>
  <c r="AR487" i="2" s="1"/>
  <c r="AH412" i="2"/>
  <c r="AJ412" i="2"/>
  <c r="AB288" i="3"/>
  <c r="BJ86" i="3"/>
  <c r="AD474" i="2"/>
  <c r="Z86" i="2"/>
  <c r="AB86" i="2"/>
  <c r="BD86" i="2"/>
  <c r="BB86" i="2"/>
  <c r="AN684" i="2"/>
  <c r="AL684" i="2"/>
  <c r="Z412" i="2"/>
  <c r="X343" i="2"/>
  <c r="X348" i="2"/>
  <c r="Z341" i="2"/>
  <c r="AB341" i="2"/>
  <c r="AP332" i="2"/>
  <c r="AR332" i="2"/>
  <c r="BJ332" i="2"/>
  <c r="T341" i="2"/>
  <c r="BL332" i="2"/>
  <c r="BJ38" i="2"/>
  <c r="T70" i="2"/>
  <c r="BL38" i="2"/>
  <c r="AP38" i="2"/>
  <c r="AR38" i="2"/>
  <c r="N70" i="2"/>
  <c r="AH38" i="2"/>
  <c r="AX38" i="2"/>
  <c r="AZ38" i="2"/>
  <c r="AJ38" i="2"/>
  <c r="AH461" i="2"/>
  <c r="AX461" i="2"/>
  <c r="AJ461" i="2"/>
  <c r="AZ461" i="2"/>
  <c r="N491" i="2"/>
  <c r="N487" i="2"/>
  <c r="N485" i="2" s="1"/>
  <c r="BB131" i="2"/>
  <c r="BJ72" i="2"/>
  <c r="T71" i="2"/>
  <c r="AP72" i="2"/>
  <c r="BL72" i="2"/>
  <c r="AR72" i="2"/>
  <c r="X133" i="2"/>
  <c r="AF133" i="2" s="1"/>
  <c r="AR131" i="2"/>
  <c r="AP131" i="2"/>
  <c r="AH131" i="2"/>
  <c r="AJ131" i="2"/>
  <c r="AV684" i="3"/>
  <c r="AD207" i="3"/>
  <c r="AF207" i="3"/>
  <c r="BB207" i="3"/>
  <c r="BD207" i="3"/>
  <c r="AB206" i="3"/>
  <c r="BH206" i="3"/>
  <c r="Z206" i="3"/>
  <c r="BF206" i="3"/>
  <c r="BD72" i="3"/>
  <c r="N652" i="2"/>
  <c r="AR680" i="2"/>
  <c r="BJ680" i="2"/>
  <c r="BL680" i="2"/>
  <c r="T684" i="2"/>
  <c r="AT684" i="2" s="1"/>
  <c r="AP680" i="2"/>
  <c r="AD38" i="2"/>
  <c r="BB38" i="2"/>
  <c r="AF38" i="2"/>
  <c r="BD38" i="2"/>
  <c r="P70" i="2"/>
  <c r="BF334" i="3"/>
  <c r="BH334" i="3"/>
  <c r="R343" i="3"/>
  <c r="AL334" i="3"/>
  <c r="AT334" i="3"/>
  <c r="AV334" i="3"/>
  <c r="AN334" i="3"/>
  <c r="AF600" i="2"/>
  <c r="AD600" i="2"/>
  <c r="AD640" i="2"/>
  <c r="BD653" i="2"/>
  <c r="AD411" i="2"/>
  <c r="AN365" i="2"/>
  <c r="AV365" i="2"/>
  <c r="BF365" i="2"/>
  <c r="BH365" i="2"/>
  <c r="AL365" i="2"/>
  <c r="AT365" i="2"/>
  <c r="AN285" i="2"/>
  <c r="AH285" i="2"/>
  <c r="AJ285" i="2"/>
  <c r="AL285" i="2"/>
  <c r="AP286" i="2"/>
  <c r="AR286" i="2"/>
  <c r="T310" i="2"/>
  <c r="BJ286" i="2"/>
  <c r="BL286" i="2"/>
  <c r="T314" i="2"/>
  <c r="N71" i="2"/>
  <c r="AJ72" i="2"/>
  <c r="AZ72" i="2"/>
  <c r="AX72" i="2"/>
  <c r="AH72" i="2"/>
  <c r="Z284" i="2"/>
  <c r="AB284" i="2"/>
  <c r="AZ284" i="2"/>
  <c r="AX284" i="2"/>
  <c r="Z285" i="2"/>
  <c r="AX285" i="2"/>
  <c r="BF285" i="2"/>
  <c r="AZ285" i="2"/>
  <c r="AB285" i="2"/>
  <c r="BH285" i="2"/>
  <c r="AL204" i="2"/>
  <c r="AT204" i="2"/>
  <c r="AN204" i="2"/>
  <c r="AV204" i="2"/>
  <c r="BF204" i="2"/>
  <c r="BH204" i="2"/>
  <c r="AR167" i="2"/>
  <c r="AP167" i="2"/>
  <c r="Z644" i="3"/>
  <c r="AB644" i="3"/>
  <c r="AJ628" i="3"/>
  <c r="AZ628" i="3"/>
  <c r="AX628" i="3"/>
  <c r="AH628" i="3"/>
  <c r="BF288" i="3"/>
  <c r="AL288" i="3"/>
  <c r="AT288" i="3"/>
  <c r="AN288" i="3"/>
  <c r="R312" i="3"/>
  <c r="BH288" i="3"/>
  <c r="R316" i="3"/>
  <c r="AV288" i="3"/>
  <c r="AP286" i="3"/>
  <c r="BJ286" i="3"/>
  <c r="AR286" i="3"/>
  <c r="BL286" i="3"/>
  <c r="N604" i="3"/>
  <c r="AH605" i="3"/>
  <c r="AX605" i="3"/>
  <c r="AJ605" i="3"/>
  <c r="AZ605" i="3"/>
  <c r="AD286" i="3"/>
  <c r="BB286" i="3"/>
  <c r="BD286" i="3"/>
  <c r="AF286" i="3"/>
  <c r="AJ238" i="3"/>
  <c r="AZ238" i="3"/>
  <c r="AH238" i="3"/>
  <c r="N252" i="3"/>
  <c r="AX238" i="3"/>
  <c r="X162" i="3"/>
  <c r="BH86" i="2"/>
  <c r="BB206" i="3"/>
  <c r="AX653" i="2"/>
  <c r="AH552" i="3"/>
  <c r="BH601" i="2"/>
  <c r="R600" i="2"/>
  <c r="AL601" i="2"/>
  <c r="AT601" i="2"/>
  <c r="AN601" i="2"/>
  <c r="AV601" i="2"/>
  <c r="BF601" i="2"/>
  <c r="R652" i="2"/>
  <c r="AR718" i="2"/>
  <c r="BL718" i="2"/>
  <c r="BJ718" i="2"/>
  <c r="AP718" i="2"/>
  <c r="Z461" i="2"/>
  <c r="BD461" i="2"/>
  <c r="AB461" i="2"/>
  <c r="BL461" i="2"/>
  <c r="BB461" i="2"/>
  <c r="BJ461" i="2"/>
  <c r="AH476" i="3"/>
  <c r="AX476" i="3"/>
  <c r="AJ476" i="3"/>
  <c r="AZ476" i="3"/>
  <c r="BJ238" i="3"/>
  <c r="BL238" i="3"/>
  <c r="T252" i="3"/>
  <c r="AR238" i="3"/>
  <c r="AP238" i="3"/>
  <c r="AL287" i="3"/>
  <c r="AT287" i="3"/>
  <c r="BF287" i="3"/>
  <c r="AN287" i="3"/>
  <c r="BH287" i="3"/>
  <c r="AV287" i="3"/>
  <c r="AX72" i="3"/>
  <c r="BH640" i="2"/>
  <c r="AL640" i="2"/>
  <c r="AT640" i="2"/>
  <c r="AN640" i="2"/>
  <c r="AV640" i="2"/>
  <c r="BF640" i="2"/>
  <c r="AP454" i="2"/>
  <c r="AR454" i="2"/>
  <c r="BJ454" i="2"/>
  <c r="BL454" i="2"/>
  <c r="BJ204" i="2"/>
  <c r="BL204" i="2"/>
  <c r="AP204" i="2"/>
  <c r="AR204" i="2"/>
  <c r="Z38" i="3"/>
  <c r="AB38" i="3"/>
  <c r="V70" i="3"/>
  <c r="AB640" i="2"/>
  <c r="Z640" i="2"/>
  <c r="BH411" i="2"/>
  <c r="R410" i="2"/>
  <c r="AL411" i="2"/>
  <c r="AT411" i="2"/>
  <c r="AN411" i="2"/>
  <c r="AV411" i="2"/>
  <c r="R486" i="2"/>
  <c r="BF411" i="2"/>
  <c r="R490" i="2"/>
  <c r="BF332" i="2"/>
  <c r="BH332" i="2"/>
  <c r="R341" i="2"/>
  <c r="AL332" i="2"/>
  <c r="AT332" i="2"/>
  <c r="AN332" i="2"/>
  <c r="AV332" i="2"/>
  <c r="AJ657" i="3"/>
  <c r="AZ657" i="3"/>
  <c r="AH657" i="3"/>
  <c r="AX657" i="3"/>
  <c r="AN367" i="3"/>
  <c r="AV367" i="3"/>
  <c r="BH367" i="3"/>
  <c r="AL367" i="3"/>
  <c r="BF367" i="3"/>
  <c r="AT367" i="3"/>
  <c r="P655" i="3"/>
  <c r="AF656" i="3"/>
  <c r="AD656" i="3"/>
  <c r="T251" i="2"/>
  <c r="AZ456" i="3"/>
  <c r="AB628" i="3"/>
  <c r="Z628" i="3"/>
  <c r="AX680" i="2"/>
  <c r="AR601" i="2"/>
  <c r="BJ601" i="2"/>
  <c r="T600" i="2"/>
  <c r="BL601" i="2"/>
  <c r="AP601" i="2"/>
  <c r="Z414" i="3"/>
  <c r="BL206" i="3"/>
  <c r="AP206" i="3"/>
  <c r="BJ206" i="3"/>
  <c r="AR206" i="3"/>
  <c r="AV206" i="3"/>
  <c r="AT206" i="3"/>
  <c r="AL238" i="3"/>
  <c r="AT238" i="3"/>
  <c r="AN238" i="3"/>
  <c r="AV238" i="3"/>
  <c r="BH238" i="3"/>
  <c r="R252" i="3"/>
  <c r="BF238" i="3"/>
  <c r="AF103" i="3"/>
  <c r="BD103" i="3"/>
  <c r="AD103" i="3"/>
  <c r="BB103" i="3"/>
  <c r="T71" i="3"/>
  <c r="AP72" i="3"/>
  <c r="BL72" i="3"/>
  <c r="BJ72" i="3"/>
  <c r="AR72" i="3"/>
  <c r="AP432" i="2"/>
  <c r="AR432" i="2"/>
  <c r="AJ432" i="2"/>
  <c r="Z432" i="2"/>
  <c r="AB432" i="2"/>
  <c r="AH432" i="2"/>
  <c r="AR552" i="3"/>
  <c r="BJ552" i="3"/>
  <c r="AP552" i="3"/>
  <c r="BL552" i="3"/>
  <c r="BD605" i="3"/>
  <c r="X345" i="3"/>
  <c r="X350" i="3"/>
  <c r="AD350" i="3" s="1"/>
  <c r="Z343" i="3"/>
  <c r="AB343" i="3"/>
  <c r="AN38" i="3"/>
  <c r="AV38" i="3"/>
  <c r="BF38" i="3"/>
  <c r="AL38" i="3"/>
  <c r="AT38" i="3"/>
  <c r="BH38" i="3"/>
  <c r="R70" i="3"/>
  <c r="BH718" i="2"/>
  <c r="AN718" i="2"/>
  <c r="AV718" i="2"/>
  <c r="AT718" i="2"/>
  <c r="BF718" i="2"/>
  <c r="AL718" i="2"/>
  <c r="AJ411" i="2"/>
  <c r="AB718" i="2"/>
  <c r="Z718" i="2"/>
  <c r="AH205" i="2"/>
  <c r="AX205" i="2"/>
  <c r="AJ205" i="2"/>
  <c r="AZ205" i="2"/>
  <c r="BF680" i="2"/>
  <c r="V487" i="2"/>
  <c r="BJ487" i="2" s="1"/>
  <c r="AJ284" i="2"/>
  <c r="AH284" i="2"/>
  <c r="BF286" i="2"/>
  <c r="R310" i="2"/>
  <c r="BH286" i="2"/>
  <c r="AL286" i="2"/>
  <c r="AT286" i="2"/>
  <c r="R314" i="2"/>
  <c r="AN286" i="2"/>
  <c r="AV286" i="2"/>
  <c r="AF205" i="2"/>
  <c r="BB205" i="2"/>
  <c r="BD205" i="2"/>
  <c r="AD205" i="2"/>
  <c r="AD131" i="2"/>
  <c r="AF86" i="2"/>
  <c r="AD86" i="2"/>
  <c r="AJ367" i="3"/>
  <c r="AZ367" i="3"/>
  <c r="AH367" i="3"/>
  <c r="AX367" i="3"/>
  <c r="BH605" i="3"/>
  <c r="AB287" i="3"/>
  <c r="AJ287" i="3"/>
  <c r="Z287" i="3"/>
  <c r="AH287" i="3"/>
  <c r="AH288" i="3"/>
  <c r="AX288" i="3"/>
  <c r="N312" i="3"/>
  <c r="AJ288" i="3"/>
  <c r="AZ288" i="3"/>
  <c r="N316" i="3"/>
  <c r="AN103" i="3"/>
  <c r="AV103" i="3"/>
  <c r="BF103" i="3"/>
  <c r="AL103" i="3"/>
  <c r="AT103" i="3"/>
  <c r="BH103" i="3"/>
  <c r="BB86" i="3"/>
  <c r="AL163" i="3"/>
  <c r="AT163" i="3"/>
  <c r="AN163" i="3"/>
  <c r="AV163" i="3"/>
  <c r="BF163" i="3"/>
  <c r="BH163" i="3"/>
  <c r="AH86" i="3"/>
  <c r="AX86" i="3"/>
  <c r="AJ86" i="3"/>
  <c r="AZ86" i="3"/>
  <c r="AN624" i="2"/>
  <c r="AV624" i="2"/>
  <c r="BF624" i="2"/>
  <c r="BH624" i="2"/>
  <c r="AL624" i="2"/>
  <c r="AT624" i="2"/>
  <c r="AR411" i="2"/>
  <c r="AR103" i="2"/>
  <c r="BJ103" i="2"/>
  <c r="BL103" i="2"/>
  <c r="AP103" i="2"/>
  <c r="BL86" i="2"/>
  <c r="AP86" i="2"/>
  <c r="AR86" i="2"/>
  <c r="BJ86" i="2"/>
  <c r="AJ718" i="2"/>
  <c r="AZ718" i="2"/>
  <c r="AH718" i="2"/>
  <c r="AX718" i="2"/>
  <c r="AF601" i="2"/>
  <c r="BF722" i="3"/>
  <c r="BH722" i="3"/>
  <c r="AN722" i="3"/>
  <c r="AV722" i="3"/>
  <c r="AT722" i="3"/>
  <c r="AL722" i="3"/>
  <c r="BD640" i="2"/>
  <c r="AR640" i="2"/>
  <c r="BJ640" i="2"/>
  <c r="BL640" i="2"/>
  <c r="AP640" i="2"/>
  <c r="AF550" i="2"/>
  <c r="BD550" i="2"/>
  <c r="AD550" i="2"/>
  <c r="BB550" i="2"/>
  <c r="P314" i="2"/>
  <c r="AD286" i="2"/>
  <c r="BB286" i="2"/>
  <c r="P310" i="2"/>
  <c r="AF286" i="2"/>
  <c r="BD286" i="2"/>
  <c r="AB411" i="2"/>
  <c r="V486" i="2"/>
  <c r="BD486" i="2" s="1"/>
  <c r="Z411" i="2"/>
  <c r="V490" i="2"/>
  <c r="V410" i="2"/>
  <c r="BL410" i="2" s="1"/>
  <c r="BD411" i="2"/>
  <c r="AP284" i="2"/>
  <c r="AR284" i="2"/>
  <c r="BJ284" i="2"/>
  <c r="BL284" i="2"/>
  <c r="V656" i="3"/>
  <c r="AX656" i="3" s="1"/>
  <c r="AN414" i="3"/>
  <c r="AV414" i="3"/>
  <c r="R489" i="3"/>
  <c r="BF414" i="3"/>
  <c r="BH414" i="3"/>
  <c r="R493" i="3"/>
  <c r="AT414" i="3"/>
  <c r="AL414" i="3"/>
  <c r="AP334" i="3"/>
  <c r="AR334" i="3"/>
  <c r="BJ334" i="3"/>
  <c r="T343" i="3"/>
  <c r="BL334" i="3"/>
  <c r="BF286" i="3"/>
  <c r="AL286" i="3"/>
  <c r="AT286" i="3"/>
  <c r="AN286" i="3"/>
  <c r="BH286" i="3"/>
  <c r="AV286" i="3"/>
  <c r="AB286" i="3"/>
  <c r="AJ133" i="3"/>
  <c r="N132" i="3"/>
  <c r="AH133" i="3"/>
  <c r="BJ285" i="2"/>
  <c r="AV285" i="2"/>
  <c r="BL285" i="2"/>
  <c r="AP285" i="2"/>
  <c r="AR285" i="2"/>
  <c r="AT285" i="2"/>
  <c r="BF644" i="3"/>
  <c r="BH644" i="3"/>
  <c r="AN644" i="3"/>
  <c r="AV644" i="3"/>
  <c r="AL644" i="3"/>
  <c r="AT644" i="3"/>
  <c r="AP722" i="3"/>
  <c r="AR722" i="3"/>
  <c r="BL722" i="3"/>
  <c r="BJ722" i="3"/>
  <c r="X412" i="3"/>
  <c r="AR413" i="3"/>
  <c r="AD413" i="3"/>
  <c r="AF413" i="3"/>
  <c r="X492" i="3"/>
  <c r="X488" i="3"/>
  <c r="AP413" i="3"/>
  <c r="BJ287" i="3"/>
  <c r="AP287" i="3"/>
  <c r="AR287" i="3"/>
  <c r="BL287" i="3"/>
  <c r="BF86" i="2"/>
  <c r="AB657" i="3"/>
  <c r="Z657" i="3"/>
  <c r="AN163" i="2"/>
  <c r="AV163" i="2"/>
  <c r="BF163" i="2"/>
  <c r="BH163" i="2"/>
  <c r="AT163" i="2"/>
  <c r="AL163" i="2"/>
  <c r="Z474" i="2"/>
  <c r="T604" i="3"/>
  <c r="AV604" i="3" s="1"/>
  <c r="BL605" i="3"/>
  <c r="AP605" i="3"/>
  <c r="AR605" i="3"/>
  <c r="BJ605" i="3"/>
  <c r="AP456" i="3"/>
  <c r="AR456" i="3"/>
  <c r="BJ456" i="3"/>
  <c r="BL456" i="3"/>
  <c r="BJ163" i="3"/>
  <c r="BL163" i="3"/>
  <c r="AP163" i="3"/>
  <c r="AR163" i="3"/>
  <c r="BL491" i="2"/>
  <c r="BJ491" i="2"/>
  <c r="Z72" i="3"/>
  <c r="V71" i="3"/>
  <c r="BB71" i="3" s="1"/>
  <c r="AB72" i="3"/>
  <c r="AB286" i="2"/>
  <c r="AJ286" i="2"/>
  <c r="X314" i="2"/>
  <c r="X310" i="2"/>
  <c r="Z286" i="2"/>
  <c r="AH286" i="2"/>
  <c r="AH474" i="2"/>
  <c r="Z456" i="3"/>
  <c r="AB456" i="3"/>
  <c r="BD456" i="3"/>
  <c r="BB456" i="3"/>
  <c r="AL463" i="3"/>
  <c r="AT463" i="3"/>
  <c r="AN463" i="3"/>
  <c r="AV463" i="3"/>
  <c r="BF463" i="3"/>
  <c r="BH463" i="3"/>
  <c r="AR207" i="3"/>
  <c r="BJ207" i="3"/>
  <c r="AP207" i="3"/>
  <c r="BL207" i="3"/>
  <c r="AT207" i="3"/>
  <c r="AV207" i="3"/>
  <c r="BF86" i="3"/>
  <c r="BH86" i="3"/>
  <c r="AT86" i="3"/>
  <c r="AV86" i="3"/>
  <c r="AN86" i="3"/>
  <c r="AL86" i="3"/>
  <c r="BB72" i="3"/>
  <c r="AP411" i="2"/>
  <c r="AH434" i="3"/>
  <c r="AX434" i="3"/>
  <c r="AJ434" i="3"/>
  <c r="AZ434" i="3"/>
  <c r="BL38" i="3"/>
  <c r="AP38" i="3"/>
  <c r="BJ38" i="3"/>
  <c r="AR38" i="3"/>
  <c r="T70" i="3"/>
  <c r="BB653" i="2"/>
  <c r="T651" i="2"/>
  <c r="BF454" i="2"/>
  <c r="BH454" i="2"/>
  <c r="AL454" i="2"/>
  <c r="AT454" i="2"/>
  <c r="AV454" i="2"/>
  <c r="AN454" i="2"/>
  <c r="R71" i="2"/>
  <c r="AN72" i="2"/>
  <c r="AT72" i="2"/>
  <c r="BF72" i="2"/>
  <c r="AL72" i="2"/>
  <c r="AV72" i="2"/>
  <c r="BH72" i="2"/>
  <c r="BJ657" i="3"/>
  <c r="BL657" i="3"/>
  <c r="AR657" i="3"/>
  <c r="AP657" i="3"/>
  <c r="N493" i="3"/>
  <c r="AH414" i="3"/>
  <c r="AX414" i="3"/>
  <c r="AJ414" i="3"/>
  <c r="AZ414" i="3"/>
  <c r="N489" i="3"/>
  <c r="AP288" i="3"/>
  <c r="BJ288" i="3"/>
  <c r="AR288" i="3"/>
  <c r="T312" i="3"/>
  <c r="BL288" i="3"/>
  <c r="T316" i="3"/>
  <c r="AH86" i="2"/>
  <c r="AX86" i="2"/>
  <c r="AJ86" i="2"/>
  <c r="AZ86" i="2"/>
  <c r="AH684" i="2"/>
  <c r="AJ684" i="2"/>
  <c r="AN550" i="2"/>
  <c r="AV550" i="2"/>
  <c r="BF550" i="2"/>
  <c r="BH550" i="2"/>
  <c r="AL550" i="2"/>
  <c r="AT550" i="2"/>
  <c r="V70" i="2"/>
  <c r="Z38" i="2"/>
  <c r="AB38" i="2"/>
  <c r="AB474" i="2"/>
  <c r="AL236" i="2"/>
  <c r="AT236" i="2"/>
  <c r="AV236" i="2"/>
  <c r="BF236" i="2"/>
  <c r="AN236" i="2"/>
  <c r="BH236" i="2"/>
  <c r="R250" i="2"/>
  <c r="AP644" i="3"/>
  <c r="AR644" i="3"/>
  <c r="BL644" i="3"/>
  <c r="BJ644" i="3"/>
  <c r="AJ688" i="3"/>
  <c r="AZ688" i="3"/>
  <c r="AH688" i="3"/>
  <c r="AX688" i="3"/>
  <c r="V493" i="3"/>
  <c r="AP684" i="3"/>
  <c r="AR684" i="3"/>
  <c r="BL684" i="3"/>
  <c r="T688" i="3"/>
  <c r="AV688" i="3" s="1"/>
  <c r="BJ684" i="3"/>
  <c r="BH552" i="3"/>
  <c r="AL552" i="3"/>
  <c r="AT552" i="3"/>
  <c r="BF552" i="3"/>
  <c r="AN552" i="3"/>
  <c r="AV552" i="3"/>
  <c r="AJ103" i="3"/>
  <c r="AR103" i="3"/>
  <c r="AB103" i="3"/>
  <c r="Z103" i="3"/>
  <c r="AP103" i="3"/>
  <c r="AH103" i="3"/>
  <c r="AR131" i="3"/>
  <c r="T133" i="3"/>
  <c r="BJ131" i="3"/>
  <c r="BL131" i="3"/>
  <c r="AP131" i="3"/>
  <c r="AT131" i="3"/>
  <c r="AV131" i="3"/>
  <c r="BB624" i="2"/>
  <c r="AN412" i="2"/>
  <c r="AV412" i="2"/>
  <c r="R487" i="2"/>
  <c r="BF412" i="2"/>
  <c r="BH412" i="2"/>
  <c r="R491" i="2"/>
  <c r="AL412" i="2"/>
  <c r="AT412" i="2"/>
  <c r="AD285" i="2"/>
  <c r="BB285" i="2"/>
  <c r="AF285" i="2"/>
  <c r="BD285" i="2"/>
  <c r="AN131" i="2"/>
  <c r="AV131" i="2"/>
  <c r="BF131" i="2"/>
  <c r="R133" i="2"/>
  <c r="BH131" i="2"/>
  <c r="AL131" i="2"/>
  <c r="AT131" i="2"/>
  <c r="BB605" i="3"/>
  <c r="V768" i="3"/>
  <c r="V764" i="3"/>
  <c r="AX206" i="3"/>
  <c r="AZ206" i="3"/>
  <c r="AJ206" i="3"/>
  <c r="AH206" i="3"/>
  <c r="X166" i="3"/>
  <c r="AF474" i="2"/>
  <c r="AJ640" i="2"/>
  <c r="AZ640" i="2"/>
  <c r="AX640" i="2"/>
  <c r="AH640" i="2"/>
  <c r="AH624" i="2"/>
  <c r="AX624" i="2"/>
  <c r="AJ624" i="2"/>
  <c r="AZ624" i="2"/>
  <c r="BF284" i="2"/>
  <c r="BH284" i="2"/>
  <c r="AL284" i="2"/>
  <c r="AT284" i="2"/>
  <c r="AV284" i="2"/>
  <c r="AN284" i="2"/>
  <c r="AL474" i="2"/>
  <c r="AT474" i="2"/>
  <c r="AV474" i="2"/>
  <c r="BF474" i="2"/>
  <c r="BH474" i="2"/>
  <c r="AN474" i="2"/>
  <c r="AH341" i="2"/>
  <c r="AX341" i="2"/>
  <c r="N348" i="2"/>
  <c r="AJ341" i="2"/>
  <c r="AZ341" i="2"/>
  <c r="N343" i="2"/>
  <c r="P132" i="2"/>
  <c r="AL688" i="3"/>
  <c r="AN688" i="3"/>
  <c r="BH688" i="3"/>
  <c r="BF688" i="3"/>
  <c r="BH413" i="3"/>
  <c r="R492" i="3"/>
  <c r="R412" i="3"/>
  <c r="AL413" i="3"/>
  <c r="AT413" i="3"/>
  <c r="AN413" i="3"/>
  <c r="AV413" i="3"/>
  <c r="R488" i="3"/>
  <c r="BF413" i="3"/>
  <c r="BF605" i="3"/>
  <c r="BJ476" i="3"/>
  <c r="BL476" i="3"/>
  <c r="AP476" i="3"/>
  <c r="AR476" i="3"/>
  <c r="AD552" i="3"/>
  <c r="BB552" i="3"/>
  <c r="BD552" i="3"/>
  <c r="AF552" i="3"/>
  <c r="AD367" i="3"/>
  <c r="AF367" i="3"/>
  <c r="AH286" i="3"/>
  <c r="AX286" i="3"/>
  <c r="AJ286" i="3"/>
  <c r="AZ286" i="3"/>
  <c r="AJ207" i="3"/>
  <c r="AZ207" i="3"/>
  <c r="AX207" i="3"/>
  <c r="AH207" i="3"/>
  <c r="AF71" i="3"/>
  <c r="AD71" i="3"/>
  <c r="BD86" i="3"/>
  <c r="BF167" i="3"/>
  <c r="BH167" i="3"/>
  <c r="AL167" i="3"/>
  <c r="AT167" i="3"/>
  <c r="AN167" i="3"/>
  <c r="AV167" i="3"/>
  <c r="AB103" i="2"/>
  <c r="BD103" i="2"/>
  <c r="Z103" i="2"/>
  <c r="BB103" i="2"/>
  <c r="AL476" i="3"/>
  <c r="AT476" i="3"/>
  <c r="AN476" i="3"/>
  <c r="AV476" i="3"/>
  <c r="BF476" i="3"/>
  <c r="BH476" i="3"/>
  <c r="BJ474" i="2"/>
  <c r="AP474" i="2"/>
  <c r="BL474" i="2"/>
  <c r="AR474" i="2"/>
  <c r="AF341" i="2"/>
  <c r="BD341" i="2"/>
  <c r="P343" i="2"/>
  <c r="P348" i="2"/>
  <c r="AD341" i="2"/>
  <c r="BB341" i="2"/>
  <c r="Z550" i="2"/>
  <c r="AB550" i="2"/>
  <c r="AJ365" i="2"/>
  <c r="AF365" i="2"/>
  <c r="AD365" i="2"/>
  <c r="AH365" i="2"/>
  <c r="AN432" i="2"/>
  <c r="AV432" i="2"/>
  <c r="BF432" i="2"/>
  <c r="BH432" i="2"/>
  <c r="AL432" i="2"/>
  <c r="AT432" i="2"/>
  <c r="AJ204" i="2"/>
  <c r="AZ204" i="2"/>
  <c r="AH204" i="2"/>
  <c r="AX204" i="2"/>
  <c r="AD284" i="2"/>
  <c r="BB284" i="2"/>
  <c r="BD284" i="2"/>
  <c r="AF284" i="2"/>
  <c r="AF411" i="2"/>
  <c r="AF167" i="2"/>
  <c r="AR163" i="2"/>
  <c r="AH163" i="2"/>
  <c r="Z163" i="2"/>
  <c r="AP163" i="2"/>
  <c r="AJ163" i="2"/>
  <c r="AB163" i="2"/>
  <c r="BB628" i="3"/>
  <c r="AB552" i="3"/>
  <c r="Z552" i="3"/>
  <c r="P253" i="3"/>
  <c r="AF254" i="3"/>
  <c r="AD254" i="3"/>
  <c r="AP434" i="3"/>
  <c r="AR434" i="3"/>
  <c r="AB238" i="3"/>
  <c r="V252" i="3"/>
  <c r="Z238" i="3"/>
  <c r="BD238" i="3"/>
  <c r="BB238" i="3"/>
  <c r="AD131" i="3"/>
  <c r="BB131" i="3"/>
  <c r="AF131" i="3"/>
  <c r="BD131" i="3"/>
  <c r="P133" i="3"/>
  <c r="BB38" i="3"/>
  <c r="AH550" i="2"/>
  <c r="AX550" i="2"/>
  <c r="AJ550" i="2"/>
  <c r="AZ550" i="2"/>
  <c r="BL550" i="2"/>
  <c r="AP550" i="2"/>
  <c r="AR550" i="2"/>
  <c r="BJ550" i="2"/>
  <c r="AD72" i="2"/>
  <c r="BD72" i="2"/>
  <c r="AF72" i="2"/>
  <c r="BB72" i="2"/>
  <c r="P71" i="2"/>
  <c r="AD476" i="3"/>
  <c r="BB476" i="3"/>
  <c r="AF476" i="3"/>
  <c r="BD476" i="3"/>
  <c r="AD287" i="3"/>
  <c r="BB287" i="3"/>
  <c r="BD287" i="3"/>
  <c r="AF287" i="3"/>
  <c r="AT86" i="2"/>
  <c r="AV86" i="2"/>
  <c r="T309" i="2"/>
  <c r="BD206" i="3"/>
  <c r="AZ653" i="2"/>
  <c r="AX250" i="2" l="1"/>
  <c r="V132" i="3"/>
  <c r="AX132" i="3" s="1"/>
  <c r="AJ490" i="2"/>
  <c r="BL488" i="3"/>
  <c r="R655" i="3"/>
  <c r="AN655" i="3" s="1"/>
  <c r="AR486" i="2"/>
  <c r="AX133" i="3"/>
  <c r="Z133" i="3"/>
  <c r="AJ250" i="2"/>
  <c r="AZ133" i="3"/>
  <c r="AB133" i="3"/>
  <c r="BF133" i="3"/>
  <c r="BD652" i="2"/>
  <c r="T487" i="3"/>
  <c r="BL487" i="3" s="1"/>
  <c r="AF604" i="3"/>
  <c r="V309" i="2"/>
  <c r="Z309" i="2" s="1"/>
  <c r="AH250" i="2"/>
  <c r="AF311" i="3"/>
  <c r="Z250" i="2"/>
  <c r="N491" i="3"/>
  <c r="AD345" i="3"/>
  <c r="BB688" i="3"/>
  <c r="V252" i="2"/>
  <c r="BL252" i="2" s="1"/>
  <c r="BJ250" i="2"/>
  <c r="T491" i="3"/>
  <c r="BL250" i="2"/>
  <c r="AD651" i="2"/>
  <c r="AF493" i="3"/>
  <c r="BJ488" i="3"/>
  <c r="AF70" i="3"/>
  <c r="AN604" i="3"/>
  <c r="AZ412" i="3"/>
  <c r="BD488" i="3"/>
  <c r="AF688" i="3"/>
  <c r="AD604" i="3"/>
  <c r="BB652" i="2"/>
  <c r="BB489" i="3"/>
  <c r="AZ250" i="2"/>
  <c r="N252" i="2"/>
  <c r="N251" i="2" s="1"/>
  <c r="AJ343" i="3"/>
  <c r="N309" i="2"/>
  <c r="N308" i="2" s="1"/>
  <c r="Z600" i="2"/>
  <c r="AZ488" i="3"/>
  <c r="AZ492" i="3"/>
  <c r="AX488" i="3"/>
  <c r="AJ71" i="3"/>
  <c r="BL492" i="3"/>
  <c r="AX492" i="3"/>
  <c r="BB604" i="3"/>
  <c r="BL652" i="2"/>
  <c r="BJ492" i="3"/>
  <c r="P162" i="3"/>
  <c r="AF162" i="3" s="1"/>
  <c r="AR490" i="2"/>
  <c r="AH488" i="3"/>
  <c r="AL656" i="3"/>
  <c r="BB70" i="3"/>
  <c r="AV656" i="3"/>
  <c r="BD492" i="3"/>
  <c r="AF489" i="3"/>
  <c r="P768" i="3"/>
  <c r="BB768" i="3" s="1"/>
  <c r="AF345" i="3"/>
  <c r="BD688" i="3"/>
  <c r="AD489" i="3"/>
  <c r="BL493" i="3"/>
  <c r="P487" i="3"/>
  <c r="BD487" i="3" s="1"/>
  <c r="AR493" i="3"/>
  <c r="AF490" i="2"/>
  <c r="AP490" i="2"/>
  <c r="AD490" i="2"/>
  <c r="AH490" i="2"/>
  <c r="BD600" i="2"/>
  <c r="BB487" i="2"/>
  <c r="BJ652" i="2"/>
  <c r="N345" i="3"/>
  <c r="AH345" i="3" s="1"/>
  <c r="AX343" i="3"/>
  <c r="AT656" i="3"/>
  <c r="AR410" i="2"/>
  <c r="BL489" i="3"/>
  <c r="V651" i="2"/>
  <c r="AB651" i="2" s="1"/>
  <c r="N350" i="3"/>
  <c r="AX350" i="3" s="1"/>
  <c r="BB345" i="3"/>
  <c r="AF487" i="2"/>
  <c r="AZ343" i="3"/>
  <c r="BB600" i="2"/>
  <c r="AB652" i="2"/>
  <c r="Z488" i="3"/>
  <c r="AP487" i="2"/>
  <c r="AD311" i="3"/>
  <c r="BB350" i="3"/>
  <c r="AB489" i="3"/>
  <c r="AP489" i="3"/>
  <c r="AD487" i="2"/>
  <c r="BB412" i="3"/>
  <c r="AR489" i="3"/>
  <c r="AD493" i="3"/>
  <c r="BD71" i="3"/>
  <c r="BH604" i="3"/>
  <c r="BD345" i="3"/>
  <c r="AB488" i="3"/>
  <c r="AT688" i="3"/>
  <c r="AF350" i="3"/>
  <c r="BD604" i="3"/>
  <c r="P491" i="3"/>
  <c r="Z312" i="3"/>
  <c r="P310" i="3"/>
  <c r="X310" i="3"/>
  <c r="AP491" i="2"/>
  <c r="BB492" i="3"/>
  <c r="AP493" i="3"/>
  <c r="AR491" i="2"/>
  <c r="AP486" i="2"/>
  <c r="AD491" i="2"/>
  <c r="X312" i="2"/>
  <c r="BD133" i="2"/>
  <c r="BD70" i="3"/>
  <c r="P764" i="3"/>
  <c r="BD764" i="3" s="1"/>
  <c r="BF604" i="3"/>
  <c r="X761" i="2"/>
  <c r="BH684" i="2"/>
  <c r="AD486" i="2"/>
  <c r="BB488" i="3"/>
  <c r="BD312" i="3"/>
  <c r="BB493" i="3"/>
  <c r="AD133" i="2"/>
  <c r="AF410" i="2"/>
  <c r="AB316" i="3"/>
  <c r="BF684" i="2"/>
  <c r="X314" i="3"/>
  <c r="AX684" i="2"/>
  <c r="BD493" i="3"/>
  <c r="BD487" i="2"/>
  <c r="AD652" i="2"/>
  <c r="BL487" i="2"/>
  <c r="AJ486" i="2"/>
  <c r="BB491" i="2"/>
  <c r="AP652" i="2"/>
  <c r="AH486" i="2"/>
  <c r="AF651" i="2"/>
  <c r="AR652" i="2"/>
  <c r="AZ486" i="2"/>
  <c r="BB410" i="2"/>
  <c r="AH410" i="2"/>
  <c r="AR252" i="2"/>
  <c r="AF491" i="2"/>
  <c r="AF652" i="2"/>
  <c r="Z652" i="2"/>
  <c r="AX486" i="2"/>
  <c r="AP252" i="2"/>
  <c r="P489" i="2"/>
  <c r="BD316" i="3"/>
  <c r="P772" i="3"/>
  <c r="BB316" i="3"/>
  <c r="BB312" i="3"/>
  <c r="BD410" i="2"/>
  <c r="AJ410" i="2"/>
  <c r="AD410" i="2"/>
  <c r="AZ310" i="2"/>
  <c r="AX310" i="2"/>
  <c r="X489" i="2"/>
  <c r="AR489" i="2" s="1"/>
  <c r="AX314" i="2"/>
  <c r="AZ314" i="2"/>
  <c r="AF684" i="2"/>
  <c r="AD684" i="2"/>
  <c r="P132" i="3"/>
  <c r="AD133" i="3"/>
  <c r="BB133" i="3"/>
  <c r="AF133" i="3"/>
  <c r="BD133" i="3"/>
  <c r="N342" i="2"/>
  <c r="AH343" i="2"/>
  <c r="AX343" i="2"/>
  <c r="AJ343" i="2"/>
  <c r="AZ343" i="2"/>
  <c r="X165" i="3"/>
  <c r="AH489" i="3"/>
  <c r="AX489" i="3"/>
  <c r="AJ489" i="3"/>
  <c r="AZ489" i="3"/>
  <c r="AR70" i="3"/>
  <c r="BJ70" i="3"/>
  <c r="AP70" i="3"/>
  <c r="BL70" i="3"/>
  <c r="T162" i="3"/>
  <c r="AB310" i="2"/>
  <c r="AJ310" i="2"/>
  <c r="X762" i="2"/>
  <c r="X758" i="2"/>
  <c r="Z310" i="2"/>
  <c r="AH310" i="2"/>
  <c r="AB71" i="3"/>
  <c r="Z71" i="3"/>
  <c r="X491" i="3"/>
  <c r="AR492" i="3"/>
  <c r="AF492" i="3"/>
  <c r="AP492" i="3"/>
  <c r="AD492" i="3"/>
  <c r="AF412" i="3"/>
  <c r="AD412" i="3"/>
  <c r="AP412" i="3"/>
  <c r="AR412" i="3"/>
  <c r="AH132" i="3"/>
  <c r="AJ132" i="3"/>
  <c r="V489" i="2"/>
  <c r="AB490" i="2"/>
  <c r="Z490" i="2"/>
  <c r="BJ490" i="2"/>
  <c r="AH316" i="3"/>
  <c r="AX316" i="3"/>
  <c r="AZ316" i="3"/>
  <c r="AJ316" i="3"/>
  <c r="N772" i="3"/>
  <c r="AX410" i="2"/>
  <c r="V772" i="3"/>
  <c r="BH656" i="3"/>
  <c r="AJ488" i="3"/>
  <c r="X308" i="2"/>
  <c r="BB656" i="3"/>
  <c r="R485" i="2"/>
  <c r="AL486" i="2"/>
  <c r="AT486" i="2"/>
  <c r="AN486" i="2"/>
  <c r="BH486" i="2"/>
  <c r="AV486" i="2"/>
  <c r="BF486" i="2"/>
  <c r="AR252" i="3"/>
  <c r="T254" i="3"/>
  <c r="BL252" i="3"/>
  <c r="BJ252" i="3"/>
  <c r="AP252" i="3"/>
  <c r="T311" i="3"/>
  <c r="AJ252" i="3"/>
  <c r="AZ252" i="3"/>
  <c r="AH252" i="3"/>
  <c r="AX252" i="3"/>
  <c r="N254" i="3"/>
  <c r="N311" i="3"/>
  <c r="AJ604" i="3"/>
  <c r="AZ604" i="3"/>
  <c r="AH604" i="3"/>
  <c r="AX604" i="3"/>
  <c r="Z412" i="3"/>
  <c r="AL312" i="3"/>
  <c r="AT312" i="3"/>
  <c r="AV312" i="3"/>
  <c r="BF312" i="3"/>
  <c r="AN312" i="3"/>
  <c r="BH312" i="3"/>
  <c r="R764" i="3"/>
  <c r="R768" i="3"/>
  <c r="AJ71" i="2"/>
  <c r="AZ71" i="2"/>
  <c r="AH71" i="2"/>
  <c r="AX71" i="2"/>
  <c r="N166" i="2"/>
  <c r="AP310" i="2"/>
  <c r="AR310" i="2"/>
  <c r="BJ310" i="2"/>
  <c r="BL310" i="2"/>
  <c r="T758" i="2"/>
  <c r="T762" i="2"/>
  <c r="AF70" i="2"/>
  <c r="BB70" i="2"/>
  <c r="AD70" i="2"/>
  <c r="BD70" i="2"/>
  <c r="P162" i="2"/>
  <c r="X132" i="2"/>
  <c r="AF132" i="2" s="1"/>
  <c r="AR133" i="2"/>
  <c r="AH133" i="2"/>
  <c r="AP133" i="2"/>
  <c r="AJ133" i="2"/>
  <c r="AP71" i="2"/>
  <c r="BL71" i="2"/>
  <c r="AR71" i="2"/>
  <c r="T166" i="2"/>
  <c r="BJ71" i="2"/>
  <c r="AH491" i="2"/>
  <c r="AX491" i="2"/>
  <c r="AJ491" i="2"/>
  <c r="AZ491" i="2"/>
  <c r="N766" i="2"/>
  <c r="BL341" i="2"/>
  <c r="T348" i="2"/>
  <c r="AP341" i="2"/>
  <c r="AR341" i="2"/>
  <c r="T343" i="2"/>
  <c r="BJ341" i="2"/>
  <c r="AZ490" i="2"/>
  <c r="BB486" i="2"/>
  <c r="AL71" i="3"/>
  <c r="AV71" i="3"/>
  <c r="BH71" i="3"/>
  <c r="AN71" i="3"/>
  <c r="AT71" i="3"/>
  <c r="BF71" i="3"/>
  <c r="R166" i="3"/>
  <c r="AD348" i="2"/>
  <c r="BB348" i="2"/>
  <c r="AF348" i="2"/>
  <c r="BD348" i="2"/>
  <c r="AP309" i="2"/>
  <c r="T308" i="2"/>
  <c r="AR309" i="2"/>
  <c r="AF343" i="2"/>
  <c r="BD343" i="2"/>
  <c r="P342" i="2"/>
  <c r="BB343" i="2"/>
  <c r="AD343" i="2"/>
  <c r="R487" i="3"/>
  <c r="AL488" i="3"/>
  <c r="AT488" i="3"/>
  <c r="BF488" i="3"/>
  <c r="AV488" i="3"/>
  <c r="AN488" i="3"/>
  <c r="BH488" i="3"/>
  <c r="AN133" i="2"/>
  <c r="AV133" i="2"/>
  <c r="BF133" i="2"/>
  <c r="BH133" i="2"/>
  <c r="AT133" i="2"/>
  <c r="R132" i="2"/>
  <c r="R166" i="2" s="1"/>
  <c r="AL133" i="2"/>
  <c r="AB70" i="2"/>
  <c r="V162" i="2"/>
  <c r="Z70" i="2"/>
  <c r="BJ316" i="3"/>
  <c r="BL316" i="3"/>
  <c r="AP316" i="3"/>
  <c r="AR316" i="3"/>
  <c r="T772" i="3"/>
  <c r="AH493" i="3"/>
  <c r="AX493" i="3"/>
  <c r="AJ493" i="3"/>
  <c r="AZ493" i="3"/>
  <c r="BF71" i="2"/>
  <c r="AL71" i="2"/>
  <c r="AV71" i="2"/>
  <c r="BH71" i="2"/>
  <c r="AN71" i="2"/>
  <c r="AT71" i="2"/>
  <c r="Z314" i="2"/>
  <c r="AH314" i="2"/>
  <c r="AB314" i="2"/>
  <c r="AJ314" i="2"/>
  <c r="X766" i="2"/>
  <c r="AB766" i="2" s="1"/>
  <c r="AB492" i="3"/>
  <c r="BL343" i="3"/>
  <c r="T350" i="3"/>
  <c r="AP343" i="3"/>
  <c r="AR343" i="3"/>
  <c r="T345" i="3"/>
  <c r="BJ343" i="3"/>
  <c r="V655" i="3"/>
  <c r="AZ655" i="3" s="1"/>
  <c r="Z656" i="3"/>
  <c r="AB656" i="3"/>
  <c r="AD314" i="2"/>
  <c r="BB314" i="2"/>
  <c r="AF314" i="2"/>
  <c r="BD314" i="2"/>
  <c r="P766" i="2"/>
  <c r="AL314" i="2"/>
  <c r="AT314" i="2"/>
  <c r="AN314" i="2"/>
  <c r="AV314" i="2"/>
  <c r="BF314" i="2"/>
  <c r="R766" i="2"/>
  <c r="BH314" i="2"/>
  <c r="BF310" i="2"/>
  <c r="BH310" i="2"/>
  <c r="AL310" i="2"/>
  <c r="AT310" i="2"/>
  <c r="R758" i="2"/>
  <c r="AN310" i="2"/>
  <c r="AV310" i="2"/>
  <c r="R762" i="2"/>
  <c r="Z487" i="2"/>
  <c r="AB487" i="2"/>
  <c r="BH70" i="3"/>
  <c r="AN70" i="3"/>
  <c r="AT70" i="3"/>
  <c r="BF70" i="3"/>
  <c r="AL70" i="3"/>
  <c r="AV70" i="3"/>
  <c r="R162" i="3"/>
  <c r="AB350" i="3"/>
  <c r="Z350" i="3"/>
  <c r="BF656" i="3"/>
  <c r="BH252" i="3"/>
  <c r="AN252" i="3"/>
  <c r="AV252" i="3"/>
  <c r="AL252" i="3"/>
  <c r="AT252" i="3"/>
  <c r="R311" i="3"/>
  <c r="BF252" i="3"/>
  <c r="R254" i="3"/>
  <c r="BL600" i="2"/>
  <c r="AP600" i="2"/>
  <c r="AR600" i="2"/>
  <c r="BJ600" i="2"/>
  <c r="AP251" i="2"/>
  <c r="AR251" i="2"/>
  <c r="T313" i="2"/>
  <c r="BD656" i="3"/>
  <c r="AN410" i="2"/>
  <c r="AV410" i="2"/>
  <c r="BF410" i="2"/>
  <c r="BH410" i="2"/>
  <c r="AL410" i="2"/>
  <c r="AT410" i="2"/>
  <c r="AX71" i="3"/>
  <c r="AN600" i="2"/>
  <c r="AV600" i="2"/>
  <c r="BF600" i="2"/>
  <c r="BH600" i="2"/>
  <c r="AL600" i="2"/>
  <c r="AT600" i="2"/>
  <c r="BJ314" i="2"/>
  <c r="BL314" i="2"/>
  <c r="AP314" i="2"/>
  <c r="AR314" i="2"/>
  <c r="T766" i="2"/>
  <c r="BB490" i="2"/>
  <c r="AN343" i="3"/>
  <c r="AV343" i="3"/>
  <c r="BF343" i="3"/>
  <c r="R345" i="3"/>
  <c r="BH343" i="3"/>
  <c r="AL343" i="3"/>
  <c r="AT343" i="3"/>
  <c r="R350" i="3"/>
  <c r="BJ486" i="2"/>
  <c r="AJ652" i="2"/>
  <c r="AZ652" i="2"/>
  <c r="AX652" i="2"/>
  <c r="AH652" i="2"/>
  <c r="N651" i="2"/>
  <c r="AH70" i="2"/>
  <c r="AX70" i="2"/>
  <c r="N162" i="2"/>
  <c r="AZ70" i="2"/>
  <c r="AJ70" i="2"/>
  <c r="BL70" i="2"/>
  <c r="T162" i="2"/>
  <c r="AR70" i="2"/>
  <c r="BJ70" i="2"/>
  <c r="AP70" i="2"/>
  <c r="AV684" i="2"/>
  <c r="AJ492" i="3"/>
  <c r="AB604" i="3"/>
  <c r="Z604" i="3"/>
  <c r="V132" i="2"/>
  <c r="Z133" i="2"/>
  <c r="AB133" i="2"/>
  <c r="BJ133" i="2"/>
  <c r="AZ133" i="2"/>
  <c r="AX133" i="2"/>
  <c r="BL133" i="2"/>
  <c r="X485" i="2"/>
  <c r="AH485" i="2" s="1"/>
  <c r="AD250" i="2"/>
  <c r="BB250" i="2"/>
  <c r="AF250" i="2"/>
  <c r="BD250" i="2"/>
  <c r="P252" i="2"/>
  <c r="P309" i="2"/>
  <c r="AH600" i="2"/>
  <c r="AX600" i="2"/>
  <c r="AJ600" i="2"/>
  <c r="AZ600" i="2"/>
  <c r="V762" i="2"/>
  <c r="AH412" i="3"/>
  <c r="AB252" i="3"/>
  <c r="V254" i="3"/>
  <c r="Z252" i="3"/>
  <c r="V311" i="3"/>
  <c r="BD252" i="3"/>
  <c r="BB252" i="3"/>
  <c r="AF253" i="3"/>
  <c r="AD253" i="3"/>
  <c r="P315" i="3"/>
  <c r="P166" i="2"/>
  <c r="AF71" i="2"/>
  <c r="BB71" i="2"/>
  <c r="BD71" i="2"/>
  <c r="AD71" i="2"/>
  <c r="AN412" i="3"/>
  <c r="AV412" i="3"/>
  <c r="BF412" i="3"/>
  <c r="BH412" i="3"/>
  <c r="AL412" i="3"/>
  <c r="AT412" i="3"/>
  <c r="BF487" i="2"/>
  <c r="AN487" i="2"/>
  <c r="AT487" i="2"/>
  <c r="AL487" i="2"/>
  <c r="BH487" i="2"/>
  <c r="AV487" i="2"/>
  <c r="BJ688" i="3"/>
  <c r="BL688" i="3"/>
  <c r="AR688" i="3"/>
  <c r="AP688" i="3"/>
  <c r="Z493" i="3"/>
  <c r="AB493" i="3"/>
  <c r="AP651" i="2"/>
  <c r="AR651" i="2"/>
  <c r="Z492" i="3"/>
  <c r="BF489" i="3"/>
  <c r="AL489" i="3"/>
  <c r="AT489" i="3"/>
  <c r="BH489" i="3"/>
  <c r="AV489" i="3"/>
  <c r="AN489" i="3"/>
  <c r="AB486" i="2"/>
  <c r="V485" i="2"/>
  <c r="AZ485" i="2" s="1"/>
  <c r="Z486" i="2"/>
  <c r="AD310" i="2"/>
  <c r="BB310" i="2"/>
  <c r="AF310" i="2"/>
  <c r="BD310" i="2"/>
  <c r="P758" i="2"/>
  <c r="P762" i="2"/>
  <c r="AZ410" i="2"/>
  <c r="X344" i="3"/>
  <c r="AF344" i="3" s="1"/>
  <c r="AB345" i="3"/>
  <c r="Z345" i="3"/>
  <c r="BH490" i="2"/>
  <c r="AL490" i="2"/>
  <c r="AT490" i="2"/>
  <c r="AN490" i="2"/>
  <c r="AV490" i="2"/>
  <c r="R489" i="2"/>
  <c r="BF490" i="2"/>
  <c r="N166" i="3"/>
  <c r="X161" i="3"/>
  <c r="X767" i="3"/>
  <c r="X763" i="3"/>
  <c r="AL316" i="3"/>
  <c r="AT316" i="3"/>
  <c r="AN316" i="3"/>
  <c r="AV316" i="3"/>
  <c r="BF316" i="3"/>
  <c r="BH316" i="3"/>
  <c r="R772" i="3"/>
  <c r="BD490" i="2"/>
  <c r="BL486" i="2"/>
  <c r="Z348" i="2"/>
  <c r="AB348" i="2"/>
  <c r="N489" i="2"/>
  <c r="X764" i="3"/>
  <c r="X768" i="3"/>
  <c r="AD312" i="3"/>
  <c r="AF312" i="3"/>
  <c r="AZ656" i="3"/>
  <c r="AJ655" i="3"/>
  <c r="AH655" i="3"/>
  <c r="Z684" i="2"/>
  <c r="AB684" i="2"/>
  <c r="BD684" i="2"/>
  <c r="BB684" i="2"/>
  <c r="AF486" i="2"/>
  <c r="AP656" i="3"/>
  <c r="AR656" i="3"/>
  <c r="T655" i="3"/>
  <c r="BL656" i="3"/>
  <c r="BJ656" i="3"/>
  <c r="Z71" i="2"/>
  <c r="AB71" i="2"/>
  <c r="V758" i="2"/>
  <c r="AB491" i="2"/>
  <c r="P352" i="3"/>
  <c r="BB344" i="3"/>
  <c r="BD344" i="3"/>
  <c r="BF492" i="3"/>
  <c r="R491" i="3"/>
  <c r="AL492" i="3"/>
  <c r="AT492" i="3"/>
  <c r="AN492" i="3"/>
  <c r="BH492" i="3"/>
  <c r="AV492" i="3"/>
  <c r="AJ348" i="2"/>
  <c r="AZ348" i="2"/>
  <c r="AH348" i="2"/>
  <c r="AX348" i="2"/>
  <c r="AN491" i="2"/>
  <c r="AV491" i="2"/>
  <c r="BF491" i="2"/>
  <c r="BH491" i="2"/>
  <c r="AT491" i="2"/>
  <c r="AL491" i="2"/>
  <c r="AR133" i="3"/>
  <c r="BJ133" i="3"/>
  <c r="T132" i="3"/>
  <c r="BL133" i="3"/>
  <c r="AP133" i="3"/>
  <c r="AT133" i="3"/>
  <c r="AV133" i="3"/>
  <c r="AL250" i="2"/>
  <c r="AT250" i="2"/>
  <c r="AN250" i="2"/>
  <c r="AV250" i="2"/>
  <c r="BF250" i="2"/>
  <c r="R252" i="2"/>
  <c r="R309" i="2"/>
  <c r="BH250" i="2"/>
  <c r="BJ312" i="3"/>
  <c r="AP312" i="3"/>
  <c r="BL312" i="3"/>
  <c r="AR312" i="3"/>
  <c r="T768" i="3"/>
  <c r="T764" i="3"/>
  <c r="AR604" i="3"/>
  <c r="BJ604" i="3"/>
  <c r="BL604" i="3"/>
  <c r="AP604" i="3"/>
  <c r="AF488" i="3"/>
  <c r="X487" i="3"/>
  <c r="Z487" i="3" s="1"/>
  <c r="AR488" i="3"/>
  <c r="AD488" i="3"/>
  <c r="AP488" i="3"/>
  <c r="V491" i="3"/>
  <c r="AL493" i="3"/>
  <c r="AT493" i="3"/>
  <c r="BF493" i="3"/>
  <c r="AV493" i="3"/>
  <c r="AN493" i="3"/>
  <c r="BH493" i="3"/>
  <c r="Z410" i="2"/>
  <c r="AB410" i="2"/>
  <c r="BL490" i="2"/>
  <c r="AJ312" i="3"/>
  <c r="AX312" i="3"/>
  <c r="AZ312" i="3"/>
  <c r="AH312" i="3"/>
  <c r="N768" i="3"/>
  <c r="N764" i="3"/>
  <c r="BJ493" i="3"/>
  <c r="BL71" i="3"/>
  <c r="AR71" i="3"/>
  <c r="BJ71" i="3"/>
  <c r="AP71" i="3"/>
  <c r="N487" i="3"/>
  <c r="AD655" i="3"/>
  <c r="AF655" i="3"/>
  <c r="AN341" i="2"/>
  <c r="AV341" i="2"/>
  <c r="BF341" i="2"/>
  <c r="R343" i="2"/>
  <c r="BH341" i="2"/>
  <c r="AL341" i="2"/>
  <c r="AT341" i="2"/>
  <c r="R348" i="2"/>
  <c r="BJ410" i="2"/>
  <c r="AB70" i="3"/>
  <c r="Z70" i="3"/>
  <c r="V162" i="3"/>
  <c r="AZ71" i="3"/>
  <c r="BH652" i="2"/>
  <c r="R651" i="2"/>
  <c r="AL652" i="2"/>
  <c r="AT652" i="2"/>
  <c r="AN652" i="2"/>
  <c r="AV652" i="2"/>
  <c r="BF652" i="2"/>
  <c r="AB412" i="3"/>
  <c r="BL684" i="2"/>
  <c r="AP684" i="2"/>
  <c r="AR684" i="2"/>
  <c r="BJ684" i="2"/>
  <c r="AT604" i="3"/>
  <c r="AH487" i="2"/>
  <c r="AX487" i="2"/>
  <c r="AZ487" i="2"/>
  <c r="AJ487" i="2"/>
  <c r="N762" i="2"/>
  <c r="N758" i="2"/>
  <c r="X342" i="2"/>
  <c r="Z343" i="2"/>
  <c r="AB343" i="2"/>
  <c r="AX490" i="2"/>
  <c r="AH70" i="3"/>
  <c r="AX70" i="3"/>
  <c r="AJ70" i="3"/>
  <c r="AZ70" i="3"/>
  <c r="N162" i="3"/>
  <c r="X772" i="3"/>
  <c r="AF316" i="3"/>
  <c r="AD316" i="3"/>
  <c r="AH492" i="3"/>
  <c r="X757" i="2"/>
  <c r="AL70" i="2"/>
  <c r="AV70" i="2"/>
  <c r="BH70" i="2"/>
  <c r="AN70" i="2"/>
  <c r="AT70" i="2"/>
  <c r="R162" i="2"/>
  <c r="BF70" i="2"/>
  <c r="AJ412" i="3"/>
  <c r="BH132" i="3" l="1"/>
  <c r="BJ487" i="3"/>
  <c r="Z132" i="3"/>
  <c r="AZ132" i="3"/>
  <c r="BF132" i="3"/>
  <c r="AH491" i="3"/>
  <c r="V166" i="3"/>
  <c r="Z166" i="3" s="1"/>
  <c r="AB132" i="3"/>
  <c r="AJ309" i="2"/>
  <c r="AL655" i="3"/>
  <c r="AB252" i="2"/>
  <c r="AV655" i="3"/>
  <c r="AB309" i="2"/>
  <c r="V308" i="2"/>
  <c r="AB308" i="2" s="1"/>
  <c r="BL309" i="2"/>
  <c r="AZ345" i="3"/>
  <c r="BJ309" i="2"/>
  <c r="AX491" i="3"/>
  <c r="Z252" i="2"/>
  <c r="AX252" i="2"/>
  <c r="BJ252" i="2"/>
  <c r="V251" i="2"/>
  <c r="BJ251" i="2" s="1"/>
  <c r="AD162" i="3"/>
  <c r="AH252" i="2"/>
  <c r="BL651" i="2"/>
  <c r="AJ252" i="2"/>
  <c r="Z651" i="2"/>
  <c r="AZ350" i="3"/>
  <c r="AZ252" i="2"/>
  <c r="BJ651" i="2"/>
  <c r="P161" i="3"/>
  <c r="AD161" i="3" s="1"/>
  <c r="AX655" i="3"/>
  <c r="AX309" i="2"/>
  <c r="AH309" i="2"/>
  <c r="AZ309" i="2"/>
  <c r="P763" i="3"/>
  <c r="P762" i="3" s="1"/>
  <c r="AJ350" i="3"/>
  <c r="AH350" i="3"/>
  <c r="BD768" i="3"/>
  <c r="N344" i="3"/>
  <c r="AJ344" i="3" s="1"/>
  <c r="BD162" i="3"/>
  <c r="BB487" i="3"/>
  <c r="P767" i="3"/>
  <c r="AD767" i="3" s="1"/>
  <c r="AJ345" i="3"/>
  <c r="AX345" i="3"/>
  <c r="BB651" i="2"/>
  <c r="BD651" i="2"/>
  <c r="AF310" i="3"/>
  <c r="BD655" i="3"/>
  <c r="AD344" i="3"/>
  <c r="AD310" i="3"/>
  <c r="AF487" i="3"/>
  <c r="AD764" i="3"/>
  <c r="AF491" i="3"/>
  <c r="AP489" i="2"/>
  <c r="X756" i="2"/>
  <c r="BB655" i="3"/>
  <c r="AF489" i="2"/>
  <c r="X760" i="2"/>
  <c r="Z766" i="2"/>
  <c r="BB764" i="3"/>
  <c r="AR491" i="3"/>
  <c r="AD132" i="2"/>
  <c r="BD489" i="2"/>
  <c r="BB485" i="2"/>
  <c r="AP491" i="3"/>
  <c r="AD489" i="2"/>
  <c r="AD487" i="3"/>
  <c r="AD491" i="3"/>
  <c r="AF485" i="2"/>
  <c r="BL489" i="2"/>
  <c r="AD485" i="2"/>
  <c r="AF764" i="3"/>
  <c r="AB764" i="3"/>
  <c r="X762" i="3"/>
  <c r="AR487" i="3"/>
  <c r="AZ491" i="3"/>
  <c r="BL485" i="2"/>
  <c r="BB489" i="2"/>
  <c r="BJ489" i="2"/>
  <c r="AJ485" i="2"/>
  <c r="BD485" i="2"/>
  <c r="AH768" i="3"/>
  <c r="AX768" i="3"/>
  <c r="AJ768" i="3"/>
  <c r="AZ768" i="3"/>
  <c r="AF768" i="3"/>
  <c r="AD768" i="3"/>
  <c r="AZ489" i="2"/>
  <c r="AH489" i="2"/>
  <c r="AJ489" i="2"/>
  <c r="AX489" i="2"/>
  <c r="AD309" i="2"/>
  <c r="BB309" i="2"/>
  <c r="P308" i="2"/>
  <c r="AF309" i="2"/>
  <c r="BD309" i="2"/>
  <c r="AB132" i="2"/>
  <c r="Z132" i="2"/>
  <c r="BL132" i="2"/>
  <c r="BJ132" i="2"/>
  <c r="AZ132" i="2"/>
  <c r="AX132" i="2"/>
  <c r="T342" i="2"/>
  <c r="BL343" i="2"/>
  <c r="AP343" i="2"/>
  <c r="AR343" i="2"/>
  <c r="BJ343" i="2"/>
  <c r="Z772" i="3"/>
  <c r="AB772" i="3"/>
  <c r="BD772" i="3"/>
  <c r="BB772" i="3"/>
  <c r="AP764" i="3"/>
  <c r="BJ764" i="3"/>
  <c r="AR764" i="3"/>
  <c r="BL764" i="3"/>
  <c r="BL132" i="3"/>
  <c r="AP132" i="3"/>
  <c r="AR132" i="3"/>
  <c r="BJ132" i="3"/>
  <c r="AV132" i="3"/>
  <c r="AT132" i="3"/>
  <c r="AL491" i="3"/>
  <c r="AT491" i="3"/>
  <c r="BF491" i="3"/>
  <c r="AN491" i="3"/>
  <c r="BH491" i="3"/>
  <c r="AV491" i="3"/>
  <c r="BJ655" i="3"/>
  <c r="BL655" i="3"/>
  <c r="AR655" i="3"/>
  <c r="AP655" i="3"/>
  <c r="X766" i="3"/>
  <c r="AB254" i="3"/>
  <c r="Z254" i="3"/>
  <c r="V253" i="3"/>
  <c r="BD254" i="3"/>
  <c r="BB254" i="3"/>
  <c r="Z762" i="2"/>
  <c r="AB762" i="2"/>
  <c r="AD252" i="2"/>
  <c r="BB252" i="2"/>
  <c r="AF252" i="2"/>
  <c r="BD252" i="2"/>
  <c r="P251" i="2"/>
  <c r="BH350" i="3"/>
  <c r="AL350" i="3"/>
  <c r="AT350" i="3"/>
  <c r="AN350" i="3"/>
  <c r="AV350" i="3"/>
  <c r="BF350" i="3"/>
  <c r="AN345" i="3"/>
  <c r="AV345" i="3"/>
  <c r="BF345" i="3"/>
  <c r="BH345" i="3"/>
  <c r="R344" i="3"/>
  <c r="AL345" i="3"/>
  <c r="AT345" i="3"/>
  <c r="R310" i="3"/>
  <c r="BF311" i="3"/>
  <c r="AT311" i="3"/>
  <c r="AL311" i="3"/>
  <c r="AV311" i="3"/>
  <c r="BH311" i="3"/>
  <c r="AN311" i="3"/>
  <c r="BF162" i="3"/>
  <c r="BH162" i="3"/>
  <c r="R161" i="3"/>
  <c r="AL162" i="3"/>
  <c r="AT162" i="3"/>
  <c r="AN162" i="3"/>
  <c r="AV162" i="3"/>
  <c r="R767" i="3"/>
  <c r="R763" i="3"/>
  <c r="AB655" i="3"/>
  <c r="Z655" i="3"/>
  <c r="AV166" i="2"/>
  <c r="AT166" i="2"/>
  <c r="R165" i="2"/>
  <c r="AP772" i="3"/>
  <c r="BJ772" i="3"/>
  <c r="BL772" i="3"/>
  <c r="AR772" i="3"/>
  <c r="AB162" i="2"/>
  <c r="Z162" i="2"/>
  <c r="V161" i="2"/>
  <c r="V757" i="2"/>
  <c r="V761" i="2"/>
  <c r="Z764" i="3"/>
  <c r="P350" i="2"/>
  <c r="AD342" i="2"/>
  <c r="BB342" i="2"/>
  <c r="AF342" i="2"/>
  <c r="BD342" i="2"/>
  <c r="AP308" i="2"/>
  <c r="AR308" i="2"/>
  <c r="AB487" i="3"/>
  <c r="AH766" i="2"/>
  <c r="AX766" i="2"/>
  <c r="AZ766" i="2"/>
  <c r="AJ766" i="2"/>
  <c r="AR485" i="2"/>
  <c r="AL768" i="3"/>
  <c r="AT768" i="3"/>
  <c r="BF768" i="3"/>
  <c r="BH768" i="3"/>
  <c r="AV768" i="3"/>
  <c r="AN768" i="3"/>
  <c r="AP311" i="3"/>
  <c r="T310" i="3"/>
  <c r="BJ311" i="3"/>
  <c r="BL311" i="3"/>
  <c r="AR311" i="3"/>
  <c r="AR254" i="3"/>
  <c r="T253" i="3"/>
  <c r="BL254" i="3"/>
  <c r="AP254" i="3"/>
  <c r="BJ254" i="3"/>
  <c r="BF485" i="2"/>
  <c r="AL485" i="2"/>
  <c r="AV485" i="2"/>
  <c r="BH485" i="2"/>
  <c r="AN485" i="2"/>
  <c r="AT485" i="2"/>
  <c r="BJ491" i="3"/>
  <c r="AJ342" i="2"/>
  <c r="AZ342" i="2"/>
  <c r="N350" i="2"/>
  <c r="AX342" i="2"/>
  <c r="AH342" i="2"/>
  <c r="AF132" i="3"/>
  <c r="BD132" i="3"/>
  <c r="BB132" i="3"/>
  <c r="AD132" i="3"/>
  <c r="P166" i="3"/>
  <c r="AJ491" i="3"/>
  <c r="AJ762" i="2"/>
  <c r="AX762" i="2"/>
  <c r="AH762" i="2"/>
  <c r="AZ762" i="2"/>
  <c r="AH487" i="3"/>
  <c r="AX487" i="3"/>
  <c r="AJ487" i="3"/>
  <c r="AZ487" i="3"/>
  <c r="BF772" i="3"/>
  <c r="AL772" i="3"/>
  <c r="AT772" i="3"/>
  <c r="AV772" i="3"/>
  <c r="BH772" i="3"/>
  <c r="AN772" i="3"/>
  <c r="AD758" i="2"/>
  <c r="BB758" i="2"/>
  <c r="AF758" i="2"/>
  <c r="BD758" i="2"/>
  <c r="AJ162" i="2"/>
  <c r="AZ162" i="2"/>
  <c r="AX162" i="2"/>
  <c r="N161" i="2"/>
  <c r="N757" i="2"/>
  <c r="AH162" i="2"/>
  <c r="N761" i="2"/>
  <c r="BF766" i="2"/>
  <c r="AN766" i="2"/>
  <c r="AL766" i="2"/>
  <c r="AV766" i="2"/>
  <c r="BH766" i="2"/>
  <c r="AT766" i="2"/>
  <c r="BB132" i="2"/>
  <c r="N165" i="2"/>
  <c r="BH162" i="2"/>
  <c r="R161" i="2"/>
  <c r="AL162" i="2"/>
  <c r="AT162" i="2"/>
  <c r="AN162" i="2"/>
  <c r="AV162" i="2"/>
  <c r="BF162" i="2"/>
  <c r="R761" i="2"/>
  <c r="R757" i="2"/>
  <c r="X350" i="2"/>
  <c r="Z342" i="2"/>
  <c r="AB342" i="2"/>
  <c r="V161" i="3"/>
  <c r="Z162" i="3"/>
  <c r="AB162" i="3"/>
  <c r="V763" i="3"/>
  <c r="V767" i="3"/>
  <c r="BH348" i="2"/>
  <c r="AL348" i="2"/>
  <c r="AT348" i="2"/>
  <c r="AN348" i="2"/>
  <c r="AV348" i="2"/>
  <c r="BF348" i="2"/>
  <c r="AN343" i="2"/>
  <c r="AV343" i="2"/>
  <c r="BF343" i="2"/>
  <c r="BH343" i="2"/>
  <c r="R342" i="2"/>
  <c r="AL343" i="2"/>
  <c r="AT343" i="2"/>
  <c r="T166" i="3"/>
  <c r="AV166" i="3" s="1"/>
  <c r="BJ768" i="3"/>
  <c r="AP768" i="3"/>
  <c r="AR768" i="3"/>
  <c r="BL768" i="3"/>
  <c r="AL309" i="2"/>
  <c r="AT309" i="2"/>
  <c r="AN309" i="2"/>
  <c r="AV309" i="2"/>
  <c r="R308" i="2"/>
  <c r="BF309" i="2"/>
  <c r="BH309" i="2"/>
  <c r="BD491" i="3"/>
  <c r="BD352" i="3"/>
  <c r="BB352" i="3"/>
  <c r="Z758" i="2"/>
  <c r="AB758" i="2"/>
  <c r="AP487" i="3"/>
  <c r="AL489" i="2"/>
  <c r="AT489" i="2"/>
  <c r="AV489" i="2"/>
  <c r="BF489" i="2"/>
  <c r="BH489" i="2"/>
  <c r="AN489" i="2"/>
  <c r="Z485" i="2"/>
  <c r="AB485" i="2"/>
  <c r="BB162" i="3"/>
  <c r="AB768" i="3"/>
  <c r="AP313" i="2"/>
  <c r="AR313" i="2"/>
  <c r="T312" i="2"/>
  <c r="BF758" i="2"/>
  <c r="AL758" i="2"/>
  <c r="AT758" i="2"/>
  <c r="AV758" i="2"/>
  <c r="BH758" i="2"/>
  <c r="AN758" i="2"/>
  <c r="AD766" i="2"/>
  <c r="AF766" i="2"/>
  <c r="BB766" i="2"/>
  <c r="BD766" i="2"/>
  <c r="AR350" i="3"/>
  <c r="BJ350" i="3"/>
  <c r="BL350" i="3"/>
  <c r="AP350" i="3"/>
  <c r="BH132" i="2"/>
  <c r="AL132" i="2"/>
  <c r="AT132" i="2"/>
  <c r="AN132" i="2"/>
  <c r="AV132" i="2"/>
  <c r="BF132" i="2"/>
  <c r="BD132" i="2"/>
  <c r="R165" i="3"/>
  <c r="AL166" i="3"/>
  <c r="AN166" i="3"/>
  <c r="BJ485" i="2"/>
  <c r="BJ762" i="2"/>
  <c r="AR762" i="2"/>
  <c r="AP762" i="2"/>
  <c r="BL762" i="2"/>
  <c r="BF764" i="3"/>
  <c r="AL764" i="3"/>
  <c r="AT764" i="3"/>
  <c r="AN764" i="3"/>
  <c r="BH764" i="3"/>
  <c r="AV764" i="3"/>
  <c r="BF655" i="3"/>
  <c r="AT655" i="3"/>
  <c r="BL491" i="3"/>
  <c r="AH772" i="3"/>
  <c r="AX772" i="3"/>
  <c r="AJ772" i="3"/>
  <c r="AZ772" i="3"/>
  <c r="Z489" i="2"/>
  <c r="AB489" i="2"/>
  <c r="AX485" i="2"/>
  <c r="AP162" i="3"/>
  <c r="AR162" i="3"/>
  <c r="BJ162" i="3"/>
  <c r="T161" i="3"/>
  <c r="BL162" i="3"/>
  <c r="T767" i="3"/>
  <c r="T763" i="3"/>
  <c r="AD772" i="3"/>
  <c r="AF772" i="3"/>
  <c r="AH308" i="2"/>
  <c r="AJ308" i="2"/>
  <c r="P314" i="3"/>
  <c r="AD315" i="3"/>
  <c r="AF315" i="3"/>
  <c r="AR162" i="2"/>
  <c r="BJ162" i="2"/>
  <c r="T161" i="2"/>
  <c r="BL162" i="2"/>
  <c r="AP162" i="2"/>
  <c r="T757" i="2"/>
  <c r="T761" i="2"/>
  <c r="BF487" i="3"/>
  <c r="AL487" i="3"/>
  <c r="AT487" i="3"/>
  <c r="AN487" i="3"/>
  <c r="BH487" i="3"/>
  <c r="AV487" i="3"/>
  <c r="P161" i="2"/>
  <c r="AD162" i="2"/>
  <c r="BB162" i="2"/>
  <c r="AF162" i="2"/>
  <c r="BD162" i="2"/>
  <c r="P757" i="2"/>
  <c r="P761" i="2"/>
  <c r="AJ254" i="3"/>
  <c r="AZ254" i="3"/>
  <c r="N253" i="3"/>
  <c r="AX254" i="3"/>
  <c r="AH254" i="3"/>
  <c r="N161" i="3"/>
  <c r="AH162" i="3"/>
  <c r="AX162" i="3"/>
  <c r="AJ162" i="3"/>
  <c r="AZ162" i="3"/>
  <c r="N763" i="3"/>
  <c r="N767" i="3"/>
  <c r="AH758" i="2"/>
  <c r="AX758" i="2"/>
  <c r="AJ758" i="2"/>
  <c r="AZ758" i="2"/>
  <c r="AN651" i="2"/>
  <c r="AV651" i="2"/>
  <c r="BF651" i="2"/>
  <c r="BH651" i="2"/>
  <c r="AL651" i="2"/>
  <c r="AT651" i="2"/>
  <c r="AH764" i="3"/>
  <c r="AX764" i="3"/>
  <c r="AZ764" i="3"/>
  <c r="AJ764" i="3"/>
  <c r="Z491" i="3"/>
  <c r="AB491" i="3"/>
  <c r="R251" i="2"/>
  <c r="AL252" i="2"/>
  <c r="AT252" i="2"/>
  <c r="AN252" i="2"/>
  <c r="AV252" i="2"/>
  <c r="BF252" i="2"/>
  <c r="BH252" i="2"/>
  <c r="BB491" i="3"/>
  <c r="V166" i="2"/>
  <c r="BH166" i="2" s="1"/>
  <c r="AH251" i="2"/>
  <c r="AJ251" i="2"/>
  <c r="N313" i="2"/>
  <c r="N165" i="3"/>
  <c r="AH166" i="3"/>
  <c r="AJ166" i="3"/>
  <c r="X352" i="3"/>
  <c r="AB344" i="3"/>
  <c r="Z344" i="3"/>
  <c r="AD762" i="2"/>
  <c r="BB762" i="2"/>
  <c r="BD762" i="2"/>
  <c r="AF762" i="2"/>
  <c r="Z768" i="3"/>
  <c r="P165" i="2"/>
  <c r="Z311" i="3"/>
  <c r="V310" i="3"/>
  <c r="AB311" i="3"/>
  <c r="BD311" i="3"/>
  <c r="BB311" i="3"/>
  <c r="AH651" i="2"/>
  <c r="AX651" i="2"/>
  <c r="AJ651" i="2"/>
  <c r="AZ651" i="2"/>
  <c r="AP766" i="2"/>
  <c r="BJ766" i="2"/>
  <c r="AR766" i="2"/>
  <c r="BL766" i="2"/>
  <c r="BH254" i="3"/>
  <c r="AN254" i="3"/>
  <c r="AV254" i="3"/>
  <c r="BF254" i="3"/>
  <c r="R253" i="3"/>
  <c r="AT254" i="3"/>
  <c r="AL254" i="3"/>
  <c r="AL762" i="2"/>
  <c r="AT762" i="2"/>
  <c r="AV762" i="2"/>
  <c r="BF762" i="2"/>
  <c r="AN762" i="2"/>
  <c r="BH762" i="2"/>
  <c r="T344" i="3"/>
  <c r="BL345" i="3"/>
  <c r="AP345" i="3"/>
  <c r="AR345" i="3"/>
  <c r="BJ345" i="3"/>
  <c r="AR348" i="2"/>
  <c r="BJ348" i="2"/>
  <c r="BL348" i="2"/>
  <c r="AP348" i="2"/>
  <c r="T165" i="2"/>
  <c r="AP132" i="2"/>
  <c r="AR132" i="2"/>
  <c r="AH132" i="2"/>
  <c r="X166" i="2"/>
  <c r="AJ166" i="2" s="1"/>
  <c r="AJ132" i="2"/>
  <c r="AP485" i="2"/>
  <c r="AP758" i="2"/>
  <c r="BJ758" i="2"/>
  <c r="BL758" i="2"/>
  <c r="AR758" i="2"/>
  <c r="AH311" i="3"/>
  <c r="AX311" i="3"/>
  <c r="AJ311" i="3"/>
  <c r="N310" i="3"/>
  <c r="AZ311" i="3"/>
  <c r="BH655" i="3"/>
  <c r="BH166" i="3" l="1"/>
  <c r="AX166" i="3"/>
  <c r="AB166" i="3"/>
  <c r="V165" i="3"/>
  <c r="AZ165" i="3" s="1"/>
  <c r="AZ166" i="3"/>
  <c r="BF166" i="3"/>
  <c r="BJ308" i="2"/>
  <c r="AB251" i="2"/>
  <c r="AX251" i="2"/>
  <c r="Z251" i="2"/>
  <c r="BL251" i="2"/>
  <c r="AX308" i="2"/>
  <c r="AZ308" i="2"/>
  <c r="AZ251" i="2"/>
  <c r="V313" i="2"/>
  <c r="AZ313" i="2" s="1"/>
  <c r="Z308" i="2"/>
  <c r="BL308" i="2"/>
  <c r="BD763" i="3"/>
  <c r="AF161" i="3"/>
  <c r="AH344" i="3"/>
  <c r="AD763" i="3"/>
  <c r="BB763" i="3"/>
  <c r="AF763" i="3"/>
  <c r="BB161" i="3"/>
  <c r="N765" i="2"/>
  <c r="N764" i="2" s="1"/>
  <c r="AX344" i="3"/>
  <c r="AZ344" i="3"/>
  <c r="N352" i="3"/>
  <c r="AH352" i="3" s="1"/>
  <c r="BD767" i="3"/>
  <c r="AF767" i="3"/>
  <c r="P766" i="3"/>
  <c r="AD766" i="3" s="1"/>
  <c r="AT166" i="3"/>
  <c r="BL166" i="2"/>
  <c r="BB166" i="2"/>
  <c r="BJ166" i="2"/>
  <c r="BD166" i="2"/>
  <c r="AR166" i="2"/>
  <c r="AH166" i="2"/>
  <c r="Z310" i="3"/>
  <c r="AB310" i="3"/>
  <c r="BB310" i="3"/>
  <c r="BD310" i="3"/>
  <c r="AP310" i="3"/>
  <c r="BJ310" i="3"/>
  <c r="AR310" i="3"/>
  <c r="BL310" i="3"/>
  <c r="AF350" i="2"/>
  <c r="BD350" i="2"/>
  <c r="BB350" i="2"/>
  <c r="AD350" i="2"/>
  <c r="BF767" i="3"/>
  <c r="R766" i="3"/>
  <c r="AL767" i="3"/>
  <c r="AT767" i="3"/>
  <c r="AV767" i="3"/>
  <c r="AN767" i="3"/>
  <c r="BH767" i="3"/>
  <c r="AH310" i="3"/>
  <c r="AX310" i="3"/>
  <c r="AZ310" i="3"/>
  <c r="AJ310" i="3"/>
  <c r="N312" i="2"/>
  <c r="AH313" i="2"/>
  <c r="AJ313" i="2"/>
  <c r="BF251" i="2"/>
  <c r="R313" i="2"/>
  <c r="BH251" i="2"/>
  <c r="AL251" i="2"/>
  <c r="AT251" i="2"/>
  <c r="AN251" i="2"/>
  <c r="AV251" i="2"/>
  <c r="N766" i="3"/>
  <c r="AH767" i="3"/>
  <c r="AX767" i="3"/>
  <c r="AJ767" i="3"/>
  <c r="AZ767" i="3"/>
  <c r="AD761" i="2"/>
  <c r="BB761" i="2"/>
  <c r="BD761" i="2"/>
  <c r="P760" i="2"/>
  <c r="AF761" i="2"/>
  <c r="BJ757" i="2"/>
  <c r="AP757" i="2"/>
  <c r="T756" i="2"/>
  <c r="BL757" i="2"/>
  <c r="AR757" i="2"/>
  <c r="BJ161" i="3"/>
  <c r="BL161" i="3"/>
  <c r="AP161" i="3"/>
  <c r="AR161" i="3"/>
  <c r="AD762" i="3"/>
  <c r="AF762" i="3"/>
  <c r="BH342" i="2"/>
  <c r="AL342" i="2"/>
  <c r="AT342" i="2"/>
  <c r="R350" i="2"/>
  <c r="AN342" i="2"/>
  <c r="AV342" i="2"/>
  <c r="BF342" i="2"/>
  <c r="V762" i="3"/>
  <c r="BB762" i="3" s="1"/>
  <c r="Z763" i="3"/>
  <c r="AB763" i="3"/>
  <c r="AZ166" i="2"/>
  <c r="N760" i="2"/>
  <c r="AH761" i="2"/>
  <c r="AX761" i="2"/>
  <c r="AJ761" i="2"/>
  <c r="AZ761" i="2"/>
  <c r="V756" i="2"/>
  <c r="Z757" i="2"/>
  <c r="AB757" i="2"/>
  <c r="AL166" i="2"/>
  <c r="AN166" i="2"/>
  <c r="AL161" i="3"/>
  <c r="AT161" i="3"/>
  <c r="AN161" i="3"/>
  <c r="AV161" i="3"/>
  <c r="BF161" i="3"/>
  <c r="BH161" i="3"/>
  <c r="AD308" i="2"/>
  <c r="BB308" i="2"/>
  <c r="AF308" i="2"/>
  <c r="BD308" i="2"/>
  <c r="AH165" i="3"/>
  <c r="AJ165" i="3"/>
  <c r="AP761" i="2"/>
  <c r="AR761" i="2"/>
  <c r="BL761" i="2"/>
  <c r="T760" i="2"/>
  <c r="BJ761" i="2"/>
  <c r="BL161" i="2"/>
  <c r="AP161" i="2"/>
  <c r="AR161" i="2"/>
  <c r="BJ161" i="2"/>
  <c r="V766" i="3"/>
  <c r="Z767" i="3"/>
  <c r="AB767" i="3"/>
  <c r="AH161" i="2"/>
  <c r="AX161" i="2"/>
  <c r="AJ161" i="2"/>
  <c r="AZ161" i="2"/>
  <c r="BD161" i="3"/>
  <c r="AB253" i="3"/>
  <c r="Z253" i="3"/>
  <c r="V315" i="3"/>
  <c r="BD253" i="3"/>
  <c r="BB253" i="3"/>
  <c r="AP166" i="2"/>
  <c r="AR344" i="3"/>
  <c r="BJ344" i="3"/>
  <c r="BL344" i="3"/>
  <c r="T352" i="3"/>
  <c r="AP344" i="3"/>
  <c r="BB767" i="3"/>
  <c r="Z352" i="3"/>
  <c r="AB352" i="3"/>
  <c r="X771" i="3"/>
  <c r="X770" i="3" s="1"/>
  <c r="N762" i="3"/>
  <c r="AH763" i="3"/>
  <c r="AX763" i="3"/>
  <c r="AJ763" i="3"/>
  <c r="AZ763" i="3"/>
  <c r="AJ253" i="3"/>
  <c r="AZ253" i="3"/>
  <c r="AH253" i="3"/>
  <c r="AX253" i="3"/>
  <c r="N315" i="3"/>
  <c r="AD757" i="2"/>
  <c r="BB757" i="2"/>
  <c r="BD757" i="2"/>
  <c r="AF757" i="2"/>
  <c r="P756" i="2"/>
  <c r="BJ763" i="3"/>
  <c r="AP763" i="3"/>
  <c r="AR763" i="3"/>
  <c r="T762" i="3"/>
  <c r="BL763" i="3"/>
  <c r="AP312" i="2"/>
  <c r="AR312" i="2"/>
  <c r="AF352" i="3"/>
  <c r="BJ166" i="3"/>
  <c r="T165" i="3"/>
  <c r="AT165" i="3" s="1"/>
  <c r="BL166" i="3"/>
  <c r="AP166" i="3"/>
  <c r="AR166" i="3"/>
  <c r="AB350" i="2"/>
  <c r="Z350" i="2"/>
  <c r="AN161" i="2"/>
  <c r="AV161" i="2"/>
  <c r="BF161" i="2"/>
  <c r="BH161" i="2"/>
  <c r="AL161" i="2"/>
  <c r="AT161" i="2"/>
  <c r="Z161" i="2"/>
  <c r="AB161" i="2"/>
  <c r="BF310" i="3"/>
  <c r="AN310" i="3"/>
  <c r="AT310" i="3"/>
  <c r="BH310" i="3"/>
  <c r="AL310" i="3"/>
  <c r="AV310" i="3"/>
  <c r="BH344" i="3"/>
  <c r="AL344" i="3"/>
  <c r="AT344" i="3"/>
  <c r="R352" i="3"/>
  <c r="AN344" i="3"/>
  <c r="AV344" i="3"/>
  <c r="BF344" i="3"/>
  <c r="AN253" i="3"/>
  <c r="AV253" i="3"/>
  <c r="BH253" i="3"/>
  <c r="AT253" i="3"/>
  <c r="BF253" i="3"/>
  <c r="AL253" i="3"/>
  <c r="R315" i="3"/>
  <c r="Z161" i="3"/>
  <c r="AB161" i="3"/>
  <c r="BF761" i="2"/>
  <c r="R760" i="2"/>
  <c r="AL761" i="2"/>
  <c r="AT761" i="2"/>
  <c r="AN761" i="2"/>
  <c r="BH761" i="2"/>
  <c r="AV761" i="2"/>
  <c r="V760" i="2"/>
  <c r="Z761" i="2"/>
  <c r="AB761" i="2"/>
  <c r="X165" i="2"/>
  <c r="AP165" i="2" s="1"/>
  <c r="X765" i="2"/>
  <c r="X764" i="2" s="1"/>
  <c r="AD166" i="2"/>
  <c r="AF166" i="2"/>
  <c r="V165" i="2"/>
  <c r="BL165" i="2" s="1"/>
  <c r="Z166" i="2"/>
  <c r="AB166" i="2"/>
  <c r="AH161" i="3"/>
  <c r="AX161" i="3"/>
  <c r="AJ161" i="3"/>
  <c r="AZ161" i="3"/>
  <c r="AF161" i="2"/>
  <c r="BD161" i="2"/>
  <c r="AD161" i="2"/>
  <c r="BB161" i="2"/>
  <c r="AD314" i="3"/>
  <c r="AF314" i="3"/>
  <c r="AP767" i="3"/>
  <c r="BJ767" i="3"/>
  <c r="T766" i="3"/>
  <c r="BL767" i="3"/>
  <c r="AR767" i="3"/>
  <c r="AL165" i="3"/>
  <c r="AN165" i="3"/>
  <c r="AD352" i="3"/>
  <c r="AL308" i="2"/>
  <c r="AT308" i="2"/>
  <c r="AN308" i="2"/>
  <c r="AV308" i="2"/>
  <c r="BF308" i="2"/>
  <c r="BH308" i="2"/>
  <c r="R756" i="2"/>
  <c r="AL757" i="2"/>
  <c r="AT757" i="2"/>
  <c r="BF757" i="2"/>
  <c r="AN757" i="2"/>
  <c r="AV757" i="2"/>
  <c r="BH757" i="2"/>
  <c r="AX166" i="2"/>
  <c r="N756" i="2"/>
  <c r="AH757" i="2"/>
  <c r="AX757" i="2"/>
  <c r="AJ757" i="2"/>
  <c r="AZ757" i="2"/>
  <c r="AD166" i="3"/>
  <c r="BB166" i="3"/>
  <c r="AF166" i="3"/>
  <c r="BD166" i="3"/>
  <c r="P165" i="3"/>
  <c r="P771" i="3"/>
  <c r="AH350" i="2"/>
  <c r="AX350" i="2"/>
  <c r="AJ350" i="2"/>
  <c r="AZ350" i="2"/>
  <c r="BL253" i="3"/>
  <c r="AR253" i="3"/>
  <c r="BJ253" i="3"/>
  <c r="AP253" i="3"/>
  <c r="T315" i="3"/>
  <c r="AT165" i="2"/>
  <c r="AV165" i="2"/>
  <c r="BF166" i="2"/>
  <c r="R762" i="3"/>
  <c r="AL763" i="3"/>
  <c r="AT763" i="3"/>
  <c r="BF763" i="3"/>
  <c r="BH763" i="3"/>
  <c r="AV763" i="3"/>
  <c r="AN763" i="3"/>
  <c r="AD251" i="2"/>
  <c r="BB251" i="2"/>
  <c r="BD251" i="2"/>
  <c r="P313" i="2"/>
  <c r="AF251" i="2"/>
  <c r="AR342" i="2"/>
  <c r="BJ342" i="2"/>
  <c r="BL342" i="2"/>
  <c r="T350" i="2"/>
  <c r="AP342" i="2"/>
  <c r="AX313" i="2" l="1"/>
  <c r="Z165" i="3"/>
  <c r="BH165" i="3"/>
  <c r="BF165" i="3"/>
  <c r="AX165" i="3"/>
  <c r="AB165" i="3"/>
  <c r="V765" i="2"/>
  <c r="Z765" i="2" s="1"/>
  <c r="Z313" i="2"/>
  <c r="AB313" i="2"/>
  <c r="V312" i="2"/>
  <c r="BJ312" i="2" s="1"/>
  <c r="BL313" i="2"/>
  <c r="BJ313" i="2"/>
  <c r="AZ352" i="3"/>
  <c r="AJ352" i="3"/>
  <c r="AX352" i="3"/>
  <c r="AV165" i="3"/>
  <c r="AF766" i="3"/>
  <c r="BB766" i="3"/>
  <c r="BH165" i="2"/>
  <c r="BD766" i="3"/>
  <c r="BF165" i="2"/>
  <c r="AN165" i="2"/>
  <c r="AL165" i="2"/>
  <c r="AH165" i="2"/>
  <c r="AJ765" i="2"/>
  <c r="AD165" i="2"/>
  <c r="AP315" i="3"/>
  <c r="T314" i="3"/>
  <c r="AR315" i="3"/>
  <c r="BJ315" i="3"/>
  <c r="BL315" i="3"/>
  <c r="AH766" i="3"/>
  <c r="AX766" i="3"/>
  <c r="AJ766" i="3"/>
  <c r="AZ766" i="3"/>
  <c r="AH756" i="2"/>
  <c r="AX756" i="2"/>
  <c r="AJ756" i="2"/>
  <c r="AZ756" i="2"/>
  <c r="BF756" i="2"/>
  <c r="AL756" i="2"/>
  <c r="AT756" i="2"/>
  <c r="AN756" i="2"/>
  <c r="BH756" i="2"/>
  <c r="AV756" i="2"/>
  <c r="AB165" i="2"/>
  <c r="Z165" i="2"/>
  <c r="BJ165" i="2"/>
  <c r="AN352" i="3"/>
  <c r="AV352" i="3"/>
  <c r="BF352" i="3"/>
  <c r="BH352" i="3"/>
  <c r="AL352" i="3"/>
  <c r="AT352" i="3"/>
  <c r="T771" i="3"/>
  <c r="AP165" i="3"/>
  <c r="AR165" i="3"/>
  <c r="BJ165" i="3"/>
  <c r="BL165" i="3"/>
  <c r="AP762" i="3"/>
  <c r="BJ762" i="3"/>
  <c r="BL762" i="3"/>
  <c r="AR762" i="3"/>
  <c r="AH762" i="3"/>
  <c r="AX762" i="3"/>
  <c r="AJ762" i="3"/>
  <c r="AZ762" i="3"/>
  <c r="BL352" i="3"/>
  <c r="AP352" i="3"/>
  <c r="AR352" i="3"/>
  <c r="BJ352" i="3"/>
  <c r="BJ760" i="2"/>
  <c r="AP760" i="2"/>
  <c r="AR760" i="2"/>
  <c r="BL760" i="2"/>
  <c r="Z756" i="2"/>
  <c r="AB756" i="2"/>
  <c r="AZ165" i="2"/>
  <c r="BD165" i="2"/>
  <c r="AL766" i="3"/>
  <c r="AT766" i="3"/>
  <c r="BF766" i="3"/>
  <c r="AN766" i="3"/>
  <c r="BH766" i="3"/>
  <c r="AV766" i="3"/>
  <c r="AH764" i="2"/>
  <c r="AJ764" i="2"/>
  <c r="BD762" i="3"/>
  <c r="AD760" i="2"/>
  <c r="BB760" i="2"/>
  <c r="AF760" i="2"/>
  <c r="BD760" i="2"/>
  <c r="AH312" i="2"/>
  <c r="AJ312" i="2"/>
  <c r="BL350" i="2"/>
  <c r="AP350" i="2"/>
  <c r="AR350" i="2"/>
  <c r="BJ350" i="2"/>
  <c r="T765" i="2"/>
  <c r="P312" i="2"/>
  <c r="AD313" i="2"/>
  <c r="BB313" i="2"/>
  <c r="BD313" i="2"/>
  <c r="AF313" i="2"/>
  <c r="P765" i="2"/>
  <c r="BJ766" i="3"/>
  <c r="AP766" i="3"/>
  <c r="AR766" i="3"/>
  <c r="BL766" i="3"/>
  <c r="AL760" i="2"/>
  <c r="AT760" i="2"/>
  <c r="BF760" i="2"/>
  <c r="BH760" i="2"/>
  <c r="AV760" i="2"/>
  <c r="AN760" i="2"/>
  <c r="AR165" i="2"/>
  <c r="Z766" i="3"/>
  <c r="AB766" i="3"/>
  <c r="AH760" i="2"/>
  <c r="AX760" i="2"/>
  <c r="AJ760" i="2"/>
  <c r="AZ760" i="2"/>
  <c r="AJ165" i="2"/>
  <c r="BF313" i="2"/>
  <c r="BH313" i="2"/>
  <c r="R312" i="2"/>
  <c r="AL313" i="2"/>
  <c r="AT313" i="2"/>
  <c r="AV313" i="2"/>
  <c r="AN313" i="2"/>
  <c r="R765" i="2"/>
  <c r="AF165" i="2"/>
  <c r="BF762" i="3"/>
  <c r="AL762" i="3"/>
  <c r="AT762" i="3"/>
  <c r="AV762" i="3"/>
  <c r="AN762" i="3"/>
  <c r="BH762" i="3"/>
  <c r="AD165" i="3"/>
  <c r="BB165" i="3"/>
  <c r="BD165" i="3"/>
  <c r="AF165" i="3"/>
  <c r="R314" i="3"/>
  <c r="BF315" i="3"/>
  <c r="BH315" i="3"/>
  <c r="AL315" i="3"/>
  <c r="AT315" i="3"/>
  <c r="AN315" i="3"/>
  <c r="AV315" i="3"/>
  <c r="R771" i="3"/>
  <c r="AH315" i="3"/>
  <c r="AX315" i="3"/>
  <c r="AJ315" i="3"/>
  <c r="AZ315" i="3"/>
  <c r="N314" i="3"/>
  <c r="N771" i="3"/>
  <c r="Z315" i="3"/>
  <c r="AB315" i="3"/>
  <c r="V314" i="3"/>
  <c r="BD315" i="3"/>
  <c r="V771" i="3"/>
  <c r="BB771" i="3" s="1"/>
  <c r="BB315" i="3"/>
  <c r="Z762" i="3"/>
  <c r="AB762" i="3"/>
  <c r="AN350" i="2"/>
  <c r="AV350" i="2"/>
  <c r="BF350" i="2"/>
  <c r="BH350" i="2"/>
  <c r="AT350" i="2"/>
  <c r="AL350" i="2"/>
  <c r="AP756" i="2"/>
  <c r="BJ756" i="2"/>
  <c r="AR756" i="2"/>
  <c r="BL756" i="2"/>
  <c r="AD771" i="3"/>
  <c r="P770" i="3"/>
  <c r="AF771" i="3"/>
  <c r="Z760" i="2"/>
  <c r="AB760" i="2"/>
  <c r="AD756" i="2"/>
  <c r="BB756" i="2"/>
  <c r="BD756" i="2"/>
  <c r="AF756" i="2"/>
  <c r="AX165" i="2"/>
  <c r="BB165" i="2"/>
  <c r="AH765" i="2"/>
  <c r="AB765" i="2" l="1"/>
  <c r="AX312" i="2"/>
  <c r="AZ765" i="2"/>
  <c r="AX765" i="2"/>
  <c r="V764" i="2"/>
  <c r="AX764" i="2" s="1"/>
  <c r="BL312" i="2"/>
  <c r="Z312" i="2"/>
  <c r="AZ312" i="2"/>
  <c r="AB312" i="2"/>
  <c r="BD771" i="3"/>
  <c r="R764" i="2"/>
  <c r="AL765" i="2"/>
  <c r="AT765" i="2"/>
  <c r="AN765" i="2"/>
  <c r="BH765" i="2"/>
  <c r="AV765" i="2"/>
  <c r="BF765" i="2"/>
  <c r="N770" i="3"/>
  <c r="AH771" i="3"/>
  <c r="AX771" i="3"/>
  <c r="AJ771" i="3"/>
  <c r="AZ771" i="3"/>
  <c r="AL312" i="2"/>
  <c r="AT312" i="2"/>
  <c r="AN312" i="2"/>
  <c r="AV312" i="2"/>
  <c r="BF312" i="2"/>
  <c r="BH312" i="2"/>
  <c r="AD312" i="2"/>
  <c r="BB312" i="2"/>
  <c r="AF312" i="2"/>
  <c r="BD312" i="2"/>
  <c r="BJ771" i="3"/>
  <c r="AP771" i="3"/>
  <c r="AR771" i="3"/>
  <c r="BL771" i="3"/>
  <c r="T770" i="3"/>
  <c r="Z314" i="3"/>
  <c r="AB314" i="3"/>
  <c r="BB314" i="3"/>
  <c r="BD314" i="3"/>
  <c r="AH314" i="3"/>
  <c r="AX314" i="3"/>
  <c r="AZ314" i="3"/>
  <c r="AJ314" i="3"/>
  <c r="BF314" i="3"/>
  <c r="AL314" i="3"/>
  <c r="AV314" i="3"/>
  <c r="BH314" i="3"/>
  <c r="AN314" i="3"/>
  <c r="AT314" i="3"/>
  <c r="BJ765" i="2"/>
  <c r="T764" i="2"/>
  <c r="AP765" i="2"/>
  <c r="BL765" i="2"/>
  <c r="AR765" i="2"/>
  <c r="AP314" i="3"/>
  <c r="BJ314" i="3"/>
  <c r="AR314" i="3"/>
  <c r="BL314" i="3"/>
  <c r="V770" i="3"/>
  <c r="BD770" i="3" s="1"/>
  <c r="Z771" i="3"/>
  <c r="AB771" i="3"/>
  <c r="AD765" i="2"/>
  <c r="BB765" i="2"/>
  <c r="P764" i="2"/>
  <c r="AF765" i="2"/>
  <c r="BD765" i="2"/>
  <c r="AD770" i="3"/>
  <c r="AF770" i="3"/>
  <c r="R770" i="3"/>
  <c r="AL771" i="3"/>
  <c r="AT771" i="3"/>
  <c r="BF771" i="3"/>
  <c r="AN771" i="3"/>
  <c r="BH771" i="3"/>
  <c r="AV771" i="3"/>
  <c r="BB770" i="3" l="1"/>
  <c r="AZ764" i="2"/>
  <c r="Z764" i="2"/>
  <c r="AB764" i="2"/>
  <c r="BF770" i="3"/>
  <c r="AL770" i="3"/>
  <c r="AT770" i="3"/>
  <c r="AN770" i="3"/>
  <c r="BH770" i="3"/>
  <c r="AV770" i="3"/>
  <c r="AD764" i="2"/>
  <c r="BD764" i="2"/>
  <c r="AF764" i="2"/>
  <c r="BB764" i="2"/>
  <c r="AP770" i="3"/>
  <c r="BJ770" i="3"/>
  <c r="AR770" i="3"/>
  <c r="BL770" i="3"/>
  <c r="Z770" i="3"/>
  <c r="AB770" i="3"/>
  <c r="AP764" i="2"/>
  <c r="BJ764" i="2"/>
  <c r="BL764" i="2"/>
  <c r="AR764" i="2"/>
  <c r="AH770" i="3"/>
  <c r="AX770" i="3"/>
  <c r="AJ770" i="3"/>
  <c r="AZ770" i="3"/>
  <c r="BF764" i="2"/>
  <c r="AL764" i="2"/>
  <c r="AV764" i="2"/>
  <c r="BH764" i="2"/>
  <c r="AN764" i="2"/>
  <c r="AT764" i="2"/>
</calcChain>
</file>

<file path=xl/sharedStrings.xml><?xml version="1.0" encoding="utf-8"?>
<sst xmlns="http://schemas.openxmlformats.org/spreadsheetml/2006/main" count="2994" uniqueCount="548">
  <si>
    <t>TOTAL, IES</t>
  </si>
  <si>
    <t>Federal Family Education Loans Liquidating Account (HEA IV-B)</t>
  </si>
  <si>
    <t>Campus-based programs:</t>
  </si>
  <si>
    <t>Federal administration (FCRA section 505(e))</t>
  </si>
  <si>
    <t>Total, FFEL Program Account</t>
  </si>
  <si>
    <t>Federal administration</t>
  </si>
  <si>
    <t>Other aid for institutions:</t>
  </si>
  <si>
    <t>International education and foreign language studies:</t>
  </si>
  <si>
    <t>Domestic programs (HEA VI-A and B)</t>
  </si>
  <si>
    <t>Overseas programs (MECEA section 102(b)(6))</t>
  </si>
  <si>
    <t>Facilities maintenance (section 8008)</t>
  </si>
  <si>
    <t>Construction (section 8007)</t>
  </si>
  <si>
    <t>Payments for Federal property (section 8002)</t>
  </si>
  <si>
    <t>(b)</t>
  </si>
  <si>
    <t>(d)</t>
  </si>
  <si>
    <t>(c)</t>
  </si>
  <si>
    <t>(e)</t>
  </si>
  <si>
    <t>(f)</t>
  </si>
  <si>
    <t>4.</t>
  </si>
  <si>
    <t>5.</t>
  </si>
  <si>
    <t>6.</t>
  </si>
  <si>
    <t>OFFICE OF POSTSECONDARY EDUCATION (OPE)</t>
  </si>
  <si>
    <t>Student Financial Assistance</t>
  </si>
  <si>
    <t>Higher Education</t>
  </si>
  <si>
    <t>DEPARTMENTAL MANAGEMENT</t>
  </si>
  <si>
    <t>(1)</t>
  </si>
  <si>
    <t>(2)</t>
  </si>
  <si>
    <t>Office, Account, Program and Activity</t>
  </si>
  <si>
    <t>OFFICE OF ELEMENTARY AND SECONDARY EDUCATION (OESE)</t>
  </si>
  <si>
    <t>D</t>
  </si>
  <si>
    <t>Education for the Disadvantaged</t>
  </si>
  <si>
    <t xml:space="preserve"> </t>
  </si>
  <si>
    <t>Impact Aid (ESEA VIII)</t>
  </si>
  <si>
    <t>M</t>
  </si>
  <si>
    <t>School Improvement Programs</t>
  </si>
  <si>
    <t>1.</t>
  </si>
  <si>
    <t>2.</t>
  </si>
  <si>
    <t>3.</t>
  </si>
  <si>
    <t>(a)</t>
  </si>
  <si>
    <t>Subtotal</t>
  </si>
  <si>
    <t>Total</t>
  </si>
  <si>
    <t>Grants to local educational agencies (ESEA I-A):</t>
  </si>
  <si>
    <t>Basic grants (section 1124)</t>
  </si>
  <si>
    <t>Concentration grants (section 1124A)</t>
  </si>
  <si>
    <t>Annual appropriation</t>
  </si>
  <si>
    <t>State agency programs:</t>
  </si>
  <si>
    <t>Migrant (ESEA I-C)</t>
  </si>
  <si>
    <t>Neglected and delinquent (ESEA I-D)</t>
  </si>
  <si>
    <t>Total, Budget authority</t>
  </si>
  <si>
    <t>Current</t>
  </si>
  <si>
    <t>Payments for federally connected children (section 8003):</t>
  </si>
  <si>
    <t>Payments for children with disabilities (section 8003(d))</t>
  </si>
  <si>
    <t>Basic support payments (section 8003(b))</t>
  </si>
  <si>
    <t>Subtotal, State grants</t>
  </si>
  <si>
    <t>8.</t>
  </si>
  <si>
    <t>Training and advisory services (CRA IV)</t>
  </si>
  <si>
    <t>TOTAL BUDGET AUTHORITY, OESE</t>
  </si>
  <si>
    <t>State grants:</t>
  </si>
  <si>
    <t>Discretionary</t>
  </si>
  <si>
    <t>Client assistance State grants (RA section 112)</t>
  </si>
  <si>
    <t>Independent living (RA VII):</t>
  </si>
  <si>
    <t>Services for older blind individuals (Chapter 2)</t>
  </si>
  <si>
    <t>TOTAL BUDGET AUTHORITY, OSERS</t>
  </si>
  <si>
    <t>National programs (section 114)</t>
  </si>
  <si>
    <t>Assistance for students:</t>
  </si>
  <si>
    <t>Federal TRIO programs (HEA IV-A-2, Chapter 1)</t>
  </si>
  <si>
    <t>Child care access means parents in school (HEA IV-A-7)</t>
  </si>
  <si>
    <t>Howard University Hospital (20 U.S.C. 128)</t>
  </si>
  <si>
    <t>TOTAL, OPE</t>
  </si>
  <si>
    <t>Discretionary funds</t>
  </si>
  <si>
    <t>Mandatory funds</t>
  </si>
  <si>
    <t>Office for Civil Rights (DEOA, section 203)</t>
  </si>
  <si>
    <t>Mandatory</t>
  </si>
  <si>
    <t>Fund for the Improvement of Postsecondary Education (HEA VII-B)</t>
  </si>
  <si>
    <t>College Housing and Academic Facilities Loans Program Account</t>
  </si>
  <si>
    <t>(HEA section 121)</t>
  </si>
  <si>
    <t>Subtotal, Campus-based programs</t>
  </si>
  <si>
    <t>Mandatory baseline</t>
  </si>
  <si>
    <t>College Housing and Academic Facilities Loans Liquidating Account</t>
  </si>
  <si>
    <t>College Housing Loans Liquidating Account (HEA section 121)</t>
  </si>
  <si>
    <t>Gaining early awareness and readiness for undergraduate programs</t>
  </si>
  <si>
    <t>(GEAR UP) (HEA IV-A-2, Chapter 2)</t>
  </si>
  <si>
    <t>OFFICE OF SPECIAL EDUCATION AND REHABILITATIVE SERVICES</t>
  </si>
  <si>
    <t>(OSERS)</t>
  </si>
  <si>
    <t>section 317)</t>
  </si>
  <si>
    <t>American Printing House for the Blind (20 U.S.C. 101 et seq.)</t>
  </si>
  <si>
    <t>Historically Black College and University Capital Financing Program</t>
  </si>
  <si>
    <t>Account (HEA III-D)</t>
  </si>
  <si>
    <t>Education for the Disadvantaged (continued)</t>
  </si>
  <si>
    <t>Targeted grants (section 1125)</t>
  </si>
  <si>
    <t>Maximum award (in whole dollars)</t>
  </si>
  <si>
    <t>Recipients (in thousands)</t>
  </si>
  <si>
    <t>Improving teacher quality (ESEA II):</t>
  </si>
  <si>
    <t>Alaska Native education equity (ESEA VII-C)</t>
  </si>
  <si>
    <t>Rural education (ESEA VI-B)</t>
  </si>
  <si>
    <t>Grants to local educational agencies (Part A-1)</t>
  </si>
  <si>
    <t>Special programs for Indian children (Part A-2)</t>
  </si>
  <si>
    <t>National activities (Part A-3)</t>
  </si>
  <si>
    <t>Program Administration (DEOA)</t>
  </si>
  <si>
    <t>Contributions (DEOA, section 421)</t>
  </si>
  <si>
    <t>Indian Education (ESEA VII)</t>
  </si>
  <si>
    <t>Subtotal, loan subsidies</t>
  </si>
  <si>
    <t>Federal administration (HEA IV-D section 458):</t>
  </si>
  <si>
    <t>Howard University</t>
  </si>
  <si>
    <t>General support (20 U.S.C. 121 et seq.)</t>
  </si>
  <si>
    <t>Subtotal, Grants to LEAs</t>
  </si>
  <si>
    <t>OFFICE OF ENGLISH LANGUAGE ACQUISITION</t>
  </si>
  <si>
    <t>TOTAL, OELA</t>
  </si>
  <si>
    <t>Institute of Education Sciences</t>
  </si>
  <si>
    <t>Statistics (ESRA I-C)</t>
  </si>
  <si>
    <t>National assessment (section 303)</t>
  </si>
  <si>
    <t>National Assessment Governing Board (section 302)</t>
  </si>
  <si>
    <t>Research and statistics:</t>
  </si>
  <si>
    <t>Innovation and Improvement</t>
  </si>
  <si>
    <t>State assessments (ESEA VI-A-1)</t>
  </si>
  <si>
    <t>INSTITUTE OF EDUCATION SCIENCES (IES)</t>
  </si>
  <si>
    <t>Safe Schools and Citizenship Education</t>
  </si>
  <si>
    <t>Assessment (NAEPAA):</t>
  </si>
  <si>
    <t>National Technical Institute for the Deaf (EDA I-B and section 207)</t>
  </si>
  <si>
    <t>Gallaudet University (EDA I-A and section 207)</t>
  </si>
  <si>
    <t>FEDERAL STUDENT AID (FSA)</t>
  </si>
  <si>
    <t>OFFICE OF INNOVATION AND IMPROVEMENT (OII)</t>
  </si>
  <si>
    <t>Research, development, and dissemination (ESRA I-A, B and D)</t>
  </si>
  <si>
    <t>Regional educational laboratories (ESRA section 174)</t>
  </si>
  <si>
    <t>Federal Pell grants (HEA IV-A-1):</t>
  </si>
  <si>
    <t>Subtotal, Adult education</t>
  </si>
  <si>
    <t>GPRA data/HEA program evaluation (Department of Education Appropriations Act)</t>
  </si>
  <si>
    <t>Vocational rehabilitation State grants:</t>
  </si>
  <si>
    <t>Comprehensive centers (ETAA section 203)</t>
  </si>
  <si>
    <t>Personnel preparation (section 662)</t>
  </si>
  <si>
    <t>Parent information centers (sections 671-673)</t>
  </si>
  <si>
    <t>Special education studies and evaluations (IDEA, section 664)</t>
  </si>
  <si>
    <t>(g)</t>
  </si>
  <si>
    <t>School leadership (ESEA section 2151(b))</t>
  </si>
  <si>
    <t>Research in special education (ESRA, Part E)</t>
  </si>
  <si>
    <t>Education for homeless children and youths (MVHAA Title VII-B)</t>
  </si>
  <si>
    <t>Supplemental education grants (Compact of Free Association Act)</t>
  </si>
  <si>
    <t>Reestimate of existing loan subsidies</t>
  </si>
  <si>
    <t>Payments for services to guaranty agencies</t>
  </si>
  <si>
    <t xml:space="preserve">   Code</t>
  </si>
  <si>
    <t xml:space="preserve">TOTAL, DEPARTMENTAL MANAGEMENT </t>
  </si>
  <si>
    <t>State personnel development (Subpart 1)</t>
  </si>
  <si>
    <t>(h)</t>
  </si>
  <si>
    <t>(i)</t>
  </si>
  <si>
    <t/>
  </si>
  <si>
    <t>Upward reestimate of existing loans</t>
  </si>
  <si>
    <t>Upward modification of existing loans</t>
  </si>
  <si>
    <t>Downward reestimate of existing loans (non-add)</t>
  </si>
  <si>
    <t>Net reestimate of existing loans (non-add)</t>
  </si>
  <si>
    <t>Subtotal, new loan subsidies and net reestimate/modification (non-add)</t>
  </si>
  <si>
    <t>Net modification of existing loans (non-add)</t>
  </si>
  <si>
    <t>Career, Technical, and Adult Education</t>
  </si>
  <si>
    <t>Career and technical education (Carl D. Perkins CTEA):</t>
  </si>
  <si>
    <t>Subtotal, Career and technical education</t>
  </si>
  <si>
    <t>General Fund Receipts</t>
  </si>
  <si>
    <t>Total, new loan subsidies and net reestimate/modification (non-add)</t>
  </si>
  <si>
    <t>Higher Education Facilities Loans Liquidating Account (HEA section 121)</t>
  </si>
  <si>
    <t>Tribally controlled postsecondary career and technical institutions (CTEA section 117)</t>
  </si>
  <si>
    <t>Percent</t>
  </si>
  <si>
    <t>English Language Acquisition (ESEA III, Part A)</t>
  </si>
  <si>
    <t>Student Aid Administration (HEA I-D and IV-D, section 458)</t>
  </si>
  <si>
    <t>(j)</t>
  </si>
  <si>
    <t>(k)</t>
  </si>
  <si>
    <t>(l)</t>
  </si>
  <si>
    <t>Higher Education (continued)</t>
  </si>
  <si>
    <t>College access challenge grant program (HEA VII-E)</t>
  </si>
  <si>
    <t>Strengthening institutions (HEA III-A, section 311)</t>
  </si>
  <si>
    <t>Strengthening tribally controlled colleges and universities (HEA III-A, section 316)</t>
  </si>
  <si>
    <t>Strengthening Alaska Native and Native Hawaiian-serving institutions (HEA III-A,</t>
  </si>
  <si>
    <t>Strengthening HBCUs (HEA III-B, section 323)</t>
  </si>
  <si>
    <t>Strengthening historically Black graduate institutions (HEA III-B, section 326)</t>
  </si>
  <si>
    <t>Minority science and engineering improvement (HEA III-E-1)</t>
  </si>
  <si>
    <t>Subtotal, Aid for institutional development</t>
  </si>
  <si>
    <t>Aid for institutional development:</t>
  </si>
  <si>
    <t xml:space="preserve">  Total</t>
  </si>
  <si>
    <t>Amount</t>
  </si>
  <si>
    <t xml:space="preserve">Discretionary program costs </t>
  </si>
  <si>
    <t>Mandatory add-on</t>
  </si>
  <si>
    <t>Loan subsidies</t>
  </si>
  <si>
    <t>(m)</t>
  </si>
  <si>
    <t>(n)</t>
  </si>
  <si>
    <t>(HEA III-F, section 371)</t>
  </si>
  <si>
    <t>institutions (HEA III-F, section 371)</t>
  </si>
  <si>
    <t xml:space="preserve"> (HEA VIII, section 898)</t>
  </si>
  <si>
    <t>Aid for Hispanic-serving institutions:</t>
  </si>
  <si>
    <t>Islander-serving institutions (HEA III-F, section 371)</t>
  </si>
  <si>
    <t xml:space="preserve">Mandatory program costs </t>
  </si>
  <si>
    <t>(o)</t>
  </si>
  <si>
    <t>Strengthening Native American-serving nontribal institutions (HEA III-A, section 319)</t>
  </si>
  <si>
    <t>Mandatory strengthening predominantly Black institutions (HEA III-F, section 371)</t>
  </si>
  <si>
    <t>Mandatory strengthening Native American-serving nontribal institutions (HEA III-F, section 371)</t>
  </si>
  <si>
    <t>Federal Pell Grants Program Information (memorandum entry):</t>
  </si>
  <si>
    <t>Discretionary appropriation</t>
  </si>
  <si>
    <t>Prior year surplus/(shortfall)</t>
  </si>
  <si>
    <t>Mandatory appropriation</t>
  </si>
  <si>
    <t>Total resources</t>
  </si>
  <si>
    <t>Total, program costs</t>
  </si>
  <si>
    <t>Discretionary program current year surplus/(shortfall)</t>
  </si>
  <si>
    <t>Mandatory program current year surplus/(shortfall)</t>
  </si>
  <si>
    <t>Total, surplus/(shortfall)</t>
  </si>
  <si>
    <t>Total maximum award</t>
  </si>
  <si>
    <t>Developing Hispanic-serving institutions (HEA V-A)</t>
  </si>
  <si>
    <t>institutions (HEA III-A, section 320)</t>
  </si>
  <si>
    <t>Base award</t>
  </si>
  <si>
    <t>21st century community learning centers (ESEA IV-B)</t>
  </si>
  <si>
    <t>Education finance incentive grants (section 1125A)</t>
  </si>
  <si>
    <t>Evaluation (ESEA sections 1501 and 1503)</t>
  </si>
  <si>
    <t>Special programs for migrant students (HEA IV-A-5)</t>
  </si>
  <si>
    <t xml:space="preserve">Special Education </t>
  </si>
  <si>
    <t>Grants to Indians (RA Title I-C)</t>
  </si>
  <si>
    <t>Adult education:</t>
  </si>
  <si>
    <t xml:space="preserve">Strengthening Asian American- and Native American Pacific Islander-serving </t>
  </si>
  <si>
    <t xml:space="preserve">Mandatory strengthening Asian American- and Native American Pacific  </t>
  </si>
  <si>
    <t>State grants (Title I)</t>
  </si>
  <si>
    <t>New loan subsidy</t>
  </si>
  <si>
    <t>Subtotal, Federal Pell grants</t>
  </si>
  <si>
    <t>Promoting postbaccalaureate opportunities for Hispanic Americans (HEA V, section 512)</t>
  </si>
  <si>
    <t>Mandatory promoting postbaccalaureate opportunities for Hispanic Americans</t>
  </si>
  <si>
    <t>TOTAL BUDGET AUTHORITY, FSA</t>
  </si>
  <si>
    <t>higher education (HEA VII-D-2)</t>
  </si>
  <si>
    <t>Model transition programs for students with intellectual disabilities into</t>
  </si>
  <si>
    <t>d</t>
  </si>
  <si>
    <t>b</t>
  </si>
  <si>
    <t>c</t>
  </si>
  <si>
    <t>Education for Native Hawaiians (ESEA VII-B)</t>
  </si>
  <si>
    <t>a</t>
  </si>
  <si>
    <t>KEY</t>
  </si>
  <si>
    <t>Fund for the Improvement of Postsecondary Education:</t>
  </si>
  <si>
    <t>1</t>
  </si>
  <si>
    <t>2</t>
  </si>
  <si>
    <t>Program</t>
  </si>
  <si>
    <t>Discretionary funds (excluding Pell Grants)</t>
  </si>
  <si>
    <t xml:space="preserve">  </t>
  </si>
  <si>
    <t xml:space="preserve">Mandatory strengthening tribally controlled colleges and universities </t>
  </si>
  <si>
    <t>Mandatory strengthening HBCUs (HEA III-F, section 371)</t>
  </si>
  <si>
    <t>Mandatory developing HSI STEM and articulation programs (HEA III-F, section 371(b)(2)(B))</t>
  </si>
  <si>
    <t xml:space="preserve">Perkins loan repayments </t>
  </si>
  <si>
    <t>Perkins institutional fund recall (mandatory)</t>
  </si>
  <si>
    <t>CHAFL downward reestimate of loan subsidies</t>
  </si>
  <si>
    <t>FDSL downward reestimate of loan subsidies</t>
  </si>
  <si>
    <t>FFEL downward reestimate of loan subsidies</t>
  </si>
  <si>
    <t xml:space="preserve">Perkins loan negative loan subsidies </t>
  </si>
  <si>
    <t xml:space="preserve">Proprietary receipts </t>
  </si>
  <si>
    <t xml:space="preserve">Discretionary </t>
  </si>
  <si>
    <t xml:space="preserve">Mandatory </t>
  </si>
  <si>
    <t>Mentoring for individuals with intellectual disabilities (pending legislation)</t>
  </si>
  <si>
    <t xml:space="preserve">Mandatory strengthening Alaska Native and Native Hawaiian-serving </t>
  </si>
  <si>
    <t>Training (RA section 302)</t>
  </si>
  <si>
    <t>Demonstration and training programs (RA Section 303)</t>
  </si>
  <si>
    <t xml:space="preserve">Upward reestimate of existing loans </t>
  </si>
  <si>
    <t xml:space="preserve">Subtotal, loan subsidies </t>
  </si>
  <si>
    <t>TEACH downward modification/negative loan subsidies</t>
  </si>
  <si>
    <t xml:space="preserve">General receipts, not otherwise specified </t>
  </si>
  <si>
    <t xml:space="preserve">Other Mandatory Accounts </t>
  </si>
  <si>
    <t>Accounts are shown under the administering office that has primary responsibility for most programs in that account; however, there may be some programs that are administered by another office.</t>
  </si>
  <si>
    <t>The total budget authority reflects funds that become available in the fiscal year shown, which includes new amounts provided for that fiscal year and amounts advanced from the prior year's appropriation.</t>
  </si>
  <si>
    <t xml:space="preserve">Health Education Assistance Loans Liquidating Account </t>
  </si>
  <si>
    <t xml:space="preserve">Current </t>
  </si>
  <si>
    <t xml:space="preserve">Federal Perkins Loan Program </t>
  </si>
  <si>
    <t>New loan subsidies (proposed legislation)</t>
  </si>
  <si>
    <t xml:space="preserve">New net loan subsidies (non-add) </t>
  </si>
  <si>
    <t xml:space="preserve">Total, Federal Perkins loan program amount </t>
  </si>
  <si>
    <t xml:space="preserve">Mandatory Funding for Discretionary Program Costs </t>
  </si>
  <si>
    <t>Graduate assistance in areas of national need (HEA VII-A-2)</t>
  </si>
  <si>
    <t xml:space="preserve">Special Fund Receipts </t>
  </si>
  <si>
    <t xml:space="preserve">Detail may not add to totals due to rounding.  </t>
  </si>
  <si>
    <r>
      <t xml:space="preserve">Grants to States (RA Title I-A, sections 110 and 111) </t>
    </r>
    <r>
      <rPr>
        <vertAlign val="superscript"/>
        <sz val="11"/>
        <color indexed="9"/>
        <rFont val="Arial"/>
        <family val="2"/>
      </rPr>
      <t>1</t>
    </r>
  </si>
  <si>
    <r>
      <t xml:space="preserve">BUDGET AUTHORITY TOTAL </t>
    </r>
    <r>
      <rPr>
        <vertAlign val="superscript"/>
        <sz val="11"/>
        <color indexed="9"/>
        <rFont val="Arial"/>
        <family val="2"/>
      </rPr>
      <t>2</t>
    </r>
  </si>
  <si>
    <t xml:space="preserve">Federal supplemental educational opportunity grants (HEA IV-A-3) </t>
  </si>
  <si>
    <r>
      <t>Federal work-study (HEA IV-C)</t>
    </r>
    <r>
      <rPr>
        <vertAlign val="superscript"/>
        <sz val="11"/>
        <color indexed="8"/>
        <rFont val="Arial"/>
        <family val="2"/>
      </rPr>
      <t xml:space="preserve"> </t>
    </r>
  </si>
  <si>
    <t xml:space="preserve">Federal Family Education Loans Program Account (HEA IV-B) </t>
  </si>
  <si>
    <r>
      <t xml:space="preserve">New net loan subsidy (non-add) </t>
    </r>
    <r>
      <rPr>
        <vertAlign val="superscript"/>
        <sz val="11"/>
        <color indexed="8"/>
        <rFont val="Arial"/>
        <family val="2"/>
      </rPr>
      <t>1</t>
    </r>
  </si>
  <si>
    <t xml:space="preserve">Federal Direct Student Loans Program Account (HEA IV-D) </t>
  </si>
  <si>
    <t xml:space="preserve">Total </t>
  </si>
  <si>
    <t>HBCU capital financing downward reestimate of loan subsidies</t>
  </si>
  <si>
    <t xml:space="preserve">Advance for succeeding fiscal year </t>
  </si>
  <si>
    <t>Total, Appropriation</t>
  </si>
  <si>
    <t>TOTAL APPROPRIATION, OESE</t>
  </si>
  <si>
    <t>TOTAL APPROPRIATION, OSERS</t>
  </si>
  <si>
    <t>TOTAL APPROPRIATION, FSA</t>
  </si>
  <si>
    <r>
      <t xml:space="preserve">APPROPRIATION TOTAL </t>
    </r>
    <r>
      <rPr>
        <vertAlign val="superscript"/>
        <sz val="11"/>
        <color indexed="42"/>
        <rFont val="Arial"/>
        <family val="2"/>
      </rPr>
      <t>2</t>
    </r>
  </si>
  <si>
    <t>Educational technology, media, and materials (section 674)</t>
  </si>
  <si>
    <t xml:space="preserve">Annual appropriation </t>
  </si>
  <si>
    <t xml:space="preserve">School Readiness (proposed legislation) </t>
  </si>
  <si>
    <t xml:space="preserve">Preschool for all </t>
  </si>
  <si>
    <t>Mandatory funding for discretionary program costs</t>
  </si>
  <si>
    <t xml:space="preserve">NOTES:  D = discretionary program; M = mandatory program; FY = fiscal year </t>
  </si>
  <si>
    <t xml:space="preserve">Discretionary Pell grants </t>
  </si>
  <si>
    <r>
      <t xml:space="preserve">UNDISTRIBUTED ESEA </t>
    </r>
    <r>
      <rPr>
        <vertAlign val="superscript"/>
        <sz val="11"/>
        <color indexed="8"/>
        <rFont val="Arial"/>
        <family val="2"/>
      </rPr>
      <t>2</t>
    </r>
  </si>
  <si>
    <t>Promise Neighborhoods (ESEA V-D, subpart 1)</t>
  </si>
  <si>
    <t>3</t>
  </si>
  <si>
    <t>OFFICE OF CAREER, TECHNICAL, AND ADULT EDUCATION (CTAE)</t>
  </si>
  <si>
    <t>TOTAL APPROPRIATION, CTAE</t>
  </si>
  <si>
    <t>TOTAL BUDGET AUTHORITY, CTAE</t>
  </si>
  <si>
    <t>College success grants for minority-serving institutions (HEA VII-B; proposed legislation)</t>
  </si>
  <si>
    <r>
      <t xml:space="preserve">Race to the Top (ARRA section 14006) </t>
    </r>
    <r>
      <rPr>
        <vertAlign val="superscript"/>
        <sz val="11"/>
        <color indexed="8"/>
        <rFont val="Arial"/>
        <family val="2"/>
      </rPr>
      <t>1</t>
    </r>
  </si>
  <si>
    <t xml:space="preserve">Transition to teaching (ESEA II-C-1-B) </t>
  </si>
  <si>
    <t xml:space="preserve">Salaries and expenses </t>
  </si>
  <si>
    <t>NOTES:  Appropriation totals reflect the total funds provided in the year of appropriation, including advance appropriation amounts that do not become available until the succeeding fiscal year.</t>
  </si>
  <si>
    <t>Supported employment State grants (RA VI-8)</t>
  </si>
  <si>
    <t>Helen Keller National Center for Deaf-Blind Youths and Adults (HKNCA)</t>
  </si>
  <si>
    <t>Protection and advocacy of individual rights (RA section 509)</t>
  </si>
  <si>
    <t>Statewide longitudinal data systems (ETAA section 208)</t>
  </si>
  <si>
    <t>School improvement grants (ESEA section 1003(g)):</t>
  </si>
  <si>
    <r>
      <t xml:space="preserve">Upward modification of existing loans </t>
    </r>
    <r>
      <rPr>
        <vertAlign val="superscript"/>
        <sz val="11"/>
        <color indexed="8"/>
        <rFont val="Arial"/>
        <family val="2"/>
      </rPr>
      <t>2</t>
    </r>
  </si>
  <si>
    <t xml:space="preserve">Student Financial Assistance debt collection </t>
  </si>
  <si>
    <t>High school reform (proposed legislation)</t>
  </si>
  <si>
    <t xml:space="preserve">2015 CROmnibus </t>
  </si>
  <si>
    <r>
      <t>Subtotal</t>
    </r>
    <r>
      <rPr>
        <vertAlign val="superscript"/>
        <sz val="11"/>
        <color indexed="8"/>
        <rFont val="Arial"/>
        <family val="2"/>
      </rPr>
      <t xml:space="preserve"> </t>
    </r>
  </si>
  <si>
    <t>Programs of national significance (subpart 1)</t>
  </si>
  <si>
    <t xml:space="preserve">Fund for the Improvement of Education (ESEA V-D): </t>
  </si>
  <si>
    <t xml:space="preserve">2016 President's Budget </t>
  </si>
  <si>
    <r>
      <t>Improving teacher quality State grants (Part A)</t>
    </r>
    <r>
      <rPr>
        <vertAlign val="superscript"/>
        <sz val="11"/>
        <color indexed="8"/>
        <rFont val="Arial"/>
        <family val="2"/>
      </rPr>
      <t xml:space="preserve"> </t>
    </r>
  </si>
  <si>
    <r>
      <t>Mathematics and science partnerships (Part B)</t>
    </r>
    <r>
      <rPr>
        <sz val="12"/>
        <color indexed="8"/>
        <rFont val="Arial"/>
        <family val="2"/>
      </rPr>
      <t xml:space="preserve"> </t>
    </r>
  </si>
  <si>
    <r>
      <t>Prior year's advance</t>
    </r>
    <r>
      <rPr>
        <sz val="11"/>
        <color indexed="8"/>
        <rFont val="Arial"/>
        <family val="2"/>
      </rPr>
      <t xml:space="preserve"> </t>
    </r>
  </si>
  <si>
    <r>
      <t>Advance for succeeding fiscal year</t>
    </r>
    <r>
      <rPr>
        <vertAlign val="superscript"/>
        <sz val="11"/>
        <color indexed="8"/>
        <rFont val="Arial"/>
        <family val="2"/>
      </rPr>
      <t xml:space="preserve"> </t>
    </r>
  </si>
  <si>
    <t xml:space="preserve">Striving readers (ESEA I-E, section 1502) </t>
  </si>
  <si>
    <t xml:space="preserve">Prior year's advance </t>
  </si>
  <si>
    <t xml:space="preserve">Arts in education (subpart 15) </t>
  </si>
  <si>
    <r>
      <t xml:space="preserve">Special Olympics education programs (Special Olympics Sport and Empowerment Act) </t>
    </r>
    <r>
      <rPr>
        <vertAlign val="superscript"/>
        <sz val="11"/>
        <color indexed="8"/>
        <rFont val="Arial"/>
        <family val="2"/>
      </rPr>
      <t>1</t>
    </r>
  </si>
  <si>
    <r>
      <t xml:space="preserve">Technical assistance and dissemination (section 663) </t>
    </r>
    <r>
      <rPr>
        <vertAlign val="superscript"/>
        <sz val="11"/>
        <color indexed="8"/>
        <rFont val="Arial"/>
        <family val="2"/>
      </rPr>
      <t>1</t>
    </r>
  </si>
  <si>
    <r>
      <t>Assistive technology programs (ATA, sections 4, 5, and 6)</t>
    </r>
    <r>
      <rPr>
        <vertAlign val="superscript"/>
        <sz val="11"/>
        <color indexed="8"/>
        <rFont val="Arial"/>
        <family val="2"/>
      </rPr>
      <t xml:space="preserve"> 1</t>
    </r>
  </si>
  <si>
    <r>
      <t xml:space="preserve">National Institute on Disability and Rehabilitation Research (RA II) </t>
    </r>
    <r>
      <rPr>
        <vertAlign val="superscript"/>
        <sz val="11"/>
        <color indexed="8"/>
        <rFont val="Arial"/>
        <family val="2"/>
      </rPr>
      <t>1</t>
    </r>
  </si>
  <si>
    <r>
      <t xml:space="preserve">Centers (Chapter 1, Part C) </t>
    </r>
    <r>
      <rPr>
        <vertAlign val="superscript"/>
        <sz val="11"/>
        <color indexed="8"/>
        <rFont val="Arial"/>
        <family val="2"/>
      </rPr>
      <t>1</t>
    </r>
  </si>
  <si>
    <r>
      <t xml:space="preserve">State grants (Chapter 1, Part B) </t>
    </r>
    <r>
      <rPr>
        <vertAlign val="superscript"/>
        <sz val="11"/>
        <color indexed="8"/>
        <rFont val="Arial"/>
        <family val="2"/>
      </rPr>
      <t>1</t>
    </r>
  </si>
  <si>
    <t>Adult basic and literacy education State grants (AEFLA)</t>
  </si>
  <si>
    <t>National leadership activities (AEFLA section 242)</t>
  </si>
  <si>
    <t>Compared to 2015 Appropriation</t>
  </si>
  <si>
    <r>
      <t xml:space="preserve">Preschool development grants </t>
    </r>
    <r>
      <rPr>
        <vertAlign val="superscript"/>
        <sz val="11"/>
        <color indexed="8"/>
        <rFont val="Arial"/>
        <family val="2"/>
      </rPr>
      <t>1</t>
    </r>
  </si>
  <si>
    <t xml:space="preserve">Building modernization </t>
  </si>
  <si>
    <t>The Department of Education Appropriations Act, 2015, provided up to $1,000 thousand for relocation of, and renovation of buildings occupied by Department staff.</t>
  </si>
  <si>
    <t xml:space="preserve">Magnet schools assistance (ESEA V-C) </t>
  </si>
  <si>
    <t>Office of Inspector General (DEOA, section 212)</t>
  </si>
  <si>
    <r>
      <t xml:space="preserve">Downward modification of existing loans (non-add) </t>
    </r>
    <r>
      <rPr>
        <vertAlign val="superscript"/>
        <sz val="11"/>
        <color indexed="8"/>
        <rFont val="Arial"/>
        <family val="2"/>
      </rPr>
      <t>3</t>
    </r>
  </si>
  <si>
    <t>The FY 2015 Appropriation column reflects an estimated upward modification in the baseline for expanding the Pay As You Earn (PAYE) repayment plan to all eligible borrowers, regardless of when they borrowed.</t>
  </si>
  <si>
    <t>The FY 2016 President's Budget column reflects a downward modification related to proposed policies affecting the PAYE repayment plan.</t>
  </si>
  <si>
    <t xml:space="preserve">Charter schools grants (ESEA V-B) </t>
  </si>
  <si>
    <t xml:space="preserve">Advanced placement (ESEA I-G) </t>
  </si>
  <si>
    <t>Ready-to-learn television (ESEA II-D-3)</t>
  </si>
  <si>
    <r>
      <t xml:space="preserve">TOTAL, OII </t>
    </r>
    <r>
      <rPr>
        <vertAlign val="superscript"/>
        <sz val="11"/>
        <color indexed="8"/>
        <rFont val="Arial"/>
        <family val="2"/>
      </rPr>
      <t>1</t>
    </r>
  </si>
  <si>
    <t xml:space="preserve">Rehabilitation Services </t>
  </si>
  <si>
    <t>HEAL downward reestimate of loan subsidies</t>
  </si>
  <si>
    <t>Teacher and principal pathways (proposed legislation)</t>
  </si>
  <si>
    <t xml:space="preserve">per Section 491 of the Workforce Innovation and Opportunity Act, P.L.113-128. </t>
  </si>
  <si>
    <r>
      <t xml:space="preserve">Next generation high schools </t>
    </r>
    <r>
      <rPr>
        <sz val="12"/>
        <color indexed="8"/>
        <rFont val="Arial"/>
        <family val="2"/>
      </rPr>
      <t>(proposed legislation)</t>
    </r>
  </si>
  <si>
    <t>Teaching for tomorrow (proposed legislation)</t>
  </si>
  <si>
    <t>America's College Promise (proposed legislation)</t>
  </si>
  <si>
    <t>Leveraging what works (proposed legislation)</t>
  </si>
  <si>
    <t>Teacher and principal pathways:</t>
  </si>
  <si>
    <r>
      <t xml:space="preserve">Iraq and Afghanistan Service Grants (P.L. 111-39) </t>
    </r>
    <r>
      <rPr>
        <vertAlign val="superscript"/>
        <sz val="11"/>
        <color indexed="8"/>
        <rFont val="Arial"/>
        <family val="2"/>
      </rPr>
      <t>1</t>
    </r>
  </si>
  <si>
    <t xml:space="preserve">The 2016 President’s Budget column reflects the budget proposal to end the current Iraq and Afghanistan Service Grant program and consolidate it into the Pell Grant program. </t>
  </si>
  <si>
    <r>
      <t xml:space="preserve">Teacher quality partnership (HEA II-A) </t>
    </r>
    <r>
      <rPr>
        <vertAlign val="superscript"/>
        <sz val="11"/>
        <color indexed="8"/>
        <rFont val="Arial"/>
        <family val="2"/>
      </rPr>
      <t>1</t>
    </r>
  </si>
  <si>
    <r>
      <t>Mandatory Pell grants</t>
    </r>
    <r>
      <rPr>
        <vertAlign val="superscript"/>
        <sz val="12"/>
        <color indexed="8"/>
        <rFont val="Arial"/>
        <family val="2"/>
      </rPr>
      <t xml:space="preserve"> </t>
    </r>
    <r>
      <rPr>
        <vertAlign val="superscript"/>
        <sz val="11"/>
        <color indexed="8"/>
        <rFont val="Arial"/>
        <family val="2"/>
      </rPr>
      <t>1</t>
    </r>
  </si>
  <si>
    <t>TEACH Grants (HEA IV-A-9)</t>
  </si>
  <si>
    <t xml:space="preserve">Safe and drug-free schools and communities national activities (ESEA IV-A-2, section 4121) </t>
  </si>
  <si>
    <t>Grants to States (IDEA B-611)</t>
  </si>
  <si>
    <t>Preschool grants (IDEA B-619)</t>
  </si>
  <si>
    <t>Grants for infants and families (IDEA C)</t>
  </si>
  <si>
    <t>National activities (IDEA D):</t>
  </si>
  <si>
    <t>Investing in innovation (ARRA section 14007)</t>
  </si>
  <si>
    <t xml:space="preserve">Pre-1992 student loans </t>
  </si>
  <si>
    <t>Subtotal, new loan subsidies and net reestimate (non-add)</t>
  </si>
  <si>
    <t>Educational technology State grants (ESEA II-D-1 and 2)</t>
  </si>
  <si>
    <t xml:space="preserve">New loan subsidies </t>
  </si>
  <si>
    <t>First in the World (HEA VII)</t>
  </si>
  <si>
    <t>Compared to 2016 President's Budget</t>
  </si>
  <si>
    <t>2016 House Full Committee</t>
  </si>
  <si>
    <t xml:space="preserve">2016 Appropriation </t>
  </si>
  <si>
    <t>Excludes $250,000 thousand for Preschool Development Grants provided under the Fund for the Improvement of Education in the Department of Education Appropriations Act, 2015. These funds are shown in the proposed School Readiness account.</t>
  </si>
  <si>
    <r>
      <t>Downward modification of existing loans (non-add)</t>
    </r>
    <r>
      <rPr>
        <vertAlign val="superscript"/>
        <sz val="11"/>
        <color indexed="8"/>
        <rFont val="Arial"/>
        <family val="2"/>
      </rPr>
      <t xml:space="preserve"> </t>
    </r>
  </si>
  <si>
    <r>
      <t>Salaries and expenses</t>
    </r>
    <r>
      <rPr>
        <vertAlign val="superscript"/>
        <sz val="11"/>
        <color indexed="8"/>
        <rFont val="Arial"/>
        <family val="2"/>
      </rPr>
      <t xml:space="preserve"> 1</t>
    </r>
  </si>
  <si>
    <r>
      <t>Total</t>
    </r>
    <r>
      <rPr>
        <vertAlign val="superscript"/>
        <sz val="11"/>
        <color indexed="8"/>
        <rFont val="Arial"/>
        <family val="2"/>
      </rPr>
      <t xml:space="preserve"> 2</t>
    </r>
  </si>
  <si>
    <r>
      <t xml:space="preserve">Servicing activities </t>
    </r>
    <r>
      <rPr>
        <vertAlign val="superscript"/>
        <sz val="11"/>
        <color indexed="8"/>
        <rFont val="Arial"/>
        <family val="2"/>
      </rPr>
      <t>3</t>
    </r>
  </si>
  <si>
    <t xml:space="preserve">The Budget Control Act of 2011 (P.L. 112-25) requires OMB to calculate a percentage increase in the origination fee charged to students and parents for new Direct Student Loans made after 2015 sequester order. </t>
  </si>
  <si>
    <r>
      <t xml:space="preserve">FDSL downward modification/negative loan subsidies </t>
    </r>
    <r>
      <rPr>
        <vertAlign val="superscript"/>
        <sz val="11"/>
        <color indexed="8"/>
        <rFont val="Arial"/>
        <family val="2"/>
      </rPr>
      <t>1,2</t>
    </r>
  </si>
  <si>
    <t xml:space="preserve">Excellent educators grants (TIF) (ESEA V-D-1) </t>
  </si>
  <si>
    <t xml:space="preserve">Funds for Special Olympics Education programs were included in Technical Assistance and Dissemination in the Department of Education Appropriation Act, 2015, and in the 2016 House and Senate Committee Reports. </t>
  </si>
  <si>
    <r>
      <t xml:space="preserve">Prior year surplus/(shortfall) </t>
    </r>
    <r>
      <rPr>
        <vertAlign val="superscript"/>
        <sz val="11"/>
        <color indexed="8"/>
        <rFont val="Arial"/>
        <family val="2"/>
      </rPr>
      <t>2</t>
    </r>
  </si>
  <si>
    <t xml:space="preserve">On July 22, 2014, the President signed into law the Workforce Innovation and Opportunity Act of 2014 (WIOA) (P.L. 113-128), which transferred the responsibility for administering this program from the Department of Education to the </t>
  </si>
  <si>
    <t>The Department of Education Appropriations Act, 2015, provided the funds under the Fund for the Improvement of Education in the Innovation and Improvement account.</t>
  </si>
  <si>
    <t xml:space="preserve">Department of Health and Human Services.  </t>
  </si>
  <si>
    <t xml:space="preserve">The Budget Control Act of 2011 (P.L. 112-25) requires OMB to calculate a percentage increase in the origination fee charged to students and parents for new Direct Student Loans made after the 2015 sequester order. </t>
  </si>
  <si>
    <t>The 2016 President’s Budget Request proposed to consolidate Teacher Quality Partnership into Teacher and Principal Pathways in the Innovation and Improvement account.</t>
  </si>
  <si>
    <t>Strengthening predominantly Black institutions (HEA III-A, section 318)</t>
  </si>
  <si>
    <t>The 2016 Senate Committee bill includes a $300,000 thousand rescission of unobligated balances, decreasing the prior year surplus.</t>
  </si>
  <si>
    <t xml:space="preserve">For mandatory programs, the numbers in the House and Senate Committee columns reflect estimated FY 2016 baseline amounts. </t>
  </si>
  <si>
    <t>The Managers' Statement accompanying Public Law 113-235, The Department of Education Appropriations Act, 2015, includes $721,700 thousand for Servicing Activities.</t>
  </si>
  <si>
    <t>FFEL downward modification/negative loan subsidies</t>
  </si>
  <si>
    <t>Reflects a one-time reprogramming in FY 2015 of $2,948 thousand from the Physical Education program to Elementary and Secondary School Counseling.</t>
  </si>
  <si>
    <r>
      <t>Physical education program (ESEA V-D, subpart 10)</t>
    </r>
    <r>
      <rPr>
        <vertAlign val="superscript"/>
        <sz val="11"/>
        <color indexed="8"/>
        <rFont val="Arial"/>
        <family val="2"/>
      </rPr>
      <t xml:space="preserve"> 1</t>
    </r>
  </si>
  <si>
    <r>
      <t xml:space="preserve">Elementary and secondary school counseling (ESEA V-D, subpart 2) </t>
    </r>
    <r>
      <rPr>
        <vertAlign val="superscript"/>
        <sz val="11"/>
        <color indexed="8"/>
        <rFont val="Arial"/>
        <family val="2"/>
      </rPr>
      <t>1</t>
    </r>
  </si>
  <si>
    <t xml:space="preserve">For many mandatory programs, the levels shown in the 2015 Appropriation column reflect the 7.3 percent sequester that went into effect October 1, 2014, pursuant to the Budget Control Act of 2011 (P.L. 112-25).  </t>
  </si>
  <si>
    <t>The 2016 levels for many mandatory programs will be reduced by 7.2 percent on October 1, 2015, unless there is legislation to overturn the sequester.</t>
  </si>
  <si>
    <t xml:space="preserve">NOTE:  For many mandatory programs, the levels shown in the 2015 Appropriation column reflect the 7.3 percent sequester that went into effect October 1, 2014, pursuant to the Budget Control Act of 2011 (P.L. 112-25).  </t>
  </si>
  <si>
    <t xml:space="preserve">NOTES:  For many mandatory programs, the levels shown in the 2015 Appropriation column reflect the 7.3 percent sequester that went into effect October 1, 2014, pursuant to the Budget Control Act of 2011 (P.L. 112-25).  </t>
  </si>
  <si>
    <t xml:space="preserve">The 2015 Appropriation for the Program Administration account does not reflect the $4,740 thousand transfer to the Department of Health and Human Services for necessary administrative expenses </t>
  </si>
  <si>
    <t xml:space="preserve">2016 Senate Full Committee   </t>
  </si>
  <si>
    <t>2016 Expected CR Level</t>
  </si>
  <si>
    <t>2017 OMB Request</t>
  </si>
  <si>
    <t>Compared to Senate Full Committee</t>
  </si>
  <si>
    <t>Compared to House Full Committee</t>
  </si>
  <si>
    <t>Category Code</t>
  </si>
  <si>
    <t>2016 Senate Full Committee</t>
  </si>
  <si>
    <t xml:space="preserve">2017 OMB Request </t>
  </si>
  <si>
    <t>Compared to 2016 Appropriation</t>
  </si>
  <si>
    <t>College opportunity and graduation bonus (proposed legislation)</t>
  </si>
  <si>
    <t>2015 Appropriation</t>
  </si>
  <si>
    <t>2016              President's Budet</t>
  </si>
  <si>
    <t>2016 Appropriation</t>
  </si>
  <si>
    <t>2017                       OMB Request</t>
  </si>
  <si>
    <t>2016 House              Full Committee</t>
  </si>
  <si>
    <t>2016 Senate           Full Committee</t>
  </si>
  <si>
    <t>2016              President's Budget</t>
  </si>
  <si>
    <t>Student Financial Assistance (continued)</t>
  </si>
  <si>
    <t>Office of Inspector General (DEOA, section 211)</t>
  </si>
  <si>
    <t>Salaries and expenses</t>
  </si>
  <si>
    <t>2016
Appropriation</t>
  </si>
  <si>
    <t>2017 President's Budget</t>
  </si>
  <si>
    <r>
      <rPr>
        <i/>
        <vertAlign val="superscript"/>
        <sz val="11"/>
        <color rgb="FF000000"/>
        <rFont val="Arial"/>
        <family val="2"/>
      </rPr>
      <t>1</t>
    </r>
    <r>
      <rPr>
        <i/>
        <sz val="11"/>
        <color rgb="FF000000"/>
        <rFont val="Arial"/>
        <family val="2"/>
      </rPr>
      <t xml:space="preserve"> The 2016 Appropriation and 2017 President's Budget columns reflect the budget proposal to end the current Iraq and Afghanistan Service Grant program and consolidate it into the Pell Grant program. </t>
    </r>
  </si>
  <si>
    <t>English Language Acquisition  (ESEA III, Part A)</t>
  </si>
  <si>
    <t>Impact Aid (ESEA VII)</t>
  </si>
  <si>
    <t>Payments for federally connected children (section 7003):</t>
  </si>
  <si>
    <t>Basic support payments (section 7003(b))</t>
  </si>
  <si>
    <t>Payments for children with disabilities (section 7003(d))</t>
  </si>
  <si>
    <t>Facilities maintenance (section 7008)</t>
  </si>
  <si>
    <t>Construction (section 7007)</t>
  </si>
  <si>
    <t>Payments for Federal property (section 7002)</t>
  </si>
  <si>
    <t>Supporting effective instruction (ESEA II):</t>
  </si>
  <si>
    <t xml:space="preserve">Mathematics and science partnerships (Part B; struck by P.L. 114-95) </t>
  </si>
  <si>
    <t>Rural education (ESEA V-B)</t>
  </si>
  <si>
    <t>Indian Education (ESEA VI)</t>
  </si>
  <si>
    <t xml:space="preserve">Transition to teaching (ESEA II-C-1-B; struck by P.L. 114-95) </t>
  </si>
  <si>
    <t>School leader recruitment and support (ESEA II-B-4, section 2243)</t>
  </si>
  <si>
    <t xml:space="preserve">Charter schools grants (ESEA IV-C) </t>
  </si>
  <si>
    <t xml:space="preserve">Magnet schools assistance (ESEA IV-D) </t>
  </si>
  <si>
    <t>Programs of national significance (ESEA V-D subpart 1; repealed by P.L. 114-95)</t>
  </si>
  <si>
    <t>Alaska Native education (ESEA VI-C)</t>
  </si>
  <si>
    <r>
      <t xml:space="preserve">School safety national activities (ESEA IV-F-3, section 4631) </t>
    </r>
    <r>
      <rPr>
        <vertAlign val="superscript"/>
        <sz val="12"/>
        <color indexed="8"/>
        <rFont val="Arial"/>
        <family val="2"/>
      </rPr>
      <t>1</t>
    </r>
  </si>
  <si>
    <t>Teach to lead (proposed legislation)</t>
  </si>
  <si>
    <t>Advanced placement (ESEA I-G; struck by P.L. 114-95)</t>
  </si>
  <si>
    <t>Preschool for all (proposed legislation)</t>
  </si>
  <si>
    <t>Computer science for all (proposed legislation)</t>
  </si>
  <si>
    <t>First in the World (HEA VII-B)</t>
  </si>
  <si>
    <r>
      <t xml:space="preserve">Iraq and Afghanistan service grants (P.L. 111-39) </t>
    </r>
    <r>
      <rPr>
        <vertAlign val="superscript"/>
        <sz val="11"/>
        <color indexed="8"/>
        <rFont val="Arial"/>
        <family val="2"/>
      </rPr>
      <t>1</t>
    </r>
  </si>
  <si>
    <t>Fund for the improvement of postsecondary education (HEA VII-B)</t>
  </si>
  <si>
    <t>America's college promise (proposed legislation)</t>
  </si>
  <si>
    <t>Teacher quality partnerships (HEA II-A)</t>
  </si>
  <si>
    <t>State assessments (ESEA I-B, section 1201-1203)</t>
  </si>
  <si>
    <t>Promise neighborhoods (ESEA IV-F-2, section 4624)</t>
  </si>
  <si>
    <t>Ready to learn programming (ESEA IV-F-4, section 4643)</t>
  </si>
  <si>
    <t>Arts in education (ESEA IV-F-4, section 4642)</t>
  </si>
  <si>
    <t>American history and civics academies (ESEA II-B-3, section 2232)</t>
  </si>
  <si>
    <t>STEM master teacher corps (ESEA II-B-4, section 2245)</t>
  </si>
  <si>
    <r>
      <rPr>
        <i/>
        <vertAlign val="superscript"/>
        <sz val="11"/>
        <color indexed="8"/>
        <rFont val="Arial"/>
        <family val="2"/>
      </rPr>
      <t xml:space="preserve">1 </t>
    </r>
    <r>
      <rPr>
        <i/>
        <sz val="11"/>
        <color indexed="8"/>
        <rFont val="Arial"/>
        <family val="2"/>
      </rPr>
      <t>Prior to fiscal year 2017, the program was Safe and Drug-Free Schools and Communities National Activities, as authorized by P.L. 107-110, ESEA IV-A-2, section 4121.</t>
    </r>
  </si>
  <si>
    <r>
      <rPr>
        <i/>
        <vertAlign val="superscript"/>
        <sz val="11"/>
        <color indexed="8"/>
        <rFont val="Arial"/>
        <family val="2"/>
      </rPr>
      <t xml:space="preserve">1 </t>
    </r>
    <r>
      <rPr>
        <i/>
        <sz val="11"/>
        <color indexed="8"/>
        <rFont val="Arial"/>
        <family val="2"/>
      </rPr>
      <t>Prior to fiscal year 2017, the program was Investing in Innovation (i3), as authorized by P.L. 107-110, ARRA section 14007.</t>
    </r>
  </si>
  <si>
    <t>School improvement grants (ESEA section 1003(g); struck by P.L. 114-95)</t>
  </si>
  <si>
    <t>Teacher and school leader incentive grants (ESEA II-B-1)</t>
  </si>
  <si>
    <t>Stronger together (proposed legislation)</t>
  </si>
  <si>
    <t>Computer science for all development grants (proposed legislation)</t>
  </si>
  <si>
    <t xml:space="preserve">Fund for the Improvement of Education (FIE): </t>
  </si>
  <si>
    <r>
      <rPr>
        <i/>
        <vertAlign val="superscript"/>
        <sz val="11"/>
        <color indexed="8"/>
        <rFont val="Arial"/>
        <family val="2"/>
      </rPr>
      <t xml:space="preserve">1 </t>
    </r>
    <r>
      <rPr>
        <i/>
        <sz val="11"/>
        <color indexed="8"/>
        <rFont val="Arial"/>
        <family val="2"/>
      </rPr>
      <t>Prior to fiscal year 2017, the program was Improving Teacher Quality State Grants, as authorized by P.L. 107-110, ESEA II-A.</t>
    </r>
  </si>
  <si>
    <t>HBCU and Minority-serving institutions (MSI) innovation for completion fund (proposed legislation)</t>
  </si>
  <si>
    <r>
      <t xml:space="preserve">Education innovation and research (ESEA IV-F-1) </t>
    </r>
    <r>
      <rPr>
        <vertAlign val="superscript"/>
        <sz val="11"/>
        <color indexed="8"/>
        <rFont val="Arial"/>
        <family val="2"/>
      </rPr>
      <t>1</t>
    </r>
  </si>
  <si>
    <t xml:space="preserve">Downward modification of existing loans (non-add) </t>
  </si>
  <si>
    <t>Native Hawaiian education (ESEA VI-B)</t>
  </si>
  <si>
    <t>Student support and academic enrichment grants (ESEA IV-A-1)</t>
  </si>
  <si>
    <t>Account, Program and Activity</t>
  </si>
  <si>
    <t>Supported employment State grants (RA VI)</t>
  </si>
  <si>
    <t>RESPECT:  Best job in the world (proposed legislation)</t>
  </si>
  <si>
    <t xml:space="preserve">DISCRETIONARY APPROPRIATION </t>
  </si>
  <si>
    <t>Discretionary funds (excluding Preschool Development Grants)</t>
  </si>
  <si>
    <t xml:space="preserve">Javits gifted and talented education (ESEA IV-F-4, section 4644) </t>
  </si>
  <si>
    <t xml:space="preserve">Non-cognitive skills initiative (ESEA V-D, subpart 1; repealed by P.L. 114-95) </t>
  </si>
  <si>
    <t xml:space="preserve">Upward modification of existing loans </t>
  </si>
  <si>
    <r>
      <t>Total</t>
    </r>
    <r>
      <rPr>
        <vertAlign val="superscript"/>
        <sz val="11"/>
        <color indexed="8"/>
        <rFont val="Arial"/>
        <family val="2"/>
      </rPr>
      <t xml:space="preserve"> </t>
    </r>
  </si>
  <si>
    <r>
      <t>Salaries and expenses</t>
    </r>
    <r>
      <rPr>
        <vertAlign val="superscript"/>
        <sz val="11"/>
        <color indexed="8"/>
        <rFont val="Arial"/>
        <family val="2"/>
      </rPr>
      <t xml:space="preserve"> </t>
    </r>
  </si>
  <si>
    <t>For General Fund Receipts, the numbers in the 2016 Appropriation column reflect the estimates revised in December 2015.</t>
  </si>
  <si>
    <t xml:space="preserve">Elementary and secondary school counseling (ESEA V-D, subpart 2; repealed by P.L. 114-95) </t>
  </si>
  <si>
    <t>Physical education program (ESEA V-D, subpart 10; repealed by P.L. 114-95)</t>
  </si>
  <si>
    <t>Independent living Services for older blind individuals (RA VII, Chapter 2)</t>
  </si>
  <si>
    <t>American history and civics national activities (ESEA II-B-3, section 2233)</t>
  </si>
  <si>
    <t xml:space="preserve">Technical assistance and dissemination (section 663) </t>
  </si>
  <si>
    <t xml:space="preserve">Special Olympics education programs (Special Olympics Sport and Empowerment Act) </t>
  </si>
  <si>
    <r>
      <rPr>
        <i/>
        <vertAlign val="superscript"/>
        <sz val="11"/>
        <rFont val="Arial"/>
        <family val="2"/>
      </rPr>
      <t>1</t>
    </r>
    <r>
      <rPr>
        <i/>
        <sz val="11"/>
        <rFont val="Arial"/>
        <family val="2"/>
      </rPr>
      <t xml:space="preserve"> The Budget Control Act of 2011 (P.L. 112-25) requires OMB to calculate a percentage increase in the origination fee charged to students and parents for new Direct Student Loans </t>
    </r>
  </si>
  <si>
    <t xml:space="preserve">made after the fiscal year 2016 sequester order. </t>
  </si>
  <si>
    <t>TEACH downward reestimate of loan subsidies</t>
  </si>
  <si>
    <t xml:space="preserve">Annualized 2017 CR </t>
  </si>
  <si>
    <r>
      <t xml:space="preserve">New net loan subsidy (non-add) </t>
    </r>
    <r>
      <rPr>
        <vertAlign val="superscript"/>
        <sz val="11"/>
        <color indexed="8"/>
        <rFont val="Arial"/>
        <family val="2"/>
      </rPr>
      <t>1, 2</t>
    </r>
  </si>
  <si>
    <r>
      <t>Upward modification of existing loans</t>
    </r>
    <r>
      <rPr>
        <vertAlign val="superscript"/>
        <sz val="11"/>
        <color indexed="8"/>
        <rFont val="Arial"/>
        <family val="2"/>
      </rPr>
      <t xml:space="preserve"> 3</t>
    </r>
  </si>
  <si>
    <r>
      <rPr>
        <i/>
        <vertAlign val="superscript"/>
        <sz val="11"/>
        <rFont val="Arial"/>
        <family val="2"/>
      </rPr>
      <t>3</t>
    </r>
    <r>
      <rPr>
        <i/>
        <sz val="11"/>
        <rFont val="Arial"/>
        <family val="2"/>
      </rPr>
      <t xml:space="preserve"> The 2016 Appropriation column reflects an increase in guaranty agency reinsurance from 95 percent to 100 percent as included in the Consolidated Appropriations Act, 2016.</t>
    </r>
  </si>
  <si>
    <t xml:space="preserve"> 2017 Annualized CR </t>
  </si>
  <si>
    <t xml:space="preserve">2017 Senate Full Committee </t>
  </si>
  <si>
    <t>2017 House Full  Committee</t>
  </si>
  <si>
    <t>(p)</t>
  </si>
  <si>
    <r>
      <t xml:space="preserve">Servicing activities </t>
    </r>
    <r>
      <rPr>
        <vertAlign val="superscript"/>
        <sz val="11"/>
        <color indexed="8"/>
        <rFont val="Arial"/>
        <family val="2"/>
      </rPr>
      <t>1, 2</t>
    </r>
  </si>
  <si>
    <r>
      <rPr>
        <i/>
        <vertAlign val="superscript"/>
        <sz val="11"/>
        <color indexed="8"/>
        <rFont val="Arial"/>
        <family val="2"/>
      </rPr>
      <t xml:space="preserve">1 </t>
    </r>
    <r>
      <rPr>
        <i/>
        <sz val="11"/>
        <color indexed="8"/>
        <rFont val="Arial"/>
        <family val="2"/>
      </rPr>
      <t xml:space="preserve">The 2016 Appropriation column does not reflect January 2016 reestimates of $840,098 thousand for Servicing activities.  </t>
    </r>
  </si>
  <si>
    <t>e</t>
  </si>
  <si>
    <r>
      <t>Total, Appropriation</t>
    </r>
    <r>
      <rPr>
        <vertAlign val="superscript"/>
        <sz val="12"/>
        <color indexed="8"/>
        <rFont val="Arial"/>
        <family val="2"/>
      </rPr>
      <t xml:space="preserve"> </t>
    </r>
  </si>
  <si>
    <r>
      <t>Total, Budget authority</t>
    </r>
    <r>
      <rPr>
        <vertAlign val="superscript"/>
        <sz val="11"/>
        <color indexed="8"/>
        <rFont val="Arial"/>
        <family val="2"/>
      </rPr>
      <t xml:space="preserve"> </t>
    </r>
  </si>
  <si>
    <t>i</t>
  </si>
  <si>
    <t>Strengthening historically Black Masters programs (HEA Title VII, section 723)</t>
  </si>
  <si>
    <t>2017 Appropriation</t>
  </si>
  <si>
    <t xml:space="preserve">2017 Appropriation </t>
  </si>
  <si>
    <r>
      <t xml:space="preserve">Advance for succeeding fiscal year </t>
    </r>
    <r>
      <rPr>
        <vertAlign val="superscript"/>
        <sz val="11"/>
        <color indexed="8"/>
        <rFont val="Arial"/>
        <family val="2"/>
      </rPr>
      <t>1</t>
    </r>
  </si>
  <si>
    <r>
      <t xml:space="preserve">Innovative approaches to literacy (ESEA II-B-2, section 2226) </t>
    </r>
    <r>
      <rPr>
        <vertAlign val="superscript"/>
        <sz val="11"/>
        <color indexed="8"/>
        <rFont val="Arial"/>
        <family val="2"/>
      </rPr>
      <t>3</t>
    </r>
  </si>
  <si>
    <r>
      <t xml:space="preserve">Comprehensive literacy development grants (ESEA II-B-2, section 2222) </t>
    </r>
    <r>
      <rPr>
        <vertAlign val="superscript"/>
        <sz val="11"/>
        <color indexed="8"/>
        <rFont val="Arial"/>
        <family val="2"/>
      </rPr>
      <t>2</t>
    </r>
  </si>
  <si>
    <r>
      <t>Prior year's advance</t>
    </r>
    <r>
      <rPr>
        <sz val="11"/>
        <color indexed="8"/>
        <rFont val="Arial"/>
        <family val="2"/>
      </rPr>
      <t xml:space="preserve"> </t>
    </r>
    <r>
      <rPr>
        <vertAlign val="superscript"/>
        <sz val="11"/>
        <color indexed="8"/>
        <rFont val="Arial"/>
        <family val="2"/>
      </rPr>
      <t>1</t>
    </r>
  </si>
  <si>
    <r>
      <rPr>
        <i/>
        <vertAlign val="superscript"/>
        <sz val="11"/>
        <color indexed="8"/>
        <rFont val="Arial"/>
        <family val="2"/>
      </rPr>
      <t>2</t>
    </r>
    <r>
      <rPr>
        <sz val="11"/>
        <color theme="1"/>
        <rFont val="Calibri"/>
        <family val="2"/>
        <scheme val="minor"/>
      </rPr>
      <t xml:space="preserve"> </t>
    </r>
    <r>
      <rPr>
        <i/>
        <sz val="11"/>
        <color indexed="8"/>
        <rFont val="Arial"/>
        <family val="2"/>
      </rPr>
      <t xml:space="preserve">Prior to fiscal year 2017, the program was Striving Readers, as authorized by P.L. 107-110, </t>
    </r>
    <r>
      <rPr>
        <i/>
        <sz val="11"/>
        <rFont val="Arial"/>
        <family val="2"/>
      </rPr>
      <t>ESEA I-E, section 1502.</t>
    </r>
  </si>
  <si>
    <r>
      <t xml:space="preserve">Supporting effective instruction State grants (Part A) </t>
    </r>
    <r>
      <rPr>
        <vertAlign val="superscript"/>
        <sz val="11"/>
        <color indexed="8"/>
        <rFont val="Arial"/>
        <family val="2"/>
      </rPr>
      <t>1, 2</t>
    </r>
  </si>
  <si>
    <r>
      <t xml:space="preserve">Advance for succeeding fiscal year </t>
    </r>
    <r>
      <rPr>
        <vertAlign val="superscript"/>
        <sz val="11"/>
        <color indexed="8"/>
        <rFont val="Arial"/>
        <family val="2"/>
      </rPr>
      <t>3</t>
    </r>
  </si>
  <si>
    <r>
      <t xml:space="preserve">Prior year's advance </t>
    </r>
    <r>
      <rPr>
        <vertAlign val="superscript"/>
        <sz val="11"/>
        <color indexed="8"/>
        <rFont val="Arial"/>
        <family val="2"/>
      </rPr>
      <t>3</t>
    </r>
  </si>
  <si>
    <t>shown in the 2017 Annualized CR column reflects the 0.1901 percent across-the-board reduction applied to the 2016 Advance for succeeding fiscal year that was part of the 2017 Annualized CR that expired April 28, 2017.</t>
  </si>
  <si>
    <r>
      <t xml:space="preserve">Full-service community schools  (ESEA IV-F-2, section 4625) </t>
    </r>
    <r>
      <rPr>
        <vertAlign val="superscript"/>
        <sz val="11"/>
        <color indexed="8"/>
        <rFont val="Arial"/>
        <family val="2"/>
      </rPr>
      <t>2</t>
    </r>
  </si>
  <si>
    <r>
      <t>Supporting Effective Educator Development (SEED) (ESEA II-B-4, section 2242)</t>
    </r>
    <r>
      <rPr>
        <vertAlign val="superscript"/>
        <sz val="11"/>
        <color indexed="8"/>
        <rFont val="Arial"/>
        <family val="2"/>
      </rPr>
      <t xml:space="preserve"> 2</t>
    </r>
  </si>
  <si>
    <r>
      <t xml:space="preserve">Preschool development grants (ESEA V-D subpart 1; repealed by P.L. 114-95) </t>
    </r>
    <r>
      <rPr>
        <vertAlign val="superscript"/>
        <sz val="11"/>
        <color indexed="8"/>
        <rFont val="Arial"/>
        <family val="2"/>
      </rPr>
      <t>3</t>
    </r>
  </si>
  <si>
    <r>
      <t xml:space="preserve">Prior year's advance </t>
    </r>
    <r>
      <rPr>
        <vertAlign val="superscript"/>
        <sz val="12"/>
        <color indexed="8"/>
        <rFont val="Arial"/>
        <family val="2"/>
      </rPr>
      <t>1</t>
    </r>
  </si>
  <si>
    <r>
      <rPr>
        <i/>
        <vertAlign val="superscript"/>
        <sz val="11"/>
        <color indexed="8"/>
        <rFont val="Arial"/>
        <family val="2"/>
      </rPr>
      <t>2</t>
    </r>
    <r>
      <rPr>
        <sz val="11"/>
        <color theme="1"/>
        <rFont val="Calibri"/>
        <family val="2"/>
        <scheme val="minor"/>
      </rPr>
      <t xml:space="preserve"> </t>
    </r>
    <r>
      <rPr>
        <i/>
        <sz val="11"/>
        <color indexed="8"/>
        <rFont val="Arial"/>
        <family val="2"/>
      </rPr>
      <t xml:space="preserve">The 2017 Annualized CR and 2017 Appropriation columns do not the reflect April 2017 reestimates of $880,442 thousand for Servicing activities. </t>
    </r>
  </si>
  <si>
    <r>
      <t xml:space="preserve">FDSL downward modification/negative loan subsidies </t>
    </r>
    <r>
      <rPr>
        <vertAlign val="superscript"/>
        <sz val="11"/>
        <color indexed="8"/>
        <rFont val="Arial"/>
        <family val="2"/>
      </rPr>
      <t>1</t>
    </r>
  </si>
  <si>
    <r>
      <rPr>
        <i/>
        <vertAlign val="superscript"/>
        <sz val="11"/>
        <color indexed="8"/>
        <rFont val="Arial"/>
        <family val="2"/>
      </rPr>
      <t>3</t>
    </r>
    <r>
      <rPr>
        <i/>
        <sz val="11"/>
        <color theme="1"/>
        <rFont val="Calibri"/>
        <family val="2"/>
        <scheme val="minor"/>
      </rPr>
      <t xml:space="preserve"> </t>
    </r>
    <r>
      <rPr>
        <i/>
        <sz val="11"/>
        <color indexed="8"/>
        <rFont val="Arial"/>
        <family val="2"/>
      </rPr>
      <t>Adjusted for comparability.  Includes funds in the 2016 Appropriation and 2017 Annualized</t>
    </r>
    <r>
      <rPr>
        <i/>
        <sz val="11"/>
        <rFont val="Arial"/>
        <family val="2"/>
      </rPr>
      <t xml:space="preserve"> CR columns that were provided under the Fund for the Improvement of Education in the Innovation and Improvement account. </t>
    </r>
  </si>
  <si>
    <r>
      <t xml:space="preserve">Subtotal </t>
    </r>
    <r>
      <rPr>
        <vertAlign val="superscript"/>
        <sz val="11"/>
        <color indexed="8"/>
        <rFont val="Arial"/>
        <family val="2"/>
      </rPr>
      <t>4</t>
    </r>
  </si>
  <si>
    <r>
      <rPr>
        <i/>
        <vertAlign val="superscript"/>
        <sz val="11"/>
        <color indexed="8"/>
        <rFont val="Arial"/>
        <family val="2"/>
      </rPr>
      <t>1</t>
    </r>
    <r>
      <rPr>
        <i/>
        <sz val="11"/>
        <color indexed="8"/>
        <rFont val="Arial"/>
        <family val="2"/>
      </rPr>
      <t xml:space="preserve"> The Advance for succeeding fiscal year shown in the 2016 Appropriation column and the Prior year's advance shown in the 2017 Appropriation column reflect the final 2016 appropriation level.  The Prior year's advance </t>
    </r>
  </si>
  <si>
    <r>
      <t xml:space="preserve">1 </t>
    </r>
    <r>
      <rPr>
        <i/>
        <sz val="11"/>
        <color indexed="8"/>
        <rFont val="Arial"/>
        <family val="2"/>
      </rPr>
      <t xml:space="preserve">The Advance for succeeding fiscal year shown in the 2016 Appropriation column and the Prior year's advance shown in the 2017 Appropriation column reflect the final 2016 appropriation level.  The Prior year's advance </t>
    </r>
  </si>
  <si>
    <t xml:space="preserve">on October 1, 2015, and in the 2017 Annualized CR and the 2017 Appropriation columns, the 6.9 percent reduction that went into effect on October 1, 2016, pursuant to the Budget Control Act of 2011 (P.L. 112-25).  </t>
  </si>
  <si>
    <t xml:space="preserve">made after the most recent (fiscal year 2016) sequester order. </t>
  </si>
  <si>
    <t xml:space="preserve">effect on October 1, 2015, and the levels shown in the 2017 Annualized CR and 2017 Appropriation columns reflect the 6.9 percent reduction that went into effect on October 1, 2016, pursuant to the Budget Control Act of 2011 (P.L. 112-25).  </t>
  </si>
  <si>
    <t xml:space="preserve">For most mandatory programs, with the exception of Pell Grants, Credit Liquidating, and Credit Reestimates, the level shown in the 2016 Appropriation column reflects the 6.8 percent reduction to mandatory funds that went into </t>
  </si>
  <si>
    <t xml:space="preserve">NOTE: For most mandatory programs, with the exception of Pell Grants, Credit Liquidating, and Credit Reestimates, the level shown in the 2016 Appropriation column reflects the 6.8 percent reduction to mandatory funds that went into </t>
  </si>
  <si>
    <t xml:space="preserve">NOTES: For most mandatory programs, with the exception of Pell Grants, Credit Liquidating, and Credit Reestimates, the level shown in the 2016 Appropriation column reflects the 6.8 percent reduction to mandatory funds that went into </t>
  </si>
  <si>
    <r>
      <rPr>
        <i/>
        <vertAlign val="superscript"/>
        <sz val="11"/>
        <color indexed="8"/>
        <rFont val="Arial"/>
        <family val="2"/>
      </rPr>
      <t>3</t>
    </r>
    <r>
      <rPr>
        <i/>
        <sz val="11"/>
        <color indexed="8"/>
        <rFont val="Arial"/>
        <family val="2"/>
      </rPr>
      <t xml:space="preserve"> Funding for Preschool Development Grants is included for the 2017 appropriation in the Consolidated Appropriations Act, 2017, under the Department of Health and Human Services.</t>
    </r>
  </si>
  <si>
    <r>
      <rPr>
        <i/>
        <vertAlign val="superscript"/>
        <sz val="11"/>
        <rFont val="Arial"/>
        <family val="2"/>
      </rPr>
      <t>2</t>
    </r>
    <r>
      <rPr>
        <i/>
        <sz val="11"/>
        <rFont val="Arial"/>
        <family val="2"/>
      </rPr>
      <t xml:space="preserve"> The 2017 columns reflect the Mid-Session Review (MSR) baseline update of the 2017 President's Budget.  </t>
    </r>
  </si>
  <si>
    <r>
      <t xml:space="preserve">Grants to States (RA Title I-A, sections 110 and 111) year </t>
    </r>
    <r>
      <rPr>
        <vertAlign val="superscript"/>
        <sz val="12"/>
        <color indexed="8"/>
        <rFont val="Arial"/>
        <family val="2"/>
      </rPr>
      <t>1</t>
    </r>
  </si>
  <si>
    <r>
      <t xml:space="preserve">Subtotal </t>
    </r>
    <r>
      <rPr>
        <vertAlign val="superscript"/>
        <sz val="12"/>
        <color indexed="8"/>
        <rFont val="Arial"/>
        <family val="2"/>
      </rPr>
      <t>1</t>
    </r>
  </si>
  <si>
    <t xml:space="preserve">NOTE:  For most mandatory programs, with the exception of Pell Grants, Credit Liquidating, and Credit Reestimates, the levels shown in the 2016 Appropriation column reflect the 6.8 percent reduction to mandatory funds that went into effect </t>
  </si>
  <si>
    <r>
      <rPr>
        <i/>
        <vertAlign val="superscript"/>
        <sz val="11"/>
        <color indexed="8"/>
        <rFont val="Arial"/>
        <family val="2"/>
      </rPr>
      <t>2</t>
    </r>
    <r>
      <rPr>
        <i/>
        <sz val="11"/>
        <color indexed="8"/>
        <rFont val="Arial"/>
        <family val="2"/>
      </rPr>
      <t xml:space="preserve"> Adjusted for comparability.  Excludes funds in the 2016 and 2017 Annualized CR columns for Supporting Effective Educator Development (SEED), which is funded in the Innovation and Improvement account in the 2017 appropriation.</t>
    </r>
  </si>
  <si>
    <r>
      <rPr>
        <i/>
        <vertAlign val="superscript"/>
        <sz val="11"/>
        <color indexed="8"/>
        <rFont val="Arial"/>
        <family val="2"/>
      </rPr>
      <t>3</t>
    </r>
    <r>
      <rPr>
        <i/>
        <sz val="11"/>
        <color theme="1"/>
        <rFont val="Calibri"/>
        <family val="2"/>
        <scheme val="minor"/>
      </rPr>
      <t xml:space="preserve"> </t>
    </r>
    <r>
      <rPr>
        <i/>
        <sz val="11"/>
        <color theme="1"/>
        <rFont val="Arial"/>
        <family val="2"/>
      </rPr>
      <t>The Advance for succeeding fiscal year shown in the 2016 Appropriation column and the Prior year's advance shown in the 2017 Appropriation column reflect the final 2016 appropriation level.  The Prior year's advance</t>
    </r>
    <r>
      <rPr>
        <i/>
        <sz val="11"/>
        <color indexed="8"/>
        <rFont val="Arial"/>
        <family val="2"/>
      </rPr>
      <t xml:space="preserve"> </t>
    </r>
  </si>
  <si>
    <t xml:space="preserve">School Improvement Programs account.  </t>
  </si>
  <si>
    <r>
      <rPr>
        <i/>
        <vertAlign val="superscript"/>
        <sz val="11"/>
        <color indexed="8"/>
        <rFont val="Arial"/>
        <family val="2"/>
      </rPr>
      <t>2</t>
    </r>
    <r>
      <rPr>
        <i/>
        <sz val="11"/>
        <color indexed="8"/>
        <rFont val="Arial"/>
        <family val="2"/>
      </rPr>
      <t xml:space="preserve"> Adjusted for comparability.  Includes funds in the 2016 Appropriation and 2017 Annualized CR columns that were provided under Supporting Effective Instruction State Grants in the </t>
    </r>
  </si>
  <si>
    <r>
      <rPr>
        <i/>
        <vertAlign val="superscript"/>
        <sz val="11"/>
        <color indexed="8"/>
        <rFont val="Arial"/>
        <family val="2"/>
      </rPr>
      <t>2</t>
    </r>
    <r>
      <rPr>
        <i/>
        <sz val="11"/>
        <color theme="1"/>
        <rFont val="Calibri"/>
        <family val="2"/>
        <scheme val="minor"/>
      </rPr>
      <t xml:space="preserve"> </t>
    </r>
    <r>
      <rPr>
        <i/>
        <sz val="11"/>
        <color theme="1"/>
        <rFont val="Arial"/>
        <family val="2"/>
      </rPr>
      <t xml:space="preserve">Adjusted for comparability.  Includes </t>
    </r>
    <r>
      <rPr>
        <i/>
        <sz val="11"/>
        <color indexed="8"/>
        <rFont val="Arial"/>
        <family val="2"/>
      </rPr>
      <t xml:space="preserve">funds in the 2016 Appropriation and 2017 Annualized CR columns that were provided under the Fund for the Improvement of Education in the Innovation and Improvement account.  </t>
    </r>
  </si>
  <si>
    <r>
      <rPr>
        <i/>
        <vertAlign val="superscript"/>
        <sz val="11"/>
        <color indexed="8"/>
        <rFont val="Arial"/>
        <family val="2"/>
      </rPr>
      <t xml:space="preserve">4 </t>
    </r>
    <r>
      <rPr>
        <i/>
        <sz val="11"/>
        <color indexed="8"/>
        <rFont val="Arial"/>
        <family val="2"/>
      </rPr>
      <t xml:space="preserve">Adjusted for comparability.  Excludes funds in the 2016 Appropriation and 2017 Annualized CR columns for Innovative Approaches to Literacy.  The  2017 appropriation provides funds  </t>
    </r>
  </si>
  <si>
    <t>for Innovative Approaches to Literacy in the Education for the Disadvantaged account.</t>
  </si>
  <si>
    <t>The Annualized 2017 CR column is included for comparative purposes only and does not represent an actual appropriation total for FY 2017.  Values are calculated by applying the 0.1901 percent across-the-board reduction</t>
  </si>
  <si>
    <t xml:space="preserve">to the FY 2016 appropriation for discretionary programs. </t>
  </si>
  <si>
    <r>
      <t xml:space="preserve">Advance for succeeding fiscal year </t>
    </r>
    <r>
      <rPr>
        <vertAlign val="superscript"/>
        <sz val="12"/>
        <color indexed="8"/>
        <rFont val="Arial"/>
        <family val="2"/>
      </rPr>
      <t>1</t>
    </r>
  </si>
  <si>
    <t>NOTES: D = discretionary program; M = mandatory program</t>
  </si>
  <si>
    <r>
      <rPr>
        <vertAlign val="superscript"/>
        <sz val="11"/>
        <color indexed="8"/>
        <rFont val="Arial"/>
        <family val="2"/>
      </rPr>
      <t>1</t>
    </r>
    <r>
      <rPr>
        <sz val="11"/>
        <color indexed="8"/>
        <rFont val="Arial"/>
        <family val="2"/>
      </rPr>
      <t xml:space="preserve"> For the Vocational Rehabilitation State Grants program, the level shown in the 2016 Appropriation column reflects the 6.8 percent reduction that went into effect on October 1, 2015, and the levels shown in the </t>
    </r>
  </si>
  <si>
    <t xml:space="preserve">2017 Annualized CR and 2017 Appropriation columns reflect the 6.9 percent reduction that went into effect on October 1, 2016, pursuant to the Budget Control Act of 2011 (P.L. 112-25).  </t>
  </si>
  <si>
    <t>---</t>
  </si>
  <si>
    <t>Federal Pell Grant program cost estimates reflect FY 2017 Mid-Session Review assumptions, with the exception of the FY 2017 President’s Budget column.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</si>
</sst>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5" formatCode="&quot;$&quot;#,##0_);\(&quot;$&quot;#,##0\)"/>
    <numFmt numFmtId="44" formatCode="_(&quot;$&quot;* #,##0.00_);_(&quot;$&quot;* \(#,##0.00\);_(&quot;$&quot;* &quot;-&quot;??_);_(@_)"/>
    <numFmt numFmtId="43" formatCode="_(* #,##0.00_);_(* \(#,##0.00\);_(* &quot;-&quot;??_);_(@_)"/>
    <numFmt numFmtId="164" formatCode="0.0%"/>
    <numFmt numFmtId="165" formatCode="&quot; &quot;##&quot;.&quot;"/>
    <numFmt numFmtId="166" formatCode="&quot;(&quot;@&quot;)&quot;"/>
    <numFmt numFmtId="167" formatCode="0.0"/>
    <numFmt numFmtId="168" formatCode="[$-409]mmmm\ d\,\ yyyy;@"/>
    <numFmt numFmtId="169" formatCode="0.000%"/>
    <numFmt numFmtId="170" formatCode="0.000"/>
    <numFmt numFmtId="171" formatCode="#,##0.0000000_);\(#,##0.0000000\)"/>
    <numFmt numFmtId="172" formatCode="_(* #,##0_);_(* \(#,##0\);_(* &quot;-&quot;??_);_(@_)"/>
    <numFmt numFmtId="173" formatCode="_(* #,##0_);_(* \(#,##0\);\ &quot;--- &quot;;_(@_)"/>
    <numFmt numFmtId="174" formatCode="#,##0.0"/>
  </numFmts>
  <fonts count="81">
    <font>
      <sz val="12"/>
      <name val="COU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2"/>
      <color indexed="8"/>
      <name val="Courier New"/>
      <family val="3"/>
    </font>
    <font>
      <sz val="12"/>
      <color indexed="8"/>
      <name val="Arial"/>
      <family val="2"/>
    </font>
    <font>
      <u/>
      <sz val="12"/>
      <color indexed="8"/>
      <name val="Arial"/>
      <family val="2"/>
    </font>
    <font>
      <i/>
      <sz val="12"/>
      <color indexed="8"/>
      <name val="Arial"/>
      <family val="2"/>
    </font>
    <font>
      <b/>
      <i/>
      <sz val="14"/>
      <color indexed="8"/>
      <name val="Arial"/>
      <family val="2"/>
    </font>
    <font>
      <i/>
      <sz val="12"/>
      <name val="Arial"/>
      <family val="2"/>
    </font>
    <font>
      <sz val="14"/>
      <color indexed="8"/>
      <name val="Arial"/>
      <family val="2"/>
    </font>
    <font>
      <i/>
      <vertAlign val="superscript"/>
      <sz val="12"/>
      <name val="Arial"/>
      <family val="2"/>
    </font>
    <font>
      <sz val="12"/>
      <name val="Arial"/>
      <family val="2"/>
    </font>
    <font>
      <sz val="12"/>
      <color indexed="9"/>
      <name val="Arial"/>
      <family val="2"/>
    </font>
    <font>
      <i/>
      <vertAlign val="superscript"/>
      <sz val="12"/>
      <color indexed="8"/>
      <name val="Arial"/>
      <family val="2"/>
    </font>
    <font>
      <vertAlign val="superscript"/>
      <sz val="12"/>
      <color indexed="8"/>
      <name val="Arial"/>
      <family val="2"/>
    </font>
    <font>
      <i/>
      <sz val="12"/>
      <color indexed="8"/>
      <name val="Courier New"/>
      <family val="3"/>
    </font>
    <font>
      <vertAlign val="superscript"/>
      <sz val="12"/>
      <name val="Arial"/>
      <family val="2"/>
    </font>
    <font>
      <b/>
      <sz val="12"/>
      <color indexed="8"/>
      <name val="Arial"/>
      <family val="2"/>
    </font>
    <font>
      <i/>
      <sz val="12"/>
      <name val="COUR"/>
    </font>
    <font>
      <i/>
      <sz val="14"/>
      <color indexed="8"/>
      <name val="Arial"/>
      <family val="2"/>
    </font>
    <font>
      <sz val="12"/>
      <name val="COUR"/>
    </font>
    <font>
      <b/>
      <sz val="12"/>
      <name val="Arial"/>
      <family val="2"/>
    </font>
    <font>
      <sz val="11"/>
      <color indexed="8"/>
      <name val="Arial"/>
      <family val="2"/>
    </font>
    <font>
      <i/>
      <sz val="11"/>
      <color indexed="8"/>
      <name val="Arial"/>
      <family val="2"/>
    </font>
    <font>
      <i/>
      <sz val="11"/>
      <name val="COUR"/>
    </font>
    <font>
      <i/>
      <sz val="11"/>
      <name val="Arial"/>
      <family val="2"/>
    </font>
    <font>
      <sz val="12"/>
      <name val="Courier New"/>
      <family val="3"/>
    </font>
    <font>
      <i/>
      <sz val="12"/>
      <name val="Courier New"/>
      <family val="3"/>
    </font>
    <font>
      <b/>
      <sz val="12"/>
      <color indexed="8"/>
      <name val="Courier New"/>
      <family val="3"/>
    </font>
    <font>
      <b/>
      <i/>
      <vertAlign val="superscript"/>
      <sz val="12"/>
      <name val="Arial"/>
      <family val="2"/>
    </font>
    <font>
      <b/>
      <i/>
      <sz val="12"/>
      <color indexed="8"/>
      <name val="Arial"/>
      <family val="2"/>
    </font>
    <font>
      <vertAlign val="superscript"/>
      <sz val="11"/>
      <color indexed="8"/>
      <name val="Arial"/>
      <family val="2"/>
    </font>
    <font>
      <i/>
      <vertAlign val="superscript"/>
      <sz val="11"/>
      <name val="Arial"/>
      <family val="2"/>
    </font>
    <font>
      <i/>
      <vertAlign val="superscript"/>
      <sz val="11"/>
      <color indexed="8"/>
      <name val="Arial"/>
      <family val="2"/>
    </font>
    <font>
      <b/>
      <sz val="11"/>
      <name val="Arial"/>
      <family val="2"/>
    </font>
    <font>
      <sz val="11"/>
      <name val="COUR"/>
    </font>
    <font>
      <vertAlign val="superscript"/>
      <sz val="11"/>
      <color indexed="9"/>
      <name val="Arial"/>
      <family val="2"/>
    </font>
    <font>
      <vertAlign val="superscript"/>
      <sz val="11"/>
      <color indexed="42"/>
      <name val="Arial"/>
      <family val="2"/>
    </font>
    <font>
      <sz val="11"/>
      <name val="Arial"/>
      <family val="2"/>
    </font>
    <font>
      <sz val="11"/>
      <color indexed="8"/>
      <name val="Courier New"/>
      <family val="3"/>
    </font>
    <font>
      <sz val="10"/>
      <color indexed="8"/>
      <name val="Arial"/>
      <family val="2"/>
    </font>
    <font>
      <i/>
      <sz val="10"/>
      <color indexed="8"/>
      <name val="Arial"/>
      <family val="2"/>
    </font>
    <font>
      <sz val="12"/>
      <color theme="0"/>
      <name val="Arial"/>
      <family val="2"/>
    </font>
    <font>
      <i/>
      <sz val="11"/>
      <color rgb="FF000000"/>
      <name val="Arial"/>
      <family val="2"/>
    </font>
    <font>
      <b/>
      <sz val="12"/>
      <color theme="0"/>
      <name val="Arial"/>
      <family val="2"/>
    </font>
    <font>
      <sz val="12"/>
      <color rgb="FFFF0000"/>
      <name val="Arial"/>
      <family val="2"/>
    </font>
    <font>
      <b/>
      <sz val="11"/>
      <color theme="0"/>
      <name val="Arial"/>
      <family val="2"/>
    </font>
    <font>
      <sz val="11"/>
      <color theme="0"/>
      <name val="Arial"/>
      <family val="2"/>
    </font>
    <font>
      <sz val="14"/>
      <color indexed="8"/>
      <name val="Calibri"/>
      <family val="2"/>
      <scheme val="minor"/>
    </font>
    <font>
      <i/>
      <vertAlign val="superscript"/>
      <sz val="11"/>
      <color rgb="FF000000"/>
      <name val="Arial"/>
      <family val="2"/>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2"/>
      <name val="Arial MT"/>
    </font>
    <font>
      <sz val="11"/>
      <color indexed="8"/>
      <name val="Calibri"/>
      <family val="2"/>
    </font>
    <font>
      <u/>
      <sz val="8.4"/>
      <color theme="10"/>
      <name val="COUR"/>
    </font>
    <font>
      <u/>
      <sz val="9.35"/>
      <color theme="10"/>
      <name val="Calibri"/>
      <family val="2"/>
    </font>
    <font>
      <b/>
      <i/>
      <sz val="12"/>
      <name val="Arial"/>
      <family val="2"/>
    </font>
    <font>
      <b/>
      <sz val="12"/>
      <color rgb="FFFF0000"/>
      <name val="Arial"/>
      <family val="2"/>
    </font>
    <font>
      <sz val="11.5"/>
      <color indexed="8"/>
      <name val="Arial"/>
      <family val="2"/>
    </font>
    <font>
      <b/>
      <sz val="26"/>
      <color rgb="FFFF0000"/>
      <name val="Arial"/>
      <family val="2"/>
    </font>
    <font>
      <i/>
      <sz val="11"/>
      <color theme="1"/>
      <name val="Arial"/>
      <family val="2"/>
    </font>
    <font>
      <i/>
      <sz val="11"/>
      <color theme="1"/>
      <name val="Calibri"/>
      <family val="2"/>
      <scheme val="minor"/>
    </font>
  </fonts>
  <fills count="38">
    <fill>
      <patternFill patternType="none"/>
    </fill>
    <fill>
      <patternFill patternType="gray125"/>
    </fill>
    <fill>
      <patternFill patternType="solid">
        <fgColor indexed="42"/>
        <bgColor indexed="64"/>
      </patternFill>
    </fill>
    <fill>
      <patternFill patternType="solid">
        <fgColor indexed="9"/>
        <bgColor indexed="64"/>
      </patternFill>
    </fill>
    <fill>
      <patternFill patternType="solid">
        <fgColor rgb="FFCCFFCC"/>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9"/>
      </patternFill>
    </fill>
    <fill>
      <patternFill patternType="solid">
        <fgColor rgb="FFFFFF00"/>
        <bgColor indexed="64"/>
      </patternFill>
    </fill>
  </fills>
  <borders count="31">
    <border>
      <left/>
      <right/>
      <top/>
      <bottom/>
      <diagonal/>
    </border>
    <border>
      <left/>
      <right/>
      <top/>
      <bottom style="thin">
        <color indexed="64"/>
      </bottom>
      <diagonal/>
    </border>
    <border>
      <left style="thin">
        <color indexed="64"/>
      </left>
      <right/>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style="medium">
        <color indexed="64"/>
      </top>
      <bottom/>
      <diagonal/>
    </border>
    <border>
      <left/>
      <right style="medium">
        <color indexed="64"/>
      </right>
      <top/>
      <bottom/>
      <diagonal/>
    </border>
    <border>
      <left/>
      <right style="medium">
        <color indexed="64"/>
      </right>
      <top/>
      <bottom style="medium">
        <color indexed="64"/>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top style="thin">
        <color indexed="64"/>
      </top>
      <bottom/>
      <diagonal/>
    </border>
    <border>
      <left style="thin">
        <color indexed="64"/>
      </left>
      <right/>
      <top/>
      <bottom style="thin">
        <color indexed="64"/>
      </bottom>
      <diagonal/>
    </border>
    <border>
      <left/>
      <right style="thin">
        <color indexed="64"/>
      </right>
      <top/>
      <bottom/>
      <diagonal/>
    </border>
    <border>
      <left style="thin">
        <color indexed="64"/>
      </left>
      <right style="thin">
        <color indexed="64"/>
      </right>
      <top/>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right/>
      <top style="thin">
        <color indexed="64"/>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59621">
    <xf numFmtId="0" fontId="0" fillId="0" borderId="0"/>
    <xf numFmtId="43" fontId="7" fillId="0" borderId="0" applyFont="0" applyFill="0" applyBorder="0" applyAlignment="0" applyProtection="0"/>
    <xf numFmtId="9" fontId="25" fillId="0" borderId="0" applyFont="0" applyFill="0" applyBorder="0" applyAlignment="0" applyProtection="0"/>
    <xf numFmtId="0" fontId="55" fillId="0" borderId="0" applyNumberFormat="0" applyFill="0" applyBorder="0" applyAlignment="0" applyProtection="0"/>
    <xf numFmtId="0" fontId="56" fillId="0" borderId="22" applyNumberFormat="0" applyFill="0" applyAlignment="0" applyProtection="0"/>
    <xf numFmtId="0" fontId="57" fillId="0" borderId="23" applyNumberFormat="0" applyFill="0" applyAlignment="0" applyProtection="0"/>
    <xf numFmtId="0" fontId="58" fillId="0" borderId="24" applyNumberFormat="0" applyFill="0" applyAlignment="0" applyProtection="0"/>
    <xf numFmtId="0" fontId="58" fillId="0" borderId="0" applyNumberFormat="0" applyFill="0" applyBorder="0" applyAlignment="0" applyProtection="0"/>
    <xf numFmtId="0" fontId="59" fillId="5" borderId="0" applyNumberFormat="0" applyBorder="0" applyAlignment="0" applyProtection="0"/>
    <xf numFmtId="0" fontId="60" fillId="6" borderId="0" applyNumberFormat="0" applyBorder="0" applyAlignment="0" applyProtection="0"/>
    <xf numFmtId="0" fontId="61" fillId="7" borderId="0" applyNumberFormat="0" applyBorder="0" applyAlignment="0" applyProtection="0"/>
    <xf numFmtId="0" fontId="62" fillId="8" borderId="25" applyNumberFormat="0" applyAlignment="0" applyProtection="0"/>
    <xf numFmtId="0" fontId="63" fillId="9" borderId="26" applyNumberFormat="0" applyAlignment="0" applyProtection="0"/>
    <xf numFmtId="0" fontId="64" fillId="9" borderId="25" applyNumberFormat="0" applyAlignment="0" applyProtection="0"/>
    <xf numFmtId="0" fontId="65" fillId="0" borderId="27" applyNumberFormat="0" applyFill="0" applyAlignment="0" applyProtection="0"/>
    <xf numFmtId="0" fontId="66" fillId="10" borderId="28" applyNumberFormat="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9" fillId="0" borderId="30" applyNumberFormat="0" applyFill="0" applyAlignment="0" applyProtection="0"/>
    <xf numFmtId="0" fontId="70"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70" fillId="15" borderId="0" applyNumberFormat="0" applyBorder="0" applyAlignment="0" applyProtection="0"/>
    <xf numFmtId="0" fontId="70" fillId="16"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70" fillId="19" borderId="0" applyNumberFormat="0" applyBorder="0" applyAlignment="0" applyProtection="0"/>
    <xf numFmtId="0" fontId="70" fillId="20"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70" fillId="23" borderId="0" applyNumberFormat="0" applyBorder="0" applyAlignment="0" applyProtection="0"/>
    <xf numFmtId="0" fontId="70" fillId="24"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70" fillId="27" borderId="0" applyNumberFormat="0" applyBorder="0" applyAlignment="0" applyProtection="0"/>
    <xf numFmtId="0" fontId="70" fillId="28" borderId="0" applyNumberFormat="0" applyBorder="0" applyAlignment="0" applyProtection="0"/>
    <xf numFmtId="0" fontId="6" fillId="29" borderId="0" applyNumberFormat="0" applyBorder="0" applyAlignment="0" applyProtection="0"/>
    <xf numFmtId="0" fontId="6" fillId="30" borderId="0" applyNumberFormat="0" applyBorder="0" applyAlignment="0" applyProtection="0"/>
    <xf numFmtId="0" fontId="70" fillId="31" borderId="0" applyNumberFormat="0" applyBorder="0" applyAlignment="0" applyProtection="0"/>
    <xf numFmtId="0" fontId="70" fillId="32" borderId="0" applyNumberFormat="0" applyBorder="0" applyAlignment="0" applyProtection="0"/>
    <xf numFmtId="0" fontId="6" fillId="33" borderId="0" applyNumberFormat="0" applyBorder="0" applyAlignment="0" applyProtection="0"/>
    <xf numFmtId="0" fontId="6" fillId="34" borderId="0" applyNumberFormat="0" applyBorder="0" applyAlignment="0" applyProtection="0"/>
    <xf numFmtId="0" fontId="70" fillId="35" borderId="0" applyNumberFormat="0" applyBorder="0" applyAlignment="0" applyProtection="0"/>
    <xf numFmtId="0" fontId="71" fillId="36" borderId="0"/>
    <xf numFmtId="0" fontId="6" fillId="0" borderId="0"/>
    <xf numFmtId="0" fontId="6" fillId="11" borderId="29" applyNumberFormat="0" applyFont="0" applyAlignment="0" applyProtection="0"/>
    <xf numFmtId="0" fontId="25" fillId="0" borderId="0"/>
    <xf numFmtId="0" fontId="5" fillId="13" borderId="0" applyNumberFormat="0" applyBorder="0" applyAlignment="0" applyProtection="0"/>
    <xf numFmtId="0" fontId="5" fillId="14" borderId="0" applyNumberFormat="0" applyBorder="0" applyAlignment="0" applyProtection="0"/>
    <xf numFmtId="0" fontId="5" fillId="17" borderId="0" applyNumberFormat="0" applyBorder="0" applyAlignment="0" applyProtection="0"/>
    <xf numFmtId="0" fontId="5" fillId="18" borderId="0" applyNumberFormat="0" applyBorder="0" applyAlignment="0" applyProtection="0"/>
    <xf numFmtId="0" fontId="5" fillId="21" borderId="0" applyNumberFormat="0" applyBorder="0" applyAlignment="0" applyProtection="0"/>
    <xf numFmtId="0" fontId="5" fillId="22" borderId="0" applyNumberFormat="0" applyBorder="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0" borderId="0"/>
    <xf numFmtId="0" fontId="5" fillId="11" borderId="29" applyNumberFormat="0" applyFont="0" applyAlignment="0" applyProtection="0"/>
    <xf numFmtId="0" fontId="4" fillId="13" borderId="0" applyNumberFormat="0" applyBorder="0" applyAlignment="0" applyProtection="0"/>
    <xf numFmtId="0" fontId="4" fillId="14"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21" borderId="0" applyNumberFormat="0" applyBorder="0" applyAlignment="0" applyProtection="0"/>
    <xf numFmtId="0" fontId="4" fillId="22" borderId="0" applyNumberFormat="0" applyBorder="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0" borderId="0"/>
    <xf numFmtId="0" fontId="4" fillId="11" borderId="29" applyNumberFormat="0" applyFont="0" applyAlignment="0" applyProtection="0"/>
    <xf numFmtId="0" fontId="4" fillId="13" borderId="0" applyNumberFormat="0" applyBorder="0" applyAlignment="0" applyProtection="0"/>
    <xf numFmtId="0" fontId="4" fillId="14"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21" borderId="0" applyNumberFormat="0" applyBorder="0" applyAlignment="0" applyProtection="0"/>
    <xf numFmtId="0" fontId="4" fillId="22" borderId="0" applyNumberFormat="0" applyBorder="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0" borderId="0"/>
    <xf numFmtId="0" fontId="4" fillId="11" borderId="29" applyNumberFormat="0" applyFont="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72" fillId="0" borderId="0" applyFont="0" applyFill="0" applyBorder="0" applyAlignment="0" applyProtection="0"/>
    <xf numFmtId="43" fontId="72" fillId="0" borderId="0" applyFont="0" applyFill="0" applyBorder="0" applyAlignment="0" applyProtection="0"/>
    <xf numFmtId="43" fontId="7" fillId="0" borderId="0" applyFont="0" applyFill="0" applyBorder="0" applyAlignment="0" applyProtection="0"/>
    <xf numFmtId="43" fontId="25" fillId="0" borderId="0" applyFont="0" applyFill="0" applyBorder="0" applyAlignment="0" applyProtection="0"/>
    <xf numFmtId="43" fontId="7" fillId="0" borderId="0" applyFont="0" applyFill="0" applyBorder="0" applyAlignment="0" applyProtection="0"/>
    <xf numFmtId="43" fontId="25" fillId="0" borderId="0" applyFont="0" applyFill="0" applyBorder="0" applyAlignment="0" applyProtection="0"/>
    <xf numFmtId="43" fontId="72" fillId="0" borderId="0" applyFont="0" applyFill="0" applyBorder="0" applyAlignment="0" applyProtection="0"/>
    <xf numFmtId="43" fontId="7"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72"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72" fillId="0" borderId="0" applyFont="0" applyFill="0" applyBorder="0" applyAlignment="0" applyProtection="0"/>
    <xf numFmtId="43" fontId="72" fillId="0" borderId="0" applyFont="0" applyFill="0" applyBorder="0" applyAlignment="0" applyProtection="0"/>
    <xf numFmtId="43" fontId="3" fillId="0" borderId="0" applyFont="0" applyFill="0" applyBorder="0" applyAlignment="0" applyProtection="0"/>
    <xf numFmtId="43" fontId="72"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7" fillId="0" borderId="0" applyFont="0" applyFill="0" applyBorder="0" applyAlignment="0" applyProtection="0"/>
    <xf numFmtId="44" fontId="25" fillId="0" borderId="0" applyFont="0" applyFill="0" applyBorder="0" applyAlignment="0" applyProtection="0"/>
    <xf numFmtId="0" fontId="74" fillId="0" borderId="0" applyNumberFormat="0" applyFill="0" applyBorder="0" applyAlignment="0" applyProtection="0">
      <alignment vertical="top"/>
      <protection locked="0"/>
    </xf>
    <xf numFmtId="0" fontId="73" fillId="0" borderId="0" applyNumberFormat="0" applyFill="0" applyBorder="0" applyAlignment="0" applyProtection="0">
      <alignment vertical="top"/>
      <protection locked="0"/>
    </xf>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25"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7" fillId="0" borderId="0"/>
    <xf numFmtId="0" fontId="3" fillId="0" borderId="0"/>
    <xf numFmtId="0" fontId="3" fillId="0" borderId="0"/>
    <xf numFmtId="0" fontId="3" fillId="0" borderId="0"/>
    <xf numFmtId="0" fontId="3" fillId="0" borderId="0"/>
    <xf numFmtId="0" fontId="7" fillId="0" borderId="0"/>
    <xf numFmtId="0" fontId="7"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72" fillId="0" borderId="0" applyFont="0" applyFill="0" applyBorder="0" applyAlignment="0" applyProtection="0"/>
    <xf numFmtId="9" fontId="72" fillId="0" borderId="0" applyFont="0" applyFill="0" applyBorder="0" applyAlignment="0" applyProtection="0"/>
    <xf numFmtId="9" fontId="72"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72"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72" fillId="0" borderId="0" applyFont="0" applyFill="0" applyBorder="0" applyAlignment="0" applyProtection="0"/>
    <xf numFmtId="9" fontId="72" fillId="0" borderId="0" applyFont="0" applyFill="0" applyBorder="0" applyAlignment="0" applyProtection="0"/>
    <xf numFmtId="9" fontId="3" fillId="0" borderId="0" applyFont="0" applyFill="0" applyBorder="0" applyAlignment="0" applyProtection="0"/>
    <xf numFmtId="9" fontId="72"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5"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cellStyleXfs>
  <cellXfs count="349">
    <xf numFmtId="0" fontId="0" fillId="0" borderId="0" xfId="0"/>
    <xf numFmtId="0" fontId="27" fillId="0" borderId="0" xfId="0" applyFont="1" applyAlignment="1" applyProtection="1">
      <alignment horizontal="left"/>
      <protection hidden="1"/>
    </xf>
    <xf numFmtId="37" fontId="9" fillId="0" borderId="0" xfId="0" applyNumberFormat="1" applyFont="1" applyAlignment="1" applyProtection="1">
      <alignment horizontal="left" vertical="center"/>
      <protection hidden="1"/>
    </xf>
    <xf numFmtId="0" fontId="30" fillId="0" borderId="0" xfId="0" applyFont="1" applyProtection="1">
      <protection hidden="1"/>
    </xf>
    <xf numFmtId="0" fontId="11" fillId="0" borderId="0" xfId="0" applyFont="1" applyProtection="1">
      <protection hidden="1"/>
    </xf>
    <xf numFmtId="3" fontId="26" fillId="0" borderId="0" xfId="0" applyNumberFormat="1" applyFont="1" applyProtection="1">
      <protection hidden="1"/>
    </xf>
    <xf numFmtId="37" fontId="9" fillId="0" borderId="0" xfId="0" applyNumberFormat="1" applyFont="1"/>
    <xf numFmtId="0" fontId="9" fillId="0" borderId="0" xfId="0" applyFont="1"/>
    <xf numFmtId="0" fontId="9" fillId="0" borderId="0" xfId="0" applyFont="1" applyAlignment="1">
      <alignment horizontal="center"/>
    </xf>
    <xf numFmtId="0" fontId="9" fillId="0" borderId="0" xfId="0" quotePrefix="1" applyFont="1" applyAlignment="1">
      <alignment horizontal="fill"/>
    </xf>
    <xf numFmtId="37" fontId="16" fillId="0" borderId="0" xfId="0" applyNumberFormat="1" applyFont="1"/>
    <xf numFmtId="0" fontId="11" fillId="0" borderId="0" xfId="0" applyFont="1"/>
    <xf numFmtId="37" fontId="16" fillId="0" borderId="1" xfId="0" applyNumberFormat="1" applyFont="1" applyBorder="1"/>
    <xf numFmtId="0" fontId="9" fillId="0" borderId="0" xfId="0" applyFont="1" applyProtection="1">
      <protection hidden="1"/>
    </xf>
    <xf numFmtId="0" fontId="10" fillId="0" borderId="0" xfId="0" applyFont="1" applyAlignment="1" applyProtection="1">
      <alignment horizontal="center"/>
      <protection hidden="1"/>
    </xf>
    <xf numFmtId="0" fontId="14" fillId="0" borderId="0" xfId="0" applyFont="1" applyProtection="1">
      <protection hidden="1"/>
    </xf>
    <xf numFmtId="0" fontId="12" fillId="2" borderId="0" xfId="0" applyFont="1" applyFill="1" applyProtection="1">
      <protection hidden="1"/>
    </xf>
    <xf numFmtId="0" fontId="9" fillId="0" borderId="0" xfId="0" quotePrefix="1" applyFont="1" applyAlignment="1" applyProtection="1">
      <alignment horizontal="right"/>
      <protection hidden="1"/>
    </xf>
    <xf numFmtId="0" fontId="9" fillId="0" borderId="0" xfId="0" quotePrefix="1" applyFont="1" applyProtection="1">
      <protection hidden="1"/>
    </xf>
    <xf numFmtId="0" fontId="9" fillId="0" borderId="0" xfId="0" applyFont="1" applyAlignment="1" applyProtection="1">
      <alignment horizontal="right"/>
      <protection hidden="1"/>
    </xf>
    <xf numFmtId="0" fontId="19" fillId="0" borderId="0" xfId="0" applyFont="1" applyProtection="1">
      <protection hidden="1"/>
    </xf>
    <xf numFmtId="37" fontId="9" fillId="0" borderId="0" xfId="0" applyNumberFormat="1" applyFont="1" applyAlignment="1" applyProtection="1">
      <alignment horizontal="left" vertical="top"/>
      <protection hidden="1"/>
    </xf>
    <xf numFmtId="37" fontId="9" fillId="0" borderId="0" xfId="0" applyNumberFormat="1" applyFont="1" applyAlignment="1" applyProtection="1">
      <alignment horizontal="center"/>
      <protection hidden="1"/>
    </xf>
    <xf numFmtId="0" fontId="8" fillId="0" borderId="0" xfId="0" applyFont="1" applyProtection="1">
      <protection hidden="1"/>
    </xf>
    <xf numFmtId="0" fontId="18" fillId="0" borderId="0" xfId="0" applyFont="1" applyAlignment="1" applyProtection="1">
      <alignment horizontal="right"/>
      <protection hidden="1"/>
    </xf>
    <xf numFmtId="37" fontId="11" fillId="0" borderId="0" xfId="0" applyNumberFormat="1" applyFont="1" applyAlignment="1" applyProtection="1">
      <alignment horizontal="center"/>
      <protection hidden="1"/>
    </xf>
    <xf numFmtId="0" fontId="12" fillId="0" borderId="0" xfId="0" applyFont="1" applyProtection="1">
      <protection hidden="1"/>
    </xf>
    <xf numFmtId="37" fontId="9" fillId="2" borderId="0" xfId="0" applyNumberFormat="1" applyFont="1" applyFill="1" applyProtection="1">
      <protection hidden="1"/>
    </xf>
    <xf numFmtId="0" fontId="8" fillId="2" borderId="0" xfId="0" applyFont="1" applyFill="1" applyProtection="1">
      <protection hidden="1"/>
    </xf>
    <xf numFmtId="0" fontId="9" fillId="2" borderId="0" xfId="0" applyFont="1" applyFill="1" applyAlignment="1" applyProtection="1">
      <alignment horizontal="center"/>
      <protection hidden="1"/>
    </xf>
    <xf numFmtId="0" fontId="11" fillId="0" borderId="0" xfId="0" applyFont="1" applyAlignment="1" applyProtection="1">
      <alignment horizontal="right"/>
      <protection hidden="1"/>
    </xf>
    <xf numFmtId="0" fontId="11" fillId="0" borderId="0" xfId="0" applyFont="1" applyAlignment="1" applyProtection="1">
      <alignment horizontal="center"/>
      <protection hidden="1"/>
    </xf>
    <xf numFmtId="0" fontId="23" fillId="0" borderId="0" xfId="0" applyFont="1" applyProtection="1">
      <protection hidden="1"/>
    </xf>
    <xf numFmtId="0" fontId="18" fillId="0" borderId="0" xfId="0" applyFont="1" applyProtection="1">
      <protection hidden="1"/>
    </xf>
    <xf numFmtId="0" fontId="15" fillId="3" borderId="0" xfId="0" quotePrefix="1" applyFont="1" applyFill="1" applyAlignment="1" applyProtection="1">
      <alignment horizontal="right" vertical="top"/>
      <protection hidden="1"/>
    </xf>
    <xf numFmtId="0" fontId="21" fillId="0" borderId="0" xfId="0" quotePrefix="1" applyFont="1" applyAlignment="1" applyProtection="1">
      <alignment horizontal="left" vertical="top"/>
      <protection hidden="1"/>
    </xf>
    <xf numFmtId="37" fontId="9" fillId="2" borderId="0" xfId="0" applyNumberFormat="1" applyFont="1" applyFill="1" applyAlignment="1" applyProtection="1">
      <alignment horizontal="center"/>
      <protection hidden="1"/>
    </xf>
    <xf numFmtId="0" fontId="11" fillId="2" borderId="0" xfId="0" applyFont="1" applyFill="1" applyProtection="1">
      <protection hidden="1"/>
    </xf>
    <xf numFmtId="0" fontId="19" fillId="2" borderId="0" xfId="0" applyFont="1" applyFill="1" applyProtection="1">
      <protection hidden="1"/>
    </xf>
    <xf numFmtId="0" fontId="14" fillId="0" borderId="0" xfId="0" quotePrefix="1" applyFont="1" applyProtection="1">
      <protection hidden="1"/>
    </xf>
    <xf numFmtId="37" fontId="9" fillId="0" borderId="0" xfId="0" quotePrefix="1" applyNumberFormat="1" applyFont="1" applyAlignment="1" applyProtection="1">
      <alignment horizontal="left" vertical="top"/>
      <protection hidden="1"/>
    </xf>
    <xf numFmtId="37" fontId="16" fillId="0" borderId="0" xfId="0" applyNumberFormat="1" applyFont="1" applyProtection="1">
      <protection hidden="1"/>
    </xf>
    <xf numFmtId="0" fontId="13" fillId="0" borderId="0" xfId="0" applyFont="1" applyProtection="1">
      <protection hidden="1"/>
    </xf>
    <xf numFmtId="0" fontId="9" fillId="2" borderId="0" xfId="0" quotePrefix="1" applyFont="1" applyFill="1" applyAlignment="1" applyProtection="1">
      <alignment horizontal="right"/>
      <protection hidden="1"/>
    </xf>
    <xf numFmtId="0" fontId="16" fillId="0" borderId="0" xfId="0" quotePrefix="1" applyFont="1" applyAlignment="1" applyProtection="1">
      <alignment horizontal="right" vertical="top"/>
      <protection hidden="1"/>
    </xf>
    <xf numFmtId="0" fontId="15" fillId="0" borderId="0" xfId="0" quotePrefix="1" applyFont="1" applyAlignment="1" applyProtection="1">
      <alignment horizontal="left" vertical="top"/>
      <protection hidden="1"/>
    </xf>
    <xf numFmtId="0" fontId="11" fillId="0" borderId="0" xfId="0" quotePrefix="1" applyFont="1" applyAlignment="1" applyProtection="1">
      <alignment horizontal="right"/>
      <protection hidden="1"/>
    </xf>
    <xf numFmtId="0" fontId="11" fillId="0" borderId="0" xfId="0" quotePrefix="1" applyFont="1" applyProtection="1">
      <protection hidden="1"/>
    </xf>
    <xf numFmtId="0" fontId="9" fillId="2" borderId="0" xfId="0" applyFont="1" applyFill="1" applyAlignment="1" applyProtection="1">
      <alignment horizontal="right"/>
      <protection hidden="1"/>
    </xf>
    <xf numFmtId="0" fontId="24" fillId="0" borderId="0" xfId="0" applyFont="1" applyProtection="1">
      <protection hidden="1"/>
    </xf>
    <xf numFmtId="0" fontId="9" fillId="0" borderId="0" xfId="0" applyFont="1" applyAlignment="1" applyProtection="1">
      <alignment horizontal="left"/>
      <protection hidden="1"/>
    </xf>
    <xf numFmtId="0" fontId="17" fillId="0" borderId="0" xfId="0" applyFont="1" applyProtection="1">
      <protection hidden="1"/>
    </xf>
    <xf numFmtId="0" fontId="22" fillId="0" borderId="0" xfId="0" applyFont="1" applyProtection="1">
      <protection hidden="1"/>
    </xf>
    <xf numFmtId="0" fontId="9" fillId="2" borderId="0" xfId="0" applyFont="1" applyFill="1" applyProtection="1">
      <protection hidden="1"/>
    </xf>
    <xf numFmtId="0" fontId="20" fillId="0" borderId="0" xfId="0" applyFont="1" applyProtection="1">
      <protection hidden="1"/>
    </xf>
    <xf numFmtId="165" fontId="9" fillId="0" borderId="0" xfId="0" quotePrefix="1" applyNumberFormat="1" applyFont="1" applyAlignment="1" applyProtection="1">
      <alignment horizontal="right"/>
      <protection hidden="1"/>
    </xf>
    <xf numFmtId="0" fontId="9" fillId="0" borderId="0" xfId="0" applyFont="1" applyAlignment="1" applyProtection="1">
      <alignment vertical="top" wrapText="1"/>
      <protection hidden="1"/>
    </xf>
    <xf numFmtId="0" fontId="9" fillId="0" borderId="0" xfId="0" applyFont="1" applyAlignment="1" applyProtection="1">
      <alignment vertical="top"/>
      <protection hidden="1"/>
    </xf>
    <xf numFmtId="0" fontId="11" fillId="0" borderId="0" xfId="0" applyFont="1" applyAlignment="1" applyProtection="1">
      <alignment vertical="top" wrapText="1"/>
      <protection hidden="1"/>
    </xf>
    <xf numFmtId="166" fontId="9" fillId="0" borderId="0" xfId="0" applyNumberFormat="1" applyFont="1" applyProtection="1">
      <protection hidden="1"/>
    </xf>
    <xf numFmtId="2" fontId="9" fillId="0" borderId="0" xfId="0" applyNumberFormat="1" applyFont="1"/>
    <xf numFmtId="14" fontId="47" fillId="0" borderId="0" xfId="0" applyNumberFormat="1" applyFont="1" applyAlignment="1">
      <alignment horizontal="left"/>
    </xf>
    <xf numFmtId="166" fontId="9" fillId="0" borderId="0" xfId="0" quotePrefix="1" applyNumberFormat="1" applyFont="1" applyProtection="1">
      <protection hidden="1"/>
    </xf>
    <xf numFmtId="0" fontId="47" fillId="0" borderId="0" xfId="0" applyFont="1"/>
    <xf numFmtId="165" fontId="9" fillId="0" borderId="0" xfId="0" applyNumberFormat="1" applyFont="1" applyAlignment="1" applyProtection="1">
      <alignment horizontal="right"/>
      <protection hidden="1"/>
    </xf>
    <xf numFmtId="166" fontId="9" fillId="0" borderId="0" xfId="0" applyNumberFormat="1" applyFont="1"/>
    <xf numFmtId="0" fontId="9" fillId="0" borderId="0" xfId="0" applyFont="1" applyAlignment="1" applyProtection="1">
      <alignment horizontal="center"/>
      <protection hidden="1"/>
    </xf>
    <xf numFmtId="37" fontId="9" fillId="0" borderId="0" xfId="0" applyNumberFormat="1" applyFont="1" applyProtection="1">
      <protection hidden="1"/>
    </xf>
    <xf numFmtId="0" fontId="9" fillId="0" borderId="2" xfId="0" applyFont="1" applyBorder="1"/>
    <xf numFmtId="0" fontId="28" fillId="0" borderId="0" xfId="0" applyFont="1"/>
    <xf numFmtId="0" fontId="28" fillId="0" borderId="0" xfId="0" applyFont="1" applyProtection="1">
      <protection hidden="1"/>
    </xf>
    <xf numFmtId="0" fontId="27" fillId="0" borderId="0" xfId="0" applyFont="1"/>
    <xf numFmtId="0" fontId="28" fillId="0" borderId="0" xfId="0" applyFont="1" applyAlignment="1">
      <alignment horizontal="center"/>
    </xf>
    <xf numFmtId="0" fontId="29" fillId="0" borderId="0" xfId="0" applyFont="1"/>
    <xf numFmtId="0" fontId="15" fillId="4" borderId="0" xfId="0" quotePrefix="1" applyFont="1" applyFill="1" applyAlignment="1" applyProtection="1">
      <alignment horizontal="left" vertical="top"/>
      <protection hidden="1"/>
    </xf>
    <xf numFmtId="37" fontId="13" fillId="0" borderId="0" xfId="0" applyNumberFormat="1" applyFont="1" applyProtection="1">
      <protection hidden="1"/>
    </xf>
    <xf numFmtId="0" fontId="27" fillId="0" borderId="0" xfId="0" applyFont="1" applyProtection="1">
      <protection hidden="1"/>
    </xf>
    <xf numFmtId="0" fontId="12" fillId="4" borderId="0" xfId="0" applyFont="1" applyFill="1" applyProtection="1">
      <protection hidden="1"/>
    </xf>
    <xf numFmtId="0" fontId="15" fillId="4" borderId="0" xfId="0" applyFont="1" applyFill="1" applyAlignment="1" applyProtection="1">
      <alignment horizontal="left" vertical="top"/>
      <protection hidden="1"/>
    </xf>
    <xf numFmtId="37" fontId="16" fillId="4" borderId="0" xfId="0" applyNumberFormat="1" applyFont="1" applyFill="1"/>
    <xf numFmtId="0" fontId="16" fillId="0" borderId="0" xfId="0" applyFont="1" applyProtection="1">
      <protection hidden="1"/>
    </xf>
    <xf numFmtId="37" fontId="16" fillId="0" borderId="1" xfId="0" applyNumberFormat="1" applyFont="1" applyBorder="1" applyProtection="1">
      <protection hidden="1"/>
    </xf>
    <xf numFmtId="37" fontId="16" fillId="4" borderId="0" xfId="0" applyNumberFormat="1" applyFont="1" applyFill="1" applyProtection="1">
      <protection hidden="1"/>
    </xf>
    <xf numFmtId="0" fontId="16" fillId="4" borderId="0" xfId="0" applyFont="1" applyFill="1" applyProtection="1">
      <protection hidden="1"/>
    </xf>
    <xf numFmtId="0" fontId="15" fillId="0" borderId="0" xfId="0" applyFont="1" applyAlignment="1" applyProtection="1">
      <alignment horizontal="left"/>
      <protection hidden="1"/>
    </xf>
    <xf numFmtId="0" fontId="13" fillId="0" borderId="0" xfId="0" applyFont="1" applyAlignment="1" applyProtection="1">
      <alignment vertical="top" wrapText="1"/>
      <protection hidden="1"/>
    </xf>
    <xf numFmtId="0" fontId="0" fillId="0" borderId="0" xfId="0" applyProtection="1">
      <protection hidden="1"/>
    </xf>
    <xf numFmtId="5" fontId="16" fillId="0" borderId="0" xfId="0" applyNumberFormat="1" applyFont="1"/>
    <xf numFmtId="0" fontId="15" fillId="0" borderId="0" xfId="0" applyFont="1" applyProtection="1">
      <protection hidden="1"/>
    </xf>
    <xf numFmtId="0" fontId="31" fillId="0" borderId="0" xfId="0" applyFont="1" applyProtection="1">
      <protection hidden="1"/>
    </xf>
    <xf numFmtId="0" fontId="31" fillId="4" borderId="0" xfId="0" applyFont="1" applyFill="1" applyProtection="1">
      <protection hidden="1"/>
    </xf>
    <xf numFmtId="0" fontId="32" fillId="0" borderId="0" xfId="0" applyFont="1" applyProtection="1">
      <protection hidden="1"/>
    </xf>
    <xf numFmtId="0" fontId="15" fillId="4" borderId="0" xfId="0" applyFont="1" applyFill="1" applyAlignment="1" applyProtection="1">
      <alignment horizontal="left"/>
      <protection hidden="1"/>
    </xf>
    <xf numFmtId="0" fontId="9" fillId="0" borderId="0" xfId="0" applyFont="1" applyAlignment="1" applyProtection="1">
      <alignment horizontal="left" vertical="top"/>
      <protection hidden="1"/>
    </xf>
    <xf numFmtId="0" fontId="22" fillId="0" borderId="0" xfId="0" applyFont="1" applyAlignment="1" applyProtection="1">
      <alignment horizontal="right"/>
      <protection hidden="1"/>
    </xf>
    <xf numFmtId="37" fontId="26" fillId="0" borderId="0" xfId="0" applyNumberFormat="1" applyFont="1" applyProtection="1">
      <protection hidden="1"/>
    </xf>
    <xf numFmtId="0" fontId="33" fillId="0" borderId="0" xfId="0" applyFont="1" applyProtection="1">
      <protection hidden="1"/>
    </xf>
    <xf numFmtId="0" fontId="22" fillId="0" borderId="0" xfId="0" applyFont="1" applyAlignment="1" applyProtection="1">
      <alignment horizontal="center"/>
      <protection hidden="1"/>
    </xf>
    <xf numFmtId="0" fontId="34" fillId="0" borderId="0" xfId="0" quotePrefix="1" applyFont="1" applyAlignment="1" applyProtection="1">
      <alignment horizontal="left" vertical="top"/>
      <protection hidden="1"/>
    </xf>
    <xf numFmtId="37" fontId="15" fillId="0" borderId="0" xfId="0" quotePrefix="1" applyNumberFormat="1" applyFont="1" applyAlignment="1" applyProtection="1">
      <alignment horizontal="left" vertical="top"/>
      <protection hidden="1"/>
    </xf>
    <xf numFmtId="37" fontId="16" fillId="0" borderId="0" xfId="0" applyNumberFormat="1" applyFont="1" applyAlignment="1" applyProtection="1">
      <alignment horizontal="right"/>
      <protection hidden="1"/>
    </xf>
    <xf numFmtId="0" fontId="35" fillId="0" borderId="0" xfId="0" applyFont="1" applyProtection="1">
      <protection hidden="1"/>
    </xf>
    <xf numFmtId="0" fontId="9" fillId="4" borderId="0" xfId="0" applyFont="1" applyFill="1" applyProtection="1">
      <protection hidden="1"/>
    </xf>
    <xf numFmtId="0" fontId="11" fillId="4" borderId="0" xfId="0" applyFont="1" applyFill="1" applyProtection="1">
      <protection hidden="1"/>
    </xf>
    <xf numFmtId="0" fontId="18" fillId="4" borderId="0" xfId="0" applyFont="1" applyFill="1" applyProtection="1">
      <protection hidden="1"/>
    </xf>
    <xf numFmtId="0" fontId="12" fillId="4" borderId="0" xfId="0" applyFont="1" applyFill="1" applyProtection="1">
      <protection locked="0"/>
    </xf>
    <xf numFmtId="0" fontId="9" fillId="0" borderId="3" xfId="0" quotePrefix="1" applyFont="1" applyBorder="1" applyAlignment="1" applyProtection="1">
      <alignment horizontal="right"/>
      <protection hidden="1"/>
    </xf>
    <xf numFmtId="0" fontId="9" fillId="0" borderId="4" xfId="0" quotePrefix="1" applyFont="1" applyBorder="1" applyProtection="1">
      <protection hidden="1"/>
    </xf>
    <xf numFmtId="0" fontId="9" fillId="0" borderId="4" xfId="0" applyFont="1" applyBorder="1" applyProtection="1">
      <protection hidden="1"/>
    </xf>
    <xf numFmtId="0" fontId="19" fillId="0" borderId="4" xfId="0" applyFont="1" applyBorder="1" applyProtection="1">
      <protection hidden="1"/>
    </xf>
    <xf numFmtId="0" fontId="9" fillId="0" borderId="4" xfId="0" applyFont="1" applyBorder="1" applyAlignment="1" applyProtection="1">
      <alignment horizontal="center"/>
      <protection hidden="1"/>
    </xf>
    <xf numFmtId="0" fontId="15" fillId="0" borderId="4" xfId="0" quotePrefix="1" applyFont="1" applyBorder="1" applyAlignment="1" applyProtection="1">
      <alignment horizontal="left" vertical="top"/>
      <protection hidden="1"/>
    </xf>
    <xf numFmtId="0" fontId="9" fillId="0" borderId="5" xfId="0" applyFont="1" applyBorder="1"/>
    <xf numFmtId="0" fontId="9" fillId="0" borderId="5" xfId="0" quotePrefix="1" applyFont="1" applyBorder="1" applyAlignment="1" applyProtection="1">
      <alignment horizontal="right"/>
      <protection hidden="1"/>
    </xf>
    <xf numFmtId="0" fontId="9" fillId="0" borderId="5" xfId="0" applyFont="1" applyBorder="1" applyAlignment="1" applyProtection="1">
      <alignment horizontal="right"/>
      <protection hidden="1"/>
    </xf>
    <xf numFmtId="0" fontId="9" fillId="0" borderId="5" xfId="0" applyFont="1" applyBorder="1" applyProtection="1">
      <protection hidden="1"/>
    </xf>
    <xf numFmtId="0" fontId="18" fillId="0" borderId="6" xfId="0" applyFont="1" applyBorder="1" applyAlignment="1" applyProtection="1">
      <alignment horizontal="right"/>
      <protection hidden="1"/>
    </xf>
    <xf numFmtId="0" fontId="11" fillId="0" borderId="7" xfId="0" applyFont="1" applyBorder="1" applyProtection="1">
      <protection hidden="1"/>
    </xf>
    <xf numFmtId="0" fontId="9" fillId="0" borderId="7" xfId="0" applyFont="1" applyBorder="1" applyProtection="1">
      <protection hidden="1"/>
    </xf>
    <xf numFmtId="0" fontId="9" fillId="0" borderId="7" xfId="0" applyFont="1" applyBorder="1" applyAlignment="1" applyProtection="1">
      <alignment horizontal="center"/>
      <protection hidden="1"/>
    </xf>
    <xf numFmtId="0" fontId="16" fillId="0" borderId="7" xfId="0" applyFont="1" applyBorder="1" applyProtection="1">
      <protection hidden="1"/>
    </xf>
    <xf numFmtId="0" fontId="38" fillId="0" borderId="0" xfId="0" applyFont="1" applyAlignment="1" applyProtection="1">
      <alignment horizontal="right"/>
      <protection hidden="1"/>
    </xf>
    <xf numFmtId="0" fontId="28" fillId="0" borderId="0" xfId="0" applyFont="1" applyAlignment="1" applyProtection="1">
      <alignment vertical="top" wrapText="1"/>
      <protection hidden="1"/>
    </xf>
    <xf numFmtId="0" fontId="39" fillId="0" borderId="0" xfId="0" applyFont="1" applyAlignment="1">
      <alignment horizontal="left"/>
    </xf>
    <xf numFmtId="0" fontId="15" fillId="0" borderId="0" xfId="0" applyFont="1" applyAlignment="1" applyProtection="1">
      <alignment horizontal="right"/>
      <protection hidden="1"/>
    </xf>
    <xf numFmtId="169" fontId="16" fillId="0" borderId="0" xfId="0" applyNumberFormat="1" applyFont="1" applyAlignment="1" applyProtection="1">
      <alignment horizontal="right"/>
      <protection hidden="1"/>
    </xf>
    <xf numFmtId="0" fontId="28" fillId="0" borderId="0" xfId="0" applyFont="1" applyAlignment="1">
      <alignment vertical="center"/>
    </xf>
    <xf numFmtId="0" fontId="30" fillId="0" borderId="0" xfId="0" applyFont="1"/>
    <xf numFmtId="0" fontId="38" fillId="0" borderId="0" xfId="0" applyFont="1" applyAlignment="1" applyProtection="1">
      <alignment horizontal="right" vertical="center"/>
      <protection hidden="1"/>
    </xf>
    <xf numFmtId="0" fontId="28" fillId="0" borderId="0" xfId="0" applyFont="1" applyAlignment="1" applyProtection="1">
      <alignment vertical="center"/>
      <protection hidden="1"/>
    </xf>
    <xf numFmtId="0" fontId="27" fillId="0" borderId="0" xfId="0" applyFont="1" applyAlignment="1">
      <alignment horizontal="center"/>
    </xf>
    <xf numFmtId="0" fontId="40" fillId="0" borderId="0" xfId="0" applyFont="1"/>
    <xf numFmtId="0" fontId="37" fillId="0" borderId="0" xfId="0" quotePrefix="1" applyFont="1" applyAlignment="1" applyProtection="1">
      <alignment horizontal="right" vertical="top"/>
      <protection hidden="1"/>
    </xf>
    <xf numFmtId="169" fontId="16" fillId="4" borderId="0" xfId="0" applyNumberFormat="1" applyFont="1" applyFill="1" applyAlignment="1" applyProtection="1">
      <alignment horizontal="right"/>
      <protection hidden="1"/>
    </xf>
    <xf numFmtId="169" fontId="16" fillId="0" borderId="4" xfId="0" applyNumberFormat="1" applyFont="1" applyBorder="1" applyAlignment="1" applyProtection="1">
      <alignment horizontal="right"/>
      <protection hidden="1"/>
    </xf>
    <xf numFmtId="169" fontId="16" fillId="0" borderId="7" xfId="0" applyNumberFormat="1" applyFont="1" applyBorder="1" applyAlignment="1" applyProtection="1">
      <alignment horizontal="right"/>
      <protection hidden="1"/>
    </xf>
    <xf numFmtId="37" fontId="9" fillId="4" borderId="0" xfId="0" applyNumberFormat="1" applyFont="1" applyFill="1" applyProtection="1">
      <protection hidden="1"/>
    </xf>
    <xf numFmtId="0" fontId="33" fillId="4" borderId="0" xfId="0" applyFont="1" applyFill="1" applyProtection="1">
      <protection hidden="1"/>
    </xf>
    <xf numFmtId="0" fontId="9" fillId="4" borderId="0" xfId="0" applyFont="1" applyFill="1" applyAlignment="1" applyProtection="1">
      <alignment horizontal="center"/>
      <protection hidden="1"/>
    </xf>
    <xf numFmtId="0" fontId="23" fillId="0" borderId="0" xfId="0" applyFont="1" applyAlignment="1" applyProtection="1">
      <alignment horizontal="center"/>
      <protection hidden="1"/>
    </xf>
    <xf numFmtId="0" fontId="13" fillId="4" borderId="0" xfId="0" applyFont="1" applyFill="1" applyProtection="1">
      <protection hidden="1"/>
    </xf>
    <xf numFmtId="168" fontId="9" fillId="0" borderId="0" xfId="0" applyNumberFormat="1" applyFont="1" applyAlignment="1">
      <alignment horizontal="right"/>
    </xf>
    <xf numFmtId="0" fontId="8" fillId="0" borderId="0" xfId="0" applyFont="1"/>
    <xf numFmtId="0" fontId="16" fillId="0" borderId="0" xfId="0" applyFont="1" applyAlignment="1">
      <alignment horizontal="center"/>
    </xf>
    <xf numFmtId="0" fontId="48" fillId="0" borderId="0" xfId="0" applyFont="1"/>
    <xf numFmtId="170" fontId="16" fillId="0" borderId="0" xfId="0" applyNumberFormat="1" applyFont="1" applyAlignment="1" applyProtection="1">
      <alignment horizontal="right"/>
      <protection hidden="1"/>
    </xf>
    <xf numFmtId="2" fontId="8" fillId="0" borderId="0" xfId="0" applyNumberFormat="1" applyFont="1"/>
    <xf numFmtId="3" fontId="16" fillId="0" borderId="0" xfId="0" applyNumberFormat="1" applyFont="1" applyAlignment="1" applyProtection="1">
      <alignment horizontal="right"/>
      <protection hidden="1"/>
    </xf>
    <xf numFmtId="3" fontId="9" fillId="0" borderId="0" xfId="0" applyNumberFormat="1" applyFont="1" applyProtection="1">
      <protection hidden="1"/>
    </xf>
    <xf numFmtId="3" fontId="9" fillId="0" borderId="0" xfId="0" applyNumberFormat="1" applyFont="1"/>
    <xf numFmtId="0" fontId="9" fillId="0" borderId="0" xfId="0" quotePrefix="1" applyFont="1" applyAlignment="1" applyProtection="1">
      <alignment vertical="center"/>
      <protection hidden="1"/>
    </xf>
    <xf numFmtId="37" fontId="49" fillId="0" borderId="0" xfId="0" applyNumberFormat="1" applyFont="1" applyAlignment="1" applyProtection="1">
      <alignment horizontal="right"/>
      <protection hidden="1"/>
    </xf>
    <xf numFmtId="37" fontId="9" fillId="4" borderId="0" xfId="0" applyNumberFormat="1" applyFont="1" applyFill="1" applyAlignment="1" applyProtection="1">
      <alignment horizontal="left" vertical="top"/>
      <protection hidden="1"/>
    </xf>
    <xf numFmtId="43" fontId="27" fillId="0" borderId="0" xfId="0" applyNumberFormat="1" applyFont="1" applyProtection="1">
      <protection hidden="1"/>
    </xf>
    <xf numFmtId="0" fontId="9" fillId="0" borderId="1" xfId="0" applyFont="1" applyBorder="1" applyAlignment="1" applyProtection="1">
      <alignment horizontal="center"/>
      <protection hidden="1"/>
    </xf>
    <xf numFmtId="171" fontId="9" fillId="0" borderId="0" xfId="0" applyNumberFormat="1" applyFont="1" applyProtection="1">
      <protection hidden="1"/>
    </xf>
    <xf numFmtId="169" fontId="16" fillId="0" borderId="1" xfId="2" applyNumberFormat="1" applyFont="1" applyFill="1" applyBorder="1" applyProtection="1">
      <protection hidden="1"/>
    </xf>
    <xf numFmtId="169" fontId="16" fillId="0" borderId="0" xfId="2" applyNumberFormat="1" applyFont="1" applyFill="1" applyBorder="1" applyProtection="1">
      <protection hidden="1"/>
    </xf>
    <xf numFmtId="168" fontId="9" fillId="0" borderId="0" xfId="0" applyNumberFormat="1" applyFont="1"/>
    <xf numFmtId="169" fontId="16" fillId="4" borderId="0" xfId="2" applyNumberFormat="1" applyFont="1" applyFill="1" applyProtection="1">
      <protection hidden="1"/>
    </xf>
    <xf numFmtId="169" fontId="16" fillId="0" borderId="0" xfId="2" applyNumberFormat="1" applyFont="1" applyFill="1" applyBorder="1" applyAlignment="1" applyProtection="1">
      <alignment horizontal="right"/>
      <protection hidden="1"/>
    </xf>
    <xf numFmtId="169" fontId="16" fillId="0" borderId="0" xfId="2" applyNumberFormat="1" applyFont="1" applyFill="1" applyProtection="1">
      <protection hidden="1"/>
    </xf>
    <xf numFmtId="169" fontId="16" fillId="4" borderId="0" xfId="2" applyNumberFormat="1" applyFont="1" applyFill="1" applyBorder="1" applyAlignment="1" applyProtection="1">
      <alignment horizontal="right"/>
      <protection hidden="1"/>
    </xf>
    <xf numFmtId="37" fontId="16" fillId="0" borderId="4" xfId="0" applyNumberFormat="1" applyFont="1" applyBorder="1" applyProtection="1">
      <protection hidden="1"/>
    </xf>
    <xf numFmtId="169" fontId="16" fillId="0" borderId="4" xfId="2" applyNumberFormat="1" applyFont="1" applyFill="1" applyBorder="1" applyProtection="1">
      <protection hidden="1"/>
    </xf>
    <xf numFmtId="37" fontId="16" fillId="0" borderId="7" xfId="0" applyNumberFormat="1" applyFont="1" applyBorder="1" applyProtection="1">
      <protection hidden="1"/>
    </xf>
    <xf numFmtId="169" fontId="16" fillId="0" borderId="7" xfId="2" applyNumberFormat="1" applyFont="1" applyFill="1" applyBorder="1" applyProtection="1">
      <protection hidden="1"/>
    </xf>
    <xf numFmtId="37" fontId="50" fillId="0" borderId="0" xfId="0" applyNumberFormat="1" applyFont="1" applyProtection="1">
      <protection hidden="1"/>
    </xf>
    <xf numFmtId="39" fontId="16" fillId="0" borderId="0" xfId="0" applyNumberFormat="1" applyFont="1" applyProtection="1">
      <protection hidden="1"/>
    </xf>
    <xf numFmtId="169" fontId="16" fillId="0" borderId="0" xfId="2" applyNumberFormat="1" applyFont="1" applyFill="1" applyAlignment="1" applyProtection="1">
      <alignment horizontal="right"/>
      <protection hidden="1"/>
    </xf>
    <xf numFmtId="169" fontId="16" fillId="0" borderId="1" xfId="2" applyNumberFormat="1" applyFont="1" applyFill="1" applyBorder="1" applyAlignment="1" applyProtection="1">
      <alignment horizontal="right"/>
      <protection hidden="1"/>
    </xf>
    <xf numFmtId="169" fontId="16" fillId="4" borderId="0" xfId="2" applyNumberFormat="1" applyFont="1" applyFill="1" applyAlignment="1" applyProtection="1">
      <alignment horizontal="right"/>
      <protection hidden="1"/>
    </xf>
    <xf numFmtId="37" fontId="16" fillId="0" borderId="1" xfId="0" applyNumberFormat="1" applyFont="1" applyBorder="1" applyAlignment="1" applyProtection="1">
      <alignment horizontal="right"/>
      <protection hidden="1"/>
    </xf>
    <xf numFmtId="37" fontId="16" fillId="4" borderId="0" xfId="0" applyNumberFormat="1" applyFont="1" applyFill="1" applyAlignment="1" applyProtection="1">
      <alignment horizontal="right"/>
      <protection hidden="1"/>
    </xf>
    <xf numFmtId="0" fontId="9" fillId="0" borderId="0" xfId="0" applyFont="1" applyAlignment="1">
      <alignment horizontal="right"/>
    </xf>
    <xf numFmtId="37" fontId="16" fillId="4" borderId="0" xfId="0" applyNumberFormat="1" applyFont="1" applyFill="1" applyAlignment="1">
      <alignment horizontal="right"/>
    </xf>
    <xf numFmtId="37" fontId="16" fillId="0" borderId="0" xfId="0" applyNumberFormat="1" applyFont="1" applyAlignment="1">
      <alignment horizontal="right"/>
    </xf>
    <xf numFmtId="37" fontId="15" fillId="0" borderId="0" xfId="0" quotePrefix="1" applyNumberFormat="1" applyFont="1" applyAlignment="1" applyProtection="1">
      <alignment horizontal="right" vertical="top"/>
      <protection hidden="1"/>
    </xf>
    <xf numFmtId="0" fontId="0" fillId="0" borderId="0" xfId="0" applyAlignment="1">
      <alignment horizontal="right"/>
    </xf>
    <xf numFmtId="37" fontId="9" fillId="0" borderId="0" xfId="0" applyNumberFormat="1" applyFont="1" applyAlignment="1">
      <alignment horizontal="right"/>
    </xf>
    <xf numFmtId="10" fontId="16" fillId="0" borderId="0" xfId="2" applyNumberFormat="1" applyFont="1" applyFill="1" applyProtection="1">
      <protection hidden="1"/>
    </xf>
    <xf numFmtId="164" fontId="16" fillId="0" borderId="0" xfId="2" applyNumberFormat="1" applyFont="1" applyFill="1" applyProtection="1">
      <protection hidden="1"/>
    </xf>
    <xf numFmtId="164" fontId="16" fillId="0" borderId="1" xfId="2" applyNumberFormat="1" applyFont="1" applyFill="1" applyBorder="1" applyProtection="1">
      <protection hidden="1"/>
    </xf>
    <xf numFmtId="164" fontId="16" fillId="0" borderId="0" xfId="2" applyNumberFormat="1" applyFont="1" applyFill="1" applyAlignment="1" applyProtection="1">
      <alignment horizontal="right"/>
      <protection hidden="1"/>
    </xf>
    <xf numFmtId="164" fontId="16" fillId="0" borderId="1" xfId="2" applyNumberFormat="1" applyFont="1" applyFill="1" applyBorder="1" applyAlignment="1" applyProtection="1">
      <alignment horizontal="right"/>
      <protection hidden="1"/>
    </xf>
    <xf numFmtId="164" fontId="16" fillId="4" borderId="0" xfId="2" applyNumberFormat="1" applyFont="1" applyFill="1" applyProtection="1">
      <protection hidden="1"/>
    </xf>
    <xf numFmtId="164" fontId="16" fillId="4" borderId="0" xfId="2" applyNumberFormat="1" applyFont="1" applyFill="1" applyAlignment="1" applyProtection="1">
      <alignment horizontal="right"/>
      <protection hidden="1"/>
    </xf>
    <xf numFmtId="10" fontId="16" fillId="0" borderId="0" xfId="0" applyNumberFormat="1" applyFont="1" applyProtection="1">
      <protection hidden="1"/>
    </xf>
    <xf numFmtId="164" fontId="16" fillId="0" borderId="8" xfId="2" applyNumberFormat="1" applyFont="1" applyFill="1" applyBorder="1" applyProtection="1">
      <protection hidden="1"/>
    </xf>
    <xf numFmtId="164" fontId="16" fillId="0" borderId="9" xfId="2" applyNumberFormat="1" applyFont="1" applyFill="1" applyBorder="1" applyProtection="1">
      <protection hidden="1"/>
    </xf>
    <xf numFmtId="164" fontId="16" fillId="4" borderId="9" xfId="2" applyNumberFormat="1" applyFont="1" applyFill="1" applyBorder="1" applyProtection="1">
      <protection hidden="1"/>
    </xf>
    <xf numFmtId="164" fontId="16" fillId="0" borderId="9" xfId="2" applyNumberFormat="1" applyFont="1" applyFill="1" applyBorder="1" applyAlignment="1" applyProtection="1">
      <alignment horizontal="right"/>
      <protection hidden="1"/>
    </xf>
    <xf numFmtId="164" fontId="16" fillId="0" borderId="10" xfId="2" applyNumberFormat="1" applyFont="1" applyFill="1" applyBorder="1" applyProtection="1">
      <protection hidden="1"/>
    </xf>
    <xf numFmtId="0" fontId="27" fillId="0" borderId="0" xfId="0" applyFont="1" applyAlignment="1" applyProtection="1">
      <alignment horizontal="center"/>
      <protection hidden="1"/>
    </xf>
    <xf numFmtId="169" fontId="43" fillId="0" borderId="0" xfId="0" applyNumberFormat="1" applyFont="1" applyAlignment="1" applyProtection="1">
      <alignment horizontal="right"/>
      <protection hidden="1"/>
    </xf>
    <xf numFmtId="37" fontId="43" fillId="0" borderId="0" xfId="0" applyNumberFormat="1" applyFont="1" applyProtection="1">
      <protection hidden="1"/>
    </xf>
    <xf numFmtId="3" fontId="43" fillId="0" borderId="0" xfId="0" applyNumberFormat="1" applyFont="1" applyProtection="1">
      <protection hidden="1"/>
    </xf>
    <xf numFmtId="37" fontId="51" fillId="0" borderId="0" xfId="0" applyNumberFormat="1" applyFont="1" applyAlignment="1" applyProtection="1">
      <alignment horizontal="right"/>
      <protection hidden="1"/>
    </xf>
    <xf numFmtId="37" fontId="27" fillId="0" borderId="0" xfId="0" applyNumberFormat="1" applyFont="1" applyProtection="1">
      <protection hidden="1"/>
    </xf>
    <xf numFmtId="37" fontId="52" fillId="0" borderId="0" xfId="0" applyNumberFormat="1" applyFont="1" applyProtection="1">
      <protection hidden="1"/>
    </xf>
    <xf numFmtId="3" fontId="43" fillId="0" borderId="0" xfId="0" applyNumberFormat="1" applyFont="1" applyAlignment="1" applyProtection="1">
      <alignment horizontal="right"/>
      <protection hidden="1"/>
    </xf>
    <xf numFmtId="0" fontId="44" fillId="0" borderId="0" xfId="0" applyFont="1" applyProtection="1">
      <protection hidden="1"/>
    </xf>
    <xf numFmtId="0" fontId="37" fillId="0" borderId="0" xfId="0" quotePrefix="1" applyFont="1" applyAlignment="1" applyProtection="1">
      <alignment horizontal="left" vertical="top"/>
      <protection hidden="1"/>
    </xf>
    <xf numFmtId="169" fontId="43" fillId="0" borderId="0" xfId="2" applyNumberFormat="1" applyFont="1" applyFill="1" applyProtection="1">
      <protection hidden="1"/>
    </xf>
    <xf numFmtId="164" fontId="43" fillId="0" borderId="0" xfId="2" applyNumberFormat="1" applyFont="1" applyFill="1" applyProtection="1">
      <protection hidden="1"/>
    </xf>
    <xf numFmtId="37" fontId="39" fillId="0" borderId="0" xfId="0" applyNumberFormat="1" applyFont="1" applyProtection="1">
      <protection hidden="1"/>
    </xf>
    <xf numFmtId="0" fontId="43" fillId="0" borderId="0" xfId="0" applyFont="1" applyProtection="1">
      <protection hidden="1"/>
    </xf>
    <xf numFmtId="37" fontId="27" fillId="0" borderId="0" xfId="0" applyNumberFormat="1" applyFont="1" applyAlignment="1" applyProtection="1">
      <alignment horizontal="center"/>
      <protection hidden="1"/>
    </xf>
    <xf numFmtId="0" fontId="27" fillId="0" borderId="0" xfId="0" quotePrefix="1" applyFont="1" applyProtection="1">
      <protection hidden="1"/>
    </xf>
    <xf numFmtId="37" fontId="28" fillId="0" borderId="0" xfId="0" applyNumberFormat="1" applyFont="1" applyAlignment="1" applyProtection="1">
      <alignment horizontal="center"/>
      <protection hidden="1"/>
    </xf>
    <xf numFmtId="37" fontId="27" fillId="0" borderId="0" xfId="0" quotePrefix="1" applyNumberFormat="1" applyFont="1" applyAlignment="1" applyProtection="1">
      <alignment horizontal="left" vertical="top"/>
      <protection hidden="1"/>
    </xf>
    <xf numFmtId="0" fontId="38" fillId="0" borderId="0" xfId="0" applyFont="1" applyProtection="1">
      <protection hidden="1"/>
    </xf>
    <xf numFmtId="0" fontId="28" fillId="0" borderId="0" xfId="0" applyFont="1" applyAlignment="1" applyProtection="1">
      <alignment horizontal="center"/>
      <protection hidden="1"/>
    </xf>
    <xf numFmtId="164" fontId="16" fillId="0" borderId="4" xfId="2" applyNumberFormat="1" applyFont="1" applyFill="1" applyBorder="1" applyProtection="1">
      <protection hidden="1"/>
    </xf>
    <xf numFmtId="164" fontId="16" fillId="0" borderId="0" xfId="2" applyNumberFormat="1" applyFont="1" applyFill="1" applyBorder="1" applyProtection="1">
      <protection hidden="1"/>
    </xf>
    <xf numFmtId="164" fontId="16" fillId="0" borderId="0" xfId="2" applyNumberFormat="1" applyFont="1" applyFill="1" applyBorder="1" applyAlignment="1" applyProtection="1">
      <alignment horizontal="right"/>
      <protection hidden="1"/>
    </xf>
    <xf numFmtId="164" fontId="16" fillId="4" borderId="0" xfId="2" applyNumberFormat="1" applyFont="1" applyFill="1" applyBorder="1" applyAlignment="1" applyProtection="1">
      <alignment horizontal="right"/>
      <protection hidden="1"/>
    </xf>
    <xf numFmtId="164" fontId="16" fillId="0" borderId="7" xfId="2" applyNumberFormat="1" applyFont="1" applyFill="1" applyBorder="1" applyProtection="1">
      <protection hidden="1"/>
    </xf>
    <xf numFmtId="164" fontId="16" fillId="4" borderId="0" xfId="2" applyNumberFormat="1" applyFont="1" applyFill="1" applyBorder="1" applyProtection="1">
      <protection hidden="1"/>
    </xf>
    <xf numFmtId="0" fontId="9" fillId="0" borderId="1" xfId="0" applyFont="1" applyBorder="1" applyAlignment="1" applyProtection="1">
      <alignment horizontal="center" wrapText="1"/>
      <protection hidden="1"/>
    </xf>
    <xf numFmtId="0" fontId="9" fillId="0" borderId="11" xfId="0" applyFont="1" applyBorder="1" applyAlignment="1" applyProtection="1">
      <alignment horizontal="center" wrapText="1"/>
      <protection hidden="1"/>
    </xf>
    <xf numFmtId="0" fontId="9" fillId="0" borderId="12" xfId="0" applyFont="1" applyBorder="1" applyAlignment="1" applyProtection="1">
      <alignment horizontal="center"/>
      <protection hidden="1"/>
    </xf>
    <xf numFmtId="0" fontId="9" fillId="0" borderId="13" xfId="0" applyFont="1" applyBorder="1" applyAlignment="1" applyProtection="1">
      <alignment horizontal="center"/>
      <protection hidden="1"/>
    </xf>
    <xf numFmtId="0" fontId="9" fillId="0" borderId="11" xfId="0" applyFont="1" applyBorder="1" applyAlignment="1" applyProtection="1">
      <alignment horizontal="center"/>
      <protection hidden="1"/>
    </xf>
    <xf numFmtId="0" fontId="9" fillId="0" borderId="2" xfId="0" applyFont="1" applyBorder="1" applyAlignment="1" applyProtection="1">
      <alignment horizontal="center"/>
      <protection hidden="1"/>
    </xf>
    <xf numFmtId="0" fontId="0" fillId="0" borderId="0" xfId="0" applyAlignment="1" applyProtection="1">
      <alignment horizontal="center"/>
      <protection hidden="1"/>
    </xf>
    <xf numFmtId="0" fontId="9" fillId="0" borderId="14" xfId="0" applyFont="1" applyBorder="1" applyAlignment="1" applyProtection="1">
      <alignment horizontal="center"/>
      <protection hidden="1"/>
    </xf>
    <xf numFmtId="0" fontId="0" fillId="0" borderId="15" xfId="0" applyBorder="1" applyAlignment="1" applyProtection="1">
      <alignment horizontal="center"/>
      <protection hidden="1"/>
    </xf>
    <xf numFmtId="0" fontId="9" fillId="0" borderId="16" xfId="0" applyFont="1" applyBorder="1" applyAlignment="1" applyProtection="1">
      <alignment horizontal="center"/>
      <protection hidden="1"/>
    </xf>
    <xf numFmtId="0" fontId="9" fillId="0" borderId="15" xfId="0" applyFont="1" applyBorder="1" applyAlignment="1" applyProtection="1">
      <alignment horizontal="center"/>
      <protection hidden="1"/>
    </xf>
    <xf numFmtId="0" fontId="45" fillId="0" borderId="0" xfId="0" applyFont="1" applyAlignment="1">
      <alignment horizontal="center"/>
    </xf>
    <xf numFmtId="2" fontId="45" fillId="0" borderId="0" xfId="0" applyNumberFormat="1" applyFont="1" applyAlignment="1">
      <alignment horizontal="center"/>
    </xf>
    <xf numFmtId="0" fontId="46" fillId="0" borderId="0" xfId="0" applyFont="1" applyAlignment="1">
      <alignment horizontal="center"/>
    </xf>
    <xf numFmtId="167" fontId="45" fillId="0" borderId="0" xfId="0" applyNumberFormat="1" applyFont="1" applyAlignment="1">
      <alignment horizontal="center"/>
    </xf>
    <xf numFmtId="0" fontId="9" fillId="0" borderId="15" xfId="0" applyFont="1" applyBorder="1"/>
    <xf numFmtId="0" fontId="9" fillId="0" borderId="16" xfId="0" applyFont="1" applyBorder="1"/>
    <xf numFmtId="0" fontId="0" fillId="0" borderId="2" xfId="0" applyBorder="1" applyAlignment="1" applyProtection="1">
      <alignment horizontal="center"/>
      <protection hidden="1"/>
    </xf>
    <xf numFmtId="168" fontId="9" fillId="0" borderId="0" xfId="0" quotePrefix="1" applyNumberFormat="1" applyFont="1"/>
    <xf numFmtId="0" fontId="9" fillId="0" borderId="0" xfId="0" applyFont="1" applyAlignment="1" applyProtection="1">
      <alignment horizontal="center" wrapText="1"/>
      <protection hidden="1"/>
    </xf>
    <xf numFmtId="0" fontId="9" fillId="0" borderId="1" xfId="0" applyFont="1" applyBorder="1" applyAlignment="1" applyProtection="1">
      <alignment horizontal="left"/>
      <protection hidden="1"/>
    </xf>
    <xf numFmtId="0" fontId="9" fillId="0" borderId="0" xfId="0" quotePrefix="1" applyFont="1" applyAlignment="1">
      <alignment horizontal="center"/>
    </xf>
    <xf numFmtId="0" fontId="28" fillId="0" borderId="0" xfId="0" applyFont="1" applyAlignment="1" applyProtection="1">
      <alignment horizontal="center" vertical="center"/>
      <protection hidden="1"/>
    </xf>
    <xf numFmtId="0" fontId="11" fillId="0" borderId="0" xfId="0" applyFont="1" applyAlignment="1" applyProtection="1">
      <alignment horizontal="center" vertical="top" wrapText="1"/>
      <protection hidden="1"/>
    </xf>
    <xf numFmtId="0" fontId="28" fillId="0" borderId="0" xfId="0" applyFont="1" applyAlignment="1" applyProtection="1">
      <alignment horizontal="center" vertical="top" wrapText="1"/>
      <protection hidden="1"/>
    </xf>
    <xf numFmtId="0" fontId="8" fillId="0" borderId="0" xfId="0" applyFont="1" applyAlignment="1" applyProtection="1">
      <alignment horizontal="center"/>
      <protection hidden="1"/>
    </xf>
    <xf numFmtId="0" fontId="8" fillId="2" borderId="0" xfId="0" applyFont="1" applyFill="1" applyAlignment="1" applyProtection="1">
      <alignment horizontal="center"/>
      <protection hidden="1"/>
    </xf>
    <xf numFmtId="0" fontId="18" fillId="0" borderId="0" xfId="0" applyFont="1" applyAlignment="1" applyProtection="1">
      <alignment horizontal="center"/>
      <protection hidden="1"/>
    </xf>
    <xf numFmtId="0" fontId="30" fillId="0" borderId="0" xfId="0" applyFont="1" applyAlignment="1" applyProtection="1">
      <alignment horizontal="center"/>
      <protection hidden="1"/>
    </xf>
    <xf numFmtId="3" fontId="9" fillId="0" borderId="0" xfId="0" applyNumberFormat="1" applyFont="1" applyAlignment="1" applyProtection="1">
      <alignment horizontal="center"/>
      <protection hidden="1"/>
    </xf>
    <xf numFmtId="37" fontId="26" fillId="0" borderId="0" xfId="0" applyNumberFormat="1" applyFont="1" applyAlignment="1" applyProtection="1">
      <alignment horizontal="right"/>
      <protection hidden="1"/>
    </xf>
    <xf numFmtId="37" fontId="9" fillId="0" borderId="0" xfId="0" applyNumberFormat="1" applyFont="1" applyAlignment="1" applyProtection="1">
      <alignment horizontal="right"/>
      <protection hidden="1"/>
    </xf>
    <xf numFmtId="3" fontId="9" fillId="0" borderId="0" xfId="0" applyNumberFormat="1" applyFont="1" applyAlignment="1" applyProtection="1">
      <alignment horizontal="right"/>
      <protection hidden="1"/>
    </xf>
    <xf numFmtId="3" fontId="9" fillId="0" borderId="0" xfId="0" applyNumberFormat="1" applyFont="1" applyAlignment="1">
      <alignment horizontal="right"/>
    </xf>
    <xf numFmtId="0" fontId="8" fillId="0" borderId="0" xfId="0" applyFont="1" applyAlignment="1">
      <alignment horizontal="right"/>
    </xf>
    <xf numFmtId="3" fontId="0" fillId="0" borderId="0" xfId="0" applyNumberFormat="1"/>
    <xf numFmtId="3" fontId="16" fillId="4" borderId="0" xfId="0" applyNumberFormat="1" applyFont="1" applyFill="1" applyProtection="1">
      <protection hidden="1"/>
    </xf>
    <xf numFmtId="3" fontId="28" fillId="0" borderId="0" xfId="0" applyNumberFormat="1" applyFont="1" applyAlignment="1" applyProtection="1">
      <alignment vertical="center"/>
      <protection hidden="1"/>
    </xf>
    <xf numFmtId="3" fontId="16" fillId="0" borderId="0" xfId="1" applyNumberFormat="1" applyFont="1" applyFill="1" applyBorder="1" applyAlignment="1" applyProtection="1">
      <alignment horizontal="right"/>
      <protection hidden="1"/>
    </xf>
    <xf numFmtId="3" fontId="16" fillId="0" borderId="1" xfId="0" applyNumberFormat="1" applyFont="1" applyBorder="1"/>
    <xf numFmtId="3" fontId="16" fillId="0" borderId="4" xfId="0" applyNumberFormat="1" applyFont="1" applyBorder="1" applyAlignment="1" applyProtection="1">
      <alignment horizontal="right"/>
      <protection hidden="1"/>
    </xf>
    <xf numFmtId="3" fontId="16" fillId="0" borderId="7" xfId="0" applyNumberFormat="1" applyFont="1" applyBorder="1" applyAlignment="1" applyProtection="1">
      <alignment horizontal="right"/>
      <protection hidden="1"/>
    </xf>
    <xf numFmtId="3" fontId="50" fillId="0" borderId="0" xfId="0" applyNumberFormat="1" applyFont="1" applyProtection="1">
      <protection hidden="1"/>
    </xf>
    <xf numFmtId="3" fontId="27" fillId="0" borderId="0" xfId="0" applyNumberFormat="1" applyFont="1" applyProtection="1">
      <protection hidden="1"/>
    </xf>
    <xf numFmtId="3" fontId="16" fillId="4" borderId="0" xfId="0" applyNumberFormat="1" applyFont="1" applyFill="1" applyAlignment="1" applyProtection="1">
      <alignment horizontal="right"/>
      <protection hidden="1"/>
    </xf>
    <xf numFmtId="3" fontId="13" fillId="0" borderId="0" xfId="0" applyNumberFormat="1" applyFont="1" applyProtection="1">
      <protection hidden="1"/>
    </xf>
    <xf numFmtId="3" fontId="16" fillId="0" borderId="0" xfId="0" applyNumberFormat="1" applyFont="1" applyProtection="1">
      <protection hidden="1"/>
    </xf>
    <xf numFmtId="3" fontId="16" fillId="0" borderId="1" xfId="0" applyNumberFormat="1" applyFont="1" applyBorder="1" applyProtection="1">
      <protection hidden="1"/>
    </xf>
    <xf numFmtId="0" fontId="9" fillId="0" borderId="0" xfId="0" quotePrefix="1" applyFont="1" applyAlignment="1" applyProtection="1">
      <alignment horizontal="right" vertical="center"/>
      <protection hidden="1"/>
    </xf>
    <xf numFmtId="0" fontId="9" fillId="0" borderId="0" xfId="0" applyFont="1" applyAlignment="1" applyProtection="1">
      <alignment vertical="center"/>
      <protection hidden="1"/>
    </xf>
    <xf numFmtId="0" fontId="9" fillId="0" borderId="0" xfId="0" applyFont="1" applyAlignment="1" applyProtection="1">
      <alignment horizontal="center" vertical="center"/>
      <protection hidden="1"/>
    </xf>
    <xf numFmtId="169" fontId="16" fillId="0" borderId="0" xfId="0" applyNumberFormat="1" applyFont="1" applyAlignment="1" applyProtection="1">
      <alignment horizontal="right" vertical="center"/>
      <protection hidden="1"/>
    </xf>
    <xf numFmtId="3" fontId="16" fillId="0" borderId="0" xfId="0" applyNumberFormat="1" applyFont="1" applyAlignment="1" applyProtection="1">
      <alignment vertical="center"/>
      <protection hidden="1"/>
    </xf>
    <xf numFmtId="165" fontId="9" fillId="0" borderId="0" xfId="0" quotePrefix="1" applyNumberFormat="1" applyFont="1" applyAlignment="1" applyProtection="1">
      <alignment horizontal="right" vertical="center"/>
      <protection hidden="1"/>
    </xf>
    <xf numFmtId="0" fontId="9" fillId="0" borderId="0" xfId="0" applyFont="1" applyAlignment="1">
      <alignment vertical="center"/>
    </xf>
    <xf numFmtId="37" fontId="9" fillId="0" borderId="0" xfId="0" applyNumberFormat="1" applyFont="1" applyAlignment="1" applyProtection="1">
      <alignment horizontal="center" vertical="center"/>
      <protection hidden="1"/>
    </xf>
    <xf numFmtId="3" fontId="16" fillId="0" borderId="1" xfId="0" applyNumberFormat="1" applyFont="1" applyBorder="1" applyAlignment="1" applyProtection="1">
      <alignment vertical="center"/>
      <protection hidden="1"/>
    </xf>
    <xf numFmtId="0" fontId="19" fillId="0" borderId="0" xfId="0" applyFont="1" applyAlignment="1" applyProtection="1">
      <alignment vertical="center"/>
      <protection hidden="1"/>
    </xf>
    <xf numFmtId="0" fontId="9" fillId="0" borderId="0" xfId="0" applyFont="1" applyAlignment="1" applyProtection="1">
      <alignment horizontal="right" vertical="center"/>
      <protection hidden="1"/>
    </xf>
    <xf numFmtId="166" fontId="9" fillId="0" borderId="0" xfId="0" quotePrefix="1" applyNumberFormat="1" applyFont="1" applyAlignment="1" applyProtection="1">
      <alignment vertical="center"/>
      <protection hidden="1"/>
    </xf>
    <xf numFmtId="38" fontId="16" fillId="4" borderId="0" xfId="0" applyNumberFormat="1" applyFont="1" applyFill="1" applyProtection="1">
      <protection hidden="1"/>
    </xf>
    <xf numFmtId="38" fontId="16" fillId="0" borderId="0" xfId="0" applyNumberFormat="1" applyFont="1" applyProtection="1">
      <protection hidden="1"/>
    </xf>
    <xf numFmtId="38" fontId="16" fillId="0" borderId="1" xfId="0" applyNumberFormat="1" applyFont="1" applyBorder="1" applyProtection="1">
      <protection hidden="1"/>
    </xf>
    <xf numFmtId="0" fontId="8" fillId="4" borderId="0" xfId="0" applyFont="1" applyFill="1" applyProtection="1">
      <protection hidden="1"/>
    </xf>
    <xf numFmtId="3" fontId="16" fillId="4" borderId="0" xfId="0" applyNumberFormat="1" applyFont="1" applyFill="1"/>
    <xf numFmtId="3" fontId="16" fillId="0" borderId="0" xfId="0" applyNumberFormat="1" applyFont="1"/>
    <xf numFmtId="3" fontId="16" fillId="0" borderId="0" xfId="0" quotePrefix="1" applyNumberFormat="1" applyFont="1" applyAlignment="1" applyProtection="1">
      <alignment horizontal="right" vertical="center"/>
      <protection hidden="1"/>
    </xf>
    <xf numFmtId="0" fontId="47" fillId="0" borderId="0" xfId="0" quotePrefix="1" applyFont="1" applyAlignment="1">
      <alignment horizontal="center"/>
    </xf>
    <xf numFmtId="168" fontId="47" fillId="0" borderId="0" xfId="0" applyNumberFormat="1" applyFont="1" applyAlignment="1">
      <alignment horizontal="right"/>
    </xf>
    <xf numFmtId="3" fontId="16" fillId="0" borderId="1" xfId="0" applyNumberFormat="1" applyFont="1" applyBorder="1" applyAlignment="1" applyProtection="1">
      <alignment horizontal="right"/>
      <protection hidden="1"/>
    </xf>
    <xf numFmtId="10" fontId="16" fillId="0" borderId="0" xfId="2" applyNumberFormat="1" applyFont="1" applyFill="1" applyBorder="1" applyAlignment="1" applyProtection="1">
      <alignment horizontal="right"/>
      <protection hidden="1"/>
    </xf>
    <xf numFmtId="0" fontId="38" fillId="0" borderId="0" xfId="0" applyFont="1" applyAlignment="1" applyProtection="1">
      <alignment vertical="center"/>
      <protection hidden="1"/>
    </xf>
    <xf numFmtId="172" fontId="16" fillId="0" borderId="0" xfId="1" applyNumberFormat="1" applyFont="1" applyFill="1" applyBorder="1" applyProtection="1">
      <protection hidden="1"/>
    </xf>
    <xf numFmtId="0" fontId="9" fillId="4" borderId="0" xfId="0" applyFont="1" applyFill="1" applyAlignment="1" applyProtection="1">
      <alignment vertical="center"/>
      <protection hidden="1"/>
    </xf>
    <xf numFmtId="173" fontId="16" fillId="0" borderId="0" xfId="0" applyNumberFormat="1" applyFont="1" applyAlignment="1" applyProtection="1">
      <alignment vertical="center"/>
      <protection hidden="1"/>
    </xf>
    <xf numFmtId="173" fontId="16" fillId="0" borderId="1" xfId="0" applyNumberFormat="1" applyFont="1" applyBorder="1" applyAlignment="1" applyProtection="1">
      <alignment vertical="center"/>
      <protection hidden="1"/>
    </xf>
    <xf numFmtId="0" fontId="28" fillId="0" borderId="0" xfId="0" applyFont="1" applyAlignment="1" applyProtection="1">
      <alignment vertical="center" wrapText="1"/>
      <protection hidden="1"/>
    </xf>
    <xf numFmtId="0" fontId="28" fillId="0" borderId="0" xfId="0" applyFont="1" applyAlignment="1" applyProtection="1">
      <alignment horizontal="center" vertical="center" wrapText="1"/>
      <protection hidden="1"/>
    </xf>
    <xf numFmtId="0" fontId="35" fillId="0" borderId="0" xfId="0" applyFont="1" applyAlignment="1" applyProtection="1">
      <alignment horizontal="center"/>
      <protection hidden="1"/>
    </xf>
    <xf numFmtId="169" fontId="75" fillId="0" borderId="0" xfId="0" applyNumberFormat="1" applyFont="1" applyAlignment="1" applyProtection="1">
      <alignment horizontal="right"/>
      <protection hidden="1"/>
    </xf>
    <xf numFmtId="3" fontId="75" fillId="0" borderId="0" xfId="0" applyNumberFormat="1" applyFont="1" applyProtection="1">
      <protection hidden="1"/>
    </xf>
    <xf numFmtId="38" fontId="16" fillId="0" borderId="4" xfId="0" applyNumberFormat="1" applyFont="1" applyBorder="1" applyProtection="1">
      <protection hidden="1"/>
    </xf>
    <xf numFmtId="174" fontId="16" fillId="0" borderId="0" xfId="0" applyNumberFormat="1" applyFont="1" applyAlignment="1" applyProtection="1">
      <alignment horizontal="right"/>
      <protection hidden="1"/>
    </xf>
    <xf numFmtId="3" fontId="76" fillId="0" borderId="0" xfId="0" applyNumberFormat="1" applyFont="1" applyProtection="1">
      <protection hidden="1"/>
    </xf>
    <xf numFmtId="3" fontId="50" fillId="0" borderId="0" xfId="0" applyNumberFormat="1" applyFont="1" applyAlignment="1" applyProtection="1">
      <alignment horizontal="right"/>
      <protection hidden="1"/>
    </xf>
    <xf numFmtId="3" fontId="76" fillId="0" borderId="0" xfId="0" applyNumberFormat="1" applyFont="1" applyAlignment="1" applyProtection="1">
      <alignment horizontal="right"/>
      <protection hidden="1"/>
    </xf>
    <xf numFmtId="3" fontId="16" fillId="0" borderId="0" xfId="0" applyNumberFormat="1" applyFont="1" applyAlignment="1" applyProtection="1">
      <alignment horizontal="right" vertical="center"/>
      <protection hidden="1"/>
    </xf>
    <xf numFmtId="3" fontId="16" fillId="37" borderId="0" xfId="0" applyNumberFormat="1" applyFont="1" applyFill="1" applyProtection="1">
      <protection hidden="1"/>
    </xf>
    <xf numFmtId="3" fontId="16" fillId="0" borderId="7" xfId="0" applyNumberFormat="1" applyFont="1" applyBorder="1" applyProtection="1">
      <protection hidden="1"/>
    </xf>
    <xf numFmtId="0" fontId="78" fillId="0" borderId="0" xfId="0" applyFont="1" applyAlignment="1">
      <alignment horizontal="center"/>
    </xf>
    <xf numFmtId="169" fontId="16" fillId="0" borderId="8" xfId="2" applyNumberFormat="1" applyFont="1" applyFill="1" applyBorder="1" applyAlignment="1" applyProtection="1">
      <alignment horizontal="right"/>
      <protection hidden="1"/>
    </xf>
    <xf numFmtId="169" fontId="16" fillId="0" borderId="9" xfId="2" applyNumberFormat="1" applyFont="1" applyFill="1" applyBorder="1" applyAlignment="1" applyProtection="1">
      <alignment horizontal="right"/>
      <protection hidden="1"/>
    </xf>
    <xf numFmtId="169" fontId="16" fillId="0" borderId="10" xfId="2" applyNumberFormat="1" applyFont="1" applyFill="1" applyBorder="1" applyAlignment="1" applyProtection="1">
      <alignment horizontal="right"/>
      <protection hidden="1"/>
    </xf>
    <xf numFmtId="169" fontId="16" fillId="4" borderId="9" xfId="2" applyNumberFormat="1" applyFont="1" applyFill="1" applyBorder="1" applyAlignment="1" applyProtection="1">
      <alignment horizontal="right"/>
      <protection hidden="1"/>
    </xf>
    <xf numFmtId="3" fontId="16" fillId="4" borderId="0" xfId="0" applyNumberFormat="1" applyFont="1" applyFill="1" applyAlignment="1" applyProtection="1">
      <alignment vertical="center"/>
      <protection hidden="1"/>
    </xf>
    <xf numFmtId="38" fontId="16" fillId="0" borderId="7" xfId="0" applyNumberFormat="1" applyFont="1" applyBorder="1" applyProtection="1">
      <protection hidden="1"/>
    </xf>
    <xf numFmtId="0" fontId="9" fillId="4" borderId="0" xfId="0" applyFont="1" applyFill="1"/>
    <xf numFmtId="3" fontId="9" fillId="0" borderId="0" xfId="0" applyNumberFormat="1" applyFont="1" applyAlignment="1">
      <alignment vertical="center"/>
    </xf>
    <xf numFmtId="3" fontId="16" fillId="0" borderId="1" xfId="0" quotePrefix="1" applyNumberFormat="1" applyFont="1" applyBorder="1" applyAlignment="1" applyProtection="1">
      <alignment horizontal="right" vertical="center"/>
      <protection hidden="1"/>
    </xf>
    <xf numFmtId="173" fontId="16" fillId="0" borderId="0" xfId="0" quotePrefix="1" applyNumberFormat="1" applyFont="1" applyProtection="1">
      <protection hidden="1"/>
    </xf>
    <xf numFmtId="1" fontId="16" fillId="0" borderId="0" xfId="1" applyNumberFormat="1" applyFont="1" applyFill="1" applyBorder="1" applyProtection="1">
      <protection hidden="1"/>
    </xf>
    <xf numFmtId="1" fontId="16" fillId="0" borderId="1" xfId="1" applyNumberFormat="1" applyFont="1" applyFill="1" applyBorder="1" applyProtection="1">
      <protection hidden="1"/>
    </xf>
    <xf numFmtId="10" fontId="16" fillId="0" borderId="1" xfId="2" applyNumberFormat="1" applyFont="1" applyFill="1" applyBorder="1" applyAlignment="1" applyProtection="1">
      <alignment horizontal="right"/>
      <protection hidden="1"/>
    </xf>
    <xf numFmtId="10" fontId="16" fillId="4" borderId="0" xfId="2" applyNumberFormat="1" applyFont="1" applyFill="1" applyBorder="1" applyAlignment="1" applyProtection="1">
      <alignment horizontal="right"/>
      <protection hidden="1"/>
    </xf>
    <xf numFmtId="10" fontId="16" fillId="0" borderId="8" xfId="2" applyNumberFormat="1" applyFont="1" applyFill="1" applyBorder="1" applyAlignment="1" applyProtection="1">
      <alignment horizontal="right"/>
      <protection hidden="1"/>
    </xf>
    <xf numFmtId="10" fontId="16" fillId="0" borderId="9" xfId="2" applyNumberFormat="1" applyFont="1" applyFill="1" applyBorder="1" applyAlignment="1" applyProtection="1">
      <alignment horizontal="right"/>
      <protection hidden="1"/>
    </xf>
    <xf numFmtId="10" fontId="16" fillId="4" borderId="9" xfId="2" applyNumberFormat="1" applyFont="1" applyFill="1" applyBorder="1" applyAlignment="1" applyProtection="1">
      <alignment horizontal="right"/>
      <protection hidden="1"/>
    </xf>
    <xf numFmtId="10" fontId="16" fillId="0" borderId="10" xfId="2" applyNumberFormat="1" applyFont="1" applyFill="1" applyBorder="1" applyAlignment="1" applyProtection="1">
      <alignment horizontal="right"/>
      <protection hidden="1"/>
    </xf>
    <xf numFmtId="169" fontId="30" fillId="0" borderId="0" xfId="0" applyNumberFormat="1" applyFont="1" applyAlignment="1" applyProtection="1">
      <alignment horizontal="right"/>
      <protection hidden="1"/>
    </xf>
    <xf numFmtId="3" fontId="30" fillId="0" borderId="0" xfId="0" applyNumberFormat="1" applyFont="1" applyAlignment="1" applyProtection="1">
      <alignment horizontal="right"/>
      <protection hidden="1"/>
    </xf>
    <xf numFmtId="38" fontId="13" fillId="0" borderId="0" xfId="0" applyNumberFormat="1" applyFont="1" applyProtection="1">
      <protection hidden="1"/>
    </xf>
    <xf numFmtId="10" fontId="13" fillId="0" borderId="0" xfId="2" applyNumberFormat="1" applyFont="1" applyFill="1" applyBorder="1" applyAlignment="1" applyProtection="1">
      <alignment horizontal="right"/>
      <protection hidden="1"/>
    </xf>
    <xf numFmtId="169" fontId="13" fillId="0" borderId="0" xfId="2" applyNumberFormat="1" applyFont="1" applyFill="1" applyBorder="1" applyAlignment="1" applyProtection="1">
      <alignment horizontal="right"/>
      <protection hidden="1"/>
    </xf>
    <xf numFmtId="0" fontId="9" fillId="0" borderId="0" xfId="0" applyFont="1" applyAlignment="1" applyProtection="1">
      <alignment horizontal="center" wrapText="1"/>
      <protection hidden="1"/>
    </xf>
    <xf numFmtId="0" fontId="9" fillId="0" borderId="1" xfId="0" applyFont="1" applyBorder="1" applyAlignment="1" applyProtection="1">
      <alignment horizontal="center" wrapText="1"/>
      <protection hidden="1"/>
    </xf>
    <xf numFmtId="3" fontId="0" fillId="0" borderId="0" xfId="0" applyNumberFormat="1" applyAlignment="1" applyProtection="1">
      <alignment horizontal="center" wrapText="1"/>
      <protection hidden="1"/>
    </xf>
    <xf numFmtId="3" fontId="0" fillId="0" borderId="1" xfId="0" applyNumberFormat="1" applyBorder="1" applyAlignment="1" applyProtection="1">
      <alignment horizontal="center" wrapText="1"/>
      <protection hidden="1"/>
    </xf>
    <xf numFmtId="0" fontId="0" fillId="0" borderId="0" xfId="0" applyAlignment="1" applyProtection="1">
      <alignment horizontal="center" wrapText="1"/>
      <protection hidden="1"/>
    </xf>
    <xf numFmtId="0" fontId="0" fillId="0" borderId="1" xfId="0" applyBorder="1" applyAlignment="1" applyProtection="1">
      <alignment horizontal="center" wrapText="1"/>
      <protection hidden="1"/>
    </xf>
    <xf numFmtId="0" fontId="77" fillId="0" borderId="0" xfId="0" applyFont="1" applyAlignment="1" applyProtection="1">
      <alignment horizontal="center"/>
      <protection hidden="1"/>
    </xf>
    <xf numFmtId="0" fontId="9" fillId="0" borderId="19" xfId="0" applyFont="1" applyBorder="1" applyAlignment="1" applyProtection="1">
      <alignment horizontal="center"/>
      <protection hidden="1"/>
    </xf>
    <xf numFmtId="0" fontId="9" fillId="0" borderId="20" xfId="0" applyFont="1" applyBorder="1" applyAlignment="1" applyProtection="1">
      <alignment horizontal="center"/>
      <protection hidden="1"/>
    </xf>
    <xf numFmtId="0" fontId="53" fillId="0" borderId="0" xfId="0" applyFont="1" applyAlignment="1">
      <alignment horizontal="center"/>
    </xf>
    <xf numFmtId="0" fontId="9" fillId="0" borderId="21" xfId="0" applyFont="1" applyBorder="1" applyAlignment="1" applyProtection="1">
      <alignment horizontal="center"/>
      <protection hidden="1"/>
    </xf>
    <xf numFmtId="0" fontId="9" fillId="0" borderId="15" xfId="0" applyFont="1" applyBorder="1" applyAlignment="1" applyProtection="1">
      <alignment horizontal="center"/>
      <protection hidden="1"/>
    </xf>
    <xf numFmtId="0" fontId="9" fillId="0" borderId="16" xfId="0" applyFont="1" applyBorder="1" applyAlignment="1" applyProtection="1">
      <alignment horizontal="center"/>
      <protection hidden="1"/>
    </xf>
    <xf numFmtId="0" fontId="9" fillId="0" borderId="1" xfId="0" applyFont="1" applyBorder="1" applyAlignment="1" applyProtection="1">
      <alignment horizontal="center"/>
      <protection hidden="1"/>
    </xf>
    <xf numFmtId="0" fontId="9" fillId="0" borderId="11" xfId="0" applyFont="1" applyBorder="1" applyAlignment="1" applyProtection="1">
      <alignment horizontal="center"/>
      <protection hidden="1"/>
    </xf>
    <xf numFmtId="0" fontId="9" fillId="0" borderId="17" xfId="0" applyFont="1" applyBorder="1" applyAlignment="1" applyProtection="1">
      <alignment horizontal="center"/>
      <protection hidden="1"/>
    </xf>
    <xf numFmtId="0" fontId="9" fillId="0" borderId="18" xfId="0" applyFont="1" applyBorder="1" applyAlignment="1" applyProtection="1">
      <alignment horizontal="center"/>
      <protection hidden="1"/>
    </xf>
  </cellXfs>
  <cellStyles count="59621">
    <cellStyle name="20% - Accent1" xfId="20" builtinId="30" customBuiltin="1"/>
    <cellStyle name="20% - Accent1 2" xfId="47" xr:uid="{00000000-0005-0000-0000-000001000000}"/>
    <cellStyle name="20% - Accent1 2 2" xfId="75" xr:uid="{00000000-0005-0000-0000-000002000000}"/>
    <cellStyle name="20% - Accent1 3" xfId="61" xr:uid="{00000000-0005-0000-0000-000003000000}"/>
    <cellStyle name="20% - Accent2" xfId="24" builtinId="34" customBuiltin="1"/>
    <cellStyle name="20% - Accent2 2" xfId="49" xr:uid="{00000000-0005-0000-0000-000005000000}"/>
    <cellStyle name="20% - Accent2 2 2" xfId="77" xr:uid="{00000000-0005-0000-0000-000006000000}"/>
    <cellStyle name="20% - Accent2 3" xfId="63" xr:uid="{00000000-0005-0000-0000-000007000000}"/>
    <cellStyle name="20% - Accent3" xfId="28" builtinId="38" customBuiltin="1"/>
    <cellStyle name="20% - Accent3 2" xfId="51" xr:uid="{00000000-0005-0000-0000-000009000000}"/>
    <cellStyle name="20% - Accent3 2 2" xfId="79" xr:uid="{00000000-0005-0000-0000-00000A000000}"/>
    <cellStyle name="20% - Accent3 3" xfId="65" xr:uid="{00000000-0005-0000-0000-00000B000000}"/>
    <cellStyle name="20% - Accent4" xfId="32" builtinId="42" customBuiltin="1"/>
    <cellStyle name="20% - Accent4 2" xfId="53" xr:uid="{00000000-0005-0000-0000-00000D000000}"/>
    <cellStyle name="20% - Accent4 2 2" xfId="81" xr:uid="{00000000-0005-0000-0000-00000E000000}"/>
    <cellStyle name="20% - Accent4 3" xfId="67" xr:uid="{00000000-0005-0000-0000-00000F000000}"/>
    <cellStyle name="20% - Accent5" xfId="36" builtinId="46" customBuiltin="1"/>
    <cellStyle name="20% - Accent5 2" xfId="55" xr:uid="{00000000-0005-0000-0000-000011000000}"/>
    <cellStyle name="20% - Accent5 2 2" xfId="83" xr:uid="{00000000-0005-0000-0000-000012000000}"/>
    <cellStyle name="20% - Accent5 3" xfId="69" xr:uid="{00000000-0005-0000-0000-000013000000}"/>
    <cellStyle name="20% - Accent6" xfId="40" builtinId="50" customBuiltin="1"/>
    <cellStyle name="20% - Accent6 2" xfId="57" xr:uid="{00000000-0005-0000-0000-000015000000}"/>
    <cellStyle name="20% - Accent6 2 2" xfId="85" xr:uid="{00000000-0005-0000-0000-000016000000}"/>
    <cellStyle name="20% - Accent6 3" xfId="71" xr:uid="{00000000-0005-0000-0000-000017000000}"/>
    <cellStyle name="40% - Accent1" xfId="21" builtinId="31" customBuiltin="1"/>
    <cellStyle name="40% - Accent1 2" xfId="48" xr:uid="{00000000-0005-0000-0000-000019000000}"/>
    <cellStyle name="40% - Accent1 2 2" xfId="76" xr:uid="{00000000-0005-0000-0000-00001A000000}"/>
    <cellStyle name="40% - Accent1 3" xfId="62" xr:uid="{00000000-0005-0000-0000-00001B000000}"/>
    <cellStyle name="40% - Accent2" xfId="25" builtinId="35" customBuiltin="1"/>
    <cellStyle name="40% - Accent2 2" xfId="50" xr:uid="{00000000-0005-0000-0000-00001D000000}"/>
    <cellStyle name="40% - Accent2 2 2" xfId="78" xr:uid="{00000000-0005-0000-0000-00001E000000}"/>
    <cellStyle name="40% - Accent2 3" xfId="64" xr:uid="{00000000-0005-0000-0000-00001F000000}"/>
    <cellStyle name="40% - Accent3" xfId="29" builtinId="39" customBuiltin="1"/>
    <cellStyle name="40% - Accent3 2" xfId="52" xr:uid="{00000000-0005-0000-0000-000021000000}"/>
    <cellStyle name="40% - Accent3 2 2" xfId="80" xr:uid="{00000000-0005-0000-0000-000022000000}"/>
    <cellStyle name="40% - Accent3 3" xfId="66" xr:uid="{00000000-0005-0000-0000-000023000000}"/>
    <cellStyle name="40% - Accent4" xfId="33" builtinId="43" customBuiltin="1"/>
    <cellStyle name="40% - Accent4 2" xfId="54" xr:uid="{00000000-0005-0000-0000-000025000000}"/>
    <cellStyle name="40% - Accent4 2 2" xfId="82" xr:uid="{00000000-0005-0000-0000-000026000000}"/>
    <cellStyle name="40% - Accent4 3" xfId="68" xr:uid="{00000000-0005-0000-0000-000027000000}"/>
    <cellStyle name="40% - Accent5" xfId="37" builtinId="47" customBuiltin="1"/>
    <cellStyle name="40% - Accent5 2" xfId="56" xr:uid="{00000000-0005-0000-0000-000029000000}"/>
    <cellStyle name="40% - Accent5 2 2" xfId="84" xr:uid="{00000000-0005-0000-0000-00002A000000}"/>
    <cellStyle name="40% - Accent5 3" xfId="70" xr:uid="{00000000-0005-0000-0000-00002B000000}"/>
    <cellStyle name="40% - Accent6" xfId="41" builtinId="51" customBuiltin="1"/>
    <cellStyle name="40% - Accent6 2" xfId="58" xr:uid="{00000000-0005-0000-0000-00002D000000}"/>
    <cellStyle name="40% - Accent6 2 2" xfId="86" xr:uid="{00000000-0005-0000-0000-00002E000000}"/>
    <cellStyle name="40% - Accent6 3" xfId="72" xr:uid="{00000000-0005-0000-0000-00002F000000}"/>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9" builtinId="27" customBuiltin="1"/>
    <cellStyle name="Calculation" xfId="13" builtinId="22" customBuiltin="1"/>
    <cellStyle name="Check Cell" xfId="15" builtinId="23" customBuiltin="1"/>
    <cellStyle name="Comma" xfId="1" builtinId="3"/>
    <cellStyle name="Comma 10" xfId="89" xr:uid="{00000000-0005-0000-0000-000040000000}"/>
    <cellStyle name="Comma 10 10" xfId="90" xr:uid="{00000000-0005-0000-0000-000041000000}"/>
    <cellStyle name="Comma 10 10 10" xfId="28812" xr:uid="{00000000-0005-0000-0000-000042000000}"/>
    <cellStyle name="Comma 10 10 11" xfId="54780" xr:uid="{00000000-0005-0000-0000-000043000000}"/>
    <cellStyle name="Comma 10 10 12" xfId="55294" xr:uid="{00000000-0005-0000-0000-000044000000}"/>
    <cellStyle name="Comma 10 10 13" xfId="1058" xr:uid="{00000000-0005-0000-0000-000045000000}"/>
    <cellStyle name="Comma 10 10 2" xfId="1221" xr:uid="{00000000-0005-0000-0000-000046000000}"/>
    <cellStyle name="Comma 10 10 2 10" xfId="55835" xr:uid="{00000000-0005-0000-0000-000047000000}"/>
    <cellStyle name="Comma 10 10 2 2" xfId="2303" xr:uid="{00000000-0005-0000-0000-000048000000}"/>
    <cellStyle name="Comma 10 10 2 2 2" xfId="6631" xr:uid="{00000000-0005-0000-0000-000049000000}"/>
    <cellStyle name="Comma 10 10 2 2 2 2" xfId="13123" xr:uid="{00000000-0005-0000-0000-00004A000000}"/>
    <cellStyle name="Comma 10 10 2 2 2 2 2" xfId="28271" xr:uid="{00000000-0005-0000-0000-00004B000000}"/>
    <cellStyle name="Comma 10 10 2 2 2 2 2 2" xfId="54239" xr:uid="{00000000-0005-0000-0000-00004C000000}"/>
    <cellStyle name="Comma 10 10 2 2 2 2 3" xfId="39091" xr:uid="{00000000-0005-0000-0000-00004D000000}"/>
    <cellStyle name="Comma 10 10 2 2 2 3" xfId="21779" xr:uid="{00000000-0005-0000-0000-00004E000000}"/>
    <cellStyle name="Comma 10 10 2 2 2 3 2" xfId="47747" xr:uid="{00000000-0005-0000-0000-00004F000000}"/>
    <cellStyle name="Comma 10 10 2 2 2 4" xfId="17451" xr:uid="{00000000-0005-0000-0000-000050000000}"/>
    <cellStyle name="Comma 10 10 2 2 2 4 2" xfId="43419" xr:uid="{00000000-0005-0000-0000-000051000000}"/>
    <cellStyle name="Comma 10 10 2 2 2 5" xfId="32599" xr:uid="{00000000-0005-0000-0000-000052000000}"/>
    <cellStyle name="Comma 10 10 2 2 2 6" xfId="59081" xr:uid="{00000000-0005-0000-0000-000053000000}"/>
    <cellStyle name="Comma 10 10 2 2 3" xfId="10959" xr:uid="{00000000-0005-0000-0000-000054000000}"/>
    <cellStyle name="Comma 10 10 2 2 3 2" xfId="26107" xr:uid="{00000000-0005-0000-0000-000055000000}"/>
    <cellStyle name="Comma 10 10 2 2 3 2 2" xfId="52075" xr:uid="{00000000-0005-0000-0000-000056000000}"/>
    <cellStyle name="Comma 10 10 2 2 3 3" xfId="36927" xr:uid="{00000000-0005-0000-0000-000057000000}"/>
    <cellStyle name="Comma 10 10 2 2 4" xfId="8795" xr:uid="{00000000-0005-0000-0000-000058000000}"/>
    <cellStyle name="Comma 10 10 2 2 4 2" xfId="23943" xr:uid="{00000000-0005-0000-0000-000059000000}"/>
    <cellStyle name="Comma 10 10 2 2 4 2 2" xfId="49911" xr:uid="{00000000-0005-0000-0000-00005A000000}"/>
    <cellStyle name="Comma 10 10 2 2 4 3" xfId="34763" xr:uid="{00000000-0005-0000-0000-00005B000000}"/>
    <cellStyle name="Comma 10 10 2 2 5" xfId="19615" xr:uid="{00000000-0005-0000-0000-00005C000000}"/>
    <cellStyle name="Comma 10 10 2 2 5 2" xfId="45583" xr:uid="{00000000-0005-0000-0000-00005D000000}"/>
    <cellStyle name="Comma 10 10 2 2 6" xfId="15287" xr:uid="{00000000-0005-0000-0000-00005E000000}"/>
    <cellStyle name="Comma 10 10 2 2 6 2" xfId="41255" xr:uid="{00000000-0005-0000-0000-00005F000000}"/>
    <cellStyle name="Comma 10 10 2 2 7" xfId="4467" xr:uid="{00000000-0005-0000-0000-000060000000}"/>
    <cellStyle name="Comma 10 10 2 2 8" xfId="30435" xr:uid="{00000000-0005-0000-0000-000061000000}"/>
    <cellStyle name="Comma 10 10 2 2 9" xfId="56917" xr:uid="{00000000-0005-0000-0000-000062000000}"/>
    <cellStyle name="Comma 10 10 2 3" xfId="5549" xr:uid="{00000000-0005-0000-0000-000063000000}"/>
    <cellStyle name="Comma 10 10 2 3 2" xfId="12041" xr:uid="{00000000-0005-0000-0000-000064000000}"/>
    <cellStyle name="Comma 10 10 2 3 2 2" xfId="27189" xr:uid="{00000000-0005-0000-0000-000065000000}"/>
    <cellStyle name="Comma 10 10 2 3 2 2 2" xfId="53157" xr:uid="{00000000-0005-0000-0000-000066000000}"/>
    <cellStyle name="Comma 10 10 2 3 2 3" xfId="38009" xr:uid="{00000000-0005-0000-0000-000067000000}"/>
    <cellStyle name="Comma 10 10 2 3 3" xfId="20697" xr:uid="{00000000-0005-0000-0000-000068000000}"/>
    <cellStyle name="Comma 10 10 2 3 3 2" xfId="46665" xr:uid="{00000000-0005-0000-0000-000069000000}"/>
    <cellStyle name="Comma 10 10 2 3 4" xfId="16369" xr:uid="{00000000-0005-0000-0000-00006A000000}"/>
    <cellStyle name="Comma 10 10 2 3 4 2" xfId="42337" xr:uid="{00000000-0005-0000-0000-00006B000000}"/>
    <cellStyle name="Comma 10 10 2 3 5" xfId="31517" xr:uid="{00000000-0005-0000-0000-00006C000000}"/>
    <cellStyle name="Comma 10 10 2 3 6" xfId="57999" xr:uid="{00000000-0005-0000-0000-00006D000000}"/>
    <cellStyle name="Comma 10 10 2 4" xfId="9877" xr:uid="{00000000-0005-0000-0000-00006E000000}"/>
    <cellStyle name="Comma 10 10 2 4 2" xfId="25025" xr:uid="{00000000-0005-0000-0000-00006F000000}"/>
    <cellStyle name="Comma 10 10 2 4 2 2" xfId="50993" xr:uid="{00000000-0005-0000-0000-000070000000}"/>
    <cellStyle name="Comma 10 10 2 4 3" xfId="35845" xr:uid="{00000000-0005-0000-0000-000071000000}"/>
    <cellStyle name="Comma 10 10 2 5" xfId="7713" xr:uid="{00000000-0005-0000-0000-000072000000}"/>
    <cellStyle name="Comma 10 10 2 5 2" xfId="22861" xr:uid="{00000000-0005-0000-0000-000073000000}"/>
    <cellStyle name="Comma 10 10 2 5 2 2" xfId="48829" xr:uid="{00000000-0005-0000-0000-000074000000}"/>
    <cellStyle name="Comma 10 10 2 5 3" xfId="33681" xr:uid="{00000000-0005-0000-0000-000075000000}"/>
    <cellStyle name="Comma 10 10 2 6" xfId="18533" xr:uid="{00000000-0005-0000-0000-000076000000}"/>
    <cellStyle name="Comma 10 10 2 6 2" xfId="44501" xr:uid="{00000000-0005-0000-0000-000077000000}"/>
    <cellStyle name="Comma 10 10 2 7" xfId="14205" xr:uid="{00000000-0005-0000-0000-000078000000}"/>
    <cellStyle name="Comma 10 10 2 7 2" xfId="40173" xr:uid="{00000000-0005-0000-0000-000079000000}"/>
    <cellStyle name="Comma 10 10 2 8" xfId="3385" xr:uid="{00000000-0005-0000-0000-00007A000000}"/>
    <cellStyle name="Comma 10 10 2 9" xfId="29353" xr:uid="{00000000-0005-0000-0000-00007B000000}"/>
    <cellStyle name="Comma 10 10 3" xfId="1762" xr:uid="{00000000-0005-0000-0000-00007C000000}"/>
    <cellStyle name="Comma 10 10 3 2" xfId="6090" xr:uid="{00000000-0005-0000-0000-00007D000000}"/>
    <cellStyle name="Comma 10 10 3 2 2" xfId="12582" xr:uid="{00000000-0005-0000-0000-00007E000000}"/>
    <cellStyle name="Comma 10 10 3 2 2 2" xfId="27730" xr:uid="{00000000-0005-0000-0000-00007F000000}"/>
    <cellStyle name="Comma 10 10 3 2 2 2 2" xfId="53698" xr:uid="{00000000-0005-0000-0000-000080000000}"/>
    <cellStyle name="Comma 10 10 3 2 2 3" xfId="38550" xr:uid="{00000000-0005-0000-0000-000081000000}"/>
    <cellStyle name="Comma 10 10 3 2 3" xfId="21238" xr:uid="{00000000-0005-0000-0000-000082000000}"/>
    <cellStyle name="Comma 10 10 3 2 3 2" xfId="47206" xr:uid="{00000000-0005-0000-0000-000083000000}"/>
    <cellStyle name="Comma 10 10 3 2 4" xfId="16910" xr:uid="{00000000-0005-0000-0000-000084000000}"/>
    <cellStyle name="Comma 10 10 3 2 4 2" xfId="42878" xr:uid="{00000000-0005-0000-0000-000085000000}"/>
    <cellStyle name="Comma 10 10 3 2 5" xfId="32058" xr:uid="{00000000-0005-0000-0000-000086000000}"/>
    <cellStyle name="Comma 10 10 3 2 6" xfId="58540" xr:uid="{00000000-0005-0000-0000-000087000000}"/>
    <cellStyle name="Comma 10 10 3 3" xfId="10418" xr:uid="{00000000-0005-0000-0000-000088000000}"/>
    <cellStyle name="Comma 10 10 3 3 2" xfId="25566" xr:uid="{00000000-0005-0000-0000-000089000000}"/>
    <cellStyle name="Comma 10 10 3 3 2 2" xfId="51534" xr:uid="{00000000-0005-0000-0000-00008A000000}"/>
    <cellStyle name="Comma 10 10 3 3 3" xfId="36386" xr:uid="{00000000-0005-0000-0000-00008B000000}"/>
    <cellStyle name="Comma 10 10 3 4" xfId="8254" xr:uid="{00000000-0005-0000-0000-00008C000000}"/>
    <cellStyle name="Comma 10 10 3 4 2" xfId="23402" xr:uid="{00000000-0005-0000-0000-00008D000000}"/>
    <cellStyle name="Comma 10 10 3 4 2 2" xfId="49370" xr:uid="{00000000-0005-0000-0000-00008E000000}"/>
    <cellStyle name="Comma 10 10 3 4 3" xfId="34222" xr:uid="{00000000-0005-0000-0000-00008F000000}"/>
    <cellStyle name="Comma 10 10 3 5" xfId="19074" xr:uid="{00000000-0005-0000-0000-000090000000}"/>
    <cellStyle name="Comma 10 10 3 5 2" xfId="45042" xr:uid="{00000000-0005-0000-0000-000091000000}"/>
    <cellStyle name="Comma 10 10 3 6" xfId="14746" xr:uid="{00000000-0005-0000-0000-000092000000}"/>
    <cellStyle name="Comma 10 10 3 6 2" xfId="40714" xr:uid="{00000000-0005-0000-0000-000093000000}"/>
    <cellStyle name="Comma 10 10 3 7" xfId="3926" xr:uid="{00000000-0005-0000-0000-000094000000}"/>
    <cellStyle name="Comma 10 10 3 8" xfId="29894" xr:uid="{00000000-0005-0000-0000-000095000000}"/>
    <cellStyle name="Comma 10 10 3 9" xfId="56376" xr:uid="{00000000-0005-0000-0000-000096000000}"/>
    <cellStyle name="Comma 10 10 4" xfId="5008" xr:uid="{00000000-0005-0000-0000-000097000000}"/>
    <cellStyle name="Comma 10 10 4 2" xfId="11500" xr:uid="{00000000-0005-0000-0000-000098000000}"/>
    <cellStyle name="Comma 10 10 4 2 2" xfId="26648" xr:uid="{00000000-0005-0000-0000-000099000000}"/>
    <cellStyle name="Comma 10 10 4 2 2 2" xfId="52616" xr:uid="{00000000-0005-0000-0000-00009A000000}"/>
    <cellStyle name="Comma 10 10 4 2 3" xfId="37468" xr:uid="{00000000-0005-0000-0000-00009B000000}"/>
    <cellStyle name="Comma 10 10 4 3" xfId="20156" xr:uid="{00000000-0005-0000-0000-00009C000000}"/>
    <cellStyle name="Comma 10 10 4 3 2" xfId="46124" xr:uid="{00000000-0005-0000-0000-00009D000000}"/>
    <cellStyle name="Comma 10 10 4 4" xfId="15828" xr:uid="{00000000-0005-0000-0000-00009E000000}"/>
    <cellStyle name="Comma 10 10 4 4 2" xfId="41796" xr:uid="{00000000-0005-0000-0000-00009F000000}"/>
    <cellStyle name="Comma 10 10 4 5" xfId="30976" xr:uid="{00000000-0005-0000-0000-0000A0000000}"/>
    <cellStyle name="Comma 10 10 4 6" xfId="57458" xr:uid="{00000000-0005-0000-0000-0000A1000000}"/>
    <cellStyle name="Comma 10 10 5" xfId="9336" xr:uid="{00000000-0005-0000-0000-0000A2000000}"/>
    <cellStyle name="Comma 10 10 5 2" xfId="24484" xr:uid="{00000000-0005-0000-0000-0000A3000000}"/>
    <cellStyle name="Comma 10 10 5 2 2" xfId="50452" xr:uid="{00000000-0005-0000-0000-0000A4000000}"/>
    <cellStyle name="Comma 10 10 5 3" xfId="35304" xr:uid="{00000000-0005-0000-0000-0000A5000000}"/>
    <cellStyle name="Comma 10 10 6" xfId="7172" xr:uid="{00000000-0005-0000-0000-0000A6000000}"/>
    <cellStyle name="Comma 10 10 6 2" xfId="22320" xr:uid="{00000000-0005-0000-0000-0000A7000000}"/>
    <cellStyle name="Comma 10 10 6 2 2" xfId="48288" xr:uid="{00000000-0005-0000-0000-0000A8000000}"/>
    <cellStyle name="Comma 10 10 6 3" xfId="33140" xr:uid="{00000000-0005-0000-0000-0000A9000000}"/>
    <cellStyle name="Comma 10 10 7" xfId="17992" xr:uid="{00000000-0005-0000-0000-0000AA000000}"/>
    <cellStyle name="Comma 10 10 7 2" xfId="43960" xr:uid="{00000000-0005-0000-0000-0000AB000000}"/>
    <cellStyle name="Comma 10 10 8" xfId="13664" xr:uid="{00000000-0005-0000-0000-0000AC000000}"/>
    <cellStyle name="Comma 10 10 8 2" xfId="39632" xr:uid="{00000000-0005-0000-0000-0000AD000000}"/>
    <cellStyle name="Comma 10 10 9" xfId="2844" xr:uid="{00000000-0005-0000-0000-0000AE000000}"/>
    <cellStyle name="Comma 10 11" xfId="91" xr:uid="{00000000-0005-0000-0000-0000AF000000}"/>
    <cellStyle name="Comma 10 11 10" xfId="28813" xr:uid="{00000000-0005-0000-0000-0000B0000000}"/>
    <cellStyle name="Comma 10 11 11" xfId="54781" xr:uid="{00000000-0005-0000-0000-0000B1000000}"/>
    <cellStyle name="Comma 10 11 12" xfId="55295" xr:uid="{00000000-0005-0000-0000-0000B2000000}"/>
    <cellStyle name="Comma 10 11 13" xfId="1098" xr:uid="{00000000-0005-0000-0000-0000B3000000}"/>
    <cellStyle name="Comma 10 11 2" xfId="1222" xr:uid="{00000000-0005-0000-0000-0000B4000000}"/>
    <cellStyle name="Comma 10 11 2 10" xfId="55836" xr:uid="{00000000-0005-0000-0000-0000B5000000}"/>
    <cellStyle name="Comma 10 11 2 2" xfId="2304" xr:uid="{00000000-0005-0000-0000-0000B6000000}"/>
    <cellStyle name="Comma 10 11 2 2 2" xfId="6632" xr:uid="{00000000-0005-0000-0000-0000B7000000}"/>
    <cellStyle name="Comma 10 11 2 2 2 2" xfId="13124" xr:uid="{00000000-0005-0000-0000-0000B8000000}"/>
    <cellStyle name="Comma 10 11 2 2 2 2 2" xfId="28272" xr:uid="{00000000-0005-0000-0000-0000B9000000}"/>
    <cellStyle name="Comma 10 11 2 2 2 2 2 2" xfId="54240" xr:uid="{00000000-0005-0000-0000-0000BA000000}"/>
    <cellStyle name="Comma 10 11 2 2 2 2 3" xfId="39092" xr:uid="{00000000-0005-0000-0000-0000BB000000}"/>
    <cellStyle name="Comma 10 11 2 2 2 3" xfId="21780" xr:uid="{00000000-0005-0000-0000-0000BC000000}"/>
    <cellStyle name="Comma 10 11 2 2 2 3 2" xfId="47748" xr:uid="{00000000-0005-0000-0000-0000BD000000}"/>
    <cellStyle name="Comma 10 11 2 2 2 4" xfId="17452" xr:uid="{00000000-0005-0000-0000-0000BE000000}"/>
    <cellStyle name="Comma 10 11 2 2 2 4 2" xfId="43420" xr:uid="{00000000-0005-0000-0000-0000BF000000}"/>
    <cellStyle name="Comma 10 11 2 2 2 5" xfId="32600" xr:uid="{00000000-0005-0000-0000-0000C0000000}"/>
    <cellStyle name="Comma 10 11 2 2 2 6" xfId="59082" xr:uid="{00000000-0005-0000-0000-0000C1000000}"/>
    <cellStyle name="Comma 10 11 2 2 3" xfId="10960" xr:uid="{00000000-0005-0000-0000-0000C2000000}"/>
    <cellStyle name="Comma 10 11 2 2 3 2" xfId="26108" xr:uid="{00000000-0005-0000-0000-0000C3000000}"/>
    <cellStyle name="Comma 10 11 2 2 3 2 2" xfId="52076" xr:uid="{00000000-0005-0000-0000-0000C4000000}"/>
    <cellStyle name="Comma 10 11 2 2 3 3" xfId="36928" xr:uid="{00000000-0005-0000-0000-0000C5000000}"/>
    <cellStyle name="Comma 10 11 2 2 4" xfId="8796" xr:uid="{00000000-0005-0000-0000-0000C6000000}"/>
    <cellStyle name="Comma 10 11 2 2 4 2" xfId="23944" xr:uid="{00000000-0005-0000-0000-0000C7000000}"/>
    <cellStyle name="Comma 10 11 2 2 4 2 2" xfId="49912" xr:uid="{00000000-0005-0000-0000-0000C8000000}"/>
    <cellStyle name="Comma 10 11 2 2 4 3" xfId="34764" xr:uid="{00000000-0005-0000-0000-0000C9000000}"/>
    <cellStyle name="Comma 10 11 2 2 5" xfId="19616" xr:uid="{00000000-0005-0000-0000-0000CA000000}"/>
    <cellStyle name="Comma 10 11 2 2 5 2" xfId="45584" xr:uid="{00000000-0005-0000-0000-0000CB000000}"/>
    <cellStyle name="Comma 10 11 2 2 6" xfId="15288" xr:uid="{00000000-0005-0000-0000-0000CC000000}"/>
    <cellStyle name="Comma 10 11 2 2 6 2" xfId="41256" xr:uid="{00000000-0005-0000-0000-0000CD000000}"/>
    <cellStyle name="Comma 10 11 2 2 7" xfId="4468" xr:uid="{00000000-0005-0000-0000-0000CE000000}"/>
    <cellStyle name="Comma 10 11 2 2 8" xfId="30436" xr:uid="{00000000-0005-0000-0000-0000CF000000}"/>
    <cellStyle name="Comma 10 11 2 2 9" xfId="56918" xr:uid="{00000000-0005-0000-0000-0000D0000000}"/>
    <cellStyle name="Comma 10 11 2 3" xfId="5550" xr:uid="{00000000-0005-0000-0000-0000D1000000}"/>
    <cellStyle name="Comma 10 11 2 3 2" xfId="12042" xr:uid="{00000000-0005-0000-0000-0000D2000000}"/>
    <cellStyle name="Comma 10 11 2 3 2 2" xfId="27190" xr:uid="{00000000-0005-0000-0000-0000D3000000}"/>
    <cellStyle name="Comma 10 11 2 3 2 2 2" xfId="53158" xr:uid="{00000000-0005-0000-0000-0000D4000000}"/>
    <cellStyle name="Comma 10 11 2 3 2 3" xfId="38010" xr:uid="{00000000-0005-0000-0000-0000D5000000}"/>
    <cellStyle name="Comma 10 11 2 3 3" xfId="20698" xr:uid="{00000000-0005-0000-0000-0000D6000000}"/>
    <cellStyle name="Comma 10 11 2 3 3 2" xfId="46666" xr:uid="{00000000-0005-0000-0000-0000D7000000}"/>
    <cellStyle name="Comma 10 11 2 3 4" xfId="16370" xr:uid="{00000000-0005-0000-0000-0000D8000000}"/>
    <cellStyle name="Comma 10 11 2 3 4 2" xfId="42338" xr:uid="{00000000-0005-0000-0000-0000D9000000}"/>
    <cellStyle name="Comma 10 11 2 3 5" xfId="31518" xr:uid="{00000000-0005-0000-0000-0000DA000000}"/>
    <cellStyle name="Comma 10 11 2 3 6" xfId="58000" xr:uid="{00000000-0005-0000-0000-0000DB000000}"/>
    <cellStyle name="Comma 10 11 2 4" xfId="9878" xr:uid="{00000000-0005-0000-0000-0000DC000000}"/>
    <cellStyle name="Comma 10 11 2 4 2" xfId="25026" xr:uid="{00000000-0005-0000-0000-0000DD000000}"/>
    <cellStyle name="Comma 10 11 2 4 2 2" xfId="50994" xr:uid="{00000000-0005-0000-0000-0000DE000000}"/>
    <cellStyle name="Comma 10 11 2 4 3" xfId="35846" xr:uid="{00000000-0005-0000-0000-0000DF000000}"/>
    <cellStyle name="Comma 10 11 2 5" xfId="7714" xr:uid="{00000000-0005-0000-0000-0000E0000000}"/>
    <cellStyle name="Comma 10 11 2 5 2" xfId="22862" xr:uid="{00000000-0005-0000-0000-0000E1000000}"/>
    <cellStyle name="Comma 10 11 2 5 2 2" xfId="48830" xr:uid="{00000000-0005-0000-0000-0000E2000000}"/>
    <cellStyle name="Comma 10 11 2 5 3" xfId="33682" xr:uid="{00000000-0005-0000-0000-0000E3000000}"/>
    <cellStyle name="Comma 10 11 2 6" xfId="18534" xr:uid="{00000000-0005-0000-0000-0000E4000000}"/>
    <cellStyle name="Comma 10 11 2 6 2" xfId="44502" xr:uid="{00000000-0005-0000-0000-0000E5000000}"/>
    <cellStyle name="Comma 10 11 2 7" xfId="14206" xr:uid="{00000000-0005-0000-0000-0000E6000000}"/>
    <cellStyle name="Comma 10 11 2 7 2" xfId="40174" xr:uid="{00000000-0005-0000-0000-0000E7000000}"/>
    <cellStyle name="Comma 10 11 2 8" xfId="3386" xr:uid="{00000000-0005-0000-0000-0000E8000000}"/>
    <cellStyle name="Comma 10 11 2 9" xfId="29354" xr:uid="{00000000-0005-0000-0000-0000E9000000}"/>
    <cellStyle name="Comma 10 11 3" xfId="1763" xr:uid="{00000000-0005-0000-0000-0000EA000000}"/>
    <cellStyle name="Comma 10 11 3 2" xfId="6091" xr:uid="{00000000-0005-0000-0000-0000EB000000}"/>
    <cellStyle name="Comma 10 11 3 2 2" xfId="12583" xr:uid="{00000000-0005-0000-0000-0000EC000000}"/>
    <cellStyle name="Comma 10 11 3 2 2 2" xfId="27731" xr:uid="{00000000-0005-0000-0000-0000ED000000}"/>
    <cellStyle name="Comma 10 11 3 2 2 2 2" xfId="53699" xr:uid="{00000000-0005-0000-0000-0000EE000000}"/>
    <cellStyle name="Comma 10 11 3 2 2 3" xfId="38551" xr:uid="{00000000-0005-0000-0000-0000EF000000}"/>
    <cellStyle name="Comma 10 11 3 2 3" xfId="21239" xr:uid="{00000000-0005-0000-0000-0000F0000000}"/>
    <cellStyle name="Comma 10 11 3 2 3 2" xfId="47207" xr:uid="{00000000-0005-0000-0000-0000F1000000}"/>
    <cellStyle name="Comma 10 11 3 2 4" xfId="16911" xr:uid="{00000000-0005-0000-0000-0000F2000000}"/>
    <cellStyle name="Comma 10 11 3 2 4 2" xfId="42879" xr:uid="{00000000-0005-0000-0000-0000F3000000}"/>
    <cellStyle name="Comma 10 11 3 2 5" xfId="32059" xr:uid="{00000000-0005-0000-0000-0000F4000000}"/>
    <cellStyle name="Comma 10 11 3 2 6" xfId="58541" xr:uid="{00000000-0005-0000-0000-0000F5000000}"/>
    <cellStyle name="Comma 10 11 3 3" xfId="10419" xr:uid="{00000000-0005-0000-0000-0000F6000000}"/>
    <cellStyle name="Comma 10 11 3 3 2" xfId="25567" xr:uid="{00000000-0005-0000-0000-0000F7000000}"/>
    <cellStyle name="Comma 10 11 3 3 2 2" xfId="51535" xr:uid="{00000000-0005-0000-0000-0000F8000000}"/>
    <cellStyle name="Comma 10 11 3 3 3" xfId="36387" xr:uid="{00000000-0005-0000-0000-0000F9000000}"/>
    <cellStyle name="Comma 10 11 3 4" xfId="8255" xr:uid="{00000000-0005-0000-0000-0000FA000000}"/>
    <cellStyle name="Comma 10 11 3 4 2" xfId="23403" xr:uid="{00000000-0005-0000-0000-0000FB000000}"/>
    <cellStyle name="Comma 10 11 3 4 2 2" xfId="49371" xr:uid="{00000000-0005-0000-0000-0000FC000000}"/>
    <cellStyle name="Comma 10 11 3 4 3" xfId="34223" xr:uid="{00000000-0005-0000-0000-0000FD000000}"/>
    <cellStyle name="Comma 10 11 3 5" xfId="19075" xr:uid="{00000000-0005-0000-0000-0000FE000000}"/>
    <cellStyle name="Comma 10 11 3 5 2" xfId="45043" xr:uid="{00000000-0005-0000-0000-0000FF000000}"/>
    <cellStyle name="Comma 10 11 3 6" xfId="14747" xr:uid="{00000000-0005-0000-0000-000000010000}"/>
    <cellStyle name="Comma 10 11 3 6 2" xfId="40715" xr:uid="{00000000-0005-0000-0000-000001010000}"/>
    <cellStyle name="Comma 10 11 3 7" xfId="3927" xr:uid="{00000000-0005-0000-0000-000002010000}"/>
    <cellStyle name="Comma 10 11 3 8" xfId="29895" xr:uid="{00000000-0005-0000-0000-000003010000}"/>
    <cellStyle name="Comma 10 11 3 9" xfId="56377" xr:uid="{00000000-0005-0000-0000-000004010000}"/>
    <cellStyle name="Comma 10 11 4" xfId="5009" xr:uid="{00000000-0005-0000-0000-000005010000}"/>
    <cellStyle name="Comma 10 11 4 2" xfId="11501" xr:uid="{00000000-0005-0000-0000-000006010000}"/>
    <cellStyle name="Comma 10 11 4 2 2" xfId="26649" xr:uid="{00000000-0005-0000-0000-000007010000}"/>
    <cellStyle name="Comma 10 11 4 2 2 2" xfId="52617" xr:uid="{00000000-0005-0000-0000-000008010000}"/>
    <cellStyle name="Comma 10 11 4 2 3" xfId="37469" xr:uid="{00000000-0005-0000-0000-000009010000}"/>
    <cellStyle name="Comma 10 11 4 3" xfId="20157" xr:uid="{00000000-0005-0000-0000-00000A010000}"/>
    <cellStyle name="Comma 10 11 4 3 2" xfId="46125" xr:uid="{00000000-0005-0000-0000-00000B010000}"/>
    <cellStyle name="Comma 10 11 4 4" xfId="15829" xr:uid="{00000000-0005-0000-0000-00000C010000}"/>
    <cellStyle name="Comma 10 11 4 4 2" xfId="41797" xr:uid="{00000000-0005-0000-0000-00000D010000}"/>
    <cellStyle name="Comma 10 11 4 5" xfId="30977" xr:uid="{00000000-0005-0000-0000-00000E010000}"/>
    <cellStyle name="Comma 10 11 4 6" xfId="57459" xr:uid="{00000000-0005-0000-0000-00000F010000}"/>
    <cellStyle name="Comma 10 11 5" xfId="9337" xr:uid="{00000000-0005-0000-0000-000010010000}"/>
    <cellStyle name="Comma 10 11 5 2" xfId="24485" xr:uid="{00000000-0005-0000-0000-000011010000}"/>
    <cellStyle name="Comma 10 11 5 2 2" xfId="50453" xr:uid="{00000000-0005-0000-0000-000012010000}"/>
    <cellStyle name="Comma 10 11 5 3" xfId="35305" xr:uid="{00000000-0005-0000-0000-000013010000}"/>
    <cellStyle name="Comma 10 11 6" xfId="7173" xr:uid="{00000000-0005-0000-0000-000014010000}"/>
    <cellStyle name="Comma 10 11 6 2" xfId="22321" xr:uid="{00000000-0005-0000-0000-000015010000}"/>
    <cellStyle name="Comma 10 11 6 2 2" xfId="48289" xr:uid="{00000000-0005-0000-0000-000016010000}"/>
    <cellStyle name="Comma 10 11 6 3" xfId="33141" xr:uid="{00000000-0005-0000-0000-000017010000}"/>
    <cellStyle name="Comma 10 11 7" xfId="17993" xr:uid="{00000000-0005-0000-0000-000018010000}"/>
    <cellStyle name="Comma 10 11 7 2" xfId="43961" xr:uid="{00000000-0005-0000-0000-000019010000}"/>
    <cellStyle name="Comma 10 11 8" xfId="13665" xr:uid="{00000000-0005-0000-0000-00001A010000}"/>
    <cellStyle name="Comma 10 11 8 2" xfId="39633" xr:uid="{00000000-0005-0000-0000-00001B010000}"/>
    <cellStyle name="Comma 10 11 9" xfId="2845" xr:uid="{00000000-0005-0000-0000-00001C010000}"/>
    <cellStyle name="Comma 10 12" xfId="92" xr:uid="{00000000-0005-0000-0000-00001D010000}"/>
    <cellStyle name="Comma 10 12 10" xfId="28814" xr:uid="{00000000-0005-0000-0000-00001E010000}"/>
    <cellStyle name="Comma 10 12 11" xfId="55296" xr:uid="{00000000-0005-0000-0000-00001F010000}"/>
    <cellStyle name="Comma 10 12 12" xfId="1138" xr:uid="{00000000-0005-0000-0000-000020010000}"/>
    <cellStyle name="Comma 10 12 2" xfId="1223" xr:uid="{00000000-0005-0000-0000-000021010000}"/>
    <cellStyle name="Comma 10 12 2 10" xfId="55837" xr:uid="{00000000-0005-0000-0000-000022010000}"/>
    <cellStyle name="Comma 10 12 2 2" xfId="2305" xr:uid="{00000000-0005-0000-0000-000023010000}"/>
    <cellStyle name="Comma 10 12 2 2 2" xfId="6633" xr:uid="{00000000-0005-0000-0000-000024010000}"/>
    <cellStyle name="Comma 10 12 2 2 2 2" xfId="13125" xr:uid="{00000000-0005-0000-0000-000025010000}"/>
    <cellStyle name="Comma 10 12 2 2 2 2 2" xfId="28273" xr:uid="{00000000-0005-0000-0000-000026010000}"/>
    <cellStyle name="Comma 10 12 2 2 2 2 2 2" xfId="54241" xr:uid="{00000000-0005-0000-0000-000027010000}"/>
    <cellStyle name="Comma 10 12 2 2 2 2 3" xfId="39093" xr:uid="{00000000-0005-0000-0000-000028010000}"/>
    <cellStyle name="Comma 10 12 2 2 2 3" xfId="21781" xr:uid="{00000000-0005-0000-0000-000029010000}"/>
    <cellStyle name="Comma 10 12 2 2 2 3 2" xfId="47749" xr:uid="{00000000-0005-0000-0000-00002A010000}"/>
    <cellStyle name="Comma 10 12 2 2 2 4" xfId="17453" xr:uid="{00000000-0005-0000-0000-00002B010000}"/>
    <cellStyle name="Comma 10 12 2 2 2 4 2" xfId="43421" xr:uid="{00000000-0005-0000-0000-00002C010000}"/>
    <cellStyle name="Comma 10 12 2 2 2 5" xfId="32601" xr:uid="{00000000-0005-0000-0000-00002D010000}"/>
    <cellStyle name="Comma 10 12 2 2 2 6" xfId="59083" xr:uid="{00000000-0005-0000-0000-00002E010000}"/>
    <cellStyle name="Comma 10 12 2 2 3" xfId="10961" xr:uid="{00000000-0005-0000-0000-00002F010000}"/>
    <cellStyle name="Comma 10 12 2 2 3 2" xfId="26109" xr:uid="{00000000-0005-0000-0000-000030010000}"/>
    <cellStyle name="Comma 10 12 2 2 3 2 2" xfId="52077" xr:uid="{00000000-0005-0000-0000-000031010000}"/>
    <cellStyle name="Comma 10 12 2 2 3 3" xfId="36929" xr:uid="{00000000-0005-0000-0000-000032010000}"/>
    <cellStyle name="Comma 10 12 2 2 4" xfId="8797" xr:uid="{00000000-0005-0000-0000-000033010000}"/>
    <cellStyle name="Comma 10 12 2 2 4 2" xfId="23945" xr:uid="{00000000-0005-0000-0000-000034010000}"/>
    <cellStyle name="Comma 10 12 2 2 4 2 2" xfId="49913" xr:uid="{00000000-0005-0000-0000-000035010000}"/>
    <cellStyle name="Comma 10 12 2 2 4 3" xfId="34765" xr:uid="{00000000-0005-0000-0000-000036010000}"/>
    <cellStyle name="Comma 10 12 2 2 5" xfId="19617" xr:uid="{00000000-0005-0000-0000-000037010000}"/>
    <cellStyle name="Comma 10 12 2 2 5 2" xfId="45585" xr:uid="{00000000-0005-0000-0000-000038010000}"/>
    <cellStyle name="Comma 10 12 2 2 6" xfId="15289" xr:uid="{00000000-0005-0000-0000-000039010000}"/>
    <cellStyle name="Comma 10 12 2 2 6 2" xfId="41257" xr:uid="{00000000-0005-0000-0000-00003A010000}"/>
    <cellStyle name="Comma 10 12 2 2 7" xfId="4469" xr:uid="{00000000-0005-0000-0000-00003B010000}"/>
    <cellStyle name="Comma 10 12 2 2 8" xfId="30437" xr:uid="{00000000-0005-0000-0000-00003C010000}"/>
    <cellStyle name="Comma 10 12 2 2 9" xfId="56919" xr:uid="{00000000-0005-0000-0000-00003D010000}"/>
    <cellStyle name="Comma 10 12 2 3" xfId="5551" xr:uid="{00000000-0005-0000-0000-00003E010000}"/>
    <cellStyle name="Comma 10 12 2 3 2" xfId="12043" xr:uid="{00000000-0005-0000-0000-00003F010000}"/>
    <cellStyle name="Comma 10 12 2 3 2 2" xfId="27191" xr:uid="{00000000-0005-0000-0000-000040010000}"/>
    <cellStyle name="Comma 10 12 2 3 2 2 2" xfId="53159" xr:uid="{00000000-0005-0000-0000-000041010000}"/>
    <cellStyle name="Comma 10 12 2 3 2 3" xfId="38011" xr:uid="{00000000-0005-0000-0000-000042010000}"/>
    <cellStyle name="Comma 10 12 2 3 3" xfId="20699" xr:uid="{00000000-0005-0000-0000-000043010000}"/>
    <cellStyle name="Comma 10 12 2 3 3 2" xfId="46667" xr:uid="{00000000-0005-0000-0000-000044010000}"/>
    <cellStyle name="Comma 10 12 2 3 4" xfId="16371" xr:uid="{00000000-0005-0000-0000-000045010000}"/>
    <cellStyle name="Comma 10 12 2 3 4 2" xfId="42339" xr:uid="{00000000-0005-0000-0000-000046010000}"/>
    <cellStyle name="Comma 10 12 2 3 5" xfId="31519" xr:uid="{00000000-0005-0000-0000-000047010000}"/>
    <cellStyle name="Comma 10 12 2 3 6" xfId="58001" xr:uid="{00000000-0005-0000-0000-000048010000}"/>
    <cellStyle name="Comma 10 12 2 4" xfId="9879" xr:uid="{00000000-0005-0000-0000-000049010000}"/>
    <cellStyle name="Comma 10 12 2 4 2" xfId="25027" xr:uid="{00000000-0005-0000-0000-00004A010000}"/>
    <cellStyle name="Comma 10 12 2 4 2 2" xfId="50995" xr:uid="{00000000-0005-0000-0000-00004B010000}"/>
    <cellStyle name="Comma 10 12 2 4 3" xfId="35847" xr:uid="{00000000-0005-0000-0000-00004C010000}"/>
    <cellStyle name="Comma 10 12 2 5" xfId="7715" xr:uid="{00000000-0005-0000-0000-00004D010000}"/>
    <cellStyle name="Comma 10 12 2 5 2" xfId="22863" xr:uid="{00000000-0005-0000-0000-00004E010000}"/>
    <cellStyle name="Comma 10 12 2 5 2 2" xfId="48831" xr:uid="{00000000-0005-0000-0000-00004F010000}"/>
    <cellStyle name="Comma 10 12 2 5 3" xfId="33683" xr:uid="{00000000-0005-0000-0000-000050010000}"/>
    <cellStyle name="Comma 10 12 2 6" xfId="18535" xr:uid="{00000000-0005-0000-0000-000051010000}"/>
    <cellStyle name="Comma 10 12 2 6 2" xfId="44503" xr:uid="{00000000-0005-0000-0000-000052010000}"/>
    <cellStyle name="Comma 10 12 2 7" xfId="14207" xr:uid="{00000000-0005-0000-0000-000053010000}"/>
    <cellStyle name="Comma 10 12 2 7 2" xfId="40175" xr:uid="{00000000-0005-0000-0000-000054010000}"/>
    <cellStyle name="Comma 10 12 2 8" xfId="3387" xr:uid="{00000000-0005-0000-0000-000055010000}"/>
    <cellStyle name="Comma 10 12 2 9" xfId="29355" xr:uid="{00000000-0005-0000-0000-000056010000}"/>
    <cellStyle name="Comma 10 12 3" xfId="1764" xr:uid="{00000000-0005-0000-0000-000057010000}"/>
    <cellStyle name="Comma 10 12 3 2" xfId="6092" xr:uid="{00000000-0005-0000-0000-000058010000}"/>
    <cellStyle name="Comma 10 12 3 2 2" xfId="12584" xr:uid="{00000000-0005-0000-0000-000059010000}"/>
    <cellStyle name="Comma 10 12 3 2 2 2" xfId="27732" xr:uid="{00000000-0005-0000-0000-00005A010000}"/>
    <cellStyle name="Comma 10 12 3 2 2 2 2" xfId="53700" xr:uid="{00000000-0005-0000-0000-00005B010000}"/>
    <cellStyle name="Comma 10 12 3 2 2 3" xfId="38552" xr:uid="{00000000-0005-0000-0000-00005C010000}"/>
    <cellStyle name="Comma 10 12 3 2 3" xfId="21240" xr:uid="{00000000-0005-0000-0000-00005D010000}"/>
    <cellStyle name="Comma 10 12 3 2 3 2" xfId="47208" xr:uid="{00000000-0005-0000-0000-00005E010000}"/>
    <cellStyle name="Comma 10 12 3 2 4" xfId="16912" xr:uid="{00000000-0005-0000-0000-00005F010000}"/>
    <cellStyle name="Comma 10 12 3 2 4 2" xfId="42880" xr:uid="{00000000-0005-0000-0000-000060010000}"/>
    <cellStyle name="Comma 10 12 3 2 5" xfId="32060" xr:uid="{00000000-0005-0000-0000-000061010000}"/>
    <cellStyle name="Comma 10 12 3 2 6" xfId="58542" xr:uid="{00000000-0005-0000-0000-000062010000}"/>
    <cellStyle name="Comma 10 12 3 3" xfId="10420" xr:uid="{00000000-0005-0000-0000-000063010000}"/>
    <cellStyle name="Comma 10 12 3 3 2" xfId="25568" xr:uid="{00000000-0005-0000-0000-000064010000}"/>
    <cellStyle name="Comma 10 12 3 3 2 2" xfId="51536" xr:uid="{00000000-0005-0000-0000-000065010000}"/>
    <cellStyle name="Comma 10 12 3 3 3" xfId="36388" xr:uid="{00000000-0005-0000-0000-000066010000}"/>
    <cellStyle name="Comma 10 12 3 4" xfId="8256" xr:uid="{00000000-0005-0000-0000-000067010000}"/>
    <cellStyle name="Comma 10 12 3 4 2" xfId="23404" xr:uid="{00000000-0005-0000-0000-000068010000}"/>
    <cellStyle name="Comma 10 12 3 4 2 2" xfId="49372" xr:uid="{00000000-0005-0000-0000-000069010000}"/>
    <cellStyle name="Comma 10 12 3 4 3" xfId="34224" xr:uid="{00000000-0005-0000-0000-00006A010000}"/>
    <cellStyle name="Comma 10 12 3 5" xfId="19076" xr:uid="{00000000-0005-0000-0000-00006B010000}"/>
    <cellStyle name="Comma 10 12 3 5 2" xfId="45044" xr:uid="{00000000-0005-0000-0000-00006C010000}"/>
    <cellStyle name="Comma 10 12 3 6" xfId="14748" xr:uid="{00000000-0005-0000-0000-00006D010000}"/>
    <cellStyle name="Comma 10 12 3 6 2" xfId="40716" xr:uid="{00000000-0005-0000-0000-00006E010000}"/>
    <cellStyle name="Comma 10 12 3 7" xfId="3928" xr:uid="{00000000-0005-0000-0000-00006F010000}"/>
    <cellStyle name="Comma 10 12 3 8" xfId="29896" xr:uid="{00000000-0005-0000-0000-000070010000}"/>
    <cellStyle name="Comma 10 12 3 9" xfId="56378" xr:uid="{00000000-0005-0000-0000-000071010000}"/>
    <cellStyle name="Comma 10 12 4" xfId="5010" xr:uid="{00000000-0005-0000-0000-000072010000}"/>
    <cellStyle name="Comma 10 12 4 2" xfId="11502" xr:uid="{00000000-0005-0000-0000-000073010000}"/>
    <cellStyle name="Comma 10 12 4 2 2" xfId="26650" xr:uid="{00000000-0005-0000-0000-000074010000}"/>
    <cellStyle name="Comma 10 12 4 2 2 2" xfId="52618" xr:uid="{00000000-0005-0000-0000-000075010000}"/>
    <cellStyle name="Comma 10 12 4 2 3" xfId="37470" xr:uid="{00000000-0005-0000-0000-000076010000}"/>
    <cellStyle name="Comma 10 12 4 3" xfId="20158" xr:uid="{00000000-0005-0000-0000-000077010000}"/>
    <cellStyle name="Comma 10 12 4 3 2" xfId="46126" xr:uid="{00000000-0005-0000-0000-000078010000}"/>
    <cellStyle name="Comma 10 12 4 4" xfId="15830" xr:uid="{00000000-0005-0000-0000-000079010000}"/>
    <cellStyle name="Comma 10 12 4 4 2" xfId="41798" xr:uid="{00000000-0005-0000-0000-00007A010000}"/>
    <cellStyle name="Comma 10 12 4 5" xfId="30978" xr:uid="{00000000-0005-0000-0000-00007B010000}"/>
    <cellStyle name="Comma 10 12 4 6" xfId="57460" xr:uid="{00000000-0005-0000-0000-00007C010000}"/>
    <cellStyle name="Comma 10 12 5" xfId="9338" xr:uid="{00000000-0005-0000-0000-00007D010000}"/>
    <cellStyle name="Comma 10 12 5 2" xfId="24486" xr:uid="{00000000-0005-0000-0000-00007E010000}"/>
    <cellStyle name="Comma 10 12 5 2 2" xfId="50454" xr:uid="{00000000-0005-0000-0000-00007F010000}"/>
    <cellStyle name="Comma 10 12 5 3" xfId="35306" xr:uid="{00000000-0005-0000-0000-000080010000}"/>
    <cellStyle name="Comma 10 12 6" xfId="7174" xr:uid="{00000000-0005-0000-0000-000081010000}"/>
    <cellStyle name="Comma 10 12 6 2" xfId="22322" xr:uid="{00000000-0005-0000-0000-000082010000}"/>
    <cellStyle name="Comma 10 12 6 2 2" xfId="48290" xr:uid="{00000000-0005-0000-0000-000083010000}"/>
    <cellStyle name="Comma 10 12 6 3" xfId="33142" xr:uid="{00000000-0005-0000-0000-000084010000}"/>
    <cellStyle name="Comma 10 12 7" xfId="17994" xr:uid="{00000000-0005-0000-0000-000085010000}"/>
    <cellStyle name="Comma 10 12 7 2" xfId="43962" xr:uid="{00000000-0005-0000-0000-000086010000}"/>
    <cellStyle name="Comma 10 12 8" xfId="13666" xr:uid="{00000000-0005-0000-0000-000087010000}"/>
    <cellStyle name="Comma 10 12 8 2" xfId="39634" xr:uid="{00000000-0005-0000-0000-000088010000}"/>
    <cellStyle name="Comma 10 12 9" xfId="2846" xr:uid="{00000000-0005-0000-0000-000089010000}"/>
    <cellStyle name="Comma 10 13" xfId="93" xr:uid="{00000000-0005-0000-0000-00008A010000}"/>
    <cellStyle name="Comma 10 13 10" xfId="28815" xr:uid="{00000000-0005-0000-0000-00008B010000}"/>
    <cellStyle name="Comma 10 13 11" xfId="55297" xr:uid="{00000000-0005-0000-0000-00008C010000}"/>
    <cellStyle name="Comma 10 13 12" xfId="1178" xr:uid="{00000000-0005-0000-0000-00008D010000}"/>
    <cellStyle name="Comma 10 13 2" xfId="1224" xr:uid="{00000000-0005-0000-0000-00008E010000}"/>
    <cellStyle name="Comma 10 13 2 10" xfId="55838" xr:uid="{00000000-0005-0000-0000-00008F010000}"/>
    <cellStyle name="Comma 10 13 2 2" xfId="2306" xr:uid="{00000000-0005-0000-0000-000090010000}"/>
    <cellStyle name="Comma 10 13 2 2 2" xfId="6634" xr:uid="{00000000-0005-0000-0000-000091010000}"/>
    <cellStyle name="Comma 10 13 2 2 2 2" xfId="13126" xr:uid="{00000000-0005-0000-0000-000092010000}"/>
    <cellStyle name="Comma 10 13 2 2 2 2 2" xfId="28274" xr:uid="{00000000-0005-0000-0000-000093010000}"/>
    <cellStyle name="Comma 10 13 2 2 2 2 2 2" xfId="54242" xr:uid="{00000000-0005-0000-0000-000094010000}"/>
    <cellStyle name="Comma 10 13 2 2 2 2 3" xfId="39094" xr:uid="{00000000-0005-0000-0000-000095010000}"/>
    <cellStyle name="Comma 10 13 2 2 2 3" xfId="21782" xr:uid="{00000000-0005-0000-0000-000096010000}"/>
    <cellStyle name="Comma 10 13 2 2 2 3 2" xfId="47750" xr:uid="{00000000-0005-0000-0000-000097010000}"/>
    <cellStyle name="Comma 10 13 2 2 2 4" xfId="17454" xr:uid="{00000000-0005-0000-0000-000098010000}"/>
    <cellStyle name="Comma 10 13 2 2 2 4 2" xfId="43422" xr:uid="{00000000-0005-0000-0000-000099010000}"/>
    <cellStyle name="Comma 10 13 2 2 2 5" xfId="32602" xr:uid="{00000000-0005-0000-0000-00009A010000}"/>
    <cellStyle name="Comma 10 13 2 2 2 6" xfId="59084" xr:uid="{00000000-0005-0000-0000-00009B010000}"/>
    <cellStyle name="Comma 10 13 2 2 3" xfId="10962" xr:uid="{00000000-0005-0000-0000-00009C010000}"/>
    <cellStyle name="Comma 10 13 2 2 3 2" xfId="26110" xr:uid="{00000000-0005-0000-0000-00009D010000}"/>
    <cellStyle name="Comma 10 13 2 2 3 2 2" xfId="52078" xr:uid="{00000000-0005-0000-0000-00009E010000}"/>
    <cellStyle name="Comma 10 13 2 2 3 3" xfId="36930" xr:uid="{00000000-0005-0000-0000-00009F010000}"/>
    <cellStyle name="Comma 10 13 2 2 4" xfId="8798" xr:uid="{00000000-0005-0000-0000-0000A0010000}"/>
    <cellStyle name="Comma 10 13 2 2 4 2" xfId="23946" xr:uid="{00000000-0005-0000-0000-0000A1010000}"/>
    <cellStyle name="Comma 10 13 2 2 4 2 2" xfId="49914" xr:uid="{00000000-0005-0000-0000-0000A2010000}"/>
    <cellStyle name="Comma 10 13 2 2 4 3" xfId="34766" xr:uid="{00000000-0005-0000-0000-0000A3010000}"/>
    <cellStyle name="Comma 10 13 2 2 5" xfId="19618" xr:uid="{00000000-0005-0000-0000-0000A4010000}"/>
    <cellStyle name="Comma 10 13 2 2 5 2" xfId="45586" xr:uid="{00000000-0005-0000-0000-0000A5010000}"/>
    <cellStyle name="Comma 10 13 2 2 6" xfId="15290" xr:uid="{00000000-0005-0000-0000-0000A6010000}"/>
    <cellStyle name="Comma 10 13 2 2 6 2" xfId="41258" xr:uid="{00000000-0005-0000-0000-0000A7010000}"/>
    <cellStyle name="Comma 10 13 2 2 7" xfId="4470" xr:uid="{00000000-0005-0000-0000-0000A8010000}"/>
    <cellStyle name="Comma 10 13 2 2 8" xfId="30438" xr:uid="{00000000-0005-0000-0000-0000A9010000}"/>
    <cellStyle name="Comma 10 13 2 2 9" xfId="56920" xr:uid="{00000000-0005-0000-0000-0000AA010000}"/>
    <cellStyle name="Comma 10 13 2 3" xfId="5552" xr:uid="{00000000-0005-0000-0000-0000AB010000}"/>
    <cellStyle name="Comma 10 13 2 3 2" xfId="12044" xr:uid="{00000000-0005-0000-0000-0000AC010000}"/>
    <cellStyle name="Comma 10 13 2 3 2 2" xfId="27192" xr:uid="{00000000-0005-0000-0000-0000AD010000}"/>
    <cellStyle name="Comma 10 13 2 3 2 2 2" xfId="53160" xr:uid="{00000000-0005-0000-0000-0000AE010000}"/>
    <cellStyle name="Comma 10 13 2 3 2 3" xfId="38012" xr:uid="{00000000-0005-0000-0000-0000AF010000}"/>
    <cellStyle name="Comma 10 13 2 3 3" xfId="20700" xr:uid="{00000000-0005-0000-0000-0000B0010000}"/>
    <cellStyle name="Comma 10 13 2 3 3 2" xfId="46668" xr:uid="{00000000-0005-0000-0000-0000B1010000}"/>
    <cellStyle name="Comma 10 13 2 3 4" xfId="16372" xr:uid="{00000000-0005-0000-0000-0000B2010000}"/>
    <cellStyle name="Comma 10 13 2 3 4 2" xfId="42340" xr:uid="{00000000-0005-0000-0000-0000B3010000}"/>
    <cellStyle name="Comma 10 13 2 3 5" xfId="31520" xr:uid="{00000000-0005-0000-0000-0000B4010000}"/>
    <cellStyle name="Comma 10 13 2 3 6" xfId="58002" xr:uid="{00000000-0005-0000-0000-0000B5010000}"/>
    <cellStyle name="Comma 10 13 2 4" xfId="9880" xr:uid="{00000000-0005-0000-0000-0000B6010000}"/>
    <cellStyle name="Comma 10 13 2 4 2" xfId="25028" xr:uid="{00000000-0005-0000-0000-0000B7010000}"/>
    <cellStyle name="Comma 10 13 2 4 2 2" xfId="50996" xr:uid="{00000000-0005-0000-0000-0000B8010000}"/>
    <cellStyle name="Comma 10 13 2 4 3" xfId="35848" xr:uid="{00000000-0005-0000-0000-0000B9010000}"/>
    <cellStyle name="Comma 10 13 2 5" xfId="7716" xr:uid="{00000000-0005-0000-0000-0000BA010000}"/>
    <cellStyle name="Comma 10 13 2 5 2" xfId="22864" xr:uid="{00000000-0005-0000-0000-0000BB010000}"/>
    <cellStyle name="Comma 10 13 2 5 2 2" xfId="48832" xr:uid="{00000000-0005-0000-0000-0000BC010000}"/>
    <cellStyle name="Comma 10 13 2 5 3" xfId="33684" xr:uid="{00000000-0005-0000-0000-0000BD010000}"/>
    <cellStyle name="Comma 10 13 2 6" xfId="18536" xr:uid="{00000000-0005-0000-0000-0000BE010000}"/>
    <cellStyle name="Comma 10 13 2 6 2" xfId="44504" xr:uid="{00000000-0005-0000-0000-0000BF010000}"/>
    <cellStyle name="Comma 10 13 2 7" xfId="14208" xr:uid="{00000000-0005-0000-0000-0000C0010000}"/>
    <cellStyle name="Comma 10 13 2 7 2" xfId="40176" xr:uid="{00000000-0005-0000-0000-0000C1010000}"/>
    <cellStyle name="Comma 10 13 2 8" xfId="3388" xr:uid="{00000000-0005-0000-0000-0000C2010000}"/>
    <cellStyle name="Comma 10 13 2 9" xfId="29356" xr:uid="{00000000-0005-0000-0000-0000C3010000}"/>
    <cellStyle name="Comma 10 13 3" xfId="1765" xr:uid="{00000000-0005-0000-0000-0000C4010000}"/>
    <cellStyle name="Comma 10 13 3 2" xfId="6093" xr:uid="{00000000-0005-0000-0000-0000C5010000}"/>
    <cellStyle name="Comma 10 13 3 2 2" xfId="12585" xr:uid="{00000000-0005-0000-0000-0000C6010000}"/>
    <cellStyle name="Comma 10 13 3 2 2 2" xfId="27733" xr:uid="{00000000-0005-0000-0000-0000C7010000}"/>
    <cellStyle name="Comma 10 13 3 2 2 2 2" xfId="53701" xr:uid="{00000000-0005-0000-0000-0000C8010000}"/>
    <cellStyle name="Comma 10 13 3 2 2 3" xfId="38553" xr:uid="{00000000-0005-0000-0000-0000C9010000}"/>
    <cellStyle name="Comma 10 13 3 2 3" xfId="21241" xr:uid="{00000000-0005-0000-0000-0000CA010000}"/>
    <cellStyle name="Comma 10 13 3 2 3 2" xfId="47209" xr:uid="{00000000-0005-0000-0000-0000CB010000}"/>
    <cellStyle name="Comma 10 13 3 2 4" xfId="16913" xr:uid="{00000000-0005-0000-0000-0000CC010000}"/>
    <cellStyle name="Comma 10 13 3 2 4 2" xfId="42881" xr:uid="{00000000-0005-0000-0000-0000CD010000}"/>
    <cellStyle name="Comma 10 13 3 2 5" xfId="32061" xr:uid="{00000000-0005-0000-0000-0000CE010000}"/>
    <cellStyle name="Comma 10 13 3 2 6" xfId="58543" xr:uid="{00000000-0005-0000-0000-0000CF010000}"/>
    <cellStyle name="Comma 10 13 3 3" xfId="10421" xr:uid="{00000000-0005-0000-0000-0000D0010000}"/>
    <cellStyle name="Comma 10 13 3 3 2" xfId="25569" xr:uid="{00000000-0005-0000-0000-0000D1010000}"/>
    <cellStyle name="Comma 10 13 3 3 2 2" xfId="51537" xr:uid="{00000000-0005-0000-0000-0000D2010000}"/>
    <cellStyle name="Comma 10 13 3 3 3" xfId="36389" xr:uid="{00000000-0005-0000-0000-0000D3010000}"/>
    <cellStyle name="Comma 10 13 3 4" xfId="8257" xr:uid="{00000000-0005-0000-0000-0000D4010000}"/>
    <cellStyle name="Comma 10 13 3 4 2" xfId="23405" xr:uid="{00000000-0005-0000-0000-0000D5010000}"/>
    <cellStyle name="Comma 10 13 3 4 2 2" xfId="49373" xr:uid="{00000000-0005-0000-0000-0000D6010000}"/>
    <cellStyle name="Comma 10 13 3 4 3" xfId="34225" xr:uid="{00000000-0005-0000-0000-0000D7010000}"/>
    <cellStyle name="Comma 10 13 3 5" xfId="19077" xr:uid="{00000000-0005-0000-0000-0000D8010000}"/>
    <cellStyle name="Comma 10 13 3 5 2" xfId="45045" xr:uid="{00000000-0005-0000-0000-0000D9010000}"/>
    <cellStyle name="Comma 10 13 3 6" xfId="14749" xr:uid="{00000000-0005-0000-0000-0000DA010000}"/>
    <cellStyle name="Comma 10 13 3 6 2" xfId="40717" xr:uid="{00000000-0005-0000-0000-0000DB010000}"/>
    <cellStyle name="Comma 10 13 3 7" xfId="3929" xr:uid="{00000000-0005-0000-0000-0000DC010000}"/>
    <cellStyle name="Comma 10 13 3 8" xfId="29897" xr:uid="{00000000-0005-0000-0000-0000DD010000}"/>
    <cellStyle name="Comma 10 13 3 9" xfId="56379" xr:uid="{00000000-0005-0000-0000-0000DE010000}"/>
    <cellStyle name="Comma 10 13 4" xfId="5011" xr:uid="{00000000-0005-0000-0000-0000DF010000}"/>
    <cellStyle name="Comma 10 13 4 2" xfId="11503" xr:uid="{00000000-0005-0000-0000-0000E0010000}"/>
    <cellStyle name="Comma 10 13 4 2 2" xfId="26651" xr:uid="{00000000-0005-0000-0000-0000E1010000}"/>
    <cellStyle name="Comma 10 13 4 2 2 2" xfId="52619" xr:uid="{00000000-0005-0000-0000-0000E2010000}"/>
    <cellStyle name="Comma 10 13 4 2 3" xfId="37471" xr:uid="{00000000-0005-0000-0000-0000E3010000}"/>
    <cellStyle name="Comma 10 13 4 3" xfId="20159" xr:uid="{00000000-0005-0000-0000-0000E4010000}"/>
    <cellStyle name="Comma 10 13 4 3 2" xfId="46127" xr:uid="{00000000-0005-0000-0000-0000E5010000}"/>
    <cellStyle name="Comma 10 13 4 4" xfId="15831" xr:uid="{00000000-0005-0000-0000-0000E6010000}"/>
    <cellStyle name="Comma 10 13 4 4 2" xfId="41799" xr:uid="{00000000-0005-0000-0000-0000E7010000}"/>
    <cellStyle name="Comma 10 13 4 5" xfId="30979" xr:uid="{00000000-0005-0000-0000-0000E8010000}"/>
    <cellStyle name="Comma 10 13 4 6" xfId="57461" xr:uid="{00000000-0005-0000-0000-0000E9010000}"/>
    <cellStyle name="Comma 10 13 5" xfId="9339" xr:uid="{00000000-0005-0000-0000-0000EA010000}"/>
    <cellStyle name="Comma 10 13 5 2" xfId="24487" xr:uid="{00000000-0005-0000-0000-0000EB010000}"/>
    <cellStyle name="Comma 10 13 5 2 2" xfId="50455" xr:uid="{00000000-0005-0000-0000-0000EC010000}"/>
    <cellStyle name="Comma 10 13 5 3" xfId="35307" xr:uid="{00000000-0005-0000-0000-0000ED010000}"/>
    <cellStyle name="Comma 10 13 6" xfId="7175" xr:uid="{00000000-0005-0000-0000-0000EE010000}"/>
    <cellStyle name="Comma 10 13 6 2" xfId="22323" xr:uid="{00000000-0005-0000-0000-0000EF010000}"/>
    <cellStyle name="Comma 10 13 6 2 2" xfId="48291" xr:uid="{00000000-0005-0000-0000-0000F0010000}"/>
    <cellStyle name="Comma 10 13 6 3" xfId="33143" xr:uid="{00000000-0005-0000-0000-0000F1010000}"/>
    <cellStyle name="Comma 10 13 7" xfId="17995" xr:uid="{00000000-0005-0000-0000-0000F2010000}"/>
    <cellStyle name="Comma 10 13 7 2" xfId="43963" xr:uid="{00000000-0005-0000-0000-0000F3010000}"/>
    <cellStyle name="Comma 10 13 8" xfId="13667" xr:uid="{00000000-0005-0000-0000-0000F4010000}"/>
    <cellStyle name="Comma 10 13 8 2" xfId="39635" xr:uid="{00000000-0005-0000-0000-0000F5010000}"/>
    <cellStyle name="Comma 10 13 9" xfId="2847" xr:uid="{00000000-0005-0000-0000-0000F6010000}"/>
    <cellStyle name="Comma 10 14" xfId="1220" xr:uid="{00000000-0005-0000-0000-0000F7010000}"/>
    <cellStyle name="Comma 10 14 10" xfId="55834" xr:uid="{00000000-0005-0000-0000-0000F8010000}"/>
    <cellStyle name="Comma 10 14 2" xfId="2302" xr:uid="{00000000-0005-0000-0000-0000F9010000}"/>
    <cellStyle name="Comma 10 14 2 2" xfId="6630" xr:uid="{00000000-0005-0000-0000-0000FA010000}"/>
    <cellStyle name="Comma 10 14 2 2 2" xfId="13122" xr:uid="{00000000-0005-0000-0000-0000FB010000}"/>
    <cellStyle name="Comma 10 14 2 2 2 2" xfId="28270" xr:uid="{00000000-0005-0000-0000-0000FC010000}"/>
    <cellStyle name="Comma 10 14 2 2 2 2 2" xfId="54238" xr:uid="{00000000-0005-0000-0000-0000FD010000}"/>
    <cellStyle name="Comma 10 14 2 2 2 3" xfId="39090" xr:uid="{00000000-0005-0000-0000-0000FE010000}"/>
    <cellStyle name="Comma 10 14 2 2 3" xfId="21778" xr:uid="{00000000-0005-0000-0000-0000FF010000}"/>
    <cellStyle name="Comma 10 14 2 2 3 2" xfId="47746" xr:uid="{00000000-0005-0000-0000-000000020000}"/>
    <cellStyle name="Comma 10 14 2 2 4" xfId="17450" xr:uid="{00000000-0005-0000-0000-000001020000}"/>
    <cellStyle name="Comma 10 14 2 2 4 2" xfId="43418" xr:uid="{00000000-0005-0000-0000-000002020000}"/>
    <cellStyle name="Comma 10 14 2 2 5" xfId="32598" xr:uid="{00000000-0005-0000-0000-000003020000}"/>
    <cellStyle name="Comma 10 14 2 2 6" xfId="59080" xr:uid="{00000000-0005-0000-0000-000004020000}"/>
    <cellStyle name="Comma 10 14 2 3" xfId="10958" xr:uid="{00000000-0005-0000-0000-000005020000}"/>
    <cellStyle name="Comma 10 14 2 3 2" xfId="26106" xr:uid="{00000000-0005-0000-0000-000006020000}"/>
    <cellStyle name="Comma 10 14 2 3 2 2" xfId="52074" xr:uid="{00000000-0005-0000-0000-000007020000}"/>
    <cellStyle name="Comma 10 14 2 3 3" xfId="36926" xr:uid="{00000000-0005-0000-0000-000008020000}"/>
    <cellStyle name="Comma 10 14 2 4" xfId="8794" xr:uid="{00000000-0005-0000-0000-000009020000}"/>
    <cellStyle name="Comma 10 14 2 4 2" xfId="23942" xr:uid="{00000000-0005-0000-0000-00000A020000}"/>
    <cellStyle name="Comma 10 14 2 4 2 2" xfId="49910" xr:uid="{00000000-0005-0000-0000-00000B020000}"/>
    <cellStyle name="Comma 10 14 2 4 3" xfId="34762" xr:uid="{00000000-0005-0000-0000-00000C020000}"/>
    <cellStyle name="Comma 10 14 2 5" xfId="19614" xr:uid="{00000000-0005-0000-0000-00000D020000}"/>
    <cellStyle name="Comma 10 14 2 5 2" xfId="45582" xr:uid="{00000000-0005-0000-0000-00000E020000}"/>
    <cellStyle name="Comma 10 14 2 6" xfId="15286" xr:uid="{00000000-0005-0000-0000-00000F020000}"/>
    <cellStyle name="Comma 10 14 2 6 2" xfId="41254" xr:uid="{00000000-0005-0000-0000-000010020000}"/>
    <cellStyle name="Comma 10 14 2 7" xfId="4466" xr:uid="{00000000-0005-0000-0000-000011020000}"/>
    <cellStyle name="Comma 10 14 2 8" xfId="30434" xr:uid="{00000000-0005-0000-0000-000012020000}"/>
    <cellStyle name="Comma 10 14 2 9" xfId="56916" xr:uid="{00000000-0005-0000-0000-000013020000}"/>
    <cellStyle name="Comma 10 14 3" xfId="5548" xr:uid="{00000000-0005-0000-0000-000014020000}"/>
    <cellStyle name="Comma 10 14 3 2" xfId="12040" xr:uid="{00000000-0005-0000-0000-000015020000}"/>
    <cellStyle name="Comma 10 14 3 2 2" xfId="27188" xr:uid="{00000000-0005-0000-0000-000016020000}"/>
    <cellStyle name="Comma 10 14 3 2 2 2" xfId="53156" xr:uid="{00000000-0005-0000-0000-000017020000}"/>
    <cellStyle name="Comma 10 14 3 2 3" xfId="38008" xr:uid="{00000000-0005-0000-0000-000018020000}"/>
    <cellStyle name="Comma 10 14 3 3" xfId="20696" xr:uid="{00000000-0005-0000-0000-000019020000}"/>
    <cellStyle name="Comma 10 14 3 3 2" xfId="46664" xr:uid="{00000000-0005-0000-0000-00001A020000}"/>
    <cellStyle name="Comma 10 14 3 4" xfId="16368" xr:uid="{00000000-0005-0000-0000-00001B020000}"/>
    <cellStyle name="Comma 10 14 3 4 2" xfId="42336" xr:uid="{00000000-0005-0000-0000-00001C020000}"/>
    <cellStyle name="Comma 10 14 3 5" xfId="31516" xr:uid="{00000000-0005-0000-0000-00001D020000}"/>
    <cellStyle name="Comma 10 14 3 6" xfId="57998" xr:uid="{00000000-0005-0000-0000-00001E020000}"/>
    <cellStyle name="Comma 10 14 4" xfId="9876" xr:uid="{00000000-0005-0000-0000-00001F020000}"/>
    <cellStyle name="Comma 10 14 4 2" xfId="25024" xr:uid="{00000000-0005-0000-0000-000020020000}"/>
    <cellStyle name="Comma 10 14 4 2 2" xfId="50992" xr:uid="{00000000-0005-0000-0000-000021020000}"/>
    <cellStyle name="Comma 10 14 4 3" xfId="35844" xr:uid="{00000000-0005-0000-0000-000022020000}"/>
    <cellStyle name="Comma 10 14 5" xfId="7712" xr:uid="{00000000-0005-0000-0000-000023020000}"/>
    <cellStyle name="Comma 10 14 5 2" xfId="22860" xr:uid="{00000000-0005-0000-0000-000024020000}"/>
    <cellStyle name="Comma 10 14 5 2 2" xfId="48828" xr:uid="{00000000-0005-0000-0000-000025020000}"/>
    <cellStyle name="Comma 10 14 5 3" xfId="33680" xr:uid="{00000000-0005-0000-0000-000026020000}"/>
    <cellStyle name="Comma 10 14 6" xfId="18532" xr:uid="{00000000-0005-0000-0000-000027020000}"/>
    <cellStyle name="Comma 10 14 6 2" xfId="44500" xr:uid="{00000000-0005-0000-0000-000028020000}"/>
    <cellStyle name="Comma 10 14 7" xfId="14204" xr:uid="{00000000-0005-0000-0000-000029020000}"/>
    <cellStyle name="Comma 10 14 7 2" xfId="40172" xr:uid="{00000000-0005-0000-0000-00002A020000}"/>
    <cellStyle name="Comma 10 14 8" xfId="3384" xr:uid="{00000000-0005-0000-0000-00002B020000}"/>
    <cellStyle name="Comma 10 14 9" xfId="29352" xr:uid="{00000000-0005-0000-0000-00002C020000}"/>
    <cellStyle name="Comma 10 15" xfId="1761" xr:uid="{00000000-0005-0000-0000-00002D020000}"/>
    <cellStyle name="Comma 10 15 2" xfId="6089" xr:uid="{00000000-0005-0000-0000-00002E020000}"/>
    <cellStyle name="Comma 10 15 2 2" xfId="12581" xr:uid="{00000000-0005-0000-0000-00002F020000}"/>
    <cellStyle name="Comma 10 15 2 2 2" xfId="27729" xr:uid="{00000000-0005-0000-0000-000030020000}"/>
    <cellStyle name="Comma 10 15 2 2 2 2" xfId="53697" xr:uid="{00000000-0005-0000-0000-000031020000}"/>
    <cellStyle name="Comma 10 15 2 2 3" xfId="38549" xr:uid="{00000000-0005-0000-0000-000032020000}"/>
    <cellStyle name="Comma 10 15 2 3" xfId="21237" xr:uid="{00000000-0005-0000-0000-000033020000}"/>
    <cellStyle name="Comma 10 15 2 3 2" xfId="47205" xr:uid="{00000000-0005-0000-0000-000034020000}"/>
    <cellStyle name="Comma 10 15 2 4" xfId="16909" xr:uid="{00000000-0005-0000-0000-000035020000}"/>
    <cellStyle name="Comma 10 15 2 4 2" xfId="42877" xr:uid="{00000000-0005-0000-0000-000036020000}"/>
    <cellStyle name="Comma 10 15 2 5" xfId="32057" xr:uid="{00000000-0005-0000-0000-000037020000}"/>
    <cellStyle name="Comma 10 15 2 6" xfId="58539" xr:uid="{00000000-0005-0000-0000-000038020000}"/>
    <cellStyle name="Comma 10 15 3" xfId="10417" xr:uid="{00000000-0005-0000-0000-000039020000}"/>
    <cellStyle name="Comma 10 15 3 2" xfId="25565" xr:uid="{00000000-0005-0000-0000-00003A020000}"/>
    <cellStyle name="Comma 10 15 3 2 2" xfId="51533" xr:uid="{00000000-0005-0000-0000-00003B020000}"/>
    <cellStyle name="Comma 10 15 3 3" xfId="36385" xr:uid="{00000000-0005-0000-0000-00003C020000}"/>
    <cellStyle name="Comma 10 15 4" xfId="8253" xr:uid="{00000000-0005-0000-0000-00003D020000}"/>
    <cellStyle name="Comma 10 15 4 2" xfId="23401" xr:uid="{00000000-0005-0000-0000-00003E020000}"/>
    <cellStyle name="Comma 10 15 4 2 2" xfId="49369" xr:uid="{00000000-0005-0000-0000-00003F020000}"/>
    <cellStyle name="Comma 10 15 4 3" xfId="34221" xr:uid="{00000000-0005-0000-0000-000040020000}"/>
    <cellStyle name="Comma 10 15 5" xfId="19073" xr:uid="{00000000-0005-0000-0000-000041020000}"/>
    <cellStyle name="Comma 10 15 5 2" xfId="45041" xr:uid="{00000000-0005-0000-0000-000042020000}"/>
    <cellStyle name="Comma 10 15 6" xfId="14745" xr:uid="{00000000-0005-0000-0000-000043020000}"/>
    <cellStyle name="Comma 10 15 6 2" xfId="40713" xr:uid="{00000000-0005-0000-0000-000044020000}"/>
    <cellStyle name="Comma 10 15 7" xfId="3925" xr:uid="{00000000-0005-0000-0000-000045020000}"/>
    <cellStyle name="Comma 10 15 8" xfId="29893" xr:uid="{00000000-0005-0000-0000-000046020000}"/>
    <cellStyle name="Comma 10 15 9" xfId="56375" xr:uid="{00000000-0005-0000-0000-000047020000}"/>
    <cellStyle name="Comma 10 16" xfId="5007" xr:uid="{00000000-0005-0000-0000-000048020000}"/>
    <cellStyle name="Comma 10 16 2" xfId="11499" xr:uid="{00000000-0005-0000-0000-000049020000}"/>
    <cellStyle name="Comma 10 16 2 2" xfId="26647" xr:uid="{00000000-0005-0000-0000-00004A020000}"/>
    <cellStyle name="Comma 10 16 2 2 2" xfId="52615" xr:uid="{00000000-0005-0000-0000-00004B020000}"/>
    <cellStyle name="Comma 10 16 2 3" xfId="37467" xr:uid="{00000000-0005-0000-0000-00004C020000}"/>
    <cellStyle name="Comma 10 16 3" xfId="20155" xr:uid="{00000000-0005-0000-0000-00004D020000}"/>
    <cellStyle name="Comma 10 16 3 2" xfId="46123" xr:uid="{00000000-0005-0000-0000-00004E020000}"/>
    <cellStyle name="Comma 10 16 4" xfId="15827" xr:uid="{00000000-0005-0000-0000-00004F020000}"/>
    <cellStyle name="Comma 10 16 4 2" xfId="41795" xr:uid="{00000000-0005-0000-0000-000050020000}"/>
    <cellStyle name="Comma 10 16 5" xfId="30975" xr:uid="{00000000-0005-0000-0000-000051020000}"/>
    <cellStyle name="Comma 10 16 6" xfId="57457" xr:uid="{00000000-0005-0000-0000-000052020000}"/>
    <cellStyle name="Comma 10 17" xfId="9335" xr:uid="{00000000-0005-0000-0000-000053020000}"/>
    <cellStyle name="Comma 10 17 2" xfId="24483" xr:uid="{00000000-0005-0000-0000-000054020000}"/>
    <cellStyle name="Comma 10 17 2 2" xfId="50451" xr:uid="{00000000-0005-0000-0000-000055020000}"/>
    <cellStyle name="Comma 10 17 3" xfId="35303" xr:uid="{00000000-0005-0000-0000-000056020000}"/>
    <cellStyle name="Comma 10 18" xfId="7171" xr:uid="{00000000-0005-0000-0000-000057020000}"/>
    <cellStyle name="Comma 10 18 2" xfId="22319" xr:uid="{00000000-0005-0000-0000-000058020000}"/>
    <cellStyle name="Comma 10 18 2 2" xfId="48287" xr:uid="{00000000-0005-0000-0000-000059020000}"/>
    <cellStyle name="Comma 10 18 3" xfId="33139" xr:uid="{00000000-0005-0000-0000-00005A020000}"/>
    <cellStyle name="Comma 10 19" xfId="17991" xr:uid="{00000000-0005-0000-0000-00005B020000}"/>
    <cellStyle name="Comma 10 19 2" xfId="43959" xr:uid="{00000000-0005-0000-0000-00005C020000}"/>
    <cellStyle name="Comma 10 2" xfId="94" xr:uid="{00000000-0005-0000-0000-00005D020000}"/>
    <cellStyle name="Comma 10 2 10" xfId="28816" xr:uid="{00000000-0005-0000-0000-00005E020000}"/>
    <cellStyle name="Comma 10 2 11" xfId="54782" xr:uid="{00000000-0005-0000-0000-00005F020000}"/>
    <cellStyle name="Comma 10 2 12" xfId="55298" xr:uid="{00000000-0005-0000-0000-000060020000}"/>
    <cellStyle name="Comma 10 2 13" xfId="738" xr:uid="{00000000-0005-0000-0000-000061020000}"/>
    <cellStyle name="Comma 10 2 2" xfId="1225" xr:uid="{00000000-0005-0000-0000-000062020000}"/>
    <cellStyle name="Comma 10 2 2 10" xfId="55839" xr:uid="{00000000-0005-0000-0000-000063020000}"/>
    <cellStyle name="Comma 10 2 2 2" xfId="2307" xr:uid="{00000000-0005-0000-0000-000064020000}"/>
    <cellStyle name="Comma 10 2 2 2 2" xfId="6635" xr:uid="{00000000-0005-0000-0000-000065020000}"/>
    <cellStyle name="Comma 10 2 2 2 2 2" xfId="13127" xr:uid="{00000000-0005-0000-0000-000066020000}"/>
    <cellStyle name="Comma 10 2 2 2 2 2 2" xfId="28275" xr:uid="{00000000-0005-0000-0000-000067020000}"/>
    <cellStyle name="Comma 10 2 2 2 2 2 2 2" xfId="54243" xr:uid="{00000000-0005-0000-0000-000068020000}"/>
    <cellStyle name="Comma 10 2 2 2 2 2 3" xfId="39095" xr:uid="{00000000-0005-0000-0000-000069020000}"/>
    <cellStyle name="Comma 10 2 2 2 2 3" xfId="21783" xr:uid="{00000000-0005-0000-0000-00006A020000}"/>
    <cellStyle name="Comma 10 2 2 2 2 3 2" xfId="47751" xr:uid="{00000000-0005-0000-0000-00006B020000}"/>
    <cellStyle name="Comma 10 2 2 2 2 4" xfId="17455" xr:uid="{00000000-0005-0000-0000-00006C020000}"/>
    <cellStyle name="Comma 10 2 2 2 2 4 2" xfId="43423" xr:uid="{00000000-0005-0000-0000-00006D020000}"/>
    <cellStyle name="Comma 10 2 2 2 2 5" xfId="32603" xr:uid="{00000000-0005-0000-0000-00006E020000}"/>
    <cellStyle name="Comma 10 2 2 2 2 6" xfId="59085" xr:uid="{00000000-0005-0000-0000-00006F020000}"/>
    <cellStyle name="Comma 10 2 2 2 3" xfId="10963" xr:uid="{00000000-0005-0000-0000-000070020000}"/>
    <cellStyle name="Comma 10 2 2 2 3 2" xfId="26111" xr:uid="{00000000-0005-0000-0000-000071020000}"/>
    <cellStyle name="Comma 10 2 2 2 3 2 2" xfId="52079" xr:uid="{00000000-0005-0000-0000-000072020000}"/>
    <cellStyle name="Comma 10 2 2 2 3 3" xfId="36931" xr:uid="{00000000-0005-0000-0000-000073020000}"/>
    <cellStyle name="Comma 10 2 2 2 4" xfId="8799" xr:uid="{00000000-0005-0000-0000-000074020000}"/>
    <cellStyle name="Comma 10 2 2 2 4 2" xfId="23947" xr:uid="{00000000-0005-0000-0000-000075020000}"/>
    <cellStyle name="Comma 10 2 2 2 4 2 2" xfId="49915" xr:uid="{00000000-0005-0000-0000-000076020000}"/>
    <cellStyle name="Comma 10 2 2 2 4 3" xfId="34767" xr:uid="{00000000-0005-0000-0000-000077020000}"/>
    <cellStyle name="Comma 10 2 2 2 5" xfId="19619" xr:uid="{00000000-0005-0000-0000-000078020000}"/>
    <cellStyle name="Comma 10 2 2 2 5 2" xfId="45587" xr:uid="{00000000-0005-0000-0000-000079020000}"/>
    <cellStyle name="Comma 10 2 2 2 6" xfId="15291" xr:uid="{00000000-0005-0000-0000-00007A020000}"/>
    <cellStyle name="Comma 10 2 2 2 6 2" xfId="41259" xr:uid="{00000000-0005-0000-0000-00007B020000}"/>
    <cellStyle name="Comma 10 2 2 2 7" xfId="4471" xr:uid="{00000000-0005-0000-0000-00007C020000}"/>
    <cellStyle name="Comma 10 2 2 2 8" xfId="30439" xr:uid="{00000000-0005-0000-0000-00007D020000}"/>
    <cellStyle name="Comma 10 2 2 2 9" xfId="56921" xr:uid="{00000000-0005-0000-0000-00007E020000}"/>
    <cellStyle name="Comma 10 2 2 3" xfId="5553" xr:uid="{00000000-0005-0000-0000-00007F020000}"/>
    <cellStyle name="Comma 10 2 2 3 2" xfId="12045" xr:uid="{00000000-0005-0000-0000-000080020000}"/>
    <cellStyle name="Comma 10 2 2 3 2 2" xfId="27193" xr:uid="{00000000-0005-0000-0000-000081020000}"/>
    <cellStyle name="Comma 10 2 2 3 2 2 2" xfId="53161" xr:uid="{00000000-0005-0000-0000-000082020000}"/>
    <cellStyle name="Comma 10 2 2 3 2 3" xfId="38013" xr:uid="{00000000-0005-0000-0000-000083020000}"/>
    <cellStyle name="Comma 10 2 2 3 3" xfId="20701" xr:uid="{00000000-0005-0000-0000-000084020000}"/>
    <cellStyle name="Comma 10 2 2 3 3 2" xfId="46669" xr:uid="{00000000-0005-0000-0000-000085020000}"/>
    <cellStyle name="Comma 10 2 2 3 4" xfId="16373" xr:uid="{00000000-0005-0000-0000-000086020000}"/>
    <cellStyle name="Comma 10 2 2 3 4 2" xfId="42341" xr:uid="{00000000-0005-0000-0000-000087020000}"/>
    <cellStyle name="Comma 10 2 2 3 5" xfId="31521" xr:uid="{00000000-0005-0000-0000-000088020000}"/>
    <cellStyle name="Comma 10 2 2 3 6" xfId="58003" xr:uid="{00000000-0005-0000-0000-000089020000}"/>
    <cellStyle name="Comma 10 2 2 4" xfId="9881" xr:uid="{00000000-0005-0000-0000-00008A020000}"/>
    <cellStyle name="Comma 10 2 2 4 2" xfId="25029" xr:uid="{00000000-0005-0000-0000-00008B020000}"/>
    <cellStyle name="Comma 10 2 2 4 2 2" xfId="50997" xr:uid="{00000000-0005-0000-0000-00008C020000}"/>
    <cellStyle name="Comma 10 2 2 4 3" xfId="35849" xr:uid="{00000000-0005-0000-0000-00008D020000}"/>
    <cellStyle name="Comma 10 2 2 5" xfId="7717" xr:uid="{00000000-0005-0000-0000-00008E020000}"/>
    <cellStyle name="Comma 10 2 2 5 2" xfId="22865" xr:uid="{00000000-0005-0000-0000-00008F020000}"/>
    <cellStyle name="Comma 10 2 2 5 2 2" xfId="48833" xr:uid="{00000000-0005-0000-0000-000090020000}"/>
    <cellStyle name="Comma 10 2 2 5 3" xfId="33685" xr:uid="{00000000-0005-0000-0000-000091020000}"/>
    <cellStyle name="Comma 10 2 2 6" xfId="18537" xr:uid="{00000000-0005-0000-0000-000092020000}"/>
    <cellStyle name="Comma 10 2 2 6 2" xfId="44505" xr:uid="{00000000-0005-0000-0000-000093020000}"/>
    <cellStyle name="Comma 10 2 2 7" xfId="14209" xr:uid="{00000000-0005-0000-0000-000094020000}"/>
    <cellStyle name="Comma 10 2 2 7 2" xfId="40177" xr:uid="{00000000-0005-0000-0000-000095020000}"/>
    <cellStyle name="Comma 10 2 2 8" xfId="3389" xr:uid="{00000000-0005-0000-0000-000096020000}"/>
    <cellStyle name="Comma 10 2 2 9" xfId="29357" xr:uid="{00000000-0005-0000-0000-000097020000}"/>
    <cellStyle name="Comma 10 2 3" xfId="1766" xr:uid="{00000000-0005-0000-0000-000098020000}"/>
    <cellStyle name="Comma 10 2 3 2" xfId="6094" xr:uid="{00000000-0005-0000-0000-000099020000}"/>
    <cellStyle name="Comma 10 2 3 2 2" xfId="12586" xr:uid="{00000000-0005-0000-0000-00009A020000}"/>
    <cellStyle name="Comma 10 2 3 2 2 2" xfId="27734" xr:uid="{00000000-0005-0000-0000-00009B020000}"/>
    <cellStyle name="Comma 10 2 3 2 2 2 2" xfId="53702" xr:uid="{00000000-0005-0000-0000-00009C020000}"/>
    <cellStyle name="Comma 10 2 3 2 2 3" xfId="38554" xr:uid="{00000000-0005-0000-0000-00009D020000}"/>
    <cellStyle name="Comma 10 2 3 2 3" xfId="21242" xr:uid="{00000000-0005-0000-0000-00009E020000}"/>
    <cellStyle name="Comma 10 2 3 2 3 2" xfId="47210" xr:uid="{00000000-0005-0000-0000-00009F020000}"/>
    <cellStyle name="Comma 10 2 3 2 4" xfId="16914" xr:uid="{00000000-0005-0000-0000-0000A0020000}"/>
    <cellStyle name="Comma 10 2 3 2 4 2" xfId="42882" xr:uid="{00000000-0005-0000-0000-0000A1020000}"/>
    <cellStyle name="Comma 10 2 3 2 5" xfId="32062" xr:uid="{00000000-0005-0000-0000-0000A2020000}"/>
    <cellStyle name="Comma 10 2 3 2 6" xfId="58544" xr:uid="{00000000-0005-0000-0000-0000A3020000}"/>
    <cellStyle name="Comma 10 2 3 3" xfId="10422" xr:uid="{00000000-0005-0000-0000-0000A4020000}"/>
    <cellStyle name="Comma 10 2 3 3 2" xfId="25570" xr:uid="{00000000-0005-0000-0000-0000A5020000}"/>
    <cellStyle name="Comma 10 2 3 3 2 2" xfId="51538" xr:uid="{00000000-0005-0000-0000-0000A6020000}"/>
    <cellStyle name="Comma 10 2 3 3 3" xfId="36390" xr:uid="{00000000-0005-0000-0000-0000A7020000}"/>
    <cellStyle name="Comma 10 2 3 4" xfId="8258" xr:uid="{00000000-0005-0000-0000-0000A8020000}"/>
    <cellStyle name="Comma 10 2 3 4 2" xfId="23406" xr:uid="{00000000-0005-0000-0000-0000A9020000}"/>
    <cellStyle name="Comma 10 2 3 4 2 2" xfId="49374" xr:uid="{00000000-0005-0000-0000-0000AA020000}"/>
    <cellStyle name="Comma 10 2 3 4 3" xfId="34226" xr:uid="{00000000-0005-0000-0000-0000AB020000}"/>
    <cellStyle name="Comma 10 2 3 5" xfId="19078" xr:uid="{00000000-0005-0000-0000-0000AC020000}"/>
    <cellStyle name="Comma 10 2 3 5 2" xfId="45046" xr:uid="{00000000-0005-0000-0000-0000AD020000}"/>
    <cellStyle name="Comma 10 2 3 6" xfId="14750" xr:uid="{00000000-0005-0000-0000-0000AE020000}"/>
    <cellStyle name="Comma 10 2 3 6 2" xfId="40718" xr:uid="{00000000-0005-0000-0000-0000AF020000}"/>
    <cellStyle name="Comma 10 2 3 7" xfId="3930" xr:uid="{00000000-0005-0000-0000-0000B0020000}"/>
    <cellStyle name="Comma 10 2 3 8" xfId="29898" xr:uid="{00000000-0005-0000-0000-0000B1020000}"/>
    <cellStyle name="Comma 10 2 3 9" xfId="56380" xr:uid="{00000000-0005-0000-0000-0000B2020000}"/>
    <cellStyle name="Comma 10 2 4" xfId="5012" xr:uid="{00000000-0005-0000-0000-0000B3020000}"/>
    <cellStyle name="Comma 10 2 4 2" xfId="11504" xr:uid="{00000000-0005-0000-0000-0000B4020000}"/>
    <cellStyle name="Comma 10 2 4 2 2" xfId="26652" xr:uid="{00000000-0005-0000-0000-0000B5020000}"/>
    <cellStyle name="Comma 10 2 4 2 2 2" xfId="52620" xr:uid="{00000000-0005-0000-0000-0000B6020000}"/>
    <cellStyle name="Comma 10 2 4 2 3" xfId="37472" xr:uid="{00000000-0005-0000-0000-0000B7020000}"/>
    <cellStyle name="Comma 10 2 4 3" xfId="20160" xr:uid="{00000000-0005-0000-0000-0000B8020000}"/>
    <cellStyle name="Comma 10 2 4 3 2" xfId="46128" xr:uid="{00000000-0005-0000-0000-0000B9020000}"/>
    <cellStyle name="Comma 10 2 4 4" xfId="15832" xr:uid="{00000000-0005-0000-0000-0000BA020000}"/>
    <cellStyle name="Comma 10 2 4 4 2" xfId="41800" xr:uid="{00000000-0005-0000-0000-0000BB020000}"/>
    <cellStyle name="Comma 10 2 4 5" xfId="30980" xr:uid="{00000000-0005-0000-0000-0000BC020000}"/>
    <cellStyle name="Comma 10 2 4 6" xfId="57462" xr:uid="{00000000-0005-0000-0000-0000BD020000}"/>
    <cellStyle name="Comma 10 2 5" xfId="9340" xr:uid="{00000000-0005-0000-0000-0000BE020000}"/>
    <cellStyle name="Comma 10 2 5 2" xfId="24488" xr:uid="{00000000-0005-0000-0000-0000BF020000}"/>
    <cellStyle name="Comma 10 2 5 2 2" xfId="50456" xr:uid="{00000000-0005-0000-0000-0000C0020000}"/>
    <cellStyle name="Comma 10 2 5 3" xfId="35308" xr:uid="{00000000-0005-0000-0000-0000C1020000}"/>
    <cellStyle name="Comma 10 2 6" xfId="7176" xr:uid="{00000000-0005-0000-0000-0000C2020000}"/>
    <cellStyle name="Comma 10 2 6 2" xfId="22324" xr:uid="{00000000-0005-0000-0000-0000C3020000}"/>
    <cellStyle name="Comma 10 2 6 2 2" xfId="48292" xr:uid="{00000000-0005-0000-0000-0000C4020000}"/>
    <cellStyle name="Comma 10 2 6 3" xfId="33144" xr:uid="{00000000-0005-0000-0000-0000C5020000}"/>
    <cellStyle name="Comma 10 2 7" xfId="17996" xr:uid="{00000000-0005-0000-0000-0000C6020000}"/>
    <cellStyle name="Comma 10 2 7 2" xfId="43964" xr:uid="{00000000-0005-0000-0000-0000C7020000}"/>
    <cellStyle name="Comma 10 2 8" xfId="13668" xr:uid="{00000000-0005-0000-0000-0000C8020000}"/>
    <cellStyle name="Comma 10 2 8 2" xfId="39636" xr:uid="{00000000-0005-0000-0000-0000C9020000}"/>
    <cellStyle name="Comma 10 2 9" xfId="2848" xr:uid="{00000000-0005-0000-0000-0000CA020000}"/>
    <cellStyle name="Comma 10 20" xfId="13663" xr:uid="{00000000-0005-0000-0000-0000CB020000}"/>
    <cellStyle name="Comma 10 20 2" xfId="39631" xr:uid="{00000000-0005-0000-0000-0000CC020000}"/>
    <cellStyle name="Comma 10 21" xfId="2843" xr:uid="{00000000-0005-0000-0000-0000CD020000}"/>
    <cellStyle name="Comma 10 22" xfId="28811" xr:uid="{00000000-0005-0000-0000-0000CE020000}"/>
    <cellStyle name="Comma 10 23" xfId="54779" xr:uid="{00000000-0005-0000-0000-0000CF020000}"/>
    <cellStyle name="Comma 10 24" xfId="55293" xr:uid="{00000000-0005-0000-0000-0000D0020000}"/>
    <cellStyle name="Comma 10 25" xfId="698" xr:uid="{00000000-0005-0000-0000-0000D1020000}"/>
    <cellStyle name="Comma 10 3" xfId="95" xr:uid="{00000000-0005-0000-0000-0000D2020000}"/>
    <cellStyle name="Comma 10 3 10" xfId="28817" xr:uid="{00000000-0005-0000-0000-0000D3020000}"/>
    <cellStyle name="Comma 10 3 11" xfId="54783" xr:uid="{00000000-0005-0000-0000-0000D4020000}"/>
    <cellStyle name="Comma 10 3 12" xfId="55299" xr:uid="{00000000-0005-0000-0000-0000D5020000}"/>
    <cellStyle name="Comma 10 3 13" xfId="778" xr:uid="{00000000-0005-0000-0000-0000D6020000}"/>
    <cellStyle name="Comma 10 3 2" xfId="1226" xr:uid="{00000000-0005-0000-0000-0000D7020000}"/>
    <cellStyle name="Comma 10 3 2 10" xfId="55840" xr:uid="{00000000-0005-0000-0000-0000D8020000}"/>
    <cellStyle name="Comma 10 3 2 2" xfId="2308" xr:uid="{00000000-0005-0000-0000-0000D9020000}"/>
    <cellStyle name="Comma 10 3 2 2 2" xfId="6636" xr:uid="{00000000-0005-0000-0000-0000DA020000}"/>
    <cellStyle name="Comma 10 3 2 2 2 2" xfId="13128" xr:uid="{00000000-0005-0000-0000-0000DB020000}"/>
    <cellStyle name="Comma 10 3 2 2 2 2 2" xfId="28276" xr:uid="{00000000-0005-0000-0000-0000DC020000}"/>
    <cellStyle name="Comma 10 3 2 2 2 2 2 2" xfId="54244" xr:uid="{00000000-0005-0000-0000-0000DD020000}"/>
    <cellStyle name="Comma 10 3 2 2 2 2 3" xfId="39096" xr:uid="{00000000-0005-0000-0000-0000DE020000}"/>
    <cellStyle name="Comma 10 3 2 2 2 3" xfId="21784" xr:uid="{00000000-0005-0000-0000-0000DF020000}"/>
    <cellStyle name="Comma 10 3 2 2 2 3 2" xfId="47752" xr:uid="{00000000-0005-0000-0000-0000E0020000}"/>
    <cellStyle name="Comma 10 3 2 2 2 4" xfId="17456" xr:uid="{00000000-0005-0000-0000-0000E1020000}"/>
    <cellStyle name="Comma 10 3 2 2 2 4 2" xfId="43424" xr:uid="{00000000-0005-0000-0000-0000E2020000}"/>
    <cellStyle name="Comma 10 3 2 2 2 5" xfId="32604" xr:uid="{00000000-0005-0000-0000-0000E3020000}"/>
    <cellStyle name="Comma 10 3 2 2 2 6" xfId="59086" xr:uid="{00000000-0005-0000-0000-0000E4020000}"/>
    <cellStyle name="Comma 10 3 2 2 3" xfId="10964" xr:uid="{00000000-0005-0000-0000-0000E5020000}"/>
    <cellStyle name="Comma 10 3 2 2 3 2" xfId="26112" xr:uid="{00000000-0005-0000-0000-0000E6020000}"/>
    <cellStyle name="Comma 10 3 2 2 3 2 2" xfId="52080" xr:uid="{00000000-0005-0000-0000-0000E7020000}"/>
    <cellStyle name="Comma 10 3 2 2 3 3" xfId="36932" xr:uid="{00000000-0005-0000-0000-0000E8020000}"/>
    <cellStyle name="Comma 10 3 2 2 4" xfId="8800" xr:uid="{00000000-0005-0000-0000-0000E9020000}"/>
    <cellStyle name="Comma 10 3 2 2 4 2" xfId="23948" xr:uid="{00000000-0005-0000-0000-0000EA020000}"/>
    <cellStyle name="Comma 10 3 2 2 4 2 2" xfId="49916" xr:uid="{00000000-0005-0000-0000-0000EB020000}"/>
    <cellStyle name="Comma 10 3 2 2 4 3" xfId="34768" xr:uid="{00000000-0005-0000-0000-0000EC020000}"/>
    <cellStyle name="Comma 10 3 2 2 5" xfId="19620" xr:uid="{00000000-0005-0000-0000-0000ED020000}"/>
    <cellStyle name="Comma 10 3 2 2 5 2" xfId="45588" xr:uid="{00000000-0005-0000-0000-0000EE020000}"/>
    <cellStyle name="Comma 10 3 2 2 6" xfId="15292" xr:uid="{00000000-0005-0000-0000-0000EF020000}"/>
    <cellStyle name="Comma 10 3 2 2 6 2" xfId="41260" xr:uid="{00000000-0005-0000-0000-0000F0020000}"/>
    <cellStyle name="Comma 10 3 2 2 7" xfId="4472" xr:uid="{00000000-0005-0000-0000-0000F1020000}"/>
    <cellStyle name="Comma 10 3 2 2 8" xfId="30440" xr:uid="{00000000-0005-0000-0000-0000F2020000}"/>
    <cellStyle name="Comma 10 3 2 2 9" xfId="56922" xr:uid="{00000000-0005-0000-0000-0000F3020000}"/>
    <cellStyle name="Comma 10 3 2 3" xfId="5554" xr:uid="{00000000-0005-0000-0000-0000F4020000}"/>
    <cellStyle name="Comma 10 3 2 3 2" xfId="12046" xr:uid="{00000000-0005-0000-0000-0000F5020000}"/>
    <cellStyle name="Comma 10 3 2 3 2 2" xfId="27194" xr:uid="{00000000-0005-0000-0000-0000F6020000}"/>
    <cellStyle name="Comma 10 3 2 3 2 2 2" xfId="53162" xr:uid="{00000000-0005-0000-0000-0000F7020000}"/>
    <cellStyle name="Comma 10 3 2 3 2 3" xfId="38014" xr:uid="{00000000-0005-0000-0000-0000F8020000}"/>
    <cellStyle name="Comma 10 3 2 3 3" xfId="20702" xr:uid="{00000000-0005-0000-0000-0000F9020000}"/>
    <cellStyle name="Comma 10 3 2 3 3 2" xfId="46670" xr:uid="{00000000-0005-0000-0000-0000FA020000}"/>
    <cellStyle name="Comma 10 3 2 3 4" xfId="16374" xr:uid="{00000000-0005-0000-0000-0000FB020000}"/>
    <cellStyle name="Comma 10 3 2 3 4 2" xfId="42342" xr:uid="{00000000-0005-0000-0000-0000FC020000}"/>
    <cellStyle name="Comma 10 3 2 3 5" xfId="31522" xr:uid="{00000000-0005-0000-0000-0000FD020000}"/>
    <cellStyle name="Comma 10 3 2 3 6" xfId="58004" xr:uid="{00000000-0005-0000-0000-0000FE020000}"/>
    <cellStyle name="Comma 10 3 2 4" xfId="9882" xr:uid="{00000000-0005-0000-0000-0000FF020000}"/>
    <cellStyle name="Comma 10 3 2 4 2" xfId="25030" xr:uid="{00000000-0005-0000-0000-000000030000}"/>
    <cellStyle name="Comma 10 3 2 4 2 2" xfId="50998" xr:uid="{00000000-0005-0000-0000-000001030000}"/>
    <cellStyle name="Comma 10 3 2 4 3" xfId="35850" xr:uid="{00000000-0005-0000-0000-000002030000}"/>
    <cellStyle name="Comma 10 3 2 5" xfId="7718" xr:uid="{00000000-0005-0000-0000-000003030000}"/>
    <cellStyle name="Comma 10 3 2 5 2" xfId="22866" xr:uid="{00000000-0005-0000-0000-000004030000}"/>
    <cellStyle name="Comma 10 3 2 5 2 2" xfId="48834" xr:uid="{00000000-0005-0000-0000-000005030000}"/>
    <cellStyle name="Comma 10 3 2 5 3" xfId="33686" xr:uid="{00000000-0005-0000-0000-000006030000}"/>
    <cellStyle name="Comma 10 3 2 6" xfId="18538" xr:uid="{00000000-0005-0000-0000-000007030000}"/>
    <cellStyle name="Comma 10 3 2 6 2" xfId="44506" xr:uid="{00000000-0005-0000-0000-000008030000}"/>
    <cellStyle name="Comma 10 3 2 7" xfId="14210" xr:uid="{00000000-0005-0000-0000-000009030000}"/>
    <cellStyle name="Comma 10 3 2 7 2" xfId="40178" xr:uid="{00000000-0005-0000-0000-00000A030000}"/>
    <cellStyle name="Comma 10 3 2 8" xfId="3390" xr:uid="{00000000-0005-0000-0000-00000B030000}"/>
    <cellStyle name="Comma 10 3 2 9" xfId="29358" xr:uid="{00000000-0005-0000-0000-00000C030000}"/>
    <cellStyle name="Comma 10 3 3" xfId="1767" xr:uid="{00000000-0005-0000-0000-00000D030000}"/>
    <cellStyle name="Comma 10 3 3 2" xfId="6095" xr:uid="{00000000-0005-0000-0000-00000E030000}"/>
    <cellStyle name="Comma 10 3 3 2 2" xfId="12587" xr:uid="{00000000-0005-0000-0000-00000F030000}"/>
    <cellStyle name="Comma 10 3 3 2 2 2" xfId="27735" xr:uid="{00000000-0005-0000-0000-000010030000}"/>
    <cellStyle name="Comma 10 3 3 2 2 2 2" xfId="53703" xr:uid="{00000000-0005-0000-0000-000011030000}"/>
    <cellStyle name="Comma 10 3 3 2 2 3" xfId="38555" xr:uid="{00000000-0005-0000-0000-000012030000}"/>
    <cellStyle name="Comma 10 3 3 2 3" xfId="21243" xr:uid="{00000000-0005-0000-0000-000013030000}"/>
    <cellStyle name="Comma 10 3 3 2 3 2" xfId="47211" xr:uid="{00000000-0005-0000-0000-000014030000}"/>
    <cellStyle name="Comma 10 3 3 2 4" xfId="16915" xr:uid="{00000000-0005-0000-0000-000015030000}"/>
    <cellStyle name="Comma 10 3 3 2 4 2" xfId="42883" xr:uid="{00000000-0005-0000-0000-000016030000}"/>
    <cellStyle name="Comma 10 3 3 2 5" xfId="32063" xr:uid="{00000000-0005-0000-0000-000017030000}"/>
    <cellStyle name="Comma 10 3 3 2 6" xfId="58545" xr:uid="{00000000-0005-0000-0000-000018030000}"/>
    <cellStyle name="Comma 10 3 3 3" xfId="10423" xr:uid="{00000000-0005-0000-0000-000019030000}"/>
    <cellStyle name="Comma 10 3 3 3 2" xfId="25571" xr:uid="{00000000-0005-0000-0000-00001A030000}"/>
    <cellStyle name="Comma 10 3 3 3 2 2" xfId="51539" xr:uid="{00000000-0005-0000-0000-00001B030000}"/>
    <cellStyle name="Comma 10 3 3 3 3" xfId="36391" xr:uid="{00000000-0005-0000-0000-00001C030000}"/>
    <cellStyle name="Comma 10 3 3 4" xfId="8259" xr:uid="{00000000-0005-0000-0000-00001D030000}"/>
    <cellStyle name="Comma 10 3 3 4 2" xfId="23407" xr:uid="{00000000-0005-0000-0000-00001E030000}"/>
    <cellStyle name="Comma 10 3 3 4 2 2" xfId="49375" xr:uid="{00000000-0005-0000-0000-00001F030000}"/>
    <cellStyle name="Comma 10 3 3 4 3" xfId="34227" xr:uid="{00000000-0005-0000-0000-000020030000}"/>
    <cellStyle name="Comma 10 3 3 5" xfId="19079" xr:uid="{00000000-0005-0000-0000-000021030000}"/>
    <cellStyle name="Comma 10 3 3 5 2" xfId="45047" xr:uid="{00000000-0005-0000-0000-000022030000}"/>
    <cellStyle name="Comma 10 3 3 6" xfId="14751" xr:uid="{00000000-0005-0000-0000-000023030000}"/>
    <cellStyle name="Comma 10 3 3 6 2" xfId="40719" xr:uid="{00000000-0005-0000-0000-000024030000}"/>
    <cellStyle name="Comma 10 3 3 7" xfId="3931" xr:uid="{00000000-0005-0000-0000-000025030000}"/>
    <cellStyle name="Comma 10 3 3 8" xfId="29899" xr:uid="{00000000-0005-0000-0000-000026030000}"/>
    <cellStyle name="Comma 10 3 3 9" xfId="56381" xr:uid="{00000000-0005-0000-0000-000027030000}"/>
    <cellStyle name="Comma 10 3 4" xfId="5013" xr:uid="{00000000-0005-0000-0000-000028030000}"/>
    <cellStyle name="Comma 10 3 4 2" xfId="11505" xr:uid="{00000000-0005-0000-0000-000029030000}"/>
    <cellStyle name="Comma 10 3 4 2 2" xfId="26653" xr:uid="{00000000-0005-0000-0000-00002A030000}"/>
    <cellStyle name="Comma 10 3 4 2 2 2" xfId="52621" xr:uid="{00000000-0005-0000-0000-00002B030000}"/>
    <cellStyle name="Comma 10 3 4 2 3" xfId="37473" xr:uid="{00000000-0005-0000-0000-00002C030000}"/>
    <cellStyle name="Comma 10 3 4 3" xfId="20161" xr:uid="{00000000-0005-0000-0000-00002D030000}"/>
    <cellStyle name="Comma 10 3 4 3 2" xfId="46129" xr:uid="{00000000-0005-0000-0000-00002E030000}"/>
    <cellStyle name="Comma 10 3 4 4" xfId="15833" xr:uid="{00000000-0005-0000-0000-00002F030000}"/>
    <cellStyle name="Comma 10 3 4 4 2" xfId="41801" xr:uid="{00000000-0005-0000-0000-000030030000}"/>
    <cellStyle name="Comma 10 3 4 5" xfId="30981" xr:uid="{00000000-0005-0000-0000-000031030000}"/>
    <cellStyle name="Comma 10 3 4 6" xfId="57463" xr:uid="{00000000-0005-0000-0000-000032030000}"/>
    <cellStyle name="Comma 10 3 5" xfId="9341" xr:uid="{00000000-0005-0000-0000-000033030000}"/>
    <cellStyle name="Comma 10 3 5 2" xfId="24489" xr:uid="{00000000-0005-0000-0000-000034030000}"/>
    <cellStyle name="Comma 10 3 5 2 2" xfId="50457" xr:uid="{00000000-0005-0000-0000-000035030000}"/>
    <cellStyle name="Comma 10 3 5 3" xfId="35309" xr:uid="{00000000-0005-0000-0000-000036030000}"/>
    <cellStyle name="Comma 10 3 6" xfId="7177" xr:uid="{00000000-0005-0000-0000-000037030000}"/>
    <cellStyle name="Comma 10 3 6 2" xfId="22325" xr:uid="{00000000-0005-0000-0000-000038030000}"/>
    <cellStyle name="Comma 10 3 6 2 2" xfId="48293" xr:uid="{00000000-0005-0000-0000-000039030000}"/>
    <cellStyle name="Comma 10 3 6 3" xfId="33145" xr:uid="{00000000-0005-0000-0000-00003A030000}"/>
    <cellStyle name="Comma 10 3 7" xfId="17997" xr:uid="{00000000-0005-0000-0000-00003B030000}"/>
    <cellStyle name="Comma 10 3 7 2" xfId="43965" xr:uid="{00000000-0005-0000-0000-00003C030000}"/>
    <cellStyle name="Comma 10 3 8" xfId="13669" xr:uid="{00000000-0005-0000-0000-00003D030000}"/>
    <cellStyle name="Comma 10 3 8 2" xfId="39637" xr:uid="{00000000-0005-0000-0000-00003E030000}"/>
    <cellStyle name="Comma 10 3 9" xfId="2849" xr:uid="{00000000-0005-0000-0000-00003F030000}"/>
    <cellStyle name="Comma 10 4" xfId="96" xr:uid="{00000000-0005-0000-0000-000040030000}"/>
    <cellStyle name="Comma 10 4 10" xfId="28818" xr:uid="{00000000-0005-0000-0000-000041030000}"/>
    <cellStyle name="Comma 10 4 11" xfId="54784" xr:uid="{00000000-0005-0000-0000-000042030000}"/>
    <cellStyle name="Comma 10 4 12" xfId="55300" xr:uid="{00000000-0005-0000-0000-000043030000}"/>
    <cellStyle name="Comma 10 4 13" xfId="818" xr:uid="{00000000-0005-0000-0000-000044030000}"/>
    <cellStyle name="Comma 10 4 2" xfId="1227" xr:uid="{00000000-0005-0000-0000-000045030000}"/>
    <cellStyle name="Comma 10 4 2 10" xfId="55841" xr:uid="{00000000-0005-0000-0000-000046030000}"/>
    <cellStyle name="Comma 10 4 2 2" xfId="2309" xr:uid="{00000000-0005-0000-0000-000047030000}"/>
    <cellStyle name="Comma 10 4 2 2 2" xfId="6637" xr:uid="{00000000-0005-0000-0000-000048030000}"/>
    <cellStyle name="Comma 10 4 2 2 2 2" xfId="13129" xr:uid="{00000000-0005-0000-0000-000049030000}"/>
    <cellStyle name="Comma 10 4 2 2 2 2 2" xfId="28277" xr:uid="{00000000-0005-0000-0000-00004A030000}"/>
    <cellStyle name="Comma 10 4 2 2 2 2 2 2" xfId="54245" xr:uid="{00000000-0005-0000-0000-00004B030000}"/>
    <cellStyle name="Comma 10 4 2 2 2 2 3" xfId="39097" xr:uid="{00000000-0005-0000-0000-00004C030000}"/>
    <cellStyle name="Comma 10 4 2 2 2 3" xfId="21785" xr:uid="{00000000-0005-0000-0000-00004D030000}"/>
    <cellStyle name="Comma 10 4 2 2 2 3 2" xfId="47753" xr:uid="{00000000-0005-0000-0000-00004E030000}"/>
    <cellStyle name="Comma 10 4 2 2 2 4" xfId="17457" xr:uid="{00000000-0005-0000-0000-00004F030000}"/>
    <cellStyle name="Comma 10 4 2 2 2 4 2" xfId="43425" xr:uid="{00000000-0005-0000-0000-000050030000}"/>
    <cellStyle name="Comma 10 4 2 2 2 5" xfId="32605" xr:uid="{00000000-0005-0000-0000-000051030000}"/>
    <cellStyle name="Comma 10 4 2 2 2 6" xfId="59087" xr:uid="{00000000-0005-0000-0000-000052030000}"/>
    <cellStyle name="Comma 10 4 2 2 3" xfId="10965" xr:uid="{00000000-0005-0000-0000-000053030000}"/>
    <cellStyle name="Comma 10 4 2 2 3 2" xfId="26113" xr:uid="{00000000-0005-0000-0000-000054030000}"/>
    <cellStyle name="Comma 10 4 2 2 3 2 2" xfId="52081" xr:uid="{00000000-0005-0000-0000-000055030000}"/>
    <cellStyle name="Comma 10 4 2 2 3 3" xfId="36933" xr:uid="{00000000-0005-0000-0000-000056030000}"/>
    <cellStyle name="Comma 10 4 2 2 4" xfId="8801" xr:uid="{00000000-0005-0000-0000-000057030000}"/>
    <cellStyle name="Comma 10 4 2 2 4 2" xfId="23949" xr:uid="{00000000-0005-0000-0000-000058030000}"/>
    <cellStyle name="Comma 10 4 2 2 4 2 2" xfId="49917" xr:uid="{00000000-0005-0000-0000-000059030000}"/>
    <cellStyle name="Comma 10 4 2 2 4 3" xfId="34769" xr:uid="{00000000-0005-0000-0000-00005A030000}"/>
    <cellStyle name="Comma 10 4 2 2 5" xfId="19621" xr:uid="{00000000-0005-0000-0000-00005B030000}"/>
    <cellStyle name="Comma 10 4 2 2 5 2" xfId="45589" xr:uid="{00000000-0005-0000-0000-00005C030000}"/>
    <cellStyle name="Comma 10 4 2 2 6" xfId="15293" xr:uid="{00000000-0005-0000-0000-00005D030000}"/>
    <cellStyle name="Comma 10 4 2 2 6 2" xfId="41261" xr:uid="{00000000-0005-0000-0000-00005E030000}"/>
    <cellStyle name="Comma 10 4 2 2 7" xfId="4473" xr:uid="{00000000-0005-0000-0000-00005F030000}"/>
    <cellStyle name="Comma 10 4 2 2 8" xfId="30441" xr:uid="{00000000-0005-0000-0000-000060030000}"/>
    <cellStyle name="Comma 10 4 2 2 9" xfId="56923" xr:uid="{00000000-0005-0000-0000-000061030000}"/>
    <cellStyle name="Comma 10 4 2 3" xfId="5555" xr:uid="{00000000-0005-0000-0000-000062030000}"/>
    <cellStyle name="Comma 10 4 2 3 2" xfId="12047" xr:uid="{00000000-0005-0000-0000-000063030000}"/>
    <cellStyle name="Comma 10 4 2 3 2 2" xfId="27195" xr:uid="{00000000-0005-0000-0000-000064030000}"/>
    <cellStyle name="Comma 10 4 2 3 2 2 2" xfId="53163" xr:uid="{00000000-0005-0000-0000-000065030000}"/>
    <cellStyle name="Comma 10 4 2 3 2 3" xfId="38015" xr:uid="{00000000-0005-0000-0000-000066030000}"/>
    <cellStyle name="Comma 10 4 2 3 3" xfId="20703" xr:uid="{00000000-0005-0000-0000-000067030000}"/>
    <cellStyle name="Comma 10 4 2 3 3 2" xfId="46671" xr:uid="{00000000-0005-0000-0000-000068030000}"/>
    <cellStyle name="Comma 10 4 2 3 4" xfId="16375" xr:uid="{00000000-0005-0000-0000-000069030000}"/>
    <cellStyle name="Comma 10 4 2 3 4 2" xfId="42343" xr:uid="{00000000-0005-0000-0000-00006A030000}"/>
    <cellStyle name="Comma 10 4 2 3 5" xfId="31523" xr:uid="{00000000-0005-0000-0000-00006B030000}"/>
    <cellStyle name="Comma 10 4 2 3 6" xfId="58005" xr:uid="{00000000-0005-0000-0000-00006C030000}"/>
    <cellStyle name="Comma 10 4 2 4" xfId="9883" xr:uid="{00000000-0005-0000-0000-00006D030000}"/>
    <cellStyle name="Comma 10 4 2 4 2" xfId="25031" xr:uid="{00000000-0005-0000-0000-00006E030000}"/>
    <cellStyle name="Comma 10 4 2 4 2 2" xfId="50999" xr:uid="{00000000-0005-0000-0000-00006F030000}"/>
    <cellStyle name="Comma 10 4 2 4 3" xfId="35851" xr:uid="{00000000-0005-0000-0000-000070030000}"/>
    <cellStyle name="Comma 10 4 2 5" xfId="7719" xr:uid="{00000000-0005-0000-0000-000071030000}"/>
    <cellStyle name="Comma 10 4 2 5 2" xfId="22867" xr:uid="{00000000-0005-0000-0000-000072030000}"/>
    <cellStyle name="Comma 10 4 2 5 2 2" xfId="48835" xr:uid="{00000000-0005-0000-0000-000073030000}"/>
    <cellStyle name="Comma 10 4 2 5 3" xfId="33687" xr:uid="{00000000-0005-0000-0000-000074030000}"/>
    <cellStyle name="Comma 10 4 2 6" xfId="18539" xr:uid="{00000000-0005-0000-0000-000075030000}"/>
    <cellStyle name="Comma 10 4 2 6 2" xfId="44507" xr:uid="{00000000-0005-0000-0000-000076030000}"/>
    <cellStyle name="Comma 10 4 2 7" xfId="14211" xr:uid="{00000000-0005-0000-0000-000077030000}"/>
    <cellStyle name="Comma 10 4 2 7 2" xfId="40179" xr:uid="{00000000-0005-0000-0000-000078030000}"/>
    <cellStyle name="Comma 10 4 2 8" xfId="3391" xr:uid="{00000000-0005-0000-0000-000079030000}"/>
    <cellStyle name="Comma 10 4 2 9" xfId="29359" xr:uid="{00000000-0005-0000-0000-00007A030000}"/>
    <cellStyle name="Comma 10 4 3" xfId="1768" xr:uid="{00000000-0005-0000-0000-00007B030000}"/>
    <cellStyle name="Comma 10 4 3 2" xfId="6096" xr:uid="{00000000-0005-0000-0000-00007C030000}"/>
    <cellStyle name="Comma 10 4 3 2 2" xfId="12588" xr:uid="{00000000-0005-0000-0000-00007D030000}"/>
    <cellStyle name="Comma 10 4 3 2 2 2" xfId="27736" xr:uid="{00000000-0005-0000-0000-00007E030000}"/>
    <cellStyle name="Comma 10 4 3 2 2 2 2" xfId="53704" xr:uid="{00000000-0005-0000-0000-00007F030000}"/>
    <cellStyle name="Comma 10 4 3 2 2 3" xfId="38556" xr:uid="{00000000-0005-0000-0000-000080030000}"/>
    <cellStyle name="Comma 10 4 3 2 3" xfId="21244" xr:uid="{00000000-0005-0000-0000-000081030000}"/>
    <cellStyle name="Comma 10 4 3 2 3 2" xfId="47212" xr:uid="{00000000-0005-0000-0000-000082030000}"/>
    <cellStyle name="Comma 10 4 3 2 4" xfId="16916" xr:uid="{00000000-0005-0000-0000-000083030000}"/>
    <cellStyle name="Comma 10 4 3 2 4 2" xfId="42884" xr:uid="{00000000-0005-0000-0000-000084030000}"/>
    <cellStyle name="Comma 10 4 3 2 5" xfId="32064" xr:uid="{00000000-0005-0000-0000-000085030000}"/>
    <cellStyle name="Comma 10 4 3 2 6" xfId="58546" xr:uid="{00000000-0005-0000-0000-000086030000}"/>
    <cellStyle name="Comma 10 4 3 3" xfId="10424" xr:uid="{00000000-0005-0000-0000-000087030000}"/>
    <cellStyle name="Comma 10 4 3 3 2" xfId="25572" xr:uid="{00000000-0005-0000-0000-000088030000}"/>
    <cellStyle name="Comma 10 4 3 3 2 2" xfId="51540" xr:uid="{00000000-0005-0000-0000-000089030000}"/>
    <cellStyle name="Comma 10 4 3 3 3" xfId="36392" xr:uid="{00000000-0005-0000-0000-00008A030000}"/>
    <cellStyle name="Comma 10 4 3 4" xfId="8260" xr:uid="{00000000-0005-0000-0000-00008B030000}"/>
    <cellStyle name="Comma 10 4 3 4 2" xfId="23408" xr:uid="{00000000-0005-0000-0000-00008C030000}"/>
    <cellStyle name="Comma 10 4 3 4 2 2" xfId="49376" xr:uid="{00000000-0005-0000-0000-00008D030000}"/>
    <cellStyle name="Comma 10 4 3 4 3" xfId="34228" xr:uid="{00000000-0005-0000-0000-00008E030000}"/>
    <cellStyle name="Comma 10 4 3 5" xfId="19080" xr:uid="{00000000-0005-0000-0000-00008F030000}"/>
    <cellStyle name="Comma 10 4 3 5 2" xfId="45048" xr:uid="{00000000-0005-0000-0000-000090030000}"/>
    <cellStyle name="Comma 10 4 3 6" xfId="14752" xr:uid="{00000000-0005-0000-0000-000091030000}"/>
    <cellStyle name="Comma 10 4 3 6 2" xfId="40720" xr:uid="{00000000-0005-0000-0000-000092030000}"/>
    <cellStyle name="Comma 10 4 3 7" xfId="3932" xr:uid="{00000000-0005-0000-0000-000093030000}"/>
    <cellStyle name="Comma 10 4 3 8" xfId="29900" xr:uid="{00000000-0005-0000-0000-000094030000}"/>
    <cellStyle name="Comma 10 4 3 9" xfId="56382" xr:uid="{00000000-0005-0000-0000-000095030000}"/>
    <cellStyle name="Comma 10 4 4" xfId="5014" xr:uid="{00000000-0005-0000-0000-000096030000}"/>
    <cellStyle name="Comma 10 4 4 2" xfId="11506" xr:uid="{00000000-0005-0000-0000-000097030000}"/>
    <cellStyle name="Comma 10 4 4 2 2" xfId="26654" xr:uid="{00000000-0005-0000-0000-000098030000}"/>
    <cellStyle name="Comma 10 4 4 2 2 2" xfId="52622" xr:uid="{00000000-0005-0000-0000-000099030000}"/>
    <cellStyle name="Comma 10 4 4 2 3" xfId="37474" xr:uid="{00000000-0005-0000-0000-00009A030000}"/>
    <cellStyle name="Comma 10 4 4 3" xfId="20162" xr:uid="{00000000-0005-0000-0000-00009B030000}"/>
    <cellStyle name="Comma 10 4 4 3 2" xfId="46130" xr:uid="{00000000-0005-0000-0000-00009C030000}"/>
    <cellStyle name="Comma 10 4 4 4" xfId="15834" xr:uid="{00000000-0005-0000-0000-00009D030000}"/>
    <cellStyle name="Comma 10 4 4 4 2" xfId="41802" xr:uid="{00000000-0005-0000-0000-00009E030000}"/>
    <cellStyle name="Comma 10 4 4 5" xfId="30982" xr:uid="{00000000-0005-0000-0000-00009F030000}"/>
    <cellStyle name="Comma 10 4 4 6" xfId="57464" xr:uid="{00000000-0005-0000-0000-0000A0030000}"/>
    <cellStyle name="Comma 10 4 5" xfId="9342" xr:uid="{00000000-0005-0000-0000-0000A1030000}"/>
    <cellStyle name="Comma 10 4 5 2" xfId="24490" xr:uid="{00000000-0005-0000-0000-0000A2030000}"/>
    <cellStyle name="Comma 10 4 5 2 2" xfId="50458" xr:uid="{00000000-0005-0000-0000-0000A3030000}"/>
    <cellStyle name="Comma 10 4 5 3" xfId="35310" xr:uid="{00000000-0005-0000-0000-0000A4030000}"/>
    <cellStyle name="Comma 10 4 6" xfId="7178" xr:uid="{00000000-0005-0000-0000-0000A5030000}"/>
    <cellStyle name="Comma 10 4 6 2" xfId="22326" xr:uid="{00000000-0005-0000-0000-0000A6030000}"/>
    <cellStyle name="Comma 10 4 6 2 2" xfId="48294" xr:uid="{00000000-0005-0000-0000-0000A7030000}"/>
    <cellStyle name="Comma 10 4 6 3" xfId="33146" xr:uid="{00000000-0005-0000-0000-0000A8030000}"/>
    <cellStyle name="Comma 10 4 7" xfId="17998" xr:uid="{00000000-0005-0000-0000-0000A9030000}"/>
    <cellStyle name="Comma 10 4 7 2" xfId="43966" xr:uid="{00000000-0005-0000-0000-0000AA030000}"/>
    <cellStyle name="Comma 10 4 8" xfId="13670" xr:uid="{00000000-0005-0000-0000-0000AB030000}"/>
    <cellStyle name="Comma 10 4 8 2" xfId="39638" xr:uid="{00000000-0005-0000-0000-0000AC030000}"/>
    <cellStyle name="Comma 10 4 9" xfId="2850" xr:uid="{00000000-0005-0000-0000-0000AD030000}"/>
    <cellStyle name="Comma 10 5" xfId="97" xr:uid="{00000000-0005-0000-0000-0000AE030000}"/>
    <cellStyle name="Comma 10 5 10" xfId="28819" xr:uid="{00000000-0005-0000-0000-0000AF030000}"/>
    <cellStyle name="Comma 10 5 11" xfId="54785" xr:uid="{00000000-0005-0000-0000-0000B0030000}"/>
    <cellStyle name="Comma 10 5 12" xfId="55301" xr:uid="{00000000-0005-0000-0000-0000B1030000}"/>
    <cellStyle name="Comma 10 5 13" xfId="858" xr:uid="{00000000-0005-0000-0000-0000B2030000}"/>
    <cellStyle name="Comma 10 5 2" xfId="1228" xr:uid="{00000000-0005-0000-0000-0000B3030000}"/>
    <cellStyle name="Comma 10 5 2 10" xfId="55842" xr:uid="{00000000-0005-0000-0000-0000B4030000}"/>
    <cellStyle name="Comma 10 5 2 2" xfId="2310" xr:uid="{00000000-0005-0000-0000-0000B5030000}"/>
    <cellStyle name="Comma 10 5 2 2 2" xfId="6638" xr:uid="{00000000-0005-0000-0000-0000B6030000}"/>
    <cellStyle name="Comma 10 5 2 2 2 2" xfId="13130" xr:uid="{00000000-0005-0000-0000-0000B7030000}"/>
    <cellStyle name="Comma 10 5 2 2 2 2 2" xfId="28278" xr:uid="{00000000-0005-0000-0000-0000B8030000}"/>
    <cellStyle name="Comma 10 5 2 2 2 2 2 2" xfId="54246" xr:uid="{00000000-0005-0000-0000-0000B9030000}"/>
    <cellStyle name="Comma 10 5 2 2 2 2 3" xfId="39098" xr:uid="{00000000-0005-0000-0000-0000BA030000}"/>
    <cellStyle name="Comma 10 5 2 2 2 3" xfId="21786" xr:uid="{00000000-0005-0000-0000-0000BB030000}"/>
    <cellStyle name="Comma 10 5 2 2 2 3 2" xfId="47754" xr:uid="{00000000-0005-0000-0000-0000BC030000}"/>
    <cellStyle name="Comma 10 5 2 2 2 4" xfId="17458" xr:uid="{00000000-0005-0000-0000-0000BD030000}"/>
    <cellStyle name="Comma 10 5 2 2 2 4 2" xfId="43426" xr:uid="{00000000-0005-0000-0000-0000BE030000}"/>
    <cellStyle name="Comma 10 5 2 2 2 5" xfId="32606" xr:uid="{00000000-0005-0000-0000-0000BF030000}"/>
    <cellStyle name="Comma 10 5 2 2 2 6" xfId="59088" xr:uid="{00000000-0005-0000-0000-0000C0030000}"/>
    <cellStyle name="Comma 10 5 2 2 3" xfId="10966" xr:uid="{00000000-0005-0000-0000-0000C1030000}"/>
    <cellStyle name="Comma 10 5 2 2 3 2" xfId="26114" xr:uid="{00000000-0005-0000-0000-0000C2030000}"/>
    <cellStyle name="Comma 10 5 2 2 3 2 2" xfId="52082" xr:uid="{00000000-0005-0000-0000-0000C3030000}"/>
    <cellStyle name="Comma 10 5 2 2 3 3" xfId="36934" xr:uid="{00000000-0005-0000-0000-0000C4030000}"/>
    <cellStyle name="Comma 10 5 2 2 4" xfId="8802" xr:uid="{00000000-0005-0000-0000-0000C5030000}"/>
    <cellStyle name="Comma 10 5 2 2 4 2" xfId="23950" xr:uid="{00000000-0005-0000-0000-0000C6030000}"/>
    <cellStyle name="Comma 10 5 2 2 4 2 2" xfId="49918" xr:uid="{00000000-0005-0000-0000-0000C7030000}"/>
    <cellStyle name="Comma 10 5 2 2 4 3" xfId="34770" xr:uid="{00000000-0005-0000-0000-0000C8030000}"/>
    <cellStyle name="Comma 10 5 2 2 5" xfId="19622" xr:uid="{00000000-0005-0000-0000-0000C9030000}"/>
    <cellStyle name="Comma 10 5 2 2 5 2" xfId="45590" xr:uid="{00000000-0005-0000-0000-0000CA030000}"/>
    <cellStyle name="Comma 10 5 2 2 6" xfId="15294" xr:uid="{00000000-0005-0000-0000-0000CB030000}"/>
    <cellStyle name="Comma 10 5 2 2 6 2" xfId="41262" xr:uid="{00000000-0005-0000-0000-0000CC030000}"/>
    <cellStyle name="Comma 10 5 2 2 7" xfId="4474" xr:uid="{00000000-0005-0000-0000-0000CD030000}"/>
    <cellStyle name="Comma 10 5 2 2 8" xfId="30442" xr:uid="{00000000-0005-0000-0000-0000CE030000}"/>
    <cellStyle name="Comma 10 5 2 2 9" xfId="56924" xr:uid="{00000000-0005-0000-0000-0000CF030000}"/>
    <cellStyle name="Comma 10 5 2 3" xfId="5556" xr:uid="{00000000-0005-0000-0000-0000D0030000}"/>
    <cellStyle name="Comma 10 5 2 3 2" xfId="12048" xr:uid="{00000000-0005-0000-0000-0000D1030000}"/>
    <cellStyle name="Comma 10 5 2 3 2 2" xfId="27196" xr:uid="{00000000-0005-0000-0000-0000D2030000}"/>
    <cellStyle name="Comma 10 5 2 3 2 2 2" xfId="53164" xr:uid="{00000000-0005-0000-0000-0000D3030000}"/>
    <cellStyle name="Comma 10 5 2 3 2 3" xfId="38016" xr:uid="{00000000-0005-0000-0000-0000D4030000}"/>
    <cellStyle name="Comma 10 5 2 3 3" xfId="20704" xr:uid="{00000000-0005-0000-0000-0000D5030000}"/>
    <cellStyle name="Comma 10 5 2 3 3 2" xfId="46672" xr:uid="{00000000-0005-0000-0000-0000D6030000}"/>
    <cellStyle name="Comma 10 5 2 3 4" xfId="16376" xr:uid="{00000000-0005-0000-0000-0000D7030000}"/>
    <cellStyle name="Comma 10 5 2 3 4 2" xfId="42344" xr:uid="{00000000-0005-0000-0000-0000D8030000}"/>
    <cellStyle name="Comma 10 5 2 3 5" xfId="31524" xr:uid="{00000000-0005-0000-0000-0000D9030000}"/>
    <cellStyle name="Comma 10 5 2 3 6" xfId="58006" xr:uid="{00000000-0005-0000-0000-0000DA030000}"/>
    <cellStyle name="Comma 10 5 2 4" xfId="9884" xr:uid="{00000000-0005-0000-0000-0000DB030000}"/>
    <cellStyle name="Comma 10 5 2 4 2" xfId="25032" xr:uid="{00000000-0005-0000-0000-0000DC030000}"/>
    <cellStyle name="Comma 10 5 2 4 2 2" xfId="51000" xr:uid="{00000000-0005-0000-0000-0000DD030000}"/>
    <cellStyle name="Comma 10 5 2 4 3" xfId="35852" xr:uid="{00000000-0005-0000-0000-0000DE030000}"/>
    <cellStyle name="Comma 10 5 2 5" xfId="7720" xr:uid="{00000000-0005-0000-0000-0000DF030000}"/>
    <cellStyle name="Comma 10 5 2 5 2" xfId="22868" xr:uid="{00000000-0005-0000-0000-0000E0030000}"/>
    <cellStyle name="Comma 10 5 2 5 2 2" xfId="48836" xr:uid="{00000000-0005-0000-0000-0000E1030000}"/>
    <cellStyle name="Comma 10 5 2 5 3" xfId="33688" xr:uid="{00000000-0005-0000-0000-0000E2030000}"/>
    <cellStyle name="Comma 10 5 2 6" xfId="18540" xr:uid="{00000000-0005-0000-0000-0000E3030000}"/>
    <cellStyle name="Comma 10 5 2 6 2" xfId="44508" xr:uid="{00000000-0005-0000-0000-0000E4030000}"/>
    <cellStyle name="Comma 10 5 2 7" xfId="14212" xr:uid="{00000000-0005-0000-0000-0000E5030000}"/>
    <cellStyle name="Comma 10 5 2 7 2" xfId="40180" xr:uid="{00000000-0005-0000-0000-0000E6030000}"/>
    <cellStyle name="Comma 10 5 2 8" xfId="3392" xr:uid="{00000000-0005-0000-0000-0000E7030000}"/>
    <cellStyle name="Comma 10 5 2 9" xfId="29360" xr:uid="{00000000-0005-0000-0000-0000E8030000}"/>
    <cellStyle name="Comma 10 5 3" xfId="1769" xr:uid="{00000000-0005-0000-0000-0000E9030000}"/>
    <cellStyle name="Comma 10 5 3 2" xfId="6097" xr:uid="{00000000-0005-0000-0000-0000EA030000}"/>
    <cellStyle name="Comma 10 5 3 2 2" xfId="12589" xr:uid="{00000000-0005-0000-0000-0000EB030000}"/>
    <cellStyle name="Comma 10 5 3 2 2 2" xfId="27737" xr:uid="{00000000-0005-0000-0000-0000EC030000}"/>
    <cellStyle name="Comma 10 5 3 2 2 2 2" xfId="53705" xr:uid="{00000000-0005-0000-0000-0000ED030000}"/>
    <cellStyle name="Comma 10 5 3 2 2 3" xfId="38557" xr:uid="{00000000-0005-0000-0000-0000EE030000}"/>
    <cellStyle name="Comma 10 5 3 2 3" xfId="21245" xr:uid="{00000000-0005-0000-0000-0000EF030000}"/>
    <cellStyle name="Comma 10 5 3 2 3 2" xfId="47213" xr:uid="{00000000-0005-0000-0000-0000F0030000}"/>
    <cellStyle name="Comma 10 5 3 2 4" xfId="16917" xr:uid="{00000000-0005-0000-0000-0000F1030000}"/>
    <cellStyle name="Comma 10 5 3 2 4 2" xfId="42885" xr:uid="{00000000-0005-0000-0000-0000F2030000}"/>
    <cellStyle name="Comma 10 5 3 2 5" xfId="32065" xr:uid="{00000000-0005-0000-0000-0000F3030000}"/>
    <cellStyle name="Comma 10 5 3 2 6" xfId="58547" xr:uid="{00000000-0005-0000-0000-0000F4030000}"/>
    <cellStyle name="Comma 10 5 3 3" xfId="10425" xr:uid="{00000000-0005-0000-0000-0000F5030000}"/>
    <cellStyle name="Comma 10 5 3 3 2" xfId="25573" xr:uid="{00000000-0005-0000-0000-0000F6030000}"/>
    <cellStyle name="Comma 10 5 3 3 2 2" xfId="51541" xr:uid="{00000000-0005-0000-0000-0000F7030000}"/>
    <cellStyle name="Comma 10 5 3 3 3" xfId="36393" xr:uid="{00000000-0005-0000-0000-0000F8030000}"/>
    <cellStyle name="Comma 10 5 3 4" xfId="8261" xr:uid="{00000000-0005-0000-0000-0000F9030000}"/>
    <cellStyle name="Comma 10 5 3 4 2" xfId="23409" xr:uid="{00000000-0005-0000-0000-0000FA030000}"/>
    <cellStyle name="Comma 10 5 3 4 2 2" xfId="49377" xr:uid="{00000000-0005-0000-0000-0000FB030000}"/>
    <cellStyle name="Comma 10 5 3 4 3" xfId="34229" xr:uid="{00000000-0005-0000-0000-0000FC030000}"/>
    <cellStyle name="Comma 10 5 3 5" xfId="19081" xr:uid="{00000000-0005-0000-0000-0000FD030000}"/>
    <cellStyle name="Comma 10 5 3 5 2" xfId="45049" xr:uid="{00000000-0005-0000-0000-0000FE030000}"/>
    <cellStyle name="Comma 10 5 3 6" xfId="14753" xr:uid="{00000000-0005-0000-0000-0000FF030000}"/>
    <cellStyle name="Comma 10 5 3 6 2" xfId="40721" xr:uid="{00000000-0005-0000-0000-000000040000}"/>
    <cellStyle name="Comma 10 5 3 7" xfId="3933" xr:uid="{00000000-0005-0000-0000-000001040000}"/>
    <cellStyle name="Comma 10 5 3 8" xfId="29901" xr:uid="{00000000-0005-0000-0000-000002040000}"/>
    <cellStyle name="Comma 10 5 3 9" xfId="56383" xr:uid="{00000000-0005-0000-0000-000003040000}"/>
    <cellStyle name="Comma 10 5 4" xfId="5015" xr:uid="{00000000-0005-0000-0000-000004040000}"/>
    <cellStyle name="Comma 10 5 4 2" xfId="11507" xr:uid="{00000000-0005-0000-0000-000005040000}"/>
    <cellStyle name="Comma 10 5 4 2 2" xfId="26655" xr:uid="{00000000-0005-0000-0000-000006040000}"/>
    <cellStyle name="Comma 10 5 4 2 2 2" xfId="52623" xr:uid="{00000000-0005-0000-0000-000007040000}"/>
    <cellStyle name="Comma 10 5 4 2 3" xfId="37475" xr:uid="{00000000-0005-0000-0000-000008040000}"/>
    <cellStyle name="Comma 10 5 4 3" xfId="20163" xr:uid="{00000000-0005-0000-0000-000009040000}"/>
    <cellStyle name="Comma 10 5 4 3 2" xfId="46131" xr:uid="{00000000-0005-0000-0000-00000A040000}"/>
    <cellStyle name="Comma 10 5 4 4" xfId="15835" xr:uid="{00000000-0005-0000-0000-00000B040000}"/>
    <cellStyle name="Comma 10 5 4 4 2" xfId="41803" xr:uid="{00000000-0005-0000-0000-00000C040000}"/>
    <cellStyle name="Comma 10 5 4 5" xfId="30983" xr:uid="{00000000-0005-0000-0000-00000D040000}"/>
    <cellStyle name="Comma 10 5 4 6" xfId="57465" xr:uid="{00000000-0005-0000-0000-00000E040000}"/>
    <cellStyle name="Comma 10 5 5" xfId="9343" xr:uid="{00000000-0005-0000-0000-00000F040000}"/>
    <cellStyle name="Comma 10 5 5 2" xfId="24491" xr:uid="{00000000-0005-0000-0000-000010040000}"/>
    <cellStyle name="Comma 10 5 5 2 2" xfId="50459" xr:uid="{00000000-0005-0000-0000-000011040000}"/>
    <cellStyle name="Comma 10 5 5 3" xfId="35311" xr:uid="{00000000-0005-0000-0000-000012040000}"/>
    <cellStyle name="Comma 10 5 6" xfId="7179" xr:uid="{00000000-0005-0000-0000-000013040000}"/>
    <cellStyle name="Comma 10 5 6 2" xfId="22327" xr:uid="{00000000-0005-0000-0000-000014040000}"/>
    <cellStyle name="Comma 10 5 6 2 2" xfId="48295" xr:uid="{00000000-0005-0000-0000-000015040000}"/>
    <cellStyle name="Comma 10 5 6 3" xfId="33147" xr:uid="{00000000-0005-0000-0000-000016040000}"/>
    <cellStyle name="Comma 10 5 7" xfId="17999" xr:uid="{00000000-0005-0000-0000-000017040000}"/>
    <cellStyle name="Comma 10 5 7 2" xfId="43967" xr:uid="{00000000-0005-0000-0000-000018040000}"/>
    <cellStyle name="Comma 10 5 8" xfId="13671" xr:uid="{00000000-0005-0000-0000-000019040000}"/>
    <cellStyle name="Comma 10 5 8 2" xfId="39639" xr:uid="{00000000-0005-0000-0000-00001A040000}"/>
    <cellStyle name="Comma 10 5 9" xfId="2851" xr:uid="{00000000-0005-0000-0000-00001B040000}"/>
    <cellStyle name="Comma 10 6" xfId="98" xr:uid="{00000000-0005-0000-0000-00001C040000}"/>
    <cellStyle name="Comma 10 6 10" xfId="28820" xr:uid="{00000000-0005-0000-0000-00001D040000}"/>
    <cellStyle name="Comma 10 6 11" xfId="54786" xr:uid="{00000000-0005-0000-0000-00001E040000}"/>
    <cellStyle name="Comma 10 6 12" xfId="55302" xr:uid="{00000000-0005-0000-0000-00001F040000}"/>
    <cellStyle name="Comma 10 6 13" xfId="898" xr:uid="{00000000-0005-0000-0000-000020040000}"/>
    <cellStyle name="Comma 10 6 2" xfId="1229" xr:uid="{00000000-0005-0000-0000-000021040000}"/>
    <cellStyle name="Comma 10 6 2 10" xfId="55843" xr:uid="{00000000-0005-0000-0000-000022040000}"/>
    <cellStyle name="Comma 10 6 2 2" xfId="2311" xr:uid="{00000000-0005-0000-0000-000023040000}"/>
    <cellStyle name="Comma 10 6 2 2 2" xfId="6639" xr:uid="{00000000-0005-0000-0000-000024040000}"/>
    <cellStyle name="Comma 10 6 2 2 2 2" xfId="13131" xr:uid="{00000000-0005-0000-0000-000025040000}"/>
    <cellStyle name="Comma 10 6 2 2 2 2 2" xfId="28279" xr:uid="{00000000-0005-0000-0000-000026040000}"/>
    <cellStyle name="Comma 10 6 2 2 2 2 2 2" xfId="54247" xr:uid="{00000000-0005-0000-0000-000027040000}"/>
    <cellStyle name="Comma 10 6 2 2 2 2 3" xfId="39099" xr:uid="{00000000-0005-0000-0000-000028040000}"/>
    <cellStyle name="Comma 10 6 2 2 2 3" xfId="21787" xr:uid="{00000000-0005-0000-0000-000029040000}"/>
    <cellStyle name="Comma 10 6 2 2 2 3 2" xfId="47755" xr:uid="{00000000-0005-0000-0000-00002A040000}"/>
    <cellStyle name="Comma 10 6 2 2 2 4" xfId="17459" xr:uid="{00000000-0005-0000-0000-00002B040000}"/>
    <cellStyle name="Comma 10 6 2 2 2 4 2" xfId="43427" xr:uid="{00000000-0005-0000-0000-00002C040000}"/>
    <cellStyle name="Comma 10 6 2 2 2 5" xfId="32607" xr:uid="{00000000-0005-0000-0000-00002D040000}"/>
    <cellStyle name="Comma 10 6 2 2 2 6" xfId="59089" xr:uid="{00000000-0005-0000-0000-00002E040000}"/>
    <cellStyle name="Comma 10 6 2 2 3" xfId="10967" xr:uid="{00000000-0005-0000-0000-00002F040000}"/>
    <cellStyle name="Comma 10 6 2 2 3 2" xfId="26115" xr:uid="{00000000-0005-0000-0000-000030040000}"/>
    <cellStyle name="Comma 10 6 2 2 3 2 2" xfId="52083" xr:uid="{00000000-0005-0000-0000-000031040000}"/>
    <cellStyle name="Comma 10 6 2 2 3 3" xfId="36935" xr:uid="{00000000-0005-0000-0000-000032040000}"/>
    <cellStyle name="Comma 10 6 2 2 4" xfId="8803" xr:uid="{00000000-0005-0000-0000-000033040000}"/>
    <cellStyle name="Comma 10 6 2 2 4 2" xfId="23951" xr:uid="{00000000-0005-0000-0000-000034040000}"/>
    <cellStyle name="Comma 10 6 2 2 4 2 2" xfId="49919" xr:uid="{00000000-0005-0000-0000-000035040000}"/>
    <cellStyle name="Comma 10 6 2 2 4 3" xfId="34771" xr:uid="{00000000-0005-0000-0000-000036040000}"/>
    <cellStyle name="Comma 10 6 2 2 5" xfId="19623" xr:uid="{00000000-0005-0000-0000-000037040000}"/>
    <cellStyle name="Comma 10 6 2 2 5 2" xfId="45591" xr:uid="{00000000-0005-0000-0000-000038040000}"/>
    <cellStyle name="Comma 10 6 2 2 6" xfId="15295" xr:uid="{00000000-0005-0000-0000-000039040000}"/>
    <cellStyle name="Comma 10 6 2 2 6 2" xfId="41263" xr:uid="{00000000-0005-0000-0000-00003A040000}"/>
    <cellStyle name="Comma 10 6 2 2 7" xfId="4475" xr:uid="{00000000-0005-0000-0000-00003B040000}"/>
    <cellStyle name="Comma 10 6 2 2 8" xfId="30443" xr:uid="{00000000-0005-0000-0000-00003C040000}"/>
    <cellStyle name="Comma 10 6 2 2 9" xfId="56925" xr:uid="{00000000-0005-0000-0000-00003D040000}"/>
    <cellStyle name="Comma 10 6 2 3" xfId="5557" xr:uid="{00000000-0005-0000-0000-00003E040000}"/>
    <cellStyle name="Comma 10 6 2 3 2" xfId="12049" xr:uid="{00000000-0005-0000-0000-00003F040000}"/>
    <cellStyle name="Comma 10 6 2 3 2 2" xfId="27197" xr:uid="{00000000-0005-0000-0000-000040040000}"/>
    <cellStyle name="Comma 10 6 2 3 2 2 2" xfId="53165" xr:uid="{00000000-0005-0000-0000-000041040000}"/>
    <cellStyle name="Comma 10 6 2 3 2 3" xfId="38017" xr:uid="{00000000-0005-0000-0000-000042040000}"/>
    <cellStyle name="Comma 10 6 2 3 3" xfId="20705" xr:uid="{00000000-0005-0000-0000-000043040000}"/>
    <cellStyle name="Comma 10 6 2 3 3 2" xfId="46673" xr:uid="{00000000-0005-0000-0000-000044040000}"/>
    <cellStyle name="Comma 10 6 2 3 4" xfId="16377" xr:uid="{00000000-0005-0000-0000-000045040000}"/>
    <cellStyle name="Comma 10 6 2 3 4 2" xfId="42345" xr:uid="{00000000-0005-0000-0000-000046040000}"/>
    <cellStyle name="Comma 10 6 2 3 5" xfId="31525" xr:uid="{00000000-0005-0000-0000-000047040000}"/>
    <cellStyle name="Comma 10 6 2 3 6" xfId="58007" xr:uid="{00000000-0005-0000-0000-000048040000}"/>
    <cellStyle name="Comma 10 6 2 4" xfId="9885" xr:uid="{00000000-0005-0000-0000-000049040000}"/>
    <cellStyle name="Comma 10 6 2 4 2" xfId="25033" xr:uid="{00000000-0005-0000-0000-00004A040000}"/>
    <cellStyle name="Comma 10 6 2 4 2 2" xfId="51001" xr:uid="{00000000-0005-0000-0000-00004B040000}"/>
    <cellStyle name="Comma 10 6 2 4 3" xfId="35853" xr:uid="{00000000-0005-0000-0000-00004C040000}"/>
    <cellStyle name="Comma 10 6 2 5" xfId="7721" xr:uid="{00000000-0005-0000-0000-00004D040000}"/>
    <cellStyle name="Comma 10 6 2 5 2" xfId="22869" xr:uid="{00000000-0005-0000-0000-00004E040000}"/>
    <cellStyle name="Comma 10 6 2 5 2 2" xfId="48837" xr:uid="{00000000-0005-0000-0000-00004F040000}"/>
    <cellStyle name="Comma 10 6 2 5 3" xfId="33689" xr:uid="{00000000-0005-0000-0000-000050040000}"/>
    <cellStyle name="Comma 10 6 2 6" xfId="18541" xr:uid="{00000000-0005-0000-0000-000051040000}"/>
    <cellStyle name="Comma 10 6 2 6 2" xfId="44509" xr:uid="{00000000-0005-0000-0000-000052040000}"/>
    <cellStyle name="Comma 10 6 2 7" xfId="14213" xr:uid="{00000000-0005-0000-0000-000053040000}"/>
    <cellStyle name="Comma 10 6 2 7 2" xfId="40181" xr:uid="{00000000-0005-0000-0000-000054040000}"/>
    <cellStyle name="Comma 10 6 2 8" xfId="3393" xr:uid="{00000000-0005-0000-0000-000055040000}"/>
    <cellStyle name="Comma 10 6 2 9" xfId="29361" xr:uid="{00000000-0005-0000-0000-000056040000}"/>
    <cellStyle name="Comma 10 6 3" xfId="1770" xr:uid="{00000000-0005-0000-0000-000057040000}"/>
    <cellStyle name="Comma 10 6 3 2" xfId="6098" xr:uid="{00000000-0005-0000-0000-000058040000}"/>
    <cellStyle name="Comma 10 6 3 2 2" xfId="12590" xr:uid="{00000000-0005-0000-0000-000059040000}"/>
    <cellStyle name="Comma 10 6 3 2 2 2" xfId="27738" xr:uid="{00000000-0005-0000-0000-00005A040000}"/>
    <cellStyle name="Comma 10 6 3 2 2 2 2" xfId="53706" xr:uid="{00000000-0005-0000-0000-00005B040000}"/>
    <cellStyle name="Comma 10 6 3 2 2 3" xfId="38558" xr:uid="{00000000-0005-0000-0000-00005C040000}"/>
    <cellStyle name="Comma 10 6 3 2 3" xfId="21246" xr:uid="{00000000-0005-0000-0000-00005D040000}"/>
    <cellStyle name="Comma 10 6 3 2 3 2" xfId="47214" xr:uid="{00000000-0005-0000-0000-00005E040000}"/>
    <cellStyle name="Comma 10 6 3 2 4" xfId="16918" xr:uid="{00000000-0005-0000-0000-00005F040000}"/>
    <cellStyle name="Comma 10 6 3 2 4 2" xfId="42886" xr:uid="{00000000-0005-0000-0000-000060040000}"/>
    <cellStyle name="Comma 10 6 3 2 5" xfId="32066" xr:uid="{00000000-0005-0000-0000-000061040000}"/>
    <cellStyle name="Comma 10 6 3 2 6" xfId="58548" xr:uid="{00000000-0005-0000-0000-000062040000}"/>
    <cellStyle name="Comma 10 6 3 3" xfId="10426" xr:uid="{00000000-0005-0000-0000-000063040000}"/>
    <cellStyle name="Comma 10 6 3 3 2" xfId="25574" xr:uid="{00000000-0005-0000-0000-000064040000}"/>
    <cellStyle name="Comma 10 6 3 3 2 2" xfId="51542" xr:uid="{00000000-0005-0000-0000-000065040000}"/>
    <cellStyle name="Comma 10 6 3 3 3" xfId="36394" xr:uid="{00000000-0005-0000-0000-000066040000}"/>
    <cellStyle name="Comma 10 6 3 4" xfId="8262" xr:uid="{00000000-0005-0000-0000-000067040000}"/>
    <cellStyle name="Comma 10 6 3 4 2" xfId="23410" xr:uid="{00000000-0005-0000-0000-000068040000}"/>
    <cellStyle name="Comma 10 6 3 4 2 2" xfId="49378" xr:uid="{00000000-0005-0000-0000-000069040000}"/>
    <cellStyle name="Comma 10 6 3 4 3" xfId="34230" xr:uid="{00000000-0005-0000-0000-00006A040000}"/>
    <cellStyle name="Comma 10 6 3 5" xfId="19082" xr:uid="{00000000-0005-0000-0000-00006B040000}"/>
    <cellStyle name="Comma 10 6 3 5 2" xfId="45050" xr:uid="{00000000-0005-0000-0000-00006C040000}"/>
    <cellStyle name="Comma 10 6 3 6" xfId="14754" xr:uid="{00000000-0005-0000-0000-00006D040000}"/>
    <cellStyle name="Comma 10 6 3 6 2" xfId="40722" xr:uid="{00000000-0005-0000-0000-00006E040000}"/>
    <cellStyle name="Comma 10 6 3 7" xfId="3934" xr:uid="{00000000-0005-0000-0000-00006F040000}"/>
    <cellStyle name="Comma 10 6 3 8" xfId="29902" xr:uid="{00000000-0005-0000-0000-000070040000}"/>
    <cellStyle name="Comma 10 6 3 9" xfId="56384" xr:uid="{00000000-0005-0000-0000-000071040000}"/>
    <cellStyle name="Comma 10 6 4" xfId="5016" xr:uid="{00000000-0005-0000-0000-000072040000}"/>
    <cellStyle name="Comma 10 6 4 2" xfId="11508" xr:uid="{00000000-0005-0000-0000-000073040000}"/>
    <cellStyle name="Comma 10 6 4 2 2" xfId="26656" xr:uid="{00000000-0005-0000-0000-000074040000}"/>
    <cellStyle name="Comma 10 6 4 2 2 2" xfId="52624" xr:uid="{00000000-0005-0000-0000-000075040000}"/>
    <cellStyle name="Comma 10 6 4 2 3" xfId="37476" xr:uid="{00000000-0005-0000-0000-000076040000}"/>
    <cellStyle name="Comma 10 6 4 3" xfId="20164" xr:uid="{00000000-0005-0000-0000-000077040000}"/>
    <cellStyle name="Comma 10 6 4 3 2" xfId="46132" xr:uid="{00000000-0005-0000-0000-000078040000}"/>
    <cellStyle name="Comma 10 6 4 4" xfId="15836" xr:uid="{00000000-0005-0000-0000-000079040000}"/>
    <cellStyle name="Comma 10 6 4 4 2" xfId="41804" xr:uid="{00000000-0005-0000-0000-00007A040000}"/>
    <cellStyle name="Comma 10 6 4 5" xfId="30984" xr:uid="{00000000-0005-0000-0000-00007B040000}"/>
    <cellStyle name="Comma 10 6 4 6" xfId="57466" xr:uid="{00000000-0005-0000-0000-00007C040000}"/>
    <cellStyle name="Comma 10 6 5" xfId="9344" xr:uid="{00000000-0005-0000-0000-00007D040000}"/>
    <cellStyle name="Comma 10 6 5 2" xfId="24492" xr:uid="{00000000-0005-0000-0000-00007E040000}"/>
    <cellStyle name="Comma 10 6 5 2 2" xfId="50460" xr:uid="{00000000-0005-0000-0000-00007F040000}"/>
    <cellStyle name="Comma 10 6 5 3" xfId="35312" xr:uid="{00000000-0005-0000-0000-000080040000}"/>
    <cellStyle name="Comma 10 6 6" xfId="7180" xr:uid="{00000000-0005-0000-0000-000081040000}"/>
    <cellStyle name="Comma 10 6 6 2" xfId="22328" xr:uid="{00000000-0005-0000-0000-000082040000}"/>
    <cellStyle name="Comma 10 6 6 2 2" xfId="48296" xr:uid="{00000000-0005-0000-0000-000083040000}"/>
    <cellStyle name="Comma 10 6 6 3" xfId="33148" xr:uid="{00000000-0005-0000-0000-000084040000}"/>
    <cellStyle name="Comma 10 6 7" xfId="18000" xr:uid="{00000000-0005-0000-0000-000085040000}"/>
    <cellStyle name="Comma 10 6 7 2" xfId="43968" xr:uid="{00000000-0005-0000-0000-000086040000}"/>
    <cellStyle name="Comma 10 6 8" xfId="13672" xr:uid="{00000000-0005-0000-0000-000087040000}"/>
    <cellStyle name="Comma 10 6 8 2" xfId="39640" xr:uid="{00000000-0005-0000-0000-000088040000}"/>
    <cellStyle name="Comma 10 6 9" xfId="2852" xr:uid="{00000000-0005-0000-0000-000089040000}"/>
    <cellStyle name="Comma 10 7" xfId="99" xr:uid="{00000000-0005-0000-0000-00008A040000}"/>
    <cellStyle name="Comma 10 7 10" xfId="28821" xr:uid="{00000000-0005-0000-0000-00008B040000}"/>
    <cellStyle name="Comma 10 7 11" xfId="54787" xr:uid="{00000000-0005-0000-0000-00008C040000}"/>
    <cellStyle name="Comma 10 7 12" xfId="55303" xr:uid="{00000000-0005-0000-0000-00008D040000}"/>
    <cellStyle name="Comma 10 7 13" xfId="938" xr:uid="{00000000-0005-0000-0000-00008E040000}"/>
    <cellStyle name="Comma 10 7 2" xfId="1230" xr:uid="{00000000-0005-0000-0000-00008F040000}"/>
    <cellStyle name="Comma 10 7 2 10" xfId="55844" xr:uid="{00000000-0005-0000-0000-000090040000}"/>
    <cellStyle name="Comma 10 7 2 2" xfId="2312" xr:uid="{00000000-0005-0000-0000-000091040000}"/>
    <cellStyle name="Comma 10 7 2 2 2" xfId="6640" xr:uid="{00000000-0005-0000-0000-000092040000}"/>
    <cellStyle name="Comma 10 7 2 2 2 2" xfId="13132" xr:uid="{00000000-0005-0000-0000-000093040000}"/>
    <cellStyle name="Comma 10 7 2 2 2 2 2" xfId="28280" xr:uid="{00000000-0005-0000-0000-000094040000}"/>
    <cellStyle name="Comma 10 7 2 2 2 2 2 2" xfId="54248" xr:uid="{00000000-0005-0000-0000-000095040000}"/>
    <cellStyle name="Comma 10 7 2 2 2 2 3" xfId="39100" xr:uid="{00000000-0005-0000-0000-000096040000}"/>
    <cellStyle name="Comma 10 7 2 2 2 3" xfId="21788" xr:uid="{00000000-0005-0000-0000-000097040000}"/>
    <cellStyle name="Comma 10 7 2 2 2 3 2" xfId="47756" xr:uid="{00000000-0005-0000-0000-000098040000}"/>
    <cellStyle name="Comma 10 7 2 2 2 4" xfId="17460" xr:uid="{00000000-0005-0000-0000-000099040000}"/>
    <cellStyle name="Comma 10 7 2 2 2 4 2" xfId="43428" xr:uid="{00000000-0005-0000-0000-00009A040000}"/>
    <cellStyle name="Comma 10 7 2 2 2 5" xfId="32608" xr:uid="{00000000-0005-0000-0000-00009B040000}"/>
    <cellStyle name="Comma 10 7 2 2 2 6" xfId="59090" xr:uid="{00000000-0005-0000-0000-00009C040000}"/>
    <cellStyle name="Comma 10 7 2 2 3" xfId="10968" xr:uid="{00000000-0005-0000-0000-00009D040000}"/>
    <cellStyle name="Comma 10 7 2 2 3 2" xfId="26116" xr:uid="{00000000-0005-0000-0000-00009E040000}"/>
    <cellStyle name="Comma 10 7 2 2 3 2 2" xfId="52084" xr:uid="{00000000-0005-0000-0000-00009F040000}"/>
    <cellStyle name="Comma 10 7 2 2 3 3" xfId="36936" xr:uid="{00000000-0005-0000-0000-0000A0040000}"/>
    <cellStyle name="Comma 10 7 2 2 4" xfId="8804" xr:uid="{00000000-0005-0000-0000-0000A1040000}"/>
    <cellStyle name="Comma 10 7 2 2 4 2" xfId="23952" xr:uid="{00000000-0005-0000-0000-0000A2040000}"/>
    <cellStyle name="Comma 10 7 2 2 4 2 2" xfId="49920" xr:uid="{00000000-0005-0000-0000-0000A3040000}"/>
    <cellStyle name="Comma 10 7 2 2 4 3" xfId="34772" xr:uid="{00000000-0005-0000-0000-0000A4040000}"/>
    <cellStyle name="Comma 10 7 2 2 5" xfId="19624" xr:uid="{00000000-0005-0000-0000-0000A5040000}"/>
    <cellStyle name="Comma 10 7 2 2 5 2" xfId="45592" xr:uid="{00000000-0005-0000-0000-0000A6040000}"/>
    <cellStyle name="Comma 10 7 2 2 6" xfId="15296" xr:uid="{00000000-0005-0000-0000-0000A7040000}"/>
    <cellStyle name="Comma 10 7 2 2 6 2" xfId="41264" xr:uid="{00000000-0005-0000-0000-0000A8040000}"/>
    <cellStyle name="Comma 10 7 2 2 7" xfId="4476" xr:uid="{00000000-0005-0000-0000-0000A9040000}"/>
    <cellStyle name="Comma 10 7 2 2 8" xfId="30444" xr:uid="{00000000-0005-0000-0000-0000AA040000}"/>
    <cellStyle name="Comma 10 7 2 2 9" xfId="56926" xr:uid="{00000000-0005-0000-0000-0000AB040000}"/>
    <cellStyle name="Comma 10 7 2 3" xfId="5558" xr:uid="{00000000-0005-0000-0000-0000AC040000}"/>
    <cellStyle name="Comma 10 7 2 3 2" xfId="12050" xr:uid="{00000000-0005-0000-0000-0000AD040000}"/>
    <cellStyle name="Comma 10 7 2 3 2 2" xfId="27198" xr:uid="{00000000-0005-0000-0000-0000AE040000}"/>
    <cellStyle name="Comma 10 7 2 3 2 2 2" xfId="53166" xr:uid="{00000000-0005-0000-0000-0000AF040000}"/>
    <cellStyle name="Comma 10 7 2 3 2 3" xfId="38018" xr:uid="{00000000-0005-0000-0000-0000B0040000}"/>
    <cellStyle name="Comma 10 7 2 3 3" xfId="20706" xr:uid="{00000000-0005-0000-0000-0000B1040000}"/>
    <cellStyle name="Comma 10 7 2 3 3 2" xfId="46674" xr:uid="{00000000-0005-0000-0000-0000B2040000}"/>
    <cellStyle name="Comma 10 7 2 3 4" xfId="16378" xr:uid="{00000000-0005-0000-0000-0000B3040000}"/>
    <cellStyle name="Comma 10 7 2 3 4 2" xfId="42346" xr:uid="{00000000-0005-0000-0000-0000B4040000}"/>
    <cellStyle name="Comma 10 7 2 3 5" xfId="31526" xr:uid="{00000000-0005-0000-0000-0000B5040000}"/>
    <cellStyle name="Comma 10 7 2 3 6" xfId="58008" xr:uid="{00000000-0005-0000-0000-0000B6040000}"/>
    <cellStyle name="Comma 10 7 2 4" xfId="9886" xr:uid="{00000000-0005-0000-0000-0000B7040000}"/>
    <cellStyle name="Comma 10 7 2 4 2" xfId="25034" xr:uid="{00000000-0005-0000-0000-0000B8040000}"/>
    <cellStyle name="Comma 10 7 2 4 2 2" xfId="51002" xr:uid="{00000000-0005-0000-0000-0000B9040000}"/>
    <cellStyle name="Comma 10 7 2 4 3" xfId="35854" xr:uid="{00000000-0005-0000-0000-0000BA040000}"/>
    <cellStyle name="Comma 10 7 2 5" xfId="7722" xr:uid="{00000000-0005-0000-0000-0000BB040000}"/>
    <cellStyle name="Comma 10 7 2 5 2" xfId="22870" xr:uid="{00000000-0005-0000-0000-0000BC040000}"/>
    <cellStyle name="Comma 10 7 2 5 2 2" xfId="48838" xr:uid="{00000000-0005-0000-0000-0000BD040000}"/>
    <cellStyle name="Comma 10 7 2 5 3" xfId="33690" xr:uid="{00000000-0005-0000-0000-0000BE040000}"/>
    <cellStyle name="Comma 10 7 2 6" xfId="18542" xr:uid="{00000000-0005-0000-0000-0000BF040000}"/>
    <cellStyle name="Comma 10 7 2 6 2" xfId="44510" xr:uid="{00000000-0005-0000-0000-0000C0040000}"/>
    <cellStyle name="Comma 10 7 2 7" xfId="14214" xr:uid="{00000000-0005-0000-0000-0000C1040000}"/>
    <cellStyle name="Comma 10 7 2 7 2" xfId="40182" xr:uid="{00000000-0005-0000-0000-0000C2040000}"/>
    <cellStyle name="Comma 10 7 2 8" xfId="3394" xr:uid="{00000000-0005-0000-0000-0000C3040000}"/>
    <cellStyle name="Comma 10 7 2 9" xfId="29362" xr:uid="{00000000-0005-0000-0000-0000C4040000}"/>
    <cellStyle name="Comma 10 7 3" xfId="1771" xr:uid="{00000000-0005-0000-0000-0000C5040000}"/>
    <cellStyle name="Comma 10 7 3 2" xfId="6099" xr:uid="{00000000-0005-0000-0000-0000C6040000}"/>
    <cellStyle name="Comma 10 7 3 2 2" xfId="12591" xr:uid="{00000000-0005-0000-0000-0000C7040000}"/>
    <cellStyle name="Comma 10 7 3 2 2 2" xfId="27739" xr:uid="{00000000-0005-0000-0000-0000C8040000}"/>
    <cellStyle name="Comma 10 7 3 2 2 2 2" xfId="53707" xr:uid="{00000000-0005-0000-0000-0000C9040000}"/>
    <cellStyle name="Comma 10 7 3 2 2 3" xfId="38559" xr:uid="{00000000-0005-0000-0000-0000CA040000}"/>
    <cellStyle name="Comma 10 7 3 2 3" xfId="21247" xr:uid="{00000000-0005-0000-0000-0000CB040000}"/>
    <cellStyle name="Comma 10 7 3 2 3 2" xfId="47215" xr:uid="{00000000-0005-0000-0000-0000CC040000}"/>
    <cellStyle name="Comma 10 7 3 2 4" xfId="16919" xr:uid="{00000000-0005-0000-0000-0000CD040000}"/>
    <cellStyle name="Comma 10 7 3 2 4 2" xfId="42887" xr:uid="{00000000-0005-0000-0000-0000CE040000}"/>
    <cellStyle name="Comma 10 7 3 2 5" xfId="32067" xr:uid="{00000000-0005-0000-0000-0000CF040000}"/>
    <cellStyle name="Comma 10 7 3 2 6" xfId="58549" xr:uid="{00000000-0005-0000-0000-0000D0040000}"/>
    <cellStyle name="Comma 10 7 3 3" xfId="10427" xr:uid="{00000000-0005-0000-0000-0000D1040000}"/>
    <cellStyle name="Comma 10 7 3 3 2" xfId="25575" xr:uid="{00000000-0005-0000-0000-0000D2040000}"/>
    <cellStyle name="Comma 10 7 3 3 2 2" xfId="51543" xr:uid="{00000000-0005-0000-0000-0000D3040000}"/>
    <cellStyle name="Comma 10 7 3 3 3" xfId="36395" xr:uid="{00000000-0005-0000-0000-0000D4040000}"/>
    <cellStyle name="Comma 10 7 3 4" xfId="8263" xr:uid="{00000000-0005-0000-0000-0000D5040000}"/>
    <cellStyle name="Comma 10 7 3 4 2" xfId="23411" xr:uid="{00000000-0005-0000-0000-0000D6040000}"/>
    <cellStyle name="Comma 10 7 3 4 2 2" xfId="49379" xr:uid="{00000000-0005-0000-0000-0000D7040000}"/>
    <cellStyle name="Comma 10 7 3 4 3" xfId="34231" xr:uid="{00000000-0005-0000-0000-0000D8040000}"/>
    <cellStyle name="Comma 10 7 3 5" xfId="19083" xr:uid="{00000000-0005-0000-0000-0000D9040000}"/>
    <cellStyle name="Comma 10 7 3 5 2" xfId="45051" xr:uid="{00000000-0005-0000-0000-0000DA040000}"/>
    <cellStyle name="Comma 10 7 3 6" xfId="14755" xr:uid="{00000000-0005-0000-0000-0000DB040000}"/>
    <cellStyle name="Comma 10 7 3 6 2" xfId="40723" xr:uid="{00000000-0005-0000-0000-0000DC040000}"/>
    <cellStyle name="Comma 10 7 3 7" xfId="3935" xr:uid="{00000000-0005-0000-0000-0000DD040000}"/>
    <cellStyle name="Comma 10 7 3 8" xfId="29903" xr:uid="{00000000-0005-0000-0000-0000DE040000}"/>
    <cellStyle name="Comma 10 7 3 9" xfId="56385" xr:uid="{00000000-0005-0000-0000-0000DF040000}"/>
    <cellStyle name="Comma 10 7 4" xfId="5017" xr:uid="{00000000-0005-0000-0000-0000E0040000}"/>
    <cellStyle name="Comma 10 7 4 2" xfId="11509" xr:uid="{00000000-0005-0000-0000-0000E1040000}"/>
    <cellStyle name="Comma 10 7 4 2 2" xfId="26657" xr:uid="{00000000-0005-0000-0000-0000E2040000}"/>
    <cellStyle name="Comma 10 7 4 2 2 2" xfId="52625" xr:uid="{00000000-0005-0000-0000-0000E3040000}"/>
    <cellStyle name="Comma 10 7 4 2 3" xfId="37477" xr:uid="{00000000-0005-0000-0000-0000E4040000}"/>
    <cellStyle name="Comma 10 7 4 3" xfId="20165" xr:uid="{00000000-0005-0000-0000-0000E5040000}"/>
    <cellStyle name="Comma 10 7 4 3 2" xfId="46133" xr:uid="{00000000-0005-0000-0000-0000E6040000}"/>
    <cellStyle name="Comma 10 7 4 4" xfId="15837" xr:uid="{00000000-0005-0000-0000-0000E7040000}"/>
    <cellStyle name="Comma 10 7 4 4 2" xfId="41805" xr:uid="{00000000-0005-0000-0000-0000E8040000}"/>
    <cellStyle name="Comma 10 7 4 5" xfId="30985" xr:uid="{00000000-0005-0000-0000-0000E9040000}"/>
    <cellStyle name="Comma 10 7 4 6" xfId="57467" xr:uid="{00000000-0005-0000-0000-0000EA040000}"/>
    <cellStyle name="Comma 10 7 5" xfId="9345" xr:uid="{00000000-0005-0000-0000-0000EB040000}"/>
    <cellStyle name="Comma 10 7 5 2" xfId="24493" xr:uid="{00000000-0005-0000-0000-0000EC040000}"/>
    <cellStyle name="Comma 10 7 5 2 2" xfId="50461" xr:uid="{00000000-0005-0000-0000-0000ED040000}"/>
    <cellStyle name="Comma 10 7 5 3" xfId="35313" xr:uid="{00000000-0005-0000-0000-0000EE040000}"/>
    <cellStyle name="Comma 10 7 6" xfId="7181" xr:uid="{00000000-0005-0000-0000-0000EF040000}"/>
    <cellStyle name="Comma 10 7 6 2" xfId="22329" xr:uid="{00000000-0005-0000-0000-0000F0040000}"/>
    <cellStyle name="Comma 10 7 6 2 2" xfId="48297" xr:uid="{00000000-0005-0000-0000-0000F1040000}"/>
    <cellStyle name="Comma 10 7 6 3" xfId="33149" xr:uid="{00000000-0005-0000-0000-0000F2040000}"/>
    <cellStyle name="Comma 10 7 7" xfId="18001" xr:uid="{00000000-0005-0000-0000-0000F3040000}"/>
    <cellStyle name="Comma 10 7 7 2" xfId="43969" xr:uid="{00000000-0005-0000-0000-0000F4040000}"/>
    <cellStyle name="Comma 10 7 8" xfId="13673" xr:uid="{00000000-0005-0000-0000-0000F5040000}"/>
    <cellStyle name="Comma 10 7 8 2" xfId="39641" xr:uid="{00000000-0005-0000-0000-0000F6040000}"/>
    <cellStyle name="Comma 10 7 9" xfId="2853" xr:uid="{00000000-0005-0000-0000-0000F7040000}"/>
    <cellStyle name="Comma 10 8" xfId="100" xr:uid="{00000000-0005-0000-0000-0000F8040000}"/>
    <cellStyle name="Comma 10 8 10" xfId="28822" xr:uid="{00000000-0005-0000-0000-0000F9040000}"/>
    <cellStyle name="Comma 10 8 11" xfId="54788" xr:uid="{00000000-0005-0000-0000-0000FA040000}"/>
    <cellStyle name="Comma 10 8 12" xfId="55304" xr:uid="{00000000-0005-0000-0000-0000FB040000}"/>
    <cellStyle name="Comma 10 8 13" xfId="978" xr:uid="{00000000-0005-0000-0000-0000FC040000}"/>
    <cellStyle name="Comma 10 8 2" xfId="1231" xr:uid="{00000000-0005-0000-0000-0000FD040000}"/>
    <cellStyle name="Comma 10 8 2 10" xfId="55845" xr:uid="{00000000-0005-0000-0000-0000FE040000}"/>
    <cellStyle name="Comma 10 8 2 2" xfId="2313" xr:uid="{00000000-0005-0000-0000-0000FF040000}"/>
    <cellStyle name="Comma 10 8 2 2 2" xfId="6641" xr:uid="{00000000-0005-0000-0000-000000050000}"/>
    <cellStyle name="Comma 10 8 2 2 2 2" xfId="13133" xr:uid="{00000000-0005-0000-0000-000001050000}"/>
    <cellStyle name="Comma 10 8 2 2 2 2 2" xfId="28281" xr:uid="{00000000-0005-0000-0000-000002050000}"/>
    <cellStyle name="Comma 10 8 2 2 2 2 2 2" xfId="54249" xr:uid="{00000000-0005-0000-0000-000003050000}"/>
    <cellStyle name="Comma 10 8 2 2 2 2 3" xfId="39101" xr:uid="{00000000-0005-0000-0000-000004050000}"/>
    <cellStyle name="Comma 10 8 2 2 2 3" xfId="21789" xr:uid="{00000000-0005-0000-0000-000005050000}"/>
    <cellStyle name="Comma 10 8 2 2 2 3 2" xfId="47757" xr:uid="{00000000-0005-0000-0000-000006050000}"/>
    <cellStyle name="Comma 10 8 2 2 2 4" xfId="17461" xr:uid="{00000000-0005-0000-0000-000007050000}"/>
    <cellStyle name="Comma 10 8 2 2 2 4 2" xfId="43429" xr:uid="{00000000-0005-0000-0000-000008050000}"/>
    <cellStyle name="Comma 10 8 2 2 2 5" xfId="32609" xr:uid="{00000000-0005-0000-0000-000009050000}"/>
    <cellStyle name="Comma 10 8 2 2 2 6" xfId="59091" xr:uid="{00000000-0005-0000-0000-00000A050000}"/>
    <cellStyle name="Comma 10 8 2 2 3" xfId="10969" xr:uid="{00000000-0005-0000-0000-00000B050000}"/>
    <cellStyle name="Comma 10 8 2 2 3 2" xfId="26117" xr:uid="{00000000-0005-0000-0000-00000C050000}"/>
    <cellStyle name="Comma 10 8 2 2 3 2 2" xfId="52085" xr:uid="{00000000-0005-0000-0000-00000D050000}"/>
    <cellStyle name="Comma 10 8 2 2 3 3" xfId="36937" xr:uid="{00000000-0005-0000-0000-00000E050000}"/>
    <cellStyle name="Comma 10 8 2 2 4" xfId="8805" xr:uid="{00000000-0005-0000-0000-00000F050000}"/>
    <cellStyle name="Comma 10 8 2 2 4 2" xfId="23953" xr:uid="{00000000-0005-0000-0000-000010050000}"/>
    <cellStyle name="Comma 10 8 2 2 4 2 2" xfId="49921" xr:uid="{00000000-0005-0000-0000-000011050000}"/>
    <cellStyle name="Comma 10 8 2 2 4 3" xfId="34773" xr:uid="{00000000-0005-0000-0000-000012050000}"/>
    <cellStyle name="Comma 10 8 2 2 5" xfId="19625" xr:uid="{00000000-0005-0000-0000-000013050000}"/>
    <cellStyle name="Comma 10 8 2 2 5 2" xfId="45593" xr:uid="{00000000-0005-0000-0000-000014050000}"/>
    <cellStyle name="Comma 10 8 2 2 6" xfId="15297" xr:uid="{00000000-0005-0000-0000-000015050000}"/>
    <cellStyle name="Comma 10 8 2 2 6 2" xfId="41265" xr:uid="{00000000-0005-0000-0000-000016050000}"/>
    <cellStyle name="Comma 10 8 2 2 7" xfId="4477" xr:uid="{00000000-0005-0000-0000-000017050000}"/>
    <cellStyle name="Comma 10 8 2 2 8" xfId="30445" xr:uid="{00000000-0005-0000-0000-000018050000}"/>
    <cellStyle name="Comma 10 8 2 2 9" xfId="56927" xr:uid="{00000000-0005-0000-0000-000019050000}"/>
    <cellStyle name="Comma 10 8 2 3" xfId="5559" xr:uid="{00000000-0005-0000-0000-00001A050000}"/>
    <cellStyle name="Comma 10 8 2 3 2" xfId="12051" xr:uid="{00000000-0005-0000-0000-00001B050000}"/>
    <cellStyle name="Comma 10 8 2 3 2 2" xfId="27199" xr:uid="{00000000-0005-0000-0000-00001C050000}"/>
    <cellStyle name="Comma 10 8 2 3 2 2 2" xfId="53167" xr:uid="{00000000-0005-0000-0000-00001D050000}"/>
    <cellStyle name="Comma 10 8 2 3 2 3" xfId="38019" xr:uid="{00000000-0005-0000-0000-00001E050000}"/>
    <cellStyle name="Comma 10 8 2 3 3" xfId="20707" xr:uid="{00000000-0005-0000-0000-00001F050000}"/>
    <cellStyle name="Comma 10 8 2 3 3 2" xfId="46675" xr:uid="{00000000-0005-0000-0000-000020050000}"/>
    <cellStyle name="Comma 10 8 2 3 4" xfId="16379" xr:uid="{00000000-0005-0000-0000-000021050000}"/>
    <cellStyle name="Comma 10 8 2 3 4 2" xfId="42347" xr:uid="{00000000-0005-0000-0000-000022050000}"/>
    <cellStyle name="Comma 10 8 2 3 5" xfId="31527" xr:uid="{00000000-0005-0000-0000-000023050000}"/>
    <cellStyle name="Comma 10 8 2 3 6" xfId="58009" xr:uid="{00000000-0005-0000-0000-000024050000}"/>
    <cellStyle name="Comma 10 8 2 4" xfId="9887" xr:uid="{00000000-0005-0000-0000-000025050000}"/>
    <cellStyle name="Comma 10 8 2 4 2" xfId="25035" xr:uid="{00000000-0005-0000-0000-000026050000}"/>
    <cellStyle name="Comma 10 8 2 4 2 2" xfId="51003" xr:uid="{00000000-0005-0000-0000-000027050000}"/>
    <cellStyle name="Comma 10 8 2 4 3" xfId="35855" xr:uid="{00000000-0005-0000-0000-000028050000}"/>
    <cellStyle name="Comma 10 8 2 5" xfId="7723" xr:uid="{00000000-0005-0000-0000-000029050000}"/>
    <cellStyle name="Comma 10 8 2 5 2" xfId="22871" xr:uid="{00000000-0005-0000-0000-00002A050000}"/>
    <cellStyle name="Comma 10 8 2 5 2 2" xfId="48839" xr:uid="{00000000-0005-0000-0000-00002B050000}"/>
    <cellStyle name="Comma 10 8 2 5 3" xfId="33691" xr:uid="{00000000-0005-0000-0000-00002C050000}"/>
    <cellStyle name="Comma 10 8 2 6" xfId="18543" xr:uid="{00000000-0005-0000-0000-00002D050000}"/>
    <cellStyle name="Comma 10 8 2 6 2" xfId="44511" xr:uid="{00000000-0005-0000-0000-00002E050000}"/>
    <cellStyle name="Comma 10 8 2 7" xfId="14215" xr:uid="{00000000-0005-0000-0000-00002F050000}"/>
    <cellStyle name="Comma 10 8 2 7 2" xfId="40183" xr:uid="{00000000-0005-0000-0000-000030050000}"/>
    <cellStyle name="Comma 10 8 2 8" xfId="3395" xr:uid="{00000000-0005-0000-0000-000031050000}"/>
    <cellStyle name="Comma 10 8 2 9" xfId="29363" xr:uid="{00000000-0005-0000-0000-000032050000}"/>
    <cellStyle name="Comma 10 8 3" xfId="1772" xr:uid="{00000000-0005-0000-0000-000033050000}"/>
    <cellStyle name="Comma 10 8 3 2" xfId="6100" xr:uid="{00000000-0005-0000-0000-000034050000}"/>
    <cellStyle name="Comma 10 8 3 2 2" xfId="12592" xr:uid="{00000000-0005-0000-0000-000035050000}"/>
    <cellStyle name="Comma 10 8 3 2 2 2" xfId="27740" xr:uid="{00000000-0005-0000-0000-000036050000}"/>
    <cellStyle name="Comma 10 8 3 2 2 2 2" xfId="53708" xr:uid="{00000000-0005-0000-0000-000037050000}"/>
    <cellStyle name="Comma 10 8 3 2 2 3" xfId="38560" xr:uid="{00000000-0005-0000-0000-000038050000}"/>
    <cellStyle name="Comma 10 8 3 2 3" xfId="21248" xr:uid="{00000000-0005-0000-0000-000039050000}"/>
    <cellStyle name="Comma 10 8 3 2 3 2" xfId="47216" xr:uid="{00000000-0005-0000-0000-00003A050000}"/>
    <cellStyle name="Comma 10 8 3 2 4" xfId="16920" xr:uid="{00000000-0005-0000-0000-00003B050000}"/>
    <cellStyle name="Comma 10 8 3 2 4 2" xfId="42888" xr:uid="{00000000-0005-0000-0000-00003C050000}"/>
    <cellStyle name="Comma 10 8 3 2 5" xfId="32068" xr:uid="{00000000-0005-0000-0000-00003D050000}"/>
    <cellStyle name="Comma 10 8 3 2 6" xfId="58550" xr:uid="{00000000-0005-0000-0000-00003E050000}"/>
    <cellStyle name="Comma 10 8 3 3" xfId="10428" xr:uid="{00000000-0005-0000-0000-00003F050000}"/>
    <cellStyle name="Comma 10 8 3 3 2" xfId="25576" xr:uid="{00000000-0005-0000-0000-000040050000}"/>
    <cellStyle name="Comma 10 8 3 3 2 2" xfId="51544" xr:uid="{00000000-0005-0000-0000-000041050000}"/>
    <cellStyle name="Comma 10 8 3 3 3" xfId="36396" xr:uid="{00000000-0005-0000-0000-000042050000}"/>
    <cellStyle name="Comma 10 8 3 4" xfId="8264" xr:uid="{00000000-0005-0000-0000-000043050000}"/>
    <cellStyle name="Comma 10 8 3 4 2" xfId="23412" xr:uid="{00000000-0005-0000-0000-000044050000}"/>
    <cellStyle name="Comma 10 8 3 4 2 2" xfId="49380" xr:uid="{00000000-0005-0000-0000-000045050000}"/>
    <cellStyle name="Comma 10 8 3 4 3" xfId="34232" xr:uid="{00000000-0005-0000-0000-000046050000}"/>
    <cellStyle name="Comma 10 8 3 5" xfId="19084" xr:uid="{00000000-0005-0000-0000-000047050000}"/>
    <cellStyle name="Comma 10 8 3 5 2" xfId="45052" xr:uid="{00000000-0005-0000-0000-000048050000}"/>
    <cellStyle name="Comma 10 8 3 6" xfId="14756" xr:uid="{00000000-0005-0000-0000-000049050000}"/>
    <cellStyle name="Comma 10 8 3 6 2" xfId="40724" xr:uid="{00000000-0005-0000-0000-00004A050000}"/>
    <cellStyle name="Comma 10 8 3 7" xfId="3936" xr:uid="{00000000-0005-0000-0000-00004B050000}"/>
    <cellStyle name="Comma 10 8 3 8" xfId="29904" xr:uid="{00000000-0005-0000-0000-00004C050000}"/>
    <cellStyle name="Comma 10 8 3 9" xfId="56386" xr:uid="{00000000-0005-0000-0000-00004D050000}"/>
    <cellStyle name="Comma 10 8 4" xfId="5018" xr:uid="{00000000-0005-0000-0000-00004E050000}"/>
    <cellStyle name="Comma 10 8 4 2" xfId="11510" xr:uid="{00000000-0005-0000-0000-00004F050000}"/>
    <cellStyle name="Comma 10 8 4 2 2" xfId="26658" xr:uid="{00000000-0005-0000-0000-000050050000}"/>
    <cellStyle name="Comma 10 8 4 2 2 2" xfId="52626" xr:uid="{00000000-0005-0000-0000-000051050000}"/>
    <cellStyle name="Comma 10 8 4 2 3" xfId="37478" xr:uid="{00000000-0005-0000-0000-000052050000}"/>
    <cellStyle name="Comma 10 8 4 3" xfId="20166" xr:uid="{00000000-0005-0000-0000-000053050000}"/>
    <cellStyle name="Comma 10 8 4 3 2" xfId="46134" xr:uid="{00000000-0005-0000-0000-000054050000}"/>
    <cellStyle name="Comma 10 8 4 4" xfId="15838" xr:uid="{00000000-0005-0000-0000-000055050000}"/>
    <cellStyle name="Comma 10 8 4 4 2" xfId="41806" xr:uid="{00000000-0005-0000-0000-000056050000}"/>
    <cellStyle name="Comma 10 8 4 5" xfId="30986" xr:uid="{00000000-0005-0000-0000-000057050000}"/>
    <cellStyle name="Comma 10 8 4 6" xfId="57468" xr:uid="{00000000-0005-0000-0000-000058050000}"/>
    <cellStyle name="Comma 10 8 5" xfId="9346" xr:uid="{00000000-0005-0000-0000-000059050000}"/>
    <cellStyle name="Comma 10 8 5 2" xfId="24494" xr:uid="{00000000-0005-0000-0000-00005A050000}"/>
    <cellStyle name="Comma 10 8 5 2 2" xfId="50462" xr:uid="{00000000-0005-0000-0000-00005B050000}"/>
    <cellStyle name="Comma 10 8 5 3" xfId="35314" xr:uid="{00000000-0005-0000-0000-00005C050000}"/>
    <cellStyle name="Comma 10 8 6" xfId="7182" xr:uid="{00000000-0005-0000-0000-00005D050000}"/>
    <cellStyle name="Comma 10 8 6 2" xfId="22330" xr:uid="{00000000-0005-0000-0000-00005E050000}"/>
    <cellStyle name="Comma 10 8 6 2 2" xfId="48298" xr:uid="{00000000-0005-0000-0000-00005F050000}"/>
    <cellStyle name="Comma 10 8 6 3" xfId="33150" xr:uid="{00000000-0005-0000-0000-000060050000}"/>
    <cellStyle name="Comma 10 8 7" xfId="18002" xr:uid="{00000000-0005-0000-0000-000061050000}"/>
    <cellStyle name="Comma 10 8 7 2" xfId="43970" xr:uid="{00000000-0005-0000-0000-000062050000}"/>
    <cellStyle name="Comma 10 8 8" xfId="13674" xr:uid="{00000000-0005-0000-0000-000063050000}"/>
    <cellStyle name="Comma 10 8 8 2" xfId="39642" xr:uid="{00000000-0005-0000-0000-000064050000}"/>
    <cellStyle name="Comma 10 8 9" xfId="2854" xr:uid="{00000000-0005-0000-0000-000065050000}"/>
    <cellStyle name="Comma 10 9" xfId="101" xr:uid="{00000000-0005-0000-0000-000066050000}"/>
    <cellStyle name="Comma 10 9 10" xfId="28823" xr:uid="{00000000-0005-0000-0000-000067050000}"/>
    <cellStyle name="Comma 10 9 11" xfId="54789" xr:uid="{00000000-0005-0000-0000-000068050000}"/>
    <cellStyle name="Comma 10 9 12" xfId="55305" xr:uid="{00000000-0005-0000-0000-000069050000}"/>
    <cellStyle name="Comma 10 9 13" xfId="1018" xr:uid="{00000000-0005-0000-0000-00006A050000}"/>
    <cellStyle name="Comma 10 9 2" xfId="1232" xr:uid="{00000000-0005-0000-0000-00006B050000}"/>
    <cellStyle name="Comma 10 9 2 10" xfId="55846" xr:uid="{00000000-0005-0000-0000-00006C050000}"/>
    <cellStyle name="Comma 10 9 2 2" xfId="2314" xr:uid="{00000000-0005-0000-0000-00006D050000}"/>
    <cellStyle name="Comma 10 9 2 2 2" xfId="6642" xr:uid="{00000000-0005-0000-0000-00006E050000}"/>
    <cellStyle name="Comma 10 9 2 2 2 2" xfId="13134" xr:uid="{00000000-0005-0000-0000-00006F050000}"/>
    <cellStyle name="Comma 10 9 2 2 2 2 2" xfId="28282" xr:uid="{00000000-0005-0000-0000-000070050000}"/>
    <cellStyle name="Comma 10 9 2 2 2 2 2 2" xfId="54250" xr:uid="{00000000-0005-0000-0000-000071050000}"/>
    <cellStyle name="Comma 10 9 2 2 2 2 3" xfId="39102" xr:uid="{00000000-0005-0000-0000-000072050000}"/>
    <cellStyle name="Comma 10 9 2 2 2 3" xfId="21790" xr:uid="{00000000-0005-0000-0000-000073050000}"/>
    <cellStyle name="Comma 10 9 2 2 2 3 2" xfId="47758" xr:uid="{00000000-0005-0000-0000-000074050000}"/>
    <cellStyle name="Comma 10 9 2 2 2 4" xfId="17462" xr:uid="{00000000-0005-0000-0000-000075050000}"/>
    <cellStyle name="Comma 10 9 2 2 2 4 2" xfId="43430" xr:uid="{00000000-0005-0000-0000-000076050000}"/>
    <cellStyle name="Comma 10 9 2 2 2 5" xfId="32610" xr:uid="{00000000-0005-0000-0000-000077050000}"/>
    <cellStyle name="Comma 10 9 2 2 2 6" xfId="59092" xr:uid="{00000000-0005-0000-0000-000078050000}"/>
    <cellStyle name="Comma 10 9 2 2 3" xfId="10970" xr:uid="{00000000-0005-0000-0000-000079050000}"/>
    <cellStyle name="Comma 10 9 2 2 3 2" xfId="26118" xr:uid="{00000000-0005-0000-0000-00007A050000}"/>
    <cellStyle name="Comma 10 9 2 2 3 2 2" xfId="52086" xr:uid="{00000000-0005-0000-0000-00007B050000}"/>
    <cellStyle name="Comma 10 9 2 2 3 3" xfId="36938" xr:uid="{00000000-0005-0000-0000-00007C050000}"/>
    <cellStyle name="Comma 10 9 2 2 4" xfId="8806" xr:uid="{00000000-0005-0000-0000-00007D050000}"/>
    <cellStyle name="Comma 10 9 2 2 4 2" xfId="23954" xr:uid="{00000000-0005-0000-0000-00007E050000}"/>
    <cellStyle name="Comma 10 9 2 2 4 2 2" xfId="49922" xr:uid="{00000000-0005-0000-0000-00007F050000}"/>
    <cellStyle name="Comma 10 9 2 2 4 3" xfId="34774" xr:uid="{00000000-0005-0000-0000-000080050000}"/>
    <cellStyle name="Comma 10 9 2 2 5" xfId="19626" xr:uid="{00000000-0005-0000-0000-000081050000}"/>
    <cellStyle name="Comma 10 9 2 2 5 2" xfId="45594" xr:uid="{00000000-0005-0000-0000-000082050000}"/>
    <cellStyle name="Comma 10 9 2 2 6" xfId="15298" xr:uid="{00000000-0005-0000-0000-000083050000}"/>
    <cellStyle name="Comma 10 9 2 2 6 2" xfId="41266" xr:uid="{00000000-0005-0000-0000-000084050000}"/>
    <cellStyle name="Comma 10 9 2 2 7" xfId="4478" xr:uid="{00000000-0005-0000-0000-000085050000}"/>
    <cellStyle name="Comma 10 9 2 2 8" xfId="30446" xr:uid="{00000000-0005-0000-0000-000086050000}"/>
    <cellStyle name="Comma 10 9 2 2 9" xfId="56928" xr:uid="{00000000-0005-0000-0000-000087050000}"/>
    <cellStyle name="Comma 10 9 2 3" xfId="5560" xr:uid="{00000000-0005-0000-0000-000088050000}"/>
    <cellStyle name="Comma 10 9 2 3 2" xfId="12052" xr:uid="{00000000-0005-0000-0000-000089050000}"/>
    <cellStyle name="Comma 10 9 2 3 2 2" xfId="27200" xr:uid="{00000000-0005-0000-0000-00008A050000}"/>
    <cellStyle name="Comma 10 9 2 3 2 2 2" xfId="53168" xr:uid="{00000000-0005-0000-0000-00008B050000}"/>
    <cellStyle name="Comma 10 9 2 3 2 3" xfId="38020" xr:uid="{00000000-0005-0000-0000-00008C050000}"/>
    <cellStyle name="Comma 10 9 2 3 3" xfId="20708" xr:uid="{00000000-0005-0000-0000-00008D050000}"/>
    <cellStyle name="Comma 10 9 2 3 3 2" xfId="46676" xr:uid="{00000000-0005-0000-0000-00008E050000}"/>
    <cellStyle name="Comma 10 9 2 3 4" xfId="16380" xr:uid="{00000000-0005-0000-0000-00008F050000}"/>
    <cellStyle name="Comma 10 9 2 3 4 2" xfId="42348" xr:uid="{00000000-0005-0000-0000-000090050000}"/>
    <cellStyle name="Comma 10 9 2 3 5" xfId="31528" xr:uid="{00000000-0005-0000-0000-000091050000}"/>
    <cellStyle name="Comma 10 9 2 3 6" xfId="58010" xr:uid="{00000000-0005-0000-0000-000092050000}"/>
    <cellStyle name="Comma 10 9 2 4" xfId="9888" xr:uid="{00000000-0005-0000-0000-000093050000}"/>
    <cellStyle name="Comma 10 9 2 4 2" xfId="25036" xr:uid="{00000000-0005-0000-0000-000094050000}"/>
    <cellStyle name="Comma 10 9 2 4 2 2" xfId="51004" xr:uid="{00000000-0005-0000-0000-000095050000}"/>
    <cellStyle name="Comma 10 9 2 4 3" xfId="35856" xr:uid="{00000000-0005-0000-0000-000096050000}"/>
    <cellStyle name="Comma 10 9 2 5" xfId="7724" xr:uid="{00000000-0005-0000-0000-000097050000}"/>
    <cellStyle name="Comma 10 9 2 5 2" xfId="22872" xr:uid="{00000000-0005-0000-0000-000098050000}"/>
    <cellStyle name="Comma 10 9 2 5 2 2" xfId="48840" xr:uid="{00000000-0005-0000-0000-000099050000}"/>
    <cellStyle name="Comma 10 9 2 5 3" xfId="33692" xr:uid="{00000000-0005-0000-0000-00009A050000}"/>
    <cellStyle name="Comma 10 9 2 6" xfId="18544" xr:uid="{00000000-0005-0000-0000-00009B050000}"/>
    <cellStyle name="Comma 10 9 2 6 2" xfId="44512" xr:uid="{00000000-0005-0000-0000-00009C050000}"/>
    <cellStyle name="Comma 10 9 2 7" xfId="14216" xr:uid="{00000000-0005-0000-0000-00009D050000}"/>
    <cellStyle name="Comma 10 9 2 7 2" xfId="40184" xr:uid="{00000000-0005-0000-0000-00009E050000}"/>
    <cellStyle name="Comma 10 9 2 8" xfId="3396" xr:uid="{00000000-0005-0000-0000-00009F050000}"/>
    <cellStyle name="Comma 10 9 2 9" xfId="29364" xr:uid="{00000000-0005-0000-0000-0000A0050000}"/>
    <cellStyle name="Comma 10 9 3" xfId="1773" xr:uid="{00000000-0005-0000-0000-0000A1050000}"/>
    <cellStyle name="Comma 10 9 3 2" xfId="6101" xr:uid="{00000000-0005-0000-0000-0000A2050000}"/>
    <cellStyle name="Comma 10 9 3 2 2" xfId="12593" xr:uid="{00000000-0005-0000-0000-0000A3050000}"/>
    <cellStyle name="Comma 10 9 3 2 2 2" xfId="27741" xr:uid="{00000000-0005-0000-0000-0000A4050000}"/>
    <cellStyle name="Comma 10 9 3 2 2 2 2" xfId="53709" xr:uid="{00000000-0005-0000-0000-0000A5050000}"/>
    <cellStyle name="Comma 10 9 3 2 2 3" xfId="38561" xr:uid="{00000000-0005-0000-0000-0000A6050000}"/>
    <cellStyle name="Comma 10 9 3 2 3" xfId="21249" xr:uid="{00000000-0005-0000-0000-0000A7050000}"/>
    <cellStyle name="Comma 10 9 3 2 3 2" xfId="47217" xr:uid="{00000000-0005-0000-0000-0000A8050000}"/>
    <cellStyle name="Comma 10 9 3 2 4" xfId="16921" xr:uid="{00000000-0005-0000-0000-0000A9050000}"/>
    <cellStyle name="Comma 10 9 3 2 4 2" xfId="42889" xr:uid="{00000000-0005-0000-0000-0000AA050000}"/>
    <cellStyle name="Comma 10 9 3 2 5" xfId="32069" xr:uid="{00000000-0005-0000-0000-0000AB050000}"/>
    <cellStyle name="Comma 10 9 3 2 6" xfId="58551" xr:uid="{00000000-0005-0000-0000-0000AC050000}"/>
    <cellStyle name="Comma 10 9 3 3" xfId="10429" xr:uid="{00000000-0005-0000-0000-0000AD050000}"/>
    <cellStyle name="Comma 10 9 3 3 2" xfId="25577" xr:uid="{00000000-0005-0000-0000-0000AE050000}"/>
    <cellStyle name="Comma 10 9 3 3 2 2" xfId="51545" xr:uid="{00000000-0005-0000-0000-0000AF050000}"/>
    <cellStyle name="Comma 10 9 3 3 3" xfId="36397" xr:uid="{00000000-0005-0000-0000-0000B0050000}"/>
    <cellStyle name="Comma 10 9 3 4" xfId="8265" xr:uid="{00000000-0005-0000-0000-0000B1050000}"/>
    <cellStyle name="Comma 10 9 3 4 2" xfId="23413" xr:uid="{00000000-0005-0000-0000-0000B2050000}"/>
    <cellStyle name="Comma 10 9 3 4 2 2" xfId="49381" xr:uid="{00000000-0005-0000-0000-0000B3050000}"/>
    <cellStyle name="Comma 10 9 3 4 3" xfId="34233" xr:uid="{00000000-0005-0000-0000-0000B4050000}"/>
    <cellStyle name="Comma 10 9 3 5" xfId="19085" xr:uid="{00000000-0005-0000-0000-0000B5050000}"/>
    <cellStyle name="Comma 10 9 3 5 2" xfId="45053" xr:uid="{00000000-0005-0000-0000-0000B6050000}"/>
    <cellStyle name="Comma 10 9 3 6" xfId="14757" xr:uid="{00000000-0005-0000-0000-0000B7050000}"/>
    <cellStyle name="Comma 10 9 3 6 2" xfId="40725" xr:uid="{00000000-0005-0000-0000-0000B8050000}"/>
    <cellStyle name="Comma 10 9 3 7" xfId="3937" xr:uid="{00000000-0005-0000-0000-0000B9050000}"/>
    <cellStyle name="Comma 10 9 3 8" xfId="29905" xr:uid="{00000000-0005-0000-0000-0000BA050000}"/>
    <cellStyle name="Comma 10 9 3 9" xfId="56387" xr:uid="{00000000-0005-0000-0000-0000BB050000}"/>
    <cellStyle name="Comma 10 9 4" xfId="5019" xr:uid="{00000000-0005-0000-0000-0000BC050000}"/>
    <cellStyle name="Comma 10 9 4 2" xfId="11511" xr:uid="{00000000-0005-0000-0000-0000BD050000}"/>
    <cellStyle name="Comma 10 9 4 2 2" xfId="26659" xr:uid="{00000000-0005-0000-0000-0000BE050000}"/>
    <cellStyle name="Comma 10 9 4 2 2 2" xfId="52627" xr:uid="{00000000-0005-0000-0000-0000BF050000}"/>
    <cellStyle name="Comma 10 9 4 2 3" xfId="37479" xr:uid="{00000000-0005-0000-0000-0000C0050000}"/>
    <cellStyle name="Comma 10 9 4 3" xfId="20167" xr:uid="{00000000-0005-0000-0000-0000C1050000}"/>
    <cellStyle name="Comma 10 9 4 3 2" xfId="46135" xr:uid="{00000000-0005-0000-0000-0000C2050000}"/>
    <cellStyle name="Comma 10 9 4 4" xfId="15839" xr:uid="{00000000-0005-0000-0000-0000C3050000}"/>
    <cellStyle name="Comma 10 9 4 4 2" xfId="41807" xr:uid="{00000000-0005-0000-0000-0000C4050000}"/>
    <cellStyle name="Comma 10 9 4 5" xfId="30987" xr:uid="{00000000-0005-0000-0000-0000C5050000}"/>
    <cellStyle name="Comma 10 9 4 6" xfId="57469" xr:uid="{00000000-0005-0000-0000-0000C6050000}"/>
    <cellStyle name="Comma 10 9 5" xfId="9347" xr:uid="{00000000-0005-0000-0000-0000C7050000}"/>
    <cellStyle name="Comma 10 9 5 2" xfId="24495" xr:uid="{00000000-0005-0000-0000-0000C8050000}"/>
    <cellStyle name="Comma 10 9 5 2 2" xfId="50463" xr:uid="{00000000-0005-0000-0000-0000C9050000}"/>
    <cellStyle name="Comma 10 9 5 3" xfId="35315" xr:uid="{00000000-0005-0000-0000-0000CA050000}"/>
    <cellStyle name="Comma 10 9 6" xfId="7183" xr:uid="{00000000-0005-0000-0000-0000CB050000}"/>
    <cellStyle name="Comma 10 9 6 2" xfId="22331" xr:uid="{00000000-0005-0000-0000-0000CC050000}"/>
    <cellStyle name="Comma 10 9 6 2 2" xfId="48299" xr:uid="{00000000-0005-0000-0000-0000CD050000}"/>
    <cellStyle name="Comma 10 9 6 3" xfId="33151" xr:uid="{00000000-0005-0000-0000-0000CE050000}"/>
    <cellStyle name="Comma 10 9 7" xfId="18003" xr:uid="{00000000-0005-0000-0000-0000CF050000}"/>
    <cellStyle name="Comma 10 9 7 2" xfId="43971" xr:uid="{00000000-0005-0000-0000-0000D0050000}"/>
    <cellStyle name="Comma 10 9 8" xfId="13675" xr:uid="{00000000-0005-0000-0000-0000D1050000}"/>
    <cellStyle name="Comma 10 9 8 2" xfId="39643" xr:uid="{00000000-0005-0000-0000-0000D2050000}"/>
    <cellStyle name="Comma 10 9 9" xfId="2855" xr:uid="{00000000-0005-0000-0000-0000D3050000}"/>
    <cellStyle name="Comma 11" xfId="102" xr:uid="{00000000-0005-0000-0000-0000D4050000}"/>
    <cellStyle name="Comma 11 10" xfId="103" xr:uid="{00000000-0005-0000-0000-0000D5050000}"/>
    <cellStyle name="Comma 11 10 10" xfId="28825" xr:uid="{00000000-0005-0000-0000-0000D6050000}"/>
    <cellStyle name="Comma 11 10 11" xfId="54791" xr:uid="{00000000-0005-0000-0000-0000D7050000}"/>
    <cellStyle name="Comma 11 10 12" xfId="55307" xr:uid="{00000000-0005-0000-0000-0000D8050000}"/>
    <cellStyle name="Comma 11 10 13" xfId="1061" xr:uid="{00000000-0005-0000-0000-0000D9050000}"/>
    <cellStyle name="Comma 11 10 2" xfId="1234" xr:uid="{00000000-0005-0000-0000-0000DA050000}"/>
    <cellStyle name="Comma 11 10 2 10" xfId="55848" xr:uid="{00000000-0005-0000-0000-0000DB050000}"/>
    <cellStyle name="Comma 11 10 2 2" xfId="2316" xr:uid="{00000000-0005-0000-0000-0000DC050000}"/>
    <cellStyle name="Comma 11 10 2 2 2" xfId="6644" xr:uid="{00000000-0005-0000-0000-0000DD050000}"/>
    <cellStyle name="Comma 11 10 2 2 2 2" xfId="13136" xr:uid="{00000000-0005-0000-0000-0000DE050000}"/>
    <cellStyle name="Comma 11 10 2 2 2 2 2" xfId="28284" xr:uid="{00000000-0005-0000-0000-0000DF050000}"/>
    <cellStyle name="Comma 11 10 2 2 2 2 2 2" xfId="54252" xr:uid="{00000000-0005-0000-0000-0000E0050000}"/>
    <cellStyle name="Comma 11 10 2 2 2 2 3" xfId="39104" xr:uid="{00000000-0005-0000-0000-0000E1050000}"/>
    <cellStyle name="Comma 11 10 2 2 2 3" xfId="21792" xr:uid="{00000000-0005-0000-0000-0000E2050000}"/>
    <cellStyle name="Comma 11 10 2 2 2 3 2" xfId="47760" xr:uid="{00000000-0005-0000-0000-0000E3050000}"/>
    <cellStyle name="Comma 11 10 2 2 2 4" xfId="17464" xr:uid="{00000000-0005-0000-0000-0000E4050000}"/>
    <cellStyle name="Comma 11 10 2 2 2 4 2" xfId="43432" xr:uid="{00000000-0005-0000-0000-0000E5050000}"/>
    <cellStyle name="Comma 11 10 2 2 2 5" xfId="32612" xr:uid="{00000000-0005-0000-0000-0000E6050000}"/>
    <cellStyle name="Comma 11 10 2 2 2 6" xfId="59094" xr:uid="{00000000-0005-0000-0000-0000E7050000}"/>
    <cellStyle name="Comma 11 10 2 2 3" xfId="10972" xr:uid="{00000000-0005-0000-0000-0000E8050000}"/>
    <cellStyle name="Comma 11 10 2 2 3 2" xfId="26120" xr:uid="{00000000-0005-0000-0000-0000E9050000}"/>
    <cellStyle name="Comma 11 10 2 2 3 2 2" xfId="52088" xr:uid="{00000000-0005-0000-0000-0000EA050000}"/>
    <cellStyle name="Comma 11 10 2 2 3 3" xfId="36940" xr:uid="{00000000-0005-0000-0000-0000EB050000}"/>
    <cellStyle name="Comma 11 10 2 2 4" xfId="8808" xr:uid="{00000000-0005-0000-0000-0000EC050000}"/>
    <cellStyle name="Comma 11 10 2 2 4 2" xfId="23956" xr:uid="{00000000-0005-0000-0000-0000ED050000}"/>
    <cellStyle name="Comma 11 10 2 2 4 2 2" xfId="49924" xr:uid="{00000000-0005-0000-0000-0000EE050000}"/>
    <cellStyle name="Comma 11 10 2 2 4 3" xfId="34776" xr:uid="{00000000-0005-0000-0000-0000EF050000}"/>
    <cellStyle name="Comma 11 10 2 2 5" xfId="19628" xr:uid="{00000000-0005-0000-0000-0000F0050000}"/>
    <cellStyle name="Comma 11 10 2 2 5 2" xfId="45596" xr:uid="{00000000-0005-0000-0000-0000F1050000}"/>
    <cellStyle name="Comma 11 10 2 2 6" xfId="15300" xr:uid="{00000000-0005-0000-0000-0000F2050000}"/>
    <cellStyle name="Comma 11 10 2 2 6 2" xfId="41268" xr:uid="{00000000-0005-0000-0000-0000F3050000}"/>
    <cellStyle name="Comma 11 10 2 2 7" xfId="4480" xr:uid="{00000000-0005-0000-0000-0000F4050000}"/>
    <cellStyle name="Comma 11 10 2 2 8" xfId="30448" xr:uid="{00000000-0005-0000-0000-0000F5050000}"/>
    <cellStyle name="Comma 11 10 2 2 9" xfId="56930" xr:uid="{00000000-0005-0000-0000-0000F6050000}"/>
    <cellStyle name="Comma 11 10 2 3" xfId="5562" xr:uid="{00000000-0005-0000-0000-0000F7050000}"/>
    <cellStyle name="Comma 11 10 2 3 2" xfId="12054" xr:uid="{00000000-0005-0000-0000-0000F8050000}"/>
    <cellStyle name="Comma 11 10 2 3 2 2" xfId="27202" xr:uid="{00000000-0005-0000-0000-0000F9050000}"/>
    <cellStyle name="Comma 11 10 2 3 2 2 2" xfId="53170" xr:uid="{00000000-0005-0000-0000-0000FA050000}"/>
    <cellStyle name="Comma 11 10 2 3 2 3" xfId="38022" xr:uid="{00000000-0005-0000-0000-0000FB050000}"/>
    <cellStyle name="Comma 11 10 2 3 3" xfId="20710" xr:uid="{00000000-0005-0000-0000-0000FC050000}"/>
    <cellStyle name="Comma 11 10 2 3 3 2" xfId="46678" xr:uid="{00000000-0005-0000-0000-0000FD050000}"/>
    <cellStyle name="Comma 11 10 2 3 4" xfId="16382" xr:uid="{00000000-0005-0000-0000-0000FE050000}"/>
    <cellStyle name="Comma 11 10 2 3 4 2" xfId="42350" xr:uid="{00000000-0005-0000-0000-0000FF050000}"/>
    <cellStyle name="Comma 11 10 2 3 5" xfId="31530" xr:uid="{00000000-0005-0000-0000-000000060000}"/>
    <cellStyle name="Comma 11 10 2 3 6" xfId="58012" xr:uid="{00000000-0005-0000-0000-000001060000}"/>
    <cellStyle name="Comma 11 10 2 4" xfId="9890" xr:uid="{00000000-0005-0000-0000-000002060000}"/>
    <cellStyle name="Comma 11 10 2 4 2" xfId="25038" xr:uid="{00000000-0005-0000-0000-000003060000}"/>
    <cellStyle name="Comma 11 10 2 4 2 2" xfId="51006" xr:uid="{00000000-0005-0000-0000-000004060000}"/>
    <cellStyle name="Comma 11 10 2 4 3" xfId="35858" xr:uid="{00000000-0005-0000-0000-000005060000}"/>
    <cellStyle name="Comma 11 10 2 5" xfId="7726" xr:uid="{00000000-0005-0000-0000-000006060000}"/>
    <cellStyle name="Comma 11 10 2 5 2" xfId="22874" xr:uid="{00000000-0005-0000-0000-000007060000}"/>
    <cellStyle name="Comma 11 10 2 5 2 2" xfId="48842" xr:uid="{00000000-0005-0000-0000-000008060000}"/>
    <cellStyle name="Comma 11 10 2 5 3" xfId="33694" xr:uid="{00000000-0005-0000-0000-000009060000}"/>
    <cellStyle name="Comma 11 10 2 6" xfId="18546" xr:uid="{00000000-0005-0000-0000-00000A060000}"/>
    <cellStyle name="Comma 11 10 2 6 2" xfId="44514" xr:uid="{00000000-0005-0000-0000-00000B060000}"/>
    <cellStyle name="Comma 11 10 2 7" xfId="14218" xr:uid="{00000000-0005-0000-0000-00000C060000}"/>
    <cellStyle name="Comma 11 10 2 7 2" xfId="40186" xr:uid="{00000000-0005-0000-0000-00000D060000}"/>
    <cellStyle name="Comma 11 10 2 8" xfId="3398" xr:uid="{00000000-0005-0000-0000-00000E060000}"/>
    <cellStyle name="Comma 11 10 2 9" xfId="29366" xr:uid="{00000000-0005-0000-0000-00000F060000}"/>
    <cellStyle name="Comma 11 10 3" xfId="1775" xr:uid="{00000000-0005-0000-0000-000010060000}"/>
    <cellStyle name="Comma 11 10 3 2" xfId="6103" xr:uid="{00000000-0005-0000-0000-000011060000}"/>
    <cellStyle name="Comma 11 10 3 2 2" xfId="12595" xr:uid="{00000000-0005-0000-0000-000012060000}"/>
    <cellStyle name="Comma 11 10 3 2 2 2" xfId="27743" xr:uid="{00000000-0005-0000-0000-000013060000}"/>
    <cellStyle name="Comma 11 10 3 2 2 2 2" xfId="53711" xr:uid="{00000000-0005-0000-0000-000014060000}"/>
    <cellStyle name="Comma 11 10 3 2 2 3" xfId="38563" xr:uid="{00000000-0005-0000-0000-000015060000}"/>
    <cellStyle name="Comma 11 10 3 2 3" xfId="21251" xr:uid="{00000000-0005-0000-0000-000016060000}"/>
    <cellStyle name="Comma 11 10 3 2 3 2" xfId="47219" xr:uid="{00000000-0005-0000-0000-000017060000}"/>
    <cellStyle name="Comma 11 10 3 2 4" xfId="16923" xr:uid="{00000000-0005-0000-0000-000018060000}"/>
    <cellStyle name="Comma 11 10 3 2 4 2" xfId="42891" xr:uid="{00000000-0005-0000-0000-000019060000}"/>
    <cellStyle name="Comma 11 10 3 2 5" xfId="32071" xr:uid="{00000000-0005-0000-0000-00001A060000}"/>
    <cellStyle name="Comma 11 10 3 2 6" xfId="58553" xr:uid="{00000000-0005-0000-0000-00001B060000}"/>
    <cellStyle name="Comma 11 10 3 3" xfId="10431" xr:uid="{00000000-0005-0000-0000-00001C060000}"/>
    <cellStyle name="Comma 11 10 3 3 2" xfId="25579" xr:uid="{00000000-0005-0000-0000-00001D060000}"/>
    <cellStyle name="Comma 11 10 3 3 2 2" xfId="51547" xr:uid="{00000000-0005-0000-0000-00001E060000}"/>
    <cellStyle name="Comma 11 10 3 3 3" xfId="36399" xr:uid="{00000000-0005-0000-0000-00001F060000}"/>
    <cellStyle name="Comma 11 10 3 4" xfId="8267" xr:uid="{00000000-0005-0000-0000-000020060000}"/>
    <cellStyle name="Comma 11 10 3 4 2" xfId="23415" xr:uid="{00000000-0005-0000-0000-000021060000}"/>
    <cellStyle name="Comma 11 10 3 4 2 2" xfId="49383" xr:uid="{00000000-0005-0000-0000-000022060000}"/>
    <cellStyle name="Comma 11 10 3 4 3" xfId="34235" xr:uid="{00000000-0005-0000-0000-000023060000}"/>
    <cellStyle name="Comma 11 10 3 5" xfId="19087" xr:uid="{00000000-0005-0000-0000-000024060000}"/>
    <cellStyle name="Comma 11 10 3 5 2" xfId="45055" xr:uid="{00000000-0005-0000-0000-000025060000}"/>
    <cellStyle name="Comma 11 10 3 6" xfId="14759" xr:uid="{00000000-0005-0000-0000-000026060000}"/>
    <cellStyle name="Comma 11 10 3 6 2" xfId="40727" xr:uid="{00000000-0005-0000-0000-000027060000}"/>
    <cellStyle name="Comma 11 10 3 7" xfId="3939" xr:uid="{00000000-0005-0000-0000-000028060000}"/>
    <cellStyle name="Comma 11 10 3 8" xfId="29907" xr:uid="{00000000-0005-0000-0000-000029060000}"/>
    <cellStyle name="Comma 11 10 3 9" xfId="56389" xr:uid="{00000000-0005-0000-0000-00002A060000}"/>
    <cellStyle name="Comma 11 10 4" xfId="5021" xr:uid="{00000000-0005-0000-0000-00002B060000}"/>
    <cellStyle name="Comma 11 10 4 2" xfId="11513" xr:uid="{00000000-0005-0000-0000-00002C060000}"/>
    <cellStyle name="Comma 11 10 4 2 2" xfId="26661" xr:uid="{00000000-0005-0000-0000-00002D060000}"/>
    <cellStyle name="Comma 11 10 4 2 2 2" xfId="52629" xr:uid="{00000000-0005-0000-0000-00002E060000}"/>
    <cellStyle name="Comma 11 10 4 2 3" xfId="37481" xr:uid="{00000000-0005-0000-0000-00002F060000}"/>
    <cellStyle name="Comma 11 10 4 3" xfId="20169" xr:uid="{00000000-0005-0000-0000-000030060000}"/>
    <cellStyle name="Comma 11 10 4 3 2" xfId="46137" xr:uid="{00000000-0005-0000-0000-000031060000}"/>
    <cellStyle name="Comma 11 10 4 4" xfId="15841" xr:uid="{00000000-0005-0000-0000-000032060000}"/>
    <cellStyle name="Comma 11 10 4 4 2" xfId="41809" xr:uid="{00000000-0005-0000-0000-000033060000}"/>
    <cellStyle name="Comma 11 10 4 5" xfId="30989" xr:uid="{00000000-0005-0000-0000-000034060000}"/>
    <cellStyle name="Comma 11 10 4 6" xfId="57471" xr:uid="{00000000-0005-0000-0000-000035060000}"/>
    <cellStyle name="Comma 11 10 5" xfId="9349" xr:uid="{00000000-0005-0000-0000-000036060000}"/>
    <cellStyle name="Comma 11 10 5 2" xfId="24497" xr:uid="{00000000-0005-0000-0000-000037060000}"/>
    <cellStyle name="Comma 11 10 5 2 2" xfId="50465" xr:uid="{00000000-0005-0000-0000-000038060000}"/>
    <cellStyle name="Comma 11 10 5 3" xfId="35317" xr:uid="{00000000-0005-0000-0000-000039060000}"/>
    <cellStyle name="Comma 11 10 6" xfId="7185" xr:uid="{00000000-0005-0000-0000-00003A060000}"/>
    <cellStyle name="Comma 11 10 6 2" xfId="22333" xr:uid="{00000000-0005-0000-0000-00003B060000}"/>
    <cellStyle name="Comma 11 10 6 2 2" xfId="48301" xr:uid="{00000000-0005-0000-0000-00003C060000}"/>
    <cellStyle name="Comma 11 10 6 3" xfId="33153" xr:uid="{00000000-0005-0000-0000-00003D060000}"/>
    <cellStyle name="Comma 11 10 7" xfId="18005" xr:uid="{00000000-0005-0000-0000-00003E060000}"/>
    <cellStyle name="Comma 11 10 7 2" xfId="43973" xr:uid="{00000000-0005-0000-0000-00003F060000}"/>
    <cellStyle name="Comma 11 10 8" xfId="13677" xr:uid="{00000000-0005-0000-0000-000040060000}"/>
    <cellStyle name="Comma 11 10 8 2" xfId="39645" xr:uid="{00000000-0005-0000-0000-000041060000}"/>
    <cellStyle name="Comma 11 10 9" xfId="2857" xr:uid="{00000000-0005-0000-0000-000042060000}"/>
    <cellStyle name="Comma 11 11" xfId="104" xr:uid="{00000000-0005-0000-0000-000043060000}"/>
    <cellStyle name="Comma 11 11 10" xfId="28826" xr:uid="{00000000-0005-0000-0000-000044060000}"/>
    <cellStyle name="Comma 11 11 11" xfId="54792" xr:uid="{00000000-0005-0000-0000-000045060000}"/>
    <cellStyle name="Comma 11 11 12" xfId="55308" xr:uid="{00000000-0005-0000-0000-000046060000}"/>
    <cellStyle name="Comma 11 11 13" xfId="1101" xr:uid="{00000000-0005-0000-0000-000047060000}"/>
    <cellStyle name="Comma 11 11 2" xfId="1235" xr:uid="{00000000-0005-0000-0000-000048060000}"/>
    <cellStyle name="Comma 11 11 2 10" xfId="55849" xr:uid="{00000000-0005-0000-0000-000049060000}"/>
    <cellStyle name="Comma 11 11 2 2" xfId="2317" xr:uid="{00000000-0005-0000-0000-00004A060000}"/>
    <cellStyle name="Comma 11 11 2 2 2" xfId="6645" xr:uid="{00000000-0005-0000-0000-00004B060000}"/>
    <cellStyle name="Comma 11 11 2 2 2 2" xfId="13137" xr:uid="{00000000-0005-0000-0000-00004C060000}"/>
    <cellStyle name="Comma 11 11 2 2 2 2 2" xfId="28285" xr:uid="{00000000-0005-0000-0000-00004D060000}"/>
    <cellStyle name="Comma 11 11 2 2 2 2 2 2" xfId="54253" xr:uid="{00000000-0005-0000-0000-00004E060000}"/>
    <cellStyle name="Comma 11 11 2 2 2 2 3" xfId="39105" xr:uid="{00000000-0005-0000-0000-00004F060000}"/>
    <cellStyle name="Comma 11 11 2 2 2 3" xfId="21793" xr:uid="{00000000-0005-0000-0000-000050060000}"/>
    <cellStyle name="Comma 11 11 2 2 2 3 2" xfId="47761" xr:uid="{00000000-0005-0000-0000-000051060000}"/>
    <cellStyle name="Comma 11 11 2 2 2 4" xfId="17465" xr:uid="{00000000-0005-0000-0000-000052060000}"/>
    <cellStyle name="Comma 11 11 2 2 2 4 2" xfId="43433" xr:uid="{00000000-0005-0000-0000-000053060000}"/>
    <cellStyle name="Comma 11 11 2 2 2 5" xfId="32613" xr:uid="{00000000-0005-0000-0000-000054060000}"/>
    <cellStyle name="Comma 11 11 2 2 2 6" xfId="59095" xr:uid="{00000000-0005-0000-0000-000055060000}"/>
    <cellStyle name="Comma 11 11 2 2 3" xfId="10973" xr:uid="{00000000-0005-0000-0000-000056060000}"/>
    <cellStyle name="Comma 11 11 2 2 3 2" xfId="26121" xr:uid="{00000000-0005-0000-0000-000057060000}"/>
    <cellStyle name="Comma 11 11 2 2 3 2 2" xfId="52089" xr:uid="{00000000-0005-0000-0000-000058060000}"/>
    <cellStyle name="Comma 11 11 2 2 3 3" xfId="36941" xr:uid="{00000000-0005-0000-0000-000059060000}"/>
    <cellStyle name="Comma 11 11 2 2 4" xfId="8809" xr:uid="{00000000-0005-0000-0000-00005A060000}"/>
    <cellStyle name="Comma 11 11 2 2 4 2" xfId="23957" xr:uid="{00000000-0005-0000-0000-00005B060000}"/>
    <cellStyle name="Comma 11 11 2 2 4 2 2" xfId="49925" xr:uid="{00000000-0005-0000-0000-00005C060000}"/>
    <cellStyle name="Comma 11 11 2 2 4 3" xfId="34777" xr:uid="{00000000-0005-0000-0000-00005D060000}"/>
    <cellStyle name="Comma 11 11 2 2 5" xfId="19629" xr:uid="{00000000-0005-0000-0000-00005E060000}"/>
    <cellStyle name="Comma 11 11 2 2 5 2" xfId="45597" xr:uid="{00000000-0005-0000-0000-00005F060000}"/>
    <cellStyle name="Comma 11 11 2 2 6" xfId="15301" xr:uid="{00000000-0005-0000-0000-000060060000}"/>
    <cellStyle name="Comma 11 11 2 2 6 2" xfId="41269" xr:uid="{00000000-0005-0000-0000-000061060000}"/>
    <cellStyle name="Comma 11 11 2 2 7" xfId="4481" xr:uid="{00000000-0005-0000-0000-000062060000}"/>
    <cellStyle name="Comma 11 11 2 2 8" xfId="30449" xr:uid="{00000000-0005-0000-0000-000063060000}"/>
    <cellStyle name="Comma 11 11 2 2 9" xfId="56931" xr:uid="{00000000-0005-0000-0000-000064060000}"/>
    <cellStyle name="Comma 11 11 2 3" xfId="5563" xr:uid="{00000000-0005-0000-0000-000065060000}"/>
    <cellStyle name="Comma 11 11 2 3 2" xfId="12055" xr:uid="{00000000-0005-0000-0000-000066060000}"/>
    <cellStyle name="Comma 11 11 2 3 2 2" xfId="27203" xr:uid="{00000000-0005-0000-0000-000067060000}"/>
    <cellStyle name="Comma 11 11 2 3 2 2 2" xfId="53171" xr:uid="{00000000-0005-0000-0000-000068060000}"/>
    <cellStyle name="Comma 11 11 2 3 2 3" xfId="38023" xr:uid="{00000000-0005-0000-0000-000069060000}"/>
    <cellStyle name="Comma 11 11 2 3 3" xfId="20711" xr:uid="{00000000-0005-0000-0000-00006A060000}"/>
    <cellStyle name="Comma 11 11 2 3 3 2" xfId="46679" xr:uid="{00000000-0005-0000-0000-00006B060000}"/>
    <cellStyle name="Comma 11 11 2 3 4" xfId="16383" xr:uid="{00000000-0005-0000-0000-00006C060000}"/>
    <cellStyle name="Comma 11 11 2 3 4 2" xfId="42351" xr:uid="{00000000-0005-0000-0000-00006D060000}"/>
    <cellStyle name="Comma 11 11 2 3 5" xfId="31531" xr:uid="{00000000-0005-0000-0000-00006E060000}"/>
    <cellStyle name="Comma 11 11 2 3 6" xfId="58013" xr:uid="{00000000-0005-0000-0000-00006F060000}"/>
    <cellStyle name="Comma 11 11 2 4" xfId="9891" xr:uid="{00000000-0005-0000-0000-000070060000}"/>
    <cellStyle name="Comma 11 11 2 4 2" xfId="25039" xr:uid="{00000000-0005-0000-0000-000071060000}"/>
    <cellStyle name="Comma 11 11 2 4 2 2" xfId="51007" xr:uid="{00000000-0005-0000-0000-000072060000}"/>
    <cellStyle name="Comma 11 11 2 4 3" xfId="35859" xr:uid="{00000000-0005-0000-0000-000073060000}"/>
    <cellStyle name="Comma 11 11 2 5" xfId="7727" xr:uid="{00000000-0005-0000-0000-000074060000}"/>
    <cellStyle name="Comma 11 11 2 5 2" xfId="22875" xr:uid="{00000000-0005-0000-0000-000075060000}"/>
    <cellStyle name="Comma 11 11 2 5 2 2" xfId="48843" xr:uid="{00000000-0005-0000-0000-000076060000}"/>
    <cellStyle name="Comma 11 11 2 5 3" xfId="33695" xr:uid="{00000000-0005-0000-0000-000077060000}"/>
    <cellStyle name="Comma 11 11 2 6" xfId="18547" xr:uid="{00000000-0005-0000-0000-000078060000}"/>
    <cellStyle name="Comma 11 11 2 6 2" xfId="44515" xr:uid="{00000000-0005-0000-0000-000079060000}"/>
    <cellStyle name="Comma 11 11 2 7" xfId="14219" xr:uid="{00000000-0005-0000-0000-00007A060000}"/>
    <cellStyle name="Comma 11 11 2 7 2" xfId="40187" xr:uid="{00000000-0005-0000-0000-00007B060000}"/>
    <cellStyle name="Comma 11 11 2 8" xfId="3399" xr:uid="{00000000-0005-0000-0000-00007C060000}"/>
    <cellStyle name="Comma 11 11 2 9" xfId="29367" xr:uid="{00000000-0005-0000-0000-00007D060000}"/>
    <cellStyle name="Comma 11 11 3" xfId="1776" xr:uid="{00000000-0005-0000-0000-00007E060000}"/>
    <cellStyle name="Comma 11 11 3 2" xfId="6104" xr:uid="{00000000-0005-0000-0000-00007F060000}"/>
    <cellStyle name="Comma 11 11 3 2 2" xfId="12596" xr:uid="{00000000-0005-0000-0000-000080060000}"/>
    <cellStyle name="Comma 11 11 3 2 2 2" xfId="27744" xr:uid="{00000000-0005-0000-0000-000081060000}"/>
    <cellStyle name="Comma 11 11 3 2 2 2 2" xfId="53712" xr:uid="{00000000-0005-0000-0000-000082060000}"/>
    <cellStyle name="Comma 11 11 3 2 2 3" xfId="38564" xr:uid="{00000000-0005-0000-0000-000083060000}"/>
    <cellStyle name="Comma 11 11 3 2 3" xfId="21252" xr:uid="{00000000-0005-0000-0000-000084060000}"/>
    <cellStyle name="Comma 11 11 3 2 3 2" xfId="47220" xr:uid="{00000000-0005-0000-0000-000085060000}"/>
    <cellStyle name="Comma 11 11 3 2 4" xfId="16924" xr:uid="{00000000-0005-0000-0000-000086060000}"/>
    <cellStyle name="Comma 11 11 3 2 4 2" xfId="42892" xr:uid="{00000000-0005-0000-0000-000087060000}"/>
    <cellStyle name="Comma 11 11 3 2 5" xfId="32072" xr:uid="{00000000-0005-0000-0000-000088060000}"/>
    <cellStyle name="Comma 11 11 3 2 6" xfId="58554" xr:uid="{00000000-0005-0000-0000-000089060000}"/>
    <cellStyle name="Comma 11 11 3 3" xfId="10432" xr:uid="{00000000-0005-0000-0000-00008A060000}"/>
    <cellStyle name="Comma 11 11 3 3 2" xfId="25580" xr:uid="{00000000-0005-0000-0000-00008B060000}"/>
    <cellStyle name="Comma 11 11 3 3 2 2" xfId="51548" xr:uid="{00000000-0005-0000-0000-00008C060000}"/>
    <cellStyle name="Comma 11 11 3 3 3" xfId="36400" xr:uid="{00000000-0005-0000-0000-00008D060000}"/>
    <cellStyle name="Comma 11 11 3 4" xfId="8268" xr:uid="{00000000-0005-0000-0000-00008E060000}"/>
    <cellStyle name="Comma 11 11 3 4 2" xfId="23416" xr:uid="{00000000-0005-0000-0000-00008F060000}"/>
    <cellStyle name="Comma 11 11 3 4 2 2" xfId="49384" xr:uid="{00000000-0005-0000-0000-000090060000}"/>
    <cellStyle name="Comma 11 11 3 4 3" xfId="34236" xr:uid="{00000000-0005-0000-0000-000091060000}"/>
    <cellStyle name="Comma 11 11 3 5" xfId="19088" xr:uid="{00000000-0005-0000-0000-000092060000}"/>
    <cellStyle name="Comma 11 11 3 5 2" xfId="45056" xr:uid="{00000000-0005-0000-0000-000093060000}"/>
    <cellStyle name="Comma 11 11 3 6" xfId="14760" xr:uid="{00000000-0005-0000-0000-000094060000}"/>
    <cellStyle name="Comma 11 11 3 6 2" xfId="40728" xr:uid="{00000000-0005-0000-0000-000095060000}"/>
    <cellStyle name="Comma 11 11 3 7" xfId="3940" xr:uid="{00000000-0005-0000-0000-000096060000}"/>
    <cellStyle name="Comma 11 11 3 8" xfId="29908" xr:uid="{00000000-0005-0000-0000-000097060000}"/>
    <cellStyle name="Comma 11 11 3 9" xfId="56390" xr:uid="{00000000-0005-0000-0000-000098060000}"/>
    <cellStyle name="Comma 11 11 4" xfId="5022" xr:uid="{00000000-0005-0000-0000-000099060000}"/>
    <cellStyle name="Comma 11 11 4 2" xfId="11514" xr:uid="{00000000-0005-0000-0000-00009A060000}"/>
    <cellStyle name="Comma 11 11 4 2 2" xfId="26662" xr:uid="{00000000-0005-0000-0000-00009B060000}"/>
    <cellStyle name="Comma 11 11 4 2 2 2" xfId="52630" xr:uid="{00000000-0005-0000-0000-00009C060000}"/>
    <cellStyle name="Comma 11 11 4 2 3" xfId="37482" xr:uid="{00000000-0005-0000-0000-00009D060000}"/>
    <cellStyle name="Comma 11 11 4 3" xfId="20170" xr:uid="{00000000-0005-0000-0000-00009E060000}"/>
    <cellStyle name="Comma 11 11 4 3 2" xfId="46138" xr:uid="{00000000-0005-0000-0000-00009F060000}"/>
    <cellStyle name="Comma 11 11 4 4" xfId="15842" xr:uid="{00000000-0005-0000-0000-0000A0060000}"/>
    <cellStyle name="Comma 11 11 4 4 2" xfId="41810" xr:uid="{00000000-0005-0000-0000-0000A1060000}"/>
    <cellStyle name="Comma 11 11 4 5" xfId="30990" xr:uid="{00000000-0005-0000-0000-0000A2060000}"/>
    <cellStyle name="Comma 11 11 4 6" xfId="57472" xr:uid="{00000000-0005-0000-0000-0000A3060000}"/>
    <cellStyle name="Comma 11 11 5" xfId="9350" xr:uid="{00000000-0005-0000-0000-0000A4060000}"/>
    <cellStyle name="Comma 11 11 5 2" xfId="24498" xr:uid="{00000000-0005-0000-0000-0000A5060000}"/>
    <cellStyle name="Comma 11 11 5 2 2" xfId="50466" xr:uid="{00000000-0005-0000-0000-0000A6060000}"/>
    <cellStyle name="Comma 11 11 5 3" xfId="35318" xr:uid="{00000000-0005-0000-0000-0000A7060000}"/>
    <cellStyle name="Comma 11 11 6" xfId="7186" xr:uid="{00000000-0005-0000-0000-0000A8060000}"/>
    <cellStyle name="Comma 11 11 6 2" xfId="22334" xr:uid="{00000000-0005-0000-0000-0000A9060000}"/>
    <cellStyle name="Comma 11 11 6 2 2" xfId="48302" xr:uid="{00000000-0005-0000-0000-0000AA060000}"/>
    <cellStyle name="Comma 11 11 6 3" xfId="33154" xr:uid="{00000000-0005-0000-0000-0000AB060000}"/>
    <cellStyle name="Comma 11 11 7" xfId="18006" xr:uid="{00000000-0005-0000-0000-0000AC060000}"/>
    <cellStyle name="Comma 11 11 7 2" xfId="43974" xr:uid="{00000000-0005-0000-0000-0000AD060000}"/>
    <cellStyle name="Comma 11 11 8" xfId="13678" xr:uid="{00000000-0005-0000-0000-0000AE060000}"/>
    <cellStyle name="Comma 11 11 8 2" xfId="39646" xr:uid="{00000000-0005-0000-0000-0000AF060000}"/>
    <cellStyle name="Comma 11 11 9" xfId="2858" xr:uid="{00000000-0005-0000-0000-0000B0060000}"/>
    <cellStyle name="Comma 11 12" xfId="105" xr:uid="{00000000-0005-0000-0000-0000B1060000}"/>
    <cellStyle name="Comma 11 12 10" xfId="28827" xr:uid="{00000000-0005-0000-0000-0000B2060000}"/>
    <cellStyle name="Comma 11 12 11" xfId="55309" xr:uid="{00000000-0005-0000-0000-0000B3060000}"/>
    <cellStyle name="Comma 11 12 12" xfId="1141" xr:uid="{00000000-0005-0000-0000-0000B4060000}"/>
    <cellStyle name="Comma 11 12 2" xfId="1236" xr:uid="{00000000-0005-0000-0000-0000B5060000}"/>
    <cellStyle name="Comma 11 12 2 10" xfId="55850" xr:uid="{00000000-0005-0000-0000-0000B6060000}"/>
    <cellStyle name="Comma 11 12 2 2" xfId="2318" xr:uid="{00000000-0005-0000-0000-0000B7060000}"/>
    <cellStyle name="Comma 11 12 2 2 2" xfId="6646" xr:uid="{00000000-0005-0000-0000-0000B8060000}"/>
    <cellStyle name="Comma 11 12 2 2 2 2" xfId="13138" xr:uid="{00000000-0005-0000-0000-0000B9060000}"/>
    <cellStyle name="Comma 11 12 2 2 2 2 2" xfId="28286" xr:uid="{00000000-0005-0000-0000-0000BA060000}"/>
    <cellStyle name="Comma 11 12 2 2 2 2 2 2" xfId="54254" xr:uid="{00000000-0005-0000-0000-0000BB060000}"/>
    <cellStyle name="Comma 11 12 2 2 2 2 3" xfId="39106" xr:uid="{00000000-0005-0000-0000-0000BC060000}"/>
    <cellStyle name="Comma 11 12 2 2 2 3" xfId="21794" xr:uid="{00000000-0005-0000-0000-0000BD060000}"/>
    <cellStyle name="Comma 11 12 2 2 2 3 2" xfId="47762" xr:uid="{00000000-0005-0000-0000-0000BE060000}"/>
    <cellStyle name="Comma 11 12 2 2 2 4" xfId="17466" xr:uid="{00000000-0005-0000-0000-0000BF060000}"/>
    <cellStyle name="Comma 11 12 2 2 2 4 2" xfId="43434" xr:uid="{00000000-0005-0000-0000-0000C0060000}"/>
    <cellStyle name="Comma 11 12 2 2 2 5" xfId="32614" xr:uid="{00000000-0005-0000-0000-0000C1060000}"/>
    <cellStyle name="Comma 11 12 2 2 2 6" xfId="59096" xr:uid="{00000000-0005-0000-0000-0000C2060000}"/>
    <cellStyle name="Comma 11 12 2 2 3" xfId="10974" xr:uid="{00000000-0005-0000-0000-0000C3060000}"/>
    <cellStyle name="Comma 11 12 2 2 3 2" xfId="26122" xr:uid="{00000000-0005-0000-0000-0000C4060000}"/>
    <cellStyle name="Comma 11 12 2 2 3 2 2" xfId="52090" xr:uid="{00000000-0005-0000-0000-0000C5060000}"/>
    <cellStyle name="Comma 11 12 2 2 3 3" xfId="36942" xr:uid="{00000000-0005-0000-0000-0000C6060000}"/>
    <cellStyle name="Comma 11 12 2 2 4" xfId="8810" xr:uid="{00000000-0005-0000-0000-0000C7060000}"/>
    <cellStyle name="Comma 11 12 2 2 4 2" xfId="23958" xr:uid="{00000000-0005-0000-0000-0000C8060000}"/>
    <cellStyle name="Comma 11 12 2 2 4 2 2" xfId="49926" xr:uid="{00000000-0005-0000-0000-0000C9060000}"/>
    <cellStyle name="Comma 11 12 2 2 4 3" xfId="34778" xr:uid="{00000000-0005-0000-0000-0000CA060000}"/>
    <cellStyle name="Comma 11 12 2 2 5" xfId="19630" xr:uid="{00000000-0005-0000-0000-0000CB060000}"/>
    <cellStyle name="Comma 11 12 2 2 5 2" xfId="45598" xr:uid="{00000000-0005-0000-0000-0000CC060000}"/>
    <cellStyle name="Comma 11 12 2 2 6" xfId="15302" xr:uid="{00000000-0005-0000-0000-0000CD060000}"/>
    <cellStyle name="Comma 11 12 2 2 6 2" xfId="41270" xr:uid="{00000000-0005-0000-0000-0000CE060000}"/>
    <cellStyle name="Comma 11 12 2 2 7" xfId="4482" xr:uid="{00000000-0005-0000-0000-0000CF060000}"/>
    <cellStyle name="Comma 11 12 2 2 8" xfId="30450" xr:uid="{00000000-0005-0000-0000-0000D0060000}"/>
    <cellStyle name="Comma 11 12 2 2 9" xfId="56932" xr:uid="{00000000-0005-0000-0000-0000D1060000}"/>
    <cellStyle name="Comma 11 12 2 3" xfId="5564" xr:uid="{00000000-0005-0000-0000-0000D2060000}"/>
    <cellStyle name="Comma 11 12 2 3 2" xfId="12056" xr:uid="{00000000-0005-0000-0000-0000D3060000}"/>
    <cellStyle name="Comma 11 12 2 3 2 2" xfId="27204" xr:uid="{00000000-0005-0000-0000-0000D4060000}"/>
    <cellStyle name="Comma 11 12 2 3 2 2 2" xfId="53172" xr:uid="{00000000-0005-0000-0000-0000D5060000}"/>
    <cellStyle name="Comma 11 12 2 3 2 3" xfId="38024" xr:uid="{00000000-0005-0000-0000-0000D6060000}"/>
    <cellStyle name="Comma 11 12 2 3 3" xfId="20712" xr:uid="{00000000-0005-0000-0000-0000D7060000}"/>
    <cellStyle name="Comma 11 12 2 3 3 2" xfId="46680" xr:uid="{00000000-0005-0000-0000-0000D8060000}"/>
    <cellStyle name="Comma 11 12 2 3 4" xfId="16384" xr:uid="{00000000-0005-0000-0000-0000D9060000}"/>
    <cellStyle name="Comma 11 12 2 3 4 2" xfId="42352" xr:uid="{00000000-0005-0000-0000-0000DA060000}"/>
    <cellStyle name="Comma 11 12 2 3 5" xfId="31532" xr:uid="{00000000-0005-0000-0000-0000DB060000}"/>
    <cellStyle name="Comma 11 12 2 3 6" xfId="58014" xr:uid="{00000000-0005-0000-0000-0000DC060000}"/>
    <cellStyle name="Comma 11 12 2 4" xfId="9892" xr:uid="{00000000-0005-0000-0000-0000DD060000}"/>
    <cellStyle name="Comma 11 12 2 4 2" xfId="25040" xr:uid="{00000000-0005-0000-0000-0000DE060000}"/>
    <cellStyle name="Comma 11 12 2 4 2 2" xfId="51008" xr:uid="{00000000-0005-0000-0000-0000DF060000}"/>
    <cellStyle name="Comma 11 12 2 4 3" xfId="35860" xr:uid="{00000000-0005-0000-0000-0000E0060000}"/>
    <cellStyle name="Comma 11 12 2 5" xfId="7728" xr:uid="{00000000-0005-0000-0000-0000E1060000}"/>
    <cellStyle name="Comma 11 12 2 5 2" xfId="22876" xr:uid="{00000000-0005-0000-0000-0000E2060000}"/>
    <cellStyle name="Comma 11 12 2 5 2 2" xfId="48844" xr:uid="{00000000-0005-0000-0000-0000E3060000}"/>
    <cellStyle name="Comma 11 12 2 5 3" xfId="33696" xr:uid="{00000000-0005-0000-0000-0000E4060000}"/>
    <cellStyle name="Comma 11 12 2 6" xfId="18548" xr:uid="{00000000-0005-0000-0000-0000E5060000}"/>
    <cellStyle name="Comma 11 12 2 6 2" xfId="44516" xr:uid="{00000000-0005-0000-0000-0000E6060000}"/>
    <cellStyle name="Comma 11 12 2 7" xfId="14220" xr:uid="{00000000-0005-0000-0000-0000E7060000}"/>
    <cellStyle name="Comma 11 12 2 7 2" xfId="40188" xr:uid="{00000000-0005-0000-0000-0000E8060000}"/>
    <cellStyle name="Comma 11 12 2 8" xfId="3400" xr:uid="{00000000-0005-0000-0000-0000E9060000}"/>
    <cellStyle name="Comma 11 12 2 9" xfId="29368" xr:uid="{00000000-0005-0000-0000-0000EA060000}"/>
    <cellStyle name="Comma 11 12 3" xfId="1777" xr:uid="{00000000-0005-0000-0000-0000EB060000}"/>
    <cellStyle name="Comma 11 12 3 2" xfId="6105" xr:uid="{00000000-0005-0000-0000-0000EC060000}"/>
    <cellStyle name="Comma 11 12 3 2 2" xfId="12597" xr:uid="{00000000-0005-0000-0000-0000ED060000}"/>
    <cellStyle name="Comma 11 12 3 2 2 2" xfId="27745" xr:uid="{00000000-0005-0000-0000-0000EE060000}"/>
    <cellStyle name="Comma 11 12 3 2 2 2 2" xfId="53713" xr:uid="{00000000-0005-0000-0000-0000EF060000}"/>
    <cellStyle name="Comma 11 12 3 2 2 3" xfId="38565" xr:uid="{00000000-0005-0000-0000-0000F0060000}"/>
    <cellStyle name="Comma 11 12 3 2 3" xfId="21253" xr:uid="{00000000-0005-0000-0000-0000F1060000}"/>
    <cellStyle name="Comma 11 12 3 2 3 2" xfId="47221" xr:uid="{00000000-0005-0000-0000-0000F2060000}"/>
    <cellStyle name="Comma 11 12 3 2 4" xfId="16925" xr:uid="{00000000-0005-0000-0000-0000F3060000}"/>
    <cellStyle name="Comma 11 12 3 2 4 2" xfId="42893" xr:uid="{00000000-0005-0000-0000-0000F4060000}"/>
    <cellStyle name="Comma 11 12 3 2 5" xfId="32073" xr:uid="{00000000-0005-0000-0000-0000F5060000}"/>
    <cellStyle name="Comma 11 12 3 2 6" xfId="58555" xr:uid="{00000000-0005-0000-0000-0000F6060000}"/>
    <cellStyle name="Comma 11 12 3 3" xfId="10433" xr:uid="{00000000-0005-0000-0000-0000F7060000}"/>
    <cellStyle name="Comma 11 12 3 3 2" xfId="25581" xr:uid="{00000000-0005-0000-0000-0000F8060000}"/>
    <cellStyle name="Comma 11 12 3 3 2 2" xfId="51549" xr:uid="{00000000-0005-0000-0000-0000F9060000}"/>
    <cellStyle name="Comma 11 12 3 3 3" xfId="36401" xr:uid="{00000000-0005-0000-0000-0000FA060000}"/>
    <cellStyle name="Comma 11 12 3 4" xfId="8269" xr:uid="{00000000-0005-0000-0000-0000FB060000}"/>
    <cellStyle name="Comma 11 12 3 4 2" xfId="23417" xr:uid="{00000000-0005-0000-0000-0000FC060000}"/>
    <cellStyle name="Comma 11 12 3 4 2 2" xfId="49385" xr:uid="{00000000-0005-0000-0000-0000FD060000}"/>
    <cellStyle name="Comma 11 12 3 4 3" xfId="34237" xr:uid="{00000000-0005-0000-0000-0000FE060000}"/>
    <cellStyle name="Comma 11 12 3 5" xfId="19089" xr:uid="{00000000-0005-0000-0000-0000FF060000}"/>
    <cellStyle name="Comma 11 12 3 5 2" xfId="45057" xr:uid="{00000000-0005-0000-0000-000000070000}"/>
    <cellStyle name="Comma 11 12 3 6" xfId="14761" xr:uid="{00000000-0005-0000-0000-000001070000}"/>
    <cellStyle name="Comma 11 12 3 6 2" xfId="40729" xr:uid="{00000000-0005-0000-0000-000002070000}"/>
    <cellStyle name="Comma 11 12 3 7" xfId="3941" xr:uid="{00000000-0005-0000-0000-000003070000}"/>
    <cellStyle name="Comma 11 12 3 8" xfId="29909" xr:uid="{00000000-0005-0000-0000-000004070000}"/>
    <cellStyle name="Comma 11 12 3 9" xfId="56391" xr:uid="{00000000-0005-0000-0000-000005070000}"/>
    <cellStyle name="Comma 11 12 4" xfId="5023" xr:uid="{00000000-0005-0000-0000-000006070000}"/>
    <cellStyle name="Comma 11 12 4 2" xfId="11515" xr:uid="{00000000-0005-0000-0000-000007070000}"/>
    <cellStyle name="Comma 11 12 4 2 2" xfId="26663" xr:uid="{00000000-0005-0000-0000-000008070000}"/>
    <cellStyle name="Comma 11 12 4 2 2 2" xfId="52631" xr:uid="{00000000-0005-0000-0000-000009070000}"/>
    <cellStyle name="Comma 11 12 4 2 3" xfId="37483" xr:uid="{00000000-0005-0000-0000-00000A070000}"/>
    <cellStyle name="Comma 11 12 4 3" xfId="20171" xr:uid="{00000000-0005-0000-0000-00000B070000}"/>
    <cellStyle name="Comma 11 12 4 3 2" xfId="46139" xr:uid="{00000000-0005-0000-0000-00000C070000}"/>
    <cellStyle name="Comma 11 12 4 4" xfId="15843" xr:uid="{00000000-0005-0000-0000-00000D070000}"/>
    <cellStyle name="Comma 11 12 4 4 2" xfId="41811" xr:uid="{00000000-0005-0000-0000-00000E070000}"/>
    <cellStyle name="Comma 11 12 4 5" xfId="30991" xr:uid="{00000000-0005-0000-0000-00000F070000}"/>
    <cellStyle name="Comma 11 12 4 6" xfId="57473" xr:uid="{00000000-0005-0000-0000-000010070000}"/>
    <cellStyle name="Comma 11 12 5" xfId="9351" xr:uid="{00000000-0005-0000-0000-000011070000}"/>
    <cellStyle name="Comma 11 12 5 2" xfId="24499" xr:uid="{00000000-0005-0000-0000-000012070000}"/>
    <cellStyle name="Comma 11 12 5 2 2" xfId="50467" xr:uid="{00000000-0005-0000-0000-000013070000}"/>
    <cellStyle name="Comma 11 12 5 3" xfId="35319" xr:uid="{00000000-0005-0000-0000-000014070000}"/>
    <cellStyle name="Comma 11 12 6" xfId="7187" xr:uid="{00000000-0005-0000-0000-000015070000}"/>
    <cellStyle name="Comma 11 12 6 2" xfId="22335" xr:uid="{00000000-0005-0000-0000-000016070000}"/>
    <cellStyle name="Comma 11 12 6 2 2" xfId="48303" xr:uid="{00000000-0005-0000-0000-000017070000}"/>
    <cellStyle name="Comma 11 12 6 3" xfId="33155" xr:uid="{00000000-0005-0000-0000-000018070000}"/>
    <cellStyle name="Comma 11 12 7" xfId="18007" xr:uid="{00000000-0005-0000-0000-000019070000}"/>
    <cellStyle name="Comma 11 12 7 2" xfId="43975" xr:uid="{00000000-0005-0000-0000-00001A070000}"/>
    <cellStyle name="Comma 11 12 8" xfId="13679" xr:uid="{00000000-0005-0000-0000-00001B070000}"/>
    <cellStyle name="Comma 11 12 8 2" xfId="39647" xr:uid="{00000000-0005-0000-0000-00001C070000}"/>
    <cellStyle name="Comma 11 12 9" xfId="2859" xr:uid="{00000000-0005-0000-0000-00001D070000}"/>
    <cellStyle name="Comma 11 13" xfId="106" xr:uid="{00000000-0005-0000-0000-00001E070000}"/>
    <cellStyle name="Comma 11 13 10" xfId="28828" xr:uid="{00000000-0005-0000-0000-00001F070000}"/>
    <cellStyle name="Comma 11 13 11" xfId="55310" xr:uid="{00000000-0005-0000-0000-000020070000}"/>
    <cellStyle name="Comma 11 13 12" xfId="1181" xr:uid="{00000000-0005-0000-0000-000021070000}"/>
    <cellStyle name="Comma 11 13 2" xfId="1237" xr:uid="{00000000-0005-0000-0000-000022070000}"/>
    <cellStyle name="Comma 11 13 2 10" xfId="55851" xr:uid="{00000000-0005-0000-0000-000023070000}"/>
    <cellStyle name="Comma 11 13 2 2" xfId="2319" xr:uid="{00000000-0005-0000-0000-000024070000}"/>
    <cellStyle name="Comma 11 13 2 2 2" xfId="6647" xr:uid="{00000000-0005-0000-0000-000025070000}"/>
    <cellStyle name="Comma 11 13 2 2 2 2" xfId="13139" xr:uid="{00000000-0005-0000-0000-000026070000}"/>
    <cellStyle name="Comma 11 13 2 2 2 2 2" xfId="28287" xr:uid="{00000000-0005-0000-0000-000027070000}"/>
    <cellStyle name="Comma 11 13 2 2 2 2 2 2" xfId="54255" xr:uid="{00000000-0005-0000-0000-000028070000}"/>
    <cellStyle name="Comma 11 13 2 2 2 2 3" xfId="39107" xr:uid="{00000000-0005-0000-0000-000029070000}"/>
    <cellStyle name="Comma 11 13 2 2 2 3" xfId="21795" xr:uid="{00000000-0005-0000-0000-00002A070000}"/>
    <cellStyle name="Comma 11 13 2 2 2 3 2" xfId="47763" xr:uid="{00000000-0005-0000-0000-00002B070000}"/>
    <cellStyle name="Comma 11 13 2 2 2 4" xfId="17467" xr:uid="{00000000-0005-0000-0000-00002C070000}"/>
    <cellStyle name="Comma 11 13 2 2 2 4 2" xfId="43435" xr:uid="{00000000-0005-0000-0000-00002D070000}"/>
    <cellStyle name="Comma 11 13 2 2 2 5" xfId="32615" xr:uid="{00000000-0005-0000-0000-00002E070000}"/>
    <cellStyle name="Comma 11 13 2 2 2 6" xfId="59097" xr:uid="{00000000-0005-0000-0000-00002F070000}"/>
    <cellStyle name="Comma 11 13 2 2 3" xfId="10975" xr:uid="{00000000-0005-0000-0000-000030070000}"/>
    <cellStyle name="Comma 11 13 2 2 3 2" xfId="26123" xr:uid="{00000000-0005-0000-0000-000031070000}"/>
    <cellStyle name="Comma 11 13 2 2 3 2 2" xfId="52091" xr:uid="{00000000-0005-0000-0000-000032070000}"/>
    <cellStyle name="Comma 11 13 2 2 3 3" xfId="36943" xr:uid="{00000000-0005-0000-0000-000033070000}"/>
    <cellStyle name="Comma 11 13 2 2 4" xfId="8811" xr:uid="{00000000-0005-0000-0000-000034070000}"/>
    <cellStyle name="Comma 11 13 2 2 4 2" xfId="23959" xr:uid="{00000000-0005-0000-0000-000035070000}"/>
    <cellStyle name="Comma 11 13 2 2 4 2 2" xfId="49927" xr:uid="{00000000-0005-0000-0000-000036070000}"/>
    <cellStyle name="Comma 11 13 2 2 4 3" xfId="34779" xr:uid="{00000000-0005-0000-0000-000037070000}"/>
    <cellStyle name="Comma 11 13 2 2 5" xfId="19631" xr:uid="{00000000-0005-0000-0000-000038070000}"/>
    <cellStyle name="Comma 11 13 2 2 5 2" xfId="45599" xr:uid="{00000000-0005-0000-0000-000039070000}"/>
    <cellStyle name="Comma 11 13 2 2 6" xfId="15303" xr:uid="{00000000-0005-0000-0000-00003A070000}"/>
    <cellStyle name="Comma 11 13 2 2 6 2" xfId="41271" xr:uid="{00000000-0005-0000-0000-00003B070000}"/>
    <cellStyle name="Comma 11 13 2 2 7" xfId="4483" xr:uid="{00000000-0005-0000-0000-00003C070000}"/>
    <cellStyle name="Comma 11 13 2 2 8" xfId="30451" xr:uid="{00000000-0005-0000-0000-00003D070000}"/>
    <cellStyle name="Comma 11 13 2 2 9" xfId="56933" xr:uid="{00000000-0005-0000-0000-00003E070000}"/>
    <cellStyle name="Comma 11 13 2 3" xfId="5565" xr:uid="{00000000-0005-0000-0000-00003F070000}"/>
    <cellStyle name="Comma 11 13 2 3 2" xfId="12057" xr:uid="{00000000-0005-0000-0000-000040070000}"/>
    <cellStyle name="Comma 11 13 2 3 2 2" xfId="27205" xr:uid="{00000000-0005-0000-0000-000041070000}"/>
    <cellStyle name="Comma 11 13 2 3 2 2 2" xfId="53173" xr:uid="{00000000-0005-0000-0000-000042070000}"/>
    <cellStyle name="Comma 11 13 2 3 2 3" xfId="38025" xr:uid="{00000000-0005-0000-0000-000043070000}"/>
    <cellStyle name="Comma 11 13 2 3 3" xfId="20713" xr:uid="{00000000-0005-0000-0000-000044070000}"/>
    <cellStyle name="Comma 11 13 2 3 3 2" xfId="46681" xr:uid="{00000000-0005-0000-0000-000045070000}"/>
    <cellStyle name="Comma 11 13 2 3 4" xfId="16385" xr:uid="{00000000-0005-0000-0000-000046070000}"/>
    <cellStyle name="Comma 11 13 2 3 4 2" xfId="42353" xr:uid="{00000000-0005-0000-0000-000047070000}"/>
    <cellStyle name="Comma 11 13 2 3 5" xfId="31533" xr:uid="{00000000-0005-0000-0000-000048070000}"/>
    <cellStyle name="Comma 11 13 2 3 6" xfId="58015" xr:uid="{00000000-0005-0000-0000-000049070000}"/>
    <cellStyle name="Comma 11 13 2 4" xfId="9893" xr:uid="{00000000-0005-0000-0000-00004A070000}"/>
    <cellStyle name="Comma 11 13 2 4 2" xfId="25041" xr:uid="{00000000-0005-0000-0000-00004B070000}"/>
    <cellStyle name="Comma 11 13 2 4 2 2" xfId="51009" xr:uid="{00000000-0005-0000-0000-00004C070000}"/>
    <cellStyle name="Comma 11 13 2 4 3" xfId="35861" xr:uid="{00000000-0005-0000-0000-00004D070000}"/>
    <cellStyle name="Comma 11 13 2 5" xfId="7729" xr:uid="{00000000-0005-0000-0000-00004E070000}"/>
    <cellStyle name="Comma 11 13 2 5 2" xfId="22877" xr:uid="{00000000-0005-0000-0000-00004F070000}"/>
    <cellStyle name="Comma 11 13 2 5 2 2" xfId="48845" xr:uid="{00000000-0005-0000-0000-000050070000}"/>
    <cellStyle name="Comma 11 13 2 5 3" xfId="33697" xr:uid="{00000000-0005-0000-0000-000051070000}"/>
    <cellStyle name="Comma 11 13 2 6" xfId="18549" xr:uid="{00000000-0005-0000-0000-000052070000}"/>
    <cellStyle name="Comma 11 13 2 6 2" xfId="44517" xr:uid="{00000000-0005-0000-0000-000053070000}"/>
    <cellStyle name="Comma 11 13 2 7" xfId="14221" xr:uid="{00000000-0005-0000-0000-000054070000}"/>
    <cellStyle name="Comma 11 13 2 7 2" xfId="40189" xr:uid="{00000000-0005-0000-0000-000055070000}"/>
    <cellStyle name="Comma 11 13 2 8" xfId="3401" xr:uid="{00000000-0005-0000-0000-000056070000}"/>
    <cellStyle name="Comma 11 13 2 9" xfId="29369" xr:uid="{00000000-0005-0000-0000-000057070000}"/>
    <cellStyle name="Comma 11 13 3" xfId="1778" xr:uid="{00000000-0005-0000-0000-000058070000}"/>
    <cellStyle name="Comma 11 13 3 2" xfId="6106" xr:uid="{00000000-0005-0000-0000-000059070000}"/>
    <cellStyle name="Comma 11 13 3 2 2" xfId="12598" xr:uid="{00000000-0005-0000-0000-00005A070000}"/>
    <cellStyle name="Comma 11 13 3 2 2 2" xfId="27746" xr:uid="{00000000-0005-0000-0000-00005B070000}"/>
    <cellStyle name="Comma 11 13 3 2 2 2 2" xfId="53714" xr:uid="{00000000-0005-0000-0000-00005C070000}"/>
    <cellStyle name="Comma 11 13 3 2 2 3" xfId="38566" xr:uid="{00000000-0005-0000-0000-00005D070000}"/>
    <cellStyle name="Comma 11 13 3 2 3" xfId="21254" xr:uid="{00000000-0005-0000-0000-00005E070000}"/>
    <cellStyle name="Comma 11 13 3 2 3 2" xfId="47222" xr:uid="{00000000-0005-0000-0000-00005F070000}"/>
    <cellStyle name="Comma 11 13 3 2 4" xfId="16926" xr:uid="{00000000-0005-0000-0000-000060070000}"/>
    <cellStyle name="Comma 11 13 3 2 4 2" xfId="42894" xr:uid="{00000000-0005-0000-0000-000061070000}"/>
    <cellStyle name="Comma 11 13 3 2 5" xfId="32074" xr:uid="{00000000-0005-0000-0000-000062070000}"/>
    <cellStyle name="Comma 11 13 3 2 6" xfId="58556" xr:uid="{00000000-0005-0000-0000-000063070000}"/>
    <cellStyle name="Comma 11 13 3 3" xfId="10434" xr:uid="{00000000-0005-0000-0000-000064070000}"/>
    <cellStyle name="Comma 11 13 3 3 2" xfId="25582" xr:uid="{00000000-0005-0000-0000-000065070000}"/>
    <cellStyle name="Comma 11 13 3 3 2 2" xfId="51550" xr:uid="{00000000-0005-0000-0000-000066070000}"/>
    <cellStyle name="Comma 11 13 3 3 3" xfId="36402" xr:uid="{00000000-0005-0000-0000-000067070000}"/>
    <cellStyle name="Comma 11 13 3 4" xfId="8270" xr:uid="{00000000-0005-0000-0000-000068070000}"/>
    <cellStyle name="Comma 11 13 3 4 2" xfId="23418" xr:uid="{00000000-0005-0000-0000-000069070000}"/>
    <cellStyle name="Comma 11 13 3 4 2 2" xfId="49386" xr:uid="{00000000-0005-0000-0000-00006A070000}"/>
    <cellStyle name="Comma 11 13 3 4 3" xfId="34238" xr:uid="{00000000-0005-0000-0000-00006B070000}"/>
    <cellStyle name="Comma 11 13 3 5" xfId="19090" xr:uid="{00000000-0005-0000-0000-00006C070000}"/>
    <cellStyle name="Comma 11 13 3 5 2" xfId="45058" xr:uid="{00000000-0005-0000-0000-00006D070000}"/>
    <cellStyle name="Comma 11 13 3 6" xfId="14762" xr:uid="{00000000-0005-0000-0000-00006E070000}"/>
    <cellStyle name="Comma 11 13 3 6 2" xfId="40730" xr:uid="{00000000-0005-0000-0000-00006F070000}"/>
    <cellStyle name="Comma 11 13 3 7" xfId="3942" xr:uid="{00000000-0005-0000-0000-000070070000}"/>
    <cellStyle name="Comma 11 13 3 8" xfId="29910" xr:uid="{00000000-0005-0000-0000-000071070000}"/>
    <cellStyle name="Comma 11 13 3 9" xfId="56392" xr:uid="{00000000-0005-0000-0000-000072070000}"/>
    <cellStyle name="Comma 11 13 4" xfId="5024" xr:uid="{00000000-0005-0000-0000-000073070000}"/>
    <cellStyle name="Comma 11 13 4 2" xfId="11516" xr:uid="{00000000-0005-0000-0000-000074070000}"/>
    <cellStyle name="Comma 11 13 4 2 2" xfId="26664" xr:uid="{00000000-0005-0000-0000-000075070000}"/>
    <cellStyle name="Comma 11 13 4 2 2 2" xfId="52632" xr:uid="{00000000-0005-0000-0000-000076070000}"/>
    <cellStyle name="Comma 11 13 4 2 3" xfId="37484" xr:uid="{00000000-0005-0000-0000-000077070000}"/>
    <cellStyle name="Comma 11 13 4 3" xfId="20172" xr:uid="{00000000-0005-0000-0000-000078070000}"/>
    <cellStyle name="Comma 11 13 4 3 2" xfId="46140" xr:uid="{00000000-0005-0000-0000-000079070000}"/>
    <cellStyle name="Comma 11 13 4 4" xfId="15844" xr:uid="{00000000-0005-0000-0000-00007A070000}"/>
    <cellStyle name="Comma 11 13 4 4 2" xfId="41812" xr:uid="{00000000-0005-0000-0000-00007B070000}"/>
    <cellStyle name="Comma 11 13 4 5" xfId="30992" xr:uid="{00000000-0005-0000-0000-00007C070000}"/>
    <cellStyle name="Comma 11 13 4 6" xfId="57474" xr:uid="{00000000-0005-0000-0000-00007D070000}"/>
    <cellStyle name="Comma 11 13 5" xfId="9352" xr:uid="{00000000-0005-0000-0000-00007E070000}"/>
    <cellStyle name="Comma 11 13 5 2" xfId="24500" xr:uid="{00000000-0005-0000-0000-00007F070000}"/>
    <cellStyle name="Comma 11 13 5 2 2" xfId="50468" xr:uid="{00000000-0005-0000-0000-000080070000}"/>
    <cellStyle name="Comma 11 13 5 3" xfId="35320" xr:uid="{00000000-0005-0000-0000-000081070000}"/>
    <cellStyle name="Comma 11 13 6" xfId="7188" xr:uid="{00000000-0005-0000-0000-000082070000}"/>
    <cellStyle name="Comma 11 13 6 2" xfId="22336" xr:uid="{00000000-0005-0000-0000-000083070000}"/>
    <cellStyle name="Comma 11 13 6 2 2" xfId="48304" xr:uid="{00000000-0005-0000-0000-000084070000}"/>
    <cellStyle name="Comma 11 13 6 3" xfId="33156" xr:uid="{00000000-0005-0000-0000-000085070000}"/>
    <cellStyle name="Comma 11 13 7" xfId="18008" xr:uid="{00000000-0005-0000-0000-000086070000}"/>
    <cellStyle name="Comma 11 13 7 2" xfId="43976" xr:uid="{00000000-0005-0000-0000-000087070000}"/>
    <cellStyle name="Comma 11 13 8" xfId="13680" xr:uid="{00000000-0005-0000-0000-000088070000}"/>
    <cellStyle name="Comma 11 13 8 2" xfId="39648" xr:uid="{00000000-0005-0000-0000-000089070000}"/>
    <cellStyle name="Comma 11 13 9" xfId="2860" xr:uid="{00000000-0005-0000-0000-00008A070000}"/>
    <cellStyle name="Comma 11 14" xfId="1233" xr:uid="{00000000-0005-0000-0000-00008B070000}"/>
    <cellStyle name="Comma 11 14 10" xfId="55847" xr:uid="{00000000-0005-0000-0000-00008C070000}"/>
    <cellStyle name="Comma 11 14 2" xfId="2315" xr:uid="{00000000-0005-0000-0000-00008D070000}"/>
    <cellStyle name="Comma 11 14 2 2" xfId="6643" xr:uid="{00000000-0005-0000-0000-00008E070000}"/>
    <cellStyle name="Comma 11 14 2 2 2" xfId="13135" xr:uid="{00000000-0005-0000-0000-00008F070000}"/>
    <cellStyle name="Comma 11 14 2 2 2 2" xfId="28283" xr:uid="{00000000-0005-0000-0000-000090070000}"/>
    <cellStyle name="Comma 11 14 2 2 2 2 2" xfId="54251" xr:uid="{00000000-0005-0000-0000-000091070000}"/>
    <cellStyle name="Comma 11 14 2 2 2 3" xfId="39103" xr:uid="{00000000-0005-0000-0000-000092070000}"/>
    <cellStyle name="Comma 11 14 2 2 3" xfId="21791" xr:uid="{00000000-0005-0000-0000-000093070000}"/>
    <cellStyle name="Comma 11 14 2 2 3 2" xfId="47759" xr:uid="{00000000-0005-0000-0000-000094070000}"/>
    <cellStyle name="Comma 11 14 2 2 4" xfId="17463" xr:uid="{00000000-0005-0000-0000-000095070000}"/>
    <cellStyle name="Comma 11 14 2 2 4 2" xfId="43431" xr:uid="{00000000-0005-0000-0000-000096070000}"/>
    <cellStyle name="Comma 11 14 2 2 5" xfId="32611" xr:uid="{00000000-0005-0000-0000-000097070000}"/>
    <cellStyle name="Comma 11 14 2 2 6" xfId="59093" xr:uid="{00000000-0005-0000-0000-000098070000}"/>
    <cellStyle name="Comma 11 14 2 3" xfId="10971" xr:uid="{00000000-0005-0000-0000-000099070000}"/>
    <cellStyle name="Comma 11 14 2 3 2" xfId="26119" xr:uid="{00000000-0005-0000-0000-00009A070000}"/>
    <cellStyle name="Comma 11 14 2 3 2 2" xfId="52087" xr:uid="{00000000-0005-0000-0000-00009B070000}"/>
    <cellStyle name="Comma 11 14 2 3 3" xfId="36939" xr:uid="{00000000-0005-0000-0000-00009C070000}"/>
    <cellStyle name="Comma 11 14 2 4" xfId="8807" xr:uid="{00000000-0005-0000-0000-00009D070000}"/>
    <cellStyle name="Comma 11 14 2 4 2" xfId="23955" xr:uid="{00000000-0005-0000-0000-00009E070000}"/>
    <cellStyle name="Comma 11 14 2 4 2 2" xfId="49923" xr:uid="{00000000-0005-0000-0000-00009F070000}"/>
    <cellStyle name="Comma 11 14 2 4 3" xfId="34775" xr:uid="{00000000-0005-0000-0000-0000A0070000}"/>
    <cellStyle name="Comma 11 14 2 5" xfId="19627" xr:uid="{00000000-0005-0000-0000-0000A1070000}"/>
    <cellStyle name="Comma 11 14 2 5 2" xfId="45595" xr:uid="{00000000-0005-0000-0000-0000A2070000}"/>
    <cellStyle name="Comma 11 14 2 6" xfId="15299" xr:uid="{00000000-0005-0000-0000-0000A3070000}"/>
    <cellStyle name="Comma 11 14 2 6 2" xfId="41267" xr:uid="{00000000-0005-0000-0000-0000A4070000}"/>
    <cellStyle name="Comma 11 14 2 7" xfId="4479" xr:uid="{00000000-0005-0000-0000-0000A5070000}"/>
    <cellStyle name="Comma 11 14 2 8" xfId="30447" xr:uid="{00000000-0005-0000-0000-0000A6070000}"/>
    <cellStyle name="Comma 11 14 2 9" xfId="56929" xr:uid="{00000000-0005-0000-0000-0000A7070000}"/>
    <cellStyle name="Comma 11 14 3" xfId="5561" xr:uid="{00000000-0005-0000-0000-0000A8070000}"/>
    <cellStyle name="Comma 11 14 3 2" xfId="12053" xr:uid="{00000000-0005-0000-0000-0000A9070000}"/>
    <cellStyle name="Comma 11 14 3 2 2" xfId="27201" xr:uid="{00000000-0005-0000-0000-0000AA070000}"/>
    <cellStyle name="Comma 11 14 3 2 2 2" xfId="53169" xr:uid="{00000000-0005-0000-0000-0000AB070000}"/>
    <cellStyle name="Comma 11 14 3 2 3" xfId="38021" xr:uid="{00000000-0005-0000-0000-0000AC070000}"/>
    <cellStyle name="Comma 11 14 3 3" xfId="20709" xr:uid="{00000000-0005-0000-0000-0000AD070000}"/>
    <cellStyle name="Comma 11 14 3 3 2" xfId="46677" xr:uid="{00000000-0005-0000-0000-0000AE070000}"/>
    <cellStyle name="Comma 11 14 3 4" xfId="16381" xr:uid="{00000000-0005-0000-0000-0000AF070000}"/>
    <cellStyle name="Comma 11 14 3 4 2" xfId="42349" xr:uid="{00000000-0005-0000-0000-0000B0070000}"/>
    <cellStyle name="Comma 11 14 3 5" xfId="31529" xr:uid="{00000000-0005-0000-0000-0000B1070000}"/>
    <cellStyle name="Comma 11 14 3 6" xfId="58011" xr:uid="{00000000-0005-0000-0000-0000B2070000}"/>
    <cellStyle name="Comma 11 14 4" xfId="9889" xr:uid="{00000000-0005-0000-0000-0000B3070000}"/>
    <cellStyle name="Comma 11 14 4 2" xfId="25037" xr:uid="{00000000-0005-0000-0000-0000B4070000}"/>
    <cellStyle name="Comma 11 14 4 2 2" xfId="51005" xr:uid="{00000000-0005-0000-0000-0000B5070000}"/>
    <cellStyle name="Comma 11 14 4 3" xfId="35857" xr:uid="{00000000-0005-0000-0000-0000B6070000}"/>
    <cellStyle name="Comma 11 14 5" xfId="7725" xr:uid="{00000000-0005-0000-0000-0000B7070000}"/>
    <cellStyle name="Comma 11 14 5 2" xfId="22873" xr:uid="{00000000-0005-0000-0000-0000B8070000}"/>
    <cellStyle name="Comma 11 14 5 2 2" xfId="48841" xr:uid="{00000000-0005-0000-0000-0000B9070000}"/>
    <cellStyle name="Comma 11 14 5 3" xfId="33693" xr:uid="{00000000-0005-0000-0000-0000BA070000}"/>
    <cellStyle name="Comma 11 14 6" xfId="18545" xr:uid="{00000000-0005-0000-0000-0000BB070000}"/>
    <cellStyle name="Comma 11 14 6 2" xfId="44513" xr:uid="{00000000-0005-0000-0000-0000BC070000}"/>
    <cellStyle name="Comma 11 14 7" xfId="14217" xr:uid="{00000000-0005-0000-0000-0000BD070000}"/>
    <cellStyle name="Comma 11 14 7 2" xfId="40185" xr:uid="{00000000-0005-0000-0000-0000BE070000}"/>
    <cellStyle name="Comma 11 14 8" xfId="3397" xr:uid="{00000000-0005-0000-0000-0000BF070000}"/>
    <cellStyle name="Comma 11 14 9" xfId="29365" xr:uid="{00000000-0005-0000-0000-0000C0070000}"/>
    <cellStyle name="Comma 11 15" xfId="1774" xr:uid="{00000000-0005-0000-0000-0000C1070000}"/>
    <cellStyle name="Comma 11 15 2" xfId="6102" xr:uid="{00000000-0005-0000-0000-0000C2070000}"/>
    <cellStyle name="Comma 11 15 2 2" xfId="12594" xr:uid="{00000000-0005-0000-0000-0000C3070000}"/>
    <cellStyle name="Comma 11 15 2 2 2" xfId="27742" xr:uid="{00000000-0005-0000-0000-0000C4070000}"/>
    <cellStyle name="Comma 11 15 2 2 2 2" xfId="53710" xr:uid="{00000000-0005-0000-0000-0000C5070000}"/>
    <cellStyle name="Comma 11 15 2 2 3" xfId="38562" xr:uid="{00000000-0005-0000-0000-0000C6070000}"/>
    <cellStyle name="Comma 11 15 2 3" xfId="21250" xr:uid="{00000000-0005-0000-0000-0000C7070000}"/>
    <cellStyle name="Comma 11 15 2 3 2" xfId="47218" xr:uid="{00000000-0005-0000-0000-0000C8070000}"/>
    <cellStyle name="Comma 11 15 2 4" xfId="16922" xr:uid="{00000000-0005-0000-0000-0000C9070000}"/>
    <cellStyle name="Comma 11 15 2 4 2" xfId="42890" xr:uid="{00000000-0005-0000-0000-0000CA070000}"/>
    <cellStyle name="Comma 11 15 2 5" xfId="32070" xr:uid="{00000000-0005-0000-0000-0000CB070000}"/>
    <cellStyle name="Comma 11 15 2 6" xfId="58552" xr:uid="{00000000-0005-0000-0000-0000CC070000}"/>
    <cellStyle name="Comma 11 15 3" xfId="10430" xr:uid="{00000000-0005-0000-0000-0000CD070000}"/>
    <cellStyle name="Comma 11 15 3 2" xfId="25578" xr:uid="{00000000-0005-0000-0000-0000CE070000}"/>
    <cellStyle name="Comma 11 15 3 2 2" xfId="51546" xr:uid="{00000000-0005-0000-0000-0000CF070000}"/>
    <cellStyle name="Comma 11 15 3 3" xfId="36398" xr:uid="{00000000-0005-0000-0000-0000D0070000}"/>
    <cellStyle name="Comma 11 15 4" xfId="8266" xr:uid="{00000000-0005-0000-0000-0000D1070000}"/>
    <cellStyle name="Comma 11 15 4 2" xfId="23414" xr:uid="{00000000-0005-0000-0000-0000D2070000}"/>
    <cellStyle name="Comma 11 15 4 2 2" xfId="49382" xr:uid="{00000000-0005-0000-0000-0000D3070000}"/>
    <cellStyle name="Comma 11 15 4 3" xfId="34234" xr:uid="{00000000-0005-0000-0000-0000D4070000}"/>
    <cellStyle name="Comma 11 15 5" xfId="19086" xr:uid="{00000000-0005-0000-0000-0000D5070000}"/>
    <cellStyle name="Comma 11 15 5 2" xfId="45054" xr:uid="{00000000-0005-0000-0000-0000D6070000}"/>
    <cellStyle name="Comma 11 15 6" xfId="14758" xr:uid="{00000000-0005-0000-0000-0000D7070000}"/>
    <cellStyle name="Comma 11 15 6 2" xfId="40726" xr:uid="{00000000-0005-0000-0000-0000D8070000}"/>
    <cellStyle name="Comma 11 15 7" xfId="3938" xr:uid="{00000000-0005-0000-0000-0000D9070000}"/>
    <cellStyle name="Comma 11 15 8" xfId="29906" xr:uid="{00000000-0005-0000-0000-0000DA070000}"/>
    <cellStyle name="Comma 11 15 9" xfId="56388" xr:uid="{00000000-0005-0000-0000-0000DB070000}"/>
    <cellStyle name="Comma 11 16" xfId="5020" xr:uid="{00000000-0005-0000-0000-0000DC070000}"/>
    <cellStyle name="Comma 11 16 2" xfId="11512" xr:uid="{00000000-0005-0000-0000-0000DD070000}"/>
    <cellStyle name="Comma 11 16 2 2" xfId="26660" xr:uid="{00000000-0005-0000-0000-0000DE070000}"/>
    <cellStyle name="Comma 11 16 2 2 2" xfId="52628" xr:uid="{00000000-0005-0000-0000-0000DF070000}"/>
    <cellStyle name="Comma 11 16 2 3" xfId="37480" xr:uid="{00000000-0005-0000-0000-0000E0070000}"/>
    <cellStyle name="Comma 11 16 3" xfId="20168" xr:uid="{00000000-0005-0000-0000-0000E1070000}"/>
    <cellStyle name="Comma 11 16 3 2" xfId="46136" xr:uid="{00000000-0005-0000-0000-0000E2070000}"/>
    <cellStyle name="Comma 11 16 4" xfId="15840" xr:uid="{00000000-0005-0000-0000-0000E3070000}"/>
    <cellStyle name="Comma 11 16 4 2" xfId="41808" xr:uid="{00000000-0005-0000-0000-0000E4070000}"/>
    <cellStyle name="Comma 11 16 5" xfId="30988" xr:uid="{00000000-0005-0000-0000-0000E5070000}"/>
    <cellStyle name="Comma 11 16 6" xfId="57470" xr:uid="{00000000-0005-0000-0000-0000E6070000}"/>
    <cellStyle name="Comma 11 17" xfId="9348" xr:uid="{00000000-0005-0000-0000-0000E7070000}"/>
    <cellStyle name="Comma 11 17 2" xfId="24496" xr:uid="{00000000-0005-0000-0000-0000E8070000}"/>
    <cellStyle name="Comma 11 17 2 2" xfId="50464" xr:uid="{00000000-0005-0000-0000-0000E9070000}"/>
    <cellStyle name="Comma 11 17 3" xfId="35316" xr:uid="{00000000-0005-0000-0000-0000EA070000}"/>
    <cellStyle name="Comma 11 18" xfId="7184" xr:uid="{00000000-0005-0000-0000-0000EB070000}"/>
    <cellStyle name="Comma 11 18 2" xfId="22332" xr:uid="{00000000-0005-0000-0000-0000EC070000}"/>
    <cellStyle name="Comma 11 18 2 2" xfId="48300" xr:uid="{00000000-0005-0000-0000-0000ED070000}"/>
    <cellStyle name="Comma 11 18 3" xfId="33152" xr:uid="{00000000-0005-0000-0000-0000EE070000}"/>
    <cellStyle name="Comma 11 19" xfId="18004" xr:uid="{00000000-0005-0000-0000-0000EF070000}"/>
    <cellStyle name="Comma 11 19 2" xfId="43972" xr:uid="{00000000-0005-0000-0000-0000F0070000}"/>
    <cellStyle name="Comma 11 2" xfId="107" xr:uid="{00000000-0005-0000-0000-0000F1070000}"/>
    <cellStyle name="Comma 11 2 10" xfId="28829" xr:uid="{00000000-0005-0000-0000-0000F2070000}"/>
    <cellStyle name="Comma 11 2 11" xfId="54793" xr:uid="{00000000-0005-0000-0000-0000F3070000}"/>
    <cellStyle name="Comma 11 2 12" xfId="55311" xr:uid="{00000000-0005-0000-0000-0000F4070000}"/>
    <cellStyle name="Comma 11 2 13" xfId="741" xr:uid="{00000000-0005-0000-0000-0000F5070000}"/>
    <cellStyle name="Comma 11 2 2" xfId="1238" xr:uid="{00000000-0005-0000-0000-0000F6070000}"/>
    <cellStyle name="Comma 11 2 2 10" xfId="55852" xr:uid="{00000000-0005-0000-0000-0000F7070000}"/>
    <cellStyle name="Comma 11 2 2 2" xfId="2320" xr:uid="{00000000-0005-0000-0000-0000F8070000}"/>
    <cellStyle name="Comma 11 2 2 2 2" xfId="6648" xr:uid="{00000000-0005-0000-0000-0000F9070000}"/>
    <cellStyle name="Comma 11 2 2 2 2 2" xfId="13140" xr:uid="{00000000-0005-0000-0000-0000FA070000}"/>
    <cellStyle name="Comma 11 2 2 2 2 2 2" xfId="28288" xr:uid="{00000000-0005-0000-0000-0000FB070000}"/>
    <cellStyle name="Comma 11 2 2 2 2 2 2 2" xfId="54256" xr:uid="{00000000-0005-0000-0000-0000FC070000}"/>
    <cellStyle name="Comma 11 2 2 2 2 2 3" xfId="39108" xr:uid="{00000000-0005-0000-0000-0000FD070000}"/>
    <cellStyle name="Comma 11 2 2 2 2 3" xfId="21796" xr:uid="{00000000-0005-0000-0000-0000FE070000}"/>
    <cellStyle name="Comma 11 2 2 2 2 3 2" xfId="47764" xr:uid="{00000000-0005-0000-0000-0000FF070000}"/>
    <cellStyle name="Comma 11 2 2 2 2 4" xfId="17468" xr:uid="{00000000-0005-0000-0000-000000080000}"/>
    <cellStyle name="Comma 11 2 2 2 2 4 2" xfId="43436" xr:uid="{00000000-0005-0000-0000-000001080000}"/>
    <cellStyle name="Comma 11 2 2 2 2 5" xfId="32616" xr:uid="{00000000-0005-0000-0000-000002080000}"/>
    <cellStyle name="Comma 11 2 2 2 2 6" xfId="59098" xr:uid="{00000000-0005-0000-0000-000003080000}"/>
    <cellStyle name="Comma 11 2 2 2 3" xfId="10976" xr:uid="{00000000-0005-0000-0000-000004080000}"/>
    <cellStyle name="Comma 11 2 2 2 3 2" xfId="26124" xr:uid="{00000000-0005-0000-0000-000005080000}"/>
    <cellStyle name="Comma 11 2 2 2 3 2 2" xfId="52092" xr:uid="{00000000-0005-0000-0000-000006080000}"/>
    <cellStyle name="Comma 11 2 2 2 3 3" xfId="36944" xr:uid="{00000000-0005-0000-0000-000007080000}"/>
    <cellStyle name="Comma 11 2 2 2 4" xfId="8812" xr:uid="{00000000-0005-0000-0000-000008080000}"/>
    <cellStyle name="Comma 11 2 2 2 4 2" xfId="23960" xr:uid="{00000000-0005-0000-0000-000009080000}"/>
    <cellStyle name="Comma 11 2 2 2 4 2 2" xfId="49928" xr:uid="{00000000-0005-0000-0000-00000A080000}"/>
    <cellStyle name="Comma 11 2 2 2 4 3" xfId="34780" xr:uid="{00000000-0005-0000-0000-00000B080000}"/>
    <cellStyle name="Comma 11 2 2 2 5" xfId="19632" xr:uid="{00000000-0005-0000-0000-00000C080000}"/>
    <cellStyle name="Comma 11 2 2 2 5 2" xfId="45600" xr:uid="{00000000-0005-0000-0000-00000D080000}"/>
    <cellStyle name="Comma 11 2 2 2 6" xfId="15304" xr:uid="{00000000-0005-0000-0000-00000E080000}"/>
    <cellStyle name="Comma 11 2 2 2 6 2" xfId="41272" xr:uid="{00000000-0005-0000-0000-00000F080000}"/>
    <cellStyle name="Comma 11 2 2 2 7" xfId="4484" xr:uid="{00000000-0005-0000-0000-000010080000}"/>
    <cellStyle name="Comma 11 2 2 2 8" xfId="30452" xr:uid="{00000000-0005-0000-0000-000011080000}"/>
    <cellStyle name="Comma 11 2 2 2 9" xfId="56934" xr:uid="{00000000-0005-0000-0000-000012080000}"/>
    <cellStyle name="Comma 11 2 2 3" xfId="5566" xr:uid="{00000000-0005-0000-0000-000013080000}"/>
    <cellStyle name="Comma 11 2 2 3 2" xfId="12058" xr:uid="{00000000-0005-0000-0000-000014080000}"/>
    <cellStyle name="Comma 11 2 2 3 2 2" xfId="27206" xr:uid="{00000000-0005-0000-0000-000015080000}"/>
    <cellStyle name="Comma 11 2 2 3 2 2 2" xfId="53174" xr:uid="{00000000-0005-0000-0000-000016080000}"/>
    <cellStyle name="Comma 11 2 2 3 2 3" xfId="38026" xr:uid="{00000000-0005-0000-0000-000017080000}"/>
    <cellStyle name="Comma 11 2 2 3 3" xfId="20714" xr:uid="{00000000-0005-0000-0000-000018080000}"/>
    <cellStyle name="Comma 11 2 2 3 3 2" xfId="46682" xr:uid="{00000000-0005-0000-0000-000019080000}"/>
    <cellStyle name="Comma 11 2 2 3 4" xfId="16386" xr:uid="{00000000-0005-0000-0000-00001A080000}"/>
    <cellStyle name="Comma 11 2 2 3 4 2" xfId="42354" xr:uid="{00000000-0005-0000-0000-00001B080000}"/>
    <cellStyle name="Comma 11 2 2 3 5" xfId="31534" xr:uid="{00000000-0005-0000-0000-00001C080000}"/>
    <cellStyle name="Comma 11 2 2 3 6" xfId="58016" xr:uid="{00000000-0005-0000-0000-00001D080000}"/>
    <cellStyle name="Comma 11 2 2 4" xfId="9894" xr:uid="{00000000-0005-0000-0000-00001E080000}"/>
    <cellStyle name="Comma 11 2 2 4 2" xfId="25042" xr:uid="{00000000-0005-0000-0000-00001F080000}"/>
    <cellStyle name="Comma 11 2 2 4 2 2" xfId="51010" xr:uid="{00000000-0005-0000-0000-000020080000}"/>
    <cellStyle name="Comma 11 2 2 4 3" xfId="35862" xr:uid="{00000000-0005-0000-0000-000021080000}"/>
    <cellStyle name="Comma 11 2 2 5" xfId="7730" xr:uid="{00000000-0005-0000-0000-000022080000}"/>
    <cellStyle name="Comma 11 2 2 5 2" xfId="22878" xr:uid="{00000000-0005-0000-0000-000023080000}"/>
    <cellStyle name="Comma 11 2 2 5 2 2" xfId="48846" xr:uid="{00000000-0005-0000-0000-000024080000}"/>
    <cellStyle name="Comma 11 2 2 5 3" xfId="33698" xr:uid="{00000000-0005-0000-0000-000025080000}"/>
    <cellStyle name="Comma 11 2 2 6" xfId="18550" xr:uid="{00000000-0005-0000-0000-000026080000}"/>
    <cellStyle name="Comma 11 2 2 6 2" xfId="44518" xr:uid="{00000000-0005-0000-0000-000027080000}"/>
    <cellStyle name="Comma 11 2 2 7" xfId="14222" xr:uid="{00000000-0005-0000-0000-000028080000}"/>
    <cellStyle name="Comma 11 2 2 7 2" xfId="40190" xr:uid="{00000000-0005-0000-0000-000029080000}"/>
    <cellStyle name="Comma 11 2 2 8" xfId="3402" xr:uid="{00000000-0005-0000-0000-00002A080000}"/>
    <cellStyle name="Comma 11 2 2 9" xfId="29370" xr:uid="{00000000-0005-0000-0000-00002B080000}"/>
    <cellStyle name="Comma 11 2 3" xfId="1779" xr:uid="{00000000-0005-0000-0000-00002C080000}"/>
    <cellStyle name="Comma 11 2 3 2" xfId="6107" xr:uid="{00000000-0005-0000-0000-00002D080000}"/>
    <cellStyle name="Comma 11 2 3 2 2" xfId="12599" xr:uid="{00000000-0005-0000-0000-00002E080000}"/>
    <cellStyle name="Comma 11 2 3 2 2 2" xfId="27747" xr:uid="{00000000-0005-0000-0000-00002F080000}"/>
    <cellStyle name="Comma 11 2 3 2 2 2 2" xfId="53715" xr:uid="{00000000-0005-0000-0000-000030080000}"/>
    <cellStyle name="Comma 11 2 3 2 2 3" xfId="38567" xr:uid="{00000000-0005-0000-0000-000031080000}"/>
    <cellStyle name="Comma 11 2 3 2 3" xfId="21255" xr:uid="{00000000-0005-0000-0000-000032080000}"/>
    <cellStyle name="Comma 11 2 3 2 3 2" xfId="47223" xr:uid="{00000000-0005-0000-0000-000033080000}"/>
    <cellStyle name="Comma 11 2 3 2 4" xfId="16927" xr:uid="{00000000-0005-0000-0000-000034080000}"/>
    <cellStyle name="Comma 11 2 3 2 4 2" xfId="42895" xr:uid="{00000000-0005-0000-0000-000035080000}"/>
    <cellStyle name="Comma 11 2 3 2 5" xfId="32075" xr:uid="{00000000-0005-0000-0000-000036080000}"/>
    <cellStyle name="Comma 11 2 3 2 6" xfId="58557" xr:uid="{00000000-0005-0000-0000-000037080000}"/>
    <cellStyle name="Comma 11 2 3 3" xfId="10435" xr:uid="{00000000-0005-0000-0000-000038080000}"/>
    <cellStyle name="Comma 11 2 3 3 2" xfId="25583" xr:uid="{00000000-0005-0000-0000-000039080000}"/>
    <cellStyle name="Comma 11 2 3 3 2 2" xfId="51551" xr:uid="{00000000-0005-0000-0000-00003A080000}"/>
    <cellStyle name="Comma 11 2 3 3 3" xfId="36403" xr:uid="{00000000-0005-0000-0000-00003B080000}"/>
    <cellStyle name="Comma 11 2 3 4" xfId="8271" xr:uid="{00000000-0005-0000-0000-00003C080000}"/>
    <cellStyle name="Comma 11 2 3 4 2" xfId="23419" xr:uid="{00000000-0005-0000-0000-00003D080000}"/>
    <cellStyle name="Comma 11 2 3 4 2 2" xfId="49387" xr:uid="{00000000-0005-0000-0000-00003E080000}"/>
    <cellStyle name="Comma 11 2 3 4 3" xfId="34239" xr:uid="{00000000-0005-0000-0000-00003F080000}"/>
    <cellStyle name="Comma 11 2 3 5" xfId="19091" xr:uid="{00000000-0005-0000-0000-000040080000}"/>
    <cellStyle name="Comma 11 2 3 5 2" xfId="45059" xr:uid="{00000000-0005-0000-0000-000041080000}"/>
    <cellStyle name="Comma 11 2 3 6" xfId="14763" xr:uid="{00000000-0005-0000-0000-000042080000}"/>
    <cellStyle name="Comma 11 2 3 6 2" xfId="40731" xr:uid="{00000000-0005-0000-0000-000043080000}"/>
    <cellStyle name="Comma 11 2 3 7" xfId="3943" xr:uid="{00000000-0005-0000-0000-000044080000}"/>
    <cellStyle name="Comma 11 2 3 8" xfId="29911" xr:uid="{00000000-0005-0000-0000-000045080000}"/>
    <cellStyle name="Comma 11 2 3 9" xfId="56393" xr:uid="{00000000-0005-0000-0000-000046080000}"/>
    <cellStyle name="Comma 11 2 4" xfId="5025" xr:uid="{00000000-0005-0000-0000-000047080000}"/>
    <cellStyle name="Comma 11 2 4 2" xfId="11517" xr:uid="{00000000-0005-0000-0000-000048080000}"/>
    <cellStyle name="Comma 11 2 4 2 2" xfId="26665" xr:uid="{00000000-0005-0000-0000-000049080000}"/>
    <cellStyle name="Comma 11 2 4 2 2 2" xfId="52633" xr:uid="{00000000-0005-0000-0000-00004A080000}"/>
    <cellStyle name="Comma 11 2 4 2 3" xfId="37485" xr:uid="{00000000-0005-0000-0000-00004B080000}"/>
    <cellStyle name="Comma 11 2 4 3" xfId="20173" xr:uid="{00000000-0005-0000-0000-00004C080000}"/>
    <cellStyle name="Comma 11 2 4 3 2" xfId="46141" xr:uid="{00000000-0005-0000-0000-00004D080000}"/>
    <cellStyle name="Comma 11 2 4 4" xfId="15845" xr:uid="{00000000-0005-0000-0000-00004E080000}"/>
    <cellStyle name="Comma 11 2 4 4 2" xfId="41813" xr:uid="{00000000-0005-0000-0000-00004F080000}"/>
    <cellStyle name="Comma 11 2 4 5" xfId="30993" xr:uid="{00000000-0005-0000-0000-000050080000}"/>
    <cellStyle name="Comma 11 2 4 6" xfId="57475" xr:uid="{00000000-0005-0000-0000-000051080000}"/>
    <cellStyle name="Comma 11 2 5" xfId="9353" xr:uid="{00000000-0005-0000-0000-000052080000}"/>
    <cellStyle name="Comma 11 2 5 2" xfId="24501" xr:uid="{00000000-0005-0000-0000-000053080000}"/>
    <cellStyle name="Comma 11 2 5 2 2" xfId="50469" xr:uid="{00000000-0005-0000-0000-000054080000}"/>
    <cellStyle name="Comma 11 2 5 3" xfId="35321" xr:uid="{00000000-0005-0000-0000-000055080000}"/>
    <cellStyle name="Comma 11 2 6" xfId="7189" xr:uid="{00000000-0005-0000-0000-000056080000}"/>
    <cellStyle name="Comma 11 2 6 2" xfId="22337" xr:uid="{00000000-0005-0000-0000-000057080000}"/>
    <cellStyle name="Comma 11 2 6 2 2" xfId="48305" xr:uid="{00000000-0005-0000-0000-000058080000}"/>
    <cellStyle name="Comma 11 2 6 3" xfId="33157" xr:uid="{00000000-0005-0000-0000-000059080000}"/>
    <cellStyle name="Comma 11 2 7" xfId="18009" xr:uid="{00000000-0005-0000-0000-00005A080000}"/>
    <cellStyle name="Comma 11 2 7 2" xfId="43977" xr:uid="{00000000-0005-0000-0000-00005B080000}"/>
    <cellStyle name="Comma 11 2 8" xfId="13681" xr:uid="{00000000-0005-0000-0000-00005C080000}"/>
    <cellStyle name="Comma 11 2 8 2" xfId="39649" xr:uid="{00000000-0005-0000-0000-00005D080000}"/>
    <cellStyle name="Comma 11 2 9" xfId="2861" xr:uid="{00000000-0005-0000-0000-00005E080000}"/>
    <cellStyle name="Comma 11 20" xfId="13676" xr:uid="{00000000-0005-0000-0000-00005F080000}"/>
    <cellStyle name="Comma 11 20 2" xfId="39644" xr:uid="{00000000-0005-0000-0000-000060080000}"/>
    <cellStyle name="Comma 11 21" xfId="2856" xr:uid="{00000000-0005-0000-0000-000061080000}"/>
    <cellStyle name="Comma 11 22" xfId="28824" xr:uid="{00000000-0005-0000-0000-000062080000}"/>
    <cellStyle name="Comma 11 23" xfId="54790" xr:uid="{00000000-0005-0000-0000-000063080000}"/>
    <cellStyle name="Comma 11 24" xfId="55306" xr:uid="{00000000-0005-0000-0000-000064080000}"/>
    <cellStyle name="Comma 11 25" xfId="701" xr:uid="{00000000-0005-0000-0000-000065080000}"/>
    <cellStyle name="Comma 11 3" xfId="108" xr:uid="{00000000-0005-0000-0000-000066080000}"/>
    <cellStyle name="Comma 11 3 10" xfId="28830" xr:uid="{00000000-0005-0000-0000-000067080000}"/>
    <cellStyle name="Comma 11 3 11" xfId="54794" xr:uid="{00000000-0005-0000-0000-000068080000}"/>
    <cellStyle name="Comma 11 3 12" xfId="55312" xr:uid="{00000000-0005-0000-0000-000069080000}"/>
    <cellStyle name="Comma 11 3 13" xfId="781" xr:uid="{00000000-0005-0000-0000-00006A080000}"/>
    <cellStyle name="Comma 11 3 2" xfId="1239" xr:uid="{00000000-0005-0000-0000-00006B080000}"/>
    <cellStyle name="Comma 11 3 2 10" xfId="55853" xr:uid="{00000000-0005-0000-0000-00006C080000}"/>
    <cellStyle name="Comma 11 3 2 2" xfId="2321" xr:uid="{00000000-0005-0000-0000-00006D080000}"/>
    <cellStyle name="Comma 11 3 2 2 2" xfId="6649" xr:uid="{00000000-0005-0000-0000-00006E080000}"/>
    <cellStyle name="Comma 11 3 2 2 2 2" xfId="13141" xr:uid="{00000000-0005-0000-0000-00006F080000}"/>
    <cellStyle name="Comma 11 3 2 2 2 2 2" xfId="28289" xr:uid="{00000000-0005-0000-0000-000070080000}"/>
    <cellStyle name="Comma 11 3 2 2 2 2 2 2" xfId="54257" xr:uid="{00000000-0005-0000-0000-000071080000}"/>
    <cellStyle name="Comma 11 3 2 2 2 2 3" xfId="39109" xr:uid="{00000000-0005-0000-0000-000072080000}"/>
    <cellStyle name="Comma 11 3 2 2 2 3" xfId="21797" xr:uid="{00000000-0005-0000-0000-000073080000}"/>
    <cellStyle name="Comma 11 3 2 2 2 3 2" xfId="47765" xr:uid="{00000000-0005-0000-0000-000074080000}"/>
    <cellStyle name="Comma 11 3 2 2 2 4" xfId="17469" xr:uid="{00000000-0005-0000-0000-000075080000}"/>
    <cellStyle name="Comma 11 3 2 2 2 4 2" xfId="43437" xr:uid="{00000000-0005-0000-0000-000076080000}"/>
    <cellStyle name="Comma 11 3 2 2 2 5" xfId="32617" xr:uid="{00000000-0005-0000-0000-000077080000}"/>
    <cellStyle name="Comma 11 3 2 2 2 6" xfId="59099" xr:uid="{00000000-0005-0000-0000-000078080000}"/>
    <cellStyle name="Comma 11 3 2 2 3" xfId="10977" xr:uid="{00000000-0005-0000-0000-000079080000}"/>
    <cellStyle name="Comma 11 3 2 2 3 2" xfId="26125" xr:uid="{00000000-0005-0000-0000-00007A080000}"/>
    <cellStyle name="Comma 11 3 2 2 3 2 2" xfId="52093" xr:uid="{00000000-0005-0000-0000-00007B080000}"/>
    <cellStyle name="Comma 11 3 2 2 3 3" xfId="36945" xr:uid="{00000000-0005-0000-0000-00007C080000}"/>
    <cellStyle name="Comma 11 3 2 2 4" xfId="8813" xr:uid="{00000000-0005-0000-0000-00007D080000}"/>
    <cellStyle name="Comma 11 3 2 2 4 2" xfId="23961" xr:uid="{00000000-0005-0000-0000-00007E080000}"/>
    <cellStyle name="Comma 11 3 2 2 4 2 2" xfId="49929" xr:uid="{00000000-0005-0000-0000-00007F080000}"/>
    <cellStyle name="Comma 11 3 2 2 4 3" xfId="34781" xr:uid="{00000000-0005-0000-0000-000080080000}"/>
    <cellStyle name="Comma 11 3 2 2 5" xfId="19633" xr:uid="{00000000-0005-0000-0000-000081080000}"/>
    <cellStyle name="Comma 11 3 2 2 5 2" xfId="45601" xr:uid="{00000000-0005-0000-0000-000082080000}"/>
    <cellStyle name="Comma 11 3 2 2 6" xfId="15305" xr:uid="{00000000-0005-0000-0000-000083080000}"/>
    <cellStyle name="Comma 11 3 2 2 6 2" xfId="41273" xr:uid="{00000000-0005-0000-0000-000084080000}"/>
    <cellStyle name="Comma 11 3 2 2 7" xfId="4485" xr:uid="{00000000-0005-0000-0000-000085080000}"/>
    <cellStyle name="Comma 11 3 2 2 8" xfId="30453" xr:uid="{00000000-0005-0000-0000-000086080000}"/>
    <cellStyle name="Comma 11 3 2 2 9" xfId="56935" xr:uid="{00000000-0005-0000-0000-000087080000}"/>
    <cellStyle name="Comma 11 3 2 3" xfId="5567" xr:uid="{00000000-0005-0000-0000-000088080000}"/>
    <cellStyle name="Comma 11 3 2 3 2" xfId="12059" xr:uid="{00000000-0005-0000-0000-000089080000}"/>
    <cellStyle name="Comma 11 3 2 3 2 2" xfId="27207" xr:uid="{00000000-0005-0000-0000-00008A080000}"/>
    <cellStyle name="Comma 11 3 2 3 2 2 2" xfId="53175" xr:uid="{00000000-0005-0000-0000-00008B080000}"/>
    <cellStyle name="Comma 11 3 2 3 2 3" xfId="38027" xr:uid="{00000000-0005-0000-0000-00008C080000}"/>
    <cellStyle name="Comma 11 3 2 3 3" xfId="20715" xr:uid="{00000000-0005-0000-0000-00008D080000}"/>
    <cellStyle name="Comma 11 3 2 3 3 2" xfId="46683" xr:uid="{00000000-0005-0000-0000-00008E080000}"/>
    <cellStyle name="Comma 11 3 2 3 4" xfId="16387" xr:uid="{00000000-0005-0000-0000-00008F080000}"/>
    <cellStyle name="Comma 11 3 2 3 4 2" xfId="42355" xr:uid="{00000000-0005-0000-0000-000090080000}"/>
    <cellStyle name="Comma 11 3 2 3 5" xfId="31535" xr:uid="{00000000-0005-0000-0000-000091080000}"/>
    <cellStyle name="Comma 11 3 2 3 6" xfId="58017" xr:uid="{00000000-0005-0000-0000-000092080000}"/>
    <cellStyle name="Comma 11 3 2 4" xfId="9895" xr:uid="{00000000-0005-0000-0000-000093080000}"/>
    <cellStyle name="Comma 11 3 2 4 2" xfId="25043" xr:uid="{00000000-0005-0000-0000-000094080000}"/>
    <cellStyle name="Comma 11 3 2 4 2 2" xfId="51011" xr:uid="{00000000-0005-0000-0000-000095080000}"/>
    <cellStyle name="Comma 11 3 2 4 3" xfId="35863" xr:uid="{00000000-0005-0000-0000-000096080000}"/>
    <cellStyle name="Comma 11 3 2 5" xfId="7731" xr:uid="{00000000-0005-0000-0000-000097080000}"/>
    <cellStyle name="Comma 11 3 2 5 2" xfId="22879" xr:uid="{00000000-0005-0000-0000-000098080000}"/>
    <cellStyle name="Comma 11 3 2 5 2 2" xfId="48847" xr:uid="{00000000-0005-0000-0000-000099080000}"/>
    <cellStyle name="Comma 11 3 2 5 3" xfId="33699" xr:uid="{00000000-0005-0000-0000-00009A080000}"/>
    <cellStyle name="Comma 11 3 2 6" xfId="18551" xr:uid="{00000000-0005-0000-0000-00009B080000}"/>
    <cellStyle name="Comma 11 3 2 6 2" xfId="44519" xr:uid="{00000000-0005-0000-0000-00009C080000}"/>
    <cellStyle name="Comma 11 3 2 7" xfId="14223" xr:uid="{00000000-0005-0000-0000-00009D080000}"/>
    <cellStyle name="Comma 11 3 2 7 2" xfId="40191" xr:uid="{00000000-0005-0000-0000-00009E080000}"/>
    <cellStyle name="Comma 11 3 2 8" xfId="3403" xr:uid="{00000000-0005-0000-0000-00009F080000}"/>
    <cellStyle name="Comma 11 3 2 9" xfId="29371" xr:uid="{00000000-0005-0000-0000-0000A0080000}"/>
    <cellStyle name="Comma 11 3 3" xfId="1780" xr:uid="{00000000-0005-0000-0000-0000A1080000}"/>
    <cellStyle name="Comma 11 3 3 2" xfId="6108" xr:uid="{00000000-0005-0000-0000-0000A2080000}"/>
    <cellStyle name="Comma 11 3 3 2 2" xfId="12600" xr:uid="{00000000-0005-0000-0000-0000A3080000}"/>
    <cellStyle name="Comma 11 3 3 2 2 2" xfId="27748" xr:uid="{00000000-0005-0000-0000-0000A4080000}"/>
    <cellStyle name="Comma 11 3 3 2 2 2 2" xfId="53716" xr:uid="{00000000-0005-0000-0000-0000A5080000}"/>
    <cellStyle name="Comma 11 3 3 2 2 3" xfId="38568" xr:uid="{00000000-0005-0000-0000-0000A6080000}"/>
    <cellStyle name="Comma 11 3 3 2 3" xfId="21256" xr:uid="{00000000-0005-0000-0000-0000A7080000}"/>
    <cellStyle name="Comma 11 3 3 2 3 2" xfId="47224" xr:uid="{00000000-0005-0000-0000-0000A8080000}"/>
    <cellStyle name="Comma 11 3 3 2 4" xfId="16928" xr:uid="{00000000-0005-0000-0000-0000A9080000}"/>
    <cellStyle name="Comma 11 3 3 2 4 2" xfId="42896" xr:uid="{00000000-0005-0000-0000-0000AA080000}"/>
    <cellStyle name="Comma 11 3 3 2 5" xfId="32076" xr:uid="{00000000-0005-0000-0000-0000AB080000}"/>
    <cellStyle name="Comma 11 3 3 2 6" xfId="58558" xr:uid="{00000000-0005-0000-0000-0000AC080000}"/>
    <cellStyle name="Comma 11 3 3 3" xfId="10436" xr:uid="{00000000-0005-0000-0000-0000AD080000}"/>
    <cellStyle name="Comma 11 3 3 3 2" xfId="25584" xr:uid="{00000000-0005-0000-0000-0000AE080000}"/>
    <cellStyle name="Comma 11 3 3 3 2 2" xfId="51552" xr:uid="{00000000-0005-0000-0000-0000AF080000}"/>
    <cellStyle name="Comma 11 3 3 3 3" xfId="36404" xr:uid="{00000000-0005-0000-0000-0000B0080000}"/>
    <cellStyle name="Comma 11 3 3 4" xfId="8272" xr:uid="{00000000-0005-0000-0000-0000B1080000}"/>
    <cellStyle name="Comma 11 3 3 4 2" xfId="23420" xr:uid="{00000000-0005-0000-0000-0000B2080000}"/>
    <cellStyle name="Comma 11 3 3 4 2 2" xfId="49388" xr:uid="{00000000-0005-0000-0000-0000B3080000}"/>
    <cellStyle name="Comma 11 3 3 4 3" xfId="34240" xr:uid="{00000000-0005-0000-0000-0000B4080000}"/>
    <cellStyle name="Comma 11 3 3 5" xfId="19092" xr:uid="{00000000-0005-0000-0000-0000B5080000}"/>
    <cellStyle name="Comma 11 3 3 5 2" xfId="45060" xr:uid="{00000000-0005-0000-0000-0000B6080000}"/>
    <cellStyle name="Comma 11 3 3 6" xfId="14764" xr:uid="{00000000-0005-0000-0000-0000B7080000}"/>
    <cellStyle name="Comma 11 3 3 6 2" xfId="40732" xr:uid="{00000000-0005-0000-0000-0000B8080000}"/>
    <cellStyle name="Comma 11 3 3 7" xfId="3944" xr:uid="{00000000-0005-0000-0000-0000B9080000}"/>
    <cellStyle name="Comma 11 3 3 8" xfId="29912" xr:uid="{00000000-0005-0000-0000-0000BA080000}"/>
    <cellStyle name="Comma 11 3 3 9" xfId="56394" xr:uid="{00000000-0005-0000-0000-0000BB080000}"/>
    <cellStyle name="Comma 11 3 4" xfId="5026" xr:uid="{00000000-0005-0000-0000-0000BC080000}"/>
    <cellStyle name="Comma 11 3 4 2" xfId="11518" xr:uid="{00000000-0005-0000-0000-0000BD080000}"/>
    <cellStyle name="Comma 11 3 4 2 2" xfId="26666" xr:uid="{00000000-0005-0000-0000-0000BE080000}"/>
    <cellStyle name="Comma 11 3 4 2 2 2" xfId="52634" xr:uid="{00000000-0005-0000-0000-0000BF080000}"/>
    <cellStyle name="Comma 11 3 4 2 3" xfId="37486" xr:uid="{00000000-0005-0000-0000-0000C0080000}"/>
    <cellStyle name="Comma 11 3 4 3" xfId="20174" xr:uid="{00000000-0005-0000-0000-0000C1080000}"/>
    <cellStyle name="Comma 11 3 4 3 2" xfId="46142" xr:uid="{00000000-0005-0000-0000-0000C2080000}"/>
    <cellStyle name="Comma 11 3 4 4" xfId="15846" xr:uid="{00000000-0005-0000-0000-0000C3080000}"/>
    <cellStyle name="Comma 11 3 4 4 2" xfId="41814" xr:uid="{00000000-0005-0000-0000-0000C4080000}"/>
    <cellStyle name="Comma 11 3 4 5" xfId="30994" xr:uid="{00000000-0005-0000-0000-0000C5080000}"/>
    <cellStyle name="Comma 11 3 4 6" xfId="57476" xr:uid="{00000000-0005-0000-0000-0000C6080000}"/>
    <cellStyle name="Comma 11 3 5" xfId="9354" xr:uid="{00000000-0005-0000-0000-0000C7080000}"/>
    <cellStyle name="Comma 11 3 5 2" xfId="24502" xr:uid="{00000000-0005-0000-0000-0000C8080000}"/>
    <cellStyle name="Comma 11 3 5 2 2" xfId="50470" xr:uid="{00000000-0005-0000-0000-0000C9080000}"/>
    <cellStyle name="Comma 11 3 5 3" xfId="35322" xr:uid="{00000000-0005-0000-0000-0000CA080000}"/>
    <cellStyle name="Comma 11 3 6" xfId="7190" xr:uid="{00000000-0005-0000-0000-0000CB080000}"/>
    <cellStyle name="Comma 11 3 6 2" xfId="22338" xr:uid="{00000000-0005-0000-0000-0000CC080000}"/>
    <cellStyle name="Comma 11 3 6 2 2" xfId="48306" xr:uid="{00000000-0005-0000-0000-0000CD080000}"/>
    <cellStyle name="Comma 11 3 6 3" xfId="33158" xr:uid="{00000000-0005-0000-0000-0000CE080000}"/>
    <cellStyle name="Comma 11 3 7" xfId="18010" xr:uid="{00000000-0005-0000-0000-0000CF080000}"/>
    <cellStyle name="Comma 11 3 7 2" xfId="43978" xr:uid="{00000000-0005-0000-0000-0000D0080000}"/>
    <cellStyle name="Comma 11 3 8" xfId="13682" xr:uid="{00000000-0005-0000-0000-0000D1080000}"/>
    <cellStyle name="Comma 11 3 8 2" xfId="39650" xr:uid="{00000000-0005-0000-0000-0000D2080000}"/>
    <cellStyle name="Comma 11 3 9" xfId="2862" xr:uid="{00000000-0005-0000-0000-0000D3080000}"/>
    <cellStyle name="Comma 11 4" xfId="109" xr:uid="{00000000-0005-0000-0000-0000D4080000}"/>
    <cellStyle name="Comma 11 4 10" xfId="28831" xr:uid="{00000000-0005-0000-0000-0000D5080000}"/>
    <cellStyle name="Comma 11 4 11" xfId="54795" xr:uid="{00000000-0005-0000-0000-0000D6080000}"/>
    <cellStyle name="Comma 11 4 12" xfId="55313" xr:uid="{00000000-0005-0000-0000-0000D7080000}"/>
    <cellStyle name="Comma 11 4 13" xfId="821" xr:uid="{00000000-0005-0000-0000-0000D8080000}"/>
    <cellStyle name="Comma 11 4 2" xfId="1240" xr:uid="{00000000-0005-0000-0000-0000D9080000}"/>
    <cellStyle name="Comma 11 4 2 10" xfId="55854" xr:uid="{00000000-0005-0000-0000-0000DA080000}"/>
    <cellStyle name="Comma 11 4 2 2" xfId="2322" xr:uid="{00000000-0005-0000-0000-0000DB080000}"/>
    <cellStyle name="Comma 11 4 2 2 2" xfId="6650" xr:uid="{00000000-0005-0000-0000-0000DC080000}"/>
    <cellStyle name="Comma 11 4 2 2 2 2" xfId="13142" xr:uid="{00000000-0005-0000-0000-0000DD080000}"/>
    <cellStyle name="Comma 11 4 2 2 2 2 2" xfId="28290" xr:uid="{00000000-0005-0000-0000-0000DE080000}"/>
    <cellStyle name="Comma 11 4 2 2 2 2 2 2" xfId="54258" xr:uid="{00000000-0005-0000-0000-0000DF080000}"/>
    <cellStyle name="Comma 11 4 2 2 2 2 3" xfId="39110" xr:uid="{00000000-0005-0000-0000-0000E0080000}"/>
    <cellStyle name="Comma 11 4 2 2 2 3" xfId="21798" xr:uid="{00000000-0005-0000-0000-0000E1080000}"/>
    <cellStyle name="Comma 11 4 2 2 2 3 2" xfId="47766" xr:uid="{00000000-0005-0000-0000-0000E2080000}"/>
    <cellStyle name="Comma 11 4 2 2 2 4" xfId="17470" xr:uid="{00000000-0005-0000-0000-0000E3080000}"/>
    <cellStyle name="Comma 11 4 2 2 2 4 2" xfId="43438" xr:uid="{00000000-0005-0000-0000-0000E4080000}"/>
    <cellStyle name="Comma 11 4 2 2 2 5" xfId="32618" xr:uid="{00000000-0005-0000-0000-0000E5080000}"/>
    <cellStyle name="Comma 11 4 2 2 2 6" xfId="59100" xr:uid="{00000000-0005-0000-0000-0000E6080000}"/>
    <cellStyle name="Comma 11 4 2 2 3" xfId="10978" xr:uid="{00000000-0005-0000-0000-0000E7080000}"/>
    <cellStyle name="Comma 11 4 2 2 3 2" xfId="26126" xr:uid="{00000000-0005-0000-0000-0000E8080000}"/>
    <cellStyle name="Comma 11 4 2 2 3 2 2" xfId="52094" xr:uid="{00000000-0005-0000-0000-0000E9080000}"/>
    <cellStyle name="Comma 11 4 2 2 3 3" xfId="36946" xr:uid="{00000000-0005-0000-0000-0000EA080000}"/>
    <cellStyle name="Comma 11 4 2 2 4" xfId="8814" xr:uid="{00000000-0005-0000-0000-0000EB080000}"/>
    <cellStyle name="Comma 11 4 2 2 4 2" xfId="23962" xr:uid="{00000000-0005-0000-0000-0000EC080000}"/>
    <cellStyle name="Comma 11 4 2 2 4 2 2" xfId="49930" xr:uid="{00000000-0005-0000-0000-0000ED080000}"/>
    <cellStyle name="Comma 11 4 2 2 4 3" xfId="34782" xr:uid="{00000000-0005-0000-0000-0000EE080000}"/>
    <cellStyle name="Comma 11 4 2 2 5" xfId="19634" xr:uid="{00000000-0005-0000-0000-0000EF080000}"/>
    <cellStyle name="Comma 11 4 2 2 5 2" xfId="45602" xr:uid="{00000000-0005-0000-0000-0000F0080000}"/>
    <cellStyle name="Comma 11 4 2 2 6" xfId="15306" xr:uid="{00000000-0005-0000-0000-0000F1080000}"/>
    <cellStyle name="Comma 11 4 2 2 6 2" xfId="41274" xr:uid="{00000000-0005-0000-0000-0000F2080000}"/>
    <cellStyle name="Comma 11 4 2 2 7" xfId="4486" xr:uid="{00000000-0005-0000-0000-0000F3080000}"/>
    <cellStyle name="Comma 11 4 2 2 8" xfId="30454" xr:uid="{00000000-0005-0000-0000-0000F4080000}"/>
    <cellStyle name="Comma 11 4 2 2 9" xfId="56936" xr:uid="{00000000-0005-0000-0000-0000F5080000}"/>
    <cellStyle name="Comma 11 4 2 3" xfId="5568" xr:uid="{00000000-0005-0000-0000-0000F6080000}"/>
    <cellStyle name="Comma 11 4 2 3 2" xfId="12060" xr:uid="{00000000-0005-0000-0000-0000F7080000}"/>
    <cellStyle name="Comma 11 4 2 3 2 2" xfId="27208" xr:uid="{00000000-0005-0000-0000-0000F8080000}"/>
    <cellStyle name="Comma 11 4 2 3 2 2 2" xfId="53176" xr:uid="{00000000-0005-0000-0000-0000F9080000}"/>
    <cellStyle name="Comma 11 4 2 3 2 3" xfId="38028" xr:uid="{00000000-0005-0000-0000-0000FA080000}"/>
    <cellStyle name="Comma 11 4 2 3 3" xfId="20716" xr:uid="{00000000-0005-0000-0000-0000FB080000}"/>
    <cellStyle name="Comma 11 4 2 3 3 2" xfId="46684" xr:uid="{00000000-0005-0000-0000-0000FC080000}"/>
    <cellStyle name="Comma 11 4 2 3 4" xfId="16388" xr:uid="{00000000-0005-0000-0000-0000FD080000}"/>
    <cellStyle name="Comma 11 4 2 3 4 2" xfId="42356" xr:uid="{00000000-0005-0000-0000-0000FE080000}"/>
    <cellStyle name="Comma 11 4 2 3 5" xfId="31536" xr:uid="{00000000-0005-0000-0000-0000FF080000}"/>
    <cellStyle name="Comma 11 4 2 3 6" xfId="58018" xr:uid="{00000000-0005-0000-0000-000000090000}"/>
    <cellStyle name="Comma 11 4 2 4" xfId="9896" xr:uid="{00000000-0005-0000-0000-000001090000}"/>
    <cellStyle name="Comma 11 4 2 4 2" xfId="25044" xr:uid="{00000000-0005-0000-0000-000002090000}"/>
    <cellStyle name="Comma 11 4 2 4 2 2" xfId="51012" xr:uid="{00000000-0005-0000-0000-000003090000}"/>
    <cellStyle name="Comma 11 4 2 4 3" xfId="35864" xr:uid="{00000000-0005-0000-0000-000004090000}"/>
    <cellStyle name="Comma 11 4 2 5" xfId="7732" xr:uid="{00000000-0005-0000-0000-000005090000}"/>
    <cellStyle name="Comma 11 4 2 5 2" xfId="22880" xr:uid="{00000000-0005-0000-0000-000006090000}"/>
    <cellStyle name="Comma 11 4 2 5 2 2" xfId="48848" xr:uid="{00000000-0005-0000-0000-000007090000}"/>
    <cellStyle name="Comma 11 4 2 5 3" xfId="33700" xr:uid="{00000000-0005-0000-0000-000008090000}"/>
    <cellStyle name="Comma 11 4 2 6" xfId="18552" xr:uid="{00000000-0005-0000-0000-000009090000}"/>
    <cellStyle name="Comma 11 4 2 6 2" xfId="44520" xr:uid="{00000000-0005-0000-0000-00000A090000}"/>
    <cellStyle name="Comma 11 4 2 7" xfId="14224" xr:uid="{00000000-0005-0000-0000-00000B090000}"/>
    <cellStyle name="Comma 11 4 2 7 2" xfId="40192" xr:uid="{00000000-0005-0000-0000-00000C090000}"/>
    <cellStyle name="Comma 11 4 2 8" xfId="3404" xr:uid="{00000000-0005-0000-0000-00000D090000}"/>
    <cellStyle name="Comma 11 4 2 9" xfId="29372" xr:uid="{00000000-0005-0000-0000-00000E090000}"/>
    <cellStyle name="Comma 11 4 3" xfId="1781" xr:uid="{00000000-0005-0000-0000-00000F090000}"/>
    <cellStyle name="Comma 11 4 3 2" xfId="6109" xr:uid="{00000000-0005-0000-0000-000010090000}"/>
    <cellStyle name="Comma 11 4 3 2 2" xfId="12601" xr:uid="{00000000-0005-0000-0000-000011090000}"/>
    <cellStyle name="Comma 11 4 3 2 2 2" xfId="27749" xr:uid="{00000000-0005-0000-0000-000012090000}"/>
    <cellStyle name="Comma 11 4 3 2 2 2 2" xfId="53717" xr:uid="{00000000-0005-0000-0000-000013090000}"/>
    <cellStyle name="Comma 11 4 3 2 2 3" xfId="38569" xr:uid="{00000000-0005-0000-0000-000014090000}"/>
    <cellStyle name="Comma 11 4 3 2 3" xfId="21257" xr:uid="{00000000-0005-0000-0000-000015090000}"/>
    <cellStyle name="Comma 11 4 3 2 3 2" xfId="47225" xr:uid="{00000000-0005-0000-0000-000016090000}"/>
    <cellStyle name="Comma 11 4 3 2 4" xfId="16929" xr:uid="{00000000-0005-0000-0000-000017090000}"/>
    <cellStyle name="Comma 11 4 3 2 4 2" xfId="42897" xr:uid="{00000000-0005-0000-0000-000018090000}"/>
    <cellStyle name="Comma 11 4 3 2 5" xfId="32077" xr:uid="{00000000-0005-0000-0000-000019090000}"/>
    <cellStyle name="Comma 11 4 3 2 6" xfId="58559" xr:uid="{00000000-0005-0000-0000-00001A090000}"/>
    <cellStyle name="Comma 11 4 3 3" xfId="10437" xr:uid="{00000000-0005-0000-0000-00001B090000}"/>
    <cellStyle name="Comma 11 4 3 3 2" xfId="25585" xr:uid="{00000000-0005-0000-0000-00001C090000}"/>
    <cellStyle name="Comma 11 4 3 3 2 2" xfId="51553" xr:uid="{00000000-0005-0000-0000-00001D090000}"/>
    <cellStyle name="Comma 11 4 3 3 3" xfId="36405" xr:uid="{00000000-0005-0000-0000-00001E090000}"/>
    <cellStyle name="Comma 11 4 3 4" xfId="8273" xr:uid="{00000000-0005-0000-0000-00001F090000}"/>
    <cellStyle name="Comma 11 4 3 4 2" xfId="23421" xr:uid="{00000000-0005-0000-0000-000020090000}"/>
    <cellStyle name="Comma 11 4 3 4 2 2" xfId="49389" xr:uid="{00000000-0005-0000-0000-000021090000}"/>
    <cellStyle name="Comma 11 4 3 4 3" xfId="34241" xr:uid="{00000000-0005-0000-0000-000022090000}"/>
    <cellStyle name="Comma 11 4 3 5" xfId="19093" xr:uid="{00000000-0005-0000-0000-000023090000}"/>
    <cellStyle name="Comma 11 4 3 5 2" xfId="45061" xr:uid="{00000000-0005-0000-0000-000024090000}"/>
    <cellStyle name="Comma 11 4 3 6" xfId="14765" xr:uid="{00000000-0005-0000-0000-000025090000}"/>
    <cellStyle name="Comma 11 4 3 6 2" xfId="40733" xr:uid="{00000000-0005-0000-0000-000026090000}"/>
    <cellStyle name="Comma 11 4 3 7" xfId="3945" xr:uid="{00000000-0005-0000-0000-000027090000}"/>
    <cellStyle name="Comma 11 4 3 8" xfId="29913" xr:uid="{00000000-0005-0000-0000-000028090000}"/>
    <cellStyle name="Comma 11 4 3 9" xfId="56395" xr:uid="{00000000-0005-0000-0000-000029090000}"/>
    <cellStyle name="Comma 11 4 4" xfId="5027" xr:uid="{00000000-0005-0000-0000-00002A090000}"/>
    <cellStyle name="Comma 11 4 4 2" xfId="11519" xr:uid="{00000000-0005-0000-0000-00002B090000}"/>
    <cellStyle name="Comma 11 4 4 2 2" xfId="26667" xr:uid="{00000000-0005-0000-0000-00002C090000}"/>
    <cellStyle name="Comma 11 4 4 2 2 2" xfId="52635" xr:uid="{00000000-0005-0000-0000-00002D090000}"/>
    <cellStyle name="Comma 11 4 4 2 3" xfId="37487" xr:uid="{00000000-0005-0000-0000-00002E090000}"/>
    <cellStyle name="Comma 11 4 4 3" xfId="20175" xr:uid="{00000000-0005-0000-0000-00002F090000}"/>
    <cellStyle name="Comma 11 4 4 3 2" xfId="46143" xr:uid="{00000000-0005-0000-0000-000030090000}"/>
    <cellStyle name="Comma 11 4 4 4" xfId="15847" xr:uid="{00000000-0005-0000-0000-000031090000}"/>
    <cellStyle name="Comma 11 4 4 4 2" xfId="41815" xr:uid="{00000000-0005-0000-0000-000032090000}"/>
    <cellStyle name="Comma 11 4 4 5" xfId="30995" xr:uid="{00000000-0005-0000-0000-000033090000}"/>
    <cellStyle name="Comma 11 4 4 6" xfId="57477" xr:uid="{00000000-0005-0000-0000-000034090000}"/>
    <cellStyle name="Comma 11 4 5" xfId="9355" xr:uid="{00000000-0005-0000-0000-000035090000}"/>
    <cellStyle name="Comma 11 4 5 2" xfId="24503" xr:uid="{00000000-0005-0000-0000-000036090000}"/>
    <cellStyle name="Comma 11 4 5 2 2" xfId="50471" xr:uid="{00000000-0005-0000-0000-000037090000}"/>
    <cellStyle name="Comma 11 4 5 3" xfId="35323" xr:uid="{00000000-0005-0000-0000-000038090000}"/>
    <cellStyle name="Comma 11 4 6" xfId="7191" xr:uid="{00000000-0005-0000-0000-000039090000}"/>
    <cellStyle name="Comma 11 4 6 2" xfId="22339" xr:uid="{00000000-0005-0000-0000-00003A090000}"/>
    <cellStyle name="Comma 11 4 6 2 2" xfId="48307" xr:uid="{00000000-0005-0000-0000-00003B090000}"/>
    <cellStyle name="Comma 11 4 6 3" xfId="33159" xr:uid="{00000000-0005-0000-0000-00003C090000}"/>
    <cellStyle name="Comma 11 4 7" xfId="18011" xr:uid="{00000000-0005-0000-0000-00003D090000}"/>
    <cellStyle name="Comma 11 4 7 2" xfId="43979" xr:uid="{00000000-0005-0000-0000-00003E090000}"/>
    <cellStyle name="Comma 11 4 8" xfId="13683" xr:uid="{00000000-0005-0000-0000-00003F090000}"/>
    <cellStyle name="Comma 11 4 8 2" xfId="39651" xr:uid="{00000000-0005-0000-0000-000040090000}"/>
    <cellStyle name="Comma 11 4 9" xfId="2863" xr:uid="{00000000-0005-0000-0000-000041090000}"/>
    <cellStyle name="Comma 11 5" xfId="110" xr:uid="{00000000-0005-0000-0000-000042090000}"/>
    <cellStyle name="Comma 11 5 10" xfId="28832" xr:uid="{00000000-0005-0000-0000-000043090000}"/>
    <cellStyle name="Comma 11 5 11" xfId="54796" xr:uid="{00000000-0005-0000-0000-000044090000}"/>
    <cellStyle name="Comma 11 5 12" xfId="55314" xr:uid="{00000000-0005-0000-0000-000045090000}"/>
    <cellStyle name="Comma 11 5 13" xfId="861" xr:uid="{00000000-0005-0000-0000-000046090000}"/>
    <cellStyle name="Comma 11 5 2" xfId="1241" xr:uid="{00000000-0005-0000-0000-000047090000}"/>
    <cellStyle name="Comma 11 5 2 10" xfId="55855" xr:uid="{00000000-0005-0000-0000-000048090000}"/>
    <cellStyle name="Comma 11 5 2 2" xfId="2323" xr:uid="{00000000-0005-0000-0000-000049090000}"/>
    <cellStyle name="Comma 11 5 2 2 2" xfId="6651" xr:uid="{00000000-0005-0000-0000-00004A090000}"/>
    <cellStyle name="Comma 11 5 2 2 2 2" xfId="13143" xr:uid="{00000000-0005-0000-0000-00004B090000}"/>
    <cellStyle name="Comma 11 5 2 2 2 2 2" xfId="28291" xr:uid="{00000000-0005-0000-0000-00004C090000}"/>
    <cellStyle name="Comma 11 5 2 2 2 2 2 2" xfId="54259" xr:uid="{00000000-0005-0000-0000-00004D090000}"/>
    <cellStyle name="Comma 11 5 2 2 2 2 3" xfId="39111" xr:uid="{00000000-0005-0000-0000-00004E090000}"/>
    <cellStyle name="Comma 11 5 2 2 2 3" xfId="21799" xr:uid="{00000000-0005-0000-0000-00004F090000}"/>
    <cellStyle name="Comma 11 5 2 2 2 3 2" xfId="47767" xr:uid="{00000000-0005-0000-0000-000050090000}"/>
    <cellStyle name="Comma 11 5 2 2 2 4" xfId="17471" xr:uid="{00000000-0005-0000-0000-000051090000}"/>
    <cellStyle name="Comma 11 5 2 2 2 4 2" xfId="43439" xr:uid="{00000000-0005-0000-0000-000052090000}"/>
    <cellStyle name="Comma 11 5 2 2 2 5" xfId="32619" xr:uid="{00000000-0005-0000-0000-000053090000}"/>
    <cellStyle name="Comma 11 5 2 2 2 6" xfId="59101" xr:uid="{00000000-0005-0000-0000-000054090000}"/>
    <cellStyle name="Comma 11 5 2 2 3" xfId="10979" xr:uid="{00000000-0005-0000-0000-000055090000}"/>
    <cellStyle name="Comma 11 5 2 2 3 2" xfId="26127" xr:uid="{00000000-0005-0000-0000-000056090000}"/>
    <cellStyle name="Comma 11 5 2 2 3 2 2" xfId="52095" xr:uid="{00000000-0005-0000-0000-000057090000}"/>
    <cellStyle name="Comma 11 5 2 2 3 3" xfId="36947" xr:uid="{00000000-0005-0000-0000-000058090000}"/>
    <cellStyle name="Comma 11 5 2 2 4" xfId="8815" xr:uid="{00000000-0005-0000-0000-000059090000}"/>
    <cellStyle name="Comma 11 5 2 2 4 2" xfId="23963" xr:uid="{00000000-0005-0000-0000-00005A090000}"/>
    <cellStyle name="Comma 11 5 2 2 4 2 2" xfId="49931" xr:uid="{00000000-0005-0000-0000-00005B090000}"/>
    <cellStyle name="Comma 11 5 2 2 4 3" xfId="34783" xr:uid="{00000000-0005-0000-0000-00005C090000}"/>
    <cellStyle name="Comma 11 5 2 2 5" xfId="19635" xr:uid="{00000000-0005-0000-0000-00005D090000}"/>
    <cellStyle name="Comma 11 5 2 2 5 2" xfId="45603" xr:uid="{00000000-0005-0000-0000-00005E090000}"/>
    <cellStyle name="Comma 11 5 2 2 6" xfId="15307" xr:uid="{00000000-0005-0000-0000-00005F090000}"/>
    <cellStyle name="Comma 11 5 2 2 6 2" xfId="41275" xr:uid="{00000000-0005-0000-0000-000060090000}"/>
    <cellStyle name="Comma 11 5 2 2 7" xfId="4487" xr:uid="{00000000-0005-0000-0000-000061090000}"/>
    <cellStyle name="Comma 11 5 2 2 8" xfId="30455" xr:uid="{00000000-0005-0000-0000-000062090000}"/>
    <cellStyle name="Comma 11 5 2 2 9" xfId="56937" xr:uid="{00000000-0005-0000-0000-000063090000}"/>
    <cellStyle name="Comma 11 5 2 3" xfId="5569" xr:uid="{00000000-0005-0000-0000-000064090000}"/>
    <cellStyle name="Comma 11 5 2 3 2" xfId="12061" xr:uid="{00000000-0005-0000-0000-000065090000}"/>
    <cellStyle name="Comma 11 5 2 3 2 2" xfId="27209" xr:uid="{00000000-0005-0000-0000-000066090000}"/>
    <cellStyle name="Comma 11 5 2 3 2 2 2" xfId="53177" xr:uid="{00000000-0005-0000-0000-000067090000}"/>
    <cellStyle name="Comma 11 5 2 3 2 3" xfId="38029" xr:uid="{00000000-0005-0000-0000-000068090000}"/>
    <cellStyle name="Comma 11 5 2 3 3" xfId="20717" xr:uid="{00000000-0005-0000-0000-000069090000}"/>
    <cellStyle name="Comma 11 5 2 3 3 2" xfId="46685" xr:uid="{00000000-0005-0000-0000-00006A090000}"/>
    <cellStyle name="Comma 11 5 2 3 4" xfId="16389" xr:uid="{00000000-0005-0000-0000-00006B090000}"/>
    <cellStyle name="Comma 11 5 2 3 4 2" xfId="42357" xr:uid="{00000000-0005-0000-0000-00006C090000}"/>
    <cellStyle name="Comma 11 5 2 3 5" xfId="31537" xr:uid="{00000000-0005-0000-0000-00006D090000}"/>
    <cellStyle name="Comma 11 5 2 3 6" xfId="58019" xr:uid="{00000000-0005-0000-0000-00006E090000}"/>
    <cellStyle name="Comma 11 5 2 4" xfId="9897" xr:uid="{00000000-0005-0000-0000-00006F090000}"/>
    <cellStyle name="Comma 11 5 2 4 2" xfId="25045" xr:uid="{00000000-0005-0000-0000-000070090000}"/>
    <cellStyle name="Comma 11 5 2 4 2 2" xfId="51013" xr:uid="{00000000-0005-0000-0000-000071090000}"/>
    <cellStyle name="Comma 11 5 2 4 3" xfId="35865" xr:uid="{00000000-0005-0000-0000-000072090000}"/>
    <cellStyle name="Comma 11 5 2 5" xfId="7733" xr:uid="{00000000-0005-0000-0000-000073090000}"/>
    <cellStyle name="Comma 11 5 2 5 2" xfId="22881" xr:uid="{00000000-0005-0000-0000-000074090000}"/>
    <cellStyle name="Comma 11 5 2 5 2 2" xfId="48849" xr:uid="{00000000-0005-0000-0000-000075090000}"/>
    <cellStyle name="Comma 11 5 2 5 3" xfId="33701" xr:uid="{00000000-0005-0000-0000-000076090000}"/>
    <cellStyle name="Comma 11 5 2 6" xfId="18553" xr:uid="{00000000-0005-0000-0000-000077090000}"/>
    <cellStyle name="Comma 11 5 2 6 2" xfId="44521" xr:uid="{00000000-0005-0000-0000-000078090000}"/>
    <cellStyle name="Comma 11 5 2 7" xfId="14225" xr:uid="{00000000-0005-0000-0000-000079090000}"/>
    <cellStyle name="Comma 11 5 2 7 2" xfId="40193" xr:uid="{00000000-0005-0000-0000-00007A090000}"/>
    <cellStyle name="Comma 11 5 2 8" xfId="3405" xr:uid="{00000000-0005-0000-0000-00007B090000}"/>
    <cellStyle name="Comma 11 5 2 9" xfId="29373" xr:uid="{00000000-0005-0000-0000-00007C090000}"/>
    <cellStyle name="Comma 11 5 3" xfId="1782" xr:uid="{00000000-0005-0000-0000-00007D090000}"/>
    <cellStyle name="Comma 11 5 3 2" xfId="6110" xr:uid="{00000000-0005-0000-0000-00007E090000}"/>
    <cellStyle name="Comma 11 5 3 2 2" xfId="12602" xr:uid="{00000000-0005-0000-0000-00007F090000}"/>
    <cellStyle name="Comma 11 5 3 2 2 2" xfId="27750" xr:uid="{00000000-0005-0000-0000-000080090000}"/>
    <cellStyle name="Comma 11 5 3 2 2 2 2" xfId="53718" xr:uid="{00000000-0005-0000-0000-000081090000}"/>
    <cellStyle name="Comma 11 5 3 2 2 3" xfId="38570" xr:uid="{00000000-0005-0000-0000-000082090000}"/>
    <cellStyle name="Comma 11 5 3 2 3" xfId="21258" xr:uid="{00000000-0005-0000-0000-000083090000}"/>
    <cellStyle name="Comma 11 5 3 2 3 2" xfId="47226" xr:uid="{00000000-0005-0000-0000-000084090000}"/>
    <cellStyle name="Comma 11 5 3 2 4" xfId="16930" xr:uid="{00000000-0005-0000-0000-000085090000}"/>
    <cellStyle name="Comma 11 5 3 2 4 2" xfId="42898" xr:uid="{00000000-0005-0000-0000-000086090000}"/>
    <cellStyle name="Comma 11 5 3 2 5" xfId="32078" xr:uid="{00000000-0005-0000-0000-000087090000}"/>
    <cellStyle name="Comma 11 5 3 2 6" xfId="58560" xr:uid="{00000000-0005-0000-0000-000088090000}"/>
    <cellStyle name="Comma 11 5 3 3" xfId="10438" xr:uid="{00000000-0005-0000-0000-000089090000}"/>
    <cellStyle name="Comma 11 5 3 3 2" xfId="25586" xr:uid="{00000000-0005-0000-0000-00008A090000}"/>
    <cellStyle name="Comma 11 5 3 3 2 2" xfId="51554" xr:uid="{00000000-0005-0000-0000-00008B090000}"/>
    <cellStyle name="Comma 11 5 3 3 3" xfId="36406" xr:uid="{00000000-0005-0000-0000-00008C090000}"/>
    <cellStyle name="Comma 11 5 3 4" xfId="8274" xr:uid="{00000000-0005-0000-0000-00008D090000}"/>
    <cellStyle name="Comma 11 5 3 4 2" xfId="23422" xr:uid="{00000000-0005-0000-0000-00008E090000}"/>
    <cellStyle name="Comma 11 5 3 4 2 2" xfId="49390" xr:uid="{00000000-0005-0000-0000-00008F090000}"/>
    <cellStyle name="Comma 11 5 3 4 3" xfId="34242" xr:uid="{00000000-0005-0000-0000-000090090000}"/>
    <cellStyle name="Comma 11 5 3 5" xfId="19094" xr:uid="{00000000-0005-0000-0000-000091090000}"/>
    <cellStyle name="Comma 11 5 3 5 2" xfId="45062" xr:uid="{00000000-0005-0000-0000-000092090000}"/>
    <cellStyle name="Comma 11 5 3 6" xfId="14766" xr:uid="{00000000-0005-0000-0000-000093090000}"/>
    <cellStyle name="Comma 11 5 3 6 2" xfId="40734" xr:uid="{00000000-0005-0000-0000-000094090000}"/>
    <cellStyle name="Comma 11 5 3 7" xfId="3946" xr:uid="{00000000-0005-0000-0000-000095090000}"/>
    <cellStyle name="Comma 11 5 3 8" xfId="29914" xr:uid="{00000000-0005-0000-0000-000096090000}"/>
    <cellStyle name="Comma 11 5 3 9" xfId="56396" xr:uid="{00000000-0005-0000-0000-000097090000}"/>
    <cellStyle name="Comma 11 5 4" xfId="5028" xr:uid="{00000000-0005-0000-0000-000098090000}"/>
    <cellStyle name="Comma 11 5 4 2" xfId="11520" xr:uid="{00000000-0005-0000-0000-000099090000}"/>
    <cellStyle name="Comma 11 5 4 2 2" xfId="26668" xr:uid="{00000000-0005-0000-0000-00009A090000}"/>
    <cellStyle name="Comma 11 5 4 2 2 2" xfId="52636" xr:uid="{00000000-0005-0000-0000-00009B090000}"/>
    <cellStyle name="Comma 11 5 4 2 3" xfId="37488" xr:uid="{00000000-0005-0000-0000-00009C090000}"/>
    <cellStyle name="Comma 11 5 4 3" xfId="20176" xr:uid="{00000000-0005-0000-0000-00009D090000}"/>
    <cellStyle name="Comma 11 5 4 3 2" xfId="46144" xr:uid="{00000000-0005-0000-0000-00009E090000}"/>
    <cellStyle name="Comma 11 5 4 4" xfId="15848" xr:uid="{00000000-0005-0000-0000-00009F090000}"/>
    <cellStyle name="Comma 11 5 4 4 2" xfId="41816" xr:uid="{00000000-0005-0000-0000-0000A0090000}"/>
    <cellStyle name="Comma 11 5 4 5" xfId="30996" xr:uid="{00000000-0005-0000-0000-0000A1090000}"/>
    <cellStyle name="Comma 11 5 4 6" xfId="57478" xr:uid="{00000000-0005-0000-0000-0000A2090000}"/>
    <cellStyle name="Comma 11 5 5" xfId="9356" xr:uid="{00000000-0005-0000-0000-0000A3090000}"/>
    <cellStyle name="Comma 11 5 5 2" xfId="24504" xr:uid="{00000000-0005-0000-0000-0000A4090000}"/>
    <cellStyle name="Comma 11 5 5 2 2" xfId="50472" xr:uid="{00000000-0005-0000-0000-0000A5090000}"/>
    <cellStyle name="Comma 11 5 5 3" xfId="35324" xr:uid="{00000000-0005-0000-0000-0000A6090000}"/>
    <cellStyle name="Comma 11 5 6" xfId="7192" xr:uid="{00000000-0005-0000-0000-0000A7090000}"/>
    <cellStyle name="Comma 11 5 6 2" xfId="22340" xr:uid="{00000000-0005-0000-0000-0000A8090000}"/>
    <cellStyle name="Comma 11 5 6 2 2" xfId="48308" xr:uid="{00000000-0005-0000-0000-0000A9090000}"/>
    <cellStyle name="Comma 11 5 6 3" xfId="33160" xr:uid="{00000000-0005-0000-0000-0000AA090000}"/>
    <cellStyle name="Comma 11 5 7" xfId="18012" xr:uid="{00000000-0005-0000-0000-0000AB090000}"/>
    <cellStyle name="Comma 11 5 7 2" xfId="43980" xr:uid="{00000000-0005-0000-0000-0000AC090000}"/>
    <cellStyle name="Comma 11 5 8" xfId="13684" xr:uid="{00000000-0005-0000-0000-0000AD090000}"/>
    <cellStyle name="Comma 11 5 8 2" xfId="39652" xr:uid="{00000000-0005-0000-0000-0000AE090000}"/>
    <cellStyle name="Comma 11 5 9" xfId="2864" xr:uid="{00000000-0005-0000-0000-0000AF090000}"/>
    <cellStyle name="Comma 11 6" xfId="111" xr:uid="{00000000-0005-0000-0000-0000B0090000}"/>
    <cellStyle name="Comma 11 6 10" xfId="28833" xr:uid="{00000000-0005-0000-0000-0000B1090000}"/>
    <cellStyle name="Comma 11 6 11" xfId="54797" xr:uid="{00000000-0005-0000-0000-0000B2090000}"/>
    <cellStyle name="Comma 11 6 12" xfId="55315" xr:uid="{00000000-0005-0000-0000-0000B3090000}"/>
    <cellStyle name="Comma 11 6 13" xfId="901" xr:uid="{00000000-0005-0000-0000-0000B4090000}"/>
    <cellStyle name="Comma 11 6 2" xfId="1242" xr:uid="{00000000-0005-0000-0000-0000B5090000}"/>
    <cellStyle name="Comma 11 6 2 10" xfId="55856" xr:uid="{00000000-0005-0000-0000-0000B6090000}"/>
    <cellStyle name="Comma 11 6 2 2" xfId="2324" xr:uid="{00000000-0005-0000-0000-0000B7090000}"/>
    <cellStyle name="Comma 11 6 2 2 2" xfId="6652" xr:uid="{00000000-0005-0000-0000-0000B8090000}"/>
    <cellStyle name="Comma 11 6 2 2 2 2" xfId="13144" xr:uid="{00000000-0005-0000-0000-0000B9090000}"/>
    <cellStyle name="Comma 11 6 2 2 2 2 2" xfId="28292" xr:uid="{00000000-0005-0000-0000-0000BA090000}"/>
    <cellStyle name="Comma 11 6 2 2 2 2 2 2" xfId="54260" xr:uid="{00000000-0005-0000-0000-0000BB090000}"/>
    <cellStyle name="Comma 11 6 2 2 2 2 3" xfId="39112" xr:uid="{00000000-0005-0000-0000-0000BC090000}"/>
    <cellStyle name="Comma 11 6 2 2 2 3" xfId="21800" xr:uid="{00000000-0005-0000-0000-0000BD090000}"/>
    <cellStyle name="Comma 11 6 2 2 2 3 2" xfId="47768" xr:uid="{00000000-0005-0000-0000-0000BE090000}"/>
    <cellStyle name="Comma 11 6 2 2 2 4" xfId="17472" xr:uid="{00000000-0005-0000-0000-0000BF090000}"/>
    <cellStyle name="Comma 11 6 2 2 2 4 2" xfId="43440" xr:uid="{00000000-0005-0000-0000-0000C0090000}"/>
    <cellStyle name="Comma 11 6 2 2 2 5" xfId="32620" xr:uid="{00000000-0005-0000-0000-0000C1090000}"/>
    <cellStyle name="Comma 11 6 2 2 2 6" xfId="59102" xr:uid="{00000000-0005-0000-0000-0000C2090000}"/>
    <cellStyle name="Comma 11 6 2 2 3" xfId="10980" xr:uid="{00000000-0005-0000-0000-0000C3090000}"/>
    <cellStyle name="Comma 11 6 2 2 3 2" xfId="26128" xr:uid="{00000000-0005-0000-0000-0000C4090000}"/>
    <cellStyle name="Comma 11 6 2 2 3 2 2" xfId="52096" xr:uid="{00000000-0005-0000-0000-0000C5090000}"/>
    <cellStyle name="Comma 11 6 2 2 3 3" xfId="36948" xr:uid="{00000000-0005-0000-0000-0000C6090000}"/>
    <cellStyle name="Comma 11 6 2 2 4" xfId="8816" xr:uid="{00000000-0005-0000-0000-0000C7090000}"/>
    <cellStyle name="Comma 11 6 2 2 4 2" xfId="23964" xr:uid="{00000000-0005-0000-0000-0000C8090000}"/>
    <cellStyle name="Comma 11 6 2 2 4 2 2" xfId="49932" xr:uid="{00000000-0005-0000-0000-0000C9090000}"/>
    <cellStyle name="Comma 11 6 2 2 4 3" xfId="34784" xr:uid="{00000000-0005-0000-0000-0000CA090000}"/>
    <cellStyle name="Comma 11 6 2 2 5" xfId="19636" xr:uid="{00000000-0005-0000-0000-0000CB090000}"/>
    <cellStyle name="Comma 11 6 2 2 5 2" xfId="45604" xr:uid="{00000000-0005-0000-0000-0000CC090000}"/>
    <cellStyle name="Comma 11 6 2 2 6" xfId="15308" xr:uid="{00000000-0005-0000-0000-0000CD090000}"/>
    <cellStyle name="Comma 11 6 2 2 6 2" xfId="41276" xr:uid="{00000000-0005-0000-0000-0000CE090000}"/>
    <cellStyle name="Comma 11 6 2 2 7" xfId="4488" xr:uid="{00000000-0005-0000-0000-0000CF090000}"/>
    <cellStyle name="Comma 11 6 2 2 8" xfId="30456" xr:uid="{00000000-0005-0000-0000-0000D0090000}"/>
    <cellStyle name="Comma 11 6 2 2 9" xfId="56938" xr:uid="{00000000-0005-0000-0000-0000D1090000}"/>
    <cellStyle name="Comma 11 6 2 3" xfId="5570" xr:uid="{00000000-0005-0000-0000-0000D2090000}"/>
    <cellStyle name="Comma 11 6 2 3 2" xfId="12062" xr:uid="{00000000-0005-0000-0000-0000D3090000}"/>
    <cellStyle name="Comma 11 6 2 3 2 2" xfId="27210" xr:uid="{00000000-0005-0000-0000-0000D4090000}"/>
    <cellStyle name="Comma 11 6 2 3 2 2 2" xfId="53178" xr:uid="{00000000-0005-0000-0000-0000D5090000}"/>
    <cellStyle name="Comma 11 6 2 3 2 3" xfId="38030" xr:uid="{00000000-0005-0000-0000-0000D6090000}"/>
    <cellStyle name="Comma 11 6 2 3 3" xfId="20718" xr:uid="{00000000-0005-0000-0000-0000D7090000}"/>
    <cellStyle name="Comma 11 6 2 3 3 2" xfId="46686" xr:uid="{00000000-0005-0000-0000-0000D8090000}"/>
    <cellStyle name="Comma 11 6 2 3 4" xfId="16390" xr:uid="{00000000-0005-0000-0000-0000D9090000}"/>
    <cellStyle name="Comma 11 6 2 3 4 2" xfId="42358" xr:uid="{00000000-0005-0000-0000-0000DA090000}"/>
    <cellStyle name="Comma 11 6 2 3 5" xfId="31538" xr:uid="{00000000-0005-0000-0000-0000DB090000}"/>
    <cellStyle name="Comma 11 6 2 3 6" xfId="58020" xr:uid="{00000000-0005-0000-0000-0000DC090000}"/>
    <cellStyle name="Comma 11 6 2 4" xfId="9898" xr:uid="{00000000-0005-0000-0000-0000DD090000}"/>
    <cellStyle name="Comma 11 6 2 4 2" xfId="25046" xr:uid="{00000000-0005-0000-0000-0000DE090000}"/>
    <cellStyle name="Comma 11 6 2 4 2 2" xfId="51014" xr:uid="{00000000-0005-0000-0000-0000DF090000}"/>
    <cellStyle name="Comma 11 6 2 4 3" xfId="35866" xr:uid="{00000000-0005-0000-0000-0000E0090000}"/>
    <cellStyle name="Comma 11 6 2 5" xfId="7734" xr:uid="{00000000-0005-0000-0000-0000E1090000}"/>
    <cellStyle name="Comma 11 6 2 5 2" xfId="22882" xr:uid="{00000000-0005-0000-0000-0000E2090000}"/>
    <cellStyle name="Comma 11 6 2 5 2 2" xfId="48850" xr:uid="{00000000-0005-0000-0000-0000E3090000}"/>
    <cellStyle name="Comma 11 6 2 5 3" xfId="33702" xr:uid="{00000000-0005-0000-0000-0000E4090000}"/>
    <cellStyle name="Comma 11 6 2 6" xfId="18554" xr:uid="{00000000-0005-0000-0000-0000E5090000}"/>
    <cellStyle name="Comma 11 6 2 6 2" xfId="44522" xr:uid="{00000000-0005-0000-0000-0000E6090000}"/>
    <cellStyle name="Comma 11 6 2 7" xfId="14226" xr:uid="{00000000-0005-0000-0000-0000E7090000}"/>
    <cellStyle name="Comma 11 6 2 7 2" xfId="40194" xr:uid="{00000000-0005-0000-0000-0000E8090000}"/>
    <cellStyle name="Comma 11 6 2 8" xfId="3406" xr:uid="{00000000-0005-0000-0000-0000E9090000}"/>
    <cellStyle name="Comma 11 6 2 9" xfId="29374" xr:uid="{00000000-0005-0000-0000-0000EA090000}"/>
    <cellStyle name="Comma 11 6 3" xfId="1783" xr:uid="{00000000-0005-0000-0000-0000EB090000}"/>
    <cellStyle name="Comma 11 6 3 2" xfId="6111" xr:uid="{00000000-0005-0000-0000-0000EC090000}"/>
    <cellStyle name="Comma 11 6 3 2 2" xfId="12603" xr:uid="{00000000-0005-0000-0000-0000ED090000}"/>
    <cellStyle name="Comma 11 6 3 2 2 2" xfId="27751" xr:uid="{00000000-0005-0000-0000-0000EE090000}"/>
    <cellStyle name="Comma 11 6 3 2 2 2 2" xfId="53719" xr:uid="{00000000-0005-0000-0000-0000EF090000}"/>
    <cellStyle name="Comma 11 6 3 2 2 3" xfId="38571" xr:uid="{00000000-0005-0000-0000-0000F0090000}"/>
    <cellStyle name="Comma 11 6 3 2 3" xfId="21259" xr:uid="{00000000-0005-0000-0000-0000F1090000}"/>
    <cellStyle name="Comma 11 6 3 2 3 2" xfId="47227" xr:uid="{00000000-0005-0000-0000-0000F2090000}"/>
    <cellStyle name="Comma 11 6 3 2 4" xfId="16931" xr:uid="{00000000-0005-0000-0000-0000F3090000}"/>
    <cellStyle name="Comma 11 6 3 2 4 2" xfId="42899" xr:uid="{00000000-0005-0000-0000-0000F4090000}"/>
    <cellStyle name="Comma 11 6 3 2 5" xfId="32079" xr:uid="{00000000-0005-0000-0000-0000F5090000}"/>
    <cellStyle name="Comma 11 6 3 2 6" xfId="58561" xr:uid="{00000000-0005-0000-0000-0000F6090000}"/>
    <cellStyle name="Comma 11 6 3 3" xfId="10439" xr:uid="{00000000-0005-0000-0000-0000F7090000}"/>
    <cellStyle name="Comma 11 6 3 3 2" xfId="25587" xr:uid="{00000000-0005-0000-0000-0000F8090000}"/>
    <cellStyle name="Comma 11 6 3 3 2 2" xfId="51555" xr:uid="{00000000-0005-0000-0000-0000F9090000}"/>
    <cellStyle name="Comma 11 6 3 3 3" xfId="36407" xr:uid="{00000000-0005-0000-0000-0000FA090000}"/>
    <cellStyle name="Comma 11 6 3 4" xfId="8275" xr:uid="{00000000-0005-0000-0000-0000FB090000}"/>
    <cellStyle name="Comma 11 6 3 4 2" xfId="23423" xr:uid="{00000000-0005-0000-0000-0000FC090000}"/>
    <cellStyle name="Comma 11 6 3 4 2 2" xfId="49391" xr:uid="{00000000-0005-0000-0000-0000FD090000}"/>
    <cellStyle name="Comma 11 6 3 4 3" xfId="34243" xr:uid="{00000000-0005-0000-0000-0000FE090000}"/>
    <cellStyle name="Comma 11 6 3 5" xfId="19095" xr:uid="{00000000-0005-0000-0000-0000FF090000}"/>
    <cellStyle name="Comma 11 6 3 5 2" xfId="45063" xr:uid="{00000000-0005-0000-0000-0000000A0000}"/>
    <cellStyle name="Comma 11 6 3 6" xfId="14767" xr:uid="{00000000-0005-0000-0000-0000010A0000}"/>
    <cellStyle name="Comma 11 6 3 6 2" xfId="40735" xr:uid="{00000000-0005-0000-0000-0000020A0000}"/>
    <cellStyle name="Comma 11 6 3 7" xfId="3947" xr:uid="{00000000-0005-0000-0000-0000030A0000}"/>
    <cellStyle name="Comma 11 6 3 8" xfId="29915" xr:uid="{00000000-0005-0000-0000-0000040A0000}"/>
    <cellStyle name="Comma 11 6 3 9" xfId="56397" xr:uid="{00000000-0005-0000-0000-0000050A0000}"/>
    <cellStyle name="Comma 11 6 4" xfId="5029" xr:uid="{00000000-0005-0000-0000-0000060A0000}"/>
    <cellStyle name="Comma 11 6 4 2" xfId="11521" xr:uid="{00000000-0005-0000-0000-0000070A0000}"/>
    <cellStyle name="Comma 11 6 4 2 2" xfId="26669" xr:uid="{00000000-0005-0000-0000-0000080A0000}"/>
    <cellStyle name="Comma 11 6 4 2 2 2" xfId="52637" xr:uid="{00000000-0005-0000-0000-0000090A0000}"/>
    <cellStyle name="Comma 11 6 4 2 3" xfId="37489" xr:uid="{00000000-0005-0000-0000-00000A0A0000}"/>
    <cellStyle name="Comma 11 6 4 3" xfId="20177" xr:uid="{00000000-0005-0000-0000-00000B0A0000}"/>
    <cellStyle name="Comma 11 6 4 3 2" xfId="46145" xr:uid="{00000000-0005-0000-0000-00000C0A0000}"/>
    <cellStyle name="Comma 11 6 4 4" xfId="15849" xr:uid="{00000000-0005-0000-0000-00000D0A0000}"/>
    <cellStyle name="Comma 11 6 4 4 2" xfId="41817" xr:uid="{00000000-0005-0000-0000-00000E0A0000}"/>
    <cellStyle name="Comma 11 6 4 5" xfId="30997" xr:uid="{00000000-0005-0000-0000-00000F0A0000}"/>
    <cellStyle name="Comma 11 6 4 6" xfId="57479" xr:uid="{00000000-0005-0000-0000-0000100A0000}"/>
    <cellStyle name="Comma 11 6 5" xfId="9357" xr:uid="{00000000-0005-0000-0000-0000110A0000}"/>
    <cellStyle name="Comma 11 6 5 2" xfId="24505" xr:uid="{00000000-0005-0000-0000-0000120A0000}"/>
    <cellStyle name="Comma 11 6 5 2 2" xfId="50473" xr:uid="{00000000-0005-0000-0000-0000130A0000}"/>
    <cellStyle name="Comma 11 6 5 3" xfId="35325" xr:uid="{00000000-0005-0000-0000-0000140A0000}"/>
    <cellStyle name="Comma 11 6 6" xfId="7193" xr:uid="{00000000-0005-0000-0000-0000150A0000}"/>
    <cellStyle name="Comma 11 6 6 2" xfId="22341" xr:uid="{00000000-0005-0000-0000-0000160A0000}"/>
    <cellStyle name="Comma 11 6 6 2 2" xfId="48309" xr:uid="{00000000-0005-0000-0000-0000170A0000}"/>
    <cellStyle name="Comma 11 6 6 3" xfId="33161" xr:uid="{00000000-0005-0000-0000-0000180A0000}"/>
    <cellStyle name="Comma 11 6 7" xfId="18013" xr:uid="{00000000-0005-0000-0000-0000190A0000}"/>
    <cellStyle name="Comma 11 6 7 2" xfId="43981" xr:uid="{00000000-0005-0000-0000-00001A0A0000}"/>
    <cellStyle name="Comma 11 6 8" xfId="13685" xr:uid="{00000000-0005-0000-0000-00001B0A0000}"/>
    <cellStyle name="Comma 11 6 8 2" xfId="39653" xr:uid="{00000000-0005-0000-0000-00001C0A0000}"/>
    <cellStyle name="Comma 11 6 9" xfId="2865" xr:uid="{00000000-0005-0000-0000-00001D0A0000}"/>
    <cellStyle name="Comma 11 7" xfId="112" xr:uid="{00000000-0005-0000-0000-00001E0A0000}"/>
    <cellStyle name="Comma 11 7 10" xfId="28834" xr:uid="{00000000-0005-0000-0000-00001F0A0000}"/>
    <cellStyle name="Comma 11 7 11" xfId="54798" xr:uid="{00000000-0005-0000-0000-0000200A0000}"/>
    <cellStyle name="Comma 11 7 12" xfId="55316" xr:uid="{00000000-0005-0000-0000-0000210A0000}"/>
    <cellStyle name="Comma 11 7 13" xfId="941" xr:uid="{00000000-0005-0000-0000-0000220A0000}"/>
    <cellStyle name="Comma 11 7 2" xfId="1243" xr:uid="{00000000-0005-0000-0000-0000230A0000}"/>
    <cellStyle name="Comma 11 7 2 10" xfId="55857" xr:uid="{00000000-0005-0000-0000-0000240A0000}"/>
    <cellStyle name="Comma 11 7 2 2" xfId="2325" xr:uid="{00000000-0005-0000-0000-0000250A0000}"/>
    <cellStyle name="Comma 11 7 2 2 2" xfId="6653" xr:uid="{00000000-0005-0000-0000-0000260A0000}"/>
    <cellStyle name="Comma 11 7 2 2 2 2" xfId="13145" xr:uid="{00000000-0005-0000-0000-0000270A0000}"/>
    <cellStyle name="Comma 11 7 2 2 2 2 2" xfId="28293" xr:uid="{00000000-0005-0000-0000-0000280A0000}"/>
    <cellStyle name="Comma 11 7 2 2 2 2 2 2" xfId="54261" xr:uid="{00000000-0005-0000-0000-0000290A0000}"/>
    <cellStyle name="Comma 11 7 2 2 2 2 3" xfId="39113" xr:uid="{00000000-0005-0000-0000-00002A0A0000}"/>
    <cellStyle name="Comma 11 7 2 2 2 3" xfId="21801" xr:uid="{00000000-0005-0000-0000-00002B0A0000}"/>
    <cellStyle name="Comma 11 7 2 2 2 3 2" xfId="47769" xr:uid="{00000000-0005-0000-0000-00002C0A0000}"/>
    <cellStyle name="Comma 11 7 2 2 2 4" xfId="17473" xr:uid="{00000000-0005-0000-0000-00002D0A0000}"/>
    <cellStyle name="Comma 11 7 2 2 2 4 2" xfId="43441" xr:uid="{00000000-0005-0000-0000-00002E0A0000}"/>
    <cellStyle name="Comma 11 7 2 2 2 5" xfId="32621" xr:uid="{00000000-0005-0000-0000-00002F0A0000}"/>
    <cellStyle name="Comma 11 7 2 2 2 6" xfId="59103" xr:uid="{00000000-0005-0000-0000-0000300A0000}"/>
    <cellStyle name="Comma 11 7 2 2 3" xfId="10981" xr:uid="{00000000-0005-0000-0000-0000310A0000}"/>
    <cellStyle name="Comma 11 7 2 2 3 2" xfId="26129" xr:uid="{00000000-0005-0000-0000-0000320A0000}"/>
    <cellStyle name="Comma 11 7 2 2 3 2 2" xfId="52097" xr:uid="{00000000-0005-0000-0000-0000330A0000}"/>
    <cellStyle name="Comma 11 7 2 2 3 3" xfId="36949" xr:uid="{00000000-0005-0000-0000-0000340A0000}"/>
    <cellStyle name="Comma 11 7 2 2 4" xfId="8817" xr:uid="{00000000-0005-0000-0000-0000350A0000}"/>
    <cellStyle name="Comma 11 7 2 2 4 2" xfId="23965" xr:uid="{00000000-0005-0000-0000-0000360A0000}"/>
    <cellStyle name="Comma 11 7 2 2 4 2 2" xfId="49933" xr:uid="{00000000-0005-0000-0000-0000370A0000}"/>
    <cellStyle name="Comma 11 7 2 2 4 3" xfId="34785" xr:uid="{00000000-0005-0000-0000-0000380A0000}"/>
    <cellStyle name="Comma 11 7 2 2 5" xfId="19637" xr:uid="{00000000-0005-0000-0000-0000390A0000}"/>
    <cellStyle name="Comma 11 7 2 2 5 2" xfId="45605" xr:uid="{00000000-0005-0000-0000-00003A0A0000}"/>
    <cellStyle name="Comma 11 7 2 2 6" xfId="15309" xr:uid="{00000000-0005-0000-0000-00003B0A0000}"/>
    <cellStyle name="Comma 11 7 2 2 6 2" xfId="41277" xr:uid="{00000000-0005-0000-0000-00003C0A0000}"/>
    <cellStyle name="Comma 11 7 2 2 7" xfId="4489" xr:uid="{00000000-0005-0000-0000-00003D0A0000}"/>
    <cellStyle name="Comma 11 7 2 2 8" xfId="30457" xr:uid="{00000000-0005-0000-0000-00003E0A0000}"/>
    <cellStyle name="Comma 11 7 2 2 9" xfId="56939" xr:uid="{00000000-0005-0000-0000-00003F0A0000}"/>
    <cellStyle name="Comma 11 7 2 3" xfId="5571" xr:uid="{00000000-0005-0000-0000-0000400A0000}"/>
    <cellStyle name="Comma 11 7 2 3 2" xfId="12063" xr:uid="{00000000-0005-0000-0000-0000410A0000}"/>
    <cellStyle name="Comma 11 7 2 3 2 2" xfId="27211" xr:uid="{00000000-0005-0000-0000-0000420A0000}"/>
    <cellStyle name="Comma 11 7 2 3 2 2 2" xfId="53179" xr:uid="{00000000-0005-0000-0000-0000430A0000}"/>
    <cellStyle name="Comma 11 7 2 3 2 3" xfId="38031" xr:uid="{00000000-0005-0000-0000-0000440A0000}"/>
    <cellStyle name="Comma 11 7 2 3 3" xfId="20719" xr:uid="{00000000-0005-0000-0000-0000450A0000}"/>
    <cellStyle name="Comma 11 7 2 3 3 2" xfId="46687" xr:uid="{00000000-0005-0000-0000-0000460A0000}"/>
    <cellStyle name="Comma 11 7 2 3 4" xfId="16391" xr:uid="{00000000-0005-0000-0000-0000470A0000}"/>
    <cellStyle name="Comma 11 7 2 3 4 2" xfId="42359" xr:uid="{00000000-0005-0000-0000-0000480A0000}"/>
    <cellStyle name="Comma 11 7 2 3 5" xfId="31539" xr:uid="{00000000-0005-0000-0000-0000490A0000}"/>
    <cellStyle name="Comma 11 7 2 3 6" xfId="58021" xr:uid="{00000000-0005-0000-0000-00004A0A0000}"/>
    <cellStyle name="Comma 11 7 2 4" xfId="9899" xr:uid="{00000000-0005-0000-0000-00004B0A0000}"/>
    <cellStyle name="Comma 11 7 2 4 2" xfId="25047" xr:uid="{00000000-0005-0000-0000-00004C0A0000}"/>
    <cellStyle name="Comma 11 7 2 4 2 2" xfId="51015" xr:uid="{00000000-0005-0000-0000-00004D0A0000}"/>
    <cellStyle name="Comma 11 7 2 4 3" xfId="35867" xr:uid="{00000000-0005-0000-0000-00004E0A0000}"/>
    <cellStyle name="Comma 11 7 2 5" xfId="7735" xr:uid="{00000000-0005-0000-0000-00004F0A0000}"/>
    <cellStyle name="Comma 11 7 2 5 2" xfId="22883" xr:uid="{00000000-0005-0000-0000-0000500A0000}"/>
    <cellStyle name="Comma 11 7 2 5 2 2" xfId="48851" xr:uid="{00000000-0005-0000-0000-0000510A0000}"/>
    <cellStyle name="Comma 11 7 2 5 3" xfId="33703" xr:uid="{00000000-0005-0000-0000-0000520A0000}"/>
    <cellStyle name="Comma 11 7 2 6" xfId="18555" xr:uid="{00000000-0005-0000-0000-0000530A0000}"/>
    <cellStyle name="Comma 11 7 2 6 2" xfId="44523" xr:uid="{00000000-0005-0000-0000-0000540A0000}"/>
    <cellStyle name="Comma 11 7 2 7" xfId="14227" xr:uid="{00000000-0005-0000-0000-0000550A0000}"/>
    <cellStyle name="Comma 11 7 2 7 2" xfId="40195" xr:uid="{00000000-0005-0000-0000-0000560A0000}"/>
    <cellStyle name="Comma 11 7 2 8" xfId="3407" xr:uid="{00000000-0005-0000-0000-0000570A0000}"/>
    <cellStyle name="Comma 11 7 2 9" xfId="29375" xr:uid="{00000000-0005-0000-0000-0000580A0000}"/>
    <cellStyle name="Comma 11 7 3" xfId="1784" xr:uid="{00000000-0005-0000-0000-0000590A0000}"/>
    <cellStyle name="Comma 11 7 3 2" xfId="6112" xr:uid="{00000000-0005-0000-0000-00005A0A0000}"/>
    <cellStyle name="Comma 11 7 3 2 2" xfId="12604" xr:uid="{00000000-0005-0000-0000-00005B0A0000}"/>
    <cellStyle name="Comma 11 7 3 2 2 2" xfId="27752" xr:uid="{00000000-0005-0000-0000-00005C0A0000}"/>
    <cellStyle name="Comma 11 7 3 2 2 2 2" xfId="53720" xr:uid="{00000000-0005-0000-0000-00005D0A0000}"/>
    <cellStyle name="Comma 11 7 3 2 2 3" xfId="38572" xr:uid="{00000000-0005-0000-0000-00005E0A0000}"/>
    <cellStyle name="Comma 11 7 3 2 3" xfId="21260" xr:uid="{00000000-0005-0000-0000-00005F0A0000}"/>
    <cellStyle name="Comma 11 7 3 2 3 2" xfId="47228" xr:uid="{00000000-0005-0000-0000-0000600A0000}"/>
    <cellStyle name="Comma 11 7 3 2 4" xfId="16932" xr:uid="{00000000-0005-0000-0000-0000610A0000}"/>
    <cellStyle name="Comma 11 7 3 2 4 2" xfId="42900" xr:uid="{00000000-0005-0000-0000-0000620A0000}"/>
    <cellStyle name="Comma 11 7 3 2 5" xfId="32080" xr:uid="{00000000-0005-0000-0000-0000630A0000}"/>
    <cellStyle name="Comma 11 7 3 2 6" xfId="58562" xr:uid="{00000000-0005-0000-0000-0000640A0000}"/>
    <cellStyle name="Comma 11 7 3 3" xfId="10440" xr:uid="{00000000-0005-0000-0000-0000650A0000}"/>
    <cellStyle name="Comma 11 7 3 3 2" xfId="25588" xr:uid="{00000000-0005-0000-0000-0000660A0000}"/>
    <cellStyle name="Comma 11 7 3 3 2 2" xfId="51556" xr:uid="{00000000-0005-0000-0000-0000670A0000}"/>
    <cellStyle name="Comma 11 7 3 3 3" xfId="36408" xr:uid="{00000000-0005-0000-0000-0000680A0000}"/>
    <cellStyle name="Comma 11 7 3 4" xfId="8276" xr:uid="{00000000-0005-0000-0000-0000690A0000}"/>
    <cellStyle name="Comma 11 7 3 4 2" xfId="23424" xr:uid="{00000000-0005-0000-0000-00006A0A0000}"/>
    <cellStyle name="Comma 11 7 3 4 2 2" xfId="49392" xr:uid="{00000000-0005-0000-0000-00006B0A0000}"/>
    <cellStyle name="Comma 11 7 3 4 3" xfId="34244" xr:uid="{00000000-0005-0000-0000-00006C0A0000}"/>
    <cellStyle name="Comma 11 7 3 5" xfId="19096" xr:uid="{00000000-0005-0000-0000-00006D0A0000}"/>
    <cellStyle name="Comma 11 7 3 5 2" xfId="45064" xr:uid="{00000000-0005-0000-0000-00006E0A0000}"/>
    <cellStyle name="Comma 11 7 3 6" xfId="14768" xr:uid="{00000000-0005-0000-0000-00006F0A0000}"/>
    <cellStyle name="Comma 11 7 3 6 2" xfId="40736" xr:uid="{00000000-0005-0000-0000-0000700A0000}"/>
    <cellStyle name="Comma 11 7 3 7" xfId="3948" xr:uid="{00000000-0005-0000-0000-0000710A0000}"/>
    <cellStyle name="Comma 11 7 3 8" xfId="29916" xr:uid="{00000000-0005-0000-0000-0000720A0000}"/>
    <cellStyle name="Comma 11 7 3 9" xfId="56398" xr:uid="{00000000-0005-0000-0000-0000730A0000}"/>
    <cellStyle name="Comma 11 7 4" xfId="5030" xr:uid="{00000000-0005-0000-0000-0000740A0000}"/>
    <cellStyle name="Comma 11 7 4 2" xfId="11522" xr:uid="{00000000-0005-0000-0000-0000750A0000}"/>
    <cellStyle name="Comma 11 7 4 2 2" xfId="26670" xr:uid="{00000000-0005-0000-0000-0000760A0000}"/>
    <cellStyle name="Comma 11 7 4 2 2 2" xfId="52638" xr:uid="{00000000-0005-0000-0000-0000770A0000}"/>
    <cellStyle name="Comma 11 7 4 2 3" xfId="37490" xr:uid="{00000000-0005-0000-0000-0000780A0000}"/>
    <cellStyle name="Comma 11 7 4 3" xfId="20178" xr:uid="{00000000-0005-0000-0000-0000790A0000}"/>
    <cellStyle name="Comma 11 7 4 3 2" xfId="46146" xr:uid="{00000000-0005-0000-0000-00007A0A0000}"/>
    <cellStyle name="Comma 11 7 4 4" xfId="15850" xr:uid="{00000000-0005-0000-0000-00007B0A0000}"/>
    <cellStyle name="Comma 11 7 4 4 2" xfId="41818" xr:uid="{00000000-0005-0000-0000-00007C0A0000}"/>
    <cellStyle name="Comma 11 7 4 5" xfId="30998" xr:uid="{00000000-0005-0000-0000-00007D0A0000}"/>
    <cellStyle name="Comma 11 7 4 6" xfId="57480" xr:uid="{00000000-0005-0000-0000-00007E0A0000}"/>
    <cellStyle name="Comma 11 7 5" xfId="9358" xr:uid="{00000000-0005-0000-0000-00007F0A0000}"/>
    <cellStyle name="Comma 11 7 5 2" xfId="24506" xr:uid="{00000000-0005-0000-0000-0000800A0000}"/>
    <cellStyle name="Comma 11 7 5 2 2" xfId="50474" xr:uid="{00000000-0005-0000-0000-0000810A0000}"/>
    <cellStyle name="Comma 11 7 5 3" xfId="35326" xr:uid="{00000000-0005-0000-0000-0000820A0000}"/>
    <cellStyle name="Comma 11 7 6" xfId="7194" xr:uid="{00000000-0005-0000-0000-0000830A0000}"/>
    <cellStyle name="Comma 11 7 6 2" xfId="22342" xr:uid="{00000000-0005-0000-0000-0000840A0000}"/>
    <cellStyle name="Comma 11 7 6 2 2" xfId="48310" xr:uid="{00000000-0005-0000-0000-0000850A0000}"/>
    <cellStyle name="Comma 11 7 6 3" xfId="33162" xr:uid="{00000000-0005-0000-0000-0000860A0000}"/>
    <cellStyle name="Comma 11 7 7" xfId="18014" xr:uid="{00000000-0005-0000-0000-0000870A0000}"/>
    <cellStyle name="Comma 11 7 7 2" xfId="43982" xr:uid="{00000000-0005-0000-0000-0000880A0000}"/>
    <cellStyle name="Comma 11 7 8" xfId="13686" xr:uid="{00000000-0005-0000-0000-0000890A0000}"/>
    <cellStyle name="Comma 11 7 8 2" xfId="39654" xr:uid="{00000000-0005-0000-0000-00008A0A0000}"/>
    <cellStyle name="Comma 11 7 9" xfId="2866" xr:uid="{00000000-0005-0000-0000-00008B0A0000}"/>
    <cellStyle name="Comma 11 8" xfId="113" xr:uid="{00000000-0005-0000-0000-00008C0A0000}"/>
    <cellStyle name="Comma 11 8 10" xfId="28835" xr:uid="{00000000-0005-0000-0000-00008D0A0000}"/>
    <cellStyle name="Comma 11 8 11" xfId="54799" xr:uid="{00000000-0005-0000-0000-00008E0A0000}"/>
    <cellStyle name="Comma 11 8 12" xfId="55317" xr:uid="{00000000-0005-0000-0000-00008F0A0000}"/>
    <cellStyle name="Comma 11 8 13" xfId="981" xr:uid="{00000000-0005-0000-0000-0000900A0000}"/>
    <cellStyle name="Comma 11 8 2" xfId="1244" xr:uid="{00000000-0005-0000-0000-0000910A0000}"/>
    <cellStyle name="Comma 11 8 2 10" xfId="55858" xr:uid="{00000000-0005-0000-0000-0000920A0000}"/>
    <cellStyle name="Comma 11 8 2 2" xfId="2326" xr:uid="{00000000-0005-0000-0000-0000930A0000}"/>
    <cellStyle name="Comma 11 8 2 2 2" xfId="6654" xr:uid="{00000000-0005-0000-0000-0000940A0000}"/>
    <cellStyle name="Comma 11 8 2 2 2 2" xfId="13146" xr:uid="{00000000-0005-0000-0000-0000950A0000}"/>
    <cellStyle name="Comma 11 8 2 2 2 2 2" xfId="28294" xr:uid="{00000000-0005-0000-0000-0000960A0000}"/>
    <cellStyle name="Comma 11 8 2 2 2 2 2 2" xfId="54262" xr:uid="{00000000-0005-0000-0000-0000970A0000}"/>
    <cellStyle name="Comma 11 8 2 2 2 2 3" xfId="39114" xr:uid="{00000000-0005-0000-0000-0000980A0000}"/>
    <cellStyle name="Comma 11 8 2 2 2 3" xfId="21802" xr:uid="{00000000-0005-0000-0000-0000990A0000}"/>
    <cellStyle name="Comma 11 8 2 2 2 3 2" xfId="47770" xr:uid="{00000000-0005-0000-0000-00009A0A0000}"/>
    <cellStyle name="Comma 11 8 2 2 2 4" xfId="17474" xr:uid="{00000000-0005-0000-0000-00009B0A0000}"/>
    <cellStyle name="Comma 11 8 2 2 2 4 2" xfId="43442" xr:uid="{00000000-0005-0000-0000-00009C0A0000}"/>
    <cellStyle name="Comma 11 8 2 2 2 5" xfId="32622" xr:uid="{00000000-0005-0000-0000-00009D0A0000}"/>
    <cellStyle name="Comma 11 8 2 2 2 6" xfId="59104" xr:uid="{00000000-0005-0000-0000-00009E0A0000}"/>
    <cellStyle name="Comma 11 8 2 2 3" xfId="10982" xr:uid="{00000000-0005-0000-0000-00009F0A0000}"/>
    <cellStyle name="Comma 11 8 2 2 3 2" xfId="26130" xr:uid="{00000000-0005-0000-0000-0000A00A0000}"/>
    <cellStyle name="Comma 11 8 2 2 3 2 2" xfId="52098" xr:uid="{00000000-0005-0000-0000-0000A10A0000}"/>
    <cellStyle name="Comma 11 8 2 2 3 3" xfId="36950" xr:uid="{00000000-0005-0000-0000-0000A20A0000}"/>
    <cellStyle name="Comma 11 8 2 2 4" xfId="8818" xr:uid="{00000000-0005-0000-0000-0000A30A0000}"/>
    <cellStyle name="Comma 11 8 2 2 4 2" xfId="23966" xr:uid="{00000000-0005-0000-0000-0000A40A0000}"/>
    <cellStyle name="Comma 11 8 2 2 4 2 2" xfId="49934" xr:uid="{00000000-0005-0000-0000-0000A50A0000}"/>
    <cellStyle name="Comma 11 8 2 2 4 3" xfId="34786" xr:uid="{00000000-0005-0000-0000-0000A60A0000}"/>
    <cellStyle name="Comma 11 8 2 2 5" xfId="19638" xr:uid="{00000000-0005-0000-0000-0000A70A0000}"/>
    <cellStyle name="Comma 11 8 2 2 5 2" xfId="45606" xr:uid="{00000000-0005-0000-0000-0000A80A0000}"/>
    <cellStyle name="Comma 11 8 2 2 6" xfId="15310" xr:uid="{00000000-0005-0000-0000-0000A90A0000}"/>
    <cellStyle name="Comma 11 8 2 2 6 2" xfId="41278" xr:uid="{00000000-0005-0000-0000-0000AA0A0000}"/>
    <cellStyle name="Comma 11 8 2 2 7" xfId="4490" xr:uid="{00000000-0005-0000-0000-0000AB0A0000}"/>
    <cellStyle name="Comma 11 8 2 2 8" xfId="30458" xr:uid="{00000000-0005-0000-0000-0000AC0A0000}"/>
    <cellStyle name="Comma 11 8 2 2 9" xfId="56940" xr:uid="{00000000-0005-0000-0000-0000AD0A0000}"/>
    <cellStyle name="Comma 11 8 2 3" xfId="5572" xr:uid="{00000000-0005-0000-0000-0000AE0A0000}"/>
    <cellStyle name="Comma 11 8 2 3 2" xfId="12064" xr:uid="{00000000-0005-0000-0000-0000AF0A0000}"/>
    <cellStyle name="Comma 11 8 2 3 2 2" xfId="27212" xr:uid="{00000000-0005-0000-0000-0000B00A0000}"/>
    <cellStyle name="Comma 11 8 2 3 2 2 2" xfId="53180" xr:uid="{00000000-0005-0000-0000-0000B10A0000}"/>
    <cellStyle name="Comma 11 8 2 3 2 3" xfId="38032" xr:uid="{00000000-0005-0000-0000-0000B20A0000}"/>
    <cellStyle name="Comma 11 8 2 3 3" xfId="20720" xr:uid="{00000000-0005-0000-0000-0000B30A0000}"/>
    <cellStyle name="Comma 11 8 2 3 3 2" xfId="46688" xr:uid="{00000000-0005-0000-0000-0000B40A0000}"/>
    <cellStyle name="Comma 11 8 2 3 4" xfId="16392" xr:uid="{00000000-0005-0000-0000-0000B50A0000}"/>
    <cellStyle name="Comma 11 8 2 3 4 2" xfId="42360" xr:uid="{00000000-0005-0000-0000-0000B60A0000}"/>
    <cellStyle name="Comma 11 8 2 3 5" xfId="31540" xr:uid="{00000000-0005-0000-0000-0000B70A0000}"/>
    <cellStyle name="Comma 11 8 2 3 6" xfId="58022" xr:uid="{00000000-0005-0000-0000-0000B80A0000}"/>
    <cellStyle name="Comma 11 8 2 4" xfId="9900" xr:uid="{00000000-0005-0000-0000-0000B90A0000}"/>
    <cellStyle name="Comma 11 8 2 4 2" xfId="25048" xr:uid="{00000000-0005-0000-0000-0000BA0A0000}"/>
    <cellStyle name="Comma 11 8 2 4 2 2" xfId="51016" xr:uid="{00000000-0005-0000-0000-0000BB0A0000}"/>
    <cellStyle name="Comma 11 8 2 4 3" xfId="35868" xr:uid="{00000000-0005-0000-0000-0000BC0A0000}"/>
    <cellStyle name="Comma 11 8 2 5" xfId="7736" xr:uid="{00000000-0005-0000-0000-0000BD0A0000}"/>
    <cellStyle name="Comma 11 8 2 5 2" xfId="22884" xr:uid="{00000000-0005-0000-0000-0000BE0A0000}"/>
    <cellStyle name="Comma 11 8 2 5 2 2" xfId="48852" xr:uid="{00000000-0005-0000-0000-0000BF0A0000}"/>
    <cellStyle name="Comma 11 8 2 5 3" xfId="33704" xr:uid="{00000000-0005-0000-0000-0000C00A0000}"/>
    <cellStyle name="Comma 11 8 2 6" xfId="18556" xr:uid="{00000000-0005-0000-0000-0000C10A0000}"/>
    <cellStyle name="Comma 11 8 2 6 2" xfId="44524" xr:uid="{00000000-0005-0000-0000-0000C20A0000}"/>
    <cellStyle name="Comma 11 8 2 7" xfId="14228" xr:uid="{00000000-0005-0000-0000-0000C30A0000}"/>
    <cellStyle name="Comma 11 8 2 7 2" xfId="40196" xr:uid="{00000000-0005-0000-0000-0000C40A0000}"/>
    <cellStyle name="Comma 11 8 2 8" xfId="3408" xr:uid="{00000000-0005-0000-0000-0000C50A0000}"/>
    <cellStyle name="Comma 11 8 2 9" xfId="29376" xr:uid="{00000000-0005-0000-0000-0000C60A0000}"/>
    <cellStyle name="Comma 11 8 3" xfId="1785" xr:uid="{00000000-0005-0000-0000-0000C70A0000}"/>
    <cellStyle name="Comma 11 8 3 2" xfId="6113" xr:uid="{00000000-0005-0000-0000-0000C80A0000}"/>
    <cellStyle name="Comma 11 8 3 2 2" xfId="12605" xr:uid="{00000000-0005-0000-0000-0000C90A0000}"/>
    <cellStyle name="Comma 11 8 3 2 2 2" xfId="27753" xr:uid="{00000000-0005-0000-0000-0000CA0A0000}"/>
    <cellStyle name="Comma 11 8 3 2 2 2 2" xfId="53721" xr:uid="{00000000-0005-0000-0000-0000CB0A0000}"/>
    <cellStyle name="Comma 11 8 3 2 2 3" xfId="38573" xr:uid="{00000000-0005-0000-0000-0000CC0A0000}"/>
    <cellStyle name="Comma 11 8 3 2 3" xfId="21261" xr:uid="{00000000-0005-0000-0000-0000CD0A0000}"/>
    <cellStyle name="Comma 11 8 3 2 3 2" xfId="47229" xr:uid="{00000000-0005-0000-0000-0000CE0A0000}"/>
    <cellStyle name="Comma 11 8 3 2 4" xfId="16933" xr:uid="{00000000-0005-0000-0000-0000CF0A0000}"/>
    <cellStyle name="Comma 11 8 3 2 4 2" xfId="42901" xr:uid="{00000000-0005-0000-0000-0000D00A0000}"/>
    <cellStyle name="Comma 11 8 3 2 5" xfId="32081" xr:uid="{00000000-0005-0000-0000-0000D10A0000}"/>
    <cellStyle name="Comma 11 8 3 2 6" xfId="58563" xr:uid="{00000000-0005-0000-0000-0000D20A0000}"/>
    <cellStyle name="Comma 11 8 3 3" xfId="10441" xr:uid="{00000000-0005-0000-0000-0000D30A0000}"/>
    <cellStyle name="Comma 11 8 3 3 2" xfId="25589" xr:uid="{00000000-0005-0000-0000-0000D40A0000}"/>
    <cellStyle name="Comma 11 8 3 3 2 2" xfId="51557" xr:uid="{00000000-0005-0000-0000-0000D50A0000}"/>
    <cellStyle name="Comma 11 8 3 3 3" xfId="36409" xr:uid="{00000000-0005-0000-0000-0000D60A0000}"/>
    <cellStyle name="Comma 11 8 3 4" xfId="8277" xr:uid="{00000000-0005-0000-0000-0000D70A0000}"/>
    <cellStyle name="Comma 11 8 3 4 2" xfId="23425" xr:uid="{00000000-0005-0000-0000-0000D80A0000}"/>
    <cellStyle name="Comma 11 8 3 4 2 2" xfId="49393" xr:uid="{00000000-0005-0000-0000-0000D90A0000}"/>
    <cellStyle name="Comma 11 8 3 4 3" xfId="34245" xr:uid="{00000000-0005-0000-0000-0000DA0A0000}"/>
    <cellStyle name="Comma 11 8 3 5" xfId="19097" xr:uid="{00000000-0005-0000-0000-0000DB0A0000}"/>
    <cellStyle name="Comma 11 8 3 5 2" xfId="45065" xr:uid="{00000000-0005-0000-0000-0000DC0A0000}"/>
    <cellStyle name="Comma 11 8 3 6" xfId="14769" xr:uid="{00000000-0005-0000-0000-0000DD0A0000}"/>
    <cellStyle name="Comma 11 8 3 6 2" xfId="40737" xr:uid="{00000000-0005-0000-0000-0000DE0A0000}"/>
    <cellStyle name="Comma 11 8 3 7" xfId="3949" xr:uid="{00000000-0005-0000-0000-0000DF0A0000}"/>
    <cellStyle name="Comma 11 8 3 8" xfId="29917" xr:uid="{00000000-0005-0000-0000-0000E00A0000}"/>
    <cellStyle name="Comma 11 8 3 9" xfId="56399" xr:uid="{00000000-0005-0000-0000-0000E10A0000}"/>
    <cellStyle name="Comma 11 8 4" xfId="5031" xr:uid="{00000000-0005-0000-0000-0000E20A0000}"/>
    <cellStyle name="Comma 11 8 4 2" xfId="11523" xr:uid="{00000000-0005-0000-0000-0000E30A0000}"/>
    <cellStyle name="Comma 11 8 4 2 2" xfId="26671" xr:uid="{00000000-0005-0000-0000-0000E40A0000}"/>
    <cellStyle name="Comma 11 8 4 2 2 2" xfId="52639" xr:uid="{00000000-0005-0000-0000-0000E50A0000}"/>
    <cellStyle name="Comma 11 8 4 2 3" xfId="37491" xr:uid="{00000000-0005-0000-0000-0000E60A0000}"/>
    <cellStyle name="Comma 11 8 4 3" xfId="20179" xr:uid="{00000000-0005-0000-0000-0000E70A0000}"/>
    <cellStyle name="Comma 11 8 4 3 2" xfId="46147" xr:uid="{00000000-0005-0000-0000-0000E80A0000}"/>
    <cellStyle name="Comma 11 8 4 4" xfId="15851" xr:uid="{00000000-0005-0000-0000-0000E90A0000}"/>
    <cellStyle name="Comma 11 8 4 4 2" xfId="41819" xr:uid="{00000000-0005-0000-0000-0000EA0A0000}"/>
    <cellStyle name="Comma 11 8 4 5" xfId="30999" xr:uid="{00000000-0005-0000-0000-0000EB0A0000}"/>
    <cellStyle name="Comma 11 8 4 6" xfId="57481" xr:uid="{00000000-0005-0000-0000-0000EC0A0000}"/>
    <cellStyle name="Comma 11 8 5" xfId="9359" xr:uid="{00000000-0005-0000-0000-0000ED0A0000}"/>
    <cellStyle name="Comma 11 8 5 2" xfId="24507" xr:uid="{00000000-0005-0000-0000-0000EE0A0000}"/>
    <cellStyle name="Comma 11 8 5 2 2" xfId="50475" xr:uid="{00000000-0005-0000-0000-0000EF0A0000}"/>
    <cellStyle name="Comma 11 8 5 3" xfId="35327" xr:uid="{00000000-0005-0000-0000-0000F00A0000}"/>
    <cellStyle name="Comma 11 8 6" xfId="7195" xr:uid="{00000000-0005-0000-0000-0000F10A0000}"/>
    <cellStyle name="Comma 11 8 6 2" xfId="22343" xr:uid="{00000000-0005-0000-0000-0000F20A0000}"/>
    <cellStyle name="Comma 11 8 6 2 2" xfId="48311" xr:uid="{00000000-0005-0000-0000-0000F30A0000}"/>
    <cellStyle name="Comma 11 8 6 3" xfId="33163" xr:uid="{00000000-0005-0000-0000-0000F40A0000}"/>
    <cellStyle name="Comma 11 8 7" xfId="18015" xr:uid="{00000000-0005-0000-0000-0000F50A0000}"/>
    <cellStyle name="Comma 11 8 7 2" xfId="43983" xr:uid="{00000000-0005-0000-0000-0000F60A0000}"/>
    <cellStyle name="Comma 11 8 8" xfId="13687" xr:uid="{00000000-0005-0000-0000-0000F70A0000}"/>
    <cellStyle name="Comma 11 8 8 2" xfId="39655" xr:uid="{00000000-0005-0000-0000-0000F80A0000}"/>
    <cellStyle name="Comma 11 8 9" xfId="2867" xr:uid="{00000000-0005-0000-0000-0000F90A0000}"/>
    <cellStyle name="Comma 11 9" xfId="114" xr:uid="{00000000-0005-0000-0000-0000FA0A0000}"/>
    <cellStyle name="Comma 11 9 10" xfId="28836" xr:uid="{00000000-0005-0000-0000-0000FB0A0000}"/>
    <cellStyle name="Comma 11 9 11" xfId="54800" xr:uid="{00000000-0005-0000-0000-0000FC0A0000}"/>
    <cellStyle name="Comma 11 9 12" xfId="55318" xr:uid="{00000000-0005-0000-0000-0000FD0A0000}"/>
    <cellStyle name="Comma 11 9 13" xfId="1021" xr:uid="{00000000-0005-0000-0000-0000FE0A0000}"/>
    <cellStyle name="Comma 11 9 2" xfId="1245" xr:uid="{00000000-0005-0000-0000-0000FF0A0000}"/>
    <cellStyle name="Comma 11 9 2 10" xfId="55859" xr:uid="{00000000-0005-0000-0000-0000000B0000}"/>
    <cellStyle name="Comma 11 9 2 2" xfId="2327" xr:uid="{00000000-0005-0000-0000-0000010B0000}"/>
    <cellStyle name="Comma 11 9 2 2 2" xfId="6655" xr:uid="{00000000-0005-0000-0000-0000020B0000}"/>
    <cellStyle name="Comma 11 9 2 2 2 2" xfId="13147" xr:uid="{00000000-0005-0000-0000-0000030B0000}"/>
    <cellStyle name="Comma 11 9 2 2 2 2 2" xfId="28295" xr:uid="{00000000-0005-0000-0000-0000040B0000}"/>
    <cellStyle name="Comma 11 9 2 2 2 2 2 2" xfId="54263" xr:uid="{00000000-0005-0000-0000-0000050B0000}"/>
    <cellStyle name="Comma 11 9 2 2 2 2 3" xfId="39115" xr:uid="{00000000-0005-0000-0000-0000060B0000}"/>
    <cellStyle name="Comma 11 9 2 2 2 3" xfId="21803" xr:uid="{00000000-0005-0000-0000-0000070B0000}"/>
    <cellStyle name="Comma 11 9 2 2 2 3 2" xfId="47771" xr:uid="{00000000-0005-0000-0000-0000080B0000}"/>
    <cellStyle name="Comma 11 9 2 2 2 4" xfId="17475" xr:uid="{00000000-0005-0000-0000-0000090B0000}"/>
    <cellStyle name="Comma 11 9 2 2 2 4 2" xfId="43443" xr:uid="{00000000-0005-0000-0000-00000A0B0000}"/>
    <cellStyle name="Comma 11 9 2 2 2 5" xfId="32623" xr:uid="{00000000-0005-0000-0000-00000B0B0000}"/>
    <cellStyle name="Comma 11 9 2 2 2 6" xfId="59105" xr:uid="{00000000-0005-0000-0000-00000C0B0000}"/>
    <cellStyle name="Comma 11 9 2 2 3" xfId="10983" xr:uid="{00000000-0005-0000-0000-00000D0B0000}"/>
    <cellStyle name="Comma 11 9 2 2 3 2" xfId="26131" xr:uid="{00000000-0005-0000-0000-00000E0B0000}"/>
    <cellStyle name="Comma 11 9 2 2 3 2 2" xfId="52099" xr:uid="{00000000-0005-0000-0000-00000F0B0000}"/>
    <cellStyle name="Comma 11 9 2 2 3 3" xfId="36951" xr:uid="{00000000-0005-0000-0000-0000100B0000}"/>
    <cellStyle name="Comma 11 9 2 2 4" xfId="8819" xr:uid="{00000000-0005-0000-0000-0000110B0000}"/>
    <cellStyle name="Comma 11 9 2 2 4 2" xfId="23967" xr:uid="{00000000-0005-0000-0000-0000120B0000}"/>
    <cellStyle name="Comma 11 9 2 2 4 2 2" xfId="49935" xr:uid="{00000000-0005-0000-0000-0000130B0000}"/>
    <cellStyle name="Comma 11 9 2 2 4 3" xfId="34787" xr:uid="{00000000-0005-0000-0000-0000140B0000}"/>
    <cellStyle name="Comma 11 9 2 2 5" xfId="19639" xr:uid="{00000000-0005-0000-0000-0000150B0000}"/>
    <cellStyle name="Comma 11 9 2 2 5 2" xfId="45607" xr:uid="{00000000-0005-0000-0000-0000160B0000}"/>
    <cellStyle name="Comma 11 9 2 2 6" xfId="15311" xr:uid="{00000000-0005-0000-0000-0000170B0000}"/>
    <cellStyle name="Comma 11 9 2 2 6 2" xfId="41279" xr:uid="{00000000-0005-0000-0000-0000180B0000}"/>
    <cellStyle name="Comma 11 9 2 2 7" xfId="4491" xr:uid="{00000000-0005-0000-0000-0000190B0000}"/>
    <cellStyle name="Comma 11 9 2 2 8" xfId="30459" xr:uid="{00000000-0005-0000-0000-00001A0B0000}"/>
    <cellStyle name="Comma 11 9 2 2 9" xfId="56941" xr:uid="{00000000-0005-0000-0000-00001B0B0000}"/>
    <cellStyle name="Comma 11 9 2 3" xfId="5573" xr:uid="{00000000-0005-0000-0000-00001C0B0000}"/>
    <cellStyle name="Comma 11 9 2 3 2" xfId="12065" xr:uid="{00000000-0005-0000-0000-00001D0B0000}"/>
    <cellStyle name="Comma 11 9 2 3 2 2" xfId="27213" xr:uid="{00000000-0005-0000-0000-00001E0B0000}"/>
    <cellStyle name="Comma 11 9 2 3 2 2 2" xfId="53181" xr:uid="{00000000-0005-0000-0000-00001F0B0000}"/>
    <cellStyle name="Comma 11 9 2 3 2 3" xfId="38033" xr:uid="{00000000-0005-0000-0000-0000200B0000}"/>
    <cellStyle name="Comma 11 9 2 3 3" xfId="20721" xr:uid="{00000000-0005-0000-0000-0000210B0000}"/>
    <cellStyle name="Comma 11 9 2 3 3 2" xfId="46689" xr:uid="{00000000-0005-0000-0000-0000220B0000}"/>
    <cellStyle name="Comma 11 9 2 3 4" xfId="16393" xr:uid="{00000000-0005-0000-0000-0000230B0000}"/>
    <cellStyle name="Comma 11 9 2 3 4 2" xfId="42361" xr:uid="{00000000-0005-0000-0000-0000240B0000}"/>
    <cellStyle name="Comma 11 9 2 3 5" xfId="31541" xr:uid="{00000000-0005-0000-0000-0000250B0000}"/>
    <cellStyle name="Comma 11 9 2 3 6" xfId="58023" xr:uid="{00000000-0005-0000-0000-0000260B0000}"/>
    <cellStyle name="Comma 11 9 2 4" xfId="9901" xr:uid="{00000000-0005-0000-0000-0000270B0000}"/>
    <cellStyle name="Comma 11 9 2 4 2" xfId="25049" xr:uid="{00000000-0005-0000-0000-0000280B0000}"/>
    <cellStyle name="Comma 11 9 2 4 2 2" xfId="51017" xr:uid="{00000000-0005-0000-0000-0000290B0000}"/>
    <cellStyle name="Comma 11 9 2 4 3" xfId="35869" xr:uid="{00000000-0005-0000-0000-00002A0B0000}"/>
    <cellStyle name="Comma 11 9 2 5" xfId="7737" xr:uid="{00000000-0005-0000-0000-00002B0B0000}"/>
    <cellStyle name="Comma 11 9 2 5 2" xfId="22885" xr:uid="{00000000-0005-0000-0000-00002C0B0000}"/>
    <cellStyle name="Comma 11 9 2 5 2 2" xfId="48853" xr:uid="{00000000-0005-0000-0000-00002D0B0000}"/>
    <cellStyle name="Comma 11 9 2 5 3" xfId="33705" xr:uid="{00000000-0005-0000-0000-00002E0B0000}"/>
    <cellStyle name="Comma 11 9 2 6" xfId="18557" xr:uid="{00000000-0005-0000-0000-00002F0B0000}"/>
    <cellStyle name="Comma 11 9 2 6 2" xfId="44525" xr:uid="{00000000-0005-0000-0000-0000300B0000}"/>
    <cellStyle name="Comma 11 9 2 7" xfId="14229" xr:uid="{00000000-0005-0000-0000-0000310B0000}"/>
    <cellStyle name="Comma 11 9 2 7 2" xfId="40197" xr:uid="{00000000-0005-0000-0000-0000320B0000}"/>
    <cellStyle name="Comma 11 9 2 8" xfId="3409" xr:uid="{00000000-0005-0000-0000-0000330B0000}"/>
    <cellStyle name="Comma 11 9 2 9" xfId="29377" xr:uid="{00000000-0005-0000-0000-0000340B0000}"/>
    <cellStyle name="Comma 11 9 3" xfId="1786" xr:uid="{00000000-0005-0000-0000-0000350B0000}"/>
    <cellStyle name="Comma 11 9 3 2" xfId="6114" xr:uid="{00000000-0005-0000-0000-0000360B0000}"/>
    <cellStyle name="Comma 11 9 3 2 2" xfId="12606" xr:uid="{00000000-0005-0000-0000-0000370B0000}"/>
    <cellStyle name="Comma 11 9 3 2 2 2" xfId="27754" xr:uid="{00000000-0005-0000-0000-0000380B0000}"/>
    <cellStyle name="Comma 11 9 3 2 2 2 2" xfId="53722" xr:uid="{00000000-0005-0000-0000-0000390B0000}"/>
    <cellStyle name="Comma 11 9 3 2 2 3" xfId="38574" xr:uid="{00000000-0005-0000-0000-00003A0B0000}"/>
    <cellStyle name="Comma 11 9 3 2 3" xfId="21262" xr:uid="{00000000-0005-0000-0000-00003B0B0000}"/>
    <cellStyle name="Comma 11 9 3 2 3 2" xfId="47230" xr:uid="{00000000-0005-0000-0000-00003C0B0000}"/>
    <cellStyle name="Comma 11 9 3 2 4" xfId="16934" xr:uid="{00000000-0005-0000-0000-00003D0B0000}"/>
    <cellStyle name="Comma 11 9 3 2 4 2" xfId="42902" xr:uid="{00000000-0005-0000-0000-00003E0B0000}"/>
    <cellStyle name="Comma 11 9 3 2 5" xfId="32082" xr:uid="{00000000-0005-0000-0000-00003F0B0000}"/>
    <cellStyle name="Comma 11 9 3 2 6" xfId="58564" xr:uid="{00000000-0005-0000-0000-0000400B0000}"/>
    <cellStyle name="Comma 11 9 3 3" xfId="10442" xr:uid="{00000000-0005-0000-0000-0000410B0000}"/>
    <cellStyle name="Comma 11 9 3 3 2" xfId="25590" xr:uid="{00000000-0005-0000-0000-0000420B0000}"/>
    <cellStyle name="Comma 11 9 3 3 2 2" xfId="51558" xr:uid="{00000000-0005-0000-0000-0000430B0000}"/>
    <cellStyle name="Comma 11 9 3 3 3" xfId="36410" xr:uid="{00000000-0005-0000-0000-0000440B0000}"/>
    <cellStyle name="Comma 11 9 3 4" xfId="8278" xr:uid="{00000000-0005-0000-0000-0000450B0000}"/>
    <cellStyle name="Comma 11 9 3 4 2" xfId="23426" xr:uid="{00000000-0005-0000-0000-0000460B0000}"/>
    <cellStyle name="Comma 11 9 3 4 2 2" xfId="49394" xr:uid="{00000000-0005-0000-0000-0000470B0000}"/>
    <cellStyle name="Comma 11 9 3 4 3" xfId="34246" xr:uid="{00000000-0005-0000-0000-0000480B0000}"/>
    <cellStyle name="Comma 11 9 3 5" xfId="19098" xr:uid="{00000000-0005-0000-0000-0000490B0000}"/>
    <cellStyle name="Comma 11 9 3 5 2" xfId="45066" xr:uid="{00000000-0005-0000-0000-00004A0B0000}"/>
    <cellStyle name="Comma 11 9 3 6" xfId="14770" xr:uid="{00000000-0005-0000-0000-00004B0B0000}"/>
    <cellStyle name="Comma 11 9 3 6 2" xfId="40738" xr:uid="{00000000-0005-0000-0000-00004C0B0000}"/>
    <cellStyle name="Comma 11 9 3 7" xfId="3950" xr:uid="{00000000-0005-0000-0000-00004D0B0000}"/>
    <cellStyle name="Comma 11 9 3 8" xfId="29918" xr:uid="{00000000-0005-0000-0000-00004E0B0000}"/>
    <cellStyle name="Comma 11 9 3 9" xfId="56400" xr:uid="{00000000-0005-0000-0000-00004F0B0000}"/>
    <cellStyle name="Comma 11 9 4" xfId="5032" xr:uid="{00000000-0005-0000-0000-0000500B0000}"/>
    <cellStyle name="Comma 11 9 4 2" xfId="11524" xr:uid="{00000000-0005-0000-0000-0000510B0000}"/>
    <cellStyle name="Comma 11 9 4 2 2" xfId="26672" xr:uid="{00000000-0005-0000-0000-0000520B0000}"/>
    <cellStyle name="Comma 11 9 4 2 2 2" xfId="52640" xr:uid="{00000000-0005-0000-0000-0000530B0000}"/>
    <cellStyle name="Comma 11 9 4 2 3" xfId="37492" xr:uid="{00000000-0005-0000-0000-0000540B0000}"/>
    <cellStyle name="Comma 11 9 4 3" xfId="20180" xr:uid="{00000000-0005-0000-0000-0000550B0000}"/>
    <cellStyle name="Comma 11 9 4 3 2" xfId="46148" xr:uid="{00000000-0005-0000-0000-0000560B0000}"/>
    <cellStyle name="Comma 11 9 4 4" xfId="15852" xr:uid="{00000000-0005-0000-0000-0000570B0000}"/>
    <cellStyle name="Comma 11 9 4 4 2" xfId="41820" xr:uid="{00000000-0005-0000-0000-0000580B0000}"/>
    <cellStyle name="Comma 11 9 4 5" xfId="31000" xr:uid="{00000000-0005-0000-0000-0000590B0000}"/>
    <cellStyle name="Comma 11 9 4 6" xfId="57482" xr:uid="{00000000-0005-0000-0000-00005A0B0000}"/>
    <cellStyle name="Comma 11 9 5" xfId="9360" xr:uid="{00000000-0005-0000-0000-00005B0B0000}"/>
    <cellStyle name="Comma 11 9 5 2" xfId="24508" xr:uid="{00000000-0005-0000-0000-00005C0B0000}"/>
    <cellStyle name="Comma 11 9 5 2 2" xfId="50476" xr:uid="{00000000-0005-0000-0000-00005D0B0000}"/>
    <cellStyle name="Comma 11 9 5 3" xfId="35328" xr:uid="{00000000-0005-0000-0000-00005E0B0000}"/>
    <cellStyle name="Comma 11 9 6" xfId="7196" xr:uid="{00000000-0005-0000-0000-00005F0B0000}"/>
    <cellStyle name="Comma 11 9 6 2" xfId="22344" xr:uid="{00000000-0005-0000-0000-0000600B0000}"/>
    <cellStyle name="Comma 11 9 6 2 2" xfId="48312" xr:uid="{00000000-0005-0000-0000-0000610B0000}"/>
    <cellStyle name="Comma 11 9 6 3" xfId="33164" xr:uid="{00000000-0005-0000-0000-0000620B0000}"/>
    <cellStyle name="Comma 11 9 7" xfId="18016" xr:uid="{00000000-0005-0000-0000-0000630B0000}"/>
    <cellStyle name="Comma 11 9 7 2" xfId="43984" xr:uid="{00000000-0005-0000-0000-0000640B0000}"/>
    <cellStyle name="Comma 11 9 8" xfId="13688" xr:uid="{00000000-0005-0000-0000-0000650B0000}"/>
    <cellStyle name="Comma 11 9 8 2" xfId="39656" xr:uid="{00000000-0005-0000-0000-0000660B0000}"/>
    <cellStyle name="Comma 11 9 9" xfId="2868" xr:uid="{00000000-0005-0000-0000-0000670B0000}"/>
    <cellStyle name="Comma 12" xfId="115" xr:uid="{00000000-0005-0000-0000-0000680B0000}"/>
    <cellStyle name="Comma 12 10" xfId="116" xr:uid="{00000000-0005-0000-0000-0000690B0000}"/>
    <cellStyle name="Comma 12 10 10" xfId="28838" xr:uid="{00000000-0005-0000-0000-00006A0B0000}"/>
    <cellStyle name="Comma 12 10 11" xfId="54802" xr:uid="{00000000-0005-0000-0000-00006B0B0000}"/>
    <cellStyle name="Comma 12 10 12" xfId="55320" xr:uid="{00000000-0005-0000-0000-00006C0B0000}"/>
    <cellStyle name="Comma 12 10 13" xfId="1064" xr:uid="{00000000-0005-0000-0000-00006D0B0000}"/>
    <cellStyle name="Comma 12 10 2" xfId="1247" xr:uid="{00000000-0005-0000-0000-00006E0B0000}"/>
    <cellStyle name="Comma 12 10 2 10" xfId="55861" xr:uid="{00000000-0005-0000-0000-00006F0B0000}"/>
    <cellStyle name="Comma 12 10 2 2" xfId="2329" xr:uid="{00000000-0005-0000-0000-0000700B0000}"/>
    <cellStyle name="Comma 12 10 2 2 2" xfId="6657" xr:uid="{00000000-0005-0000-0000-0000710B0000}"/>
    <cellStyle name="Comma 12 10 2 2 2 2" xfId="13149" xr:uid="{00000000-0005-0000-0000-0000720B0000}"/>
    <cellStyle name="Comma 12 10 2 2 2 2 2" xfId="28297" xr:uid="{00000000-0005-0000-0000-0000730B0000}"/>
    <cellStyle name="Comma 12 10 2 2 2 2 2 2" xfId="54265" xr:uid="{00000000-0005-0000-0000-0000740B0000}"/>
    <cellStyle name="Comma 12 10 2 2 2 2 3" xfId="39117" xr:uid="{00000000-0005-0000-0000-0000750B0000}"/>
    <cellStyle name="Comma 12 10 2 2 2 3" xfId="21805" xr:uid="{00000000-0005-0000-0000-0000760B0000}"/>
    <cellStyle name="Comma 12 10 2 2 2 3 2" xfId="47773" xr:uid="{00000000-0005-0000-0000-0000770B0000}"/>
    <cellStyle name="Comma 12 10 2 2 2 4" xfId="17477" xr:uid="{00000000-0005-0000-0000-0000780B0000}"/>
    <cellStyle name="Comma 12 10 2 2 2 4 2" xfId="43445" xr:uid="{00000000-0005-0000-0000-0000790B0000}"/>
    <cellStyle name="Comma 12 10 2 2 2 5" xfId="32625" xr:uid="{00000000-0005-0000-0000-00007A0B0000}"/>
    <cellStyle name="Comma 12 10 2 2 2 6" xfId="59107" xr:uid="{00000000-0005-0000-0000-00007B0B0000}"/>
    <cellStyle name="Comma 12 10 2 2 3" xfId="10985" xr:uid="{00000000-0005-0000-0000-00007C0B0000}"/>
    <cellStyle name="Comma 12 10 2 2 3 2" xfId="26133" xr:uid="{00000000-0005-0000-0000-00007D0B0000}"/>
    <cellStyle name="Comma 12 10 2 2 3 2 2" xfId="52101" xr:uid="{00000000-0005-0000-0000-00007E0B0000}"/>
    <cellStyle name="Comma 12 10 2 2 3 3" xfId="36953" xr:uid="{00000000-0005-0000-0000-00007F0B0000}"/>
    <cellStyle name="Comma 12 10 2 2 4" xfId="8821" xr:uid="{00000000-0005-0000-0000-0000800B0000}"/>
    <cellStyle name="Comma 12 10 2 2 4 2" xfId="23969" xr:uid="{00000000-0005-0000-0000-0000810B0000}"/>
    <cellStyle name="Comma 12 10 2 2 4 2 2" xfId="49937" xr:uid="{00000000-0005-0000-0000-0000820B0000}"/>
    <cellStyle name="Comma 12 10 2 2 4 3" xfId="34789" xr:uid="{00000000-0005-0000-0000-0000830B0000}"/>
    <cellStyle name="Comma 12 10 2 2 5" xfId="19641" xr:uid="{00000000-0005-0000-0000-0000840B0000}"/>
    <cellStyle name="Comma 12 10 2 2 5 2" xfId="45609" xr:uid="{00000000-0005-0000-0000-0000850B0000}"/>
    <cellStyle name="Comma 12 10 2 2 6" xfId="15313" xr:uid="{00000000-0005-0000-0000-0000860B0000}"/>
    <cellStyle name="Comma 12 10 2 2 6 2" xfId="41281" xr:uid="{00000000-0005-0000-0000-0000870B0000}"/>
    <cellStyle name="Comma 12 10 2 2 7" xfId="4493" xr:uid="{00000000-0005-0000-0000-0000880B0000}"/>
    <cellStyle name="Comma 12 10 2 2 8" xfId="30461" xr:uid="{00000000-0005-0000-0000-0000890B0000}"/>
    <cellStyle name="Comma 12 10 2 2 9" xfId="56943" xr:uid="{00000000-0005-0000-0000-00008A0B0000}"/>
    <cellStyle name="Comma 12 10 2 3" xfId="5575" xr:uid="{00000000-0005-0000-0000-00008B0B0000}"/>
    <cellStyle name="Comma 12 10 2 3 2" xfId="12067" xr:uid="{00000000-0005-0000-0000-00008C0B0000}"/>
    <cellStyle name="Comma 12 10 2 3 2 2" xfId="27215" xr:uid="{00000000-0005-0000-0000-00008D0B0000}"/>
    <cellStyle name="Comma 12 10 2 3 2 2 2" xfId="53183" xr:uid="{00000000-0005-0000-0000-00008E0B0000}"/>
    <cellStyle name="Comma 12 10 2 3 2 3" xfId="38035" xr:uid="{00000000-0005-0000-0000-00008F0B0000}"/>
    <cellStyle name="Comma 12 10 2 3 3" xfId="20723" xr:uid="{00000000-0005-0000-0000-0000900B0000}"/>
    <cellStyle name="Comma 12 10 2 3 3 2" xfId="46691" xr:uid="{00000000-0005-0000-0000-0000910B0000}"/>
    <cellStyle name="Comma 12 10 2 3 4" xfId="16395" xr:uid="{00000000-0005-0000-0000-0000920B0000}"/>
    <cellStyle name="Comma 12 10 2 3 4 2" xfId="42363" xr:uid="{00000000-0005-0000-0000-0000930B0000}"/>
    <cellStyle name="Comma 12 10 2 3 5" xfId="31543" xr:uid="{00000000-0005-0000-0000-0000940B0000}"/>
    <cellStyle name="Comma 12 10 2 3 6" xfId="58025" xr:uid="{00000000-0005-0000-0000-0000950B0000}"/>
    <cellStyle name="Comma 12 10 2 4" xfId="9903" xr:uid="{00000000-0005-0000-0000-0000960B0000}"/>
    <cellStyle name="Comma 12 10 2 4 2" xfId="25051" xr:uid="{00000000-0005-0000-0000-0000970B0000}"/>
    <cellStyle name="Comma 12 10 2 4 2 2" xfId="51019" xr:uid="{00000000-0005-0000-0000-0000980B0000}"/>
    <cellStyle name="Comma 12 10 2 4 3" xfId="35871" xr:uid="{00000000-0005-0000-0000-0000990B0000}"/>
    <cellStyle name="Comma 12 10 2 5" xfId="7739" xr:uid="{00000000-0005-0000-0000-00009A0B0000}"/>
    <cellStyle name="Comma 12 10 2 5 2" xfId="22887" xr:uid="{00000000-0005-0000-0000-00009B0B0000}"/>
    <cellStyle name="Comma 12 10 2 5 2 2" xfId="48855" xr:uid="{00000000-0005-0000-0000-00009C0B0000}"/>
    <cellStyle name="Comma 12 10 2 5 3" xfId="33707" xr:uid="{00000000-0005-0000-0000-00009D0B0000}"/>
    <cellStyle name="Comma 12 10 2 6" xfId="18559" xr:uid="{00000000-0005-0000-0000-00009E0B0000}"/>
    <cellStyle name="Comma 12 10 2 6 2" xfId="44527" xr:uid="{00000000-0005-0000-0000-00009F0B0000}"/>
    <cellStyle name="Comma 12 10 2 7" xfId="14231" xr:uid="{00000000-0005-0000-0000-0000A00B0000}"/>
    <cellStyle name="Comma 12 10 2 7 2" xfId="40199" xr:uid="{00000000-0005-0000-0000-0000A10B0000}"/>
    <cellStyle name="Comma 12 10 2 8" xfId="3411" xr:uid="{00000000-0005-0000-0000-0000A20B0000}"/>
    <cellStyle name="Comma 12 10 2 9" xfId="29379" xr:uid="{00000000-0005-0000-0000-0000A30B0000}"/>
    <cellStyle name="Comma 12 10 3" xfId="1788" xr:uid="{00000000-0005-0000-0000-0000A40B0000}"/>
    <cellStyle name="Comma 12 10 3 2" xfId="6116" xr:uid="{00000000-0005-0000-0000-0000A50B0000}"/>
    <cellStyle name="Comma 12 10 3 2 2" xfId="12608" xr:uid="{00000000-0005-0000-0000-0000A60B0000}"/>
    <cellStyle name="Comma 12 10 3 2 2 2" xfId="27756" xr:uid="{00000000-0005-0000-0000-0000A70B0000}"/>
    <cellStyle name="Comma 12 10 3 2 2 2 2" xfId="53724" xr:uid="{00000000-0005-0000-0000-0000A80B0000}"/>
    <cellStyle name="Comma 12 10 3 2 2 3" xfId="38576" xr:uid="{00000000-0005-0000-0000-0000A90B0000}"/>
    <cellStyle name="Comma 12 10 3 2 3" xfId="21264" xr:uid="{00000000-0005-0000-0000-0000AA0B0000}"/>
    <cellStyle name="Comma 12 10 3 2 3 2" xfId="47232" xr:uid="{00000000-0005-0000-0000-0000AB0B0000}"/>
    <cellStyle name="Comma 12 10 3 2 4" xfId="16936" xr:uid="{00000000-0005-0000-0000-0000AC0B0000}"/>
    <cellStyle name="Comma 12 10 3 2 4 2" xfId="42904" xr:uid="{00000000-0005-0000-0000-0000AD0B0000}"/>
    <cellStyle name="Comma 12 10 3 2 5" xfId="32084" xr:uid="{00000000-0005-0000-0000-0000AE0B0000}"/>
    <cellStyle name="Comma 12 10 3 2 6" xfId="58566" xr:uid="{00000000-0005-0000-0000-0000AF0B0000}"/>
    <cellStyle name="Comma 12 10 3 3" xfId="10444" xr:uid="{00000000-0005-0000-0000-0000B00B0000}"/>
    <cellStyle name="Comma 12 10 3 3 2" xfId="25592" xr:uid="{00000000-0005-0000-0000-0000B10B0000}"/>
    <cellStyle name="Comma 12 10 3 3 2 2" xfId="51560" xr:uid="{00000000-0005-0000-0000-0000B20B0000}"/>
    <cellStyle name="Comma 12 10 3 3 3" xfId="36412" xr:uid="{00000000-0005-0000-0000-0000B30B0000}"/>
    <cellStyle name="Comma 12 10 3 4" xfId="8280" xr:uid="{00000000-0005-0000-0000-0000B40B0000}"/>
    <cellStyle name="Comma 12 10 3 4 2" xfId="23428" xr:uid="{00000000-0005-0000-0000-0000B50B0000}"/>
    <cellStyle name="Comma 12 10 3 4 2 2" xfId="49396" xr:uid="{00000000-0005-0000-0000-0000B60B0000}"/>
    <cellStyle name="Comma 12 10 3 4 3" xfId="34248" xr:uid="{00000000-0005-0000-0000-0000B70B0000}"/>
    <cellStyle name="Comma 12 10 3 5" xfId="19100" xr:uid="{00000000-0005-0000-0000-0000B80B0000}"/>
    <cellStyle name="Comma 12 10 3 5 2" xfId="45068" xr:uid="{00000000-0005-0000-0000-0000B90B0000}"/>
    <cellStyle name="Comma 12 10 3 6" xfId="14772" xr:uid="{00000000-0005-0000-0000-0000BA0B0000}"/>
    <cellStyle name="Comma 12 10 3 6 2" xfId="40740" xr:uid="{00000000-0005-0000-0000-0000BB0B0000}"/>
    <cellStyle name="Comma 12 10 3 7" xfId="3952" xr:uid="{00000000-0005-0000-0000-0000BC0B0000}"/>
    <cellStyle name="Comma 12 10 3 8" xfId="29920" xr:uid="{00000000-0005-0000-0000-0000BD0B0000}"/>
    <cellStyle name="Comma 12 10 3 9" xfId="56402" xr:uid="{00000000-0005-0000-0000-0000BE0B0000}"/>
    <cellStyle name="Comma 12 10 4" xfId="5034" xr:uid="{00000000-0005-0000-0000-0000BF0B0000}"/>
    <cellStyle name="Comma 12 10 4 2" xfId="11526" xr:uid="{00000000-0005-0000-0000-0000C00B0000}"/>
    <cellStyle name="Comma 12 10 4 2 2" xfId="26674" xr:uid="{00000000-0005-0000-0000-0000C10B0000}"/>
    <cellStyle name="Comma 12 10 4 2 2 2" xfId="52642" xr:uid="{00000000-0005-0000-0000-0000C20B0000}"/>
    <cellStyle name="Comma 12 10 4 2 3" xfId="37494" xr:uid="{00000000-0005-0000-0000-0000C30B0000}"/>
    <cellStyle name="Comma 12 10 4 3" xfId="20182" xr:uid="{00000000-0005-0000-0000-0000C40B0000}"/>
    <cellStyle name="Comma 12 10 4 3 2" xfId="46150" xr:uid="{00000000-0005-0000-0000-0000C50B0000}"/>
    <cellStyle name="Comma 12 10 4 4" xfId="15854" xr:uid="{00000000-0005-0000-0000-0000C60B0000}"/>
    <cellStyle name="Comma 12 10 4 4 2" xfId="41822" xr:uid="{00000000-0005-0000-0000-0000C70B0000}"/>
    <cellStyle name="Comma 12 10 4 5" xfId="31002" xr:uid="{00000000-0005-0000-0000-0000C80B0000}"/>
    <cellStyle name="Comma 12 10 4 6" xfId="57484" xr:uid="{00000000-0005-0000-0000-0000C90B0000}"/>
    <cellStyle name="Comma 12 10 5" xfId="9362" xr:uid="{00000000-0005-0000-0000-0000CA0B0000}"/>
    <cellStyle name="Comma 12 10 5 2" xfId="24510" xr:uid="{00000000-0005-0000-0000-0000CB0B0000}"/>
    <cellStyle name="Comma 12 10 5 2 2" xfId="50478" xr:uid="{00000000-0005-0000-0000-0000CC0B0000}"/>
    <cellStyle name="Comma 12 10 5 3" xfId="35330" xr:uid="{00000000-0005-0000-0000-0000CD0B0000}"/>
    <cellStyle name="Comma 12 10 6" xfId="7198" xr:uid="{00000000-0005-0000-0000-0000CE0B0000}"/>
    <cellStyle name="Comma 12 10 6 2" xfId="22346" xr:uid="{00000000-0005-0000-0000-0000CF0B0000}"/>
    <cellStyle name="Comma 12 10 6 2 2" xfId="48314" xr:uid="{00000000-0005-0000-0000-0000D00B0000}"/>
    <cellStyle name="Comma 12 10 6 3" xfId="33166" xr:uid="{00000000-0005-0000-0000-0000D10B0000}"/>
    <cellStyle name="Comma 12 10 7" xfId="18018" xr:uid="{00000000-0005-0000-0000-0000D20B0000}"/>
    <cellStyle name="Comma 12 10 7 2" xfId="43986" xr:uid="{00000000-0005-0000-0000-0000D30B0000}"/>
    <cellStyle name="Comma 12 10 8" xfId="13690" xr:uid="{00000000-0005-0000-0000-0000D40B0000}"/>
    <cellStyle name="Comma 12 10 8 2" xfId="39658" xr:uid="{00000000-0005-0000-0000-0000D50B0000}"/>
    <cellStyle name="Comma 12 10 9" xfId="2870" xr:uid="{00000000-0005-0000-0000-0000D60B0000}"/>
    <cellStyle name="Comma 12 11" xfId="117" xr:uid="{00000000-0005-0000-0000-0000D70B0000}"/>
    <cellStyle name="Comma 12 11 10" xfId="28839" xr:uid="{00000000-0005-0000-0000-0000D80B0000}"/>
    <cellStyle name="Comma 12 11 11" xfId="54803" xr:uid="{00000000-0005-0000-0000-0000D90B0000}"/>
    <cellStyle name="Comma 12 11 12" xfId="55321" xr:uid="{00000000-0005-0000-0000-0000DA0B0000}"/>
    <cellStyle name="Comma 12 11 13" xfId="1104" xr:uid="{00000000-0005-0000-0000-0000DB0B0000}"/>
    <cellStyle name="Comma 12 11 2" xfId="1248" xr:uid="{00000000-0005-0000-0000-0000DC0B0000}"/>
    <cellStyle name="Comma 12 11 2 10" xfId="55862" xr:uid="{00000000-0005-0000-0000-0000DD0B0000}"/>
    <cellStyle name="Comma 12 11 2 2" xfId="2330" xr:uid="{00000000-0005-0000-0000-0000DE0B0000}"/>
    <cellStyle name="Comma 12 11 2 2 2" xfId="6658" xr:uid="{00000000-0005-0000-0000-0000DF0B0000}"/>
    <cellStyle name="Comma 12 11 2 2 2 2" xfId="13150" xr:uid="{00000000-0005-0000-0000-0000E00B0000}"/>
    <cellStyle name="Comma 12 11 2 2 2 2 2" xfId="28298" xr:uid="{00000000-0005-0000-0000-0000E10B0000}"/>
    <cellStyle name="Comma 12 11 2 2 2 2 2 2" xfId="54266" xr:uid="{00000000-0005-0000-0000-0000E20B0000}"/>
    <cellStyle name="Comma 12 11 2 2 2 2 3" xfId="39118" xr:uid="{00000000-0005-0000-0000-0000E30B0000}"/>
    <cellStyle name="Comma 12 11 2 2 2 3" xfId="21806" xr:uid="{00000000-0005-0000-0000-0000E40B0000}"/>
    <cellStyle name="Comma 12 11 2 2 2 3 2" xfId="47774" xr:uid="{00000000-0005-0000-0000-0000E50B0000}"/>
    <cellStyle name="Comma 12 11 2 2 2 4" xfId="17478" xr:uid="{00000000-0005-0000-0000-0000E60B0000}"/>
    <cellStyle name="Comma 12 11 2 2 2 4 2" xfId="43446" xr:uid="{00000000-0005-0000-0000-0000E70B0000}"/>
    <cellStyle name="Comma 12 11 2 2 2 5" xfId="32626" xr:uid="{00000000-0005-0000-0000-0000E80B0000}"/>
    <cellStyle name="Comma 12 11 2 2 2 6" xfId="59108" xr:uid="{00000000-0005-0000-0000-0000E90B0000}"/>
    <cellStyle name="Comma 12 11 2 2 3" xfId="10986" xr:uid="{00000000-0005-0000-0000-0000EA0B0000}"/>
    <cellStyle name="Comma 12 11 2 2 3 2" xfId="26134" xr:uid="{00000000-0005-0000-0000-0000EB0B0000}"/>
    <cellStyle name="Comma 12 11 2 2 3 2 2" xfId="52102" xr:uid="{00000000-0005-0000-0000-0000EC0B0000}"/>
    <cellStyle name="Comma 12 11 2 2 3 3" xfId="36954" xr:uid="{00000000-0005-0000-0000-0000ED0B0000}"/>
    <cellStyle name="Comma 12 11 2 2 4" xfId="8822" xr:uid="{00000000-0005-0000-0000-0000EE0B0000}"/>
    <cellStyle name="Comma 12 11 2 2 4 2" xfId="23970" xr:uid="{00000000-0005-0000-0000-0000EF0B0000}"/>
    <cellStyle name="Comma 12 11 2 2 4 2 2" xfId="49938" xr:uid="{00000000-0005-0000-0000-0000F00B0000}"/>
    <cellStyle name="Comma 12 11 2 2 4 3" xfId="34790" xr:uid="{00000000-0005-0000-0000-0000F10B0000}"/>
    <cellStyle name="Comma 12 11 2 2 5" xfId="19642" xr:uid="{00000000-0005-0000-0000-0000F20B0000}"/>
    <cellStyle name="Comma 12 11 2 2 5 2" xfId="45610" xr:uid="{00000000-0005-0000-0000-0000F30B0000}"/>
    <cellStyle name="Comma 12 11 2 2 6" xfId="15314" xr:uid="{00000000-0005-0000-0000-0000F40B0000}"/>
    <cellStyle name="Comma 12 11 2 2 6 2" xfId="41282" xr:uid="{00000000-0005-0000-0000-0000F50B0000}"/>
    <cellStyle name="Comma 12 11 2 2 7" xfId="4494" xr:uid="{00000000-0005-0000-0000-0000F60B0000}"/>
    <cellStyle name="Comma 12 11 2 2 8" xfId="30462" xr:uid="{00000000-0005-0000-0000-0000F70B0000}"/>
    <cellStyle name="Comma 12 11 2 2 9" xfId="56944" xr:uid="{00000000-0005-0000-0000-0000F80B0000}"/>
    <cellStyle name="Comma 12 11 2 3" xfId="5576" xr:uid="{00000000-0005-0000-0000-0000F90B0000}"/>
    <cellStyle name="Comma 12 11 2 3 2" xfId="12068" xr:uid="{00000000-0005-0000-0000-0000FA0B0000}"/>
    <cellStyle name="Comma 12 11 2 3 2 2" xfId="27216" xr:uid="{00000000-0005-0000-0000-0000FB0B0000}"/>
    <cellStyle name="Comma 12 11 2 3 2 2 2" xfId="53184" xr:uid="{00000000-0005-0000-0000-0000FC0B0000}"/>
    <cellStyle name="Comma 12 11 2 3 2 3" xfId="38036" xr:uid="{00000000-0005-0000-0000-0000FD0B0000}"/>
    <cellStyle name="Comma 12 11 2 3 3" xfId="20724" xr:uid="{00000000-0005-0000-0000-0000FE0B0000}"/>
    <cellStyle name="Comma 12 11 2 3 3 2" xfId="46692" xr:uid="{00000000-0005-0000-0000-0000FF0B0000}"/>
    <cellStyle name="Comma 12 11 2 3 4" xfId="16396" xr:uid="{00000000-0005-0000-0000-0000000C0000}"/>
    <cellStyle name="Comma 12 11 2 3 4 2" xfId="42364" xr:uid="{00000000-0005-0000-0000-0000010C0000}"/>
    <cellStyle name="Comma 12 11 2 3 5" xfId="31544" xr:uid="{00000000-0005-0000-0000-0000020C0000}"/>
    <cellStyle name="Comma 12 11 2 3 6" xfId="58026" xr:uid="{00000000-0005-0000-0000-0000030C0000}"/>
    <cellStyle name="Comma 12 11 2 4" xfId="9904" xr:uid="{00000000-0005-0000-0000-0000040C0000}"/>
    <cellStyle name="Comma 12 11 2 4 2" xfId="25052" xr:uid="{00000000-0005-0000-0000-0000050C0000}"/>
    <cellStyle name="Comma 12 11 2 4 2 2" xfId="51020" xr:uid="{00000000-0005-0000-0000-0000060C0000}"/>
    <cellStyle name="Comma 12 11 2 4 3" xfId="35872" xr:uid="{00000000-0005-0000-0000-0000070C0000}"/>
    <cellStyle name="Comma 12 11 2 5" xfId="7740" xr:uid="{00000000-0005-0000-0000-0000080C0000}"/>
    <cellStyle name="Comma 12 11 2 5 2" xfId="22888" xr:uid="{00000000-0005-0000-0000-0000090C0000}"/>
    <cellStyle name="Comma 12 11 2 5 2 2" xfId="48856" xr:uid="{00000000-0005-0000-0000-00000A0C0000}"/>
    <cellStyle name="Comma 12 11 2 5 3" xfId="33708" xr:uid="{00000000-0005-0000-0000-00000B0C0000}"/>
    <cellStyle name="Comma 12 11 2 6" xfId="18560" xr:uid="{00000000-0005-0000-0000-00000C0C0000}"/>
    <cellStyle name="Comma 12 11 2 6 2" xfId="44528" xr:uid="{00000000-0005-0000-0000-00000D0C0000}"/>
    <cellStyle name="Comma 12 11 2 7" xfId="14232" xr:uid="{00000000-0005-0000-0000-00000E0C0000}"/>
    <cellStyle name="Comma 12 11 2 7 2" xfId="40200" xr:uid="{00000000-0005-0000-0000-00000F0C0000}"/>
    <cellStyle name="Comma 12 11 2 8" xfId="3412" xr:uid="{00000000-0005-0000-0000-0000100C0000}"/>
    <cellStyle name="Comma 12 11 2 9" xfId="29380" xr:uid="{00000000-0005-0000-0000-0000110C0000}"/>
    <cellStyle name="Comma 12 11 3" xfId="1789" xr:uid="{00000000-0005-0000-0000-0000120C0000}"/>
    <cellStyle name="Comma 12 11 3 2" xfId="6117" xr:uid="{00000000-0005-0000-0000-0000130C0000}"/>
    <cellStyle name="Comma 12 11 3 2 2" xfId="12609" xr:uid="{00000000-0005-0000-0000-0000140C0000}"/>
    <cellStyle name="Comma 12 11 3 2 2 2" xfId="27757" xr:uid="{00000000-0005-0000-0000-0000150C0000}"/>
    <cellStyle name="Comma 12 11 3 2 2 2 2" xfId="53725" xr:uid="{00000000-0005-0000-0000-0000160C0000}"/>
    <cellStyle name="Comma 12 11 3 2 2 3" xfId="38577" xr:uid="{00000000-0005-0000-0000-0000170C0000}"/>
    <cellStyle name="Comma 12 11 3 2 3" xfId="21265" xr:uid="{00000000-0005-0000-0000-0000180C0000}"/>
    <cellStyle name="Comma 12 11 3 2 3 2" xfId="47233" xr:uid="{00000000-0005-0000-0000-0000190C0000}"/>
    <cellStyle name="Comma 12 11 3 2 4" xfId="16937" xr:uid="{00000000-0005-0000-0000-00001A0C0000}"/>
    <cellStyle name="Comma 12 11 3 2 4 2" xfId="42905" xr:uid="{00000000-0005-0000-0000-00001B0C0000}"/>
    <cellStyle name="Comma 12 11 3 2 5" xfId="32085" xr:uid="{00000000-0005-0000-0000-00001C0C0000}"/>
    <cellStyle name="Comma 12 11 3 2 6" xfId="58567" xr:uid="{00000000-0005-0000-0000-00001D0C0000}"/>
    <cellStyle name="Comma 12 11 3 3" xfId="10445" xr:uid="{00000000-0005-0000-0000-00001E0C0000}"/>
    <cellStyle name="Comma 12 11 3 3 2" xfId="25593" xr:uid="{00000000-0005-0000-0000-00001F0C0000}"/>
    <cellStyle name="Comma 12 11 3 3 2 2" xfId="51561" xr:uid="{00000000-0005-0000-0000-0000200C0000}"/>
    <cellStyle name="Comma 12 11 3 3 3" xfId="36413" xr:uid="{00000000-0005-0000-0000-0000210C0000}"/>
    <cellStyle name="Comma 12 11 3 4" xfId="8281" xr:uid="{00000000-0005-0000-0000-0000220C0000}"/>
    <cellStyle name="Comma 12 11 3 4 2" xfId="23429" xr:uid="{00000000-0005-0000-0000-0000230C0000}"/>
    <cellStyle name="Comma 12 11 3 4 2 2" xfId="49397" xr:uid="{00000000-0005-0000-0000-0000240C0000}"/>
    <cellStyle name="Comma 12 11 3 4 3" xfId="34249" xr:uid="{00000000-0005-0000-0000-0000250C0000}"/>
    <cellStyle name="Comma 12 11 3 5" xfId="19101" xr:uid="{00000000-0005-0000-0000-0000260C0000}"/>
    <cellStyle name="Comma 12 11 3 5 2" xfId="45069" xr:uid="{00000000-0005-0000-0000-0000270C0000}"/>
    <cellStyle name="Comma 12 11 3 6" xfId="14773" xr:uid="{00000000-0005-0000-0000-0000280C0000}"/>
    <cellStyle name="Comma 12 11 3 6 2" xfId="40741" xr:uid="{00000000-0005-0000-0000-0000290C0000}"/>
    <cellStyle name="Comma 12 11 3 7" xfId="3953" xr:uid="{00000000-0005-0000-0000-00002A0C0000}"/>
    <cellStyle name="Comma 12 11 3 8" xfId="29921" xr:uid="{00000000-0005-0000-0000-00002B0C0000}"/>
    <cellStyle name="Comma 12 11 3 9" xfId="56403" xr:uid="{00000000-0005-0000-0000-00002C0C0000}"/>
    <cellStyle name="Comma 12 11 4" xfId="5035" xr:uid="{00000000-0005-0000-0000-00002D0C0000}"/>
    <cellStyle name="Comma 12 11 4 2" xfId="11527" xr:uid="{00000000-0005-0000-0000-00002E0C0000}"/>
    <cellStyle name="Comma 12 11 4 2 2" xfId="26675" xr:uid="{00000000-0005-0000-0000-00002F0C0000}"/>
    <cellStyle name="Comma 12 11 4 2 2 2" xfId="52643" xr:uid="{00000000-0005-0000-0000-0000300C0000}"/>
    <cellStyle name="Comma 12 11 4 2 3" xfId="37495" xr:uid="{00000000-0005-0000-0000-0000310C0000}"/>
    <cellStyle name="Comma 12 11 4 3" xfId="20183" xr:uid="{00000000-0005-0000-0000-0000320C0000}"/>
    <cellStyle name="Comma 12 11 4 3 2" xfId="46151" xr:uid="{00000000-0005-0000-0000-0000330C0000}"/>
    <cellStyle name="Comma 12 11 4 4" xfId="15855" xr:uid="{00000000-0005-0000-0000-0000340C0000}"/>
    <cellStyle name="Comma 12 11 4 4 2" xfId="41823" xr:uid="{00000000-0005-0000-0000-0000350C0000}"/>
    <cellStyle name="Comma 12 11 4 5" xfId="31003" xr:uid="{00000000-0005-0000-0000-0000360C0000}"/>
    <cellStyle name="Comma 12 11 4 6" xfId="57485" xr:uid="{00000000-0005-0000-0000-0000370C0000}"/>
    <cellStyle name="Comma 12 11 5" xfId="9363" xr:uid="{00000000-0005-0000-0000-0000380C0000}"/>
    <cellStyle name="Comma 12 11 5 2" xfId="24511" xr:uid="{00000000-0005-0000-0000-0000390C0000}"/>
    <cellStyle name="Comma 12 11 5 2 2" xfId="50479" xr:uid="{00000000-0005-0000-0000-00003A0C0000}"/>
    <cellStyle name="Comma 12 11 5 3" xfId="35331" xr:uid="{00000000-0005-0000-0000-00003B0C0000}"/>
    <cellStyle name="Comma 12 11 6" xfId="7199" xr:uid="{00000000-0005-0000-0000-00003C0C0000}"/>
    <cellStyle name="Comma 12 11 6 2" xfId="22347" xr:uid="{00000000-0005-0000-0000-00003D0C0000}"/>
    <cellStyle name="Comma 12 11 6 2 2" xfId="48315" xr:uid="{00000000-0005-0000-0000-00003E0C0000}"/>
    <cellStyle name="Comma 12 11 6 3" xfId="33167" xr:uid="{00000000-0005-0000-0000-00003F0C0000}"/>
    <cellStyle name="Comma 12 11 7" xfId="18019" xr:uid="{00000000-0005-0000-0000-0000400C0000}"/>
    <cellStyle name="Comma 12 11 7 2" xfId="43987" xr:uid="{00000000-0005-0000-0000-0000410C0000}"/>
    <cellStyle name="Comma 12 11 8" xfId="13691" xr:uid="{00000000-0005-0000-0000-0000420C0000}"/>
    <cellStyle name="Comma 12 11 8 2" xfId="39659" xr:uid="{00000000-0005-0000-0000-0000430C0000}"/>
    <cellStyle name="Comma 12 11 9" xfId="2871" xr:uid="{00000000-0005-0000-0000-0000440C0000}"/>
    <cellStyle name="Comma 12 12" xfId="118" xr:uid="{00000000-0005-0000-0000-0000450C0000}"/>
    <cellStyle name="Comma 12 12 10" xfId="28840" xr:uid="{00000000-0005-0000-0000-0000460C0000}"/>
    <cellStyle name="Comma 12 12 11" xfId="55322" xr:uid="{00000000-0005-0000-0000-0000470C0000}"/>
    <cellStyle name="Comma 12 12 12" xfId="1144" xr:uid="{00000000-0005-0000-0000-0000480C0000}"/>
    <cellStyle name="Comma 12 12 2" xfId="1249" xr:uid="{00000000-0005-0000-0000-0000490C0000}"/>
    <cellStyle name="Comma 12 12 2 10" xfId="55863" xr:uid="{00000000-0005-0000-0000-00004A0C0000}"/>
    <cellStyle name="Comma 12 12 2 2" xfId="2331" xr:uid="{00000000-0005-0000-0000-00004B0C0000}"/>
    <cellStyle name="Comma 12 12 2 2 2" xfId="6659" xr:uid="{00000000-0005-0000-0000-00004C0C0000}"/>
    <cellStyle name="Comma 12 12 2 2 2 2" xfId="13151" xr:uid="{00000000-0005-0000-0000-00004D0C0000}"/>
    <cellStyle name="Comma 12 12 2 2 2 2 2" xfId="28299" xr:uid="{00000000-0005-0000-0000-00004E0C0000}"/>
    <cellStyle name="Comma 12 12 2 2 2 2 2 2" xfId="54267" xr:uid="{00000000-0005-0000-0000-00004F0C0000}"/>
    <cellStyle name="Comma 12 12 2 2 2 2 3" xfId="39119" xr:uid="{00000000-0005-0000-0000-0000500C0000}"/>
    <cellStyle name="Comma 12 12 2 2 2 3" xfId="21807" xr:uid="{00000000-0005-0000-0000-0000510C0000}"/>
    <cellStyle name="Comma 12 12 2 2 2 3 2" xfId="47775" xr:uid="{00000000-0005-0000-0000-0000520C0000}"/>
    <cellStyle name="Comma 12 12 2 2 2 4" xfId="17479" xr:uid="{00000000-0005-0000-0000-0000530C0000}"/>
    <cellStyle name="Comma 12 12 2 2 2 4 2" xfId="43447" xr:uid="{00000000-0005-0000-0000-0000540C0000}"/>
    <cellStyle name="Comma 12 12 2 2 2 5" xfId="32627" xr:uid="{00000000-0005-0000-0000-0000550C0000}"/>
    <cellStyle name="Comma 12 12 2 2 2 6" xfId="59109" xr:uid="{00000000-0005-0000-0000-0000560C0000}"/>
    <cellStyle name="Comma 12 12 2 2 3" xfId="10987" xr:uid="{00000000-0005-0000-0000-0000570C0000}"/>
    <cellStyle name="Comma 12 12 2 2 3 2" xfId="26135" xr:uid="{00000000-0005-0000-0000-0000580C0000}"/>
    <cellStyle name="Comma 12 12 2 2 3 2 2" xfId="52103" xr:uid="{00000000-0005-0000-0000-0000590C0000}"/>
    <cellStyle name="Comma 12 12 2 2 3 3" xfId="36955" xr:uid="{00000000-0005-0000-0000-00005A0C0000}"/>
    <cellStyle name="Comma 12 12 2 2 4" xfId="8823" xr:uid="{00000000-0005-0000-0000-00005B0C0000}"/>
    <cellStyle name="Comma 12 12 2 2 4 2" xfId="23971" xr:uid="{00000000-0005-0000-0000-00005C0C0000}"/>
    <cellStyle name="Comma 12 12 2 2 4 2 2" xfId="49939" xr:uid="{00000000-0005-0000-0000-00005D0C0000}"/>
    <cellStyle name="Comma 12 12 2 2 4 3" xfId="34791" xr:uid="{00000000-0005-0000-0000-00005E0C0000}"/>
    <cellStyle name="Comma 12 12 2 2 5" xfId="19643" xr:uid="{00000000-0005-0000-0000-00005F0C0000}"/>
    <cellStyle name="Comma 12 12 2 2 5 2" xfId="45611" xr:uid="{00000000-0005-0000-0000-0000600C0000}"/>
    <cellStyle name="Comma 12 12 2 2 6" xfId="15315" xr:uid="{00000000-0005-0000-0000-0000610C0000}"/>
    <cellStyle name="Comma 12 12 2 2 6 2" xfId="41283" xr:uid="{00000000-0005-0000-0000-0000620C0000}"/>
    <cellStyle name="Comma 12 12 2 2 7" xfId="4495" xr:uid="{00000000-0005-0000-0000-0000630C0000}"/>
    <cellStyle name="Comma 12 12 2 2 8" xfId="30463" xr:uid="{00000000-0005-0000-0000-0000640C0000}"/>
    <cellStyle name="Comma 12 12 2 2 9" xfId="56945" xr:uid="{00000000-0005-0000-0000-0000650C0000}"/>
    <cellStyle name="Comma 12 12 2 3" xfId="5577" xr:uid="{00000000-0005-0000-0000-0000660C0000}"/>
    <cellStyle name="Comma 12 12 2 3 2" xfId="12069" xr:uid="{00000000-0005-0000-0000-0000670C0000}"/>
    <cellStyle name="Comma 12 12 2 3 2 2" xfId="27217" xr:uid="{00000000-0005-0000-0000-0000680C0000}"/>
    <cellStyle name="Comma 12 12 2 3 2 2 2" xfId="53185" xr:uid="{00000000-0005-0000-0000-0000690C0000}"/>
    <cellStyle name="Comma 12 12 2 3 2 3" xfId="38037" xr:uid="{00000000-0005-0000-0000-00006A0C0000}"/>
    <cellStyle name="Comma 12 12 2 3 3" xfId="20725" xr:uid="{00000000-0005-0000-0000-00006B0C0000}"/>
    <cellStyle name="Comma 12 12 2 3 3 2" xfId="46693" xr:uid="{00000000-0005-0000-0000-00006C0C0000}"/>
    <cellStyle name="Comma 12 12 2 3 4" xfId="16397" xr:uid="{00000000-0005-0000-0000-00006D0C0000}"/>
    <cellStyle name="Comma 12 12 2 3 4 2" xfId="42365" xr:uid="{00000000-0005-0000-0000-00006E0C0000}"/>
    <cellStyle name="Comma 12 12 2 3 5" xfId="31545" xr:uid="{00000000-0005-0000-0000-00006F0C0000}"/>
    <cellStyle name="Comma 12 12 2 3 6" xfId="58027" xr:uid="{00000000-0005-0000-0000-0000700C0000}"/>
    <cellStyle name="Comma 12 12 2 4" xfId="9905" xr:uid="{00000000-0005-0000-0000-0000710C0000}"/>
    <cellStyle name="Comma 12 12 2 4 2" xfId="25053" xr:uid="{00000000-0005-0000-0000-0000720C0000}"/>
    <cellStyle name="Comma 12 12 2 4 2 2" xfId="51021" xr:uid="{00000000-0005-0000-0000-0000730C0000}"/>
    <cellStyle name="Comma 12 12 2 4 3" xfId="35873" xr:uid="{00000000-0005-0000-0000-0000740C0000}"/>
    <cellStyle name="Comma 12 12 2 5" xfId="7741" xr:uid="{00000000-0005-0000-0000-0000750C0000}"/>
    <cellStyle name="Comma 12 12 2 5 2" xfId="22889" xr:uid="{00000000-0005-0000-0000-0000760C0000}"/>
    <cellStyle name="Comma 12 12 2 5 2 2" xfId="48857" xr:uid="{00000000-0005-0000-0000-0000770C0000}"/>
    <cellStyle name="Comma 12 12 2 5 3" xfId="33709" xr:uid="{00000000-0005-0000-0000-0000780C0000}"/>
    <cellStyle name="Comma 12 12 2 6" xfId="18561" xr:uid="{00000000-0005-0000-0000-0000790C0000}"/>
    <cellStyle name="Comma 12 12 2 6 2" xfId="44529" xr:uid="{00000000-0005-0000-0000-00007A0C0000}"/>
    <cellStyle name="Comma 12 12 2 7" xfId="14233" xr:uid="{00000000-0005-0000-0000-00007B0C0000}"/>
    <cellStyle name="Comma 12 12 2 7 2" xfId="40201" xr:uid="{00000000-0005-0000-0000-00007C0C0000}"/>
    <cellStyle name="Comma 12 12 2 8" xfId="3413" xr:uid="{00000000-0005-0000-0000-00007D0C0000}"/>
    <cellStyle name="Comma 12 12 2 9" xfId="29381" xr:uid="{00000000-0005-0000-0000-00007E0C0000}"/>
    <cellStyle name="Comma 12 12 3" xfId="1790" xr:uid="{00000000-0005-0000-0000-00007F0C0000}"/>
    <cellStyle name="Comma 12 12 3 2" xfId="6118" xr:uid="{00000000-0005-0000-0000-0000800C0000}"/>
    <cellStyle name="Comma 12 12 3 2 2" xfId="12610" xr:uid="{00000000-0005-0000-0000-0000810C0000}"/>
    <cellStyle name="Comma 12 12 3 2 2 2" xfId="27758" xr:uid="{00000000-0005-0000-0000-0000820C0000}"/>
    <cellStyle name="Comma 12 12 3 2 2 2 2" xfId="53726" xr:uid="{00000000-0005-0000-0000-0000830C0000}"/>
    <cellStyle name="Comma 12 12 3 2 2 3" xfId="38578" xr:uid="{00000000-0005-0000-0000-0000840C0000}"/>
    <cellStyle name="Comma 12 12 3 2 3" xfId="21266" xr:uid="{00000000-0005-0000-0000-0000850C0000}"/>
    <cellStyle name="Comma 12 12 3 2 3 2" xfId="47234" xr:uid="{00000000-0005-0000-0000-0000860C0000}"/>
    <cellStyle name="Comma 12 12 3 2 4" xfId="16938" xr:uid="{00000000-0005-0000-0000-0000870C0000}"/>
    <cellStyle name="Comma 12 12 3 2 4 2" xfId="42906" xr:uid="{00000000-0005-0000-0000-0000880C0000}"/>
    <cellStyle name="Comma 12 12 3 2 5" xfId="32086" xr:uid="{00000000-0005-0000-0000-0000890C0000}"/>
    <cellStyle name="Comma 12 12 3 2 6" xfId="58568" xr:uid="{00000000-0005-0000-0000-00008A0C0000}"/>
    <cellStyle name="Comma 12 12 3 3" xfId="10446" xr:uid="{00000000-0005-0000-0000-00008B0C0000}"/>
    <cellStyle name="Comma 12 12 3 3 2" xfId="25594" xr:uid="{00000000-0005-0000-0000-00008C0C0000}"/>
    <cellStyle name="Comma 12 12 3 3 2 2" xfId="51562" xr:uid="{00000000-0005-0000-0000-00008D0C0000}"/>
    <cellStyle name="Comma 12 12 3 3 3" xfId="36414" xr:uid="{00000000-0005-0000-0000-00008E0C0000}"/>
    <cellStyle name="Comma 12 12 3 4" xfId="8282" xr:uid="{00000000-0005-0000-0000-00008F0C0000}"/>
    <cellStyle name="Comma 12 12 3 4 2" xfId="23430" xr:uid="{00000000-0005-0000-0000-0000900C0000}"/>
    <cellStyle name="Comma 12 12 3 4 2 2" xfId="49398" xr:uid="{00000000-0005-0000-0000-0000910C0000}"/>
    <cellStyle name="Comma 12 12 3 4 3" xfId="34250" xr:uid="{00000000-0005-0000-0000-0000920C0000}"/>
    <cellStyle name="Comma 12 12 3 5" xfId="19102" xr:uid="{00000000-0005-0000-0000-0000930C0000}"/>
    <cellStyle name="Comma 12 12 3 5 2" xfId="45070" xr:uid="{00000000-0005-0000-0000-0000940C0000}"/>
    <cellStyle name="Comma 12 12 3 6" xfId="14774" xr:uid="{00000000-0005-0000-0000-0000950C0000}"/>
    <cellStyle name="Comma 12 12 3 6 2" xfId="40742" xr:uid="{00000000-0005-0000-0000-0000960C0000}"/>
    <cellStyle name="Comma 12 12 3 7" xfId="3954" xr:uid="{00000000-0005-0000-0000-0000970C0000}"/>
    <cellStyle name="Comma 12 12 3 8" xfId="29922" xr:uid="{00000000-0005-0000-0000-0000980C0000}"/>
    <cellStyle name="Comma 12 12 3 9" xfId="56404" xr:uid="{00000000-0005-0000-0000-0000990C0000}"/>
    <cellStyle name="Comma 12 12 4" xfId="5036" xr:uid="{00000000-0005-0000-0000-00009A0C0000}"/>
    <cellStyle name="Comma 12 12 4 2" xfId="11528" xr:uid="{00000000-0005-0000-0000-00009B0C0000}"/>
    <cellStyle name="Comma 12 12 4 2 2" xfId="26676" xr:uid="{00000000-0005-0000-0000-00009C0C0000}"/>
    <cellStyle name="Comma 12 12 4 2 2 2" xfId="52644" xr:uid="{00000000-0005-0000-0000-00009D0C0000}"/>
    <cellStyle name="Comma 12 12 4 2 3" xfId="37496" xr:uid="{00000000-0005-0000-0000-00009E0C0000}"/>
    <cellStyle name="Comma 12 12 4 3" xfId="20184" xr:uid="{00000000-0005-0000-0000-00009F0C0000}"/>
    <cellStyle name="Comma 12 12 4 3 2" xfId="46152" xr:uid="{00000000-0005-0000-0000-0000A00C0000}"/>
    <cellStyle name="Comma 12 12 4 4" xfId="15856" xr:uid="{00000000-0005-0000-0000-0000A10C0000}"/>
    <cellStyle name="Comma 12 12 4 4 2" xfId="41824" xr:uid="{00000000-0005-0000-0000-0000A20C0000}"/>
    <cellStyle name="Comma 12 12 4 5" xfId="31004" xr:uid="{00000000-0005-0000-0000-0000A30C0000}"/>
    <cellStyle name="Comma 12 12 4 6" xfId="57486" xr:uid="{00000000-0005-0000-0000-0000A40C0000}"/>
    <cellStyle name="Comma 12 12 5" xfId="9364" xr:uid="{00000000-0005-0000-0000-0000A50C0000}"/>
    <cellStyle name="Comma 12 12 5 2" xfId="24512" xr:uid="{00000000-0005-0000-0000-0000A60C0000}"/>
    <cellStyle name="Comma 12 12 5 2 2" xfId="50480" xr:uid="{00000000-0005-0000-0000-0000A70C0000}"/>
    <cellStyle name="Comma 12 12 5 3" xfId="35332" xr:uid="{00000000-0005-0000-0000-0000A80C0000}"/>
    <cellStyle name="Comma 12 12 6" xfId="7200" xr:uid="{00000000-0005-0000-0000-0000A90C0000}"/>
    <cellStyle name="Comma 12 12 6 2" xfId="22348" xr:uid="{00000000-0005-0000-0000-0000AA0C0000}"/>
    <cellStyle name="Comma 12 12 6 2 2" xfId="48316" xr:uid="{00000000-0005-0000-0000-0000AB0C0000}"/>
    <cellStyle name="Comma 12 12 6 3" xfId="33168" xr:uid="{00000000-0005-0000-0000-0000AC0C0000}"/>
    <cellStyle name="Comma 12 12 7" xfId="18020" xr:uid="{00000000-0005-0000-0000-0000AD0C0000}"/>
    <cellStyle name="Comma 12 12 7 2" xfId="43988" xr:uid="{00000000-0005-0000-0000-0000AE0C0000}"/>
    <cellStyle name="Comma 12 12 8" xfId="13692" xr:uid="{00000000-0005-0000-0000-0000AF0C0000}"/>
    <cellStyle name="Comma 12 12 8 2" xfId="39660" xr:uid="{00000000-0005-0000-0000-0000B00C0000}"/>
    <cellStyle name="Comma 12 12 9" xfId="2872" xr:uid="{00000000-0005-0000-0000-0000B10C0000}"/>
    <cellStyle name="Comma 12 13" xfId="119" xr:uid="{00000000-0005-0000-0000-0000B20C0000}"/>
    <cellStyle name="Comma 12 13 10" xfId="28841" xr:uid="{00000000-0005-0000-0000-0000B30C0000}"/>
    <cellStyle name="Comma 12 13 11" xfId="55323" xr:uid="{00000000-0005-0000-0000-0000B40C0000}"/>
    <cellStyle name="Comma 12 13 12" xfId="1184" xr:uid="{00000000-0005-0000-0000-0000B50C0000}"/>
    <cellStyle name="Comma 12 13 2" xfId="1250" xr:uid="{00000000-0005-0000-0000-0000B60C0000}"/>
    <cellStyle name="Comma 12 13 2 10" xfId="55864" xr:uid="{00000000-0005-0000-0000-0000B70C0000}"/>
    <cellStyle name="Comma 12 13 2 2" xfId="2332" xr:uid="{00000000-0005-0000-0000-0000B80C0000}"/>
    <cellStyle name="Comma 12 13 2 2 2" xfId="6660" xr:uid="{00000000-0005-0000-0000-0000B90C0000}"/>
    <cellStyle name="Comma 12 13 2 2 2 2" xfId="13152" xr:uid="{00000000-0005-0000-0000-0000BA0C0000}"/>
    <cellStyle name="Comma 12 13 2 2 2 2 2" xfId="28300" xr:uid="{00000000-0005-0000-0000-0000BB0C0000}"/>
    <cellStyle name="Comma 12 13 2 2 2 2 2 2" xfId="54268" xr:uid="{00000000-0005-0000-0000-0000BC0C0000}"/>
    <cellStyle name="Comma 12 13 2 2 2 2 3" xfId="39120" xr:uid="{00000000-0005-0000-0000-0000BD0C0000}"/>
    <cellStyle name="Comma 12 13 2 2 2 3" xfId="21808" xr:uid="{00000000-0005-0000-0000-0000BE0C0000}"/>
    <cellStyle name="Comma 12 13 2 2 2 3 2" xfId="47776" xr:uid="{00000000-0005-0000-0000-0000BF0C0000}"/>
    <cellStyle name="Comma 12 13 2 2 2 4" xfId="17480" xr:uid="{00000000-0005-0000-0000-0000C00C0000}"/>
    <cellStyle name="Comma 12 13 2 2 2 4 2" xfId="43448" xr:uid="{00000000-0005-0000-0000-0000C10C0000}"/>
    <cellStyle name="Comma 12 13 2 2 2 5" xfId="32628" xr:uid="{00000000-0005-0000-0000-0000C20C0000}"/>
    <cellStyle name="Comma 12 13 2 2 2 6" xfId="59110" xr:uid="{00000000-0005-0000-0000-0000C30C0000}"/>
    <cellStyle name="Comma 12 13 2 2 3" xfId="10988" xr:uid="{00000000-0005-0000-0000-0000C40C0000}"/>
    <cellStyle name="Comma 12 13 2 2 3 2" xfId="26136" xr:uid="{00000000-0005-0000-0000-0000C50C0000}"/>
    <cellStyle name="Comma 12 13 2 2 3 2 2" xfId="52104" xr:uid="{00000000-0005-0000-0000-0000C60C0000}"/>
    <cellStyle name="Comma 12 13 2 2 3 3" xfId="36956" xr:uid="{00000000-0005-0000-0000-0000C70C0000}"/>
    <cellStyle name="Comma 12 13 2 2 4" xfId="8824" xr:uid="{00000000-0005-0000-0000-0000C80C0000}"/>
    <cellStyle name="Comma 12 13 2 2 4 2" xfId="23972" xr:uid="{00000000-0005-0000-0000-0000C90C0000}"/>
    <cellStyle name="Comma 12 13 2 2 4 2 2" xfId="49940" xr:uid="{00000000-0005-0000-0000-0000CA0C0000}"/>
    <cellStyle name="Comma 12 13 2 2 4 3" xfId="34792" xr:uid="{00000000-0005-0000-0000-0000CB0C0000}"/>
    <cellStyle name="Comma 12 13 2 2 5" xfId="19644" xr:uid="{00000000-0005-0000-0000-0000CC0C0000}"/>
    <cellStyle name="Comma 12 13 2 2 5 2" xfId="45612" xr:uid="{00000000-0005-0000-0000-0000CD0C0000}"/>
    <cellStyle name="Comma 12 13 2 2 6" xfId="15316" xr:uid="{00000000-0005-0000-0000-0000CE0C0000}"/>
    <cellStyle name="Comma 12 13 2 2 6 2" xfId="41284" xr:uid="{00000000-0005-0000-0000-0000CF0C0000}"/>
    <cellStyle name="Comma 12 13 2 2 7" xfId="4496" xr:uid="{00000000-0005-0000-0000-0000D00C0000}"/>
    <cellStyle name="Comma 12 13 2 2 8" xfId="30464" xr:uid="{00000000-0005-0000-0000-0000D10C0000}"/>
    <cellStyle name="Comma 12 13 2 2 9" xfId="56946" xr:uid="{00000000-0005-0000-0000-0000D20C0000}"/>
    <cellStyle name="Comma 12 13 2 3" xfId="5578" xr:uid="{00000000-0005-0000-0000-0000D30C0000}"/>
    <cellStyle name="Comma 12 13 2 3 2" xfId="12070" xr:uid="{00000000-0005-0000-0000-0000D40C0000}"/>
    <cellStyle name="Comma 12 13 2 3 2 2" xfId="27218" xr:uid="{00000000-0005-0000-0000-0000D50C0000}"/>
    <cellStyle name="Comma 12 13 2 3 2 2 2" xfId="53186" xr:uid="{00000000-0005-0000-0000-0000D60C0000}"/>
    <cellStyle name="Comma 12 13 2 3 2 3" xfId="38038" xr:uid="{00000000-0005-0000-0000-0000D70C0000}"/>
    <cellStyle name="Comma 12 13 2 3 3" xfId="20726" xr:uid="{00000000-0005-0000-0000-0000D80C0000}"/>
    <cellStyle name="Comma 12 13 2 3 3 2" xfId="46694" xr:uid="{00000000-0005-0000-0000-0000D90C0000}"/>
    <cellStyle name="Comma 12 13 2 3 4" xfId="16398" xr:uid="{00000000-0005-0000-0000-0000DA0C0000}"/>
    <cellStyle name="Comma 12 13 2 3 4 2" xfId="42366" xr:uid="{00000000-0005-0000-0000-0000DB0C0000}"/>
    <cellStyle name="Comma 12 13 2 3 5" xfId="31546" xr:uid="{00000000-0005-0000-0000-0000DC0C0000}"/>
    <cellStyle name="Comma 12 13 2 3 6" xfId="58028" xr:uid="{00000000-0005-0000-0000-0000DD0C0000}"/>
    <cellStyle name="Comma 12 13 2 4" xfId="9906" xr:uid="{00000000-0005-0000-0000-0000DE0C0000}"/>
    <cellStyle name="Comma 12 13 2 4 2" xfId="25054" xr:uid="{00000000-0005-0000-0000-0000DF0C0000}"/>
    <cellStyle name="Comma 12 13 2 4 2 2" xfId="51022" xr:uid="{00000000-0005-0000-0000-0000E00C0000}"/>
    <cellStyle name="Comma 12 13 2 4 3" xfId="35874" xr:uid="{00000000-0005-0000-0000-0000E10C0000}"/>
    <cellStyle name="Comma 12 13 2 5" xfId="7742" xr:uid="{00000000-0005-0000-0000-0000E20C0000}"/>
    <cellStyle name="Comma 12 13 2 5 2" xfId="22890" xr:uid="{00000000-0005-0000-0000-0000E30C0000}"/>
    <cellStyle name="Comma 12 13 2 5 2 2" xfId="48858" xr:uid="{00000000-0005-0000-0000-0000E40C0000}"/>
    <cellStyle name="Comma 12 13 2 5 3" xfId="33710" xr:uid="{00000000-0005-0000-0000-0000E50C0000}"/>
    <cellStyle name="Comma 12 13 2 6" xfId="18562" xr:uid="{00000000-0005-0000-0000-0000E60C0000}"/>
    <cellStyle name="Comma 12 13 2 6 2" xfId="44530" xr:uid="{00000000-0005-0000-0000-0000E70C0000}"/>
    <cellStyle name="Comma 12 13 2 7" xfId="14234" xr:uid="{00000000-0005-0000-0000-0000E80C0000}"/>
    <cellStyle name="Comma 12 13 2 7 2" xfId="40202" xr:uid="{00000000-0005-0000-0000-0000E90C0000}"/>
    <cellStyle name="Comma 12 13 2 8" xfId="3414" xr:uid="{00000000-0005-0000-0000-0000EA0C0000}"/>
    <cellStyle name="Comma 12 13 2 9" xfId="29382" xr:uid="{00000000-0005-0000-0000-0000EB0C0000}"/>
    <cellStyle name="Comma 12 13 3" xfId="1791" xr:uid="{00000000-0005-0000-0000-0000EC0C0000}"/>
    <cellStyle name="Comma 12 13 3 2" xfId="6119" xr:uid="{00000000-0005-0000-0000-0000ED0C0000}"/>
    <cellStyle name="Comma 12 13 3 2 2" xfId="12611" xr:uid="{00000000-0005-0000-0000-0000EE0C0000}"/>
    <cellStyle name="Comma 12 13 3 2 2 2" xfId="27759" xr:uid="{00000000-0005-0000-0000-0000EF0C0000}"/>
    <cellStyle name="Comma 12 13 3 2 2 2 2" xfId="53727" xr:uid="{00000000-0005-0000-0000-0000F00C0000}"/>
    <cellStyle name="Comma 12 13 3 2 2 3" xfId="38579" xr:uid="{00000000-0005-0000-0000-0000F10C0000}"/>
    <cellStyle name="Comma 12 13 3 2 3" xfId="21267" xr:uid="{00000000-0005-0000-0000-0000F20C0000}"/>
    <cellStyle name="Comma 12 13 3 2 3 2" xfId="47235" xr:uid="{00000000-0005-0000-0000-0000F30C0000}"/>
    <cellStyle name="Comma 12 13 3 2 4" xfId="16939" xr:uid="{00000000-0005-0000-0000-0000F40C0000}"/>
    <cellStyle name="Comma 12 13 3 2 4 2" xfId="42907" xr:uid="{00000000-0005-0000-0000-0000F50C0000}"/>
    <cellStyle name="Comma 12 13 3 2 5" xfId="32087" xr:uid="{00000000-0005-0000-0000-0000F60C0000}"/>
    <cellStyle name="Comma 12 13 3 2 6" xfId="58569" xr:uid="{00000000-0005-0000-0000-0000F70C0000}"/>
    <cellStyle name="Comma 12 13 3 3" xfId="10447" xr:uid="{00000000-0005-0000-0000-0000F80C0000}"/>
    <cellStyle name="Comma 12 13 3 3 2" xfId="25595" xr:uid="{00000000-0005-0000-0000-0000F90C0000}"/>
    <cellStyle name="Comma 12 13 3 3 2 2" xfId="51563" xr:uid="{00000000-0005-0000-0000-0000FA0C0000}"/>
    <cellStyle name="Comma 12 13 3 3 3" xfId="36415" xr:uid="{00000000-0005-0000-0000-0000FB0C0000}"/>
    <cellStyle name="Comma 12 13 3 4" xfId="8283" xr:uid="{00000000-0005-0000-0000-0000FC0C0000}"/>
    <cellStyle name="Comma 12 13 3 4 2" xfId="23431" xr:uid="{00000000-0005-0000-0000-0000FD0C0000}"/>
    <cellStyle name="Comma 12 13 3 4 2 2" xfId="49399" xr:uid="{00000000-0005-0000-0000-0000FE0C0000}"/>
    <cellStyle name="Comma 12 13 3 4 3" xfId="34251" xr:uid="{00000000-0005-0000-0000-0000FF0C0000}"/>
    <cellStyle name="Comma 12 13 3 5" xfId="19103" xr:uid="{00000000-0005-0000-0000-0000000D0000}"/>
    <cellStyle name="Comma 12 13 3 5 2" xfId="45071" xr:uid="{00000000-0005-0000-0000-0000010D0000}"/>
    <cellStyle name="Comma 12 13 3 6" xfId="14775" xr:uid="{00000000-0005-0000-0000-0000020D0000}"/>
    <cellStyle name="Comma 12 13 3 6 2" xfId="40743" xr:uid="{00000000-0005-0000-0000-0000030D0000}"/>
    <cellStyle name="Comma 12 13 3 7" xfId="3955" xr:uid="{00000000-0005-0000-0000-0000040D0000}"/>
    <cellStyle name="Comma 12 13 3 8" xfId="29923" xr:uid="{00000000-0005-0000-0000-0000050D0000}"/>
    <cellStyle name="Comma 12 13 3 9" xfId="56405" xr:uid="{00000000-0005-0000-0000-0000060D0000}"/>
    <cellStyle name="Comma 12 13 4" xfId="5037" xr:uid="{00000000-0005-0000-0000-0000070D0000}"/>
    <cellStyle name="Comma 12 13 4 2" xfId="11529" xr:uid="{00000000-0005-0000-0000-0000080D0000}"/>
    <cellStyle name="Comma 12 13 4 2 2" xfId="26677" xr:uid="{00000000-0005-0000-0000-0000090D0000}"/>
    <cellStyle name="Comma 12 13 4 2 2 2" xfId="52645" xr:uid="{00000000-0005-0000-0000-00000A0D0000}"/>
    <cellStyle name="Comma 12 13 4 2 3" xfId="37497" xr:uid="{00000000-0005-0000-0000-00000B0D0000}"/>
    <cellStyle name="Comma 12 13 4 3" xfId="20185" xr:uid="{00000000-0005-0000-0000-00000C0D0000}"/>
    <cellStyle name="Comma 12 13 4 3 2" xfId="46153" xr:uid="{00000000-0005-0000-0000-00000D0D0000}"/>
    <cellStyle name="Comma 12 13 4 4" xfId="15857" xr:uid="{00000000-0005-0000-0000-00000E0D0000}"/>
    <cellStyle name="Comma 12 13 4 4 2" xfId="41825" xr:uid="{00000000-0005-0000-0000-00000F0D0000}"/>
    <cellStyle name="Comma 12 13 4 5" xfId="31005" xr:uid="{00000000-0005-0000-0000-0000100D0000}"/>
    <cellStyle name="Comma 12 13 4 6" xfId="57487" xr:uid="{00000000-0005-0000-0000-0000110D0000}"/>
    <cellStyle name="Comma 12 13 5" xfId="9365" xr:uid="{00000000-0005-0000-0000-0000120D0000}"/>
    <cellStyle name="Comma 12 13 5 2" xfId="24513" xr:uid="{00000000-0005-0000-0000-0000130D0000}"/>
    <cellStyle name="Comma 12 13 5 2 2" xfId="50481" xr:uid="{00000000-0005-0000-0000-0000140D0000}"/>
    <cellStyle name="Comma 12 13 5 3" xfId="35333" xr:uid="{00000000-0005-0000-0000-0000150D0000}"/>
    <cellStyle name="Comma 12 13 6" xfId="7201" xr:uid="{00000000-0005-0000-0000-0000160D0000}"/>
    <cellStyle name="Comma 12 13 6 2" xfId="22349" xr:uid="{00000000-0005-0000-0000-0000170D0000}"/>
    <cellStyle name="Comma 12 13 6 2 2" xfId="48317" xr:uid="{00000000-0005-0000-0000-0000180D0000}"/>
    <cellStyle name="Comma 12 13 6 3" xfId="33169" xr:uid="{00000000-0005-0000-0000-0000190D0000}"/>
    <cellStyle name="Comma 12 13 7" xfId="18021" xr:uid="{00000000-0005-0000-0000-00001A0D0000}"/>
    <cellStyle name="Comma 12 13 7 2" xfId="43989" xr:uid="{00000000-0005-0000-0000-00001B0D0000}"/>
    <cellStyle name="Comma 12 13 8" xfId="13693" xr:uid="{00000000-0005-0000-0000-00001C0D0000}"/>
    <cellStyle name="Comma 12 13 8 2" xfId="39661" xr:uid="{00000000-0005-0000-0000-00001D0D0000}"/>
    <cellStyle name="Comma 12 13 9" xfId="2873" xr:uid="{00000000-0005-0000-0000-00001E0D0000}"/>
    <cellStyle name="Comma 12 14" xfId="1246" xr:uid="{00000000-0005-0000-0000-00001F0D0000}"/>
    <cellStyle name="Comma 12 14 10" xfId="55860" xr:uid="{00000000-0005-0000-0000-0000200D0000}"/>
    <cellStyle name="Comma 12 14 2" xfId="2328" xr:uid="{00000000-0005-0000-0000-0000210D0000}"/>
    <cellStyle name="Comma 12 14 2 2" xfId="6656" xr:uid="{00000000-0005-0000-0000-0000220D0000}"/>
    <cellStyle name="Comma 12 14 2 2 2" xfId="13148" xr:uid="{00000000-0005-0000-0000-0000230D0000}"/>
    <cellStyle name="Comma 12 14 2 2 2 2" xfId="28296" xr:uid="{00000000-0005-0000-0000-0000240D0000}"/>
    <cellStyle name="Comma 12 14 2 2 2 2 2" xfId="54264" xr:uid="{00000000-0005-0000-0000-0000250D0000}"/>
    <cellStyle name="Comma 12 14 2 2 2 3" xfId="39116" xr:uid="{00000000-0005-0000-0000-0000260D0000}"/>
    <cellStyle name="Comma 12 14 2 2 3" xfId="21804" xr:uid="{00000000-0005-0000-0000-0000270D0000}"/>
    <cellStyle name="Comma 12 14 2 2 3 2" xfId="47772" xr:uid="{00000000-0005-0000-0000-0000280D0000}"/>
    <cellStyle name="Comma 12 14 2 2 4" xfId="17476" xr:uid="{00000000-0005-0000-0000-0000290D0000}"/>
    <cellStyle name="Comma 12 14 2 2 4 2" xfId="43444" xr:uid="{00000000-0005-0000-0000-00002A0D0000}"/>
    <cellStyle name="Comma 12 14 2 2 5" xfId="32624" xr:uid="{00000000-0005-0000-0000-00002B0D0000}"/>
    <cellStyle name="Comma 12 14 2 2 6" xfId="59106" xr:uid="{00000000-0005-0000-0000-00002C0D0000}"/>
    <cellStyle name="Comma 12 14 2 3" xfId="10984" xr:uid="{00000000-0005-0000-0000-00002D0D0000}"/>
    <cellStyle name="Comma 12 14 2 3 2" xfId="26132" xr:uid="{00000000-0005-0000-0000-00002E0D0000}"/>
    <cellStyle name="Comma 12 14 2 3 2 2" xfId="52100" xr:uid="{00000000-0005-0000-0000-00002F0D0000}"/>
    <cellStyle name="Comma 12 14 2 3 3" xfId="36952" xr:uid="{00000000-0005-0000-0000-0000300D0000}"/>
    <cellStyle name="Comma 12 14 2 4" xfId="8820" xr:uid="{00000000-0005-0000-0000-0000310D0000}"/>
    <cellStyle name="Comma 12 14 2 4 2" xfId="23968" xr:uid="{00000000-0005-0000-0000-0000320D0000}"/>
    <cellStyle name="Comma 12 14 2 4 2 2" xfId="49936" xr:uid="{00000000-0005-0000-0000-0000330D0000}"/>
    <cellStyle name="Comma 12 14 2 4 3" xfId="34788" xr:uid="{00000000-0005-0000-0000-0000340D0000}"/>
    <cellStyle name="Comma 12 14 2 5" xfId="19640" xr:uid="{00000000-0005-0000-0000-0000350D0000}"/>
    <cellStyle name="Comma 12 14 2 5 2" xfId="45608" xr:uid="{00000000-0005-0000-0000-0000360D0000}"/>
    <cellStyle name="Comma 12 14 2 6" xfId="15312" xr:uid="{00000000-0005-0000-0000-0000370D0000}"/>
    <cellStyle name="Comma 12 14 2 6 2" xfId="41280" xr:uid="{00000000-0005-0000-0000-0000380D0000}"/>
    <cellStyle name="Comma 12 14 2 7" xfId="4492" xr:uid="{00000000-0005-0000-0000-0000390D0000}"/>
    <cellStyle name="Comma 12 14 2 8" xfId="30460" xr:uid="{00000000-0005-0000-0000-00003A0D0000}"/>
    <cellStyle name="Comma 12 14 2 9" xfId="56942" xr:uid="{00000000-0005-0000-0000-00003B0D0000}"/>
    <cellStyle name="Comma 12 14 3" xfId="5574" xr:uid="{00000000-0005-0000-0000-00003C0D0000}"/>
    <cellStyle name="Comma 12 14 3 2" xfId="12066" xr:uid="{00000000-0005-0000-0000-00003D0D0000}"/>
    <cellStyle name="Comma 12 14 3 2 2" xfId="27214" xr:uid="{00000000-0005-0000-0000-00003E0D0000}"/>
    <cellStyle name="Comma 12 14 3 2 2 2" xfId="53182" xr:uid="{00000000-0005-0000-0000-00003F0D0000}"/>
    <cellStyle name="Comma 12 14 3 2 3" xfId="38034" xr:uid="{00000000-0005-0000-0000-0000400D0000}"/>
    <cellStyle name="Comma 12 14 3 3" xfId="20722" xr:uid="{00000000-0005-0000-0000-0000410D0000}"/>
    <cellStyle name="Comma 12 14 3 3 2" xfId="46690" xr:uid="{00000000-0005-0000-0000-0000420D0000}"/>
    <cellStyle name="Comma 12 14 3 4" xfId="16394" xr:uid="{00000000-0005-0000-0000-0000430D0000}"/>
    <cellStyle name="Comma 12 14 3 4 2" xfId="42362" xr:uid="{00000000-0005-0000-0000-0000440D0000}"/>
    <cellStyle name="Comma 12 14 3 5" xfId="31542" xr:uid="{00000000-0005-0000-0000-0000450D0000}"/>
    <cellStyle name="Comma 12 14 3 6" xfId="58024" xr:uid="{00000000-0005-0000-0000-0000460D0000}"/>
    <cellStyle name="Comma 12 14 4" xfId="9902" xr:uid="{00000000-0005-0000-0000-0000470D0000}"/>
    <cellStyle name="Comma 12 14 4 2" xfId="25050" xr:uid="{00000000-0005-0000-0000-0000480D0000}"/>
    <cellStyle name="Comma 12 14 4 2 2" xfId="51018" xr:uid="{00000000-0005-0000-0000-0000490D0000}"/>
    <cellStyle name="Comma 12 14 4 3" xfId="35870" xr:uid="{00000000-0005-0000-0000-00004A0D0000}"/>
    <cellStyle name="Comma 12 14 5" xfId="7738" xr:uid="{00000000-0005-0000-0000-00004B0D0000}"/>
    <cellStyle name="Comma 12 14 5 2" xfId="22886" xr:uid="{00000000-0005-0000-0000-00004C0D0000}"/>
    <cellStyle name="Comma 12 14 5 2 2" xfId="48854" xr:uid="{00000000-0005-0000-0000-00004D0D0000}"/>
    <cellStyle name="Comma 12 14 5 3" xfId="33706" xr:uid="{00000000-0005-0000-0000-00004E0D0000}"/>
    <cellStyle name="Comma 12 14 6" xfId="18558" xr:uid="{00000000-0005-0000-0000-00004F0D0000}"/>
    <cellStyle name="Comma 12 14 6 2" xfId="44526" xr:uid="{00000000-0005-0000-0000-0000500D0000}"/>
    <cellStyle name="Comma 12 14 7" xfId="14230" xr:uid="{00000000-0005-0000-0000-0000510D0000}"/>
    <cellStyle name="Comma 12 14 7 2" xfId="40198" xr:uid="{00000000-0005-0000-0000-0000520D0000}"/>
    <cellStyle name="Comma 12 14 8" xfId="3410" xr:uid="{00000000-0005-0000-0000-0000530D0000}"/>
    <cellStyle name="Comma 12 14 9" xfId="29378" xr:uid="{00000000-0005-0000-0000-0000540D0000}"/>
    <cellStyle name="Comma 12 15" xfId="1787" xr:uid="{00000000-0005-0000-0000-0000550D0000}"/>
    <cellStyle name="Comma 12 15 2" xfId="6115" xr:uid="{00000000-0005-0000-0000-0000560D0000}"/>
    <cellStyle name="Comma 12 15 2 2" xfId="12607" xr:uid="{00000000-0005-0000-0000-0000570D0000}"/>
    <cellStyle name="Comma 12 15 2 2 2" xfId="27755" xr:uid="{00000000-0005-0000-0000-0000580D0000}"/>
    <cellStyle name="Comma 12 15 2 2 2 2" xfId="53723" xr:uid="{00000000-0005-0000-0000-0000590D0000}"/>
    <cellStyle name="Comma 12 15 2 2 3" xfId="38575" xr:uid="{00000000-0005-0000-0000-00005A0D0000}"/>
    <cellStyle name="Comma 12 15 2 3" xfId="21263" xr:uid="{00000000-0005-0000-0000-00005B0D0000}"/>
    <cellStyle name="Comma 12 15 2 3 2" xfId="47231" xr:uid="{00000000-0005-0000-0000-00005C0D0000}"/>
    <cellStyle name="Comma 12 15 2 4" xfId="16935" xr:uid="{00000000-0005-0000-0000-00005D0D0000}"/>
    <cellStyle name="Comma 12 15 2 4 2" xfId="42903" xr:uid="{00000000-0005-0000-0000-00005E0D0000}"/>
    <cellStyle name="Comma 12 15 2 5" xfId="32083" xr:uid="{00000000-0005-0000-0000-00005F0D0000}"/>
    <cellStyle name="Comma 12 15 2 6" xfId="58565" xr:uid="{00000000-0005-0000-0000-0000600D0000}"/>
    <cellStyle name="Comma 12 15 3" xfId="10443" xr:uid="{00000000-0005-0000-0000-0000610D0000}"/>
    <cellStyle name="Comma 12 15 3 2" xfId="25591" xr:uid="{00000000-0005-0000-0000-0000620D0000}"/>
    <cellStyle name="Comma 12 15 3 2 2" xfId="51559" xr:uid="{00000000-0005-0000-0000-0000630D0000}"/>
    <cellStyle name="Comma 12 15 3 3" xfId="36411" xr:uid="{00000000-0005-0000-0000-0000640D0000}"/>
    <cellStyle name="Comma 12 15 4" xfId="8279" xr:uid="{00000000-0005-0000-0000-0000650D0000}"/>
    <cellStyle name="Comma 12 15 4 2" xfId="23427" xr:uid="{00000000-0005-0000-0000-0000660D0000}"/>
    <cellStyle name="Comma 12 15 4 2 2" xfId="49395" xr:uid="{00000000-0005-0000-0000-0000670D0000}"/>
    <cellStyle name="Comma 12 15 4 3" xfId="34247" xr:uid="{00000000-0005-0000-0000-0000680D0000}"/>
    <cellStyle name="Comma 12 15 5" xfId="19099" xr:uid="{00000000-0005-0000-0000-0000690D0000}"/>
    <cellStyle name="Comma 12 15 5 2" xfId="45067" xr:uid="{00000000-0005-0000-0000-00006A0D0000}"/>
    <cellStyle name="Comma 12 15 6" xfId="14771" xr:uid="{00000000-0005-0000-0000-00006B0D0000}"/>
    <cellStyle name="Comma 12 15 6 2" xfId="40739" xr:uid="{00000000-0005-0000-0000-00006C0D0000}"/>
    <cellStyle name="Comma 12 15 7" xfId="3951" xr:uid="{00000000-0005-0000-0000-00006D0D0000}"/>
    <cellStyle name="Comma 12 15 8" xfId="29919" xr:uid="{00000000-0005-0000-0000-00006E0D0000}"/>
    <cellStyle name="Comma 12 15 9" xfId="56401" xr:uid="{00000000-0005-0000-0000-00006F0D0000}"/>
    <cellStyle name="Comma 12 16" xfId="5033" xr:uid="{00000000-0005-0000-0000-0000700D0000}"/>
    <cellStyle name="Comma 12 16 2" xfId="11525" xr:uid="{00000000-0005-0000-0000-0000710D0000}"/>
    <cellStyle name="Comma 12 16 2 2" xfId="26673" xr:uid="{00000000-0005-0000-0000-0000720D0000}"/>
    <cellStyle name="Comma 12 16 2 2 2" xfId="52641" xr:uid="{00000000-0005-0000-0000-0000730D0000}"/>
    <cellStyle name="Comma 12 16 2 3" xfId="37493" xr:uid="{00000000-0005-0000-0000-0000740D0000}"/>
    <cellStyle name="Comma 12 16 3" xfId="20181" xr:uid="{00000000-0005-0000-0000-0000750D0000}"/>
    <cellStyle name="Comma 12 16 3 2" xfId="46149" xr:uid="{00000000-0005-0000-0000-0000760D0000}"/>
    <cellStyle name="Comma 12 16 4" xfId="15853" xr:uid="{00000000-0005-0000-0000-0000770D0000}"/>
    <cellStyle name="Comma 12 16 4 2" xfId="41821" xr:uid="{00000000-0005-0000-0000-0000780D0000}"/>
    <cellStyle name="Comma 12 16 5" xfId="31001" xr:uid="{00000000-0005-0000-0000-0000790D0000}"/>
    <cellStyle name="Comma 12 16 6" xfId="57483" xr:uid="{00000000-0005-0000-0000-00007A0D0000}"/>
    <cellStyle name="Comma 12 17" xfId="9361" xr:uid="{00000000-0005-0000-0000-00007B0D0000}"/>
    <cellStyle name="Comma 12 17 2" xfId="24509" xr:uid="{00000000-0005-0000-0000-00007C0D0000}"/>
    <cellStyle name="Comma 12 17 2 2" xfId="50477" xr:uid="{00000000-0005-0000-0000-00007D0D0000}"/>
    <cellStyle name="Comma 12 17 3" xfId="35329" xr:uid="{00000000-0005-0000-0000-00007E0D0000}"/>
    <cellStyle name="Comma 12 18" xfId="7197" xr:uid="{00000000-0005-0000-0000-00007F0D0000}"/>
    <cellStyle name="Comma 12 18 2" xfId="22345" xr:uid="{00000000-0005-0000-0000-0000800D0000}"/>
    <cellStyle name="Comma 12 18 2 2" xfId="48313" xr:uid="{00000000-0005-0000-0000-0000810D0000}"/>
    <cellStyle name="Comma 12 18 3" xfId="33165" xr:uid="{00000000-0005-0000-0000-0000820D0000}"/>
    <cellStyle name="Comma 12 19" xfId="18017" xr:uid="{00000000-0005-0000-0000-0000830D0000}"/>
    <cellStyle name="Comma 12 19 2" xfId="43985" xr:uid="{00000000-0005-0000-0000-0000840D0000}"/>
    <cellStyle name="Comma 12 2" xfId="120" xr:uid="{00000000-0005-0000-0000-0000850D0000}"/>
    <cellStyle name="Comma 12 2 10" xfId="28842" xr:uid="{00000000-0005-0000-0000-0000860D0000}"/>
    <cellStyle name="Comma 12 2 11" xfId="54804" xr:uid="{00000000-0005-0000-0000-0000870D0000}"/>
    <cellStyle name="Comma 12 2 12" xfId="55324" xr:uid="{00000000-0005-0000-0000-0000880D0000}"/>
    <cellStyle name="Comma 12 2 13" xfId="744" xr:uid="{00000000-0005-0000-0000-0000890D0000}"/>
    <cellStyle name="Comma 12 2 2" xfId="1251" xr:uid="{00000000-0005-0000-0000-00008A0D0000}"/>
    <cellStyle name="Comma 12 2 2 10" xfId="55865" xr:uid="{00000000-0005-0000-0000-00008B0D0000}"/>
    <cellStyle name="Comma 12 2 2 2" xfId="2333" xr:uid="{00000000-0005-0000-0000-00008C0D0000}"/>
    <cellStyle name="Comma 12 2 2 2 2" xfId="6661" xr:uid="{00000000-0005-0000-0000-00008D0D0000}"/>
    <cellStyle name="Comma 12 2 2 2 2 2" xfId="13153" xr:uid="{00000000-0005-0000-0000-00008E0D0000}"/>
    <cellStyle name="Comma 12 2 2 2 2 2 2" xfId="28301" xr:uid="{00000000-0005-0000-0000-00008F0D0000}"/>
    <cellStyle name="Comma 12 2 2 2 2 2 2 2" xfId="54269" xr:uid="{00000000-0005-0000-0000-0000900D0000}"/>
    <cellStyle name="Comma 12 2 2 2 2 2 3" xfId="39121" xr:uid="{00000000-0005-0000-0000-0000910D0000}"/>
    <cellStyle name="Comma 12 2 2 2 2 3" xfId="21809" xr:uid="{00000000-0005-0000-0000-0000920D0000}"/>
    <cellStyle name="Comma 12 2 2 2 2 3 2" xfId="47777" xr:uid="{00000000-0005-0000-0000-0000930D0000}"/>
    <cellStyle name="Comma 12 2 2 2 2 4" xfId="17481" xr:uid="{00000000-0005-0000-0000-0000940D0000}"/>
    <cellStyle name="Comma 12 2 2 2 2 4 2" xfId="43449" xr:uid="{00000000-0005-0000-0000-0000950D0000}"/>
    <cellStyle name="Comma 12 2 2 2 2 5" xfId="32629" xr:uid="{00000000-0005-0000-0000-0000960D0000}"/>
    <cellStyle name="Comma 12 2 2 2 2 6" xfId="59111" xr:uid="{00000000-0005-0000-0000-0000970D0000}"/>
    <cellStyle name="Comma 12 2 2 2 3" xfId="10989" xr:uid="{00000000-0005-0000-0000-0000980D0000}"/>
    <cellStyle name="Comma 12 2 2 2 3 2" xfId="26137" xr:uid="{00000000-0005-0000-0000-0000990D0000}"/>
    <cellStyle name="Comma 12 2 2 2 3 2 2" xfId="52105" xr:uid="{00000000-0005-0000-0000-00009A0D0000}"/>
    <cellStyle name="Comma 12 2 2 2 3 3" xfId="36957" xr:uid="{00000000-0005-0000-0000-00009B0D0000}"/>
    <cellStyle name="Comma 12 2 2 2 4" xfId="8825" xr:uid="{00000000-0005-0000-0000-00009C0D0000}"/>
    <cellStyle name="Comma 12 2 2 2 4 2" xfId="23973" xr:uid="{00000000-0005-0000-0000-00009D0D0000}"/>
    <cellStyle name="Comma 12 2 2 2 4 2 2" xfId="49941" xr:uid="{00000000-0005-0000-0000-00009E0D0000}"/>
    <cellStyle name="Comma 12 2 2 2 4 3" xfId="34793" xr:uid="{00000000-0005-0000-0000-00009F0D0000}"/>
    <cellStyle name="Comma 12 2 2 2 5" xfId="19645" xr:uid="{00000000-0005-0000-0000-0000A00D0000}"/>
    <cellStyle name="Comma 12 2 2 2 5 2" xfId="45613" xr:uid="{00000000-0005-0000-0000-0000A10D0000}"/>
    <cellStyle name="Comma 12 2 2 2 6" xfId="15317" xr:uid="{00000000-0005-0000-0000-0000A20D0000}"/>
    <cellStyle name="Comma 12 2 2 2 6 2" xfId="41285" xr:uid="{00000000-0005-0000-0000-0000A30D0000}"/>
    <cellStyle name="Comma 12 2 2 2 7" xfId="4497" xr:uid="{00000000-0005-0000-0000-0000A40D0000}"/>
    <cellStyle name="Comma 12 2 2 2 8" xfId="30465" xr:uid="{00000000-0005-0000-0000-0000A50D0000}"/>
    <cellStyle name="Comma 12 2 2 2 9" xfId="56947" xr:uid="{00000000-0005-0000-0000-0000A60D0000}"/>
    <cellStyle name="Comma 12 2 2 3" xfId="5579" xr:uid="{00000000-0005-0000-0000-0000A70D0000}"/>
    <cellStyle name="Comma 12 2 2 3 2" xfId="12071" xr:uid="{00000000-0005-0000-0000-0000A80D0000}"/>
    <cellStyle name="Comma 12 2 2 3 2 2" xfId="27219" xr:uid="{00000000-0005-0000-0000-0000A90D0000}"/>
    <cellStyle name="Comma 12 2 2 3 2 2 2" xfId="53187" xr:uid="{00000000-0005-0000-0000-0000AA0D0000}"/>
    <cellStyle name="Comma 12 2 2 3 2 3" xfId="38039" xr:uid="{00000000-0005-0000-0000-0000AB0D0000}"/>
    <cellStyle name="Comma 12 2 2 3 3" xfId="20727" xr:uid="{00000000-0005-0000-0000-0000AC0D0000}"/>
    <cellStyle name="Comma 12 2 2 3 3 2" xfId="46695" xr:uid="{00000000-0005-0000-0000-0000AD0D0000}"/>
    <cellStyle name="Comma 12 2 2 3 4" xfId="16399" xr:uid="{00000000-0005-0000-0000-0000AE0D0000}"/>
    <cellStyle name="Comma 12 2 2 3 4 2" xfId="42367" xr:uid="{00000000-0005-0000-0000-0000AF0D0000}"/>
    <cellStyle name="Comma 12 2 2 3 5" xfId="31547" xr:uid="{00000000-0005-0000-0000-0000B00D0000}"/>
    <cellStyle name="Comma 12 2 2 3 6" xfId="58029" xr:uid="{00000000-0005-0000-0000-0000B10D0000}"/>
    <cellStyle name="Comma 12 2 2 4" xfId="9907" xr:uid="{00000000-0005-0000-0000-0000B20D0000}"/>
    <cellStyle name="Comma 12 2 2 4 2" xfId="25055" xr:uid="{00000000-0005-0000-0000-0000B30D0000}"/>
    <cellStyle name="Comma 12 2 2 4 2 2" xfId="51023" xr:uid="{00000000-0005-0000-0000-0000B40D0000}"/>
    <cellStyle name="Comma 12 2 2 4 3" xfId="35875" xr:uid="{00000000-0005-0000-0000-0000B50D0000}"/>
    <cellStyle name="Comma 12 2 2 5" xfId="7743" xr:uid="{00000000-0005-0000-0000-0000B60D0000}"/>
    <cellStyle name="Comma 12 2 2 5 2" xfId="22891" xr:uid="{00000000-0005-0000-0000-0000B70D0000}"/>
    <cellStyle name="Comma 12 2 2 5 2 2" xfId="48859" xr:uid="{00000000-0005-0000-0000-0000B80D0000}"/>
    <cellStyle name="Comma 12 2 2 5 3" xfId="33711" xr:uid="{00000000-0005-0000-0000-0000B90D0000}"/>
    <cellStyle name="Comma 12 2 2 6" xfId="18563" xr:uid="{00000000-0005-0000-0000-0000BA0D0000}"/>
    <cellStyle name="Comma 12 2 2 6 2" xfId="44531" xr:uid="{00000000-0005-0000-0000-0000BB0D0000}"/>
    <cellStyle name="Comma 12 2 2 7" xfId="14235" xr:uid="{00000000-0005-0000-0000-0000BC0D0000}"/>
    <cellStyle name="Comma 12 2 2 7 2" xfId="40203" xr:uid="{00000000-0005-0000-0000-0000BD0D0000}"/>
    <cellStyle name="Comma 12 2 2 8" xfId="3415" xr:uid="{00000000-0005-0000-0000-0000BE0D0000}"/>
    <cellStyle name="Comma 12 2 2 9" xfId="29383" xr:uid="{00000000-0005-0000-0000-0000BF0D0000}"/>
    <cellStyle name="Comma 12 2 3" xfId="1792" xr:uid="{00000000-0005-0000-0000-0000C00D0000}"/>
    <cellStyle name="Comma 12 2 3 2" xfId="6120" xr:uid="{00000000-0005-0000-0000-0000C10D0000}"/>
    <cellStyle name="Comma 12 2 3 2 2" xfId="12612" xr:uid="{00000000-0005-0000-0000-0000C20D0000}"/>
    <cellStyle name="Comma 12 2 3 2 2 2" xfId="27760" xr:uid="{00000000-0005-0000-0000-0000C30D0000}"/>
    <cellStyle name="Comma 12 2 3 2 2 2 2" xfId="53728" xr:uid="{00000000-0005-0000-0000-0000C40D0000}"/>
    <cellStyle name="Comma 12 2 3 2 2 3" xfId="38580" xr:uid="{00000000-0005-0000-0000-0000C50D0000}"/>
    <cellStyle name="Comma 12 2 3 2 3" xfId="21268" xr:uid="{00000000-0005-0000-0000-0000C60D0000}"/>
    <cellStyle name="Comma 12 2 3 2 3 2" xfId="47236" xr:uid="{00000000-0005-0000-0000-0000C70D0000}"/>
    <cellStyle name="Comma 12 2 3 2 4" xfId="16940" xr:uid="{00000000-0005-0000-0000-0000C80D0000}"/>
    <cellStyle name="Comma 12 2 3 2 4 2" xfId="42908" xr:uid="{00000000-0005-0000-0000-0000C90D0000}"/>
    <cellStyle name="Comma 12 2 3 2 5" xfId="32088" xr:uid="{00000000-0005-0000-0000-0000CA0D0000}"/>
    <cellStyle name="Comma 12 2 3 2 6" xfId="58570" xr:uid="{00000000-0005-0000-0000-0000CB0D0000}"/>
    <cellStyle name="Comma 12 2 3 3" xfId="10448" xr:uid="{00000000-0005-0000-0000-0000CC0D0000}"/>
    <cellStyle name="Comma 12 2 3 3 2" xfId="25596" xr:uid="{00000000-0005-0000-0000-0000CD0D0000}"/>
    <cellStyle name="Comma 12 2 3 3 2 2" xfId="51564" xr:uid="{00000000-0005-0000-0000-0000CE0D0000}"/>
    <cellStyle name="Comma 12 2 3 3 3" xfId="36416" xr:uid="{00000000-0005-0000-0000-0000CF0D0000}"/>
    <cellStyle name="Comma 12 2 3 4" xfId="8284" xr:uid="{00000000-0005-0000-0000-0000D00D0000}"/>
    <cellStyle name="Comma 12 2 3 4 2" xfId="23432" xr:uid="{00000000-0005-0000-0000-0000D10D0000}"/>
    <cellStyle name="Comma 12 2 3 4 2 2" xfId="49400" xr:uid="{00000000-0005-0000-0000-0000D20D0000}"/>
    <cellStyle name="Comma 12 2 3 4 3" xfId="34252" xr:uid="{00000000-0005-0000-0000-0000D30D0000}"/>
    <cellStyle name="Comma 12 2 3 5" xfId="19104" xr:uid="{00000000-0005-0000-0000-0000D40D0000}"/>
    <cellStyle name="Comma 12 2 3 5 2" xfId="45072" xr:uid="{00000000-0005-0000-0000-0000D50D0000}"/>
    <cellStyle name="Comma 12 2 3 6" xfId="14776" xr:uid="{00000000-0005-0000-0000-0000D60D0000}"/>
    <cellStyle name="Comma 12 2 3 6 2" xfId="40744" xr:uid="{00000000-0005-0000-0000-0000D70D0000}"/>
    <cellStyle name="Comma 12 2 3 7" xfId="3956" xr:uid="{00000000-0005-0000-0000-0000D80D0000}"/>
    <cellStyle name="Comma 12 2 3 8" xfId="29924" xr:uid="{00000000-0005-0000-0000-0000D90D0000}"/>
    <cellStyle name="Comma 12 2 3 9" xfId="56406" xr:uid="{00000000-0005-0000-0000-0000DA0D0000}"/>
    <cellStyle name="Comma 12 2 4" xfId="5038" xr:uid="{00000000-0005-0000-0000-0000DB0D0000}"/>
    <cellStyle name="Comma 12 2 4 2" xfId="11530" xr:uid="{00000000-0005-0000-0000-0000DC0D0000}"/>
    <cellStyle name="Comma 12 2 4 2 2" xfId="26678" xr:uid="{00000000-0005-0000-0000-0000DD0D0000}"/>
    <cellStyle name="Comma 12 2 4 2 2 2" xfId="52646" xr:uid="{00000000-0005-0000-0000-0000DE0D0000}"/>
    <cellStyle name="Comma 12 2 4 2 3" xfId="37498" xr:uid="{00000000-0005-0000-0000-0000DF0D0000}"/>
    <cellStyle name="Comma 12 2 4 3" xfId="20186" xr:uid="{00000000-0005-0000-0000-0000E00D0000}"/>
    <cellStyle name="Comma 12 2 4 3 2" xfId="46154" xr:uid="{00000000-0005-0000-0000-0000E10D0000}"/>
    <cellStyle name="Comma 12 2 4 4" xfId="15858" xr:uid="{00000000-0005-0000-0000-0000E20D0000}"/>
    <cellStyle name="Comma 12 2 4 4 2" xfId="41826" xr:uid="{00000000-0005-0000-0000-0000E30D0000}"/>
    <cellStyle name="Comma 12 2 4 5" xfId="31006" xr:uid="{00000000-0005-0000-0000-0000E40D0000}"/>
    <cellStyle name="Comma 12 2 4 6" xfId="57488" xr:uid="{00000000-0005-0000-0000-0000E50D0000}"/>
    <cellStyle name="Comma 12 2 5" xfId="9366" xr:uid="{00000000-0005-0000-0000-0000E60D0000}"/>
    <cellStyle name="Comma 12 2 5 2" xfId="24514" xr:uid="{00000000-0005-0000-0000-0000E70D0000}"/>
    <cellStyle name="Comma 12 2 5 2 2" xfId="50482" xr:uid="{00000000-0005-0000-0000-0000E80D0000}"/>
    <cellStyle name="Comma 12 2 5 3" xfId="35334" xr:uid="{00000000-0005-0000-0000-0000E90D0000}"/>
    <cellStyle name="Comma 12 2 6" xfId="7202" xr:uid="{00000000-0005-0000-0000-0000EA0D0000}"/>
    <cellStyle name="Comma 12 2 6 2" xfId="22350" xr:uid="{00000000-0005-0000-0000-0000EB0D0000}"/>
    <cellStyle name="Comma 12 2 6 2 2" xfId="48318" xr:uid="{00000000-0005-0000-0000-0000EC0D0000}"/>
    <cellStyle name="Comma 12 2 6 3" xfId="33170" xr:uid="{00000000-0005-0000-0000-0000ED0D0000}"/>
    <cellStyle name="Comma 12 2 7" xfId="18022" xr:uid="{00000000-0005-0000-0000-0000EE0D0000}"/>
    <cellStyle name="Comma 12 2 7 2" xfId="43990" xr:uid="{00000000-0005-0000-0000-0000EF0D0000}"/>
    <cellStyle name="Comma 12 2 8" xfId="13694" xr:uid="{00000000-0005-0000-0000-0000F00D0000}"/>
    <cellStyle name="Comma 12 2 8 2" xfId="39662" xr:uid="{00000000-0005-0000-0000-0000F10D0000}"/>
    <cellStyle name="Comma 12 2 9" xfId="2874" xr:uid="{00000000-0005-0000-0000-0000F20D0000}"/>
    <cellStyle name="Comma 12 20" xfId="13689" xr:uid="{00000000-0005-0000-0000-0000F30D0000}"/>
    <cellStyle name="Comma 12 20 2" xfId="39657" xr:uid="{00000000-0005-0000-0000-0000F40D0000}"/>
    <cellStyle name="Comma 12 21" xfId="2869" xr:uid="{00000000-0005-0000-0000-0000F50D0000}"/>
    <cellStyle name="Comma 12 22" xfId="28837" xr:uid="{00000000-0005-0000-0000-0000F60D0000}"/>
    <cellStyle name="Comma 12 23" xfId="54801" xr:uid="{00000000-0005-0000-0000-0000F70D0000}"/>
    <cellStyle name="Comma 12 24" xfId="55319" xr:uid="{00000000-0005-0000-0000-0000F80D0000}"/>
    <cellStyle name="Comma 12 25" xfId="704" xr:uid="{00000000-0005-0000-0000-0000F90D0000}"/>
    <cellStyle name="Comma 12 3" xfId="121" xr:uid="{00000000-0005-0000-0000-0000FA0D0000}"/>
    <cellStyle name="Comma 12 3 10" xfId="28843" xr:uid="{00000000-0005-0000-0000-0000FB0D0000}"/>
    <cellStyle name="Comma 12 3 11" xfId="54805" xr:uid="{00000000-0005-0000-0000-0000FC0D0000}"/>
    <cellStyle name="Comma 12 3 12" xfId="55325" xr:uid="{00000000-0005-0000-0000-0000FD0D0000}"/>
    <cellStyle name="Comma 12 3 13" xfId="784" xr:uid="{00000000-0005-0000-0000-0000FE0D0000}"/>
    <cellStyle name="Comma 12 3 2" xfId="1252" xr:uid="{00000000-0005-0000-0000-0000FF0D0000}"/>
    <cellStyle name="Comma 12 3 2 10" xfId="55866" xr:uid="{00000000-0005-0000-0000-0000000E0000}"/>
    <cellStyle name="Comma 12 3 2 2" xfId="2334" xr:uid="{00000000-0005-0000-0000-0000010E0000}"/>
    <cellStyle name="Comma 12 3 2 2 2" xfId="6662" xr:uid="{00000000-0005-0000-0000-0000020E0000}"/>
    <cellStyle name="Comma 12 3 2 2 2 2" xfId="13154" xr:uid="{00000000-0005-0000-0000-0000030E0000}"/>
    <cellStyle name="Comma 12 3 2 2 2 2 2" xfId="28302" xr:uid="{00000000-0005-0000-0000-0000040E0000}"/>
    <cellStyle name="Comma 12 3 2 2 2 2 2 2" xfId="54270" xr:uid="{00000000-0005-0000-0000-0000050E0000}"/>
    <cellStyle name="Comma 12 3 2 2 2 2 3" xfId="39122" xr:uid="{00000000-0005-0000-0000-0000060E0000}"/>
    <cellStyle name="Comma 12 3 2 2 2 3" xfId="21810" xr:uid="{00000000-0005-0000-0000-0000070E0000}"/>
    <cellStyle name="Comma 12 3 2 2 2 3 2" xfId="47778" xr:uid="{00000000-0005-0000-0000-0000080E0000}"/>
    <cellStyle name="Comma 12 3 2 2 2 4" xfId="17482" xr:uid="{00000000-0005-0000-0000-0000090E0000}"/>
    <cellStyle name="Comma 12 3 2 2 2 4 2" xfId="43450" xr:uid="{00000000-0005-0000-0000-00000A0E0000}"/>
    <cellStyle name="Comma 12 3 2 2 2 5" xfId="32630" xr:uid="{00000000-0005-0000-0000-00000B0E0000}"/>
    <cellStyle name="Comma 12 3 2 2 2 6" xfId="59112" xr:uid="{00000000-0005-0000-0000-00000C0E0000}"/>
    <cellStyle name="Comma 12 3 2 2 3" xfId="10990" xr:uid="{00000000-0005-0000-0000-00000D0E0000}"/>
    <cellStyle name="Comma 12 3 2 2 3 2" xfId="26138" xr:uid="{00000000-0005-0000-0000-00000E0E0000}"/>
    <cellStyle name="Comma 12 3 2 2 3 2 2" xfId="52106" xr:uid="{00000000-0005-0000-0000-00000F0E0000}"/>
    <cellStyle name="Comma 12 3 2 2 3 3" xfId="36958" xr:uid="{00000000-0005-0000-0000-0000100E0000}"/>
    <cellStyle name="Comma 12 3 2 2 4" xfId="8826" xr:uid="{00000000-0005-0000-0000-0000110E0000}"/>
    <cellStyle name="Comma 12 3 2 2 4 2" xfId="23974" xr:uid="{00000000-0005-0000-0000-0000120E0000}"/>
    <cellStyle name="Comma 12 3 2 2 4 2 2" xfId="49942" xr:uid="{00000000-0005-0000-0000-0000130E0000}"/>
    <cellStyle name="Comma 12 3 2 2 4 3" xfId="34794" xr:uid="{00000000-0005-0000-0000-0000140E0000}"/>
    <cellStyle name="Comma 12 3 2 2 5" xfId="19646" xr:uid="{00000000-0005-0000-0000-0000150E0000}"/>
    <cellStyle name="Comma 12 3 2 2 5 2" xfId="45614" xr:uid="{00000000-0005-0000-0000-0000160E0000}"/>
    <cellStyle name="Comma 12 3 2 2 6" xfId="15318" xr:uid="{00000000-0005-0000-0000-0000170E0000}"/>
    <cellStyle name="Comma 12 3 2 2 6 2" xfId="41286" xr:uid="{00000000-0005-0000-0000-0000180E0000}"/>
    <cellStyle name="Comma 12 3 2 2 7" xfId="4498" xr:uid="{00000000-0005-0000-0000-0000190E0000}"/>
    <cellStyle name="Comma 12 3 2 2 8" xfId="30466" xr:uid="{00000000-0005-0000-0000-00001A0E0000}"/>
    <cellStyle name="Comma 12 3 2 2 9" xfId="56948" xr:uid="{00000000-0005-0000-0000-00001B0E0000}"/>
    <cellStyle name="Comma 12 3 2 3" xfId="5580" xr:uid="{00000000-0005-0000-0000-00001C0E0000}"/>
    <cellStyle name="Comma 12 3 2 3 2" xfId="12072" xr:uid="{00000000-0005-0000-0000-00001D0E0000}"/>
    <cellStyle name="Comma 12 3 2 3 2 2" xfId="27220" xr:uid="{00000000-0005-0000-0000-00001E0E0000}"/>
    <cellStyle name="Comma 12 3 2 3 2 2 2" xfId="53188" xr:uid="{00000000-0005-0000-0000-00001F0E0000}"/>
    <cellStyle name="Comma 12 3 2 3 2 3" xfId="38040" xr:uid="{00000000-0005-0000-0000-0000200E0000}"/>
    <cellStyle name="Comma 12 3 2 3 3" xfId="20728" xr:uid="{00000000-0005-0000-0000-0000210E0000}"/>
    <cellStyle name="Comma 12 3 2 3 3 2" xfId="46696" xr:uid="{00000000-0005-0000-0000-0000220E0000}"/>
    <cellStyle name="Comma 12 3 2 3 4" xfId="16400" xr:uid="{00000000-0005-0000-0000-0000230E0000}"/>
    <cellStyle name="Comma 12 3 2 3 4 2" xfId="42368" xr:uid="{00000000-0005-0000-0000-0000240E0000}"/>
    <cellStyle name="Comma 12 3 2 3 5" xfId="31548" xr:uid="{00000000-0005-0000-0000-0000250E0000}"/>
    <cellStyle name="Comma 12 3 2 3 6" xfId="58030" xr:uid="{00000000-0005-0000-0000-0000260E0000}"/>
    <cellStyle name="Comma 12 3 2 4" xfId="9908" xr:uid="{00000000-0005-0000-0000-0000270E0000}"/>
    <cellStyle name="Comma 12 3 2 4 2" xfId="25056" xr:uid="{00000000-0005-0000-0000-0000280E0000}"/>
    <cellStyle name="Comma 12 3 2 4 2 2" xfId="51024" xr:uid="{00000000-0005-0000-0000-0000290E0000}"/>
    <cellStyle name="Comma 12 3 2 4 3" xfId="35876" xr:uid="{00000000-0005-0000-0000-00002A0E0000}"/>
    <cellStyle name="Comma 12 3 2 5" xfId="7744" xr:uid="{00000000-0005-0000-0000-00002B0E0000}"/>
    <cellStyle name="Comma 12 3 2 5 2" xfId="22892" xr:uid="{00000000-0005-0000-0000-00002C0E0000}"/>
    <cellStyle name="Comma 12 3 2 5 2 2" xfId="48860" xr:uid="{00000000-0005-0000-0000-00002D0E0000}"/>
    <cellStyle name="Comma 12 3 2 5 3" xfId="33712" xr:uid="{00000000-0005-0000-0000-00002E0E0000}"/>
    <cellStyle name="Comma 12 3 2 6" xfId="18564" xr:uid="{00000000-0005-0000-0000-00002F0E0000}"/>
    <cellStyle name="Comma 12 3 2 6 2" xfId="44532" xr:uid="{00000000-0005-0000-0000-0000300E0000}"/>
    <cellStyle name="Comma 12 3 2 7" xfId="14236" xr:uid="{00000000-0005-0000-0000-0000310E0000}"/>
    <cellStyle name="Comma 12 3 2 7 2" xfId="40204" xr:uid="{00000000-0005-0000-0000-0000320E0000}"/>
    <cellStyle name="Comma 12 3 2 8" xfId="3416" xr:uid="{00000000-0005-0000-0000-0000330E0000}"/>
    <cellStyle name="Comma 12 3 2 9" xfId="29384" xr:uid="{00000000-0005-0000-0000-0000340E0000}"/>
    <cellStyle name="Comma 12 3 3" xfId="1793" xr:uid="{00000000-0005-0000-0000-0000350E0000}"/>
    <cellStyle name="Comma 12 3 3 2" xfId="6121" xr:uid="{00000000-0005-0000-0000-0000360E0000}"/>
    <cellStyle name="Comma 12 3 3 2 2" xfId="12613" xr:uid="{00000000-0005-0000-0000-0000370E0000}"/>
    <cellStyle name="Comma 12 3 3 2 2 2" xfId="27761" xr:uid="{00000000-0005-0000-0000-0000380E0000}"/>
    <cellStyle name="Comma 12 3 3 2 2 2 2" xfId="53729" xr:uid="{00000000-0005-0000-0000-0000390E0000}"/>
    <cellStyle name="Comma 12 3 3 2 2 3" xfId="38581" xr:uid="{00000000-0005-0000-0000-00003A0E0000}"/>
    <cellStyle name="Comma 12 3 3 2 3" xfId="21269" xr:uid="{00000000-0005-0000-0000-00003B0E0000}"/>
    <cellStyle name="Comma 12 3 3 2 3 2" xfId="47237" xr:uid="{00000000-0005-0000-0000-00003C0E0000}"/>
    <cellStyle name="Comma 12 3 3 2 4" xfId="16941" xr:uid="{00000000-0005-0000-0000-00003D0E0000}"/>
    <cellStyle name="Comma 12 3 3 2 4 2" xfId="42909" xr:uid="{00000000-0005-0000-0000-00003E0E0000}"/>
    <cellStyle name="Comma 12 3 3 2 5" xfId="32089" xr:uid="{00000000-0005-0000-0000-00003F0E0000}"/>
    <cellStyle name="Comma 12 3 3 2 6" xfId="58571" xr:uid="{00000000-0005-0000-0000-0000400E0000}"/>
    <cellStyle name="Comma 12 3 3 3" xfId="10449" xr:uid="{00000000-0005-0000-0000-0000410E0000}"/>
    <cellStyle name="Comma 12 3 3 3 2" xfId="25597" xr:uid="{00000000-0005-0000-0000-0000420E0000}"/>
    <cellStyle name="Comma 12 3 3 3 2 2" xfId="51565" xr:uid="{00000000-0005-0000-0000-0000430E0000}"/>
    <cellStyle name="Comma 12 3 3 3 3" xfId="36417" xr:uid="{00000000-0005-0000-0000-0000440E0000}"/>
    <cellStyle name="Comma 12 3 3 4" xfId="8285" xr:uid="{00000000-0005-0000-0000-0000450E0000}"/>
    <cellStyle name="Comma 12 3 3 4 2" xfId="23433" xr:uid="{00000000-0005-0000-0000-0000460E0000}"/>
    <cellStyle name="Comma 12 3 3 4 2 2" xfId="49401" xr:uid="{00000000-0005-0000-0000-0000470E0000}"/>
    <cellStyle name="Comma 12 3 3 4 3" xfId="34253" xr:uid="{00000000-0005-0000-0000-0000480E0000}"/>
    <cellStyle name="Comma 12 3 3 5" xfId="19105" xr:uid="{00000000-0005-0000-0000-0000490E0000}"/>
    <cellStyle name="Comma 12 3 3 5 2" xfId="45073" xr:uid="{00000000-0005-0000-0000-00004A0E0000}"/>
    <cellStyle name="Comma 12 3 3 6" xfId="14777" xr:uid="{00000000-0005-0000-0000-00004B0E0000}"/>
    <cellStyle name="Comma 12 3 3 6 2" xfId="40745" xr:uid="{00000000-0005-0000-0000-00004C0E0000}"/>
    <cellStyle name="Comma 12 3 3 7" xfId="3957" xr:uid="{00000000-0005-0000-0000-00004D0E0000}"/>
    <cellStyle name="Comma 12 3 3 8" xfId="29925" xr:uid="{00000000-0005-0000-0000-00004E0E0000}"/>
    <cellStyle name="Comma 12 3 3 9" xfId="56407" xr:uid="{00000000-0005-0000-0000-00004F0E0000}"/>
    <cellStyle name="Comma 12 3 4" xfId="5039" xr:uid="{00000000-0005-0000-0000-0000500E0000}"/>
    <cellStyle name="Comma 12 3 4 2" xfId="11531" xr:uid="{00000000-0005-0000-0000-0000510E0000}"/>
    <cellStyle name="Comma 12 3 4 2 2" xfId="26679" xr:uid="{00000000-0005-0000-0000-0000520E0000}"/>
    <cellStyle name="Comma 12 3 4 2 2 2" xfId="52647" xr:uid="{00000000-0005-0000-0000-0000530E0000}"/>
    <cellStyle name="Comma 12 3 4 2 3" xfId="37499" xr:uid="{00000000-0005-0000-0000-0000540E0000}"/>
    <cellStyle name="Comma 12 3 4 3" xfId="20187" xr:uid="{00000000-0005-0000-0000-0000550E0000}"/>
    <cellStyle name="Comma 12 3 4 3 2" xfId="46155" xr:uid="{00000000-0005-0000-0000-0000560E0000}"/>
    <cellStyle name="Comma 12 3 4 4" xfId="15859" xr:uid="{00000000-0005-0000-0000-0000570E0000}"/>
    <cellStyle name="Comma 12 3 4 4 2" xfId="41827" xr:uid="{00000000-0005-0000-0000-0000580E0000}"/>
    <cellStyle name="Comma 12 3 4 5" xfId="31007" xr:uid="{00000000-0005-0000-0000-0000590E0000}"/>
    <cellStyle name="Comma 12 3 4 6" xfId="57489" xr:uid="{00000000-0005-0000-0000-00005A0E0000}"/>
    <cellStyle name="Comma 12 3 5" xfId="9367" xr:uid="{00000000-0005-0000-0000-00005B0E0000}"/>
    <cellStyle name="Comma 12 3 5 2" xfId="24515" xr:uid="{00000000-0005-0000-0000-00005C0E0000}"/>
    <cellStyle name="Comma 12 3 5 2 2" xfId="50483" xr:uid="{00000000-0005-0000-0000-00005D0E0000}"/>
    <cellStyle name="Comma 12 3 5 3" xfId="35335" xr:uid="{00000000-0005-0000-0000-00005E0E0000}"/>
    <cellStyle name="Comma 12 3 6" xfId="7203" xr:uid="{00000000-0005-0000-0000-00005F0E0000}"/>
    <cellStyle name="Comma 12 3 6 2" xfId="22351" xr:uid="{00000000-0005-0000-0000-0000600E0000}"/>
    <cellStyle name="Comma 12 3 6 2 2" xfId="48319" xr:uid="{00000000-0005-0000-0000-0000610E0000}"/>
    <cellStyle name="Comma 12 3 6 3" xfId="33171" xr:uid="{00000000-0005-0000-0000-0000620E0000}"/>
    <cellStyle name="Comma 12 3 7" xfId="18023" xr:uid="{00000000-0005-0000-0000-0000630E0000}"/>
    <cellStyle name="Comma 12 3 7 2" xfId="43991" xr:uid="{00000000-0005-0000-0000-0000640E0000}"/>
    <cellStyle name="Comma 12 3 8" xfId="13695" xr:uid="{00000000-0005-0000-0000-0000650E0000}"/>
    <cellStyle name="Comma 12 3 8 2" xfId="39663" xr:uid="{00000000-0005-0000-0000-0000660E0000}"/>
    <cellStyle name="Comma 12 3 9" xfId="2875" xr:uid="{00000000-0005-0000-0000-0000670E0000}"/>
    <cellStyle name="Comma 12 4" xfId="122" xr:uid="{00000000-0005-0000-0000-0000680E0000}"/>
    <cellStyle name="Comma 12 4 10" xfId="28844" xr:uid="{00000000-0005-0000-0000-0000690E0000}"/>
    <cellStyle name="Comma 12 4 11" xfId="54806" xr:uid="{00000000-0005-0000-0000-00006A0E0000}"/>
    <cellStyle name="Comma 12 4 12" xfId="55326" xr:uid="{00000000-0005-0000-0000-00006B0E0000}"/>
    <cellStyle name="Comma 12 4 13" xfId="824" xr:uid="{00000000-0005-0000-0000-00006C0E0000}"/>
    <cellStyle name="Comma 12 4 2" xfId="1253" xr:uid="{00000000-0005-0000-0000-00006D0E0000}"/>
    <cellStyle name="Comma 12 4 2 10" xfId="55867" xr:uid="{00000000-0005-0000-0000-00006E0E0000}"/>
    <cellStyle name="Comma 12 4 2 2" xfId="2335" xr:uid="{00000000-0005-0000-0000-00006F0E0000}"/>
    <cellStyle name="Comma 12 4 2 2 2" xfId="6663" xr:uid="{00000000-0005-0000-0000-0000700E0000}"/>
    <cellStyle name="Comma 12 4 2 2 2 2" xfId="13155" xr:uid="{00000000-0005-0000-0000-0000710E0000}"/>
    <cellStyle name="Comma 12 4 2 2 2 2 2" xfId="28303" xr:uid="{00000000-0005-0000-0000-0000720E0000}"/>
    <cellStyle name="Comma 12 4 2 2 2 2 2 2" xfId="54271" xr:uid="{00000000-0005-0000-0000-0000730E0000}"/>
    <cellStyle name="Comma 12 4 2 2 2 2 3" xfId="39123" xr:uid="{00000000-0005-0000-0000-0000740E0000}"/>
    <cellStyle name="Comma 12 4 2 2 2 3" xfId="21811" xr:uid="{00000000-0005-0000-0000-0000750E0000}"/>
    <cellStyle name="Comma 12 4 2 2 2 3 2" xfId="47779" xr:uid="{00000000-0005-0000-0000-0000760E0000}"/>
    <cellStyle name="Comma 12 4 2 2 2 4" xfId="17483" xr:uid="{00000000-0005-0000-0000-0000770E0000}"/>
    <cellStyle name="Comma 12 4 2 2 2 4 2" xfId="43451" xr:uid="{00000000-0005-0000-0000-0000780E0000}"/>
    <cellStyle name="Comma 12 4 2 2 2 5" xfId="32631" xr:uid="{00000000-0005-0000-0000-0000790E0000}"/>
    <cellStyle name="Comma 12 4 2 2 2 6" xfId="59113" xr:uid="{00000000-0005-0000-0000-00007A0E0000}"/>
    <cellStyle name="Comma 12 4 2 2 3" xfId="10991" xr:uid="{00000000-0005-0000-0000-00007B0E0000}"/>
    <cellStyle name="Comma 12 4 2 2 3 2" xfId="26139" xr:uid="{00000000-0005-0000-0000-00007C0E0000}"/>
    <cellStyle name="Comma 12 4 2 2 3 2 2" xfId="52107" xr:uid="{00000000-0005-0000-0000-00007D0E0000}"/>
    <cellStyle name="Comma 12 4 2 2 3 3" xfId="36959" xr:uid="{00000000-0005-0000-0000-00007E0E0000}"/>
    <cellStyle name="Comma 12 4 2 2 4" xfId="8827" xr:uid="{00000000-0005-0000-0000-00007F0E0000}"/>
    <cellStyle name="Comma 12 4 2 2 4 2" xfId="23975" xr:uid="{00000000-0005-0000-0000-0000800E0000}"/>
    <cellStyle name="Comma 12 4 2 2 4 2 2" xfId="49943" xr:uid="{00000000-0005-0000-0000-0000810E0000}"/>
    <cellStyle name="Comma 12 4 2 2 4 3" xfId="34795" xr:uid="{00000000-0005-0000-0000-0000820E0000}"/>
    <cellStyle name="Comma 12 4 2 2 5" xfId="19647" xr:uid="{00000000-0005-0000-0000-0000830E0000}"/>
    <cellStyle name="Comma 12 4 2 2 5 2" xfId="45615" xr:uid="{00000000-0005-0000-0000-0000840E0000}"/>
    <cellStyle name="Comma 12 4 2 2 6" xfId="15319" xr:uid="{00000000-0005-0000-0000-0000850E0000}"/>
    <cellStyle name="Comma 12 4 2 2 6 2" xfId="41287" xr:uid="{00000000-0005-0000-0000-0000860E0000}"/>
    <cellStyle name="Comma 12 4 2 2 7" xfId="4499" xr:uid="{00000000-0005-0000-0000-0000870E0000}"/>
    <cellStyle name="Comma 12 4 2 2 8" xfId="30467" xr:uid="{00000000-0005-0000-0000-0000880E0000}"/>
    <cellStyle name="Comma 12 4 2 2 9" xfId="56949" xr:uid="{00000000-0005-0000-0000-0000890E0000}"/>
    <cellStyle name="Comma 12 4 2 3" xfId="5581" xr:uid="{00000000-0005-0000-0000-00008A0E0000}"/>
    <cellStyle name="Comma 12 4 2 3 2" xfId="12073" xr:uid="{00000000-0005-0000-0000-00008B0E0000}"/>
    <cellStyle name="Comma 12 4 2 3 2 2" xfId="27221" xr:uid="{00000000-0005-0000-0000-00008C0E0000}"/>
    <cellStyle name="Comma 12 4 2 3 2 2 2" xfId="53189" xr:uid="{00000000-0005-0000-0000-00008D0E0000}"/>
    <cellStyle name="Comma 12 4 2 3 2 3" xfId="38041" xr:uid="{00000000-0005-0000-0000-00008E0E0000}"/>
    <cellStyle name="Comma 12 4 2 3 3" xfId="20729" xr:uid="{00000000-0005-0000-0000-00008F0E0000}"/>
    <cellStyle name="Comma 12 4 2 3 3 2" xfId="46697" xr:uid="{00000000-0005-0000-0000-0000900E0000}"/>
    <cellStyle name="Comma 12 4 2 3 4" xfId="16401" xr:uid="{00000000-0005-0000-0000-0000910E0000}"/>
    <cellStyle name="Comma 12 4 2 3 4 2" xfId="42369" xr:uid="{00000000-0005-0000-0000-0000920E0000}"/>
    <cellStyle name="Comma 12 4 2 3 5" xfId="31549" xr:uid="{00000000-0005-0000-0000-0000930E0000}"/>
    <cellStyle name="Comma 12 4 2 3 6" xfId="58031" xr:uid="{00000000-0005-0000-0000-0000940E0000}"/>
    <cellStyle name="Comma 12 4 2 4" xfId="9909" xr:uid="{00000000-0005-0000-0000-0000950E0000}"/>
    <cellStyle name="Comma 12 4 2 4 2" xfId="25057" xr:uid="{00000000-0005-0000-0000-0000960E0000}"/>
    <cellStyle name="Comma 12 4 2 4 2 2" xfId="51025" xr:uid="{00000000-0005-0000-0000-0000970E0000}"/>
    <cellStyle name="Comma 12 4 2 4 3" xfId="35877" xr:uid="{00000000-0005-0000-0000-0000980E0000}"/>
    <cellStyle name="Comma 12 4 2 5" xfId="7745" xr:uid="{00000000-0005-0000-0000-0000990E0000}"/>
    <cellStyle name="Comma 12 4 2 5 2" xfId="22893" xr:uid="{00000000-0005-0000-0000-00009A0E0000}"/>
    <cellStyle name="Comma 12 4 2 5 2 2" xfId="48861" xr:uid="{00000000-0005-0000-0000-00009B0E0000}"/>
    <cellStyle name="Comma 12 4 2 5 3" xfId="33713" xr:uid="{00000000-0005-0000-0000-00009C0E0000}"/>
    <cellStyle name="Comma 12 4 2 6" xfId="18565" xr:uid="{00000000-0005-0000-0000-00009D0E0000}"/>
    <cellStyle name="Comma 12 4 2 6 2" xfId="44533" xr:uid="{00000000-0005-0000-0000-00009E0E0000}"/>
    <cellStyle name="Comma 12 4 2 7" xfId="14237" xr:uid="{00000000-0005-0000-0000-00009F0E0000}"/>
    <cellStyle name="Comma 12 4 2 7 2" xfId="40205" xr:uid="{00000000-0005-0000-0000-0000A00E0000}"/>
    <cellStyle name="Comma 12 4 2 8" xfId="3417" xr:uid="{00000000-0005-0000-0000-0000A10E0000}"/>
    <cellStyle name="Comma 12 4 2 9" xfId="29385" xr:uid="{00000000-0005-0000-0000-0000A20E0000}"/>
    <cellStyle name="Comma 12 4 3" xfId="1794" xr:uid="{00000000-0005-0000-0000-0000A30E0000}"/>
    <cellStyle name="Comma 12 4 3 2" xfId="6122" xr:uid="{00000000-0005-0000-0000-0000A40E0000}"/>
    <cellStyle name="Comma 12 4 3 2 2" xfId="12614" xr:uid="{00000000-0005-0000-0000-0000A50E0000}"/>
    <cellStyle name="Comma 12 4 3 2 2 2" xfId="27762" xr:uid="{00000000-0005-0000-0000-0000A60E0000}"/>
    <cellStyle name="Comma 12 4 3 2 2 2 2" xfId="53730" xr:uid="{00000000-0005-0000-0000-0000A70E0000}"/>
    <cellStyle name="Comma 12 4 3 2 2 3" xfId="38582" xr:uid="{00000000-0005-0000-0000-0000A80E0000}"/>
    <cellStyle name="Comma 12 4 3 2 3" xfId="21270" xr:uid="{00000000-0005-0000-0000-0000A90E0000}"/>
    <cellStyle name="Comma 12 4 3 2 3 2" xfId="47238" xr:uid="{00000000-0005-0000-0000-0000AA0E0000}"/>
    <cellStyle name="Comma 12 4 3 2 4" xfId="16942" xr:uid="{00000000-0005-0000-0000-0000AB0E0000}"/>
    <cellStyle name="Comma 12 4 3 2 4 2" xfId="42910" xr:uid="{00000000-0005-0000-0000-0000AC0E0000}"/>
    <cellStyle name="Comma 12 4 3 2 5" xfId="32090" xr:uid="{00000000-0005-0000-0000-0000AD0E0000}"/>
    <cellStyle name="Comma 12 4 3 2 6" xfId="58572" xr:uid="{00000000-0005-0000-0000-0000AE0E0000}"/>
    <cellStyle name="Comma 12 4 3 3" xfId="10450" xr:uid="{00000000-0005-0000-0000-0000AF0E0000}"/>
    <cellStyle name="Comma 12 4 3 3 2" xfId="25598" xr:uid="{00000000-0005-0000-0000-0000B00E0000}"/>
    <cellStyle name="Comma 12 4 3 3 2 2" xfId="51566" xr:uid="{00000000-0005-0000-0000-0000B10E0000}"/>
    <cellStyle name="Comma 12 4 3 3 3" xfId="36418" xr:uid="{00000000-0005-0000-0000-0000B20E0000}"/>
    <cellStyle name="Comma 12 4 3 4" xfId="8286" xr:uid="{00000000-0005-0000-0000-0000B30E0000}"/>
    <cellStyle name="Comma 12 4 3 4 2" xfId="23434" xr:uid="{00000000-0005-0000-0000-0000B40E0000}"/>
    <cellStyle name="Comma 12 4 3 4 2 2" xfId="49402" xr:uid="{00000000-0005-0000-0000-0000B50E0000}"/>
    <cellStyle name="Comma 12 4 3 4 3" xfId="34254" xr:uid="{00000000-0005-0000-0000-0000B60E0000}"/>
    <cellStyle name="Comma 12 4 3 5" xfId="19106" xr:uid="{00000000-0005-0000-0000-0000B70E0000}"/>
    <cellStyle name="Comma 12 4 3 5 2" xfId="45074" xr:uid="{00000000-0005-0000-0000-0000B80E0000}"/>
    <cellStyle name="Comma 12 4 3 6" xfId="14778" xr:uid="{00000000-0005-0000-0000-0000B90E0000}"/>
    <cellStyle name="Comma 12 4 3 6 2" xfId="40746" xr:uid="{00000000-0005-0000-0000-0000BA0E0000}"/>
    <cellStyle name="Comma 12 4 3 7" xfId="3958" xr:uid="{00000000-0005-0000-0000-0000BB0E0000}"/>
    <cellStyle name="Comma 12 4 3 8" xfId="29926" xr:uid="{00000000-0005-0000-0000-0000BC0E0000}"/>
    <cellStyle name="Comma 12 4 3 9" xfId="56408" xr:uid="{00000000-0005-0000-0000-0000BD0E0000}"/>
    <cellStyle name="Comma 12 4 4" xfId="5040" xr:uid="{00000000-0005-0000-0000-0000BE0E0000}"/>
    <cellStyle name="Comma 12 4 4 2" xfId="11532" xr:uid="{00000000-0005-0000-0000-0000BF0E0000}"/>
    <cellStyle name="Comma 12 4 4 2 2" xfId="26680" xr:uid="{00000000-0005-0000-0000-0000C00E0000}"/>
    <cellStyle name="Comma 12 4 4 2 2 2" xfId="52648" xr:uid="{00000000-0005-0000-0000-0000C10E0000}"/>
    <cellStyle name="Comma 12 4 4 2 3" xfId="37500" xr:uid="{00000000-0005-0000-0000-0000C20E0000}"/>
    <cellStyle name="Comma 12 4 4 3" xfId="20188" xr:uid="{00000000-0005-0000-0000-0000C30E0000}"/>
    <cellStyle name="Comma 12 4 4 3 2" xfId="46156" xr:uid="{00000000-0005-0000-0000-0000C40E0000}"/>
    <cellStyle name="Comma 12 4 4 4" xfId="15860" xr:uid="{00000000-0005-0000-0000-0000C50E0000}"/>
    <cellStyle name="Comma 12 4 4 4 2" xfId="41828" xr:uid="{00000000-0005-0000-0000-0000C60E0000}"/>
    <cellStyle name="Comma 12 4 4 5" xfId="31008" xr:uid="{00000000-0005-0000-0000-0000C70E0000}"/>
    <cellStyle name="Comma 12 4 4 6" xfId="57490" xr:uid="{00000000-0005-0000-0000-0000C80E0000}"/>
    <cellStyle name="Comma 12 4 5" xfId="9368" xr:uid="{00000000-0005-0000-0000-0000C90E0000}"/>
    <cellStyle name="Comma 12 4 5 2" xfId="24516" xr:uid="{00000000-0005-0000-0000-0000CA0E0000}"/>
    <cellStyle name="Comma 12 4 5 2 2" xfId="50484" xr:uid="{00000000-0005-0000-0000-0000CB0E0000}"/>
    <cellStyle name="Comma 12 4 5 3" xfId="35336" xr:uid="{00000000-0005-0000-0000-0000CC0E0000}"/>
    <cellStyle name="Comma 12 4 6" xfId="7204" xr:uid="{00000000-0005-0000-0000-0000CD0E0000}"/>
    <cellStyle name="Comma 12 4 6 2" xfId="22352" xr:uid="{00000000-0005-0000-0000-0000CE0E0000}"/>
    <cellStyle name="Comma 12 4 6 2 2" xfId="48320" xr:uid="{00000000-0005-0000-0000-0000CF0E0000}"/>
    <cellStyle name="Comma 12 4 6 3" xfId="33172" xr:uid="{00000000-0005-0000-0000-0000D00E0000}"/>
    <cellStyle name="Comma 12 4 7" xfId="18024" xr:uid="{00000000-0005-0000-0000-0000D10E0000}"/>
    <cellStyle name="Comma 12 4 7 2" xfId="43992" xr:uid="{00000000-0005-0000-0000-0000D20E0000}"/>
    <cellStyle name="Comma 12 4 8" xfId="13696" xr:uid="{00000000-0005-0000-0000-0000D30E0000}"/>
    <cellStyle name="Comma 12 4 8 2" xfId="39664" xr:uid="{00000000-0005-0000-0000-0000D40E0000}"/>
    <cellStyle name="Comma 12 4 9" xfId="2876" xr:uid="{00000000-0005-0000-0000-0000D50E0000}"/>
    <cellStyle name="Comma 12 5" xfId="123" xr:uid="{00000000-0005-0000-0000-0000D60E0000}"/>
    <cellStyle name="Comma 12 5 10" xfId="28845" xr:uid="{00000000-0005-0000-0000-0000D70E0000}"/>
    <cellStyle name="Comma 12 5 11" xfId="54807" xr:uid="{00000000-0005-0000-0000-0000D80E0000}"/>
    <cellStyle name="Comma 12 5 12" xfId="55327" xr:uid="{00000000-0005-0000-0000-0000D90E0000}"/>
    <cellStyle name="Comma 12 5 13" xfId="864" xr:uid="{00000000-0005-0000-0000-0000DA0E0000}"/>
    <cellStyle name="Comma 12 5 2" xfId="1254" xr:uid="{00000000-0005-0000-0000-0000DB0E0000}"/>
    <cellStyle name="Comma 12 5 2 10" xfId="55868" xr:uid="{00000000-0005-0000-0000-0000DC0E0000}"/>
    <cellStyle name="Comma 12 5 2 2" xfId="2336" xr:uid="{00000000-0005-0000-0000-0000DD0E0000}"/>
    <cellStyle name="Comma 12 5 2 2 2" xfId="6664" xr:uid="{00000000-0005-0000-0000-0000DE0E0000}"/>
    <cellStyle name="Comma 12 5 2 2 2 2" xfId="13156" xr:uid="{00000000-0005-0000-0000-0000DF0E0000}"/>
    <cellStyle name="Comma 12 5 2 2 2 2 2" xfId="28304" xr:uid="{00000000-0005-0000-0000-0000E00E0000}"/>
    <cellStyle name="Comma 12 5 2 2 2 2 2 2" xfId="54272" xr:uid="{00000000-0005-0000-0000-0000E10E0000}"/>
    <cellStyle name="Comma 12 5 2 2 2 2 3" xfId="39124" xr:uid="{00000000-0005-0000-0000-0000E20E0000}"/>
    <cellStyle name="Comma 12 5 2 2 2 3" xfId="21812" xr:uid="{00000000-0005-0000-0000-0000E30E0000}"/>
    <cellStyle name="Comma 12 5 2 2 2 3 2" xfId="47780" xr:uid="{00000000-0005-0000-0000-0000E40E0000}"/>
    <cellStyle name="Comma 12 5 2 2 2 4" xfId="17484" xr:uid="{00000000-0005-0000-0000-0000E50E0000}"/>
    <cellStyle name="Comma 12 5 2 2 2 4 2" xfId="43452" xr:uid="{00000000-0005-0000-0000-0000E60E0000}"/>
    <cellStyle name="Comma 12 5 2 2 2 5" xfId="32632" xr:uid="{00000000-0005-0000-0000-0000E70E0000}"/>
    <cellStyle name="Comma 12 5 2 2 2 6" xfId="59114" xr:uid="{00000000-0005-0000-0000-0000E80E0000}"/>
    <cellStyle name="Comma 12 5 2 2 3" xfId="10992" xr:uid="{00000000-0005-0000-0000-0000E90E0000}"/>
    <cellStyle name="Comma 12 5 2 2 3 2" xfId="26140" xr:uid="{00000000-0005-0000-0000-0000EA0E0000}"/>
    <cellStyle name="Comma 12 5 2 2 3 2 2" xfId="52108" xr:uid="{00000000-0005-0000-0000-0000EB0E0000}"/>
    <cellStyle name="Comma 12 5 2 2 3 3" xfId="36960" xr:uid="{00000000-0005-0000-0000-0000EC0E0000}"/>
    <cellStyle name="Comma 12 5 2 2 4" xfId="8828" xr:uid="{00000000-0005-0000-0000-0000ED0E0000}"/>
    <cellStyle name="Comma 12 5 2 2 4 2" xfId="23976" xr:uid="{00000000-0005-0000-0000-0000EE0E0000}"/>
    <cellStyle name="Comma 12 5 2 2 4 2 2" xfId="49944" xr:uid="{00000000-0005-0000-0000-0000EF0E0000}"/>
    <cellStyle name="Comma 12 5 2 2 4 3" xfId="34796" xr:uid="{00000000-0005-0000-0000-0000F00E0000}"/>
    <cellStyle name="Comma 12 5 2 2 5" xfId="19648" xr:uid="{00000000-0005-0000-0000-0000F10E0000}"/>
    <cellStyle name="Comma 12 5 2 2 5 2" xfId="45616" xr:uid="{00000000-0005-0000-0000-0000F20E0000}"/>
    <cellStyle name="Comma 12 5 2 2 6" xfId="15320" xr:uid="{00000000-0005-0000-0000-0000F30E0000}"/>
    <cellStyle name="Comma 12 5 2 2 6 2" xfId="41288" xr:uid="{00000000-0005-0000-0000-0000F40E0000}"/>
    <cellStyle name="Comma 12 5 2 2 7" xfId="4500" xr:uid="{00000000-0005-0000-0000-0000F50E0000}"/>
    <cellStyle name="Comma 12 5 2 2 8" xfId="30468" xr:uid="{00000000-0005-0000-0000-0000F60E0000}"/>
    <cellStyle name="Comma 12 5 2 2 9" xfId="56950" xr:uid="{00000000-0005-0000-0000-0000F70E0000}"/>
    <cellStyle name="Comma 12 5 2 3" xfId="5582" xr:uid="{00000000-0005-0000-0000-0000F80E0000}"/>
    <cellStyle name="Comma 12 5 2 3 2" xfId="12074" xr:uid="{00000000-0005-0000-0000-0000F90E0000}"/>
    <cellStyle name="Comma 12 5 2 3 2 2" xfId="27222" xr:uid="{00000000-0005-0000-0000-0000FA0E0000}"/>
    <cellStyle name="Comma 12 5 2 3 2 2 2" xfId="53190" xr:uid="{00000000-0005-0000-0000-0000FB0E0000}"/>
    <cellStyle name="Comma 12 5 2 3 2 3" xfId="38042" xr:uid="{00000000-0005-0000-0000-0000FC0E0000}"/>
    <cellStyle name="Comma 12 5 2 3 3" xfId="20730" xr:uid="{00000000-0005-0000-0000-0000FD0E0000}"/>
    <cellStyle name="Comma 12 5 2 3 3 2" xfId="46698" xr:uid="{00000000-0005-0000-0000-0000FE0E0000}"/>
    <cellStyle name="Comma 12 5 2 3 4" xfId="16402" xr:uid="{00000000-0005-0000-0000-0000FF0E0000}"/>
    <cellStyle name="Comma 12 5 2 3 4 2" xfId="42370" xr:uid="{00000000-0005-0000-0000-0000000F0000}"/>
    <cellStyle name="Comma 12 5 2 3 5" xfId="31550" xr:uid="{00000000-0005-0000-0000-0000010F0000}"/>
    <cellStyle name="Comma 12 5 2 3 6" xfId="58032" xr:uid="{00000000-0005-0000-0000-0000020F0000}"/>
    <cellStyle name="Comma 12 5 2 4" xfId="9910" xr:uid="{00000000-0005-0000-0000-0000030F0000}"/>
    <cellStyle name="Comma 12 5 2 4 2" xfId="25058" xr:uid="{00000000-0005-0000-0000-0000040F0000}"/>
    <cellStyle name="Comma 12 5 2 4 2 2" xfId="51026" xr:uid="{00000000-0005-0000-0000-0000050F0000}"/>
    <cellStyle name="Comma 12 5 2 4 3" xfId="35878" xr:uid="{00000000-0005-0000-0000-0000060F0000}"/>
    <cellStyle name="Comma 12 5 2 5" xfId="7746" xr:uid="{00000000-0005-0000-0000-0000070F0000}"/>
    <cellStyle name="Comma 12 5 2 5 2" xfId="22894" xr:uid="{00000000-0005-0000-0000-0000080F0000}"/>
    <cellStyle name="Comma 12 5 2 5 2 2" xfId="48862" xr:uid="{00000000-0005-0000-0000-0000090F0000}"/>
    <cellStyle name="Comma 12 5 2 5 3" xfId="33714" xr:uid="{00000000-0005-0000-0000-00000A0F0000}"/>
    <cellStyle name="Comma 12 5 2 6" xfId="18566" xr:uid="{00000000-0005-0000-0000-00000B0F0000}"/>
    <cellStyle name="Comma 12 5 2 6 2" xfId="44534" xr:uid="{00000000-0005-0000-0000-00000C0F0000}"/>
    <cellStyle name="Comma 12 5 2 7" xfId="14238" xr:uid="{00000000-0005-0000-0000-00000D0F0000}"/>
    <cellStyle name="Comma 12 5 2 7 2" xfId="40206" xr:uid="{00000000-0005-0000-0000-00000E0F0000}"/>
    <cellStyle name="Comma 12 5 2 8" xfId="3418" xr:uid="{00000000-0005-0000-0000-00000F0F0000}"/>
    <cellStyle name="Comma 12 5 2 9" xfId="29386" xr:uid="{00000000-0005-0000-0000-0000100F0000}"/>
    <cellStyle name="Comma 12 5 3" xfId="1795" xr:uid="{00000000-0005-0000-0000-0000110F0000}"/>
    <cellStyle name="Comma 12 5 3 2" xfId="6123" xr:uid="{00000000-0005-0000-0000-0000120F0000}"/>
    <cellStyle name="Comma 12 5 3 2 2" xfId="12615" xr:uid="{00000000-0005-0000-0000-0000130F0000}"/>
    <cellStyle name="Comma 12 5 3 2 2 2" xfId="27763" xr:uid="{00000000-0005-0000-0000-0000140F0000}"/>
    <cellStyle name="Comma 12 5 3 2 2 2 2" xfId="53731" xr:uid="{00000000-0005-0000-0000-0000150F0000}"/>
    <cellStyle name="Comma 12 5 3 2 2 3" xfId="38583" xr:uid="{00000000-0005-0000-0000-0000160F0000}"/>
    <cellStyle name="Comma 12 5 3 2 3" xfId="21271" xr:uid="{00000000-0005-0000-0000-0000170F0000}"/>
    <cellStyle name="Comma 12 5 3 2 3 2" xfId="47239" xr:uid="{00000000-0005-0000-0000-0000180F0000}"/>
    <cellStyle name="Comma 12 5 3 2 4" xfId="16943" xr:uid="{00000000-0005-0000-0000-0000190F0000}"/>
    <cellStyle name="Comma 12 5 3 2 4 2" xfId="42911" xr:uid="{00000000-0005-0000-0000-00001A0F0000}"/>
    <cellStyle name="Comma 12 5 3 2 5" xfId="32091" xr:uid="{00000000-0005-0000-0000-00001B0F0000}"/>
    <cellStyle name="Comma 12 5 3 2 6" xfId="58573" xr:uid="{00000000-0005-0000-0000-00001C0F0000}"/>
    <cellStyle name="Comma 12 5 3 3" xfId="10451" xr:uid="{00000000-0005-0000-0000-00001D0F0000}"/>
    <cellStyle name="Comma 12 5 3 3 2" xfId="25599" xr:uid="{00000000-0005-0000-0000-00001E0F0000}"/>
    <cellStyle name="Comma 12 5 3 3 2 2" xfId="51567" xr:uid="{00000000-0005-0000-0000-00001F0F0000}"/>
    <cellStyle name="Comma 12 5 3 3 3" xfId="36419" xr:uid="{00000000-0005-0000-0000-0000200F0000}"/>
    <cellStyle name="Comma 12 5 3 4" xfId="8287" xr:uid="{00000000-0005-0000-0000-0000210F0000}"/>
    <cellStyle name="Comma 12 5 3 4 2" xfId="23435" xr:uid="{00000000-0005-0000-0000-0000220F0000}"/>
    <cellStyle name="Comma 12 5 3 4 2 2" xfId="49403" xr:uid="{00000000-0005-0000-0000-0000230F0000}"/>
    <cellStyle name="Comma 12 5 3 4 3" xfId="34255" xr:uid="{00000000-0005-0000-0000-0000240F0000}"/>
    <cellStyle name="Comma 12 5 3 5" xfId="19107" xr:uid="{00000000-0005-0000-0000-0000250F0000}"/>
    <cellStyle name="Comma 12 5 3 5 2" xfId="45075" xr:uid="{00000000-0005-0000-0000-0000260F0000}"/>
    <cellStyle name="Comma 12 5 3 6" xfId="14779" xr:uid="{00000000-0005-0000-0000-0000270F0000}"/>
    <cellStyle name="Comma 12 5 3 6 2" xfId="40747" xr:uid="{00000000-0005-0000-0000-0000280F0000}"/>
    <cellStyle name="Comma 12 5 3 7" xfId="3959" xr:uid="{00000000-0005-0000-0000-0000290F0000}"/>
    <cellStyle name="Comma 12 5 3 8" xfId="29927" xr:uid="{00000000-0005-0000-0000-00002A0F0000}"/>
    <cellStyle name="Comma 12 5 3 9" xfId="56409" xr:uid="{00000000-0005-0000-0000-00002B0F0000}"/>
    <cellStyle name="Comma 12 5 4" xfId="5041" xr:uid="{00000000-0005-0000-0000-00002C0F0000}"/>
    <cellStyle name="Comma 12 5 4 2" xfId="11533" xr:uid="{00000000-0005-0000-0000-00002D0F0000}"/>
    <cellStyle name="Comma 12 5 4 2 2" xfId="26681" xr:uid="{00000000-0005-0000-0000-00002E0F0000}"/>
    <cellStyle name="Comma 12 5 4 2 2 2" xfId="52649" xr:uid="{00000000-0005-0000-0000-00002F0F0000}"/>
    <cellStyle name="Comma 12 5 4 2 3" xfId="37501" xr:uid="{00000000-0005-0000-0000-0000300F0000}"/>
    <cellStyle name="Comma 12 5 4 3" xfId="20189" xr:uid="{00000000-0005-0000-0000-0000310F0000}"/>
    <cellStyle name="Comma 12 5 4 3 2" xfId="46157" xr:uid="{00000000-0005-0000-0000-0000320F0000}"/>
    <cellStyle name="Comma 12 5 4 4" xfId="15861" xr:uid="{00000000-0005-0000-0000-0000330F0000}"/>
    <cellStyle name="Comma 12 5 4 4 2" xfId="41829" xr:uid="{00000000-0005-0000-0000-0000340F0000}"/>
    <cellStyle name="Comma 12 5 4 5" xfId="31009" xr:uid="{00000000-0005-0000-0000-0000350F0000}"/>
    <cellStyle name="Comma 12 5 4 6" xfId="57491" xr:uid="{00000000-0005-0000-0000-0000360F0000}"/>
    <cellStyle name="Comma 12 5 5" xfId="9369" xr:uid="{00000000-0005-0000-0000-0000370F0000}"/>
    <cellStyle name="Comma 12 5 5 2" xfId="24517" xr:uid="{00000000-0005-0000-0000-0000380F0000}"/>
    <cellStyle name="Comma 12 5 5 2 2" xfId="50485" xr:uid="{00000000-0005-0000-0000-0000390F0000}"/>
    <cellStyle name="Comma 12 5 5 3" xfId="35337" xr:uid="{00000000-0005-0000-0000-00003A0F0000}"/>
    <cellStyle name="Comma 12 5 6" xfId="7205" xr:uid="{00000000-0005-0000-0000-00003B0F0000}"/>
    <cellStyle name="Comma 12 5 6 2" xfId="22353" xr:uid="{00000000-0005-0000-0000-00003C0F0000}"/>
    <cellStyle name="Comma 12 5 6 2 2" xfId="48321" xr:uid="{00000000-0005-0000-0000-00003D0F0000}"/>
    <cellStyle name="Comma 12 5 6 3" xfId="33173" xr:uid="{00000000-0005-0000-0000-00003E0F0000}"/>
    <cellStyle name="Comma 12 5 7" xfId="18025" xr:uid="{00000000-0005-0000-0000-00003F0F0000}"/>
    <cellStyle name="Comma 12 5 7 2" xfId="43993" xr:uid="{00000000-0005-0000-0000-0000400F0000}"/>
    <cellStyle name="Comma 12 5 8" xfId="13697" xr:uid="{00000000-0005-0000-0000-0000410F0000}"/>
    <cellStyle name="Comma 12 5 8 2" xfId="39665" xr:uid="{00000000-0005-0000-0000-0000420F0000}"/>
    <cellStyle name="Comma 12 5 9" xfId="2877" xr:uid="{00000000-0005-0000-0000-0000430F0000}"/>
    <cellStyle name="Comma 12 6" xfId="124" xr:uid="{00000000-0005-0000-0000-0000440F0000}"/>
    <cellStyle name="Comma 12 6 10" xfId="28846" xr:uid="{00000000-0005-0000-0000-0000450F0000}"/>
    <cellStyle name="Comma 12 6 11" xfId="54808" xr:uid="{00000000-0005-0000-0000-0000460F0000}"/>
    <cellStyle name="Comma 12 6 12" xfId="55328" xr:uid="{00000000-0005-0000-0000-0000470F0000}"/>
    <cellStyle name="Comma 12 6 13" xfId="904" xr:uid="{00000000-0005-0000-0000-0000480F0000}"/>
    <cellStyle name="Comma 12 6 2" xfId="1255" xr:uid="{00000000-0005-0000-0000-0000490F0000}"/>
    <cellStyle name="Comma 12 6 2 10" xfId="55869" xr:uid="{00000000-0005-0000-0000-00004A0F0000}"/>
    <cellStyle name="Comma 12 6 2 2" xfId="2337" xr:uid="{00000000-0005-0000-0000-00004B0F0000}"/>
    <cellStyle name="Comma 12 6 2 2 2" xfId="6665" xr:uid="{00000000-0005-0000-0000-00004C0F0000}"/>
    <cellStyle name="Comma 12 6 2 2 2 2" xfId="13157" xr:uid="{00000000-0005-0000-0000-00004D0F0000}"/>
    <cellStyle name="Comma 12 6 2 2 2 2 2" xfId="28305" xr:uid="{00000000-0005-0000-0000-00004E0F0000}"/>
    <cellStyle name="Comma 12 6 2 2 2 2 2 2" xfId="54273" xr:uid="{00000000-0005-0000-0000-00004F0F0000}"/>
    <cellStyle name="Comma 12 6 2 2 2 2 3" xfId="39125" xr:uid="{00000000-0005-0000-0000-0000500F0000}"/>
    <cellStyle name="Comma 12 6 2 2 2 3" xfId="21813" xr:uid="{00000000-0005-0000-0000-0000510F0000}"/>
    <cellStyle name="Comma 12 6 2 2 2 3 2" xfId="47781" xr:uid="{00000000-0005-0000-0000-0000520F0000}"/>
    <cellStyle name="Comma 12 6 2 2 2 4" xfId="17485" xr:uid="{00000000-0005-0000-0000-0000530F0000}"/>
    <cellStyle name="Comma 12 6 2 2 2 4 2" xfId="43453" xr:uid="{00000000-0005-0000-0000-0000540F0000}"/>
    <cellStyle name="Comma 12 6 2 2 2 5" xfId="32633" xr:uid="{00000000-0005-0000-0000-0000550F0000}"/>
    <cellStyle name="Comma 12 6 2 2 2 6" xfId="59115" xr:uid="{00000000-0005-0000-0000-0000560F0000}"/>
    <cellStyle name="Comma 12 6 2 2 3" xfId="10993" xr:uid="{00000000-0005-0000-0000-0000570F0000}"/>
    <cellStyle name="Comma 12 6 2 2 3 2" xfId="26141" xr:uid="{00000000-0005-0000-0000-0000580F0000}"/>
    <cellStyle name="Comma 12 6 2 2 3 2 2" xfId="52109" xr:uid="{00000000-0005-0000-0000-0000590F0000}"/>
    <cellStyle name="Comma 12 6 2 2 3 3" xfId="36961" xr:uid="{00000000-0005-0000-0000-00005A0F0000}"/>
    <cellStyle name="Comma 12 6 2 2 4" xfId="8829" xr:uid="{00000000-0005-0000-0000-00005B0F0000}"/>
    <cellStyle name="Comma 12 6 2 2 4 2" xfId="23977" xr:uid="{00000000-0005-0000-0000-00005C0F0000}"/>
    <cellStyle name="Comma 12 6 2 2 4 2 2" xfId="49945" xr:uid="{00000000-0005-0000-0000-00005D0F0000}"/>
    <cellStyle name="Comma 12 6 2 2 4 3" xfId="34797" xr:uid="{00000000-0005-0000-0000-00005E0F0000}"/>
    <cellStyle name="Comma 12 6 2 2 5" xfId="19649" xr:uid="{00000000-0005-0000-0000-00005F0F0000}"/>
    <cellStyle name="Comma 12 6 2 2 5 2" xfId="45617" xr:uid="{00000000-0005-0000-0000-0000600F0000}"/>
    <cellStyle name="Comma 12 6 2 2 6" xfId="15321" xr:uid="{00000000-0005-0000-0000-0000610F0000}"/>
    <cellStyle name="Comma 12 6 2 2 6 2" xfId="41289" xr:uid="{00000000-0005-0000-0000-0000620F0000}"/>
    <cellStyle name="Comma 12 6 2 2 7" xfId="4501" xr:uid="{00000000-0005-0000-0000-0000630F0000}"/>
    <cellStyle name="Comma 12 6 2 2 8" xfId="30469" xr:uid="{00000000-0005-0000-0000-0000640F0000}"/>
    <cellStyle name="Comma 12 6 2 2 9" xfId="56951" xr:uid="{00000000-0005-0000-0000-0000650F0000}"/>
    <cellStyle name="Comma 12 6 2 3" xfId="5583" xr:uid="{00000000-0005-0000-0000-0000660F0000}"/>
    <cellStyle name="Comma 12 6 2 3 2" xfId="12075" xr:uid="{00000000-0005-0000-0000-0000670F0000}"/>
    <cellStyle name="Comma 12 6 2 3 2 2" xfId="27223" xr:uid="{00000000-0005-0000-0000-0000680F0000}"/>
    <cellStyle name="Comma 12 6 2 3 2 2 2" xfId="53191" xr:uid="{00000000-0005-0000-0000-0000690F0000}"/>
    <cellStyle name="Comma 12 6 2 3 2 3" xfId="38043" xr:uid="{00000000-0005-0000-0000-00006A0F0000}"/>
    <cellStyle name="Comma 12 6 2 3 3" xfId="20731" xr:uid="{00000000-0005-0000-0000-00006B0F0000}"/>
    <cellStyle name="Comma 12 6 2 3 3 2" xfId="46699" xr:uid="{00000000-0005-0000-0000-00006C0F0000}"/>
    <cellStyle name="Comma 12 6 2 3 4" xfId="16403" xr:uid="{00000000-0005-0000-0000-00006D0F0000}"/>
    <cellStyle name="Comma 12 6 2 3 4 2" xfId="42371" xr:uid="{00000000-0005-0000-0000-00006E0F0000}"/>
    <cellStyle name="Comma 12 6 2 3 5" xfId="31551" xr:uid="{00000000-0005-0000-0000-00006F0F0000}"/>
    <cellStyle name="Comma 12 6 2 3 6" xfId="58033" xr:uid="{00000000-0005-0000-0000-0000700F0000}"/>
    <cellStyle name="Comma 12 6 2 4" xfId="9911" xr:uid="{00000000-0005-0000-0000-0000710F0000}"/>
    <cellStyle name="Comma 12 6 2 4 2" xfId="25059" xr:uid="{00000000-0005-0000-0000-0000720F0000}"/>
    <cellStyle name="Comma 12 6 2 4 2 2" xfId="51027" xr:uid="{00000000-0005-0000-0000-0000730F0000}"/>
    <cellStyle name="Comma 12 6 2 4 3" xfId="35879" xr:uid="{00000000-0005-0000-0000-0000740F0000}"/>
    <cellStyle name="Comma 12 6 2 5" xfId="7747" xr:uid="{00000000-0005-0000-0000-0000750F0000}"/>
    <cellStyle name="Comma 12 6 2 5 2" xfId="22895" xr:uid="{00000000-0005-0000-0000-0000760F0000}"/>
    <cellStyle name="Comma 12 6 2 5 2 2" xfId="48863" xr:uid="{00000000-0005-0000-0000-0000770F0000}"/>
    <cellStyle name="Comma 12 6 2 5 3" xfId="33715" xr:uid="{00000000-0005-0000-0000-0000780F0000}"/>
    <cellStyle name="Comma 12 6 2 6" xfId="18567" xr:uid="{00000000-0005-0000-0000-0000790F0000}"/>
    <cellStyle name="Comma 12 6 2 6 2" xfId="44535" xr:uid="{00000000-0005-0000-0000-00007A0F0000}"/>
    <cellStyle name="Comma 12 6 2 7" xfId="14239" xr:uid="{00000000-0005-0000-0000-00007B0F0000}"/>
    <cellStyle name="Comma 12 6 2 7 2" xfId="40207" xr:uid="{00000000-0005-0000-0000-00007C0F0000}"/>
    <cellStyle name="Comma 12 6 2 8" xfId="3419" xr:uid="{00000000-0005-0000-0000-00007D0F0000}"/>
    <cellStyle name="Comma 12 6 2 9" xfId="29387" xr:uid="{00000000-0005-0000-0000-00007E0F0000}"/>
    <cellStyle name="Comma 12 6 3" xfId="1796" xr:uid="{00000000-0005-0000-0000-00007F0F0000}"/>
    <cellStyle name="Comma 12 6 3 2" xfId="6124" xr:uid="{00000000-0005-0000-0000-0000800F0000}"/>
    <cellStyle name="Comma 12 6 3 2 2" xfId="12616" xr:uid="{00000000-0005-0000-0000-0000810F0000}"/>
    <cellStyle name="Comma 12 6 3 2 2 2" xfId="27764" xr:uid="{00000000-0005-0000-0000-0000820F0000}"/>
    <cellStyle name="Comma 12 6 3 2 2 2 2" xfId="53732" xr:uid="{00000000-0005-0000-0000-0000830F0000}"/>
    <cellStyle name="Comma 12 6 3 2 2 3" xfId="38584" xr:uid="{00000000-0005-0000-0000-0000840F0000}"/>
    <cellStyle name="Comma 12 6 3 2 3" xfId="21272" xr:uid="{00000000-0005-0000-0000-0000850F0000}"/>
    <cellStyle name="Comma 12 6 3 2 3 2" xfId="47240" xr:uid="{00000000-0005-0000-0000-0000860F0000}"/>
    <cellStyle name="Comma 12 6 3 2 4" xfId="16944" xr:uid="{00000000-0005-0000-0000-0000870F0000}"/>
    <cellStyle name="Comma 12 6 3 2 4 2" xfId="42912" xr:uid="{00000000-0005-0000-0000-0000880F0000}"/>
    <cellStyle name="Comma 12 6 3 2 5" xfId="32092" xr:uid="{00000000-0005-0000-0000-0000890F0000}"/>
    <cellStyle name="Comma 12 6 3 2 6" xfId="58574" xr:uid="{00000000-0005-0000-0000-00008A0F0000}"/>
    <cellStyle name="Comma 12 6 3 3" xfId="10452" xr:uid="{00000000-0005-0000-0000-00008B0F0000}"/>
    <cellStyle name="Comma 12 6 3 3 2" xfId="25600" xr:uid="{00000000-0005-0000-0000-00008C0F0000}"/>
    <cellStyle name="Comma 12 6 3 3 2 2" xfId="51568" xr:uid="{00000000-0005-0000-0000-00008D0F0000}"/>
    <cellStyle name="Comma 12 6 3 3 3" xfId="36420" xr:uid="{00000000-0005-0000-0000-00008E0F0000}"/>
    <cellStyle name="Comma 12 6 3 4" xfId="8288" xr:uid="{00000000-0005-0000-0000-00008F0F0000}"/>
    <cellStyle name="Comma 12 6 3 4 2" xfId="23436" xr:uid="{00000000-0005-0000-0000-0000900F0000}"/>
    <cellStyle name="Comma 12 6 3 4 2 2" xfId="49404" xr:uid="{00000000-0005-0000-0000-0000910F0000}"/>
    <cellStyle name="Comma 12 6 3 4 3" xfId="34256" xr:uid="{00000000-0005-0000-0000-0000920F0000}"/>
    <cellStyle name="Comma 12 6 3 5" xfId="19108" xr:uid="{00000000-0005-0000-0000-0000930F0000}"/>
    <cellStyle name="Comma 12 6 3 5 2" xfId="45076" xr:uid="{00000000-0005-0000-0000-0000940F0000}"/>
    <cellStyle name="Comma 12 6 3 6" xfId="14780" xr:uid="{00000000-0005-0000-0000-0000950F0000}"/>
    <cellStyle name="Comma 12 6 3 6 2" xfId="40748" xr:uid="{00000000-0005-0000-0000-0000960F0000}"/>
    <cellStyle name="Comma 12 6 3 7" xfId="3960" xr:uid="{00000000-0005-0000-0000-0000970F0000}"/>
    <cellStyle name="Comma 12 6 3 8" xfId="29928" xr:uid="{00000000-0005-0000-0000-0000980F0000}"/>
    <cellStyle name="Comma 12 6 3 9" xfId="56410" xr:uid="{00000000-0005-0000-0000-0000990F0000}"/>
    <cellStyle name="Comma 12 6 4" xfId="5042" xr:uid="{00000000-0005-0000-0000-00009A0F0000}"/>
    <cellStyle name="Comma 12 6 4 2" xfId="11534" xr:uid="{00000000-0005-0000-0000-00009B0F0000}"/>
    <cellStyle name="Comma 12 6 4 2 2" xfId="26682" xr:uid="{00000000-0005-0000-0000-00009C0F0000}"/>
    <cellStyle name="Comma 12 6 4 2 2 2" xfId="52650" xr:uid="{00000000-0005-0000-0000-00009D0F0000}"/>
    <cellStyle name="Comma 12 6 4 2 3" xfId="37502" xr:uid="{00000000-0005-0000-0000-00009E0F0000}"/>
    <cellStyle name="Comma 12 6 4 3" xfId="20190" xr:uid="{00000000-0005-0000-0000-00009F0F0000}"/>
    <cellStyle name="Comma 12 6 4 3 2" xfId="46158" xr:uid="{00000000-0005-0000-0000-0000A00F0000}"/>
    <cellStyle name="Comma 12 6 4 4" xfId="15862" xr:uid="{00000000-0005-0000-0000-0000A10F0000}"/>
    <cellStyle name="Comma 12 6 4 4 2" xfId="41830" xr:uid="{00000000-0005-0000-0000-0000A20F0000}"/>
    <cellStyle name="Comma 12 6 4 5" xfId="31010" xr:uid="{00000000-0005-0000-0000-0000A30F0000}"/>
    <cellStyle name="Comma 12 6 4 6" xfId="57492" xr:uid="{00000000-0005-0000-0000-0000A40F0000}"/>
    <cellStyle name="Comma 12 6 5" xfId="9370" xr:uid="{00000000-0005-0000-0000-0000A50F0000}"/>
    <cellStyle name="Comma 12 6 5 2" xfId="24518" xr:uid="{00000000-0005-0000-0000-0000A60F0000}"/>
    <cellStyle name="Comma 12 6 5 2 2" xfId="50486" xr:uid="{00000000-0005-0000-0000-0000A70F0000}"/>
    <cellStyle name="Comma 12 6 5 3" xfId="35338" xr:uid="{00000000-0005-0000-0000-0000A80F0000}"/>
    <cellStyle name="Comma 12 6 6" xfId="7206" xr:uid="{00000000-0005-0000-0000-0000A90F0000}"/>
    <cellStyle name="Comma 12 6 6 2" xfId="22354" xr:uid="{00000000-0005-0000-0000-0000AA0F0000}"/>
    <cellStyle name="Comma 12 6 6 2 2" xfId="48322" xr:uid="{00000000-0005-0000-0000-0000AB0F0000}"/>
    <cellStyle name="Comma 12 6 6 3" xfId="33174" xr:uid="{00000000-0005-0000-0000-0000AC0F0000}"/>
    <cellStyle name="Comma 12 6 7" xfId="18026" xr:uid="{00000000-0005-0000-0000-0000AD0F0000}"/>
    <cellStyle name="Comma 12 6 7 2" xfId="43994" xr:uid="{00000000-0005-0000-0000-0000AE0F0000}"/>
    <cellStyle name="Comma 12 6 8" xfId="13698" xr:uid="{00000000-0005-0000-0000-0000AF0F0000}"/>
    <cellStyle name="Comma 12 6 8 2" xfId="39666" xr:uid="{00000000-0005-0000-0000-0000B00F0000}"/>
    <cellStyle name="Comma 12 6 9" xfId="2878" xr:uid="{00000000-0005-0000-0000-0000B10F0000}"/>
    <cellStyle name="Comma 12 7" xfId="125" xr:uid="{00000000-0005-0000-0000-0000B20F0000}"/>
    <cellStyle name="Comma 12 7 10" xfId="28847" xr:uid="{00000000-0005-0000-0000-0000B30F0000}"/>
    <cellStyle name="Comma 12 7 11" xfId="54809" xr:uid="{00000000-0005-0000-0000-0000B40F0000}"/>
    <cellStyle name="Comma 12 7 12" xfId="55329" xr:uid="{00000000-0005-0000-0000-0000B50F0000}"/>
    <cellStyle name="Comma 12 7 13" xfId="944" xr:uid="{00000000-0005-0000-0000-0000B60F0000}"/>
    <cellStyle name="Comma 12 7 2" xfId="1256" xr:uid="{00000000-0005-0000-0000-0000B70F0000}"/>
    <cellStyle name="Comma 12 7 2 10" xfId="55870" xr:uid="{00000000-0005-0000-0000-0000B80F0000}"/>
    <cellStyle name="Comma 12 7 2 2" xfId="2338" xr:uid="{00000000-0005-0000-0000-0000B90F0000}"/>
    <cellStyle name="Comma 12 7 2 2 2" xfId="6666" xr:uid="{00000000-0005-0000-0000-0000BA0F0000}"/>
    <cellStyle name="Comma 12 7 2 2 2 2" xfId="13158" xr:uid="{00000000-0005-0000-0000-0000BB0F0000}"/>
    <cellStyle name="Comma 12 7 2 2 2 2 2" xfId="28306" xr:uid="{00000000-0005-0000-0000-0000BC0F0000}"/>
    <cellStyle name="Comma 12 7 2 2 2 2 2 2" xfId="54274" xr:uid="{00000000-0005-0000-0000-0000BD0F0000}"/>
    <cellStyle name="Comma 12 7 2 2 2 2 3" xfId="39126" xr:uid="{00000000-0005-0000-0000-0000BE0F0000}"/>
    <cellStyle name="Comma 12 7 2 2 2 3" xfId="21814" xr:uid="{00000000-0005-0000-0000-0000BF0F0000}"/>
    <cellStyle name="Comma 12 7 2 2 2 3 2" xfId="47782" xr:uid="{00000000-0005-0000-0000-0000C00F0000}"/>
    <cellStyle name="Comma 12 7 2 2 2 4" xfId="17486" xr:uid="{00000000-0005-0000-0000-0000C10F0000}"/>
    <cellStyle name="Comma 12 7 2 2 2 4 2" xfId="43454" xr:uid="{00000000-0005-0000-0000-0000C20F0000}"/>
    <cellStyle name="Comma 12 7 2 2 2 5" xfId="32634" xr:uid="{00000000-0005-0000-0000-0000C30F0000}"/>
    <cellStyle name="Comma 12 7 2 2 2 6" xfId="59116" xr:uid="{00000000-0005-0000-0000-0000C40F0000}"/>
    <cellStyle name="Comma 12 7 2 2 3" xfId="10994" xr:uid="{00000000-0005-0000-0000-0000C50F0000}"/>
    <cellStyle name="Comma 12 7 2 2 3 2" xfId="26142" xr:uid="{00000000-0005-0000-0000-0000C60F0000}"/>
    <cellStyle name="Comma 12 7 2 2 3 2 2" xfId="52110" xr:uid="{00000000-0005-0000-0000-0000C70F0000}"/>
    <cellStyle name="Comma 12 7 2 2 3 3" xfId="36962" xr:uid="{00000000-0005-0000-0000-0000C80F0000}"/>
    <cellStyle name="Comma 12 7 2 2 4" xfId="8830" xr:uid="{00000000-0005-0000-0000-0000C90F0000}"/>
    <cellStyle name="Comma 12 7 2 2 4 2" xfId="23978" xr:uid="{00000000-0005-0000-0000-0000CA0F0000}"/>
    <cellStyle name="Comma 12 7 2 2 4 2 2" xfId="49946" xr:uid="{00000000-0005-0000-0000-0000CB0F0000}"/>
    <cellStyle name="Comma 12 7 2 2 4 3" xfId="34798" xr:uid="{00000000-0005-0000-0000-0000CC0F0000}"/>
    <cellStyle name="Comma 12 7 2 2 5" xfId="19650" xr:uid="{00000000-0005-0000-0000-0000CD0F0000}"/>
    <cellStyle name="Comma 12 7 2 2 5 2" xfId="45618" xr:uid="{00000000-0005-0000-0000-0000CE0F0000}"/>
    <cellStyle name="Comma 12 7 2 2 6" xfId="15322" xr:uid="{00000000-0005-0000-0000-0000CF0F0000}"/>
    <cellStyle name="Comma 12 7 2 2 6 2" xfId="41290" xr:uid="{00000000-0005-0000-0000-0000D00F0000}"/>
    <cellStyle name="Comma 12 7 2 2 7" xfId="4502" xr:uid="{00000000-0005-0000-0000-0000D10F0000}"/>
    <cellStyle name="Comma 12 7 2 2 8" xfId="30470" xr:uid="{00000000-0005-0000-0000-0000D20F0000}"/>
    <cellStyle name="Comma 12 7 2 2 9" xfId="56952" xr:uid="{00000000-0005-0000-0000-0000D30F0000}"/>
    <cellStyle name="Comma 12 7 2 3" xfId="5584" xr:uid="{00000000-0005-0000-0000-0000D40F0000}"/>
    <cellStyle name="Comma 12 7 2 3 2" xfId="12076" xr:uid="{00000000-0005-0000-0000-0000D50F0000}"/>
    <cellStyle name="Comma 12 7 2 3 2 2" xfId="27224" xr:uid="{00000000-0005-0000-0000-0000D60F0000}"/>
    <cellStyle name="Comma 12 7 2 3 2 2 2" xfId="53192" xr:uid="{00000000-0005-0000-0000-0000D70F0000}"/>
    <cellStyle name="Comma 12 7 2 3 2 3" xfId="38044" xr:uid="{00000000-0005-0000-0000-0000D80F0000}"/>
    <cellStyle name="Comma 12 7 2 3 3" xfId="20732" xr:uid="{00000000-0005-0000-0000-0000D90F0000}"/>
    <cellStyle name="Comma 12 7 2 3 3 2" xfId="46700" xr:uid="{00000000-0005-0000-0000-0000DA0F0000}"/>
    <cellStyle name="Comma 12 7 2 3 4" xfId="16404" xr:uid="{00000000-0005-0000-0000-0000DB0F0000}"/>
    <cellStyle name="Comma 12 7 2 3 4 2" xfId="42372" xr:uid="{00000000-0005-0000-0000-0000DC0F0000}"/>
    <cellStyle name="Comma 12 7 2 3 5" xfId="31552" xr:uid="{00000000-0005-0000-0000-0000DD0F0000}"/>
    <cellStyle name="Comma 12 7 2 3 6" xfId="58034" xr:uid="{00000000-0005-0000-0000-0000DE0F0000}"/>
    <cellStyle name="Comma 12 7 2 4" xfId="9912" xr:uid="{00000000-0005-0000-0000-0000DF0F0000}"/>
    <cellStyle name="Comma 12 7 2 4 2" xfId="25060" xr:uid="{00000000-0005-0000-0000-0000E00F0000}"/>
    <cellStyle name="Comma 12 7 2 4 2 2" xfId="51028" xr:uid="{00000000-0005-0000-0000-0000E10F0000}"/>
    <cellStyle name="Comma 12 7 2 4 3" xfId="35880" xr:uid="{00000000-0005-0000-0000-0000E20F0000}"/>
    <cellStyle name="Comma 12 7 2 5" xfId="7748" xr:uid="{00000000-0005-0000-0000-0000E30F0000}"/>
    <cellStyle name="Comma 12 7 2 5 2" xfId="22896" xr:uid="{00000000-0005-0000-0000-0000E40F0000}"/>
    <cellStyle name="Comma 12 7 2 5 2 2" xfId="48864" xr:uid="{00000000-0005-0000-0000-0000E50F0000}"/>
    <cellStyle name="Comma 12 7 2 5 3" xfId="33716" xr:uid="{00000000-0005-0000-0000-0000E60F0000}"/>
    <cellStyle name="Comma 12 7 2 6" xfId="18568" xr:uid="{00000000-0005-0000-0000-0000E70F0000}"/>
    <cellStyle name="Comma 12 7 2 6 2" xfId="44536" xr:uid="{00000000-0005-0000-0000-0000E80F0000}"/>
    <cellStyle name="Comma 12 7 2 7" xfId="14240" xr:uid="{00000000-0005-0000-0000-0000E90F0000}"/>
    <cellStyle name="Comma 12 7 2 7 2" xfId="40208" xr:uid="{00000000-0005-0000-0000-0000EA0F0000}"/>
    <cellStyle name="Comma 12 7 2 8" xfId="3420" xr:uid="{00000000-0005-0000-0000-0000EB0F0000}"/>
    <cellStyle name="Comma 12 7 2 9" xfId="29388" xr:uid="{00000000-0005-0000-0000-0000EC0F0000}"/>
    <cellStyle name="Comma 12 7 3" xfId="1797" xr:uid="{00000000-0005-0000-0000-0000ED0F0000}"/>
    <cellStyle name="Comma 12 7 3 2" xfId="6125" xr:uid="{00000000-0005-0000-0000-0000EE0F0000}"/>
    <cellStyle name="Comma 12 7 3 2 2" xfId="12617" xr:uid="{00000000-0005-0000-0000-0000EF0F0000}"/>
    <cellStyle name="Comma 12 7 3 2 2 2" xfId="27765" xr:uid="{00000000-0005-0000-0000-0000F00F0000}"/>
    <cellStyle name="Comma 12 7 3 2 2 2 2" xfId="53733" xr:uid="{00000000-0005-0000-0000-0000F10F0000}"/>
    <cellStyle name="Comma 12 7 3 2 2 3" xfId="38585" xr:uid="{00000000-0005-0000-0000-0000F20F0000}"/>
    <cellStyle name="Comma 12 7 3 2 3" xfId="21273" xr:uid="{00000000-0005-0000-0000-0000F30F0000}"/>
    <cellStyle name="Comma 12 7 3 2 3 2" xfId="47241" xr:uid="{00000000-0005-0000-0000-0000F40F0000}"/>
    <cellStyle name="Comma 12 7 3 2 4" xfId="16945" xr:uid="{00000000-0005-0000-0000-0000F50F0000}"/>
    <cellStyle name="Comma 12 7 3 2 4 2" xfId="42913" xr:uid="{00000000-0005-0000-0000-0000F60F0000}"/>
    <cellStyle name="Comma 12 7 3 2 5" xfId="32093" xr:uid="{00000000-0005-0000-0000-0000F70F0000}"/>
    <cellStyle name="Comma 12 7 3 2 6" xfId="58575" xr:uid="{00000000-0005-0000-0000-0000F80F0000}"/>
    <cellStyle name="Comma 12 7 3 3" xfId="10453" xr:uid="{00000000-0005-0000-0000-0000F90F0000}"/>
    <cellStyle name="Comma 12 7 3 3 2" xfId="25601" xr:uid="{00000000-0005-0000-0000-0000FA0F0000}"/>
    <cellStyle name="Comma 12 7 3 3 2 2" xfId="51569" xr:uid="{00000000-0005-0000-0000-0000FB0F0000}"/>
    <cellStyle name="Comma 12 7 3 3 3" xfId="36421" xr:uid="{00000000-0005-0000-0000-0000FC0F0000}"/>
    <cellStyle name="Comma 12 7 3 4" xfId="8289" xr:uid="{00000000-0005-0000-0000-0000FD0F0000}"/>
    <cellStyle name="Comma 12 7 3 4 2" xfId="23437" xr:uid="{00000000-0005-0000-0000-0000FE0F0000}"/>
    <cellStyle name="Comma 12 7 3 4 2 2" xfId="49405" xr:uid="{00000000-0005-0000-0000-0000FF0F0000}"/>
    <cellStyle name="Comma 12 7 3 4 3" xfId="34257" xr:uid="{00000000-0005-0000-0000-000000100000}"/>
    <cellStyle name="Comma 12 7 3 5" xfId="19109" xr:uid="{00000000-0005-0000-0000-000001100000}"/>
    <cellStyle name="Comma 12 7 3 5 2" xfId="45077" xr:uid="{00000000-0005-0000-0000-000002100000}"/>
    <cellStyle name="Comma 12 7 3 6" xfId="14781" xr:uid="{00000000-0005-0000-0000-000003100000}"/>
    <cellStyle name="Comma 12 7 3 6 2" xfId="40749" xr:uid="{00000000-0005-0000-0000-000004100000}"/>
    <cellStyle name="Comma 12 7 3 7" xfId="3961" xr:uid="{00000000-0005-0000-0000-000005100000}"/>
    <cellStyle name="Comma 12 7 3 8" xfId="29929" xr:uid="{00000000-0005-0000-0000-000006100000}"/>
    <cellStyle name="Comma 12 7 3 9" xfId="56411" xr:uid="{00000000-0005-0000-0000-000007100000}"/>
    <cellStyle name="Comma 12 7 4" xfId="5043" xr:uid="{00000000-0005-0000-0000-000008100000}"/>
    <cellStyle name="Comma 12 7 4 2" xfId="11535" xr:uid="{00000000-0005-0000-0000-000009100000}"/>
    <cellStyle name="Comma 12 7 4 2 2" xfId="26683" xr:uid="{00000000-0005-0000-0000-00000A100000}"/>
    <cellStyle name="Comma 12 7 4 2 2 2" xfId="52651" xr:uid="{00000000-0005-0000-0000-00000B100000}"/>
    <cellStyle name="Comma 12 7 4 2 3" xfId="37503" xr:uid="{00000000-0005-0000-0000-00000C100000}"/>
    <cellStyle name="Comma 12 7 4 3" xfId="20191" xr:uid="{00000000-0005-0000-0000-00000D100000}"/>
    <cellStyle name="Comma 12 7 4 3 2" xfId="46159" xr:uid="{00000000-0005-0000-0000-00000E100000}"/>
    <cellStyle name="Comma 12 7 4 4" xfId="15863" xr:uid="{00000000-0005-0000-0000-00000F100000}"/>
    <cellStyle name="Comma 12 7 4 4 2" xfId="41831" xr:uid="{00000000-0005-0000-0000-000010100000}"/>
    <cellStyle name="Comma 12 7 4 5" xfId="31011" xr:uid="{00000000-0005-0000-0000-000011100000}"/>
    <cellStyle name="Comma 12 7 4 6" xfId="57493" xr:uid="{00000000-0005-0000-0000-000012100000}"/>
    <cellStyle name="Comma 12 7 5" xfId="9371" xr:uid="{00000000-0005-0000-0000-000013100000}"/>
    <cellStyle name="Comma 12 7 5 2" xfId="24519" xr:uid="{00000000-0005-0000-0000-000014100000}"/>
    <cellStyle name="Comma 12 7 5 2 2" xfId="50487" xr:uid="{00000000-0005-0000-0000-000015100000}"/>
    <cellStyle name="Comma 12 7 5 3" xfId="35339" xr:uid="{00000000-0005-0000-0000-000016100000}"/>
    <cellStyle name="Comma 12 7 6" xfId="7207" xr:uid="{00000000-0005-0000-0000-000017100000}"/>
    <cellStyle name="Comma 12 7 6 2" xfId="22355" xr:uid="{00000000-0005-0000-0000-000018100000}"/>
    <cellStyle name="Comma 12 7 6 2 2" xfId="48323" xr:uid="{00000000-0005-0000-0000-000019100000}"/>
    <cellStyle name="Comma 12 7 6 3" xfId="33175" xr:uid="{00000000-0005-0000-0000-00001A100000}"/>
    <cellStyle name="Comma 12 7 7" xfId="18027" xr:uid="{00000000-0005-0000-0000-00001B100000}"/>
    <cellStyle name="Comma 12 7 7 2" xfId="43995" xr:uid="{00000000-0005-0000-0000-00001C100000}"/>
    <cellStyle name="Comma 12 7 8" xfId="13699" xr:uid="{00000000-0005-0000-0000-00001D100000}"/>
    <cellStyle name="Comma 12 7 8 2" xfId="39667" xr:uid="{00000000-0005-0000-0000-00001E100000}"/>
    <cellStyle name="Comma 12 7 9" xfId="2879" xr:uid="{00000000-0005-0000-0000-00001F100000}"/>
    <cellStyle name="Comma 12 8" xfId="126" xr:uid="{00000000-0005-0000-0000-000020100000}"/>
    <cellStyle name="Comma 12 8 10" xfId="28848" xr:uid="{00000000-0005-0000-0000-000021100000}"/>
    <cellStyle name="Comma 12 8 11" xfId="54810" xr:uid="{00000000-0005-0000-0000-000022100000}"/>
    <cellStyle name="Comma 12 8 12" xfId="55330" xr:uid="{00000000-0005-0000-0000-000023100000}"/>
    <cellStyle name="Comma 12 8 13" xfId="984" xr:uid="{00000000-0005-0000-0000-000024100000}"/>
    <cellStyle name="Comma 12 8 2" xfId="1257" xr:uid="{00000000-0005-0000-0000-000025100000}"/>
    <cellStyle name="Comma 12 8 2 10" xfId="55871" xr:uid="{00000000-0005-0000-0000-000026100000}"/>
    <cellStyle name="Comma 12 8 2 2" xfId="2339" xr:uid="{00000000-0005-0000-0000-000027100000}"/>
    <cellStyle name="Comma 12 8 2 2 2" xfId="6667" xr:uid="{00000000-0005-0000-0000-000028100000}"/>
    <cellStyle name="Comma 12 8 2 2 2 2" xfId="13159" xr:uid="{00000000-0005-0000-0000-000029100000}"/>
    <cellStyle name="Comma 12 8 2 2 2 2 2" xfId="28307" xr:uid="{00000000-0005-0000-0000-00002A100000}"/>
    <cellStyle name="Comma 12 8 2 2 2 2 2 2" xfId="54275" xr:uid="{00000000-0005-0000-0000-00002B100000}"/>
    <cellStyle name="Comma 12 8 2 2 2 2 3" xfId="39127" xr:uid="{00000000-0005-0000-0000-00002C100000}"/>
    <cellStyle name="Comma 12 8 2 2 2 3" xfId="21815" xr:uid="{00000000-0005-0000-0000-00002D100000}"/>
    <cellStyle name="Comma 12 8 2 2 2 3 2" xfId="47783" xr:uid="{00000000-0005-0000-0000-00002E100000}"/>
    <cellStyle name="Comma 12 8 2 2 2 4" xfId="17487" xr:uid="{00000000-0005-0000-0000-00002F100000}"/>
    <cellStyle name="Comma 12 8 2 2 2 4 2" xfId="43455" xr:uid="{00000000-0005-0000-0000-000030100000}"/>
    <cellStyle name="Comma 12 8 2 2 2 5" xfId="32635" xr:uid="{00000000-0005-0000-0000-000031100000}"/>
    <cellStyle name="Comma 12 8 2 2 2 6" xfId="59117" xr:uid="{00000000-0005-0000-0000-000032100000}"/>
    <cellStyle name="Comma 12 8 2 2 3" xfId="10995" xr:uid="{00000000-0005-0000-0000-000033100000}"/>
    <cellStyle name="Comma 12 8 2 2 3 2" xfId="26143" xr:uid="{00000000-0005-0000-0000-000034100000}"/>
    <cellStyle name="Comma 12 8 2 2 3 2 2" xfId="52111" xr:uid="{00000000-0005-0000-0000-000035100000}"/>
    <cellStyle name="Comma 12 8 2 2 3 3" xfId="36963" xr:uid="{00000000-0005-0000-0000-000036100000}"/>
    <cellStyle name="Comma 12 8 2 2 4" xfId="8831" xr:uid="{00000000-0005-0000-0000-000037100000}"/>
    <cellStyle name="Comma 12 8 2 2 4 2" xfId="23979" xr:uid="{00000000-0005-0000-0000-000038100000}"/>
    <cellStyle name="Comma 12 8 2 2 4 2 2" xfId="49947" xr:uid="{00000000-0005-0000-0000-000039100000}"/>
    <cellStyle name="Comma 12 8 2 2 4 3" xfId="34799" xr:uid="{00000000-0005-0000-0000-00003A100000}"/>
    <cellStyle name="Comma 12 8 2 2 5" xfId="19651" xr:uid="{00000000-0005-0000-0000-00003B100000}"/>
    <cellStyle name="Comma 12 8 2 2 5 2" xfId="45619" xr:uid="{00000000-0005-0000-0000-00003C100000}"/>
    <cellStyle name="Comma 12 8 2 2 6" xfId="15323" xr:uid="{00000000-0005-0000-0000-00003D100000}"/>
    <cellStyle name="Comma 12 8 2 2 6 2" xfId="41291" xr:uid="{00000000-0005-0000-0000-00003E100000}"/>
    <cellStyle name="Comma 12 8 2 2 7" xfId="4503" xr:uid="{00000000-0005-0000-0000-00003F100000}"/>
    <cellStyle name="Comma 12 8 2 2 8" xfId="30471" xr:uid="{00000000-0005-0000-0000-000040100000}"/>
    <cellStyle name="Comma 12 8 2 2 9" xfId="56953" xr:uid="{00000000-0005-0000-0000-000041100000}"/>
    <cellStyle name="Comma 12 8 2 3" xfId="5585" xr:uid="{00000000-0005-0000-0000-000042100000}"/>
    <cellStyle name="Comma 12 8 2 3 2" xfId="12077" xr:uid="{00000000-0005-0000-0000-000043100000}"/>
    <cellStyle name="Comma 12 8 2 3 2 2" xfId="27225" xr:uid="{00000000-0005-0000-0000-000044100000}"/>
    <cellStyle name="Comma 12 8 2 3 2 2 2" xfId="53193" xr:uid="{00000000-0005-0000-0000-000045100000}"/>
    <cellStyle name="Comma 12 8 2 3 2 3" xfId="38045" xr:uid="{00000000-0005-0000-0000-000046100000}"/>
    <cellStyle name="Comma 12 8 2 3 3" xfId="20733" xr:uid="{00000000-0005-0000-0000-000047100000}"/>
    <cellStyle name="Comma 12 8 2 3 3 2" xfId="46701" xr:uid="{00000000-0005-0000-0000-000048100000}"/>
    <cellStyle name="Comma 12 8 2 3 4" xfId="16405" xr:uid="{00000000-0005-0000-0000-000049100000}"/>
    <cellStyle name="Comma 12 8 2 3 4 2" xfId="42373" xr:uid="{00000000-0005-0000-0000-00004A100000}"/>
    <cellStyle name="Comma 12 8 2 3 5" xfId="31553" xr:uid="{00000000-0005-0000-0000-00004B100000}"/>
    <cellStyle name="Comma 12 8 2 3 6" xfId="58035" xr:uid="{00000000-0005-0000-0000-00004C100000}"/>
    <cellStyle name="Comma 12 8 2 4" xfId="9913" xr:uid="{00000000-0005-0000-0000-00004D100000}"/>
    <cellStyle name="Comma 12 8 2 4 2" xfId="25061" xr:uid="{00000000-0005-0000-0000-00004E100000}"/>
    <cellStyle name="Comma 12 8 2 4 2 2" xfId="51029" xr:uid="{00000000-0005-0000-0000-00004F100000}"/>
    <cellStyle name="Comma 12 8 2 4 3" xfId="35881" xr:uid="{00000000-0005-0000-0000-000050100000}"/>
    <cellStyle name="Comma 12 8 2 5" xfId="7749" xr:uid="{00000000-0005-0000-0000-000051100000}"/>
    <cellStyle name="Comma 12 8 2 5 2" xfId="22897" xr:uid="{00000000-0005-0000-0000-000052100000}"/>
    <cellStyle name="Comma 12 8 2 5 2 2" xfId="48865" xr:uid="{00000000-0005-0000-0000-000053100000}"/>
    <cellStyle name="Comma 12 8 2 5 3" xfId="33717" xr:uid="{00000000-0005-0000-0000-000054100000}"/>
    <cellStyle name="Comma 12 8 2 6" xfId="18569" xr:uid="{00000000-0005-0000-0000-000055100000}"/>
    <cellStyle name="Comma 12 8 2 6 2" xfId="44537" xr:uid="{00000000-0005-0000-0000-000056100000}"/>
    <cellStyle name="Comma 12 8 2 7" xfId="14241" xr:uid="{00000000-0005-0000-0000-000057100000}"/>
    <cellStyle name="Comma 12 8 2 7 2" xfId="40209" xr:uid="{00000000-0005-0000-0000-000058100000}"/>
    <cellStyle name="Comma 12 8 2 8" xfId="3421" xr:uid="{00000000-0005-0000-0000-000059100000}"/>
    <cellStyle name="Comma 12 8 2 9" xfId="29389" xr:uid="{00000000-0005-0000-0000-00005A100000}"/>
    <cellStyle name="Comma 12 8 3" xfId="1798" xr:uid="{00000000-0005-0000-0000-00005B100000}"/>
    <cellStyle name="Comma 12 8 3 2" xfId="6126" xr:uid="{00000000-0005-0000-0000-00005C100000}"/>
    <cellStyle name="Comma 12 8 3 2 2" xfId="12618" xr:uid="{00000000-0005-0000-0000-00005D100000}"/>
    <cellStyle name="Comma 12 8 3 2 2 2" xfId="27766" xr:uid="{00000000-0005-0000-0000-00005E100000}"/>
    <cellStyle name="Comma 12 8 3 2 2 2 2" xfId="53734" xr:uid="{00000000-0005-0000-0000-00005F100000}"/>
    <cellStyle name="Comma 12 8 3 2 2 3" xfId="38586" xr:uid="{00000000-0005-0000-0000-000060100000}"/>
    <cellStyle name="Comma 12 8 3 2 3" xfId="21274" xr:uid="{00000000-0005-0000-0000-000061100000}"/>
    <cellStyle name="Comma 12 8 3 2 3 2" xfId="47242" xr:uid="{00000000-0005-0000-0000-000062100000}"/>
    <cellStyle name="Comma 12 8 3 2 4" xfId="16946" xr:uid="{00000000-0005-0000-0000-000063100000}"/>
    <cellStyle name="Comma 12 8 3 2 4 2" xfId="42914" xr:uid="{00000000-0005-0000-0000-000064100000}"/>
    <cellStyle name="Comma 12 8 3 2 5" xfId="32094" xr:uid="{00000000-0005-0000-0000-000065100000}"/>
    <cellStyle name="Comma 12 8 3 2 6" xfId="58576" xr:uid="{00000000-0005-0000-0000-000066100000}"/>
    <cellStyle name="Comma 12 8 3 3" xfId="10454" xr:uid="{00000000-0005-0000-0000-000067100000}"/>
    <cellStyle name="Comma 12 8 3 3 2" xfId="25602" xr:uid="{00000000-0005-0000-0000-000068100000}"/>
    <cellStyle name="Comma 12 8 3 3 2 2" xfId="51570" xr:uid="{00000000-0005-0000-0000-000069100000}"/>
    <cellStyle name="Comma 12 8 3 3 3" xfId="36422" xr:uid="{00000000-0005-0000-0000-00006A100000}"/>
    <cellStyle name="Comma 12 8 3 4" xfId="8290" xr:uid="{00000000-0005-0000-0000-00006B100000}"/>
    <cellStyle name="Comma 12 8 3 4 2" xfId="23438" xr:uid="{00000000-0005-0000-0000-00006C100000}"/>
    <cellStyle name="Comma 12 8 3 4 2 2" xfId="49406" xr:uid="{00000000-0005-0000-0000-00006D100000}"/>
    <cellStyle name="Comma 12 8 3 4 3" xfId="34258" xr:uid="{00000000-0005-0000-0000-00006E100000}"/>
    <cellStyle name="Comma 12 8 3 5" xfId="19110" xr:uid="{00000000-0005-0000-0000-00006F100000}"/>
    <cellStyle name="Comma 12 8 3 5 2" xfId="45078" xr:uid="{00000000-0005-0000-0000-000070100000}"/>
    <cellStyle name="Comma 12 8 3 6" xfId="14782" xr:uid="{00000000-0005-0000-0000-000071100000}"/>
    <cellStyle name="Comma 12 8 3 6 2" xfId="40750" xr:uid="{00000000-0005-0000-0000-000072100000}"/>
    <cellStyle name="Comma 12 8 3 7" xfId="3962" xr:uid="{00000000-0005-0000-0000-000073100000}"/>
    <cellStyle name="Comma 12 8 3 8" xfId="29930" xr:uid="{00000000-0005-0000-0000-000074100000}"/>
    <cellStyle name="Comma 12 8 3 9" xfId="56412" xr:uid="{00000000-0005-0000-0000-000075100000}"/>
    <cellStyle name="Comma 12 8 4" xfId="5044" xr:uid="{00000000-0005-0000-0000-000076100000}"/>
    <cellStyle name="Comma 12 8 4 2" xfId="11536" xr:uid="{00000000-0005-0000-0000-000077100000}"/>
    <cellStyle name="Comma 12 8 4 2 2" xfId="26684" xr:uid="{00000000-0005-0000-0000-000078100000}"/>
    <cellStyle name="Comma 12 8 4 2 2 2" xfId="52652" xr:uid="{00000000-0005-0000-0000-000079100000}"/>
    <cellStyle name="Comma 12 8 4 2 3" xfId="37504" xr:uid="{00000000-0005-0000-0000-00007A100000}"/>
    <cellStyle name="Comma 12 8 4 3" xfId="20192" xr:uid="{00000000-0005-0000-0000-00007B100000}"/>
    <cellStyle name="Comma 12 8 4 3 2" xfId="46160" xr:uid="{00000000-0005-0000-0000-00007C100000}"/>
    <cellStyle name="Comma 12 8 4 4" xfId="15864" xr:uid="{00000000-0005-0000-0000-00007D100000}"/>
    <cellStyle name="Comma 12 8 4 4 2" xfId="41832" xr:uid="{00000000-0005-0000-0000-00007E100000}"/>
    <cellStyle name="Comma 12 8 4 5" xfId="31012" xr:uid="{00000000-0005-0000-0000-00007F100000}"/>
    <cellStyle name="Comma 12 8 4 6" xfId="57494" xr:uid="{00000000-0005-0000-0000-000080100000}"/>
    <cellStyle name="Comma 12 8 5" xfId="9372" xr:uid="{00000000-0005-0000-0000-000081100000}"/>
    <cellStyle name="Comma 12 8 5 2" xfId="24520" xr:uid="{00000000-0005-0000-0000-000082100000}"/>
    <cellStyle name="Comma 12 8 5 2 2" xfId="50488" xr:uid="{00000000-0005-0000-0000-000083100000}"/>
    <cellStyle name="Comma 12 8 5 3" xfId="35340" xr:uid="{00000000-0005-0000-0000-000084100000}"/>
    <cellStyle name="Comma 12 8 6" xfId="7208" xr:uid="{00000000-0005-0000-0000-000085100000}"/>
    <cellStyle name="Comma 12 8 6 2" xfId="22356" xr:uid="{00000000-0005-0000-0000-000086100000}"/>
    <cellStyle name="Comma 12 8 6 2 2" xfId="48324" xr:uid="{00000000-0005-0000-0000-000087100000}"/>
    <cellStyle name="Comma 12 8 6 3" xfId="33176" xr:uid="{00000000-0005-0000-0000-000088100000}"/>
    <cellStyle name="Comma 12 8 7" xfId="18028" xr:uid="{00000000-0005-0000-0000-000089100000}"/>
    <cellStyle name="Comma 12 8 7 2" xfId="43996" xr:uid="{00000000-0005-0000-0000-00008A100000}"/>
    <cellStyle name="Comma 12 8 8" xfId="13700" xr:uid="{00000000-0005-0000-0000-00008B100000}"/>
    <cellStyle name="Comma 12 8 8 2" xfId="39668" xr:uid="{00000000-0005-0000-0000-00008C100000}"/>
    <cellStyle name="Comma 12 8 9" xfId="2880" xr:uid="{00000000-0005-0000-0000-00008D100000}"/>
    <cellStyle name="Comma 12 9" xfId="127" xr:uid="{00000000-0005-0000-0000-00008E100000}"/>
    <cellStyle name="Comma 12 9 10" xfId="28849" xr:uid="{00000000-0005-0000-0000-00008F100000}"/>
    <cellStyle name="Comma 12 9 11" xfId="54811" xr:uid="{00000000-0005-0000-0000-000090100000}"/>
    <cellStyle name="Comma 12 9 12" xfId="55331" xr:uid="{00000000-0005-0000-0000-000091100000}"/>
    <cellStyle name="Comma 12 9 13" xfId="1024" xr:uid="{00000000-0005-0000-0000-000092100000}"/>
    <cellStyle name="Comma 12 9 2" xfId="1258" xr:uid="{00000000-0005-0000-0000-000093100000}"/>
    <cellStyle name="Comma 12 9 2 10" xfId="55872" xr:uid="{00000000-0005-0000-0000-000094100000}"/>
    <cellStyle name="Comma 12 9 2 2" xfId="2340" xr:uid="{00000000-0005-0000-0000-000095100000}"/>
    <cellStyle name="Comma 12 9 2 2 2" xfId="6668" xr:uid="{00000000-0005-0000-0000-000096100000}"/>
    <cellStyle name="Comma 12 9 2 2 2 2" xfId="13160" xr:uid="{00000000-0005-0000-0000-000097100000}"/>
    <cellStyle name="Comma 12 9 2 2 2 2 2" xfId="28308" xr:uid="{00000000-0005-0000-0000-000098100000}"/>
    <cellStyle name="Comma 12 9 2 2 2 2 2 2" xfId="54276" xr:uid="{00000000-0005-0000-0000-000099100000}"/>
    <cellStyle name="Comma 12 9 2 2 2 2 3" xfId="39128" xr:uid="{00000000-0005-0000-0000-00009A100000}"/>
    <cellStyle name="Comma 12 9 2 2 2 3" xfId="21816" xr:uid="{00000000-0005-0000-0000-00009B100000}"/>
    <cellStyle name="Comma 12 9 2 2 2 3 2" xfId="47784" xr:uid="{00000000-0005-0000-0000-00009C100000}"/>
    <cellStyle name="Comma 12 9 2 2 2 4" xfId="17488" xr:uid="{00000000-0005-0000-0000-00009D100000}"/>
    <cellStyle name="Comma 12 9 2 2 2 4 2" xfId="43456" xr:uid="{00000000-0005-0000-0000-00009E100000}"/>
    <cellStyle name="Comma 12 9 2 2 2 5" xfId="32636" xr:uid="{00000000-0005-0000-0000-00009F100000}"/>
    <cellStyle name="Comma 12 9 2 2 2 6" xfId="59118" xr:uid="{00000000-0005-0000-0000-0000A0100000}"/>
    <cellStyle name="Comma 12 9 2 2 3" xfId="10996" xr:uid="{00000000-0005-0000-0000-0000A1100000}"/>
    <cellStyle name="Comma 12 9 2 2 3 2" xfId="26144" xr:uid="{00000000-0005-0000-0000-0000A2100000}"/>
    <cellStyle name="Comma 12 9 2 2 3 2 2" xfId="52112" xr:uid="{00000000-0005-0000-0000-0000A3100000}"/>
    <cellStyle name="Comma 12 9 2 2 3 3" xfId="36964" xr:uid="{00000000-0005-0000-0000-0000A4100000}"/>
    <cellStyle name="Comma 12 9 2 2 4" xfId="8832" xr:uid="{00000000-0005-0000-0000-0000A5100000}"/>
    <cellStyle name="Comma 12 9 2 2 4 2" xfId="23980" xr:uid="{00000000-0005-0000-0000-0000A6100000}"/>
    <cellStyle name="Comma 12 9 2 2 4 2 2" xfId="49948" xr:uid="{00000000-0005-0000-0000-0000A7100000}"/>
    <cellStyle name="Comma 12 9 2 2 4 3" xfId="34800" xr:uid="{00000000-0005-0000-0000-0000A8100000}"/>
    <cellStyle name="Comma 12 9 2 2 5" xfId="19652" xr:uid="{00000000-0005-0000-0000-0000A9100000}"/>
    <cellStyle name="Comma 12 9 2 2 5 2" xfId="45620" xr:uid="{00000000-0005-0000-0000-0000AA100000}"/>
    <cellStyle name="Comma 12 9 2 2 6" xfId="15324" xr:uid="{00000000-0005-0000-0000-0000AB100000}"/>
    <cellStyle name="Comma 12 9 2 2 6 2" xfId="41292" xr:uid="{00000000-0005-0000-0000-0000AC100000}"/>
    <cellStyle name="Comma 12 9 2 2 7" xfId="4504" xr:uid="{00000000-0005-0000-0000-0000AD100000}"/>
    <cellStyle name="Comma 12 9 2 2 8" xfId="30472" xr:uid="{00000000-0005-0000-0000-0000AE100000}"/>
    <cellStyle name="Comma 12 9 2 2 9" xfId="56954" xr:uid="{00000000-0005-0000-0000-0000AF100000}"/>
    <cellStyle name="Comma 12 9 2 3" xfId="5586" xr:uid="{00000000-0005-0000-0000-0000B0100000}"/>
    <cellStyle name="Comma 12 9 2 3 2" xfId="12078" xr:uid="{00000000-0005-0000-0000-0000B1100000}"/>
    <cellStyle name="Comma 12 9 2 3 2 2" xfId="27226" xr:uid="{00000000-0005-0000-0000-0000B2100000}"/>
    <cellStyle name="Comma 12 9 2 3 2 2 2" xfId="53194" xr:uid="{00000000-0005-0000-0000-0000B3100000}"/>
    <cellStyle name="Comma 12 9 2 3 2 3" xfId="38046" xr:uid="{00000000-0005-0000-0000-0000B4100000}"/>
    <cellStyle name="Comma 12 9 2 3 3" xfId="20734" xr:uid="{00000000-0005-0000-0000-0000B5100000}"/>
    <cellStyle name="Comma 12 9 2 3 3 2" xfId="46702" xr:uid="{00000000-0005-0000-0000-0000B6100000}"/>
    <cellStyle name="Comma 12 9 2 3 4" xfId="16406" xr:uid="{00000000-0005-0000-0000-0000B7100000}"/>
    <cellStyle name="Comma 12 9 2 3 4 2" xfId="42374" xr:uid="{00000000-0005-0000-0000-0000B8100000}"/>
    <cellStyle name="Comma 12 9 2 3 5" xfId="31554" xr:uid="{00000000-0005-0000-0000-0000B9100000}"/>
    <cellStyle name="Comma 12 9 2 3 6" xfId="58036" xr:uid="{00000000-0005-0000-0000-0000BA100000}"/>
    <cellStyle name="Comma 12 9 2 4" xfId="9914" xr:uid="{00000000-0005-0000-0000-0000BB100000}"/>
    <cellStyle name="Comma 12 9 2 4 2" xfId="25062" xr:uid="{00000000-0005-0000-0000-0000BC100000}"/>
    <cellStyle name="Comma 12 9 2 4 2 2" xfId="51030" xr:uid="{00000000-0005-0000-0000-0000BD100000}"/>
    <cellStyle name="Comma 12 9 2 4 3" xfId="35882" xr:uid="{00000000-0005-0000-0000-0000BE100000}"/>
    <cellStyle name="Comma 12 9 2 5" xfId="7750" xr:uid="{00000000-0005-0000-0000-0000BF100000}"/>
    <cellStyle name="Comma 12 9 2 5 2" xfId="22898" xr:uid="{00000000-0005-0000-0000-0000C0100000}"/>
    <cellStyle name="Comma 12 9 2 5 2 2" xfId="48866" xr:uid="{00000000-0005-0000-0000-0000C1100000}"/>
    <cellStyle name="Comma 12 9 2 5 3" xfId="33718" xr:uid="{00000000-0005-0000-0000-0000C2100000}"/>
    <cellStyle name="Comma 12 9 2 6" xfId="18570" xr:uid="{00000000-0005-0000-0000-0000C3100000}"/>
    <cellStyle name="Comma 12 9 2 6 2" xfId="44538" xr:uid="{00000000-0005-0000-0000-0000C4100000}"/>
    <cellStyle name="Comma 12 9 2 7" xfId="14242" xr:uid="{00000000-0005-0000-0000-0000C5100000}"/>
    <cellStyle name="Comma 12 9 2 7 2" xfId="40210" xr:uid="{00000000-0005-0000-0000-0000C6100000}"/>
    <cellStyle name="Comma 12 9 2 8" xfId="3422" xr:uid="{00000000-0005-0000-0000-0000C7100000}"/>
    <cellStyle name="Comma 12 9 2 9" xfId="29390" xr:uid="{00000000-0005-0000-0000-0000C8100000}"/>
    <cellStyle name="Comma 12 9 3" xfId="1799" xr:uid="{00000000-0005-0000-0000-0000C9100000}"/>
    <cellStyle name="Comma 12 9 3 2" xfId="6127" xr:uid="{00000000-0005-0000-0000-0000CA100000}"/>
    <cellStyle name="Comma 12 9 3 2 2" xfId="12619" xr:uid="{00000000-0005-0000-0000-0000CB100000}"/>
    <cellStyle name="Comma 12 9 3 2 2 2" xfId="27767" xr:uid="{00000000-0005-0000-0000-0000CC100000}"/>
    <cellStyle name="Comma 12 9 3 2 2 2 2" xfId="53735" xr:uid="{00000000-0005-0000-0000-0000CD100000}"/>
    <cellStyle name="Comma 12 9 3 2 2 3" xfId="38587" xr:uid="{00000000-0005-0000-0000-0000CE100000}"/>
    <cellStyle name="Comma 12 9 3 2 3" xfId="21275" xr:uid="{00000000-0005-0000-0000-0000CF100000}"/>
    <cellStyle name="Comma 12 9 3 2 3 2" xfId="47243" xr:uid="{00000000-0005-0000-0000-0000D0100000}"/>
    <cellStyle name="Comma 12 9 3 2 4" xfId="16947" xr:uid="{00000000-0005-0000-0000-0000D1100000}"/>
    <cellStyle name="Comma 12 9 3 2 4 2" xfId="42915" xr:uid="{00000000-0005-0000-0000-0000D2100000}"/>
    <cellStyle name="Comma 12 9 3 2 5" xfId="32095" xr:uid="{00000000-0005-0000-0000-0000D3100000}"/>
    <cellStyle name="Comma 12 9 3 2 6" xfId="58577" xr:uid="{00000000-0005-0000-0000-0000D4100000}"/>
    <cellStyle name="Comma 12 9 3 3" xfId="10455" xr:uid="{00000000-0005-0000-0000-0000D5100000}"/>
    <cellStyle name="Comma 12 9 3 3 2" xfId="25603" xr:uid="{00000000-0005-0000-0000-0000D6100000}"/>
    <cellStyle name="Comma 12 9 3 3 2 2" xfId="51571" xr:uid="{00000000-0005-0000-0000-0000D7100000}"/>
    <cellStyle name="Comma 12 9 3 3 3" xfId="36423" xr:uid="{00000000-0005-0000-0000-0000D8100000}"/>
    <cellStyle name="Comma 12 9 3 4" xfId="8291" xr:uid="{00000000-0005-0000-0000-0000D9100000}"/>
    <cellStyle name="Comma 12 9 3 4 2" xfId="23439" xr:uid="{00000000-0005-0000-0000-0000DA100000}"/>
    <cellStyle name="Comma 12 9 3 4 2 2" xfId="49407" xr:uid="{00000000-0005-0000-0000-0000DB100000}"/>
    <cellStyle name="Comma 12 9 3 4 3" xfId="34259" xr:uid="{00000000-0005-0000-0000-0000DC100000}"/>
    <cellStyle name="Comma 12 9 3 5" xfId="19111" xr:uid="{00000000-0005-0000-0000-0000DD100000}"/>
    <cellStyle name="Comma 12 9 3 5 2" xfId="45079" xr:uid="{00000000-0005-0000-0000-0000DE100000}"/>
    <cellStyle name="Comma 12 9 3 6" xfId="14783" xr:uid="{00000000-0005-0000-0000-0000DF100000}"/>
    <cellStyle name="Comma 12 9 3 6 2" xfId="40751" xr:uid="{00000000-0005-0000-0000-0000E0100000}"/>
    <cellStyle name="Comma 12 9 3 7" xfId="3963" xr:uid="{00000000-0005-0000-0000-0000E1100000}"/>
    <cellStyle name="Comma 12 9 3 8" xfId="29931" xr:uid="{00000000-0005-0000-0000-0000E2100000}"/>
    <cellStyle name="Comma 12 9 3 9" xfId="56413" xr:uid="{00000000-0005-0000-0000-0000E3100000}"/>
    <cellStyle name="Comma 12 9 4" xfId="5045" xr:uid="{00000000-0005-0000-0000-0000E4100000}"/>
    <cellStyle name="Comma 12 9 4 2" xfId="11537" xr:uid="{00000000-0005-0000-0000-0000E5100000}"/>
    <cellStyle name="Comma 12 9 4 2 2" xfId="26685" xr:uid="{00000000-0005-0000-0000-0000E6100000}"/>
    <cellStyle name="Comma 12 9 4 2 2 2" xfId="52653" xr:uid="{00000000-0005-0000-0000-0000E7100000}"/>
    <cellStyle name="Comma 12 9 4 2 3" xfId="37505" xr:uid="{00000000-0005-0000-0000-0000E8100000}"/>
    <cellStyle name="Comma 12 9 4 3" xfId="20193" xr:uid="{00000000-0005-0000-0000-0000E9100000}"/>
    <cellStyle name="Comma 12 9 4 3 2" xfId="46161" xr:uid="{00000000-0005-0000-0000-0000EA100000}"/>
    <cellStyle name="Comma 12 9 4 4" xfId="15865" xr:uid="{00000000-0005-0000-0000-0000EB100000}"/>
    <cellStyle name="Comma 12 9 4 4 2" xfId="41833" xr:uid="{00000000-0005-0000-0000-0000EC100000}"/>
    <cellStyle name="Comma 12 9 4 5" xfId="31013" xr:uid="{00000000-0005-0000-0000-0000ED100000}"/>
    <cellStyle name="Comma 12 9 4 6" xfId="57495" xr:uid="{00000000-0005-0000-0000-0000EE100000}"/>
    <cellStyle name="Comma 12 9 5" xfId="9373" xr:uid="{00000000-0005-0000-0000-0000EF100000}"/>
    <cellStyle name="Comma 12 9 5 2" xfId="24521" xr:uid="{00000000-0005-0000-0000-0000F0100000}"/>
    <cellStyle name="Comma 12 9 5 2 2" xfId="50489" xr:uid="{00000000-0005-0000-0000-0000F1100000}"/>
    <cellStyle name="Comma 12 9 5 3" xfId="35341" xr:uid="{00000000-0005-0000-0000-0000F2100000}"/>
    <cellStyle name="Comma 12 9 6" xfId="7209" xr:uid="{00000000-0005-0000-0000-0000F3100000}"/>
    <cellStyle name="Comma 12 9 6 2" xfId="22357" xr:uid="{00000000-0005-0000-0000-0000F4100000}"/>
    <cellStyle name="Comma 12 9 6 2 2" xfId="48325" xr:uid="{00000000-0005-0000-0000-0000F5100000}"/>
    <cellStyle name="Comma 12 9 6 3" xfId="33177" xr:uid="{00000000-0005-0000-0000-0000F6100000}"/>
    <cellStyle name="Comma 12 9 7" xfId="18029" xr:uid="{00000000-0005-0000-0000-0000F7100000}"/>
    <cellStyle name="Comma 12 9 7 2" xfId="43997" xr:uid="{00000000-0005-0000-0000-0000F8100000}"/>
    <cellStyle name="Comma 12 9 8" xfId="13701" xr:uid="{00000000-0005-0000-0000-0000F9100000}"/>
    <cellStyle name="Comma 12 9 8 2" xfId="39669" xr:uid="{00000000-0005-0000-0000-0000FA100000}"/>
    <cellStyle name="Comma 12 9 9" xfId="2881" xr:uid="{00000000-0005-0000-0000-0000FB100000}"/>
    <cellStyle name="Comma 13" xfId="128" xr:uid="{00000000-0005-0000-0000-0000FC100000}"/>
    <cellStyle name="Comma 13 2" xfId="129" xr:uid="{00000000-0005-0000-0000-0000FD100000}"/>
    <cellStyle name="Comma 14" xfId="130" xr:uid="{00000000-0005-0000-0000-0000FE100000}"/>
    <cellStyle name="Comma 14 2" xfId="131" xr:uid="{00000000-0005-0000-0000-0000FF100000}"/>
    <cellStyle name="Comma 14 3" xfId="132" xr:uid="{00000000-0005-0000-0000-000000110000}"/>
    <cellStyle name="Comma 15" xfId="133" xr:uid="{00000000-0005-0000-0000-000001110000}"/>
    <cellStyle name="Comma 16" xfId="134" xr:uid="{00000000-0005-0000-0000-000002110000}"/>
    <cellStyle name="Comma 17" xfId="135" xr:uid="{00000000-0005-0000-0000-000003110000}"/>
    <cellStyle name="Comma 2" xfId="136" xr:uid="{00000000-0005-0000-0000-000004110000}"/>
    <cellStyle name="Comma 2 10" xfId="137" xr:uid="{00000000-0005-0000-0000-000005110000}"/>
    <cellStyle name="Comma 2 10 10" xfId="28851" xr:uid="{00000000-0005-0000-0000-000006110000}"/>
    <cellStyle name="Comma 2 10 11" xfId="54813" xr:uid="{00000000-0005-0000-0000-000007110000}"/>
    <cellStyle name="Comma 2 10 12" xfId="55333" xr:uid="{00000000-0005-0000-0000-000008110000}"/>
    <cellStyle name="Comma 2 10 13" xfId="1034" xr:uid="{00000000-0005-0000-0000-000009110000}"/>
    <cellStyle name="Comma 2 10 2" xfId="1260" xr:uid="{00000000-0005-0000-0000-00000A110000}"/>
    <cellStyle name="Comma 2 10 2 10" xfId="55874" xr:uid="{00000000-0005-0000-0000-00000B110000}"/>
    <cellStyle name="Comma 2 10 2 2" xfId="2342" xr:uid="{00000000-0005-0000-0000-00000C110000}"/>
    <cellStyle name="Comma 2 10 2 2 2" xfId="6670" xr:uid="{00000000-0005-0000-0000-00000D110000}"/>
    <cellStyle name="Comma 2 10 2 2 2 2" xfId="13162" xr:uid="{00000000-0005-0000-0000-00000E110000}"/>
    <cellStyle name="Comma 2 10 2 2 2 2 2" xfId="28310" xr:uid="{00000000-0005-0000-0000-00000F110000}"/>
    <cellStyle name="Comma 2 10 2 2 2 2 2 2" xfId="54278" xr:uid="{00000000-0005-0000-0000-000010110000}"/>
    <cellStyle name="Comma 2 10 2 2 2 2 3" xfId="39130" xr:uid="{00000000-0005-0000-0000-000011110000}"/>
    <cellStyle name="Comma 2 10 2 2 2 3" xfId="21818" xr:uid="{00000000-0005-0000-0000-000012110000}"/>
    <cellStyle name="Comma 2 10 2 2 2 3 2" xfId="47786" xr:uid="{00000000-0005-0000-0000-000013110000}"/>
    <cellStyle name="Comma 2 10 2 2 2 4" xfId="17490" xr:uid="{00000000-0005-0000-0000-000014110000}"/>
    <cellStyle name="Comma 2 10 2 2 2 4 2" xfId="43458" xr:uid="{00000000-0005-0000-0000-000015110000}"/>
    <cellStyle name="Comma 2 10 2 2 2 5" xfId="32638" xr:uid="{00000000-0005-0000-0000-000016110000}"/>
    <cellStyle name="Comma 2 10 2 2 2 6" xfId="59120" xr:uid="{00000000-0005-0000-0000-000017110000}"/>
    <cellStyle name="Comma 2 10 2 2 3" xfId="10998" xr:uid="{00000000-0005-0000-0000-000018110000}"/>
    <cellStyle name="Comma 2 10 2 2 3 2" xfId="26146" xr:uid="{00000000-0005-0000-0000-000019110000}"/>
    <cellStyle name="Comma 2 10 2 2 3 2 2" xfId="52114" xr:uid="{00000000-0005-0000-0000-00001A110000}"/>
    <cellStyle name="Comma 2 10 2 2 3 3" xfId="36966" xr:uid="{00000000-0005-0000-0000-00001B110000}"/>
    <cellStyle name="Comma 2 10 2 2 4" xfId="8834" xr:uid="{00000000-0005-0000-0000-00001C110000}"/>
    <cellStyle name="Comma 2 10 2 2 4 2" xfId="23982" xr:uid="{00000000-0005-0000-0000-00001D110000}"/>
    <cellStyle name="Comma 2 10 2 2 4 2 2" xfId="49950" xr:uid="{00000000-0005-0000-0000-00001E110000}"/>
    <cellStyle name="Comma 2 10 2 2 4 3" xfId="34802" xr:uid="{00000000-0005-0000-0000-00001F110000}"/>
    <cellStyle name="Comma 2 10 2 2 5" xfId="19654" xr:uid="{00000000-0005-0000-0000-000020110000}"/>
    <cellStyle name="Comma 2 10 2 2 5 2" xfId="45622" xr:uid="{00000000-0005-0000-0000-000021110000}"/>
    <cellStyle name="Comma 2 10 2 2 6" xfId="15326" xr:uid="{00000000-0005-0000-0000-000022110000}"/>
    <cellStyle name="Comma 2 10 2 2 6 2" xfId="41294" xr:uid="{00000000-0005-0000-0000-000023110000}"/>
    <cellStyle name="Comma 2 10 2 2 7" xfId="4506" xr:uid="{00000000-0005-0000-0000-000024110000}"/>
    <cellStyle name="Comma 2 10 2 2 8" xfId="30474" xr:uid="{00000000-0005-0000-0000-000025110000}"/>
    <cellStyle name="Comma 2 10 2 2 9" xfId="56956" xr:uid="{00000000-0005-0000-0000-000026110000}"/>
    <cellStyle name="Comma 2 10 2 3" xfId="5588" xr:uid="{00000000-0005-0000-0000-000027110000}"/>
    <cellStyle name="Comma 2 10 2 3 2" xfId="12080" xr:uid="{00000000-0005-0000-0000-000028110000}"/>
    <cellStyle name="Comma 2 10 2 3 2 2" xfId="27228" xr:uid="{00000000-0005-0000-0000-000029110000}"/>
    <cellStyle name="Comma 2 10 2 3 2 2 2" xfId="53196" xr:uid="{00000000-0005-0000-0000-00002A110000}"/>
    <cellStyle name="Comma 2 10 2 3 2 3" xfId="38048" xr:uid="{00000000-0005-0000-0000-00002B110000}"/>
    <cellStyle name="Comma 2 10 2 3 3" xfId="20736" xr:uid="{00000000-0005-0000-0000-00002C110000}"/>
    <cellStyle name="Comma 2 10 2 3 3 2" xfId="46704" xr:uid="{00000000-0005-0000-0000-00002D110000}"/>
    <cellStyle name="Comma 2 10 2 3 4" xfId="16408" xr:uid="{00000000-0005-0000-0000-00002E110000}"/>
    <cellStyle name="Comma 2 10 2 3 4 2" xfId="42376" xr:uid="{00000000-0005-0000-0000-00002F110000}"/>
    <cellStyle name="Comma 2 10 2 3 5" xfId="31556" xr:uid="{00000000-0005-0000-0000-000030110000}"/>
    <cellStyle name="Comma 2 10 2 3 6" xfId="58038" xr:uid="{00000000-0005-0000-0000-000031110000}"/>
    <cellStyle name="Comma 2 10 2 4" xfId="9916" xr:uid="{00000000-0005-0000-0000-000032110000}"/>
    <cellStyle name="Comma 2 10 2 4 2" xfId="25064" xr:uid="{00000000-0005-0000-0000-000033110000}"/>
    <cellStyle name="Comma 2 10 2 4 2 2" xfId="51032" xr:uid="{00000000-0005-0000-0000-000034110000}"/>
    <cellStyle name="Comma 2 10 2 4 3" xfId="35884" xr:uid="{00000000-0005-0000-0000-000035110000}"/>
    <cellStyle name="Comma 2 10 2 5" xfId="7752" xr:uid="{00000000-0005-0000-0000-000036110000}"/>
    <cellStyle name="Comma 2 10 2 5 2" xfId="22900" xr:uid="{00000000-0005-0000-0000-000037110000}"/>
    <cellStyle name="Comma 2 10 2 5 2 2" xfId="48868" xr:uid="{00000000-0005-0000-0000-000038110000}"/>
    <cellStyle name="Comma 2 10 2 5 3" xfId="33720" xr:uid="{00000000-0005-0000-0000-000039110000}"/>
    <cellStyle name="Comma 2 10 2 6" xfId="18572" xr:uid="{00000000-0005-0000-0000-00003A110000}"/>
    <cellStyle name="Comma 2 10 2 6 2" xfId="44540" xr:uid="{00000000-0005-0000-0000-00003B110000}"/>
    <cellStyle name="Comma 2 10 2 7" xfId="14244" xr:uid="{00000000-0005-0000-0000-00003C110000}"/>
    <cellStyle name="Comma 2 10 2 7 2" xfId="40212" xr:uid="{00000000-0005-0000-0000-00003D110000}"/>
    <cellStyle name="Comma 2 10 2 8" xfId="3424" xr:uid="{00000000-0005-0000-0000-00003E110000}"/>
    <cellStyle name="Comma 2 10 2 9" xfId="29392" xr:uid="{00000000-0005-0000-0000-00003F110000}"/>
    <cellStyle name="Comma 2 10 3" xfId="1801" xr:uid="{00000000-0005-0000-0000-000040110000}"/>
    <cellStyle name="Comma 2 10 3 2" xfId="6129" xr:uid="{00000000-0005-0000-0000-000041110000}"/>
    <cellStyle name="Comma 2 10 3 2 2" xfId="12621" xr:uid="{00000000-0005-0000-0000-000042110000}"/>
    <cellStyle name="Comma 2 10 3 2 2 2" xfId="27769" xr:uid="{00000000-0005-0000-0000-000043110000}"/>
    <cellStyle name="Comma 2 10 3 2 2 2 2" xfId="53737" xr:uid="{00000000-0005-0000-0000-000044110000}"/>
    <cellStyle name="Comma 2 10 3 2 2 3" xfId="38589" xr:uid="{00000000-0005-0000-0000-000045110000}"/>
    <cellStyle name="Comma 2 10 3 2 3" xfId="21277" xr:uid="{00000000-0005-0000-0000-000046110000}"/>
    <cellStyle name="Comma 2 10 3 2 3 2" xfId="47245" xr:uid="{00000000-0005-0000-0000-000047110000}"/>
    <cellStyle name="Comma 2 10 3 2 4" xfId="16949" xr:uid="{00000000-0005-0000-0000-000048110000}"/>
    <cellStyle name="Comma 2 10 3 2 4 2" xfId="42917" xr:uid="{00000000-0005-0000-0000-000049110000}"/>
    <cellStyle name="Comma 2 10 3 2 5" xfId="32097" xr:uid="{00000000-0005-0000-0000-00004A110000}"/>
    <cellStyle name="Comma 2 10 3 2 6" xfId="58579" xr:uid="{00000000-0005-0000-0000-00004B110000}"/>
    <cellStyle name="Comma 2 10 3 3" xfId="10457" xr:uid="{00000000-0005-0000-0000-00004C110000}"/>
    <cellStyle name="Comma 2 10 3 3 2" xfId="25605" xr:uid="{00000000-0005-0000-0000-00004D110000}"/>
    <cellStyle name="Comma 2 10 3 3 2 2" xfId="51573" xr:uid="{00000000-0005-0000-0000-00004E110000}"/>
    <cellStyle name="Comma 2 10 3 3 3" xfId="36425" xr:uid="{00000000-0005-0000-0000-00004F110000}"/>
    <cellStyle name="Comma 2 10 3 4" xfId="8293" xr:uid="{00000000-0005-0000-0000-000050110000}"/>
    <cellStyle name="Comma 2 10 3 4 2" xfId="23441" xr:uid="{00000000-0005-0000-0000-000051110000}"/>
    <cellStyle name="Comma 2 10 3 4 2 2" xfId="49409" xr:uid="{00000000-0005-0000-0000-000052110000}"/>
    <cellStyle name="Comma 2 10 3 4 3" xfId="34261" xr:uid="{00000000-0005-0000-0000-000053110000}"/>
    <cellStyle name="Comma 2 10 3 5" xfId="19113" xr:uid="{00000000-0005-0000-0000-000054110000}"/>
    <cellStyle name="Comma 2 10 3 5 2" xfId="45081" xr:uid="{00000000-0005-0000-0000-000055110000}"/>
    <cellStyle name="Comma 2 10 3 6" xfId="14785" xr:uid="{00000000-0005-0000-0000-000056110000}"/>
    <cellStyle name="Comma 2 10 3 6 2" xfId="40753" xr:uid="{00000000-0005-0000-0000-000057110000}"/>
    <cellStyle name="Comma 2 10 3 7" xfId="3965" xr:uid="{00000000-0005-0000-0000-000058110000}"/>
    <cellStyle name="Comma 2 10 3 8" xfId="29933" xr:uid="{00000000-0005-0000-0000-000059110000}"/>
    <cellStyle name="Comma 2 10 3 9" xfId="56415" xr:uid="{00000000-0005-0000-0000-00005A110000}"/>
    <cellStyle name="Comma 2 10 4" xfId="5047" xr:uid="{00000000-0005-0000-0000-00005B110000}"/>
    <cellStyle name="Comma 2 10 4 2" xfId="11539" xr:uid="{00000000-0005-0000-0000-00005C110000}"/>
    <cellStyle name="Comma 2 10 4 2 2" xfId="26687" xr:uid="{00000000-0005-0000-0000-00005D110000}"/>
    <cellStyle name="Comma 2 10 4 2 2 2" xfId="52655" xr:uid="{00000000-0005-0000-0000-00005E110000}"/>
    <cellStyle name="Comma 2 10 4 2 3" xfId="37507" xr:uid="{00000000-0005-0000-0000-00005F110000}"/>
    <cellStyle name="Comma 2 10 4 3" xfId="20195" xr:uid="{00000000-0005-0000-0000-000060110000}"/>
    <cellStyle name="Comma 2 10 4 3 2" xfId="46163" xr:uid="{00000000-0005-0000-0000-000061110000}"/>
    <cellStyle name="Comma 2 10 4 4" xfId="15867" xr:uid="{00000000-0005-0000-0000-000062110000}"/>
    <cellStyle name="Comma 2 10 4 4 2" xfId="41835" xr:uid="{00000000-0005-0000-0000-000063110000}"/>
    <cellStyle name="Comma 2 10 4 5" xfId="31015" xr:uid="{00000000-0005-0000-0000-000064110000}"/>
    <cellStyle name="Comma 2 10 4 6" xfId="57497" xr:uid="{00000000-0005-0000-0000-000065110000}"/>
    <cellStyle name="Comma 2 10 5" xfId="9375" xr:uid="{00000000-0005-0000-0000-000066110000}"/>
    <cellStyle name="Comma 2 10 5 2" xfId="24523" xr:uid="{00000000-0005-0000-0000-000067110000}"/>
    <cellStyle name="Comma 2 10 5 2 2" xfId="50491" xr:uid="{00000000-0005-0000-0000-000068110000}"/>
    <cellStyle name="Comma 2 10 5 3" xfId="35343" xr:uid="{00000000-0005-0000-0000-000069110000}"/>
    <cellStyle name="Comma 2 10 6" xfId="7211" xr:uid="{00000000-0005-0000-0000-00006A110000}"/>
    <cellStyle name="Comma 2 10 6 2" xfId="22359" xr:uid="{00000000-0005-0000-0000-00006B110000}"/>
    <cellStyle name="Comma 2 10 6 2 2" xfId="48327" xr:uid="{00000000-0005-0000-0000-00006C110000}"/>
    <cellStyle name="Comma 2 10 6 3" xfId="33179" xr:uid="{00000000-0005-0000-0000-00006D110000}"/>
    <cellStyle name="Comma 2 10 7" xfId="18031" xr:uid="{00000000-0005-0000-0000-00006E110000}"/>
    <cellStyle name="Comma 2 10 7 2" xfId="43999" xr:uid="{00000000-0005-0000-0000-00006F110000}"/>
    <cellStyle name="Comma 2 10 8" xfId="13703" xr:uid="{00000000-0005-0000-0000-000070110000}"/>
    <cellStyle name="Comma 2 10 8 2" xfId="39671" xr:uid="{00000000-0005-0000-0000-000071110000}"/>
    <cellStyle name="Comma 2 10 9" xfId="2883" xr:uid="{00000000-0005-0000-0000-000072110000}"/>
    <cellStyle name="Comma 2 11" xfId="138" xr:uid="{00000000-0005-0000-0000-000073110000}"/>
    <cellStyle name="Comma 2 11 10" xfId="28852" xr:uid="{00000000-0005-0000-0000-000074110000}"/>
    <cellStyle name="Comma 2 11 11" xfId="54814" xr:uid="{00000000-0005-0000-0000-000075110000}"/>
    <cellStyle name="Comma 2 11 12" xfId="55334" xr:uid="{00000000-0005-0000-0000-000076110000}"/>
    <cellStyle name="Comma 2 11 13" xfId="1074" xr:uid="{00000000-0005-0000-0000-000077110000}"/>
    <cellStyle name="Comma 2 11 2" xfId="1261" xr:uid="{00000000-0005-0000-0000-000078110000}"/>
    <cellStyle name="Comma 2 11 2 10" xfId="55875" xr:uid="{00000000-0005-0000-0000-000079110000}"/>
    <cellStyle name="Comma 2 11 2 2" xfId="2343" xr:uid="{00000000-0005-0000-0000-00007A110000}"/>
    <cellStyle name="Comma 2 11 2 2 2" xfId="6671" xr:uid="{00000000-0005-0000-0000-00007B110000}"/>
    <cellStyle name="Comma 2 11 2 2 2 2" xfId="13163" xr:uid="{00000000-0005-0000-0000-00007C110000}"/>
    <cellStyle name="Comma 2 11 2 2 2 2 2" xfId="28311" xr:uid="{00000000-0005-0000-0000-00007D110000}"/>
    <cellStyle name="Comma 2 11 2 2 2 2 2 2" xfId="54279" xr:uid="{00000000-0005-0000-0000-00007E110000}"/>
    <cellStyle name="Comma 2 11 2 2 2 2 3" xfId="39131" xr:uid="{00000000-0005-0000-0000-00007F110000}"/>
    <cellStyle name="Comma 2 11 2 2 2 3" xfId="21819" xr:uid="{00000000-0005-0000-0000-000080110000}"/>
    <cellStyle name="Comma 2 11 2 2 2 3 2" xfId="47787" xr:uid="{00000000-0005-0000-0000-000081110000}"/>
    <cellStyle name="Comma 2 11 2 2 2 4" xfId="17491" xr:uid="{00000000-0005-0000-0000-000082110000}"/>
    <cellStyle name="Comma 2 11 2 2 2 4 2" xfId="43459" xr:uid="{00000000-0005-0000-0000-000083110000}"/>
    <cellStyle name="Comma 2 11 2 2 2 5" xfId="32639" xr:uid="{00000000-0005-0000-0000-000084110000}"/>
    <cellStyle name="Comma 2 11 2 2 2 6" xfId="59121" xr:uid="{00000000-0005-0000-0000-000085110000}"/>
    <cellStyle name="Comma 2 11 2 2 3" xfId="10999" xr:uid="{00000000-0005-0000-0000-000086110000}"/>
    <cellStyle name="Comma 2 11 2 2 3 2" xfId="26147" xr:uid="{00000000-0005-0000-0000-000087110000}"/>
    <cellStyle name="Comma 2 11 2 2 3 2 2" xfId="52115" xr:uid="{00000000-0005-0000-0000-000088110000}"/>
    <cellStyle name="Comma 2 11 2 2 3 3" xfId="36967" xr:uid="{00000000-0005-0000-0000-000089110000}"/>
    <cellStyle name="Comma 2 11 2 2 4" xfId="8835" xr:uid="{00000000-0005-0000-0000-00008A110000}"/>
    <cellStyle name="Comma 2 11 2 2 4 2" xfId="23983" xr:uid="{00000000-0005-0000-0000-00008B110000}"/>
    <cellStyle name="Comma 2 11 2 2 4 2 2" xfId="49951" xr:uid="{00000000-0005-0000-0000-00008C110000}"/>
    <cellStyle name="Comma 2 11 2 2 4 3" xfId="34803" xr:uid="{00000000-0005-0000-0000-00008D110000}"/>
    <cellStyle name="Comma 2 11 2 2 5" xfId="19655" xr:uid="{00000000-0005-0000-0000-00008E110000}"/>
    <cellStyle name="Comma 2 11 2 2 5 2" xfId="45623" xr:uid="{00000000-0005-0000-0000-00008F110000}"/>
    <cellStyle name="Comma 2 11 2 2 6" xfId="15327" xr:uid="{00000000-0005-0000-0000-000090110000}"/>
    <cellStyle name="Comma 2 11 2 2 6 2" xfId="41295" xr:uid="{00000000-0005-0000-0000-000091110000}"/>
    <cellStyle name="Comma 2 11 2 2 7" xfId="4507" xr:uid="{00000000-0005-0000-0000-000092110000}"/>
    <cellStyle name="Comma 2 11 2 2 8" xfId="30475" xr:uid="{00000000-0005-0000-0000-000093110000}"/>
    <cellStyle name="Comma 2 11 2 2 9" xfId="56957" xr:uid="{00000000-0005-0000-0000-000094110000}"/>
    <cellStyle name="Comma 2 11 2 3" xfId="5589" xr:uid="{00000000-0005-0000-0000-000095110000}"/>
    <cellStyle name="Comma 2 11 2 3 2" xfId="12081" xr:uid="{00000000-0005-0000-0000-000096110000}"/>
    <cellStyle name="Comma 2 11 2 3 2 2" xfId="27229" xr:uid="{00000000-0005-0000-0000-000097110000}"/>
    <cellStyle name="Comma 2 11 2 3 2 2 2" xfId="53197" xr:uid="{00000000-0005-0000-0000-000098110000}"/>
    <cellStyle name="Comma 2 11 2 3 2 3" xfId="38049" xr:uid="{00000000-0005-0000-0000-000099110000}"/>
    <cellStyle name="Comma 2 11 2 3 3" xfId="20737" xr:uid="{00000000-0005-0000-0000-00009A110000}"/>
    <cellStyle name="Comma 2 11 2 3 3 2" xfId="46705" xr:uid="{00000000-0005-0000-0000-00009B110000}"/>
    <cellStyle name="Comma 2 11 2 3 4" xfId="16409" xr:uid="{00000000-0005-0000-0000-00009C110000}"/>
    <cellStyle name="Comma 2 11 2 3 4 2" xfId="42377" xr:uid="{00000000-0005-0000-0000-00009D110000}"/>
    <cellStyle name="Comma 2 11 2 3 5" xfId="31557" xr:uid="{00000000-0005-0000-0000-00009E110000}"/>
    <cellStyle name="Comma 2 11 2 3 6" xfId="58039" xr:uid="{00000000-0005-0000-0000-00009F110000}"/>
    <cellStyle name="Comma 2 11 2 4" xfId="9917" xr:uid="{00000000-0005-0000-0000-0000A0110000}"/>
    <cellStyle name="Comma 2 11 2 4 2" xfId="25065" xr:uid="{00000000-0005-0000-0000-0000A1110000}"/>
    <cellStyle name="Comma 2 11 2 4 2 2" xfId="51033" xr:uid="{00000000-0005-0000-0000-0000A2110000}"/>
    <cellStyle name="Comma 2 11 2 4 3" xfId="35885" xr:uid="{00000000-0005-0000-0000-0000A3110000}"/>
    <cellStyle name="Comma 2 11 2 5" xfId="7753" xr:uid="{00000000-0005-0000-0000-0000A4110000}"/>
    <cellStyle name="Comma 2 11 2 5 2" xfId="22901" xr:uid="{00000000-0005-0000-0000-0000A5110000}"/>
    <cellStyle name="Comma 2 11 2 5 2 2" xfId="48869" xr:uid="{00000000-0005-0000-0000-0000A6110000}"/>
    <cellStyle name="Comma 2 11 2 5 3" xfId="33721" xr:uid="{00000000-0005-0000-0000-0000A7110000}"/>
    <cellStyle name="Comma 2 11 2 6" xfId="18573" xr:uid="{00000000-0005-0000-0000-0000A8110000}"/>
    <cellStyle name="Comma 2 11 2 6 2" xfId="44541" xr:uid="{00000000-0005-0000-0000-0000A9110000}"/>
    <cellStyle name="Comma 2 11 2 7" xfId="14245" xr:uid="{00000000-0005-0000-0000-0000AA110000}"/>
    <cellStyle name="Comma 2 11 2 7 2" xfId="40213" xr:uid="{00000000-0005-0000-0000-0000AB110000}"/>
    <cellStyle name="Comma 2 11 2 8" xfId="3425" xr:uid="{00000000-0005-0000-0000-0000AC110000}"/>
    <cellStyle name="Comma 2 11 2 9" xfId="29393" xr:uid="{00000000-0005-0000-0000-0000AD110000}"/>
    <cellStyle name="Comma 2 11 3" xfId="1802" xr:uid="{00000000-0005-0000-0000-0000AE110000}"/>
    <cellStyle name="Comma 2 11 3 2" xfId="6130" xr:uid="{00000000-0005-0000-0000-0000AF110000}"/>
    <cellStyle name="Comma 2 11 3 2 2" xfId="12622" xr:uid="{00000000-0005-0000-0000-0000B0110000}"/>
    <cellStyle name="Comma 2 11 3 2 2 2" xfId="27770" xr:uid="{00000000-0005-0000-0000-0000B1110000}"/>
    <cellStyle name="Comma 2 11 3 2 2 2 2" xfId="53738" xr:uid="{00000000-0005-0000-0000-0000B2110000}"/>
    <cellStyle name="Comma 2 11 3 2 2 3" xfId="38590" xr:uid="{00000000-0005-0000-0000-0000B3110000}"/>
    <cellStyle name="Comma 2 11 3 2 3" xfId="21278" xr:uid="{00000000-0005-0000-0000-0000B4110000}"/>
    <cellStyle name="Comma 2 11 3 2 3 2" xfId="47246" xr:uid="{00000000-0005-0000-0000-0000B5110000}"/>
    <cellStyle name="Comma 2 11 3 2 4" xfId="16950" xr:uid="{00000000-0005-0000-0000-0000B6110000}"/>
    <cellStyle name="Comma 2 11 3 2 4 2" xfId="42918" xr:uid="{00000000-0005-0000-0000-0000B7110000}"/>
    <cellStyle name="Comma 2 11 3 2 5" xfId="32098" xr:uid="{00000000-0005-0000-0000-0000B8110000}"/>
    <cellStyle name="Comma 2 11 3 2 6" xfId="58580" xr:uid="{00000000-0005-0000-0000-0000B9110000}"/>
    <cellStyle name="Comma 2 11 3 3" xfId="10458" xr:uid="{00000000-0005-0000-0000-0000BA110000}"/>
    <cellStyle name="Comma 2 11 3 3 2" xfId="25606" xr:uid="{00000000-0005-0000-0000-0000BB110000}"/>
    <cellStyle name="Comma 2 11 3 3 2 2" xfId="51574" xr:uid="{00000000-0005-0000-0000-0000BC110000}"/>
    <cellStyle name="Comma 2 11 3 3 3" xfId="36426" xr:uid="{00000000-0005-0000-0000-0000BD110000}"/>
    <cellStyle name="Comma 2 11 3 4" xfId="8294" xr:uid="{00000000-0005-0000-0000-0000BE110000}"/>
    <cellStyle name="Comma 2 11 3 4 2" xfId="23442" xr:uid="{00000000-0005-0000-0000-0000BF110000}"/>
    <cellStyle name="Comma 2 11 3 4 2 2" xfId="49410" xr:uid="{00000000-0005-0000-0000-0000C0110000}"/>
    <cellStyle name="Comma 2 11 3 4 3" xfId="34262" xr:uid="{00000000-0005-0000-0000-0000C1110000}"/>
    <cellStyle name="Comma 2 11 3 5" xfId="19114" xr:uid="{00000000-0005-0000-0000-0000C2110000}"/>
    <cellStyle name="Comma 2 11 3 5 2" xfId="45082" xr:uid="{00000000-0005-0000-0000-0000C3110000}"/>
    <cellStyle name="Comma 2 11 3 6" xfId="14786" xr:uid="{00000000-0005-0000-0000-0000C4110000}"/>
    <cellStyle name="Comma 2 11 3 6 2" xfId="40754" xr:uid="{00000000-0005-0000-0000-0000C5110000}"/>
    <cellStyle name="Comma 2 11 3 7" xfId="3966" xr:uid="{00000000-0005-0000-0000-0000C6110000}"/>
    <cellStyle name="Comma 2 11 3 8" xfId="29934" xr:uid="{00000000-0005-0000-0000-0000C7110000}"/>
    <cellStyle name="Comma 2 11 3 9" xfId="56416" xr:uid="{00000000-0005-0000-0000-0000C8110000}"/>
    <cellStyle name="Comma 2 11 4" xfId="5048" xr:uid="{00000000-0005-0000-0000-0000C9110000}"/>
    <cellStyle name="Comma 2 11 4 2" xfId="11540" xr:uid="{00000000-0005-0000-0000-0000CA110000}"/>
    <cellStyle name="Comma 2 11 4 2 2" xfId="26688" xr:uid="{00000000-0005-0000-0000-0000CB110000}"/>
    <cellStyle name="Comma 2 11 4 2 2 2" xfId="52656" xr:uid="{00000000-0005-0000-0000-0000CC110000}"/>
    <cellStyle name="Comma 2 11 4 2 3" xfId="37508" xr:uid="{00000000-0005-0000-0000-0000CD110000}"/>
    <cellStyle name="Comma 2 11 4 3" xfId="20196" xr:uid="{00000000-0005-0000-0000-0000CE110000}"/>
    <cellStyle name="Comma 2 11 4 3 2" xfId="46164" xr:uid="{00000000-0005-0000-0000-0000CF110000}"/>
    <cellStyle name="Comma 2 11 4 4" xfId="15868" xr:uid="{00000000-0005-0000-0000-0000D0110000}"/>
    <cellStyle name="Comma 2 11 4 4 2" xfId="41836" xr:uid="{00000000-0005-0000-0000-0000D1110000}"/>
    <cellStyle name="Comma 2 11 4 5" xfId="31016" xr:uid="{00000000-0005-0000-0000-0000D2110000}"/>
    <cellStyle name="Comma 2 11 4 6" xfId="57498" xr:uid="{00000000-0005-0000-0000-0000D3110000}"/>
    <cellStyle name="Comma 2 11 5" xfId="9376" xr:uid="{00000000-0005-0000-0000-0000D4110000}"/>
    <cellStyle name="Comma 2 11 5 2" xfId="24524" xr:uid="{00000000-0005-0000-0000-0000D5110000}"/>
    <cellStyle name="Comma 2 11 5 2 2" xfId="50492" xr:uid="{00000000-0005-0000-0000-0000D6110000}"/>
    <cellStyle name="Comma 2 11 5 3" xfId="35344" xr:uid="{00000000-0005-0000-0000-0000D7110000}"/>
    <cellStyle name="Comma 2 11 6" xfId="7212" xr:uid="{00000000-0005-0000-0000-0000D8110000}"/>
    <cellStyle name="Comma 2 11 6 2" xfId="22360" xr:uid="{00000000-0005-0000-0000-0000D9110000}"/>
    <cellStyle name="Comma 2 11 6 2 2" xfId="48328" xr:uid="{00000000-0005-0000-0000-0000DA110000}"/>
    <cellStyle name="Comma 2 11 6 3" xfId="33180" xr:uid="{00000000-0005-0000-0000-0000DB110000}"/>
    <cellStyle name="Comma 2 11 7" xfId="18032" xr:uid="{00000000-0005-0000-0000-0000DC110000}"/>
    <cellStyle name="Comma 2 11 7 2" xfId="44000" xr:uid="{00000000-0005-0000-0000-0000DD110000}"/>
    <cellStyle name="Comma 2 11 8" xfId="13704" xr:uid="{00000000-0005-0000-0000-0000DE110000}"/>
    <cellStyle name="Comma 2 11 8 2" xfId="39672" xr:uid="{00000000-0005-0000-0000-0000DF110000}"/>
    <cellStyle name="Comma 2 11 9" xfId="2884" xr:uid="{00000000-0005-0000-0000-0000E0110000}"/>
    <cellStyle name="Comma 2 12" xfId="139" xr:uid="{00000000-0005-0000-0000-0000E1110000}"/>
    <cellStyle name="Comma 2 12 10" xfId="28853" xr:uid="{00000000-0005-0000-0000-0000E2110000}"/>
    <cellStyle name="Comma 2 12 11" xfId="54815" xr:uid="{00000000-0005-0000-0000-0000E3110000}"/>
    <cellStyle name="Comma 2 12 12" xfId="55335" xr:uid="{00000000-0005-0000-0000-0000E4110000}"/>
    <cellStyle name="Comma 2 12 13" xfId="1114" xr:uid="{00000000-0005-0000-0000-0000E5110000}"/>
    <cellStyle name="Comma 2 12 2" xfId="1262" xr:uid="{00000000-0005-0000-0000-0000E6110000}"/>
    <cellStyle name="Comma 2 12 2 10" xfId="55876" xr:uid="{00000000-0005-0000-0000-0000E7110000}"/>
    <cellStyle name="Comma 2 12 2 2" xfId="2344" xr:uid="{00000000-0005-0000-0000-0000E8110000}"/>
    <cellStyle name="Comma 2 12 2 2 2" xfId="6672" xr:uid="{00000000-0005-0000-0000-0000E9110000}"/>
    <cellStyle name="Comma 2 12 2 2 2 2" xfId="13164" xr:uid="{00000000-0005-0000-0000-0000EA110000}"/>
    <cellStyle name="Comma 2 12 2 2 2 2 2" xfId="28312" xr:uid="{00000000-0005-0000-0000-0000EB110000}"/>
    <cellStyle name="Comma 2 12 2 2 2 2 2 2" xfId="54280" xr:uid="{00000000-0005-0000-0000-0000EC110000}"/>
    <cellStyle name="Comma 2 12 2 2 2 2 3" xfId="39132" xr:uid="{00000000-0005-0000-0000-0000ED110000}"/>
    <cellStyle name="Comma 2 12 2 2 2 3" xfId="21820" xr:uid="{00000000-0005-0000-0000-0000EE110000}"/>
    <cellStyle name="Comma 2 12 2 2 2 3 2" xfId="47788" xr:uid="{00000000-0005-0000-0000-0000EF110000}"/>
    <cellStyle name="Comma 2 12 2 2 2 4" xfId="17492" xr:uid="{00000000-0005-0000-0000-0000F0110000}"/>
    <cellStyle name="Comma 2 12 2 2 2 4 2" xfId="43460" xr:uid="{00000000-0005-0000-0000-0000F1110000}"/>
    <cellStyle name="Comma 2 12 2 2 2 5" xfId="32640" xr:uid="{00000000-0005-0000-0000-0000F2110000}"/>
    <cellStyle name="Comma 2 12 2 2 2 6" xfId="59122" xr:uid="{00000000-0005-0000-0000-0000F3110000}"/>
    <cellStyle name="Comma 2 12 2 2 3" xfId="11000" xr:uid="{00000000-0005-0000-0000-0000F4110000}"/>
    <cellStyle name="Comma 2 12 2 2 3 2" xfId="26148" xr:uid="{00000000-0005-0000-0000-0000F5110000}"/>
    <cellStyle name="Comma 2 12 2 2 3 2 2" xfId="52116" xr:uid="{00000000-0005-0000-0000-0000F6110000}"/>
    <cellStyle name="Comma 2 12 2 2 3 3" xfId="36968" xr:uid="{00000000-0005-0000-0000-0000F7110000}"/>
    <cellStyle name="Comma 2 12 2 2 4" xfId="8836" xr:uid="{00000000-0005-0000-0000-0000F8110000}"/>
    <cellStyle name="Comma 2 12 2 2 4 2" xfId="23984" xr:uid="{00000000-0005-0000-0000-0000F9110000}"/>
    <cellStyle name="Comma 2 12 2 2 4 2 2" xfId="49952" xr:uid="{00000000-0005-0000-0000-0000FA110000}"/>
    <cellStyle name="Comma 2 12 2 2 4 3" xfId="34804" xr:uid="{00000000-0005-0000-0000-0000FB110000}"/>
    <cellStyle name="Comma 2 12 2 2 5" xfId="19656" xr:uid="{00000000-0005-0000-0000-0000FC110000}"/>
    <cellStyle name="Comma 2 12 2 2 5 2" xfId="45624" xr:uid="{00000000-0005-0000-0000-0000FD110000}"/>
    <cellStyle name="Comma 2 12 2 2 6" xfId="15328" xr:uid="{00000000-0005-0000-0000-0000FE110000}"/>
    <cellStyle name="Comma 2 12 2 2 6 2" xfId="41296" xr:uid="{00000000-0005-0000-0000-0000FF110000}"/>
    <cellStyle name="Comma 2 12 2 2 7" xfId="4508" xr:uid="{00000000-0005-0000-0000-000000120000}"/>
    <cellStyle name="Comma 2 12 2 2 8" xfId="30476" xr:uid="{00000000-0005-0000-0000-000001120000}"/>
    <cellStyle name="Comma 2 12 2 2 9" xfId="56958" xr:uid="{00000000-0005-0000-0000-000002120000}"/>
    <cellStyle name="Comma 2 12 2 3" xfId="5590" xr:uid="{00000000-0005-0000-0000-000003120000}"/>
    <cellStyle name="Comma 2 12 2 3 2" xfId="12082" xr:uid="{00000000-0005-0000-0000-000004120000}"/>
    <cellStyle name="Comma 2 12 2 3 2 2" xfId="27230" xr:uid="{00000000-0005-0000-0000-000005120000}"/>
    <cellStyle name="Comma 2 12 2 3 2 2 2" xfId="53198" xr:uid="{00000000-0005-0000-0000-000006120000}"/>
    <cellStyle name="Comma 2 12 2 3 2 3" xfId="38050" xr:uid="{00000000-0005-0000-0000-000007120000}"/>
    <cellStyle name="Comma 2 12 2 3 3" xfId="20738" xr:uid="{00000000-0005-0000-0000-000008120000}"/>
    <cellStyle name="Comma 2 12 2 3 3 2" xfId="46706" xr:uid="{00000000-0005-0000-0000-000009120000}"/>
    <cellStyle name="Comma 2 12 2 3 4" xfId="16410" xr:uid="{00000000-0005-0000-0000-00000A120000}"/>
    <cellStyle name="Comma 2 12 2 3 4 2" xfId="42378" xr:uid="{00000000-0005-0000-0000-00000B120000}"/>
    <cellStyle name="Comma 2 12 2 3 5" xfId="31558" xr:uid="{00000000-0005-0000-0000-00000C120000}"/>
    <cellStyle name="Comma 2 12 2 3 6" xfId="58040" xr:uid="{00000000-0005-0000-0000-00000D120000}"/>
    <cellStyle name="Comma 2 12 2 4" xfId="9918" xr:uid="{00000000-0005-0000-0000-00000E120000}"/>
    <cellStyle name="Comma 2 12 2 4 2" xfId="25066" xr:uid="{00000000-0005-0000-0000-00000F120000}"/>
    <cellStyle name="Comma 2 12 2 4 2 2" xfId="51034" xr:uid="{00000000-0005-0000-0000-000010120000}"/>
    <cellStyle name="Comma 2 12 2 4 3" xfId="35886" xr:uid="{00000000-0005-0000-0000-000011120000}"/>
    <cellStyle name="Comma 2 12 2 5" xfId="7754" xr:uid="{00000000-0005-0000-0000-000012120000}"/>
    <cellStyle name="Comma 2 12 2 5 2" xfId="22902" xr:uid="{00000000-0005-0000-0000-000013120000}"/>
    <cellStyle name="Comma 2 12 2 5 2 2" xfId="48870" xr:uid="{00000000-0005-0000-0000-000014120000}"/>
    <cellStyle name="Comma 2 12 2 5 3" xfId="33722" xr:uid="{00000000-0005-0000-0000-000015120000}"/>
    <cellStyle name="Comma 2 12 2 6" xfId="18574" xr:uid="{00000000-0005-0000-0000-000016120000}"/>
    <cellStyle name="Comma 2 12 2 6 2" xfId="44542" xr:uid="{00000000-0005-0000-0000-000017120000}"/>
    <cellStyle name="Comma 2 12 2 7" xfId="14246" xr:uid="{00000000-0005-0000-0000-000018120000}"/>
    <cellStyle name="Comma 2 12 2 7 2" xfId="40214" xr:uid="{00000000-0005-0000-0000-000019120000}"/>
    <cellStyle name="Comma 2 12 2 8" xfId="3426" xr:uid="{00000000-0005-0000-0000-00001A120000}"/>
    <cellStyle name="Comma 2 12 2 9" xfId="29394" xr:uid="{00000000-0005-0000-0000-00001B120000}"/>
    <cellStyle name="Comma 2 12 3" xfId="1803" xr:uid="{00000000-0005-0000-0000-00001C120000}"/>
    <cellStyle name="Comma 2 12 3 2" xfId="6131" xr:uid="{00000000-0005-0000-0000-00001D120000}"/>
    <cellStyle name="Comma 2 12 3 2 2" xfId="12623" xr:uid="{00000000-0005-0000-0000-00001E120000}"/>
    <cellStyle name="Comma 2 12 3 2 2 2" xfId="27771" xr:uid="{00000000-0005-0000-0000-00001F120000}"/>
    <cellStyle name="Comma 2 12 3 2 2 2 2" xfId="53739" xr:uid="{00000000-0005-0000-0000-000020120000}"/>
    <cellStyle name="Comma 2 12 3 2 2 3" xfId="38591" xr:uid="{00000000-0005-0000-0000-000021120000}"/>
    <cellStyle name="Comma 2 12 3 2 3" xfId="21279" xr:uid="{00000000-0005-0000-0000-000022120000}"/>
    <cellStyle name="Comma 2 12 3 2 3 2" xfId="47247" xr:uid="{00000000-0005-0000-0000-000023120000}"/>
    <cellStyle name="Comma 2 12 3 2 4" xfId="16951" xr:uid="{00000000-0005-0000-0000-000024120000}"/>
    <cellStyle name="Comma 2 12 3 2 4 2" xfId="42919" xr:uid="{00000000-0005-0000-0000-000025120000}"/>
    <cellStyle name="Comma 2 12 3 2 5" xfId="32099" xr:uid="{00000000-0005-0000-0000-000026120000}"/>
    <cellStyle name="Comma 2 12 3 2 6" xfId="58581" xr:uid="{00000000-0005-0000-0000-000027120000}"/>
    <cellStyle name="Comma 2 12 3 3" xfId="10459" xr:uid="{00000000-0005-0000-0000-000028120000}"/>
    <cellStyle name="Comma 2 12 3 3 2" xfId="25607" xr:uid="{00000000-0005-0000-0000-000029120000}"/>
    <cellStyle name="Comma 2 12 3 3 2 2" xfId="51575" xr:uid="{00000000-0005-0000-0000-00002A120000}"/>
    <cellStyle name="Comma 2 12 3 3 3" xfId="36427" xr:uid="{00000000-0005-0000-0000-00002B120000}"/>
    <cellStyle name="Comma 2 12 3 4" xfId="8295" xr:uid="{00000000-0005-0000-0000-00002C120000}"/>
    <cellStyle name="Comma 2 12 3 4 2" xfId="23443" xr:uid="{00000000-0005-0000-0000-00002D120000}"/>
    <cellStyle name="Comma 2 12 3 4 2 2" xfId="49411" xr:uid="{00000000-0005-0000-0000-00002E120000}"/>
    <cellStyle name="Comma 2 12 3 4 3" xfId="34263" xr:uid="{00000000-0005-0000-0000-00002F120000}"/>
    <cellStyle name="Comma 2 12 3 5" xfId="19115" xr:uid="{00000000-0005-0000-0000-000030120000}"/>
    <cellStyle name="Comma 2 12 3 5 2" xfId="45083" xr:uid="{00000000-0005-0000-0000-000031120000}"/>
    <cellStyle name="Comma 2 12 3 6" xfId="14787" xr:uid="{00000000-0005-0000-0000-000032120000}"/>
    <cellStyle name="Comma 2 12 3 6 2" xfId="40755" xr:uid="{00000000-0005-0000-0000-000033120000}"/>
    <cellStyle name="Comma 2 12 3 7" xfId="3967" xr:uid="{00000000-0005-0000-0000-000034120000}"/>
    <cellStyle name="Comma 2 12 3 8" xfId="29935" xr:uid="{00000000-0005-0000-0000-000035120000}"/>
    <cellStyle name="Comma 2 12 3 9" xfId="56417" xr:uid="{00000000-0005-0000-0000-000036120000}"/>
    <cellStyle name="Comma 2 12 4" xfId="5049" xr:uid="{00000000-0005-0000-0000-000037120000}"/>
    <cellStyle name="Comma 2 12 4 2" xfId="11541" xr:uid="{00000000-0005-0000-0000-000038120000}"/>
    <cellStyle name="Comma 2 12 4 2 2" xfId="26689" xr:uid="{00000000-0005-0000-0000-000039120000}"/>
    <cellStyle name="Comma 2 12 4 2 2 2" xfId="52657" xr:uid="{00000000-0005-0000-0000-00003A120000}"/>
    <cellStyle name="Comma 2 12 4 2 3" xfId="37509" xr:uid="{00000000-0005-0000-0000-00003B120000}"/>
    <cellStyle name="Comma 2 12 4 3" xfId="20197" xr:uid="{00000000-0005-0000-0000-00003C120000}"/>
    <cellStyle name="Comma 2 12 4 3 2" xfId="46165" xr:uid="{00000000-0005-0000-0000-00003D120000}"/>
    <cellStyle name="Comma 2 12 4 4" xfId="15869" xr:uid="{00000000-0005-0000-0000-00003E120000}"/>
    <cellStyle name="Comma 2 12 4 4 2" xfId="41837" xr:uid="{00000000-0005-0000-0000-00003F120000}"/>
    <cellStyle name="Comma 2 12 4 5" xfId="31017" xr:uid="{00000000-0005-0000-0000-000040120000}"/>
    <cellStyle name="Comma 2 12 4 6" xfId="57499" xr:uid="{00000000-0005-0000-0000-000041120000}"/>
    <cellStyle name="Comma 2 12 5" xfId="9377" xr:uid="{00000000-0005-0000-0000-000042120000}"/>
    <cellStyle name="Comma 2 12 5 2" xfId="24525" xr:uid="{00000000-0005-0000-0000-000043120000}"/>
    <cellStyle name="Comma 2 12 5 2 2" xfId="50493" xr:uid="{00000000-0005-0000-0000-000044120000}"/>
    <cellStyle name="Comma 2 12 5 3" xfId="35345" xr:uid="{00000000-0005-0000-0000-000045120000}"/>
    <cellStyle name="Comma 2 12 6" xfId="7213" xr:uid="{00000000-0005-0000-0000-000046120000}"/>
    <cellStyle name="Comma 2 12 6 2" xfId="22361" xr:uid="{00000000-0005-0000-0000-000047120000}"/>
    <cellStyle name="Comma 2 12 6 2 2" xfId="48329" xr:uid="{00000000-0005-0000-0000-000048120000}"/>
    <cellStyle name="Comma 2 12 6 3" xfId="33181" xr:uid="{00000000-0005-0000-0000-000049120000}"/>
    <cellStyle name="Comma 2 12 7" xfId="18033" xr:uid="{00000000-0005-0000-0000-00004A120000}"/>
    <cellStyle name="Comma 2 12 7 2" xfId="44001" xr:uid="{00000000-0005-0000-0000-00004B120000}"/>
    <cellStyle name="Comma 2 12 8" xfId="13705" xr:uid="{00000000-0005-0000-0000-00004C120000}"/>
    <cellStyle name="Comma 2 12 8 2" xfId="39673" xr:uid="{00000000-0005-0000-0000-00004D120000}"/>
    <cellStyle name="Comma 2 12 9" xfId="2885" xr:uid="{00000000-0005-0000-0000-00004E120000}"/>
    <cellStyle name="Comma 2 13" xfId="140" xr:uid="{00000000-0005-0000-0000-00004F120000}"/>
    <cellStyle name="Comma 2 13 10" xfId="28854" xr:uid="{00000000-0005-0000-0000-000050120000}"/>
    <cellStyle name="Comma 2 13 11" xfId="54816" xr:uid="{00000000-0005-0000-0000-000051120000}"/>
    <cellStyle name="Comma 2 13 12" xfId="55336" xr:uid="{00000000-0005-0000-0000-000052120000}"/>
    <cellStyle name="Comma 2 13 13" xfId="1154" xr:uid="{00000000-0005-0000-0000-000053120000}"/>
    <cellStyle name="Comma 2 13 2" xfId="1263" xr:uid="{00000000-0005-0000-0000-000054120000}"/>
    <cellStyle name="Comma 2 13 2 10" xfId="55877" xr:uid="{00000000-0005-0000-0000-000055120000}"/>
    <cellStyle name="Comma 2 13 2 2" xfId="2345" xr:uid="{00000000-0005-0000-0000-000056120000}"/>
    <cellStyle name="Comma 2 13 2 2 2" xfId="6673" xr:uid="{00000000-0005-0000-0000-000057120000}"/>
    <cellStyle name="Comma 2 13 2 2 2 2" xfId="13165" xr:uid="{00000000-0005-0000-0000-000058120000}"/>
    <cellStyle name="Comma 2 13 2 2 2 2 2" xfId="28313" xr:uid="{00000000-0005-0000-0000-000059120000}"/>
    <cellStyle name="Comma 2 13 2 2 2 2 2 2" xfId="54281" xr:uid="{00000000-0005-0000-0000-00005A120000}"/>
    <cellStyle name="Comma 2 13 2 2 2 2 3" xfId="39133" xr:uid="{00000000-0005-0000-0000-00005B120000}"/>
    <cellStyle name="Comma 2 13 2 2 2 3" xfId="21821" xr:uid="{00000000-0005-0000-0000-00005C120000}"/>
    <cellStyle name="Comma 2 13 2 2 2 3 2" xfId="47789" xr:uid="{00000000-0005-0000-0000-00005D120000}"/>
    <cellStyle name="Comma 2 13 2 2 2 4" xfId="17493" xr:uid="{00000000-0005-0000-0000-00005E120000}"/>
    <cellStyle name="Comma 2 13 2 2 2 4 2" xfId="43461" xr:uid="{00000000-0005-0000-0000-00005F120000}"/>
    <cellStyle name="Comma 2 13 2 2 2 5" xfId="32641" xr:uid="{00000000-0005-0000-0000-000060120000}"/>
    <cellStyle name="Comma 2 13 2 2 2 6" xfId="59123" xr:uid="{00000000-0005-0000-0000-000061120000}"/>
    <cellStyle name="Comma 2 13 2 2 3" xfId="11001" xr:uid="{00000000-0005-0000-0000-000062120000}"/>
    <cellStyle name="Comma 2 13 2 2 3 2" xfId="26149" xr:uid="{00000000-0005-0000-0000-000063120000}"/>
    <cellStyle name="Comma 2 13 2 2 3 2 2" xfId="52117" xr:uid="{00000000-0005-0000-0000-000064120000}"/>
    <cellStyle name="Comma 2 13 2 2 3 3" xfId="36969" xr:uid="{00000000-0005-0000-0000-000065120000}"/>
    <cellStyle name="Comma 2 13 2 2 4" xfId="8837" xr:uid="{00000000-0005-0000-0000-000066120000}"/>
    <cellStyle name="Comma 2 13 2 2 4 2" xfId="23985" xr:uid="{00000000-0005-0000-0000-000067120000}"/>
    <cellStyle name="Comma 2 13 2 2 4 2 2" xfId="49953" xr:uid="{00000000-0005-0000-0000-000068120000}"/>
    <cellStyle name="Comma 2 13 2 2 4 3" xfId="34805" xr:uid="{00000000-0005-0000-0000-000069120000}"/>
    <cellStyle name="Comma 2 13 2 2 5" xfId="19657" xr:uid="{00000000-0005-0000-0000-00006A120000}"/>
    <cellStyle name="Comma 2 13 2 2 5 2" xfId="45625" xr:uid="{00000000-0005-0000-0000-00006B120000}"/>
    <cellStyle name="Comma 2 13 2 2 6" xfId="15329" xr:uid="{00000000-0005-0000-0000-00006C120000}"/>
    <cellStyle name="Comma 2 13 2 2 6 2" xfId="41297" xr:uid="{00000000-0005-0000-0000-00006D120000}"/>
    <cellStyle name="Comma 2 13 2 2 7" xfId="4509" xr:uid="{00000000-0005-0000-0000-00006E120000}"/>
    <cellStyle name="Comma 2 13 2 2 8" xfId="30477" xr:uid="{00000000-0005-0000-0000-00006F120000}"/>
    <cellStyle name="Comma 2 13 2 2 9" xfId="56959" xr:uid="{00000000-0005-0000-0000-000070120000}"/>
    <cellStyle name="Comma 2 13 2 3" xfId="5591" xr:uid="{00000000-0005-0000-0000-000071120000}"/>
    <cellStyle name="Comma 2 13 2 3 2" xfId="12083" xr:uid="{00000000-0005-0000-0000-000072120000}"/>
    <cellStyle name="Comma 2 13 2 3 2 2" xfId="27231" xr:uid="{00000000-0005-0000-0000-000073120000}"/>
    <cellStyle name="Comma 2 13 2 3 2 2 2" xfId="53199" xr:uid="{00000000-0005-0000-0000-000074120000}"/>
    <cellStyle name="Comma 2 13 2 3 2 3" xfId="38051" xr:uid="{00000000-0005-0000-0000-000075120000}"/>
    <cellStyle name="Comma 2 13 2 3 3" xfId="20739" xr:uid="{00000000-0005-0000-0000-000076120000}"/>
    <cellStyle name="Comma 2 13 2 3 3 2" xfId="46707" xr:uid="{00000000-0005-0000-0000-000077120000}"/>
    <cellStyle name="Comma 2 13 2 3 4" xfId="16411" xr:uid="{00000000-0005-0000-0000-000078120000}"/>
    <cellStyle name="Comma 2 13 2 3 4 2" xfId="42379" xr:uid="{00000000-0005-0000-0000-000079120000}"/>
    <cellStyle name="Comma 2 13 2 3 5" xfId="31559" xr:uid="{00000000-0005-0000-0000-00007A120000}"/>
    <cellStyle name="Comma 2 13 2 3 6" xfId="58041" xr:uid="{00000000-0005-0000-0000-00007B120000}"/>
    <cellStyle name="Comma 2 13 2 4" xfId="9919" xr:uid="{00000000-0005-0000-0000-00007C120000}"/>
    <cellStyle name="Comma 2 13 2 4 2" xfId="25067" xr:uid="{00000000-0005-0000-0000-00007D120000}"/>
    <cellStyle name="Comma 2 13 2 4 2 2" xfId="51035" xr:uid="{00000000-0005-0000-0000-00007E120000}"/>
    <cellStyle name="Comma 2 13 2 4 3" xfId="35887" xr:uid="{00000000-0005-0000-0000-00007F120000}"/>
    <cellStyle name="Comma 2 13 2 5" xfId="7755" xr:uid="{00000000-0005-0000-0000-000080120000}"/>
    <cellStyle name="Comma 2 13 2 5 2" xfId="22903" xr:uid="{00000000-0005-0000-0000-000081120000}"/>
    <cellStyle name="Comma 2 13 2 5 2 2" xfId="48871" xr:uid="{00000000-0005-0000-0000-000082120000}"/>
    <cellStyle name="Comma 2 13 2 5 3" xfId="33723" xr:uid="{00000000-0005-0000-0000-000083120000}"/>
    <cellStyle name="Comma 2 13 2 6" xfId="18575" xr:uid="{00000000-0005-0000-0000-000084120000}"/>
    <cellStyle name="Comma 2 13 2 6 2" xfId="44543" xr:uid="{00000000-0005-0000-0000-000085120000}"/>
    <cellStyle name="Comma 2 13 2 7" xfId="14247" xr:uid="{00000000-0005-0000-0000-000086120000}"/>
    <cellStyle name="Comma 2 13 2 7 2" xfId="40215" xr:uid="{00000000-0005-0000-0000-000087120000}"/>
    <cellStyle name="Comma 2 13 2 8" xfId="3427" xr:uid="{00000000-0005-0000-0000-000088120000}"/>
    <cellStyle name="Comma 2 13 2 9" xfId="29395" xr:uid="{00000000-0005-0000-0000-000089120000}"/>
    <cellStyle name="Comma 2 13 3" xfId="1804" xr:uid="{00000000-0005-0000-0000-00008A120000}"/>
    <cellStyle name="Comma 2 13 3 2" xfId="6132" xr:uid="{00000000-0005-0000-0000-00008B120000}"/>
    <cellStyle name="Comma 2 13 3 2 2" xfId="12624" xr:uid="{00000000-0005-0000-0000-00008C120000}"/>
    <cellStyle name="Comma 2 13 3 2 2 2" xfId="27772" xr:uid="{00000000-0005-0000-0000-00008D120000}"/>
    <cellStyle name="Comma 2 13 3 2 2 2 2" xfId="53740" xr:uid="{00000000-0005-0000-0000-00008E120000}"/>
    <cellStyle name="Comma 2 13 3 2 2 3" xfId="38592" xr:uid="{00000000-0005-0000-0000-00008F120000}"/>
    <cellStyle name="Comma 2 13 3 2 3" xfId="21280" xr:uid="{00000000-0005-0000-0000-000090120000}"/>
    <cellStyle name="Comma 2 13 3 2 3 2" xfId="47248" xr:uid="{00000000-0005-0000-0000-000091120000}"/>
    <cellStyle name="Comma 2 13 3 2 4" xfId="16952" xr:uid="{00000000-0005-0000-0000-000092120000}"/>
    <cellStyle name="Comma 2 13 3 2 4 2" xfId="42920" xr:uid="{00000000-0005-0000-0000-000093120000}"/>
    <cellStyle name="Comma 2 13 3 2 5" xfId="32100" xr:uid="{00000000-0005-0000-0000-000094120000}"/>
    <cellStyle name="Comma 2 13 3 2 6" xfId="58582" xr:uid="{00000000-0005-0000-0000-000095120000}"/>
    <cellStyle name="Comma 2 13 3 3" xfId="10460" xr:uid="{00000000-0005-0000-0000-000096120000}"/>
    <cellStyle name="Comma 2 13 3 3 2" xfId="25608" xr:uid="{00000000-0005-0000-0000-000097120000}"/>
    <cellStyle name="Comma 2 13 3 3 2 2" xfId="51576" xr:uid="{00000000-0005-0000-0000-000098120000}"/>
    <cellStyle name="Comma 2 13 3 3 3" xfId="36428" xr:uid="{00000000-0005-0000-0000-000099120000}"/>
    <cellStyle name="Comma 2 13 3 4" xfId="8296" xr:uid="{00000000-0005-0000-0000-00009A120000}"/>
    <cellStyle name="Comma 2 13 3 4 2" xfId="23444" xr:uid="{00000000-0005-0000-0000-00009B120000}"/>
    <cellStyle name="Comma 2 13 3 4 2 2" xfId="49412" xr:uid="{00000000-0005-0000-0000-00009C120000}"/>
    <cellStyle name="Comma 2 13 3 4 3" xfId="34264" xr:uid="{00000000-0005-0000-0000-00009D120000}"/>
    <cellStyle name="Comma 2 13 3 5" xfId="19116" xr:uid="{00000000-0005-0000-0000-00009E120000}"/>
    <cellStyle name="Comma 2 13 3 5 2" xfId="45084" xr:uid="{00000000-0005-0000-0000-00009F120000}"/>
    <cellStyle name="Comma 2 13 3 6" xfId="14788" xr:uid="{00000000-0005-0000-0000-0000A0120000}"/>
    <cellStyle name="Comma 2 13 3 6 2" xfId="40756" xr:uid="{00000000-0005-0000-0000-0000A1120000}"/>
    <cellStyle name="Comma 2 13 3 7" xfId="3968" xr:uid="{00000000-0005-0000-0000-0000A2120000}"/>
    <cellStyle name="Comma 2 13 3 8" xfId="29936" xr:uid="{00000000-0005-0000-0000-0000A3120000}"/>
    <cellStyle name="Comma 2 13 3 9" xfId="56418" xr:uid="{00000000-0005-0000-0000-0000A4120000}"/>
    <cellStyle name="Comma 2 13 4" xfId="5050" xr:uid="{00000000-0005-0000-0000-0000A5120000}"/>
    <cellStyle name="Comma 2 13 4 2" xfId="11542" xr:uid="{00000000-0005-0000-0000-0000A6120000}"/>
    <cellStyle name="Comma 2 13 4 2 2" xfId="26690" xr:uid="{00000000-0005-0000-0000-0000A7120000}"/>
    <cellStyle name="Comma 2 13 4 2 2 2" xfId="52658" xr:uid="{00000000-0005-0000-0000-0000A8120000}"/>
    <cellStyle name="Comma 2 13 4 2 3" xfId="37510" xr:uid="{00000000-0005-0000-0000-0000A9120000}"/>
    <cellStyle name="Comma 2 13 4 3" xfId="20198" xr:uid="{00000000-0005-0000-0000-0000AA120000}"/>
    <cellStyle name="Comma 2 13 4 3 2" xfId="46166" xr:uid="{00000000-0005-0000-0000-0000AB120000}"/>
    <cellStyle name="Comma 2 13 4 4" xfId="15870" xr:uid="{00000000-0005-0000-0000-0000AC120000}"/>
    <cellStyle name="Comma 2 13 4 4 2" xfId="41838" xr:uid="{00000000-0005-0000-0000-0000AD120000}"/>
    <cellStyle name="Comma 2 13 4 5" xfId="31018" xr:uid="{00000000-0005-0000-0000-0000AE120000}"/>
    <cellStyle name="Comma 2 13 4 6" xfId="57500" xr:uid="{00000000-0005-0000-0000-0000AF120000}"/>
    <cellStyle name="Comma 2 13 5" xfId="9378" xr:uid="{00000000-0005-0000-0000-0000B0120000}"/>
    <cellStyle name="Comma 2 13 5 2" xfId="24526" xr:uid="{00000000-0005-0000-0000-0000B1120000}"/>
    <cellStyle name="Comma 2 13 5 2 2" xfId="50494" xr:uid="{00000000-0005-0000-0000-0000B2120000}"/>
    <cellStyle name="Comma 2 13 5 3" xfId="35346" xr:uid="{00000000-0005-0000-0000-0000B3120000}"/>
    <cellStyle name="Comma 2 13 6" xfId="7214" xr:uid="{00000000-0005-0000-0000-0000B4120000}"/>
    <cellStyle name="Comma 2 13 6 2" xfId="22362" xr:uid="{00000000-0005-0000-0000-0000B5120000}"/>
    <cellStyle name="Comma 2 13 6 2 2" xfId="48330" xr:uid="{00000000-0005-0000-0000-0000B6120000}"/>
    <cellStyle name="Comma 2 13 6 3" xfId="33182" xr:uid="{00000000-0005-0000-0000-0000B7120000}"/>
    <cellStyle name="Comma 2 13 7" xfId="18034" xr:uid="{00000000-0005-0000-0000-0000B8120000}"/>
    <cellStyle name="Comma 2 13 7 2" xfId="44002" xr:uid="{00000000-0005-0000-0000-0000B9120000}"/>
    <cellStyle name="Comma 2 13 8" xfId="13706" xr:uid="{00000000-0005-0000-0000-0000BA120000}"/>
    <cellStyle name="Comma 2 13 8 2" xfId="39674" xr:uid="{00000000-0005-0000-0000-0000BB120000}"/>
    <cellStyle name="Comma 2 13 9" xfId="2886" xr:uid="{00000000-0005-0000-0000-0000BC120000}"/>
    <cellStyle name="Comma 2 14" xfId="1259" xr:uid="{00000000-0005-0000-0000-0000BD120000}"/>
    <cellStyle name="Comma 2 14 10" xfId="55873" xr:uid="{00000000-0005-0000-0000-0000BE120000}"/>
    <cellStyle name="Comma 2 14 2" xfId="2341" xr:uid="{00000000-0005-0000-0000-0000BF120000}"/>
    <cellStyle name="Comma 2 14 2 2" xfId="6669" xr:uid="{00000000-0005-0000-0000-0000C0120000}"/>
    <cellStyle name="Comma 2 14 2 2 2" xfId="13161" xr:uid="{00000000-0005-0000-0000-0000C1120000}"/>
    <cellStyle name="Comma 2 14 2 2 2 2" xfId="28309" xr:uid="{00000000-0005-0000-0000-0000C2120000}"/>
    <cellStyle name="Comma 2 14 2 2 2 2 2" xfId="54277" xr:uid="{00000000-0005-0000-0000-0000C3120000}"/>
    <cellStyle name="Comma 2 14 2 2 2 3" xfId="39129" xr:uid="{00000000-0005-0000-0000-0000C4120000}"/>
    <cellStyle name="Comma 2 14 2 2 3" xfId="21817" xr:uid="{00000000-0005-0000-0000-0000C5120000}"/>
    <cellStyle name="Comma 2 14 2 2 3 2" xfId="47785" xr:uid="{00000000-0005-0000-0000-0000C6120000}"/>
    <cellStyle name="Comma 2 14 2 2 4" xfId="17489" xr:uid="{00000000-0005-0000-0000-0000C7120000}"/>
    <cellStyle name="Comma 2 14 2 2 4 2" xfId="43457" xr:uid="{00000000-0005-0000-0000-0000C8120000}"/>
    <cellStyle name="Comma 2 14 2 2 5" xfId="32637" xr:uid="{00000000-0005-0000-0000-0000C9120000}"/>
    <cellStyle name="Comma 2 14 2 2 6" xfId="59119" xr:uid="{00000000-0005-0000-0000-0000CA120000}"/>
    <cellStyle name="Comma 2 14 2 3" xfId="10997" xr:uid="{00000000-0005-0000-0000-0000CB120000}"/>
    <cellStyle name="Comma 2 14 2 3 2" xfId="26145" xr:uid="{00000000-0005-0000-0000-0000CC120000}"/>
    <cellStyle name="Comma 2 14 2 3 2 2" xfId="52113" xr:uid="{00000000-0005-0000-0000-0000CD120000}"/>
    <cellStyle name="Comma 2 14 2 3 3" xfId="36965" xr:uid="{00000000-0005-0000-0000-0000CE120000}"/>
    <cellStyle name="Comma 2 14 2 4" xfId="8833" xr:uid="{00000000-0005-0000-0000-0000CF120000}"/>
    <cellStyle name="Comma 2 14 2 4 2" xfId="23981" xr:uid="{00000000-0005-0000-0000-0000D0120000}"/>
    <cellStyle name="Comma 2 14 2 4 2 2" xfId="49949" xr:uid="{00000000-0005-0000-0000-0000D1120000}"/>
    <cellStyle name="Comma 2 14 2 4 3" xfId="34801" xr:uid="{00000000-0005-0000-0000-0000D2120000}"/>
    <cellStyle name="Comma 2 14 2 5" xfId="19653" xr:uid="{00000000-0005-0000-0000-0000D3120000}"/>
    <cellStyle name="Comma 2 14 2 5 2" xfId="45621" xr:uid="{00000000-0005-0000-0000-0000D4120000}"/>
    <cellStyle name="Comma 2 14 2 6" xfId="15325" xr:uid="{00000000-0005-0000-0000-0000D5120000}"/>
    <cellStyle name="Comma 2 14 2 6 2" xfId="41293" xr:uid="{00000000-0005-0000-0000-0000D6120000}"/>
    <cellStyle name="Comma 2 14 2 7" xfId="4505" xr:uid="{00000000-0005-0000-0000-0000D7120000}"/>
    <cellStyle name="Comma 2 14 2 8" xfId="30473" xr:uid="{00000000-0005-0000-0000-0000D8120000}"/>
    <cellStyle name="Comma 2 14 2 9" xfId="56955" xr:uid="{00000000-0005-0000-0000-0000D9120000}"/>
    <cellStyle name="Comma 2 14 3" xfId="5587" xr:uid="{00000000-0005-0000-0000-0000DA120000}"/>
    <cellStyle name="Comma 2 14 3 2" xfId="12079" xr:uid="{00000000-0005-0000-0000-0000DB120000}"/>
    <cellStyle name="Comma 2 14 3 2 2" xfId="27227" xr:uid="{00000000-0005-0000-0000-0000DC120000}"/>
    <cellStyle name="Comma 2 14 3 2 2 2" xfId="53195" xr:uid="{00000000-0005-0000-0000-0000DD120000}"/>
    <cellStyle name="Comma 2 14 3 2 3" xfId="38047" xr:uid="{00000000-0005-0000-0000-0000DE120000}"/>
    <cellStyle name="Comma 2 14 3 3" xfId="20735" xr:uid="{00000000-0005-0000-0000-0000DF120000}"/>
    <cellStyle name="Comma 2 14 3 3 2" xfId="46703" xr:uid="{00000000-0005-0000-0000-0000E0120000}"/>
    <cellStyle name="Comma 2 14 3 4" xfId="16407" xr:uid="{00000000-0005-0000-0000-0000E1120000}"/>
    <cellStyle name="Comma 2 14 3 4 2" xfId="42375" xr:uid="{00000000-0005-0000-0000-0000E2120000}"/>
    <cellStyle name="Comma 2 14 3 5" xfId="31555" xr:uid="{00000000-0005-0000-0000-0000E3120000}"/>
    <cellStyle name="Comma 2 14 3 6" xfId="58037" xr:uid="{00000000-0005-0000-0000-0000E4120000}"/>
    <cellStyle name="Comma 2 14 4" xfId="9915" xr:uid="{00000000-0005-0000-0000-0000E5120000}"/>
    <cellStyle name="Comma 2 14 4 2" xfId="25063" xr:uid="{00000000-0005-0000-0000-0000E6120000}"/>
    <cellStyle name="Comma 2 14 4 2 2" xfId="51031" xr:uid="{00000000-0005-0000-0000-0000E7120000}"/>
    <cellStyle name="Comma 2 14 4 3" xfId="35883" xr:uid="{00000000-0005-0000-0000-0000E8120000}"/>
    <cellStyle name="Comma 2 14 5" xfId="7751" xr:uid="{00000000-0005-0000-0000-0000E9120000}"/>
    <cellStyle name="Comma 2 14 5 2" xfId="22899" xr:uid="{00000000-0005-0000-0000-0000EA120000}"/>
    <cellStyle name="Comma 2 14 5 2 2" xfId="48867" xr:uid="{00000000-0005-0000-0000-0000EB120000}"/>
    <cellStyle name="Comma 2 14 5 3" xfId="33719" xr:uid="{00000000-0005-0000-0000-0000EC120000}"/>
    <cellStyle name="Comma 2 14 6" xfId="18571" xr:uid="{00000000-0005-0000-0000-0000ED120000}"/>
    <cellStyle name="Comma 2 14 6 2" xfId="44539" xr:uid="{00000000-0005-0000-0000-0000EE120000}"/>
    <cellStyle name="Comma 2 14 7" xfId="14243" xr:uid="{00000000-0005-0000-0000-0000EF120000}"/>
    <cellStyle name="Comma 2 14 7 2" xfId="40211" xr:uid="{00000000-0005-0000-0000-0000F0120000}"/>
    <cellStyle name="Comma 2 14 8" xfId="3423" xr:uid="{00000000-0005-0000-0000-0000F1120000}"/>
    <cellStyle name="Comma 2 14 9" xfId="29391" xr:uid="{00000000-0005-0000-0000-0000F2120000}"/>
    <cellStyle name="Comma 2 15" xfId="1800" xr:uid="{00000000-0005-0000-0000-0000F3120000}"/>
    <cellStyle name="Comma 2 15 2" xfId="6128" xr:uid="{00000000-0005-0000-0000-0000F4120000}"/>
    <cellStyle name="Comma 2 15 2 2" xfId="12620" xr:uid="{00000000-0005-0000-0000-0000F5120000}"/>
    <cellStyle name="Comma 2 15 2 2 2" xfId="27768" xr:uid="{00000000-0005-0000-0000-0000F6120000}"/>
    <cellStyle name="Comma 2 15 2 2 2 2" xfId="53736" xr:uid="{00000000-0005-0000-0000-0000F7120000}"/>
    <cellStyle name="Comma 2 15 2 2 3" xfId="38588" xr:uid="{00000000-0005-0000-0000-0000F8120000}"/>
    <cellStyle name="Comma 2 15 2 3" xfId="21276" xr:uid="{00000000-0005-0000-0000-0000F9120000}"/>
    <cellStyle name="Comma 2 15 2 3 2" xfId="47244" xr:uid="{00000000-0005-0000-0000-0000FA120000}"/>
    <cellStyle name="Comma 2 15 2 4" xfId="16948" xr:uid="{00000000-0005-0000-0000-0000FB120000}"/>
    <cellStyle name="Comma 2 15 2 4 2" xfId="42916" xr:uid="{00000000-0005-0000-0000-0000FC120000}"/>
    <cellStyle name="Comma 2 15 2 5" xfId="32096" xr:uid="{00000000-0005-0000-0000-0000FD120000}"/>
    <cellStyle name="Comma 2 15 2 6" xfId="58578" xr:uid="{00000000-0005-0000-0000-0000FE120000}"/>
    <cellStyle name="Comma 2 15 3" xfId="10456" xr:uid="{00000000-0005-0000-0000-0000FF120000}"/>
    <cellStyle name="Comma 2 15 3 2" xfId="25604" xr:uid="{00000000-0005-0000-0000-000000130000}"/>
    <cellStyle name="Comma 2 15 3 2 2" xfId="51572" xr:uid="{00000000-0005-0000-0000-000001130000}"/>
    <cellStyle name="Comma 2 15 3 3" xfId="36424" xr:uid="{00000000-0005-0000-0000-000002130000}"/>
    <cellStyle name="Comma 2 15 4" xfId="8292" xr:uid="{00000000-0005-0000-0000-000003130000}"/>
    <cellStyle name="Comma 2 15 4 2" xfId="23440" xr:uid="{00000000-0005-0000-0000-000004130000}"/>
    <cellStyle name="Comma 2 15 4 2 2" xfId="49408" xr:uid="{00000000-0005-0000-0000-000005130000}"/>
    <cellStyle name="Comma 2 15 4 3" xfId="34260" xr:uid="{00000000-0005-0000-0000-000006130000}"/>
    <cellStyle name="Comma 2 15 5" xfId="19112" xr:uid="{00000000-0005-0000-0000-000007130000}"/>
    <cellStyle name="Comma 2 15 5 2" xfId="45080" xr:uid="{00000000-0005-0000-0000-000008130000}"/>
    <cellStyle name="Comma 2 15 6" xfId="14784" xr:uid="{00000000-0005-0000-0000-000009130000}"/>
    <cellStyle name="Comma 2 15 6 2" xfId="40752" xr:uid="{00000000-0005-0000-0000-00000A130000}"/>
    <cellStyle name="Comma 2 15 7" xfId="3964" xr:uid="{00000000-0005-0000-0000-00000B130000}"/>
    <cellStyle name="Comma 2 15 8" xfId="29932" xr:uid="{00000000-0005-0000-0000-00000C130000}"/>
    <cellStyle name="Comma 2 15 9" xfId="56414" xr:uid="{00000000-0005-0000-0000-00000D130000}"/>
    <cellStyle name="Comma 2 16" xfId="5046" xr:uid="{00000000-0005-0000-0000-00000E130000}"/>
    <cellStyle name="Comma 2 16 2" xfId="11538" xr:uid="{00000000-0005-0000-0000-00000F130000}"/>
    <cellStyle name="Comma 2 16 2 2" xfId="26686" xr:uid="{00000000-0005-0000-0000-000010130000}"/>
    <cellStyle name="Comma 2 16 2 2 2" xfId="52654" xr:uid="{00000000-0005-0000-0000-000011130000}"/>
    <cellStyle name="Comma 2 16 2 3" xfId="37506" xr:uid="{00000000-0005-0000-0000-000012130000}"/>
    <cellStyle name="Comma 2 16 3" xfId="20194" xr:uid="{00000000-0005-0000-0000-000013130000}"/>
    <cellStyle name="Comma 2 16 3 2" xfId="46162" xr:uid="{00000000-0005-0000-0000-000014130000}"/>
    <cellStyle name="Comma 2 16 4" xfId="15866" xr:uid="{00000000-0005-0000-0000-000015130000}"/>
    <cellStyle name="Comma 2 16 4 2" xfId="41834" xr:uid="{00000000-0005-0000-0000-000016130000}"/>
    <cellStyle name="Comma 2 16 5" xfId="31014" xr:uid="{00000000-0005-0000-0000-000017130000}"/>
    <cellStyle name="Comma 2 16 6" xfId="57496" xr:uid="{00000000-0005-0000-0000-000018130000}"/>
    <cellStyle name="Comma 2 17" xfId="9374" xr:uid="{00000000-0005-0000-0000-000019130000}"/>
    <cellStyle name="Comma 2 17 2" xfId="24522" xr:uid="{00000000-0005-0000-0000-00001A130000}"/>
    <cellStyle name="Comma 2 17 2 2" xfId="50490" xr:uid="{00000000-0005-0000-0000-00001B130000}"/>
    <cellStyle name="Comma 2 17 3" xfId="35342" xr:uid="{00000000-0005-0000-0000-00001C130000}"/>
    <cellStyle name="Comma 2 18" xfId="7210" xr:uid="{00000000-0005-0000-0000-00001D130000}"/>
    <cellStyle name="Comma 2 18 2" xfId="22358" xr:uid="{00000000-0005-0000-0000-00001E130000}"/>
    <cellStyle name="Comma 2 18 2 2" xfId="48326" xr:uid="{00000000-0005-0000-0000-00001F130000}"/>
    <cellStyle name="Comma 2 18 3" xfId="33178" xr:uid="{00000000-0005-0000-0000-000020130000}"/>
    <cellStyle name="Comma 2 19" xfId="18030" xr:uid="{00000000-0005-0000-0000-000021130000}"/>
    <cellStyle name="Comma 2 19 2" xfId="43998" xr:uid="{00000000-0005-0000-0000-000022130000}"/>
    <cellStyle name="Comma 2 2" xfId="141" xr:uid="{00000000-0005-0000-0000-000023130000}"/>
    <cellStyle name="Comma 2 2 10" xfId="2887" xr:uid="{00000000-0005-0000-0000-000024130000}"/>
    <cellStyle name="Comma 2 2 11" xfId="28855" xr:uid="{00000000-0005-0000-0000-000025130000}"/>
    <cellStyle name="Comma 2 2 12" xfId="54817" xr:uid="{00000000-0005-0000-0000-000026130000}"/>
    <cellStyle name="Comma 2 2 13" xfId="55337" xr:uid="{00000000-0005-0000-0000-000027130000}"/>
    <cellStyle name="Comma 2 2 14" xfId="714" xr:uid="{00000000-0005-0000-0000-000028130000}"/>
    <cellStyle name="Comma 2 2 2" xfId="142" xr:uid="{00000000-0005-0000-0000-000029130000}"/>
    <cellStyle name="Comma 2 2 2 10" xfId="28856" xr:uid="{00000000-0005-0000-0000-00002A130000}"/>
    <cellStyle name="Comma 2 2 2 11" xfId="54818" xr:uid="{00000000-0005-0000-0000-00002B130000}"/>
    <cellStyle name="Comma 2 2 2 12" xfId="55338" xr:uid="{00000000-0005-0000-0000-00002C130000}"/>
    <cellStyle name="Comma 2 2 2 13" xfId="1192" xr:uid="{00000000-0005-0000-0000-00002D130000}"/>
    <cellStyle name="Comma 2 2 2 2" xfId="1265" xr:uid="{00000000-0005-0000-0000-00002E130000}"/>
    <cellStyle name="Comma 2 2 2 2 10" xfId="55879" xr:uid="{00000000-0005-0000-0000-00002F130000}"/>
    <cellStyle name="Comma 2 2 2 2 2" xfId="2347" xr:uid="{00000000-0005-0000-0000-000030130000}"/>
    <cellStyle name="Comma 2 2 2 2 2 2" xfId="6675" xr:uid="{00000000-0005-0000-0000-000031130000}"/>
    <cellStyle name="Comma 2 2 2 2 2 2 2" xfId="13167" xr:uid="{00000000-0005-0000-0000-000032130000}"/>
    <cellStyle name="Comma 2 2 2 2 2 2 2 2" xfId="28315" xr:uid="{00000000-0005-0000-0000-000033130000}"/>
    <cellStyle name="Comma 2 2 2 2 2 2 2 2 2" xfId="54283" xr:uid="{00000000-0005-0000-0000-000034130000}"/>
    <cellStyle name="Comma 2 2 2 2 2 2 2 3" xfId="39135" xr:uid="{00000000-0005-0000-0000-000035130000}"/>
    <cellStyle name="Comma 2 2 2 2 2 2 3" xfId="21823" xr:uid="{00000000-0005-0000-0000-000036130000}"/>
    <cellStyle name="Comma 2 2 2 2 2 2 3 2" xfId="47791" xr:uid="{00000000-0005-0000-0000-000037130000}"/>
    <cellStyle name="Comma 2 2 2 2 2 2 4" xfId="17495" xr:uid="{00000000-0005-0000-0000-000038130000}"/>
    <cellStyle name="Comma 2 2 2 2 2 2 4 2" xfId="43463" xr:uid="{00000000-0005-0000-0000-000039130000}"/>
    <cellStyle name="Comma 2 2 2 2 2 2 5" xfId="32643" xr:uid="{00000000-0005-0000-0000-00003A130000}"/>
    <cellStyle name="Comma 2 2 2 2 2 2 6" xfId="59125" xr:uid="{00000000-0005-0000-0000-00003B130000}"/>
    <cellStyle name="Comma 2 2 2 2 2 3" xfId="11003" xr:uid="{00000000-0005-0000-0000-00003C130000}"/>
    <cellStyle name="Comma 2 2 2 2 2 3 2" xfId="26151" xr:uid="{00000000-0005-0000-0000-00003D130000}"/>
    <cellStyle name="Comma 2 2 2 2 2 3 2 2" xfId="52119" xr:uid="{00000000-0005-0000-0000-00003E130000}"/>
    <cellStyle name="Comma 2 2 2 2 2 3 3" xfId="36971" xr:uid="{00000000-0005-0000-0000-00003F130000}"/>
    <cellStyle name="Comma 2 2 2 2 2 4" xfId="8839" xr:uid="{00000000-0005-0000-0000-000040130000}"/>
    <cellStyle name="Comma 2 2 2 2 2 4 2" xfId="23987" xr:uid="{00000000-0005-0000-0000-000041130000}"/>
    <cellStyle name="Comma 2 2 2 2 2 4 2 2" xfId="49955" xr:uid="{00000000-0005-0000-0000-000042130000}"/>
    <cellStyle name="Comma 2 2 2 2 2 4 3" xfId="34807" xr:uid="{00000000-0005-0000-0000-000043130000}"/>
    <cellStyle name="Comma 2 2 2 2 2 5" xfId="19659" xr:uid="{00000000-0005-0000-0000-000044130000}"/>
    <cellStyle name="Comma 2 2 2 2 2 5 2" xfId="45627" xr:uid="{00000000-0005-0000-0000-000045130000}"/>
    <cellStyle name="Comma 2 2 2 2 2 6" xfId="15331" xr:uid="{00000000-0005-0000-0000-000046130000}"/>
    <cellStyle name="Comma 2 2 2 2 2 6 2" xfId="41299" xr:uid="{00000000-0005-0000-0000-000047130000}"/>
    <cellStyle name="Comma 2 2 2 2 2 7" xfId="4511" xr:uid="{00000000-0005-0000-0000-000048130000}"/>
    <cellStyle name="Comma 2 2 2 2 2 8" xfId="30479" xr:uid="{00000000-0005-0000-0000-000049130000}"/>
    <cellStyle name="Comma 2 2 2 2 2 9" xfId="56961" xr:uid="{00000000-0005-0000-0000-00004A130000}"/>
    <cellStyle name="Comma 2 2 2 2 3" xfId="5593" xr:uid="{00000000-0005-0000-0000-00004B130000}"/>
    <cellStyle name="Comma 2 2 2 2 3 2" xfId="12085" xr:uid="{00000000-0005-0000-0000-00004C130000}"/>
    <cellStyle name="Comma 2 2 2 2 3 2 2" xfId="27233" xr:uid="{00000000-0005-0000-0000-00004D130000}"/>
    <cellStyle name="Comma 2 2 2 2 3 2 2 2" xfId="53201" xr:uid="{00000000-0005-0000-0000-00004E130000}"/>
    <cellStyle name="Comma 2 2 2 2 3 2 3" xfId="38053" xr:uid="{00000000-0005-0000-0000-00004F130000}"/>
    <cellStyle name="Comma 2 2 2 2 3 3" xfId="20741" xr:uid="{00000000-0005-0000-0000-000050130000}"/>
    <cellStyle name="Comma 2 2 2 2 3 3 2" xfId="46709" xr:uid="{00000000-0005-0000-0000-000051130000}"/>
    <cellStyle name="Comma 2 2 2 2 3 4" xfId="16413" xr:uid="{00000000-0005-0000-0000-000052130000}"/>
    <cellStyle name="Comma 2 2 2 2 3 4 2" xfId="42381" xr:uid="{00000000-0005-0000-0000-000053130000}"/>
    <cellStyle name="Comma 2 2 2 2 3 5" xfId="31561" xr:uid="{00000000-0005-0000-0000-000054130000}"/>
    <cellStyle name="Comma 2 2 2 2 3 6" xfId="58043" xr:uid="{00000000-0005-0000-0000-000055130000}"/>
    <cellStyle name="Comma 2 2 2 2 4" xfId="9921" xr:uid="{00000000-0005-0000-0000-000056130000}"/>
    <cellStyle name="Comma 2 2 2 2 4 2" xfId="25069" xr:uid="{00000000-0005-0000-0000-000057130000}"/>
    <cellStyle name="Comma 2 2 2 2 4 2 2" xfId="51037" xr:uid="{00000000-0005-0000-0000-000058130000}"/>
    <cellStyle name="Comma 2 2 2 2 4 3" xfId="35889" xr:uid="{00000000-0005-0000-0000-000059130000}"/>
    <cellStyle name="Comma 2 2 2 2 5" xfId="7757" xr:uid="{00000000-0005-0000-0000-00005A130000}"/>
    <cellStyle name="Comma 2 2 2 2 5 2" xfId="22905" xr:uid="{00000000-0005-0000-0000-00005B130000}"/>
    <cellStyle name="Comma 2 2 2 2 5 2 2" xfId="48873" xr:uid="{00000000-0005-0000-0000-00005C130000}"/>
    <cellStyle name="Comma 2 2 2 2 5 3" xfId="33725" xr:uid="{00000000-0005-0000-0000-00005D130000}"/>
    <cellStyle name="Comma 2 2 2 2 6" xfId="18577" xr:uid="{00000000-0005-0000-0000-00005E130000}"/>
    <cellStyle name="Comma 2 2 2 2 6 2" xfId="44545" xr:uid="{00000000-0005-0000-0000-00005F130000}"/>
    <cellStyle name="Comma 2 2 2 2 7" xfId="14249" xr:uid="{00000000-0005-0000-0000-000060130000}"/>
    <cellStyle name="Comma 2 2 2 2 7 2" xfId="40217" xr:uid="{00000000-0005-0000-0000-000061130000}"/>
    <cellStyle name="Comma 2 2 2 2 8" xfId="3429" xr:uid="{00000000-0005-0000-0000-000062130000}"/>
    <cellStyle name="Comma 2 2 2 2 9" xfId="29397" xr:uid="{00000000-0005-0000-0000-000063130000}"/>
    <cellStyle name="Comma 2 2 2 3" xfId="1806" xr:uid="{00000000-0005-0000-0000-000064130000}"/>
    <cellStyle name="Comma 2 2 2 3 2" xfId="6134" xr:uid="{00000000-0005-0000-0000-000065130000}"/>
    <cellStyle name="Comma 2 2 2 3 2 2" xfId="12626" xr:uid="{00000000-0005-0000-0000-000066130000}"/>
    <cellStyle name="Comma 2 2 2 3 2 2 2" xfId="27774" xr:uid="{00000000-0005-0000-0000-000067130000}"/>
    <cellStyle name="Comma 2 2 2 3 2 2 2 2" xfId="53742" xr:uid="{00000000-0005-0000-0000-000068130000}"/>
    <cellStyle name="Comma 2 2 2 3 2 2 3" xfId="38594" xr:uid="{00000000-0005-0000-0000-000069130000}"/>
    <cellStyle name="Comma 2 2 2 3 2 3" xfId="21282" xr:uid="{00000000-0005-0000-0000-00006A130000}"/>
    <cellStyle name="Comma 2 2 2 3 2 3 2" xfId="47250" xr:uid="{00000000-0005-0000-0000-00006B130000}"/>
    <cellStyle name="Comma 2 2 2 3 2 4" xfId="16954" xr:uid="{00000000-0005-0000-0000-00006C130000}"/>
    <cellStyle name="Comma 2 2 2 3 2 4 2" xfId="42922" xr:uid="{00000000-0005-0000-0000-00006D130000}"/>
    <cellStyle name="Comma 2 2 2 3 2 5" xfId="32102" xr:uid="{00000000-0005-0000-0000-00006E130000}"/>
    <cellStyle name="Comma 2 2 2 3 2 6" xfId="58584" xr:uid="{00000000-0005-0000-0000-00006F130000}"/>
    <cellStyle name="Comma 2 2 2 3 3" xfId="10462" xr:uid="{00000000-0005-0000-0000-000070130000}"/>
    <cellStyle name="Comma 2 2 2 3 3 2" xfId="25610" xr:uid="{00000000-0005-0000-0000-000071130000}"/>
    <cellStyle name="Comma 2 2 2 3 3 2 2" xfId="51578" xr:uid="{00000000-0005-0000-0000-000072130000}"/>
    <cellStyle name="Comma 2 2 2 3 3 3" xfId="36430" xr:uid="{00000000-0005-0000-0000-000073130000}"/>
    <cellStyle name="Comma 2 2 2 3 4" xfId="8298" xr:uid="{00000000-0005-0000-0000-000074130000}"/>
    <cellStyle name="Comma 2 2 2 3 4 2" xfId="23446" xr:uid="{00000000-0005-0000-0000-000075130000}"/>
    <cellStyle name="Comma 2 2 2 3 4 2 2" xfId="49414" xr:uid="{00000000-0005-0000-0000-000076130000}"/>
    <cellStyle name="Comma 2 2 2 3 4 3" xfId="34266" xr:uid="{00000000-0005-0000-0000-000077130000}"/>
    <cellStyle name="Comma 2 2 2 3 5" xfId="19118" xr:uid="{00000000-0005-0000-0000-000078130000}"/>
    <cellStyle name="Comma 2 2 2 3 5 2" xfId="45086" xr:uid="{00000000-0005-0000-0000-000079130000}"/>
    <cellStyle name="Comma 2 2 2 3 6" xfId="14790" xr:uid="{00000000-0005-0000-0000-00007A130000}"/>
    <cellStyle name="Comma 2 2 2 3 6 2" xfId="40758" xr:uid="{00000000-0005-0000-0000-00007B130000}"/>
    <cellStyle name="Comma 2 2 2 3 7" xfId="3970" xr:uid="{00000000-0005-0000-0000-00007C130000}"/>
    <cellStyle name="Comma 2 2 2 3 8" xfId="29938" xr:uid="{00000000-0005-0000-0000-00007D130000}"/>
    <cellStyle name="Comma 2 2 2 3 9" xfId="56420" xr:uid="{00000000-0005-0000-0000-00007E130000}"/>
    <cellStyle name="Comma 2 2 2 4" xfId="5052" xr:uid="{00000000-0005-0000-0000-00007F130000}"/>
    <cellStyle name="Comma 2 2 2 4 2" xfId="11544" xr:uid="{00000000-0005-0000-0000-000080130000}"/>
    <cellStyle name="Comma 2 2 2 4 2 2" xfId="26692" xr:uid="{00000000-0005-0000-0000-000081130000}"/>
    <cellStyle name="Comma 2 2 2 4 2 2 2" xfId="52660" xr:uid="{00000000-0005-0000-0000-000082130000}"/>
    <cellStyle name="Comma 2 2 2 4 2 3" xfId="37512" xr:uid="{00000000-0005-0000-0000-000083130000}"/>
    <cellStyle name="Comma 2 2 2 4 3" xfId="20200" xr:uid="{00000000-0005-0000-0000-000084130000}"/>
    <cellStyle name="Comma 2 2 2 4 3 2" xfId="46168" xr:uid="{00000000-0005-0000-0000-000085130000}"/>
    <cellStyle name="Comma 2 2 2 4 4" xfId="15872" xr:uid="{00000000-0005-0000-0000-000086130000}"/>
    <cellStyle name="Comma 2 2 2 4 4 2" xfId="41840" xr:uid="{00000000-0005-0000-0000-000087130000}"/>
    <cellStyle name="Comma 2 2 2 4 5" xfId="31020" xr:uid="{00000000-0005-0000-0000-000088130000}"/>
    <cellStyle name="Comma 2 2 2 4 6" xfId="57502" xr:uid="{00000000-0005-0000-0000-000089130000}"/>
    <cellStyle name="Comma 2 2 2 5" xfId="9380" xr:uid="{00000000-0005-0000-0000-00008A130000}"/>
    <cellStyle name="Comma 2 2 2 5 2" xfId="24528" xr:uid="{00000000-0005-0000-0000-00008B130000}"/>
    <cellStyle name="Comma 2 2 2 5 2 2" xfId="50496" xr:uid="{00000000-0005-0000-0000-00008C130000}"/>
    <cellStyle name="Comma 2 2 2 5 3" xfId="35348" xr:uid="{00000000-0005-0000-0000-00008D130000}"/>
    <cellStyle name="Comma 2 2 2 6" xfId="7216" xr:uid="{00000000-0005-0000-0000-00008E130000}"/>
    <cellStyle name="Comma 2 2 2 6 2" xfId="22364" xr:uid="{00000000-0005-0000-0000-00008F130000}"/>
    <cellStyle name="Comma 2 2 2 6 2 2" xfId="48332" xr:uid="{00000000-0005-0000-0000-000090130000}"/>
    <cellStyle name="Comma 2 2 2 6 3" xfId="33184" xr:uid="{00000000-0005-0000-0000-000091130000}"/>
    <cellStyle name="Comma 2 2 2 7" xfId="18036" xr:uid="{00000000-0005-0000-0000-000092130000}"/>
    <cellStyle name="Comma 2 2 2 7 2" xfId="44004" xr:uid="{00000000-0005-0000-0000-000093130000}"/>
    <cellStyle name="Comma 2 2 2 8" xfId="13708" xr:uid="{00000000-0005-0000-0000-000094130000}"/>
    <cellStyle name="Comma 2 2 2 8 2" xfId="39676" xr:uid="{00000000-0005-0000-0000-000095130000}"/>
    <cellStyle name="Comma 2 2 2 9" xfId="2888" xr:uid="{00000000-0005-0000-0000-000096130000}"/>
    <cellStyle name="Comma 2 2 3" xfId="1264" xr:uid="{00000000-0005-0000-0000-000097130000}"/>
    <cellStyle name="Comma 2 2 3 10" xfId="55878" xr:uid="{00000000-0005-0000-0000-000098130000}"/>
    <cellStyle name="Comma 2 2 3 2" xfId="2346" xr:uid="{00000000-0005-0000-0000-000099130000}"/>
    <cellStyle name="Comma 2 2 3 2 2" xfId="6674" xr:uid="{00000000-0005-0000-0000-00009A130000}"/>
    <cellStyle name="Comma 2 2 3 2 2 2" xfId="13166" xr:uid="{00000000-0005-0000-0000-00009B130000}"/>
    <cellStyle name="Comma 2 2 3 2 2 2 2" xfId="28314" xr:uid="{00000000-0005-0000-0000-00009C130000}"/>
    <cellStyle name="Comma 2 2 3 2 2 2 2 2" xfId="54282" xr:uid="{00000000-0005-0000-0000-00009D130000}"/>
    <cellStyle name="Comma 2 2 3 2 2 2 3" xfId="39134" xr:uid="{00000000-0005-0000-0000-00009E130000}"/>
    <cellStyle name="Comma 2 2 3 2 2 3" xfId="21822" xr:uid="{00000000-0005-0000-0000-00009F130000}"/>
    <cellStyle name="Comma 2 2 3 2 2 3 2" xfId="47790" xr:uid="{00000000-0005-0000-0000-0000A0130000}"/>
    <cellStyle name="Comma 2 2 3 2 2 4" xfId="17494" xr:uid="{00000000-0005-0000-0000-0000A1130000}"/>
    <cellStyle name="Comma 2 2 3 2 2 4 2" xfId="43462" xr:uid="{00000000-0005-0000-0000-0000A2130000}"/>
    <cellStyle name="Comma 2 2 3 2 2 5" xfId="32642" xr:uid="{00000000-0005-0000-0000-0000A3130000}"/>
    <cellStyle name="Comma 2 2 3 2 2 6" xfId="59124" xr:uid="{00000000-0005-0000-0000-0000A4130000}"/>
    <cellStyle name="Comma 2 2 3 2 3" xfId="11002" xr:uid="{00000000-0005-0000-0000-0000A5130000}"/>
    <cellStyle name="Comma 2 2 3 2 3 2" xfId="26150" xr:uid="{00000000-0005-0000-0000-0000A6130000}"/>
    <cellStyle name="Comma 2 2 3 2 3 2 2" xfId="52118" xr:uid="{00000000-0005-0000-0000-0000A7130000}"/>
    <cellStyle name="Comma 2 2 3 2 3 3" xfId="36970" xr:uid="{00000000-0005-0000-0000-0000A8130000}"/>
    <cellStyle name="Comma 2 2 3 2 4" xfId="8838" xr:uid="{00000000-0005-0000-0000-0000A9130000}"/>
    <cellStyle name="Comma 2 2 3 2 4 2" xfId="23986" xr:uid="{00000000-0005-0000-0000-0000AA130000}"/>
    <cellStyle name="Comma 2 2 3 2 4 2 2" xfId="49954" xr:uid="{00000000-0005-0000-0000-0000AB130000}"/>
    <cellStyle name="Comma 2 2 3 2 4 3" xfId="34806" xr:uid="{00000000-0005-0000-0000-0000AC130000}"/>
    <cellStyle name="Comma 2 2 3 2 5" xfId="19658" xr:uid="{00000000-0005-0000-0000-0000AD130000}"/>
    <cellStyle name="Comma 2 2 3 2 5 2" xfId="45626" xr:uid="{00000000-0005-0000-0000-0000AE130000}"/>
    <cellStyle name="Comma 2 2 3 2 6" xfId="15330" xr:uid="{00000000-0005-0000-0000-0000AF130000}"/>
    <cellStyle name="Comma 2 2 3 2 6 2" xfId="41298" xr:uid="{00000000-0005-0000-0000-0000B0130000}"/>
    <cellStyle name="Comma 2 2 3 2 7" xfId="4510" xr:uid="{00000000-0005-0000-0000-0000B1130000}"/>
    <cellStyle name="Comma 2 2 3 2 8" xfId="30478" xr:uid="{00000000-0005-0000-0000-0000B2130000}"/>
    <cellStyle name="Comma 2 2 3 2 9" xfId="56960" xr:uid="{00000000-0005-0000-0000-0000B3130000}"/>
    <cellStyle name="Comma 2 2 3 3" xfId="5592" xr:uid="{00000000-0005-0000-0000-0000B4130000}"/>
    <cellStyle name="Comma 2 2 3 3 2" xfId="12084" xr:uid="{00000000-0005-0000-0000-0000B5130000}"/>
    <cellStyle name="Comma 2 2 3 3 2 2" xfId="27232" xr:uid="{00000000-0005-0000-0000-0000B6130000}"/>
    <cellStyle name="Comma 2 2 3 3 2 2 2" xfId="53200" xr:uid="{00000000-0005-0000-0000-0000B7130000}"/>
    <cellStyle name="Comma 2 2 3 3 2 3" xfId="38052" xr:uid="{00000000-0005-0000-0000-0000B8130000}"/>
    <cellStyle name="Comma 2 2 3 3 3" xfId="20740" xr:uid="{00000000-0005-0000-0000-0000B9130000}"/>
    <cellStyle name="Comma 2 2 3 3 3 2" xfId="46708" xr:uid="{00000000-0005-0000-0000-0000BA130000}"/>
    <cellStyle name="Comma 2 2 3 3 4" xfId="16412" xr:uid="{00000000-0005-0000-0000-0000BB130000}"/>
    <cellStyle name="Comma 2 2 3 3 4 2" xfId="42380" xr:uid="{00000000-0005-0000-0000-0000BC130000}"/>
    <cellStyle name="Comma 2 2 3 3 5" xfId="31560" xr:uid="{00000000-0005-0000-0000-0000BD130000}"/>
    <cellStyle name="Comma 2 2 3 3 6" xfId="58042" xr:uid="{00000000-0005-0000-0000-0000BE130000}"/>
    <cellStyle name="Comma 2 2 3 4" xfId="9920" xr:uid="{00000000-0005-0000-0000-0000BF130000}"/>
    <cellStyle name="Comma 2 2 3 4 2" xfId="25068" xr:uid="{00000000-0005-0000-0000-0000C0130000}"/>
    <cellStyle name="Comma 2 2 3 4 2 2" xfId="51036" xr:uid="{00000000-0005-0000-0000-0000C1130000}"/>
    <cellStyle name="Comma 2 2 3 4 3" xfId="35888" xr:uid="{00000000-0005-0000-0000-0000C2130000}"/>
    <cellStyle name="Comma 2 2 3 5" xfId="7756" xr:uid="{00000000-0005-0000-0000-0000C3130000}"/>
    <cellStyle name="Comma 2 2 3 5 2" xfId="22904" xr:uid="{00000000-0005-0000-0000-0000C4130000}"/>
    <cellStyle name="Comma 2 2 3 5 2 2" xfId="48872" xr:uid="{00000000-0005-0000-0000-0000C5130000}"/>
    <cellStyle name="Comma 2 2 3 5 3" xfId="33724" xr:uid="{00000000-0005-0000-0000-0000C6130000}"/>
    <cellStyle name="Comma 2 2 3 6" xfId="18576" xr:uid="{00000000-0005-0000-0000-0000C7130000}"/>
    <cellStyle name="Comma 2 2 3 6 2" xfId="44544" xr:uid="{00000000-0005-0000-0000-0000C8130000}"/>
    <cellStyle name="Comma 2 2 3 7" xfId="14248" xr:uid="{00000000-0005-0000-0000-0000C9130000}"/>
    <cellStyle name="Comma 2 2 3 7 2" xfId="40216" xr:uid="{00000000-0005-0000-0000-0000CA130000}"/>
    <cellStyle name="Comma 2 2 3 8" xfId="3428" xr:uid="{00000000-0005-0000-0000-0000CB130000}"/>
    <cellStyle name="Comma 2 2 3 9" xfId="29396" xr:uid="{00000000-0005-0000-0000-0000CC130000}"/>
    <cellStyle name="Comma 2 2 4" xfId="1805" xr:uid="{00000000-0005-0000-0000-0000CD130000}"/>
    <cellStyle name="Comma 2 2 4 2" xfId="6133" xr:uid="{00000000-0005-0000-0000-0000CE130000}"/>
    <cellStyle name="Comma 2 2 4 2 2" xfId="12625" xr:uid="{00000000-0005-0000-0000-0000CF130000}"/>
    <cellStyle name="Comma 2 2 4 2 2 2" xfId="27773" xr:uid="{00000000-0005-0000-0000-0000D0130000}"/>
    <cellStyle name="Comma 2 2 4 2 2 2 2" xfId="53741" xr:uid="{00000000-0005-0000-0000-0000D1130000}"/>
    <cellStyle name="Comma 2 2 4 2 2 3" xfId="38593" xr:uid="{00000000-0005-0000-0000-0000D2130000}"/>
    <cellStyle name="Comma 2 2 4 2 3" xfId="21281" xr:uid="{00000000-0005-0000-0000-0000D3130000}"/>
    <cellStyle name="Comma 2 2 4 2 3 2" xfId="47249" xr:uid="{00000000-0005-0000-0000-0000D4130000}"/>
    <cellStyle name="Comma 2 2 4 2 4" xfId="16953" xr:uid="{00000000-0005-0000-0000-0000D5130000}"/>
    <cellStyle name="Comma 2 2 4 2 4 2" xfId="42921" xr:uid="{00000000-0005-0000-0000-0000D6130000}"/>
    <cellStyle name="Comma 2 2 4 2 5" xfId="32101" xr:uid="{00000000-0005-0000-0000-0000D7130000}"/>
    <cellStyle name="Comma 2 2 4 2 6" xfId="58583" xr:uid="{00000000-0005-0000-0000-0000D8130000}"/>
    <cellStyle name="Comma 2 2 4 3" xfId="10461" xr:uid="{00000000-0005-0000-0000-0000D9130000}"/>
    <cellStyle name="Comma 2 2 4 3 2" xfId="25609" xr:uid="{00000000-0005-0000-0000-0000DA130000}"/>
    <cellStyle name="Comma 2 2 4 3 2 2" xfId="51577" xr:uid="{00000000-0005-0000-0000-0000DB130000}"/>
    <cellStyle name="Comma 2 2 4 3 3" xfId="36429" xr:uid="{00000000-0005-0000-0000-0000DC130000}"/>
    <cellStyle name="Comma 2 2 4 4" xfId="8297" xr:uid="{00000000-0005-0000-0000-0000DD130000}"/>
    <cellStyle name="Comma 2 2 4 4 2" xfId="23445" xr:uid="{00000000-0005-0000-0000-0000DE130000}"/>
    <cellStyle name="Comma 2 2 4 4 2 2" xfId="49413" xr:uid="{00000000-0005-0000-0000-0000DF130000}"/>
    <cellStyle name="Comma 2 2 4 4 3" xfId="34265" xr:uid="{00000000-0005-0000-0000-0000E0130000}"/>
    <cellStyle name="Comma 2 2 4 5" xfId="19117" xr:uid="{00000000-0005-0000-0000-0000E1130000}"/>
    <cellStyle name="Comma 2 2 4 5 2" xfId="45085" xr:uid="{00000000-0005-0000-0000-0000E2130000}"/>
    <cellStyle name="Comma 2 2 4 6" xfId="14789" xr:uid="{00000000-0005-0000-0000-0000E3130000}"/>
    <cellStyle name="Comma 2 2 4 6 2" xfId="40757" xr:uid="{00000000-0005-0000-0000-0000E4130000}"/>
    <cellStyle name="Comma 2 2 4 7" xfId="3969" xr:uid="{00000000-0005-0000-0000-0000E5130000}"/>
    <cellStyle name="Comma 2 2 4 8" xfId="29937" xr:uid="{00000000-0005-0000-0000-0000E6130000}"/>
    <cellStyle name="Comma 2 2 4 9" xfId="56419" xr:uid="{00000000-0005-0000-0000-0000E7130000}"/>
    <cellStyle name="Comma 2 2 5" xfId="5051" xr:uid="{00000000-0005-0000-0000-0000E8130000}"/>
    <cellStyle name="Comma 2 2 5 2" xfId="11543" xr:uid="{00000000-0005-0000-0000-0000E9130000}"/>
    <cellStyle name="Comma 2 2 5 2 2" xfId="26691" xr:uid="{00000000-0005-0000-0000-0000EA130000}"/>
    <cellStyle name="Comma 2 2 5 2 2 2" xfId="52659" xr:uid="{00000000-0005-0000-0000-0000EB130000}"/>
    <cellStyle name="Comma 2 2 5 2 3" xfId="37511" xr:uid="{00000000-0005-0000-0000-0000EC130000}"/>
    <cellStyle name="Comma 2 2 5 3" xfId="20199" xr:uid="{00000000-0005-0000-0000-0000ED130000}"/>
    <cellStyle name="Comma 2 2 5 3 2" xfId="46167" xr:uid="{00000000-0005-0000-0000-0000EE130000}"/>
    <cellStyle name="Comma 2 2 5 4" xfId="15871" xr:uid="{00000000-0005-0000-0000-0000EF130000}"/>
    <cellStyle name="Comma 2 2 5 4 2" xfId="41839" xr:uid="{00000000-0005-0000-0000-0000F0130000}"/>
    <cellStyle name="Comma 2 2 5 5" xfId="31019" xr:uid="{00000000-0005-0000-0000-0000F1130000}"/>
    <cellStyle name="Comma 2 2 5 6" xfId="57501" xr:uid="{00000000-0005-0000-0000-0000F2130000}"/>
    <cellStyle name="Comma 2 2 6" xfId="9379" xr:uid="{00000000-0005-0000-0000-0000F3130000}"/>
    <cellStyle name="Comma 2 2 6 2" xfId="24527" xr:uid="{00000000-0005-0000-0000-0000F4130000}"/>
    <cellStyle name="Comma 2 2 6 2 2" xfId="50495" xr:uid="{00000000-0005-0000-0000-0000F5130000}"/>
    <cellStyle name="Comma 2 2 6 3" xfId="35347" xr:uid="{00000000-0005-0000-0000-0000F6130000}"/>
    <cellStyle name="Comma 2 2 7" xfId="7215" xr:uid="{00000000-0005-0000-0000-0000F7130000}"/>
    <cellStyle name="Comma 2 2 7 2" xfId="22363" xr:uid="{00000000-0005-0000-0000-0000F8130000}"/>
    <cellStyle name="Comma 2 2 7 2 2" xfId="48331" xr:uid="{00000000-0005-0000-0000-0000F9130000}"/>
    <cellStyle name="Comma 2 2 7 3" xfId="33183" xr:uid="{00000000-0005-0000-0000-0000FA130000}"/>
    <cellStyle name="Comma 2 2 8" xfId="18035" xr:uid="{00000000-0005-0000-0000-0000FB130000}"/>
    <cellStyle name="Comma 2 2 8 2" xfId="44003" xr:uid="{00000000-0005-0000-0000-0000FC130000}"/>
    <cellStyle name="Comma 2 2 9" xfId="13707" xr:uid="{00000000-0005-0000-0000-0000FD130000}"/>
    <cellStyle name="Comma 2 2 9 2" xfId="39675" xr:uid="{00000000-0005-0000-0000-0000FE130000}"/>
    <cellStyle name="Comma 2 20" xfId="13702" xr:uid="{00000000-0005-0000-0000-0000FF130000}"/>
    <cellStyle name="Comma 2 20 2" xfId="39670" xr:uid="{00000000-0005-0000-0000-000000140000}"/>
    <cellStyle name="Comma 2 21" xfId="2882" xr:uid="{00000000-0005-0000-0000-000001140000}"/>
    <cellStyle name="Comma 2 22" xfId="28850" xr:uid="{00000000-0005-0000-0000-000002140000}"/>
    <cellStyle name="Comma 2 23" xfId="54812" xr:uid="{00000000-0005-0000-0000-000003140000}"/>
    <cellStyle name="Comma 2 24" xfId="55332" xr:uid="{00000000-0005-0000-0000-000004140000}"/>
    <cellStyle name="Comma 2 25" xfId="674" xr:uid="{00000000-0005-0000-0000-000005140000}"/>
    <cellStyle name="Comma 2 3" xfId="143" xr:uid="{00000000-0005-0000-0000-000006140000}"/>
    <cellStyle name="Comma 2 3 10" xfId="28857" xr:uid="{00000000-0005-0000-0000-000007140000}"/>
    <cellStyle name="Comma 2 3 11" xfId="54819" xr:uid="{00000000-0005-0000-0000-000008140000}"/>
    <cellStyle name="Comma 2 3 12" xfId="55339" xr:uid="{00000000-0005-0000-0000-000009140000}"/>
    <cellStyle name="Comma 2 3 13" xfId="754" xr:uid="{00000000-0005-0000-0000-00000A140000}"/>
    <cellStyle name="Comma 2 3 2" xfId="1266" xr:uid="{00000000-0005-0000-0000-00000B140000}"/>
    <cellStyle name="Comma 2 3 2 10" xfId="55880" xr:uid="{00000000-0005-0000-0000-00000C140000}"/>
    <cellStyle name="Comma 2 3 2 2" xfId="2348" xr:uid="{00000000-0005-0000-0000-00000D140000}"/>
    <cellStyle name="Comma 2 3 2 2 2" xfId="6676" xr:uid="{00000000-0005-0000-0000-00000E140000}"/>
    <cellStyle name="Comma 2 3 2 2 2 2" xfId="13168" xr:uid="{00000000-0005-0000-0000-00000F140000}"/>
    <cellStyle name="Comma 2 3 2 2 2 2 2" xfId="28316" xr:uid="{00000000-0005-0000-0000-000010140000}"/>
    <cellStyle name="Comma 2 3 2 2 2 2 2 2" xfId="54284" xr:uid="{00000000-0005-0000-0000-000011140000}"/>
    <cellStyle name="Comma 2 3 2 2 2 2 3" xfId="39136" xr:uid="{00000000-0005-0000-0000-000012140000}"/>
    <cellStyle name="Comma 2 3 2 2 2 3" xfId="21824" xr:uid="{00000000-0005-0000-0000-000013140000}"/>
    <cellStyle name="Comma 2 3 2 2 2 3 2" xfId="47792" xr:uid="{00000000-0005-0000-0000-000014140000}"/>
    <cellStyle name="Comma 2 3 2 2 2 4" xfId="17496" xr:uid="{00000000-0005-0000-0000-000015140000}"/>
    <cellStyle name="Comma 2 3 2 2 2 4 2" xfId="43464" xr:uid="{00000000-0005-0000-0000-000016140000}"/>
    <cellStyle name="Comma 2 3 2 2 2 5" xfId="32644" xr:uid="{00000000-0005-0000-0000-000017140000}"/>
    <cellStyle name="Comma 2 3 2 2 2 6" xfId="59126" xr:uid="{00000000-0005-0000-0000-000018140000}"/>
    <cellStyle name="Comma 2 3 2 2 3" xfId="11004" xr:uid="{00000000-0005-0000-0000-000019140000}"/>
    <cellStyle name="Comma 2 3 2 2 3 2" xfId="26152" xr:uid="{00000000-0005-0000-0000-00001A140000}"/>
    <cellStyle name="Comma 2 3 2 2 3 2 2" xfId="52120" xr:uid="{00000000-0005-0000-0000-00001B140000}"/>
    <cellStyle name="Comma 2 3 2 2 3 3" xfId="36972" xr:uid="{00000000-0005-0000-0000-00001C140000}"/>
    <cellStyle name="Comma 2 3 2 2 4" xfId="8840" xr:uid="{00000000-0005-0000-0000-00001D140000}"/>
    <cellStyle name="Comma 2 3 2 2 4 2" xfId="23988" xr:uid="{00000000-0005-0000-0000-00001E140000}"/>
    <cellStyle name="Comma 2 3 2 2 4 2 2" xfId="49956" xr:uid="{00000000-0005-0000-0000-00001F140000}"/>
    <cellStyle name="Comma 2 3 2 2 4 3" xfId="34808" xr:uid="{00000000-0005-0000-0000-000020140000}"/>
    <cellStyle name="Comma 2 3 2 2 5" xfId="19660" xr:uid="{00000000-0005-0000-0000-000021140000}"/>
    <cellStyle name="Comma 2 3 2 2 5 2" xfId="45628" xr:uid="{00000000-0005-0000-0000-000022140000}"/>
    <cellStyle name="Comma 2 3 2 2 6" xfId="15332" xr:uid="{00000000-0005-0000-0000-000023140000}"/>
    <cellStyle name="Comma 2 3 2 2 6 2" xfId="41300" xr:uid="{00000000-0005-0000-0000-000024140000}"/>
    <cellStyle name="Comma 2 3 2 2 7" xfId="4512" xr:uid="{00000000-0005-0000-0000-000025140000}"/>
    <cellStyle name="Comma 2 3 2 2 8" xfId="30480" xr:uid="{00000000-0005-0000-0000-000026140000}"/>
    <cellStyle name="Comma 2 3 2 2 9" xfId="56962" xr:uid="{00000000-0005-0000-0000-000027140000}"/>
    <cellStyle name="Comma 2 3 2 3" xfId="5594" xr:uid="{00000000-0005-0000-0000-000028140000}"/>
    <cellStyle name="Comma 2 3 2 3 2" xfId="12086" xr:uid="{00000000-0005-0000-0000-000029140000}"/>
    <cellStyle name="Comma 2 3 2 3 2 2" xfId="27234" xr:uid="{00000000-0005-0000-0000-00002A140000}"/>
    <cellStyle name="Comma 2 3 2 3 2 2 2" xfId="53202" xr:uid="{00000000-0005-0000-0000-00002B140000}"/>
    <cellStyle name="Comma 2 3 2 3 2 3" xfId="38054" xr:uid="{00000000-0005-0000-0000-00002C140000}"/>
    <cellStyle name="Comma 2 3 2 3 3" xfId="20742" xr:uid="{00000000-0005-0000-0000-00002D140000}"/>
    <cellStyle name="Comma 2 3 2 3 3 2" xfId="46710" xr:uid="{00000000-0005-0000-0000-00002E140000}"/>
    <cellStyle name="Comma 2 3 2 3 4" xfId="16414" xr:uid="{00000000-0005-0000-0000-00002F140000}"/>
    <cellStyle name="Comma 2 3 2 3 4 2" xfId="42382" xr:uid="{00000000-0005-0000-0000-000030140000}"/>
    <cellStyle name="Comma 2 3 2 3 5" xfId="31562" xr:uid="{00000000-0005-0000-0000-000031140000}"/>
    <cellStyle name="Comma 2 3 2 3 6" xfId="58044" xr:uid="{00000000-0005-0000-0000-000032140000}"/>
    <cellStyle name="Comma 2 3 2 4" xfId="9922" xr:uid="{00000000-0005-0000-0000-000033140000}"/>
    <cellStyle name="Comma 2 3 2 4 2" xfId="25070" xr:uid="{00000000-0005-0000-0000-000034140000}"/>
    <cellStyle name="Comma 2 3 2 4 2 2" xfId="51038" xr:uid="{00000000-0005-0000-0000-000035140000}"/>
    <cellStyle name="Comma 2 3 2 4 3" xfId="35890" xr:uid="{00000000-0005-0000-0000-000036140000}"/>
    <cellStyle name="Comma 2 3 2 5" xfId="7758" xr:uid="{00000000-0005-0000-0000-000037140000}"/>
    <cellStyle name="Comma 2 3 2 5 2" xfId="22906" xr:uid="{00000000-0005-0000-0000-000038140000}"/>
    <cellStyle name="Comma 2 3 2 5 2 2" xfId="48874" xr:uid="{00000000-0005-0000-0000-000039140000}"/>
    <cellStyle name="Comma 2 3 2 5 3" xfId="33726" xr:uid="{00000000-0005-0000-0000-00003A140000}"/>
    <cellStyle name="Comma 2 3 2 6" xfId="18578" xr:uid="{00000000-0005-0000-0000-00003B140000}"/>
    <cellStyle name="Comma 2 3 2 6 2" xfId="44546" xr:uid="{00000000-0005-0000-0000-00003C140000}"/>
    <cellStyle name="Comma 2 3 2 7" xfId="14250" xr:uid="{00000000-0005-0000-0000-00003D140000}"/>
    <cellStyle name="Comma 2 3 2 7 2" xfId="40218" xr:uid="{00000000-0005-0000-0000-00003E140000}"/>
    <cellStyle name="Comma 2 3 2 8" xfId="3430" xr:uid="{00000000-0005-0000-0000-00003F140000}"/>
    <cellStyle name="Comma 2 3 2 9" xfId="29398" xr:uid="{00000000-0005-0000-0000-000040140000}"/>
    <cellStyle name="Comma 2 3 3" xfId="1807" xr:uid="{00000000-0005-0000-0000-000041140000}"/>
    <cellStyle name="Comma 2 3 3 2" xfId="6135" xr:uid="{00000000-0005-0000-0000-000042140000}"/>
    <cellStyle name="Comma 2 3 3 2 2" xfId="12627" xr:uid="{00000000-0005-0000-0000-000043140000}"/>
    <cellStyle name="Comma 2 3 3 2 2 2" xfId="27775" xr:uid="{00000000-0005-0000-0000-000044140000}"/>
    <cellStyle name="Comma 2 3 3 2 2 2 2" xfId="53743" xr:uid="{00000000-0005-0000-0000-000045140000}"/>
    <cellStyle name="Comma 2 3 3 2 2 3" xfId="38595" xr:uid="{00000000-0005-0000-0000-000046140000}"/>
    <cellStyle name="Comma 2 3 3 2 3" xfId="21283" xr:uid="{00000000-0005-0000-0000-000047140000}"/>
    <cellStyle name="Comma 2 3 3 2 3 2" xfId="47251" xr:uid="{00000000-0005-0000-0000-000048140000}"/>
    <cellStyle name="Comma 2 3 3 2 4" xfId="16955" xr:uid="{00000000-0005-0000-0000-000049140000}"/>
    <cellStyle name="Comma 2 3 3 2 4 2" xfId="42923" xr:uid="{00000000-0005-0000-0000-00004A140000}"/>
    <cellStyle name="Comma 2 3 3 2 5" xfId="32103" xr:uid="{00000000-0005-0000-0000-00004B140000}"/>
    <cellStyle name="Comma 2 3 3 2 6" xfId="58585" xr:uid="{00000000-0005-0000-0000-00004C140000}"/>
    <cellStyle name="Comma 2 3 3 3" xfId="10463" xr:uid="{00000000-0005-0000-0000-00004D140000}"/>
    <cellStyle name="Comma 2 3 3 3 2" xfId="25611" xr:uid="{00000000-0005-0000-0000-00004E140000}"/>
    <cellStyle name="Comma 2 3 3 3 2 2" xfId="51579" xr:uid="{00000000-0005-0000-0000-00004F140000}"/>
    <cellStyle name="Comma 2 3 3 3 3" xfId="36431" xr:uid="{00000000-0005-0000-0000-000050140000}"/>
    <cellStyle name="Comma 2 3 3 4" xfId="8299" xr:uid="{00000000-0005-0000-0000-000051140000}"/>
    <cellStyle name="Comma 2 3 3 4 2" xfId="23447" xr:uid="{00000000-0005-0000-0000-000052140000}"/>
    <cellStyle name="Comma 2 3 3 4 2 2" xfId="49415" xr:uid="{00000000-0005-0000-0000-000053140000}"/>
    <cellStyle name="Comma 2 3 3 4 3" xfId="34267" xr:uid="{00000000-0005-0000-0000-000054140000}"/>
    <cellStyle name="Comma 2 3 3 5" xfId="19119" xr:uid="{00000000-0005-0000-0000-000055140000}"/>
    <cellStyle name="Comma 2 3 3 5 2" xfId="45087" xr:uid="{00000000-0005-0000-0000-000056140000}"/>
    <cellStyle name="Comma 2 3 3 6" xfId="14791" xr:uid="{00000000-0005-0000-0000-000057140000}"/>
    <cellStyle name="Comma 2 3 3 6 2" xfId="40759" xr:uid="{00000000-0005-0000-0000-000058140000}"/>
    <cellStyle name="Comma 2 3 3 7" xfId="3971" xr:uid="{00000000-0005-0000-0000-000059140000}"/>
    <cellStyle name="Comma 2 3 3 8" xfId="29939" xr:uid="{00000000-0005-0000-0000-00005A140000}"/>
    <cellStyle name="Comma 2 3 3 9" xfId="56421" xr:uid="{00000000-0005-0000-0000-00005B140000}"/>
    <cellStyle name="Comma 2 3 4" xfId="5053" xr:uid="{00000000-0005-0000-0000-00005C140000}"/>
    <cellStyle name="Comma 2 3 4 2" xfId="11545" xr:uid="{00000000-0005-0000-0000-00005D140000}"/>
    <cellStyle name="Comma 2 3 4 2 2" xfId="26693" xr:uid="{00000000-0005-0000-0000-00005E140000}"/>
    <cellStyle name="Comma 2 3 4 2 2 2" xfId="52661" xr:uid="{00000000-0005-0000-0000-00005F140000}"/>
    <cellStyle name="Comma 2 3 4 2 3" xfId="37513" xr:uid="{00000000-0005-0000-0000-000060140000}"/>
    <cellStyle name="Comma 2 3 4 3" xfId="20201" xr:uid="{00000000-0005-0000-0000-000061140000}"/>
    <cellStyle name="Comma 2 3 4 3 2" xfId="46169" xr:uid="{00000000-0005-0000-0000-000062140000}"/>
    <cellStyle name="Comma 2 3 4 4" xfId="15873" xr:uid="{00000000-0005-0000-0000-000063140000}"/>
    <cellStyle name="Comma 2 3 4 4 2" xfId="41841" xr:uid="{00000000-0005-0000-0000-000064140000}"/>
    <cellStyle name="Comma 2 3 4 5" xfId="31021" xr:uid="{00000000-0005-0000-0000-000065140000}"/>
    <cellStyle name="Comma 2 3 4 6" xfId="57503" xr:uid="{00000000-0005-0000-0000-000066140000}"/>
    <cellStyle name="Comma 2 3 5" xfId="9381" xr:uid="{00000000-0005-0000-0000-000067140000}"/>
    <cellStyle name="Comma 2 3 5 2" xfId="24529" xr:uid="{00000000-0005-0000-0000-000068140000}"/>
    <cellStyle name="Comma 2 3 5 2 2" xfId="50497" xr:uid="{00000000-0005-0000-0000-000069140000}"/>
    <cellStyle name="Comma 2 3 5 3" xfId="35349" xr:uid="{00000000-0005-0000-0000-00006A140000}"/>
    <cellStyle name="Comma 2 3 6" xfId="7217" xr:uid="{00000000-0005-0000-0000-00006B140000}"/>
    <cellStyle name="Comma 2 3 6 2" xfId="22365" xr:uid="{00000000-0005-0000-0000-00006C140000}"/>
    <cellStyle name="Comma 2 3 6 2 2" xfId="48333" xr:uid="{00000000-0005-0000-0000-00006D140000}"/>
    <cellStyle name="Comma 2 3 6 3" xfId="33185" xr:uid="{00000000-0005-0000-0000-00006E140000}"/>
    <cellStyle name="Comma 2 3 7" xfId="18037" xr:uid="{00000000-0005-0000-0000-00006F140000}"/>
    <cellStyle name="Comma 2 3 7 2" xfId="44005" xr:uid="{00000000-0005-0000-0000-000070140000}"/>
    <cellStyle name="Comma 2 3 8" xfId="13709" xr:uid="{00000000-0005-0000-0000-000071140000}"/>
    <cellStyle name="Comma 2 3 8 2" xfId="39677" xr:uid="{00000000-0005-0000-0000-000072140000}"/>
    <cellStyle name="Comma 2 3 9" xfId="2889" xr:uid="{00000000-0005-0000-0000-000073140000}"/>
    <cellStyle name="Comma 2 4" xfId="144" xr:uid="{00000000-0005-0000-0000-000074140000}"/>
    <cellStyle name="Comma 2 4 10" xfId="28858" xr:uid="{00000000-0005-0000-0000-000075140000}"/>
    <cellStyle name="Comma 2 4 11" xfId="54820" xr:uid="{00000000-0005-0000-0000-000076140000}"/>
    <cellStyle name="Comma 2 4 12" xfId="55340" xr:uid="{00000000-0005-0000-0000-000077140000}"/>
    <cellStyle name="Comma 2 4 13" xfId="794" xr:uid="{00000000-0005-0000-0000-000078140000}"/>
    <cellStyle name="Comma 2 4 2" xfId="1267" xr:uid="{00000000-0005-0000-0000-000079140000}"/>
    <cellStyle name="Comma 2 4 2 10" xfId="55881" xr:uid="{00000000-0005-0000-0000-00007A140000}"/>
    <cellStyle name="Comma 2 4 2 2" xfId="2349" xr:uid="{00000000-0005-0000-0000-00007B140000}"/>
    <cellStyle name="Comma 2 4 2 2 2" xfId="6677" xr:uid="{00000000-0005-0000-0000-00007C140000}"/>
    <cellStyle name="Comma 2 4 2 2 2 2" xfId="13169" xr:uid="{00000000-0005-0000-0000-00007D140000}"/>
    <cellStyle name="Comma 2 4 2 2 2 2 2" xfId="28317" xr:uid="{00000000-0005-0000-0000-00007E140000}"/>
    <cellStyle name="Comma 2 4 2 2 2 2 2 2" xfId="54285" xr:uid="{00000000-0005-0000-0000-00007F140000}"/>
    <cellStyle name="Comma 2 4 2 2 2 2 3" xfId="39137" xr:uid="{00000000-0005-0000-0000-000080140000}"/>
    <cellStyle name="Comma 2 4 2 2 2 3" xfId="21825" xr:uid="{00000000-0005-0000-0000-000081140000}"/>
    <cellStyle name="Comma 2 4 2 2 2 3 2" xfId="47793" xr:uid="{00000000-0005-0000-0000-000082140000}"/>
    <cellStyle name="Comma 2 4 2 2 2 4" xfId="17497" xr:uid="{00000000-0005-0000-0000-000083140000}"/>
    <cellStyle name="Comma 2 4 2 2 2 4 2" xfId="43465" xr:uid="{00000000-0005-0000-0000-000084140000}"/>
    <cellStyle name="Comma 2 4 2 2 2 5" xfId="32645" xr:uid="{00000000-0005-0000-0000-000085140000}"/>
    <cellStyle name="Comma 2 4 2 2 2 6" xfId="59127" xr:uid="{00000000-0005-0000-0000-000086140000}"/>
    <cellStyle name="Comma 2 4 2 2 3" xfId="11005" xr:uid="{00000000-0005-0000-0000-000087140000}"/>
    <cellStyle name="Comma 2 4 2 2 3 2" xfId="26153" xr:uid="{00000000-0005-0000-0000-000088140000}"/>
    <cellStyle name="Comma 2 4 2 2 3 2 2" xfId="52121" xr:uid="{00000000-0005-0000-0000-000089140000}"/>
    <cellStyle name="Comma 2 4 2 2 3 3" xfId="36973" xr:uid="{00000000-0005-0000-0000-00008A140000}"/>
    <cellStyle name="Comma 2 4 2 2 4" xfId="8841" xr:uid="{00000000-0005-0000-0000-00008B140000}"/>
    <cellStyle name="Comma 2 4 2 2 4 2" xfId="23989" xr:uid="{00000000-0005-0000-0000-00008C140000}"/>
    <cellStyle name="Comma 2 4 2 2 4 2 2" xfId="49957" xr:uid="{00000000-0005-0000-0000-00008D140000}"/>
    <cellStyle name="Comma 2 4 2 2 4 3" xfId="34809" xr:uid="{00000000-0005-0000-0000-00008E140000}"/>
    <cellStyle name="Comma 2 4 2 2 5" xfId="19661" xr:uid="{00000000-0005-0000-0000-00008F140000}"/>
    <cellStyle name="Comma 2 4 2 2 5 2" xfId="45629" xr:uid="{00000000-0005-0000-0000-000090140000}"/>
    <cellStyle name="Comma 2 4 2 2 6" xfId="15333" xr:uid="{00000000-0005-0000-0000-000091140000}"/>
    <cellStyle name="Comma 2 4 2 2 6 2" xfId="41301" xr:uid="{00000000-0005-0000-0000-000092140000}"/>
    <cellStyle name="Comma 2 4 2 2 7" xfId="4513" xr:uid="{00000000-0005-0000-0000-000093140000}"/>
    <cellStyle name="Comma 2 4 2 2 8" xfId="30481" xr:uid="{00000000-0005-0000-0000-000094140000}"/>
    <cellStyle name="Comma 2 4 2 2 9" xfId="56963" xr:uid="{00000000-0005-0000-0000-000095140000}"/>
    <cellStyle name="Comma 2 4 2 3" xfId="5595" xr:uid="{00000000-0005-0000-0000-000096140000}"/>
    <cellStyle name="Comma 2 4 2 3 2" xfId="12087" xr:uid="{00000000-0005-0000-0000-000097140000}"/>
    <cellStyle name="Comma 2 4 2 3 2 2" xfId="27235" xr:uid="{00000000-0005-0000-0000-000098140000}"/>
    <cellStyle name="Comma 2 4 2 3 2 2 2" xfId="53203" xr:uid="{00000000-0005-0000-0000-000099140000}"/>
    <cellStyle name="Comma 2 4 2 3 2 3" xfId="38055" xr:uid="{00000000-0005-0000-0000-00009A140000}"/>
    <cellStyle name="Comma 2 4 2 3 3" xfId="20743" xr:uid="{00000000-0005-0000-0000-00009B140000}"/>
    <cellStyle name="Comma 2 4 2 3 3 2" xfId="46711" xr:uid="{00000000-0005-0000-0000-00009C140000}"/>
    <cellStyle name="Comma 2 4 2 3 4" xfId="16415" xr:uid="{00000000-0005-0000-0000-00009D140000}"/>
    <cellStyle name="Comma 2 4 2 3 4 2" xfId="42383" xr:uid="{00000000-0005-0000-0000-00009E140000}"/>
    <cellStyle name="Comma 2 4 2 3 5" xfId="31563" xr:uid="{00000000-0005-0000-0000-00009F140000}"/>
    <cellStyle name="Comma 2 4 2 3 6" xfId="58045" xr:uid="{00000000-0005-0000-0000-0000A0140000}"/>
    <cellStyle name="Comma 2 4 2 4" xfId="9923" xr:uid="{00000000-0005-0000-0000-0000A1140000}"/>
    <cellStyle name="Comma 2 4 2 4 2" xfId="25071" xr:uid="{00000000-0005-0000-0000-0000A2140000}"/>
    <cellStyle name="Comma 2 4 2 4 2 2" xfId="51039" xr:uid="{00000000-0005-0000-0000-0000A3140000}"/>
    <cellStyle name="Comma 2 4 2 4 3" xfId="35891" xr:uid="{00000000-0005-0000-0000-0000A4140000}"/>
    <cellStyle name="Comma 2 4 2 5" xfId="7759" xr:uid="{00000000-0005-0000-0000-0000A5140000}"/>
    <cellStyle name="Comma 2 4 2 5 2" xfId="22907" xr:uid="{00000000-0005-0000-0000-0000A6140000}"/>
    <cellStyle name="Comma 2 4 2 5 2 2" xfId="48875" xr:uid="{00000000-0005-0000-0000-0000A7140000}"/>
    <cellStyle name="Comma 2 4 2 5 3" xfId="33727" xr:uid="{00000000-0005-0000-0000-0000A8140000}"/>
    <cellStyle name="Comma 2 4 2 6" xfId="18579" xr:uid="{00000000-0005-0000-0000-0000A9140000}"/>
    <cellStyle name="Comma 2 4 2 6 2" xfId="44547" xr:uid="{00000000-0005-0000-0000-0000AA140000}"/>
    <cellStyle name="Comma 2 4 2 7" xfId="14251" xr:uid="{00000000-0005-0000-0000-0000AB140000}"/>
    <cellStyle name="Comma 2 4 2 7 2" xfId="40219" xr:uid="{00000000-0005-0000-0000-0000AC140000}"/>
    <cellStyle name="Comma 2 4 2 8" xfId="3431" xr:uid="{00000000-0005-0000-0000-0000AD140000}"/>
    <cellStyle name="Comma 2 4 2 9" xfId="29399" xr:uid="{00000000-0005-0000-0000-0000AE140000}"/>
    <cellStyle name="Comma 2 4 3" xfId="1808" xr:uid="{00000000-0005-0000-0000-0000AF140000}"/>
    <cellStyle name="Comma 2 4 3 2" xfId="6136" xr:uid="{00000000-0005-0000-0000-0000B0140000}"/>
    <cellStyle name="Comma 2 4 3 2 2" xfId="12628" xr:uid="{00000000-0005-0000-0000-0000B1140000}"/>
    <cellStyle name="Comma 2 4 3 2 2 2" xfId="27776" xr:uid="{00000000-0005-0000-0000-0000B2140000}"/>
    <cellStyle name="Comma 2 4 3 2 2 2 2" xfId="53744" xr:uid="{00000000-0005-0000-0000-0000B3140000}"/>
    <cellStyle name="Comma 2 4 3 2 2 3" xfId="38596" xr:uid="{00000000-0005-0000-0000-0000B4140000}"/>
    <cellStyle name="Comma 2 4 3 2 3" xfId="21284" xr:uid="{00000000-0005-0000-0000-0000B5140000}"/>
    <cellStyle name="Comma 2 4 3 2 3 2" xfId="47252" xr:uid="{00000000-0005-0000-0000-0000B6140000}"/>
    <cellStyle name="Comma 2 4 3 2 4" xfId="16956" xr:uid="{00000000-0005-0000-0000-0000B7140000}"/>
    <cellStyle name="Comma 2 4 3 2 4 2" xfId="42924" xr:uid="{00000000-0005-0000-0000-0000B8140000}"/>
    <cellStyle name="Comma 2 4 3 2 5" xfId="32104" xr:uid="{00000000-0005-0000-0000-0000B9140000}"/>
    <cellStyle name="Comma 2 4 3 2 6" xfId="58586" xr:uid="{00000000-0005-0000-0000-0000BA140000}"/>
    <cellStyle name="Comma 2 4 3 3" xfId="10464" xr:uid="{00000000-0005-0000-0000-0000BB140000}"/>
    <cellStyle name="Comma 2 4 3 3 2" xfId="25612" xr:uid="{00000000-0005-0000-0000-0000BC140000}"/>
    <cellStyle name="Comma 2 4 3 3 2 2" xfId="51580" xr:uid="{00000000-0005-0000-0000-0000BD140000}"/>
    <cellStyle name="Comma 2 4 3 3 3" xfId="36432" xr:uid="{00000000-0005-0000-0000-0000BE140000}"/>
    <cellStyle name="Comma 2 4 3 4" xfId="8300" xr:uid="{00000000-0005-0000-0000-0000BF140000}"/>
    <cellStyle name="Comma 2 4 3 4 2" xfId="23448" xr:uid="{00000000-0005-0000-0000-0000C0140000}"/>
    <cellStyle name="Comma 2 4 3 4 2 2" xfId="49416" xr:uid="{00000000-0005-0000-0000-0000C1140000}"/>
    <cellStyle name="Comma 2 4 3 4 3" xfId="34268" xr:uid="{00000000-0005-0000-0000-0000C2140000}"/>
    <cellStyle name="Comma 2 4 3 5" xfId="19120" xr:uid="{00000000-0005-0000-0000-0000C3140000}"/>
    <cellStyle name="Comma 2 4 3 5 2" xfId="45088" xr:uid="{00000000-0005-0000-0000-0000C4140000}"/>
    <cellStyle name="Comma 2 4 3 6" xfId="14792" xr:uid="{00000000-0005-0000-0000-0000C5140000}"/>
    <cellStyle name="Comma 2 4 3 6 2" xfId="40760" xr:uid="{00000000-0005-0000-0000-0000C6140000}"/>
    <cellStyle name="Comma 2 4 3 7" xfId="3972" xr:uid="{00000000-0005-0000-0000-0000C7140000}"/>
    <cellStyle name="Comma 2 4 3 8" xfId="29940" xr:uid="{00000000-0005-0000-0000-0000C8140000}"/>
    <cellStyle name="Comma 2 4 3 9" xfId="56422" xr:uid="{00000000-0005-0000-0000-0000C9140000}"/>
    <cellStyle name="Comma 2 4 4" xfId="5054" xr:uid="{00000000-0005-0000-0000-0000CA140000}"/>
    <cellStyle name="Comma 2 4 4 2" xfId="11546" xr:uid="{00000000-0005-0000-0000-0000CB140000}"/>
    <cellStyle name="Comma 2 4 4 2 2" xfId="26694" xr:uid="{00000000-0005-0000-0000-0000CC140000}"/>
    <cellStyle name="Comma 2 4 4 2 2 2" xfId="52662" xr:uid="{00000000-0005-0000-0000-0000CD140000}"/>
    <cellStyle name="Comma 2 4 4 2 3" xfId="37514" xr:uid="{00000000-0005-0000-0000-0000CE140000}"/>
    <cellStyle name="Comma 2 4 4 3" xfId="20202" xr:uid="{00000000-0005-0000-0000-0000CF140000}"/>
    <cellStyle name="Comma 2 4 4 3 2" xfId="46170" xr:uid="{00000000-0005-0000-0000-0000D0140000}"/>
    <cellStyle name="Comma 2 4 4 4" xfId="15874" xr:uid="{00000000-0005-0000-0000-0000D1140000}"/>
    <cellStyle name="Comma 2 4 4 4 2" xfId="41842" xr:uid="{00000000-0005-0000-0000-0000D2140000}"/>
    <cellStyle name="Comma 2 4 4 5" xfId="31022" xr:uid="{00000000-0005-0000-0000-0000D3140000}"/>
    <cellStyle name="Comma 2 4 4 6" xfId="57504" xr:uid="{00000000-0005-0000-0000-0000D4140000}"/>
    <cellStyle name="Comma 2 4 5" xfId="9382" xr:uid="{00000000-0005-0000-0000-0000D5140000}"/>
    <cellStyle name="Comma 2 4 5 2" xfId="24530" xr:uid="{00000000-0005-0000-0000-0000D6140000}"/>
    <cellStyle name="Comma 2 4 5 2 2" xfId="50498" xr:uid="{00000000-0005-0000-0000-0000D7140000}"/>
    <cellStyle name="Comma 2 4 5 3" xfId="35350" xr:uid="{00000000-0005-0000-0000-0000D8140000}"/>
    <cellStyle name="Comma 2 4 6" xfId="7218" xr:uid="{00000000-0005-0000-0000-0000D9140000}"/>
    <cellStyle name="Comma 2 4 6 2" xfId="22366" xr:uid="{00000000-0005-0000-0000-0000DA140000}"/>
    <cellStyle name="Comma 2 4 6 2 2" xfId="48334" xr:uid="{00000000-0005-0000-0000-0000DB140000}"/>
    <cellStyle name="Comma 2 4 6 3" xfId="33186" xr:uid="{00000000-0005-0000-0000-0000DC140000}"/>
    <cellStyle name="Comma 2 4 7" xfId="18038" xr:uid="{00000000-0005-0000-0000-0000DD140000}"/>
    <cellStyle name="Comma 2 4 7 2" xfId="44006" xr:uid="{00000000-0005-0000-0000-0000DE140000}"/>
    <cellStyle name="Comma 2 4 8" xfId="13710" xr:uid="{00000000-0005-0000-0000-0000DF140000}"/>
    <cellStyle name="Comma 2 4 8 2" xfId="39678" xr:uid="{00000000-0005-0000-0000-0000E0140000}"/>
    <cellStyle name="Comma 2 4 9" xfId="2890" xr:uid="{00000000-0005-0000-0000-0000E1140000}"/>
    <cellStyle name="Comma 2 5" xfId="145" xr:uid="{00000000-0005-0000-0000-0000E2140000}"/>
    <cellStyle name="Comma 2 5 10" xfId="28859" xr:uid="{00000000-0005-0000-0000-0000E3140000}"/>
    <cellStyle name="Comma 2 5 11" xfId="54821" xr:uid="{00000000-0005-0000-0000-0000E4140000}"/>
    <cellStyle name="Comma 2 5 12" xfId="55341" xr:uid="{00000000-0005-0000-0000-0000E5140000}"/>
    <cellStyle name="Comma 2 5 13" xfId="834" xr:uid="{00000000-0005-0000-0000-0000E6140000}"/>
    <cellStyle name="Comma 2 5 2" xfId="1268" xr:uid="{00000000-0005-0000-0000-0000E7140000}"/>
    <cellStyle name="Comma 2 5 2 10" xfId="55882" xr:uid="{00000000-0005-0000-0000-0000E8140000}"/>
    <cellStyle name="Comma 2 5 2 2" xfId="2350" xr:uid="{00000000-0005-0000-0000-0000E9140000}"/>
    <cellStyle name="Comma 2 5 2 2 2" xfId="6678" xr:uid="{00000000-0005-0000-0000-0000EA140000}"/>
    <cellStyle name="Comma 2 5 2 2 2 2" xfId="13170" xr:uid="{00000000-0005-0000-0000-0000EB140000}"/>
    <cellStyle name="Comma 2 5 2 2 2 2 2" xfId="28318" xr:uid="{00000000-0005-0000-0000-0000EC140000}"/>
    <cellStyle name="Comma 2 5 2 2 2 2 2 2" xfId="54286" xr:uid="{00000000-0005-0000-0000-0000ED140000}"/>
    <cellStyle name="Comma 2 5 2 2 2 2 3" xfId="39138" xr:uid="{00000000-0005-0000-0000-0000EE140000}"/>
    <cellStyle name="Comma 2 5 2 2 2 3" xfId="21826" xr:uid="{00000000-0005-0000-0000-0000EF140000}"/>
    <cellStyle name="Comma 2 5 2 2 2 3 2" xfId="47794" xr:uid="{00000000-0005-0000-0000-0000F0140000}"/>
    <cellStyle name="Comma 2 5 2 2 2 4" xfId="17498" xr:uid="{00000000-0005-0000-0000-0000F1140000}"/>
    <cellStyle name="Comma 2 5 2 2 2 4 2" xfId="43466" xr:uid="{00000000-0005-0000-0000-0000F2140000}"/>
    <cellStyle name="Comma 2 5 2 2 2 5" xfId="32646" xr:uid="{00000000-0005-0000-0000-0000F3140000}"/>
    <cellStyle name="Comma 2 5 2 2 2 6" xfId="59128" xr:uid="{00000000-0005-0000-0000-0000F4140000}"/>
    <cellStyle name="Comma 2 5 2 2 3" xfId="11006" xr:uid="{00000000-0005-0000-0000-0000F5140000}"/>
    <cellStyle name="Comma 2 5 2 2 3 2" xfId="26154" xr:uid="{00000000-0005-0000-0000-0000F6140000}"/>
    <cellStyle name="Comma 2 5 2 2 3 2 2" xfId="52122" xr:uid="{00000000-0005-0000-0000-0000F7140000}"/>
    <cellStyle name="Comma 2 5 2 2 3 3" xfId="36974" xr:uid="{00000000-0005-0000-0000-0000F8140000}"/>
    <cellStyle name="Comma 2 5 2 2 4" xfId="8842" xr:uid="{00000000-0005-0000-0000-0000F9140000}"/>
    <cellStyle name="Comma 2 5 2 2 4 2" xfId="23990" xr:uid="{00000000-0005-0000-0000-0000FA140000}"/>
    <cellStyle name="Comma 2 5 2 2 4 2 2" xfId="49958" xr:uid="{00000000-0005-0000-0000-0000FB140000}"/>
    <cellStyle name="Comma 2 5 2 2 4 3" xfId="34810" xr:uid="{00000000-0005-0000-0000-0000FC140000}"/>
    <cellStyle name="Comma 2 5 2 2 5" xfId="19662" xr:uid="{00000000-0005-0000-0000-0000FD140000}"/>
    <cellStyle name="Comma 2 5 2 2 5 2" xfId="45630" xr:uid="{00000000-0005-0000-0000-0000FE140000}"/>
    <cellStyle name="Comma 2 5 2 2 6" xfId="15334" xr:uid="{00000000-0005-0000-0000-0000FF140000}"/>
    <cellStyle name="Comma 2 5 2 2 6 2" xfId="41302" xr:uid="{00000000-0005-0000-0000-000000150000}"/>
    <cellStyle name="Comma 2 5 2 2 7" xfId="4514" xr:uid="{00000000-0005-0000-0000-000001150000}"/>
    <cellStyle name="Comma 2 5 2 2 8" xfId="30482" xr:uid="{00000000-0005-0000-0000-000002150000}"/>
    <cellStyle name="Comma 2 5 2 2 9" xfId="56964" xr:uid="{00000000-0005-0000-0000-000003150000}"/>
    <cellStyle name="Comma 2 5 2 3" xfId="5596" xr:uid="{00000000-0005-0000-0000-000004150000}"/>
    <cellStyle name="Comma 2 5 2 3 2" xfId="12088" xr:uid="{00000000-0005-0000-0000-000005150000}"/>
    <cellStyle name="Comma 2 5 2 3 2 2" xfId="27236" xr:uid="{00000000-0005-0000-0000-000006150000}"/>
    <cellStyle name="Comma 2 5 2 3 2 2 2" xfId="53204" xr:uid="{00000000-0005-0000-0000-000007150000}"/>
    <cellStyle name="Comma 2 5 2 3 2 3" xfId="38056" xr:uid="{00000000-0005-0000-0000-000008150000}"/>
    <cellStyle name="Comma 2 5 2 3 3" xfId="20744" xr:uid="{00000000-0005-0000-0000-000009150000}"/>
    <cellStyle name="Comma 2 5 2 3 3 2" xfId="46712" xr:uid="{00000000-0005-0000-0000-00000A150000}"/>
    <cellStyle name="Comma 2 5 2 3 4" xfId="16416" xr:uid="{00000000-0005-0000-0000-00000B150000}"/>
    <cellStyle name="Comma 2 5 2 3 4 2" xfId="42384" xr:uid="{00000000-0005-0000-0000-00000C150000}"/>
    <cellStyle name="Comma 2 5 2 3 5" xfId="31564" xr:uid="{00000000-0005-0000-0000-00000D150000}"/>
    <cellStyle name="Comma 2 5 2 3 6" xfId="58046" xr:uid="{00000000-0005-0000-0000-00000E150000}"/>
    <cellStyle name="Comma 2 5 2 4" xfId="9924" xr:uid="{00000000-0005-0000-0000-00000F150000}"/>
    <cellStyle name="Comma 2 5 2 4 2" xfId="25072" xr:uid="{00000000-0005-0000-0000-000010150000}"/>
    <cellStyle name="Comma 2 5 2 4 2 2" xfId="51040" xr:uid="{00000000-0005-0000-0000-000011150000}"/>
    <cellStyle name="Comma 2 5 2 4 3" xfId="35892" xr:uid="{00000000-0005-0000-0000-000012150000}"/>
    <cellStyle name="Comma 2 5 2 5" xfId="7760" xr:uid="{00000000-0005-0000-0000-000013150000}"/>
    <cellStyle name="Comma 2 5 2 5 2" xfId="22908" xr:uid="{00000000-0005-0000-0000-000014150000}"/>
    <cellStyle name="Comma 2 5 2 5 2 2" xfId="48876" xr:uid="{00000000-0005-0000-0000-000015150000}"/>
    <cellStyle name="Comma 2 5 2 5 3" xfId="33728" xr:uid="{00000000-0005-0000-0000-000016150000}"/>
    <cellStyle name="Comma 2 5 2 6" xfId="18580" xr:uid="{00000000-0005-0000-0000-000017150000}"/>
    <cellStyle name="Comma 2 5 2 6 2" xfId="44548" xr:uid="{00000000-0005-0000-0000-000018150000}"/>
    <cellStyle name="Comma 2 5 2 7" xfId="14252" xr:uid="{00000000-0005-0000-0000-000019150000}"/>
    <cellStyle name="Comma 2 5 2 7 2" xfId="40220" xr:uid="{00000000-0005-0000-0000-00001A150000}"/>
    <cellStyle name="Comma 2 5 2 8" xfId="3432" xr:uid="{00000000-0005-0000-0000-00001B150000}"/>
    <cellStyle name="Comma 2 5 2 9" xfId="29400" xr:uid="{00000000-0005-0000-0000-00001C150000}"/>
    <cellStyle name="Comma 2 5 3" xfId="1809" xr:uid="{00000000-0005-0000-0000-00001D150000}"/>
    <cellStyle name="Comma 2 5 3 2" xfId="6137" xr:uid="{00000000-0005-0000-0000-00001E150000}"/>
    <cellStyle name="Comma 2 5 3 2 2" xfId="12629" xr:uid="{00000000-0005-0000-0000-00001F150000}"/>
    <cellStyle name="Comma 2 5 3 2 2 2" xfId="27777" xr:uid="{00000000-0005-0000-0000-000020150000}"/>
    <cellStyle name="Comma 2 5 3 2 2 2 2" xfId="53745" xr:uid="{00000000-0005-0000-0000-000021150000}"/>
    <cellStyle name="Comma 2 5 3 2 2 3" xfId="38597" xr:uid="{00000000-0005-0000-0000-000022150000}"/>
    <cellStyle name="Comma 2 5 3 2 3" xfId="21285" xr:uid="{00000000-0005-0000-0000-000023150000}"/>
    <cellStyle name="Comma 2 5 3 2 3 2" xfId="47253" xr:uid="{00000000-0005-0000-0000-000024150000}"/>
    <cellStyle name="Comma 2 5 3 2 4" xfId="16957" xr:uid="{00000000-0005-0000-0000-000025150000}"/>
    <cellStyle name="Comma 2 5 3 2 4 2" xfId="42925" xr:uid="{00000000-0005-0000-0000-000026150000}"/>
    <cellStyle name="Comma 2 5 3 2 5" xfId="32105" xr:uid="{00000000-0005-0000-0000-000027150000}"/>
    <cellStyle name="Comma 2 5 3 2 6" xfId="58587" xr:uid="{00000000-0005-0000-0000-000028150000}"/>
    <cellStyle name="Comma 2 5 3 3" xfId="10465" xr:uid="{00000000-0005-0000-0000-000029150000}"/>
    <cellStyle name="Comma 2 5 3 3 2" xfId="25613" xr:uid="{00000000-0005-0000-0000-00002A150000}"/>
    <cellStyle name="Comma 2 5 3 3 2 2" xfId="51581" xr:uid="{00000000-0005-0000-0000-00002B150000}"/>
    <cellStyle name="Comma 2 5 3 3 3" xfId="36433" xr:uid="{00000000-0005-0000-0000-00002C150000}"/>
    <cellStyle name="Comma 2 5 3 4" xfId="8301" xr:uid="{00000000-0005-0000-0000-00002D150000}"/>
    <cellStyle name="Comma 2 5 3 4 2" xfId="23449" xr:uid="{00000000-0005-0000-0000-00002E150000}"/>
    <cellStyle name="Comma 2 5 3 4 2 2" xfId="49417" xr:uid="{00000000-0005-0000-0000-00002F150000}"/>
    <cellStyle name="Comma 2 5 3 4 3" xfId="34269" xr:uid="{00000000-0005-0000-0000-000030150000}"/>
    <cellStyle name="Comma 2 5 3 5" xfId="19121" xr:uid="{00000000-0005-0000-0000-000031150000}"/>
    <cellStyle name="Comma 2 5 3 5 2" xfId="45089" xr:uid="{00000000-0005-0000-0000-000032150000}"/>
    <cellStyle name="Comma 2 5 3 6" xfId="14793" xr:uid="{00000000-0005-0000-0000-000033150000}"/>
    <cellStyle name="Comma 2 5 3 6 2" xfId="40761" xr:uid="{00000000-0005-0000-0000-000034150000}"/>
    <cellStyle name="Comma 2 5 3 7" xfId="3973" xr:uid="{00000000-0005-0000-0000-000035150000}"/>
    <cellStyle name="Comma 2 5 3 8" xfId="29941" xr:uid="{00000000-0005-0000-0000-000036150000}"/>
    <cellStyle name="Comma 2 5 3 9" xfId="56423" xr:uid="{00000000-0005-0000-0000-000037150000}"/>
    <cellStyle name="Comma 2 5 4" xfId="5055" xr:uid="{00000000-0005-0000-0000-000038150000}"/>
    <cellStyle name="Comma 2 5 4 2" xfId="11547" xr:uid="{00000000-0005-0000-0000-000039150000}"/>
    <cellStyle name="Comma 2 5 4 2 2" xfId="26695" xr:uid="{00000000-0005-0000-0000-00003A150000}"/>
    <cellStyle name="Comma 2 5 4 2 2 2" xfId="52663" xr:uid="{00000000-0005-0000-0000-00003B150000}"/>
    <cellStyle name="Comma 2 5 4 2 3" xfId="37515" xr:uid="{00000000-0005-0000-0000-00003C150000}"/>
    <cellStyle name="Comma 2 5 4 3" xfId="20203" xr:uid="{00000000-0005-0000-0000-00003D150000}"/>
    <cellStyle name="Comma 2 5 4 3 2" xfId="46171" xr:uid="{00000000-0005-0000-0000-00003E150000}"/>
    <cellStyle name="Comma 2 5 4 4" xfId="15875" xr:uid="{00000000-0005-0000-0000-00003F150000}"/>
    <cellStyle name="Comma 2 5 4 4 2" xfId="41843" xr:uid="{00000000-0005-0000-0000-000040150000}"/>
    <cellStyle name="Comma 2 5 4 5" xfId="31023" xr:uid="{00000000-0005-0000-0000-000041150000}"/>
    <cellStyle name="Comma 2 5 4 6" xfId="57505" xr:uid="{00000000-0005-0000-0000-000042150000}"/>
    <cellStyle name="Comma 2 5 5" xfId="9383" xr:uid="{00000000-0005-0000-0000-000043150000}"/>
    <cellStyle name="Comma 2 5 5 2" xfId="24531" xr:uid="{00000000-0005-0000-0000-000044150000}"/>
    <cellStyle name="Comma 2 5 5 2 2" xfId="50499" xr:uid="{00000000-0005-0000-0000-000045150000}"/>
    <cellStyle name="Comma 2 5 5 3" xfId="35351" xr:uid="{00000000-0005-0000-0000-000046150000}"/>
    <cellStyle name="Comma 2 5 6" xfId="7219" xr:uid="{00000000-0005-0000-0000-000047150000}"/>
    <cellStyle name="Comma 2 5 6 2" xfId="22367" xr:uid="{00000000-0005-0000-0000-000048150000}"/>
    <cellStyle name="Comma 2 5 6 2 2" xfId="48335" xr:uid="{00000000-0005-0000-0000-000049150000}"/>
    <cellStyle name="Comma 2 5 6 3" xfId="33187" xr:uid="{00000000-0005-0000-0000-00004A150000}"/>
    <cellStyle name="Comma 2 5 7" xfId="18039" xr:uid="{00000000-0005-0000-0000-00004B150000}"/>
    <cellStyle name="Comma 2 5 7 2" xfId="44007" xr:uid="{00000000-0005-0000-0000-00004C150000}"/>
    <cellStyle name="Comma 2 5 8" xfId="13711" xr:uid="{00000000-0005-0000-0000-00004D150000}"/>
    <cellStyle name="Comma 2 5 8 2" xfId="39679" xr:uid="{00000000-0005-0000-0000-00004E150000}"/>
    <cellStyle name="Comma 2 5 9" xfId="2891" xr:uid="{00000000-0005-0000-0000-00004F150000}"/>
    <cellStyle name="Comma 2 6" xfId="146" xr:uid="{00000000-0005-0000-0000-000050150000}"/>
    <cellStyle name="Comma 2 6 10" xfId="28860" xr:uid="{00000000-0005-0000-0000-000051150000}"/>
    <cellStyle name="Comma 2 6 11" xfId="54822" xr:uid="{00000000-0005-0000-0000-000052150000}"/>
    <cellStyle name="Comma 2 6 12" xfId="55342" xr:uid="{00000000-0005-0000-0000-000053150000}"/>
    <cellStyle name="Comma 2 6 13" xfId="874" xr:uid="{00000000-0005-0000-0000-000054150000}"/>
    <cellStyle name="Comma 2 6 2" xfId="1269" xr:uid="{00000000-0005-0000-0000-000055150000}"/>
    <cellStyle name="Comma 2 6 2 10" xfId="55883" xr:uid="{00000000-0005-0000-0000-000056150000}"/>
    <cellStyle name="Comma 2 6 2 2" xfId="2351" xr:uid="{00000000-0005-0000-0000-000057150000}"/>
    <cellStyle name="Comma 2 6 2 2 2" xfId="6679" xr:uid="{00000000-0005-0000-0000-000058150000}"/>
    <cellStyle name="Comma 2 6 2 2 2 2" xfId="13171" xr:uid="{00000000-0005-0000-0000-000059150000}"/>
    <cellStyle name="Comma 2 6 2 2 2 2 2" xfId="28319" xr:uid="{00000000-0005-0000-0000-00005A150000}"/>
    <cellStyle name="Comma 2 6 2 2 2 2 2 2" xfId="54287" xr:uid="{00000000-0005-0000-0000-00005B150000}"/>
    <cellStyle name="Comma 2 6 2 2 2 2 3" xfId="39139" xr:uid="{00000000-0005-0000-0000-00005C150000}"/>
    <cellStyle name="Comma 2 6 2 2 2 3" xfId="21827" xr:uid="{00000000-0005-0000-0000-00005D150000}"/>
    <cellStyle name="Comma 2 6 2 2 2 3 2" xfId="47795" xr:uid="{00000000-0005-0000-0000-00005E150000}"/>
    <cellStyle name="Comma 2 6 2 2 2 4" xfId="17499" xr:uid="{00000000-0005-0000-0000-00005F150000}"/>
    <cellStyle name="Comma 2 6 2 2 2 4 2" xfId="43467" xr:uid="{00000000-0005-0000-0000-000060150000}"/>
    <cellStyle name="Comma 2 6 2 2 2 5" xfId="32647" xr:uid="{00000000-0005-0000-0000-000061150000}"/>
    <cellStyle name="Comma 2 6 2 2 2 6" xfId="59129" xr:uid="{00000000-0005-0000-0000-000062150000}"/>
    <cellStyle name="Comma 2 6 2 2 3" xfId="11007" xr:uid="{00000000-0005-0000-0000-000063150000}"/>
    <cellStyle name="Comma 2 6 2 2 3 2" xfId="26155" xr:uid="{00000000-0005-0000-0000-000064150000}"/>
    <cellStyle name="Comma 2 6 2 2 3 2 2" xfId="52123" xr:uid="{00000000-0005-0000-0000-000065150000}"/>
    <cellStyle name="Comma 2 6 2 2 3 3" xfId="36975" xr:uid="{00000000-0005-0000-0000-000066150000}"/>
    <cellStyle name="Comma 2 6 2 2 4" xfId="8843" xr:uid="{00000000-0005-0000-0000-000067150000}"/>
    <cellStyle name="Comma 2 6 2 2 4 2" xfId="23991" xr:uid="{00000000-0005-0000-0000-000068150000}"/>
    <cellStyle name="Comma 2 6 2 2 4 2 2" xfId="49959" xr:uid="{00000000-0005-0000-0000-000069150000}"/>
    <cellStyle name="Comma 2 6 2 2 4 3" xfId="34811" xr:uid="{00000000-0005-0000-0000-00006A150000}"/>
    <cellStyle name="Comma 2 6 2 2 5" xfId="19663" xr:uid="{00000000-0005-0000-0000-00006B150000}"/>
    <cellStyle name="Comma 2 6 2 2 5 2" xfId="45631" xr:uid="{00000000-0005-0000-0000-00006C150000}"/>
    <cellStyle name="Comma 2 6 2 2 6" xfId="15335" xr:uid="{00000000-0005-0000-0000-00006D150000}"/>
    <cellStyle name="Comma 2 6 2 2 6 2" xfId="41303" xr:uid="{00000000-0005-0000-0000-00006E150000}"/>
    <cellStyle name="Comma 2 6 2 2 7" xfId="4515" xr:uid="{00000000-0005-0000-0000-00006F150000}"/>
    <cellStyle name="Comma 2 6 2 2 8" xfId="30483" xr:uid="{00000000-0005-0000-0000-000070150000}"/>
    <cellStyle name="Comma 2 6 2 2 9" xfId="56965" xr:uid="{00000000-0005-0000-0000-000071150000}"/>
    <cellStyle name="Comma 2 6 2 3" xfId="5597" xr:uid="{00000000-0005-0000-0000-000072150000}"/>
    <cellStyle name="Comma 2 6 2 3 2" xfId="12089" xr:uid="{00000000-0005-0000-0000-000073150000}"/>
    <cellStyle name="Comma 2 6 2 3 2 2" xfId="27237" xr:uid="{00000000-0005-0000-0000-000074150000}"/>
    <cellStyle name="Comma 2 6 2 3 2 2 2" xfId="53205" xr:uid="{00000000-0005-0000-0000-000075150000}"/>
    <cellStyle name="Comma 2 6 2 3 2 3" xfId="38057" xr:uid="{00000000-0005-0000-0000-000076150000}"/>
    <cellStyle name="Comma 2 6 2 3 3" xfId="20745" xr:uid="{00000000-0005-0000-0000-000077150000}"/>
    <cellStyle name="Comma 2 6 2 3 3 2" xfId="46713" xr:uid="{00000000-0005-0000-0000-000078150000}"/>
    <cellStyle name="Comma 2 6 2 3 4" xfId="16417" xr:uid="{00000000-0005-0000-0000-000079150000}"/>
    <cellStyle name="Comma 2 6 2 3 4 2" xfId="42385" xr:uid="{00000000-0005-0000-0000-00007A150000}"/>
    <cellStyle name="Comma 2 6 2 3 5" xfId="31565" xr:uid="{00000000-0005-0000-0000-00007B150000}"/>
    <cellStyle name="Comma 2 6 2 3 6" xfId="58047" xr:uid="{00000000-0005-0000-0000-00007C150000}"/>
    <cellStyle name="Comma 2 6 2 4" xfId="9925" xr:uid="{00000000-0005-0000-0000-00007D150000}"/>
    <cellStyle name="Comma 2 6 2 4 2" xfId="25073" xr:uid="{00000000-0005-0000-0000-00007E150000}"/>
    <cellStyle name="Comma 2 6 2 4 2 2" xfId="51041" xr:uid="{00000000-0005-0000-0000-00007F150000}"/>
    <cellStyle name="Comma 2 6 2 4 3" xfId="35893" xr:uid="{00000000-0005-0000-0000-000080150000}"/>
    <cellStyle name="Comma 2 6 2 5" xfId="7761" xr:uid="{00000000-0005-0000-0000-000081150000}"/>
    <cellStyle name="Comma 2 6 2 5 2" xfId="22909" xr:uid="{00000000-0005-0000-0000-000082150000}"/>
    <cellStyle name="Comma 2 6 2 5 2 2" xfId="48877" xr:uid="{00000000-0005-0000-0000-000083150000}"/>
    <cellStyle name="Comma 2 6 2 5 3" xfId="33729" xr:uid="{00000000-0005-0000-0000-000084150000}"/>
    <cellStyle name="Comma 2 6 2 6" xfId="18581" xr:uid="{00000000-0005-0000-0000-000085150000}"/>
    <cellStyle name="Comma 2 6 2 6 2" xfId="44549" xr:uid="{00000000-0005-0000-0000-000086150000}"/>
    <cellStyle name="Comma 2 6 2 7" xfId="14253" xr:uid="{00000000-0005-0000-0000-000087150000}"/>
    <cellStyle name="Comma 2 6 2 7 2" xfId="40221" xr:uid="{00000000-0005-0000-0000-000088150000}"/>
    <cellStyle name="Comma 2 6 2 8" xfId="3433" xr:uid="{00000000-0005-0000-0000-000089150000}"/>
    <cellStyle name="Comma 2 6 2 9" xfId="29401" xr:uid="{00000000-0005-0000-0000-00008A150000}"/>
    <cellStyle name="Comma 2 6 3" xfId="1810" xr:uid="{00000000-0005-0000-0000-00008B150000}"/>
    <cellStyle name="Comma 2 6 3 2" xfId="6138" xr:uid="{00000000-0005-0000-0000-00008C150000}"/>
    <cellStyle name="Comma 2 6 3 2 2" xfId="12630" xr:uid="{00000000-0005-0000-0000-00008D150000}"/>
    <cellStyle name="Comma 2 6 3 2 2 2" xfId="27778" xr:uid="{00000000-0005-0000-0000-00008E150000}"/>
    <cellStyle name="Comma 2 6 3 2 2 2 2" xfId="53746" xr:uid="{00000000-0005-0000-0000-00008F150000}"/>
    <cellStyle name="Comma 2 6 3 2 2 3" xfId="38598" xr:uid="{00000000-0005-0000-0000-000090150000}"/>
    <cellStyle name="Comma 2 6 3 2 3" xfId="21286" xr:uid="{00000000-0005-0000-0000-000091150000}"/>
    <cellStyle name="Comma 2 6 3 2 3 2" xfId="47254" xr:uid="{00000000-0005-0000-0000-000092150000}"/>
    <cellStyle name="Comma 2 6 3 2 4" xfId="16958" xr:uid="{00000000-0005-0000-0000-000093150000}"/>
    <cellStyle name="Comma 2 6 3 2 4 2" xfId="42926" xr:uid="{00000000-0005-0000-0000-000094150000}"/>
    <cellStyle name="Comma 2 6 3 2 5" xfId="32106" xr:uid="{00000000-0005-0000-0000-000095150000}"/>
    <cellStyle name="Comma 2 6 3 2 6" xfId="58588" xr:uid="{00000000-0005-0000-0000-000096150000}"/>
    <cellStyle name="Comma 2 6 3 3" xfId="10466" xr:uid="{00000000-0005-0000-0000-000097150000}"/>
    <cellStyle name="Comma 2 6 3 3 2" xfId="25614" xr:uid="{00000000-0005-0000-0000-000098150000}"/>
    <cellStyle name="Comma 2 6 3 3 2 2" xfId="51582" xr:uid="{00000000-0005-0000-0000-000099150000}"/>
    <cellStyle name="Comma 2 6 3 3 3" xfId="36434" xr:uid="{00000000-0005-0000-0000-00009A150000}"/>
    <cellStyle name="Comma 2 6 3 4" xfId="8302" xr:uid="{00000000-0005-0000-0000-00009B150000}"/>
    <cellStyle name="Comma 2 6 3 4 2" xfId="23450" xr:uid="{00000000-0005-0000-0000-00009C150000}"/>
    <cellStyle name="Comma 2 6 3 4 2 2" xfId="49418" xr:uid="{00000000-0005-0000-0000-00009D150000}"/>
    <cellStyle name="Comma 2 6 3 4 3" xfId="34270" xr:uid="{00000000-0005-0000-0000-00009E150000}"/>
    <cellStyle name="Comma 2 6 3 5" xfId="19122" xr:uid="{00000000-0005-0000-0000-00009F150000}"/>
    <cellStyle name="Comma 2 6 3 5 2" xfId="45090" xr:uid="{00000000-0005-0000-0000-0000A0150000}"/>
    <cellStyle name="Comma 2 6 3 6" xfId="14794" xr:uid="{00000000-0005-0000-0000-0000A1150000}"/>
    <cellStyle name="Comma 2 6 3 6 2" xfId="40762" xr:uid="{00000000-0005-0000-0000-0000A2150000}"/>
    <cellStyle name="Comma 2 6 3 7" xfId="3974" xr:uid="{00000000-0005-0000-0000-0000A3150000}"/>
    <cellStyle name="Comma 2 6 3 8" xfId="29942" xr:uid="{00000000-0005-0000-0000-0000A4150000}"/>
    <cellStyle name="Comma 2 6 3 9" xfId="56424" xr:uid="{00000000-0005-0000-0000-0000A5150000}"/>
    <cellStyle name="Comma 2 6 4" xfId="5056" xr:uid="{00000000-0005-0000-0000-0000A6150000}"/>
    <cellStyle name="Comma 2 6 4 2" xfId="11548" xr:uid="{00000000-0005-0000-0000-0000A7150000}"/>
    <cellStyle name="Comma 2 6 4 2 2" xfId="26696" xr:uid="{00000000-0005-0000-0000-0000A8150000}"/>
    <cellStyle name="Comma 2 6 4 2 2 2" xfId="52664" xr:uid="{00000000-0005-0000-0000-0000A9150000}"/>
    <cellStyle name="Comma 2 6 4 2 3" xfId="37516" xr:uid="{00000000-0005-0000-0000-0000AA150000}"/>
    <cellStyle name="Comma 2 6 4 3" xfId="20204" xr:uid="{00000000-0005-0000-0000-0000AB150000}"/>
    <cellStyle name="Comma 2 6 4 3 2" xfId="46172" xr:uid="{00000000-0005-0000-0000-0000AC150000}"/>
    <cellStyle name="Comma 2 6 4 4" xfId="15876" xr:uid="{00000000-0005-0000-0000-0000AD150000}"/>
    <cellStyle name="Comma 2 6 4 4 2" xfId="41844" xr:uid="{00000000-0005-0000-0000-0000AE150000}"/>
    <cellStyle name="Comma 2 6 4 5" xfId="31024" xr:uid="{00000000-0005-0000-0000-0000AF150000}"/>
    <cellStyle name="Comma 2 6 4 6" xfId="57506" xr:uid="{00000000-0005-0000-0000-0000B0150000}"/>
    <cellStyle name="Comma 2 6 5" xfId="9384" xr:uid="{00000000-0005-0000-0000-0000B1150000}"/>
    <cellStyle name="Comma 2 6 5 2" xfId="24532" xr:uid="{00000000-0005-0000-0000-0000B2150000}"/>
    <cellStyle name="Comma 2 6 5 2 2" xfId="50500" xr:uid="{00000000-0005-0000-0000-0000B3150000}"/>
    <cellStyle name="Comma 2 6 5 3" xfId="35352" xr:uid="{00000000-0005-0000-0000-0000B4150000}"/>
    <cellStyle name="Comma 2 6 6" xfId="7220" xr:uid="{00000000-0005-0000-0000-0000B5150000}"/>
    <cellStyle name="Comma 2 6 6 2" xfId="22368" xr:uid="{00000000-0005-0000-0000-0000B6150000}"/>
    <cellStyle name="Comma 2 6 6 2 2" xfId="48336" xr:uid="{00000000-0005-0000-0000-0000B7150000}"/>
    <cellStyle name="Comma 2 6 6 3" xfId="33188" xr:uid="{00000000-0005-0000-0000-0000B8150000}"/>
    <cellStyle name="Comma 2 6 7" xfId="18040" xr:uid="{00000000-0005-0000-0000-0000B9150000}"/>
    <cellStyle name="Comma 2 6 7 2" xfId="44008" xr:uid="{00000000-0005-0000-0000-0000BA150000}"/>
    <cellStyle name="Comma 2 6 8" xfId="13712" xr:uid="{00000000-0005-0000-0000-0000BB150000}"/>
    <cellStyle name="Comma 2 6 8 2" xfId="39680" xr:uid="{00000000-0005-0000-0000-0000BC150000}"/>
    <cellStyle name="Comma 2 6 9" xfId="2892" xr:uid="{00000000-0005-0000-0000-0000BD150000}"/>
    <cellStyle name="Comma 2 7" xfId="147" xr:uid="{00000000-0005-0000-0000-0000BE150000}"/>
    <cellStyle name="Comma 2 7 10" xfId="28861" xr:uid="{00000000-0005-0000-0000-0000BF150000}"/>
    <cellStyle name="Comma 2 7 11" xfId="54823" xr:uid="{00000000-0005-0000-0000-0000C0150000}"/>
    <cellStyle name="Comma 2 7 12" xfId="55343" xr:uid="{00000000-0005-0000-0000-0000C1150000}"/>
    <cellStyle name="Comma 2 7 13" xfId="914" xr:uid="{00000000-0005-0000-0000-0000C2150000}"/>
    <cellStyle name="Comma 2 7 2" xfId="1270" xr:uid="{00000000-0005-0000-0000-0000C3150000}"/>
    <cellStyle name="Comma 2 7 2 10" xfId="55884" xr:uid="{00000000-0005-0000-0000-0000C4150000}"/>
    <cellStyle name="Comma 2 7 2 2" xfId="2352" xr:uid="{00000000-0005-0000-0000-0000C5150000}"/>
    <cellStyle name="Comma 2 7 2 2 2" xfId="6680" xr:uid="{00000000-0005-0000-0000-0000C6150000}"/>
    <cellStyle name="Comma 2 7 2 2 2 2" xfId="13172" xr:uid="{00000000-0005-0000-0000-0000C7150000}"/>
    <cellStyle name="Comma 2 7 2 2 2 2 2" xfId="28320" xr:uid="{00000000-0005-0000-0000-0000C8150000}"/>
    <cellStyle name="Comma 2 7 2 2 2 2 2 2" xfId="54288" xr:uid="{00000000-0005-0000-0000-0000C9150000}"/>
    <cellStyle name="Comma 2 7 2 2 2 2 3" xfId="39140" xr:uid="{00000000-0005-0000-0000-0000CA150000}"/>
    <cellStyle name="Comma 2 7 2 2 2 3" xfId="21828" xr:uid="{00000000-0005-0000-0000-0000CB150000}"/>
    <cellStyle name="Comma 2 7 2 2 2 3 2" xfId="47796" xr:uid="{00000000-0005-0000-0000-0000CC150000}"/>
    <cellStyle name="Comma 2 7 2 2 2 4" xfId="17500" xr:uid="{00000000-0005-0000-0000-0000CD150000}"/>
    <cellStyle name="Comma 2 7 2 2 2 4 2" xfId="43468" xr:uid="{00000000-0005-0000-0000-0000CE150000}"/>
    <cellStyle name="Comma 2 7 2 2 2 5" xfId="32648" xr:uid="{00000000-0005-0000-0000-0000CF150000}"/>
    <cellStyle name="Comma 2 7 2 2 2 6" xfId="59130" xr:uid="{00000000-0005-0000-0000-0000D0150000}"/>
    <cellStyle name="Comma 2 7 2 2 3" xfId="11008" xr:uid="{00000000-0005-0000-0000-0000D1150000}"/>
    <cellStyle name="Comma 2 7 2 2 3 2" xfId="26156" xr:uid="{00000000-0005-0000-0000-0000D2150000}"/>
    <cellStyle name="Comma 2 7 2 2 3 2 2" xfId="52124" xr:uid="{00000000-0005-0000-0000-0000D3150000}"/>
    <cellStyle name="Comma 2 7 2 2 3 3" xfId="36976" xr:uid="{00000000-0005-0000-0000-0000D4150000}"/>
    <cellStyle name="Comma 2 7 2 2 4" xfId="8844" xr:uid="{00000000-0005-0000-0000-0000D5150000}"/>
    <cellStyle name="Comma 2 7 2 2 4 2" xfId="23992" xr:uid="{00000000-0005-0000-0000-0000D6150000}"/>
    <cellStyle name="Comma 2 7 2 2 4 2 2" xfId="49960" xr:uid="{00000000-0005-0000-0000-0000D7150000}"/>
    <cellStyle name="Comma 2 7 2 2 4 3" xfId="34812" xr:uid="{00000000-0005-0000-0000-0000D8150000}"/>
    <cellStyle name="Comma 2 7 2 2 5" xfId="19664" xr:uid="{00000000-0005-0000-0000-0000D9150000}"/>
    <cellStyle name="Comma 2 7 2 2 5 2" xfId="45632" xr:uid="{00000000-0005-0000-0000-0000DA150000}"/>
    <cellStyle name="Comma 2 7 2 2 6" xfId="15336" xr:uid="{00000000-0005-0000-0000-0000DB150000}"/>
    <cellStyle name="Comma 2 7 2 2 6 2" xfId="41304" xr:uid="{00000000-0005-0000-0000-0000DC150000}"/>
    <cellStyle name="Comma 2 7 2 2 7" xfId="4516" xr:uid="{00000000-0005-0000-0000-0000DD150000}"/>
    <cellStyle name="Comma 2 7 2 2 8" xfId="30484" xr:uid="{00000000-0005-0000-0000-0000DE150000}"/>
    <cellStyle name="Comma 2 7 2 2 9" xfId="56966" xr:uid="{00000000-0005-0000-0000-0000DF150000}"/>
    <cellStyle name="Comma 2 7 2 3" xfId="5598" xr:uid="{00000000-0005-0000-0000-0000E0150000}"/>
    <cellStyle name="Comma 2 7 2 3 2" xfId="12090" xr:uid="{00000000-0005-0000-0000-0000E1150000}"/>
    <cellStyle name="Comma 2 7 2 3 2 2" xfId="27238" xr:uid="{00000000-0005-0000-0000-0000E2150000}"/>
    <cellStyle name="Comma 2 7 2 3 2 2 2" xfId="53206" xr:uid="{00000000-0005-0000-0000-0000E3150000}"/>
    <cellStyle name="Comma 2 7 2 3 2 3" xfId="38058" xr:uid="{00000000-0005-0000-0000-0000E4150000}"/>
    <cellStyle name="Comma 2 7 2 3 3" xfId="20746" xr:uid="{00000000-0005-0000-0000-0000E5150000}"/>
    <cellStyle name="Comma 2 7 2 3 3 2" xfId="46714" xr:uid="{00000000-0005-0000-0000-0000E6150000}"/>
    <cellStyle name="Comma 2 7 2 3 4" xfId="16418" xr:uid="{00000000-0005-0000-0000-0000E7150000}"/>
    <cellStyle name="Comma 2 7 2 3 4 2" xfId="42386" xr:uid="{00000000-0005-0000-0000-0000E8150000}"/>
    <cellStyle name="Comma 2 7 2 3 5" xfId="31566" xr:uid="{00000000-0005-0000-0000-0000E9150000}"/>
    <cellStyle name="Comma 2 7 2 3 6" xfId="58048" xr:uid="{00000000-0005-0000-0000-0000EA150000}"/>
    <cellStyle name="Comma 2 7 2 4" xfId="9926" xr:uid="{00000000-0005-0000-0000-0000EB150000}"/>
    <cellStyle name="Comma 2 7 2 4 2" xfId="25074" xr:uid="{00000000-0005-0000-0000-0000EC150000}"/>
    <cellStyle name="Comma 2 7 2 4 2 2" xfId="51042" xr:uid="{00000000-0005-0000-0000-0000ED150000}"/>
    <cellStyle name="Comma 2 7 2 4 3" xfId="35894" xr:uid="{00000000-0005-0000-0000-0000EE150000}"/>
    <cellStyle name="Comma 2 7 2 5" xfId="7762" xr:uid="{00000000-0005-0000-0000-0000EF150000}"/>
    <cellStyle name="Comma 2 7 2 5 2" xfId="22910" xr:uid="{00000000-0005-0000-0000-0000F0150000}"/>
    <cellStyle name="Comma 2 7 2 5 2 2" xfId="48878" xr:uid="{00000000-0005-0000-0000-0000F1150000}"/>
    <cellStyle name="Comma 2 7 2 5 3" xfId="33730" xr:uid="{00000000-0005-0000-0000-0000F2150000}"/>
    <cellStyle name="Comma 2 7 2 6" xfId="18582" xr:uid="{00000000-0005-0000-0000-0000F3150000}"/>
    <cellStyle name="Comma 2 7 2 6 2" xfId="44550" xr:uid="{00000000-0005-0000-0000-0000F4150000}"/>
    <cellStyle name="Comma 2 7 2 7" xfId="14254" xr:uid="{00000000-0005-0000-0000-0000F5150000}"/>
    <cellStyle name="Comma 2 7 2 7 2" xfId="40222" xr:uid="{00000000-0005-0000-0000-0000F6150000}"/>
    <cellStyle name="Comma 2 7 2 8" xfId="3434" xr:uid="{00000000-0005-0000-0000-0000F7150000}"/>
    <cellStyle name="Comma 2 7 2 9" xfId="29402" xr:uid="{00000000-0005-0000-0000-0000F8150000}"/>
    <cellStyle name="Comma 2 7 3" xfId="1811" xr:uid="{00000000-0005-0000-0000-0000F9150000}"/>
    <cellStyle name="Comma 2 7 3 2" xfId="6139" xr:uid="{00000000-0005-0000-0000-0000FA150000}"/>
    <cellStyle name="Comma 2 7 3 2 2" xfId="12631" xr:uid="{00000000-0005-0000-0000-0000FB150000}"/>
    <cellStyle name="Comma 2 7 3 2 2 2" xfId="27779" xr:uid="{00000000-0005-0000-0000-0000FC150000}"/>
    <cellStyle name="Comma 2 7 3 2 2 2 2" xfId="53747" xr:uid="{00000000-0005-0000-0000-0000FD150000}"/>
    <cellStyle name="Comma 2 7 3 2 2 3" xfId="38599" xr:uid="{00000000-0005-0000-0000-0000FE150000}"/>
    <cellStyle name="Comma 2 7 3 2 3" xfId="21287" xr:uid="{00000000-0005-0000-0000-0000FF150000}"/>
    <cellStyle name="Comma 2 7 3 2 3 2" xfId="47255" xr:uid="{00000000-0005-0000-0000-000000160000}"/>
    <cellStyle name="Comma 2 7 3 2 4" xfId="16959" xr:uid="{00000000-0005-0000-0000-000001160000}"/>
    <cellStyle name="Comma 2 7 3 2 4 2" xfId="42927" xr:uid="{00000000-0005-0000-0000-000002160000}"/>
    <cellStyle name="Comma 2 7 3 2 5" xfId="32107" xr:uid="{00000000-0005-0000-0000-000003160000}"/>
    <cellStyle name="Comma 2 7 3 2 6" xfId="58589" xr:uid="{00000000-0005-0000-0000-000004160000}"/>
    <cellStyle name="Comma 2 7 3 3" xfId="10467" xr:uid="{00000000-0005-0000-0000-000005160000}"/>
    <cellStyle name="Comma 2 7 3 3 2" xfId="25615" xr:uid="{00000000-0005-0000-0000-000006160000}"/>
    <cellStyle name="Comma 2 7 3 3 2 2" xfId="51583" xr:uid="{00000000-0005-0000-0000-000007160000}"/>
    <cellStyle name="Comma 2 7 3 3 3" xfId="36435" xr:uid="{00000000-0005-0000-0000-000008160000}"/>
    <cellStyle name="Comma 2 7 3 4" xfId="8303" xr:uid="{00000000-0005-0000-0000-000009160000}"/>
    <cellStyle name="Comma 2 7 3 4 2" xfId="23451" xr:uid="{00000000-0005-0000-0000-00000A160000}"/>
    <cellStyle name="Comma 2 7 3 4 2 2" xfId="49419" xr:uid="{00000000-0005-0000-0000-00000B160000}"/>
    <cellStyle name="Comma 2 7 3 4 3" xfId="34271" xr:uid="{00000000-0005-0000-0000-00000C160000}"/>
    <cellStyle name="Comma 2 7 3 5" xfId="19123" xr:uid="{00000000-0005-0000-0000-00000D160000}"/>
    <cellStyle name="Comma 2 7 3 5 2" xfId="45091" xr:uid="{00000000-0005-0000-0000-00000E160000}"/>
    <cellStyle name="Comma 2 7 3 6" xfId="14795" xr:uid="{00000000-0005-0000-0000-00000F160000}"/>
    <cellStyle name="Comma 2 7 3 6 2" xfId="40763" xr:uid="{00000000-0005-0000-0000-000010160000}"/>
    <cellStyle name="Comma 2 7 3 7" xfId="3975" xr:uid="{00000000-0005-0000-0000-000011160000}"/>
    <cellStyle name="Comma 2 7 3 8" xfId="29943" xr:uid="{00000000-0005-0000-0000-000012160000}"/>
    <cellStyle name="Comma 2 7 3 9" xfId="56425" xr:uid="{00000000-0005-0000-0000-000013160000}"/>
    <cellStyle name="Comma 2 7 4" xfId="5057" xr:uid="{00000000-0005-0000-0000-000014160000}"/>
    <cellStyle name="Comma 2 7 4 2" xfId="11549" xr:uid="{00000000-0005-0000-0000-000015160000}"/>
    <cellStyle name="Comma 2 7 4 2 2" xfId="26697" xr:uid="{00000000-0005-0000-0000-000016160000}"/>
    <cellStyle name="Comma 2 7 4 2 2 2" xfId="52665" xr:uid="{00000000-0005-0000-0000-000017160000}"/>
    <cellStyle name="Comma 2 7 4 2 3" xfId="37517" xr:uid="{00000000-0005-0000-0000-000018160000}"/>
    <cellStyle name="Comma 2 7 4 3" xfId="20205" xr:uid="{00000000-0005-0000-0000-000019160000}"/>
    <cellStyle name="Comma 2 7 4 3 2" xfId="46173" xr:uid="{00000000-0005-0000-0000-00001A160000}"/>
    <cellStyle name="Comma 2 7 4 4" xfId="15877" xr:uid="{00000000-0005-0000-0000-00001B160000}"/>
    <cellStyle name="Comma 2 7 4 4 2" xfId="41845" xr:uid="{00000000-0005-0000-0000-00001C160000}"/>
    <cellStyle name="Comma 2 7 4 5" xfId="31025" xr:uid="{00000000-0005-0000-0000-00001D160000}"/>
    <cellStyle name="Comma 2 7 4 6" xfId="57507" xr:uid="{00000000-0005-0000-0000-00001E160000}"/>
    <cellStyle name="Comma 2 7 5" xfId="9385" xr:uid="{00000000-0005-0000-0000-00001F160000}"/>
    <cellStyle name="Comma 2 7 5 2" xfId="24533" xr:uid="{00000000-0005-0000-0000-000020160000}"/>
    <cellStyle name="Comma 2 7 5 2 2" xfId="50501" xr:uid="{00000000-0005-0000-0000-000021160000}"/>
    <cellStyle name="Comma 2 7 5 3" xfId="35353" xr:uid="{00000000-0005-0000-0000-000022160000}"/>
    <cellStyle name="Comma 2 7 6" xfId="7221" xr:uid="{00000000-0005-0000-0000-000023160000}"/>
    <cellStyle name="Comma 2 7 6 2" xfId="22369" xr:uid="{00000000-0005-0000-0000-000024160000}"/>
    <cellStyle name="Comma 2 7 6 2 2" xfId="48337" xr:uid="{00000000-0005-0000-0000-000025160000}"/>
    <cellStyle name="Comma 2 7 6 3" xfId="33189" xr:uid="{00000000-0005-0000-0000-000026160000}"/>
    <cellStyle name="Comma 2 7 7" xfId="18041" xr:uid="{00000000-0005-0000-0000-000027160000}"/>
    <cellStyle name="Comma 2 7 7 2" xfId="44009" xr:uid="{00000000-0005-0000-0000-000028160000}"/>
    <cellStyle name="Comma 2 7 8" xfId="13713" xr:uid="{00000000-0005-0000-0000-000029160000}"/>
    <cellStyle name="Comma 2 7 8 2" xfId="39681" xr:uid="{00000000-0005-0000-0000-00002A160000}"/>
    <cellStyle name="Comma 2 7 9" xfId="2893" xr:uid="{00000000-0005-0000-0000-00002B160000}"/>
    <cellStyle name="Comma 2 8" xfId="148" xr:uid="{00000000-0005-0000-0000-00002C160000}"/>
    <cellStyle name="Comma 2 8 10" xfId="28862" xr:uid="{00000000-0005-0000-0000-00002D160000}"/>
    <cellStyle name="Comma 2 8 11" xfId="54824" xr:uid="{00000000-0005-0000-0000-00002E160000}"/>
    <cellStyle name="Comma 2 8 12" xfId="55344" xr:uid="{00000000-0005-0000-0000-00002F160000}"/>
    <cellStyle name="Comma 2 8 13" xfId="954" xr:uid="{00000000-0005-0000-0000-000030160000}"/>
    <cellStyle name="Comma 2 8 2" xfId="1271" xr:uid="{00000000-0005-0000-0000-000031160000}"/>
    <cellStyle name="Comma 2 8 2 10" xfId="55885" xr:uid="{00000000-0005-0000-0000-000032160000}"/>
    <cellStyle name="Comma 2 8 2 2" xfId="2353" xr:uid="{00000000-0005-0000-0000-000033160000}"/>
    <cellStyle name="Comma 2 8 2 2 2" xfId="6681" xr:uid="{00000000-0005-0000-0000-000034160000}"/>
    <cellStyle name="Comma 2 8 2 2 2 2" xfId="13173" xr:uid="{00000000-0005-0000-0000-000035160000}"/>
    <cellStyle name="Comma 2 8 2 2 2 2 2" xfId="28321" xr:uid="{00000000-0005-0000-0000-000036160000}"/>
    <cellStyle name="Comma 2 8 2 2 2 2 2 2" xfId="54289" xr:uid="{00000000-0005-0000-0000-000037160000}"/>
    <cellStyle name="Comma 2 8 2 2 2 2 3" xfId="39141" xr:uid="{00000000-0005-0000-0000-000038160000}"/>
    <cellStyle name="Comma 2 8 2 2 2 3" xfId="21829" xr:uid="{00000000-0005-0000-0000-000039160000}"/>
    <cellStyle name="Comma 2 8 2 2 2 3 2" xfId="47797" xr:uid="{00000000-0005-0000-0000-00003A160000}"/>
    <cellStyle name="Comma 2 8 2 2 2 4" xfId="17501" xr:uid="{00000000-0005-0000-0000-00003B160000}"/>
    <cellStyle name="Comma 2 8 2 2 2 4 2" xfId="43469" xr:uid="{00000000-0005-0000-0000-00003C160000}"/>
    <cellStyle name="Comma 2 8 2 2 2 5" xfId="32649" xr:uid="{00000000-0005-0000-0000-00003D160000}"/>
    <cellStyle name="Comma 2 8 2 2 2 6" xfId="59131" xr:uid="{00000000-0005-0000-0000-00003E160000}"/>
    <cellStyle name="Comma 2 8 2 2 3" xfId="11009" xr:uid="{00000000-0005-0000-0000-00003F160000}"/>
    <cellStyle name="Comma 2 8 2 2 3 2" xfId="26157" xr:uid="{00000000-0005-0000-0000-000040160000}"/>
    <cellStyle name="Comma 2 8 2 2 3 2 2" xfId="52125" xr:uid="{00000000-0005-0000-0000-000041160000}"/>
    <cellStyle name="Comma 2 8 2 2 3 3" xfId="36977" xr:uid="{00000000-0005-0000-0000-000042160000}"/>
    <cellStyle name="Comma 2 8 2 2 4" xfId="8845" xr:uid="{00000000-0005-0000-0000-000043160000}"/>
    <cellStyle name="Comma 2 8 2 2 4 2" xfId="23993" xr:uid="{00000000-0005-0000-0000-000044160000}"/>
    <cellStyle name="Comma 2 8 2 2 4 2 2" xfId="49961" xr:uid="{00000000-0005-0000-0000-000045160000}"/>
    <cellStyle name="Comma 2 8 2 2 4 3" xfId="34813" xr:uid="{00000000-0005-0000-0000-000046160000}"/>
    <cellStyle name="Comma 2 8 2 2 5" xfId="19665" xr:uid="{00000000-0005-0000-0000-000047160000}"/>
    <cellStyle name="Comma 2 8 2 2 5 2" xfId="45633" xr:uid="{00000000-0005-0000-0000-000048160000}"/>
    <cellStyle name="Comma 2 8 2 2 6" xfId="15337" xr:uid="{00000000-0005-0000-0000-000049160000}"/>
    <cellStyle name="Comma 2 8 2 2 6 2" xfId="41305" xr:uid="{00000000-0005-0000-0000-00004A160000}"/>
    <cellStyle name="Comma 2 8 2 2 7" xfId="4517" xr:uid="{00000000-0005-0000-0000-00004B160000}"/>
    <cellStyle name="Comma 2 8 2 2 8" xfId="30485" xr:uid="{00000000-0005-0000-0000-00004C160000}"/>
    <cellStyle name="Comma 2 8 2 2 9" xfId="56967" xr:uid="{00000000-0005-0000-0000-00004D160000}"/>
    <cellStyle name="Comma 2 8 2 3" xfId="5599" xr:uid="{00000000-0005-0000-0000-00004E160000}"/>
    <cellStyle name="Comma 2 8 2 3 2" xfId="12091" xr:uid="{00000000-0005-0000-0000-00004F160000}"/>
    <cellStyle name="Comma 2 8 2 3 2 2" xfId="27239" xr:uid="{00000000-0005-0000-0000-000050160000}"/>
    <cellStyle name="Comma 2 8 2 3 2 2 2" xfId="53207" xr:uid="{00000000-0005-0000-0000-000051160000}"/>
    <cellStyle name="Comma 2 8 2 3 2 3" xfId="38059" xr:uid="{00000000-0005-0000-0000-000052160000}"/>
    <cellStyle name="Comma 2 8 2 3 3" xfId="20747" xr:uid="{00000000-0005-0000-0000-000053160000}"/>
    <cellStyle name="Comma 2 8 2 3 3 2" xfId="46715" xr:uid="{00000000-0005-0000-0000-000054160000}"/>
    <cellStyle name="Comma 2 8 2 3 4" xfId="16419" xr:uid="{00000000-0005-0000-0000-000055160000}"/>
    <cellStyle name="Comma 2 8 2 3 4 2" xfId="42387" xr:uid="{00000000-0005-0000-0000-000056160000}"/>
    <cellStyle name="Comma 2 8 2 3 5" xfId="31567" xr:uid="{00000000-0005-0000-0000-000057160000}"/>
    <cellStyle name="Comma 2 8 2 3 6" xfId="58049" xr:uid="{00000000-0005-0000-0000-000058160000}"/>
    <cellStyle name="Comma 2 8 2 4" xfId="9927" xr:uid="{00000000-0005-0000-0000-000059160000}"/>
    <cellStyle name="Comma 2 8 2 4 2" xfId="25075" xr:uid="{00000000-0005-0000-0000-00005A160000}"/>
    <cellStyle name="Comma 2 8 2 4 2 2" xfId="51043" xr:uid="{00000000-0005-0000-0000-00005B160000}"/>
    <cellStyle name="Comma 2 8 2 4 3" xfId="35895" xr:uid="{00000000-0005-0000-0000-00005C160000}"/>
    <cellStyle name="Comma 2 8 2 5" xfId="7763" xr:uid="{00000000-0005-0000-0000-00005D160000}"/>
    <cellStyle name="Comma 2 8 2 5 2" xfId="22911" xr:uid="{00000000-0005-0000-0000-00005E160000}"/>
    <cellStyle name="Comma 2 8 2 5 2 2" xfId="48879" xr:uid="{00000000-0005-0000-0000-00005F160000}"/>
    <cellStyle name="Comma 2 8 2 5 3" xfId="33731" xr:uid="{00000000-0005-0000-0000-000060160000}"/>
    <cellStyle name="Comma 2 8 2 6" xfId="18583" xr:uid="{00000000-0005-0000-0000-000061160000}"/>
    <cellStyle name="Comma 2 8 2 6 2" xfId="44551" xr:uid="{00000000-0005-0000-0000-000062160000}"/>
    <cellStyle name="Comma 2 8 2 7" xfId="14255" xr:uid="{00000000-0005-0000-0000-000063160000}"/>
    <cellStyle name="Comma 2 8 2 7 2" xfId="40223" xr:uid="{00000000-0005-0000-0000-000064160000}"/>
    <cellStyle name="Comma 2 8 2 8" xfId="3435" xr:uid="{00000000-0005-0000-0000-000065160000}"/>
    <cellStyle name="Comma 2 8 2 9" xfId="29403" xr:uid="{00000000-0005-0000-0000-000066160000}"/>
    <cellStyle name="Comma 2 8 3" xfId="1812" xr:uid="{00000000-0005-0000-0000-000067160000}"/>
    <cellStyle name="Comma 2 8 3 2" xfId="6140" xr:uid="{00000000-0005-0000-0000-000068160000}"/>
    <cellStyle name="Comma 2 8 3 2 2" xfId="12632" xr:uid="{00000000-0005-0000-0000-000069160000}"/>
    <cellStyle name="Comma 2 8 3 2 2 2" xfId="27780" xr:uid="{00000000-0005-0000-0000-00006A160000}"/>
    <cellStyle name="Comma 2 8 3 2 2 2 2" xfId="53748" xr:uid="{00000000-0005-0000-0000-00006B160000}"/>
    <cellStyle name="Comma 2 8 3 2 2 3" xfId="38600" xr:uid="{00000000-0005-0000-0000-00006C160000}"/>
    <cellStyle name="Comma 2 8 3 2 3" xfId="21288" xr:uid="{00000000-0005-0000-0000-00006D160000}"/>
    <cellStyle name="Comma 2 8 3 2 3 2" xfId="47256" xr:uid="{00000000-0005-0000-0000-00006E160000}"/>
    <cellStyle name="Comma 2 8 3 2 4" xfId="16960" xr:uid="{00000000-0005-0000-0000-00006F160000}"/>
    <cellStyle name="Comma 2 8 3 2 4 2" xfId="42928" xr:uid="{00000000-0005-0000-0000-000070160000}"/>
    <cellStyle name="Comma 2 8 3 2 5" xfId="32108" xr:uid="{00000000-0005-0000-0000-000071160000}"/>
    <cellStyle name="Comma 2 8 3 2 6" xfId="58590" xr:uid="{00000000-0005-0000-0000-000072160000}"/>
    <cellStyle name="Comma 2 8 3 3" xfId="10468" xr:uid="{00000000-0005-0000-0000-000073160000}"/>
    <cellStyle name="Comma 2 8 3 3 2" xfId="25616" xr:uid="{00000000-0005-0000-0000-000074160000}"/>
    <cellStyle name="Comma 2 8 3 3 2 2" xfId="51584" xr:uid="{00000000-0005-0000-0000-000075160000}"/>
    <cellStyle name="Comma 2 8 3 3 3" xfId="36436" xr:uid="{00000000-0005-0000-0000-000076160000}"/>
    <cellStyle name="Comma 2 8 3 4" xfId="8304" xr:uid="{00000000-0005-0000-0000-000077160000}"/>
    <cellStyle name="Comma 2 8 3 4 2" xfId="23452" xr:uid="{00000000-0005-0000-0000-000078160000}"/>
    <cellStyle name="Comma 2 8 3 4 2 2" xfId="49420" xr:uid="{00000000-0005-0000-0000-000079160000}"/>
    <cellStyle name="Comma 2 8 3 4 3" xfId="34272" xr:uid="{00000000-0005-0000-0000-00007A160000}"/>
    <cellStyle name="Comma 2 8 3 5" xfId="19124" xr:uid="{00000000-0005-0000-0000-00007B160000}"/>
    <cellStyle name="Comma 2 8 3 5 2" xfId="45092" xr:uid="{00000000-0005-0000-0000-00007C160000}"/>
    <cellStyle name="Comma 2 8 3 6" xfId="14796" xr:uid="{00000000-0005-0000-0000-00007D160000}"/>
    <cellStyle name="Comma 2 8 3 6 2" xfId="40764" xr:uid="{00000000-0005-0000-0000-00007E160000}"/>
    <cellStyle name="Comma 2 8 3 7" xfId="3976" xr:uid="{00000000-0005-0000-0000-00007F160000}"/>
    <cellStyle name="Comma 2 8 3 8" xfId="29944" xr:uid="{00000000-0005-0000-0000-000080160000}"/>
    <cellStyle name="Comma 2 8 3 9" xfId="56426" xr:uid="{00000000-0005-0000-0000-000081160000}"/>
    <cellStyle name="Comma 2 8 4" xfId="5058" xr:uid="{00000000-0005-0000-0000-000082160000}"/>
    <cellStyle name="Comma 2 8 4 2" xfId="11550" xr:uid="{00000000-0005-0000-0000-000083160000}"/>
    <cellStyle name="Comma 2 8 4 2 2" xfId="26698" xr:uid="{00000000-0005-0000-0000-000084160000}"/>
    <cellStyle name="Comma 2 8 4 2 2 2" xfId="52666" xr:uid="{00000000-0005-0000-0000-000085160000}"/>
    <cellStyle name="Comma 2 8 4 2 3" xfId="37518" xr:uid="{00000000-0005-0000-0000-000086160000}"/>
    <cellStyle name="Comma 2 8 4 3" xfId="20206" xr:uid="{00000000-0005-0000-0000-000087160000}"/>
    <cellStyle name="Comma 2 8 4 3 2" xfId="46174" xr:uid="{00000000-0005-0000-0000-000088160000}"/>
    <cellStyle name="Comma 2 8 4 4" xfId="15878" xr:uid="{00000000-0005-0000-0000-000089160000}"/>
    <cellStyle name="Comma 2 8 4 4 2" xfId="41846" xr:uid="{00000000-0005-0000-0000-00008A160000}"/>
    <cellStyle name="Comma 2 8 4 5" xfId="31026" xr:uid="{00000000-0005-0000-0000-00008B160000}"/>
    <cellStyle name="Comma 2 8 4 6" xfId="57508" xr:uid="{00000000-0005-0000-0000-00008C160000}"/>
    <cellStyle name="Comma 2 8 5" xfId="9386" xr:uid="{00000000-0005-0000-0000-00008D160000}"/>
    <cellStyle name="Comma 2 8 5 2" xfId="24534" xr:uid="{00000000-0005-0000-0000-00008E160000}"/>
    <cellStyle name="Comma 2 8 5 2 2" xfId="50502" xr:uid="{00000000-0005-0000-0000-00008F160000}"/>
    <cellStyle name="Comma 2 8 5 3" xfId="35354" xr:uid="{00000000-0005-0000-0000-000090160000}"/>
    <cellStyle name="Comma 2 8 6" xfId="7222" xr:uid="{00000000-0005-0000-0000-000091160000}"/>
    <cellStyle name="Comma 2 8 6 2" xfId="22370" xr:uid="{00000000-0005-0000-0000-000092160000}"/>
    <cellStyle name="Comma 2 8 6 2 2" xfId="48338" xr:uid="{00000000-0005-0000-0000-000093160000}"/>
    <cellStyle name="Comma 2 8 6 3" xfId="33190" xr:uid="{00000000-0005-0000-0000-000094160000}"/>
    <cellStyle name="Comma 2 8 7" xfId="18042" xr:uid="{00000000-0005-0000-0000-000095160000}"/>
    <cellStyle name="Comma 2 8 7 2" xfId="44010" xr:uid="{00000000-0005-0000-0000-000096160000}"/>
    <cellStyle name="Comma 2 8 8" xfId="13714" xr:uid="{00000000-0005-0000-0000-000097160000}"/>
    <cellStyle name="Comma 2 8 8 2" xfId="39682" xr:uid="{00000000-0005-0000-0000-000098160000}"/>
    <cellStyle name="Comma 2 8 9" xfId="2894" xr:uid="{00000000-0005-0000-0000-000099160000}"/>
    <cellStyle name="Comma 2 9" xfId="149" xr:uid="{00000000-0005-0000-0000-00009A160000}"/>
    <cellStyle name="Comma 2 9 10" xfId="28863" xr:uid="{00000000-0005-0000-0000-00009B160000}"/>
    <cellStyle name="Comma 2 9 11" xfId="54825" xr:uid="{00000000-0005-0000-0000-00009C160000}"/>
    <cellStyle name="Comma 2 9 12" xfId="55345" xr:uid="{00000000-0005-0000-0000-00009D160000}"/>
    <cellStyle name="Comma 2 9 13" xfId="994" xr:uid="{00000000-0005-0000-0000-00009E160000}"/>
    <cellStyle name="Comma 2 9 2" xfId="1272" xr:uid="{00000000-0005-0000-0000-00009F160000}"/>
    <cellStyle name="Comma 2 9 2 10" xfId="55886" xr:uid="{00000000-0005-0000-0000-0000A0160000}"/>
    <cellStyle name="Comma 2 9 2 2" xfId="2354" xr:uid="{00000000-0005-0000-0000-0000A1160000}"/>
    <cellStyle name="Comma 2 9 2 2 2" xfId="6682" xr:uid="{00000000-0005-0000-0000-0000A2160000}"/>
    <cellStyle name="Comma 2 9 2 2 2 2" xfId="13174" xr:uid="{00000000-0005-0000-0000-0000A3160000}"/>
    <cellStyle name="Comma 2 9 2 2 2 2 2" xfId="28322" xr:uid="{00000000-0005-0000-0000-0000A4160000}"/>
    <cellStyle name="Comma 2 9 2 2 2 2 2 2" xfId="54290" xr:uid="{00000000-0005-0000-0000-0000A5160000}"/>
    <cellStyle name="Comma 2 9 2 2 2 2 3" xfId="39142" xr:uid="{00000000-0005-0000-0000-0000A6160000}"/>
    <cellStyle name="Comma 2 9 2 2 2 3" xfId="21830" xr:uid="{00000000-0005-0000-0000-0000A7160000}"/>
    <cellStyle name="Comma 2 9 2 2 2 3 2" xfId="47798" xr:uid="{00000000-0005-0000-0000-0000A8160000}"/>
    <cellStyle name="Comma 2 9 2 2 2 4" xfId="17502" xr:uid="{00000000-0005-0000-0000-0000A9160000}"/>
    <cellStyle name="Comma 2 9 2 2 2 4 2" xfId="43470" xr:uid="{00000000-0005-0000-0000-0000AA160000}"/>
    <cellStyle name="Comma 2 9 2 2 2 5" xfId="32650" xr:uid="{00000000-0005-0000-0000-0000AB160000}"/>
    <cellStyle name="Comma 2 9 2 2 2 6" xfId="59132" xr:uid="{00000000-0005-0000-0000-0000AC160000}"/>
    <cellStyle name="Comma 2 9 2 2 3" xfId="11010" xr:uid="{00000000-0005-0000-0000-0000AD160000}"/>
    <cellStyle name="Comma 2 9 2 2 3 2" xfId="26158" xr:uid="{00000000-0005-0000-0000-0000AE160000}"/>
    <cellStyle name="Comma 2 9 2 2 3 2 2" xfId="52126" xr:uid="{00000000-0005-0000-0000-0000AF160000}"/>
    <cellStyle name="Comma 2 9 2 2 3 3" xfId="36978" xr:uid="{00000000-0005-0000-0000-0000B0160000}"/>
    <cellStyle name="Comma 2 9 2 2 4" xfId="8846" xr:uid="{00000000-0005-0000-0000-0000B1160000}"/>
    <cellStyle name="Comma 2 9 2 2 4 2" xfId="23994" xr:uid="{00000000-0005-0000-0000-0000B2160000}"/>
    <cellStyle name="Comma 2 9 2 2 4 2 2" xfId="49962" xr:uid="{00000000-0005-0000-0000-0000B3160000}"/>
    <cellStyle name="Comma 2 9 2 2 4 3" xfId="34814" xr:uid="{00000000-0005-0000-0000-0000B4160000}"/>
    <cellStyle name="Comma 2 9 2 2 5" xfId="19666" xr:uid="{00000000-0005-0000-0000-0000B5160000}"/>
    <cellStyle name="Comma 2 9 2 2 5 2" xfId="45634" xr:uid="{00000000-0005-0000-0000-0000B6160000}"/>
    <cellStyle name="Comma 2 9 2 2 6" xfId="15338" xr:uid="{00000000-0005-0000-0000-0000B7160000}"/>
    <cellStyle name="Comma 2 9 2 2 6 2" xfId="41306" xr:uid="{00000000-0005-0000-0000-0000B8160000}"/>
    <cellStyle name="Comma 2 9 2 2 7" xfId="4518" xr:uid="{00000000-0005-0000-0000-0000B9160000}"/>
    <cellStyle name="Comma 2 9 2 2 8" xfId="30486" xr:uid="{00000000-0005-0000-0000-0000BA160000}"/>
    <cellStyle name="Comma 2 9 2 2 9" xfId="56968" xr:uid="{00000000-0005-0000-0000-0000BB160000}"/>
    <cellStyle name="Comma 2 9 2 3" xfId="5600" xr:uid="{00000000-0005-0000-0000-0000BC160000}"/>
    <cellStyle name="Comma 2 9 2 3 2" xfId="12092" xr:uid="{00000000-0005-0000-0000-0000BD160000}"/>
    <cellStyle name="Comma 2 9 2 3 2 2" xfId="27240" xr:uid="{00000000-0005-0000-0000-0000BE160000}"/>
    <cellStyle name="Comma 2 9 2 3 2 2 2" xfId="53208" xr:uid="{00000000-0005-0000-0000-0000BF160000}"/>
    <cellStyle name="Comma 2 9 2 3 2 3" xfId="38060" xr:uid="{00000000-0005-0000-0000-0000C0160000}"/>
    <cellStyle name="Comma 2 9 2 3 3" xfId="20748" xr:uid="{00000000-0005-0000-0000-0000C1160000}"/>
    <cellStyle name="Comma 2 9 2 3 3 2" xfId="46716" xr:uid="{00000000-0005-0000-0000-0000C2160000}"/>
    <cellStyle name="Comma 2 9 2 3 4" xfId="16420" xr:uid="{00000000-0005-0000-0000-0000C3160000}"/>
    <cellStyle name="Comma 2 9 2 3 4 2" xfId="42388" xr:uid="{00000000-0005-0000-0000-0000C4160000}"/>
    <cellStyle name="Comma 2 9 2 3 5" xfId="31568" xr:uid="{00000000-0005-0000-0000-0000C5160000}"/>
    <cellStyle name="Comma 2 9 2 3 6" xfId="58050" xr:uid="{00000000-0005-0000-0000-0000C6160000}"/>
    <cellStyle name="Comma 2 9 2 4" xfId="9928" xr:uid="{00000000-0005-0000-0000-0000C7160000}"/>
    <cellStyle name="Comma 2 9 2 4 2" xfId="25076" xr:uid="{00000000-0005-0000-0000-0000C8160000}"/>
    <cellStyle name="Comma 2 9 2 4 2 2" xfId="51044" xr:uid="{00000000-0005-0000-0000-0000C9160000}"/>
    <cellStyle name="Comma 2 9 2 4 3" xfId="35896" xr:uid="{00000000-0005-0000-0000-0000CA160000}"/>
    <cellStyle name="Comma 2 9 2 5" xfId="7764" xr:uid="{00000000-0005-0000-0000-0000CB160000}"/>
    <cellStyle name="Comma 2 9 2 5 2" xfId="22912" xr:uid="{00000000-0005-0000-0000-0000CC160000}"/>
    <cellStyle name="Comma 2 9 2 5 2 2" xfId="48880" xr:uid="{00000000-0005-0000-0000-0000CD160000}"/>
    <cellStyle name="Comma 2 9 2 5 3" xfId="33732" xr:uid="{00000000-0005-0000-0000-0000CE160000}"/>
    <cellStyle name="Comma 2 9 2 6" xfId="18584" xr:uid="{00000000-0005-0000-0000-0000CF160000}"/>
    <cellStyle name="Comma 2 9 2 6 2" xfId="44552" xr:uid="{00000000-0005-0000-0000-0000D0160000}"/>
    <cellStyle name="Comma 2 9 2 7" xfId="14256" xr:uid="{00000000-0005-0000-0000-0000D1160000}"/>
    <cellStyle name="Comma 2 9 2 7 2" xfId="40224" xr:uid="{00000000-0005-0000-0000-0000D2160000}"/>
    <cellStyle name="Comma 2 9 2 8" xfId="3436" xr:uid="{00000000-0005-0000-0000-0000D3160000}"/>
    <cellStyle name="Comma 2 9 2 9" xfId="29404" xr:uid="{00000000-0005-0000-0000-0000D4160000}"/>
    <cellStyle name="Comma 2 9 3" xfId="1813" xr:uid="{00000000-0005-0000-0000-0000D5160000}"/>
    <cellStyle name="Comma 2 9 3 2" xfId="6141" xr:uid="{00000000-0005-0000-0000-0000D6160000}"/>
    <cellStyle name="Comma 2 9 3 2 2" xfId="12633" xr:uid="{00000000-0005-0000-0000-0000D7160000}"/>
    <cellStyle name="Comma 2 9 3 2 2 2" xfId="27781" xr:uid="{00000000-0005-0000-0000-0000D8160000}"/>
    <cellStyle name="Comma 2 9 3 2 2 2 2" xfId="53749" xr:uid="{00000000-0005-0000-0000-0000D9160000}"/>
    <cellStyle name="Comma 2 9 3 2 2 3" xfId="38601" xr:uid="{00000000-0005-0000-0000-0000DA160000}"/>
    <cellStyle name="Comma 2 9 3 2 3" xfId="21289" xr:uid="{00000000-0005-0000-0000-0000DB160000}"/>
    <cellStyle name="Comma 2 9 3 2 3 2" xfId="47257" xr:uid="{00000000-0005-0000-0000-0000DC160000}"/>
    <cellStyle name="Comma 2 9 3 2 4" xfId="16961" xr:uid="{00000000-0005-0000-0000-0000DD160000}"/>
    <cellStyle name="Comma 2 9 3 2 4 2" xfId="42929" xr:uid="{00000000-0005-0000-0000-0000DE160000}"/>
    <cellStyle name="Comma 2 9 3 2 5" xfId="32109" xr:uid="{00000000-0005-0000-0000-0000DF160000}"/>
    <cellStyle name="Comma 2 9 3 2 6" xfId="58591" xr:uid="{00000000-0005-0000-0000-0000E0160000}"/>
    <cellStyle name="Comma 2 9 3 3" xfId="10469" xr:uid="{00000000-0005-0000-0000-0000E1160000}"/>
    <cellStyle name="Comma 2 9 3 3 2" xfId="25617" xr:uid="{00000000-0005-0000-0000-0000E2160000}"/>
    <cellStyle name="Comma 2 9 3 3 2 2" xfId="51585" xr:uid="{00000000-0005-0000-0000-0000E3160000}"/>
    <cellStyle name="Comma 2 9 3 3 3" xfId="36437" xr:uid="{00000000-0005-0000-0000-0000E4160000}"/>
    <cellStyle name="Comma 2 9 3 4" xfId="8305" xr:uid="{00000000-0005-0000-0000-0000E5160000}"/>
    <cellStyle name="Comma 2 9 3 4 2" xfId="23453" xr:uid="{00000000-0005-0000-0000-0000E6160000}"/>
    <cellStyle name="Comma 2 9 3 4 2 2" xfId="49421" xr:uid="{00000000-0005-0000-0000-0000E7160000}"/>
    <cellStyle name="Comma 2 9 3 4 3" xfId="34273" xr:uid="{00000000-0005-0000-0000-0000E8160000}"/>
    <cellStyle name="Comma 2 9 3 5" xfId="19125" xr:uid="{00000000-0005-0000-0000-0000E9160000}"/>
    <cellStyle name="Comma 2 9 3 5 2" xfId="45093" xr:uid="{00000000-0005-0000-0000-0000EA160000}"/>
    <cellStyle name="Comma 2 9 3 6" xfId="14797" xr:uid="{00000000-0005-0000-0000-0000EB160000}"/>
    <cellStyle name="Comma 2 9 3 6 2" xfId="40765" xr:uid="{00000000-0005-0000-0000-0000EC160000}"/>
    <cellStyle name="Comma 2 9 3 7" xfId="3977" xr:uid="{00000000-0005-0000-0000-0000ED160000}"/>
    <cellStyle name="Comma 2 9 3 8" xfId="29945" xr:uid="{00000000-0005-0000-0000-0000EE160000}"/>
    <cellStyle name="Comma 2 9 3 9" xfId="56427" xr:uid="{00000000-0005-0000-0000-0000EF160000}"/>
    <cellStyle name="Comma 2 9 4" xfId="5059" xr:uid="{00000000-0005-0000-0000-0000F0160000}"/>
    <cellStyle name="Comma 2 9 4 2" xfId="11551" xr:uid="{00000000-0005-0000-0000-0000F1160000}"/>
    <cellStyle name="Comma 2 9 4 2 2" xfId="26699" xr:uid="{00000000-0005-0000-0000-0000F2160000}"/>
    <cellStyle name="Comma 2 9 4 2 2 2" xfId="52667" xr:uid="{00000000-0005-0000-0000-0000F3160000}"/>
    <cellStyle name="Comma 2 9 4 2 3" xfId="37519" xr:uid="{00000000-0005-0000-0000-0000F4160000}"/>
    <cellStyle name="Comma 2 9 4 3" xfId="20207" xr:uid="{00000000-0005-0000-0000-0000F5160000}"/>
    <cellStyle name="Comma 2 9 4 3 2" xfId="46175" xr:uid="{00000000-0005-0000-0000-0000F6160000}"/>
    <cellStyle name="Comma 2 9 4 4" xfId="15879" xr:uid="{00000000-0005-0000-0000-0000F7160000}"/>
    <cellStyle name="Comma 2 9 4 4 2" xfId="41847" xr:uid="{00000000-0005-0000-0000-0000F8160000}"/>
    <cellStyle name="Comma 2 9 4 5" xfId="31027" xr:uid="{00000000-0005-0000-0000-0000F9160000}"/>
    <cellStyle name="Comma 2 9 4 6" xfId="57509" xr:uid="{00000000-0005-0000-0000-0000FA160000}"/>
    <cellStyle name="Comma 2 9 5" xfId="9387" xr:uid="{00000000-0005-0000-0000-0000FB160000}"/>
    <cellStyle name="Comma 2 9 5 2" xfId="24535" xr:uid="{00000000-0005-0000-0000-0000FC160000}"/>
    <cellStyle name="Comma 2 9 5 2 2" xfId="50503" xr:uid="{00000000-0005-0000-0000-0000FD160000}"/>
    <cellStyle name="Comma 2 9 5 3" xfId="35355" xr:uid="{00000000-0005-0000-0000-0000FE160000}"/>
    <cellStyle name="Comma 2 9 6" xfId="7223" xr:uid="{00000000-0005-0000-0000-0000FF160000}"/>
    <cellStyle name="Comma 2 9 6 2" xfId="22371" xr:uid="{00000000-0005-0000-0000-000000170000}"/>
    <cellStyle name="Comma 2 9 6 2 2" xfId="48339" xr:uid="{00000000-0005-0000-0000-000001170000}"/>
    <cellStyle name="Comma 2 9 6 3" xfId="33191" xr:uid="{00000000-0005-0000-0000-000002170000}"/>
    <cellStyle name="Comma 2 9 7" xfId="18043" xr:uid="{00000000-0005-0000-0000-000003170000}"/>
    <cellStyle name="Comma 2 9 7 2" xfId="44011" xr:uid="{00000000-0005-0000-0000-000004170000}"/>
    <cellStyle name="Comma 2 9 8" xfId="13715" xr:uid="{00000000-0005-0000-0000-000005170000}"/>
    <cellStyle name="Comma 2 9 8 2" xfId="39683" xr:uid="{00000000-0005-0000-0000-000006170000}"/>
    <cellStyle name="Comma 2 9 9" xfId="2895" xr:uid="{00000000-0005-0000-0000-000007170000}"/>
    <cellStyle name="Comma 3" xfId="150" xr:uid="{00000000-0005-0000-0000-000008170000}"/>
    <cellStyle name="Comma 3 10" xfId="151" xr:uid="{00000000-0005-0000-0000-000009170000}"/>
    <cellStyle name="Comma 3 10 10" xfId="28865" xr:uid="{00000000-0005-0000-0000-00000A170000}"/>
    <cellStyle name="Comma 3 10 11" xfId="54827" xr:uid="{00000000-0005-0000-0000-00000B170000}"/>
    <cellStyle name="Comma 3 10 12" xfId="55347" xr:uid="{00000000-0005-0000-0000-00000C170000}"/>
    <cellStyle name="Comma 3 10 13" xfId="1037" xr:uid="{00000000-0005-0000-0000-00000D170000}"/>
    <cellStyle name="Comma 3 10 2" xfId="1274" xr:uid="{00000000-0005-0000-0000-00000E170000}"/>
    <cellStyle name="Comma 3 10 2 10" xfId="55888" xr:uid="{00000000-0005-0000-0000-00000F170000}"/>
    <cellStyle name="Comma 3 10 2 2" xfId="2356" xr:uid="{00000000-0005-0000-0000-000010170000}"/>
    <cellStyle name="Comma 3 10 2 2 2" xfId="6684" xr:uid="{00000000-0005-0000-0000-000011170000}"/>
    <cellStyle name="Comma 3 10 2 2 2 2" xfId="13176" xr:uid="{00000000-0005-0000-0000-000012170000}"/>
    <cellStyle name="Comma 3 10 2 2 2 2 2" xfId="28324" xr:uid="{00000000-0005-0000-0000-000013170000}"/>
    <cellStyle name="Comma 3 10 2 2 2 2 2 2" xfId="54292" xr:uid="{00000000-0005-0000-0000-000014170000}"/>
    <cellStyle name="Comma 3 10 2 2 2 2 3" xfId="39144" xr:uid="{00000000-0005-0000-0000-000015170000}"/>
    <cellStyle name="Comma 3 10 2 2 2 3" xfId="21832" xr:uid="{00000000-0005-0000-0000-000016170000}"/>
    <cellStyle name="Comma 3 10 2 2 2 3 2" xfId="47800" xr:uid="{00000000-0005-0000-0000-000017170000}"/>
    <cellStyle name="Comma 3 10 2 2 2 4" xfId="17504" xr:uid="{00000000-0005-0000-0000-000018170000}"/>
    <cellStyle name="Comma 3 10 2 2 2 4 2" xfId="43472" xr:uid="{00000000-0005-0000-0000-000019170000}"/>
    <cellStyle name="Comma 3 10 2 2 2 5" xfId="32652" xr:uid="{00000000-0005-0000-0000-00001A170000}"/>
    <cellStyle name="Comma 3 10 2 2 2 6" xfId="59134" xr:uid="{00000000-0005-0000-0000-00001B170000}"/>
    <cellStyle name="Comma 3 10 2 2 3" xfId="11012" xr:uid="{00000000-0005-0000-0000-00001C170000}"/>
    <cellStyle name="Comma 3 10 2 2 3 2" xfId="26160" xr:uid="{00000000-0005-0000-0000-00001D170000}"/>
    <cellStyle name="Comma 3 10 2 2 3 2 2" xfId="52128" xr:uid="{00000000-0005-0000-0000-00001E170000}"/>
    <cellStyle name="Comma 3 10 2 2 3 3" xfId="36980" xr:uid="{00000000-0005-0000-0000-00001F170000}"/>
    <cellStyle name="Comma 3 10 2 2 4" xfId="8848" xr:uid="{00000000-0005-0000-0000-000020170000}"/>
    <cellStyle name="Comma 3 10 2 2 4 2" xfId="23996" xr:uid="{00000000-0005-0000-0000-000021170000}"/>
    <cellStyle name="Comma 3 10 2 2 4 2 2" xfId="49964" xr:uid="{00000000-0005-0000-0000-000022170000}"/>
    <cellStyle name="Comma 3 10 2 2 4 3" xfId="34816" xr:uid="{00000000-0005-0000-0000-000023170000}"/>
    <cellStyle name="Comma 3 10 2 2 5" xfId="19668" xr:uid="{00000000-0005-0000-0000-000024170000}"/>
    <cellStyle name="Comma 3 10 2 2 5 2" xfId="45636" xr:uid="{00000000-0005-0000-0000-000025170000}"/>
    <cellStyle name="Comma 3 10 2 2 6" xfId="15340" xr:uid="{00000000-0005-0000-0000-000026170000}"/>
    <cellStyle name="Comma 3 10 2 2 6 2" xfId="41308" xr:uid="{00000000-0005-0000-0000-000027170000}"/>
    <cellStyle name="Comma 3 10 2 2 7" xfId="4520" xr:uid="{00000000-0005-0000-0000-000028170000}"/>
    <cellStyle name="Comma 3 10 2 2 8" xfId="30488" xr:uid="{00000000-0005-0000-0000-000029170000}"/>
    <cellStyle name="Comma 3 10 2 2 9" xfId="56970" xr:uid="{00000000-0005-0000-0000-00002A170000}"/>
    <cellStyle name="Comma 3 10 2 3" xfId="5602" xr:uid="{00000000-0005-0000-0000-00002B170000}"/>
    <cellStyle name="Comma 3 10 2 3 2" xfId="12094" xr:uid="{00000000-0005-0000-0000-00002C170000}"/>
    <cellStyle name="Comma 3 10 2 3 2 2" xfId="27242" xr:uid="{00000000-0005-0000-0000-00002D170000}"/>
    <cellStyle name="Comma 3 10 2 3 2 2 2" xfId="53210" xr:uid="{00000000-0005-0000-0000-00002E170000}"/>
    <cellStyle name="Comma 3 10 2 3 2 3" xfId="38062" xr:uid="{00000000-0005-0000-0000-00002F170000}"/>
    <cellStyle name="Comma 3 10 2 3 3" xfId="20750" xr:uid="{00000000-0005-0000-0000-000030170000}"/>
    <cellStyle name="Comma 3 10 2 3 3 2" xfId="46718" xr:uid="{00000000-0005-0000-0000-000031170000}"/>
    <cellStyle name="Comma 3 10 2 3 4" xfId="16422" xr:uid="{00000000-0005-0000-0000-000032170000}"/>
    <cellStyle name="Comma 3 10 2 3 4 2" xfId="42390" xr:uid="{00000000-0005-0000-0000-000033170000}"/>
    <cellStyle name="Comma 3 10 2 3 5" xfId="31570" xr:uid="{00000000-0005-0000-0000-000034170000}"/>
    <cellStyle name="Comma 3 10 2 3 6" xfId="58052" xr:uid="{00000000-0005-0000-0000-000035170000}"/>
    <cellStyle name="Comma 3 10 2 4" xfId="9930" xr:uid="{00000000-0005-0000-0000-000036170000}"/>
    <cellStyle name="Comma 3 10 2 4 2" xfId="25078" xr:uid="{00000000-0005-0000-0000-000037170000}"/>
    <cellStyle name="Comma 3 10 2 4 2 2" xfId="51046" xr:uid="{00000000-0005-0000-0000-000038170000}"/>
    <cellStyle name="Comma 3 10 2 4 3" xfId="35898" xr:uid="{00000000-0005-0000-0000-000039170000}"/>
    <cellStyle name="Comma 3 10 2 5" xfId="7766" xr:uid="{00000000-0005-0000-0000-00003A170000}"/>
    <cellStyle name="Comma 3 10 2 5 2" xfId="22914" xr:uid="{00000000-0005-0000-0000-00003B170000}"/>
    <cellStyle name="Comma 3 10 2 5 2 2" xfId="48882" xr:uid="{00000000-0005-0000-0000-00003C170000}"/>
    <cellStyle name="Comma 3 10 2 5 3" xfId="33734" xr:uid="{00000000-0005-0000-0000-00003D170000}"/>
    <cellStyle name="Comma 3 10 2 6" xfId="18586" xr:uid="{00000000-0005-0000-0000-00003E170000}"/>
    <cellStyle name="Comma 3 10 2 6 2" xfId="44554" xr:uid="{00000000-0005-0000-0000-00003F170000}"/>
    <cellStyle name="Comma 3 10 2 7" xfId="14258" xr:uid="{00000000-0005-0000-0000-000040170000}"/>
    <cellStyle name="Comma 3 10 2 7 2" xfId="40226" xr:uid="{00000000-0005-0000-0000-000041170000}"/>
    <cellStyle name="Comma 3 10 2 8" xfId="3438" xr:uid="{00000000-0005-0000-0000-000042170000}"/>
    <cellStyle name="Comma 3 10 2 9" xfId="29406" xr:uid="{00000000-0005-0000-0000-000043170000}"/>
    <cellStyle name="Comma 3 10 3" xfId="1815" xr:uid="{00000000-0005-0000-0000-000044170000}"/>
    <cellStyle name="Comma 3 10 3 2" xfId="6143" xr:uid="{00000000-0005-0000-0000-000045170000}"/>
    <cellStyle name="Comma 3 10 3 2 2" xfId="12635" xr:uid="{00000000-0005-0000-0000-000046170000}"/>
    <cellStyle name="Comma 3 10 3 2 2 2" xfId="27783" xr:uid="{00000000-0005-0000-0000-000047170000}"/>
    <cellStyle name="Comma 3 10 3 2 2 2 2" xfId="53751" xr:uid="{00000000-0005-0000-0000-000048170000}"/>
    <cellStyle name="Comma 3 10 3 2 2 3" xfId="38603" xr:uid="{00000000-0005-0000-0000-000049170000}"/>
    <cellStyle name="Comma 3 10 3 2 3" xfId="21291" xr:uid="{00000000-0005-0000-0000-00004A170000}"/>
    <cellStyle name="Comma 3 10 3 2 3 2" xfId="47259" xr:uid="{00000000-0005-0000-0000-00004B170000}"/>
    <cellStyle name="Comma 3 10 3 2 4" xfId="16963" xr:uid="{00000000-0005-0000-0000-00004C170000}"/>
    <cellStyle name="Comma 3 10 3 2 4 2" xfId="42931" xr:uid="{00000000-0005-0000-0000-00004D170000}"/>
    <cellStyle name="Comma 3 10 3 2 5" xfId="32111" xr:uid="{00000000-0005-0000-0000-00004E170000}"/>
    <cellStyle name="Comma 3 10 3 2 6" xfId="58593" xr:uid="{00000000-0005-0000-0000-00004F170000}"/>
    <cellStyle name="Comma 3 10 3 3" xfId="10471" xr:uid="{00000000-0005-0000-0000-000050170000}"/>
    <cellStyle name="Comma 3 10 3 3 2" xfId="25619" xr:uid="{00000000-0005-0000-0000-000051170000}"/>
    <cellStyle name="Comma 3 10 3 3 2 2" xfId="51587" xr:uid="{00000000-0005-0000-0000-000052170000}"/>
    <cellStyle name="Comma 3 10 3 3 3" xfId="36439" xr:uid="{00000000-0005-0000-0000-000053170000}"/>
    <cellStyle name="Comma 3 10 3 4" xfId="8307" xr:uid="{00000000-0005-0000-0000-000054170000}"/>
    <cellStyle name="Comma 3 10 3 4 2" xfId="23455" xr:uid="{00000000-0005-0000-0000-000055170000}"/>
    <cellStyle name="Comma 3 10 3 4 2 2" xfId="49423" xr:uid="{00000000-0005-0000-0000-000056170000}"/>
    <cellStyle name="Comma 3 10 3 4 3" xfId="34275" xr:uid="{00000000-0005-0000-0000-000057170000}"/>
    <cellStyle name="Comma 3 10 3 5" xfId="19127" xr:uid="{00000000-0005-0000-0000-000058170000}"/>
    <cellStyle name="Comma 3 10 3 5 2" xfId="45095" xr:uid="{00000000-0005-0000-0000-000059170000}"/>
    <cellStyle name="Comma 3 10 3 6" xfId="14799" xr:uid="{00000000-0005-0000-0000-00005A170000}"/>
    <cellStyle name="Comma 3 10 3 6 2" xfId="40767" xr:uid="{00000000-0005-0000-0000-00005B170000}"/>
    <cellStyle name="Comma 3 10 3 7" xfId="3979" xr:uid="{00000000-0005-0000-0000-00005C170000}"/>
    <cellStyle name="Comma 3 10 3 8" xfId="29947" xr:uid="{00000000-0005-0000-0000-00005D170000}"/>
    <cellStyle name="Comma 3 10 3 9" xfId="56429" xr:uid="{00000000-0005-0000-0000-00005E170000}"/>
    <cellStyle name="Comma 3 10 4" xfId="5061" xr:uid="{00000000-0005-0000-0000-00005F170000}"/>
    <cellStyle name="Comma 3 10 4 2" xfId="11553" xr:uid="{00000000-0005-0000-0000-000060170000}"/>
    <cellStyle name="Comma 3 10 4 2 2" xfId="26701" xr:uid="{00000000-0005-0000-0000-000061170000}"/>
    <cellStyle name="Comma 3 10 4 2 2 2" xfId="52669" xr:uid="{00000000-0005-0000-0000-000062170000}"/>
    <cellStyle name="Comma 3 10 4 2 3" xfId="37521" xr:uid="{00000000-0005-0000-0000-000063170000}"/>
    <cellStyle name="Comma 3 10 4 3" xfId="20209" xr:uid="{00000000-0005-0000-0000-000064170000}"/>
    <cellStyle name="Comma 3 10 4 3 2" xfId="46177" xr:uid="{00000000-0005-0000-0000-000065170000}"/>
    <cellStyle name="Comma 3 10 4 4" xfId="15881" xr:uid="{00000000-0005-0000-0000-000066170000}"/>
    <cellStyle name="Comma 3 10 4 4 2" xfId="41849" xr:uid="{00000000-0005-0000-0000-000067170000}"/>
    <cellStyle name="Comma 3 10 4 5" xfId="31029" xr:uid="{00000000-0005-0000-0000-000068170000}"/>
    <cellStyle name="Comma 3 10 4 6" xfId="57511" xr:uid="{00000000-0005-0000-0000-000069170000}"/>
    <cellStyle name="Comma 3 10 5" xfId="9389" xr:uid="{00000000-0005-0000-0000-00006A170000}"/>
    <cellStyle name="Comma 3 10 5 2" xfId="24537" xr:uid="{00000000-0005-0000-0000-00006B170000}"/>
    <cellStyle name="Comma 3 10 5 2 2" xfId="50505" xr:uid="{00000000-0005-0000-0000-00006C170000}"/>
    <cellStyle name="Comma 3 10 5 3" xfId="35357" xr:uid="{00000000-0005-0000-0000-00006D170000}"/>
    <cellStyle name="Comma 3 10 6" xfId="7225" xr:uid="{00000000-0005-0000-0000-00006E170000}"/>
    <cellStyle name="Comma 3 10 6 2" xfId="22373" xr:uid="{00000000-0005-0000-0000-00006F170000}"/>
    <cellStyle name="Comma 3 10 6 2 2" xfId="48341" xr:uid="{00000000-0005-0000-0000-000070170000}"/>
    <cellStyle name="Comma 3 10 6 3" xfId="33193" xr:uid="{00000000-0005-0000-0000-000071170000}"/>
    <cellStyle name="Comma 3 10 7" xfId="18045" xr:uid="{00000000-0005-0000-0000-000072170000}"/>
    <cellStyle name="Comma 3 10 7 2" xfId="44013" xr:uid="{00000000-0005-0000-0000-000073170000}"/>
    <cellStyle name="Comma 3 10 8" xfId="13717" xr:uid="{00000000-0005-0000-0000-000074170000}"/>
    <cellStyle name="Comma 3 10 8 2" xfId="39685" xr:uid="{00000000-0005-0000-0000-000075170000}"/>
    <cellStyle name="Comma 3 10 9" xfId="2897" xr:uid="{00000000-0005-0000-0000-000076170000}"/>
    <cellStyle name="Comma 3 11" xfId="152" xr:uid="{00000000-0005-0000-0000-000077170000}"/>
    <cellStyle name="Comma 3 11 10" xfId="28866" xr:uid="{00000000-0005-0000-0000-000078170000}"/>
    <cellStyle name="Comma 3 11 11" xfId="54828" xr:uid="{00000000-0005-0000-0000-000079170000}"/>
    <cellStyle name="Comma 3 11 12" xfId="55348" xr:uid="{00000000-0005-0000-0000-00007A170000}"/>
    <cellStyle name="Comma 3 11 13" xfId="1077" xr:uid="{00000000-0005-0000-0000-00007B170000}"/>
    <cellStyle name="Comma 3 11 2" xfId="1275" xr:uid="{00000000-0005-0000-0000-00007C170000}"/>
    <cellStyle name="Comma 3 11 2 10" xfId="55889" xr:uid="{00000000-0005-0000-0000-00007D170000}"/>
    <cellStyle name="Comma 3 11 2 2" xfId="2357" xr:uid="{00000000-0005-0000-0000-00007E170000}"/>
    <cellStyle name="Comma 3 11 2 2 2" xfId="6685" xr:uid="{00000000-0005-0000-0000-00007F170000}"/>
    <cellStyle name="Comma 3 11 2 2 2 2" xfId="13177" xr:uid="{00000000-0005-0000-0000-000080170000}"/>
    <cellStyle name="Comma 3 11 2 2 2 2 2" xfId="28325" xr:uid="{00000000-0005-0000-0000-000081170000}"/>
    <cellStyle name="Comma 3 11 2 2 2 2 2 2" xfId="54293" xr:uid="{00000000-0005-0000-0000-000082170000}"/>
    <cellStyle name="Comma 3 11 2 2 2 2 3" xfId="39145" xr:uid="{00000000-0005-0000-0000-000083170000}"/>
    <cellStyle name="Comma 3 11 2 2 2 3" xfId="21833" xr:uid="{00000000-0005-0000-0000-000084170000}"/>
    <cellStyle name="Comma 3 11 2 2 2 3 2" xfId="47801" xr:uid="{00000000-0005-0000-0000-000085170000}"/>
    <cellStyle name="Comma 3 11 2 2 2 4" xfId="17505" xr:uid="{00000000-0005-0000-0000-000086170000}"/>
    <cellStyle name="Comma 3 11 2 2 2 4 2" xfId="43473" xr:uid="{00000000-0005-0000-0000-000087170000}"/>
    <cellStyle name="Comma 3 11 2 2 2 5" xfId="32653" xr:uid="{00000000-0005-0000-0000-000088170000}"/>
    <cellStyle name="Comma 3 11 2 2 2 6" xfId="59135" xr:uid="{00000000-0005-0000-0000-000089170000}"/>
    <cellStyle name="Comma 3 11 2 2 3" xfId="11013" xr:uid="{00000000-0005-0000-0000-00008A170000}"/>
    <cellStyle name="Comma 3 11 2 2 3 2" xfId="26161" xr:uid="{00000000-0005-0000-0000-00008B170000}"/>
    <cellStyle name="Comma 3 11 2 2 3 2 2" xfId="52129" xr:uid="{00000000-0005-0000-0000-00008C170000}"/>
    <cellStyle name="Comma 3 11 2 2 3 3" xfId="36981" xr:uid="{00000000-0005-0000-0000-00008D170000}"/>
    <cellStyle name="Comma 3 11 2 2 4" xfId="8849" xr:uid="{00000000-0005-0000-0000-00008E170000}"/>
    <cellStyle name="Comma 3 11 2 2 4 2" xfId="23997" xr:uid="{00000000-0005-0000-0000-00008F170000}"/>
    <cellStyle name="Comma 3 11 2 2 4 2 2" xfId="49965" xr:uid="{00000000-0005-0000-0000-000090170000}"/>
    <cellStyle name="Comma 3 11 2 2 4 3" xfId="34817" xr:uid="{00000000-0005-0000-0000-000091170000}"/>
    <cellStyle name="Comma 3 11 2 2 5" xfId="19669" xr:uid="{00000000-0005-0000-0000-000092170000}"/>
    <cellStyle name="Comma 3 11 2 2 5 2" xfId="45637" xr:uid="{00000000-0005-0000-0000-000093170000}"/>
    <cellStyle name="Comma 3 11 2 2 6" xfId="15341" xr:uid="{00000000-0005-0000-0000-000094170000}"/>
    <cellStyle name="Comma 3 11 2 2 6 2" xfId="41309" xr:uid="{00000000-0005-0000-0000-000095170000}"/>
    <cellStyle name="Comma 3 11 2 2 7" xfId="4521" xr:uid="{00000000-0005-0000-0000-000096170000}"/>
    <cellStyle name="Comma 3 11 2 2 8" xfId="30489" xr:uid="{00000000-0005-0000-0000-000097170000}"/>
    <cellStyle name="Comma 3 11 2 2 9" xfId="56971" xr:uid="{00000000-0005-0000-0000-000098170000}"/>
    <cellStyle name="Comma 3 11 2 3" xfId="5603" xr:uid="{00000000-0005-0000-0000-000099170000}"/>
    <cellStyle name="Comma 3 11 2 3 2" xfId="12095" xr:uid="{00000000-0005-0000-0000-00009A170000}"/>
    <cellStyle name="Comma 3 11 2 3 2 2" xfId="27243" xr:uid="{00000000-0005-0000-0000-00009B170000}"/>
    <cellStyle name="Comma 3 11 2 3 2 2 2" xfId="53211" xr:uid="{00000000-0005-0000-0000-00009C170000}"/>
    <cellStyle name="Comma 3 11 2 3 2 3" xfId="38063" xr:uid="{00000000-0005-0000-0000-00009D170000}"/>
    <cellStyle name="Comma 3 11 2 3 3" xfId="20751" xr:uid="{00000000-0005-0000-0000-00009E170000}"/>
    <cellStyle name="Comma 3 11 2 3 3 2" xfId="46719" xr:uid="{00000000-0005-0000-0000-00009F170000}"/>
    <cellStyle name="Comma 3 11 2 3 4" xfId="16423" xr:uid="{00000000-0005-0000-0000-0000A0170000}"/>
    <cellStyle name="Comma 3 11 2 3 4 2" xfId="42391" xr:uid="{00000000-0005-0000-0000-0000A1170000}"/>
    <cellStyle name="Comma 3 11 2 3 5" xfId="31571" xr:uid="{00000000-0005-0000-0000-0000A2170000}"/>
    <cellStyle name="Comma 3 11 2 3 6" xfId="58053" xr:uid="{00000000-0005-0000-0000-0000A3170000}"/>
    <cellStyle name="Comma 3 11 2 4" xfId="9931" xr:uid="{00000000-0005-0000-0000-0000A4170000}"/>
    <cellStyle name="Comma 3 11 2 4 2" xfId="25079" xr:uid="{00000000-0005-0000-0000-0000A5170000}"/>
    <cellStyle name="Comma 3 11 2 4 2 2" xfId="51047" xr:uid="{00000000-0005-0000-0000-0000A6170000}"/>
    <cellStyle name="Comma 3 11 2 4 3" xfId="35899" xr:uid="{00000000-0005-0000-0000-0000A7170000}"/>
    <cellStyle name="Comma 3 11 2 5" xfId="7767" xr:uid="{00000000-0005-0000-0000-0000A8170000}"/>
    <cellStyle name="Comma 3 11 2 5 2" xfId="22915" xr:uid="{00000000-0005-0000-0000-0000A9170000}"/>
    <cellStyle name="Comma 3 11 2 5 2 2" xfId="48883" xr:uid="{00000000-0005-0000-0000-0000AA170000}"/>
    <cellStyle name="Comma 3 11 2 5 3" xfId="33735" xr:uid="{00000000-0005-0000-0000-0000AB170000}"/>
    <cellStyle name="Comma 3 11 2 6" xfId="18587" xr:uid="{00000000-0005-0000-0000-0000AC170000}"/>
    <cellStyle name="Comma 3 11 2 6 2" xfId="44555" xr:uid="{00000000-0005-0000-0000-0000AD170000}"/>
    <cellStyle name="Comma 3 11 2 7" xfId="14259" xr:uid="{00000000-0005-0000-0000-0000AE170000}"/>
    <cellStyle name="Comma 3 11 2 7 2" xfId="40227" xr:uid="{00000000-0005-0000-0000-0000AF170000}"/>
    <cellStyle name="Comma 3 11 2 8" xfId="3439" xr:uid="{00000000-0005-0000-0000-0000B0170000}"/>
    <cellStyle name="Comma 3 11 2 9" xfId="29407" xr:uid="{00000000-0005-0000-0000-0000B1170000}"/>
    <cellStyle name="Comma 3 11 3" xfId="1816" xr:uid="{00000000-0005-0000-0000-0000B2170000}"/>
    <cellStyle name="Comma 3 11 3 2" xfId="6144" xr:uid="{00000000-0005-0000-0000-0000B3170000}"/>
    <cellStyle name="Comma 3 11 3 2 2" xfId="12636" xr:uid="{00000000-0005-0000-0000-0000B4170000}"/>
    <cellStyle name="Comma 3 11 3 2 2 2" xfId="27784" xr:uid="{00000000-0005-0000-0000-0000B5170000}"/>
    <cellStyle name="Comma 3 11 3 2 2 2 2" xfId="53752" xr:uid="{00000000-0005-0000-0000-0000B6170000}"/>
    <cellStyle name="Comma 3 11 3 2 2 3" xfId="38604" xr:uid="{00000000-0005-0000-0000-0000B7170000}"/>
    <cellStyle name="Comma 3 11 3 2 3" xfId="21292" xr:uid="{00000000-0005-0000-0000-0000B8170000}"/>
    <cellStyle name="Comma 3 11 3 2 3 2" xfId="47260" xr:uid="{00000000-0005-0000-0000-0000B9170000}"/>
    <cellStyle name="Comma 3 11 3 2 4" xfId="16964" xr:uid="{00000000-0005-0000-0000-0000BA170000}"/>
    <cellStyle name="Comma 3 11 3 2 4 2" xfId="42932" xr:uid="{00000000-0005-0000-0000-0000BB170000}"/>
    <cellStyle name="Comma 3 11 3 2 5" xfId="32112" xr:uid="{00000000-0005-0000-0000-0000BC170000}"/>
    <cellStyle name="Comma 3 11 3 2 6" xfId="58594" xr:uid="{00000000-0005-0000-0000-0000BD170000}"/>
    <cellStyle name="Comma 3 11 3 3" xfId="10472" xr:uid="{00000000-0005-0000-0000-0000BE170000}"/>
    <cellStyle name="Comma 3 11 3 3 2" xfId="25620" xr:uid="{00000000-0005-0000-0000-0000BF170000}"/>
    <cellStyle name="Comma 3 11 3 3 2 2" xfId="51588" xr:uid="{00000000-0005-0000-0000-0000C0170000}"/>
    <cellStyle name="Comma 3 11 3 3 3" xfId="36440" xr:uid="{00000000-0005-0000-0000-0000C1170000}"/>
    <cellStyle name="Comma 3 11 3 4" xfId="8308" xr:uid="{00000000-0005-0000-0000-0000C2170000}"/>
    <cellStyle name="Comma 3 11 3 4 2" xfId="23456" xr:uid="{00000000-0005-0000-0000-0000C3170000}"/>
    <cellStyle name="Comma 3 11 3 4 2 2" xfId="49424" xr:uid="{00000000-0005-0000-0000-0000C4170000}"/>
    <cellStyle name="Comma 3 11 3 4 3" xfId="34276" xr:uid="{00000000-0005-0000-0000-0000C5170000}"/>
    <cellStyle name="Comma 3 11 3 5" xfId="19128" xr:uid="{00000000-0005-0000-0000-0000C6170000}"/>
    <cellStyle name="Comma 3 11 3 5 2" xfId="45096" xr:uid="{00000000-0005-0000-0000-0000C7170000}"/>
    <cellStyle name="Comma 3 11 3 6" xfId="14800" xr:uid="{00000000-0005-0000-0000-0000C8170000}"/>
    <cellStyle name="Comma 3 11 3 6 2" xfId="40768" xr:uid="{00000000-0005-0000-0000-0000C9170000}"/>
    <cellStyle name="Comma 3 11 3 7" xfId="3980" xr:uid="{00000000-0005-0000-0000-0000CA170000}"/>
    <cellStyle name="Comma 3 11 3 8" xfId="29948" xr:uid="{00000000-0005-0000-0000-0000CB170000}"/>
    <cellStyle name="Comma 3 11 3 9" xfId="56430" xr:uid="{00000000-0005-0000-0000-0000CC170000}"/>
    <cellStyle name="Comma 3 11 4" xfId="5062" xr:uid="{00000000-0005-0000-0000-0000CD170000}"/>
    <cellStyle name="Comma 3 11 4 2" xfId="11554" xr:uid="{00000000-0005-0000-0000-0000CE170000}"/>
    <cellStyle name="Comma 3 11 4 2 2" xfId="26702" xr:uid="{00000000-0005-0000-0000-0000CF170000}"/>
    <cellStyle name="Comma 3 11 4 2 2 2" xfId="52670" xr:uid="{00000000-0005-0000-0000-0000D0170000}"/>
    <cellStyle name="Comma 3 11 4 2 3" xfId="37522" xr:uid="{00000000-0005-0000-0000-0000D1170000}"/>
    <cellStyle name="Comma 3 11 4 3" xfId="20210" xr:uid="{00000000-0005-0000-0000-0000D2170000}"/>
    <cellStyle name="Comma 3 11 4 3 2" xfId="46178" xr:uid="{00000000-0005-0000-0000-0000D3170000}"/>
    <cellStyle name="Comma 3 11 4 4" xfId="15882" xr:uid="{00000000-0005-0000-0000-0000D4170000}"/>
    <cellStyle name="Comma 3 11 4 4 2" xfId="41850" xr:uid="{00000000-0005-0000-0000-0000D5170000}"/>
    <cellStyle name="Comma 3 11 4 5" xfId="31030" xr:uid="{00000000-0005-0000-0000-0000D6170000}"/>
    <cellStyle name="Comma 3 11 4 6" xfId="57512" xr:uid="{00000000-0005-0000-0000-0000D7170000}"/>
    <cellStyle name="Comma 3 11 5" xfId="9390" xr:uid="{00000000-0005-0000-0000-0000D8170000}"/>
    <cellStyle name="Comma 3 11 5 2" xfId="24538" xr:uid="{00000000-0005-0000-0000-0000D9170000}"/>
    <cellStyle name="Comma 3 11 5 2 2" xfId="50506" xr:uid="{00000000-0005-0000-0000-0000DA170000}"/>
    <cellStyle name="Comma 3 11 5 3" xfId="35358" xr:uid="{00000000-0005-0000-0000-0000DB170000}"/>
    <cellStyle name="Comma 3 11 6" xfId="7226" xr:uid="{00000000-0005-0000-0000-0000DC170000}"/>
    <cellStyle name="Comma 3 11 6 2" xfId="22374" xr:uid="{00000000-0005-0000-0000-0000DD170000}"/>
    <cellStyle name="Comma 3 11 6 2 2" xfId="48342" xr:uid="{00000000-0005-0000-0000-0000DE170000}"/>
    <cellStyle name="Comma 3 11 6 3" xfId="33194" xr:uid="{00000000-0005-0000-0000-0000DF170000}"/>
    <cellStyle name="Comma 3 11 7" xfId="18046" xr:uid="{00000000-0005-0000-0000-0000E0170000}"/>
    <cellStyle name="Comma 3 11 7 2" xfId="44014" xr:uid="{00000000-0005-0000-0000-0000E1170000}"/>
    <cellStyle name="Comma 3 11 8" xfId="13718" xr:uid="{00000000-0005-0000-0000-0000E2170000}"/>
    <cellStyle name="Comma 3 11 8 2" xfId="39686" xr:uid="{00000000-0005-0000-0000-0000E3170000}"/>
    <cellStyle name="Comma 3 11 9" xfId="2898" xr:uid="{00000000-0005-0000-0000-0000E4170000}"/>
    <cellStyle name="Comma 3 12" xfId="153" xr:uid="{00000000-0005-0000-0000-0000E5170000}"/>
    <cellStyle name="Comma 3 12 10" xfId="28867" xr:uid="{00000000-0005-0000-0000-0000E6170000}"/>
    <cellStyle name="Comma 3 12 11" xfId="54829" xr:uid="{00000000-0005-0000-0000-0000E7170000}"/>
    <cellStyle name="Comma 3 12 12" xfId="55349" xr:uid="{00000000-0005-0000-0000-0000E8170000}"/>
    <cellStyle name="Comma 3 12 13" xfId="1117" xr:uid="{00000000-0005-0000-0000-0000E9170000}"/>
    <cellStyle name="Comma 3 12 2" xfId="1276" xr:uid="{00000000-0005-0000-0000-0000EA170000}"/>
    <cellStyle name="Comma 3 12 2 10" xfId="55890" xr:uid="{00000000-0005-0000-0000-0000EB170000}"/>
    <cellStyle name="Comma 3 12 2 2" xfId="2358" xr:uid="{00000000-0005-0000-0000-0000EC170000}"/>
    <cellStyle name="Comma 3 12 2 2 2" xfId="6686" xr:uid="{00000000-0005-0000-0000-0000ED170000}"/>
    <cellStyle name="Comma 3 12 2 2 2 2" xfId="13178" xr:uid="{00000000-0005-0000-0000-0000EE170000}"/>
    <cellStyle name="Comma 3 12 2 2 2 2 2" xfId="28326" xr:uid="{00000000-0005-0000-0000-0000EF170000}"/>
    <cellStyle name="Comma 3 12 2 2 2 2 2 2" xfId="54294" xr:uid="{00000000-0005-0000-0000-0000F0170000}"/>
    <cellStyle name="Comma 3 12 2 2 2 2 3" xfId="39146" xr:uid="{00000000-0005-0000-0000-0000F1170000}"/>
    <cellStyle name="Comma 3 12 2 2 2 3" xfId="21834" xr:uid="{00000000-0005-0000-0000-0000F2170000}"/>
    <cellStyle name="Comma 3 12 2 2 2 3 2" xfId="47802" xr:uid="{00000000-0005-0000-0000-0000F3170000}"/>
    <cellStyle name="Comma 3 12 2 2 2 4" xfId="17506" xr:uid="{00000000-0005-0000-0000-0000F4170000}"/>
    <cellStyle name="Comma 3 12 2 2 2 4 2" xfId="43474" xr:uid="{00000000-0005-0000-0000-0000F5170000}"/>
    <cellStyle name="Comma 3 12 2 2 2 5" xfId="32654" xr:uid="{00000000-0005-0000-0000-0000F6170000}"/>
    <cellStyle name="Comma 3 12 2 2 2 6" xfId="59136" xr:uid="{00000000-0005-0000-0000-0000F7170000}"/>
    <cellStyle name="Comma 3 12 2 2 3" xfId="11014" xr:uid="{00000000-0005-0000-0000-0000F8170000}"/>
    <cellStyle name="Comma 3 12 2 2 3 2" xfId="26162" xr:uid="{00000000-0005-0000-0000-0000F9170000}"/>
    <cellStyle name="Comma 3 12 2 2 3 2 2" xfId="52130" xr:uid="{00000000-0005-0000-0000-0000FA170000}"/>
    <cellStyle name="Comma 3 12 2 2 3 3" xfId="36982" xr:uid="{00000000-0005-0000-0000-0000FB170000}"/>
    <cellStyle name="Comma 3 12 2 2 4" xfId="8850" xr:uid="{00000000-0005-0000-0000-0000FC170000}"/>
    <cellStyle name="Comma 3 12 2 2 4 2" xfId="23998" xr:uid="{00000000-0005-0000-0000-0000FD170000}"/>
    <cellStyle name="Comma 3 12 2 2 4 2 2" xfId="49966" xr:uid="{00000000-0005-0000-0000-0000FE170000}"/>
    <cellStyle name="Comma 3 12 2 2 4 3" xfId="34818" xr:uid="{00000000-0005-0000-0000-0000FF170000}"/>
    <cellStyle name="Comma 3 12 2 2 5" xfId="19670" xr:uid="{00000000-0005-0000-0000-000000180000}"/>
    <cellStyle name="Comma 3 12 2 2 5 2" xfId="45638" xr:uid="{00000000-0005-0000-0000-000001180000}"/>
    <cellStyle name="Comma 3 12 2 2 6" xfId="15342" xr:uid="{00000000-0005-0000-0000-000002180000}"/>
    <cellStyle name="Comma 3 12 2 2 6 2" xfId="41310" xr:uid="{00000000-0005-0000-0000-000003180000}"/>
    <cellStyle name="Comma 3 12 2 2 7" xfId="4522" xr:uid="{00000000-0005-0000-0000-000004180000}"/>
    <cellStyle name="Comma 3 12 2 2 8" xfId="30490" xr:uid="{00000000-0005-0000-0000-000005180000}"/>
    <cellStyle name="Comma 3 12 2 2 9" xfId="56972" xr:uid="{00000000-0005-0000-0000-000006180000}"/>
    <cellStyle name="Comma 3 12 2 3" xfId="5604" xr:uid="{00000000-0005-0000-0000-000007180000}"/>
    <cellStyle name="Comma 3 12 2 3 2" xfId="12096" xr:uid="{00000000-0005-0000-0000-000008180000}"/>
    <cellStyle name="Comma 3 12 2 3 2 2" xfId="27244" xr:uid="{00000000-0005-0000-0000-000009180000}"/>
    <cellStyle name="Comma 3 12 2 3 2 2 2" xfId="53212" xr:uid="{00000000-0005-0000-0000-00000A180000}"/>
    <cellStyle name="Comma 3 12 2 3 2 3" xfId="38064" xr:uid="{00000000-0005-0000-0000-00000B180000}"/>
    <cellStyle name="Comma 3 12 2 3 3" xfId="20752" xr:uid="{00000000-0005-0000-0000-00000C180000}"/>
    <cellStyle name="Comma 3 12 2 3 3 2" xfId="46720" xr:uid="{00000000-0005-0000-0000-00000D180000}"/>
    <cellStyle name="Comma 3 12 2 3 4" xfId="16424" xr:uid="{00000000-0005-0000-0000-00000E180000}"/>
    <cellStyle name="Comma 3 12 2 3 4 2" xfId="42392" xr:uid="{00000000-0005-0000-0000-00000F180000}"/>
    <cellStyle name="Comma 3 12 2 3 5" xfId="31572" xr:uid="{00000000-0005-0000-0000-000010180000}"/>
    <cellStyle name="Comma 3 12 2 3 6" xfId="58054" xr:uid="{00000000-0005-0000-0000-000011180000}"/>
    <cellStyle name="Comma 3 12 2 4" xfId="9932" xr:uid="{00000000-0005-0000-0000-000012180000}"/>
    <cellStyle name="Comma 3 12 2 4 2" xfId="25080" xr:uid="{00000000-0005-0000-0000-000013180000}"/>
    <cellStyle name="Comma 3 12 2 4 2 2" xfId="51048" xr:uid="{00000000-0005-0000-0000-000014180000}"/>
    <cellStyle name="Comma 3 12 2 4 3" xfId="35900" xr:uid="{00000000-0005-0000-0000-000015180000}"/>
    <cellStyle name="Comma 3 12 2 5" xfId="7768" xr:uid="{00000000-0005-0000-0000-000016180000}"/>
    <cellStyle name="Comma 3 12 2 5 2" xfId="22916" xr:uid="{00000000-0005-0000-0000-000017180000}"/>
    <cellStyle name="Comma 3 12 2 5 2 2" xfId="48884" xr:uid="{00000000-0005-0000-0000-000018180000}"/>
    <cellStyle name="Comma 3 12 2 5 3" xfId="33736" xr:uid="{00000000-0005-0000-0000-000019180000}"/>
    <cellStyle name="Comma 3 12 2 6" xfId="18588" xr:uid="{00000000-0005-0000-0000-00001A180000}"/>
    <cellStyle name="Comma 3 12 2 6 2" xfId="44556" xr:uid="{00000000-0005-0000-0000-00001B180000}"/>
    <cellStyle name="Comma 3 12 2 7" xfId="14260" xr:uid="{00000000-0005-0000-0000-00001C180000}"/>
    <cellStyle name="Comma 3 12 2 7 2" xfId="40228" xr:uid="{00000000-0005-0000-0000-00001D180000}"/>
    <cellStyle name="Comma 3 12 2 8" xfId="3440" xr:uid="{00000000-0005-0000-0000-00001E180000}"/>
    <cellStyle name="Comma 3 12 2 9" xfId="29408" xr:uid="{00000000-0005-0000-0000-00001F180000}"/>
    <cellStyle name="Comma 3 12 3" xfId="1817" xr:uid="{00000000-0005-0000-0000-000020180000}"/>
    <cellStyle name="Comma 3 12 3 2" xfId="6145" xr:uid="{00000000-0005-0000-0000-000021180000}"/>
    <cellStyle name="Comma 3 12 3 2 2" xfId="12637" xr:uid="{00000000-0005-0000-0000-000022180000}"/>
    <cellStyle name="Comma 3 12 3 2 2 2" xfId="27785" xr:uid="{00000000-0005-0000-0000-000023180000}"/>
    <cellStyle name="Comma 3 12 3 2 2 2 2" xfId="53753" xr:uid="{00000000-0005-0000-0000-000024180000}"/>
    <cellStyle name="Comma 3 12 3 2 2 3" xfId="38605" xr:uid="{00000000-0005-0000-0000-000025180000}"/>
    <cellStyle name="Comma 3 12 3 2 3" xfId="21293" xr:uid="{00000000-0005-0000-0000-000026180000}"/>
    <cellStyle name="Comma 3 12 3 2 3 2" xfId="47261" xr:uid="{00000000-0005-0000-0000-000027180000}"/>
    <cellStyle name="Comma 3 12 3 2 4" xfId="16965" xr:uid="{00000000-0005-0000-0000-000028180000}"/>
    <cellStyle name="Comma 3 12 3 2 4 2" xfId="42933" xr:uid="{00000000-0005-0000-0000-000029180000}"/>
    <cellStyle name="Comma 3 12 3 2 5" xfId="32113" xr:uid="{00000000-0005-0000-0000-00002A180000}"/>
    <cellStyle name="Comma 3 12 3 2 6" xfId="58595" xr:uid="{00000000-0005-0000-0000-00002B180000}"/>
    <cellStyle name="Comma 3 12 3 3" xfId="10473" xr:uid="{00000000-0005-0000-0000-00002C180000}"/>
    <cellStyle name="Comma 3 12 3 3 2" xfId="25621" xr:uid="{00000000-0005-0000-0000-00002D180000}"/>
    <cellStyle name="Comma 3 12 3 3 2 2" xfId="51589" xr:uid="{00000000-0005-0000-0000-00002E180000}"/>
    <cellStyle name="Comma 3 12 3 3 3" xfId="36441" xr:uid="{00000000-0005-0000-0000-00002F180000}"/>
    <cellStyle name="Comma 3 12 3 4" xfId="8309" xr:uid="{00000000-0005-0000-0000-000030180000}"/>
    <cellStyle name="Comma 3 12 3 4 2" xfId="23457" xr:uid="{00000000-0005-0000-0000-000031180000}"/>
    <cellStyle name="Comma 3 12 3 4 2 2" xfId="49425" xr:uid="{00000000-0005-0000-0000-000032180000}"/>
    <cellStyle name="Comma 3 12 3 4 3" xfId="34277" xr:uid="{00000000-0005-0000-0000-000033180000}"/>
    <cellStyle name="Comma 3 12 3 5" xfId="19129" xr:uid="{00000000-0005-0000-0000-000034180000}"/>
    <cellStyle name="Comma 3 12 3 5 2" xfId="45097" xr:uid="{00000000-0005-0000-0000-000035180000}"/>
    <cellStyle name="Comma 3 12 3 6" xfId="14801" xr:uid="{00000000-0005-0000-0000-000036180000}"/>
    <cellStyle name="Comma 3 12 3 6 2" xfId="40769" xr:uid="{00000000-0005-0000-0000-000037180000}"/>
    <cellStyle name="Comma 3 12 3 7" xfId="3981" xr:uid="{00000000-0005-0000-0000-000038180000}"/>
    <cellStyle name="Comma 3 12 3 8" xfId="29949" xr:uid="{00000000-0005-0000-0000-000039180000}"/>
    <cellStyle name="Comma 3 12 3 9" xfId="56431" xr:uid="{00000000-0005-0000-0000-00003A180000}"/>
    <cellStyle name="Comma 3 12 4" xfId="5063" xr:uid="{00000000-0005-0000-0000-00003B180000}"/>
    <cellStyle name="Comma 3 12 4 2" xfId="11555" xr:uid="{00000000-0005-0000-0000-00003C180000}"/>
    <cellStyle name="Comma 3 12 4 2 2" xfId="26703" xr:uid="{00000000-0005-0000-0000-00003D180000}"/>
    <cellStyle name="Comma 3 12 4 2 2 2" xfId="52671" xr:uid="{00000000-0005-0000-0000-00003E180000}"/>
    <cellStyle name="Comma 3 12 4 2 3" xfId="37523" xr:uid="{00000000-0005-0000-0000-00003F180000}"/>
    <cellStyle name="Comma 3 12 4 3" xfId="20211" xr:uid="{00000000-0005-0000-0000-000040180000}"/>
    <cellStyle name="Comma 3 12 4 3 2" xfId="46179" xr:uid="{00000000-0005-0000-0000-000041180000}"/>
    <cellStyle name="Comma 3 12 4 4" xfId="15883" xr:uid="{00000000-0005-0000-0000-000042180000}"/>
    <cellStyle name="Comma 3 12 4 4 2" xfId="41851" xr:uid="{00000000-0005-0000-0000-000043180000}"/>
    <cellStyle name="Comma 3 12 4 5" xfId="31031" xr:uid="{00000000-0005-0000-0000-000044180000}"/>
    <cellStyle name="Comma 3 12 4 6" xfId="57513" xr:uid="{00000000-0005-0000-0000-000045180000}"/>
    <cellStyle name="Comma 3 12 5" xfId="9391" xr:uid="{00000000-0005-0000-0000-000046180000}"/>
    <cellStyle name="Comma 3 12 5 2" xfId="24539" xr:uid="{00000000-0005-0000-0000-000047180000}"/>
    <cellStyle name="Comma 3 12 5 2 2" xfId="50507" xr:uid="{00000000-0005-0000-0000-000048180000}"/>
    <cellStyle name="Comma 3 12 5 3" xfId="35359" xr:uid="{00000000-0005-0000-0000-000049180000}"/>
    <cellStyle name="Comma 3 12 6" xfId="7227" xr:uid="{00000000-0005-0000-0000-00004A180000}"/>
    <cellStyle name="Comma 3 12 6 2" xfId="22375" xr:uid="{00000000-0005-0000-0000-00004B180000}"/>
    <cellStyle name="Comma 3 12 6 2 2" xfId="48343" xr:uid="{00000000-0005-0000-0000-00004C180000}"/>
    <cellStyle name="Comma 3 12 6 3" xfId="33195" xr:uid="{00000000-0005-0000-0000-00004D180000}"/>
    <cellStyle name="Comma 3 12 7" xfId="18047" xr:uid="{00000000-0005-0000-0000-00004E180000}"/>
    <cellStyle name="Comma 3 12 7 2" xfId="44015" xr:uid="{00000000-0005-0000-0000-00004F180000}"/>
    <cellStyle name="Comma 3 12 8" xfId="13719" xr:uid="{00000000-0005-0000-0000-000050180000}"/>
    <cellStyle name="Comma 3 12 8 2" xfId="39687" xr:uid="{00000000-0005-0000-0000-000051180000}"/>
    <cellStyle name="Comma 3 12 9" xfId="2899" xr:uid="{00000000-0005-0000-0000-000052180000}"/>
    <cellStyle name="Comma 3 13" xfId="154" xr:uid="{00000000-0005-0000-0000-000053180000}"/>
    <cellStyle name="Comma 3 13 10" xfId="28868" xr:uid="{00000000-0005-0000-0000-000054180000}"/>
    <cellStyle name="Comma 3 13 11" xfId="54830" xr:uid="{00000000-0005-0000-0000-000055180000}"/>
    <cellStyle name="Comma 3 13 12" xfId="55350" xr:uid="{00000000-0005-0000-0000-000056180000}"/>
    <cellStyle name="Comma 3 13 13" xfId="1157" xr:uid="{00000000-0005-0000-0000-000057180000}"/>
    <cellStyle name="Comma 3 13 2" xfId="1277" xr:uid="{00000000-0005-0000-0000-000058180000}"/>
    <cellStyle name="Comma 3 13 2 10" xfId="55891" xr:uid="{00000000-0005-0000-0000-000059180000}"/>
    <cellStyle name="Comma 3 13 2 2" xfId="2359" xr:uid="{00000000-0005-0000-0000-00005A180000}"/>
    <cellStyle name="Comma 3 13 2 2 2" xfId="6687" xr:uid="{00000000-0005-0000-0000-00005B180000}"/>
    <cellStyle name="Comma 3 13 2 2 2 2" xfId="13179" xr:uid="{00000000-0005-0000-0000-00005C180000}"/>
    <cellStyle name="Comma 3 13 2 2 2 2 2" xfId="28327" xr:uid="{00000000-0005-0000-0000-00005D180000}"/>
    <cellStyle name="Comma 3 13 2 2 2 2 2 2" xfId="54295" xr:uid="{00000000-0005-0000-0000-00005E180000}"/>
    <cellStyle name="Comma 3 13 2 2 2 2 3" xfId="39147" xr:uid="{00000000-0005-0000-0000-00005F180000}"/>
    <cellStyle name="Comma 3 13 2 2 2 3" xfId="21835" xr:uid="{00000000-0005-0000-0000-000060180000}"/>
    <cellStyle name="Comma 3 13 2 2 2 3 2" xfId="47803" xr:uid="{00000000-0005-0000-0000-000061180000}"/>
    <cellStyle name="Comma 3 13 2 2 2 4" xfId="17507" xr:uid="{00000000-0005-0000-0000-000062180000}"/>
    <cellStyle name="Comma 3 13 2 2 2 4 2" xfId="43475" xr:uid="{00000000-0005-0000-0000-000063180000}"/>
    <cellStyle name="Comma 3 13 2 2 2 5" xfId="32655" xr:uid="{00000000-0005-0000-0000-000064180000}"/>
    <cellStyle name="Comma 3 13 2 2 2 6" xfId="59137" xr:uid="{00000000-0005-0000-0000-000065180000}"/>
    <cellStyle name="Comma 3 13 2 2 3" xfId="11015" xr:uid="{00000000-0005-0000-0000-000066180000}"/>
    <cellStyle name="Comma 3 13 2 2 3 2" xfId="26163" xr:uid="{00000000-0005-0000-0000-000067180000}"/>
    <cellStyle name="Comma 3 13 2 2 3 2 2" xfId="52131" xr:uid="{00000000-0005-0000-0000-000068180000}"/>
    <cellStyle name="Comma 3 13 2 2 3 3" xfId="36983" xr:uid="{00000000-0005-0000-0000-000069180000}"/>
    <cellStyle name="Comma 3 13 2 2 4" xfId="8851" xr:uid="{00000000-0005-0000-0000-00006A180000}"/>
    <cellStyle name="Comma 3 13 2 2 4 2" xfId="23999" xr:uid="{00000000-0005-0000-0000-00006B180000}"/>
    <cellStyle name="Comma 3 13 2 2 4 2 2" xfId="49967" xr:uid="{00000000-0005-0000-0000-00006C180000}"/>
    <cellStyle name="Comma 3 13 2 2 4 3" xfId="34819" xr:uid="{00000000-0005-0000-0000-00006D180000}"/>
    <cellStyle name="Comma 3 13 2 2 5" xfId="19671" xr:uid="{00000000-0005-0000-0000-00006E180000}"/>
    <cellStyle name="Comma 3 13 2 2 5 2" xfId="45639" xr:uid="{00000000-0005-0000-0000-00006F180000}"/>
    <cellStyle name="Comma 3 13 2 2 6" xfId="15343" xr:uid="{00000000-0005-0000-0000-000070180000}"/>
    <cellStyle name="Comma 3 13 2 2 6 2" xfId="41311" xr:uid="{00000000-0005-0000-0000-000071180000}"/>
    <cellStyle name="Comma 3 13 2 2 7" xfId="4523" xr:uid="{00000000-0005-0000-0000-000072180000}"/>
    <cellStyle name="Comma 3 13 2 2 8" xfId="30491" xr:uid="{00000000-0005-0000-0000-000073180000}"/>
    <cellStyle name="Comma 3 13 2 2 9" xfId="56973" xr:uid="{00000000-0005-0000-0000-000074180000}"/>
    <cellStyle name="Comma 3 13 2 3" xfId="5605" xr:uid="{00000000-0005-0000-0000-000075180000}"/>
    <cellStyle name="Comma 3 13 2 3 2" xfId="12097" xr:uid="{00000000-0005-0000-0000-000076180000}"/>
    <cellStyle name="Comma 3 13 2 3 2 2" xfId="27245" xr:uid="{00000000-0005-0000-0000-000077180000}"/>
    <cellStyle name="Comma 3 13 2 3 2 2 2" xfId="53213" xr:uid="{00000000-0005-0000-0000-000078180000}"/>
    <cellStyle name="Comma 3 13 2 3 2 3" xfId="38065" xr:uid="{00000000-0005-0000-0000-000079180000}"/>
    <cellStyle name="Comma 3 13 2 3 3" xfId="20753" xr:uid="{00000000-0005-0000-0000-00007A180000}"/>
    <cellStyle name="Comma 3 13 2 3 3 2" xfId="46721" xr:uid="{00000000-0005-0000-0000-00007B180000}"/>
    <cellStyle name="Comma 3 13 2 3 4" xfId="16425" xr:uid="{00000000-0005-0000-0000-00007C180000}"/>
    <cellStyle name="Comma 3 13 2 3 4 2" xfId="42393" xr:uid="{00000000-0005-0000-0000-00007D180000}"/>
    <cellStyle name="Comma 3 13 2 3 5" xfId="31573" xr:uid="{00000000-0005-0000-0000-00007E180000}"/>
    <cellStyle name="Comma 3 13 2 3 6" xfId="58055" xr:uid="{00000000-0005-0000-0000-00007F180000}"/>
    <cellStyle name="Comma 3 13 2 4" xfId="9933" xr:uid="{00000000-0005-0000-0000-000080180000}"/>
    <cellStyle name="Comma 3 13 2 4 2" xfId="25081" xr:uid="{00000000-0005-0000-0000-000081180000}"/>
    <cellStyle name="Comma 3 13 2 4 2 2" xfId="51049" xr:uid="{00000000-0005-0000-0000-000082180000}"/>
    <cellStyle name="Comma 3 13 2 4 3" xfId="35901" xr:uid="{00000000-0005-0000-0000-000083180000}"/>
    <cellStyle name="Comma 3 13 2 5" xfId="7769" xr:uid="{00000000-0005-0000-0000-000084180000}"/>
    <cellStyle name="Comma 3 13 2 5 2" xfId="22917" xr:uid="{00000000-0005-0000-0000-000085180000}"/>
    <cellStyle name="Comma 3 13 2 5 2 2" xfId="48885" xr:uid="{00000000-0005-0000-0000-000086180000}"/>
    <cellStyle name="Comma 3 13 2 5 3" xfId="33737" xr:uid="{00000000-0005-0000-0000-000087180000}"/>
    <cellStyle name="Comma 3 13 2 6" xfId="18589" xr:uid="{00000000-0005-0000-0000-000088180000}"/>
    <cellStyle name="Comma 3 13 2 6 2" xfId="44557" xr:uid="{00000000-0005-0000-0000-000089180000}"/>
    <cellStyle name="Comma 3 13 2 7" xfId="14261" xr:uid="{00000000-0005-0000-0000-00008A180000}"/>
    <cellStyle name="Comma 3 13 2 7 2" xfId="40229" xr:uid="{00000000-0005-0000-0000-00008B180000}"/>
    <cellStyle name="Comma 3 13 2 8" xfId="3441" xr:uid="{00000000-0005-0000-0000-00008C180000}"/>
    <cellStyle name="Comma 3 13 2 9" xfId="29409" xr:uid="{00000000-0005-0000-0000-00008D180000}"/>
    <cellStyle name="Comma 3 13 3" xfId="1818" xr:uid="{00000000-0005-0000-0000-00008E180000}"/>
    <cellStyle name="Comma 3 13 3 2" xfId="6146" xr:uid="{00000000-0005-0000-0000-00008F180000}"/>
    <cellStyle name="Comma 3 13 3 2 2" xfId="12638" xr:uid="{00000000-0005-0000-0000-000090180000}"/>
    <cellStyle name="Comma 3 13 3 2 2 2" xfId="27786" xr:uid="{00000000-0005-0000-0000-000091180000}"/>
    <cellStyle name="Comma 3 13 3 2 2 2 2" xfId="53754" xr:uid="{00000000-0005-0000-0000-000092180000}"/>
    <cellStyle name="Comma 3 13 3 2 2 3" xfId="38606" xr:uid="{00000000-0005-0000-0000-000093180000}"/>
    <cellStyle name="Comma 3 13 3 2 3" xfId="21294" xr:uid="{00000000-0005-0000-0000-000094180000}"/>
    <cellStyle name="Comma 3 13 3 2 3 2" xfId="47262" xr:uid="{00000000-0005-0000-0000-000095180000}"/>
    <cellStyle name="Comma 3 13 3 2 4" xfId="16966" xr:uid="{00000000-0005-0000-0000-000096180000}"/>
    <cellStyle name="Comma 3 13 3 2 4 2" xfId="42934" xr:uid="{00000000-0005-0000-0000-000097180000}"/>
    <cellStyle name="Comma 3 13 3 2 5" xfId="32114" xr:uid="{00000000-0005-0000-0000-000098180000}"/>
    <cellStyle name="Comma 3 13 3 2 6" xfId="58596" xr:uid="{00000000-0005-0000-0000-000099180000}"/>
    <cellStyle name="Comma 3 13 3 3" xfId="10474" xr:uid="{00000000-0005-0000-0000-00009A180000}"/>
    <cellStyle name="Comma 3 13 3 3 2" xfId="25622" xr:uid="{00000000-0005-0000-0000-00009B180000}"/>
    <cellStyle name="Comma 3 13 3 3 2 2" xfId="51590" xr:uid="{00000000-0005-0000-0000-00009C180000}"/>
    <cellStyle name="Comma 3 13 3 3 3" xfId="36442" xr:uid="{00000000-0005-0000-0000-00009D180000}"/>
    <cellStyle name="Comma 3 13 3 4" xfId="8310" xr:uid="{00000000-0005-0000-0000-00009E180000}"/>
    <cellStyle name="Comma 3 13 3 4 2" xfId="23458" xr:uid="{00000000-0005-0000-0000-00009F180000}"/>
    <cellStyle name="Comma 3 13 3 4 2 2" xfId="49426" xr:uid="{00000000-0005-0000-0000-0000A0180000}"/>
    <cellStyle name="Comma 3 13 3 4 3" xfId="34278" xr:uid="{00000000-0005-0000-0000-0000A1180000}"/>
    <cellStyle name="Comma 3 13 3 5" xfId="19130" xr:uid="{00000000-0005-0000-0000-0000A2180000}"/>
    <cellStyle name="Comma 3 13 3 5 2" xfId="45098" xr:uid="{00000000-0005-0000-0000-0000A3180000}"/>
    <cellStyle name="Comma 3 13 3 6" xfId="14802" xr:uid="{00000000-0005-0000-0000-0000A4180000}"/>
    <cellStyle name="Comma 3 13 3 6 2" xfId="40770" xr:uid="{00000000-0005-0000-0000-0000A5180000}"/>
    <cellStyle name="Comma 3 13 3 7" xfId="3982" xr:uid="{00000000-0005-0000-0000-0000A6180000}"/>
    <cellStyle name="Comma 3 13 3 8" xfId="29950" xr:uid="{00000000-0005-0000-0000-0000A7180000}"/>
    <cellStyle name="Comma 3 13 3 9" xfId="56432" xr:uid="{00000000-0005-0000-0000-0000A8180000}"/>
    <cellStyle name="Comma 3 13 4" xfId="5064" xr:uid="{00000000-0005-0000-0000-0000A9180000}"/>
    <cellStyle name="Comma 3 13 4 2" xfId="11556" xr:uid="{00000000-0005-0000-0000-0000AA180000}"/>
    <cellStyle name="Comma 3 13 4 2 2" xfId="26704" xr:uid="{00000000-0005-0000-0000-0000AB180000}"/>
    <cellStyle name="Comma 3 13 4 2 2 2" xfId="52672" xr:uid="{00000000-0005-0000-0000-0000AC180000}"/>
    <cellStyle name="Comma 3 13 4 2 3" xfId="37524" xr:uid="{00000000-0005-0000-0000-0000AD180000}"/>
    <cellStyle name="Comma 3 13 4 3" xfId="20212" xr:uid="{00000000-0005-0000-0000-0000AE180000}"/>
    <cellStyle name="Comma 3 13 4 3 2" xfId="46180" xr:uid="{00000000-0005-0000-0000-0000AF180000}"/>
    <cellStyle name="Comma 3 13 4 4" xfId="15884" xr:uid="{00000000-0005-0000-0000-0000B0180000}"/>
    <cellStyle name="Comma 3 13 4 4 2" xfId="41852" xr:uid="{00000000-0005-0000-0000-0000B1180000}"/>
    <cellStyle name="Comma 3 13 4 5" xfId="31032" xr:uid="{00000000-0005-0000-0000-0000B2180000}"/>
    <cellStyle name="Comma 3 13 4 6" xfId="57514" xr:uid="{00000000-0005-0000-0000-0000B3180000}"/>
    <cellStyle name="Comma 3 13 5" xfId="9392" xr:uid="{00000000-0005-0000-0000-0000B4180000}"/>
    <cellStyle name="Comma 3 13 5 2" xfId="24540" xr:uid="{00000000-0005-0000-0000-0000B5180000}"/>
    <cellStyle name="Comma 3 13 5 2 2" xfId="50508" xr:uid="{00000000-0005-0000-0000-0000B6180000}"/>
    <cellStyle name="Comma 3 13 5 3" xfId="35360" xr:uid="{00000000-0005-0000-0000-0000B7180000}"/>
    <cellStyle name="Comma 3 13 6" xfId="7228" xr:uid="{00000000-0005-0000-0000-0000B8180000}"/>
    <cellStyle name="Comma 3 13 6 2" xfId="22376" xr:uid="{00000000-0005-0000-0000-0000B9180000}"/>
    <cellStyle name="Comma 3 13 6 2 2" xfId="48344" xr:uid="{00000000-0005-0000-0000-0000BA180000}"/>
    <cellStyle name="Comma 3 13 6 3" xfId="33196" xr:uid="{00000000-0005-0000-0000-0000BB180000}"/>
    <cellStyle name="Comma 3 13 7" xfId="18048" xr:uid="{00000000-0005-0000-0000-0000BC180000}"/>
    <cellStyle name="Comma 3 13 7 2" xfId="44016" xr:uid="{00000000-0005-0000-0000-0000BD180000}"/>
    <cellStyle name="Comma 3 13 8" xfId="13720" xr:uid="{00000000-0005-0000-0000-0000BE180000}"/>
    <cellStyle name="Comma 3 13 8 2" xfId="39688" xr:uid="{00000000-0005-0000-0000-0000BF180000}"/>
    <cellStyle name="Comma 3 13 9" xfId="2900" xr:uid="{00000000-0005-0000-0000-0000C0180000}"/>
    <cellStyle name="Comma 3 14" xfId="1273" xr:uid="{00000000-0005-0000-0000-0000C1180000}"/>
    <cellStyle name="Comma 3 14 10" xfId="55887" xr:uid="{00000000-0005-0000-0000-0000C2180000}"/>
    <cellStyle name="Comma 3 14 2" xfId="2355" xr:uid="{00000000-0005-0000-0000-0000C3180000}"/>
    <cellStyle name="Comma 3 14 2 2" xfId="6683" xr:uid="{00000000-0005-0000-0000-0000C4180000}"/>
    <cellStyle name="Comma 3 14 2 2 2" xfId="13175" xr:uid="{00000000-0005-0000-0000-0000C5180000}"/>
    <cellStyle name="Comma 3 14 2 2 2 2" xfId="28323" xr:uid="{00000000-0005-0000-0000-0000C6180000}"/>
    <cellStyle name="Comma 3 14 2 2 2 2 2" xfId="54291" xr:uid="{00000000-0005-0000-0000-0000C7180000}"/>
    <cellStyle name="Comma 3 14 2 2 2 3" xfId="39143" xr:uid="{00000000-0005-0000-0000-0000C8180000}"/>
    <cellStyle name="Comma 3 14 2 2 3" xfId="21831" xr:uid="{00000000-0005-0000-0000-0000C9180000}"/>
    <cellStyle name="Comma 3 14 2 2 3 2" xfId="47799" xr:uid="{00000000-0005-0000-0000-0000CA180000}"/>
    <cellStyle name="Comma 3 14 2 2 4" xfId="17503" xr:uid="{00000000-0005-0000-0000-0000CB180000}"/>
    <cellStyle name="Comma 3 14 2 2 4 2" xfId="43471" xr:uid="{00000000-0005-0000-0000-0000CC180000}"/>
    <cellStyle name="Comma 3 14 2 2 5" xfId="32651" xr:uid="{00000000-0005-0000-0000-0000CD180000}"/>
    <cellStyle name="Comma 3 14 2 2 6" xfId="59133" xr:uid="{00000000-0005-0000-0000-0000CE180000}"/>
    <cellStyle name="Comma 3 14 2 3" xfId="11011" xr:uid="{00000000-0005-0000-0000-0000CF180000}"/>
    <cellStyle name="Comma 3 14 2 3 2" xfId="26159" xr:uid="{00000000-0005-0000-0000-0000D0180000}"/>
    <cellStyle name="Comma 3 14 2 3 2 2" xfId="52127" xr:uid="{00000000-0005-0000-0000-0000D1180000}"/>
    <cellStyle name="Comma 3 14 2 3 3" xfId="36979" xr:uid="{00000000-0005-0000-0000-0000D2180000}"/>
    <cellStyle name="Comma 3 14 2 4" xfId="8847" xr:uid="{00000000-0005-0000-0000-0000D3180000}"/>
    <cellStyle name="Comma 3 14 2 4 2" xfId="23995" xr:uid="{00000000-0005-0000-0000-0000D4180000}"/>
    <cellStyle name="Comma 3 14 2 4 2 2" xfId="49963" xr:uid="{00000000-0005-0000-0000-0000D5180000}"/>
    <cellStyle name="Comma 3 14 2 4 3" xfId="34815" xr:uid="{00000000-0005-0000-0000-0000D6180000}"/>
    <cellStyle name="Comma 3 14 2 5" xfId="19667" xr:uid="{00000000-0005-0000-0000-0000D7180000}"/>
    <cellStyle name="Comma 3 14 2 5 2" xfId="45635" xr:uid="{00000000-0005-0000-0000-0000D8180000}"/>
    <cellStyle name="Comma 3 14 2 6" xfId="15339" xr:uid="{00000000-0005-0000-0000-0000D9180000}"/>
    <cellStyle name="Comma 3 14 2 6 2" xfId="41307" xr:uid="{00000000-0005-0000-0000-0000DA180000}"/>
    <cellStyle name="Comma 3 14 2 7" xfId="4519" xr:uid="{00000000-0005-0000-0000-0000DB180000}"/>
    <cellStyle name="Comma 3 14 2 8" xfId="30487" xr:uid="{00000000-0005-0000-0000-0000DC180000}"/>
    <cellStyle name="Comma 3 14 2 9" xfId="56969" xr:uid="{00000000-0005-0000-0000-0000DD180000}"/>
    <cellStyle name="Comma 3 14 3" xfId="5601" xr:uid="{00000000-0005-0000-0000-0000DE180000}"/>
    <cellStyle name="Comma 3 14 3 2" xfId="12093" xr:uid="{00000000-0005-0000-0000-0000DF180000}"/>
    <cellStyle name="Comma 3 14 3 2 2" xfId="27241" xr:uid="{00000000-0005-0000-0000-0000E0180000}"/>
    <cellStyle name="Comma 3 14 3 2 2 2" xfId="53209" xr:uid="{00000000-0005-0000-0000-0000E1180000}"/>
    <cellStyle name="Comma 3 14 3 2 3" xfId="38061" xr:uid="{00000000-0005-0000-0000-0000E2180000}"/>
    <cellStyle name="Comma 3 14 3 3" xfId="20749" xr:uid="{00000000-0005-0000-0000-0000E3180000}"/>
    <cellStyle name="Comma 3 14 3 3 2" xfId="46717" xr:uid="{00000000-0005-0000-0000-0000E4180000}"/>
    <cellStyle name="Comma 3 14 3 4" xfId="16421" xr:uid="{00000000-0005-0000-0000-0000E5180000}"/>
    <cellStyle name="Comma 3 14 3 4 2" xfId="42389" xr:uid="{00000000-0005-0000-0000-0000E6180000}"/>
    <cellStyle name="Comma 3 14 3 5" xfId="31569" xr:uid="{00000000-0005-0000-0000-0000E7180000}"/>
    <cellStyle name="Comma 3 14 3 6" xfId="58051" xr:uid="{00000000-0005-0000-0000-0000E8180000}"/>
    <cellStyle name="Comma 3 14 4" xfId="9929" xr:uid="{00000000-0005-0000-0000-0000E9180000}"/>
    <cellStyle name="Comma 3 14 4 2" xfId="25077" xr:uid="{00000000-0005-0000-0000-0000EA180000}"/>
    <cellStyle name="Comma 3 14 4 2 2" xfId="51045" xr:uid="{00000000-0005-0000-0000-0000EB180000}"/>
    <cellStyle name="Comma 3 14 4 3" xfId="35897" xr:uid="{00000000-0005-0000-0000-0000EC180000}"/>
    <cellStyle name="Comma 3 14 5" xfId="7765" xr:uid="{00000000-0005-0000-0000-0000ED180000}"/>
    <cellStyle name="Comma 3 14 5 2" xfId="22913" xr:uid="{00000000-0005-0000-0000-0000EE180000}"/>
    <cellStyle name="Comma 3 14 5 2 2" xfId="48881" xr:uid="{00000000-0005-0000-0000-0000EF180000}"/>
    <cellStyle name="Comma 3 14 5 3" xfId="33733" xr:uid="{00000000-0005-0000-0000-0000F0180000}"/>
    <cellStyle name="Comma 3 14 6" xfId="18585" xr:uid="{00000000-0005-0000-0000-0000F1180000}"/>
    <cellStyle name="Comma 3 14 6 2" xfId="44553" xr:uid="{00000000-0005-0000-0000-0000F2180000}"/>
    <cellStyle name="Comma 3 14 7" xfId="14257" xr:uid="{00000000-0005-0000-0000-0000F3180000}"/>
    <cellStyle name="Comma 3 14 7 2" xfId="40225" xr:uid="{00000000-0005-0000-0000-0000F4180000}"/>
    <cellStyle name="Comma 3 14 8" xfId="3437" xr:uid="{00000000-0005-0000-0000-0000F5180000}"/>
    <cellStyle name="Comma 3 14 9" xfId="29405" xr:uid="{00000000-0005-0000-0000-0000F6180000}"/>
    <cellStyle name="Comma 3 15" xfId="1814" xr:uid="{00000000-0005-0000-0000-0000F7180000}"/>
    <cellStyle name="Comma 3 15 2" xfId="6142" xr:uid="{00000000-0005-0000-0000-0000F8180000}"/>
    <cellStyle name="Comma 3 15 2 2" xfId="12634" xr:uid="{00000000-0005-0000-0000-0000F9180000}"/>
    <cellStyle name="Comma 3 15 2 2 2" xfId="27782" xr:uid="{00000000-0005-0000-0000-0000FA180000}"/>
    <cellStyle name="Comma 3 15 2 2 2 2" xfId="53750" xr:uid="{00000000-0005-0000-0000-0000FB180000}"/>
    <cellStyle name="Comma 3 15 2 2 3" xfId="38602" xr:uid="{00000000-0005-0000-0000-0000FC180000}"/>
    <cellStyle name="Comma 3 15 2 3" xfId="21290" xr:uid="{00000000-0005-0000-0000-0000FD180000}"/>
    <cellStyle name="Comma 3 15 2 3 2" xfId="47258" xr:uid="{00000000-0005-0000-0000-0000FE180000}"/>
    <cellStyle name="Comma 3 15 2 4" xfId="16962" xr:uid="{00000000-0005-0000-0000-0000FF180000}"/>
    <cellStyle name="Comma 3 15 2 4 2" xfId="42930" xr:uid="{00000000-0005-0000-0000-000000190000}"/>
    <cellStyle name="Comma 3 15 2 5" xfId="32110" xr:uid="{00000000-0005-0000-0000-000001190000}"/>
    <cellStyle name="Comma 3 15 2 6" xfId="58592" xr:uid="{00000000-0005-0000-0000-000002190000}"/>
    <cellStyle name="Comma 3 15 3" xfId="10470" xr:uid="{00000000-0005-0000-0000-000003190000}"/>
    <cellStyle name="Comma 3 15 3 2" xfId="25618" xr:uid="{00000000-0005-0000-0000-000004190000}"/>
    <cellStyle name="Comma 3 15 3 2 2" xfId="51586" xr:uid="{00000000-0005-0000-0000-000005190000}"/>
    <cellStyle name="Comma 3 15 3 3" xfId="36438" xr:uid="{00000000-0005-0000-0000-000006190000}"/>
    <cellStyle name="Comma 3 15 4" xfId="8306" xr:uid="{00000000-0005-0000-0000-000007190000}"/>
    <cellStyle name="Comma 3 15 4 2" xfId="23454" xr:uid="{00000000-0005-0000-0000-000008190000}"/>
    <cellStyle name="Comma 3 15 4 2 2" xfId="49422" xr:uid="{00000000-0005-0000-0000-000009190000}"/>
    <cellStyle name="Comma 3 15 4 3" xfId="34274" xr:uid="{00000000-0005-0000-0000-00000A190000}"/>
    <cellStyle name="Comma 3 15 5" xfId="19126" xr:uid="{00000000-0005-0000-0000-00000B190000}"/>
    <cellStyle name="Comma 3 15 5 2" xfId="45094" xr:uid="{00000000-0005-0000-0000-00000C190000}"/>
    <cellStyle name="Comma 3 15 6" xfId="14798" xr:uid="{00000000-0005-0000-0000-00000D190000}"/>
    <cellStyle name="Comma 3 15 6 2" xfId="40766" xr:uid="{00000000-0005-0000-0000-00000E190000}"/>
    <cellStyle name="Comma 3 15 7" xfId="3978" xr:uid="{00000000-0005-0000-0000-00000F190000}"/>
    <cellStyle name="Comma 3 15 8" xfId="29946" xr:uid="{00000000-0005-0000-0000-000010190000}"/>
    <cellStyle name="Comma 3 15 9" xfId="56428" xr:uid="{00000000-0005-0000-0000-000011190000}"/>
    <cellStyle name="Comma 3 16" xfId="5060" xr:uid="{00000000-0005-0000-0000-000012190000}"/>
    <cellStyle name="Comma 3 16 2" xfId="11552" xr:uid="{00000000-0005-0000-0000-000013190000}"/>
    <cellStyle name="Comma 3 16 2 2" xfId="26700" xr:uid="{00000000-0005-0000-0000-000014190000}"/>
    <cellStyle name="Comma 3 16 2 2 2" xfId="52668" xr:uid="{00000000-0005-0000-0000-000015190000}"/>
    <cellStyle name="Comma 3 16 2 3" xfId="37520" xr:uid="{00000000-0005-0000-0000-000016190000}"/>
    <cellStyle name="Comma 3 16 3" xfId="20208" xr:uid="{00000000-0005-0000-0000-000017190000}"/>
    <cellStyle name="Comma 3 16 3 2" xfId="46176" xr:uid="{00000000-0005-0000-0000-000018190000}"/>
    <cellStyle name="Comma 3 16 4" xfId="15880" xr:uid="{00000000-0005-0000-0000-000019190000}"/>
    <cellStyle name="Comma 3 16 4 2" xfId="41848" xr:uid="{00000000-0005-0000-0000-00001A190000}"/>
    <cellStyle name="Comma 3 16 5" xfId="31028" xr:uid="{00000000-0005-0000-0000-00001B190000}"/>
    <cellStyle name="Comma 3 16 6" xfId="57510" xr:uid="{00000000-0005-0000-0000-00001C190000}"/>
    <cellStyle name="Comma 3 17" xfId="9388" xr:uid="{00000000-0005-0000-0000-00001D190000}"/>
    <cellStyle name="Comma 3 17 2" xfId="24536" xr:uid="{00000000-0005-0000-0000-00001E190000}"/>
    <cellStyle name="Comma 3 17 2 2" xfId="50504" xr:uid="{00000000-0005-0000-0000-00001F190000}"/>
    <cellStyle name="Comma 3 17 3" xfId="35356" xr:uid="{00000000-0005-0000-0000-000020190000}"/>
    <cellStyle name="Comma 3 18" xfId="7224" xr:uid="{00000000-0005-0000-0000-000021190000}"/>
    <cellStyle name="Comma 3 18 2" xfId="22372" xr:uid="{00000000-0005-0000-0000-000022190000}"/>
    <cellStyle name="Comma 3 18 2 2" xfId="48340" xr:uid="{00000000-0005-0000-0000-000023190000}"/>
    <cellStyle name="Comma 3 18 3" xfId="33192" xr:uid="{00000000-0005-0000-0000-000024190000}"/>
    <cellStyle name="Comma 3 19" xfId="18044" xr:uid="{00000000-0005-0000-0000-000025190000}"/>
    <cellStyle name="Comma 3 19 2" xfId="44012" xr:uid="{00000000-0005-0000-0000-000026190000}"/>
    <cellStyle name="Comma 3 2" xfId="155" xr:uid="{00000000-0005-0000-0000-000027190000}"/>
    <cellStyle name="Comma 3 2 10" xfId="2901" xr:uid="{00000000-0005-0000-0000-000028190000}"/>
    <cellStyle name="Comma 3 2 11" xfId="28869" xr:uid="{00000000-0005-0000-0000-000029190000}"/>
    <cellStyle name="Comma 3 2 12" xfId="54831" xr:uid="{00000000-0005-0000-0000-00002A190000}"/>
    <cellStyle name="Comma 3 2 13" xfId="55351" xr:uid="{00000000-0005-0000-0000-00002B190000}"/>
    <cellStyle name="Comma 3 2 14" xfId="717" xr:uid="{00000000-0005-0000-0000-00002C190000}"/>
    <cellStyle name="Comma 3 2 2" xfId="156" xr:uid="{00000000-0005-0000-0000-00002D190000}"/>
    <cellStyle name="Comma 3 2 2 10" xfId="28870" xr:uid="{00000000-0005-0000-0000-00002E190000}"/>
    <cellStyle name="Comma 3 2 2 11" xfId="54832" xr:uid="{00000000-0005-0000-0000-00002F190000}"/>
    <cellStyle name="Comma 3 2 2 12" xfId="55352" xr:uid="{00000000-0005-0000-0000-000030190000}"/>
    <cellStyle name="Comma 3 2 2 13" xfId="1193" xr:uid="{00000000-0005-0000-0000-000031190000}"/>
    <cellStyle name="Comma 3 2 2 2" xfId="1279" xr:uid="{00000000-0005-0000-0000-000032190000}"/>
    <cellStyle name="Comma 3 2 2 2 10" xfId="55893" xr:uid="{00000000-0005-0000-0000-000033190000}"/>
    <cellStyle name="Comma 3 2 2 2 2" xfId="2361" xr:uid="{00000000-0005-0000-0000-000034190000}"/>
    <cellStyle name="Comma 3 2 2 2 2 2" xfId="6689" xr:uid="{00000000-0005-0000-0000-000035190000}"/>
    <cellStyle name="Comma 3 2 2 2 2 2 2" xfId="13181" xr:uid="{00000000-0005-0000-0000-000036190000}"/>
    <cellStyle name="Comma 3 2 2 2 2 2 2 2" xfId="28329" xr:uid="{00000000-0005-0000-0000-000037190000}"/>
    <cellStyle name="Comma 3 2 2 2 2 2 2 2 2" xfId="54297" xr:uid="{00000000-0005-0000-0000-000038190000}"/>
    <cellStyle name="Comma 3 2 2 2 2 2 2 3" xfId="39149" xr:uid="{00000000-0005-0000-0000-000039190000}"/>
    <cellStyle name="Comma 3 2 2 2 2 2 3" xfId="21837" xr:uid="{00000000-0005-0000-0000-00003A190000}"/>
    <cellStyle name="Comma 3 2 2 2 2 2 3 2" xfId="47805" xr:uid="{00000000-0005-0000-0000-00003B190000}"/>
    <cellStyle name="Comma 3 2 2 2 2 2 4" xfId="17509" xr:uid="{00000000-0005-0000-0000-00003C190000}"/>
    <cellStyle name="Comma 3 2 2 2 2 2 4 2" xfId="43477" xr:uid="{00000000-0005-0000-0000-00003D190000}"/>
    <cellStyle name="Comma 3 2 2 2 2 2 5" xfId="32657" xr:uid="{00000000-0005-0000-0000-00003E190000}"/>
    <cellStyle name="Comma 3 2 2 2 2 2 6" xfId="59139" xr:uid="{00000000-0005-0000-0000-00003F190000}"/>
    <cellStyle name="Comma 3 2 2 2 2 3" xfId="11017" xr:uid="{00000000-0005-0000-0000-000040190000}"/>
    <cellStyle name="Comma 3 2 2 2 2 3 2" xfId="26165" xr:uid="{00000000-0005-0000-0000-000041190000}"/>
    <cellStyle name="Comma 3 2 2 2 2 3 2 2" xfId="52133" xr:uid="{00000000-0005-0000-0000-000042190000}"/>
    <cellStyle name="Comma 3 2 2 2 2 3 3" xfId="36985" xr:uid="{00000000-0005-0000-0000-000043190000}"/>
    <cellStyle name="Comma 3 2 2 2 2 4" xfId="8853" xr:uid="{00000000-0005-0000-0000-000044190000}"/>
    <cellStyle name="Comma 3 2 2 2 2 4 2" xfId="24001" xr:uid="{00000000-0005-0000-0000-000045190000}"/>
    <cellStyle name="Comma 3 2 2 2 2 4 2 2" xfId="49969" xr:uid="{00000000-0005-0000-0000-000046190000}"/>
    <cellStyle name="Comma 3 2 2 2 2 4 3" xfId="34821" xr:uid="{00000000-0005-0000-0000-000047190000}"/>
    <cellStyle name="Comma 3 2 2 2 2 5" xfId="19673" xr:uid="{00000000-0005-0000-0000-000048190000}"/>
    <cellStyle name="Comma 3 2 2 2 2 5 2" xfId="45641" xr:uid="{00000000-0005-0000-0000-000049190000}"/>
    <cellStyle name="Comma 3 2 2 2 2 6" xfId="15345" xr:uid="{00000000-0005-0000-0000-00004A190000}"/>
    <cellStyle name="Comma 3 2 2 2 2 6 2" xfId="41313" xr:uid="{00000000-0005-0000-0000-00004B190000}"/>
    <cellStyle name="Comma 3 2 2 2 2 7" xfId="4525" xr:uid="{00000000-0005-0000-0000-00004C190000}"/>
    <cellStyle name="Comma 3 2 2 2 2 8" xfId="30493" xr:uid="{00000000-0005-0000-0000-00004D190000}"/>
    <cellStyle name="Comma 3 2 2 2 2 9" xfId="56975" xr:uid="{00000000-0005-0000-0000-00004E190000}"/>
    <cellStyle name="Comma 3 2 2 2 3" xfId="5607" xr:uid="{00000000-0005-0000-0000-00004F190000}"/>
    <cellStyle name="Comma 3 2 2 2 3 2" xfId="12099" xr:uid="{00000000-0005-0000-0000-000050190000}"/>
    <cellStyle name="Comma 3 2 2 2 3 2 2" xfId="27247" xr:uid="{00000000-0005-0000-0000-000051190000}"/>
    <cellStyle name="Comma 3 2 2 2 3 2 2 2" xfId="53215" xr:uid="{00000000-0005-0000-0000-000052190000}"/>
    <cellStyle name="Comma 3 2 2 2 3 2 3" xfId="38067" xr:uid="{00000000-0005-0000-0000-000053190000}"/>
    <cellStyle name="Comma 3 2 2 2 3 3" xfId="20755" xr:uid="{00000000-0005-0000-0000-000054190000}"/>
    <cellStyle name="Comma 3 2 2 2 3 3 2" xfId="46723" xr:uid="{00000000-0005-0000-0000-000055190000}"/>
    <cellStyle name="Comma 3 2 2 2 3 4" xfId="16427" xr:uid="{00000000-0005-0000-0000-000056190000}"/>
    <cellStyle name="Comma 3 2 2 2 3 4 2" xfId="42395" xr:uid="{00000000-0005-0000-0000-000057190000}"/>
    <cellStyle name="Comma 3 2 2 2 3 5" xfId="31575" xr:uid="{00000000-0005-0000-0000-000058190000}"/>
    <cellStyle name="Comma 3 2 2 2 3 6" xfId="58057" xr:uid="{00000000-0005-0000-0000-000059190000}"/>
    <cellStyle name="Comma 3 2 2 2 4" xfId="9935" xr:uid="{00000000-0005-0000-0000-00005A190000}"/>
    <cellStyle name="Comma 3 2 2 2 4 2" xfId="25083" xr:uid="{00000000-0005-0000-0000-00005B190000}"/>
    <cellStyle name="Comma 3 2 2 2 4 2 2" xfId="51051" xr:uid="{00000000-0005-0000-0000-00005C190000}"/>
    <cellStyle name="Comma 3 2 2 2 4 3" xfId="35903" xr:uid="{00000000-0005-0000-0000-00005D190000}"/>
    <cellStyle name="Comma 3 2 2 2 5" xfId="7771" xr:uid="{00000000-0005-0000-0000-00005E190000}"/>
    <cellStyle name="Comma 3 2 2 2 5 2" xfId="22919" xr:uid="{00000000-0005-0000-0000-00005F190000}"/>
    <cellStyle name="Comma 3 2 2 2 5 2 2" xfId="48887" xr:uid="{00000000-0005-0000-0000-000060190000}"/>
    <cellStyle name="Comma 3 2 2 2 5 3" xfId="33739" xr:uid="{00000000-0005-0000-0000-000061190000}"/>
    <cellStyle name="Comma 3 2 2 2 6" xfId="18591" xr:uid="{00000000-0005-0000-0000-000062190000}"/>
    <cellStyle name="Comma 3 2 2 2 6 2" xfId="44559" xr:uid="{00000000-0005-0000-0000-000063190000}"/>
    <cellStyle name="Comma 3 2 2 2 7" xfId="14263" xr:uid="{00000000-0005-0000-0000-000064190000}"/>
    <cellStyle name="Comma 3 2 2 2 7 2" xfId="40231" xr:uid="{00000000-0005-0000-0000-000065190000}"/>
    <cellStyle name="Comma 3 2 2 2 8" xfId="3443" xr:uid="{00000000-0005-0000-0000-000066190000}"/>
    <cellStyle name="Comma 3 2 2 2 9" xfId="29411" xr:uid="{00000000-0005-0000-0000-000067190000}"/>
    <cellStyle name="Comma 3 2 2 3" xfId="1820" xr:uid="{00000000-0005-0000-0000-000068190000}"/>
    <cellStyle name="Comma 3 2 2 3 2" xfId="6148" xr:uid="{00000000-0005-0000-0000-000069190000}"/>
    <cellStyle name="Comma 3 2 2 3 2 2" xfId="12640" xr:uid="{00000000-0005-0000-0000-00006A190000}"/>
    <cellStyle name="Comma 3 2 2 3 2 2 2" xfId="27788" xr:uid="{00000000-0005-0000-0000-00006B190000}"/>
    <cellStyle name="Comma 3 2 2 3 2 2 2 2" xfId="53756" xr:uid="{00000000-0005-0000-0000-00006C190000}"/>
    <cellStyle name="Comma 3 2 2 3 2 2 3" xfId="38608" xr:uid="{00000000-0005-0000-0000-00006D190000}"/>
    <cellStyle name="Comma 3 2 2 3 2 3" xfId="21296" xr:uid="{00000000-0005-0000-0000-00006E190000}"/>
    <cellStyle name="Comma 3 2 2 3 2 3 2" xfId="47264" xr:uid="{00000000-0005-0000-0000-00006F190000}"/>
    <cellStyle name="Comma 3 2 2 3 2 4" xfId="16968" xr:uid="{00000000-0005-0000-0000-000070190000}"/>
    <cellStyle name="Comma 3 2 2 3 2 4 2" xfId="42936" xr:uid="{00000000-0005-0000-0000-000071190000}"/>
    <cellStyle name="Comma 3 2 2 3 2 5" xfId="32116" xr:uid="{00000000-0005-0000-0000-000072190000}"/>
    <cellStyle name="Comma 3 2 2 3 2 6" xfId="58598" xr:uid="{00000000-0005-0000-0000-000073190000}"/>
    <cellStyle name="Comma 3 2 2 3 3" xfId="10476" xr:uid="{00000000-0005-0000-0000-000074190000}"/>
    <cellStyle name="Comma 3 2 2 3 3 2" xfId="25624" xr:uid="{00000000-0005-0000-0000-000075190000}"/>
    <cellStyle name="Comma 3 2 2 3 3 2 2" xfId="51592" xr:uid="{00000000-0005-0000-0000-000076190000}"/>
    <cellStyle name="Comma 3 2 2 3 3 3" xfId="36444" xr:uid="{00000000-0005-0000-0000-000077190000}"/>
    <cellStyle name="Comma 3 2 2 3 4" xfId="8312" xr:uid="{00000000-0005-0000-0000-000078190000}"/>
    <cellStyle name="Comma 3 2 2 3 4 2" xfId="23460" xr:uid="{00000000-0005-0000-0000-000079190000}"/>
    <cellStyle name="Comma 3 2 2 3 4 2 2" xfId="49428" xr:uid="{00000000-0005-0000-0000-00007A190000}"/>
    <cellStyle name="Comma 3 2 2 3 4 3" xfId="34280" xr:uid="{00000000-0005-0000-0000-00007B190000}"/>
    <cellStyle name="Comma 3 2 2 3 5" xfId="19132" xr:uid="{00000000-0005-0000-0000-00007C190000}"/>
    <cellStyle name="Comma 3 2 2 3 5 2" xfId="45100" xr:uid="{00000000-0005-0000-0000-00007D190000}"/>
    <cellStyle name="Comma 3 2 2 3 6" xfId="14804" xr:uid="{00000000-0005-0000-0000-00007E190000}"/>
    <cellStyle name="Comma 3 2 2 3 6 2" xfId="40772" xr:uid="{00000000-0005-0000-0000-00007F190000}"/>
    <cellStyle name="Comma 3 2 2 3 7" xfId="3984" xr:uid="{00000000-0005-0000-0000-000080190000}"/>
    <cellStyle name="Comma 3 2 2 3 8" xfId="29952" xr:uid="{00000000-0005-0000-0000-000081190000}"/>
    <cellStyle name="Comma 3 2 2 3 9" xfId="56434" xr:uid="{00000000-0005-0000-0000-000082190000}"/>
    <cellStyle name="Comma 3 2 2 4" xfId="5066" xr:uid="{00000000-0005-0000-0000-000083190000}"/>
    <cellStyle name="Comma 3 2 2 4 2" xfId="11558" xr:uid="{00000000-0005-0000-0000-000084190000}"/>
    <cellStyle name="Comma 3 2 2 4 2 2" xfId="26706" xr:uid="{00000000-0005-0000-0000-000085190000}"/>
    <cellStyle name="Comma 3 2 2 4 2 2 2" xfId="52674" xr:uid="{00000000-0005-0000-0000-000086190000}"/>
    <cellStyle name="Comma 3 2 2 4 2 3" xfId="37526" xr:uid="{00000000-0005-0000-0000-000087190000}"/>
    <cellStyle name="Comma 3 2 2 4 3" xfId="20214" xr:uid="{00000000-0005-0000-0000-000088190000}"/>
    <cellStyle name="Comma 3 2 2 4 3 2" xfId="46182" xr:uid="{00000000-0005-0000-0000-000089190000}"/>
    <cellStyle name="Comma 3 2 2 4 4" xfId="15886" xr:uid="{00000000-0005-0000-0000-00008A190000}"/>
    <cellStyle name="Comma 3 2 2 4 4 2" xfId="41854" xr:uid="{00000000-0005-0000-0000-00008B190000}"/>
    <cellStyle name="Comma 3 2 2 4 5" xfId="31034" xr:uid="{00000000-0005-0000-0000-00008C190000}"/>
    <cellStyle name="Comma 3 2 2 4 6" xfId="57516" xr:uid="{00000000-0005-0000-0000-00008D190000}"/>
    <cellStyle name="Comma 3 2 2 5" xfId="9394" xr:uid="{00000000-0005-0000-0000-00008E190000}"/>
    <cellStyle name="Comma 3 2 2 5 2" xfId="24542" xr:uid="{00000000-0005-0000-0000-00008F190000}"/>
    <cellStyle name="Comma 3 2 2 5 2 2" xfId="50510" xr:uid="{00000000-0005-0000-0000-000090190000}"/>
    <cellStyle name="Comma 3 2 2 5 3" xfId="35362" xr:uid="{00000000-0005-0000-0000-000091190000}"/>
    <cellStyle name="Comma 3 2 2 6" xfId="7230" xr:uid="{00000000-0005-0000-0000-000092190000}"/>
    <cellStyle name="Comma 3 2 2 6 2" xfId="22378" xr:uid="{00000000-0005-0000-0000-000093190000}"/>
    <cellStyle name="Comma 3 2 2 6 2 2" xfId="48346" xr:uid="{00000000-0005-0000-0000-000094190000}"/>
    <cellStyle name="Comma 3 2 2 6 3" xfId="33198" xr:uid="{00000000-0005-0000-0000-000095190000}"/>
    <cellStyle name="Comma 3 2 2 7" xfId="18050" xr:uid="{00000000-0005-0000-0000-000096190000}"/>
    <cellStyle name="Comma 3 2 2 7 2" xfId="44018" xr:uid="{00000000-0005-0000-0000-000097190000}"/>
    <cellStyle name="Comma 3 2 2 8" xfId="13722" xr:uid="{00000000-0005-0000-0000-000098190000}"/>
    <cellStyle name="Comma 3 2 2 8 2" xfId="39690" xr:uid="{00000000-0005-0000-0000-000099190000}"/>
    <cellStyle name="Comma 3 2 2 9" xfId="2902" xr:uid="{00000000-0005-0000-0000-00009A190000}"/>
    <cellStyle name="Comma 3 2 3" xfId="1278" xr:uid="{00000000-0005-0000-0000-00009B190000}"/>
    <cellStyle name="Comma 3 2 3 10" xfId="55892" xr:uid="{00000000-0005-0000-0000-00009C190000}"/>
    <cellStyle name="Comma 3 2 3 2" xfId="2360" xr:uid="{00000000-0005-0000-0000-00009D190000}"/>
    <cellStyle name="Comma 3 2 3 2 2" xfId="6688" xr:uid="{00000000-0005-0000-0000-00009E190000}"/>
    <cellStyle name="Comma 3 2 3 2 2 2" xfId="13180" xr:uid="{00000000-0005-0000-0000-00009F190000}"/>
    <cellStyle name="Comma 3 2 3 2 2 2 2" xfId="28328" xr:uid="{00000000-0005-0000-0000-0000A0190000}"/>
    <cellStyle name="Comma 3 2 3 2 2 2 2 2" xfId="54296" xr:uid="{00000000-0005-0000-0000-0000A1190000}"/>
    <cellStyle name="Comma 3 2 3 2 2 2 3" xfId="39148" xr:uid="{00000000-0005-0000-0000-0000A2190000}"/>
    <cellStyle name="Comma 3 2 3 2 2 3" xfId="21836" xr:uid="{00000000-0005-0000-0000-0000A3190000}"/>
    <cellStyle name="Comma 3 2 3 2 2 3 2" xfId="47804" xr:uid="{00000000-0005-0000-0000-0000A4190000}"/>
    <cellStyle name="Comma 3 2 3 2 2 4" xfId="17508" xr:uid="{00000000-0005-0000-0000-0000A5190000}"/>
    <cellStyle name="Comma 3 2 3 2 2 4 2" xfId="43476" xr:uid="{00000000-0005-0000-0000-0000A6190000}"/>
    <cellStyle name="Comma 3 2 3 2 2 5" xfId="32656" xr:uid="{00000000-0005-0000-0000-0000A7190000}"/>
    <cellStyle name="Comma 3 2 3 2 2 6" xfId="59138" xr:uid="{00000000-0005-0000-0000-0000A8190000}"/>
    <cellStyle name="Comma 3 2 3 2 3" xfId="11016" xr:uid="{00000000-0005-0000-0000-0000A9190000}"/>
    <cellStyle name="Comma 3 2 3 2 3 2" xfId="26164" xr:uid="{00000000-0005-0000-0000-0000AA190000}"/>
    <cellStyle name="Comma 3 2 3 2 3 2 2" xfId="52132" xr:uid="{00000000-0005-0000-0000-0000AB190000}"/>
    <cellStyle name="Comma 3 2 3 2 3 3" xfId="36984" xr:uid="{00000000-0005-0000-0000-0000AC190000}"/>
    <cellStyle name="Comma 3 2 3 2 4" xfId="8852" xr:uid="{00000000-0005-0000-0000-0000AD190000}"/>
    <cellStyle name="Comma 3 2 3 2 4 2" xfId="24000" xr:uid="{00000000-0005-0000-0000-0000AE190000}"/>
    <cellStyle name="Comma 3 2 3 2 4 2 2" xfId="49968" xr:uid="{00000000-0005-0000-0000-0000AF190000}"/>
    <cellStyle name="Comma 3 2 3 2 4 3" xfId="34820" xr:uid="{00000000-0005-0000-0000-0000B0190000}"/>
    <cellStyle name="Comma 3 2 3 2 5" xfId="19672" xr:uid="{00000000-0005-0000-0000-0000B1190000}"/>
    <cellStyle name="Comma 3 2 3 2 5 2" xfId="45640" xr:uid="{00000000-0005-0000-0000-0000B2190000}"/>
    <cellStyle name="Comma 3 2 3 2 6" xfId="15344" xr:uid="{00000000-0005-0000-0000-0000B3190000}"/>
    <cellStyle name="Comma 3 2 3 2 6 2" xfId="41312" xr:uid="{00000000-0005-0000-0000-0000B4190000}"/>
    <cellStyle name="Comma 3 2 3 2 7" xfId="4524" xr:uid="{00000000-0005-0000-0000-0000B5190000}"/>
    <cellStyle name="Comma 3 2 3 2 8" xfId="30492" xr:uid="{00000000-0005-0000-0000-0000B6190000}"/>
    <cellStyle name="Comma 3 2 3 2 9" xfId="56974" xr:uid="{00000000-0005-0000-0000-0000B7190000}"/>
    <cellStyle name="Comma 3 2 3 3" xfId="5606" xr:uid="{00000000-0005-0000-0000-0000B8190000}"/>
    <cellStyle name="Comma 3 2 3 3 2" xfId="12098" xr:uid="{00000000-0005-0000-0000-0000B9190000}"/>
    <cellStyle name="Comma 3 2 3 3 2 2" xfId="27246" xr:uid="{00000000-0005-0000-0000-0000BA190000}"/>
    <cellStyle name="Comma 3 2 3 3 2 2 2" xfId="53214" xr:uid="{00000000-0005-0000-0000-0000BB190000}"/>
    <cellStyle name="Comma 3 2 3 3 2 3" xfId="38066" xr:uid="{00000000-0005-0000-0000-0000BC190000}"/>
    <cellStyle name="Comma 3 2 3 3 3" xfId="20754" xr:uid="{00000000-0005-0000-0000-0000BD190000}"/>
    <cellStyle name="Comma 3 2 3 3 3 2" xfId="46722" xr:uid="{00000000-0005-0000-0000-0000BE190000}"/>
    <cellStyle name="Comma 3 2 3 3 4" xfId="16426" xr:uid="{00000000-0005-0000-0000-0000BF190000}"/>
    <cellStyle name="Comma 3 2 3 3 4 2" xfId="42394" xr:uid="{00000000-0005-0000-0000-0000C0190000}"/>
    <cellStyle name="Comma 3 2 3 3 5" xfId="31574" xr:uid="{00000000-0005-0000-0000-0000C1190000}"/>
    <cellStyle name="Comma 3 2 3 3 6" xfId="58056" xr:uid="{00000000-0005-0000-0000-0000C2190000}"/>
    <cellStyle name="Comma 3 2 3 4" xfId="9934" xr:uid="{00000000-0005-0000-0000-0000C3190000}"/>
    <cellStyle name="Comma 3 2 3 4 2" xfId="25082" xr:uid="{00000000-0005-0000-0000-0000C4190000}"/>
    <cellStyle name="Comma 3 2 3 4 2 2" xfId="51050" xr:uid="{00000000-0005-0000-0000-0000C5190000}"/>
    <cellStyle name="Comma 3 2 3 4 3" xfId="35902" xr:uid="{00000000-0005-0000-0000-0000C6190000}"/>
    <cellStyle name="Comma 3 2 3 5" xfId="7770" xr:uid="{00000000-0005-0000-0000-0000C7190000}"/>
    <cellStyle name="Comma 3 2 3 5 2" xfId="22918" xr:uid="{00000000-0005-0000-0000-0000C8190000}"/>
    <cellStyle name="Comma 3 2 3 5 2 2" xfId="48886" xr:uid="{00000000-0005-0000-0000-0000C9190000}"/>
    <cellStyle name="Comma 3 2 3 5 3" xfId="33738" xr:uid="{00000000-0005-0000-0000-0000CA190000}"/>
    <cellStyle name="Comma 3 2 3 6" xfId="18590" xr:uid="{00000000-0005-0000-0000-0000CB190000}"/>
    <cellStyle name="Comma 3 2 3 6 2" xfId="44558" xr:uid="{00000000-0005-0000-0000-0000CC190000}"/>
    <cellStyle name="Comma 3 2 3 7" xfId="14262" xr:uid="{00000000-0005-0000-0000-0000CD190000}"/>
    <cellStyle name="Comma 3 2 3 7 2" xfId="40230" xr:uid="{00000000-0005-0000-0000-0000CE190000}"/>
    <cellStyle name="Comma 3 2 3 8" xfId="3442" xr:uid="{00000000-0005-0000-0000-0000CF190000}"/>
    <cellStyle name="Comma 3 2 3 9" xfId="29410" xr:uid="{00000000-0005-0000-0000-0000D0190000}"/>
    <cellStyle name="Comma 3 2 4" xfId="1819" xr:uid="{00000000-0005-0000-0000-0000D1190000}"/>
    <cellStyle name="Comma 3 2 4 2" xfId="6147" xr:uid="{00000000-0005-0000-0000-0000D2190000}"/>
    <cellStyle name="Comma 3 2 4 2 2" xfId="12639" xr:uid="{00000000-0005-0000-0000-0000D3190000}"/>
    <cellStyle name="Comma 3 2 4 2 2 2" xfId="27787" xr:uid="{00000000-0005-0000-0000-0000D4190000}"/>
    <cellStyle name="Comma 3 2 4 2 2 2 2" xfId="53755" xr:uid="{00000000-0005-0000-0000-0000D5190000}"/>
    <cellStyle name="Comma 3 2 4 2 2 3" xfId="38607" xr:uid="{00000000-0005-0000-0000-0000D6190000}"/>
    <cellStyle name="Comma 3 2 4 2 3" xfId="21295" xr:uid="{00000000-0005-0000-0000-0000D7190000}"/>
    <cellStyle name="Comma 3 2 4 2 3 2" xfId="47263" xr:uid="{00000000-0005-0000-0000-0000D8190000}"/>
    <cellStyle name="Comma 3 2 4 2 4" xfId="16967" xr:uid="{00000000-0005-0000-0000-0000D9190000}"/>
    <cellStyle name="Comma 3 2 4 2 4 2" xfId="42935" xr:uid="{00000000-0005-0000-0000-0000DA190000}"/>
    <cellStyle name="Comma 3 2 4 2 5" xfId="32115" xr:uid="{00000000-0005-0000-0000-0000DB190000}"/>
    <cellStyle name="Comma 3 2 4 2 6" xfId="58597" xr:uid="{00000000-0005-0000-0000-0000DC190000}"/>
    <cellStyle name="Comma 3 2 4 3" xfId="10475" xr:uid="{00000000-0005-0000-0000-0000DD190000}"/>
    <cellStyle name="Comma 3 2 4 3 2" xfId="25623" xr:uid="{00000000-0005-0000-0000-0000DE190000}"/>
    <cellStyle name="Comma 3 2 4 3 2 2" xfId="51591" xr:uid="{00000000-0005-0000-0000-0000DF190000}"/>
    <cellStyle name="Comma 3 2 4 3 3" xfId="36443" xr:uid="{00000000-0005-0000-0000-0000E0190000}"/>
    <cellStyle name="Comma 3 2 4 4" xfId="8311" xr:uid="{00000000-0005-0000-0000-0000E1190000}"/>
    <cellStyle name="Comma 3 2 4 4 2" xfId="23459" xr:uid="{00000000-0005-0000-0000-0000E2190000}"/>
    <cellStyle name="Comma 3 2 4 4 2 2" xfId="49427" xr:uid="{00000000-0005-0000-0000-0000E3190000}"/>
    <cellStyle name="Comma 3 2 4 4 3" xfId="34279" xr:uid="{00000000-0005-0000-0000-0000E4190000}"/>
    <cellStyle name="Comma 3 2 4 5" xfId="19131" xr:uid="{00000000-0005-0000-0000-0000E5190000}"/>
    <cellStyle name="Comma 3 2 4 5 2" xfId="45099" xr:uid="{00000000-0005-0000-0000-0000E6190000}"/>
    <cellStyle name="Comma 3 2 4 6" xfId="14803" xr:uid="{00000000-0005-0000-0000-0000E7190000}"/>
    <cellStyle name="Comma 3 2 4 6 2" xfId="40771" xr:uid="{00000000-0005-0000-0000-0000E8190000}"/>
    <cellStyle name="Comma 3 2 4 7" xfId="3983" xr:uid="{00000000-0005-0000-0000-0000E9190000}"/>
    <cellStyle name="Comma 3 2 4 8" xfId="29951" xr:uid="{00000000-0005-0000-0000-0000EA190000}"/>
    <cellStyle name="Comma 3 2 4 9" xfId="56433" xr:uid="{00000000-0005-0000-0000-0000EB190000}"/>
    <cellStyle name="Comma 3 2 5" xfId="5065" xr:uid="{00000000-0005-0000-0000-0000EC190000}"/>
    <cellStyle name="Comma 3 2 5 2" xfId="11557" xr:uid="{00000000-0005-0000-0000-0000ED190000}"/>
    <cellStyle name="Comma 3 2 5 2 2" xfId="26705" xr:uid="{00000000-0005-0000-0000-0000EE190000}"/>
    <cellStyle name="Comma 3 2 5 2 2 2" xfId="52673" xr:uid="{00000000-0005-0000-0000-0000EF190000}"/>
    <cellStyle name="Comma 3 2 5 2 3" xfId="37525" xr:uid="{00000000-0005-0000-0000-0000F0190000}"/>
    <cellStyle name="Comma 3 2 5 3" xfId="20213" xr:uid="{00000000-0005-0000-0000-0000F1190000}"/>
    <cellStyle name="Comma 3 2 5 3 2" xfId="46181" xr:uid="{00000000-0005-0000-0000-0000F2190000}"/>
    <cellStyle name="Comma 3 2 5 4" xfId="15885" xr:uid="{00000000-0005-0000-0000-0000F3190000}"/>
    <cellStyle name="Comma 3 2 5 4 2" xfId="41853" xr:uid="{00000000-0005-0000-0000-0000F4190000}"/>
    <cellStyle name="Comma 3 2 5 5" xfId="31033" xr:uid="{00000000-0005-0000-0000-0000F5190000}"/>
    <cellStyle name="Comma 3 2 5 6" xfId="57515" xr:uid="{00000000-0005-0000-0000-0000F6190000}"/>
    <cellStyle name="Comma 3 2 6" xfId="9393" xr:uid="{00000000-0005-0000-0000-0000F7190000}"/>
    <cellStyle name="Comma 3 2 6 2" xfId="24541" xr:uid="{00000000-0005-0000-0000-0000F8190000}"/>
    <cellStyle name="Comma 3 2 6 2 2" xfId="50509" xr:uid="{00000000-0005-0000-0000-0000F9190000}"/>
    <cellStyle name="Comma 3 2 6 3" xfId="35361" xr:uid="{00000000-0005-0000-0000-0000FA190000}"/>
    <cellStyle name="Comma 3 2 7" xfId="7229" xr:uid="{00000000-0005-0000-0000-0000FB190000}"/>
    <cellStyle name="Comma 3 2 7 2" xfId="22377" xr:uid="{00000000-0005-0000-0000-0000FC190000}"/>
    <cellStyle name="Comma 3 2 7 2 2" xfId="48345" xr:uid="{00000000-0005-0000-0000-0000FD190000}"/>
    <cellStyle name="Comma 3 2 7 3" xfId="33197" xr:uid="{00000000-0005-0000-0000-0000FE190000}"/>
    <cellStyle name="Comma 3 2 8" xfId="18049" xr:uid="{00000000-0005-0000-0000-0000FF190000}"/>
    <cellStyle name="Comma 3 2 8 2" xfId="44017" xr:uid="{00000000-0005-0000-0000-0000001A0000}"/>
    <cellStyle name="Comma 3 2 9" xfId="13721" xr:uid="{00000000-0005-0000-0000-0000011A0000}"/>
    <cellStyle name="Comma 3 2 9 2" xfId="39689" xr:uid="{00000000-0005-0000-0000-0000021A0000}"/>
    <cellStyle name="Comma 3 20" xfId="13716" xr:uid="{00000000-0005-0000-0000-0000031A0000}"/>
    <cellStyle name="Comma 3 20 2" xfId="39684" xr:uid="{00000000-0005-0000-0000-0000041A0000}"/>
    <cellStyle name="Comma 3 21" xfId="2896" xr:uid="{00000000-0005-0000-0000-0000051A0000}"/>
    <cellStyle name="Comma 3 22" xfId="28864" xr:uid="{00000000-0005-0000-0000-0000061A0000}"/>
    <cellStyle name="Comma 3 23" xfId="54826" xr:uid="{00000000-0005-0000-0000-0000071A0000}"/>
    <cellStyle name="Comma 3 24" xfId="55346" xr:uid="{00000000-0005-0000-0000-0000081A0000}"/>
    <cellStyle name="Comma 3 25" xfId="677" xr:uid="{00000000-0005-0000-0000-0000091A0000}"/>
    <cellStyle name="Comma 3 3" xfId="157" xr:uid="{00000000-0005-0000-0000-00000A1A0000}"/>
    <cellStyle name="Comma 3 3 10" xfId="28871" xr:uid="{00000000-0005-0000-0000-00000B1A0000}"/>
    <cellStyle name="Comma 3 3 11" xfId="54833" xr:uid="{00000000-0005-0000-0000-00000C1A0000}"/>
    <cellStyle name="Comma 3 3 12" xfId="55353" xr:uid="{00000000-0005-0000-0000-00000D1A0000}"/>
    <cellStyle name="Comma 3 3 13" xfId="757" xr:uid="{00000000-0005-0000-0000-00000E1A0000}"/>
    <cellStyle name="Comma 3 3 2" xfId="1280" xr:uid="{00000000-0005-0000-0000-00000F1A0000}"/>
    <cellStyle name="Comma 3 3 2 10" xfId="55894" xr:uid="{00000000-0005-0000-0000-0000101A0000}"/>
    <cellStyle name="Comma 3 3 2 2" xfId="2362" xr:uid="{00000000-0005-0000-0000-0000111A0000}"/>
    <cellStyle name="Comma 3 3 2 2 2" xfId="6690" xr:uid="{00000000-0005-0000-0000-0000121A0000}"/>
    <cellStyle name="Comma 3 3 2 2 2 2" xfId="13182" xr:uid="{00000000-0005-0000-0000-0000131A0000}"/>
    <cellStyle name="Comma 3 3 2 2 2 2 2" xfId="28330" xr:uid="{00000000-0005-0000-0000-0000141A0000}"/>
    <cellStyle name="Comma 3 3 2 2 2 2 2 2" xfId="54298" xr:uid="{00000000-0005-0000-0000-0000151A0000}"/>
    <cellStyle name="Comma 3 3 2 2 2 2 3" xfId="39150" xr:uid="{00000000-0005-0000-0000-0000161A0000}"/>
    <cellStyle name="Comma 3 3 2 2 2 3" xfId="21838" xr:uid="{00000000-0005-0000-0000-0000171A0000}"/>
    <cellStyle name="Comma 3 3 2 2 2 3 2" xfId="47806" xr:uid="{00000000-0005-0000-0000-0000181A0000}"/>
    <cellStyle name="Comma 3 3 2 2 2 4" xfId="17510" xr:uid="{00000000-0005-0000-0000-0000191A0000}"/>
    <cellStyle name="Comma 3 3 2 2 2 4 2" xfId="43478" xr:uid="{00000000-0005-0000-0000-00001A1A0000}"/>
    <cellStyle name="Comma 3 3 2 2 2 5" xfId="32658" xr:uid="{00000000-0005-0000-0000-00001B1A0000}"/>
    <cellStyle name="Comma 3 3 2 2 2 6" xfId="59140" xr:uid="{00000000-0005-0000-0000-00001C1A0000}"/>
    <cellStyle name="Comma 3 3 2 2 3" xfId="11018" xr:uid="{00000000-0005-0000-0000-00001D1A0000}"/>
    <cellStyle name="Comma 3 3 2 2 3 2" xfId="26166" xr:uid="{00000000-0005-0000-0000-00001E1A0000}"/>
    <cellStyle name="Comma 3 3 2 2 3 2 2" xfId="52134" xr:uid="{00000000-0005-0000-0000-00001F1A0000}"/>
    <cellStyle name="Comma 3 3 2 2 3 3" xfId="36986" xr:uid="{00000000-0005-0000-0000-0000201A0000}"/>
    <cellStyle name="Comma 3 3 2 2 4" xfId="8854" xr:uid="{00000000-0005-0000-0000-0000211A0000}"/>
    <cellStyle name="Comma 3 3 2 2 4 2" xfId="24002" xr:uid="{00000000-0005-0000-0000-0000221A0000}"/>
    <cellStyle name="Comma 3 3 2 2 4 2 2" xfId="49970" xr:uid="{00000000-0005-0000-0000-0000231A0000}"/>
    <cellStyle name="Comma 3 3 2 2 4 3" xfId="34822" xr:uid="{00000000-0005-0000-0000-0000241A0000}"/>
    <cellStyle name="Comma 3 3 2 2 5" xfId="19674" xr:uid="{00000000-0005-0000-0000-0000251A0000}"/>
    <cellStyle name="Comma 3 3 2 2 5 2" xfId="45642" xr:uid="{00000000-0005-0000-0000-0000261A0000}"/>
    <cellStyle name="Comma 3 3 2 2 6" xfId="15346" xr:uid="{00000000-0005-0000-0000-0000271A0000}"/>
    <cellStyle name="Comma 3 3 2 2 6 2" xfId="41314" xr:uid="{00000000-0005-0000-0000-0000281A0000}"/>
    <cellStyle name="Comma 3 3 2 2 7" xfId="4526" xr:uid="{00000000-0005-0000-0000-0000291A0000}"/>
    <cellStyle name="Comma 3 3 2 2 8" xfId="30494" xr:uid="{00000000-0005-0000-0000-00002A1A0000}"/>
    <cellStyle name="Comma 3 3 2 2 9" xfId="56976" xr:uid="{00000000-0005-0000-0000-00002B1A0000}"/>
    <cellStyle name="Comma 3 3 2 3" xfId="5608" xr:uid="{00000000-0005-0000-0000-00002C1A0000}"/>
    <cellStyle name="Comma 3 3 2 3 2" xfId="12100" xr:uid="{00000000-0005-0000-0000-00002D1A0000}"/>
    <cellStyle name="Comma 3 3 2 3 2 2" xfId="27248" xr:uid="{00000000-0005-0000-0000-00002E1A0000}"/>
    <cellStyle name="Comma 3 3 2 3 2 2 2" xfId="53216" xr:uid="{00000000-0005-0000-0000-00002F1A0000}"/>
    <cellStyle name="Comma 3 3 2 3 2 3" xfId="38068" xr:uid="{00000000-0005-0000-0000-0000301A0000}"/>
    <cellStyle name="Comma 3 3 2 3 3" xfId="20756" xr:uid="{00000000-0005-0000-0000-0000311A0000}"/>
    <cellStyle name="Comma 3 3 2 3 3 2" xfId="46724" xr:uid="{00000000-0005-0000-0000-0000321A0000}"/>
    <cellStyle name="Comma 3 3 2 3 4" xfId="16428" xr:uid="{00000000-0005-0000-0000-0000331A0000}"/>
    <cellStyle name="Comma 3 3 2 3 4 2" xfId="42396" xr:uid="{00000000-0005-0000-0000-0000341A0000}"/>
    <cellStyle name="Comma 3 3 2 3 5" xfId="31576" xr:uid="{00000000-0005-0000-0000-0000351A0000}"/>
    <cellStyle name="Comma 3 3 2 3 6" xfId="58058" xr:uid="{00000000-0005-0000-0000-0000361A0000}"/>
    <cellStyle name="Comma 3 3 2 4" xfId="9936" xr:uid="{00000000-0005-0000-0000-0000371A0000}"/>
    <cellStyle name="Comma 3 3 2 4 2" xfId="25084" xr:uid="{00000000-0005-0000-0000-0000381A0000}"/>
    <cellStyle name="Comma 3 3 2 4 2 2" xfId="51052" xr:uid="{00000000-0005-0000-0000-0000391A0000}"/>
    <cellStyle name="Comma 3 3 2 4 3" xfId="35904" xr:uid="{00000000-0005-0000-0000-00003A1A0000}"/>
    <cellStyle name="Comma 3 3 2 5" xfId="7772" xr:uid="{00000000-0005-0000-0000-00003B1A0000}"/>
    <cellStyle name="Comma 3 3 2 5 2" xfId="22920" xr:uid="{00000000-0005-0000-0000-00003C1A0000}"/>
    <cellStyle name="Comma 3 3 2 5 2 2" xfId="48888" xr:uid="{00000000-0005-0000-0000-00003D1A0000}"/>
    <cellStyle name="Comma 3 3 2 5 3" xfId="33740" xr:uid="{00000000-0005-0000-0000-00003E1A0000}"/>
    <cellStyle name="Comma 3 3 2 6" xfId="18592" xr:uid="{00000000-0005-0000-0000-00003F1A0000}"/>
    <cellStyle name="Comma 3 3 2 6 2" xfId="44560" xr:uid="{00000000-0005-0000-0000-0000401A0000}"/>
    <cellStyle name="Comma 3 3 2 7" xfId="14264" xr:uid="{00000000-0005-0000-0000-0000411A0000}"/>
    <cellStyle name="Comma 3 3 2 7 2" xfId="40232" xr:uid="{00000000-0005-0000-0000-0000421A0000}"/>
    <cellStyle name="Comma 3 3 2 8" xfId="3444" xr:uid="{00000000-0005-0000-0000-0000431A0000}"/>
    <cellStyle name="Comma 3 3 2 9" xfId="29412" xr:uid="{00000000-0005-0000-0000-0000441A0000}"/>
    <cellStyle name="Comma 3 3 3" xfId="1821" xr:uid="{00000000-0005-0000-0000-0000451A0000}"/>
    <cellStyle name="Comma 3 3 3 2" xfId="6149" xr:uid="{00000000-0005-0000-0000-0000461A0000}"/>
    <cellStyle name="Comma 3 3 3 2 2" xfId="12641" xr:uid="{00000000-0005-0000-0000-0000471A0000}"/>
    <cellStyle name="Comma 3 3 3 2 2 2" xfId="27789" xr:uid="{00000000-0005-0000-0000-0000481A0000}"/>
    <cellStyle name="Comma 3 3 3 2 2 2 2" xfId="53757" xr:uid="{00000000-0005-0000-0000-0000491A0000}"/>
    <cellStyle name="Comma 3 3 3 2 2 3" xfId="38609" xr:uid="{00000000-0005-0000-0000-00004A1A0000}"/>
    <cellStyle name="Comma 3 3 3 2 3" xfId="21297" xr:uid="{00000000-0005-0000-0000-00004B1A0000}"/>
    <cellStyle name="Comma 3 3 3 2 3 2" xfId="47265" xr:uid="{00000000-0005-0000-0000-00004C1A0000}"/>
    <cellStyle name="Comma 3 3 3 2 4" xfId="16969" xr:uid="{00000000-0005-0000-0000-00004D1A0000}"/>
    <cellStyle name="Comma 3 3 3 2 4 2" xfId="42937" xr:uid="{00000000-0005-0000-0000-00004E1A0000}"/>
    <cellStyle name="Comma 3 3 3 2 5" xfId="32117" xr:uid="{00000000-0005-0000-0000-00004F1A0000}"/>
    <cellStyle name="Comma 3 3 3 2 6" xfId="58599" xr:uid="{00000000-0005-0000-0000-0000501A0000}"/>
    <cellStyle name="Comma 3 3 3 3" xfId="10477" xr:uid="{00000000-0005-0000-0000-0000511A0000}"/>
    <cellStyle name="Comma 3 3 3 3 2" xfId="25625" xr:uid="{00000000-0005-0000-0000-0000521A0000}"/>
    <cellStyle name="Comma 3 3 3 3 2 2" xfId="51593" xr:uid="{00000000-0005-0000-0000-0000531A0000}"/>
    <cellStyle name="Comma 3 3 3 3 3" xfId="36445" xr:uid="{00000000-0005-0000-0000-0000541A0000}"/>
    <cellStyle name="Comma 3 3 3 4" xfId="8313" xr:uid="{00000000-0005-0000-0000-0000551A0000}"/>
    <cellStyle name="Comma 3 3 3 4 2" xfId="23461" xr:uid="{00000000-0005-0000-0000-0000561A0000}"/>
    <cellStyle name="Comma 3 3 3 4 2 2" xfId="49429" xr:uid="{00000000-0005-0000-0000-0000571A0000}"/>
    <cellStyle name="Comma 3 3 3 4 3" xfId="34281" xr:uid="{00000000-0005-0000-0000-0000581A0000}"/>
    <cellStyle name="Comma 3 3 3 5" xfId="19133" xr:uid="{00000000-0005-0000-0000-0000591A0000}"/>
    <cellStyle name="Comma 3 3 3 5 2" xfId="45101" xr:uid="{00000000-0005-0000-0000-00005A1A0000}"/>
    <cellStyle name="Comma 3 3 3 6" xfId="14805" xr:uid="{00000000-0005-0000-0000-00005B1A0000}"/>
    <cellStyle name="Comma 3 3 3 6 2" xfId="40773" xr:uid="{00000000-0005-0000-0000-00005C1A0000}"/>
    <cellStyle name="Comma 3 3 3 7" xfId="3985" xr:uid="{00000000-0005-0000-0000-00005D1A0000}"/>
    <cellStyle name="Comma 3 3 3 8" xfId="29953" xr:uid="{00000000-0005-0000-0000-00005E1A0000}"/>
    <cellStyle name="Comma 3 3 3 9" xfId="56435" xr:uid="{00000000-0005-0000-0000-00005F1A0000}"/>
    <cellStyle name="Comma 3 3 4" xfId="5067" xr:uid="{00000000-0005-0000-0000-0000601A0000}"/>
    <cellStyle name="Comma 3 3 4 2" xfId="11559" xr:uid="{00000000-0005-0000-0000-0000611A0000}"/>
    <cellStyle name="Comma 3 3 4 2 2" xfId="26707" xr:uid="{00000000-0005-0000-0000-0000621A0000}"/>
    <cellStyle name="Comma 3 3 4 2 2 2" xfId="52675" xr:uid="{00000000-0005-0000-0000-0000631A0000}"/>
    <cellStyle name="Comma 3 3 4 2 3" xfId="37527" xr:uid="{00000000-0005-0000-0000-0000641A0000}"/>
    <cellStyle name="Comma 3 3 4 3" xfId="20215" xr:uid="{00000000-0005-0000-0000-0000651A0000}"/>
    <cellStyle name="Comma 3 3 4 3 2" xfId="46183" xr:uid="{00000000-0005-0000-0000-0000661A0000}"/>
    <cellStyle name="Comma 3 3 4 4" xfId="15887" xr:uid="{00000000-0005-0000-0000-0000671A0000}"/>
    <cellStyle name="Comma 3 3 4 4 2" xfId="41855" xr:uid="{00000000-0005-0000-0000-0000681A0000}"/>
    <cellStyle name="Comma 3 3 4 5" xfId="31035" xr:uid="{00000000-0005-0000-0000-0000691A0000}"/>
    <cellStyle name="Comma 3 3 4 6" xfId="57517" xr:uid="{00000000-0005-0000-0000-00006A1A0000}"/>
    <cellStyle name="Comma 3 3 5" xfId="9395" xr:uid="{00000000-0005-0000-0000-00006B1A0000}"/>
    <cellStyle name="Comma 3 3 5 2" xfId="24543" xr:uid="{00000000-0005-0000-0000-00006C1A0000}"/>
    <cellStyle name="Comma 3 3 5 2 2" xfId="50511" xr:uid="{00000000-0005-0000-0000-00006D1A0000}"/>
    <cellStyle name="Comma 3 3 5 3" xfId="35363" xr:uid="{00000000-0005-0000-0000-00006E1A0000}"/>
    <cellStyle name="Comma 3 3 6" xfId="7231" xr:uid="{00000000-0005-0000-0000-00006F1A0000}"/>
    <cellStyle name="Comma 3 3 6 2" xfId="22379" xr:uid="{00000000-0005-0000-0000-0000701A0000}"/>
    <cellStyle name="Comma 3 3 6 2 2" xfId="48347" xr:uid="{00000000-0005-0000-0000-0000711A0000}"/>
    <cellStyle name="Comma 3 3 6 3" xfId="33199" xr:uid="{00000000-0005-0000-0000-0000721A0000}"/>
    <cellStyle name="Comma 3 3 7" xfId="18051" xr:uid="{00000000-0005-0000-0000-0000731A0000}"/>
    <cellStyle name="Comma 3 3 7 2" xfId="44019" xr:uid="{00000000-0005-0000-0000-0000741A0000}"/>
    <cellStyle name="Comma 3 3 8" xfId="13723" xr:uid="{00000000-0005-0000-0000-0000751A0000}"/>
    <cellStyle name="Comma 3 3 8 2" xfId="39691" xr:uid="{00000000-0005-0000-0000-0000761A0000}"/>
    <cellStyle name="Comma 3 3 9" xfId="2903" xr:uid="{00000000-0005-0000-0000-0000771A0000}"/>
    <cellStyle name="Comma 3 4" xfId="158" xr:uid="{00000000-0005-0000-0000-0000781A0000}"/>
    <cellStyle name="Comma 3 4 10" xfId="28872" xr:uid="{00000000-0005-0000-0000-0000791A0000}"/>
    <cellStyle name="Comma 3 4 11" xfId="54834" xr:uid="{00000000-0005-0000-0000-00007A1A0000}"/>
    <cellStyle name="Comma 3 4 12" xfId="55354" xr:uid="{00000000-0005-0000-0000-00007B1A0000}"/>
    <cellStyle name="Comma 3 4 13" xfId="797" xr:uid="{00000000-0005-0000-0000-00007C1A0000}"/>
    <cellStyle name="Comma 3 4 2" xfId="1281" xr:uid="{00000000-0005-0000-0000-00007D1A0000}"/>
    <cellStyle name="Comma 3 4 2 10" xfId="55895" xr:uid="{00000000-0005-0000-0000-00007E1A0000}"/>
    <cellStyle name="Comma 3 4 2 2" xfId="2363" xr:uid="{00000000-0005-0000-0000-00007F1A0000}"/>
    <cellStyle name="Comma 3 4 2 2 2" xfId="6691" xr:uid="{00000000-0005-0000-0000-0000801A0000}"/>
    <cellStyle name="Comma 3 4 2 2 2 2" xfId="13183" xr:uid="{00000000-0005-0000-0000-0000811A0000}"/>
    <cellStyle name="Comma 3 4 2 2 2 2 2" xfId="28331" xr:uid="{00000000-0005-0000-0000-0000821A0000}"/>
    <cellStyle name="Comma 3 4 2 2 2 2 2 2" xfId="54299" xr:uid="{00000000-0005-0000-0000-0000831A0000}"/>
    <cellStyle name="Comma 3 4 2 2 2 2 3" xfId="39151" xr:uid="{00000000-0005-0000-0000-0000841A0000}"/>
    <cellStyle name="Comma 3 4 2 2 2 3" xfId="21839" xr:uid="{00000000-0005-0000-0000-0000851A0000}"/>
    <cellStyle name="Comma 3 4 2 2 2 3 2" xfId="47807" xr:uid="{00000000-0005-0000-0000-0000861A0000}"/>
    <cellStyle name="Comma 3 4 2 2 2 4" xfId="17511" xr:uid="{00000000-0005-0000-0000-0000871A0000}"/>
    <cellStyle name="Comma 3 4 2 2 2 4 2" xfId="43479" xr:uid="{00000000-0005-0000-0000-0000881A0000}"/>
    <cellStyle name="Comma 3 4 2 2 2 5" xfId="32659" xr:uid="{00000000-0005-0000-0000-0000891A0000}"/>
    <cellStyle name="Comma 3 4 2 2 2 6" xfId="59141" xr:uid="{00000000-0005-0000-0000-00008A1A0000}"/>
    <cellStyle name="Comma 3 4 2 2 3" xfId="11019" xr:uid="{00000000-0005-0000-0000-00008B1A0000}"/>
    <cellStyle name="Comma 3 4 2 2 3 2" xfId="26167" xr:uid="{00000000-0005-0000-0000-00008C1A0000}"/>
    <cellStyle name="Comma 3 4 2 2 3 2 2" xfId="52135" xr:uid="{00000000-0005-0000-0000-00008D1A0000}"/>
    <cellStyle name="Comma 3 4 2 2 3 3" xfId="36987" xr:uid="{00000000-0005-0000-0000-00008E1A0000}"/>
    <cellStyle name="Comma 3 4 2 2 4" xfId="8855" xr:uid="{00000000-0005-0000-0000-00008F1A0000}"/>
    <cellStyle name="Comma 3 4 2 2 4 2" xfId="24003" xr:uid="{00000000-0005-0000-0000-0000901A0000}"/>
    <cellStyle name="Comma 3 4 2 2 4 2 2" xfId="49971" xr:uid="{00000000-0005-0000-0000-0000911A0000}"/>
    <cellStyle name="Comma 3 4 2 2 4 3" xfId="34823" xr:uid="{00000000-0005-0000-0000-0000921A0000}"/>
    <cellStyle name="Comma 3 4 2 2 5" xfId="19675" xr:uid="{00000000-0005-0000-0000-0000931A0000}"/>
    <cellStyle name="Comma 3 4 2 2 5 2" xfId="45643" xr:uid="{00000000-0005-0000-0000-0000941A0000}"/>
    <cellStyle name="Comma 3 4 2 2 6" xfId="15347" xr:uid="{00000000-0005-0000-0000-0000951A0000}"/>
    <cellStyle name="Comma 3 4 2 2 6 2" xfId="41315" xr:uid="{00000000-0005-0000-0000-0000961A0000}"/>
    <cellStyle name="Comma 3 4 2 2 7" xfId="4527" xr:uid="{00000000-0005-0000-0000-0000971A0000}"/>
    <cellStyle name="Comma 3 4 2 2 8" xfId="30495" xr:uid="{00000000-0005-0000-0000-0000981A0000}"/>
    <cellStyle name="Comma 3 4 2 2 9" xfId="56977" xr:uid="{00000000-0005-0000-0000-0000991A0000}"/>
    <cellStyle name="Comma 3 4 2 3" xfId="5609" xr:uid="{00000000-0005-0000-0000-00009A1A0000}"/>
    <cellStyle name="Comma 3 4 2 3 2" xfId="12101" xr:uid="{00000000-0005-0000-0000-00009B1A0000}"/>
    <cellStyle name="Comma 3 4 2 3 2 2" xfId="27249" xr:uid="{00000000-0005-0000-0000-00009C1A0000}"/>
    <cellStyle name="Comma 3 4 2 3 2 2 2" xfId="53217" xr:uid="{00000000-0005-0000-0000-00009D1A0000}"/>
    <cellStyle name="Comma 3 4 2 3 2 3" xfId="38069" xr:uid="{00000000-0005-0000-0000-00009E1A0000}"/>
    <cellStyle name="Comma 3 4 2 3 3" xfId="20757" xr:uid="{00000000-0005-0000-0000-00009F1A0000}"/>
    <cellStyle name="Comma 3 4 2 3 3 2" xfId="46725" xr:uid="{00000000-0005-0000-0000-0000A01A0000}"/>
    <cellStyle name="Comma 3 4 2 3 4" xfId="16429" xr:uid="{00000000-0005-0000-0000-0000A11A0000}"/>
    <cellStyle name="Comma 3 4 2 3 4 2" xfId="42397" xr:uid="{00000000-0005-0000-0000-0000A21A0000}"/>
    <cellStyle name="Comma 3 4 2 3 5" xfId="31577" xr:uid="{00000000-0005-0000-0000-0000A31A0000}"/>
    <cellStyle name="Comma 3 4 2 3 6" xfId="58059" xr:uid="{00000000-0005-0000-0000-0000A41A0000}"/>
    <cellStyle name="Comma 3 4 2 4" xfId="9937" xr:uid="{00000000-0005-0000-0000-0000A51A0000}"/>
    <cellStyle name="Comma 3 4 2 4 2" xfId="25085" xr:uid="{00000000-0005-0000-0000-0000A61A0000}"/>
    <cellStyle name="Comma 3 4 2 4 2 2" xfId="51053" xr:uid="{00000000-0005-0000-0000-0000A71A0000}"/>
    <cellStyle name="Comma 3 4 2 4 3" xfId="35905" xr:uid="{00000000-0005-0000-0000-0000A81A0000}"/>
    <cellStyle name="Comma 3 4 2 5" xfId="7773" xr:uid="{00000000-0005-0000-0000-0000A91A0000}"/>
    <cellStyle name="Comma 3 4 2 5 2" xfId="22921" xr:uid="{00000000-0005-0000-0000-0000AA1A0000}"/>
    <cellStyle name="Comma 3 4 2 5 2 2" xfId="48889" xr:uid="{00000000-0005-0000-0000-0000AB1A0000}"/>
    <cellStyle name="Comma 3 4 2 5 3" xfId="33741" xr:uid="{00000000-0005-0000-0000-0000AC1A0000}"/>
    <cellStyle name="Comma 3 4 2 6" xfId="18593" xr:uid="{00000000-0005-0000-0000-0000AD1A0000}"/>
    <cellStyle name="Comma 3 4 2 6 2" xfId="44561" xr:uid="{00000000-0005-0000-0000-0000AE1A0000}"/>
    <cellStyle name="Comma 3 4 2 7" xfId="14265" xr:uid="{00000000-0005-0000-0000-0000AF1A0000}"/>
    <cellStyle name="Comma 3 4 2 7 2" xfId="40233" xr:uid="{00000000-0005-0000-0000-0000B01A0000}"/>
    <cellStyle name="Comma 3 4 2 8" xfId="3445" xr:uid="{00000000-0005-0000-0000-0000B11A0000}"/>
    <cellStyle name="Comma 3 4 2 9" xfId="29413" xr:uid="{00000000-0005-0000-0000-0000B21A0000}"/>
    <cellStyle name="Comma 3 4 3" xfId="1822" xr:uid="{00000000-0005-0000-0000-0000B31A0000}"/>
    <cellStyle name="Comma 3 4 3 2" xfId="6150" xr:uid="{00000000-0005-0000-0000-0000B41A0000}"/>
    <cellStyle name="Comma 3 4 3 2 2" xfId="12642" xr:uid="{00000000-0005-0000-0000-0000B51A0000}"/>
    <cellStyle name="Comma 3 4 3 2 2 2" xfId="27790" xr:uid="{00000000-0005-0000-0000-0000B61A0000}"/>
    <cellStyle name="Comma 3 4 3 2 2 2 2" xfId="53758" xr:uid="{00000000-0005-0000-0000-0000B71A0000}"/>
    <cellStyle name="Comma 3 4 3 2 2 3" xfId="38610" xr:uid="{00000000-0005-0000-0000-0000B81A0000}"/>
    <cellStyle name="Comma 3 4 3 2 3" xfId="21298" xr:uid="{00000000-0005-0000-0000-0000B91A0000}"/>
    <cellStyle name="Comma 3 4 3 2 3 2" xfId="47266" xr:uid="{00000000-0005-0000-0000-0000BA1A0000}"/>
    <cellStyle name="Comma 3 4 3 2 4" xfId="16970" xr:uid="{00000000-0005-0000-0000-0000BB1A0000}"/>
    <cellStyle name="Comma 3 4 3 2 4 2" xfId="42938" xr:uid="{00000000-0005-0000-0000-0000BC1A0000}"/>
    <cellStyle name="Comma 3 4 3 2 5" xfId="32118" xr:uid="{00000000-0005-0000-0000-0000BD1A0000}"/>
    <cellStyle name="Comma 3 4 3 2 6" xfId="58600" xr:uid="{00000000-0005-0000-0000-0000BE1A0000}"/>
    <cellStyle name="Comma 3 4 3 3" xfId="10478" xr:uid="{00000000-0005-0000-0000-0000BF1A0000}"/>
    <cellStyle name="Comma 3 4 3 3 2" xfId="25626" xr:uid="{00000000-0005-0000-0000-0000C01A0000}"/>
    <cellStyle name="Comma 3 4 3 3 2 2" xfId="51594" xr:uid="{00000000-0005-0000-0000-0000C11A0000}"/>
    <cellStyle name="Comma 3 4 3 3 3" xfId="36446" xr:uid="{00000000-0005-0000-0000-0000C21A0000}"/>
    <cellStyle name="Comma 3 4 3 4" xfId="8314" xr:uid="{00000000-0005-0000-0000-0000C31A0000}"/>
    <cellStyle name="Comma 3 4 3 4 2" xfId="23462" xr:uid="{00000000-0005-0000-0000-0000C41A0000}"/>
    <cellStyle name="Comma 3 4 3 4 2 2" xfId="49430" xr:uid="{00000000-0005-0000-0000-0000C51A0000}"/>
    <cellStyle name="Comma 3 4 3 4 3" xfId="34282" xr:uid="{00000000-0005-0000-0000-0000C61A0000}"/>
    <cellStyle name="Comma 3 4 3 5" xfId="19134" xr:uid="{00000000-0005-0000-0000-0000C71A0000}"/>
    <cellStyle name="Comma 3 4 3 5 2" xfId="45102" xr:uid="{00000000-0005-0000-0000-0000C81A0000}"/>
    <cellStyle name="Comma 3 4 3 6" xfId="14806" xr:uid="{00000000-0005-0000-0000-0000C91A0000}"/>
    <cellStyle name="Comma 3 4 3 6 2" xfId="40774" xr:uid="{00000000-0005-0000-0000-0000CA1A0000}"/>
    <cellStyle name="Comma 3 4 3 7" xfId="3986" xr:uid="{00000000-0005-0000-0000-0000CB1A0000}"/>
    <cellStyle name="Comma 3 4 3 8" xfId="29954" xr:uid="{00000000-0005-0000-0000-0000CC1A0000}"/>
    <cellStyle name="Comma 3 4 3 9" xfId="56436" xr:uid="{00000000-0005-0000-0000-0000CD1A0000}"/>
    <cellStyle name="Comma 3 4 4" xfId="5068" xr:uid="{00000000-0005-0000-0000-0000CE1A0000}"/>
    <cellStyle name="Comma 3 4 4 2" xfId="11560" xr:uid="{00000000-0005-0000-0000-0000CF1A0000}"/>
    <cellStyle name="Comma 3 4 4 2 2" xfId="26708" xr:uid="{00000000-0005-0000-0000-0000D01A0000}"/>
    <cellStyle name="Comma 3 4 4 2 2 2" xfId="52676" xr:uid="{00000000-0005-0000-0000-0000D11A0000}"/>
    <cellStyle name="Comma 3 4 4 2 3" xfId="37528" xr:uid="{00000000-0005-0000-0000-0000D21A0000}"/>
    <cellStyle name="Comma 3 4 4 3" xfId="20216" xr:uid="{00000000-0005-0000-0000-0000D31A0000}"/>
    <cellStyle name="Comma 3 4 4 3 2" xfId="46184" xr:uid="{00000000-0005-0000-0000-0000D41A0000}"/>
    <cellStyle name="Comma 3 4 4 4" xfId="15888" xr:uid="{00000000-0005-0000-0000-0000D51A0000}"/>
    <cellStyle name="Comma 3 4 4 4 2" xfId="41856" xr:uid="{00000000-0005-0000-0000-0000D61A0000}"/>
    <cellStyle name="Comma 3 4 4 5" xfId="31036" xr:uid="{00000000-0005-0000-0000-0000D71A0000}"/>
    <cellStyle name="Comma 3 4 4 6" xfId="57518" xr:uid="{00000000-0005-0000-0000-0000D81A0000}"/>
    <cellStyle name="Comma 3 4 5" xfId="9396" xr:uid="{00000000-0005-0000-0000-0000D91A0000}"/>
    <cellStyle name="Comma 3 4 5 2" xfId="24544" xr:uid="{00000000-0005-0000-0000-0000DA1A0000}"/>
    <cellStyle name="Comma 3 4 5 2 2" xfId="50512" xr:uid="{00000000-0005-0000-0000-0000DB1A0000}"/>
    <cellStyle name="Comma 3 4 5 3" xfId="35364" xr:uid="{00000000-0005-0000-0000-0000DC1A0000}"/>
    <cellStyle name="Comma 3 4 6" xfId="7232" xr:uid="{00000000-0005-0000-0000-0000DD1A0000}"/>
    <cellStyle name="Comma 3 4 6 2" xfId="22380" xr:uid="{00000000-0005-0000-0000-0000DE1A0000}"/>
    <cellStyle name="Comma 3 4 6 2 2" xfId="48348" xr:uid="{00000000-0005-0000-0000-0000DF1A0000}"/>
    <cellStyle name="Comma 3 4 6 3" xfId="33200" xr:uid="{00000000-0005-0000-0000-0000E01A0000}"/>
    <cellStyle name="Comma 3 4 7" xfId="18052" xr:uid="{00000000-0005-0000-0000-0000E11A0000}"/>
    <cellStyle name="Comma 3 4 7 2" xfId="44020" xr:uid="{00000000-0005-0000-0000-0000E21A0000}"/>
    <cellStyle name="Comma 3 4 8" xfId="13724" xr:uid="{00000000-0005-0000-0000-0000E31A0000}"/>
    <cellStyle name="Comma 3 4 8 2" xfId="39692" xr:uid="{00000000-0005-0000-0000-0000E41A0000}"/>
    <cellStyle name="Comma 3 4 9" xfId="2904" xr:uid="{00000000-0005-0000-0000-0000E51A0000}"/>
    <cellStyle name="Comma 3 5" xfId="159" xr:uid="{00000000-0005-0000-0000-0000E61A0000}"/>
    <cellStyle name="Comma 3 5 10" xfId="28873" xr:uid="{00000000-0005-0000-0000-0000E71A0000}"/>
    <cellStyle name="Comma 3 5 11" xfId="54835" xr:uid="{00000000-0005-0000-0000-0000E81A0000}"/>
    <cellStyle name="Comma 3 5 12" xfId="55355" xr:uid="{00000000-0005-0000-0000-0000E91A0000}"/>
    <cellStyle name="Comma 3 5 13" xfId="837" xr:uid="{00000000-0005-0000-0000-0000EA1A0000}"/>
    <cellStyle name="Comma 3 5 2" xfId="1282" xr:uid="{00000000-0005-0000-0000-0000EB1A0000}"/>
    <cellStyle name="Comma 3 5 2 10" xfId="55896" xr:uid="{00000000-0005-0000-0000-0000EC1A0000}"/>
    <cellStyle name="Comma 3 5 2 2" xfId="2364" xr:uid="{00000000-0005-0000-0000-0000ED1A0000}"/>
    <cellStyle name="Comma 3 5 2 2 2" xfId="6692" xr:uid="{00000000-0005-0000-0000-0000EE1A0000}"/>
    <cellStyle name="Comma 3 5 2 2 2 2" xfId="13184" xr:uid="{00000000-0005-0000-0000-0000EF1A0000}"/>
    <cellStyle name="Comma 3 5 2 2 2 2 2" xfId="28332" xr:uid="{00000000-0005-0000-0000-0000F01A0000}"/>
    <cellStyle name="Comma 3 5 2 2 2 2 2 2" xfId="54300" xr:uid="{00000000-0005-0000-0000-0000F11A0000}"/>
    <cellStyle name="Comma 3 5 2 2 2 2 3" xfId="39152" xr:uid="{00000000-0005-0000-0000-0000F21A0000}"/>
    <cellStyle name="Comma 3 5 2 2 2 3" xfId="21840" xr:uid="{00000000-0005-0000-0000-0000F31A0000}"/>
    <cellStyle name="Comma 3 5 2 2 2 3 2" xfId="47808" xr:uid="{00000000-0005-0000-0000-0000F41A0000}"/>
    <cellStyle name="Comma 3 5 2 2 2 4" xfId="17512" xr:uid="{00000000-0005-0000-0000-0000F51A0000}"/>
    <cellStyle name="Comma 3 5 2 2 2 4 2" xfId="43480" xr:uid="{00000000-0005-0000-0000-0000F61A0000}"/>
    <cellStyle name="Comma 3 5 2 2 2 5" xfId="32660" xr:uid="{00000000-0005-0000-0000-0000F71A0000}"/>
    <cellStyle name="Comma 3 5 2 2 2 6" xfId="59142" xr:uid="{00000000-0005-0000-0000-0000F81A0000}"/>
    <cellStyle name="Comma 3 5 2 2 3" xfId="11020" xr:uid="{00000000-0005-0000-0000-0000F91A0000}"/>
    <cellStyle name="Comma 3 5 2 2 3 2" xfId="26168" xr:uid="{00000000-0005-0000-0000-0000FA1A0000}"/>
    <cellStyle name="Comma 3 5 2 2 3 2 2" xfId="52136" xr:uid="{00000000-0005-0000-0000-0000FB1A0000}"/>
    <cellStyle name="Comma 3 5 2 2 3 3" xfId="36988" xr:uid="{00000000-0005-0000-0000-0000FC1A0000}"/>
    <cellStyle name="Comma 3 5 2 2 4" xfId="8856" xr:uid="{00000000-0005-0000-0000-0000FD1A0000}"/>
    <cellStyle name="Comma 3 5 2 2 4 2" xfId="24004" xr:uid="{00000000-0005-0000-0000-0000FE1A0000}"/>
    <cellStyle name="Comma 3 5 2 2 4 2 2" xfId="49972" xr:uid="{00000000-0005-0000-0000-0000FF1A0000}"/>
    <cellStyle name="Comma 3 5 2 2 4 3" xfId="34824" xr:uid="{00000000-0005-0000-0000-0000001B0000}"/>
    <cellStyle name="Comma 3 5 2 2 5" xfId="19676" xr:uid="{00000000-0005-0000-0000-0000011B0000}"/>
    <cellStyle name="Comma 3 5 2 2 5 2" xfId="45644" xr:uid="{00000000-0005-0000-0000-0000021B0000}"/>
    <cellStyle name="Comma 3 5 2 2 6" xfId="15348" xr:uid="{00000000-0005-0000-0000-0000031B0000}"/>
    <cellStyle name="Comma 3 5 2 2 6 2" xfId="41316" xr:uid="{00000000-0005-0000-0000-0000041B0000}"/>
    <cellStyle name="Comma 3 5 2 2 7" xfId="4528" xr:uid="{00000000-0005-0000-0000-0000051B0000}"/>
    <cellStyle name="Comma 3 5 2 2 8" xfId="30496" xr:uid="{00000000-0005-0000-0000-0000061B0000}"/>
    <cellStyle name="Comma 3 5 2 2 9" xfId="56978" xr:uid="{00000000-0005-0000-0000-0000071B0000}"/>
    <cellStyle name="Comma 3 5 2 3" xfId="5610" xr:uid="{00000000-0005-0000-0000-0000081B0000}"/>
    <cellStyle name="Comma 3 5 2 3 2" xfId="12102" xr:uid="{00000000-0005-0000-0000-0000091B0000}"/>
    <cellStyle name="Comma 3 5 2 3 2 2" xfId="27250" xr:uid="{00000000-0005-0000-0000-00000A1B0000}"/>
    <cellStyle name="Comma 3 5 2 3 2 2 2" xfId="53218" xr:uid="{00000000-0005-0000-0000-00000B1B0000}"/>
    <cellStyle name="Comma 3 5 2 3 2 3" xfId="38070" xr:uid="{00000000-0005-0000-0000-00000C1B0000}"/>
    <cellStyle name="Comma 3 5 2 3 3" xfId="20758" xr:uid="{00000000-0005-0000-0000-00000D1B0000}"/>
    <cellStyle name="Comma 3 5 2 3 3 2" xfId="46726" xr:uid="{00000000-0005-0000-0000-00000E1B0000}"/>
    <cellStyle name="Comma 3 5 2 3 4" xfId="16430" xr:uid="{00000000-0005-0000-0000-00000F1B0000}"/>
    <cellStyle name="Comma 3 5 2 3 4 2" xfId="42398" xr:uid="{00000000-0005-0000-0000-0000101B0000}"/>
    <cellStyle name="Comma 3 5 2 3 5" xfId="31578" xr:uid="{00000000-0005-0000-0000-0000111B0000}"/>
    <cellStyle name="Comma 3 5 2 3 6" xfId="58060" xr:uid="{00000000-0005-0000-0000-0000121B0000}"/>
    <cellStyle name="Comma 3 5 2 4" xfId="9938" xr:uid="{00000000-0005-0000-0000-0000131B0000}"/>
    <cellStyle name="Comma 3 5 2 4 2" xfId="25086" xr:uid="{00000000-0005-0000-0000-0000141B0000}"/>
    <cellStyle name="Comma 3 5 2 4 2 2" xfId="51054" xr:uid="{00000000-0005-0000-0000-0000151B0000}"/>
    <cellStyle name="Comma 3 5 2 4 3" xfId="35906" xr:uid="{00000000-0005-0000-0000-0000161B0000}"/>
    <cellStyle name="Comma 3 5 2 5" xfId="7774" xr:uid="{00000000-0005-0000-0000-0000171B0000}"/>
    <cellStyle name="Comma 3 5 2 5 2" xfId="22922" xr:uid="{00000000-0005-0000-0000-0000181B0000}"/>
    <cellStyle name="Comma 3 5 2 5 2 2" xfId="48890" xr:uid="{00000000-0005-0000-0000-0000191B0000}"/>
    <cellStyle name="Comma 3 5 2 5 3" xfId="33742" xr:uid="{00000000-0005-0000-0000-00001A1B0000}"/>
    <cellStyle name="Comma 3 5 2 6" xfId="18594" xr:uid="{00000000-0005-0000-0000-00001B1B0000}"/>
    <cellStyle name="Comma 3 5 2 6 2" xfId="44562" xr:uid="{00000000-0005-0000-0000-00001C1B0000}"/>
    <cellStyle name="Comma 3 5 2 7" xfId="14266" xr:uid="{00000000-0005-0000-0000-00001D1B0000}"/>
    <cellStyle name="Comma 3 5 2 7 2" xfId="40234" xr:uid="{00000000-0005-0000-0000-00001E1B0000}"/>
    <cellStyle name="Comma 3 5 2 8" xfId="3446" xr:uid="{00000000-0005-0000-0000-00001F1B0000}"/>
    <cellStyle name="Comma 3 5 2 9" xfId="29414" xr:uid="{00000000-0005-0000-0000-0000201B0000}"/>
    <cellStyle name="Comma 3 5 3" xfId="1823" xr:uid="{00000000-0005-0000-0000-0000211B0000}"/>
    <cellStyle name="Comma 3 5 3 2" xfId="6151" xr:uid="{00000000-0005-0000-0000-0000221B0000}"/>
    <cellStyle name="Comma 3 5 3 2 2" xfId="12643" xr:uid="{00000000-0005-0000-0000-0000231B0000}"/>
    <cellStyle name="Comma 3 5 3 2 2 2" xfId="27791" xr:uid="{00000000-0005-0000-0000-0000241B0000}"/>
    <cellStyle name="Comma 3 5 3 2 2 2 2" xfId="53759" xr:uid="{00000000-0005-0000-0000-0000251B0000}"/>
    <cellStyle name="Comma 3 5 3 2 2 3" xfId="38611" xr:uid="{00000000-0005-0000-0000-0000261B0000}"/>
    <cellStyle name="Comma 3 5 3 2 3" xfId="21299" xr:uid="{00000000-0005-0000-0000-0000271B0000}"/>
    <cellStyle name="Comma 3 5 3 2 3 2" xfId="47267" xr:uid="{00000000-0005-0000-0000-0000281B0000}"/>
    <cellStyle name="Comma 3 5 3 2 4" xfId="16971" xr:uid="{00000000-0005-0000-0000-0000291B0000}"/>
    <cellStyle name="Comma 3 5 3 2 4 2" xfId="42939" xr:uid="{00000000-0005-0000-0000-00002A1B0000}"/>
    <cellStyle name="Comma 3 5 3 2 5" xfId="32119" xr:uid="{00000000-0005-0000-0000-00002B1B0000}"/>
    <cellStyle name="Comma 3 5 3 2 6" xfId="58601" xr:uid="{00000000-0005-0000-0000-00002C1B0000}"/>
    <cellStyle name="Comma 3 5 3 3" xfId="10479" xr:uid="{00000000-0005-0000-0000-00002D1B0000}"/>
    <cellStyle name="Comma 3 5 3 3 2" xfId="25627" xr:uid="{00000000-0005-0000-0000-00002E1B0000}"/>
    <cellStyle name="Comma 3 5 3 3 2 2" xfId="51595" xr:uid="{00000000-0005-0000-0000-00002F1B0000}"/>
    <cellStyle name="Comma 3 5 3 3 3" xfId="36447" xr:uid="{00000000-0005-0000-0000-0000301B0000}"/>
    <cellStyle name="Comma 3 5 3 4" xfId="8315" xr:uid="{00000000-0005-0000-0000-0000311B0000}"/>
    <cellStyle name="Comma 3 5 3 4 2" xfId="23463" xr:uid="{00000000-0005-0000-0000-0000321B0000}"/>
    <cellStyle name="Comma 3 5 3 4 2 2" xfId="49431" xr:uid="{00000000-0005-0000-0000-0000331B0000}"/>
    <cellStyle name="Comma 3 5 3 4 3" xfId="34283" xr:uid="{00000000-0005-0000-0000-0000341B0000}"/>
    <cellStyle name="Comma 3 5 3 5" xfId="19135" xr:uid="{00000000-0005-0000-0000-0000351B0000}"/>
    <cellStyle name="Comma 3 5 3 5 2" xfId="45103" xr:uid="{00000000-0005-0000-0000-0000361B0000}"/>
    <cellStyle name="Comma 3 5 3 6" xfId="14807" xr:uid="{00000000-0005-0000-0000-0000371B0000}"/>
    <cellStyle name="Comma 3 5 3 6 2" xfId="40775" xr:uid="{00000000-0005-0000-0000-0000381B0000}"/>
    <cellStyle name="Comma 3 5 3 7" xfId="3987" xr:uid="{00000000-0005-0000-0000-0000391B0000}"/>
    <cellStyle name="Comma 3 5 3 8" xfId="29955" xr:uid="{00000000-0005-0000-0000-00003A1B0000}"/>
    <cellStyle name="Comma 3 5 3 9" xfId="56437" xr:uid="{00000000-0005-0000-0000-00003B1B0000}"/>
    <cellStyle name="Comma 3 5 4" xfId="5069" xr:uid="{00000000-0005-0000-0000-00003C1B0000}"/>
    <cellStyle name="Comma 3 5 4 2" xfId="11561" xr:uid="{00000000-0005-0000-0000-00003D1B0000}"/>
    <cellStyle name="Comma 3 5 4 2 2" xfId="26709" xr:uid="{00000000-0005-0000-0000-00003E1B0000}"/>
    <cellStyle name="Comma 3 5 4 2 2 2" xfId="52677" xr:uid="{00000000-0005-0000-0000-00003F1B0000}"/>
    <cellStyle name="Comma 3 5 4 2 3" xfId="37529" xr:uid="{00000000-0005-0000-0000-0000401B0000}"/>
    <cellStyle name="Comma 3 5 4 3" xfId="20217" xr:uid="{00000000-0005-0000-0000-0000411B0000}"/>
    <cellStyle name="Comma 3 5 4 3 2" xfId="46185" xr:uid="{00000000-0005-0000-0000-0000421B0000}"/>
    <cellStyle name="Comma 3 5 4 4" xfId="15889" xr:uid="{00000000-0005-0000-0000-0000431B0000}"/>
    <cellStyle name="Comma 3 5 4 4 2" xfId="41857" xr:uid="{00000000-0005-0000-0000-0000441B0000}"/>
    <cellStyle name="Comma 3 5 4 5" xfId="31037" xr:uid="{00000000-0005-0000-0000-0000451B0000}"/>
    <cellStyle name="Comma 3 5 4 6" xfId="57519" xr:uid="{00000000-0005-0000-0000-0000461B0000}"/>
    <cellStyle name="Comma 3 5 5" xfId="9397" xr:uid="{00000000-0005-0000-0000-0000471B0000}"/>
    <cellStyle name="Comma 3 5 5 2" xfId="24545" xr:uid="{00000000-0005-0000-0000-0000481B0000}"/>
    <cellStyle name="Comma 3 5 5 2 2" xfId="50513" xr:uid="{00000000-0005-0000-0000-0000491B0000}"/>
    <cellStyle name="Comma 3 5 5 3" xfId="35365" xr:uid="{00000000-0005-0000-0000-00004A1B0000}"/>
    <cellStyle name="Comma 3 5 6" xfId="7233" xr:uid="{00000000-0005-0000-0000-00004B1B0000}"/>
    <cellStyle name="Comma 3 5 6 2" xfId="22381" xr:uid="{00000000-0005-0000-0000-00004C1B0000}"/>
    <cellStyle name="Comma 3 5 6 2 2" xfId="48349" xr:uid="{00000000-0005-0000-0000-00004D1B0000}"/>
    <cellStyle name="Comma 3 5 6 3" xfId="33201" xr:uid="{00000000-0005-0000-0000-00004E1B0000}"/>
    <cellStyle name="Comma 3 5 7" xfId="18053" xr:uid="{00000000-0005-0000-0000-00004F1B0000}"/>
    <cellStyle name="Comma 3 5 7 2" xfId="44021" xr:uid="{00000000-0005-0000-0000-0000501B0000}"/>
    <cellStyle name="Comma 3 5 8" xfId="13725" xr:uid="{00000000-0005-0000-0000-0000511B0000}"/>
    <cellStyle name="Comma 3 5 8 2" xfId="39693" xr:uid="{00000000-0005-0000-0000-0000521B0000}"/>
    <cellStyle name="Comma 3 5 9" xfId="2905" xr:uid="{00000000-0005-0000-0000-0000531B0000}"/>
    <cellStyle name="Comma 3 6" xfId="160" xr:uid="{00000000-0005-0000-0000-0000541B0000}"/>
    <cellStyle name="Comma 3 6 10" xfId="28874" xr:uid="{00000000-0005-0000-0000-0000551B0000}"/>
    <cellStyle name="Comma 3 6 11" xfId="54836" xr:uid="{00000000-0005-0000-0000-0000561B0000}"/>
    <cellStyle name="Comma 3 6 12" xfId="55356" xr:uid="{00000000-0005-0000-0000-0000571B0000}"/>
    <cellStyle name="Comma 3 6 13" xfId="877" xr:uid="{00000000-0005-0000-0000-0000581B0000}"/>
    <cellStyle name="Comma 3 6 2" xfId="1283" xr:uid="{00000000-0005-0000-0000-0000591B0000}"/>
    <cellStyle name="Comma 3 6 2 10" xfId="55897" xr:uid="{00000000-0005-0000-0000-00005A1B0000}"/>
    <cellStyle name="Comma 3 6 2 2" xfId="2365" xr:uid="{00000000-0005-0000-0000-00005B1B0000}"/>
    <cellStyle name="Comma 3 6 2 2 2" xfId="6693" xr:uid="{00000000-0005-0000-0000-00005C1B0000}"/>
    <cellStyle name="Comma 3 6 2 2 2 2" xfId="13185" xr:uid="{00000000-0005-0000-0000-00005D1B0000}"/>
    <cellStyle name="Comma 3 6 2 2 2 2 2" xfId="28333" xr:uid="{00000000-0005-0000-0000-00005E1B0000}"/>
    <cellStyle name="Comma 3 6 2 2 2 2 2 2" xfId="54301" xr:uid="{00000000-0005-0000-0000-00005F1B0000}"/>
    <cellStyle name="Comma 3 6 2 2 2 2 3" xfId="39153" xr:uid="{00000000-0005-0000-0000-0000601B0000}"/>
    <cellStyle name="Comma 3 6 2 2 2 3" xfId="21841" xr:uid="{00000000-0005-0000-0000-0000611B0000}"/>
    <cellStyle name="Comma 3 6 2 2 2 3 2" xfId="47809" xr:uid="{00000000-0005-0000-0000-0000621B0000}"/>
    <cellStyle name="Comma 3 6 2 2 2 4" xfId="17513" xr:uid="{00000000-0005-0000-0000-0000631B0000}"/>
    <cellStyle name="Comma 3 6 2 2 2 4 2" xfId="43481" xr:uid="{00000000-0005-0000-0000-0000641B0000}"/>
    <cellStyle name="Comma 3 6 2 2 2 5" xfId="32661" xr:uid="{00000000-0005-0000-0000-0000651B0000}"/>
    <cellStyle name="Comma 3 6 2 2 2 6" xfId="59143" xr:uid="{00000000-0005-0000-0000-0000661B0000}"/>
    <cellStyle name="Comma 3 6 2 2 3" xfId="11021" xr:uid="{00000000-0005-0000-0000-0000671B0000}"/>
    <cellStyle name="Comma 3 6 2 2 3 2" xfId="26169" xr:uid="{00000000-0005-0000-0000-0000681B0000}"/>
    <cellStyle name="Comma 3 6 2 2 3 2 2" xfId="52137" xr:uid="{00000000-0005-0000-0000-0000691B0000}"/>
    <cellStyle name="Comma 3 6 2 2 3 3" xfId="36989" xr:uid="{00000000-0005-0000-0000-00006A1B0000}"/>
    <cellStyle name="Comma 3 6 2 2 4" xfId="8857" xr:uid="{00000000-0005-0000-0000-00006B1B0000}"/>
    <cellStyle name="Comma 3 6 2 2 4 2" xfId="24005" xr:uid="{00000000-0005-0000-0000-00006C1B0000}"/>
    <cellStyle name="Comma 3 6 2 2 4 2 2" xfId="49973" xr:uid="{00000000-0005-0000-0000-00006D1B0000}"/>
    <cellStyle name="Comma 3 6 2 2 4 3" xfId="34825" xr:uid="{00000000-0005-0000-0000-00006E1B0000}"/>
    <cellStyle name="Comma 3 6 2 2 5" xfId="19677" xr:uid="{00000000-0005-0000-0000-00006F1B0000}"/>
    <cellStyle name="Comma 3 6 2 2 5 2" xfId="45645" xr:uid="{00000000-0005-0000-0000-0000701B0000}"/>
    <cellStyle name="Comma 3 6 2 2 6" xfId="15349" xr:uid="{00000000-0005-0000-0000-0000711B0000}"/>
    <cellStyle name="Comma 3 6 2 2 6 2" xfId="41317" xr:uid="{00000000-0005-0000-0000-0000721B0000}"/>
    <cellStyle name="Comma 3 6 2 2 7" xfId="4529" xr:uid="{00000000-0005-0000-0000-0000731B0000}"/>
    <cellStyle name="Comma 3 6 2 2 8" xfId="30497" xr:uid="{00000000-0005-0000-0000-0000741B0000}"/>
    <cellStyle name="Comma 3 6 2 2 9" xfId="56979" xr:uid="{00000000-0005-0000-0000-0000751B0000}"/>
    <cellStyle name="Comma 3 6 2 3" xfId="5611" xr:uid="{00000000-0005-0000-0000-0000761B0000}"/>
    <cellStyle name="Comma 3 6 2 3 2" xfId="12103" xr:uid="{00000000-0005-0000-0000-0000771B0000}"/>
    <cellStyle name="Comma 3 6 2 3 2 2" xfId="27251" xr:uid="{00000000-0005-0000-0000-0000781B0000}"/>
    <cellStyle name="Comma 3 6 2 3 2 2 2" xfId="53219" xr:uid="{00000000-0005-0000-0000-0000791B0000}"/>
    <cellStyle name="Comma 3 6 2 3 2 3" xfId="38071" xr:uid="{00000000-0005-0000-0000-00007A1B0000}"/>
    <cellStyle name="Comma 3 6 2 3 3" xfId="20759" xr:uid="{00000000-0005-0000-0000-00007B1B0000}"/>
    <cellStyle name="Comma 3 6 2 3 3 2" xfId="46727" xr:uid="{00000000-0005-0000-0000-00007C1B0000}"/>
    <cellStyle name="Comma 3 6 2 3 4" xfId="16431" xr:uid="{00000000-0005-0000-0000-00007D1B0000}"/>
    <cellStyle name="Comma 3 6 2 3 4 2" xfId="42399" xr:uid="{00000000-0005-0000-0000-00007E1B0000}"/>
    <cellStyle name="Comma 3 6 2 3 5" xfId="31579" xr:uid="{00000000-0005-0000-0000-00007F1B0000}"/>
    <cellStyle name="Comma 3 6 2 3 6" xfId="58061" xr:uid="{00000000-0005-0000-0000-0000801B0000}"/>
    <cellStyle name="Comma 3 6 2 4" xfId="9939" xr:uid="{00000000-0005-0000-0000-0000811B0000}"/>
    <cellStyle name="Comma 3 6 2 4 2" xfId="25087" xr:uid="{00000000-0005-0000-0000-0000821B0000}"/>
    <cellStyle name="Comma 3 6 2 4 2 2" xfId="51055" xr:uid="{00000000-0005-0000-0000-0000831B0000}"/>
    <cellStyle name="Comma 3 6 2 4 3" xfId="35907" xr:uid="{00000000-0005-0000-0000-0000841B0000}"/>
    <cellStyle name="Comma 3 6 2 5" xfId="7775" xr:uid="{00000000-0005-0000-0000-0000851B0000}"/>
    <cellStyle name="Comma 3 6 2 5 2" xfId="22923" xr:uid="{00000000-0005-0000-0000-0000861B0000}"/>
    <cellStyle name="Comma 3 6 2 5 2 2" xfId="48891" xr:uid="{00000000-0005-0000-0000-0000871B0000}"/>
    <cellStyle name="Comma 3 6 2 5 3" xfId="33743" xr:uid="{00000000-0005-0000-0000-0000881B0000}"/>
    <cellStyle name="Comma 3 6 2 6" xfId="18595" xr:uid="{00000000-0005-0000-0000-0000891B0000}"/>
    <cellStyle name="Comma 3 6 2 6 2" xfId="44563" xr:uid="{00000000-0005-0000-0000-00008A1B0000}"/>
    <cellStyle name="Comma 3 6 2 7" xfId="14267" xr:uid="{00000000-0005-0000-0000-00008B1B0000}"/>
    <cellStyle name="Comma 3 6 2 7 2" xfId="40235" xr:uid="{00000000-0005-0000-0000-00008C1B0000}"/>
    <cellStyle name="Comma 3 6 2 8" xfId="3447" xr:uid="{00000000-0005-0000-0000-00008D1B0000}"/>
    <cellStyle name="Comma 3 6 2 9" xfId="29415" xr:uid="{00000000-0005-0000-0000-00008E1B0000}"/>
    <cellStyle name="Comma 3 6 3" xfId="1824" xr:uid="{00000000-0005-0000-0000-00008F1B0000}"/>
    <cellStyle name="Comma 3 6 3 2" xfId="6152" xr:uid="{00000000-0005-0000-0000-0000901B0000}"/>
    <cellStyle name="Comma 3 6 3 2 2" xfId="12644" xr:uid="{00000000-0005-0000-0000-0000911B0000}"/>
    <cellStyle name="Comma 3 6 3 2 2 2" xfId="27792" xr:uid="{00000000-0005-0000-0000-0000921B0000}"/>
    <cellStyle name="Comma 3 6 3 2 2 2 2" xfId="53760" xr:uid="{00000000-0005-0000-0000-0000931B0000}"/>
    <cellStyle name="Comma 3 6 3 2 2 3" xfId="38612" xr:uid="{00000000-0005-0000-0000-0000941B0000}"/>
    <cellStyle name="Comma 3 6 3 2 3" xfId="21300" xr:uid="{00000000-0005-0000-0000-0000951B0000}"/>
    <cellStyle name="Comma 3 6 3 2 3 2" xfId="47268" xr:uid="{00000000-0005-0000-0000-0000961B0000}"/>
    <cellStyle name="Comma 3 6 3 2 4" xfId="16972" xr:uid="{00000000-0005-0000-0000-0000971B0000}"/>
    <cellStyle name="Comma 3 6 3 2 4 2" xfId="42940" xr:uid="{00000000-0005-0000-0000-0000981B0000}"/>
    <cellStyle name="Comma 3 6 3 2 5" xfId="32120" xr:uid="{00000000-0005-0000-0000-0000991B0000}"/>
    <cellStyle name="Comma 3 6 3 2 6" xfId="58602" xr:uid="{00000000-0005-0000-0000-00009A1B0000}"/>
    <cellStyle name="Comma 3 6 3 3" xfId="10480" xr:uid="{00000000-0005-0000-0000-00009B1B0000}"/>
    <cellStyle name="Comma 3 6 3 3 2" xfId="25628" xr:uid="{00000000-0005-0000-0000-00009C1B0000}"/>
    <cellStyle name="Comma 3 6 3 3 2 2" xfId="51596" xr:uid="{00000000-0005-0000-0000-00009D1B0000}"/>
    <cellStyle name="Comma 3 6 3 3 3" xfId="36448" xr:uid="{00000000-0005-0000-0000-00009E1B0000}"/>
    <cellStyle name="Comma 3 6 3 4" xfId="8316" xr:uid="{00000000-0005-0000-0000-00009F1B0000}"/>
    <cellStyle name="Comma 3 6 3 4 2" xfId="23464" xr:uid="{00000000-0005-0000-0000-0000A01B0000}"/>
    <cellStyle name="Comma 3 6 3 4 2 2" xfId="49432" xr:uid="{00000000-0005-0000-0000-0000A11B0000}"/>
    <cellStyle name="Comma 3 6 3 4 3" xfId="34284" xr:uid="{00000000-0005-0000-0000-0000A21B0000}"/>
    <cellStyle name="Comma 3 6 3 5" xfId="19136" xr:uid="{00000000-0005-0000-0000-0000A31B0000}"/>
    <cellStyle name="Comma 3 6 3 5 2" xfId="45104" xr:uid="{00000000-0005-0000-0000-0000A41B0000}"/>
    <cellStyle name="Comma 3 6 3 6" xfId="14808" xr:uid="{00000000-0005-0000-0000-0000A51B0000}"/>
    <cellStyle name="Comma 3 6 3 6 2" xfId="40776" xr:uid="{00000000-0005-0000-0000-0000A61B0000}"/>
    <cellStyle name="Comma 3 6 3 7" xfId="3988" xr:uid="{00000000-0005-0000-0000-0000A71B0000}"/>
    <cellStyle name="Comma 3 6 3 8" xfId="29956" xr:uid="{00000000-0005-0000-0000-0000A81B0000}"/>
    <cellStyle name="Comma 3 6 3 9" xfId="56438" xr:uid="{00000000-0005-0000-0000-0000A91B0000}"/>
    <cellStyle name="Comma 3 6 4" xfId="5070" xr:uid="{00000000-0005-0000-0000-0000AA1B0000}"/>
    <cellStyle name="Comma 3 6 4 2" xfId="11562" xr:uid="{00000000-0005-0000-0000-0000AB1B0000}"/>
    <cellStyle name="Comma 3 6 4 2 2" xfId="26710" xr:uid="{00000000-0005-0000-0000-0000AC1B0000}"/>
    <cellStyle name="Comma 3 6 4 2 2 2" xfId="52678" xr:uid="{00000000-0005-0000-0000-0000AD1B0000}"/>
    <cellStyle name="Comma 3 6 4 2 3" xfId="37530" xr:uid="{00000000-0005-0000-0000-0000AE1B0000}"/>
    <cellStyle name="Comma 3 6 4 3" xfId="20218" xr:uid="{00000000-0005-0000-0000-0000AF1B0000}"/>
    <cellStyle name="Comma 3 6 4 3 2" xfId="46186" xr:uid="{00000000-0005-0000-0000-0000B01B0000}"/>
    <cellStyle name="Comma 3 6 4 4" xfId="15890" xr:uid="{00000000-0005-0000-0000-0000B11B0000}"/>
    <cellStyle name="Comma 3 6 4 4 2" xfId="41858" xr:uid="{00000000-0005-0000-0000-0000B21B0000}"/>
    <cellStyle name="Comma 3 6 4 5" xfId="31038" xr:uid="{00000000-0005-0000-0000-0000B31B0000}"/>
    <cellStyle name="Comma 3 6 4 6" xfId="57520" xr:uid="{00000000-0005-0000-0000-0000B41B0000}"/>
    <cellStyle name="Comma 3 6 5" xfId="9398" xr:uid="{00000000-0005-0000-0000-0000B51B0000}"/>
    <cellStyle name="Comma 3 6 5 2" xfId="24546" xr:uid="{00000000-0005-0000-0000-0000B61B0000}"/>
    <cellStyle name="Comma 3 6 5 2 2" xfId="50514" xr:uid="{00000000-0005-0000-0000-0000B71B0000}"/>
    <cellStyle name="Comma 3 6 5 3" xfId="35366" xr:uid="{00000000-0005-0000-0000-0000B81B0000}"/>
    <cellStyle name="Comma 3 6 6" xfId="7234" xr:uid="{00000000-0005-0000-0000-0000B91B0000}"/>
    <cellStyle name="Comma 3 6 6 2" xfId="22382" xr:uid="{00000000-0005-0000-0000-0000BA1B0000}"/>
    <cellStyle name="Comma 3 6 6 2 2" xfId="48350" xr:uid="{00000000-0005-0000-0000-0000BB1B0000}"/>
    <cellStyle name="Comma 3 6 6 3" xfId="33202" xr:uid="{00000000-0005-0000-0000-0000BC1B0000}"/>
    <cellStyle name="Comma 3 6 7" xfId="18054" xr:uid="{00000000-0005-0000-0000-0000BD1B0000}"/>
    <cellStyle name="Comma 3 6 7 2" xfId="44022" xr:uid="{00000000-0005-0000-0000-0000BE1B0000}"/>
    <cellStyle name="Comma 3 6 8" xfId="13726" xr:uid="{00000000-0005-0000-0000-0000BF1B0000}"/>
    <cellStyle name="Comma 3 6 8 2" xfId="39694" xr:uid="{00000000-0005-0000-0000-0000C01B0000}"/>
    <cellStyle name="Comma 3 6 9" xfId="2906" xr:uid="{00000000-0005-0000-0000-0000C11B0000}"/>
    <cellStyle name="Comma 3 7" xfId="161" xr:uid="{00000000-0005-0000-0000-0000C21B0000}"/>
    <cellStyle name="Comma 3 7 10" xfId="28875" xr:uid="{00000000-0005-0000-0000-0000C31B0000}"/>
    <cellStyle name="Comma 3 7 11" xfId="54837" xr:uid="{00000000-0005-0000-0000-0000C41B0000}"/>
    <cellStyle name="Comma 3 7 12" xfId="55357" xr:uid="{00000000-0005-0000-0000-0000C51B0000}"/>
    <cellStyle name="Comma 3 7 13" xfId="917" xr:uid="{00000000-0005-0000-0000-0000C61B0000}"/>
    <cellStyle name="Comma 3 7 2" xfId="1284" xr:uid="{00000000-0005-0000-0000-0000C71B0000}"/>
    <cellStyle name="Comma 3 7 2 10" xfId="55898" xr:uid="{00000000-0005-0000-0000-0000C81B0000}"/>
    <cellStyle name="Comma 3 7 2 2" xfId="2366" xr:uid="{00000000-0005-0000-0000-0000C91B0000}"/>
    <cellStyle name="Comma 3 7 2 2 2" xfId="6694" xr:uid="{00000000-0005-0000-0000-0000CA1B0000}"/>
    <cellStyle name="Comma 3 7 2 2 2 2" xfId="13186" xr:uid="{00000000-0005-0000-0000-0000CB1B0000}"/>
    <cellStyle name="Comma 3 7 2 2 2 2 2" xfId="28334" xr:uid="{00000000-0005-0000-0000-0000CC1B0000}"/>
    <cellStyle name="Comma 3 7 2 2 2 2 2 2" xfId="54302" xr:uid="{00000000-0005-0000-0000-0000CD1B0000}"/>
    <cellStyle name="Comma 3 7 2 2 2 2 3" xfId="39154" xr:uid="{00000000-0005-0000-0000-0000CE1B0000}"/>
    <cellStyle name="Comma 3 7 2 2 2 3" xfId="21842" xr:uid="{00000000-0005-0000-0000-0000CF1B0000}"/>
    <cellStyle name="Comma 3 7 2 2 2 3 2" xfId="47810" xr:uid="{00000000-0005-0000-0000-0000D01B0000}"/>
    <cellStyle name="Comma 3 7 2 2 2 4" xfId="17514" xr:uid="{00000000-0005-0000-0000-0000D11B0000}"/>
    <cellStyle name="Comma 3 7 2 2 2 4 2" xfId="43482" xr:uid="{00000000-0005-0000-0000-0000D21B0000}"/>
    <cellStyle name="Comma 3 7 2 2 2 5" xfId="32662" xr:uid="{00000000-0005-0000-0000-0000D31B0000}"/>
    <cellStyle name="Comma 3 7 2 2 2 6" xfId="59144" xr:uid="{00000000-0005-0000-0000-0000D41B0000}"/>
    <cellStyle name="Comma 3 7 2 2 3" xfId="11022" xr:uid="{00000000-0005-0000-0000-0000D51B0000}"/>
    <cellStyle name="Comma 3 7 2 2 3 2" xfId="26170" xr:uid="{00000000-0005-0000-0000-0000D61B0000}"/>
    <cellStyle name="Comma 3 7 2 2 3 2 2" xfId="52138" xr:uid="{00000000-0005-0000-0000-0000D71B0000}"/>
    <cellStyle name="Comma 3 7 2 2 3 3" xfId="36990" xr:uid="{00000000-0005-0000-0000-0000D81B0000}"/>
    <cellStyle name="Comma 3 7 2 2 4" xfId="8858" xr:uid="{00000000-0005-0000-0000-0000D91B0000}"/>
    <cellStyle name="Comma 3 7 2 2 4 2" xfId="24006" xr:uid="{00000000-0005-0000-0000-0000DA1B0000}"/>
    <cellStyle name="Comma 3 7 2 2 4 2 2" xfId="49974" xr:uid="{00000000-0005-0000-0000-0000DB1B0000}"/>
    <cellStyle name="Comma 3 7 2 2 4 3" xfId="34826" xr:uid="{00000000-0005-0000-0000-0000DC1B0000}"/>
    <cellStyle name="Comma 3 7 2 2 5" xfId="19678" xr:uid="{00000000-0005-0000-0000-0000DD1B0000}"/>
    <cellStyle name="Comma 3 7 2 2 5 2" xfId="45646" xr:uid="{00000000-0005-0000-0000-0000DE1B0000}"/>
    <cellStyle name="Comma 3 7 2 2 6" xfId="15350" xr:uid="{00000000-0005-0000-0000-0000DF1B0000}"/>
    <cellStyle name="Comma 3 7 2 2 6 2" xfId="41318" xr:uid="{00000000-0005-0000-0000-0000E01B0000}"/>
    <cellStyle name="Comma 3 7 2 2 7" xfId="4530" xr:uid="{00000000-0005-0000-0000-0000E11B0000}"/>
    <cellStyle name="Comma 3 7 2 2 8" xfId="30498" xr:uid="{00000000-0005-0000-0000-0000E21B0000}"/>
    <cellStyle name="Comma 3 7 2 2 9" xfId="56980" xr:uid="{00000000-0005-0000-0000-0000E31B0000}"/>
    <cellStyle name="Comma 3 7 2 3" xfId="5612" xr:uid="{00000000-0005-0000-0000-0000E41B0000}"/>
    <cellStyle name="Comma 3 7 2 3 2" xfId="12104" xr:uid="{00000000-0005-0000-0000-0000E51B0000}"/>
    <cellStyle name="Comma 3 7 2 3 2 2" xfId="27252" xr:uid="{00000000-0005-0000-0000-0000E61B0000}"/>
    <cellStyle name="Comma 3 7 2 3 2 2 2" xfId="53220" xr:uid="{00000000-0005-0000-0000-0000E71B0000}"/>
    <cellStyle name="Comma 3 7 2 3 2 3" xfId="38072" xr:uid="{00000000-0005-0000-0000-0000E81B0000}"/>
    <cellStyle name="Comma 3 7 2 3 3" xfId="20760" xr:uid="{00000000-0005-0000-0000-0000E91B0000}"/>
    <cellStyle name="Comma 3 7 2 3 3 2" xfId="46728" xr:uid="{00000000-0005-0000-0000-0000EA1B0000}"/>
    <cellStyle name="Comma 3 7 2 3 4" xfId="16432" xr:uid="{00000000-0005-0000-0000-0000EB1B0000}"/>
    <cellStyle name="Comma 3 7 2 3 4 2" xfId="42400" xr:uid="{00000000-0005-0000-0000-0000EC1B0000}"/>
    <cellStyle name="Comma 3 7 2 3 5" xfId="31580" xr:uid="{00000000-0005-0000-0000-0000ED1B0000}"/>
    <cellStyle name="Comma 3 7 2 3 6" xfId="58062" xr:uid="{00000000-0005-0000-0000-0000EE1B0000}"/>
    <cellStyle name="Comma 3 7 2 4" xfId="9940" xr:uid="{00000000-0005-0000-0000-0000EF1B0000}"/>
    <cellStyle name="Comma 3 7 2 4 2" xfId="25088" xr:uid="{00000000-0005-0000-0000-0000F01B0000}"/>
    <cellStyle name="Comma 3 7 2 4 2 2" xfId="51056" xr:uid="{00000000-0005-0000-0000-0000F11B0000}"/>
    <cellStyle name="Comma 3 7 2 4 3" xfId="35908" xr:uid="{00000000-0005-0000-0000-0000F21B0000}"/>
    <cellStyle name="Comma 3 7 2 5" xfId="7776" xr:uid="{00000000-0005-0000-0000-0000F31B0000}"/>
    <cellStyle name="Comma 3 7 2 5 2" xfId="22924" xr:uid="{00000000-0005-0000-0000-0000F41B0000}"/>
    <cellStyle name="Comma 3 7 2 5 2 2" xfId="48892" xr:uid="{00000000-0005-0000-0000-0000F51B0000}"/>
    <cellStyle name="Comma 3 7 2 5 3" xfId="33744" xr:uid="{00000000-0005-0000-0000-0000F61B0000}"/>
    <cellStyle name="Comma 3 7 2 6" xfId="18596" xr:uid="{00000000-0005-0000-0000-0000F71B0000}"/>
    <cellStyle name="Comma 3 7 2 6 2" xfId="44564" xr:uid="{00000000-0005-0000-0000-0000F81B0000}"/>
    <cellStyle name="Comma 3 7 2 7" xfId="14268" xr:uid="{00000000-0005-0000-0000-0000F91B0000}"/>
    <cellStyle name="Comma 3 7 2 7 2" xfId="40236" xr:uid="{00000000-0005-0000-0000-0000FA1B0000}"/>
    <cellStyle name="Comma 3 7 2 8" xfId="3448" xr:uid="{00000000-0005-0000-0000-0000FB1B0000}"/>
    <cellStyle name="Comma 3 7 2 9" xfId="29416" xr:uid="{00000000-0005-0000-0000-0000FC1B0000}"/>
    <cellStyle name="Comma 3 7 3" xfId="1825" xr:uid="{00000000-0005-0000-0000-0000FD1B0000}"/>
    <cellStyle name="Comma 3 7 3 2" xfId="6153" xr:uid="{00000000-0005-0000-0000-0000FE1B0000}"/>
    <cellStyle name="Comma 3 7 3 2 2" xfId="12645" xr:uid="{00000000-0005-0000-0000-0000FF1B0000}"/>
    <cellStyle name="Comma 3 7 3 2 2 2" xfId="27793" xr:uid="{00000000-0005-0000-0000-0000001C0000}"/>
    <cellStyle name="Comma 3 7 3 2 2 2 2" xfId="53761" xr:uid="{00000000-0005-0000-0000-0000011C0000}"/>
    <cellStyle name="Comma 3 7 3 2 2 3" xfId="38613" xr:uid="{00000000-0005-0000-0000-0000021C0000}"/>
    <cellStyle name="Comma 3 7 3 2 3" xfId="21301" xr:uid="{00000000-0005-0000-0000-0000031C0000}"/>
    <cellStyle name="Comma 3 7 3 2 3 2" xfId="47269" xr:uid="{00000000-0005-0000-0000-0000041C0000}"/>
    <cellStyle name="Comma 3 7 3 2 4" xfId="16973" xr:uid="{00000000-0005-0000-0000-0000051C0000}"/>
    <cellStyle name="Comma 3 7 3 2 4 2" xfId="42941" xr:uid="{00000000-0005-0000-0000-0000061C0000}"/>
    <cellStyle name="Comma 3 7 3 2 5" xfId="32121" xr:uid="{00000000-0005-0000-0000-0000071C0000}"/>
    <cellStyle name="Comma 3 7 3 2 6" xfId="58603" xr:uid="{00000000-0005-0000-0000-0000081C0000}"/>
    <cellStyle name="Comma 3 7 3 3" xfId="10481" xr:uid="{00000000-0005-0000-0000-0000091C0000}"/>
    <cellStyle name="Comma 3 7 3 3 2" xfId="25629" xr:uid="{00000000-0005-0000-0000-00000A1C0000}"/>
    <cellStyle name="Comma 3 7 3 3 2 2" xfId="51597" xr:uid="{00000000-0005-0000-0000-00000B1C0000}"/>
    <cellStyle name="Comma 3 7 3 3 3" xfId="36449" xr:uid="{00000000-0005-0000-0000-00000C1C0000}"/>
    <cellStyle name="Comma 3 7 3 4" xfId="8317" xr:uid="{00000000-0005-0000-0000-00000D1C0000}"/>
    <cellStyle name="Comma 3 7 3 4 2" xfId="23465" xr:uid="{00000000-0005-0000-0000-00000E1C0000}"/>
    <cellStyle name="Comma 3 7 3 4 2 2" xfId="49433" xr:uid="{00000000-0005-0000-0000-00000F1C0000}"/>
    <cellStyle name="Comma 3 7 3 4 3" xfId="34285" xr:uid="{00000000-0005-0000-0000-0000101C0000}"/>
    <cellStyle name="Comma 3 7 3 5" xfId="19137" xr:uid="{00000000-0005-0000-0000-0000111C0000}"/>
    <cellStyle name="Comma 3 7 3 5 2" xfId="45105" xr:uid="{00000000-0005-0000-0000-0000121C0000}"/>
    <cellStyle name="Comma 3 7 3 6" xfId="14809" xr:uid="{00000000-0005-0000-0000-0000131C0000}"/>
    <cellStyle name="Comma 3 7 3 6 2" xfId="40777" xr:uid="{00000000-0005-0000-0000-0000141C0000}"/>
    <cellStyle name="Comma 3 7 3 7" xfId="3989" xr:uid="{00000000-0005-0000-0000-0000151C0000}"/>
    <cellStyle name="Comma 3 7 3 8" xfId="29957" xr:uid="{00000000-0005-0000-0000-0000161C0000}"/>
    <cellStyle name="Comma 3 7 3 9" xfId="56439" xr:uid="{00000000-0005-0000-0000-0000171C0000}"/>
    <cellStyle name="Comma 3 7 4" xfId="5071" xr:uid="{00000000-0005-0000-0000-0000181C0000}"/>
    <cellStyle name="Comma 3 7 4 2" xfId="11563" xr:uid="{00000000-0005-0000-0000-0000191C0000}"/>
    <cellStyle name="Comma 3 7 4 2 2" xfId="26711" xr:uid="{00000000-0005-0000-0000-00001A1C0000}"/>
    <cellStyle name="Comma 3 7 4 2 2 2" xfId="52679" xr:uid="{00000000-0005-0000-0000-00001B1C0000}"/>
    <cellStyle name="Comma 3 7 4 2 3" xfId="37531" xr:uid="{00000000-0005-0000-0000-00001C1C0000}"/>
    <cellStyle name="Comma 3 7 4 3" xfId="20219" xr:uid="{00000000-0005-0000-0000-00001D1C0000}"/>
    <cellStyle name="Comma 3 7 4 3 2" xfId="46187" xr:uid="{00000000-0005-0000-0000-00001E1C0000}"/>
    <cellStyle name="Comma 3 7 4 4" xfId="15891" xr:uid="{00000000-0005-0000-0000-00001F1C0000}"/>
    <cellStyle name="Comma 3 7 4 4 2" xfId="41859" xr:uid="{00000000-0005-0000-0000-0000201C0000}"/>
    <cellStyle name="Comma 3 7 4 5" xfId="31039" xr:uid="{00000000-0005-0000-0000-0000211C0000}"/>
    <cellStyle name="Comma 3 7 4 6" xfId="57521" xr:uid="{00000000-0005-0000-0000-0000221C0000}"/>
    <cellStyle name="Comma 3 7 5" xfId="9399" xr:uid="{00000000-0005-0000-0000-0000231C0000}"/>
    <cellStyle name="Comma 3 7 5 2" xfId="24547" xr:uid="{00000000-0005-0000-0000-0000241C0000}"/>
    <cellStyle name="Comma 3 7 5 2 2" xfId="50515" xr:uid="{00000000-0005-0000-0000-0000251C0000}"/>
    <cellStyle name="Comma 3 7 5 3" xfId="35367" xr:uid="{00000000-0005-0000-0000-0000261C0000}"/>
    <cellStyle name="Comma 3 7 6" xfId="7235" xr:uid="{00000000-0005-0000-0000-0000271C0000}"/>
    <cellStyle name="Comma 3 7 6 2" xfId="22383" xr:uid="{00000000-0005-0000-0000-0000281C0000}"/>
    <cellStyle name="Comma 3 7 6 2 2" xfId="48351" xr:uid="{00000000-0005-0000-0000-0000291C0000}"/>
    <cellStyle name="Comma 3 7 6 3" xfId="33203" xr:uid="{00000000-0005-0000-0000-00002A1C0000}"/>
    <cellStyle name="Comma 3 7 7" xfId="18055" xr:uid="{00000000-0005-0000-0000-00002B1C0000}"/>
    <cellStyle name="Comma 3 7 7 2" xfId="44023" xr:uid="{00000000-0005-0000-0000-00002C1C0000}"/>
    <cellStyle name="Comma 3 7 8" xfId="13727" xr:uid="{00000000-0005-0000-0000-00002D1C0000}"/>
    <cellStyle name="Comma 3 7 8 2" xfId="39695" xr:uid="{00000000-0005-0000-0000-00002E1C0000}"/>
    <cellStyle name="Comma 3 7 9" xfId="2907" xr:uid="{00000000-0005-0000-0000-00002F1C0000}"/>
    <cellStyle name="Comma 3 8" xfId="162" xr:uid="{00000000-0005-0000-0000-0000301C0000}"/>
    <cellStyle name="Comma 3 8 10" xfId="28876" xr:uid="{00000000-0005-0000-0000-0000311C0000}"/>
    <cellStyle name="Comma 3 8 11" xfId="54838" xr:uid="{00000000-0005-0000-0000-0000321C0000}"/>
    <cellStyle name="Comma 3 8 12" xfId="55358" xr:uid="{00000000-0005-0000-0000-0000331C0000}"/>
    <cellStyle name="Comma 3 8 13" xfId="957" xr:uid="{00000000-0005-0000-0000-0000341C0000}"/>
    <cellStyle name="Comma 3 8 2" xfId="1285" xr:uid="{00000000-0005-0000-0000-0000351C0000}"/>
    <cellStyle name="Comma 3 8 2 10" xfId="55899" xr:uid="{00000000-0005-0000-0000-0000361C0000}"/>
    <cellStyle name="Comma 3 8 2 2" xfId="2367" xr:uid="{00000000-0005-0000-0000-0000371C0000}"/>
    <cellStyle name="Comma 3 8 2 2 2" xfId="6695" xr:uid="{00000000-0005-0000-0000-0000381C0000}"/>
    <cellStyle name="Comma 3 8 2 2 2 2" xfId="13187" xr:uid="{00000000-0005-0000-0000-0000391C0000}"/>
    <cellStyle name="Comma 3 8 2 2 2 2 2" xfId="28335" xr:uid="{00000000-0005-0000-0000-00003A1C0000}"/>
    <cellStyle name="Comma 3 8 2 2 2 2 2 2" xfId="54303" xr:uid="{00000000-0005-0000-0000-00003B1C0000}"/>
    <cellStyle name="Comma 3 8 2 2 2 2 3" xfId="39155" xr:uid="{00000000-0005-0000-0000-00003C1C0000}"/>
    <cellStyle name="Comma 3 8 2 2 2 3" xfId="21843" xr:uid="{00000000-0005-0000-0000-00003D1C0000}"/>
    <cellStyle name="Comma 3 8 2 2 2 3 2" xfId="47811" xr:uid="{00000000-0005-0000-0000-00003E1C0000}"/>
    <cellStyle name="Comma 3 8 2 2 2 4" xfId="17515" xr:uid="{00000000-0005-0000-0000-00003F1C0000}"/>
    <cellStyle name="Comma 3 8 2 2 2 4 2" xfId="43483" xr:uid="{00000000-0005-0000-0000-0000401C0000}"/>
    <cellStyle name="Comma 3 8 2 2 2 5" xfId="32663" xr:uid="{00000000-0005-0000-0000-0000411C0000}"/>
    <cellStyle name="Comma 3 8 2 2 2 6" xfId="59145" xr:uid="{00000000-0005-0000-0000-0000421C0000}"/>
    <cellStyle name="Comma 3 8 2 2 3" xfId="11023" xr:uid="{00000000-0005-0000-0000-0000431C0000}"/>
    <cellStyle name="Comma 3 8 2 2 3 2" xfId="26171" xr:uid="{00000000-0005-0000-0000-0000441C0000}"/>
    <cellStyle name="Comma 3 8 2 2 3 2 2" xfId="52139" xr:uid="{00000000-0005-0000-0000-0000451C0000}"/>
    <cellStyle name="Comma 3 8 2 2 3 3" xfId="36991" xr:uid="{00000000-0005-0000-0000-0000461C0000}"/>
    <cellStyle name="Comma 3 8 2 2 4" xfId="8859" xr:uid="{00000000-0005-0000-0000-0000471C0000}"/>
    <cellStyle name="Comma 3 8 2 2 4 2" xfId="24007" xr:uid="{00000000-0005-0000-0000-0000481C0000}"/>
    <cellStyle name="Comma 3 8 2 2 4 2 2" xfId="49975" xr:uid="{00000000-0005-0000-0000-0000491C0000}"/>
    <cellStyle name="Comma 3 8 2 2 4 3" xfId="34827" xr:uid="{00000000-0005-0000-0000-00004A1C0000}"/>
    <cellStyle name="Comma 3 8 2 2 5" xfId="19679" xr:uid="{00000000-0005-0000-0000-00004B1C0000}"/>
    <cellStyle name="Comma 3 8 2 2 5 2" xfId="45647" xr:uid="{00000000-0005-0000-0000-00004C1C0000}"/>
    <cellStyle name="Comma 3 8 2 2 6" xfId="15351" xr:uid="{00000000-0005-0000-0000-00004D1C0000}"/>
    <cellStyle name="Comma 3 8 2 2 6 2" xfId="41319" xr:uid="{00000000-0005-0000-0000-00004E1C0000}"/>
    <cellStyle name="Comma 3 8 2 2 7" xfId="4531" xr:uid="{00000000-0005-0000-0000-00004F1C0000}"/>
    <cellStyle name="Comma 3 8 2 2 8" xfId="30499" xr:uid="{00000000-0005-0000-0000-0000501C0000}"/>
    <cellStyle name="Comma 3 8 2 2 9" xfId="56981" xr:uid="{00000000-0005-0000-0000-0000511C0000}"/>
    <cellStyle name="Comma 3 8 2 3" xfId="5613" xr:uid="{00000000-0005-0000-0000-0000521C0000}"/>
    <cellStyle name="Comma 3 8 2 3 2" xfId="12105" xr:uid="{00000000-0005-0000-0000-0000531C0000}"/>
    <cellStyle name="Comma 3 8 2 3 2 2" xfId="27253" xr:uid="{00000000-0005-0000-0000-0000541C0000}"/>
    <cellStyle name="Comma 3 8 2 3 2 2 2" xfId="53221" xr:uid="{00000000-0005-0000-0000-0000551C0000}"/>
    <cellStyle name="Comma 3 8 2 3 2 3" xfId="38073" xr:uid="{00000000-0005-0000-0000-0000561C0000}"/>
    <cellStyle name="Comma 3 8 2 3 3" xfId="20761" xr:uid="{00000000-0005-0000-0000-0000571C0000}"/>
    <cellStyle name="Comma 3 8 2 3 3 2" xfId="46729" xr:uid="{00000000-0005-0000-0000-0000581C0000}"/>
    <cellStyle name="Comma 3 8 2 3 4" xfId="16433" xr:uid="{00000000-0005-0000-0000-0000591C0000}"/>
    <cellStyle name="Comma 3 8 2 3 4 2" xfId="42401" xr:uid="{00000000-0005-0000-0000-00005A1C0000}"/>
    <cellStyle name="Comma 3 8 2 3 5" xfId="31581" xr:uid="{00000000-0005-0000-0000-00005B1C0000}"/>
    <cellStyle name="Comma 3 8 2 3 6" xfId="58063" xr:uid="{00000000-0005-0000-0000-00005C1C0000}"/>
    <cellStyle name="Comma 3 8 2 4" xfId="9941" xr:uid="{00000000-0005-0000-0000-00005D1C0000}"/>
    <cellStyle name="Comma 3 8 2 4 2" xfId="25089" xr:uid="{00000000-0005-0000-0000-00005E1C0000}"/>
    <cellStyle name="Comma 3 8 2 4 2 2" xfId="51057" xr:uid="{00000000-0005-0000-0000-00005F1C0000}"/>
    <cellStyle name="Comma 3 8 2 4 3" xfId="35909" xr:uid="{00000000-0005-0000-0000-0000601C0000}"/>
    <cellStyle name="Comma 3 8 2 5" xfId="7777" xr:uid="{00000000-0005-0000-0000-0000611C0000}"/>
    <cellStyle name="Comma 3 8 2 5 2" xfId="22925" xr:uid="{00000000-0005-0000-0000-0000621C0000}"/>
    <cellStyle name="Comma 3 8 2 5 2 2" xfId="48893" xr:uid="{00000000-0005-0000-0000-0000631C0000}"/>
    <cellStyle name="Comma 3 8 2 5 3" xfId="33745" xr:uid="{00000000-0005-0000-0000-0000641C0000}"/>
    <cellStyle name="Comma 3 8 2 6" xfId="18597" xr:uid="{00000000-0005-0000-0000-0000651C0000}"/>
    <cellStyle name="Comma 3 8 2 6 2" xfId="44565" xr:uid="{00000000-0005-0000-0000-0000661C0000}"/>
    <cellStyle name="Comma 3 8 2 7" xfId="14269" xr:uid="{00000000-0005-0000-0000-0000671C0000}"/>
    <cellStyle name="Comma 3 8 2 7 2" xfId="40237" xr:uid="{00000000-0005-0000-0000-0000681C0000}"/>
    <cellStyle name="Comma 3 8 2 8" xfId="3449" xr:uid="{00000000-0005-0000-0000-0000691C0000}"/>
    <cellStyle name="Comma 3 8 2 9" xfId="29417" xr:uid="{00000000-0005-0000-0000-00006A1C0000}"/>
    <cellStyle name="Comma 3 8 3" xfId="1826" xr:uid="{00000000-0005-0000-0000-00006B1C0000}"/>
    <cellStyle name="Comma 3 8 3 2" xfId="6154" xr:uid="{00000000-0005-0000-0000-00006C1C0000}"/>
    <cellStyle name="Comma 3 8 3 2 2" xfId="12646" xr:uid="{00000000-0005-0000-0000-00006D1C0000}"/>
    <cellStyle name="Comma 3 8 3 2 2 2" xfId="27794" xr:uid="{00000000-0005-0000-0000-00006E1C0000}"/>
    <cellStyle name="Comma 3 8 3 2 2 2 2" xfId="53762" xr:uid="{00000000-0005-0000-0000-00006F1C0000}"/>
    <cellStyle name="Comma 3 8 3 2 2 3" xfId="38614" xr:uid="{00000000-0005-0000-0000-0000701C0000}"/>
    <cellStyle name="Comma 3 8 3 2 3" xfId="21302" xr:uid="{00000000-0005-0000-0000-0000711C0000}"/>
    <cellStyle name="Comma 3 8 3 2 3 2" xfId="47270" xr:uid="{00000000-0005-0000-0000-0000721C0000}"/>
    <cellStyle name="Comma 3 8 3 2 4" xfId="16974" xr:uid="{00000000-0005-0000-0000-0000731C0000}"/>
    <cellStyle name="Comma 3 8 3 2 4 2" xfId="42942" xr:uid="{00000000-0005-0000-0000-0000741C0000}"/>
    <cellStyle name="Comma 3 8 3 2 5" xfId="32122" xr:uid="{00000000-0005-0000-0000-0000751C0000}"/>
    <cellStyle name="Comma 3 8 3 2 6" xfId="58604" xr:uid="{00000000-0005-0000-0000-0000761C0000}"/>
    <cellStyle name="Comma 3 8 3 3" xfId="10482" xr:uid="{00000000-0005-0000-0000-0000771C0000}"/>
    <cellStyle name="Comma 3 8 3 3 2" xfId="25630" xr:uid="{00000000-0005-0000-0000-0000781C0000}"/>
    <cellStyle name="Comma 3 8 3 3 2 2" xfId="51598" xr:uid="{00000000-0005-0000-0000-0000791C0000}"/>
    <cellStyle name="Comma 3 8 3 3 3" xfId="36450" xr:uid="{00000000-0005-0000-0000-00007A1C0000}"/>
    <cellStyle name="Comma 3 8 3 4" xfId="8318" xr:uid="{00000000-0005-0000-0000-00007B1C0000}"/>
    <cellStyle name="Comma 3 8 3 4 2" xfId="23466" xr:uid="{00000000-0005-0000-0000-00007C1C0000}"/>
    <cellStyle name="Comma 3 8 3 4 2 2" xfId="49434" xr:uid="{00000000-0005-0000-0000-00007D1C0000}"/>
    <cellStyle name="Comma 3 8 3 4 3" xfId="34286" xr:uid="{00000000-0005-0000-0000-00007E1C0000}"/>
    <cellStyle name="Comma 3 8 3 5" xfId="19138" xr:uid="{00000000-0005-0000-0000-00007F1C0000}"/>
    <cellStyle name="Comma 3 8 3 5 2" xfId="45106" xr:uid="{00000000-0005-0000-0000-0000801C0000}"/>
    <cellStyle name="Comma 3 8 3 6" xfId="14810" xr:uid="{00000000-0005-0000-0000-0000811C0000}"/>
    <cellStyle name="Comma 3 8 3 6 2" xfId="40778" xr:uid="{00000000-0005-0000-0000-0000821C0000}"/>
    <cellStyle name="Comma 3 8 3 7" xfId="3990" xr:uid="{00000000-0005-0000-0000-0000831C0000}"/>
    <cellStyle name="Comma 3 8 3 8" xfId="29958" xr:uid="{00000000-0005-0000-0000-0000841C0000}"/>
    <cellStyle name="Comma 3 8 3 9" xfId="56440" xr:uid="{00000000-0005-0000-0000-0000851C0000}"/>
    <cellStyle name="Comma 3 8 4" xfId="5072" xr:uid="{00000000-0005-0000-0000-0000861C0000}"/>
    <cellStyle name="Comma 3 8 4 2" xfId="11564" xr:uid="{00000000-0005-0000-0000-0000871C0000}"/>
    <cellStyle name="Comma 3 8 4 2 2" xfId="26712" xr:uid="{00000000-0005-0000-0000-0000881C0000}"/>
    <cellStyle name="Comma 3 8 4 2 2 2" xfId="52680" xr:uid="{00000000-0005-0000-0000-0000891C0000}"/>
    <cellStyle name="Comma 3 8 4 2 3" xfId="37532" xr:uid="{00000000-0005-0000-0000-00008A1C0000}"/>
    <cellStyle name="Comma 3 8 4 3" xfId="20220" xr:uid="{00000000-0005-0000-0000-00008B1C0000}"/>
    <cellStyle name="Comma 3 8 4 3 2" xfId="46188" xr:uid="{00000000-0005-0000-0000-00008C1C0000}"/>
    <cellStyle name="Comma 3 8 4 4" xfId="15892" xr:uid="{00000000-0005-0000-0000-00008D1C0000}"/>
    <cellStyle name="Comma 3 8 4 4 2" xfId="41860" xr:uid="{00000000-0005-0000-0000-00008E1C0000}"/>
    <cellStyle name="Comma 3 8 4 5" xfId="31040" xr:uid="{00000000-0005-0000-0000-00008F1C0000}"/>
    <cellStyle name="Comma 3 8 4 6" xfId="57522" xr:uid="{00000000-0005-0000-0000-0000901C0000}"/>
    <cellStyle name="Comma 3 8 5" xfId="9400" xr:uid="{00000000-0005-0000-0000-0000911C0000}"/>
    <cellStyle name="Comma 3 8 5 2" xfId="24548" xr:uid="{00000000-0005-0000-0000-0000921C0000}"/>
    <cellStyle name="Comma 3 8 5 2 2" xfId="50516" xr:uid="{00000000-0005-0000-0000-0000931C0000}"/>
    <cellStyle name="Comma 3 8 5 3" xfId="35368" xr:uid="{00000000-0005-0000-0000-0000941C0000}"/>
    <cellStyle name="Comma 3 8 6" xfId="7236" xr:uid="{00000000-0005-0000-0000-0000951C0000}"/>
    <cellStyle name="Comma 3 8 6 2" xfId="22384" xr:uid="{00000000-0005-0000-0000-0000961C0000}"/>
    <cellStyle name="Comma 3 8 6 2 2" xfId="48352" xr:uid="{00000000-0005-0000-0000-0000971C0000}"/>
    <cellStyle name="Comma 3 8 6 3" xfId="33204" xr:uid="{00000000-0005-0000-0000-0000981C0000}"/>
    <cellStyle name="Comma 3 8 7" xfId="18056" xr:uid="{00000000-0005-0000-0000-0000991C0000}"/>
    <cellStyle name="Comma 3 8 7 2" xfId="44024" xr:uid="{00000000-0005-0000-0000-00009A1C0000}"/>
    <cellStyle name="Comma 3 8 8" xfId="13728" xr:uid="{00000000-0005-0000-0000-00009B1C0000}"/>
    <cellStyle name="Comma 3 8 8 2" xfId="39696" xr:uid="{00000000-0005-0000-0000-00009C1C0000}"/>
    <cellStyle name="Comma 3 8 9" xfId="2908" xr:uid="{00000000-0005-0000-0000-00009D1C0000}"/>
    <cellStyle name="Comma 3 9" xfId="163" xr:uid="{00000000-0005-0000-0000-00009E1C0000}"/>
    <cellStyle name="Comma 3 9 10" xfId="28877" xr:uid="{00000000-0005-0000-0000-00009F1C0000}"/>
    <cellStyle name="Comma 3 9 11" xfId="54839" xr:uid="{00000000-0005-0000-0000-0000A01C0000}"/>
    <cellStyle name="Comma 3 9 12" xfId="55359" xr:uid="{00000000-0005-0000-0000-0000A11C0000}"/>
    <cellStyle name="Comma 3 9 13" xfId="997" xr:uid="{00000000-0005-0000-0000-0000A21C0000}"/>
    <cellStyle name="Comma 3 9 2" xfId="1286" xr:uid="{00000000-0005-0000-0000-0000A31C0000}"/>
    <cellStyle name="Comma 3 9 2 10" xfId="55900" xr:uid="{00000000-0005-0000-0000-0000A41C0000}"/>
    <cellStyle name="Comma 3 9 2 2" xfId="2368" xr:uid="{00000000-0005-0000-0000-0000A51C0000}"/>
    <cellStyle name="Comma 3 9 2 2 2" xfId="6696" xr:uid="{00000000-0005-0000-0000-0000A61C0000}"/>
    <cellStyle name="Comma 3 9 2 2 2 2" xfId="13188" xr:uid="{00000000-0005-0000-0000-0000A71C0000}"/>
    <cellStyle name="Comma 3 9 2 2 2 2 2" xfId="28336" xr:uid="{00000000-0005-0000-0000-0000A81C0000}"/>
    <cellStyle name="Comma 3 9 2 2 2 2 2 2" xfId="54304" xr:uid="{00000000-0005-0000-0000-0000A91C0000}"/>
    <cellStyle name="Comma 3 9 2 2 2 2 3" xfId="39156" xr:uid="{00000000-0005-0000-0000-0000AA1C0000}"/>
    <cellStyle name="Comma 3 9 2 2 2 3" xfId="21844" xr:uid="{00000000-0005-0000-0000-0000AB1C0000}"/>
    <cellStyle name="Comma 3 9 2 2 2 3 2" xfId="47812" xr:uid="{00000000-0005-0000-0000-0000AC1C0000}"/>
    <cellStyle name="Comma 3 9 2 2 2 4" xfId="17516" xr:uid="{00000000-0005-0000-0000-0000AD1C0000}"/>
    <cellStyle name="Comma 3 9 2 2 2 4 2" xfId="43484" xr:uid="{00000000-0005-0000-0000-0000AE1C0000}"/>
    <cellStyle name="Comma 3 9 2 2 2 5" xfId="32664" xr:uid="{00000000-0005-0000-0000-0000AF1C0000}"/>
    <cellStyle name="Comma 3 9 2 2 2 6" xfId="59146" xr:uid="{00000000-0005-0000-0000-0000B01C0000}"/>
    <cellStyle name="Comma 3 9 2 2 3" xfId="11024" xr:uid="{00000000-0005-0000-0000-0000B11C0000}"/>
    <cellStyle name="Comma 3 9 2 2 3 2" xfId="26172" xr:uid="{00000000-0005-0000-0000-0000B21C0000}"/>
    <cellStyle name="Comma 3 9 2 2 3 2 2" xfId="52140" xr:uid="{00000000-0005-0000-0000-0000B31C0000}"/>
    <cellStyle name="Comma 3 9 2 2 3 3" xfId="36992" xr:uid="{00000000-0005-0000-0000-0000B41C0000}"/>
    <cellStyle name="Comma 3 9 2 2 4" xfId="8860" xr:uid="{00000000-0005-0000-0000-0000B51C0000}"/>
    <cellStyle name="Comma 3 9 2 2 4 2" xfId="24008" xr:uid="{00000000-0005-0000-0000-0000B61C0000}"/>
    <cellStyle name="Comma 3 9 2 2 4 2 2" xfId="49976" xr:uid="{00000000-0005-0000-0000-0000B71C0000}"/>
    <cellStyle name="Comma 3 9 2 2 4 3" xfId="34828" xr:uid="{00000000-0005-0000-0000-0000B81C0000}"/>
    <cellStyle name="Comma 3 9 2 2 5" xfId="19680" xr:uid="{00000000-0005-0000-0000-0000B91C0000}"/>
    <cellStyle name="Comma 3 9 2 2 5 2" xfId="45648" xr:uid="{00000000-0005-0000-0000-0000BA1C0000}"/>
    <cellStyle name="Comma 3 9 2 2 6" xfId="15352" xr:uid="{00000000-0005-0000-0000-0000BB1C0000}"/>
    <cellStyle name="Comma 3 9 2 2 6 2" xfId="41320" xr:uid="{00000000-0005-0000-0000-0000BC1C0000}"/>
    <cellStyle name="Comma 3 9 2 2 7" xfId="4532" xr:uid="{00000000-0005-0000-0000-0000BD1C0000}"/>
    <cellStyle name="Comma 3 9 2 2 8" xfId="30500" xr:uid="{00000000-0005-0000-0000-0000BE1C0000}"/>
    <cellStyle name="Comma 3 9 2 2 9" xfId="56982" xr:uid="{00000000-0005-0000-0000-0000BF1C0000}"/>
    <cellStyle name="Comma 3 9 2 3" xfId="5614" xr:uid="{00000000-0005-0000-0000-0000C01C0000}"/>
    <cellStyle name="Comma 3 9 2 3 2" xfId="12106" xr:uid="{00000000-0005-0000-0000-0000C11C0000}"/>
    <cellStyle name="Comma 3 9 2 3 2 2" xfId="27254" xr:uid="{00000000-0005-0000-0000-0000C21C0000}"/>
    <cellStyle name="Comma 3 9 2 3 2 2 2" xfId="53222" xr:uid="{00000000-0005-0000-0000-0000C31C0000}"/>
    <cellStyle name="Comma 3 9 2 3 2 3" xfId="38074" xr:uid="{00000000-0005-0000-0000-0000C41C0000}"/>
    <cellStyle name="Comma 3 9 2 3 3" xfId="20762" xr:uid="{00000000-0005-0000-0000-0000C51C0000}"/>
    <cellStyle name="Comma 3 9 2 3 3 2" xfId="46730" xr:uid="{00000000-0005-0000-0000-0000C61C0000}"/>
    <cellStyle name="Comma 3 9 2 3 4" xfId="16434" xr:uid="{00000000-0005-0000-0000-0000C71C0000}"/>
    <cellStyle name="Comma 3 9 2 3 4 2" xfId="42402" xr:uid="{00000000-0005-0000-0000-0000C81C0000}"/>
    <cellStyle name="Comma 3 9 2 3 5" xfId="31582" xr:uid="{00000000-0005-0000-0000-0000C91C0000}"/>
    <cellStyle name="Comma 3 9 2 3 6" xfId="58064" xr:uid="{00000000-0005-0000-0000-0000CA1C0000}"/>
    <cellStyle name="Comma 3 9 2 4" xfId="9942" xr:uid="{00000000-0005-0000-0000-0000CB1C0000}"/>
    <cellStyle name="Comma 3 9 2 4 2" xfId="25090" xr:uid="{00000000-0005-0000-0000-0000CC1C0000}"/>
    <cellStyle name="Comma 3 9 2 4 2 2" xfId="51058" xr:uid="{00000000-0005-0000-0000-0000CD1C0000}"/>
    <cellStyle name="Comma 3 9 2 4 3" xfId="35910" xr:uid="{00000000-0005-0000-0000-0000CE1C0000}"/>
    <cellStyle name="Comma 3 9 2 5" xfId="7778" xr:uid="{00000000-0005-0000-0000-0000CF1C0000}"/>
    <cellStyle name="Comma 3 9 2 5 2" xfId="22926" xr:uid="{00000000-0005-0000-0000-0000D01C0000}"/>
    <cellStyle name="Comma 3 9 2 5 2 2" xfId="48894" xr:uid="{00000000-0005-0000-0000-0000D11C0000}"/>
    <cellStyle name="Comma 3 9 2 5 3" xfId="33746" xr:uid="{00000000-0005-0000-0000-0000D21C0000}"/>
    <cellStyle name="Comma 3 9 2 6" xfId="18598" xr:uid="{00000000-0005-0000-0000-0000D31C0000}"/>
    <cellStyle name="Comma 3 9 2 6 2" xfId="44566" xr:uid="{00000000-0005-0000-0000-0000D41C0000}"/>
    <cellStyle name="Comma 3 9 2 7" xfId="14270" xr:uid="{00000000-0005-0000-0000-0000D51C0000}"/>
    <cellStyle name="Comma 3 9 2 7 2" xfId="40238" xr:uid="{00000000-0005-0000-0000-0000D61C0000}"/>
    <cellStyle name="Comma 3 9 2 8" xfId="3450" xr:uid="{00000000-0005-0000-0000-0000D71C0000}"/>
    <cellStyle name="Comma 3 9 2 9" xfId="29418" xr:uid="{00000000-0005-0000-0000-0000D81C0000}"/>
    <cellStyle name="Comma 3 9 3" xfId="1827" xr:uid="{00000000-0005-0000-0000-0000D91C0000}"/>
    <cellStyle name="Comma 3 9 3 2" xfId="6155" xr:uid="{00000000-0005-0000-0000-0000DA1C0000}"/>
    <cellStyle name="Comma 3 9 3 2 2" xfId="12647" xr:uid="{00000000-0005-0000-0000-0000DB1C0000}"/>
    <cellStyle name="Comma 3 9 3 2 2 2" xfId="27795" xr:uid="{00000000-0005-0000-0000-0000DC1C0000}"/>
    <cellStyle name="Comma 3 9 3 2 2 2 2" xfId="53763" xr:uid="{00000000-0005-0000-0000-0000DD1C0000}"/>
    <cellStyle name="Comma 3 9 3 2 2 3" xfId="38615" xr:uid="{00000000-0005-0000-0000-0000DE1C0000}"/>
    <cellStyle name="Comma 3 9 3 2 3" xfId="21303" xr:uid="{00000000-0005-0000-0000-0000DF1C0000}"/>
    <cellStyle name="Comma 3 9 3 2 3 2" xfId="47271" xr:uid="{00000000-0005-0000-0000-0000E01C0000}"/>
    <cellStyle name="Comma 3 9 3 2 4" xfId="16975" xr:uid="{00000000-0005-0000-0000-0000E11C0000}"/>
    <cellStyle name="Comma 3 9 3 2 4 2" xfId="42943" xr:uid="{00000000-0005-0000-0000-0000E21C0000}"/>
    <cellStyle name="Comma 3 9 3 2 5" xfId="32123" xr:uid="{00000000-0005-0000-0000-0000E31C0000}"/>
    <cellStyle name="Comma 3 9 3 2 6" xfId="58605" xr:uid="{00000000-0005-0000-0000-0000E41C0000}"/>
    <cellStyle name="Comma 3 9 3 3" xfId="10483" xr:uid="{00000000-0005-0000-0000-0000E51C0000}"/>
    <cellStyle name="Comma 3 9 3 3 2" xfId="25631" xr:uid="{00000000-0005-0000-0000-0000E61C0000}"/>
    <cellStyle name="Comma 3 9 3 3 2 2" xfId="51599" xr:uid="{00000000-0005-0000-0000-0000E71C0000}"/>
    <cellStyle name="Comma 3 9 3 3 3" xfId="36451" xr:uid="{00000000-0005-0000-0000-0000E81C0000}"/>
    <cellStyle name="Comma 3 9 3 4" xfId="8319" xr:uid="{00000000-0005-0000-0000-0000E91C0000}"/>
    <cellStyle name="Comma 3 9 3 4 2" xfId="23467" xr:uid="{00000000-0005-0000-0000-0000EA1C0000}"/>
    <cellStyle name="Comma 3 9 3 4 2 2" xfId="49435" xr:uid="{00000000-0005-0000-0000-0000EB1C0000}"/>
    <cellStyle name="Comma 3 9 3 4 3" xfId="34287" xr:uid="{00000000-0005-0000-0000-0000EC1C0000}"/>
    <cellStyle name="Comma 3 9 3 5" xfId="19139" xr:uid="{00000000-0005-0000-0000-0000ED1C0000}"/>
    <cellStyle name="Comma 3 9 3 5 2" xfId="45107" xr:uid="{00000000-0005-0000-0000-0000EE1C0000}"/>
    <cellStyle name="Comma 3 9 3 6" xfId="14811" xr:uid="{00000000-0005-0000-0000-0000EF1C0000}"/>
    <cellStyle name="Comma 3 9 3 6 2" xfId="40779" xr:uid="{00000000-0005-0000-0000-0000F01C0000}"/>
    <cellStyle name="Comma 3 9 3 7" xfId="3991" xr:uid="{00000000-0005-0000-0000-0000F11C0000}"/>
    <cellStyle name="Comma 3 9 3 8" xfId="29959" xr:uid="{00000000-0005-0000-0000-0000F21C0000}"/>
    <cellStyle name="Comma 3 9 3 9" xfId="56441" xr:uid="{00000000-0005-0000-0000-0000F31C0000}"/>
    <cellStyle name="Comma 3 9 4" xfId="5073" xr:uid="{00000000-0005-0000-0000-0000F41C0000}"/>
    <cellStyle name="Comma 3 9 4 2" xfId="11565" xr:uid="{00000000-0005-0000-0000-0000F51C0000}"/>
    <cellStyle name="Comma 3 9 4 2 2" xfId="26713" xr:uid="{00000000-0005-0000-0000-0000F61C0000}"/>
    <cellStyle name="Comma 3 9 4 2 2 2" xfId="52681" xr:uid="{00000000-0005-0000-0000-0000F71C0000}"/>
    <cellStyle name="Comma 3 9 4 2 3" xfId="37533" xr:uid="{00000000-0005-0000-0000-0000F81C0000}"/>
    <cellStyle name="Comma 3 9 4 3" xfId="20221" xr:uid="{00000000-0005-0000-0000-0000F91C0000}"/>
    <cellStyle name="Comma 3 9 4 3 2" xfId="46189" xr:uid="{00000000-0005-0000-0000-0000FA1C0000}"/>
    <cellStyle name="Comma 3 9 4 4" xfId="15893" xr:uid="{00000000-0005-0000-0000-0000FB1C0000}"/>
    <cellStyle name="Comma 3 9 4 4 2" xfId="41861" xr:uid="{00000000-0005-0000-0000-0000FC1C0000}"/>
    <cellStyle name="Comma 3 9 4 5" xfId="31041" xr:uid="{00000000-0005-0000-0000-0000FD1C0000}"/>
    <cellStyle name="Comma 3 9 4 6" xfId="57523" xr:uid="{00000000-0005-0000-0000-0000FE1C0000}"/>
    <cellStyle name="Comma 3 9 5" xfId="9401" xr:uid="{00000000-0005-0000-0000-0000FF1C0000}"/>
    <cellStyle name="Comma 3 9 5 2" xfId="24549" xr:uid="{00000000-0005-0000-0000-0000001D0000}"/>
    <cellStyle name="Comma 3 9 5 2 2" xfId="50517" xr:uid="{00000000-0005-0000-0000-0000011D0000}"/>
    <cellStyle name="Comma 3 9 5 3" xfId="35369" xr:uid="{00000000-0005-0000-0000-0000021D0000}"/>
    <cellStyle name="Comma 3 9 6" xfId="7237" xr:uid="{00000000-0005-0000-0000-0000031D0000}"/>
    <cellStyle name="Comma 3 9 6 2" xfId="22385" xr:uid="{00000000-0005-0000-0000-0000041D0000}"/>
    <cellStyle name="Comma 3 9 6 2 2" xfId="48353" xr:uid="{00000000-0005-0000-0000-0000051D0000}"/>
    <cellStyle name="Comma 3 9 6 3" xfId="33205" xr:uid="{00000000-0005-0000-0000-0000061D0000}"/>
    <cellStyle name="Comma 3 9 7" xfId="18057" xr:uid="{00000000-0005-0000-0000-0000071D0000}"/>
    <cellStyle name="Comma 3 9 7 2" xfId="44025" xr:uid="{00000000-0005-0000-0000-0000081D0000}"/>
    <cellStyle name="Comma 3 9 8" xfId="13729" xr:uid="{00000000-0005-0000-0000-0000091D0000}"/>
    <cellStyle name="Comma 3 9 8 2" xfId="39697" xr:uid="{00000000-0005-0000-0000-00000A1D0000}"/>
    <cellStyle name="Comma 3 9 9" xfId="2909" xr:uid="{00000000-0005-0000-0000-00000B1D0000}"/>
    <cellStyle name="Comma 4" xfId="164" xr:uid="{00000000-0005-0000-0000-00000C1D0000}"/>
    <cellStyle name="Comma 4 10" xfId="165" xr:uid="{00000000-0005-0000-0000-00000D1D0000}"/>
    <cellStyle name="Comma 4 10 10" xfId="28879" xr:uid="{00000000-0005-0000-0000-00000E1D0000}"/>
    <cellStyle name="Comma 4 10 11" xfId="54841" xr:uid="{00000000-0005-0000-0000-00000F1D0000}"/>
    <cellStyle name="Comma 4 10 12" xfId="55361" xr:uid="{00000000-0005-0000-0000-0000101D0000}"/>
    <cellStyle name="Comma 4 10 13" xfId="1040" xr:uid="{00000000-0005-0000-0000-0000111D0000}"/>
    <cellStyle name="Comma 4 10 2" xfId="1288" xr:uid="{00000000-0005-0000-0000-0000121D0000}"/>
    <cellStyle name="Comma 4 10 2 10" xfId="55902" xr:uid="{00000000-0005-0000-0000-0000131D0000}"/>
    <cellStyle name="Comma 4 10 2 2" xfId="2370" xr:uid="{00000000-0005-0000-0000-0000141D0000}"/>
    <cellStyle name="Comma 4 10 2 2 2" xfId="6698" xr:uid="{00000000-0005-0000-0000-0000151D0000}"/>
    <cellStyle name="Comma 4 10 2 2 2 2" xfId="13190" xr:uid="{00000000-0005-0000-0000-0000161D0000}"/>
    <cellStyle name="Comma 4 10 2 2 2 2 2" xfId="28338" xr:uid="{00000000-0005-0000-0000-0000171D0000}"/>
    <cellStyle name="Comma 4 10 2 2 2 2 2 2" xfId="54306" xr:uid="{00000000-0005-0000-0000-0000181D0000}"/>
    <cellStyle name="Comma 4 10 2 2 2 2 3" xfId="39158" xr:uid="{00000000-0005-0000-0000-0000191D0000}"/>
    <cellStyle name="Comma 4 10 2 2 2 3" xfId="21846" xr:uid="{00000000-0005-0000-0000-00001A1D0000}"/>
    <cellStyle name="Comma 4 10 2 2 2 3 2" xfId="47814" xr:uid="{00000000-0005-0000-0000-00001B1D0000}"/>
    <cellStyle name="Comma 4 10 2 2 2 4" xfId="17518" xr:uid="{00000000-0005-0000-0000-00001C1D0000}"/>
    <cellStyle name="Comma 4 10 2 2 2 4 2" xfId="43486" xr:uid="{00000000-0005-0000-0000-00001D1D0000}"/>
    <cellStyle name="Comma 4 10 2 2 2 5" xfId="32666" xr:uid="{00000000-0005-0000-0000-00001E1D0000}"/>
    <cellStyle name="Comma 4 10 2 2 2 6" xfId="59148" xr:uid="{00000000-0005-0000-0000-00001F1D0000}"/>
    <cellStyle name="Comma 4 10 2 2 3" xfId="11026" xr:uid="{00000000-0005-0000-0000-0000201D0000}"/>
    <cellStyle name="Comma 4 10 2 2 3 2" xfId="26174" xr:uid="{00000000-0005-0000-0000-0000211D0000}"/>
    <cellStyle name="Comma 4 10 2 2 3 2 2" xfId="52142" xr:uid="{00000000-0005-0000-0000-0000221D0000}"/>
    <cellStyle name="Comma 4 10 2 2 3 3" xfId="36994" xr:uid="{00000000-0005-0000-0000-0000231D0000}"/>
    <cellStyle name="Comma 4 10 2 2 4" xfId="8862" xr:uid="{00000000-0005-0000-0000-0000241D0000}"/>
    <cellStyle name="Comma 4 10 2 2 4 2" xfId="24010" xr:uid="{00000000-0005-0000-0000-0000251D0000}"/>
    <cellStyle name="Comma 4 10 2 2 4 2 2" xfId="49978" xr:uid="{00000000-0005-0000-0000-0000261D0000}"/>
    <cellStyle name="Comma 4 10 2 2 4 3" xfId="34830" xr:uid="{00000000-0005-0000-0000-0000271D0000}"/>
    <cellStyle name="Comma 4 10 2 2 5" xfId="19682" xr:uid="{00000000-0005-0000-0000-0000281D0000}"/>
    <cellStyle name="Comma 4 10 2 2 5 2" xfId="45650" xr:uid="{00000000-0005-0000-0000-0000291D0000}"/>
    <cellStyle name="Comma 4 10 2 2 6" xfId="15354" xr:uid="{00000000-0005-0000-0000-00002A1D0000}"/>
    <cellStyle name="Comma 4 10 2 2 6 2" xfId="41322" xr:uid="{00000000-0005-0000-0000-00002B1D0000}"/>
    <cellStyle name="Comma 4 10 2 2 7" xfId="4534" xr:uid="{00000000-0005-0000-0000-00002C1D0000}"/>
    <cellStyle name="Comma 4 10 2 2 8" xfId="30502" xr:uid="{00000000-0005-0000-0000-00002D1D0000}"/>
    <cellStyle name="Comma 4 10 2 2 9" xfId="56984" xr:uid="{00000000-0005-0000-0000-00002E1D0000}"/>
    <cellStyle name="Comma 4 10 2 3" xfId="5616" xr:uid="{00000000-0005-0000-0000-00002F1D0000}"/>
    <cellStyle name="Comma 4 10 2 3 2" xfId="12108" xr:uid="{00000000-0005-0000-0000-0000301D0000}"/>
    <cellStyle name="Comma 4 10 2 3 2 2" xfId="27256" xr:uid="{00000000-0005-0000-0000-0000311D0000}"/>
    <cellStyle name="Comma 4 10 2 3 2 2 2" xfId="53224" xr:uid="{00000000-0005-0000-0000-0000321D0000}"/>
    <cellStyle name="Comma 4 10 2 3 2 3" xfId="38076" xr:uid="{00000000-0005-0000-0000-0000331D0000}"/>
    <cellStyle name="Comma 4 10 2 3 3" xfId="20764" xr:uid="{00000000-0005-0000-0000-0000341D0000}"/>
    <cellStyle name="Comma 4 10 2 3 3 2" xfId="46732" xr:uid="{00000000-0005-0000-0000-0000351D0000}"/>
    <cellStyle name="Comma 4 10 2 3 4" xfId="16436" xr:uid="{00000000-0005-0000-0000-0000361D0000}"/>
    <cellStyle name="Comma 4 10 2 3 4 2" xfId="42404" xr:uid="{00000000-0005-0000-0000-0000371D0000}"/>
    <cellStyle name="Comma 4 10 2 3 5" xfId="31584" xr:uid="{00000000-0005-0000-0000-0000381D0000}"/>
    <cellStyle name="Comma 4 10 2 3 6" xfId="58066" xr:uid="{00000000-0005-0000-0000-0000391D0000}"/>
    <cellStyle name="Comma 4 10 2 4" xfId="9944" xr:uid="{00000000-0005-0000-0000-00003A1D0000}"/>
    <cellStyle name="Comma 4 10 2 4 2" xfId="25092" xr:uid="{00000000-0005-0000-0000-00003B1D0000}"/>
    <cellStyle name="Comma 4 10 2 4 2 2" xfId="51060" xr:uid="{00000000-0005-0000-0000-00003C1D0000}"/>
    <cellStyle name="Comma 4 10 2 4 3" xfId="35912" xr:uid="{00000000-0005-0000-0000-00003D1D0000}"/>
    <cellStyle name="Comma 4 10 2 5" xfId="7780" xr:uid="{00000000-0005-0000-0000-00003E1D0000}"/>
    <cellStyle name="Comma 4 10 2 5 2" xfId="22928" xr:uid="{00000000-0005-0000-0000-00003F1D0000}"/>
    <cellStyle name="Comma 4 10 2 5 2 2" xfId="48896" xr:uid="{00000000-0005-0000-0000-0000401D0000}"/>
    <cellStyle name="Comma 4 10 2 5 3" xfId="33748" xr:uid="{00000000-0005-0000-0000-0000411D0000}"/>
    <cellStyle name="Comma 4 10 2 6" xfId="18600" xr:uid="{00000000-0005-0000-0000-0000421D0000}"/>
    <cellStyle name="Comma 4 10 2 6 2" xfId="44568" xr:uid="{00000000-0005-0000-0000-0000431D0000}"/>
    <cellStyle name="Comma 4 10 2 7" xfId="14272" xr:uid="{00000000-0005-0000-0000-0000441D0000}"/>
    <cellStyle name="Comma 4 10 2 7 2" xfId="40240" xr:uid="{00000000-0005-0000-0000-0000451D0000}"/>
    <cellStyle name="Comma 4 10 2 8" xfId="3452" xr:uid="{00000000-0005-0000-0000-0000461D0000}"/>
    <cellStyle name="Comma 4 10 2 9" xfId="29420" xr:uid="{00000000-0005-0000-0000-0000471D0000}"/>
    <cellStyle name="Comma 4 10 3" xfId="1829" xr:uid="{00000000-0005-0000-0000-0000481D0000}"/>
    <cellStyle name="Comma 4 10 3 2" xfId="6157" xr:uid="{00000000-0005-0000-0000-0000491D0000}"/>
    <cellStyle name="Comma 4 10 3 2 2" xfId="12649" xr:uid="{00000000-0005-0000-0000-00004A1D0000}"/>
    <cellStyle name="Comma 4 10 3 2 2 2" xfId="27797" xr:uid="{00000000-0005-0000-0000-00004B1D0000}"/>
    <cellStyle name="Comma 4 10 3 2 2 2 2" xfId="53765" xr:uid="{00000000-0005-0000-0000-00004C1D0000}"/>
    <cellStyle name="Comma 4 10 3 2 2 3" xfId="38617" xr:uid="{00000000-0005-0000-0000-00004D1D0000}"/>
    <cellStyle name="Comma 4 10 3 2 3" xfId="21305" xr:uid="{00000000-0005-0000-0000-00004E1D0000}"/>
    <cellStyle name="Comma 4 10 3 2 3 2" xfId="47273" xr:uid="{00000000-0005-0000-0000-00004F1D0000}"/>
    <cellStyle name="Comma 4 10 3 2 4" xfId="16977" xr:uid="{00000000-0005-0000-0000-0000501D0000}"/>
    <cellStyle name="Comma 4 10 3 2 4 2" xfId="42945" xr:uid="{00000000-0005-0000-0000-0000511D0000}"/>
    <cellStyle name="Comma 4 10 3 2 5" xfId="32125" xr:uid="{00000000-0005-0000-0000-0000521D0000}"/>
    <cellStyle name="Comma 4 10 3 2 6" xfId="58607" xr:uid="{00000000-0005-0000-0000-0000531D0000}"/>
    <cellStyle name="Comma 4 10 3 3" xfId="10485" xr:uid="{00000000-0005-0000-0000-0000541D0000}"/>
    <cellStyle name="Comma 4 10 3 3 2" xfId="25633" xr:uid="{00000000-0005-0000-0000-0000551D0000}"/>
    <cellStyle name="Comma 4 10 3 3 2 2" xfId="51601" xr:uid="{00000000-0005-0000-0000-0000561D0000}"/>
    <cellStyle name="Comma 4 10 3 3 3" xfId="36453" xr:uid="{00000000-0005-0000-0000-0000571D0000}"/>
    <cellStyle name="Comma 4 10 3 4" xfId="8321" xr:uid="{00000000-0005-0000-0000-0000581D0000}"/>
    <cellStyle name="Comma 4 10 3 4 2" xfId="23469" xr:uid="{00000000-0005-0000-0000-0000591D0000}"/>
    <cellStyle name="Comma 4 10 3 4 2 2" xfId="49437" xr:uid="{00000000-0005-0000-0000-00005A1D0000}"/>
    <cellStyle name="Comma 4 10 3 4 3" xfId="34289" xr:uid="{00000000-0005-0000-0000-00005B1D0000}"/>
    <cellStyle name="Comma 4 10 3 5" xfId="19141" xr:uid="{00000000-0005-0000-0000-00005C1D0000}"/>
    <cellStyle name="Comma 4 10 3 5 2" xfId="45109" xr:uid="{00000000-0005-0000-0000-00005D1D0000}"/>
    <cellStyle name="Comma 4 10 3 6" xfId="14813" xr:uid="{00000000-0005-0000-0000-00005E1D0000}"/>
    <cellStyle name="Comma 4 10 3 6 2" xfId="40781" xr:uid="{00000000-0005-0000-0000-00005F1D0000}"/>
    <cellStyle name="Comma 4 10 3 7" xfId="3993" xr:uid="{00000000-0005-0000-0000-0000601D0000}"/>
    <cellStyle name="Comma 4 10 3 8" xfId="29961" xr:uid="{00000000-0005-0000-0000-0000611D0000}"/>
    <cellStyle name="Comma 4 10 3 9" xfId="56443" xr:uid="{00000000-0005-0000-0000-0000621D0000}"/>
    <cellStyle name="Comma 4 10 4" xfId="5075" xr:uid="{00000000-0005-0000-0000-0000631D0000}"/>
    <cellStyle name="Comma 4 10 4 2" xfId="11567" xr:uid="{00000000-0005-0000-0000-0000641D0000}"/>
    <cellStyle name="Comma 4 10 4 2 2" xfId="26715" xr:uid="{00000000-0005-0000-0000-0000651D0000}"/>
    <cellStyle name="Comma 4 10 4 2 2 2" xfId="52683" xr:uid="{00000000-0005-0000-0000-0000661D0000}"/>
    <cellStyle name="Comma 4 10 4 2 3" xfId="37535" xr:uid="{00000000-0005-0000-0000-0000671D0000}"/>
    <cellStyle name="Comma 4 10 4 3" xfId="20223" xr:uid="{00000000-0005-0000-0000-0000681D0000}"/>
    <cellStyle name="Comma 4 10 4 3 2" xfId="46191" xr:uid="{00000000-0005-0000-0000-0000691D0000}"/>
    <cellStyle name="Comma 4 10 4 4" xfId="15895" xr:uid="{00000000-0005-0000-0000-00006A1D0000}"/>
    <cellStyle name="Comma 4 10 4 4 2" xfId="41863" xr:uid="{00000000-0005-0000-0000-00006B1D0000}"/>
    <cellStyle name="Comma 4 10 4 5" xfId="31043" xr:uid="{00000000-0005-0000-0000-00006C1D0000}"/>
    <cellStyle name="Comma 4 10 4 6" xfId="57525" xr:uid="{00000000-0005-0000-0000-00006D1D0000}"/>
    <cellStyle name="Comma 4 10 5" xfId="9403" xr:uid="{00000000-0005-0000-0000-00006E1D0000}"/>
    <cellStyle name="Comma 4 10 5 2" xfId="24551" xr:uid="{00000000-0005-0000-0000-00006F1D0000}"/>
    <cellStyle name="Comma 4 10 5 2 2" xfId="50519" xr:uid="{00000000-0005-0000-0000-0000701D0000}"/>
    <cellStyle name="Comma 4 10 5 3" xfId="35371" xr:uid="{00000000-0005-0000-0000-0000711D0000}"/>
    <cellStyle name="Comma 4 10 6" xfId="7239" xr:uid="{00000000-0005-0000-0000-0000721D0000}"/>
    <cellStyle name="Comma 4 10 6 2" xfId="22387" xr:uid="{00000000-0005-0000-0000-0000731D0000}"/>
    <cellStyle name="Comma 4 10 6 2 2" xfId="48355" xr:uid="{00000000-0005-0000-0000-0000741D0000}"/>
    <cellStyle name="Comma 4 10 6 3" xfId="33207" xr:uid="{00000000-0005-0000-0000-0000751D0000}"/>
    <cellStyle name="Comma 4 10 7" xfId="18059" xr:uid="{00000000-0005-0000-0000-0000761D0000}"/>
    <cellStyle name="Comma 4 10 7 2" xfId="44027" xr:uid="{00000000-0005-0000-0000-0000771D0000}"/>
    <cellStyle name="Comma 4 10 8" xfId="13731" xr:uid="{00000000-0005-0000-0000-0000781D0000}"/>
    <cellStyle name="Comma 4 10 8 2" xfId="39699" xr:uid="{00000000-0005-0000-0000-0000791D0000}"/>
    <cellStyle name="Comma 4 10 9" xfId="2911" xr:uid="{00000000-0005-0000-0000-00007A1D0000}"/>
    <cellStyle name="Comma 4 11" xfId="166" xr:uid="{00000000-0005-0000-0000-00007B1D0000}"/>
    <cellStyle name="Comma 4 11 10" xfId="28880" xr:uid="{00000000-0005-0000-0000-00007C1D0000}"/>
    <cellStyle name="Comma 4 11 11" xfId="54842" xr:uid="{00000000-0005-0000-0000-00007D1D0000}"/>
    <cellStyle name="Comma 4 11 12" xfId="55362" xr:uid="{00000000-0005-0000-0000-00007E1D0000}"/>
    <cellStyle name="Comma 4 11 13" xfId="1080" xr:uid="{00000000-0005-0000-0000-00007F1D0000}"/>
    <cellStyle name="Comma 4 11 2" xfId="1289" xr:uid="{00000000-0005-0000-0000-0000801D0000}"/>
    <cellStyle name="Comma 4 11 2 10" xfId="55903" xr:uid="{00000000-0005-0000-0000-0000811D0000}"/>
    <cellStyle name="Comma 4 11 2 2" xfId="2371" xr:uid="{00000000-0005-0000-0000-0000821D0000}"/>
    <cellStyle name="Comma 4 11 2 2 2" xfId="6699" xr:uid="{00000000-0005-0000-0000-0000831D0000}"/>
    <cellStyle name="Comma 4 11 2 2 2 2" xfId="13191" xr:uid="{00000000-0005-0000-0000-0000841D0000}"/>
    <cellStyle name="Comma 4 11 2 2 2 2 2" xfId="28339" xr:uid="{00000000-0005-0000-0000-0000851D0000}"/>
    <cellStyle name="Comma 4 11 2 2 2 2 2 2" xfId="54307" xr:uid="{00000000-0005-0000-0000-0000861D0000}"/>
    <cellStyle name="Comma 4 11 2 2 2 2 3" xfId="39159" xr:uid="{00000000-0005-0000-0000-0000871D0000}"/>
    <cellStyle name="Comma 4 11 2 2 2 3" xfId="21847" xr:uid="{00000000-0005-0000-0000-0000881D0000}"/>
    <cellStyle name="Comma 4 11 2 2 2 3 2" xfId="47815" xr:uid="{00000000-0005-0000-0000-0000891D0000}"/>
    <cellStyle name="Comma 4 11 2 2 2 4" xfId="17519" xr:uid="{00000000-0005-0000-0000-00008A1D0000}"/>
    <cellStyle name="Comma 4 11 2 2 2 4 2" xfId="43487" xr:uid="{00000000-0005-0000-0000-00008B1D0000}"/>
    <cellStyle name="Comma 4 11 2 2 2 5" xfId="32667" xr:uid="{00000000-0005-0000-0000-00008C1D0000}"/>
    <cellStyle name="Comma 4 11 2 2 2 6" xfId="59149" xr:uid="{00000000-0005-0000-0000-00008D1D0000}"/>
    <cellStyle name="Comma 4 11 2 2 3" xfId="11027" xr:uid="{00000000-0005-0000-0000-00008E1D0000}"/>
    <cellStyle name="Comma 4 11 2 2 3 2" xfId="26175" xr:uid="{00000000-0005-0000-0000-00008F1D0000}"/>
    <cellStyle name="Comma 4 11 2 2 3 2 2" xfId="52143" xr:uid="{00000000-0005-0000-0000-0000901D0000}"/>
    <cellStyle name="Comma 4 11 2 2 3 3" xfId="36995" xr:uid="{00000000-0005-0000-0000-0000911D0000}"/>
    <cellStyle name="Comma 4 11 2 2 4" xfId="8863" xr:uid="{00000000-0005-0000-0000-0000921D0000}"/>
    <cellStyle name="Comma 4 11 2 2 4 2" xfId="24011" xr:uid="{00000000-0005-0000-0000-0000931D0000}"/>
    <cellStyle name="Comma 4 11 2 2 4 2 2" xfId="49979" xr:uid="{00000000-0005-0000-0000-0000941D0000}"/>
    <cellStyle name="Comma 4 11 2 2 4 3" xfId="34831" xr:uid="{00000000-0005-0000-0000-0000951D0000}"/>
    <cellStyle name="Comma 4 11 2 2 5" xfId="19683" xr:uid="{00000000-0005-0000-0000-0000961D0000}"/>
    <cellStyle name="Comma 4 11 2 2 5 2" xfId="45651" xr:uid="{00000000-0005-0000-0000-0000971D0000}"/>
    <cellStyle name="Comma 4 11 2 2 6" xfId="15355" xr:uid="{00000000-0005-0000-0000-0000981D0000}"/>
    <cellStyle name="Comma 4 11 2 2 6 2" xfId="41323" xr:uid="{00000000-0005-0000-0000-0000991D0000}"/>
    <cellStyle name="Comma 4 11 2 2 7" xfId="4535" xr:uid="{00000000-0005-0000-0000-00009A1D0000}"/>
    <cellStyle name="Comma 4 11 2 2 8" xfId="30503" xr:uid="{00000000-0005-0000-0000-00009B1D0000}"/>
    <cellStyle name="Comma 4 11 2 2 9" xfId="56985" xr:uid="{00000000-0005-0000-0000-00009C1D0000}"/>
    <cellStyle name="Comma 4 11 2 3" xfId="5617" xr:uid="{00000000-0005-0000-0000-00009D1D0000}"/>
    <cellStyle name="Comma 4 11 2 3 2" xfId="12109" xr:uid="{00000000-0005-0000-0000-00009E1D0000}"/>
    <cellStyle name="Comma 4 11 2 3 2 2" xfId="27257" xr:uid="{00000000-0005-0000-0000-00009F1D0000}"/>
    <cellStyle name="Comma 4 11 2 3 2 2 2" xfId="53225" xr:uid="{00000000-0005-0000-0000-0000A01D0000}"/>
    <cellStyle name="Comma 4 11 2 3 2 3" xfId="38077" xr:uid="{00000000-0005-0000-0000-0000A11D0000}"/>
    <cellStyle name="Comma 4 11 2 3 3" xfId="20765" xr:uid="{00000000-0005-0000-0000-0000A21D0000}"/>
    <cellStyle name="Comma 4 11 2 3 3 2" xfId="46733" xr:uid="{00000000-0005-0000-0000-0000A31D0000}"/>
    <cellStyle name="Comma 4 11 2 3 4" xfId="16437" xr:uid="{00000000-0005-0000-0000-0000A41D0000}"/>
    <cellStyle name="Comma 4 11 2 3 4 2" xfId="42405" xr:uid="{00000000-0005-0000-0000-0000A51D0000}"/>
    <cellStyle name="Comma 4 11 2 3 5" xfId="31585" xr:uid="{00000000-0005-0000-0000-0000A61D0000}"/>
    <cellStyle name="Comma 4 11 2 3 6" xfId="58067" xr:uid="{00000000-0005-0000-0000-0000A71D0000}"/>
    <cellStyle name="Comma 4 11 2 4" xfId="9945" xr:uid="{00000000-0005-0000-0000-0000A81D0000}"/>
    <cellStyle name="Comma 4 11 2 4 2" xfId="25093" xr:uid="{00000000-0005-0000-0000-0000A91D0000}"/>
    <cellStyle name="Comma 4 11 2 4 2 2" xfId="51061" xr:uid="{00000000-0005-0000-0000-0000AA1D0000}"/>
    <cellStyle name="Comma 4 11 2 4 3" xfId="35913" xr:uid="{00000000-0005-0000-0000-0000AB1D0000}"/>
    <cellStyle name="Comma 4 11 2 5" xfId="7781" xr:uid="{00000000-0005-0000-0000-0000AC1D0000}"/>
    <cellStyle name="Comma 4 11 2 5 2" xfId="22929" xr:uid="{00000000-0005-0000-0000-0000AD1D0000}"/>
    <cellStyle name="Comma 4 11 2 5 2 2" xfId="48897" xr:uid="{00000000-0005-0000-0000-0000AE1D0000}"/>
    <cellStyle name="Comma 4 11 2 5 3" xfId="33749" xr:uid="{00000000-0005-0000-0000-0000AF1D0000}"/>
    <cellStyle name="Comma 4 11 2 6" xfId="18601" xr:uid="{00000000-0005-0000-0000-0000B01D0000}"/>
    <cellStyle name="Comma 4 11 2 6 2" xfId="44569" xr:uid="{00000000-0005-0000-0000-0000B11D0000}"/>
    <cellStyle name="Comma 4 11 2 7" xfId="14273" xr:uid="{00000000-0005-0000-0000-0000B21D0000}"/>
    <cellStyle name="Comma 4 11 2 7 2" xfId="40241" xr:uid="{00000000-0005-0000-0000-0000B31D0000}"/>
    <cellStyle name="Comma 4 11 2 8" xfId="3453" xr:uid="{00000000-0005-0000-0000-0000B41D0000}"/>
    <cellStyle name="Comma 4 11 2 9" xfId="29421" xr:uid="{00000000-0005-0000-0000-0000B51D0000}"/>
    <cellStyle name="Comma 4 11 3" xfId="1830" xr:uid="{00000000-0005-0000-0000-0000B61D0000}"/>
    <cellStyle name="Comma 4 11 3 2" xfId="6158" xr:uid="{00000000-0005-0000-0000-0000B71D0000}"/>
    <cellStyle name="Comma 4 11 3 2 2" xfId="12650" xr:uid="{00000000-0005-0000-0000-0000B81D0000}"/>
    <cellStyle name="Comma 4 11 3 2 2 2" xfId="27798" xr:uid="{00000000-0005-0000-0000-0000B91D0000}"/>
    <cellStyle name="Comma 4 11 3 2 2 2 2" xfId="53766" xr:uid="{00000000-0005-0000-0000-0000BA1D0000}"/>
    <cellStyle name="Comma 4 11 3 2 2 3" xfId="38618" xr:uid="{00000000-0005-0000-0000-0000BB1D0000}"/>
    <cellStyle name="Comma 4 11 3 2 3" xfId="21306" xr:uid="{00000000-0005-0000-0000-0000BC1D0000}"/>
    <cellStyle name="Comma 4 11 3 2 3 2" xfId="47274" xr:uid="{00000000-0005-0000-0000-0000BD1D0000}"/>
    <cellStyle name="Comma 4 11 3 2 4" xfId="16978" xr:uid="{00000000-0005-0000-0000-0000BE1D0000}"/>
    <cellStyle name="Comma 4 11 3 2 4 2" xfId="42946" xr:uid="{00000000-0005-0000-0000-0000BF1D0000}"/>
    <cellStyle name="Comma 4 11 3 2 5" xfId="32126" xr:uid="{00000000-0005-0000-0000-0000C01D0000}"/>
    <cellStyle name="Comma 4 11 3 2 6" xfId="58608" xr:uid="{00000000-0005-0000-0000-0000C11D0000}"/>
    <cellStyle name="Comma 4 11 3 3" xfId="10486" xr:uid="{00000000-0005-0000-0000-0000C21D0000}"/>
    <cellStyle name="Comma 4 11 3 3 2" xfId="25634" xr:uid="{00000000-0005-0000-0000-0000C31D0000}"/>
    <cellStyle name="Comma 4 11 3 3 2 2" xfId="51602" xr:uid="{00000000-0005-0000-0000-0000C41D0000}"/>
    <cellStyle name="Comma 4 11 3 3 3" xfId="36454" xr:uid="{00000000-0005-0000-0000-0000C51D0000}"/>
    <cellStyle name="Comma 4 11 3 4" xfId="8322" xr:uid="{00000000-0005-0000-0000-0000C61D0000}"/>
    <cellStyle name="Comma 4 11 3 4 2" xfId="23470" xr:uid="{00000000-0005-0000-0000-0000C71D0000}"/>
    <cellStyle name="Comma 4 11 3 4 2 2" xfId="49438" xr:uid="{00000000-0005-0000-0000-0000C81D0000}"/>
    <cellStyle name="Comma 4 11 3 4 3" xfId="34290" xr:uid="{00000000-0005-0000-0000-0000C91D0000}"/>
    <cellStyle name="Comma 4 11 3 5" xfId="19142" xr:uid="{00000000-0005-0000-0000-0000CA1D0000}"/>
    <cellStyle name="Comma 4 11 3 5 2" xfId="45110" xr:uid="{00000000-0005-0000-0000-0000CB1D0000}"/>
    <cellStyle name="Comma 4 11 3 6" xfId="14814" xr:uid="{00000000-0005-0000-0000-0000CC1D0000}"/>
    <cellStyle name="Comma 4 11 3 6 2" xfId="40782" xr:uid="{00000000-0005-0000-0000-0000CD1D0000}"/>
    <cellStyle name="Comma 4 11 3 7" xfId="3994" xr:uid="{00000000-0005-0000-0000-0000CE1D0000}"/>
    <cellStyle name="Comma 4 11 3 8" xfId="29962" xr:uid="{00000000-0005-0000-0000-0000CF1D0000}"/>
    <cellStyle name="Comma 4 11 3 9" xfId="56444" xr:uid="{00000000-0005-0000-0000-0000D01D0000}"/>
    <cellStyle name="Comma 4 11 4" xfId="5076" xr:uid="{00000000-0005-0000-0000-0000D11D0000}"/>
    <cellStyle name="Comma 4 11 4 2" xfId="11568" xr:uid="{00000000-0005-0000-0000-0000D21D0000}"/>
    <cellStyle name="Comma 4 11 4 2 2" xfId="26716" xr:uid="{00000000-0005-0000-0000-0000D31D0000}"/>
    <cellStyle name="Comma 4 11 4 2 2 2" xfId="52684" xr:uid="{00000000-0005-0000-0000-0000D41D0000}"/>
    <cellStyle name="Comma 4 11 4 2 3" xfId="37536" xr:uid="{00000000-0005-0000-0000-0000D51D0000}"/>
    <cellStyle name="Comma 4 11 4 3" xfId="20224" xr:uid="{00000000-0005-0000-0000-0000D61D0000}"/>
    <cellStyle name="Comma 4 11 4 3 2" xfId="46192" xr:uid="{00000000-0005-0000-0000-0000D71D0000}"/>
    <cellStyle name="Comma 4 11 4 4" xfId="15896" xr:uid="{00000000-0005-0000-0000-0000D81D0000}"/>
    <cellStyle name="Comma 4 11 4 4 2" xfId="41864" xr:uid="{00000000-0005-0000-0000-0000D91D0000}"/>
    <cellStyle name="Comma 4 11 4 5" xfId="31044" xr:uid="{00000000-0005-0000-0000-0000DA1D0000}"/>
    <cellStyle name="Comma 4 11 4 6" xfId="57526" xr:uid="{00000000-0005-0000-0000-0000DB1D0000}"/>
    <cellStyle name="Comma 4 11 5" xfId="9404" xr:uid="{00000000-0005-0000-0000-0000DC1D0000}"/>
    <cellStyle name="Comma 4 11 5 2" xfId="24552" xr:uid="{00000000-0005-0000-0000-0000DD1D0000}"/>
    <cellStyle name="Comma 4 11 5 2 2" xfId="50520" xr:uid="{00000000-0005-0000-0000-0000DE1D0000}"/>
    <cellStyle name="Comma 4 11 5 3" xfId="35372" xr:uid="{00000000-0005-0000-0000-0000DF1D0000}"/>
    <cellStyle name="Comma 4 11 6" xfId="7240" xr:uid="{00000000-0005-0000-0000-0000E01D0000}"/>
    <cellStyle name="Comma 4 11 6 2" xfId="22388" xr:uid="{00000000-0005-0000-0000-0000E11D0000}"/>
    <cellStyle name="Comma 4 11 6 2 2" xfId="48356" xr:uid="{00000000-0005-0000-0000-0000E21D0000}"/>
    <cellStyle name="Comma 4 11 6 3" xfId="33208" xr:uid="{00000000-0005-0000-0000-0000E31D0000}"/>
    <cellStyle name="Comma 4 11 7" xfId="18060" xr:uid="{00000000-0005-0000-0000-0000E41D0000}"/>
    <cellStyle name="Comma 4 11 7 2" xfId="44028" xr:uid="{00000000-0005-0000-0000-0000E51D0000}"/>
    <cellStyle name="Comma 4 11 8" xfId="13732" xr:uid="{00000000-0005-0000-0000-0000E61D0000}"/>
    <cellStyle name="Comma 4 11 8 2" xfId="39700" xr:uid="{00000000-0005-0000-0000-0000E71D0000}"/>
    <cellStyle name="Comma 4 11 9" xfId="2912" xr:uid="{00000000-0005-0000-0000-0000E81D0000}"/>
    <cellStyle name="Comma 4 12" xfId="167" xr:uid="{00000000-0005-0000-0000-0000E91D0000}"/>
    <cellStyle name="Comma 4 12 10" xfId="28881" xr:uid="{00000000-0005-0000-0000-0000EA1D0000}"/>
    <cellStyle name="Comma 4 12 11" xfId="54843" xr:uid="{00000000-0005-0000-0000-0000EB1D0000}"/>
    <cellStyle name="Comma 4 12 12" xfId="55363" xr:uid="{00000000-0005-0000-0000-0000EC1D0000}"/>
    <cellStyle name="Comma 4 12 13" xfId="1120" xr:uid="{00000000-0005-0000-0000-0000ED1D0000}"/>
    <cellStyle name="Comma 4 12 2" xfId="1290" xr:uid="{00000000-0005-0000-0000-0000EE1D0000}"/>
    <cellStyle name="Comma 4 12 2 10" xfId="55904" xr:uid="{00000000-0005-0000-0000-0000EF1D0000}"/>
    <cellStyle name="Comma 4 12 2 2" xfId="2372" xr:uid="{00000000-0005-0000-0000-0000F01D0000}"/>
    <cellStyle name="Comma 4 12 2 2 2" xfId="6700" xr:uid="{00000000-0005-0000-0000-0000F11D0000}"/>
    <cellStyle name="Comma 4 12 2 2 2 2" xfId="13192" xr:uid="{00000000-0005-0000-0000-0000F21D0000}"/>
    <cellStyle name="Comma 4 12 2 2 2 2 2" xfId="28340" xr:uid="{00000000-0005-0000-0000-0000F31D0000}"/>
    <cellStyle name="Comma 4 12 2 2 2 2 2 2" xfId="54308" xr:uid="{00000000-0005-0000-0000-0000F41D0000}"/>
    <cellStyle name="Comma 4 12 2 2 2 2 3" xfId="39160" xr:uid="{00000000-0005-0000-0000-0000F51D0000}"/>
    <cellStyle name="Comma 4 12 2 2 2 3" xfId="21848" xr:uid="{00000000-0005-0000-0000-0000F61D0000}"/>
    <cellStyle name="Comma 4 12 2 2 2 3 2" xfId="47816" xr:uid="{00000000-0005-0000-0000-0000F71D0000}"/>
    <cellStyle name="Comma 4 12 2 2 2 4" xfId="17520" xr:uid="{00000000-0005-0000-0000-0000F81D0000}"/>
    <cellStyle name="Comma 4 12 2 2 2 4 2" xfId="43488" xr:uid="{00000000-0005-0000-0000-0000F91D0000}"/>
    <cellStyle name="Comma 4 12 2 2 2 5" xfId="32668" xr:uid="{00000000-0005-0000-0000-0000FA1D0000}"/>
    <cellStyle name="Comma 4 12 2 2 2 6" xfId="59150" xr:uid="{00000000-0005-0000-0000-0000FB1D0000}"/>
    <cellStyle name="Comma 4 12 2 2 3" xfId="11028" xr:uid="{00000000-0005-0000-0000-0000FC1D0000}"/>
    <cellStyle name="Comma 4 12 2 2 3 2" xfId="26176" xr:uid="{00000000-0005-0000-0000-0000FD1D0000}"/>
    <cellStyle name="Comma 4 12 2 2 3 2 2" xfId="52144" xr:uid="{00000000-0005-0000-0000-0000FE1D0000}"/>
    <cellStyle name="Comma 4 12 2 2 3 3" xfId="36996" xr:uid="{00000000-0005-0000-0000-0000FF1D0000}"/>
    <cellStyle name="Comma 4 12 2 2 4" xfId="8864" xr:uid="{00000000-0005-0000-0000-0000001E0000}"/>
    <cellStyle name="Comma 4 12 2 2 4 2" xfId="24012" xr:uid="{00000000-0005-0000-0000-0000011E0000}"/>
    <cellStyle name="Comma 4 12 2 2 4 2 2" xfId="49980" xr:uid="{00000000-0005-0000-0000-0000021E0000}"/>
    <cellStyle name="Comma 4 12 2 2 4 3" xfId="34832" xr:uid="{00000000-0005-0000-0000-0000031E0000}"/>
    <cellStyle name="Comma 4 12 2 2 5" xfId="19684" xr:uid="{00000000-0005-0000-0000-0000041E0000}"/>
    <cellStyle name="Comma 4 12 2 2 5 2" xfId="45652" xr:uid="{00000000-0005-0000-0000-0000051E0000}"/>
    <cellStyle name="Comma 4 12 2 2 6" xfId="15356" xr:uid="{00000000-0005-0000-0000-0000061E0000}"/>
    <cellStyle name="Comma 4 12 2 2 6 2" xfId="41324" xr:uid="{00000000-0005-0000-0000-0000071E0000}"/>
    <cellStyle name="Comma 4 12 2 2 7" xfId="4536" xr:uid="{00000000-0005-0000-0000-0000081E0000}"/>
    <cellStyle name="Comma 4 12 2 2 8" xfId="30504" xr:uid="{00000000-0005-0000-0000-0000091E0000}"/>
    <cellStyle name="Comma 4 12 2 2 9" xfId="56986" xr:uid="{00000000-0005-0000-0000-00000A1E0000}"/>
    <cellStyle name="Comma 4 12 2 3" xfId="5618" xr:uid="{00000000-0005-0000-0000-00000B1E0000}"/>
    <cellStyle name="Comma 4 12 2 3 2" xfId="12110" xr:uid="{00000000-0005-0000-0000-00000C1E0000}"/>
    <cellStyle name="Comma 4 12 2 3 2 2" xfId="27258" xr:uid="{00000000-0005-0000-0000-00000D1E0000}"/>
    <cellStyle name="Comma 4 12 2 3 2 2 2" xfId="53226" xr:uid="{00000000-0005-0000-0000-00000E1E0000}"/>
    <cellStyle name="Comma 4 12 2 3 2 3" xfId="38078" xr:uid="{00000000-0005-0000-0000-00000F1E0000}"/>
    <cellStyle name="Comma 4 12 2 3 3" xfId="20766" xr:uid="{00000000-0005-0000-0000-0000101E0000}"/>
    <cellStyle name="Comma 4 12 2 3 3 2" xfId="46734" xr:uid="{00000000-0005-0000-0000-0000111E0000}"/>
    <cellStyle name="Comma 4 12 2 3 4" xfId="16438" xr:uid="{00000000-0005-0000-0000-0000121E0000}"/>
    <cellStyle name="Comma 4 12 2 3 4 2" xfId="42406" xr:uid="{00000000-0005-0000-0000-0000131E0000}"/>
    <cellStyle name="Comma 4 12 2 3 5" xfId="31586" xr:uid="{00000000-0005-0000-0000-0000141E0000}"/>
    <cellStyle name="Comma 4 12 2 3 6" xfId="58068" xr:uid="{00000000-0005-0000-0000-0000151E0000}"/>
    <cellStyle name="Comma 4 12 2 4" xfId="9946" xr:uid="{00000000-0005-0000-0000-0000161E0000}"/>
    <cellStyle name="Comma 4 12 2 4 2" xfId="25094" xr:uid="{00000000-0005-0000-0000-0000171E0000}"/>
    <cellStyle name="Comma 4 12 2 4 2 2" xfId="51062" xr:uid="{00000000-0005-0000-0000-0000181E0000}"/>
    <cellStyle name="Comma 4 12 2 4 3" xfId="35914" xr:uid="{00000000-0005-0000-0000-0000191E0000}"/>
    <cellStyle name="Comma 4 12 2 5" xfId="7782" xr:uid="{00000000-0005-0000-0000-00001A1E0000}"/>
    <cellStyle name="Comma 4 12 2 5 2" xfId="22930" xr:uid="{00000000-0005-0000-0000-00001B1E0000}"/>
    <cellStyle name="Comma 4 12 2 5 2 2" xfId="48898" xr:uid="{00000000-0005-0000-0000-00001C1E0000}"/>
    <cellStyle name="Comma 4 12 2 5 3" xfId="33750" xr:uid="{00000000-0005-0000-0000-00001D1E0000}"/>
    <cellStyle name="Comma 4 12 2 6" xfId="18602" xr:uid="{00000000-0005-0000-0000-00001E1E0000}"/>
    <cellStyle name="Comma 4 12 2 6 2" xfId="44570" xr:uid="{00000000-0005-0000-0000-00001F1E0000}"/>
    <cellStyle name="Comma 4 12 2 7" xfId="14274" xr:uid="{00000000-0005-0000-0000-0000201E0000}"/>
    <cellStyle name="Comma 4 12 2 7 2" xfId="40242" xr:uid="{00000000-0005-0000-0000-0000211E0000}"/>
    <cellStyle name="Comma 4 12 2 8" xfId="3454" xr:uid="{00000000-0005-0000-0000-0000221E0000}"/>
    <cellStyle name="Comma 4 12 2 9" xfId="29422" xr:uid="{00000000-0005-0000-0000-0000231E0000}"/>
    <cellStyle name="Comma 4 12 3" xfId="1831" xr:uid="{00000000-0005-0000-0000-0000241E0000}"/>
    <cellStyle name="Comma 4 12 3 2" xfId="6159" xr:uid="{00000000-0005-0000-0000-0000251E0000}"/>
    <cellStyle name="Comma 4 12 3 2 2" xfId="12651" xr:uid="{00000000-0005-0000-0000-0000261E0000}"/>
    <cellStyle name="Comma 4 12 3 2 2 2" xfId="27799" xr:uid="{00000000-0005-0000-0000-0000271E0000}"/>
    <cellStyle name="Comma 4 12 3 2 2 2 2" xfId="53767" xr:uid="{00000000-0005-0000-0000-0000281E0000}"/>
    <cellStyle name="Comma 4 12 3 2 2 3" xfId="38619" xr:uid="{00000000-0005-0000-0000-0000291E0000}"/>
    <cellStyle name="Comma 4 12 3 2 3" xfId="21307" xr:uid="{00000000-0005-0000-0000-00002A1E0000}"/>
    <cellStyle name="Comma 4 12 3 2 3 2" xfId="47275" xr:uid="{00000000-0005-0000-0000-00002B1E0000}"/>
    <cellStyle name="Comma 4 12 3 2 4" xfId="16979" xr:uid="{00000000-0005-0000-0000-00002C1E0000}"/>
    <cellStyle name="Comma 4 12 3 2 4 2" xfId="42947" xr:uid="{00000000-0005-0000-0000-00002D1E0000}"/>
    <cellStyle name="Comma 4 12 3 2 5" xfId="32127" xr:uid="{00000000-0005-0000-0000-00002E1E0000}"/>
    <cellStyle name="Comma 4 12 3 2 6" xfId="58609" xr:uid="{00000000-0005-0000-0000-00002F1E0000}"/>
    <cellStyle name="Comma 4 12 3 3" xfId="10487" xr:uid="{00000000-0005-0000-0000-0000301E0000}"/>
    <cellStyle name="Comma 4 12 3 3 2" xfId="25635" xr:uid="{00000000-0005-0000-0000-0000311E0000}"/>
    <cellStyle name="Comma 4 12 3 3 2 2" xfId="51603" xr:uid="{00000000-0005-0000-0000-0000321E0000}"/>
    <cellStyle name="Comma 4 12 3 3 3" xfId="36455" xr:uid="{00000000-0005-0000-0000-0000331E0000}"/>
    <cellStyle name="Comma 4 12 3 4" xfId="8323" xr:uid="{00000000-0005-0000-0000-0000341E0000}"/>
    <cellStyle name="Comma 4 12 3 4 2" xfId="23471" xr:uid="{00000000-0005-0000-0000-0000351E0000}"/>
    <cellStyle name="Comma 4 12 3 4 2 2" xfId="49439" xr:uid="{00000000-0005-0000-0000-0000361E0000}"/>
    <cellStyle name="Comma 4 12 3 4 3" xfId="34291" xr:uid="{00000000-0005-0000-0000-0000371E0000}"/>
    <cellStyle name="Comma 4 12 3 5" xfId="19143" xr:uid="{00000000-0005-0000-0000-0000381E0000}"/>
    <cellStyle name="Comma 4 12 3 5 2" xfId="45111" xr:uid="{00000000-0005-0000-0000-0000391E0000}"/>
    <cellStyle name="Comma 4 12 3 6" xfId="14815" xr:uid="{00000000-0005-0000-0000-00003A1E0000}"/>
    <cellStyle name="Comma 4 12 3 6 2" xfId="40783" xr:uid="{00000000-0005-0000-0000-00003B1E0000}"/>
    <cellStyle name="Comma 4 12 3 7" xfId="3995" xr:uid="{00000000-0005-0000-0000-00003C1E0000}"/>
    <cellStyle name="Comma 4 12 3 8" xfId="29963" xr:uid="{00000000-0005-0000-0000-00003D1E0000}"/>
    <cellStyle name="Comma 4 12 3 9" xfId="56445" xr:uid="{00000000-0005-0000-0000-00003E1E0000}"/>
    <cellStyle name="Comma 4 12 4" xfId="5077" xr:uid="{00000000-0005-0000-0000-00003F1E0000}"/>
    <cellStyle name="Comma 4 12 4 2" xfId="11569" xr:uid="{00000000-0005-0000-0000-0000401E0000}"/>
    <cellStyle name="Comma 4 12 4 2 2" xfId="26717" xr:uid="{00000000-0005-0000-0000-0000411E0000}"/>
    <cellStyle name="Comma 4 12 4 2 2 2" xfId="52685" xr:uid="{00000000-0005-0000-0000-0000421E0000}"/>
    <cellStyle name="Comma 4 12 4 2 3" xfId="37537" xr:uid="{00000000-0005-0000-0000-0000431E0000}"/>
    <cellStyle name="Comma 4 12 4 3" xfId="20225" xr:uid="{00000000-0005-0000-0000-0000441E0000}"/>
    <cellStyle name="Comma 4 12 4 3 2" xfId="46193" xr:uid="{00000000-0005-0000-0000-0000451E0000}"/>
    <cellStyle name="Comma 4 12 4 4" xfId="15897" xr:uid="{00000000-0005-0000-0000-0000461E0000}"/>
    <cellStyle name="Comma 4 12 4 4 2" xfId="41865" xr:uid="{00000000-0005-0000-0000-0000471E0000}"/>
    <cellStyle name="Comma 4 12 4 5" xfId="31045" xr:uid="{00000000-0005-0000-0000-0000481E0000}"/>
    <cellStyle name="Comma 4 12 4 6" xfId="57527" xr:uid="{00000000-0005-0000-0000-0000491E0000}"/>
    <cellStyle name="Comma 4 12 5" xfId="9405" xr:uid="{00000000-0005-0000-0000-00004A1E0000}"/>
    <cellStyle name="Comma 4 12 5 2" xfId="24553" xr:uid="{00000000-0005-0000-0000-00004B1E0000}"/>
    <cellStyle name="Comma 4 12 5 2 2" xfId="50521" xr:uid="{00000000-0005-0000-0000-00004C1E0000}"/>
    <cellStyle name="Comma 4 12 5 3" xfId="35373" xr:uid="{00000000-0005-0000-0000-00004D1E0000}"/>
    <cellStyle name="Comma 4 12 6" xfId="7241" xr:uid="{00000000-0005-0000-0000-00004E1E0000}"/>
    <cellStyle name="Comma 4 12 6 2" xfId="22389" xr:uid="{00000000-0005-0000-0000-00004F1E0000}"/>
    <cellStyle name="Comma 4 12 6 2 2" xfId="48357" xr:uid="{00000000-0005-0000-0000-0000501E0000}"/>
    <cellStyle name="Comma 4 12 6 3" xfId="33209" xr:uid="{00000000-0005-0000-0000-0000511E0000}"/>
    <cellStyle name="Comma 4 12 7" xfId="18061" xr:uid="{00000000-0005-0000-0000-0000521E0000}"/>
    <cellStyle name="Comma 4 12 7 2" xfId="44029" xr:uid="{00000000-0005-0000-0000-0000531E0000}"/>
    <cellStyle name="Comma 4 12 8" xfId="13733" xr:uid="{00000000-0005-0000-0000-0000541E0000}"/>
    <cellStyle name="Comma 4 12 8 2" xfId="39701" xr:uid="{00000000-0005-0000-0000-0000551E0000}"/>
    <cellStyle name="Comma 4 12 9" xfId="2913" xr:uid="{00000000-0005-0000-0000-0000561E0000}"/>
    <cellStyle name="Comma 4 13" xfId="168" xr:uid="{00000000-0005-0000-0000-0000571E0000}"/>
    <cellStyle name="Comma 4 13 10" xfId="28882" xr:uid="{00000000-0005-0000-0000-0000581E0000}"/>
    <cellStyle name="Comma 4 13 11" xfId="54844" xr:uid="{00000000-0005-0000-0000-0000591E0000}"/>
    <cellStyle name="Comma 4 13 12" xfId="55364" xr:uid="{00000000-0005-0000-0000-00005A1E0000}"/>
    <cellStyle name="Comma 4 13 13" xfId="1160" xr:uid="{00000000-0005-0000-0000-00005B1E0000}"/>
    <cellStyle name="Comma 4 13 2" xfId="1291" xr:uid="{00000000-0005-0000-0000-00005C1E0000}"/>
    <cellStyle name="Comma 4 13 2 10" xfId="55905" xr:uid="{00000000-0005-0000-0000-00005D1E0000}"/>
    <cellStyle name="Comma 4 13 2 2" xfId="2373" xr:uid="{00000000-0005-0000-0000-00005E1E0000}"/>
    <cellStyle name="Comma 4 13 2 2 2" xfId="6701" xr:uid="{00000000-0005-0000-0000-00005F1E0000}"/>
    <cellStyle name="Comma 4 13 2 2 2 2" xfId="13193" xr:uid="{00000000-0005-0000-0000-0000601E0000}"/>
    <cellStyle name="Comma 4 13 2 2 2 2 2" xfId="28341" xr:uid="{00000000-0005-0000-0000-0000611E0000}"/>
    <cellStyle name="Comma 4 13 2 2 2 2 2 2" xfId="54309" xr:uid="{00000000-0005-0000-0000-0000621E0000}"/>
    <cellStyle name="Comma 4 13 2 2 2 2 3" xfId="39161" xr:uid="{00000000-0005-0000-0000-0000631E0000}"/>
    <cellStyle name="Comma 4 13 2 2 2 3" xfId="21849" xr:uid="{00000000-0005-0000-0000-0000641E0000}"/>
    <cellStyle name="Comma 4 13 2 2 2 3 2" xfId="47817" xr:uid="{00000000-0005-0000-0000-0000651E0000}"/>
    <cellStyle name="Comma 4 13 2 2 2 4" xfId="17521" xr:uid="{00000000-0005-0000-0000-0000661E0000}"/>
    <cellStyle name="Comma 4 13 2 2 2 4 2" xfId="43489" xr:uid="{00000000-0005-0000-0000-0000671E0000}"/>
    <cellStyle name="Comma 4 13 2 2 2 5" xfId="32669" xr:uid="{00000000-0005-0000-0000-0000681E0000}"/>
    <cellStyle name="Comma 4 13 2 2 2 6" xfId="59151" xr:uid="{00000000-0005-0000-0000-0000691E0000}"/>
    <cellStyle name="Comma 4 13 2 2 3" xfId="11029" xr:uid="{00000000-0005-0000-0000-00006A1E0000}"/>
    <cellStyle name="Comma 4 13 2 2 3 2" xfId="26177" xr:uid="{00000000-0005-0000-0000-00006B1E0000}"/>
    <cellStyle name="Comma 4 13 2 2 3 2 2" xfId="52145" xr:uid="{00000000-0005-0000-0000-00006C1E0000}"/>
    <cellStyle name="Comma 4 13 2 2 3 3" xfId="36997" xr:uid="{00000000-0005-0000-0000-00006D1E0000}"/>
    <cellStyle name="Comma 4 13 2 2 4" xfId="8865" xr:uid="{00000000-0005-0000-0000-00006E1E0000}"/>
    <cellStyle name="Comma 4 13 2 2 4 2" xfId="24013" xr:uid="{00000000-0005-0000-0000-00006F1E0000}"/>
    <cellStyle name="Comma 4 13 2 2 4 2 2" xfId="49981" xr:uid="{00000000-0005-0000-0000-0000701E0000}"/>
    <cellStyle name="Comma 4 13 2 2 4 3" xfId="34833" xr:uid="{00000000-0005-0000-0000-0000711E0000}"/>
    <cellStyle name="Comma 4 13 2 2 5" xfId="19685" xr:uid="{00000000-0005-0000-0000-0000721E0000}"/>
    <cellStyle name="Comma 4 13 2 2 5 2" xfId="45653" xr:uid="{00000000-0005-0000-0000-0000731E0000}"/>
    <cellStyle name="Comma 4 13 2 2 6" xfId="15357" xr:uid="{00000000-0005-0000-0000-0000741E0000}"/>
    <cellStyle name="Comma 4 13 2 2 6 2" xfId="41325" xr:uid="{00000000-0005-0000-0000-0000751E0000}"/>
    <cellStyle name="Comma 4 13 2 2 7" xfId="4537" xr:uid="{00000000-0005-0000-0000-0000761E0000}"/>
    <cellStyle name="Comma 4 13 2 2 8" xfId="30505" xr:uid="{00000000-0005-0000-0000-0000771E0000}"/>
    <cellStyle name="Comma 4 13 2 2 9" xfId="56987" xr:uid="{00000000-0005-0000-0000-0000781E0000}"/>
    <cellStyle name="Comma 4 13 2 3" xfId="5619" xr:uid="{00000000-0005-0000-0000-0000791E0000}"/>
    <cellStyle name="Comma 4 13 2 3 2" xfId="12111" xr:uid="{00000000-0005-0000-0000-00007A1E0000}"/>
    <cellStyle name="Comma 4 13 2 3 2 2" xfId="27259" xr:uid="{00000000-0005-0000-0000-00007B1E0000}"/>
    <cellStyle name="Comma 4 13 2 3 2 2 2" xfId="53227" xr:uid="{00000000-0005-0000-0000-00007C1E0000}"/>
    <cellStyle name="Comma 4 13 2 3 2 3" xfId="38079" xr:uid="{00000000-0005-0000-0000-00007D1E0000}"/>
    <cellStyle name="Comma 4 13 2 3 3" xfId="20767" xr:uid="{00000000-0005-0000-0000-00007E1E0000}"/>
    <cellStyle name="Comma 4 13 2 3 3 2" xfId="46735" xr:uid="{00000000-0005-0000-0000-00007F1E0000}"/>
    <cellStyle name="Comma 4 13 2 3 4" xfId="16439" xr:uid="{00000000-0005-0000-0000-0000801E0000}"/>
    <cellStyle name="Comma 4 13 2 3 4 2" xfId="42407" xr:uid="{00000000-0005-0000-0000-0000811E0000}"/>
    <cellStyle name="Comma 4 13 2 3 5" xfId="31587" xr:uid="{00000000-0005-0000-0000-0000821E0000}"/>
    <cellStyle name="Comma 4 13 2 3 6" xfId="58069" xr:uid="{00000000-0005-0000-0000-0000831E0000}"/>
    <cellStyle name="Comma 4 13 2 4" xfId="9947" xr:uid="{00000000-0005-0000-0000-0000841E0000}"/>
    <cellStyle name="Comma 4 13 2 4 2" xfId="25095" xr:uid="{00000000-0005-0000-0000-0000851E0000}"/>
    <cellStyle name="Comma 4 13 2 4 2 2" xfId="51063" xr:uid="{00000000-0005-0000-0000-0000861E0000}"/>
    <cellStyle name="Comma 4 13 2 4 3" xfId="35915" xr:uid="{00000000-0005-0000-0000-0000871E0000}"/>
    <cellStyle name="Comma 4 13 2 5" xfId="7783" xr:uid="{00000000-0005-0000-0000-0000881E0000}"/>
    <cellStyle name="Comma 4 13 2 5 2" xfId="22931" xr:uid="{00000000-0005-0000-0000-0000891E0000}"/>
    <cellStyle name="Comma 4 13 2 5 2 2" xfId="48899" xr:uid="{00000000-0005-0000-0000-00008A1E0000}"/>
    <cellStyle name="Comma 4 13 2 5 3" xfId="33751" xr:uid="{00000000-0005-0000-0000-00008B1E0000}"/>
    <cellStyle name="Comma 4 13 2 6" xfId="18603" xr:uid="{00000000-0005-0000-0000-00008C1E0000}"/>
    <cellStyle name="Comma 4 13 2 6 2" xfId="44571" xr:uid="{00000000-0005-0000-0000-00008D1E0000}"/>
    <cellStyle name="Comma 4 13 2 7" xfId="14275" xr:uid="{00000000-0005-0000-0000-00008E1E0000}"/>
    <cellStyle name="Comma 4 13 2 7 2" xfId="40243" xr:uid="{00000000-0005-0000-0000-00008F1E0000}"/>
    <cellStyle name="Comma 4 13 2 8" xfId="3455" xr:uid="{00000000-0005-0000-0000-0000901E0000}"/>
    <cellStyle name="Comma 4 13 2 9" xfId="29423" xr:uid="{00000000-0005-0000-0000-0000911E0000}"/>
    <cellStyle name="Comma 4 13 3" xfId="1832" xr:uid="{00000000-0005-0000-0000-0000921E0000}"/>
    <cellStyle name="Comma 4 13 3 2" xfId="6160" xr:uid="{00000000-0005-0000-0000-0000931E0000}"/>
    <cellStyle name="Comma 4 13 3 2 2" xfId="12652" xr:uid="{00000000-0005-0000-0000-0000941E0000}"/>
    <cellStyle name="Comma 4 13 3 2 2 2" xfId="27800" xr:uid="{00000000-0005-0000-0000-0000951E0000}"/>
    <cellStyle name="Comma 4 13 3 2 2 2 2" xfId="53768" xr:uid="{00000000-0005-0000-0000-0000961E0000}"/>
    <cellStyle name="Comma 4 13 3 2 2 3" xfId="38620" xr:uid="{00000000-0005-0000-0000-0000971E0000}"/>
    <cellStyle name="Comma 4 13 3 2 3" xfId="21308" xr:uid="{00000000-0005-0000-0000-0000981E0000}"/>
    <cellStyle name="Comma 4 13 3 2 3 2" xfId="47276" xr:uid="{00000000-0005-0000-0000-0000991E0000}"/>
    <cellStyle name="Comma 4 13 3 2 4" xfId="16980" xr:uid="{00000000-0005-0000-0000-00009A1E0000}"/>
    <cellStyle name="Comma 4 13 3 2 4 2" xfId="42948" xr:uid="{00000000-0005-0000-0000-00009B1E0000}"/>
    <cellStyle name="Comma 4 13 3 2 5" xfId="32128" xr:uid="{00000000-0005-0000-0000-00009C1E0000}"/>
    <cellStyle name="Comma 4 13 3 2 6" xfId="58610" xr:uid="{00000000-0005-0000-0000-00009D1E0000}"/>
    <cellStyle name="Comma 4 13 3 3" xfId="10488" xr:uid="{00000000-0005-0000-0000-00009E1E0000}"/>
    <cellStyle name="Comma 4 13 3 3 2" xfId="25636" xr:uid="{00000000-0005-0000-0000-00009F1E0000}"/>
    <cellStyle name="Comma 4 13 3 3 2 2" xfId="51604" xr:uid="{00000000-0005-0000-0000-0000A01E0000}"/>
    <cellStyle name="Comma 4 13 3 3 3" xfId="36456" xr:uid="{00000000-0005-0000-0000-0000A11E0000}"/>
    <cellStyle name="Comma 4 13 3 4" xfId="8324" xr:uid="{00000000-0005-0000-0000-0000A21E0000}"/>
    <cellStyle name="Comma 4 13 3 4 2" xfId="23472" xr:uid="{00000000-0005-0000-0000-0000A31E0000}"/>
    <cellStyle name="Comma 4 13 3 4 2 2" xfId="49440" xr:uid="{00000000-0005-0000-0000-0000A41E0000}"/>
    <cellStyle name="Comma 4 13 3 4 3" xfId="34292" xr:uid="{00000000-0005-0000-0000-0000A51E0000}"/>
    <cellStyle name="Comma 4 13 3 5" xfId="19144" xr:uid="{00000000-0005-0000-0000-0000A61E0000}"/>
    <cellStyle name="Comma 4 13 3 5 2" xfId="45112" xr:uid="{00000000-0005-0000-0000-0000A71E0000}"/>
    <cellStyle name="Comma 4 13 3 6" xfId="14816" xr:uid="{00000000-0005-0000-0000-0000A81E0000}"/>
    <cellStyle name="Comma 4 13 3 6 2" xfId="40784" xr:uid="{00000000-0005-0000-0000-0000A91E0000}"/>
    <cellStyle name="Comma 4 13 3 7" xfId="3996" xr:uid="{00000000-0005-0000-0000-0000AA1E0000}"/>
    <cellStyle name="Comma 4 13 3 8" xfId="29964" xr:uid="{00000000-0005-0000-0000-0000AB1E0000}"/>
    <cellStyle name="Comma 4 13 3 9" xfId="56446" xr:uid="{00000000-0005-0000-0000-0000AC1E0000}"/>
    <cellStyle name="Comma 4 13 4" xfId="5078" xr:uid="{00000000-0005-0000-0000-0000AD1E0000}"/>
    <cellStyle name="Comma 4 13 4 2" xfId="11570" xr:uid="{00000000-0005-0000-0000-0000AE1E0000}"/>
    <cellStyle name="Comma 4 13 4 2 2" xfId="26718" xr:uid="{00000000-0005-0000-0000-0000AF1E0000}"/>
    <cellStyle name="Comma 4 13 4 2 2 2" xfId="52686" xr:uid="{00000000-0005-0000-0000-0000B01E0000}"/>
    <cellStyle name="Comma 4 13 4 2 3" xfId="37538" xr:uid="{00000000-0005-0000-0000-0000B11E0000}"/>
    <cellStyle name="Comma 4 13 4 3" xfId="20226" xr:uid="{00000000-0005-0000-0000-0000B21E0000}"/>
    <cellStyle name="Comma 4 13 4 3 2" xfId="46194" xr:uid="{00000000-0005-0000-0000-0000B31E0000}"/>
    <cellStyle name="Comma 4 13 4 4" xfId="15898" xr:uid="{00000000-0005-0000-0000-0000B41E0000}"/>
    <cellStyle name="Comma 4 13 4 4 2" xfId="41866" xr:uid="{00000000-0005-0000-0000-0000B51E0000}"/>
    <cellStyle name="Comma 4 13 4 5" xfId="31046" xr:uid="{00000000-0005-0000-0000-0000B61E0000}"/>
    <cellStyle name="Comma 4 13 4 6" xfId="57528" xr:uid="{00000000-0005-0000-0000-0000B71E0000}"/>
    <cellStyle name="Comma 4 13 5" xfId="9406" xr:uid="{00000000-0005-0000-0000-0000B81E0000}"/>
    <cellStyle name="Comma 4 13 5 2" xfId="24554" xr:uid="{00000000-0005-0000-0000-0000B91E0000}"/>
    <cellStyle name="Comma 4 13 5 2 2" xfId="50522" xr:uid="{00000000-0005-0000-0000-0000BA1E0000}"/>
    <cellStyle name="Comma 4 13 5 3" xfId="35374" xr:uid="{00000000-0005-0000-0000-0000BB1E0000}"/>
    <cellStyle name="Comma 4 13 6" xfId="7242" xr:uid="{00000000-0005-0000-0000-0000BC1E0000}"/>
    <cellStyle name="Comma 4 13 6 2" xfId="22390" xr:uid="{00000000-0005-0000-0000-0000BD1E0000}"/>
    <cellStyle name="Comma 4 13 6 2 2" xfId="48358" xr:uid="{00000000-0005-0000-0000-0000BE1E0000}"/>
    <cellStyle name="Comma 4 13 6 3" xfId="33210" xr:uid="{00000000-0005-0000-0000-0000BF1E0000}"/>
    <cellStyle name="Comma 4 13 7" xfId="18062" xr:uid="{00000000-0005-0000-0000-0000C01E0000}"/>
    <cellStyle name="Comma 4 13 7 2" xfId="44030" xr:uid="{00000000-0005-0000-0000-0000C11E0000}"/>
    <cellStyle name="Comma 4 13 8" xfId="13734" xr:uid="{00000000-0005-0000-0000-0000C21E0000}"/>
    <cellStyle name="Comma 4 13 8 2" xfId="39702" xr:uid="{00000000-0005-0000-0000-0000C31E0000}"/>
    <cellStyle name="Comma 4 13 9" xfId="2914" xr:uid="{00000000-0005-0000-0000-0000C41E0000}"/>
    <cellStyle name="Comma 4 14" xfId="1287" xr:uid="{00000000-0005-0000-0000-0000C51E0000}"/>
    <cellStyle name="Comma 4 14 10" xfId="55901" xr:uid="{00000000-0005-0000-0000-0000C61E0000}"/>
    <cellStyle name="Comma 4 14 2" xfId="2369" xr:uid="{00000000-0005-0000-0000-0000C71E0000}"/>
    <cellStyle name="Comma 4 14 2 2" xfId="6697" xr:uid="{00000000-0005-0000-0000-0000C81E0000}"/>
    <cellStyle name="Comma 4 14 2 2 2" xfId="13189" xr:uid="{00000000-0005-0000-0000-0000C91E0000}"/>
    <cellStyle name="Comma 4 14 2 2 2 2" xfId="28337" xr:uid="{00000000-0005-0000-0000-0000CA1E0000}"/>
    <cellStyle name="Comma 4 14 2 2 2 2 2" xfId="54305" xr:uid="{00000000-0005-0000-0000-0000CB1E0000}"/>
    <cellStyle name="Comma 4 14 2 2 2 3" xfId="39157" xr:uid="{00000000-0005-0000-0000-0000CC1E0000}"/>
    <cellStyle name="Comma 4 14 2 2 3" xfId="21845" xr:uid="{00000000-0005-0000-0000-0000CD1E0000}"/>
    <cellStyle name="Comma 4 14 2 2 3 2" xfId="47813" xr:uid="{00000000-0005-0000-0000-0000CE1E0000}"/>
    <cellStyle name="Comma 4 14 2 2 4" xfId="17517" xr:uid="{00000000-0005-0000-0000-0000CF1E0000}"/>
    <cellStyle name="Comma 4 14 2 2 4 2" xfId="43485" xr:uid="{00000000-0005-0000-0000-0000D01E0000}"/>
    <cellStyle name="Comma 4 14 2 2 5" xfId="32665" xr:uid="{00000000-0005-0000-0000-0000D11E0000}"/>
    <cellStyle name="Comma 4 14 2 2 6" xfId="59147" xr:uid="{00000000-0005-0000-0000-0000D21E0000}"/>
    <cellStyle name="Comma 4 14 2 3" xfId="11025" xr:uid="{00000000-0005-0000-0000-0000D31E0000}"/>
    <cellStyle name="Comma 4 14 2 3 2" xfId="26173" xr:uid="{00000000-0005-0000-0000-0000D41E0000}"/>
    <cellStyle name="Comma 4 14 2 3 2 2" xfId="52141" xr:uid="{00000000-0005-0000-0000-0000D51E0000}"/>
    <cellStyle name="Comma 4 14 2 3 3" xfId="36993" xr:uid="{00000000-0005-0000-0000-0000D61E0000}"/>
    <cellStyle name="Comma 4 14 2 4" xfId="8861" xr:uid="{00000000-0005-0000-0000-0000D71E0000}"/>
    <cellStyle name="Comma 4 14 2 4 2" xfId="24009" xr:uid="{00000000-0005-0000-0000-0000D81E0000}"/>
    <cellStyle name="Comma 4 14 2 4 2 2" xfId="49977" xr:uid="{00000000-0005-0000-0000-0000D91E0000}"/>
    <cellStyle name="Comma 4 14 2 4 3" xfId="34829" xr:uid="{00000000-0005-0000-0000-0000DA1E0000}"/>
    <cellStyle name="Comma 4 14 2 5" xfId="19681" xr:uid="{00000000-0005-0000-0000-0000DB1E0000}"/>
    <cellStyle name="Comma 4 14 2 5 2" xfId="45649" xr:uid="{00000000-0005-0000-0000-0000DC1E0000}"/>
    <cellStyle name="Comma 4 14 2 6" xfId="15353" xr:uid="{00000000-0005-0000-0000-0000DD1E0000}"/>
    <cellStyle name="Comma 4 14 2 6 2" xfId="41321" xr:uid="{00000000-0005-0000-0000-0000DE1E0000}"/>
    <cellStyle name="Comma 4 14 2 7" xfId="4533" xr:uid="{00000000-0005-0000-0000-0000DF1E0000}"/>
    <cellStyle name="Comma 4 14 2 8" xfId="30501" xr:uid="{00000000-0005-0000-0000-0000E01E0000}"/>
    <cellStyle name="Comma 4 14 2 9" xfId="56983" xr:uid="{00000000-0005-0000-0000-0000E11E0000}"/>
    <cellStyle name="Comma 4 14 3" xfId="5615" xr:uid="{00000000-0005-0000-0000-0000E21E0000}"/>
    <cellStyle name="Comma 4 14 3 2" xfId="12107" xr:uid="{00000000-0005-0000-0000-0000E31E0000}"/>
    <cellStyle name="Comma 4 14 3 2 2" xfId="27255" xr:uid="{00000000-0005-0000-0000-0000E41E0000}"/>
    <cellStyle name="Comma 4 14 3 2 2 2" xfId="53223" xr:uid="{00000000-0005-0000-0000-0000E51E0000}"/>
    <cellStyle name="Comma 4 14 3 2 3" xfId="38075" xr:uid="{00000000-0005-0000-0000-0000E61E0000}"/>
    <cellStyle name="Comma 4 14 3 3" xfId="20763" xr:uid="{00000000-0005-0000-0000-0000E71E0000}"/>
    <cellStyle name="Comma 4 14 3 3 2" xfId="46731" xr:uid="{00000000-0005-0000-0000-0000E81E0000}"/>
    <cellStyle name="Comma 4 14 3 4" xfId="16435" xr:uid="{00000000-0005-0000-0000-0000E91E0000}"/>
    <cellStyle name="Comma 4 14 3 4 2" xfId="42403" xr:uid="{00000000-0005-0000-0000-0000EA1E0000}"/>
    <cellStyle name="Comma 4 14 3 5" xfId="31583" xr:uid="{00000000-0005-0000-0000-0000EB1E0000}"/>
    <cellStyle name="Comma 4 14 3 6" xfId="58065" xr:uid="{00000000-0005-0000-0000-0000EC1E0000}"/>
    <cellStyle name="Comma 4 14 4" xfId="9943" xr:uid="{00000000-0005-0000-0000-0000ED1E0000}"/>
    <cellStyle name="Comma 4 14 4 2" xfId="25091" xr:uid="{00000000-0005-0000-0000-0000EE1E0000}"/>
    <cellStyle name="Comma 4 14 4 2 2" xfId="51059" xr:uid="{00000000-0005-0000-0000-0000EF1E0000}"/>
    <cellStyle name="Comma 4 14 4 3" xfId="35911" xr:uid="{00000000-0005-0000-0000-0000F01E0000}"/>
    <cellStyle name="Comma 4 14 5" xfId="7779" xr:uid="{00000000-0005-0000-0000-0000F11E0000}"/>
    <cellStyle name="Comma 4 14 5 2" xfId="22927" xr:uid="{00000000-0005-0000-0000-0000F21E0000}"/>
    <cellStyle name="Comma 4 14 5 2 2" xfId="48895" xr:uid="{00000000-0005-0000-0000-0000F31E0000}"/>
    <cellStyle name="Comma 4 14 5 3" xfId="33747" xr:uid="{00000000-0005-0000-0000-0000F41E0000}"/>
    <cellStyle name="Comma 4 14 6" xfId="18599" xr:uid="{00000000-0005-0000-0000-0000F51E0000}"/>
    <cellStyle name="Comma 4 14 6 2" xfId="44567" xr:uid="{00000000-0005-0000-0000-0000F61E0000}"/>
    <cellStyle name="Comma 4 14 7" xfId="14271" xr:uid="{00000000-0005-0000-0000-0000F71E0000}"/>
    <cellStyle name="Comma 4 14 7 2" xfId="40239" xr:uid="{00000000-0005-0000-0000-0000F81E0000}"/>
    <cellStyle name="Comma 4 14 8" xfId="3451" xr:uid="{00000000-0005-0000-0000-0000F91E0000}"/>
    <cellStyle name="Comma 4 14 9" xfId="29419" xr:uid="{00000000-0005-0000-0000-0000FA1E0000}"/>
    <cellStyle name="Comma 4 15" xfId="1828" xr:uid="{00000000-0005-0000-0000-0000FB1E0000}"/>
    <cellStyle name="Comma 4 15 2" xfId="6156" xr:uid="{00000000-0005-0000-0000-0000FC1E0000}"/>
    <cellStyle name="Comma 4 15 2 2" xfId="12648" xr:uid="{00000000-0005-0000-0000-0000FD1E0000}"/>
    <cellStyle name="Comma 4 15 2 2 2" xfId="27796" xr:uid="{00000000-0005-0000-0000-0000FE1E0000}"/>
    <cellStyle name="Comma 4 15 2 2 2 2" xfId="53764" xr:uid="{00000000-0005-0000-0000-0000FF1E0000}"/>
    <cellStyle name="Comma 4 15 2 2 3" xfId="38616" xr:uid="{00000000-0005-0000-0000-0000001F0000}"/>
    <cellStyle name="Comma 4 15 2 3" xfId="21304" xr:uid="{00000000-0005-0000-0000-0000011F0000}"/>
    <cellStyle name="Comma 4 15 2 3 2" xfId="47272" xr:uid="{00000000-0005-0000-0000-0000021F0000}"/>
    <cellStyle name="Comma 4 15 2 4" xfId="16976" xr:uid="{00000000-0005-0000-0000-0000031F0000}"/>
    <cellStyle name="Comma 4 15 2 4 2" xfId="42944" xr:uid="{00000000-0005-0000-0000-0000041F0000}"/>
    <cellStyle name="Comma 4 15 2 5" xfId="32124" xr:uid="{00000000-0005-0000-0000-0000051F0000}"/>
    <cellStyle name="Comma 4 15 2 6" xfId="58606" xr:uid="{00000000-0005-0000-0000-0000061F0000}"/>
    <cellStyle name="Comma 4 15 3" xfId="10484" xr:uid="{00000000-0005-0000-0000-0000071F0000}"/>
    <cellStyle name="Comma 4 15 3 2" xfId="25632" xr:uid="{00000000-0005-0000-0000-0000081F0000}"/>
    <cellStyle name="Comma 4 15 3 2 2" xfId="51600" xr:uid="{00000000-0005-0000-0000-0000091F0000}"/>
    <cellStyle name="Comma 4 15 3 3" xfId="36452" xr:uid="{00000000-0005-0000-0000-00000A1F0000}"/>
    <cellStyle name="Comma 4 15 4" xfId="8320" xr:uid="{00000000-0005-0000-0000-00000B1F0000}"/>
    <cellStyle name="Comma 4 15 4 2" xfId="23468" xr:uid="{00000000-0005-0000-0000-00000C1F0000}"/>
    <cellStyle name="Comma 4 15 4 2 2" xfId="49436" xr:uid="{00000000-0005-0000-0000-00000D1F0000}"/>
    <cellStyle name="Comma 4 15 4 3" xfId="34288" xr:uid="{00000000-0005-0000-0000-00000E1F0000}"/>
    <cellStyle name="Comma 4 15 5" xfId="19140" xr:uid="{00000000-0005-0000-0000-00000F1F0000}"/>
    <cellStyle name="Comma 4 15 5 2" xfId="45108" xr:uid="{00000000-0005-0000-0000-0000101F0000}"/>
    <cellStyle name="Comma 4 15 6" xfId="14812" xr:uid="{00000000-0005-0000-0000-0000111F0000}"/>
    <cellStyle name="Comma 4 15 6 2" xfId="40780" xr:uid="{00000000-0005-0000-0000-0000121F0000}"/>
    <cellStyle name="Comma 4 15 7" xfId="3992" xr:uid="{00000000-0005-0000-0000-0000131F0000}"/>
    <cellStyle name="Comma 4 15 8" xfId="29960" xr:uid="{00000000-0005-0000-0000-0000141F0000}"/>
    <cellStyle name="Comma 4 15 9" xfId="56442" xr:uid="{00000000-0005-0000-0000-0000151F0000}"/>
    <cellStyle name="Comma 4 16" xfId="5074" xr:uid="{00000000-0005-0000-0000-0000161F0000}"/>
    <cellStyle name="Comma 4 16 2" xfId="11566" xr:uid="{00000000-0005-0000-0000-0000171F0000}"/>
    <cellStyle name="Comma 4 16 2 2" xfId="26714" xr:uid="{00000000-0005-0000-0000-0000181F0000}"/>
    <cellStyle name="Comma 4 16 2 2 2" xfId="52682" xr:uid="{00000000-0005-0000-0000-0000191F0000}"/>
    <cellStyle name="Comma 4 16 2 3" xfId="37534" xr:uid="{00000000-0005-0000-0000-00001A1F0000}"/>
    <cellStyle name="Comma 4 16 3" xfId="20222" xr:uid="{00000000-0005-0000-0000-00001B1F0000}"/>
    <cellStyle name="Comma 4 16 3 2" xfId="46190" xr:uid="{00000000-0005-0000-0000-00001C1F0000}"/>
    <cellStyle name="Comma 4 16 4" xfId="15894" xr:uid="{00000000-0005-0000-0000-00001D1F0000}"/>
    <cellStyle name="Comma 4 16 4 2" xfId="41862" xr:uid="{00000000-0005-0000-0000-00001E1F0000}"/>
    <cellStyle name="Comma 4 16 5" xfId="31042" xr:uid="{00000000-0005-0000-0000-00001F1F0000}"/>
    <cellStyle name="Comma 4 16 6" xfId="57524" xr:uid="{00000000-0005-0000-0000-0000201F0000}"/>
    <cellStyle name="Comma 4 17" xfId="9402" xr:uid="{00000000-0005-0000-0000-0000211F0000}"/>
    <cellStyle name="Comma 4 17 2" xfId="24550" xr:uid="{00000000-0005-0000-0000-0000221F0000}"/>
    <cellStyle name="Comma 4 17 2 2" xfId="50518" xr:uid="{00000000-0005-0000-0000-0000231F0000}"/>
    <cellStyle name="Comma 4 17 3" xfId="35370" xr:uid="{00000000-0005-0000-0000-0000241F0000}"/>
    <cellStyle name="Comma 4 18" xfId="7238" xr:uid="{00000000-0005-0000-0000-0000251F0000}"/>
    <cellStyle name="Comma 4 18 2" xfId="22386" xr:uid="{00000000-0005-0000-0000-0000261F0000}"/>
    <cellStyle name="Comma 4 18 2 2" xfId="48354" xr:uid="{00000000-0005-0000-0000-0000271F0000}"/>
    <cellStyle name="Comma 4 18 3" xfId="33206" xr:uid="{00000000-0005-0000-0000-0000281F0000}"/>
    <cellStyle name="Comma 4 19" xfId="18058" xr:uid="{00000000-0005-0000-0000-0000291F0000}"/>
    <cellStyle name="Comma 4 19 2" xfId="44026" xr:uid="{00000000-0005-0000-0000-00002A1F0000}"/>
    <cellStyle name="Comma 4 2" xfId="169" xr:uid="{00000000-0005-0000-0000-00002B1F0000}"/>
    <cellStyle name="Comma 4 2 10" xfId="2915" xr:uid="{00000000-0005-0000-0000-00002C1F0000}"/>
    <cellStyle name="Comma 4 2 11" xfId="28883" xr:uid="{00000000-0005-0000-0000-00002D1F0000}"/>
    <cellStyle name="Comma 4 2 12" xfId="54845" xr:uid="{00000000-0005-0000-0000-00002E1F0000}"/>
    <cellStyle name="Comma 4 2 13" xfId="55365" xr:uid="{00000000-0005-0000-0000-00002F1F0000}"/>
    <cellStyle name="Comma 4 2 14" xfId="720" xr:uid="{00000000-0005-0000-0000-0000301F0000}"/>
    <cellStyle name="Comma 4 2 2" xfId="170" xr:uid="{00000000-0005-0000-0000-0000311F0000}"/>
    <cellStyle name="Comma 4 2 2 10" xfId="28884" xr:uid="{00000000-0005-0000-0000-0000321F0000}"/>
    <cellStyle name="Comma 4 2 2 11" xfId="54846" xr:uid="{00000000-0005-0000-0000-0000331F0000}"/>
    <cellStyle name="Comma 4 2 2 12" xfId="55366" xr:uid="{00000000-0005-0000-0000-0000341F0000}"/>
    <cellStyle name="Comma 4 2 2 13" xfId="1194" xr:uid="{00000000-0005-0000-0000-0000351F0000}"/>
    <cellStyle name="Comma 4 2 2 2" xfId="1293" xr:uid="{00000000-0005-0000-0000-0000361F0000}"/>
    <cellStyle name="Comma 4 2 2 2 10" xfId="55907" xr:uid="{00000000-0005-0000-0000-0000371F0000}"/>
    <cellStyle name="Comma 4 2 2 2 2" xfId="2375" xr:uid="{00000000-0005-0000-0000-0000381F0000}"/>
    <cellStyle name="Comma 4 2 2 2 2 2" xfId="6703" xr:uid="{00000000-0005-0000-0000-0000391F0000}"/>
    <cellStyle name="Comma 4 2 2 2 2 2 2" xfId="13195" xr:uid="{00000000-0005-0000-0000-00003A1F0000}"/>
    <cellStyle name="Comma 4 2 2 2 2 2 2 2" xfId="28343" xr:uid="{00000000-0005-0000-0000-00003B1F0000}"/>
    <cellStyle name="Comma 4 2 2 2 2 2 2 2 2" xfId="54311" xr:uid="{00000000-0005-0000-0000-00003C1F0000}"/>
    <cellStyle name="Comma 4 2 2 2 2 2 2 3" xfId="39163" xr:uid="{00000000-0005-0000-0000-00003D1F0000}"/>
    <cellStyle name="Comma 4 2 2 2 2 2 3" xfId="21851" xr:uid="{00000000-0005-0000-0000-00003E1F0000}"/>
    <cellStyle name="Comma 4 2 2 2 2 2 3 2" xfId="47819" xr:uid="{00000000-0005-0000-0000-00003F1F0000}"/>
    <cellStyle name="Comma 4 2 2 2 2 2 4" xfId="17523" xr:uid="{00000000-0005-0000-0000-0000401F0000}"/>
    <cellStyle name="Comma 4 2 2 2 2 2 4 2" xfId="43491" xr:uid="{00000000-0005-0000-0000-0000411F0000}"/>
    <cellStyle name="Comma 4 2 2 2 2 2 5" xfId="32671" xr:uid="{00000000-0005-0000-0000-0000421F0000}"/>
    <cellStyle name="Comma 4 2 2 2 2 2 6" xfId="59153" xr:uid="{00000000-0005-0000-0000-0000431F0000}"/>
    <cellStyle name="Comma 4 2 2 2 2 3" xfId="11031" xr:uid="{00000000-0005-0000-0000-0000441F0000}"/>
    <cellStyle name="Comma 4 2 2 2 2 3 2" xfId="26179" xr:uid="{00000000-0005-0000-0000-0000451F0000}"/>
    <cellStyle name="Comma 4 2 2 2 2 3 2 2" xfId="52147" xr:uid="{00000000-0005-0000-0000-0000461F0000}"/>
    <cellStyle name="Comma 4 2 2 2 2 3 3" xfId="36999" xr:uid="{00000000-0005-0000-0000-0000471F0000}"/>
    <cellStyle name="Comma 4 2 2 2 2 4" xfId="8867" xr:uid="{00000000-0005-0000-0000-0000481F0000}"/>
    <cellStyle name="Comma 4 2 2 2 2 4 2" xfId="24015" xr:uid="{00000000-0005-0000-0000-0000491F0000}"/>
    <cellStyle name="Comma 4 2 2 2 2 4 2 2" xfId="49983" xr:uid="{00000000-0005-0000-0000-00004A1F0000}"/>
    <cellStyle name="Comma 4 2 2 2 2 4 3" xfId="34835" xr:uid="{00000000-0005-0000-0000-00004B1F0000}"/>
    <cellStyle name="Comma 4 2 2 2 2 5" xfId="19687" xr:uid="{00000000-0005-0000-0000-00004C1F0000}"/>
    <cellStyle name="Comma 4 2 2 2 2 5 2" xfId="45655" xr:uid="{00000000-0005-0000-0000-00004D1F0000}"/>
    <cellStyle name="Comma 4 2 2 2 2 6" xfId="15359" xr:uid="{00000000-0005-0000-0000-00004E1F0000}"/>
    <cellStyle name="Comma 4 2 2 2 2 6 2" xfId="41327" xr:uid="{00000000-0005-0000-0000-00004F1F0000}"/>
    <cellStyle name="Comma 4 2 2 2 2 7" xfId="4539" xr:uid="{00000000-0005-0000-0000-0000501F0000}"/>
    <cellStyle name="Comma 4 2 2 2 2 8" xfId="30507" xr:uid="{00000000-0005-0000-0000-0000511F0000}"/>
    <cellStyle name="Comma 4 2 2 2 2 9" xfId="56989" xr:uid="{00000000-0005-0000-0000-0000521F0000}"/>
    <cellStyle name="Comma 4 2 2 2 3" xfId="5621" xr:uid="{00000000-0005-0000-0000-0000531F0000}"/>
    <cellStyle name="Comma 4 2 2 2 3 2" xfId="12113" xr:uid="{00000000-0005-0000-0000-0000541F0000}"/>
    <cellStyle name="Comma 4 2 2 2 3 2 2" xfId="27261" xr:uid="{00000000-0005-0000-0000-0000551F0000}"/>
    <cellStyle name="Comma 4 2 2 2 3 2 2 2" xfId="53229" xr:uid="{00000000-0005-0000-0000-0000561F0000}"/>
    <cellStyle name="Comma 4 2 2 2 3 2 3" xfId="38081" xr:uid="{00000000-0005-0000-0000-0000571F0000}"/>
    <cellStyle name="Comma 4 2 2 2 3 3" xfId="20769" xr:uid="{00000000-0005-0000-0000-0000581F0000}"/>
    <cellStyle name="Comma 4 2 2 2 3 3 2" xfId="46737" xr:uid="{00000000-0005-0000-0000-0000591F0000}"/>
    <cellStyle name="Comma 4 2 2 2 3 4" xfId="16441" xr:uid="{00000000-0005-0000-0000-00005A1F0000}"/>
    <cellStyle name="Comma 4 2 2 2 3 4 2" xfId="42409" xr:uid="{00000000-0005-0000-0000-00005B1F0000}"/>
    <cellStyle name="Comma 4 2 2 2 3 5" xfId="31589" xr:uid="{00000000-0005-0000-0000-00005C1F0000}"/>
    <cellStyle name="Comma 4 2 2 2 3 6" xfId="58071" xr:uid="{00000000-0005-0000-0000-00005D1F0000}"/>
    <cellStyle name="Comma 4 2 2 2 4" xfId="9949" xr:uid="{00000000-0005-0000-0000-00005E1F0000}"/>
    <cellStyle name="Comma 4 2 2 2 4 2" xfId="25097" xr:uid="{00000000-0005-0000-0000-00005F1F0000}"/>
    <cellStyle name="Comma 4 2 2 2 4 2 2" xfId="51065" xr:uid="{00000000-0005-0000-0000-0000601F0000}"/>
    <cellStyle name="Comma 4 2 2 2 4 3" xfId="35917" xr:uid="{00000000-0005-0000-0000-0000611F0000}"/>
    <cellStyle name="Comma 4 2 2 2 5" xfId="7785" xr:uid="{00000000-0005-0000-0000-0000621F0000}"/>
    <cellStyle name="Comma 4 2 2 2 5 2" xfId="22933" xr:uid="{00000000-0005-0000-0000-0000631F0000}"/>
    <cellStyle name="Comma 4 2 2 2 5 2 2" xfId="48901" xr:uid="{00000000-0005-0000-0000-0000641F0000}"/>
    <cellStyle name="Comma 4 2 2 2 5 3" xfId="33753" xr:uid="{00000000-0005-0000-0000-0000651F0000}"/>
    <cellStyle name="Comma 4 2 2 2 6" xfId="18605" xr:uid="{00000000-0005-0000-0000-0000661F0000}"/>
    <cellStyle name="Comma 4 2 2 2 6 2" xfId="44573" xr:uid="{00000000-0005-0000-0000-0000671F0000}"/>
    <cellStyle name="Comma 4 2 2 2 7" xfId="14277" xr:uid="{00000000-0005-0000-0000-0000681F0000}"/>
    <cellStyle name="Comma 4 2 2 2 7 2" xfId="40245" xr:uid="{00000000-0005-0000-0000-0000691F0000}"/>
    <cellStyle name="Comma 4 2 2 2 8" xfId="3457" xr:uid="{00000000-0005-0000-0000-00006A1F0000}"/>
    <cellStyle name="Comma 4 2 2 2 9" xfId="29425" xr:uid="{00000000-0005-0000-0000-00006B1F0000}"/>
    <cellStyle name="Comma 4 2 2 3" xfId="1834" xr:uid="{00000000-0005-0000-0000-00006C1F0000}"/>
    <cellStyle name="Comma 4 2 2 3 2" xfId="6162" xr:uid="{00000000-0005-0000-0000-00006D1F0000}"/>
    <cellStyle name="Comma 4 2 2 3 2 2" xfId="12654" xr:uid="{00000000-0005-0000-0000-00006E1F0000}"/>
    <cellStyle name="Comma 4 2 2 3 2 2 2" xfId="27802" xr:uid="{00000000-0005-0000-0000-00006F1F0000}"/>
    <cellStyle name="Comma 4 2 2 3 2 2 2 2" xfId="53770" xr:uid="{00000000-0005-0000-0000-0000701F0000}"/>
    <cellStyle name="Comma 4 2 2 3 2 2 3" xfId="38622" xr:uid="{00000000-0005-0000-0000-0000711F0000}"/>
    <cellStyle name="Comma 4 2 2 3 2 3" xfId="21310" xr:uid="{00000000-0005-0000-0000-0000721F0000}"/>
    <cellStyle name="Comma 4 2 2 3 2 3 2" xfId="47278" xr:uid="{00000000-0005-0000-0000-0000731F0000}"/>
    <cellStyle name="Comma 4 2 2 3 2 4" xfId="16982" xr:uid="{00000000-0005-0000-0000-0000741F0000}"/>
    <cellStyle name="Comma 4 2 2 3 2 4 2" xfId="42950" xr:uid="{00000000-0005-0000-0000-0000751F0000}"/>
    <cellStyle name="Comma 4 2 2 3 2 5" xfId="32130" xr:uid="{00000000-0005-0000-0000-0000761F0000}"/>
    <cellStyle name="Comma 4 2 2 3 2 6" xfId="58612" xr:uid="{00000000-0005-0000-0000-0000771F0000}"/>
    <cellStyle name="Comma 4 2 2 3 3" xfId="10490" xr:uid="{00000000-0005-0000-0000-0000781F0000}"/>
    <cellStyle name="Comma 4 2 2 3 3 2" xfId="25638" xr:uid="{00000000-0005-0000-0000-0000791F0000}"/>
    <cellStyle name="Comma 4 2 2 3 3 2 2" xfId="51606" xr:uid="{00000000-0005-0000-0000-00007A1F0000}"/>
    <cellStyle name="Comma 4 2 2 3 3 3" xfId="36458" xr:uid="{00000000-0005-0000-0000-00007B1F0000}"/>
    <cellStyle name="Comma 4 2 2 3 4" xfId="8326" xr:uid="{00000000-0005-0000-0000-00007C1F0000}"/>
    <cellStyle name="Comma 4 2 2 3 4 2" xfId="23474" xr:uid="{00000000-0005-0000-0000-00007D1F0000}"/>
    <cellStyle name="Comma 4 2 2 3 4 2 2" xfId="49442" xr:uid="{00000000-0005-0000-0000-00007E1F0000}"/>
    <cellStyle name="Comma 4 2 2 3 4 3" xfId="34294" xr:uid="{00000000-0005-0000-0000-00007F1F0000}"/>
    <cellStyle name="Comma 4 2 2 3 5" xfId="19146" xr:uid="{00000000-0005-0000-0000-0000801F0000}"/>
    <cellStyle name="Comma 4 2 2 3 5 2" xfId="45114" xr:uid="{00000000-0005-0000-0000-0000811F0000}"/>
    <cellStyle name="Comma 4 2 2 3 6" xfId="14818" xr:uid="{00000000-0005-0000-0000-0000821F0000}"/>
    <cellStyle name="Comma 4 2 2 3 6 2" xfId="40786" xr:uid="{00000000-0005-0000-0000-0000831F0000}"/>
    <cellStyle name="Comma 4 2 2 3 7" xfId="3998" xr:uid="{00000000-0005-0000-0000-0000841F0000}"/>
    <cellStyle name="Comma 4 2 2 3 8" xfId="29966" xr:uid="{00000000-0005-0000-0000-0000851F0000}"/>
    <cellStyle name="Comma 4 2 2 3 9" xfId="56448" xr:uid="{00000000-0005-0000-0000-0000861F0000}"/>
    <cellStyle name="Comma 4 2 2 4" xfId="5080" xr:uid="{00000000-0005-0000-0000-0000871F0000}"/>
    <cellStyle name="Comma 4 2 2 4 2" xfId="11572" xr:uid="{00000000-0005-0000-0000-0000881F0000}"/>
    <cellStyle name="Comma 4 2 2 4 2 2" xfId="26720" xr:uid="{00000000-0005-0000-0000-0000891F0000}"/>
    <cellStyle name="Comma 4 2 2 4 2 2 2" xfId="52688" xr:uid="{00000000-0005-0000-0000-00008A1F0000}"/>
    <cellStyle name="Comma 4 2 2 4 2 3" xfId="37540" xr:uid="{00000000-0005-0000-0000-00008B1F0000}"/>
    <cellStyle name="Comma 4 2 2 4 3" xfId="20228" xr:uid="{00000000-0005-0000-0000-00008C1F0000}"/>
    <cellStyle name="Comma 4 2 2 4 3 2" xfId="46196" xr:uid="{00000000-0005-0000-0000-00008D1F0000}"/>
    <cellStyle name="Comma 4 2 2 4 4" xfId="15900" xr:uid="{00000000-0005-0000-0000-00008E1F0000}"/>
    <cellStyle name="Comma 4 2 2 4 4 2" xfId="41868" xr:uid="{00000000-0005-0000-0000-00008F1F0000}"/>
    <cellStyle name="Comma 4 2 2 4 5" xfId="31048" xr:uid="{00000000-0005-0000-0000-0000901F0000}"/>
    <cellStyle name="Comma 4 2 2 4 6" xfId="57530" xr:uid="{00000000-0005-0000-0000-0000911F0000}"/>
    <cellStyle name="Comma 4 2 2 5" xfId="9408" xr:uid="{00000000-0005-0000-0000-0000921F0000}"/>
    <cellStyle name="Comma 4 2 2 5 2" xfId="24556" xr:uid="{00000000-0005-0000-0000-0000931F0000}"/>
    <cellStyle name="Comma 4 2 2 5 2 2" xfId="50524" xr:uid="{00000000-0005-0000-0000-0000941F0000}"/>
    <cellStyle name="Comma 4 2 2 5 3" xfId="35376" xr:uid="{00000000-0005-0000-0000-0000951F0000}"/>
    <cellStyle name="Comma 4 2 2 6" xfId="7244" xr:uid="{00000000-0005-0000-0000-0000961F0000}"/>
    <cellStyle name="Comma 4 2 2 6 2" xfId="22392" xr:uid="{00000000-0005-0000-0000-0000971F0000}"/>
    <cellStyle name="Comma 4 2 2 6 2 2" xfId="48360" xr:uid="{00000000-0005-0000-0000-0000981F0000}"/>
    <cellStyle name="Comma 4 2 2 6 3" xfId="33212" xr:uid="{00000000-0005-0000-0000-0000991F0000}"/>
    <cellStyle name="Comma 4 2 2 7" xfId="18064" xr:uid="{00000000-0005-0000-0000-00009A1F0000}"/>
    <cellStyle name="Comma 4 2 2 7 2" xfId="44032" xr:uid="{00000000-0005-0000-0000-00009B1F0000}"/>
    <cellStyle name="Comma 4 2 2 8" xfId="13736" xr:uid="{00000000-0005-0000-0000-00009C1F0000}"/>
    <cellStyle name="Comma 4 2 2 8 2" xfId="39704" xr:uid="{00000000-0005-0000-0000-00009D1F0000}"/>
    <cellStyle name="Comma 4 2 2 9" xfId="2916" xr:uid="{00000000-0005-0000-0000-00009E1F0000}"/>
    <cellStyle name="Comma 4 2 3" xfId="1292" xr:uid="{00000000-0005-0000-0000-00009F1F0000}"/>
    <cellStyle name="Comma 4 2 3 10" xfId="55906" xr:uid="{00000000-0005-0000-0000-0000A01F0000}"/>
    <cellStyle name="Comma 4 2 3 2" xfId="2374" xr:uid="{00000000-0005-0000-0000-0000A11F0000}"/>
    <cellStyle name="Comma 4 2 3 2 2" xfId="6702" xr:uid="{00000000-0005-0000-0000-0000A21F0000}"/>
    <cellStyle name="Comma 4 2 3 2 2 2" xfId="13194" xr:uid="{00000000-0005-0000-0000-0000A31F0000}"/>
    <cellStyle name="Comma 4 2 3 2 2 2 2" xfId="28342" xr:uid="{00000000-0005-0000-0000-0000A41F0000}"/>
    <cellStyle name="Comma 4 2 3 2 2 2 2 2" xfId="54310" xr:uid="{00000000-0005-0000-0000-0000A51F0000}"/>
    <cellStyle name="Comma 4 2 3 2 2 2 3" xfId="39162" xr:uid="{00000000-0005-0000-0000-0000A61F0000}"/>
    <cellStyle name="Comma 4 2 3 2 2 3" xfId="21850" xr:uid="{00000000-0005-0000-0000-0000A71F0000}"/>
    <cellStyle name="Comma 4 2 3 2 2 3 2" xfId="47818" xr:uid="{00000000-0005-0000-0000-0000A81F0000}"/>
    <cellStyle name="Comma 4 2 3 2 2 4" xfId="17522" xr:uid="{00000000-0005-0000-0000-0000A91F0000}"/>
    <cellStyle name="Comma 4 2 3 2 2 4 2" xfId="43490" xr:uid="{00000000-0005-0000-0000-0000AA1F0000}"/>
    <cellStyle name="Comma 4 2 3 2 2 5" xfId="32670" xr:uid="{00000000-0005-0000-0000-0000AB1F0000}"/>
    <cellStyle name="Comma 4 2 3 2 2 6" xfId="59152" xr:uid="{00000000-0005-0000-0000-0000AC1F0000}"/>
    <cellStyle name="Comma 4 2 3 2 3" xfId="11030" xr:uid="{00000000-0005-0000-0000-0000AD1F0000}"/>
    <cellStyle name="Comma 4 2 3 2 3 2" xfId="26178" xr:uid="{00000000-0005-0000-0000-0000AE1F0000}"/>
    <cellStyle name="Comma 4 2 3 2 3 2 2" xfId="52146" xr:uid="{00000000-0005-0000-0000-0000AF1F0000}"/>
    <cellStyle name="Comma 4 2 3 2 3 3" xfId="36998" xr:uid="{00000000-0005-0000-0000-0000B01F0000}"/>
    <cellStyle name="Comma 4 2 3 2 4" xfId="8866" xr:uid="{00000000-0005-0000-0000-0000B11F0000}"/>
    <cellStyle name="Comma 4 2 3 2 4 2" xfId="24014" xr:uid="{00000000-0005-0000-0000-0000B21F0000}"/>
    <cellStyle name="Comma 4 2 3 2 4 2 2" xfId="49982" xr:uid="{00000000-0005-0000-0000-0000B31F0000}"/>
    <cellStyle name="Comma 4 2 3 2 4 3" xfId="34834" xr:uid="{00000000-0005-0000-0000-0000B41F0000}"/>
    <cellStyle name="Comma 4 2 3 2 5" xfId="19686" xr:uid="{00000000-0005-0000-0000-0000B51F0000}"/>
    <cellStyle name="Comma 4 2 3 2 5 2" xfId="45654" xr:uid="{00000000-0005-0000-0000-0000B61F0000}"/>
    <cellStyle name="Comma 4 2 3 2 6" xfId="15358" xr:uid="{00000000-0005-0000-0000-0000B71F0000}"/>
    <cellStyle name="Comma 4 2 3 2 6 2" xfId="41326" xr:uid="{00000000-0005-0000-0000-0000B81F0000}"/>
    <cellStyle name="Comma 4 2 3 2 7" xfId="4538" xr:uid="{00000000-0005-0000-0000-0000B91F0000}"/>
    <cellStyle name="Comma 4 2 3 2 8" xfId="30506" xr:uid="{00000000-0005-0000-0000-0000BA1F0000}"/>
    <cellStyle name="Comma 4 2 3 2 9" xfId="56988" xr:uid="{00000000-0005-0000-0000-0000BB1F0000}"/>
    <cellStyle name="Comma 4 2 3 3" xfId="5620" xr:uid="{00000000-0005-0000-0000-0000BC1F0000}"/>
    <cellStyle name="Comma 4 2 3 3 2" xfId="12112" xr:uid="{00000000-0005-0000-0000-0000BD1F0000}"/>
    <cellStyle name="Comma 4 2 3 3 2 2" xfId="27260" xr:uid="{00000000-0005-0000-0000-0000BE1F0000}"/>
    <cellStyle name="Comma 4 2 3 3 2 2 2" xfId="53228" xr:uid="{00000000-0005-0000-0000-0000BF1F0000}"/>
    <cellStyle name="Comma 4 2 3 3 2 3" xfId="38080" xr:uid="{00000000-0005-0000-0000-0000C01F0000}"/>
    <cellStyle name="Comma 4 2 3 3 3" xfId="20768" xr:uid="{00000000-0005-0000-0000-0000C11F0000}"/>
    <cellStyle name="Comma 4 2 3 3 3 2" xfId="46736" xr:uid="{00000000-0005-0000-0000-0000C21F0000}"/>
    <cellStyle name="Comma 4 2 3 3 4" xfId="16440" xr:uid="{00000000-0005-0000-0000-0000C31F0000}"/>
    <cellStyle name="Comma 4 2 3 3 4 2" xfId="42408" xr:uid="{00000000-0005-0000-0000-0000C41F0000}"/>
    <cellStyle name="Comma 4 2 3 3 5" xfId="31588" xr:uid="{00000000-0005-0000-0000-0000C51F0000}"/>
    <cellStyle name="Comma 4 2 3 3 6" xfId="58070" xr:uid="{00000000-0005-0000-0000-0000C61F0000}"/>
    <cellStyle name="Comma 4 2 3 4" xfId="9948" xr:uid="{00000000-0005-0000-0000-0000C71F0000}"/>
    <cellStyle name="Comma 4 2 3 4 2" xfId="25096" xr:uid="{00000000-0005-0000-0000-0000C81F0000}"/>
    <cellStyle name="Comma 4 2 3 4 2 2" xfId="51064" xr:uid="{00000000-0005-0000-0000-0000C91F0000}"/>
    <cellStyle name="Comma 4 2 3 4 3" xfId="35916" xr:uid="{00000000-0005-0000-0000-0000CA1F0000}"/>
    <cellStyle name="Comma 4 2 3 5" xfId="7784" xr:uid="{00000000-0005-0000-0000-0000CB1F0000}"/>
    <cellStyle name="Comma 4 2 3 5 2" xfId="22932" xr:uid="{00000000-0005-0000-0000-0000CC1F0000}"/>
    <cellStyle name="Comma 4 2 3 5 2 2" xfId="48900" xr:uid="{00000000-0005-0000-0000-0000CD1F0000}"/>
    <cellStyle name="Comma 4 2 3 5 3" xfId="33752" xr:uid="{00000000-0005-0000-0000-0000CE1F0000}"/>
    <cellStyle name="Comma 4 2 3 6" xfId="18604" xr:uid="{00000000-0005-0000-0000-0000CF1F0000}"/>
    <cellStyle name="Comma 4 2 3 6 2" xfId="44572" xr:uid="{00000000-0005-0000-0000-0000D01F0000}"/>
    <cellStyle name="Comma 4 2 3 7" xfId="14276" xr:uid="{00000000-0005-0000-0000-0000D11F0000}"/>
    <cellStyle name="Comma 4 2 3 7 2" xfId="40244" xr:uid="{00000000-0005-0000-0000-0000D21F0000}"/>
    <cellStyle name="Comma 4 2 3 8" xfId="3456" xr:uid="{00000000-0005-0000-0000-0000D31F0000}"/>
    <cellStyle name="Comma 4 2 3 9" xfId="29424" xr:uid="{00000000-0005-0000-0000-0000D41F0000}"/>
    <cellStyle name="Comma 4 2 4" xfId="1833" xr:uid="{00000000-0005-0000-0000-0000D51F0000}"/>
    <cellStyle name="Comma 4 2 4 2" xfId="6161" xr:uid="{00000000-0005-0000-0000-0000D61F0000}"/>
    <cellStyle name="Comma 4 2 4 2 2" xfId="12653" xr:uid="{00000000-0005-0000-0000-0000D71F0000}"/>
    <cellStyle name="Comma 4 2 4 2 2 2" xfId="27801" xr:uid="{00000000-0005-0000-0000-0000D81F0000}"/>
    <cellStyle name="Comma 4 2 4 2 2 2 2" xfId="53769" xr:uid="{00000000-0005-0000-0000-0000D91F0000}"/>
    <cellStyle name="Comma 4 2 4 2 2 3" xfId="38621" xr:uid="{00000000-0005-0000-0000-0000DA1F0000}"/>
    <cellStyle name="Comma 4 2 4 2 3" xfId="21309" xr:uid="{00000000-0005-0000-0000-0000DB1F0000}"/>
    <cellStyle name="Comma 4 2 4 2 3 2" xfId="47277" xr:uid="{00000000-0005-0000-0000-0000DC1F0000}"/>
    <cellStyle name="Comma 4 2 4 2 4" xfId="16981" xr:uid="{00000000-0005-0000-0000-0000DD1F0000}"/>
    <cellStyle name="Comma 4 2 4 2 4 2" xfId="42949" xr:uid="{00000000-0005-0000-0000-0000DE1F0000}"/>
    <cellStyle name="Comma 4 2 4 2 5" xfId="32129" xr:uid="{00000000-0005-0000-0000-0000DF1F0000}"/>
    <cellStyle name="Comma 4 2 4 2 6" xfId="58611" xr:uid="{00000000-0005-0000-0000-0000E01F0000}"/>
    <cellStyle name="Comma 4 2 4 3" xfId="10489" xr:uid="{00000000-0005-0000-0000-0000E11F0000}"/>
    <cellStyle name="Comma 4 2 4 3 2" xfId="25637" xr:uid="{00000000-0005-0000-0000-0000E21F0000}"/>
    <cellStyle name="Comma 4 2 4 3 2 2" xfId="51605" xr:uid="{00000000-0005-0000-0000-0000E31F0000}"/>
    <cellStyle name="Comma 4 2 4 3 3" xfId="36457" xr:uid="{00000000-0005-0000-0000-0000E41F0000}"/>
    <cellStyle name="Comma 4 2 4 4" xfId="8325" xr:uid="{00000000-0005-0000-0000-0000E51F0000}"/>
    <cellStyle name="Comma 4 2 4 4 2" xfId="23473" xr:uid="{00000000-0005-0000-0000-0000E61F0000}"/>
    <cellStyle name="Comma 4 2 4 4 2 2" xfId="49441" xr:uid="{00000000-0005-0000-0000-0000E71F0000}"/>
    <cellStyle name="Comma 4 2 4 4 3" xfId="34293" xr:uid="{00000000-0005-0000-0000-0000E81F0000}"/>
    <cellStyle name="Comma 4 2 4 5" xfId="19145" xr:uid="{00000000-0005-0000-0000-0000E91F0000}"/>
    <cellStyle name="Comma 4 2 4 5 2" xfId="45113" xr:uid="{00000000-0005-0000-0000-0000EA1F0000}"/>
    <cellStyle name="Comma 4 2 4 6" xfId="14817" xr:uid="{00000000-0005-0000-0000-0000EB1F0000}"/>
    <cellStyle name="Comma 4 2 4 6 2" xfId="40785" xr:uid="{00000000-0005-0000-0000-0000EC1F0000}"/>
    <cellStyle name="Comma 4 2 4 7" xfId="3997" xr:uid="{00000000-0005-0000-0000-0000ED1F0000}"/>
    <cellStyle name="Comma 4 2 4 8" xfId="29965" xr:uid="{00000000-0005-0000-0000-0000EE1F0000}"/>
    <cellStyle name="Comma 4 2 4 9" xfId="56447" xr:uid="{00000000-0005-0000-0000-0000EF1F0000}"/>
    <cellStyle name="Comma 4 2 5" xfId="5079" xr:uid="{00000000-0005-0000-0000-0000F01F0000}"/>
    <cellStyle name="Comma 4 2 5 2" xfId="11571" xr:uid="{00000000-0005-0000-0000-0000F11F0000}"/>
    <cellStyle name="Comma 4 2 5 2 2" xfId="26719" xr:uid="{00000000-0005-0000-0000-0000F21F0000}"/>
    <cellStyle name="Comma 4 2 5 2 2 2" xfId="52687" xr:uid="{00000000-0005-0000-0000-0000F31F0000}"/>
    <cellStyle name="Comma 4 2 5 2 3" xfId="37539" xr:uid="{00000000-0005-0000-0000-0000F41F0000}"/>
    <cellStyle name="Comma 4 2 5 3" xfId="20227" xr:uid="{00000000-0005-0000-0000-0000F51F0000}"/>
    <cellStyle name="Comma 4 2 5 3 2" xfId="46195" xr:uid="{00000000-0005-0000-0000-0000F61F0000}"/>
    <cellStyle name="Comma 4 2 5 4" xfId="15899" xr:uid="{00000000-0005-0000-0000-0000F71F0000}"/>
    <cellStyle name="Comma 4 2 5 4 2" xfId="41867" xr:uid="{00000000-0005-0000-0000-0000F81F0000}"/>
    <cellStyle name="Comma 4 2 5 5" xfId="31047" xr:uid="{00000000-0005-0000-0000-0000F91F0000}"/>
    <cellStyle name="Comma 4 2 5 6" xfId="57529" xr:uid="{00000000-0005-0000-0000-0000FA1F0000}"/>
    <cellStyle name="Comma 4 2 6" xfId="9407" xr:uid="{00000000-0005-0000-0000-0000FB1F0000}"/>
    <cellStyle name="Comma 4 2 6 2" xfId="24555" xr:uid="{00000000-0005-0000-0000-0000FC1F0000}"/>
    <cellStyle name="Comma 4 2 6 2 2" xfId="50523" xr:uid="{00000000-0005-0000-0000-0000FD1F0000}"/>
    <cellStyle name="Comma 4 2 6 3" xfId="35375" xr:uid="{00000000-0005-0000-0000-0000FE1F0000}"/>
    <cellStyle name="Comma 4 2 7" xfId="7243" xr:uid="{00000000-0005-0000-0000-0000FF1F0000}"/>
    <cellStyle name="Comma 4 2 7 2" xfId="22391" xr:uid="{00000000-0005-0000-0000-000000200000}"/>
    <cellStyle name="Comma 4 2 7 2 2" xfId="48359" xr:uid="{00000000-0005-0000-0000-000001200000}"/>
    <cellStyle name="Comma 4 2 7 3" xfId="33211" xr:uid="{00000000-0005-0000-0000-000002200000}"/>
    <cellStyle name="Comma 4 2 8" xfId="18063" xr:uid="{00000000-0005-0000-0000-000003200000}"/>
    <cellStyle name="Comma 4 2 8 2" xfId="44031" xr:uid="{00000000-0005-0000-0000-000004200000}"/>
    <cellStyle name="Comma 4 2 9" xfId="13735" xr:uid="{00000000-0005-0000-0000-000005200000}"/>
    <cellStyle name="Comma 4 2 9 2" xfId="39703" xr:uid="{00000000-0005-0000-0000-000006200000}"/>
    <cellStyle name="Comma 4 20" xfId="13730" xr:uid="{00000000-0005-0000-0000-000007200000}"/>
    <cellStyle name="Comma 4 20 2" xfId="39698" xr:uid="{00000000-0005-0000-0000-000008200000}"/>
    <cellStyle name="Comma 4 21" xfId="2910" xr:uid="{00000000-0005-0000-0000-000009200000}"/>
    <cellStyle name="Comma 4 22" xfId="28878" xr:uid="{00000000-0005-0000-0000-00000A200000}"/>
    <cellStyle name="Comma 4 23" xfId="54840" xr:uid="{00000000-0005-0000-0000-00000B200000}"/>
    <cellStyle name="Comma 4 24" xfId="55360" xr:uid="{00000000-0005-0000-0000-00000C200000}"/>
    <cellStyle name="Comma 4 25" xfId="680" xr:uid="{00000000-0005-0000-0000-00000D200000}"/>
    <cellStyle name="Comma 4 3" xfId="171" xr:uid="{00000000-0005-0000-0000-00000E200000}"/>
    <cellStyle name="Comma 4 3 10" xfId="28885" xr:uid="{00000000-0005-0000-0000-00000F200000}"/>
    <cellStyle name="Comma 4 3 11" xfId="54847" xr:uid="{00000000-0005-0000-0000-000010200000}"/>
    <cellStyle name="Comma 4 3 12" xfId="55367" xr:uid="{00000000-0005-0000-0000-000011200000}"/>
    <cellStyle name="Comma 4 3 13" xfId="760" xr:uid="{00000000-0005-0000-0000-000012200000}"/>
    <cellStyle name="Comma 4 3 2" xfId="1294" xr:uid="{00000000-0005-0000-0000-000013200000}"/>
    <cellStyle name="Comma 4 3 2 10" xfId="55908" xr:uid="{00000000-0005-0000-0000-000014200000}"/>
    <cellStyle name="Comma 4 3 2 2" xfId="2376" xr:uid="{00000000-0005-0000-0000-000015200000}"/>
    <cellStyle name="Comma 4 3 2 2 2" xfId="6704" xr:uid="{00000000-0005-0000-0000-000016200000}"/>
    <cellStyle name="Comma 4 3 2 2 2 2" xfId="13196" xr:uid="{00000000-0005-0000-0000-000017200000}"/>
    <cellStyle name="Comma 4 3 2 2 2 2 2" xfId="28344" xr:uid="{00000000-0005-0000-0000-000018200000}"/>
    <cellStyle name="Comma 4 3 2 2 2 2 2 2" xfId="54312" xr:uid="{00000000-0005-0000-0000-000019200000}"/>
    <cellStyle name="Comma 4 3 2 2 2 2 3" xfId="39164" xr:uid="{00000000-0005-0000-0000-00001A200000}"/>
    <cellStyle name="Comma 4 3 2 2 2 3" xfId="21852" xr:uid="{00000000-0005-0000-0000-00001B200000}"/>
    <cellStyle name="Comma 4 3 2 2 2 3 2" xfId="47820" xr:uid="{00000000-0005-0000-0000-00001C200000}"/>
    <cellStyle name="Comma 4 3 2 2 2 4" xfId="17524" xr:uid="{00000000-0005-0000-0000-00001D200000}"/>
    <cellStyle name="Comma 4 3 2 2 2 4 2" xfId="43492" xr:uid="{00000000-0005-0000-0000-00001E200000}"/>
    <cellStyle name="Comma 4 3 2 2 2 5" xfId="32672" xr:uid="{00000000-0005-0000-0000-00001F200000}"/>
    <cellStyle name="Comma 4 3 2 2 2 6" xfId="59154" xr:uid="{00000000-0005-0000-0000-000020200000}"/>
    <cellStyle name="Comma 4 3 2 2 3" xfId="11032" xr:uid="{00000000-0005-0000-0000-000021200000}"/>
    <cellStyle name="Comma 4 3 2 2 3 2" xfId="26180" xr:uid="{00000000-0005-0000-0000-000022200000}"/>
    <cellStyle name="Comma 4 3 2 2 3 2 2" xfId="52148" xr:uid="{00000000-0005-0000-0000-000023200000}"/>
    <cellStyle name="Comma 4 3 2 2 3 3" xfId="37000" xr:uid="{00000000-0005-0000-0000-000024200000}"/>
    <cellStyle name="Comma 4 3 2 2 4" xfId="8868" xr:uid="{00000000-0005-0000-0000-000025200000}"/>
    <cellStyle name="Comma 4 3 2 2 4 2" xfId="24016" xr:uid="{00000000-0005-0000-0000-000026200000}"/>
    <cellStyle name="Comma 4 3 2 2 4 2 2" xfId="49984" xr:uid="{00000000-0005-0000-0000-000027200000}"/>
    <cellStyle name="Comma 4 3 2 2 4 3" xfId="34836" xr:uid="{00000000-0005-0000-0000-000028200000}"/>
    <cellStyle name="Comma 4 3 2 2 5" xfId="19688" xr:uid="{00000000-0005-0000-0000-000029200000}"/>
    <cellStyle name="Comma 4 3 2 2 5 2" xfId="45656" xr:uid="{00000000-0005-0000-0000-00002A200000}"/>
    <cellStyle name="Comma 4 3 2 2 6" xfId="15360" xr:uid="{00000000-0005-0000-0000-00002B200000}"/>
    <cellStyle name="Comma 4 3 2 2 6 2" xfId="41328" xr:uid="{00000000-0005-0000-0000-00002C200000}"/>
    <cellStyle name="Comma 4 3 2 2 7" xfId="4540" xr:uid="{00000000-0005-0000-0000-00002D200000}"/>
    <cellStyle name="Comma 4 3 2 2 8" xfId="30508" xr:uid="{00000000-0005-0000-0000-00002E200000}"/>
    <cellStyle name="Comma 4 3 2 2 9" xfId="56990" xr:uid="{00000000-0005-0000-0000-00002F200000}"/>
    <cellStyle name="Comma 4 3 2 3" xfId="5622" xr:uid="{00000000-0005-0000-0000-000030200000}"/>
    <cellStyle name="Comma 4 3 2 3 2" xfId="12114" xr:uid="{00000000-0005-0000-0000-000031200000}"/>
    <cellStyle name="Comma 4 3 2 3 2 2" xfId="27262" xr:uid="{00000000-0005-0000-0000-000032200000}"/>
    <cellStyle name="Comma 4 3 2 3 2 2 2" xfId="53230" xr:uid="{00000000-0005-0000-0000-000033200000}"/>
    <cellStyle name="Comma 4 3 2 3 2 3" xfId="38082" xr:uid="{00000000-0005-0000-0000-000034200000}"/>
    <cellStyle name="Comma 4 3 2 3 3" xfId="20770" xr:uid="{00000000-0005-0000-0000-000035200000}"/>
    <cellStyle name="Comma 4 3 2 3 3 2" xfId="46738" xr:uid="{00000000-0005-0000-0000-000036200000}"/>
    <cellStyle name="Comma 4 3 2 3 4" xfId="16442" xr:uid="{00000000-0005-0000-0000-000037200000}"/>
    <cellStyle name="Comma 4 3 2 3 4 2" xfId="42410" xr:uid="{00000000-0005-0000-0000-000038200000}"/>
    <cellStyle name="Comma 4 3 2 3 5" xfId="31590" xr:uid="{00000000-0005-0000-0000-000039200000}"/>
    <cellStyle name="Comma 4 3 2 3 6" xfId="58072" xr:uid="{00000000-0005-0000-0000-00003A200000}"/>
    <cellStyle name="Comma 4 3 2 4" xfId="9950" xr:uid="{00000000-0005-0000-0000-00003B200000}"/>
    <cellStyle name="Comma 4 3 2 4 2" xfId="25098" xr:uid="{00000000-0005-0000-0000-00003C200000}"/>
    <cellStyle name="Comma 4 3 2 4 2 2" xfId="51066" xr:uid="{00000000-0005-0000-0000-00003D200000}"/>
    <cellStyle name="Comma 4 3 2 4 3" xfId="35918" xr:uid="{00000000-0005-0000-0000-00003E200000}"/>
    <cellStyle name="Comma 4 3 2 5" xfId="7786" xr:uid="{00000000-0005-0000-0000-00003F200000}"/>
    <cellStyle name="Comma 4 3 2 5 2" xfId="22934" xr:uid="{00000000-0005-0000-0000-000040200000}"/>
    <cellStyle name="Comma 4 3 2 5 2 2" xfId="48902" xr:uid="{00000000-0005-0000-0000-000041200000}"/>
    <cellStyle name="Comma 4 3 2 5 3" xfId="33754" xr:uid="{00000000-0005-0000-0000-000042200000}"/>
    <cellStyle name="Comma 4 3 2 6" xfId="18606" xr:uid="{00000000-0005-0000-0000-000043200000}"/>
    <cellStyle name="Comma 4 3 2 6 2" xfId="44574" xr:uid="{00000000-0005-0000-0000-000044200000}"/>
    <cellStyle name="Comma 4 3 2 7" xfId="14278" xr:uid="{00000000-0005-0000-0000-000045200000}"/>
    <cellStyle name="Comma 4 3 2 7 2" xfId="40246" xr:uid="{00000000-0005-0000-0000-000046200000}"/>
    <cellStyle name="Comma 4 3 2 8" xfId="3458" xr:uid="{00000000-0005-0000-0000-000047200000}"/>
    <cellStyle name="Comma 4 3 2 9" xfId="29426" xr:uid="{00000000-0005-0000-0000-000048200000}"/>
    <cellStyle name="Comma 4 3 3" xfId="1835" xr:uid="{00000000-0005-0000-0000-000049200000}"/>
    <cellStyle name="Comma 4 3 3 2" xfId="6163" xr:uid="{00000000-0005-0000-0000-00004A200000}"/>
    <cellStyle name="Comma 4 3 3 2 2" xfId="12655" xr:uid="{00000000-0005-0000-0000-00004B200000}"/>
    <cellStyle name="Comma 4 3 3 2 2 2" xfId="27803" xr:uid="{00000000-0005-0000-0000-00004C200000}"/>
    <cellStyle name="Comma 4 3 3 2 2 2 2" xfId="53771" xr:uid="{00000000-0005-0000-0000-00004D200000}"/>
    <cellStyle name="Comma 4 3 3 2 2 3" xfId="38623" xr:uid="{00000000-0005-0000-0000-00004E200000}"/>
    <cellStyle name="Comma 4 3 3 2 3" xfId="21311" xr:uid="{00000000-0005-0000-0000-00004F200000}"/>
    <cellStyle name="Comma 4 3 3 2 3 2" xfId="47279" xr:uid="{00000000-0005-0000-0000-000050200000}"/>
    <cellStyle name="Comma 4 3 3 2 4" xfId="16983" xr:uid="{00000000-0005-0000-0000-000051200000}"/>
    <cellStyle name="Comma 4 3 3 2 4 2" xfId="42951" xr:uid="{00000000-0005-0000-0000-000052200000}"/>
    <cellStyle name="Comma 4 3 3 2 5" xfId="32131" xr:uid="{00000000-0005-0000-0000-000053200000}"/>
    <cellStyle name="Comma 4 3 3 2 6" xfId="58613" xr:uid="{00000000-0005-0000-0000-000054200000}"/>
    <cellStyle name="Comma 4 3 3 3" xfId="10491" xr:uid="{00000000-0005-0000-0000-000055200000}"/>
    <cellStyle name="Comma 4 3 3 3 2" xfId="25639" xr:uid="{00000000-0005-0000-0000-000056200000}"/>
    <cellStyle name="Comma 4 3 3 3 2 2" xfId="51607" xr:uid="{00000000-0005-0000-0000-000057200000}"/>
    <cellStyle name="Comma 4 3 3 3 3" xfId="36459" xr:uid="{00000000-0005-0000-0000-000058200000}"/>
    <cellStyle name="Comma 4 3 3 4" xfId="8327" xr:uid="{00000000-0005-0000-0000-000059200000}"/>
    <cellStyle name="Comma 4 3 3 4 2" xfId="23475" xr:uid="{00000000-0005-0000-0000-00005A200000}"/>
    <cellStyle name="Comma 4 3 3 4 2 2" xfId="49443" xr:uid="{00000000-0005-0000-0000-00005B200000}"/>
    <cellStyle name="Comma 4 3 3 4 3" xfId="34295" xr:uid="{00000000-0005-0000-0000-00005C200000}"/>
    <cellStyle name="Comma 4 3 3 5" xfId="19147" xr:uid="{00000000-0005-0000-0000-00005D200000}"/>
    <cellStyle name="Comma 4 3 3 5 2" xfId="45115" xr:uid="{00000000-0005-0000-0000-00005E200000}"/>
    <cellStyle name="Comma 4 3 3 6" xfId="14819" xr:uid="{00000000-0005-0000-0000-00005F200000}"/>
    <cellStyle name="Comma 4 3 3 6 2" xfId="40787" xr:uid="{00000000-0005-0000-0000-000060200000}"/>
    <cellStyle name="Comma 4 3 3 7" xfId="3999" xr:uid="{00000000-0005-0000-0000-000061200000}"/>
    <cellStyle name="Comma 4 3 3 8" xfId="29967" xr:uid="{00000000-0005-0000-0000-000062200000}"/>
    <cellStyle name="Comma 4 3 3 9" xfId="56449" xr:uid="{00000000-0005-0000-0000-000063200000}"/>
    <cellStyle name="Comma 4 3 4" xfId="5081" xr:uid="{00000000-0005-0000-0000-000064200000}"/>
    <cellStyle name="Comma 4 3 4 2" xfId="11573" xr:uid="{00000000-0005-0000-0000-000065200000}"/>
    <cellStyle name="Comma 4 3 4 2 2" xfId="26721" xr:uid="{00000000-0005-0000-0000-000066200000}"/>
    <cellStyle name="Comma 4 3 4 2 2 2" xfId="52689" xr:uid="{00000000-0005-0000-0000-000067200000}"/>
    <cellStyle name="Comma 4 3 4 2 3" xfId="37541" xr:uid="{00000000-0005-0000-0000-000068200000}"/>
    <cellStyle name="Comma 4 3 4 3" xfId="20229" xr:uid="{00000000-0005-0000-0000-000069200000}"/>
    <cellStyle name="Comma 4 3 4 3 2" xfId="46197" xr:uid="{00000000-0005-0000-0000-00006A200000}"/>
    <cellStyle name="Comma 4 3 4 4" xfId="15901" xr:uid="{00000000-0005-0000-0000-00006B200000}"/>
    <cellStyle name="Comma 4 3 4 4 2" xfId="41869" xr:uid="{00000000-0005-0000-0000-00006C200000}"/>
    <cellStyle name="Comma 4 3 4 5" xfId="31049" xr:uid="{00000000-0005-0000-0000-00006D200000}"/>
    <cellStyle name="Comma 4 3 4 6" xfId="57531" xr:uid="{00000000-0005-0000-0000-00006E200000}"/>
    <cellStyle name="Comma 4 3 5" xfId="9409" xr:uid="{00000000-0005-0000-0000-00006F200000}"/>
    <cellStyle name="Comma 4 3 5 2" xfId="24557" xr:uid="{00000000-0005-0000-0000-000070200000}"/>
    <cellStyle name="Comma 4 3 5 2 2" xfId="50525" xr:uid="{00000000-0005-0000-0000-000071200000}"/>
    <cellStyle name="Comma 4 3 5 3" xfId="35377" xr:uid="{00000000-0005-0000-0000-000072200000}"/>
    <cellStyle name="Comma 4 3 6" xfId="7245" xr:uid="{00000000-0005-0000-0000-000073200000}"/>
    <cellStyle name="Comma 4 3 6 2" xfId="22393" xr:uid="{00000000-0005-0000-0000-000074200000}"/>
    <cellStyle name="Comma 4 3 6 2 2" xfId="48361" xr:uid="{00000000-0005-0000-0000-000075200000}"/>
    <cellStyle name="Comma 4 3 6 3" xfId="33213" xr:uid="{00000000-0005-0000-0000-000076200000}"/>
    <cellStyle name="Comma 4 3 7" xfId="18065" xr:uid="{00000000-0005-0000-0000-000077200000}"/>
    <cellStyle name="Comma 4 3 7 2" xfId="44033" xr:uid="{00000000-0005-0000-0000-000078200000}"/>
    <cellStyle name="Comma 4 3 8" xfId="13737" xr:uid="{00000000-0005-0000-0000-000079200000}"/>
    <cellStyle name="Comma 4 3 8 2" xfId="39705" xr:uid="{00000000-0005-0000-0000-00007A200000}"/>
    <cellStyle name="Comma 4 3 9" xfId="2917" xr:uid="{00000000-0005-0000-0000-00007B200000}"/>
    <cellStyle name="Comma 4 4" xfId="172" xr:uid="{00000000-0005-0000-0000-00007C200000}"/>
    <cellStyle name="Comma 4 4 10" xfId="28886" xr:uid="{00000000-0005-0000-0000-00007D200000}"/>
    <cellStyle name="Comma 4 4 11" xfId="54848" xr:uid="{00000000-0005-0000-0000-00007E200000}"/>
    <cellStyle name="Comma 4 4 12" xfId="55368" xr:uid="{00000000-0005-0000-0000-00007F200000}"/>
    <cellStyle name="Comma 4 4 13" xfId="800" xr:uid="{00000000-0005-0000-0000-000080200000}"/>
    <cellStyle name="Comma 4 4 2" xfId="1295" xr:uid="{00000000-0005-0000-0000-000081200000}"/>
    <cellStyle name="Comma 4 4 2 10" xfId="55909" xr:uid="{00000000-0005-0000-0000-000082200000}"/>
    <cellStyle name="Comma 4 4 2 2" xfId="2377" xr:uid="{00000000-0005-0000-0000-000083200000}"/>
    <cellStyle name="Comma 4 4 2 2 2" xfId="6705" xr:uid="{00000000-0005-0000-0000-000084200000}"/>
    <cellStyle name="Comma 4 4 2 2 2 2" xfId="13197" xr:uid="{00000000-0005-0000-0000-000085200000}"/>
    <cellStyle name="Comma 4 4 2 2 2 2 2" xfId="28345" xr:uid="{00000000-0005-0000-0000-000086200000}"/>
    <cellStyle name="Comma 4 4 2 2 2 2 2 2" xfId="54313" xr:uid="{00000000-0005-0000-0000-000087200000}"/>
    <cellStyle name="Comma 4 4 2 2 2 2 3" xfId="39165" xr:uid="{00000000-0005-0000-0000-000088200000}"/>
    <cellStyle name="Comma 4 4 2 2 2 3" xfId="21853" xr:uid="{00000000-0005-0000-0000-000089200000}"/>
    <cellStyle name="Comma 4 4 2 2 2 3 2" xfId="47821" xr:uid="{00000000-0005-0000-0000-00008A200000}"/>
    <cellStyle name="Comma 4 4 2 2 2 4" xfId="17525" xr:uid="{00000000-0005-0000-0000-00008B200000}"/>
    <cellStyle name="Comma 4 4 2 2 2 4 2" xfId="43493" xr:uid="{00000000-0005-0000-0000-00008C200000}"/>
    <cellStyle name="Comma 4 4 2 2 2 5" xfId="32673" xr:uid="{00000000-0005-0000-0000-00008D200000}"/>
    <cellStyle name="Comma 4 4 2 2 2 6" xfId="59155" xr:uid="{00000000-0005-0000-0000-00008E200000}"/>
    <cellStyle name="Comma 4 4 2 2 3" xfId="11033" xr:uid="{00000000-0005-0000-0000-00008F200000}"/>
    <cellStyle name="Comma 4 4 2 2 3 2" xfId="26181" xr:uid="{00000000-0005-0000-0000-000090200000}"/>
    <cellStyle name="Comma 4 4 2 2 3 2 2" xfId="52149" xr:uid="{00000000-0005-0000-0000-000091200000}"/>
    <cellStyle name="Comma 4 4 2 2 3 3" xfId="37001" xr:uid="{00000000-0005-0000-0000-000092200000}"/>
    <cellStyle name="Comma 4 4 2 2 4" xfId="8869" xr:uid="{00000000-0005-0000-0000-000093200000}"/>
    <cellStyle name="Comma 4 4 2 2 4 2" xfId="24017" xr:uid="{00000000-0005-0000-0000-000094200000}"/>
    <cellStyle name="Comma 4 4 2 2 4 2 2" xfId="49985" xr:uid="{00000000-0005-0000-0000-000095200000}"/>
    <cellStyle name="Comma 4 4 2 2 4 3" xfId="34837" xr:uid="{00000000-0005-0000-0000-000096200000}"/>
    <cellStyle name="Comma 4 4 2 2 5" xfId="19689" xr:uid="{00000000-0005-0000-0000-000097200000}"/>
    <cellStyle name="Comma 4 4 2 2 5 2" xfId="45657" xr:uid="{00000000-0005-0000-0000-000098200000}"/>
    <cellStyle name="Comma 4 4 2 2 6" xfId="15361" xr:uid="{00000000-0005-0000-0000-000099200000}"/>
    <cellStyle name="Comma 4 4 2 2 6 2" xfId="41329" xr:uid="{00000000-0005-0000-0000-00009A200000}"/>
    <cellStyle name="Comma 4 4 2 2 7" xfId="4541" xr:uid="{00000000-0005-0000-0000-00009B200000}"/>
    <cellStyle name="Comma 4 4 2 2 8" xfId="30509" xr:uid="{00000000-0005-0000-0000-00009C200000}"/>
    <cellStyle name="Comma 4 4 2 2 9" xfId="56991" xr:uid="{00000000-0005-0000-0000-00009D200000}"/>
    <cellStyle name="Comma 4 4 2 3" xfId="5623" xr:uid="{00000000-0005-0000-0000-00009E200000}"/>
    <cellStyle name="Comma 4 4 2 3 2" xfId="12115" xr:uid="{00000000-0005-0000-0000-00009F200000}"/>
    <cellStyle name="Comma 4 4 2 3 2 2" xfId="27263" xr:uid="{00000000-0005-0000-0000-0000A0200000}"/>
    <cellStyle name="Comma 4 4 2 3 2 2 2" xfId="53231" xr:uid="{00000000-0005-0000-0000-0000A1200000}"/>
    <cellStyle name="Comma 4 4 2 3 2 3" xfId="38083" xr:uid="{00000000-0005-0000-0000-0000A2200000}"/>
    <cellStyle name="Comma 4 4 2 3 3" xfId="20771" xr:uid="{00000000-0005-0000-0000-0000A3200000}"/>
    <cellStyle name="Comma 4 4 2 3 3 2" xfId="46739" xr:uid="{00000000-0005-0000-0000-0000A4200000}"/>
    <cellStyle name="Comma 4 4 2 3 4" xfId="16443" xr:uid="{00000000-0005-0000-0000-0000A5200000}"/>
    <cellStyle name="Comma 4 4 2 3 4 2" xfId="42411" xr:uid="{00000000-0005-0000-0000-0000A6200000}"/>
    <cellStyle name="Comma 4 4 2 3 5" xfId="31591" xr:uid="{00000000-0005-0000-0000-0000A7200000}"/>
    <cellStyle name="Comma 4 4 2 3 6" xfId="58073" xr:uid="{00000000-0005-0000-0000-0000A8200000}"/>
    <cellStyle name="Comma 4 4 2 4" xfId="9951" xr:uid="{00000000-0005-0000-0000-0000A9200000}"/>
    <cellStyle name="Comma 4 4 2 4 2" xfId="25099" xr:uid="{00000000-0005-0000-0000-0000AA200000}"/>
    <cellStyle name="Comma 4 4 2 4 2 2" xfId="51067" xr:uid="{00000000-0005-0000-0000-0000AB200000}"/>
    <cellStyle name="Comma 4 4 2 4 3" xfId="35919" xr:uid="{00000000-0005-0000-0000-0000AC200000}"/>
    <cellStyle name="Comma 4 4 2 5" xfId="7787" xr:uid="{00000000-0005-0000-0000-0000AD200000}"/>
    <cellStyle name="Comma 4 4 2 5 2" xfId="22935" xr:uid="{00000000-0005-0000-0000-0000AE200000}"/>
    <cellStyle name="Comma 4 4 2 5 2 2" xfId="48903" xr:uid="{00000000-0005-0000-0000-0000AF200000}"/>
    <cellStyle name="Comma 4 4 2 5 3" xfId="33755" xr:uid="{00000000-0005-0000-0000-0000B0200000}"/>
    <cellStyle name="Comma 4 4 2 6" xfId="18607" xr:uid="{00000000-0005-0000-0000-0000B1200000}"/>
    <cellStyle name="Comma 4 4 2 6 2" xfId="44575" xr:uid="{00000000-0005-0000-0000-0000B2200000}"/>
    <cellStyle name="Comma 4 4 2 7" xfId="14279" xr:uid="{00000000-0005-0000-0000-0000B3200000}"/>
    <cellStyle name="Comma 4 4 2 7 2" xfId="40247" xr:uid="{00000000-0005-0000-0000-0000B4200000}"/>
    <cellStyle name="Comma 4 4 2 8" xfId="3459" xr:uid="{00000000-0005-0000-0000-0000B5200000}"/>
    <cellStyle name="Comma 4 4 2 9" xfId="29427" xr:uid="{00000000-0005-0000-0000-0000B6200000}"/>
    <cellStyle name="Comma 4 4 3" xfId="1836" xr:uid="{00000000-0005-0000-0000-0000B7200000}"/>
    <cellStyle name="Comma 4 4 3 2" xfId="6164" xr:uid="{00000000-0005-0000-0000-0000B8200000}"/>
    <cellStyle name="Comma 4 4 3 2 2" xfId="12656" xr:uid="{00000000-0005-0000-0000-0000B9200000}"/>
    <cellStyle name="Comma 4 4 3 2 2 2" xfId="27804" xr:uid="{00000000-0005-0000-0000-0000BA200000}"/>
    <cellStyle name="Comma 4 4 3 2 2 2 2" xfId="53772" xr:uid="{00000000-0005-0000-0000-0000BB200000}"/>
    <cellStyle name="Comma 4 4 3 2 2 3" xfId="38624" xr:uid="{00000000-0005-0000-0000-0000BC200000}"/>
    <cellStyle name="Comma 4 4 3 2 3" xfId="21312" xr:uid="{00000000-0005-0000-0000-0000BD200000}"/>
    <cellStyle name="Comma 4 4 3 2 3 2" xfId="47280" xr:uid="{00000000-0005-0000-0000-0000BE200000}"/>
    <cellStyle name="Comma 4 4 3 2 4" xfId="16984" xr:uid="{00000000-0005-0000-0000-0000BF200000}"/>
    <cellStyle name="Comma 4 4 3 2 4 2" xfId="42952" xr:uid="{00000000-0005-0000-0000-0000C0200000}"/>
    <cellStyle name="Comma 4 4 3 2 5" xfId="32132" xr:uid="{00000000-0005-0000-0000-0000C1200000}"/>
    <cellStyle name="Comma 4 4 3 2 6" xfId="58614" xr:uid="{00000000-0005-0000-0000-0000C2200000}"/>
    <cellStyle name="Comma 4 4 3 3" xfId="10492" xr:uid="{00000000-0005-0000-0000-0000C3200000}"/>
    <cellStyle name="Comma 4 4 3 3 2" xfId="25640" xr:uid="{00000000-0005-0000-0000-0000C4200000}"/>
    <cellStyle name="Comma 4 4 3 3 2 2" xfId="51608" xr:uid="{00000000-0005-0000-0000-0000C5200000}"/>
    <cellStyle name="Comma 4 4 3 3 3" xfId="36460" xr:uid="{00000000-0005-0000-0000-0000C6200000}"/>
    <cellStyle name="Comma 4 4 3 4" xfId="8328" xr:uid="{00000000-0005-0000-0000-0000C7200000}"/>
    <cellStyle name="Comma 4 4 3 4 2" xfId="23476" xr:uid="{00000000-0005-0000-0000-0000C8200000}"/>
    <cellStyle name="Comma 4 4 3 4 2 2" xfId="49444" xr:uid="{00000000-0005-0000-0000-0000C9200000}"/>
    <cellStyle name="Comma 4 4 3 4 3" xfId="34296" xr:uid="{00000000-0005-0000-0000-0000CA200000}"/>
    <cellStyle name="Comma 4 4 3 5" xfId="19148" xr:uid="{00000000-0005-0000-0000-0000CB200000}"/>
    <cellStyle name="Comma 4 4 3 5 2" xfId="45116" xr:uid="{00000000-0005-0000-0000-0000CC200000}"/>
    <cellStyle name="Comma 4 4 3 6" xfId="14820" xr:uid="{00000000-0005-0000-0000-0000CD200000}"/>
    <cellStyle name="Comma 4 4 3 6 2" xfId="40788" xr:uid="{00000000-0005-0000-0000-0000CE200000}"/>
    <cellStyle name="Comma 4 4 3 7" xfId="4000" xr:uid="{00000000-0005-0000-0000-0000CF200000}"/>
    <cellStyle name="Comma 4 4 3 8" xfId="29968" xr:uid="{00000000-0005-0000-0000-0000D0200000}"/>
    <cellStyle name="Comma 4 4 3 9" xfId="56450" xr:uid="{00000000-0005-0000-0000-0000D1200000}"/>
    <cellStyle name="Comma 4 4 4" xfId="5082" xr:uid="{00000000-0005-0000-0000-0000D2200000}"/>
    <cellStyle name="Comma 4 4 4 2" xfId="11574" xr:uid="{00000000-0005-0000-0000-0000D3200000}"/>
    <cellStyle name="Comma 4 4 4 2 2" xfId="26722" xr:uid="{00000000-0005-0000-0000-0000D4200000}"/>
    <cellStyle name="Comma 4 4 4 2 2 2" xfId="52690" xr:uid="{00000000-0005-0000-0000-0000D5200000}"/>
    <cellStyle name="Comma 4 4 4 2 3" xfId="37542" xr:uid="{00000000-0005-0000-0000-0000D6200000}"/>
    <cellStyle name="Comma 4 4 4 3" xfId="20230" xr:uid="{00000000-0005-0000-0000-0000D7200000}"/>
    <cellStyle name="Comma 4 4 4 3 2" xfId="46198" xr:uid="{00000000-0005-0000-0000-0000D8200000}"/>
    <cellStyle name="Comma 4 4 4 4" xfId="15902" xr:uid="{00000000-0005-0000-0000-0000D9200000}"/>
    <cellStyle name="Comma 4 4 4 4 2" xfId="41870" xr:uid="{00000000-0005-0000-0000-0000DA200000}"/>
    <cellStyle name="Comma 4 4 4 5" xfId="31050" xr:uid="{00000000-0005-0000-0000-0000DB200000}"/>
    <cellStyle name="Comma 4 4 4 6" xfId="57532" xr:uid="{00000000-0005-0000-0000-0000DC200000}"/>
    <cellStyle name="Comma 4 4 5" xfId="9410" xr:uid="{00000000-0005-0000-0000-0000DD200000}"/>
    <cellStyle name="Comma 4 4 5 2" xfId="24558" xr:uid="{00000000-0005-0000-0000-0000DE200000}"/>
    <cellStyle name="Comma 4 4 5 2 2" xfId="50526" xr:uid="{00000000-0005-0000-0000-0000DF200000}"/>
    <cellStyle name="Comma 4 4 5 3" xfId="35378" xr:uid="{00000000-0005-0000-0000-0000E0200000}"/>
    <cellStyle name="Comma 4 4 6" xfId="7246" xr:uid="{00000000-0005-0000-0000-0000E1200000}"/>
    <cellStyle name="Comma 4 4 6 2" xfId="22394" xr:uid="{00000000-0005-0000-0000-0000E2200000}"/>
    <cellStyle name="Comma 4 4 6 2 2" xfId="48362" xr:uid="{00000000-0005-0000-0000-0000E3200000}"/>
    <cellStyle name="Comma 4 4 6 3" xfId="33214" xr:uid="{00000000-0005-0000-0000-0000E4200000}"/>
    <cellStyle name="Comma 4 4 7" xfId="18066" xr:uid="{00000000-0005-0000-0000-0000E5200000}"/>
    <cellStyle name="Comma 4 4 7 2" xfId="44034" xr:uid="{00000000-0005-0000-0000-0000E6200000}"/>
    <cellStyle name="Comma 4 4 8" xfId="13738" xr:uid="{00000000-0005-0000-0000-0000E7200000}"/>
    <cellStyle name="Comma 4 4 8 2" xfId="39706" xr:uid="{00000000-0005-0000-0000-0000E8200000}"/>
    <cellStyle name="Comma 4 4 9" xfId="2918" xr:uid="{00000000-0005-0000-0000-0000E9200000}"/>
    <cellStyle name="Comma 4 5" xfId="173" xr:uid="{00000000-0005-0000-0000-0000EA200000}"/>
    <cellStyle name="Comma 4 5 10" xfId="28887" xr:uid="{00000000-0005-0000-0000-0000EB200000}"/>
    <cellStyle name="Comma 4 5 11" xfId="54849" xr:uid="{00000000-0005-0000-0000-0000EC200000}"/>
    <cellStyle name="Comma 4 5 12" xfId="55369" xr:uid="{00000000-0005-0000-0000-0000ED200000}"/>
    <cellStyle name="Comma 4 5 13" xfId="840" xr:uid="{00000000-0005-0000-0000-0000EE200000}"/>
    <cellStyle name="Comma 4 5 2" xfId="1296" xr:uid="{00000000-0005-0000-0000-0000EF200000}"/>
    <cellStyle name="Comma 4 5 2 10" xfId="55910" xr:uid="{00000000-0005-0000-0000-0000F0200000}"/>
    <cellStyle name="Comma 4 5 2 2" xfId="2378" xr:uid="{00000000-0005-0000-0000-0000F1200000}"/>
    <cellStyle name="Comma 4 5 2 2 2" xfId="6706" xr:uid="{00000000-0005-0000-0000-0000F2200000}"/>
    <cellStyle name="Comma 4 5 2 2 2 2" xfId="13198" xr:uid="{00000000-0005-0000-0000-0000F3200000}"/>
    <cellStyle name="Comma 4 5 2 2 2 2 2" xfId="28346" xr:uid="{00000000-0005-0000-0000-0000F4200000}"/>
    <cellStyle name="Comma 4 5 2 2 2 2 2 2" xfId="54314" xr:uid="{00000000-0005-0000-0000-0000F5200000}"/>
    <cellStyle name="Comma 4 5 2 2 2 2 3" xfId="39166" xr:uid="{00000000-0005-0000-0000-0000F6200000}"/>
    <cellStyle name="Comma 4 5 2 2 2 3" xfId="21854" xr:uid="{00000000-0005-0000-0000-0000F7200000}"/>
    <cellStyle name="Comma 4 5 2 2 2 3 2" xfId="47822" xr:uid="{00000000-0005-0000-0000-0000F8200000}"/>
    <cellStyle name="Comma 4 5 2 2 2 4" xfId="17526" xr:uid="{00000000-0005-0000-0000-0000F9200000}"/>
    <cellStyle name="Comma 4 5 2 2 2 4 2" xfId="43494" xr:uid="{00000000-0005-0000-0000-0000FA200000}"/>
    <cellStyle name="Comma 4 5 2 2 2 5" xfId="32674" xr:uid="{00000000-0005-0000-0000-0000FB200000}"/>
    <cellStyle name="Comma 4 5 2 2 2 6" xfId="59156" xr:uid="{00000000-0005-0000-0000-0000FC200000}"/>
    <cellStyle name="Comma 4 5 2 2 3" xfId="11034" xr:uid="{00000000-0005-0000-0000-0000FD200000}"/>
    <cellStyle name="Comma 4 5 2 2 3 2" xfId="26182" xr:uid="{00000000-0005-0000-0000-0000FE200000}"/>
    <cellStyle name="Comma 4 5 2 2 3 2 2" xfId="52150" xr:uid="{00000000-0005-0000-0000-0000FF200000}"/>
    <cellStyle name="Comma 4 5 2 2 3 3" xfId="37002" xr:uid="{00000000-0005-0000-0000-000000210000}"/>
    <cellStyle name="Comma 4 5 2 2 4" xfId="8870" xr:uid="{00000000-0005-0000-0000-000001210000}"/>
    <cellStyle name="Comma 4 5 2 2 4 2" xfId="24018" xr:uid="{00000000-0005-0000-0000-000002210000}"/>
    <cellStyle name="Comma 4 5 2 2 4 2 2" xfId="49986" xr:uid="{00000000-0005-0000-0000-000003210000}"/>
    <cellStyle name="Comma 4 5 2 2 4 3" xfId="34838" xr:uid="{00000000-0005-0000-0000-000004210000}"/>
    <cellStyle name="Comma 4 5 2 2 5" xfId="19690" xr:uid="{00000000-0005-0000-0000-000005210000}"/>
    <cellStyle name="Comma 4 5 2 2 5 2" xfId="45658" xr:uid="{00000000-0005-0000-0000-000006210000}"/>
    <cellStyle name="Comma 4 5 2 2 6" xfId="15362" xr:uid="{00000000-0005-0000-0000-000007210000}"/>
    <cellStyle name="Comma 4 5 2 2 6 2" xfId="41330" xr:uid="{00000000-0005-0000-0000-000008210000}"/>
    <cellStyle name="Comma 4 5 2 2 7" xfId="4542" xr:uid="{00000000-0005-0000-0000-000009210000}"/>
    <cellStyle name="Comma 4 5 2 2 8" xfId="30510" xr:uid="{00000000-0005-0000-0000-00000A210000}"/>
    <cellStyle name="Comma 4 5 2 2 9" xfId="56992" xr:uid="{00000000-0005-0000-0000-00000B210000}"/>
    <cellStyle name="Comma 4 5 2 3" xfId="5624" xr:uid="{00000000-0005-0000-0000-00000C210000}"/>
    <cellStyle name="Comma 4 5 2 3 2" xfId="12116" xr:uid="{00000000-0005-0000-0000-00000D210000}"/>
    <cellStyle name="Comma 4 5 2 3 2 2" xfId="27264" xr:uid="{00000000-0005-0000-0000-00000E210000}"/>
    <cellStyle name="Comma 4 5 2 3 2 2 2" xfId="53232" xr:uid="{00000000-0005-0000-0000-00000F210000}"/>
    <cellStyle name="Comma 4 5 2 3 2 3" xfId="38084" xr:uid="{00000000-0005-0000-0000-000010210000}"/>
    <cellStyle name="Comma 4 5 2 3 3" xfId="20772" xr:uid="{00000000-0005-0000-0000-000011210000}"/>
    <cellStyle name="Comma 4 5 2 3 3 2" xfId="46740" xr:uid="{00000000-0005-0000-0000-000012210000}"/>
    <cellStyle name="Comma 4 5 2 3 4" xfId="16444" xr:uid="{00000000-0005-0000-0000-000013210000}"/>
    <cellStyle name="Comma 4 5 2 3 4 2" xfId="42412" xr:uid="{00000000-0005-0000-0000-000014210000}"/>
    <cellStyle name="Comma 4 5 2 3 5" xfId="31592" xr:uid="{00000000-0005-0000-0000-000015210000}"/>
    <cellStyle name="Comma 4 5 2 3 6" xfId="58074" xr:uid="{00000000-0005-0000-0000-000016210000}"/>
    <cellStyle name="Comma 4 5 2 4" xfId="9952" xr:uid="{00000000-0005-0000-0000-000017210000}"/>
    <cellStyle name="Comma 4 5 2 4 2" xfId="25100" xr:uid="{00000000-0005-0000-0000-000018210000}"/>
    <cellStyle name="Comma 4 5 2 4 2 2" xfId="51068" xr:uid="{00000000-0005-0000-0000-000019210000}"/>
    <cellStyle name="Comma 4 5 2 4 3" xfId="35920" xr:uid="{00000000-0005-0000-0000-00001A210000}"/>
    <cellStyle name="Comma 4 5 2 5" xfId="7788" xr:uid="{00000000-0005-0000-0000-00001B210000}"/>
    <cellStyle name="Comma 4 5 2 5 2" xfId="22936" xr:uid="{00000000-0005-0000-0000-00001C210000}"/>
    <cellStyle name="Comma 4 5 2 5 2 2" xfId="48904" xr:uid="{00000000-0005-0000-0000-00001D210000}"/>
    <cellStyle name="Comma 4 5 2 5 3" xfId="33756" xr:uid="{00000000-0005-0000-0000-00001E210000}"/>
    <cellStyle name="Comma 4 5 2 6" xfId="18608" xr:uid="{00000000-0005-0000-0000-00001F210000}"/>
    <cellStyle name="Comma 4 5 2 6 2" xfId="44576" xr:uid="{00000000-0005-0000-0000-000020210000}"/>
    <cellStyle name="Comma 4 5 2 7" xfId="14280" xr:uid="{00000000-0005-0000-0000-000021210000}"/>
    <cellStyle name="Comma 4 5 2 7 2" xfId="40248" xr:uid="{00000000-0005-0000-0000-000022210000}"/>
    <cellStyle name="Comma 4 5 2 8" xfId="3460" xr:uid="{00000000-0005-0000-0000-000023210000}"/>
    <cellStyle name="Comma 4 5 2 9" xfId="29428" xr:uid="{00000000-0005-0000-0000-000024210000}"/>
    <cellStyle name="Comma 4 5 3" xfId="1837" xr:uid="{00000000-0005-0000-0000-000025210000}"/>
    <cellStyle name="Comma 4 5 3 2" xfId="6165" xr:uid="{00000000-0005-0000-0000-000026210000}"/>
    <cellStyle name="Comma 4 5 3 2 2" xfId="12657" xr:uid="{00000000-0005-0000-0000-000027210000}"/>
    <cellStyle name="Comma 4 5 3 2 2 2" xfId="27805" xr:uid="{00000000-0005-0000-0000-000028210000}"/>
    <cellStyle name="Comma 4 5 3 2 2 2 2" xfId="53773" xr:uid="{00000000-0005-0000-0000-000029210000}"/>
    <cellStyle name="Comma 4 5 3 2 2 3" xfId="38625" xr:uid="{00000000-0005-0000-0000-00002A210000}"/>
    <cellStyle name="Comma 4 5 3 2 3" xfId="21313" xr:uid="{00000000-0005-0000-0000-00002B210000}"/>
    <cellStyle name="Comma 4 5 3 2 3 2" xfId="47281" xr:uid="{00000000-0005-0000-0000-00002C210000}"/>
    <cellStyle name="Comma 4 5 3 2 4" xfId="16985" xr:uid="{00000000-0005-0000-0000-00002D210000}"/>
    <cellStyle name="Comma 4 5 3 2 4 2" xfId="42953" xr:uid="{00000000-0005-0000-0000-00002E210000}"/>
    <cellStyle name="Comma 4 5 3 2 5" xfId="32133" xr:uid="{00000000-0005-0000-0000-00002F210000}"/>
    <cellStyle name="Comma 4 5 3 2 6" xfId="58615" xr:uid="{00000000-0005-0000-0000-000030210000}"/>
    <cellStyle name="Comma 4 5 3 3" xfId="10493" xr:uid="{00000000-0005-0000-0000-000031210000}"/>
    <cellStyle name="Comma 4 5 3 3 2" xfId="25641" xr:uid="{00000000-0005-0000-0000-000032210000}"/>
    <cellStyle name="Comma 4 5 3 3 2 2" xfId="51609" xr:uid="{00000000-0005-0000-0000-000033210000}"/>
    <cellStyle name="Comma 4 5 3 3 3" xfId="36461" xr:uid="{00000000-0005-0000-0000-000034210000}"/>
    <cellStyle name="Comma 4 5 3 4" xfId="8329" xr:uid="{00000000-0005-0000-0000-000035210000}"/>
    <cellStyle name="Comma 4 5 3 4 2" xfId="23477" xr:uid="{00000000-0005-0000-0000-000036210000}"/>
    <cellStyle name="Comma 4 5 3 4 2 2" xfId="49445" xr:uid="{00000000-0005-0000-0000-000037210000}"/>
    <cellStyle name="Comma 4 5 3 4 3" xfId="34297" xr:uid="{00000000-0005-0000-0000-000038210000}"/>
    <cellStyle name="Comma 4 5 3 5" xfId="19149" xr:uid="{00000000-0005-0000-0000-000039210000}"/>
    <cellStyle name="Comma 4 5 3 5 2" xfId="45117" xr:uid="{00000000-0005-0000-0000-00003A210000}"/>
    <cellStyle name="Comma 4 5 3 6" xfId="14821" xr:uid="{00000000-0005-0000-0000-00003B210000}"/>
    <cellStyle name="Comma 4 5 3 6 2" xfId="40789" xr:uid="{00000000-0005-0000-0000-00003C210000}"/>
    <cellStyle name="Comma 4 5 3 7" xfId="4001" xr:uid="{00000000-0005-0000-0000-00003D210000}"/>
    <cellStyle name="Comma 4 5 3 8" xfId="29969" xr:uid="{00000000-0005-0000-0000-00003E210000}"/>
    <cellStyle name="Comma 4 5 3 9" xfId="56451" xr:uid="{00000000-0005-0000-0000-00003F210000}"/>
    <cellStyle name="Comma 4 5 4" xfId="5083" xr:uid="{00000000-0005-0000-0000-000040210000}"/>
    <cellStyle name="Comma 4 5 4 2" xfId="11575" xr:uid="{00000000-0005-0000-0000-000041210000}"/>
    <cellStyle name="Comma 4 5 4 2 2" xfId="26723" xr:uid="{00000000-0005-0000-0000-000042210000}"/>
    <cellStyle name="Comma 4 5 4 2 2 2" xfId="52691" xr:uid="{00000000-0005-0000-0000-000043210000}"/>
    <cellStyle name="Comma 4 5 4 2 3" xfId="37543" xr:uid="{00000000-0005-0000-0000-000044210000}"/>
    <cellStyle name="Comma 4 5 4 3" xfId="20231" xr:uid="{00000000-0005-0000-0000-000045210000}"/>
    <cellStyle name="Comma 4 5 4 3 2" xfId="46199" xr:uid="{00000000-0005-0000-0000-000046210000}"/>
    <cellStyle name="Comma 4 5 4 4" xfId="15903" xr:uid="{00000000-0005-0000-0000-000047210000}"/>
    <cellStyle name="Comma 4 5 4 4 2" xfId="41871" xr:uid="{00000000-0005-0000-0000-000048210000}"/>
    <cellStyle name="Comma 4 5 4 5" xfId="31051" xr:uid="{00000000-0005-0000-0000-000049210000}"/>
    <cellStyle name="Comma 4 5 4 6" xfId="57533" xr:uid="{00000000-0005-0000-0000-00004A210000}"/>
    <cellStyle name="Comma 4 5 5" xfId="9411" xr:uid="{00000000-0005-0000-0000-00004B210000}"/>
    <cellStyle name="Comma 4 5 5 2" xfId="24559" xr:uid="{00000000-0005-0000-0000-00004C210000}"/>
    <cellStyle name="Comma 4 5 5 2 2" xfId="50527" xr:uid="{00000000-0005-0000-0000-00004D210000}"/>
    <cellStyle name="Comma 4 5 5 3" xfId="35379" xr:uid="{00000000-0005-0000-0000-00004E210000}"/>
    <cellStyle name="Comma 4 5 6" xfId="7247" xr:uid="{00000000-0005-0000-0000-00004F210000}"/>
    <cellStyle name="Comma 4 5 6 2" xfId="22395" xr:uid="{00000000-0005-0000-0000-000050210000}"/>
    <cellStyle name="Comma 4 5 6 2 2" xfId="48363" xr:uid="{00000000-0005-0000-0000-000051210000}"/>
    <cellStyle name="Comma 4 5 6 3" xfId="33215" xr:uid="{00000000-0005-0000-0000-000052210000}"/>
    <cellStyle name="Comma 4 5 7" xfId="18067" xr:uid="{00000000-0005-0000-0000-000053210000}"/>
    <cellStyle name="Comma 4 5 7 2" xfId="44035" xr:uid="{00000000-0005-0000-0000-000054210000}"/>
    <cellStyle name="Comma 4 5 8" xfId="13739" xr:uid="{00000000-0005-0000-0000-000055210000}"/>
    <cellStyle name="Comma 4 5 8 2" xfId="39707" xr:uid="{00000000-0005-0000-0000-000056210000}"/>
    <cellStyle name="Comma 4 5 9" xfId="2919" xr:uid="{00000000-0005-0000-0000-000057210000}"/>
    <cellStyle name="Comma 4 6" xfId="174" xr:uid="{00000000-0005-0000-0000-000058210000}"/>
    <cellStyle name="Comma 4 6 10" xfId="28888" xr:uid="{00000000-0005-0000-0000-000059210000}"/>
    <cellStyle name="Comma 4 6 11" xfId="54850" xr:uid="{00000000-0005-0000-0000-00005A210000}"/>
    <cellStyle name="Comma 4 6 12" xfId="55370" xr:uid="{00000000-0005-0000-0000-00005B210000}"/>
    <cellStyle name="Comma 4 6 13" xfId="880" xr:uid="{00000000-0005-0000-0000-00005C210000}"/>
    <cellStyle name="Comma 4 6 2" xfId="1297" xr:uid="{00000000-0005-0000-0000-00005D210000}"/>
    <cellStyle name="Comma 4 6 2 10" xfId="55911" xr:uid="{00000000-0005-0000-0000-00005E210000}"/>
    <cellStyle name="Comma 4 6 2 2" xfId="2379" xr:uid="{00000000-0005-0000-0000-00005F210000}"/>
    <cellStyle name="Comma 4 6 2 2 2" xfId="6707" xr:uid="{00000000-0005-0000-0000-000060210000}"/>
    <cellStyle name="Comma 4 6 2 2 2 2" xfId="13199" xr:uid="{00000000-0005-0000-0000-000061210000}"/>
    <cellStyle name="Comma 4 6 2 2 2 2 2" xfId="28347" xr:uid="{00000000-0005-0000-0000-000062210000}"/>
    <cellStyle name="Comma 4 6 2 2 2 2 2 2" xfId="54315" xr:uid="{00000000-0005-0000-0000-000063210000}"/>
    <cellStyle name="Comma 4 6 2 2 2 2 3" xfId="39167" xr:uid="{00000000-0005-0000-0000-000064210000}"/>
    <cellStyle name="Comma 4 6 2 2 2 3" xfId="21855" xr:uid="{00000000-0005-0000-0000-000065210000}"/>
    <cellStyle name="Comma 4 6 2 2 2 3 2" xfId="47823" xr:uid="{00000000-0005-0000-0000-000066210000}"/>
    <cellStyle name="Comma 4 6 2 2 2 4" xfId="17527" xr:uid="{00000000-0005-0000-0000-000067210000}"/>
    <cellStyle name="Comma 4 6 2 2 2 4 2" xfId="43495" xr:uid="{00000000-0005-0000-0000-000068210000}"/>
    <cellStyle name="Comma 4 6 2 2 2 5" xfId="32675" xr:uid="{00000000-0005-0000-0000-000069210000}"/>
    <cellStyle name="Comma 4 6 2 2 2 6" xfId="59157" xr:uid="{00000000-0005-0000-0000-00006A210000}"/>
    <cellStyle name="Comma 4 6 2 2 3" xfId="11035" xr:uid="{00000000-0005-0000-0000-00006B210000}"/>
    <cellStyle name="Comma 4 6 2 2 3 2" xfId="26183" xr:uid="{00000000-0005-0000-0000-00006C210000}"/>
    <cellStyle name="Comma 4 6 2 2 3 2 2" xfId="52151" xr:uid="{00000000-0005-0000-0000-00006D210000}"/>
    <cellStyle name="Comma 4 6 2 2 3 3" xfId="37003" xr:uid="{00000000-0005-0000-0000-00006E210000}"/>
    <cellStyle name="Comma 4 6 2 2 4" xfId="8871" xr:uid="{00000000-0005-0000-0000-00006F210000}"/>
    <cellStyle name="Comma 4 6 2 2 4 2" xfId="24019" xr:uid="{00000000-0005-0000-0000-000070210000}"/>
    <cellStyle name="Comma 4 6 2 2 4 2 2" xfId="49987" xr:uid="{00000000-0005-0000-0000-000071210000}"/>
    <cellStyle name="Comma 4 6 2 2 4 3" xfId="34839" xr:uid="{00000000-0005-0000-0000-000072210000}"/>
    <cellStyle name="Comma 4 6 2 2 5" xfId="19691" xr:uid="{00000000-0005-0000-0000-000073210000}"/>
    <cellStyle name="Comma 4 6 2 2 5 2" xfId="45659" xr:uid="{00000000-0005-0000-0000-000074210000}"/>
    <cellStyle name="Comma 4 6 2 2 6" xfId="15363" xr:uid="{00000000-0005-0000-0000-000075210000}"/>
    <cellStyle name="Comma 4 6 2 2 6 2" xfId="41331" xr:uid="{00000000-0005-0000-0000-000076210000}"/>
    <cellStyle name="Comma 4 6 2 2 7" xfId="4543" xr:uid="{00000000-0005-0000-0000-000077210000}"/>
    <cellStyle name="Comma 4 6 2 2 8" xfId="30511" xr:uid="{00000000-0005-0000-0000-000078210000}"/>
    <cellStyle name="Comma 4 6 2 2 9" xfId="56993" xr:uid="{00000000-0005-0000-0000-000079210000}"/>
    <cellStyle name="Comma 4 6 2 3" xfId="5625" xr:uid="{00000000-0005-0000-0000-00007A210000}"/>
    <cellStyle name="Comma 4 6 2 3 2" xfId="12117" xr:uid="{00000000-0005-0000-0000-00007B210000}"/>
    <cellStyle name="Comma 4 6 2 3 2 2" xfId="27265" xr:uid="{00000000-0005-0000-0000-00007C210000}"/>
    <cellStyle name="Comma 4 6 2 3 2 2 2" xfId="53233" xr:uid="{00000000-0005-0000-0000-00007D210000}"/>
    <cellStyle name="Comma 4 6 2 3 2 3" xfId="38085" xr:uid="{00000000-0005-0000-0000-00007E210000}"/>
    <cellStyle name="Comma 4 6 2 3 3" xfId="20773" xr:uid="{00000000-0005-0000-0000-00007F210000}"/>
    <cellStyle name="Comma 4 6 2 3 3 2" xfId="46741" xr:uid="{00000000-0005-0000-0000-000080210000}"/>
    <cellStyle name="Comma 4 6 2 3 4" xfId="16445" xr:uid="{00000000-0005-0000-0000-000081210000}"/>
    <cellStyle name="Comma 4 6 2 3 4 2" xfId="42413" xr:uid="{00000000-0005-0000-0000-000082210000}"/>
    <cellStyle name="Comma 4 6 2 3 5" xfId="31593" xr:uid="{00000000-0005-0000-0000-000083210000}"/>
    <cellStyle name="Comma 4 6 2 3 6" xfId="58075" xr:uid="{00000000-0005-0000-0000-000084210000}"/>
    <cellStyle name="Comma 4 6 2 4" xfId="9953" xr:uid="{00000000-0005-0000-0000-000085210000}"/>
    <cellStyle name="Comma 4 6 2 4 2" xfId="25101" xr:uid="{00000000-0005-0000-0000-000086210000}"/>
    <cellStyle name="Comma 4 6 2 4 2 2" xfId="51069" xr:uid="{00000000-0005-0000-0000-000087210000}"/>
    <cellStyle name="Comma 4 6 2 4 3" xfId="35921" xr:uid="{00000000-0005-0000-0000-000088210000}"/>
    <cellStyle name="Comma 4 6 2 5" xfId="7789" xr:uid="{00000000-0005-0000-0000-000089210000}"/>
    <cellStyle name="Comma 4 6 2 5 2" xfId="22937" xr:uid="{00000000-0005-0000-0000-00008A210000}"/>
    <cellStyle name="Comma 4 6 2 5 2 2" xfId="48905" xr:uid="{00000000-0005-0000-0000-00008B210000}"/>
    <cellStyle name="Comma 4 6 2 5 3" xfId="33757" xr:uid="{00000000-0005-0000-0000-00008C210000}"/>
    <cellStyle name="Comma 4 6 2 6" xfId="18609" xr:uid="{00000000-0005-0000-0000-00008D210000}"/>
    <cellStyle name="Comma 4 6 2 6 2" xfId="44577" xr:uid="{00000000-0005-0000-0000-00008E210000}"/>
    <cellStyle name="Comma 4 6 2 7" xfId="14281" xr:uid="{00000000-0005-0000-0000-00008F210000}"/>
    <cellStyle name="Comma 4 6 2 7 2" xfId="40249" xr:uid="{00000000-0005-0000-0000-000090210000}"/>
    <cellStyle name="Comma 4 6 2 8" xfId="3461" xr:uid="{00000000-0005-0000-0000-000091210000}"/>
    <cellStyle name="Comma 4 6 2 9" xfId="29429" xr:uid="{00000000-0005-0000-0000-000092210000}"/>
    <cellStyle name="Comma 4 6 3" xfId="1838" xr:uid="{00000000-0005-0000-0000-000093210000}"/>
    <cellStyle name="Comma 4 6 3 2" xfId="6166" xr:uid="{00000000-0005-0000-0000-000094210000}"/>
    <cellStyle name="Comma 4 6 3 2 2" xfId="12658" xr:uid="{00000000-0005-0000-0000-000095210000}"/>
    <cellStyle name="Comma 4 6 3 2 2 2" xfId="27806" xr:uid="{00000000-0005-0000-0000-000096210000}"/>
    <cellStyle name="Comma 4 6 3 2 2 2 2" xfId="53774" xr:uid="{00000000-0005-0000-0000-000097210000}"/>
    <cellStyle name="Comma 4 6 3 2 2 3" xfId="38626" xr:uid="{00000000-0005-0000-0000-000098210000}"/>
    <cellStyle name="Comma 4 6 3 2 3" xfId="21314" xr:uid="{00000000-0005-0000-0000-000099210000}"/>
    <cellStyle name="Comma 4 6 3 2 3 2" xfId="47282" xr:uid="{00000000-0005-0000-0000-00009A210000}"/>
    <cellStyle name="Comma 4 6 3 2 4" xfId="16986" xr:uid="{00000000-0005-0000-0000-00009B210000}"/>
    <cellStyle name="Comma 4 6 3 2 4 2" xfId="42954" xr:uid="{00000000-0005-0000-0000-00009C210000}"/>
    <cellStyle name="Comma 4 6 3 2 5" xfId="32134" xr:uid="{00000000-0005-0000-0000-00009D210000}"/>
    <cellStyle name="Comma 4 6 3 2 6" xfId="58616" xr:uid="{00000000-0005-0000-0000-00009E210000}"/>
    <cellStyle name="Comma 4 6 3 3" xfId="10494" xr:uid="{00000000-0005-0000-0000-00009F210000}"/>
    <cellStyle name="Comma 4 6 3 3 2" xfId="25642" xr:uid="{00000000-0005-0000-0000-0000A0210000}"/>
    <cellStyle name="Comma 4 6 3 3 2 2" xfId="51610" xr:uid="{00000000-0005-0000-0000-0000A1210000}"/>
    <cellStyle name="Comma 4 6 3 3 3" xfId="36462" xr:uid="{00000000-0005-0000-0000-0000A2210000}"/>
    <cellStyle name="Comma 4 6 3 4" xfId="8330" xr:uid="{00000000-0005-0000-0000-0000A3210000}"/>
    <cellStyle name="Comma 4 6 3 4 2" xfId="23478" xr:uid="{00000000-0005-0000-0000-0000A4210000}"/>
    <cellStyle name="Comma 4 6 3 4 2 2" xfId="49446" xr:uid="{00000000-0005-0000-0000-0000A5210000}"/>
    <cellStyle name="Comma 4 6 3 4 3" xfId="34298" xr:uid="{00000000-0005-0000-0000-0000A6210000}"/>
    <cellStyle name="Comma 4 6 3 5" xfId="19150" xr:uid="{00000000-0005-0000-0000-0000A7210000}"/>
    <cellStyle name="Comma 4 6 3 5 2" xfId="45118" xr:uid="{00000000-0005-0000-0000-0000A8210000}"/>
    <cellStyle name="Comma 4 6 3 6" xfId="14822" xr:uid="{00000000-0005-0000-0000-0000A9210000}"/>
    <cellStyle name="Comma 4 6 3 6 2" xfId="40790" xr:uid="{00000000-0005-0000-0000-0000AA210000}"/>
    <cellStyle name="Comma 4 6 3 7" xfId="4002" xr:uid="{00000000-0005-0000-0000-0000AB210000}"/>
    <cellStyle name="Comma 4 6 3 8" xfId="29970" xr:uid="{00000000-0005-0000-0000-0000AC210000}"/>
    <cellStyle name="Comma 4 6 3 9" xfId="56452" xr:uid="{00000000-0005-0000-0000-0000AD210000}"/>
    <cellStyle name="Comma 4 6 4" xfId="5084" xr:uid="{00000000-0005-0000-0000-0000AE210000}"/>
    <cellStyle name="Comma 4 6 4 2" xfId="11576" xr:uid="{00000000-0005-0000-0000-0000AF210000}"/>
    <cellStyle name="Comma 4 6 4 2 2" xfId="26724" xr:uid="{00000000-0005-0000-0000-0000B0210000}"/>
    <cellStyle name="Comma 4 6 4 2 2 2" xfId="52692" xr:uid="{00000000-0005-0000-0000-0000B1210000}"/>
    <cellStyle name="Comma 4 6 4 2 3" xfId="37544" xr:uid="{00000000-0005-0000-0000-0000B2210000}"/>
    <cellStyle name="Comma 4 6 4 3" xfId="20232" xr:uid="{00000000-0005-0000-0000-0000B3210000}"/>
    <cellStyle name="Comma 4 6 4 3 2" xfId="46200" xr:uid="{00000000-0005-0000-0000-0000B4210000}"/>
    <cellStyle name="Comma 4 6 4 4" xfId="15904" xr:uid="{00000000-0005-0000-0000-0000B5210000}"/>
    <cellStyle name="Comma 4 6 4 4 2" xfId="41872" xr:uid="{00000000-0005-0000-0000-0000B6210000}"/>
    <cellStyle name="Comma 4 6 4 5" xfId="31052" xr:uid="{00000000-0005-0000-0000-0000B7210000}"/>
    <cellStyle name="Comma 4 6 4 6" xfId="57534" xr:uid="{00000000-0005-0000-0000-0000B8210000}"/>
    <cellStyle name="Comma 4 6 5" xfId="9412" xr:uid="{00000000-0005-0000-0000-0000B9210000}"/>
    <cellStyle name="Comma 4 6 5 2" xfId="24560" xr:uid="{00000000-0005-0000-0000-0000BA210000}"/>
    <cellStyle name="Comma 4 6 5 2 2" xfId="50528" xr:uid="{00000000-0005-0000-0000-0000BB210000}"/>
    <cellStyle name="Comma 4 6 5 3" xfId="35380" xr:uid="{00000000-0005-0000-0000-0000BC210000}"/>
    <cellStyle name="Comma 4 6 6" xfId="7248" xr:uid="{00000000-0005-0000-0000-0000BD210000}"/>
    <cellStyle name="Comma 4 6 6 2" xfId="22396" xr:uid="{00000000-0005-0000-0000-0000BE210000}"/>
    <cellStyle name="Comma 4 6 6 2 2" xfId="48364" xr:uid="{00000000-0005-0000-0000-0000BF210000}"/>
    <cellStyle name="Comma 4 6 6 3" xfId="33216" xr:uid="{00000000-0005-0000-0000-0000C0210000}"/>
    <cellStyle name="Comma 4 6 7" xfId="18068" xr:uid="{00000000-0005-0000-0000-0000C1210000}"/>
    <cellStyle name="Comma 4 6 7 2" xfId="44036" xr:uid="{00000000-0005-0000-0000-0000C2210000}"/>
    <cellStyle name="Comma 4 6 8" xfId="13740" xr:uid="{00000000-0005-0000-0000-0000C3210000}"/>
    <cellStyle name="Comma 4 6 8 2" xfId="39708" xr:uid="{00000000-0005-0000-0000-0000C4210000}"/>
    <cellStyle name="Comma 4 6 9" xfId="2920" xr:uid="{00000000-0005-0000-0000-0000C5210000}"/>
    <cellStyle name="Comma 4 7" xfId="175" xr:uid="{00000000-0005-0000-0000-0000C6210000}"/>
    <cellStyle name="Comma 4 7 10" xfId="28889" xr:uid="{00000000-0005-0000-0000-0000C7210000}"/>
    <cellStyle name="Comma 4 7 11" xfId="54851" xr:uid="{00000000-0005-0000-0000-0000C8210000}"/>
    <cellStyle name="Comma 4 7 12" xfId="55371" xr:uid="{00000000-0005-0000-0000-0000C9210000}"/>
    <cellStyle name="Comma 4 7 13" xfId="920" xr:uid="{00000000-0005-0000-0000-0000CA210000}"/>
    <cellStyle name="Comma 4 7 2" xfId="1298" xr:uid="{00000000-0005-0000-0000-0000CB210000}"/>
    <cellStyle name="Comma 4 7 2 10" xfId="55912" xr:uid="{00000000-0005-0000-0000-0000CC210000}"/>
    <cellStyle name="Comma 4 7 2 2" xfId="2380" xr:uid="{00000000-0005-0000-0000-0000CD210000}"/>
    <cellStyle name="Comma 4 7 2 2 2" xfId="6708" xr:uid="{00000000-0005-0000-0000-0000CE210000}"/>
    <cellStyle name="Comma 4 7 2 2 2 2" xfId="13200" xr:uid="{00000000-0005-0000-0000-0000CF210000}"/>
    <cellStyle name="Comma 4 7 2 2 2 2 2" xfId="28348" xr:uid="{00000000-0005-0000-0000-0000D0210000}"/>
    <cellStyle name="Comma 4 7 2 2 2 2 2 2" xfId="54316" xr:uid="{00000000-0005-0000-0000-0000D1210000}"/>
    <cellStyle name="Comma 4 7 2 2 2 2 3" xfId="39168" xr:uid="{00000000-0005-0000-0000-0000D2210000}"/>
    <cellStyle name="Comma 4 7 2 2 2 3" xfId="21856" xr:uid="{00000000-0005-0000-0000-0000D3210000}"/>
    <cellStyle name="Comma 4 7 2 2 2 3 2" xfId="47824" xr:uid="{00000000-0005-0000-0000-0000D4210000}"/>
    <cellStyle name="Comma 4 7 2 2 2 4" xfId="17528" xr:uid="{00000000-0005-0000-0000-0000D5210000}"/>
    <cellStyle name="Comma 4 7 2 2 2 4 2" xfId="43496" xr:uid="{00000000-0005-0000-0000-0000D6210000}"/>
    <cellStyle name="Comma 4 7 2 2 2 5" xfId="32676" xr:uid="{00000000-0005-0000-0000-0000D7210000}"/>
    <cellStyle name="Comma 4 7 2 2 2 6" xfId="59158" xr:uid="{00000000-0005-0000-0000-0000D8210000}"/>
    <cellStyle name="Comma 4 7 2 2 3" xfId="11036" xr:uid="{00000000-0005-0000-0000-0000D9210000}"/>
    <cellStyle name="Comma 4 7 2 2 3 2" xfId="26184" xr:uid="{00000000-0005-0000-0000-0000DA210000}"/>
    <cellStyle name="Comma 4 7 2 2 3 2 2" xfId="52152" xr:uid="{00000000-0005-0000-0000-0000DB210000}"/>
    <cellStyle name="Comma 4 7 2 2 3 3" xfId="37004" xr:uid="{00000000-0005-0000-0000-0000DC210000}"/>
    <cellStyle name="Comma 4 7 2 2 4" xfId="8872" xr:uid="{00000000-0005-0000-0000-0000DD210000}"/>
    <cellStyle name="Comma 4 7 2 2 4 2" xfId="24020" xr:uid="{00000000-0005-0000-0000-0000DE210000}"/>
    <cellStyle name="Comma 4 7 2 2 4 2 2" xfId="49988" xr:uid="{00000000-0005-0000-0000-0000DF210000}"/>
    <cellStyle name="Comma 4 7 2 2 4 3" xfId="34840" xr:uid="{00000000-0005-0000-0000-0000E0210000}"/>
    <cellStyle name="Comma 4 7 2 2 5" xfId="19692" xr:uid="{00000000-0005-0000-0000-0000E1210000}"/>
    <cellStyle name="Comma 4 7 2 2 5 2" xfId="45660" xr:uid="{00000000-0005-0000-0000-0000E2210000}"/>
    <cellStyle name="Comma 4 7 2 2 6" xfId="15364" xr:uid="{00000000-0005-0000-0000-0000E3210000}"/>
    <cellStyle name="Comma 4 7 2 2 6 2" xfId="41332" xr:uid="{00000000-0005-0000-0000-0000E4210000}"/>
    <cellStyle name="Comma 4 7 2 2 7" xfId="4544" xr:uid="{00000000-0005-0000-0000-0000E5210000}"/>
    <cellStyle name="Comma 4 7 2 2 8" xfId="30512" xr:uid="{00000000-0005-0000-0000-0000E6210000}"/>
    <cellStyle name="Comma 4 7 2 2 9" xfId="56994" xr:uid="{00000000-0005-0000-0000-0000E7210000}"/>
    <cellStyle name="Comma 4 7 2 3" xfId="5626" xr:uid="{00000000-0005-0000-0000-0000E8210000}"/>
    <cellStyle name="Comma 4 7 2 3 2" xfId="12118" xr:uid="{00000000-0005-0000-0000-0000E9210000}"/>
    <cellStyle name="Comma 4 7 2 3 2 2" xfId="27266" xr:uid="{00000000-0005-0000-0000-0000EA210000}"/>
    <cellStyle name="Comma 4 7 2 3 2 2 2" xfId="53234" xr:uid="{00000000-0005-0000-0000-0000EB210000}"/>
    <cellStyle name="Comma 4 7 2 3 2 3" xfId="38086" xr:uid="{00000000-0005-0000-0000-0000EC210000}"/>
    <cellStyle name="Comma 4 7 2 3 3" xfId="20774" xr:uid="{00000000-0005-0000-0000-0000ED210000}"/>
    <cellStyle name="Comma 4 7 2 3 3 2" xfId="46742" xr:uid="{00000000-0005-0000-0000-0000EE210000}"/>
    <cellStyle name="Comma 4 7 2 3 4" xfId="16446" xr:uid="{00000000-0005-0000-0000-0000EF210000}"/>
    <cellStyle name="Comma 4 7 2 3 4 2" xfId="42414" xr:uid="{00000000-0005-0000-0000-0000F0210000}"/>
    <cellStyle name="Comma 4 7 2 3 5" xfId="31594" xr:uid="{00000000-0005-0000-0000-0000F1210000}"/>
    <cellStyle name="Comma 4 7 2 3 6" xfId="58076" xr:uid="{00000000-0005-0000-0000-0000F2210000}"/>
    <cellStyle name="Comma 4 7 2 4" xfId="9954" xr:uid="{00000000-0005-0000-0000-0000F3210000}"/>
    <cellStyle name="Comma 4 7 2 4 2" xfId="25102" xr:uid="{00000000-0005-0000-0000-0000F4210000}"/>
    <cellStyle name="Comma 4 7 2 4 2 2" xfId="51070" xr:uid="{00000000-0005-0000-0000-0000F5210000}"/>
    <cellStyle name="Comma 4 7 2 4 3" xfId="35922" xr:uid="{00000000-0005-0000-0000-0000F6210000}"/>
    <cellStyle name="Comma 4 7 2 5" xfId="7790" xr:uid="{00000000-0005-0000-0000-0000F7210000}"/>
    <cellStyle name="Comma 4 7 2 5 2" xfId="22938" xr:uid="{00000000-0005-0000-0000-0000F8210000}"/>
    <cellStyle name="Comma 4 7 2 5 2 2" xfId="48906" xr:uid="{00000000-0005-0000-0000-0000F9210000}"/>
    <cellStyle name="Comma 4 7 2 5 3" xfId="33758" xr:uid="{00000000-0005-0000-0000-0000FA210000}"/>
    <cellStyle name="Comma 4 7 2 6" xfId="18610" xr:uid="{00000000-0005-0000-0000-0000FB210000}"/>
    <cellStyle name="Comma 4 7 2 6 2" xfId="44578" xr:uid="{00000000-0005-0000-0000-0000FC210000}"/>
    <cellStyle name="Comma 4 7 2 7" xfId="14282" xr:uid="{00000000-0005-0000-0000-0000FD210000}"/>
    <cellStyle name="Comma 4 7 2 7 2" xfId="40250" xr:uid="{00000000-0005-0000-0000-0000FE210000}"/>
    <cellStyle name="Comma 4 7 2 8" xfId="3462" xr:uid="{00000000-0005-0000-0000-0000FF210000}"/>
    <cellStyle name="Comma 4 7 2 9" xfId="29430" xr:uid="{00000000-0005-0000-0000-000000220000}"/>
    <cellStyle name="Comma 4 7 3" xfId="1839" xr:uid="{00000000-0005-0000-0000-000001220000}"/>
    <cellStyle name="Comma 4 7 3 2" xfId="6167" xr:uid="{00000000-0005-0000-0000-000002220000}"/>
    <cellStyle name="Comma 4 7 3 2 2" xfId="12659" xr:uid="{00000000-0005-0000-0000-000003220000}"/>
    <cellStyle name="Comma 4 7 3 2 2 2" xfId="27807" xr:uid="{00000000-0005-0000-0000-000004220000}"/>
    <cellStyle name="Comma 4 7 3 2 2 2 2" xfId="53775" xr:uid="{00000000-0005-0000-0000-000005220000}"/>
    <cellStyle name="Comma 4 7 3 2 2 3" xfId="38627" xr:uid="{00000000-0005-0000-0000-000006220000}"/>
    <cellStyle name="Comma 4 7 3 2 3" xfId="21315" xr:uid="{00000000-0005-0000-0000-000007220000}"/>
    <cellStyle name="Comma 4 7 3 2 3 2" xfId="47283" xr:uid="{00000000-0005-0000-0000-000008220000}"/>
    <cellStyle name="Comma 4 7 3 2 4" xfId="16987" xr:uid="{00000000-0005-0000-0000-000009220000}"/>
    <cellStyle name="Comma 4 7 3 2 4 2" xfId="42955" xr:uid="{00000000-0005-0000-0000-00000A220000}"/>
    <cellStyle name="Comma 4 7 3 2 5" xfId="32135" xr:uid="{00000000-0005-0000-0000-00000B220000}"/>
    <cellStyle name="Comma 4 7 3 2 6" xfId="58617" xr:uid="{00000000-0005-0000-0000-00000C220000}"/>
    <cellStyle name="Comma 4 7 3 3" xfId="10495" xr:uid="{00000000-0005-0000-0000-00000D220000}"/>
    <cellStyle name="Comma 4 7 3 3 2" xfId="25643" xr:uid="{00000000-0005-0000-0000-00000E220000}"/>
    <cellStyle name="Comma 4 7 3 3 2 2" xfId="51611" xr:uid="{00000000-0005-0000-0000-00000F220000}"/>
    <cellStyle name="Comma 4 7 3 3 3" xfId="36463" xr:uid="{00000000-0005-0000-0000-000010220000}"/>
    <cellStyle name="Comma 4 7 3 4" xfId="8331" xr:uid="{00000000-0005-0000-0000-000011220000}"/>
    <cellStyle name="Comma 4 7 3 4 2" xfId="23479" xr:uid="{00000000-0005-0000-0000-000012220000}"/>
    <cellStyle name="Comma 4 7 3 4 2 2" xfId="49447" xr:uid="{00000000-0005-0000-0000-000013220000}"/>
    <cellStyle name="Comma 4 7 3 4 3" xfId="34299" xr:uid="{00000000-0005-0000-0000-000014220000}"/>
    <cellStyle name="Comma 4 7 3 5" xfId="19151" xr:uid="{00000000-0005-0000-0000-000015220000}"/>
    <cellStyle name="Comma 4 7 3 5 2" xfId="45119" xr:uid="{00000000-0005-0000-0000-000016220000}"/>
    <cellStyle name="Comma 4 7 3 6" xfId="14823" xr:uid="{00000000-0005-0000-0000-000017220000}"/>
    <cellStyle name="Comma 4 7 3 6 2" xfId="40791" xr:uid="{00000000-0005-0000-0000-000018220000}"/>
    <cellStyle name="Comma 4 7 3 7" xfId="4003" xr:uid="{00000000-0005-0000-0000-000019220000}"/>
    <cellStyle name="Comma 4 7 3 8" xfId="29971" xr:uid="{00000000-0005-0000-0000-00001A220000}"/>
    <cellStyle name="Comma 4 7 3 9" xfId="56453" xr:uid="{00000000-0005-0000-0000-00001B220000}"/>
    <cellStyle name="Comma 4 7 4" xfId="5085" xr:uid="{00000000-0005-0000-0000-00001C220000}"/>
    <cellStyle name="Comma 4 7 4 2" xfId="11577" xr:uid="{00000000-0005-0000-0000-00001D220000}"/>
    <cellStyle name="Comma 4 7 4 2 2" xfId="26725" xr:uid="{00000000-0005-0000-0000-00001E220000}"/>
    <cellStyle name="Comma 4 7 4 2 2 2" xfId="52693" xr:uid="{00000000-0005-0000-0000-00001F220000}"/>
    <cellStyle name="Comma 4 7 4 2 3" xfId="37545" xr:uid="{00000000-0005-0000-0000-000020220000}"/>
    <cellStyle name="Comma 4 7 4 3" xfId="20233" xr:uid="{00000000-0005-0000-0000-000021220000}"/>
    <cellStyle name="Comma 4 7 4 3 2" xfId="46201" xr:uid="{00000000-0005-0000-0000-000022220000}"/>
    <cellStyle name="Comma 4 7 4 4" xfId="15905" xr:uid="{00000000-0005-0000-0000-000023220000}"/>
    <cellStyle name="Comma 4 7 4 4 2" xfId="41873" xr:uid="{00000000-0005-0000-0000-000024220000}"/>
    <cellStyle name="Comma 4 7 4 5" xfId="31053" xr:uid="{00000000-0005-0000-0000-000025220000}"/>
    <cellStyle name="Comma 4 7 4 6" xfId="57535" xr:uid="{00000000-0005-0000-0000-000026220000}"/>
    <cellStyle name="Comma 4 7 5" xfId="9413" xr:uid="{00000000-0005-0000-0000-000027220000}"/>
    <cellStyle name="Comma 4 7 5 2" xfId="24561" xr:uid="{00000000-0005-0000-0000-000028220000}"/>
    <cellStyle name="Comma 4 7 5 2 2" xfId="50529" xr:uid="{00000000-0005-0000-0000-000029220000}"/>
    <cellStyle name="Comma 4 7 5 3" xfId="35381" xr:uid="{00000000-0005-0000-0000-00002A220000}"/>
    <cellStyle name="Comma 4 7 6" xfId="7249" xr:uid="{00000000-0005-0000-0000-00002B220000}"/>
    <cellStyle name="Comma 4 7 6 2" xfId="22397" xr:uid="{00000000-0005-0000-0000-00002C220000}"/>
    <cellStyle name="Comma 4 7 6 2 2" xfId="48365" xr:uid="{00000000-0005-0000-0000-00002D220000}"/>
    <cellStyle name="Comma 4 7 6 3" xfId="33217" xr:uid="{00000000-0005-0000-0000-00002E220000}"/>
    <cellStyle name="Comma 4 7 7" xfId="18069" xr:uid="{00000000-0005-0000-0000-00002F220000}"/>
    <cellStyle name="Comma 4 7 7 2" xfId="44037" xr:uid="{00000000-0005-0000-0000-000030220000}"/>
    <cellStyle name="Comma 4 7 8" xfId="13741" xr:uid="{00000000-0005-0000-0000-000031220000}"/>
    <cellStyle name="Comma 4 7 8 2" xfId="39709" xr:uid="{00000000-0005-0000-0000-000032220000}"/>
    <cellStyle name="Comma 4 7 9" xfId="2921" xr:uid="{00000000-0005-0000-0000-000033220000}"/>
    <cellStyle name="Comma 4 8" xfId="176" xr:uid="{00000000-0005-0000-0000-000034220000}"/>
    <cellStyle name="Comma 4 8 10" xfId="28890" xr:uid="{00000000-0005-0000-0000-000035220000}"/>
    <cellStyle name="Comma 4 8 11" xfId="54852" xr:uid="{00000000-0005-0000-0000-000036220000}"/>
    <cellStyle name="Comma 4 8 12" xfId="55372" xr:uid="{00000000-0005-0000-0000-000037220000}"/>
    <cellStyle name="Comma 4 8 13" xfId="960" xr:uid="{00000000-0005-0000-0000-000038220000}"/>
    <cellStyle name="Comma 4 8 2" xfId="1299" xr:uid="{00000000-0005-0000-0000-000039220000}"/>
    <cellStyle name="Comma 4 8 2 10" xfId="55913" xr:uid="{00000000-0005-0000-0000-00003A220000}"/>
    <cellStyle name="Comma 4 8 2 2" xfId="2381" xr:uid="{00000000-0005-0000-0000-00003B220000}"/>
    <cellStyle name="Comma 4 8 2 2 2" xfId="6709" xr:uid="{00000000-0005-0000-0000-00003C220000}"/>
    <cellStyle name="Comma 4 8 2 2 2 2" xfId="13201" xr:uid="{00000000-0005-0000-0000-00003D220000}"/>
    <cellStyle name="Comma 4 8 2 2 2 2 2" xfId="28349" xr:uid="{00000000-0005-0000-0000-00003E220000}"/>
    <cellStyle name="Comma 4 8 2 2 2 2 2 2" xfId="54317" xr:uid="{00000000-0005-0000-0000-00003F220000}"/>
    <cellStyle name="Comma 4 8 2 2 2 2 3" xfId="39169" xr:uid="{00000000-0005-0000-0000-000040220000}"/>
    <cellStyle name="Comma 4 8 2 2 2 3" xfId="21857" xr:uid="{00000000-0005-0000-0000-000041220000}"/>
    <cellStyle name="Comma 4 8 2 2 2 3 2" xfId="47825" xr:uid="{00000000-0005-0000-0000-000042220000}"/>
    <cellStyle name="Comma 4 8 2 2 2 4" xfId="17529" xr:uid="{00000000-0005-0000-0000-000043220000}"/>
    <cellStyle name="Comma 4 8 2 2 2 4 2" xfId="43497" xr:uid="{00000000-0005-0000-0000-000044220000}"/>
    <cellStyle name="Comma 4 8 2 2 2 5" xfId="32677" xr:uid="{00000000-0005-0000-0000-000045220000}"/>
    <cellStyle name="Comma 4 8 2 2 2 6" xfId="59159" xr:uid="{00000000-0005-0000-0000-000046220000}"/>
    <cellStyle name="Comma 4 8 2 2 3" xfId="11037" xr:uid="{00000000-0005-0000-0000-000047220000}"/>
    <cellStyle name="Comma 4 8 2 2 3 2" xfId="26185" xr:uid="{00000000-0005-0000-0000-000048220000}"/>
    <cellStyle name="Comma 4 8 2 2 3 2 2" xfId="52153" xr:uid="{00000000-0005-0000-0000-000049220000}"/>
    <cellStyle name="Comma 4 8 2 2 3 3" xfId="37005" xr:uid="{00000000-0005-0000-0000-00004A220000}"/>
    <cellStyle name="Comma 4 8 2 2 4" xfId="8873" xr:uid="{00000000-0005-0000-0000-00004B220000}"/>
    <cellStyle name="Comma 4 8 2 2 4 2" xfId="24021" xr:uid="{00000000-0005-0000-0000-00004C220000}"/>
    <cellStyle name="Comma 4 8 2 2 4 2 2" xfId="49989" xr:uid="{00000000-0005-0000-0000-00004D220000}"/>
    <cellStyle name="Comma 4 8 2 2 4 3" xfId="34841" xr:uid="{00000000-0005-0000-0000-00004E220000}"/>
    <cellStyle name="Comma 4 8 2 2 5" xfId="19693" xr:uid="{00000000-0005-0000-0000-00004F220000}"/>
    <cellStyle name="Comma 4 8 2 2 5 2" xfId="45661" xr:uid="{00000000-0005-0000-0000-000050220000}"/>
    <cellStyle name="Comma 4 8 2 2 6" xfId="15365" xr:uid="{00000000-0005-0000-0000-000051220000}"/>
    <cellStyle name="Comma 4 8 2 2 6 2" xfId="41333" xr:uid="{00000000-0005-0000-0000-000052220000}"/>
    <cellStyle name="Comma 4 8 2 2 7" xfId="4545" xr:uid="{00000000-0005-0000-0000-000053220000}"/>
    <cellStyle name="Comma 4 8 2 2 8" xfId="30513" xr:uid="{00000000-0005-0000-0000-000054220000}"/>
    <cellStyle name="Comma 4 8 2 2 9" xfId="56995" xr:uid="{00000000-0005-0000-0000-000055220000}"/>
    <cellStyle name="Comma 4 8 2 3" xfId="5627" xr:uid="{00000000-0005-0000-0000-000056220000}"/>
    <cellStyle name="Comma 4 8 2 3 2" xfId="12119" xr:uid="{00000000-0005-0000-0000-000057220000}"/>
    <cellStyle name="Comma 4 8 2 3 2 2" xfId="27267" xr:uid="{00000000-0005-0000-0000-000058220000}"/>
    <cellStyle name="Comma 4 8 2 3 2 2 2" xfId="53235" xr:uid="{00000000-0005-0000-0000-000059220000}"/>
    <cellStyle name="Comma 4 8 2 3 2 3" xfId="38087" xr:uid="{00000000-0005-0000-0000-00005A220000}"/>
    <cellStyle name="Comma 4 8 2 3 3" xfId="20775" xr:uid="{00000000-0005-0000-0000-00005B220000}"/>
    <cellStyle name="Comma 4 8 2 3 3 2" xfId="46743" xr:uid="{00000000-0005-0000-0000-00005C220000}"/>
    <cellStyle name="Comma 4 8 2 3 4" xfId="16447" xr:uid="{00000000-0005-0000-0000-00005D220000}"/>
    <cellStyle name="Comma 4 8 2 3 4 2" xfId="42415" xr:uid="{00000000-0005-0000-0000-00005E220000}"/>
    <cellStyle name="Comma 4 8 2 3 5" xfId="31595" xr:uid="{00000000-0005-0000-0000-00005F220000}"/>
    <cellStyle name="Comma 4 8 2 3 6" xfId="58077" xr:uid="{00000000-0005-0000-0000-000060220000}"/>
    <cellStyle name="Comma 4 8 2 4" xfId="9955" xr:uid="{00000000-0005-0000-0000-000061220000}"/>
    <cellStyle name="Comma 4 8 2 4 2" xfId="25103" xr:uid="{00000000-0005-0000-0000-000062220000}"/>
    <cellStyle name="Comma 4 8 2 4 2 2" xfId="51071" xr:uid="{00000000-0005-0000-0000-000063220000}"/>
    <cellStyle name="Comma 4 8 2 4 3" xfId="35923" xr:uid="{00000000-0005-0000-0000-000064220000}"/>
    <cellStyle name="Comma 4 8 2 5" xfId="7791" xr:uid="{00000000-0005-0000-0000-000065220000}"/>
    <cellStyle name="Comma 4 8 2 5 2" xfId="22939" xr:uid="{00000000-0005-0000-0000-000066220000}"/>
    <cellStyle name="Comma 4 8 2 5 2 2" xfId="48907" xr:uid="{00000000-0005-0000-0000-000067220000}"/>
    <cellStyle name="Comma 4 8 2 5 3" xfId="33759" xr:uid="{00000000-0005-0000-0000-000068220000}"/>
    <cellStyle name="Comma 4 8 2 6" xfId="18611" xr:uid="{00000000-0005-0000-0000-000069220000}"/>
    <cellStyle name="Comma 4 8 2 6 2" xfId="44579" xr:uid="{00000000-0005-0000-0000-00006A220000}"/>
    <cellStyle name="Comma 4 8 2 7" xfId="14283" xr:uid="{00000000-0005-0000-0000-00006B220000}"/>
    <cellStyle name="Comma 4 8 2 7 2" xfId="40251" xr:uid="{00000000-0005-0000-0000-00006C220000}"/>
    <cellStyle name="Comma 4 8 2 8" xfId="3463" xr:uid="{00000000-0005-0000-0000-00006D220000}"/>
    <cellStyle name="Comma 4 8 2 9" xfId="29431" xr:uid="{00000000-0005-0000-0000-00006E220000}"/>
    <cellStyle name="Comma 4 8 3" xfId="1840" xr:uid="{00000000-0005-0000-0000-00006F220000}"/>
    <cellStyle name="Comma 4 8 3 2" xfId="6168" xr:uid="{00000000-0005-0000-0000-000070220000}"/>
    <cellStyle name="Comma 4 8 3 2 2" xfId="12660" xr:uid="{00000000-0005-0000-0000-000071220000}"/>
    <cellStyle name="Comma 4 8 3 2 2 2" xfId="27808" xr:uid="{00000000-0005-0000-0000-000072220000}"/>
    <cellStyle name="Comma 4 8 3 2 2 2 2" xfId="53776" xr:uid="{00000000-0005-0000-0000-000073220000}"/>
    <cellStyle name="Comma 4 8 3 2 2 3" xfId="38628" xr:uid="{00000000-0005-0000-0000-000074220000}"/>
    <cellStyle name="Comma 4 8 3 2 3" xfId="21316" xr:uid="{00000000-0005-0000-0000-000075220000}"/>
    <cellStyle name="Comma 4 8 3 2 3 2" xfId="47284" xr:uid="{00000000-0005-0000-0000-000076220000}"/>
    <cellStyle name="Comma 4 8 3 2 4" xfId="16988" xr:uid="{00000000-0005-0000-0000-000077220000}"/>
    <cellStyle name="Comma 4 8 3 2 4 2" xfId="42956" xr:uid="{00000000-0005-0000-0000-000078220000}"/>
    <cellStyle name="Comma 4 8 3 2 5" xfId="32136" xr:uid="{00000000-0005-0000-0000-000079220000}"/>
    <cellStyle name="Comma 4 8 3 2 6" xfId="58618" xr:uid="{00000000-0005-0000-0000-00007A220000}"/>
    <cellStyle name="Comma 4 8 3 3" xfId="10496" xr:uid="{00000000-0005-0000-0000-00007B220000}"/>
    <cellStyle name="Comma 4 8 3 3 2" xfId="25644" xr:uid="{00000000-0005-0000-0000-00007C220000}"/>
    <cellStyle name="Comma 4 8 3 3 2 2" xfId="51612" xr:uid="{00000000-0005-0000-0000-00007D220000}"/>
    <cellStyle name="Comma 4 8 3 3 3" xfId="36464" xr:uid="{00000000-0005-0000-0000-00007E220000}"/>
    <cellStyle name="Comma 4 8 3 4" xfId="8332" xr:uid="{00000000-0005-0000-0000-00007F220000}"/>
    <cellStyle name="Comma 4 8 3 4 2" xfId="23480" xr:uid="{00000000-0005-0000-0000-000080220000}"/>
    <cellStyle name="Comma 4 8 3 4 2 2" xfId="49448" xr:uid="{00000000-0005-0000-0000-000081220000}"/>
    <cellStyle name="Comma 4 8 3 4 3" xfId="34300" xr:uid="{00000000-0005-0000-0000-000082220000}"/>
    <cellStyle name="Comma 4 8 3 5" xfId="19152" xr:uid="{00000000-0005-0000-0000-000083220000}"/>
    <cellStyle name="Comma 4 8 3 5 2" xfId="45120" xr:uid="{00000000-0005-0000-0000-000084220000}"/>
    <cellStyle name="Comma 4 8 3 6" xfId="14824" xr:uid="{00000000-0005-0000-0000-000085220000}"/>
    <cellStyle name="Comma 4 8 3 6 2" xfId="40792" xr:uid="{00000000-0005-0000-0000-000086220000}"/>
    <cellStyle name="Comma 4 8 3 7" xfId="4004" xr:uid="{00000000-0005-0000-0000-000087220000}"/>
    <cellStyle name="Comma 4 8 3 8" xfId="29972" xr:uid="{00000000-0005-0000-0000-000088220000}"/>
    <cellStyle name="Comma 4 8 3 9" xfId="56454" xr:uid="{00000000-0005-0000-0000-000089220000}"/>
    <cellStyle name="Comma 4 8 4" xfId="5086" xr:uid="{00000000-0005-0000-0000-00008A220000}"/>
    <cellStyle name="Comma 4 8 4 2" xfId="11578" xr:uid="{00000000-0005-0000-0000-00008B220000}"/>
    <cellStyle name="Comma 4 8 4 2 2" xfId="26726" xr:uid="{00000000-0005-0000-0000-00008C220000}"/>
    <cellStyle name="Comma 4 8 4 2 2 2" xfId="52694" xr:uid="{00000000-0005-0000-0000-00008D220000}"/>
    <cellStyle name="Comma 4 8 4 2 3" xfId="37546" xr:uid="{00000000-0005-0000-0000-00008E220000}"/>
    <cellStyle name="Comma 4 8 4 3" xfId="20234" xr:uid="{00000000-0005-0000-0000-00008F220000}"/>
    <cellStyle name="Comma 4 8 4 3 2" xfId="46202" xr:uid="{00000000-0005-0000-0000-000090220000}"/>
    <cellStyle name="Comma 4 8 4 4" xfId="15906" xr:uid="{00000000-0005-0000-0000-000091220000}"/>
    <cellStyle name="Comma 4 8 4 4 2" xfId="41874" xr:uid="{00000000-0005-0000-0000-000092220000}"/>
    <cellStyle name="Comma 4 8 4 5" xfId="31054" xr:uid="{00000000-0005-0000-0000-000093220000}"/>
    <cellStyle name="Comma 4 8 4 6" xfId="57536" xr:uid="{00000000-0005-0000-0000-000094220000}"/>
    <cellStyle name="Comma 4 8 5" xfId="9414" xr:uid="{00000000-0005-0000-0000-000095220000}"/>
    <cellStyle name="Comma 4 8 5 2" xfId="24562" xr:uid="{00000000-0005-0000-0000-000096220000}"/>
    <cellStyle name="Comma 4 8 5 2 2" xfId="50530" xr:uid="{00000000-0005-0000-0000-000097220000}"/>
    <cellStyle name="Comma 4 8 5 3" xfId="35382" xr:uid="{00000000-0005-0000-0000-000098220000}"/>
    <cellStyle name="Comma 4 8 6" xfId="7250" xr:uid="{00000000-0005-0000-0000-000099220000}"/>
    <cellStyle name="Comma 4 8 6 2" xfId="22398" xr:uid="{00000000-0005-0000-0000-00009A220000}"/>
    <cellStyle name="Comma 4 8 6 2 2" xfId="48366" xr:uid="{00000000-0005-0000-0000-00009B220000}"/>
    <cellStyle name="Comma 4 8 6 3" xfId="33218" xr:uid="{00000000-0005-0000-0000-00009C220000}"/>
    <cellStyle name="Comma 4 8 7" xfId="18070" xr:uid="{00000000-0005-0000-0000-00009D220000}"/>
    <cellStyle name="Comma 4 8 7 2" xfId="44038" xr:uid="{00000000-0005-0000-0000-00009E220000}"/>
    <cellStyle name="Comma 4 8 8" xfId="13742" xr:uid="{00000000-0005-0000-0000-00009F220000}"/>
    <cellStyle name="Comma 4 8 8 2" xfId="39710" xr:uid="{00000000-0005-0000-0000-0000A0220000}"/>
    <cellStyle name="Comma 4 8 9" xfId="2922" xr:uid="{00000000-0005-0000-0000-0000A1220000}"/>
    <cellStyle name="Comma 4 9" xfId="177" xr:uid="{00000000-0005-0000-0000-0000A2220000}"/>
    <cellStyle name="Comma 4 9 10" xfId="28891" xr:uid="{00000000-0005-0000-0000-0000A3220000}"/>
    <cellStyle name="Comma 4 9 11" xfId="54853" xr:uid="{00000000-0005-0000-0000-0000A4220000}"/>
    <cellStyle name="Comma 4 9 12" xfId="55373" xr:uid="{00000000-0005-0000-0000-0000A5220000}"/>
    <cellStyle name="Comma 4 9 13" xfId="1000" xr:uid="{00000000-0005-0000-0000-0000A6220000}"/>
    <cellStyle name="Comma 4 9 2" xfId="1300" xr:uid="{00000000-0005-0000-0000-0000A7220000}"/>
    <cellStyle name="Comma 4 9 2 10" xfId="55914" xr:uid="{00000000-0005-0000-0000-0000A8220000}"/>
    <cellStyle name="Comma 4 9 2 2" xfId="2382" xr:uid="{00000000-0005-0000-0000-0000A9220000}"/>
    <cellStyle name="Comma 4 9 2 2 2" xfId="6710" xr:uid="{00000000-0005-0000-0000-0000AA220000}"/>
    <cellStyle name="Comma 4 9 2 2 2 2" xfId="13202" xr:uid="{00000000-0005-0000-0000-0000AB220000}"/>
    <cellStyle name="Comma 4 9 2 2 2 2 2" xfId="28350" xr:uid="{00000000-0005-0000-0000-0000AC220000}"/>
    <cellStyle name="Comma 4 9 2 2 2 2 2 2" xfId="54318" xr:uid="{00000000-0005-0000-0000-0000AD220000}"/>
    <cellStyle name="Comma 4 9 2 2 2 2 3" xfId="39170" xr:uid="{00000000-0005-0000-0000-0000AE220000}"/>
    <cellStyle name="Comma 4 9 2 2 2 3" xfId="21858" xr:uid="{00000000-0005-0000-0000-0000AF220000}"/>
    <cellStyle name="Comma 4 9 2 2 2 3 2" xfId="47826" xr:uid="{00000000-0005-0000-0000-0000B0220000}"/>
    <cellStyle name="Comma 4 9 2 2 2 4" xfId="17530" xr:uid="{00000000-0005-0000-0000-0000B1220000}"/>
    <cellStyle name="Comma 4 9 2 2 2 4 2" xfId="43498" xr:uid="{00000000-0005-0000-0000-0000B2220000}"/>
    <cellStyle name="Comma 4 9 2 2 2 5" xfId="32678" xr:uid="{00000000-0005-0000-0000-0000B3220000}"/>
    <cellStyle name="Comma 4 9 2 2 2 6" xfId="59160" xr:uid="{00000000-0005-0000-0000-0000B4220000}"/>
    <cellStyle name="Comma 4 9 2 2 3" xfId="11038" xr:uid="{00000000-0005-0000-0000-0000B5220000}"/>
    <cellStyle name="Comma 4 9 2 2 3 2" xfId="26186" xr:uid="{00000000-0005-0000-0000-0000B6220000}"/>
    <cellStyle name="Comma 4 9 2 2 3 2 2" xfId="52154" xr:uid="{00000000-0005-0000-0000-0000B7220000}"/>
    <cellStyle name="Comma 4 9 2 2 3 3" xfId="37006" xr:uid="{00000000-0005-0000-0000-0000B8220000}"/>
    <cellStyle name="Comma 4 9 2 2 4" xfId="8874" xr:uid="{00000000-0005-0000-0000-0000B9220000}"/>
    <cellStyle name="Comma 4 9 2 2 4 2" xfId="24022" xr:uid="{00000000-0005-0000-0000-0000BA220000}"/>
    <cellStyle name="Comma 4 9 2 2 4 2 2" xfId="49990" xr:uid="{00000000-0005-0000-0000-0000BB220000}"/>
    <cellStyle name="Comma 4 9 2 2 4 3" xfId="34842" xr:uid="{00000000-0005-0000-0000-0000BC220000}"/>
    <cellStyle name="Comma 4 9 2 2 5" xfId="19694" xr:uid="{00000000-0005-0000-0000-0000BD220000}"/>
    <cellStyle name="Comma 4 9 2 2 5 2" xfId="45662" xr:uid="{00000000-0005-0000-0000-0000BE220000}"/>
    <cellStyle name="Comma 4 9 2 2 6" xfId="15366" xr:uid="{00000000-0005-0000-0000-0000BF220000}"/>
    <cellStyle name="Comma 4 9 2 2 6 2" xfId="41334" xr:uid="{00000000-0005-0000-0000-0000C0220000}"/>
    <cellStyle name="Comma 4 9 2 2 7" xfId="4546" xr:uid="{00000000-0005-0000-0000-0000C1220000}"/>
    <cellStyle name="Comma 4 9 2 2 8" xfId="30514" xr:uid="{00000000-0005-0000-0000-0000C2220000}"/>
    <cellStyle name="Comma 4 9 2 2 9" xfId="56996" xr:uid="{00000000-0005-0000-0000-0000C3220000}"/>
    <cellStyle name="Comma 4 9 2 3" xfId="5628" xr:uid="{00000000-0005-0000-0000-0000C4220000}"/>
    <cellStyle name="Comma 4 9 2 3 2" xfId="12120" xr:uid="{00000000-0005-0000-0000-0000C5220000}"/>
    <cellStyle name="Comma 4 9 2 3 2 2" xfId="27268" xr:uid="{00000000-0005-0000-0000-0000C6220000}"/>
    <cellStyle name="Comma 4 9 2 3 2 2 2" xfId="53236" xr:uid="{00000000-0005-0000-0000-0000C7220000}"/>
    <cellStyle name="Comma 4 9 2 3 2 3" xfId="38088" xr:uid="{00000000-0005-0000-0000-0000C8220000}"/>
    <cellStyle name="Comma 4 9 2 3 3" xfId="20776" xr:uid="{00000000-0005-0000-0000-0000C9220000}"/>
    <cellStyle name="Comma 4 9 2 3 3 2" xfId="46744" xr:uid="{00000000-0005-0000-0000-0000CA220000}"/>
    <cellStyle name="Comma 4 9 2 3 4" xfId="16448" xr:uid="{00000000-0005-0000-0000-0000CB220000}"/>
    <cellStyle name="Comma 4 9 2 3 4 2" xfId="42416" xr:uid="{00000000-0005-0000-0000-0000CC220000}"/>
    <cellStyle name="Comma 4 9 2 3 5" xfId="31596" xr:uid="{00000000-0005-0000-0000-0000CD220000}"/>
    <cellStyle name="Comma 4 9 2 3 6" xfId="58078" xr:uid="{00000000-0005-0000-0000-0000CE220000}"/>
    <cellStyle name="Comma 4 9 2 4" xfId="9956" xr:uid="{00000000-0005-0000-0000-0000CF220000}"/>
    <cellStyle name="Comma 4 9 2 4 2" xfId="25104" xr:uid="{00000000-0005-0000-0000-0000D0220000}"/>
    <cellStyle name="Comma 4 9 2 4 2 2" xfId="51072" xr:uid="{00000000-0005-0000-0000-0000D1220000}"/>
    <cellStyle name="Comma 4 9 2 4 3" xfId="35924" xr:uid="{00000000-0005-0000-0000-0000D2220000}"/>
    <cellStyle name="Comma 4 9 2 5" xfId="7792" xr:uid="{00000000-0005-0000-0000-0000D3220000}"/>
    <cellStyle name="Comma 4 9 2 5 2" xfId="22940" xr:uid="{00000000-0005-0000-0000-0000D4220000}"/>
    <cellStyle name="Comma 4 9 2 5 2 2" xfId="48908" xr:uid="{00000000-0005-0000-0000-0000D5220000}"/>
    <cellStyle name="Comma 4 9 2 5 3" xfId="33760" xr:uid="{00000000-0005-0000-0000-0000D6220000}"/>
    <cellStyle name="Comma 4 9 2 6" xfId="18612" xr:uid="{00000000-0005-0000-0000-0000D7220000}"/>
    <cellStyle name="Comma 4 9 2 6 2" xfId="44580" xr:uid="{00000000-0005-0000-0000-0000D8220000}"/>
    <cellStyle name="Comma 4 9 2 7" xfId="14284" xr:uid="{00000000-0005-0000-0000-0000D9220000}"/>
    <cellStyle name="Comma 4 9 2 7 2" xfId="40252" xr:uid="{00000000-0005-0000-0000-0000DA220000}"/>
    <cellStyle name="Comma 4 9 2 8" xfId="3464" xr:uid="{00000000-0005-0000-0000-0000DB220000}"/>
    <cellStyle name="Comma 4 9 2 9" xfId="29432" xr:uid="{00000000-0005-0000-0000-0000DC220000}"/>
    <cellStyle name="Comma 4 9 3" xfId="1841" xr:uid="{00000000-0005-0000-0000-0000DD220000}"/>
    <cellStyle name="Comma 4 9 3 2" xfId="6169" xr:uid="{00000000-0005-0000-0000-0000DE220000}"/>
    <cellStyle name="Comma 4 9 3 2 2" xfId="12661" xr:uid="{00000000-0005-0000-0000-0000DF220000}"/>
    <cellStyle name="Comma 4 9 3 2 2 2" xfId="27809" xr:uid="{00000000-0005-0000-0000-0000E0220000}"/>
    <cellStyle name="Comma 4 9 3 2 2 2 2" xfId="53777" xr:uid="{00000000-0005-0000-0000-0000E1220000}"/>
    <cellStyle name="Comma 4 9 3 2 2 3" xfId="38629" xr:uid="{00000000-0005-0000-0000-0000E2220000}"/>
    <cellStyle name="Comma 4 9 3 2 3" xfId="21317" xr:uid="{00000000-0005-0000-0000-0000E3220000}"/>
    <cellStyle name="Comma 4 9 3 2 3 2" xfId="47285" xr:uid="{00000000-0005-0000-0000-0000E4220000}"/>
    <cellStyle name="Comma 4 9 3 2 4" xfId="16989" xr:uid="{00000000-0005-0000-0000-0000E5220000}"/>
    <cellStyle name="Comma 4 9 3 2 4 2" xfId="42957" xr:uid="{00000000-0005-0000-0000-0000E6220000}"/>
    <cellStyle name="Comma 4 9 3 2 5" xfId="32137" xr:uid="{00000000-0005-0000-0000-0000E7220000}"/>
    <cellStyle name="Comma 4 9 3 2 6" xfId="58619" xr:uid="{00000000-0005-0000-0000-0000E8220000}"/>
    <cellStyle name="Comma 4 9 3 3" xfId="10497" xr:uid="{00000000-0005-0000-0000-0000E9220000}"/>
    <cellStyle name="Comma 4 9 3 3 2" xfId="25645" xr:uid="{00000000-0005-0000-0000-0000EA220000}"/>
    <cellStyle name="Comma 4 9 3 3 2 2" xfId="51613" xr:uid="{00000000-0005-0000-0000-0000EB220000}"/>
    <cellStyle name="Comma 4 9 3 3 3" xfId="36465" xr:uid="{00000000-0005-0000-0000-0000EC220000}"/>
    <cellStyle name="Comma 4 9 3 4" xfId="8333" xr:uid="{00000000-0005-0000-0000-0000ED220000}"/>
    <cellStyle name="Comma 4 9 3 4 2" xfId="23481" xr:uid="{00000000-0005-0000-0000-0000EE220000}"/>
    <cellStyle name="Comma 4 9 3 4 2 2" xfId="49449" xr:uid="{00000000-0005-0000-0000-0000EF220000}"/>
    <cellStyle name="Comma 4 9 3 4 3" xfId="34301" xr:uid="{00000000-0005-0000-0000-0000F0220000}"/>
    <cellStyle name="Comma 4 9 3 5" xfId="19153" xr:uid="{00000000-0005-0000-0000-0000F1220000}"/>
    <cellStyle name="Comma 4 9 3 5 2" xfId="45121" xr:uid="{00000000-0005-0000-0000-0000F2220000}"/>
    <cellStyle name="Comma 4 9 3 6" xfId="14825" xr:uid="{00000000-0005-0000-0000-0000F3220000}"/>
    <cellStyle name="Comma 4 9 3 6 2" xfId="40793" xr:uid="{00000000-0005-0000-0000-0000F4220000}"/>
    <cellStyle name="Comma 4 9 3 7" xfId="4005" xr:uid="{00000000-0005-0000-0000-0000F5220000}"/>
    <cellStyle name="Comma 4 9 3 8" xfId="29973" xr:uid="{00000000-0005-0000-0000-0000F6220000}"/>
    <cellStyle name="Comma 4 9 3 9" xfId="56455" xr:uid="{00000000-0005-0000-0000-0000F7220000}"/>
    <cellStyle name="Comma 4 9 4" xfId="5087" xr:uid="{00000000-0005-0000-0000-0000F8220000}"/>
    <cellStyle name="Comma 4 9 4 2" xfId="11579" xr:uid="{00000000-0005-0000-0000-0000F9220000}"/>
    <cellStyle name="Comma 4 9 4 2 2" xfId="26727" xr:uid="{00000000-0005-0000-0000-0000FA220000}"/>
    <cellStyle name="Comma 4 9 4 2 2 2" xfId="52695" xr:uid="{00000000-0005-0000-0000-0000FB220000}"/>
    <cellStyle name="Comma 4 9 4 2 3" xfId="37547" xr:uid="{00000000-0005-0000-0000-0000FC220000}"/>
    <cellStyle name="Comma 4 9 4 3" xfId="20235" xr:uid="{00000000-0005-0000-0000-0000FD220000}"/>
    <cellStyle name="Comma 4 9 4 3 2" xfId="46203" xr:uid="{00000000-0005-0000-0000-0000FE220000}"/>
    <cellStyle name="Comma 4 9 4 4" xfId="15907" xr:uid="{00000000-0005-0000-0000-0000FF220000}"/>
    <cellStyle name="Comma 4 9 4 4 2" xfId="41875" xr:uid="{00000000-0005-0000-0000-000000230000}"/>
    <cellStyle name="Comma 4 9 4 5" xfId="31055" xr:uid="{00000000-0005-0000-0000-000001230000}"/>
    <cellStyle name="Comma 4 9 4 6" xfId="57537" xr:uid="{00000000-0005-0000-0000-000002230000}"/>
    <cellStyle name="Comma 4 9 5" xfId="9415" xr:uid="{00000000-0005-0000-0000-000003230000}"/>
    <cellStyle name="Comma 4 9 5 2" xfId="24563" xr:uid="{00000000-0005-0000-0000-000004230000}"/>
    <cellStyle name="Comma 4 9 5 2 2" xfId="50531" xr:uid="{00000000-0005-0000-0000-000005230000}"/>
    <cellStyle name="Comma 4 9 5 3" xfId="35383" xr:uid="{00000000-0005-0000-0000-000006230000}"/>
    <cellStyle name="Comma 4 9 6" xfId="7251" xr:uid="{00000000-0005-0000-0000-000007230000}"/>
    <cellStyle name="Comma 4 9 6 2" xfId="22399" xr:uid="{00000000-0005-0000-0000-000008230000}"/>
    <cellStyle name="Comma 4 9 6 2 2" xfId="48367" xr:uid="{00000000-0005-0000-0000-000009230000}"/>
    <cellStyle name="Comma 4 9 6 3" xfId="33219" xr:uid="{00000000-0005-0000-0000-00000A230000}"/>
    <cellStyle name="Comma 4 9 7" xfId="18071" xr:uid="{00000000-0005-0000-0000-00000B230000}"/>
    <cellStyle name="Comma 4 9 7 2" xfId="44039" xr:uid="{00000000-0005-0000-0000-00000C230000}"/>
    <cellStyle name="Comma 4 9 8" xfId="13743" xr:uid="{00000000-0005-0000-0000-00000D230000}"/>
    <cellStyle name="Comma 4 9 8 2" xfId="39711" xr:uid="{00000000-0005-0000-0000-00000E230000}"/>
    <cellStyle name="Comma 4 9 9" xfId="2923" xr:uid="{00000000-0005-0000-0000-00000F230000}"/>
    <cellStyle name="Comma 5" xfId="178" xr:uid="{00000000-0005-0000-0000-000010230000}"/>
    <cellStyle name="Comma 5 10" xfId="179" xr:uid="{00000000-0005-0000-0000-000011230000}"/>
    <cellStyle name="Comma 5 10 10" xfId="28893" xr:uid="{00000000-0005-0000-0000-000012230000}"/>
    <cellStyle name="Comma 5 10 11" xfId="54855" xr:uid="{00000000-0005-0000-0000-000013230000}"/>
    <cellStyle name="Comma 5 10 12" xfId="55375" xr:uid="{00000000-0005-0000-0000-000014230000}"/>
    <cellStyle name="Comma 5 10 13" xfId="1043" xr:uid="{00000000-0005-0000-0000-000015230000}"/>
    <cellStyle name="Comma 5 10 2" xfId="1302" xr:uid="{00000000-0005-0000-0000-000016230000}"/>
    <cellStyle name="Comma 5 10 2 10" xfId="55916" xr:uid="{00000000-0005-0000-0000-000017230000}"/>
    <cellStyle name="Comma 5 10 2 2" xfId="2384" xr:uid="{00000000-0005-0000-0000-000018230000}"/>
    <cellStyle name="Comma 5 10 2 2 2" xfId="6712" xr:uid="{00000000-0005-0000-0000-000019230000}"/>
    <cellStyle name="Comma 5 10 2 2 2 2" xfId="13204" xr:uid="{00000000-0005-0000-0000-00001A230000}"/>
    <cellStyle name="Comma 5 10 2 2 2 2 2" xfId="28352" xr:uid="{00000000-0005-0000-0000-00001B230000}"/>
    <cellStyle name="Comma 5 10 2 2 2 2 2 2" xfId="54320" xr:uid="{00000000-0005-0000-0000-00001C230000}"/>
    <cellStyle name="Comma 5 10 2 2 2 2 3" xfId="39172" xr:uid="{00000000-0005-0000-0000-00001D230000}"/>
    <cellStyle name="Comma 5 10 2 2 2 3" xfId="21860" xr:uid="{00000000-0005-0000-0000-00001E230000}"/>
    <cellStyle name="Comma 5 10 2 2 2 3 2" xfId="47828" xr:uid="{00000000-0005-0000-0000-00001F230000}"/>
    <cellStyle name="Comma 5 10 2 2 2 4" xfId="17532" xr:uid="{00000000-0005-0000-0000-000020230000}"/>
    <cellStyle name="Comma 5 10 2 2 2 4 2" xfId="43500" xr:uid="{00000000-0005-0000-0000-000021230000}"/>
    <cellStyle name="Comma 5 10 2 2 2 5" xfId="32680" xr:uid="{00000000-0005-0000-0000-000022230000}"/>
    <cellStyle name="Comma 5 10 2 2 2 6" xfId="59162" xr:uid="{00000000-0005-0000-0000-000023230000}"/>
    <cellStyle name="Comma 5 10 2 2 3" xfId="11040" xr:uid="{00000000-0005-0000-0000-000024230000}"/>
    <cellStyle name="Comma 5 10 2 2 3 2" xfId="26188" xr:uid="{00000000-0005-0000-0000-000025230000}"/>
    <cellStyle name="Comma 5 10 2 2 3 2 2" xfId="52156" xr:uid="{00000000-0005-0000-0000-000026230000}"/>
    <cellStyle name="Comma 5 10 2 2 3 3" xfId="37008" xr:uid="{00000000-0005-0000-0000-000027230000}"/>
    <cellStyle name="Comma 5 10 2 2 4" xfId="8876" xr:uid="{00000000-0005-0000-0000-000028230000}"/>
    <cellStyle name="Comma 5 10 2 2 4 2" xfId="24024" xr:uid="{00000000-0005-0000-0000-000029230000}"/>
    <cellStyle name="Comma 5 10 2 2 4 2 2" xfId="49992" xr:uid="{00000000-0005-0000-0000-00002A230000}"/>
    <cellStyle name="Comma 5 10 2 2 4 3" xfId="34844" xr:uid="{00000000-0005-0000-0000-00002B230000}"/>
    <cellStyle name="Comma 5 10 2 2 5" xfId="19696" xr:uid="{00000000-0005-0000-0000-00002C230000}"/>
    <cellStyle name="Comma 5 10 2 2 5 2" xfId="45664" xr:uid="{00000000-0005-0000-0000-00002D230000}"/>
    <cellStyle name="Comma 5 10 2 2 6" xfId="15368" xr:uid="{00000000-0005-0000-0000-00002E230000}"/>
    <cellStyle name="Comma 5 10 2 2 6 2" xfId="41336" xr:uid="{00000000-0005-0000-0000-00002F230000}"/>
    <cellStyle name="Comma 5 10 2 2 7" xfId="4548" xr:uid="{00000000-0005-0000-0000-000030230000}"/>
    <cellStyle name="Comma 5 10 2 2 8" xfId="30516" xr:uid="{00000000-0005-0000-0000-000031230000}"/>
    <cellStyle name="Comma 5 10 2 2 9" xfId="56998" xr:uid="{00000000-0005-0000-0000-000032230000}"/>
    <cellStyle name="Comma 5 10 2 3" xfId="5630" xr:uid="{00000000-0005-0000-0000-000033230000}"/>
    <cellStyle name="Comma 5 10 2 3 2" xfId="12122" xr:uid="{00000000-0005-0000-0000-000034230000}"/>
    <cellStyle name="Comma 5 10 2 3 2 2" xfId="27270" xr:uid="{00000000-0005-0000-0000-000035230000}"/>
    <cellStyle name="Comma 5 10 2 3 2 2 2" xfId="53238" xr:uid="{00000000-0005-0000-0000-000036230000}"/>
    <cellStyle name="Comma 5 10 2 3 2 3" xfId="38090" xr:uid="{00000000-0005-0000-0000-000037230000}"/>
    <cellStyle name="Comma 5 10 2 3 3" xfId="20778" xr:uid="{00000000-0005-0000-0000-000038230000}"/>
    <cellStyle name="Comma 5 10 2 3 3 2" xfId="46746" xr:uid="{00000000-0005-0000-0000-000039230000}"/>
    <cellStyle name="Comma 5 10 2 3 4" xfId="16450" xr:uid="{00000000-0005-0000-0000-00003A230000}"/>
    <cellStyle name="Comma 5 10 2 3 4 2" xfId="42418" xr:uid="{00000000-0005-0000-0000-00003B230000}"/>
    <cellStyle name="Comma 5 10 2 3 5" xfId="31598" xr:uid="{00000000-0005-0000-0000-00003C230000}"/>
    <cellStyle name="Comma 5 10 2 3 6" xfId="58080" xr:uid="{00000000-0005-0000-0000-00003D230000}"/>
    <cellStyle name="Comma 5 10 2 4" xfId="9958" xr:uid="{00000000-0005-0000-0000-00003E230000}"/>
    <cellStyle name="Comma 5 10 2 4 2" xfId="25106" xr:uid="{00000000-0005-0000-0000-00003F230000}"/>
    <cellStyle name="Comma 5 10 2 4 2 2" xfId="51074" xr:uid="{00000000-0005-0000-0000-000040230000}"/>
    <cellStyle name="Comma 5 10 2 4 3" xfId="35926" xr:uid="{00000000-0005-0000-0000-000041230000}"/>
    <cellStyle name="Comma 5 10 2 5" xfId="7794" xr:uid="{00000000-0005-0000-0000-000042230000}"/>
    <cellStyle name="Comma 5 10 2 5 2" xfId="22942" xr:uid="{00000000-0005-0000-0000-000043230000}"/>
    <cellStyle name="Comma 5 10 2 5 2 2" xfId="48910" xr:uid="{00000000-0005-0000-0000-000044230000}"/>
    <cellStyle name="Comma 5 10 2 5 3" xfId="33762" xr:uid="{00000000-0005-0000-0000-000045230000}"/>
    <cellStyle name="Comma 5 10 2 6" xfId="18614" xr:uid="{00000000-0005-0000-0000-000046230000}"/>
    <cellStyle name="Comma 5 10 2 6 2" xfId="44582" xr:uid="{00000000-0005-0000-0000-000047230000}"/>
    <cellStyle name="Comma 5 10 2 7" xfId="14286" xr:uid="{00000000-0005-0000-0000-000048230000}"/>
    <cellStyle name="Comma 5 10 2 7 2" xfId="40254" xr:uid="{00000000-0005-0000-0000-000049230000}"/>
    <cellStyle name="Comma 5 10 2 8" xfId="3466" xr:uid="{00000000-0005-0000-0000-00004A230000}"/>
    <cellStyle name="Comma 5 10 2 9" xfId="29434" xr:uid="{00000000-0005-0000-0000-00004B230000}"/>
    <cellStyle name="Comma 5 10 3" xfId="1843" xr:uid="{00000000-0005-0000-0000-00004C230000}"/>
    <cellStyle name="Comma 5 10 3 2" xfId="6171" xr:uid="{00000000-0005-0000-0000-00004D230000}"/>
    <cellStyle name="Comma 5 10 3 2 2" xfId="12663" xr:uid="{00000000-0005-0000-0000-00004E230000}"/>
    <cellStyle name="Comma 5 10 3 2 2 2" xfId="27811" xr:uid="{00000000-0005-0000-0000-00004F230000}"/>
    <cellStyle name="Comma 5 10 3 2 2 2 2" xfId="53779" xr:uid="{00000000-0005-0000-0000-000050230000}"/>
    <cellStyle name="Comma 5 10 3 2 2 3" xfId="38631" xr:uid="{00000000-0005-0000-0000-000051230000}"/>
    <cellStyle name="Comma 5 10 3 2 3" xfId="21319" xr:uid="{00000000-0005-0000-0000-000052230000}"/>
    <cellStyle name="Comma 5 10 3 2 3 2" xfId="47287" xr:uid="{00000000-0005-0000-0000-000053230000}"/>
    <cellStyle name="Comma 5 10 3 2 4" xfId="16991" xr:uid="{00000000-0005-0000-0000-000054230000}"/>
    <cellStyle name="Comma 5 10 3 2 4 2" xfId="42959" xr:uid="{00000000-0005-0000-0000-000055230000}"/>
    <cellStyle name="Comma 5 10 3 2 5" xfId="32139" xr:uid="{00000000-0005-0000-0000-000056230000}"/>
    <cellStyle name="Comma 5 10 3 2 6" xfId="58621" xr:uid="{00000000-0005-0000-0000-000057230000}"/>
    <cellStyle name="Comma 5 10 3 3" xfId="10499" xr:uid="{00000000-0005-0000-0000-000058230000}"/>
    <cellStyle name="Comma 5 10 3 3 2" xfId="25647" xr:uid="{00000000-0005-0000-0000-000059230000}"/>
    <cellStyle name="Comma 5 10 3 3 2 2" xfId="51615" xr:uid="{00000000-0005-0000-0000-00005A230000}"/>
    <cellStyle name="Comma 5 10 3 3 3" xfId="36467" xr:uid="{00000000-0005-0000-0000-00005B230000}"/>
    <cellStyle name="Comma 5 10 3 4" xfId="8335" xr:uid="{00000000-0005-0000-0000-00005C230000}"/>
    <cellStyle name="Comma 5 10 3 4 2" xfId="23483" xr:uid="{00000000-0005-0000-0000-00005D230000}"/>
    <cellStyle name="Comma 5 10 3 4 2 2" xfId="49451" xr:uid="{00000000-0005-0000-0000-00005E230000}"/>
    <cellStyle name="Comma 5 10 3 4 3" xfId="34303" xr:uid="{00000000-0005-0000-0000-00005F230000}"/>
    <cellStyle name="Comma 5 10 3 5" xfId="19155" xr:uid="{00000000-0005-0000-0000-000060230000}"/>
    <cellStyle name="Comma 5 10 3 5 2" xfId="45123" xr:uid="{00000000-0005-0000-0000-000061230000}"/>
    <cellStyle name="Comma 5 10 3 6" xfId="14827" xr:uid="{00000000-0005-0000-0000-000062230000}"/>
    <cellStyle name="Comma 5 10 3 6 2" xfId="40795" xr:uid="{00000000-0005-0000-0000-000063230000}"/>
    <cellStyle name="Comma 5 10 3 7" xfId="4007" xr:uid="{00000000-0005-0000-0000-000064230000}"/>
    <cellStyle name="Comma 5 10 3 8" xfId="29975" xr:uid="{00000000-0005-0000-0000-000065230000}"/>
    <cellStyle name="Comma 5 10 3 9" xfId="56457" xr:uid="{00000000-0005-0000-0000-000066230000}"/>
    <cellStyle name="Comma 5 10 4" xfId="5089" xr:uid="{00000000-0005-0000-0000-000067230000}"/>
    <cellStyle name="Comma 5 10 4 2" xfId="11581" xr:uid="{00000000-0005-0000-0000-000068230000}"/>
    <cellStyle name="Comma 5 10 4 2 2" xfId="26729" xr:uid="{00000000-0005-0000-0000-000069230000}"/>
    <cellStyle name="Comma 5 10 4 2 2 2" xfId="52697" xr:uid="{00000000-0005-0000-0000-00006A230000}"/>
    <cellStyle name="Comma 5 10 4 2 3" xfId="37549" xr:uid="{00000000-0005-0000-0000-00006B230000}"/>
    <cellStyle name="Comma 5 10 4 3" xfId="20237" xr:uid="{00000000-0005-0000-0000-00006C230000}"/>
    <cellStyle name="Comma 5 10 4 3 2" xfId="46205" xr:uid="{00000000-0005-0000-0000-00006D230000}"/>
    <cellStyle name="Comma 5 10 4 4" xfId="15909" xr:uid="{00000000-0005-0000-0000-00006E230000}"/>
    <cellStyle name="Comma 5 10 4 4 2" xfId="41877" xr:uid="{00000000-0005-0000-0000-00006F230000}"/>
    <cellStyle name="Comma 5 10 4 5" xfId="31057" xr:uid="{00000000-0005-0000-0000-000070230000}"/>
    <cellStyle name="Comma 5 10 4 6" xfId="57539" xr:uid="{00000000-0005-0000-0000-000071230000}"/>
    <cellStyle name="Comma 5 10 5" xfId="9417" xr:uid="{00000000-0005-0000-0000-000072230000}"/>
    <cellStyle name="Comma 5 10 5 2" xfId="24565" xr:uid="{00000000-0005-0000-0000-000073230000}"/>
    <cellStyle name="Comma 5 10 5 2 2" xfId="50533" xr:uid="{00000000-0005-0000-0000-000074230000}"/>
    <cellStyle name="Comma 5 10 5 3" xfId="35385" xr:uid="{00000000-0005-0000-0000-000075230000}"/>
    <cellStyle name="Comma 5 10 6" xfId="7253" xr:uid="{00000000-0005-0000-0000-000076230000}"/>
    <cellStyle name="Comma 5 10 6 2" xfId="22401" xr:uid="{00000000-0005-0000-0000-000077230000}"/>
    <cellStyle name="Comma 5 10 6 2 2" xfId="48369" xr:uid="{00000000-0005-0000-0000-000078230000}"/>
    <cellStyle name="Comma 5 10 6 3" xfId="33221" xr:uid="{00000000-0005-0000-0000-000079230000}"/>
    <cellStyle name="Comma 5 10 7" xfId="18073" xr:uid="{00000000-0005-0000-0000-00007A230000}"/>
    <cellStyle name="Comma 5 10 7 2" xfId="44041" xr:uid="{00000000-0005-0000-0000-00007B230000}"/>
    <cellStyle name="Comma 5 10 8" xfId="13745" xr:uid="{00000000-0005-0000-0000-00007C230000}"/>
    <cellStyle name="Comma 5 10 8 2" xfId="39713" xr:uid="{00000000-0005-0000-0000-00007D230000}"/>
    <cellStyle name="Comma 5 10 9" xfId="2925" xr:uid="{00000000-0005-0000-0000-00007E230000}"/>
    <cellStyle name="Comma 5 11" xfId="180" xr:uid="{00000000-0005-0000-0000-00007F230000}"/>
    <cellStyle name="Comma 5 11 10" xfId="28894" xr:uid="{00000000-0005-0000-0000-000080230000}"/>
    <cellStyle name="Comma 5 11 11" xfId="54856" xr:uid="{00000000-0005-0000-0000-000081230000}"/>
    <cellStyle name="Comma 5 11 12" xfId="55376" xr:uid="{00000000-0005-0000-0000-000082230000}"/>
    <cellStyle name="Comma 5 11 13" xfId="1083" xr:uid="{00000000-0005-0000-0000-000083230000}"/>
    <cellStyle name="Comma 5 11 2" xfId="1303" xr:uid="{00000000-0005-0000-0000-000084230000}"/>
    <cellStyle name="Comma 5 11 2 10" xfId="55917" xr:uid="{00000000-0005-0000-0000-000085230000}"/>
    <cellStyle name="Comma 5 11 2 2" xfId="2385" xr:uid="{00000000-0005-0000-0000-000086230000}"/>
    <cellStyle name="Comma 5 11 2 2 2" xfId="6713" xr:uid="{00000000-0005-0000-0000-000087230000}"/>
    <cellStyle name="Comma 5 11 2 2 2 2" xfId="13205" xr:uid="{00000000-0005-0000-0000-000088230000}"/>
    <cellStyle name="Comma 5 11 2 2 2 2 2" xfId="28353" xr:uid="{00000000-0005-0000-0000-000089230000}"/>
    <cellStyle name="Comma 5 11 2 2 2 2 2 2" xfId="54321" xr:uid="{00000000-0005-0000-0000-00008A230000}"/>
    <cellStyle name="Comma 5 11 2 2 2 2 3" xfId="39173" xr:uid="{00000000-0005-0000-0000-00008B230000}"/>
    <cellStyle name="Comma 5 11 2 2 2 3" xfId="21861" xr:uid="{00000000-0005-0000-0000-00008C230000}"/>
    <cellStyle name="Comma 5 11 2 2 2 3 2" xfId="47829" xr:uid="{00000000-0005-0000-0000-00008D230000}"/>
    <cellStyle name="Comma 5 11 2 2 2 4" xfId="17533" xr:uid="{00000000-0005-0000-0000-00008E230000}"/>
    <cellStyle name="Comma 5 11 2 2 2 4 2" xfId="43501" xr:uid="{00000000-0005-0000-0000-00008F230000}"/>
    <cellStyle name="Comma 5 11 2 2 2 5" xfId="32681" xr:uid="{00000000-0005-0000-0000-000090230000}"/>
    <cellStyle name="Comma 5 11 2 2 2 6" xfId="59163" xr:uid="{00000000-0005-0000-0000-000091230000}"/>
    <cellStyle name="Comma 5 11 2 2 3" xfId="11041" xr:uid="{00000000-0005-0000-0000-000092230000}"/>
    <cellStyle name="Comma 5 11 2 2 3 2" xfId="26189" xr:uid="{00000000-0005-0000-0000-000093230000}"/>
    <cellStyle name="Comma 5 11 2 2 3 2 2" xfId="52157" xr:uid="{00000000-0005-0000-0000-000094230000}"/>
    <cellStyle name="Comma 5 11 2 2 3 3" xfId="37009" xr:uid="{00000000-0005-0000-0000-000095230000}"/>
    <cellStyle name="Comma 5 11 2 2 4" xfId="8877" xr:uid="{00000000-0005-0000-0000-000096230000}"/>
    <cellStyle name="Comma 5 11 2 2 4 2" xfId="24025" xr:uid="{00000000-0005-0000-0000-000097230000}"/>
    <cellStyle name="Comma 5 11 2 2 4 2 2" xfId="49993" xr:uid="{00000000-0005-0000-0000-000098230000}"/>
    <cellStyle name="Comma 5 11 2 2 4 3" xfId="34845" xr:uid="{00000000-0005-0000-0000-000099230000}"/>
    <cellStyle name="Comma 5 11 2 2 5" xfId="19697" xr:uid="{00000000-0005-0000-0000-00009A230000}"/>
    <cellStyle name="Comma 5 11 2 2 5 2" xfId="45665" xr:uid="{00000000-0005-0000-0000-00009B230000}"/>
    <cellStyle name="Comma 5 11 2 2 6" xfId="15369" xr:uid="{00000000-0005-0000-0000-00009C230000}"/>
    <cellStyle name="Comma 5 11 2 2 6 2" xfId="41337" xr:uid="{00000000-0005-0000-0000-00009D230000}"/>
    <cellStyle name="Comma 5 11 2 2 7" xfId="4549" xr:uid="{00000000-0005-0000-0000-00009E230000}"/>
    <cellStyle name="Comma 5 11 2 2 8" xfId="30517" xr:uid="{00000000-0005-0000-0000-00009F230000}"/>
    <cellStyle name="Comma 5 11 2 2 9" xfId="56999" xr:uid="{00000000-0005-0000-0000-0000A0230000}"/>
    <cellStyle name="Comma 5 11 2 3" xfId="5631" xr:uid="{00000000-0005-0000-0000-0000A1230000}"/>
    <cellStyle name="Comma 5 11 2 3 2" xfId="12123" xr:uid="{00000000-0005-0000-0000-0000A2230000}"/>
    <cellStyle name="Comma 5 11 2 3 2 2" xfId="27271" xr:uid="{00000000-0005-0000-0000-0000A3230000}"/>
    <cellStyle name="Comma 5 11 2 3 2 2 2" xfId="53239" xr:uid="{00000000-0005-0000-0000-0000A4230000}"/>
    <cellStyle name="Comma 5 11 2 3 2 3" xfId="38091" xr:uid="{00000000-0005-0000-0000-0000A5230000}"/>
    <cellStyle name="Comma 5 11 2 3 3" xfId="20779" xr:uid="{00000000-0005-0000-0000-0000A6230000}"/>
    <cellStyle name="Comma 5 11 2 3 3 2" xfId="46747" xr:uid="{00000000-0005-0000-0000-0000A7230000}"/>
    <cellStyle name="Comma 5 11 2 3 4" xfId="16451" xr:uid="{00000000-0005-0000-0000-0000A8230000}"/>
    <cellStyle name="Comma 5 11 2 3 4 2" xfId="42419" xr:uid="{00000000-0005-0000-0000-0000A9230000}"/>
    <cellStyle name="Comma 5 11 2 3 5" xfId="31599" xr:uid="{00000000-0005-0000-0000-0000AA230000}"/>
    <cellStyle name="Comma 5 11 2 3 6" xfId="58081" xr:uid="{00000000-0005-0000-0000-0000AB230000}"/>
    <cellStyle name="Comma 5 11 2 4" xfId="9959" xr:uid="{00000000-0005-0000-0000-0000AC230000}"/>
    <cellStyle name="Comma 5 11 2 4 2" xfId="25107" xr:uid="{00000000-0005-0000-0000-0000AD230000}"/>
    <cellStyle name="Comma 5 11 2 4 2 2" xfId="51075" xr:uid="{00000000-0005-0000-0000-0000AE230000}"/>
    <cellStyle name="Comma 5 11 2 4 3" xfId="35927" xr:uid="{00000000-0005-0000-0000-0000AF230000}"/>
    <cellStyle name="Comma 5 11 2 5" xfId="7795" xr:uid="{00000000-0005-0000-0000-0000B0230000}"/>
    <cellStyle name="Comma 5 11 2 5 2" xfId="22943" xr:uid="{00000000-0005-0000-0000-0000B1230000}"/>
    <cellStyle name="Comma 5 11 2 5 2 2" xfId="48911" xr:uid="{00000000-0005-0000-0000-0000B2230000}"/>
    <cellStyle name="Comma 5 11 2 5 3" xfId="33763" xr:uid="{00000000-0005-0000-0000-0000B3230000}"/>
    <cellStyle name="Comma 5 11 2 6" xfId="18615" xr:uid="{00000000-0005-0000-0000-0000B4230000}"/>
    <cellStyle name="Comma 5 11 2 6 2" xfId="44583" xr:uid="{00000000-0005-0000-0000-0000B5230000}"/>
    <cellStyle name="Comma 5 11 2 7" xfId="14287" xr:uid="{00000000-0005-0000-0000-0000B6230000}"/>
    <cellStyle name="Comma 5 11 2 7 2" xfId="40255" xr:uid="{00000000-0005-0000-0000-0000B7230000}"/>
    <cellStyle name="Comma 5 11 2 8" xfId="3467" xr:uid="{00000000-0005-0000-0000-0000B8230000}"/>
    <cellStyle name="Comma 5 11 2 9" xfId="29435" xr:uid="{00000000-0005-0000-0000-0000B9230000}"/>
    <cellStyle name="Comma 5 11 3" xfId="1844" xr:uid="{00000000-0005-0000-0000-0000BA230000}"/>
    <cellStyle name="Comma 5 11 3 2" xfId="6172" xr:uid="{00000000-0005-0000-0000-0000BB230000}"/>
    <cellStyle name="Comma 5 11 3 2 2" xfId="12664" xr:uid="{00000000-0005-0000-0000-0000BC230000}"/>
    <cellStyle name="Comma 5 11 3 2 2 2" xfId="27812" xr:uid="{00000000-0005-0000-0000-0000BD230000}"/>
    <cellStyle name="Comma 5 11 3 2 2 2 2" xfId="53780" xr:uid="{00000000-0005-0000-0000-0000BE230000}"/>
    <cellStyle name="Comma 5 11 3 2 2 3" xfId="38632" xr:uid="{00000000-0005-0000-0000-0000BF230000}"/>
    <cellStyle name="Comma 5 11 3 2 3" xfId="21320" xr:uid="{00000000-0005-0000-0000-0000C0230000}"/>
    <cellStyle name="Comma 5 11 3 2 3 2" xfId="47288" xr:uid="{00000000-0005-0000-0000-0000C1230000}"/>
    <cellStyle name="Comma 5 11 3 2 4" xfId="16992" xr:uid="{00000000-0005-0000-0000-0000C2230000}"/>
    <cellStyle name="Comma 5 11 3 2 4 2" xfId="42960" xr:uid="{00000000-0005-0000-0000-0000C3230000}"/>
    <cellStyle name="Comma 5 11 3 2 5" xfId="32140" xr:uid="{00000000-0005-0000-0000-0000C4230000}"/>
    <cellStyle name="Comma 5 11 3 2 6" xfId="58622" xr:uid="{00000000-0005-0000-0000-0000C5230000}"/>
    <cellStyle name="Comma 5 11 3 3" xfId="10500" xr:uid="{00000000-0005-0000-0000-0000C6230000}"/>
    <cellStyle name="Comma 5 11 3 3 2" xfId="25648" xr:uid="{00000000-0005-0000-0000-0000C7230000}"/>
    <cellStyle name="Comma 5 11 3 3 2 2" xfId="51616" xr:uid="{00000000-0005-0000-0000-0000C8230000}"/>
    <cellStyle name="Comma 5 11 3 3 3" xfId="36468" xr:uid="{00000000-0005-0000-0000-0000C9230000}"/>
    <cellStyle name="Comma 5 11 3 4" xfId="8336" xr:uid="{00000000-0005-0000-0000-0000CA230000}"/>
    <cellStyle name="Comma 5 11 3 4 2" xfId="23484" xr:uid="{00000000-0005-0000-0000-0000CB230000}"/>
    <cellStyle name="Comma 5 11 3 4 2 2" xfId="49452" xr:uid="{00000000-0005-0000-0000-0000CC230000}"/>
    <cellStyle name="Comma 5 11 3 4 3" xfId="34304" xr:uid="{00000000-0005-0000-0000-0000CD230000}"/>
    <cellStyle name="Comma 5 11 3 5" xfId="19156" xr:uid="{00000000-0005-0000-0000-0000CE230000}"/>
    <cellStyle name="Comma 5 11 3 5 2" xfId="45124" xr:uid="{00000000-0005-0000-0000-0000CF230000}"/>
    <cellStyle name="Comma 5 11 3 6" xfId="14828" xr:uid="{00000000-0005-0000-0000-0000D0230000}"/>
    <cellStyle name="Comma 5 11 3 6 2" xfId="40796" xr:uid="{00000000-0005-0000-0000-0000D1230000}"/>
    <cellStyle name="Comma 5 11 3 7" xfId="4008" xr:uid="{00000000-0005-0000-0000-0000D2230000}"/>
    <cellStyle name="Comma 5 11 3 8" xfId="29976" xr:uid="{00000000-0005-0000-0000-0000D3230000}"/>
    <cellStyle name="Comma 5 11 3 9" xfId="56458" xr:uid="{00000000-0005-0000-0000-0000D4230000}"/>
    <cellStyle name="Comma 5 11 4" xfId="5090" xr:uid="{00000000-0005-0000-0000-0000D5230000}"/>
    <cellStyle name="Comma 5 11 4 2" xfId="11582" xr:uid="{00000000-0005-0000-0000-0000D6230000}"/>
    <cellStyle name="Comma 5 11 4 2 2" xfId="26730" xr:uid="{00000000-0005-0000-0000-0000D7230000}"/>
    <cellStyle name="Comma 5 11 4 2 2 2" xfId="52698" xr:uid="{00000000-0005-0000-0000-0000D8230000}"/>
    <cellStyle name="Comma 5 11 4 2 3" xfId="37550" xr:uid="{00000000-0005-0000-0000-0000D9230000}"/>
    <cellStyle name="Comma 5 11 4 3" xfId="20238" xr:uid="{00000000-0005-0000-0000-0000DA230000}"/>
    <cellStyle name="Comma 5 11 4 3 2" xfId="46206" xr:uid="{00000000-0005-0000-0000-0000DB230000}"/>
    <cellStyle name="Comma 5 11 4 4" xfId="15910" xr:uid="{00000000-0005-0000-0000-0000DC230000}"/>
    <cellStyle name="Comma 5 11 4 4 2" xfId="41878" xr:uid="{00000000-0005-0000-0000-0000DD230000}"/>
    <cellStyle name="Comma 5 11 4 5" xfId="31058" xr:uid="{00000000-0005-0000-0000-0000DE230000}"/>
    <cellStyle name="Comma 5 11 4 6" xfId="57540" xr:uid="{00000000-0005-0000-0000-0000DF230000}"/>
    <cellStyle name="Comma 5 11 5" xfId="9418" xr:uid="{00000000-0005-0000-0000-0000E0230000}"/>
    <cellStyle name="Comma 5 11 5 2" xfId="24566" xr:uid="{00000000-0005-0000-0000-0000E1230000}"/>
    <cellStyle name="Comma 5 11 5 2 2" xfId="50534" xr:uid="{00000000-0005-0000-0000-0000E2230000}"/>
    <cellStyle name="Comma 5 11 5 3" xfId="35386" xr:uid="{00000000-0005-0000-0000-0000E3230000}"/>
    <cellStyle name="Comma 5 11 6" xfId="7254" xr:uid="{00000000-0005-0000-0000-0000E4230000}"/>
    <cellStyle name="Comma 5 11 6 2" xfId="22402" xr:uid="{00000000-0005-0000-0000-0000E5230000}"/>
    <cellStyle name="Comma 5 11 6 2 2" xfId="48370" xr:uid="{00000000-0005-0000-0000-0000E6230000}"/>
    <cellStyle name="Comma 5 11 6 3" xfId="33222" xr:uid="{00000000-0005-0000-0000-0000E7230000}"/>
    <cellStyle name="Comma 5 11 7" xfId="18074" xr:uid="{00000000-0005-0000-0000-0000E8230000}"/>
    <cellStyle name="Comma 5 11 7 2" xfId="44042" xr:uid="{00000000-0005-0000-0000-0000E9230000}"/>
    <cellStyle name="Comma 5 11 8" xfId="13746" xr:uid="{00000000-0005-0000-0000-0000EA230000}"/>
    <cellStyle name="Comma 5 11 8 2" xfId="39714" xr:uid="{00000000-0005-0000-0000-0000EB230000}"/>
    <cellStyle name="Comma 5 11 9" xfId="2926" xr:uid="{00000000-0005-0000-0000-0000EC230000}"/>
    <cellStyle name="Comma 5 12" xfId="181" xr:uid="{00000000-0005-0000-0000-0000ED230000}"/>
    <cellStyle name="Comma 5 12 10" xfId="28895" xr:uid="{00000000-0005-0000-0000-0000EE230000}"/>
    <cellStyle name="Comma 5 12 11" xfId="54857" xr:uid="{00000000-0005-0000-0000-0000EF230000}"/>
    <cellStyle name="Comma 5 12 12" xfId="55377" xr:uid="{00000000-0005-0000-0000-0000F0230000}"/>
    <cellStyle name="Comma 5 12 13" xfId="1123" xr:uid="{00000000-0005-0000-0000-0000F1230000}"/>
    <cellStyle name="Comma 5 12 2" xfId="1304" xr:uid="{00000000-0005-0000-0000-0000F2230000}"/>
    <cellStyle name="Comma 5 12 2 10" xfId="55918" xr:uid="{00000000-0005-0000-0000-0000F3230000}"/>
    <cellStyle name="Comma 5 12 2 2" xfId="2386" xr:uid="{00000000-0005-0000-0000-0000F4230000}"/>
    <cellStyle name="Comma 5 12 2 2 2" xfId="6714" xr:uid="{00000000-0005-0000-0000-0000F5230000}"/>
    <cellStyle name="Comma 5 12 2 2 2 2" xfId="13206" xr:uid="{00000000-0005-0000-0000-0000F6230000}"/>
    <cellStyle name="Comma 5 12 2 2 2 2 2" xfId="28354" xr:uid="{00000000-0005-0000-0000-0000F7230000}"/>
    <cellStyle name="Comma 5 12 2 2 2 2 2 2" xfId="54322" xr:uid="{00000000-0005-0000-0000-0000F8230000}"/>
    <cellStyle name="Comma 5 12 2 2 2 2 3" xfId="39174" xr:uid="{00000000-0005-0000-0000-0000F9230000}"/>
    <cellStyle name="Comma 5 12 2 2 2 3" xfId="21862" xr:uid="{00000000-0005-0000-0000-0000FA230000}"/>
    <cellStyle name="Comma 5 12 2 2 2 3 2" xfId="47830" xr:uid="{00000000-0005-0000-0000-0000FB230000}"/>
    <cellStyle name="Comma 5 12 2 2 2 4" xfId="17534" xr:uid="{00000000-0005-0000-0000-0000FC230000}"/>
    <cellStyle name="Comma 5 12 2 2 2 4 2" xfId="43502" xr:uid="{00000000-0005-0000-0000-0000FD230000}"/>
    <cellStyle name="Comma 5 12 2 2 2 5" xfId="32682" xr:uid="{00000000-0005-0000-0000-0000FE230000}"/>
    <cellStyle name="Comma 5 12 2 2 2 6" xfId="59164" xr:uid="{00000000-0005-0000-0000-0000FF230000}"/>
    <cellStyle name="Comma 5 12 2 2 3" xfId="11042" xr:uid="{00000000-0005-0000-0000-000000240000}"/>
    <cellStyle name="Comma 5 12 2 2 3 2" xfId="26190" xr:uid="{00000000-0005-0000-0000-000001240000}"/>
    <cellStyle name="Comma 5 12 2 2 3 2 2" xfId="52158" xr:uid="{00000000-0005-0000-0000-000002240000}"/>
    <cellStyle name="Comma 5 12 2 2 3 3" xfId="37010" xr:uid="{00000000-0005-0000-0000-000003240000}"/>
    <cellStyle name="Comma 5 12 2 2 4" xfId="8878" xr:uid="{00000000-0005-0000-0000-000004240000}"/>
    <cellStyle name="Comma 5 12 2 2 4 2" xfId="24026" xr:uid="{00000000-0005-0000-0000-000005240000}"/>
    <cellStyle name="Comma 5 12 2 2 4 2 2" xfId="49994" xr:uid="{00000000-0005-0000-0000-000006240000}"/>
    <cellStyle name="Comma 5 12 2 2 4 3" xfId="34846" xr:uid="{00000000-0005-0000-0000-000007240000}"/>
    <cellStyle name="Comma 5 12 2 2 5" xfId="19698" xr:uid="{00000000-0005-0000-0000-000008240000}"/>
    <cellStyle name="Comma 5 12 2 2 5 2" xfId="45666" xr:uid="{00000000-0005-0000-0000-000009240000}"/>
    <cellStyle name="Comma 5 12 2 2 6" xfId="15370" xr:uid="{00000000-0005-0000-0000-00000A240000}"/>
    <cellStyle name="Comma 5 12 2 2 6 2" xfId="41338" xr:uid="{00000000-0005-0000-0000-00000B240000}"/>
    <cellStyle name="Comma 5 12 2 2 7" xfId="4550" xr:uid="{00000000-0005-0000-0000-00000C240000}"/>
    <cellStyle name="Comma 5 12 2 2 8" xfId="30518" xr:uid="{00000000-0005-0000-0000-00000D240000}"/>
    <cellStyle name="Comma 5 12 2 2 9" xfId="57000" xr:uid="{00000000-0005-0000-0000-00000E240000}"/>
    <cellStyle name="Comma 5 12 2 3" xfId="5632" xr:uid="{00000000-0005-0000-0000-00000F240000}"/>
    <cellStyle name="Comma 5 12 2 3 2" xfId="12124" xr:uid="{00000000-0005-0000-0000-000010240000}"/>
    <cellStyle name="Comma 5 12 2 3 2 2" xfId="27272" xr:uid="{00000000-0005-0000-0000-000011240000}"/>
    <cellStyle name="Comma 5 12 2 3 2 2 2" xfId="53240" xr:uid="{00000000-0005-0000-0000-000012240000}"/>
    <cellStyle name="Comma 5 12 2 3 2 3" xfId="38092" xr:uid="{00000000-0005-0000-0000-000013240000}"/>
    <cellStyle name="Comma 5 12 2 3 3" xfId="20780" xr:uid="{00000000-0005-0000-0000-000014240000}"/>
    <cellStyle name="Comma 5 12 2 3 3 2" xfId="46748" xr:uid="{00000000-0005-0000-0000-000015240000}"/>
    <cellStyle name="Comma 5 12 2 3 4" xfId="16452" xr:uid="{00000000-0005-0000-0000-000016240000}"/>
    <cellStyle name="Comma 5 12 2 3 4 2" xfId="42420" xr:uid="{00000000-0005-0000-0000-000017240000}"/>
    <cellStyle name="Comma 5 12 2 3 5" xfId="31600" xr:uid="{00000000-0005-0000-0000-000018240000}"/>
    <cellStyle name="Comma 5 12 2 3 6" xfId="58082" xr:uid="{00000000-0005-0000-0000-000019240000}"/>
    <cellStyle name="Comma 5 12 2 4" xfId="9960" xr:uid="{00000000-0005-0000-0000-00001A240000}"/>
    <cellStyle name="Comma 5 12 2 4 2" xfId="25108" xr:uid="{00000000-0005-0000-0000-00001B240000}"/>
    <cellStyle name="Comma 5 12 2 4 2 2" xfId="51076" xr:uid="{00000000-0005-0000-0000-00001C240000}"/>
    <cellStyle name="Comma 5 12 2 4 3" xfId="35928" xr:uid="{00000000-0005-0000-0000-00001D240000}"/>
    <cellStyle name="Comma 5 12 2 5" xfId="7796" xr:uid="{00000000-0005-0000-0000-00001E240000}"/>
    <cellStyle name="Comma 5 12 2 5 2" xfId="22944" xr:uid="{00000000-0005-0000-0000-00001F240000}"/>
    <cellStyle name="Comma 5 12 2 5 2 2" xfId="48912" xr:uid="{00000000-0005-0000-0000-000020240000}"/>
    <cellStyle name="Comma 5 12 2 5 3" xfId="33764" xr:uid="{00000000-0005-0000-0000-000021240000}"/>
    <cellStyle name="Comma 5 12 2 6" xfId="18616" xr:uid="{00000000-0005-0000-0000-000022240000}"/>
    <cellStyle name="Comma 5 12 2 6 2" xfId="44584" xr:uid="{00000000-0005-0000-0000-000023240000}"/>
    <cellStyle name="Comma 5 12 2 7" xfId="14288" xr:uid="{00000000-0005-0000-0000-000024240000}"/>
    <cellStyle name="Comma 5 12 2 7 2" xfId="40256" xr:uid="{00000000-0005-0000-0000-000025240000}"/>
    <cellStyle name="Comma 5 12 2 8" xfId="3468" xr:uid="{00000000-0005-0000-0000-000026240000}"/>
    <cellStyle name="Comma 5 12 2 9" xfId="29436" xr:uid="{00000000-0005-0000-0000-000027240000}"/>
    <cellStyle name="Comma 5 12 3" xfId="1845" xr:uid="{00000000-0005-0000-0000-000028240000}"/>
    <cellStyle name="Comma 5 12 3 2" xfId="6173" xr:uid="{00000000-0005-0000-0000-000029240000}"/>
    <cellStyle name="Comma 5 12 3 2 2" xfId="12665" xr:uid="{00000000-0005-0000-0000-00002A240000}"/>
    <cellStyle name="Comma 5 12 3 2 2 2" xfId="27813" xr:uid="{00000000-0005-0000-0000-00002B240000}"/>
    <cellStyle name="Comma 5 12 3 2 2 2 2" xfId="53781" xr:uid="{00000000-0005-0000-0000-00002C240000}"/>
    <cellStyle name="Comma 5 12 3 2 2 3" xfId="38633" xr:uid="{00000000-0005-0000-0000-00002D240000}"/>
    <cellStyle name="Comma 5 12 3 2 3" xfId="21321" xr:uid="{00000000-0005-0000-0000-00002E240000}"/>
    <cellStyle name="Comma 5 12 3 2 3 2" xfId="47289" xr:uid="{00000000-0005-0000-0000-00002F240000}"/>
    <cellStyle name="Comma 5 12 3 2 4" xfId="16993" xr:uid="{00000000-0005-0000-0000-000030240000}"/>
    <cellStyle name="Comma 5 12 3 2 4 2" xfId="42961" xr:uid="{00000000-0005-0000-0000-000031240000}"/>
    <cellStyle name="Comma 5 12 3 2 5" xfId="32141" xr:uid="{00000000-0005-0000-0000-000032240000}"/>
    <cellStyle name="Comma 5 12 3 2 6" xfId="58623" xr:uid="{00000000-0005-0000-0000-000033240000}"/>
    <cellStyle name="Comma 5 12 3 3" xfId="10501" xr:uid="{00000000-0005-0000-0000-000034240000}"/>
    <cellStyle name="Comma 5 12 3 3 2" xfId="25649" xr:uid="{00000000-0005-0000-0000-000035240000}"/>
    <cellStyle name="Comma 5 12 3 3 2 2" xfId="51617" xr:uid="{00000000-0005-0000-0000-000036240000}"/>
    <cellStyle name="Comma 5 12 3 3 3" xfId="36469" xr:uid="{00000000-0005-0000-0000-000037240000}"/>
    <cellStyle name="Comma 5 12 3 4" xfId="8337" xr:uid="{00000000-0005-0000-0000-000038240000}"/>
    <cellStyle name="Comma 5 12 3 4 2" xfId="23485" xr:uid="{00000000-0005-0000-0000-000039240000}"/>
    <cellStyle name="Comma 5 12 3 4 2 2" xfId="49453" xr:uid="{00000000-0005-0000-0000-00003A240000}"/>
    <cellStyle name="Comma 5 12 3 4 3" xfId="34305" xr:uid="{00000000-0005-0000-0000-00003B240000}"/>
    <cellStyle name="Comma 5 12 3 5" xfId="19157" xr:uid="{00000000-0005-0000-0000-00003C240000}"/>
    <cellStyle name="Comma 5 12 3 5 2" xfId="45125" xr:uid="{00000000-0005-0000-0000-00003D240000}"/>
    <cellStyle name="Comma 5 12 3 6" xfId="14829" xr:uid="{00000000-0005-0000-0000-00003E240000}"/>
    <cellStyle name="Comma 5 12 3 6 2" xfId="40797" xr:uid="{00000000-0005-0000-0000-00003F240000}"/>
    <cellStyle name="Comma 5 12 3 7" xfId="4009" xr:uid="{00000000-0005-0000-0000-000040240000}"/>
    <cellStyle name="Comma 5 12 3 8" xfId="29977" xr:uid="{00000000-0005-0000-0000-000041240000}"/>
    <cellStyle name="Comma 5 12 3 9" xfId="56459" xr:uid="{00000000-0005-0000-0000-000042240000}"/>
    <cellStyle name="Comma 5 12 4" xfId="5091" xr:uid="{00000000-0005-0000-0000-000043240000}"/>
    <cellStyle name="Comma 5 12 4 2" xfId="11583" xr:uid="{00000000-0005-0000-0000-000044240000}"/>
    <cellStyle name="Comma 5 12 4 2 2" xfId="26731" xr:uid="{00000000-0005-0000-0000-000045240000}"/>
    <cellStyle name="Comma 5 12 4 2 2 2" xfId="52699" xr:uid="{00000000-0005-0000-0000-000046240000}"/>
    <cellStyle name="Comma 5 12 4 2 3" xfId="37551" xr:uid="{00000000-0005-0000-0000-000047240000}"/>
    <cellStyle name="Comma 5 12 4 3" xfId="20239" xr:uid="{00000000-0005-0000-0000-000048240000}"/>
    <cellStyle name="Comma 5 12 4 3 2" xfId="46207" xr:uid="{00000000-0005-0000-0000-000049240000}"/>
    <cellStyle name="Comma 5 12 4 4" xfId="15911" xr:uid="{00000000-0005-0000-0000-00004A240000}"/>
    <cellStyle name="Comma 5 12 4 4 2" xfId="41879" xr:uid="{00000000-0005-0000-0000-00004B240000}"/>
    <cellStyle name="Comma 5 12 4 5" xfId="31059" xr:uid="{00000000-0005-0000-0000-00004C240000}"/>
    <cellStyle name="Comma 5 12 4 6" xfId="57541" xr:uid="{00000000-0005-0000-0000-00004D240000}"/>
    <cellStyle name="Comma 5 12 5" xfId="9419" xr:uid="{00000000-0005-0000-0000-00004E240000}"/>
    <cellStyle name="Comma 5 12 5 2" xfId="24567" xr:uid="{00000000-0005-0000-0000-00004F240000}"/>
    <cellStyle name="Comma 5 12 5 2 2" xfId="50535" xr:uid="{00000000-0005-0000-0000-000050240000}"/>
    <cellStyle name="Comma 5 12 5 3" xfId="35387" xr:uid="{00000000-0005-0000-0000-000051240000}"/>
    <cellStyle name="Comma 5 12 6" xfId="7255" xr:uid="{00000000-0005-0000-0000-000052240000}"/>
    <cellStyle name="Comma 5 12 6 2" xfId="22403" xr:uid="{00000000-0005-0000-0000-000053240000}"/>
    <cellStyle name="Comma 5 12 6 2 2" xfId="48371" xr:uid="{00000000-0005-0000-0000-000054240000}"/>
    <cellStyle name="Comma 5 12 6 3" xfId="33223" xr:uid="{00000000-0005-0000-0000-000055240000}"/>
    <cellStyle name="Comma 5 12 7" xfId="18075" xr:uid="{00000000-0005-0000-0000-000056240000}"/>
    <cellStyle name="Comma 5 12 7 2" xfId="44043" xr:uid="{00000000-0005-0000-0000-000057240000}"/>
    <cellStyle name="Comma 5 12 8" xfId="13747" xr:uid="{00000000-0005-0000-0000-000058240000}"/>
    <cellStyle name="Comma 5 12 8 2" xfId="39715" xr:uid="{00000000-0005-0000-0000-000059240000}"/>
    <cellStyle name="Comma 5 12 9" xfId="2927" xr:uid="{00000000-0005-0000-0000-00005A240000}"/>
    <cellStyle name="Comma 5 13" xfId="182" xr:uid="{00000000-0005-0000-0000-00005B240000}"/>
    <cellStyle name="Comma 5 13 10" xfId="28896" xr:uid="{00000000-0005-0000-0000-00005C240000}"/>
    <cellStyle name="Comma 5 13 11" xfId="54858" xr:uid="{00000000-0005-0000-0000-00005D240000}"/>
    <cellStyle name="Comma 5 13 12" xfId="55378" xr:uid="{00000000-0005-0000-0000-00005E240000}"/>
    <cellStyle name="Comma 5 13 13" xfId="1163" xr:uid="{00000000-0005-0000-0000-00005F240000}"/>
    <cellStyle name="Comma 5 13 2" xfId="1305" xr:uid="{00000000-0005-0000-0000-000060240000}"/>
    <cellStyle name="Comma 5 13 2 10" xfId="55919" xr:uid="{00000000-0005-0000-0000-000061240000}"/>
    <cellStyle name="Comma 5 13 2 2" xfId="2387" xr:uid="{00000000-0005-0000-0000-000062240000}"/>
    <cellStyle name="Comma 5 13 2 2 2" xfId="6715" xr:uid="{00000000-0005-0000-0000-000063240000}"/>
    <cellStyle name="Comma 5 13 2 2 2 2" xfId="13207" xr:uid="{00000000-0005-0000-0000-000064240000}"/>
    <cellStyle name="Comma 5 13 2 2 2 2 2" xfId="28355" xr:uid="{00000000-0005-0000-0000-000065240000}"/>
    <cellStyle name="Comma 5 13 2 2 2 2 2 2" xfId="54323" xr:uid="{00000000-0005-0000-0000-000066240000}"/>
    <cellStyle name="Comma 5 13 2 2 2 2 3" xfId="39175" xr:uid="{00000000-0005-0000-0000-000067240000}"/>
    <cellStyle name="Comma 5 13 2 2 2 3" xfId="21863" xr:uid="{00000000-0005-0000-0000-000068240000}"/>
    <cellStyle name="Comma 5 13 2 2 2 3 2" xfId="47831" xr:uid="{00000000-0005-0000-0000-000069240000}"/>
    <cellStyle name="Comma 5 13 2 2 2 4" xfId="17535" xr:uid="{00000000-0005-0000-0000-00006A240000}"/>
    <cellStyle name="Comma 5 13 2 2 2 4 2" xfId="43503" xr:uid="{00000000-0005-0000-0000-00006B240000}"/>
    <cellStyle name="Comma 5 13 2 2 2 5" xfId="32683" xr:uid="{00000000-0005-0000-0000-00006C240000}"/>
    <cellStyle name="Comma 5 13 2 2 2 6" xfId="59165" xr:uid="{00000000-0005-0000-0000-00006D240000}"/>
    <cellStyle name="Comma 5 13 2 2 3" xfId="11043" xr:uid="{00000000-0005-0000-0000-00006E240000}"/>
    <cellStyle name="Comma 5 13 2 2 3 2" xfId="26191" xr:uid="{00000000-0005-0000-0000-00006F240000}"/>
    <cellStyle name="Comma 5 13 2 2 3 2 2" xfId="52159" xr:uid="{00000000-0005-0000-0000-000070240000}"/>
    <cellStyle name="Comma 5 13 2 2 3 3" xfId="37011" xr:uid="{00000000-0005-0000-0000-000071240000}"/>
    <cellStyle name="Comma 5 13 2 2 4" xfId="8879" xr:uid="{00000000-0005-0000-0000-000072240000}"/>
    <cellStyle name="Comma 5 13 2 2 4 2" xfId="24027" xr:uid="{00000000-0005-0000-0000-000073240000}"/>
    <cellStyle name="Comma 5 13 2 2 4 2 2" xfId="49995" xr:uid="{00000000-0005-0000-0000-000074240000}"/>
    <cellStyle name="Comma 5 13 2 2 4 3" xfId="34847" xr:uid="{00000000-0005-0000-0000-000075240000}"/>
    <cellStyle name="Comma 5 13 2 2 5" xfId="19699" xr:uid="{00000000-0005-0000-0000-000076240000}"/>
    <cellStyle name="Comma 5 13 2 2 5 2" xfId="45667" xr:uid="{00000000-0005-0000-0000-000077240000}"/>
    <cellStyle name="Comma 5 13 2 2 6" xfId="15371" xr:uid="{00000000-0005-0000-0000-000078240000}"/>
    <cellStyle name="Comma 5 13 2 2 6 2" xfId="41339" xr:uid="{00000000-0005-0000-0000-000079240000}"/>
    <cellStyle name="Comma 5 13 2 2 7" xfId="4551" xr:uid="{00000000-0005-0000-0000-00007A240000}"/>
    <cellStyle name="Comma 5 13 2 2 8" xfId="30519" xr:uid="{00000000-0005-0000-0000-00007B240000}"/>
    <cellStyle name="Comma 5 13 2 2 9" xfId="57001" xr:uid="{00000000-0005-0000-0000-00007C240000}"/>
    <cellStyle name="Comma 5 13 2 3" xfId="5633" xr:uid="{00000000-0005-0000-0000-00007D240000}"/>
    <cellStyle name="Comma 5 13 2 3 2" xfId="12125" xr:uid="{00000000-0005-0000-0000-00007E240000}"/>
    <cellStyle name="Comma 5 13 2 3 2 2" xfId="27273" xr:uid="{00000000-0005-0000-0000-00007F240000}"/>
    <cellStyle name="Comma 5 13 2 3 2 2 2" xfId="53241" xr:uid="{00000000-0005-0000-0000-000080240000}"/>
    <cellStyle name="Comma 5 13 2 3 2 3" xfId="38093" xr:uid="{00000000-0005-0000-0000-000081240000}"/>
    <cellStyle name="Comma 5 13 2 3 3" xfId="20781" xr:uid="{00000000-0005-0000-0000-000082240000}"/>
    <cellStyle name="Comma 5 13 2 3 3 2" xfId="46749" xr:uid="{00000000-0005-0000-0000-000083240000}"/>
    <cellStyle name="Comma 5 13 2 3 4" xfId="16453" xr:uid="{00000000-0005-0000-0000-000084240000}"/>
    <cellStyle name="Comma 5 13 2 3 4 2" xfId="42421" xr:uid="{00000000-0005-0000-0000-000085240000}"/>
    <cellStyle name="Comma 5 13 2 3 5" xfId="31601" xr:uid="{00000000-0005-0000-0000-000086240000}"/>
    <cellStyle name="Comma 5 13 2 3 6" xfId="58083" xr:uid="{00000000-0005-0000-0000-000087240000}"/>
    <cellStyle name="Comma 5 13 2 4" xfId="9961" xr:uid="{00000000-0005-0000-0000-000088240000}"/>
    <cellStyle name="Comma 5 13 2 4 2" xfId="25109" xr:uid="{00000000-0005-0000-0000-000089240000}"/>
    <cellStyle name="Comma 5 13 2 4 2 2" xfId="51077" xr:uid="{00000000-0005-0000-0000-00008A240000}"/>
    <cellStyle name="Comma 5 13 2 4 3" xfId="35929" xr:uid="{00000000-0005-0000-0000-00008B240000}"/>
    <cellStyle name="Comma 5 13 2 5" xfId="7797" xr:uid="{00000000-0005-0000-0000-00008C240000}"/>
    <cellStyle name="Comma 5 13 2 5 2" xfId="22945" xr:uid="{00000000-0005-0000-0000-00008D240000}"/>
    <cellStyle name="Comma 5 13 2 5 2 2" xfId="48913" xr:uid="{00000000-0005-0000-0000-00008E240000}"/>
    <cellStyle name="Comma 5 13 2 5 3" xfId="33765" xr:uid="{00000000-0005-0000-0000-00008F240000}"/>
    <cellStyle name="Comma 5 13 2 6" xfId="18617" xr:uid="{00000000-0005-0000-0000-000090240000}"/>
    <cellStyle name="Comma 5 13 2 6 2" xfId="44585" xr:uid="{00000000-0005-0000-0000-000091240000}"/>
    <cellStyle name="Comma 5 13 2 7" xfId="14289" xr:uid="{00000000-0005-0000-0000-000092240000}"/>
    <cellStyle name="Comma 5 13 2 7 2" xfId="40257" xr:uid="{00000000-0005-0000-0000-000093240000}"/>
    <cellStyle name="Comma 5 13 2 8" xfId="3469" xr:uid="{00000000-0005-0000-0000-000094240000}"/>
    <cellStyle name="Comma 5 13 2 9" xfId="29437" xr:uid="{00000000-0005-0000-0000-000095240000}"/>
    <cellStyle name="Comma 5 13 3" xfId="1846" xr:uid="{00000000-0005-0000-0000-000096240000}"/>
    <cellStyle name="Comma 5 13 3 2" xfId="6174" xr:uid="{00000000-0005-0000-0000-000097240000}"/>
    <cellStyle name="Comma 5 13 3 2 2" xfId="12666" xr:uid="{00000000-0005-0000-0000-000098240000}"/>
    <cellStyle name="Comma 5 13 3 2 2 2" xfId="27814" xr:uid="{00000000-0005-0000-0000-000099240000}"/>
    <cellStyle name="Comma 5 13 3 2 2 2 2" xfId="53782" xr:uid="{00000000-0005-0000-0000-00009A240000}"/>
    <cellStyle name="Comma 5 13 3 2 2 3" xfId="38634" xr:uid="{00000000-0005-0000-0000-00009B240000}"/>
    <cellStyle name="Comma 5 13 3 2 3" xfId="21322" xr:uid="{00000000-0005-0000-0000-00009C240000}"/>
    <cellStyle name="Comma 5 13 3 2 3 2" xfId="47290" xr:uid="{00000000-0005-0000-0000-00009D240000}"/>
    <cellStyle name="Comma 5 13 3 2 4" xfId="16994" xr:uid="{00000000-0005-0000-0000-00009E240000}"/>
    <cellStyle name="Comma 5 13 3 2 4 2" xfId="42962" xr:uid="{00000000-0005-0000-0000-00009F240000}"/>
    <cellStyle name="Comma 5 13 3 2 5" xfId="32142" xr:uid="{00000000-0005-0000-0000-0000A0240000}"/>
    <cellStyle name="Comma 5 13 3 2 6" xfId="58624" xr:uid="{00000000-0005-0000-0000-0000A1240000}"/>
    <cellStyle name="Comma 5 13 3 3" xfId="10502" xr:uid="{00000000-0005-0000-0000-0000A2240000}"/>
    <cellStyle name="Comma 5 13 3 3 2" xfId="25650" xr:uid="{00000000-0005-0000-0000-0000A3240000}"/>
    <cellStyle name="Comma 5 13 3 3 2 2" xfId="51618" xr:uid="{00000000-0005-0000-0000-0000A4240000}"/>
    <cellStyle name="Comma 5 13 3 3 3" xfId="36470" xr:uid="{00000000-0005-0000-0000-0000A5240000}"/>
    <cellStyle name="Comma 5 13 3 4" xfId="8338" xr:uid="{00000000-0005-0000-0000-0000A6240000}"/>
    <cellStyle name="Comma 5 13 3 4 2" xfId="23486" xr:uid="{00000000-0005-0000-0000-0000A7240000}"/>
    <cellStyle name="Comma 5 13 3 4 2 2" xfId="49454" xr:uid="{00000000-0005-0000-0000-0000A8240000}"/>
    <cellStyle name="Comma 5 13 3 4 3" xfId="34306" xr:uid="{00000000-0005-0000-0000-0000A9240000}"/>
    <cellStyle name="Comma 5 13 3 5" xfId="19158" xr:uid="{00000000-0005-0000-0000-0000AA240000}"/>
    <cellStyle name="Comma 5 13 3 5 2" xfId="45126" xr:uid="{00000000-0005-0000-0000-0000AB240000}"/>
    <cellStyle name="Comma 5 13 3 6" xfId="14830" xr:uid="{00000000-0005-0000-0000-0000AC240000}"/>
    <cellStyle name="Comma 5 13 3 6 2" xfId="40798" xr:uid="{00000000-0005-0000-0000-0000AD240000}"/>
    <cellStyle name="Comma 5 13 3 7" xfId="4010" xr:uid="{00000000-0005-0000-0000-0000AE240000}"/>
    <cellStyle name="Comma 5 13 3 8" xfId="29978" xr:uid="{00000000-0005-0000-0000-0000AF240000}"/>
    <cellStyle name="Comma 5 13 3 9" xfId="56460" xr:uid="{00000000-0005-0000-0000-0000B0240000}"/>
    <cellStyle name="Comma 5 13 4" xfId="5092" xr:uid="{00000000-0005-0000-0000-0000B1240000}"/>
    <cellStyle name="Comma 5 13 4 2" xfId="11584" xr:uid="{00000000-0005-0000-0000-0000B2240000}"/>
    <cellStyle name="Comma 5 13 4 2 2" xfId="26732" xr:uid="{00000000-0005-0000-0000-0000B3240000}"/>
    <cellStyle name="Comma 5 13 4 2 2 2" xfId="52700" xr:uid="{00000000-0005-0000-0000-0000B4240000}"/>
    <cellStyle name="Comma 5 13 4 2 3" xfId="37552" xr:uid="{00000000-0005-0000-0000-0000B5240000}"/>
    <cellStyle name="Comma 5 13 4 3" xfId="20240" xr:uid="{00000000-0005-0000-0000-0000B6240000}"/>
    <cellStyle name="Comma 5 13 4 3 2" xfId="46208" xr:uid="{00000000-0005-0000-0000-0000B7240000}"/>
    <cellStyle name="Comma 5 13 4 4" xfId="15912" xr:uid="{00000000-0005-0000-0000-0000B8240000}"/>
    <cellStyle name="Comma 5 13 4 4 2" xfId="41880" xr:uid="{00000000-0005-0000-0000-0000B9240000}"/>
    <cellStyle name="Comma 5 13 4 5" xfId="31060" xr:uid="{00000000-0005-0000-0000-0000BA240000}"/>
    <cellStyle name="Comma 5 13 4 6" xfId="57542" xr:uid="{00000000-0005-0000-0000-0000BB240000}"/>
    <cellStyle name="Comma 5 13 5" xfId="9420" xr:uid="{00000000-0005-0000-0000-0000BC240000}"/>
    <cellStyle name="Comma 5 13 5 2" xfId="24568" xr:uid="{00000000-0005-0000-0000-0000BD240000}"/>
    <cellStyle name="Comma 5 13 5 2 2" xfId="50536" xr:uid="{00000000-0005-0000-0000-0000BE240000}"/>
    <cellStyle name="Comma 5 13 5 3" xfId="35388" xr:uid="{00000000-0005-0000-0000-0000BF240000}"/>
    <cellStyle name="Comma 5 13 6" xfId="7256" xr:uid="{00000000-0005-0000-0000-0000C0240000}"/>
    <cellStyle name="Comma 5 13 6 2" xfId="22404" xr:uid="{00000000-0005-0000-0000-0000C1240000}"/>
    <cellStyle name="Comma 5 13 6 2 2" xfId="48372" xr:uid="{00000000-0005-0000-0000-0000C2240000}"/>
    <cellStyle name="Comma 5 13 6 3" xfId="33224" xr:uid="{00000000-0005-0000-0000-0000C3240000}"/>
    <cellStyle name="Comma 5 13 7" xfId="18076" xr:uid="{00000000-0005-0000-0000-0000C4240000}"/>
    <cellStyle name="Comma 5 13 7 2" xfId="44044" xr:uid="{00000000-0005-0000-0000-0000C5240000}"/>
    <cellStyle name="Comma 5 13 8" xfId="13748" xr:uid="{00000000-0005-0000-0000-0000C6240000}"/>
    <cellStyle name="Comma 5 13 8 2" xfId="39716" xr:uid="{00000000-0005-0000-0000-0000C7240000}"/>
    <cellStyle name="Comma 5 13 9" xfId="2928" xr:uid="{00000000-0005-0000-0000-0000C8240000}"/>
    <cellStyle name="Comma 5 14" xfId="1301" xr:uid="{00000000-0005-0000-0000-0000C9240000}"/>
    <cellStyle name="Comma 5 14 10" xfId="55915" xr:uid="{00000000-0005-0000-0000-0000CA240000}"/>
    <cellStyle name="Comma 5 14 2" xfId="2383" xr:uid="{00000000-0005-0000-0000-0000CB240000}"/>
    <cellStyle name="Comma 5 14 2 2" xfId="6711" xr:uid="{00000000-0005-0000-0000-0000CC240000}"/>
    <cellStyle name="Comma 5 14 2 2 2" xfId="13203" xr:uid="{00000000-0005-0000-0000-0000CD240000}"/>
    <cellStyle name="Comma 5 14 2 2 2 2" xfId="28351" xr:uid="{00000000-0005-0000-0000-0000CE240000}"/>
    <cellStyle name="Comma 5 14 2 2 2 2 2" xfId="54319" xr:uid="{00000000-0005-0000-0000-0000CF240000}"/>
    <cellStyle name="Comma 5 14 2 2 2 3" xfId="39171" xr:uid="{00000000-0005-0000-0000-0000D0240000}"/>
    <cellStyle name="Comma 5 14 2 2 3" xfId="21859" xr:uid="{00000000-0005-0000-0000-0000D1240000}"/>
    <cellStyle name="Comma 5 14 2 2 3 2" xfId="47827" xr:uid="{00000000-0005-0000-0000-0000D2240000}"/>
    <cellStyle name="Comma 5 14 2 2 4" xfId="17531" xr:uid="{00000000-0005-0000-0000-0000D3240000}"/>
    <cellStyle name="Comma 5 14 2 2 4 2" xfId="43499" xr:uid="{00000000-0005-0000-0000-0000D4240000}"/>
    <cellStyle name="Comma 5 14 2 2 5" xfId="32679" xr:uid="{00000000-0005-0000-0000-0000D5240000}"/>
    <cellStyle name="Comma 5 14 2 2 6" xfId="59161" xr:uid="{00000000-0005-0000-0000-0000D6240000}"/>
    <cellStyle name="Comma 5 14 2 3" xfId="11039" xr:uid="{00000000-0005-0000-0000-0000D7240000}"/>
    <cellStyle name="Comma 5 14 2 3 2" xfId="26187" xr:uid="{00000000-0005-0000-0000-0000D8240000}"/>
    <cellStyle name="Comma 5 14 2 3 2 2" xfId="52155" xr:uid="{00000000-0005-0000-0000-0000D9240000}"/>
    <cellStyle name="Comma 5 14 2 3 3" xfId="37007" xr:uid="{00000000-0005-0000-0000-0000DA240000}"/>
    <cellStyle name="Comma 5 14 2 4" xfId="8875" xr:uid="{00000000-0005-0000-0000-0000DB240000}"/>
    <cellStyle name="Comma 5 14 2 4 2" xfId="24023" xr:uid="{00000000-0005-0000-0000-0000DC240000}"/>
    <cellStyle name="Comma 5 14 2 4 2 2" xfId="49991" xr:uid="{00000000-0005-0000-0000-0000DD240000}"/>
    <cellStyle name="Comma 5 14 2 4 3" xfId="34843" xr:uid="{00000000-0005-0000-0000-0000DE240000}"/>
    <cellStyle name="Comma 5 14 2 5" xfId="19695" xr:uid="{00000000-0005-0000-0000-0000DF240000}"/>
    <cellStyle name="Comma 5 14 2 5 2" xfId="45663" xr:uid="{00000000-0005-0000-0000-0000E0240000}"/>
    <cellStyle name="Comma 5 14 2 6" xfId="15367" xr:uid="{00000000-0005-0000-0000-0000E1240000}"/>
    <cellStyle name="Comma 5 14 2 6 2" xfId="41335" xr:uid="{00000000-0005-0000-0000-0000E2240000}"/>
    <cellStyle name="Comma 5 14 2 7" xfId="4547" xr:uid="{00000000-0005-0000-0000-0000E3240000}"/>
    <cellStyle name="Comma 5 14 2 8" xfId="30515" xr:uid="{00000000-0005-0000-0000-0000E4240000}"/>
    <cellStyle name="Comma 5 14 2 9" xfId="56997" xr:uid="{00000000-0005-0000-0000-0000E5240000}"/>
    <cellStyle name="Comma 5 14 3" xfId="5629" xr:uid="{00000000-0005-0000-0000-0000E6240000}"/>
    <cellStyle name="Comma 5 14 3 2" xfId="12121" xr:uid="{00000000-0005-0000-0000-0000E7240000}"/>
    <cellStyle name="Comma 5 14 3 2 2" xfId="27269" xr:uid="{00000000-0005-0000-0000-0000E8240000}"/>
    <cellStyle name="Comma 5 14 3 2 2 2" xfId="53237" xr:uid="{00000000-0005-0000-0000-0000E9240000}"/>
    <cellStyle name="Comma 5 14 3 2 3" xfId="38089" xr:uid="{00000000-0005-0000-0000-0000EA240000}"/>
    <cellStyle name="Comma 5 14 3 3" xfId="20777" xr:uid="{00000000-0005-0000-0000-0000EB240000}"/>
    <cellStyle name="Comma 5 14 3 3 2" xfId="46745" xr:uid="{00000000-0005-0000-0000-0000EC240000}"/>
    <cellStyle name="Comma 5 14 3 4" xfId="16449" xr:uid="{00000000-0005-0000-0000-0000ED240000}"/>
    <cellStyle name="Comma 5 14 3 4 2" xfId="42417" xr:uid="{00000000-0005-0000-0000-0000EE240000}"/>
    <cellStyle name="Comma 5 14 3 5" xfId="31597" xr:uid="{00000000-0005-0000-0000-0000EF240000}"/>
    <cellStyle name="Comma 5 14 3 6" xfId="58079" xr:uid="{00000000-0005-0000-0000-0000F0240000}"/>
    <cellStyle name="Comma 5 14 4" xfId="9957" xr:uid="{00000000-0005-0000-0000-0000F1240000}"/>
    <cellStyle name="Comma 5 14 4 2" xfId="25105" xr:uid="{00000000-0005-0000-0000-0000F2240000}"/>
    <cellStyle name="Comma 5 14 4 2 2" xfId="51073" xr:uid="{00000000-0005-0000-0000-0000F3240000}"/>
    <cellStyle name="Comma 5 14 4 3" xfId="35925" xr:uid="{00000000-0005-0000-0000-0000F4240000}"/>
    <cellStyle name="Comma 5 14 5" xfId="7793" xr:uid="{00000000-0005-0000-0000-0000F5240000}"/>
    <cellStyle name="Comma 5 14 5 2" xfId="22941" xr:uid="{00000000-0005-0000-0000-0000F6240000}"/>
    <cellStyle name="Comma 5 14 5 2 2" xfId="48909" xr:uid="{00000000-0005-0000-0000-0000F7240000}"/>
    <cellStyle name="Comma 5 14 5 3" xfId="33761" xr:uid="{00000000-0005-0000-0000-0000F8240000}"/>
    <cellStyle name="Comma 5 14 6" xfId="18613" xr:uid="{00000000-0005-0000-0000-0000F9240000}"/>
    <cellStyle name="Comma 5 14 6 2" xfId="44581" xr:uid="{00000000-0005-0000-0000-0000FA240000}"/>
    <cellStyle name="Comma 5 14 7" xfId="14285" xr:uid="{00000000-0005-0000-0000-0000FB240000}"/>
    <cellStyle name="Comma 5 14 7 2" xfId="40253" xr:uid="{00000000-0005-0000-0000-0000FC240000}"/>
    <cellStyle name="Comma 5 14 8" xfId="3465" xr:uid="{00000000-0005-0000-0000-0000FD240000}"/>
    <cellStyle name="Comma 5 14 9" xfId="29433" xr:uid="{00000000-0005-0000-0000-0000FE240000}"/>
    <cellStyle name="Comma 5 15" xfId="1842" xr:uid="{00000000-0005-0000-0000-0000FF240000}"/>
    <cellStyle name="Comma 5 15 2" xfId="6170" xr:uid="{00000000-0005-0000-0000-000000250000}"/>
    <cellStyle name="Comma 5 15 2 2" xfId="12662" xr:uid="{00000000-0005-0000-0000-000001250000}"/>
    <cellStyle name="Comma 5 15 2 2 2" xfId="27810" xr:uid="{00000000-0005-0000-0000-000002250000}"/>
    <cellStyle name="Comma 5 15 2 2 2 2" xfId="53778" xr:uid="{00000000-0005-0000-0000-000003250000}"/>
    <cellStyle name="Comma 5 15 2 2 3" xfId="38630" xr:uid="{00000000-0005-0000-0000-000004250000}"/>
    <cellStyle name="Comma 5 15 2 3" xfId="21318" xr:uid="{00000000-0005-0000-0000-000005250000}"/>
    <cellStyle name="Comma 5 15 2 3 2" xfId="47286" xr:uid="{00000000-0005-0000-0000-000006250000}"/>
    <cellStyle name="Comma 5 15 2 4" xfId="16990" xr:uid="{00000000-0005-0000-0000-000007250000}"/>
    <cellStyle name="Comma 5 15 2 4 2" xfId="42958" xr:uid="{00000000-0005-0000-0000-000008250000}"/>
    <cellStyle name="Comma 5 15 2 5" xfId="32138" xr:uid="{00000000-0005-0000-0000-000009250000}"/>
    <cellStyle name="Comma 5 15 2 6" xfId="58620" xr:uid="{00000000-0005-0000-0000-00000A250000}"/>
    <cellStyle name="Comma 5 15 3" xfId="10498" xr:uid="{00000000-0005-0000-0000-00000B250000}"/>
    <cellStyle name="Comma 5 15 3 2" xfId="25646" xr:uid="{00000000-0005-0000-0000-00000C250000}"/>
    <cellStyle name="Comma 5 15 3 2 2" xfId="51614" xr:uid="{00000000-0005-0000-0000-00000D250000}"/>
    <cellStyle name="Comma 5 15 3 3" xfId="36466" xr:uid="{00000000-0005-0000-0000-00000E250000}"/>
    <cellStyle name="Comma 5 15 4" xfId="8334" xr:uid="{00000000-0005-0000-0000-00000F250000}"/>
    <cellStyle name="Comma 5 15 4 2" xfId="23482" xr:uid="{00000000-0005-0000-0000-000010250000}"/>
    <cellStyle name="Comma 5 15 4 2 2" xfId="49450" xr:uid="{00000000-0005-0000-0000-000011250000}"/>
    <cellStyle name="Comma 5 15 4 3" xfId="34302" xr:uid="{00000000-0005-0000-0000-000012250000}"/>
    <cellStyle name="Comma 5 15 5" xfId="19154" xr:uid="{00000000-0005-0000-0000-000013250000}"/>
    <cellStyle name="Comma 5 15 5 2" xfId="45122" xr:uid="{00000000-0005-0000-0000-000014250000}"/>
    <cellStyle name="Comma 5 15 6" xfId="14826" xr:uid="{00000000-0005-0000-0000-000015250000}"/>
    <cellStyle name="Comma 5 15 6 2" xfId="40794" xr:uid="{00000000-0005-0000-0000-000016250000}"/>
    <cellStyle name="Comma 5 15 7" xfId="4006" xr:uid="{00000000-0005-0000-0000-000017250000}"/>
    <cellStyle name="Comma 5 15 8" xfId="29974" xr:uid="{00000000-0005-0000-0000-000018250000}"/>
    <cellStyle name="Comma 5 15 9" xfId="56456" xr:uid="{00000000-0005-0000-0000-000019250000}"/>
    <cellStyle name="Comma 5 16" xfId="5088" xr:uid="{00000000-0005-0000-0000-00001A250000}"/>
    <cellStyle name="Comma 5 16 2" xfId="11580" xr:uid="{00000000-0005-0000-0000-00001B250000}"/>
    <cellStyle name="Comma 5 16 2 2" xfId="26728" xr:uid="{00000000-0005-0000-0000-00001C250000}"/>
    <cellStyle name="Comma 5 16 2 2 2" xfId="52696" xr:uid="{00000000-0005-0000-0000-00001D250000}"/>
    <cellStyle name="Comma 5 16 2 3" xfId="37548" xr:uid="{00000000-0005-0000-0000-00001E250000}"/>
    <cellStyle name="Comma 5 16 3" xfId="20236" xr:uid="{00000000-0005-0000-0000-00001F250000}"/>
    <cellStyle name="Comma 5 16 3 2" xfId="46204" xr:uid="{00000000-0005-0000-0000-000020250000}"/>
    <cellStyle name="Comma 5 16 4" xfId="15908" xr:uid="{00000000-0005-0000-0000-000021250000}"/>
    <cellStyle name="Comma 5 16 4 2" xfId="41876" xr:uid="{00000000-0005-0000-0000-000022250000}"/>
    <cellStyle name="Comma 5 16 5" xfId="31056" xr:uid="{00000000-0005-0000-0000-000023250000}"/>
    <cellStyle name="Comma 5 16 6" xfId="57538" xr:uid="{00000000-0005-0000-0000-000024250000}"/>
    <cellStyle name="Comma 5 17" xfId="9416" xr:uid="{00000000-0005-0000-0000-000025250000}"/>
    <cellStyle name="Comma 5 17 2" xfId="24564" xr:uid="{00000000-0005-0000-0000-000026250000}"/>
    <cellStyle name="Comma 5 17 2 2" xfId="50532" xr:uid="{00000000-0005-0000-0000-000027250000}"/>
    <cellStyle name="Comma 5 17 3" xfId="35384" xr:uid="{00000000-0005-0000-0000-000028250000}"/>
    <cellStyle name="Comma 5 18" xfId="7252" xr:uid="{00000000-0005-0000-0000-000029250000}"/>
    <cellStyle name="Comma 5 18 2" xfId="22400" xr:uid="{00000000-0005-0000-0000-00002A250000}"/>
    <cellStyle name="Comma 5 18 2 2" xfId="48368" xr:uid="{00000000-0005-0000-0000-00002B250000}"/>
    <cellStyle name="Comma 5 18 3" xfId="33220" xr:uid="{00000000-0005-0000-0000-00002C250000}"/>
    <cellStyle name="Comma 5 19" xfId="18072" xr:uid="{00000000-0005-0000-0000-00002D250000}"/>
    <cellStyle name="Comma 5 19 2" xfId="44040" xr:uid="{00000000-0005-0000-0000-00002E250000}"/>
    <cellStyle name="Comma 5 2" xfId="183" xr:uid="{00000000-0005-0000-0000-00002F250000}"/>
    <cellStyle name="Comma 5 2 10" xfId="2929" xr:uid="{00000000-0005-0000-0000-000030250000}"/>
    <cellStyle name="Comma 5 2 11" xfId="28897" xr:uid="{00000000-0005-0000-0000-000031250000}"/>
    <cellStyle name="Comma 5 2 12" xfId="54859" xr:uid="{00000000-0005-0000-0000-000032250000}"/>
    <cellStyle name="Comma 5 2 13" xfId="55379" xr:uid="{00000000-0005-0000-0000-000033250000}"/>
    <cellStyle name="Comma 5 2 14" xfId="723" xr:uid="{00000000-0005-0000-0000-000034250000}"/>
    <cellStyle name="Comma 5 2 2" xfId="184" xr:uid="{00000000-0005-0000-0000-000035250000}"/>
    <cellStyle name="Comma 5 2 2 10" xfId="28898" xr:uid="{00000000-0005-0000-0000-000036250000}"/>
    <cellStyle name="Comma 5 2 2 11" xfId="54860" xr:uid="{00000000-0005-0000-0000-000037250000}"/>
    <cellStyle name="Comma 5 2 2 12" xfId="55380" xr:uid="{00000000-0005-0000-0000-000038250000}"/>
    <cellStyle name="Comma 5 2 2 13" xfId="1195" xr:uid="{00000000-0005-0000-0000-000039250000}"/>
    <cellStyle name="Comma 5 2 2 2" xfId="1307" xr:uid="{00000000-0005-0000-0000-00003A250000}"/>
    <cellStyle name="Comma 5 2 2 2 10" xfId="55921" xr:uid="{00000000-0005-0000-0000-00003B250000}"/>
    <cellStyle name="Comma 5 2 2 2 2" xfId="2389" xr:uid="{00000000-0005-0000-0000-00003C250000}"/>
    <cellStyle name="Comma 5 2 2 2 2 2" xfId="6717" xr:uid="{00000000-0005-0000-0000-00003D250000}"/>
    <cellStyle name="Comma 5 2 2 2 2 2 2" xfId="13209" xr:uid="{00000000-0005-0000-0000-00003E250000}"/>
    <cellStyle name="Comma 5 2 2 2 2 2 2 2" xfId="28357" xr:uid="{00000000-0005-0000-0000-00003F250000}"/>
    <cellStyle name="Comma 5 2 2 2 2 2 2 2 2" xfId="54325" xr:uid="{00000000-0005-0000-0000-000040250000}"/>
    <cellStyle name="Comma 5 2 2 2 2 2 2 3" xfId="39177" xr:uid="{00000000-0005-0000-0000-000041250000}"/>
    <cellStyle name="Comma 5 2 2 2 2 2 3" xfId="21865" xr:uid="{00000000-0005-0000-0000-000042250000}"/>
    <cellStyle name="Comma 5 2 2 2 2 2 3 2" xfId="47833" xr:uid="{00000000-0005-0000-0000-000043250000}"/>
    <cellStyle name="Comma 5 2 2 2 2 2 4" xfId="17537" xr:uid="{00000000-0005-0000-0000-000044250000}"/>
    <cellStyle name="Comma 5 2 2 2 2 2 4 2" xfId="43505" xr:uid="{00000000-0005-0000-0000-000045250000}"/>
    <cellStyle name="Comma 5 2 2 2 2 2 5" xfId="32685" xr:uid="{00000000-0005-0000-0000-000046250000}"/>
    <cellStyle name="Comma 5 2 2 2 2 2 6" xfId="59167" xr:uid="{00000000-0005-0000-0000-000047250000}"/>
    <cellStyle name="Comma 5 2 2 2 2 3" xfId="11045" xr:uid="{00000000-0005-0000-0000-000048250000}"/>
    <cellStyle name="Comma 5 2 2 2 2 3 2" xfId="26193" xr:uid="{00000000-0005-0000-0000-000049250000}"/>
    <cellStyle name="Comma 5 2 2 2 2 3 2 2" xfId="52161" xr:uid="{00000000-0005-0000-0000-00004A250000}"/>
    <cellStyle name="Comma 5 2 2 2 2 3 3" xfId="37013" xr:uid="{00000000-0005-0000-0000-00004B250000}"/>
    <cellStyle name="Comma 5 2 2 2 2 4" xfId="8881" xr:uid="{00000000-0005-0000-0000-00004C250000}"/>
    <cellStyle name="Comma 5 2 2 2 2 4 2" xfId="24029" xr:uid="{00000000-0005-0000-0000-00004D250000}"/>
    <cellStyle name="Comma 5 2 2 2 2 4 2 2" xfId="49997" xr:uid="{00000000-0005-0000-0000-00004E250000}"/>
    <cellStyle name="Comma 5 2 2 2 2 4 3" xfId="34849" xr:uid="{00000000-0005-0000-0000-00004F250000}"/>
    <cellStyle name="Comma 5 2 2 2 2 5" xfId="19701" xr:uid="{00000000-0005-0000-0000-000050250000}"/>
    <cellStyle name="Comma 5 2 2 2 2 5 2" xfId="45669" xr:uid="{00000000-0005-0000-0000-000051250000}"/>
    <cellStyle name="Comma 5 2 2 2 2 6" xfId="15373" xr:uid="{00000000-0005-0000-0000-000052250000}"/>
    <cellStyle name="Comma 5 2 2 2 2 6 2" xfId="41341" xr:uid="{00000000-0005-0000-0000-000053250000}"/>
    <cellStyle name="Comma 5 2 2 2 2 7" xfId="4553" xr:uid="{00000000-0005-0000-0000-000054250000}"/>
    <cellStyle name="Comma 5 2 2 2 2 8" xfId="30521" xr:uid="{00000000-0005-0000-0000-000055250000}"/>
    <cellStyle name="Comma 5 2 2 2 2 9" xfId="57003" xr:uid="{00000000-0005-0000-0000-000056250000}"/>
    <cellStyle name="Comma 5 2 2 2 3" xfId="5635" xr:uid="{00000000-0005-0000-0000-000057250000}"/>
    <cellStyle name="Comma 5 2 2 2 3 2" xfId="12127" xr:uid="{00000000-0005-0000-0000-000058250000}"/>
    <cellStyle name="Comma 5 2 2 2 3 2 2" xfId="27275" xr:uid="{00000000-0005-0000-0000-000059250000}"/>
    <cellStyle name="Comma 5 2 2 2 3 2 2 2" xfId="53243" xr:uid="{00000000-0005-0000-0000-00005A250000}"/>
    <cellStyle name="Comma 5 2 2 2 3 2 3" xfId="38095" xr:uid="{00000000-0005-0000-0000-00005B250000}"/>
    <cellStyle name="Comma 5 2 2 2 3 3" xfId="20783" xr:uid="{00000000-0005-0000-0000-00005C250000}"/>
    <cellStyle name="Comma 5 2 2 2 3 3 2" xfId="46751" xr:uid="{00000000-0005-0000-0000-00005D250000}"/>
    <cellStyle name="Comma 5 2 2 2 3 4" xfId="16455" xr:uid="{00000000-0005-0000-0000-00005E250000}"/>
    <cellStyle name="Comma 5 2 2 2 3 4 2" xfId="42423" xr:uid="{00000000-0005-0000-0000-00005F250000}"/>
    <cellStyle name="Comma 5 2 2 2 3 5" xfId="31603" xr:uid="{00000000-0005-0000-0000-000060250000}"/>
    <cellStyle name="Comma 5 2 2 2 3 6" xfId="58085" xr:uid="{00000000-0005-0000-0000-000061250000}"/>
    <cellStyle name="Comma 5 2 2 2 4" xfId="9963" xr:uid="{00000000-0005-0000-0000-000062250000}"/>
    <cellStyle name="Comma 5 2 2 2 4 2" xfId="25111" xr:uid="{00000000-0005-0000-0000-000063250000}"/>
    <cellStyle name="Comma 5 2 2 2 4 2 2" xfId="51079" xr:uid="{00000000-0005-0000-0000-000064250000}"/>
    <cellStyle name="Comma 5 2 2 2 4 3" xfId="35931" xr:uid="{00000000-0005-0000-0000-000065250000}"/>
    <cellStyle name="Comma 5 2 2 2 5" xfId="7799" xr:uid="{00000000-0005-0000-0000-000066250000}"/>
    <cellStyle name="Comma 5 2 2 2 5 2" xfId="22947" xr:uid="{00000000-0005-0000-0000-000067250000}"/>
    <cellStyle name="Comma 5 2 2 2 5 2 2" xfId="48915" xr:uid="{00000000-0005-0000-0000-000068250000}"/>
    <cellStyle name="Comma 5 2 2 2 5 3" xfId="33767" xr:uid="{00000000-0005-0000-0000-000069250000}"/>
    <cellStyle name="Comma 5 2 2 2 6" xfId="18619" xr:uid="{00000000-0005-0000-0000-00006A250000}"/>
    <cellStyle name="Comma 5 2 2 2 6 2" xfId="44587" xr:uid="{00000000-0005-0000-0000-00006B250000}"/>
    <cellStyle name="Comma 5 2 2 2 7" xfId="14291" xr:uid="{00000000-0005-0000-0000-00006C250000}"/>
    <cellStyle name="Comma 5 2 2 2 7 2" xfId="40259" xr:uid="{00000000-0005-0000-0000-00006D250000}"/>
    <cellStyle name="Comma 5 2 2 2 8" xfId="3471" xr:uid="{00000000-0005-0000-0000-00006E250000}"/>
    <cellStyle name="Comma 5 2 2 2 9" xfId="29439" xr:uid="{00000000-0005-0000-0000-00006F250000}"/>
    <cellStyle name="Comma 5 2 2 3" xfId="1848" xr:uid="{00000000-0005-0000-0000-000070250000}"/>
    <cellStyle name="Comma 5 2 2 3 2" xfId="6176" xr:uid="{00000000-0005-0000-0000-000071250000}"/>
    <cellStyle name="Comma 5 2 2 3 2 2" xfId="12668" xr:uid="{00000000-0005-0000-0000-000072250000}"/>
    <cellStyle name="Comma 5 2 2 3 2 2 2" xfId="27816" xr:uid="{00000000-0005-0000-0000-000073250000}"/>
    <cellStyle name="Comma 5 2 2 3 2 2 2 2" xfId="53784" xr:uid="{00000000-0005-0000-0000-000074250000}"/>
    <cellStyle name="Comma 5 2 2 3 2 2 3" xfId="38636" xr:uid="{00000000-0005-0000-0000-000075250000}"/>
    <cellStyle name="Comma 5 2 2 3 2 3" xfId="21324" xr:uid="{00000000-0005-0000-0000-000076250000}"/>
    <cellStyle name="Comma 5 2 2 3 2 3 2" xfId="47292" xr:uid="{00000000-0005-0000-0000-000077250000}"/>
    <cellStyle name="Comma 5 2 2 3 2 4" xfId="16996" xr:uid="{00000000-0005-0000-0000-000078250000}"/>
    <cellStyle name="Comma 5 2 2 3 2 4 2" xfId="42964" xr:uid="{00000000-0005-0000-0000-000079250000}"/>
    <cellStyle name="Comma 5 2 2 3 2 5" xfId="32144" xr:uid="{00000000-0005-0000-0000-00007A250000}"/>
    <cellStyle name="Comma 5 2 2 3 2 6" xfId="58626" xr:uid="{00000000-0005-0000-0000-00007B250000}"/>
    <cellStyle name="Comma 5 2 2 3 3" xfId="10504" xr:uid="{00000000-0005-0000-0000-00007C250000}"/>
    <cellStyle name="Comma 5 2 2 3 3 2" xfId="25652" xr:uid="{00000000-0005-0000-0000-00007D250000}"/>
    <cellStyle name="Comma 5 2 2 3 3 2 2" xfId="51620" xr:uid="{00000000-0005-0000-0000-00007E250000}"/>
    <cellStyle name="Comma 5 2 2 3 3 3" xfId="36472" xr:uid="{00000000-0005-0000-0000-00007F250000}"/>
    <cellStyle name="Comma 5 2 2 3 4" xfId="8340" xr:uid="{00000000-0005-0000-0000-000080250000}"/>
    <cellStyle name="Comma 5 2 2 3 4 2" xfId="23488" xr:uid="{00000000-0005-0000-0000-000081250000}"/>
    <cellStyle name="Comma 5 2 2 3 4 2 2" xfId="49456" xr:uid="{00000000-0005-0000-0000-000082250000}"/>
    <cellStyle name="Comma 5 2 2 3 4 3" xfId="34308" xr:uid="{00000000-0005-0000-0000-000083250000}"/>
    <cellStyle name="Comma 5 2 2 3 5" xfId="19160" xr:uid="{00000000-0005-0000-0000-000084250000}"/>
    <cellStyle name="Comma 5 2 2 3 5 2" xfId="45128" xr:uid="{00000000-0005-0000-0000-000085250000}"/>
    <cellStyle name="Comma 5 2 2 3 6" xfId="14832" xr:uid="{00000000-0005-0000-0000-000086250000}"/>
    <cellStyle name="Comma 5 2 2 3 6 2" xfId="40800" xr:uid="{00000000-0005-0000-0000-000087250000}"/>
    <cellStyle name="Comma 5 2 2 3 7" xfId="4012" xr:uid="{00000000-0005-0000-0000-000088250000}"/>
    <cellStyle name="Comma 5 2 2 3 8" xfId="29980" xr:uid="{00000000-0005-0000-0000-000089250000}"/>
    <cellStyle name="Comma 5 2 2 3 9" xfId="56462" xr:uid="{00000000-0005-0000-0000-00008A250000}"/>
    <cellStyle name="Comma 5 2 2 4" xfId="5094" xr:uid="{00000000-0005-0000-0000-00008B250000}"/>
    <cellStyle name="Comma 5 2 2 4 2" xfId="11586" xr:uid="{00000000-0005-0000-0000-00008C250000}"/>
    <cellStyle name="Comma 5 2 2 4 2 2" xfId="26734" xr:uid="{00000000-0005-0000-0000-00008D250000}"/>
    <cellStyle name="Comma 5 2 2 4 2 2 2" xfId="52702" xr:uid="{00000000-0005-0000-0000-00008E250000}"/>
    <cellStyle name="Comma 5 2 2 4 2 3" xfId="37554" xr:uid="{00000000-0005-0000-0000-00008F250000}"/>
    <cellStyle name="Comma 5 2 2 4 3" xfId="20242" xr:uid="{00000000-0005-0000-0000-000090250000}"/>
    <cellStyle name="Comma 5 2 2 4 3 2" xfId="46210" xr:uid="{00000000-0005-0000-0000-000091250000}"/>
    <cellStyle name="Comma 5 2 2 4 4" xfId="15914" xr:uid="{00000000-0005-0000-0000-000092250000}"/>
    <cellStyle name="Comma 5 2 2 4 4 2" xfId="41882" xr:uid="{00000000-0005-0000-0000-000093250000}"/>
    <cellStyle name="Comma 5 2 2 4 5" xfId="31062" xr:uid="{00000000-0005-0000-0000-000094250000}"/>
    <cellStyle name="Comma 5 2 2 4 6" xfId="57544" xr:uid="{00000000-0005-0000-0000-000095250000}"/>
    <cellStyle name="Comma 5 2 2 5" xfId="9422" xr:uid="{00000000-0005-0000-0000-000096250000}"/>
    <cellStyle name="Comma 5 2 2 5 2" xfId="24570" xr:uid="{00000000-0005-0000-0000-000097250000}"/>
    <cellStyle name="Comma 5 2 2 5 2 2" xfId="50538" xr:uid="{00000000-0005-0000-0000-000098250000}"/>
    <cellStyle name="Comma 5 2 2 5 3" xfId="35390" xr:uid="{00000000-0005-0000-0000-000099250000}"/>
    <cellStyle name="Comma 5 2 2 6" xfId="7258" xr:uid="{00000000-0005-0000-0000-00009A250000}"/>
    <cellStyle name="Comma 5 2 2 6 2" xfId="22406" xr:uid="{00000000-0005-0000-0000-00009B250000}"/>
    <cellStyle name="Comma 5 2 2 6 2 2" xfId="48374" xr:uid="{00000000-0005-0000-0000-00009C250000}"/>
    <cellStyle name="Comma 5 2 2 6 3" xfId="33226" xr:uid="{00000000-0005-0000-0000-00009D250000}"/>
    <cellStyle name="Comma 5 2 2 7" xfId="18078" xr:uid="{00000000-0005-0000-0000-00009E250000}"/>
    <cellStyle name="Comma 5 2 2 7 2" xfId="44046" xr:uid="{00000000-0005-0000-0000-00009F250000}"/>
    <cellStyle name="Comma 5 2 2 8" xfId="13750" xr:uid="{00000000-0005-0000-0000-0000A0250000}"/>
    <cellStyle name="Comma 5 2 2 8 2" xfId="39718" xr:uid="{00000000-0005-0000-0000-0000A1250000}"/>
    <cellStyle name="Comma 5 2 2 9" xfId="2930" xr:uid="{00000000-0005-0000-0000-0000A2250000}"/>
    <cellStyle name="Comma 5 2 3" xfId="1306" xr:uid="{00000000-0005-0000-0000-0000A3250000}"/>
    <cellStyle name="Comma 5 2 3 10" xfId="55920" xr:uid="{00000000-0005-0000-0000-0000A4250000}"/>
    <cellStyle name="Comma 5 2 3 2" xfId="2388" xr:uid="{00000000-0005-0000-0000-0000A5250000}"/>
    <cellStyle name="Comma 5 2 3 2 2" xfId="6716" xr:uid="{00000000-0005-0000-0000-0000A6250000}"/>
    <cellStyle name="Comma 5 2 3 2 2 2" xfId="13208" xr:uid="{00000000-0005-0000-0000-0000A7250000}"/>
    <cellStyle name="Comma 5 2 3 2 2 2 2" xfId="28356" xr:uid="{00000000-0005-0000-0000-0000A8250000}"/>
    <cellStyle name="Comma 5 2 3 2 2 2 2 2" xfId="54324" xr:uid="{00000000-0005-0000-0000-0000A9250000}"/>
    <cellStyle name="Comma 5 2 3 2 2 2 3" xfId="39176" xr:uid="{00000000-0005-0000-0000-0000AA250000}"/>
    <cellStyle name="Comma 5 2 3 2 2 3" xfId="21864" xr:uid="{00000000-0005-0000-0000-0000AB250000}"/>
    <cellStyle name="Comma 5 2 3 2 2 3 2" xfId="47832" xr:uid="{00000000-0005-0000-0000-0000AC250000}"/>
    <cellStyle name="Comma 5 2 3 2 2 4" xfId="17536" xr:uid="{00000000-0005-0000-0000-0000AD250000}"/>
    <cellStyle name="Comma 5 2 3 2 2 4 2" xfId="43504" xr:uid="{00000000-0005-0000-0000-0000AE250000}"/>
    <cellStyle name="Comma 5 2 3 2 2 5" xfId="32684" xr:uid="{00000000-0005-0000-0000-0000AF250000}"/>
    <cellStyle name="Comma 5 2 3 2 2 6" xfId="59166" xr:uid="{00000000-0005-0000-0000-0000B0250000}"/>
    <cellStyle name="Comma 5 2 3 2 3" xfId="11044" xr:uid="{00000000-0005-0000-0000-0000B1250000}"/>
    <cellStyle name="Comma 5 2 3 2 3 2" xfId="26192" xr:uid="{00000000-0005-0000-0000-0000B2250000}"/>
    <cellStyle name="Comma 5 2 3 2 3 2 2" xfId="52160" xr:uid="{00000000-0005-0000-0000-0000B3250000}"/>
    <cellStyle name="Comma 5 2 3 2 3 3" xfId="37012" xr:uid="{00000000-0005-0000-0000-0000B4250000}"/>
    <cellStyle name="Comma 5 2 3 2 4" xfId="8880" xr:uid="{00000000-0005-0000-0000-0000B5250000}"/>
    <cellStyle name="Comma 5 2 3 2 4 2" xfId="24028" xr:uid="{00000000-0005-0000-0000-0000B6250000}"/>
    <cellStyle name="Comma 5 2 3 2 4 2 2" xfId="49996" xr:uid="{00000000-0005-0000-0000-0000B7250000}"/>
    <cellStyle name="Comma 5 2 3 2 4 3" xfId="34848" xr:uid="{00000000-0005-0000-0000-0000B8250000}"/>
    <cellStyle name="Comma 5 2 3 2 5" xfId="19700" xr:uid="{00000000-0005-0000-0000-0000B9250000}"/>
    <cellStyle name="Comma 5 2 3 2 5 2" xfId="45668" xr:uid="{00000000-0005-0000-0000-0000BA250000}"/>
    <cellStyle name="Comma 5 2 3 2 6" xfId="15372" xr:uid="{00000000-0005-0000-0000-0000BB250000}"/>
    <cellStyle name="Comma 5 2 3 2 6 2" xfId="41340" xr:uid="{00000000-0005-0000-0000-0000BC250000}"/>
    <cellStyle name="Comma 5 2 3 2 7" xfId="4552" xr:uid="{00000000-0005-0000-0000-0000BD250000}"/>
    <cellStyle name="Comma 5 2 3 2 8" xfId="30520" xr:uid="{00000000-0005-0000-0000-0000BE250000}"/>
    <cellStyle name="Comma 5 2 3 2 9" xfId="57002" xr:uid="{00000000-0005-0000-0000-0000BF250000}"/>
    <cellStyle name="Comma 5 2 3 3" xfId="5634" xr:uid="{00000000-0005-0000-0000-0000C0250000}"/>
    <cellStyle name="Comma 5 2 3 3 2" xfId="12126" xr:uid="{00000000-0005-0000-0000-0000C1250000}"/>
    <cellStyle name="Comma 5 2 3 3 2 2" xfId="27274" xr:uid="{00000000-0005-0000-0000-0000C2250000}"/>
    <cellStyle name="Comma 5 2 3 3 2 2 2" xfId="53242" xr:uid="{00000000-0005-0000-0000-0000C3250000}"/>
    <cellStyle name="Comma 5 2 3 3 2 3" xfId="38094" xr:uid="{00000000-0005-0000-0000-0000C4250000}"/>
    <cellStyle name="Comma 5 2 3 3 3" xfId="20782" xr:uid="{00000000-0005-0000-0000-0000C5250000}"/>
    <cellStyle name="Comma 5 2 3 3 3 2" xfId="46750" xr:uid="{00000000-0005-0000-0000-0000C6250000}"/>
    <cellStyle name="Comma 5 2 3 3 4" xfId="16454" xr:uid="{00000000-0005-0000-0000-0000C7250000}"/>
    <cellStyle name="Comma 5 2 3 3 4 2" xfId="42422" xr:uid="{00000000-0005-0000-0000-0000C8250000}"/>
    <cellStyle name="Comma 5 2 3 3 5" xfId="31602" xr:uid="{00000000-0005-0000-0000-0000C9250000}"/>
    <cellStyle name="Comma 5 2 3 3 6" xfId="58084" xr:uid="{00000000-0005-0000-0000-0000CA250000}"/>
    <cellStyle name="Comma 5 2 3 4" xfId="9962" xr:uid="{00000000-0005-0000-0000-0000CB250000}"/>
    <cellStyle name="Comma 5 2 3 4 2" xfId="25110" xr:uid="{00000000-0005-0000-0000-0000CC250000}"/>
    <cellStyle name="Comma 5 2 3 4 2 2" xfId="51078" xr:uid="{00000000-0005-0000-0000-0000CD250000}"/>
    <cellStyle name="Comma 5 2 3 4 3" xfId="35930" xr:uid="{00000000-0005-0000-0000-0000CE250000}"/>
    <cellStyle name="Comma 5 2 3 5" xfId="7798" xr:uid="{00000000-0005-0000-0000-0000CF250000}"/>
    <cellStyle name="Comma 5 2 3 5 2" xfId="22946" xr:uid="{00000000-0005-0000-0000-0000D0250000}"/>
    <cellStyle name="Comma 5 2 3 5 2 2" xfId="48914" xr:uid="{00000000-0005-0000-0000-0000D1250000}"/>
    <cellStyle name="Comma 5 2 3 5 3" xfId="33766" xr:uid="{00000000-0005-0000-0000-0000D2250000}"/>
    <cellStyle name="Comma 5 2 3 6" xfId="18618" xr:uid="{00000000-0005-0000-0000-0000D3250000}"/>
    <cellStyle name="Comma 5 2 3 6 2" xfId="44586" xr:uid="{00000000-0005-0000-0000-0000D4250000}"/>
    <cellStyle name="Comma 5 2 3 7" xfId="14290" xr:uid="{00000000-0005-0000-0000-0000D5250000}"/>
    <cellStyle name="Comma 5 2 3 7 2" xfId="40258" xr:uid="{00000000-0005-0000-0000-0000D6250000}"/>
    <cellStyle name="Comma 5 2 3 8" xfId="3470" xr:uid="{00000000-0005-0000-0000-0000D7250000}"/>
    <cellStyle name="Comma 5 2 3 9" xfId="29438" xr:uid="{00000000-0005-0000-0000-0000D8250000}"/>
    <cellStyle name="Comma 5 2 4" xfId="1847" xr:uid="{00000000-0005-0000-0000-0000D9250000}"/>
    <cellStyle name="Comma 5 2 4 2" xfId="6175" xr:uid="{00000000-0005-0000-0000-0000DA250000}"/>
    <cellStyle name="Comma 5 2 4 2 2" xfId="12667" xr:uid="{00000000-0005-0000-0000-0000DB250000}"/>
    <cellStyle name="Comma 5 2 4 2 2 2" xfId="27815" xr:uid="{00000000-0005-0000-0000-0000DC250000}"/>
    <cellStyle name="Comma 5 2 4 2 2 2 2" xfId="53783" xr:uid="{00000000-0005-0000-0000-0000DD250000}"/>
    <cellStyle name="Comma 5 2 4 2 2 3" xfId="38635" xr:uid="{00000000-0005-0000-0000-0000DE250000}"/>
    <cellStyle name="Comma 5 2 4 2 3" xfId="21323" xr:uid="{00000000-0005-0000-0000-0000DF250000}"/>
    <cellStyle name="Comma 5 2 4 2 3 2" xfId="47291" xr:uid="{00000000-0005-0000-0000-0000E0250000}"/>
    <cellStyle name="Comma 5 2 4 2 4" xfId="16995" xr:uid="{00000000-0005-0000-0000-0000E1250000}"/>
    <cellStyle name="Comma 5 2 4 2 4 2" xfId="42963" xr:uid="{00000000-0005-0000-0000-0000E2250000}"/>
    <cellStyle name="Comma 5 2 4 2 5" xfId="32143" xr:uid="{00000000-0005-0000-0000-0000E3250000}"/>
    <cellStyle name="Comma 5 2 4 2 6" xfId="58625" xr:uid="{00000000-0005-0000-0000-0000E4250000}"/>
    <cellStyle name="Comma 5 2 4 3" xfId="10503" xr:uid="{00000000-0005-0000-0000-0000E5250000}"/>
    <cellStyle name="Comma 5 2 4 3 2" xfId="25651" xr:uid="{00000000-0005-0000-0000-0000E6250000}"/>
    <cellStyle name="Comma 5 2 4 3 2 2" xfId="51619" xr:uid="{00000000-0005-0000-0000-0000E7250000}"/>
    <cellStyle name="Comma 5 2 4 3 3" xfId="36471" xr:uid="{00000000-0005-0000-0000-0000E8250000}"/>
    <cellStyle name="Comma 5 2 4 4" xfId="8339" xr:uid="{00000000-0005-0000-0000-0000E9250000}"/>
    <cellStyle name="Comma 5 2 4 4 2" xfId="23487" xr:uid="{00000000-0005-0000-0000-0000EA250000}"/>
    <cellStyle name="Comma 5 2 4 4 2 2" xfId="49455" xr:uid="{00000000-0005-0000-0000-0000EB250000}"/>
    <cellStyle name="Comma 5 2 4 4 3" xfId="34307" xr:uid="{00000000-0005-0000-0000-0000EC250000}"/>
    <cellStyle name="Comma 5 2 4 5" xfId="19159" xr:uid="{00000000-0005-0000-0000-0000ED250000}"/>
    <cellStyle name="Comma 5 2 4 5 2" xfId="45127" xr:uid="{00000000-0005-0000-0000-0000EE250000}"/>
    <cellStyle name="Comma 5 2 4 6" xfId="14831" xr:uid="{00000000-0005-0000-0000-0000EF250000}"/>
    <cellStyle name="Comma 5 2 4 6 2" xfId="40799" xr:uid="{00000000-0005-0000-0000-0000F0250000}"/>
    <cellStyle name="Comma 5 2 4 7" xfId="4011" xr:uid="{00000000-0005-0000-0000-0000F1250000}"/>
    <cellStyle name="Comma 5 2 4 8" xfId="29979" xr:uid="{00000000-0005-0000-0000-0000F2250000}"/>
    <cellStyle name="Comma 5 2 4 9" xfId="56461" xr:uid="{00000000-0005-0000-0000-0000F3250000}"/>
    <cellStyle name="Comma 5 2 5" xfId="5093" xr:uid="{00000000-0005-0000-0000-0000F4250000}"/>
    <cellStyle name="Comma 5 2 5 2" xfId="11585" xr:uid="{00000000-0005-0000-0000-0000F5250000}"/>
    <cellStyle name="Comma 5 2 5 2 2" xfId="26733" xr:uid="{00000000-0005-0000-0000-0000F6250000}"/>
    <cellStyle name="Comma 5 2 5 2 2 2" xfId="52701" xr:uid="{00000000-0005-0000-0000-0000F7250000}"/>
    <cellStyle name="Comma 5 2 5 2 3" xfId="37553" xr:uid="{00000000-0005-0000-0000-0000F8250000}"/>
    <cellStyle name="Comma 5 2 5 3" xfId="20241" xr:uid="{00000000-0005-0000-0000-0000F9250000}"/>
    <cellStyle name="Comma 5 2 5 3 2" xfId="46209" xr:uid="{00000000-0005-0000-0000-0000FA250000}"/>
    <cellStyle name="Comma 5 2 5 4" xfId="15913" xr:uid="{00000000-0005-0000-0000-0000FB250000}"/>
    <cellStyle name="Comma 5 2 5 4 2" xfId="41881" xr:uid="{00000000-0005-0000-0000-0000FC250000}"/>
    <cellStyle name="Comma 5 2 5 5" xfId="31061" xr:uid="{00000000-0005-0000-0000-0000FD250000}"/>
    <cellStyle name="Comma 5 2 5 6" xfId="57543" xr:uid="{00000000-0005-0000-0000-0000FE250000}"/>
    <cellStyle name="Comma 5 2 6" xfId="9421" xr:uid="{00000000-0005-0000-0000-0000FF250000}"/>
    <cellStyle name="Comma 5 2 6 2" xfId="24569" xr:uid="{00000000-0005-0000-0000-000000260000}"/>
    <cellStyle name="Comma 5 2 6 2 2" xfId="50537" xr:uid="{00000000-0005-0000-0000-000001260000}"/>
    <cellStyle name="Comma 5 2 6 3" xfId="35389" xr:uid="{00000000-0005-0000-0000-000002260000}"/>
    <cellStyle name="Comma 5 2 7" xfId="7257" xr:uid="{00000000-0005-0000-0000-000003260000}"/>
    <cellStyle name="Comma 5 2 7 2" xfId="22405" xr:uid="{00000000-0005-0000-0000-000004260000}"/>
    <cellStyle name="Comma 5 2 7 2 2" xfId="48373" xr:uid="{00000000-0005-0000-0000-000005260000}"/>
    <cellStyle name="Comma 5 2 7 3" xfId="33225" xr:uid="{00000000-0005-0000-0000-000006260000}"/>
    <cellStyle name="Comma 5 2 8" xfId="18077" xr:uid="{00000000-0005-0000-0000-000007260000}"/>
    <cellStyle name="Comma 5 2 8 2" xfId="44045" xr:uid="{00000000-0005-0000-0000-000008260000}"/>
    <cellStyle name="Comma 5 2 9" xfId="13749" xr:uid="{00000000-0005-0000-0000-000009260000}"/>
    <cellStyle name="Comma 5 2 9 2" xfId="39717" xr:uid="{00000000-0005-0000-0000-00000A260000}"/>
    <cellStyle name="Comma 5 20" xfId="13744" xr:uid="{00000000-0005-0000-0000-00000B260000}"/>
    <cellStyle name="Comma 5 20 2" xfId="39712" xr:uid="{00000000-0005-0000-0000-00000C260000}"/>
    <cellStyle name="Comma 5 21" xfId="2924" xr:uid="{00000000-0005-0000-0000-00000D260000}"/>
    <cellStyle name="Comma 5 22" xfId="28892" xr:uid="{00000000-0005-0000-0000-00000E260000}"/>
    <cellStyle name="Comma 5 23" xfId="54854" xr:uid="{00000000-0005-0000-0000-00000F260000}"/>
    <cellStyle name="Comma 5 24" xfId="55374" xr:uid="{00000000-0005-0000-0000-000010260000}"/>
    <cellStyle name="Comma 5 25" xfId="683" xr:uid="{00000000-0005-0000-0000-000011260000}"/>
    <cellStyle name="Comma 5 3" xfId="185" xr:uid="{00000000-0005-0000-0000-000012260000}"/>
    <cellStyle name="Comma 5 3 10" xfId="28899" xr:uid="{00000000-0005-0000-0000-000013260000}"/>
    <cellStyle name="Comma 5 3 11" xfId="54861" xr:uid="{00000000-0005-0000-0000-000014260000}"/>
    <cellStyle name="Comma 5 3 12" xfId="55381" xr:uid="{00000000-0005-0000-0000-000015260000}"/>
    <cellStyle name="Comma 5 3 13" xfId="763" xr:uid="{00000000-0005-0000-0000-000016260000}"/>
    <cellStyle name="Comma 5 3 2" xfId="1308" xr:uid="{00000000-0005-0000-0000-000017260000}"/>
    <cellStyle name="Comma 5 3 2 10" xfId="55922" xr:uid="{00000000-0005-0000-0000-000018260000}"/>
    <cellStyle name="Comma 5 3 2 2" xfId="2390" xr:uid="{00000000-0005-0000-0000-000019260000}"/>
    <cellStyle name="Comma 5 3 2 2 2" xfId="6718" xr:uid="{00000000-0005-0000-0000-00001A260000}"/>
    <cellStyle name="Comma 5 3 2 2 2 2" xfId="13210" xr:uid="{00000000-0005-0000-0000-00001B260000}"/>
    <cellStyle name="Comma 5 3 2 2 2 2 2" xfId="28358" xr:uid="{00000000-0005-0000-0000-00001C260000}"/>
    <cellStyle name="Comma 5 3 2 2 2 2 2 2" xfId="54326" xr:uid="{00000000-0005-0000-0000-00001D260000}"/>
    <cellStyle name="Comma 5 3 2 2 2 2 3" xfId="39178" xr:uid="{00000000-0005-0000-0000-00001E260000}"/>
    <cellStyle name="Comma 5 3 2 2 2 3" xfId="21866" xr:uid="{00000000-0005-0000-0000-00001F260000}"/>
    <cellStyle name="Comma 5 3 2 2 2 3 2" xfId="47834" xr:uid="{00000000-0005-0000-0000-000020260000}"/>
    <cellStyle name="Comma 5 3 2 2 2 4" xfId="17538" xr:uid="{00000000-0005-0000-0000-000021260000}"/>
    <cellStyle name="Comma 5 3 2 2 2 4 2" xfId="43506" xr:uid="{00000000-0005-0000-0000-000022260000}"/>
    <cellStyle name="Comma 5 3 2 2 2 5" xfId="32686" xr:uid="{00000000-0005-0000-0000-000023260000}"/>
    <cellStyle name="Comma 5 3 2 2 2 6" xfId="59168" xr:uid="{00000000-0005-0000-0000-000024260000}"/>
    <cellStyle name="Comma 5 3 2 2 3" xfId="11046" xr:uid="{00000000-0005-0000-0000-000025260000}"/>
    <cellStyle name="Comma 5 3 2 2 3 2" xfId="26194" xr:uid="{00000000-0005-0000-0000-000026260000}"/>
    <cellStyle name="Comma 5 3 2 2 3 2 2" xfId="52162" xr:uid="{00000000-0005-0000-0000-000027260000}"/>
    <cellStyle name="Comma 5 3 2 2 3 3" xfId="37014" xr:uid="{00000000-0005-0000-0000-000028260000}"/>
    <cellStyle name="Comma 5 3 2 2 4" xfId="8882" xr:uid="{00000000-0005-0000-0000-000029260000}"/>
    <cellStyle name="Comma 5 3 2 2 4 2" xfId="24030" xr:uid="{00000000-0005-0000-0000-00002A260000}"/>
    <cellStyle name="Comma 5 3 2 2 4 2 2" xfId="49998" xr:uid="{00000000-0005-0000-0000-00002B260000}"/>
    <cellStyle name="Comma 5 3 2 2 4 3" xfId="34850" xr:uid="{00000000-0005-0000-0000-00002C260000}"/>
    <cellStyle name="Comma 5 3 2 2 5" xfId="19702" xr:uid="{00000000-0005-0000-0000-00002D260000}"/>
    <cellStyle name="Comma 5 3 2 2 5 2" xfId="45670" xr:uid="{00000000-0005-0000-0000-00002E260000}"/>
    <cellStyle name="Comma 5 3 2 2 6" xfId="15374" xr:uid="{00000000-0005-0000-0000-00002F260000}"/>
    <cellStyle name="Comma 5 3 2 2 6 2" xfId="41342" xr:uid="{00000000-0005-0000-0000-000030260000}"/>
    <cellStyle name="Comma 5 3 2 2 7" xfId="4554" xr:uid="{00000000-0005-0000-0000-000031260000}"/>
    <cellStyle name="Comma 5 3 2 2 8" xfId="30522" xr:uid="{00000000-0005-0000-0000-000032260000}"/>
    <cellStyle name="Comma 5 3 2 2 9" xfId="57004" xr:uid="{00000000-0005-0000-0000-000033260000}"/>
    <cellStyle name="Comma 5 3 2 3" xfId="5636" xr:uid="{00000000-0005-0000-0000-000034260000}"/>
    <cellStyle name="Comma 5 3 2 3 2" xfId="12128" xr:uid="{00000000-0005-0000-0000-000035260000}"/>
    <cellStyle name="Comma 5 3 2 3 2 2" xfId="27276" xr:uid="{00000000-0005-0000-0000-000036260000}"/>
    <cellStyle name="Comma 5 3 2 3 2 2 2" xfId="53244" xr:uid="{00000000-0005-0000-0000-000037260000}"/>
    <cellStyle name="Comma 5 3 2 3 2 3" xfId="38096" xr:uid="{00000000-0005-0000-0000-000038260000}"/>
    <cellStyle name="Comma 5 3 2 3 3" xfId="20784" xr:uid="{00000000-0005-0000-0000-000039260000}"/>
    <cellStyle name="Comma 5 3 2 3 3 2" xfId="46752" xr:uid="{00000000-0005-0000-0000-00003A260000}"/>
    <cellStyle name="Comma 5 3 2 3 4" xfId="16456" xr:uid="{00000000-0005-0000-0000-00003B260000}"/>
    <cellStyle name="Comma 5 3 2 3 4 2" xfId="42424" xr:uid="{00000000-0005-0000-0000-00003C260000}"/>
    <cellStyle name="Comma 5 3 2 3 5" xfId="31604" xr:uid="{00000000-0005-0000-0000-00003D260000}"/>
    <cellStyle name="Comma 5 3 2 3 6" xfId="58086" xr:uid="{00000000-0005-0000-0000-00003E260000}"/>
    <cellStyle name="Comma 5 3 2 4" xfId="9964" xr:uid="{00000000-0005-0000-0000-00003F260000}"/>
    <cellStyle name="Comma 5 3 2 4 2" xfId="25112" xr:uid="{00000000-0005-0000-0000-000040260000}"/>
    <cellStyle name="Comma 5 3 2 4 2 2" xfId="51080" xr:uid="{00000000-0005-0000-0000-000041260000}"/>
    <cellStyle name="Comma 5 3 2 4 3" xfId="35932" xr:uid="{00000000-0005-0000-0000-000042260000}"/>
    <cellStyle name="Comma 5 3 2 5" xfId="7800" xr:uid="{00000000-0005-0000-0000-000043260000}"/>
    <cellStyle name="Comma 5 3 2 5 2" xfId="22948" xr:uid="{00000000-0005-0000-0000-000044260000}"/>
    <cellStyle name="Comma 5 3 2 5 2 2" xfId="48916" xr:uid="{00000000-0005-0000-0000-000045260000}"/>
    <cellStyle name="Comma 5 3 2 5 3" xfId="33768" xr:uid="{00000000-0005-0000-0000-000046260000}"/>
    <cellStyle name="Comma 5 3 2 6" xfId="18620" xr:uid="{00000000-0005-0000-0000-000047260000}"/>
    <cellStyle name="Comma 5 3 2 6 2" xfId="44588" xr:uid="{00000000-0005-0000-0000-000048260000}"/>
    <cellStyle name="Comma 5 3 2 7" xfId="14292" xr:uid="{00000000-0005-0000-0000-000049260000}"/>
    <cellStyle name="Comma 5 3 2 7 2" xfId="40260" xr:uid="{00000000-0005-0000-0000-00004A260000}"/>
    <cellStyle name="Comma 5 3 2 8" xfId="3472" xr:uid="{00000000-0005-0000-0000-00004B260000}"/>
    <cellStyle name="Comma 5 3 2 9" xfId="29440" xr:uid="{00000000-0005-0000-0000-00004C260000}"/>
    <cellStyle name="Comma 5 3 3" xfId="1849" xr:uid="{00000000-0005-0000-0000-00004D260000}"/>
    <cellStyle name="Comma 5 3 3 2" xfId="6177" xr:uid="{00000000-0005-0000-0000-00004E260000}"/>
    <cellStyle name="Comma 5 3 3 2 2" xfId="12669" xr:uid="{00000000-0005-0000-0000-00004F260000}"/>
    <cellStyle name="Comma 5 3 3 2 2 2" xfId="27817" xr:uid="{00000000-0005-0000-0000-000050260000}"/>
    <cellStyle name="Comma 5 3 3 2 2 2 2" xfId="53785" xr:uid="{00000000-0005-0000-0000-000051260000}"/>
    <cellStyle name="Comma 5 3 3 2 2 3" xfId="38637" xr:uid="{00000000-0005-0000-0000-000052260000}"/>
    <cellStyle name="Comma 5 3 3 2 3" xfId="21325" xr:uid="{00000000-0005-0000-0000-000053260000}"/>
    <cellStyle name="Comma 5 3 3 2 3 2" xfId="47293" xr:uid="{00000000-0005-0000-0000-000054260000}"/>
    <cellStyle name="Comma 5 3 3 2 4" xfId="16997" xr:uid="{00000000-0005-0000-0000-000055260000}"/>
    <cellStyle name="Comma 5 3 3 2 4 2" xfId="42965" xr:uid="{00000000-0005-0000-0000-000056260000}"/>
    <cellStyle name="Comma 5 3 3 2 5" xfId="32145" xr:uid="{00000000-0005-0000-0000-000057260000}"/>
    <cellStyle name="Comma 5 3 3 2 6" xfId="58627" xr:uid="{00000000-0005-0000-0000-000058260000}"/>
    <cellStyle name="Comma 5 3 3 3" xfId="10505" xr:uid="{00000000-0005-0000-0000-000059260000}"/>
    <cellStyle name="Comma 5 3 3 3 2" xfId="25653" xr:uid="{00000000-0005-0000-0000-00005A260000}"/>
    <cellStyle name="Comma 5 3 3 3 2 2" xfId="51621" xr:uid="{00000000-0005-0000-0000-00005B260000}"/>
    <cellStyle name="Comma 5 3 3 3 3" xfId="36473" xr:uid="{00000000-0005-0000-0000-00005C260000}"/>
    <cellStyle name="Comma 5 3 3 4" xfId="8341" xr:uid="{00000000-0005-0000-0000-00005D260000}"/>
    <cellStyle name="Comma 5 3 3 4 2" xfId="23489" xr:uid="{00000000-0005-0000-0000-00005E260000}"/>
    <cellStyle name="Comma 5 3 3 4 2 2" xfId="49457" xr:uid="{00000000-0005-0000-0000-00005F260000}"/>
    <cellStyle name="Comma 5 3 3 4 3" xfId="34309" xr:uid="{00000000-0005-0000-0000-000060260000}"/>
    <cellStyle name="Comma 5 3 3 5" xfId="19161" xr:uid="{00000000-0005-0000-0000-000061260000}"/>
    <cellStyle name="Comma 5 3 3 5 2" xfId="45129" xr:uid="{00000000-0005-0000-0000-000062260000}"/>
    <cellStyle name="Comma 5 3 3 6" xfId="14833" xr:uid="{00000000-0005-0000-0000-000063260000}"/>
    <cellStyle name="Comma 5 3 3 6 2" xfId="40801" xr:uid="{00000000-0005-0000-0000-000064260000}"/>
    <cellStyle name="Comma 5 3 3 7" xfId="4013" xr:uid="{00000000-0005-0000-0000-000065260000}"/>
    <cellStyle name="Comma 5 3 3 8" xfId="29981" xr:uid="{00000000-0005-0000-0000-000066260000}"/>
    <cellStyle name="Comma 5 3 3 9" xfId="56463" xr:uid="{00000000-0005-0000-0000-000067260000}"/>
    <cellStyle name="Comma 5 3 4" xfId="5095" xr:uid="{00000000-0005-0000-0000-000068260000}"/>
    <cellStyle name="Comma 5 3 4 2" xfId="11587" xr:uid="{00000000-0005-0000-0000-000069260000}"/>
    <cellStyle name="Comma 5 3 4 2 2" xfId="26735" xr:uid="{00000000-0005-0000-0000-00006A260000}"/>
    <cellStyle name="Comma 5 3 4 2 2 2" xfId="52703" xr:uid="{00000000-0005-0000-0000-00006B260000}"/>
    <cellStyle name="Comma 5 3 4 2 3" xfId="37555" xr:uid="{00000000-0005-0000-0000-00006C260000}"/>
    <cellStyle name="Comma 5 3 4 3" xfId="20243" xr:uid="{00000000-0005-0000-0000-00006D260000}"/>
    <cellStyle name="Comma 5 3 4 3 2" xfId="46211" xr:uid="{00000000-0005-0000-0000-00006E260000}"/>
    <cellStyle name="Comma 5 3 4 4" xfId="15915" xr:uid="{00000000-0005-0000-0000-00006F260000}"/>
    <cellStyle name="Comma 5 3 4 4 2" xfId="41883" xr:uid="{00000000-0005-0000-0000-000070260000}"/>
    <cellStyle name="Comma 5 3 4 5" xfId="31063" xr:uid="{00000000-0005-0000-0000-000071260000}"/>
    <cellStyle name="Comma 5 3 4 6" xfId="57545" xr:uid="{00000000-0005-0000-0000-000072260000}"/>
    <cellStyle name="Comma 5 3 5" xfId="9423" xr:uid="{00000000-0005-0000-0000-000073260000}"/>
    <cellStyle name="Comma 5 3 5 2" xfId="24571" xr:uid="{00000000-0005-0000-0000-000074260000}"/>
    <cellStyle name="Comma 5 3 5 2 2" xfId="50539" xr:uid="{00000000-0005-0000-0000-000075260000}"/>
    <cellStyle name="Comma 5 3 5 3" xfId="35391" xr:uid="{00000000-0005-0000-0000-000076260000}"/>
    <cellStyle name="Comma 5 3 6" xfId="7259" xr:uid="{00000000-0005-0000-0000-000077260000}"/>
    <cellStyle name="Comma 5 3 6 2" xfId="22407" xr:uid="{00000000-0005-0000-0000-000078260000}"/>
    <cellStyle name="Comma 5 3 6 2 2" xfId="48375" xr:uid="{00000000-0005-0000-0000-000079260000}"/>
    <cellStyle name="Comma 5 3 6 3" xfId="33227" xr:uid="{00000000-0005-0000-0000-00007A260000}"/>
    <cellStyle name="Comma 5 3 7" xfId="18079" xr:uid="{00000000-0005-0000-0000-00007B260000}"/>
    <cellStyle name="Comma 5 3 7 2" xfId="44047" xr:uid="{00000000-0005-0000-0000-00007C260000}"/>
    <cellStyle name="Comma 5 3 8" xfId="13751" xr:uid="{00000000-0005-0000-0000-00007D260000}"/>
    <cellStyle name="Comma 5 3 8 2" xfId="39719" xr:uid="{00000000-0005-0000-0000-00007E260000}"/>
    <cellStyle name="Comma 5 3 9" xfId="2931" xr:uid="{00000000-0005-0000-0000-00007F260000}"/>
    <cellStyle name="Comma 5 4" xfId="186" xr:uid="{00000000-0005-0000-0000-000080260000}"/>
    <cellStyle name="Comma 5 4 10" xfId="28900" xr:uid="{00000000-0005-0000-0000-000081260000}"/>
    <cellStyle name="Comma 5 4 11" xfId="54862" xr:uid="{00000000-0005-0000-0000-000082260000}"/>
    <cellStyle name="Comma 5 4 12" xfId="55382" xr:uid="{00000000-0005-0000-0000-000083260000}"/>
    <cellStyle name="Comma 5 4 13" xfId="803" xr:uid="{00000000-0005-0000-0000-000084260000}"/>
    <cellStyle name="Comma 5 4 2" xfId="1309" xr:uid="{00000000-0005-0000-0000-000085260000}"/>
    <cellStyle name="Comma 5 4 2 10" xfId="55923" xr:uid="{00000000-0005-0000-0000-000086260000}"/>
    <cellStyle name="Comma 5 4 2 2" xfId="2391" xr:uid="{00000000-0005-0000-0000-000087260000}"/>
    <cellStyle name="Comma 5 4 2 2 2" xfId="6719" xr:uid="{00000000-0005-0000-0000-000088260000}"/>
    <cellStyle name="Comma 5 4 2 2 2 2" xfId="13211" xr:uid="{00000000-0005-0000-0000-000089260000}"/>
    <cellStyle name="Comma 5 4 2 2 2 2 2" xfId="28359" xr:uid="{00000000-0005-0000-0000-00008A260000}"/>
    <cellStyle name="Comma 5 4 2 2 2 2 2 2" xfId="54327" xr:uid="{00000000-0005-0000-0000-00008B260000}"/>
    <cellStyle name="Comma 5 4 2 2 2 2 3" xfId="39179" xr:uid="{00000000-0005-0000-0000-00008C260000}"/>
    <cellStyle name="Comma 5 4 2 2 2 3" xfId="21867" xr:uid="{00000000-0005-0000-0000-00008D260000}"/>
    <cellStyle name="Comma 5 4 2 2 2 3 2" xfId="47835" xr:uid="{00000000-0005-0000-0000-00008E260000}"/>
    <cellStyle name="Comma 5 4 2 2 2 4" xfId="17539" xr:uid="{00000000-0005-0000-0000-00008F260000}"/>
    <cellStyle name="Comma 5 4 2 2 2 4 2" xfId="43507" xr:uid="{00000000-0005-0000-0000-000090260000}"/>
    <cellStyle name="Comma 5 4 2 2 2 5" xfId="32687" xr:uid="{00000000-0005-0000-0000-000091260000}"/>
    <cellStyle name="Comma 5 4 2 2 2 6" xfId="59169" xr:uid="{00000000-0005-0000-0000-000092260000}"/>
    <cellStyle name="Comma 5 4 2 2 3" xfId="11047" xr:uid="{00000000-0005-0000-0000-000093260000}"/>
    <cellStyle name="Comma 5 4 2 2 3 2" xfId="26195" xr:uid="{00000000-0005-0000-0000-000094260000}"/>
    <cellStyle name="Comma 5 4 2 2 3 2 2" xfId="52163" xr:uid="{00000000-0005-0000-0000-000095260000}"/>
    <cellStyle name="Comma 5 4 2 2 3 3" xfId="37015" xr:uid="{00000000-0005-0000-0000-000096260000}"/>
    <cellStyle name="Comma 5 4 2 2 4" xfId="8883" xr:uid="{00000000-0005-0000-0000-000097260000}"/>
    <cellStyle name="Comma 5 4 2 2 4 2" xfId="24031" xr:uid="{00000000-0005-0000-0000-000098260000}"/>
    <cellStyle name="Comma 5 4 2 2 4 2 2" xfId="49999" xr:uid="{00000000-0005-0000-0000-000099260000}"/>
    <cellStyle name="Comma 5 4 2 2 4 3" xfId="34851" xr:uid="{00000000-0005-0000-0000-00009A260000}"/>
    <cellStyle name="Comma 5 4 2 2 5" xfId="19703" xr:uid="{00000000-0005-0000-0000-00009B260000}"/>
    <cellStyle name="Comma 5 4 2 2 5 2" xfId="45671" xr:uid="{00000000-0005-0000-0000-00009C260000}"/>
    <cellStyle name="Comma 5 4 2 2 6" xfId="15375" xr:uid="{00000000-0005-0000-0000-00009D260000}"/>
    <cellStyle name="Comma 5 4 2 2 6 2" xfId="41343" xr:uid="{00000000-0005-0000-0000-00009E260000}"/>
    <cellStyle name="Comma 5 4 2 2 7" xfId="4555" xr:uid="{00000000-0005-0000-0000-00009F260000}"/>
    <cellStyle name="Comma 5 4 2 2 8" xfId="30523" xr:uid="{00000000-0005-0000-0000-0000A0260000}"/>
    <cellStyle name="Comma 5 4 2 2 9" xfId="57005" xr:uid="{00000000-0005-0000-0000-0000A1260000}"/>
    <cellStyle name="Comma 5 4 2 3" xfId="5637" xr:uid="{00000000-0005-0000-0000-0000A2260000}"/>
    <cellStyle name="Comma 5 4 2 3 2" xfId="12129" xr:uid="{00000000-0005-0000-0000-0000A3260000}"/>
    <cellStyle name="Comma 5 4 2 3 2 2" xfId="27277" xr:uid="{00000000-0005-0000-0000-0000A4260000}"/>
    <cellStyle name="Comma 5 4 2 3 2 2 2" xfId="53245" xr:uid="{00000000-0005-0000-0000-0000A5260000}"/>
    <cellStyle name="Comma 5 4 2 3 2 3" xfId="38097" xr:uid="{00000000-0005-0000-0000-0000A6260000}"/>
    <cellStyle name="Comma 5 4 2 3 3" xfId="20785" xr:uid="{00000000-0005-0000-0000-0000A7260000}"/>
    <cellStyle name="Comma 5 4 2 3 3 2" xfId="46753" xr:uid="{00000000-0005-0000-0000-0000A8260000}"/>
    <cellStyle name="Comma 5 4 2 3 4" xfId="16457" xr:uid="{00000000-0005-0000-0000-0000A9260000}"/>
    <cellStyle name="Comma 5 4 2 3 4 2" xfId="42425" xr:uid="{00000000-0005-0000-0000-0000AA260000}"/>
    <cellStyle name="Comma 5 4 2 3 5" xfId="31605" xr:uid="{00000000-0005-0000-0000-0000AB260000}"/>
    <cellStyle name="Comma 5 4 2 3 6" xfId="58087" xr:uid="{00000000-0005-0000-0000-0000AC260000}"/>
    <cellStyle name="Comma 5 4 2 4" xfId="9965" xr:uid="{00000000-0005-0000-0000-0000AD260000}"/>
    <cellStyle name="Comma 5 4 2 4 2" xfId="25113" xr:uid="{00000000-0005-0000-0000-0000AE260000}"/>
    <cellStyle name="Comma 5 4 2 4 2 2" xfId="51081" xr:uid="{00000000-0005-0000-0000-0000AF260000}"/>
    <cellStyle name="Comma 5 4 2 4 3" xfId="35933" xr:uid="{00000000-0005-0000-0000-0000B0260000}"/>
    <cellStyle name="Comma 5 4 2 5" xfId="7801" xr:uid="{00000000-0005-0000-0000-0000B1260000}"/>
    <cellStyle name="Comma 5 4 2 5 2" xfId="22949" xr:uid="{00000000-0005-0000-0000-0000B2260000}"/>
    <cellStyle name="Comma 5 4 2 5 2 2" xfId="48917" xr:uid="{00000000-0005-0000-0000-0000B3260000}"/>
    <cellStyle name="Comma 5 4 2 5 3" xfId="33769" xr:uid="{00000000-0005-0000-0000-0000B4260000}"/>
    <cellStyle name="Comma 5 4 2 6" xfId="18621" xr:uid="{00000000-0005-0000-0000-0000B5260000}"/>
    <cellStyle name="Comma 5 4 2 6 2" xfId="44589" xr:uid="{00000000-0005-0000-0000-0000B6260000}"/>
    <cellStyle name="Comma 5 4 2 7" xfId="14293" xr:uid="{00000000-0005-0000-0000-0000B7260000}"/>
    <cellStyle name="Comma 5 4 2 7 2" xfId="40261" xr:uid="{00000000-0005-0000-0000-0000B8260000}"/>
    <cellStyle name="Comma 5 4 2 8" xfId="3473" xr:uid="{00000000-0005-0000-0000-0000B9260000}"/>
    <cellStyle name="Comma 5 4 2 9" xfId="29441" xr:uid="{00000000-0005-0000-0000-0000BA260000}"/>
    <cellStyle name="Comma 5 4 3" xfId="1850" xr:uid="{00000000-0005-0000-0000-0000BB260000}"/>
    <cellStyle name="Comma 5 4 3 2" xfId="6178" xr:uid="{00000000-0005-0000-0000-0000BC260000}"/>
    <cellStyle name="Comma 5 4 3 2 2" xfId="12670" xr:uid="{00000000-0005-0000-0000-0000BD260000}"/>
    <cellStyle name="Comma 5 4 3 2 2 2" xfId="27818" xr:uid="{00000000-0005-0000-0000-0000BE260000}"/>
    <cellStyle name="Comma 5 4 3 2 2 2 2" xfId="53786" xr:uid="{00000000-0005-0000-0000-0000BF260000}"/>
    <cellStyle name="Comma 5 4 3 2 2 3" xfId="38638" xr:uid="{00000000-0005-0000-0000-0000C0260000}"/>
    <cellStyle name="Comma 5 4 3 2 3" xfId="21326" xr:uid="{00000000-0005-0000-0000-0000C1260000}"/>
    <cellStyle name="Comma 5 4 3 2 3 2" xfId="47294" xr:uid="{00000000-0005-0000-0000-0000C2260000}"/>
    <cellStyle name="Comma 5 4 3 2 4" xfId="16998" xr:uid="{00000000-0005-0000-0000-0000C3260000}"/>
    <cellStyle name="Comma 5 4 3 2 4 2" xfId="42966" xr:uid="{00000000-0005-0000-0000-0000C4260000}"/>
    <cellStyle name="Comma 5 4 3 2 5" xfId="32146" xr:uid="{00000000-0005-0000-0000-0000C5260000}"/>
    <cellStyle name="Comma 5 4 3 2 6" xfId="58628" xr:uid="{00000000-0005-0000-0000-0000C6260000}"/>
    <cellStyle name="Comma 5 4 3 3" xfId="10506" xr:uid="{00000000-0005-0000-0000-0000C7260000}"/>
    <cellStyle name="Comma 5 4 3 3 2" xfId="25654" xr:uid="{00000000-0005-0000-0000-0000C8260000}"/>
    <cellStyle name="Comma 5 4 3 3 2 2" xfId="51622" xr:uid="{00000000-0005-0000-0000-0000C9260000}"/>
    <cellStyle name="Comma 5 4 3 3 3" xfId="36474" xr:uid="{00000000-0005-0000-0000-0000CA260000}"/>
    <cellStyle name="Comma 5 4 3 4" xfId="8342" xr:uid="{00000000-0005-0000-0000-0000CB260000}"/>
    <cellStyle name="Comma 5 4 3 4 2" xfId="23490" xr:uid="{00000000-0005-0000-0000-0000CC260000}"/>
    <cellStyle name="Comma 5 4 3 4 2 2" xfId="49458" xr:uid="{00000000-0005-0000-0000-0000CD260000}"/>
    <cellStyle name="Comma 5 4 3 4 3" xfId="34310" xr:uid="{00000000-0005-0000-0000-0000CE260000}"/>
    <cellStyle name="Comma 5 4 3 5" xfId="19162" xr:uid="{00000000-0005-0000-0000-0000CF260000}"/>
    <cellStyle name="Comma 5 4 3 5 2" xfId="45130" xr:uid="{00000000-0005-0000-0000-0000D0260000}"/>
    <cellStyle name="Comma 5 4 3 6" xfId="14834" xr:uid="{00000000-0005-0000-0000-0000D1260000}"/>
    <cellStyle name="Comma 5 4 3 6 2" xfId="40802" xr:uid="{00000000-0005-0000-0000-0000D2260000}"/>
    <cellStyle name="Comma 5 4 3 7" xfId="4014" xr:uid="{00000000-0005-0000-0000-0000D3260000}"/>
    <cellStyle name="Comma 5 4 3 8" xfId="29982" xr:uid="{00000000-0005-0000-0000-0000D4260000}"/>
    <cellStyle name="Comma 5 4 3 9" xfId="56464" xr:uid="{00000000-0005-0000-0000-0000D5260000}"/>
    <cellStyle name="Comma 5 4 4" xfId="5096" xr:uid="{00000000-0005-0000-0000-0000D6260000}"/>
    <cellStyle name="Comma 5 4 4 2" xfId="11588" xr:uid="{00000000-0005-0000-0000-0000D7260000}"/>
    <cellStyle name="Comma 5 4 4 2 2" xfId="26736" xr:uid="{00000000-0005-0000-0000-0000D8260000}"/>
    <cellStyle name="Comma 5 4 4 2 2 2" xfId="52704" xr:uid="{00000000-0005-0000-0000-0000D9260000}"/>
    <cellStyle name="Comma 5 4 4 2 3" xfId="37556" xr:uid="{00000000-0005-0000-0000-0000DA260000}"/>
    <cellStyle name="Comma 5 4 4 3" xfId="20244" xr:uid="{00000000-0005-0000-0000-0000DB260000}"/>
    <cellStyle name="Comma 5 4 4 3 2" xfId="46212" xr:uid="{00000000-0005-0000-0000-0000DC260000}"/>
    <cellStyle name="Comma 5 4 4 4" xfId="15916" xr:uid="{00000000-0005-0000-0000-0000DD260000}"/>
    <cellStyle name="Comma 5 4 4 4 2" xfId="41884" xr:uid="{00000000-0005-0000-0000-0000DE260000}"/>
    <cellStyle name="Comma 5 4 4 5" xfId="31064" xr:uid="{00000000-0005-0000-0000-0000DF260000}"/>
    <cellStyle name="Comma 5 4 4 6" xfId="57546" xr:uid="{00000000-0005-0000-0000-0000E0260000}"/>
    <cellStyle name="Comma 5 4 5" xfId="9424" xr:uid="{00000000-0005-0000-0000-0000E1260000}"/>
    <cellStyle name="Comma 5 4 5 2" xfId="24572" xr:uid="{00000000-0005-0000-0000-0000E2260000}"/>
    <cellStyle name="Comma 5 4 5 2 2" xfId="50540" xr:uid="{00000000-0005-0000-0000-0000E3260000}"/>
    <cellStyle name="Comma 5 4 5 3" xfId="35392" xr:uid="{00000000-0005-0000-0000-0000E4260000}"/>
    <cellStyle name="Comma 5 4 6" xfId="7260" xr:uid="{00000000-0005-0000-0000-0000E5260000}"/>
    <cellStyle name="Comma 5 4 6 2" xfId="22408" xr:uid="{00000000-0005-0000-0000-0000E6260000}"/>
    <cellStyle name="Comma 5 4 6 2 2" xfId="48376" xr:uid="{00000000-0005-0000-0000-0000E7260000}"/>
    <cellStyle name="Comma 5 4 6 3" xfId="33228" xr:uid="{00000000-0005-0000-0000-0000E8260000}"/>
    <cellStyle name="Comma 5 4 7" xfId="18080" xr:uid="{00000000-0005-0000-0000-0000E9260000}"/>
    <cellStyle name="Comma 5 4 7 2" xfId="44048" xr:uid="{00000000-0005-0000-0000-0000EA260000}"/>
    <cellStyle name="Comma 5 4 8" xfId="13752" xr:uid="{00000000-0005-0000-0000-0000EB260000}"/>
    <cellStyle name="Comma 5 4 8 2" xfId="39720" xr:uid="{00000000-0005-0000-0000-0000EC260000}"/>
    <cellStyle name="Comma 5 4 9" xfId="2932" xr:uid="{00000000-0005-0000-0000-0000ED260000}"/>
    <cellStyle name="Comma 5 5" xfId="187" xr:uid="{00000000-0005-0000-0000-0000EE260000}"/>
    <cellStyle name="Comma 5 5 10" xfId="28901" xr:uid="{00000000-0005-0000-0000-0000EF260000}"/>
    <cellStyle name="Comma 5 5 11" xfId="54863" xr:uid="{00000000-0005-0000-0000-0000F0260000}"/>
    <cellStyle name="Comma 5 5 12" xfId="55383" xr:uid="{00000000-0005-0000-0000-0000F1260000}"/>
    <cellStyle name="Comma 5 5 13" xfId="843" xr:uid="{00000000-0005-0000-0000-0000F2260000}"/>
    <cellStyle name="Comma 5 5 2" xfId="1310" xr:uid="{00000000-0005-0000-0000-0000F3260000}"/>
    <cellStyle name="Comma 5 5 2 10" xfId="55924" xr:uid="{00000000-0005-0000-0000-0000F4260000}"/>
    <cellStyle name="Comma 5 5 2 2" xfId="2392" xr:uid="{00000000-0005-0000-0000-0000F5260000}"/>
    <cellStyle name="Comma 5 5 2 2 2" xfId="6720" xr:uid="{00000000-0005-0000-0000-0000F6260000}"/>
    <cellStyle name="Comma 5 5 2 2 2 2" xfId="13212" xr:uid="{00000000-0005-0000-0000-0000F7260000}"/>
    <cellStyle name="Comma 5 5 2 2 2 2 2" xfId="28360" xr:uid="{00000000-0005-0000-0000-0000F8260000}"/>
    <cellStyle name="Comma 5 5 2 2 2 2 2 2" xfId="54328" xr:uid="{00000000-0005-0000-0000-0000F9260000}"/>
    <cellStyle name="Comma 5 5 2 2 2 2 3" xfId="39180" xr:uid="{00000000-0005-0000-0000-0000FA260000}"/>
    <cellStyle name="Comma 5 5 2 2 2 3" xfId="21868" xr:uid="{00000000-0005-0000-0000-0000FB260000}"/>
    <cellStyle name="Comma 5 5 2 2 2 3 2" xfId="47836" xr:uid="{00000000-0005-0000-0000-0000FC260000}"/>
    <cellStyle name="Comma 5 5 2 2 2 4" xfId="17540" xr:uid="{00000000-0005-0000-0000-0000FD260000}"/>
    <cellStyle name="Comma 5 5 2 2 2 4 2" xfId="43508" xr:uid="{00000000-0005-0000-0000-0000FE260000}"/>
    <cellStyle name="Comma 5 5 2 2 2 5" xfId="32688" xr:uid="{00000000-0005-0000-0000-0000FF260000}"/>
    <cellStyle name="Comma 5 5 2 2 2 6" xfId="59170" xr:uid="{00000000-0005-0000-0000-000000270000}"/>
    <cellStyle name="Comma 5 5 2 2 3" xfId="11048" xr:uid="{00000000-0005-0000-0000-000001270000}"/>
    <cellStyle name="Comma 5 5 2 2 3 2" xfId="26196" xr:uid="{00000000-0005-0000-0000-000002270000}"/>
    <cellStyle name="Comma 5 5 2 2 3 2 2" xfId="52164" xr:uid="{00000000-0005-0000-0000-000003270000}"/>
    <cellStyle name="Comma 5 5 2 2 3 3" xfId="37016" xr:uid="{00000000-0005-0000-0000-000004270000}"/>
    <cellStyle name="Comma 5 5 2 2 4" xfId="8884" xr:uid="{00000000-0005-0000-0000-000005270000}"/>
    <cellStyle name="Comma 5 5 2 2 4 2" xfId="24032" xr:uid="{00000000-0005-0000-0000-000006270000}"/>
    <cellStyle name="Comma 5 5 2 2 4 2 2" xfId="50000" xr:uid="{00000000-0005-0000-0000-000007270000}"/>
    <cellStyle name="Comma 5 5 2 2 4 3" xfId="34852" xr:uid="{00000000-0005-0000-0000-000008270000}"/>
    <cellStyle name="Comma 5 5 2 2 5" xfId="19704" xr:uid="{00000000-0005-0000-0000-000009270000}"/>
    <cellStyle name="Comma 5 5 2 2 5 2" xfId="45672" xr:uid="{00000000-0005-0000-0000-00000A270000}"/>
    <cellStyle name="Comma 5 5 2 2 6" xfId="15376" xr:uid="{00000000-0005-0000-0000-00000B270000}"/>
    <cellStyle name="Comma 5 5 2 2 6 2" xfId="41344" xr:uid="{00000000-0005-0000-0000-00000C270000}"/>
    <cellStyle name="Comma 5 5 2 2 7" xfId="4556" xr:uid="{00000000-0005-0000-0000-00000D270000}"/>
    <cellStyle name="Comma 5 5 2 2 8" xfId="30524" xr:uid="{00000000-0005-0000-0000-00000E270000}"/>
    <cellStyle name="Comma 5 5 2 2 9" xfId="57006" xr:uid="{00000000-0005-0000-0000-00000F270000}"/>
    <cellStyle name="Comma 5 5 2 3" xfId="5638" xr:uid="{00000000-0005-0000-0000-000010270000}"/>
    <cellStyle name="Comma 5 5 2 3 2" xfId="12130" xr:uid="{00000000-0005-0000-0000-000011270000}"/>
    <cellStyle name="Comma 5 5 2 3 2 2" xfId="27278" xr:uid="{00000000-0005-0000-0000-000012270000}"/>
    <cellStyle name="Comma 5 5 2 3 2 2 2" xfId="53246" xr:uid="{00000000-0005-0000-0000-000013270000}"/>
    <cellStyle name="Comma 5 5 2 3 2 3" xfId="38098" xr:uid="{00000000-0005-0000-0000-000014270000}"/>
    <cellStyle name="Comma 5 5 2 3 3" xfId="20786" xr:uid="{00000000-0005-0000-0000-000015270000}"/>
    <cellStyle name="Comma 5 5 2 3 3 2" xfId="46754" xr:uid="{00000000-0005-0000-0000-000016270000}"/>
    <cellStyle name="Comma 5 5 2 3 4" xfId="16458" xr:uid="{00000000-0005-0000-0000-000017270000}"/>
    <cellStyle name="Comma 5 5 2 3 4 2" xfId="42426" xr:uid="{00000000-0005-0000-0000-000018270000}"/>
    <cellStyle name="Comma 5 5 2 3 5" xfId="31606" xr:uid="{00000000-0005-0000-0000-000019270000}"/>
    <cellStyle name="Comma 5 5 2 3 6" xfId="58088" xr:uid="{00000000-0005-0000-0000-00001A270000}"/>
    <cellStyle name="Comma 5 5 2 4" xfId="9966" xr:uid="{00000000-0005-0000-0000-00001B270000}"/>
    <cellStyle name="Comma 5 5 2 4 2" xfId="25114" xr:uid="{00000000-0005-0000-0000-00001C270000}"/>
    <cellStyle name="Comma 5 5 2 4 2 2" xfId="51082" xr:uid="{00000000-0005-0000-0000-00001D270000}"/>
    <cellStyle name="Comma 5 5 2 4 3" xfId="35934" xr:uid="{00000000-0005-0000-0000-00001E270000}"/>
    <cellStyle name="Comma 5 5 2 5" xfId="7802" xr:uid="{00000000-0005-0000-0000-00001F270000}"/>
    <cellStyle name="Comma 5 5 2 5 2" xfId="22950" xr:uid="{00000000-0005-0000-0000-000020270000}"/>
    <cellStyle name="Comma 5 5 2 5 2 2" xfId="48918" xr:uid="{00000000-0005-0000-0000-000021270000}"/>
    <cellStyle name="Comma 5 5 2 5 3" xfId="33770" xr:uid="{00000000-0005-0000-0000-000022270000}"/>
    <cellStyle name="Comma 5 5 2 6" xfId="18622" xr:uid="{00000000-0005-0000-0000-000023270000}"/>
    <cellStyle name="Comma 5 5 2 6 2" xfId="44590" xr:uid="{00000000-0005-0000-0000-000024270000}"/>
    <cellStyle name="Comma 5 5 2 7" xfId="14294" xr:uid="{00000000-0005-0000-0000-000025270000}"/>
    <cellStyle name="Comma 5 5 2 7 2" xfId="40262" xr:uid="{00000000-0005-0000-0000-000026270000}"/>
    <cellStyle name="Comma 5 5 2 8" xfId="3474" xr:uid="{00000000-0005-0000-0000-000027270000}"/>
    <cellStyle name="Comma 5 5 2 9" xfId="29442" xr:uid="{00000000-0005-0000-0000-000028270000}"/>
    <cellStyle name="Comma 5 5 3" xfId="1851" xr:uid="{00000000-0005-0000-0000-000029270000}"/>
    <cellStyle name="Comma 5 5 3 2" xfId="6179" xr:uid="{00000000-0005-0000-0000-00002A270000}"/>
    <cellStyle name="Comma 5 5 3 2 2" xfId="12671" xr:uid="{00000000-0005-0000-0000-00002B270000}"/>
    <cellStyle name="Comma 5 5 3 2 2 2" xfId="27819" xr:uid="{00000000-0005-0000-0000-00002C270000}"/>
    <cellStyle name="Comma 5 5 3 2 2 2 2" xfId="53787" xr:uid="{00000000-0005-0000-0000-00002D270000}"/>
    <cellStyle name="Comma 5 5 3 2 2 3" xfId="38639" xr:uid="{00000000-0005-0000-0000-00002E270000}"/>
    <cellStyle name="Comma 5 5 3 2 3" xfId="21327" xr:uid="{00000000-0005-0000-0000-00002F270000}"/>
    <cellStyle name="Comma 5 5 3 2 3 2" xfId="47295" xr:uid="{00000000-0005-0000-0000-000030270000}"/>
    <cellStyle name="Comma 5 5 3 2 4" xfId="16999" xr:uid="{00000000-0005-0000-0000-000031270000}"/>
    <cellStyle name="Comma 5 5 3 2 4 2" xfId="42967" xr:uid="{00000000-0005-0000-0000-000032270000}"/>
    <cellStyle name="Comma 5 5 3 2 5" xfId="32147" xr:uid="{00000000-0005-0000-0000-000033270000}"/>
    <cellStyle name="Comma 5 5 3 2 6" xfId="58629" xr:uid="{00000000-0005-0000-0000-000034270000}"/>
    <cellStyle name="Comma 5 5 3 3" xfId="10507" xr:uid="{00000000-0005-0000-0000-000035270000}"/>
    <cellStyle name="Comma 5 5 3 3 2" xfId="25655" xr:uid="{00000000-0005-0000-0000-000036270000}"/>
    <cellStyle name="Comma 5 5 3 3 2 2" xfId="51623" xr:uid="{00000000-0005-0000-0000-000037270000}"/>
    <cellStyle name="Comma 5 5 3 3 3" xfId="36475" xr:uid="{00000000-0005-0000-0000-000038270000}"/>
    <cellStyle name="Comma 5 5 3 4" xfId="8343" xr:uid="{00000000-0005-0000-0000-000039270000}"/>
    <cellStyle name="Comma 5 5 3 4 2" xfId="23491" xr:uid="{00000000-0005-0000-0000-00003A270000}"/>
    <cellStyle name="Comma 5 5 3 4 2 2" xfId="49459" xr:uid="{00000000-0005-0000-0000-00003B270000}"/>
    <cellStyle name="Comma 5 5 3 4 3" xfId="34311" xr:uid="{00000000-0005-0000-0000-00003C270000}"/>
    <cellStyle name="Comma 5 5 3 5" xfId="19163" xr:uid="{00000000-0005-0000-0000-00003D270000}"/>
    <cellStyle name="Comma 5 5 3 5 2" xfId="45131" xr:uid="{00000000-0005-0000-0000-00003E270000}"/>
    <cellStyle name="Comma 5 5 3 6" xfId="14835" xr:uid="{00000000-0005-0000-0000-00003F270000}"/>
    <cellStyle name="Comma 5 5 3 6 2" xfId="40803" xr:uid="{00000000-0005-0000-0000-000040270000}"/>
    <cellStyle name="Comma 5 5 3 7" xfId="4015" xr:uid="{00000000-0005-0000-0000-000041270000}"/>
    <cellStyle name="Comma 5 5 3 8" xfId="29983" xr:uid="{00000000-0005-0000-0000-000042270000}"/>
    <cellStyle name="Comma 5 5 3 9" xfId="56465" xr:uid="{00000000-0005-0000-0000-000043270000}"/>
    <cellStyle name="Comma 5 5 4" xfId="5097" xr:uid="{00000000-0005-0000-0000-000044270000}"/>
    <cellStyle name="Comma 5 5 4 2" xfId="11589" xr:uid="{00000000-0005-0000-0000-000045270000}"/>
    <cellStyle name="Comma 5 5 4 2 2" xfId="26737" xr:uid="{00000000-0005-0000-0000-000046270000}"/>
    <cellStyle name="Comma 5 5 4 2 2 2" xfId="52705" xr:uid="{00000000-0005-0000-0000-000047270000}"/>
    <cellStyle name="Comma 5 5 4 2 3" xfId="37557" xr:uid="{00000000-0005-0000-0000-000048270000}"/>
    <cellStyle name="Comma 5 5 4 3" xfId="20245" xr:uid="{00000000-0005-0000-0000-000049270000}"/>
    <cellStyle name="Comma 5 5 4 3 2" xfId="46213" xr:uid="{00000000-0005-0000-0000-00004A270000}"/>
    <cellStyle name="Comma 5 5 4 4" xfId="15917" xr:uid="{00000000-0005-0000-0000-00004B270000}"/>
    <cellStyle name="Comma 5 5 4 4 2" xfId="41885" xr:uid="{00000000-0005-0000-0000-00004C270000}"/>
    <cellStyle name="Comma 5 5 4 5" xfId="31065" xr:uid="{00000000-0005-0000-0000-00004D270000}"/>
    <cellStyle name="Comma 5 5 4 6" xfId="57547" xr:uid="{00000000-0005-0000-0000-00004E270000}"/>
    <cellStyle name="Comma 5 5 5" xfId="9425" xr:uid="{00000000-0005-0000-0000-00004F270000}"/>
    <cellStyle name="Comma 5 5 5 2" xfId="24573" xr:uid="{00000000-0005-0000-0000-000050270000}"/>
    <cellStyle name="Comma 5 5 5 2 2" xfId="50541" xr:uid="{00000000-0005-0000-0000-000051270000}"/>
    <cellStyle name="Comma 5 5 5 3" xfId="35393" xr:uid="{00000000-0005-0000-0000-000052270000}"/>
    <cellStyle name="Comma 5 5 6" xfId="7261" xr:uid="{00000000-0005-0000-0000-000053270000}"/>
    <cellStyle name="Comma 5 5 6 2" xfId="22409" xr:uid="{00000000-0005-0000-0000-000054270000}"/>
    <cellStyle name="Comma 5 5 6 2 2" xfId="48377" xr:uid="{00000000-0005-0000-0000-000055270000}"/>
    <cellStyle name="Comma 5 5 6 3" xfId="33229" xr:uid="{00000000-0005-0000-0000-000056270000}"/>
    <cellStyle name="Comma 5 5 7" xfId="18081" xr:uid="{00000000-0005-0000-0000-000057270000}"/>
    <cellStyle name="Comma 5 5 7 2" xfId="44049" xr:uid="{00000000-0005-0000-0000-000058270000}"/>
    <cellStyle name="Comma 5 5 8" xfId="13753" xr:uid="{00000000-0005-0000-0000-000059270000}"/>
    <cellStyle name="Comma 5 5 8 2" xfId="39721" xr:uid="{00000000-0005-0000-0000-00005A270000}"/>
    <cellStyle name="Comma 5 5 9" xfId="2933" xr:uid="{00000000-0005-0000-0000-00005B270000}"/>
    <cellStyle name="Comma 5 6" xfId="188" xr:uid="{00000000-0005-0000-0000-00005C270000}"/>
    <cellStyle name="Comma 5 6 10" xfId="28902" xr:uid="{00000000-0005-0000-0000-00005D270000}"/>
    <cellStyle name="Comma 5 6 11" xfId="54864" xr:uid="{00000000-0005-0000-0000-00005E270000}"/>
    <cellStyle name="Comma 5 6 12" xfId="55384" xr:uid="{00000000-0005-0000-0000-00005F270000}"/>
    <cellStyle name="Comma 5 6 13" xfId="883" xr:uid="{00000000-0005-0000-0000-000060270000}"/>
    <cellStyle name="Comma 5 6 2" xfId="1311" xr:uid="{00000000-0005-0000-0000-000061270000}"/>
    <cellStyle name="Comma 5 6 2 10" xfId="55925" xr:uid="{00000000-0005-0000-0000-000062270000}"/>
    <cellStyle name="Comma 5 6 2 2" xfId="2393" xr:uid="{00000000-0005-0000-0000-000063270000}"/>
    <cellStyle name="Comma 5 6 2 2 2" xfId="6721" xr:uid="{00000000-0005-0000-0000-000064270000}"/>
    <cellStyle name="Comma 5 6 2 2 2 2" xfId="13213" xr:uid="{00000000-0005-0000-0000-000065270000}"/>
    <cellStyle name="Comma 5 6 2 2 2 2 2" xfId="28361" xr:uid="{00000000-0005-0000-0000-000066270000}"/>
    <cellStyle name="Comma 5 6 2 2 2 2 2 2" xfId="54329" xr:uid="{00000000-0005-0000-0000-000067270000}"/>
    <cellStyle name="Comma 5 6 2 2 2 2 3" xfId="39181" xr:uid="{00000000-0005-0000-0000-000068270000}"/>
    <cellStyle name="Comma 5 6 2 2 2 3" xfId="21869" xr:uid="{00000000-0005-0000-0000-000069270000}"/>
    <cellStyle name="Comma 5 6 2 2 2 3 2" xfId="47837" xr:uid="{00000000-0005-0000-0000-00006A270000}"/>
    <cellStyle name="Comma 5 6 2 2 2 4" xfId="17541" xr:uid="{00000000-0005-0000-0000-00006B270000}"/>
    <cellStyle name="Comma 5 6 2 2 2 4 2" xfId="43509" xr:uid="{00000000-0005-0000-0000-00006C270000}"/>
    <cellStyle name="Comma 5 6 2 2 2 5" xfId="32689" xr:uid="{00000000-0005-0000-0000-00006D270000}"/>
    <cellStyle name="Comma 5 6 2 2 2 6" xfId="59171" xr:uid="{00000000-0005-0000-0000-00006E270000}"/>
    <cellStyle name="Comma 5 6 2 2 3" xfId="11049" xr:uid="{00000000-0005-0000-0000-00006F270000}"/>
    <cellStyle name="Comma 5 6 2 2 3 2" xfId="26197" xr:uid="{00000000-0005-0000-0000-000070270000}"/>
    <cellStyle name="Comma 5 6 2 2 3 2 2" xfId="52165" xr:uid="{00000000-0005-0000-0000-000071270000}"/>
    <cellStyle name="Comma 5 6 2 2 3 3" xfId="37017" xr:uid="{00000000-0005-0000-0000-000072270000}"/>
    <cellStyle name="Comma 5 6 2 2 4" xfId="8885" xr:uid="{00000000-0005-0000-0000-000073270000}"/>
    <cellStyle name="Comma 5 6 2 2 4 2" xfId="24033" xr:uid="{00000000-0005-0000-0000-000074270000}"/>
    <cellStyle name="Comma 5 6 2 2 4 2 2" xfId="50001" xr:uid="{00000000-0005-0000-0000-000075270000}"/>
    <cellStyle name="Comma 5 6 2 2 4 3" xfId="34853" xr:uid="{00000000-0005-0000-0000-000076270000}"/>
    <cellStyle name="Comma 5 6 2 2 5" xfId="19705" xr:uid="{00000000-0005-0000-0000-000077270000}"/>
    <cellStyle name="Comma 5 6 2 2 5 2" xfId="45673" xr:uid="{00000000-0005-0000-0000-000078270000}"/>
    <cellStyle name="Comma 5 6 2 2 6" xfId="15377" xr:uid="{00000000-0005-0000-0000-000079270000}"/>
    <cellStyle name="Comma 5 6 2 2 6 2" xfId="41345" xr:uid="{00000000-0005-0000-0000-00007A270000}"/>
    <cellStyle name="Comma 5 6 2 2 7" xfId="4557" xr:uid="{00000000-0005-0000-0000-00007B270000}"/>
    <cellStyle name="Comma 5 6 2 2 8" xfId="30525" xr:uid="{00000000-0005-0000-0000-00007C270000}"/>
    <cellStyle name="Comma 5 6 2 2 9" xfId="57007" xr:uid="{00000000-0005-0000-0000-00007D270000}"/>
    <cellStyle name="Comma 5 6 2 3" xfId="5639" xr:uid="{00000000-0005-0000-0000-00007E270000}"/>
    <cellStyle name="Comma 5 6 2 3 2" xfId="12131" xr:uid="{00000000-0005-0000-0000-00007F270000}"/>
    <cellStyle name="Comma 5 6 2 3 2 2" xfId="27279" xr:uid="{00000000-0005-0000-0000-000080270000}"/>
    <cellStyle name="Comma 5 6 2 3 2 2 2" xfId="53247" xr:uid="{00000000-0005-0000-0000-000081270000}"/>
    <cellStyle name="Comma 5 6 2 3 2 3" xfId="38099" xr:uid="{00000000-0005-0000-0000-000082270000}"/>
    <cellStyle name="Comma 5 6 2 3 3" xfId="20787" xr:uid="{00000000-0005-0000-0000-000083270000}"/>
    <cellStyle name="Comma 5 6 2 3 3 2" xfId="46755" xr:uid="{00000000-0005-0000-0000-000084270000}"/>
    <cellStyle name="Comma 5 6 2 3 4" xfId="16459" xr:uid="{00000000-0005-0000-0000-000085270000}"/>
    <cellStyle name="Comma 5 6 2 3 4 2" xfId="42427" xr:uid="{00000000-0005-0000-0000-000086270000}"/>
    <cellStyle name="Comma 5 6 2 3 5" xfId="31607" xr:uid="{00000000-0005-0000-0000-000087270000}"/>
    <cellStyle name="Comma 5 6 2 3 6" xfId="58089" xr:uid="{00000000-0005-0000-0000-000088270000}"/>
    <cellStyle name="Comma 5 6 2 4" xfId="9967" xr:uid="{00000000-0005-0000-0000-000089270000}"/>
    <cellStyle name="Comma 5 6 2 4 2" xfId="25115" xr:uid="{00000000-0005-0000-0000-00008A270000}"/>
    <cellStyle name="Comma 5 6 2 4 2 2" xfId="51083" xr:uid="{00000000-0005-0000-0000-00008B270000}"/>
    <cellStyle name="Comma 5 6 2 4 3" xfId="35935" xr:uid="{00000000-0005-0000-0000-00008C270000}"/>
    <cellStyle name="Comma 5 6 2 5" xfId="7803" xr:uid="{00000000-0005-0000-0000-00008D270000}"/>
    <cellStyle name="Comma 5 6 2 5 2" xfId="22951" xr:uid="{00000000-0005-0000-0000-00008E270000}"/>
    <cellStyle name="Comma 5 6 2 5 2 2" xfId="48919" xr:uid="{00000000-0005-0000-0000-00008F270000}"/>
    <cellStyle name="Comma 5 6 2 5 3" xfId="33771" xr:uid="{00000000-0005-0000-0000-000090270000}"/>
    <cellStyle name="Comma 5 6 2 6" xfId="18623" xr:uid="{00000000-0005-0000-0000-000091270000}"/>
    <cellStyle name="Comma 5 6 2 6 2" xfId="44591" xr:uid="{00000000-0005-0000-0000-000092270000}"/>
    <cellStyle name="Comma 5 6 2 7" xfId="14295" xr:uid="{00000000-0005-0000-0000-000093270000}"/>
    <cellStyle name="Comma 5 6 2 7 2" xfId="40263" xr:uid="{00000000-0005-0000-0000-000094270000}"/>
    <cellStyle name="Comma 5 6 2 8" xfId="3475" xr:uid="{00000000-0005-0000-0000-000095270000}"/>
    <cellStyle name="Comma 5 6 2 9" xfId="29443" xr:uid="{00000000-0005-0000-0000-000096270000}"/>
    <cellStyle name="Comma 5 6 3" xfId="1852" xr:uid="{00000000-0005-0000-0000-000097270000}"/>
    <cellStyle name="Comma 5 6 3 2" xfId="6180" xr:uid="{00000000-0005-0000-0000-000098270000}"/>
    <cellStyle name="Comma 5 6 3 2 2" xfId="12672" xr:uid="{00000000-0005-0000-0000-000099270000}"/>
    <cellStyle name="Comma 5 6 3 2 2 2" xfId="27820" xr:uid="{00000000-0005-0000-0000-00009A270000}"/>
    <cellStyle name="Comma 5 6 3 2 2 2 2" xfId="53788" xr:uid="{00000000-0005-0000-0000-00009B270000}"/>
    <cellStyle name="Comma 5 6 3 2 2 3" xfId="38640" xr:uid="{00000000-0005-0000-0000-00009C270000}"/>
    <cellStyle name="Comma 5 6 3 2 3" xfId="21328" xr:uid="{00000000-0005-0000-0000-00009D270000}"/>
    <cellStyle name="Comma 5 6 3 2 3 2" xfId="47296" xr:uid="{00000000-0005-0000-0000-00009E270000}"/>
    <cellStyle name="Comma 5 6 3 2 4" xfId="17000" xr:uid="{00000000-0005-0000-0000-00009F270000}"/>
    <cellStyle name="Comma 5 6 3 2 4 2" xfId="42968" xr:uid="{00000000-0005-0000-0000-0000A0270000}"/>
    <cellStyle name="Comma 5 6 3 2 5" xfId="32148" xr:uid="{00000000-0005-0000-0000-0000A1270000}"/>
    <cellStyle name="Comma 5 6 3 2 6" xfId="58630" xr:uid="{00000000-0005-0000-0000-0000A2270000}"/>
    <cellStyle name="Comma 5 6 3 3" xfId="10508" xr:uid="{00000000-0005-0000-0000-0000A3270000}"/>
    <cellStyle name="Comma 5 6 3 3 2" xfId="25656" xr:uid="{00000000-0005-0000-0000-0000A4270000}"/>
    <cellStyle name="Comma 5 6 3 3 2 2" xfId="51624" xr:uid="{00000000-0005-0000-0000-0000A5270000}"/>
    <cellStyle name="Comma 5 6 3 3 3" xfId="36476" xr:uid="{00000000-0005-0000-0000-0000A6270000}"/>
    <cellStyle name="Comma 5 6 3 4" xfId="8344" xr:uid="{00000000-0005-0000-0000-0000A7270000}"/>
    <cellStyle name="Comma 5 6 3 4 2" xfId="23492" xr:uid="{00000000-0005-0000-0000-0000A8270000}"/>
    <cellStyle name="Comma 5 6 3 4 2 2" xfId="49460" xr:uid="{00000000-0005-0000-0000-0000A9270000}"/>
    <cellStyle name="Comma 5 6 3 4 3" xfId="34312" xr:uid="{00000000-0005-0000-0000-0000AA270000}"/>
    <cellStyle name="Comma 5 6 3 5" xfId="19164" xr:uid="{00000000-0005-0000-0000-0000AB270000}"/>
    <cellStyle name="Comma 5 6 3 5 2" xfId="45132" xr:uid="{00000000-0005-0000-0000-0000AC270000}"/>
    <cellStyle name="Comma 5 6 3 6" xfId="14836" xr:uid="{00000000-0005-0000-0000-0000AD270000}"/>
    <cellStyle name="Comma 5 6 3 6 2" xfId="40804" xr:uid="{00000000-0005-0000-0000-0000AE270000}"/>
    <cellStyle name="Comma 5 6 3 7" xfId="4016" xr:uid="{00000000-0005-0000-0000-0000AF270000}"/>
    <cellStyle name="Comma 5 6 3 8" xfId="29984" xr:uid="{00000000-0005-0000-0000-0000B0270000}"/>
    <cellStyle name="Comma 5 6 3 9" xfId="56466" xr:uid="{00000000-0005-0000-0000-0000B1270000}"/>
    <cellStyle name="Comma 5 6 4" xfId="5098" xr:uid="{00000000-0005-0000-0000-0000B2270000}"/>
    <cellStyle name="Comma 5 6 4 2" xfId="11590" xr:uid="{00000000-0005-0000-0000-0000B3270000}"/>
    <cellStyle name="Comma 5 6 4 2 2" xfId="26738" xr:uid="{00000000-0005-0000-0000-0000B4270000}"/>
    <cellStyle name="Comma 5 6 4 2 2 2" xfId="52706" xr:uid="{00000000-0005-0000-0000-0000B5270000}"/>
    <cellStyle name="Comma 5 6 4 2 3" xfId="37558" xr:uid="{00000000-0005-0000-0000-0000B6270000}"/>
    <cellStyle name="Comma 5 6 4 3" xfId="20246" xr:uid="{00000000-0005-0000-0000-0000B7270000}"/>
    <cellStyle name="Comma 5 6 4 3 2" xfId="46214" xr:uid="{00000000-0005-0000-0000-0000B8270000}"/>
    <cellStyle name="Comma 5 6 4 4" xfId="15918" xr:uid="{00000000-0005-0000-0000-0000B9270000}"/>
    <cellStyle name="Comma 5 6 4 4 2" xfId="41886" xr:uid="{00000000-0005-0000-0000-0000BA270000}"/>
    <cellStyle name="Comma 5 6 4 5" xfId="31066" xr:uid="{00000000-0005-0000-0000-0000BB270000}"/>
    <cellStyle name="Comma 5 6 4 6" xfId="57548" xr:uid="{00000000-0005-0000-0000-0000BC270000}"/>
    <cellStyle name="Comma 5 6 5" xfId="9426" xr:uid="{00000000-0005-0000-0000-0000BD270000}"/>
    <cellStyle name="Comma 5 6 5 2" xfId="24574" xr:uid="{00000000-0005-0000-0000-0000BE270000}"/>
    <cellStyle name="Comma 5 6 5 2 2" xfId="50542" xr:uid="{00000000-0005-0000-0000-0000BF270000}"/>
    <cellStyle name="Comma 5 6 5 3" xfId="35394" xr:uid="{00000000-0005-0000-0000-0000C0270000}"/>
    <cellStyle name="Comma 5 6 6" xfId="7262" xr:uid="{00000000-0005-0000-0000-0000C1270000}"/>
    <cellStyle name="Comma 5 6 6 2" xfId="22410" xr:uid="{00000000-0005-0000-0000-0000C2270000}"/>
    <cellStyle name="Comma 5 6 6 2 2" xfId="48378" xr:uid="{00000000-0005-0000-0000-0000C3270000}"/>
    <cellStyle name="Comma 5 6 6 3" xfId="33230" xr:uid="{00000000-0005-0000-0000-0000C4270000}"/>
    <cellStyle name="Comma 5 6 7" xfId="18082" xr:uid="{00000000-0005-0000-0000-0000C5270000}"/>
    <cellStyle name="Comma 5 6 7 2" xfId="44050" xr:uid="{00000000-0005-0000-0000-0000C6270000}"/>
    <cellStyle name="Comma 5 6 8" xfId="13754" xr:uid="{00000000-0005-0000-0000-0000C7270000}"/>
    <cellStyle name="Comma 5 6 8 2" xfId="39722" xr:uid="{00000000-0005-0000-0000-0000C8270000}"/>
    <cellStyle name="Comma 5 6 9" xfId="2934" xr:uid="{00000000-0005-0000-0000-0000C9270000}"/>
    <cellStyle name="Comma 5 7" xfId="189" xr:uid="{00000000-0005-0000-0000-0000CA270000}"/>
    <cellStyle name="Comma 5 7 10" xfId="28903" xr:uid="{00000000-0005-0000-0000-0000CB270000}"/>
    <cellStyle name="Comma 5 7 11" xfId="54865" xr:uid="{00000000-0005-0000-0000-0000CC270000}"/>
    <cellStyle name="Comma 5 7 12" xfId="55385" xr:uid="{00000000-0005-0000-0000-0000CD270000}"/>
    <cellStyle name="Comma 5 7 13" xfId="923" xr:uid="{00000000-0005-0000-0000-0000CE270000}"/>
    <cellStyle name="Comma 5 7 2" xfId="1312" xr:uid="{00000000-0005-0000-0000-0000CF270000}"/>
    <cellStyle name="Comma 5 7 2 10" xfId="55926" xr:uid="{00000000-0005-0000-0000-0000D0270000}"/>
    <cellStyle name="Comma 5 7 2 2" xfId="2394" xr:uid="{00000000-0005-0000-0000-0000D1270000}"/>
    <cellStyle name="Comma 5 7 2 2 2" xfId="6722" xr:uid="{00000000-0005-0000-0000-0000D2270000}"/>
    <cellStyle name="Comma 5 7 2 2 2 2" xfId="13214" xr:uid="{00000000-0005-0000-0000-0000D3270000}"/>
    <cellStyle name="Comma 5 7 2 2 2 2 2" xfId="28362" xr:uid="{00000000-0005-0000-0000-0000D4270000}"/>
    <cellStyle name="Comma 5 7 2 2 2 2 2 2" xfId="54330" xr:uid="{00000000-0005-0000-0000-0000D5270000}"/>
    <cellStyle name="Comma 5 7 2 2 2 2 3" xfId="39182" xr:uid="{00000000-0005-0000-0000-0000D6270000}"/>
    <cellStyle name="Comma 5 7 2 2 2 3" xfId="21870" xr:uid="{00000000-0005-0000-0000-0000D7270000}"/>
    <cellStyle name="Comma 5 7 2 2 2 3 2" xfId="47838" xr:uid="{00000000-0005-0000-0000-0000D8270000}"/>
    <cellStyle name="Comma 5 7 2 2 2 4" xfId="17542" xr:uid="{00000000-0005-0000-0000-0000D9270000}"/>
    <cellStyle name="Comma 5 7 2 2 2 4 2" xfId="43510" xr:uid="{00000000-0005-0000-0000-0000DA270000}"/>
    <cellStyle name="Comma 5 7 2 2 2 5" xfId="32690" xr:uid="{00000000-0005-0000-0000-0000DB270000}"/>
    <cellStyle name="Comma 5 7 2 2 2 6" xfId="59172" xr:uid="{00000000-0005-0000-0000-0000DC270000}"/>
    <cellStyle name="Comma 5 7 2 2 3" xfId="11050" xr:uid="{00000000-0005-0000-0000-0000DD270000}"/>
    <cellStyle name="Comma 5 7 2 2 3 2" xfId="26198" xr:uid="{00000000-0005-0000-0000-0000DE270000}"/>
    <cellStyle name="Comma 5 7 2 2 3 2 2" xfId="52166" xr:uid="{00000000-0005-0000-0000-0000DF270000}"/>
    <cellStyle name="Comma 5 7 2 2 3 3" xfId="37018" xr:uid="{00000000-0005-0000-0000-0000E0270000}"/>
    <cellStyle name="Comma 5 7 2 2 4" xfId="8886" xr:uid="{00000000-0005-0000-0000-0000E1270000}"/>
    <cellStyle name="Comma 5 7 2 2 4 2" xfId="24034" xr:uid="{00000000-0005-0000-0000-0000E2270000}"/>
    <cellStyle name="Comma 5 7 2 2 4 2 2" xfId="50002" xr:uid="{00000000-0005-0000-0000-0000E3270000}"/>
    <cellStyle name="Comma 5 7 2 2 4 3" xfId="34854" xr:uid="{00000000-0005-0000-0000-0000E4270000}"/>
    <cellStyle name="Comma 5 7 2 2 5" xfId="19706" xr:uid="{00000000-0005-0000-0000-0000E5270000}"/>
    <cellStyle name="Comma 5 7 2 2 5 2" xfId="45674" xr:uid="{00000000-0005-0000-0000-0000E6270000}"/>
    <cellStyle name="Comma 5 7 2 2 6" xfId="15378" xr:uid="{00000000-0005-0000-0000-0000E7270000}"/>
    <cellStyle name="Comma 5 7 2 2 6 2" xfId="41346" xr:uid="{00000000-0005-0000-0000-0000E8270000}"/>
    <cellStyle name="Comma 5 7 2 2 7" xfId="4558" xr:uid="{00000000-0005-0000-0000-0000E9270000}"/>
    <cellStyle name="Comma 5 7 2 2 8" xfId="30526" xr:uid="{00000000-0005-0000-0000-0000EA270000}"/>
    <cellStyle name="Comma 5 7 2 2 9" xfId="57008" xr:uid="{00000000-0005-0000-0000-0000EB270000}"/>
    <cellStyle name="Comma 5 7 2 3" xfId="5640" xr:uid="{00000000-0005-0000-0000-0000EC270000}"/>
    <cellStyle name="Comma 5 7 2 3 2" xfId="12132" xr:uid="{00000000-0005-0000-0000-0000ED270000}"/>
    <cellStyle name="Comma 5 7 2 3 2 2" xfId="27280" xr:uid="{00000000-0005-0000-0000-0000EE270000}"/>
    <cellStyle name="Comma 5 7 2 3 2 2 2" xfId="53248" xr:uid="{00000000-0005-0000-0000-0000EF270000}"/>
    <cellStyle name="Comma 5 7 2 3 2 3" xfId="38100" xr:uid="{00000000-0005-0000-0000-0000F0270000}"/>
    <cellStyle name="Comma 5 7 2 3 3" xfId="20788" xr:uid="{00000000-0005-0000-0000-0000F1270000}"/>
    <cellStyle name="Comma 5 7 2 3 3 2" xfId="46756" xr:uid="{00000000-0005-0000-0000-0000F2270000}"/>
    <cellStyle name="Comma 5 7 2 3 4" xfId="16460" xr:uid="{00000000-0005-0000-0000-0000F3270000}"/>
    <cellStyle name="Comma 5 7 2 3 4 2" xfId="42428" xr:uid="{00000000-0005-0000-0000-0000F4270000}"/>
    <cellStyle name="Comma 5 7 2 3 5" xfId="31608" xr:uid="{00000000-0005-0000-0000-0000F5270000}"/>
    <cellStyle name="Comma 5 7 2 3 6" xfId="58090" xr:uid="{00000000-0005-0000-0000-0000F6270000}"/>
    <cellStyle name="Comma 5 7 2 4" xfId="9968" xr:uid="{00000000-0005-0000-0000-0000F7270000}"/>
    <cellStyle name="Comma 5 7 2 4 2" xfId="25116" xr:uid="{00000000-0005-0000-0000-0000F8270000}"/>
    <cellStyle name="Comma 5 7 2 4 2 2" xfId="51084" xr:uid="{00000000-0005-0000-0000-0000F9270000}"/>
    <cellStyle name="Comma 5 7 2 4 3" xfId="35936" xr:uid="{00000000-0005-0000-0000-0000FA270000}"/>
    <cellStyle name="Comma 5 7 2 5" xfId="7804" xr:uid="{00000000-0005-0000-0000-0000FB270000}"/>
    <cellStyle name="Comma 5 7 2 5 2" xfId="22952" xr:uid="{00000000-0005-0000-0000-0000FC270000}"/>
    <cellStyle name="Comma 5 7 2 5 2 2" xfId="48920" xr:uid="{00000000-0005-0000-0000-0000FD270000}"/>
    <cellStyle name="Comma 5 7 2 5 3" xfId="33772" xr:uid="{00000000-0005-0000-0000-0000FE270000}"/>
    <cellStyle name="Comma 5 7 2 6" xfId="18624" xr:uid="{00000000-0005-0000-0000-0000FF270000}"/>
    <cellStyle name="Comma 5 7 2 6 2" xfId="44592" xr:uid="{00000000-0005-0000-0000-000000280000}"/>
    <cellStyle name="Comma 5 7 2 7" xfId="14296" xr:uid="{00000000-0005-0000-0000-000001280000}"/>
    <cellStyle name="Comma 5 7 2 7 2" xfId="40264" xr:uid="{00000000-0005-0000-0000-000002280000}"/>
    <cellStyle name="Comma 5 7 2 8" xfId="3476" xr:uid="{00000000-0005-0000-0000-000003280000}"/>
    <cellStyle name="Comma 5 7 2 9" xfId="29444" xr:uid="{00000000-0005-0000-0000-000004280000}"/>
    <cellStyle name="Comma 5 7 3" xfId="1853" xr:uid="{00000000-0005-0000-0000-000005280000}"/>
    <cellStyle name="Comma 5 7 3 2" xfId="6181" xr:uid="{00000000-0005-0000-0000-000006280000}"/>
    <cellStyle name="Comma 5 7 3 2 2" xfId="12673" xr:uid="{00000000-0005-0000-0000-000007280000}"/>
    <cellStyle name="Comma 5 7 3 2 2 2" xfId="27821" xr:uid="{00000000-0005-0000-0000-000008280000}"/>
    <cellStyle name="Comma 5 7 3 2 2 2 2" xfId="53789" xr:uid="{00000000-0005-0000-0000-000009280000}"/>
    <cellStyle name="Comma 5 7 3 2 2 3" xfId="38641" xr:uid="{00000000-0005-0000-0000-00000A280000}"/>
    <cellStyle name="Comma 5 7 3 2 3" xfId="21329" xr:uid="{00000000-0005-0000-0000-00000B280000}"/>
    <cellStyle name="Comma 5 7 3 2 3 2" xfId="47297" xr:uid="{00000000-0005-0000-0000-00000C280000}"/>
    <cellStyle name="Comma 5 7 3 2 4" xfId="17001" xr:uid="{00000000-0005-0000-0000-00000D280000}"/>
    <cellStyle name="Comma 5 7 3 2 4 2" xfId="42969" xr:uid="{00000000-0005-0000-0000-00000E280000}"/>
    <cellStyle name="Comma 5 7 3 2 5" xfId="32149" xr:uid="{00000000-0005-0000-0000-00000F280000}"/>
    <cellStyle name="Comma 5 7 3 2 6" xfId="58631" xr:uid="{00000000-0005-0000-0000-000010280000}"/>
    <cellStyle name="Comma 5 7 3 3" xfId="10509" xr:uid="{00000000-0005-0000-0000-000011280000}"/>
    <cellStyle name="Comma 5 7 3 3 2" xfId="25657" xr:uid="{00000000-0005-0000-0000-000012280000}"/>
    <cellStyle name="Comma 5 7 3 3 2 2" xfId="51625" xr:uid="{00000000-0005-0000-0000-000013280000}"/>
    <cellStyle name="Comma 5 7 3 3 3" xfId="36477" xr:uid="{00000000-0005-0000-0000-000014280000}"/>
    <cellStyle name="Comma 5 7 3 4" xfId="8345" xr:uid="{00000000-0005-0000-0000-000015280000}"/>
    <cellStyle name="Comma 5 7 3 4 2" xfId="23493" xr:uid="{00000000-0005-0000-0000-000016280000}"/>
    <cellStyle name="Comma 5 7 3 4 2 2" xfId="49461" xr:uid="{00000000-0005-0000-0000-000017280000}"/>
    <cellStyle name="Comma 5 7 3 4 3" xfId="34313" xr:uid="{00000000-0005-0000-0000-000018280000}"/>
    <cellStyle name="Comma 5 7 3 5" xfId="19165" xr:uid="{00000000-0005-0000-0000-000019280000}"/>
    <cellStyle name="Comma 5 7 3 5 2" xfId="45133" xr:uid="{00000000-0005-0000-0000-00001A280000}"/>
    <cellStyle name="Comma 5 7 3 6" xfId="14837" xr:uid="{00000000-0005-0000-0000-00001B280000}"/>
    <cellStyle name="Comma 5 7 3 6 2" xfId="40805" xr:uid="{00000000-0005-0000-0000-00001C280000}"/>
    <cellStyle name="Comma 5 7 3 7" xfId="4017" xr:uid="{00000000-0005-0000-0000-00001D280000}"/>
    <cellStyle name="Comma 5 7 3 8" xfId="29985" xr:uid="{00000000-0005-0000-0000-00001E280000}"/>
    <cellStyle name="Comma 5 7 3 9" xfId="56467" xr:uid="{00000000-0005-0000-0000-00001F280000}"/>
    <cellStyle name="Comma 5 7 4" xfId="5099" xr:uid="{00000000-0005-0000-0000-000020280000}"/>
    <cellStyle name="Comma 5 7 4 2" xfId="11591" xr:uid="{00000000-0005-0000-0000-000021280000}"/>
    <cellStyle name="Comma 5 7 4 2 2" xfId="26739" xr:uid="{00000000-0005-0000-0000-000022280000}"/>
    <cellStyle name="Comma 5 7 4 2 2 2" xfId="52707" xr:uid="{00000000-0005-0000-0000-000023280000}"/>
    <cellStyle name="Comma 5 7 4 2 3" xfId="37559" xr:uid="{00000000-0005-0000-0000-000024280000}"/>
    <cellStyle name="Comma 5 7 4 3" xfId="20247" xr:uid="{00000000-0005-0000-0000-000025280000}"/>
    <cellStyle name="Comma 5 7 4 3 2" xfId="46215" xr:uid="{00000000-0005-0000-0000-000026280000}"/>
    <cellStyle name="Comma 5 7 4 4" xfId="15919" xr:uid="{00000000-0005-0000-0000-000027280000}"/>
    <cellStyle name="Comma 5 7 4 4 2" xfId="41887" xr:uid="{00000000-0005-0000-0000-000028280000}"/>
    <cellStyle name="Comma 5 7 4 5" xfId="31067" xr:uid="{00000000-0005-0000-0000-000029280000}"/>
    <cellStyle name="Comma 5 7 4 6" xfId="57549" xr:uid="{00000000-0005-0000-0000-00002A280000}"/>
    <cellStyle name="Comma 5 7 5" xfId="9427" xr:uid="{00000000-0005-0000-0000-00002B280000}"/>
    <cellStyle name="Comma 5 7 5 2" xfId="24575" xr:uid="{00000000-0005-0000-0000-00002C280000}"/>
    <cellStyle name="Comma 5 7 5 2 2" xfId="50543" xr:uid="{00000000-0005-0000-0000-00002D280000}"/>
    <cellStyle name="Comma 5 7 5 3" xfId="35395" xr:uid="{00000000-0005-0000-0000-00002E280000}"/>
    <cellStyle name="Comma 5 7 6" xfId="7263" xr:uid="{00000000-0005-0000-0000-00002F280000}"/>
    <cellStyle name="Comma 5 7 6 2" xfId="22411" xr:uid="{00000000-0005-0000-0000-000030280000}"/>
    <cellStyle name="Comma 5 7 6 2 2" xfId="48379" xr:uid="{00000000-0005-0000-0000-000031280000}"/>
    <cellStyle name="Comma 5 7 6 3" xfId="33231" xr:uid="{00000000-0005-0000-0000-000032280000}"/>
    <cellStyle name="Comma 5 7 7" xfId="18083" xr:uid="{00000000-0005-0000-0000-000033280000}"/>
    <cellStyle name="Comma 5 7 7 2" xfId="44051" xr:uid="{00000000-0005-0000-0000-000034280000}"/>
    <cellStyle name="Comma 5 7 8" xfId="13755" xr:uid="{00000000-0005-0000-0000-000035280000}"/>
    <cellStyle name="Comma 5 7 8 2" xfId="39723" xr:uid="{00000000-0005-0000-0000-000036280000}"/>
    <cellStyle name="Comma 5 7 9" xfId="2935" xr:uid="{00000000-0005-0000-0000-000037280000}"/>
    <cellStyle name="Comma 5 8" xfId="190" xr:uid="{00000000-0005-0000-0000-000038280000}"/>
    <cellStyle name="Comma 5 8 10" xfId="28904" xr:uid="{00000000-0005-0000-0000-000039280000}"/>
    <cellStyle name="Comma 5 8 11" xfId="54866" xr:uid="{00000000-0005-0000-0000-00003A280000}"/>
    <cellStyle name="Comma 5 8 12" xfId="55386" xr:uid="{00000000-0005-0000-0000-00003B280000}"/>
    <cellStyle name="Comma 5 8 13" xfId="963" xr:uid="{00000000-0005-0000-0000-00003C280000}"/>
    <cellStyle name="Comma 5 8 2" xfId="1313" xr:uid="{00000000-0005-0000-0000-00003D280000}"/>
    <cellStyle name="Comma 5 8 2 10" xfId="55927" xr:uid="{00000000-0005-0000-0000-00003E280000}"/>
    <cellStyle name="Comma 5 8 2 2" xfId="2395" xr:uid="{00000000-0005-0000-0000-00003F280000}"/>
    <cellStyle name="Comma 5 8 2 2 2" xfId="6723" xr:uid="{00000000-0005-0000-0000-000040280000}"/>
    <cellStyle name="Comma 5 8 2 2 2 2" xfId="13215" xr:uid="{00000000-0005-0000-0000-000041280000}"/>
    <cellStyle name="Comma 5 8 2 2 2 2 2" xfId="28363" xr:uid="{00000000-0005-0000-0000-000042280000}"/>
    <cellStyle name="Comma 5 8 2 2 2 2 2 2" xfId="54331" xr:uid="{00000000-0005-0000-0000-000043280000}"/>
    <cellStyle name="Comma 5 8 2 2 2 2 3" xfId="39183" xr:uid="{00000000-0005-0000-0000-000044280000}"/>
    <cellStyle name="Comma 5 8 2 2 2 3" xfId="21871" xr:uid="{00000000-0005-0000-0000-000045280000}"/>
    <cellStyle name="Comma 5 8 2 2 2 3 2" xfId="47839" xr:uid="{00000000-0005-0000-0000-000046280000}"/>
    <cellStyle name="Comma 5 8 2 2 2 4" xfId="17543" xr:uid="{00000000-0005-0000-0000-000047280000}"/>
    <cellStyle name="Comma 5 8 2 2 2 4 2" xfId="43511" xr:uid="{00000000-0005-0000-0000-000048280000}"/>
    <cellStyle name="Comma 5 8 2 2 2 5" xfId="32691" xr:uid="{00000000-0005-0000-0000-000049280000}"/>
    <cellStyle name="Comma 5 8 2 2 2 6" xfId="59173" xr:uid="{00000000-0005-0000-0000-00004A280000}"/>
    <cellStyle name="Comma 5 8 2 2 3" xfId="11051" xr:uid="{00000000-0005-0000-0000-00004B280000}"/>
    <cellStyle name="Comma 5 8 2 2 3 2" xfId="26199" xr:uid="{00000000-0005-0000-0000-00004C280000}"/>
    <cellStyle name="Comma 5 8 2 2 3 2 2" xfId="52167" xr:uid="{00000000-0005-0000-0000-00004D280000}"/>
    <cellStyle name="Comma 5 8 2 2 3 3" xfId="37019" xr:uid="{00000000-0005-0000-0000-00004E280000}"/>
    <cellStyle name="Comma 5 8 2 2 4" xfId="8887" xr:uid="{00000000-0005-0000-0000-00004F280000}"/>
    <cellStyle name="Comma 5 8 2 2 4 2" xfId="24035" xr:uid="{00000000-0005-0000-0000-000050280000}"/>
    <cellStyle name="Comma 5 8 2 2 4 2 2" xfId="50003" xr:uid="{00000000-0005-0000-0000-000051280000}"/>
    <cellStyle name="Comma 5 8 2 2 4 3" xfId="34855" xr:uid="{00000000-0005-0000-0000-000052280000}"/>
    <cellStyle name="Comma 5 8 2 2 5" xfId="19707" xr:uid="{00000000-0005-0000-0000-000053280000}"/>
    <cellStyle name="Comma 5 8 2 2 5 2" xfId="45675" xr:uid="{00000000-0005-0000-0000-000054280000}"/>
    <cellStyle name="Comma 5 8 2 2 6" xfId="15379" xr:uid="{00000000-0005-0000-0000-000055280000}"/>
    <cellStyle name="Comma 5 8 2 2 6 2" xfId="41347" xr:uid="{00000000-0005-0000-0000-000056280000}"/>
    <cellStyle name="Comma 5 8 2 2 7" xfId="4559" xr:uid="{00000000-0005-0000-0000-000057280000}"/>
    <cellStyle name="Comma 5 8 2 2 8" xfId="30527" xr:uid="{00000000-0005-0000-0000-000058280000}"/>
    <cellStyle name="Comma 5 8 2 2 9" xfId="57009" xr:uid="{00000000-0005-0000-0000-000059280000}"/>
    <cellStyle name="Comma 5 8 2 3" xfId="5641" xr:uid="{00000000-0005-0000-0000-00005A280000}"/>
    <cellStyle name="Comma 5 8 2 3 2" xfId="12133" xr:uid="{00000000-0005-0000-0000-00005B280000}"/>
    <cellStyle name="Comma 5 8 2 3 2 2" xfId="27281" xr:uid="{00000000-0005-0000-0000-00005C280000}"/>
    <cellStyle name="Comma 5 8 2 3 2 2 2" xfId="53249" xr:uid="{00000000-0005-0000-0000-00005D280000}"/>
    <cellStyle name="Comma 5 8 2 3 2 3" xfId="38101" xr:uid="{00000000-0005-0000-0000-00005E280000}"/>
    <cellStyle name="Comma 5 8 2 3 3" xfId="20789" xr:uid="{00000000-0005-0000-0000-00005F280000}"/>
    <cellStyle name="Comma 5 8 2 3 3 2" xfId="46757" xr:uid="{00000000-0005-0000-0000-000060280000}"/>
    <cellStyle name="Comma 5 8 2 3 4" xfId="16461" xr:uid="{00000000-0005-0000-0000-000061280000}"/>
    <cellStyle name="Comma 5 8 2 3 4 2" xfId="42429" xr:uid="{00000000-0005-0000-0000-000062280000}"/>
    <cellStyle name="Comma 5 8 2 3 5" xfId="31609" xr:uid="{00000000-0005-0000-0000-000063280000}"/>
    <cellStyle name="Comma 5 8 2 3 6" xfId="58091" xr:uid="{00000000-0005-0000-0000-000064280000}"/>
    <cellStyle name="Comma 5 8 2 4" xfId="9969" xr:uid="{00000000-0005-0000-0000-000065280000}"/>
    <cellStyle name="Comma 5 8 2 4 2" xfId="25117" xr:uid="{00000000-0005-0000-0000-000066280000}"/>
    <cellStyle name="Comma 5 8 2 4 2 2" xfId="51085" xr:uid="{00000000-0005-0000-0000-000067280000}"/>
    <cellStyle name="Comma 5 8 2 4 3" xfId="35937" xr:uid="{00000000-0005-0000-0000-000068280000}"/>
    <cellStyle name="Comma 5 8 2 5" xfId="7805" xr:uid="{00000000-0005-0000-0000-000069280000}"/>
    <cellStyle name="Comma 5 8 2 5 2" xfId="22953" xr:uid="{00000000-0005-0000-0000-00006A280000}"/>
    <cellStyle name="Comma 5 8 2 5 2 2" xfId="48921" xr:uid="{00000000-0005-0000-0000-00006B280000}"/>
    <cellStyle name="Comma 5 8 2 5 3" xfId="33773" xr:uid="{00000000-0005-0000-0000-00006C280000}"/>
    <cellStyle name="Comma 5 8 2 6" xfId="18625" xr:uid="{00000000-0005-0000-0000-00006D280000}"/>
    <cellStyle name="Comma 5 8 2 6 2" xfId="44593" xr:uid="{00000000-0005-0000-0000-00006E280000}"/>
    <cellStyle name="Comma 5 8 2 7" xfId="14297" xr:uid="{00000000-0005-0000-0000-00006F280000}"/>
    <cellStyle name="Comma 5 8 2 7 2" xfId="40265" xr:uid="{00000000-0005-0000-0000-000070280000}"/>
    <cellStyle name="Comma 5 8 2 8" xfId="3477" xr:uid="{00000000-0005-0000-0000-000071280000}"/>
    <cellStyle name="Comma 5 8 2 9" xfId="29445" xr:uid="{00000000-0005-0000-0000-000072280000}"/>
    <cellStyle name="Comma 5 8 3" xfId="1854" xr:uid="{00000000-0005-0000-0000-000073280000}"/>
    <cellStyle name="Comma 5 8 3 2" xfId="6182" xr:uid="{00000000-0005-0000-0000-000074280000}"/>
    <cellStyle name="Comma 5 8 3 2 2" xfId="12674" xr:uid="{00000000-0005-0000-0000-000075280000}"/>
    <cellStyle name="Comma 5 8 3 2 2 2" xfId="27822" xr:uid="{00000000-0005-0000-0000-000076280000}"/>
    <cellStyle name="Comma 5 8 3 2 2 2 2" xfId="53790" xr:uid="{00000000-0005-0000-0000-000077280000}"/>
    <cellStyle name="Comma 5 8 3 2 2 3" xfId="38642" xr:uid="{00000000-0005-0000-0000-000078280000}"/>
    <cellStyle name="Comma 5 8 3 2 3" xfId="21330" xr:uid="{00000000-0005-0000-0000-000079280000}"/>
    <cellStyle name="Comma 5 8 3 2 3 2" xfId="47298" xr:uid="{00000000-0005-0000-0000-00007A280000}"/>
    <cellStyle name="Comma 5 8 3 2 4" xfId="17002" xr:uid="{00000000-0005-0000-0000-00007B280000}"/>
    <cellStyle name="Comma 5 8 3 2 4 2" xfId="42970" xr:uid="{00000000-0005-0000-0000-00007C280000}"/>
    <cellStyle name="Comma 5 8 3 2 5" xfId="32150" xr:uid="{00000000-0005-0000-0000-00007D280000}"/>
    <cellStyle name="Comma 5 8 3 2 6" xfId="58632" xr:uid="{00000000-0005-0000-0000-00007E280000}"/>
    <cellStyle name="Comma 5 8 3 3" xfId="10510" xr:uid="{00000000-0005-0000-0000-00007F280000}"/>
    <cellStyle name="Comma 5 8 3 3 2" xfId="25658" xr:uid="{00000000-0005-0000-0000-000080280000}"/>
    <cellStyle name="Comma 5 8 3 3 2 2" xfId="51626" xr:uid="{00000000-0005-0000-0000-000081280000}"/>
    <cellStyle name="Comma 5 8 3 3 3" xfId="36478" xr:uid="{00000000-0005-0000-0000-000082280000}"/>
    <cellStyle name="Comma 5 8 3 4" xfId="8346" xr:uid="{00000000-0005-0000-0000-000083280000}"/>
    <cellStyle name="Comma 5 8 3 4 2" xfId="23494" xr:uid="{00000000-0005-0000-0000-000084280000}"/>
    <cellStyle name="Comma 5 8 3 4 2 2" xfId="49462" xr:uid="{00000000-0005-0000-0000-000085280000}"/>
    <cellStyle name="Comma 5 8 3 4 3" xfId="34314" xr:uid="{00000000-0005-0000-0000-000086280000}"/>
    <cellStyle name="Comma 5 8 3 5" xfId="19166" xr:uid="{00000000-0005-0000-0000-000087280000}"/>
    <cellStyle name="Comma 5 8 3 5 2" xfId="45134" xr:uid="{00000000-0005-0000-0000-000088280000}"/>
    <cellStyle name="Comma 5 8 3 6" xfId="14838" xr:uid="{00000000-0005-0000-0000-000089280000}"/>
    <cellStyle name="Comma 5 8 3 6 2" xfId="40806" xr:uid="{00000000-0005-0000-0000-00008A280000}"/>
    <cellStyle name="Comma 5 8 3 7" xfId="4018" xr:uid="{00000000-0005-0000-0000-00008B280000}"/>
    <cellStyle name="Comma 5 8 3 8" xfId="29986" xr:uid="{00000000-0005-0000-0000-00008C280000}"/>
    <cellStyle name="Comma 5 8 3 9" xfId="56468" xr:uid="{00000000-0005-0000-0000-00008D280000}"/>
    <cellStyle name="Comma 5 8 4" xfId="5100" xr:uid="{00000000-0005-0000-0000-00008E280000}"/>
    <cellStyle name="Comma 5 8 4 2" xfId="11592" xr:uid="{00000000-0005-0000-0000-00008F280000}"/>
    <cellStyle name="Comma 5 8 4 2 2" xfId="26740" xr:uid="{00000000-0005-0000-0000-000090280000}"/>
    <cellStyle name="Comma 5 8 4 2 2 2" xfId="52708" xr:uid="{00000000-0005-0000-0000-000091280000}"/>
    <cellStyle name="Comma 5 8 4 2 3" xfId="37560" xr:uid="{00000000-0005-0000-0000-000092280000}"/>
    <cellStyle name="Comma 5 8 4 3" xfId="20248" xr:uid="{00000000-0005-0000-0000-000093280000}"/>
    <cellStyle name="Comma 5 8 4 3 2" xfId="46216" xr:uid="{00000000-0005-0000-0000-000094280000}"/>
    <cellStyle name="Comma 5 8 4 4" xfId="15920" xr:uid="{00000000-0005-0000-0000-000095280000}"/>
    <cellStyle name="Comma 5 8 4 4 2" xfId="41888" xr:uid="{00000000-0005-0000-0000-000096280000}"/>
    <cellStyle name="Comma 5 8 4 5" xfId="31068" xr:uid="{00000000-0005-0000-0000-000097280000}"/>
    <cellStyle name="Comma 5 8 4 6" xfId="57550" xr:uid="{00000000-0005-0000-0000-000098280000}"/>
    <cellStyle name="Comma 5 8 5" xfId="9428" xr:uid="{00000000-0005-0000-0000-000099280000}"/>
    <cellStyle name="Comma 5 8 5 2" xfId="24576" xr:uid="{00000000-0005-0000-0000-00009A280000}"/>
    <cellStyle name="Comma 5 8 5 2 2" xfId="50544" xr:uid="{00000000-0005-0000-0000-00009B280000}"/>
    <cellStyle name="Comma 5 8 5 3" xfId="35396" xr:uid="{00000000-0005-0000-0000-00009C280000}"/>
    <cellStyle name="Comma 5 8 6" xfId="7264" xr:uid="{00000000-0005-0000-0000-00009D280000}"/>
    <cellStyle name="Comma 5 8 6 2" xfId="22412" xr:uid="{00000000-0005-0000-0000-00009E280000}"/>
    <cellStyle name="Comma 5 8 6 2 2" xfId="48380" xr:uid="{00000000-0005-0000-0000-00009F280000}"/>
    <cellStyle name="Comma 5 8 6 3" xfId="33232" xr:uid="{00000000-0005-0000-0000-0000A0280000}"/>
    <cellStyle name="Comma 5 8 7" xfId="18084" xr:uid="{00000000-0005-0000-0000-0000A1280000}"/>
    <cellStyle name="Comma 5 8 7 2" xfId="44052" xr:uid="{00000000-0005-0000-0000-0000A2280000}"/>
    <cellStyle name="Comma 5 8 8" xfId="13756" xr:uid="{00000000-0005-0000-0000-0000A3280000}"/>
    <cellStyle name="Comma 5 8 8 2" xfId="39724" xr:uid="{00000000-0005-0000-0000-0000A4280000}"/>
    <cellStyle name="Comma 5 8 9" xfId="2936" xr:uid="{00000000-0005-0000-0000-0000A5280000}"/>
    <cellStyle name="Comma 5 9" xfId="191" xr:uid="{00000000-0005-0000-0000-0000A6280000}"/>
    <cellStyle name="Comma 5 9 10" xfId="28905" xr:uid="{00000000-0005-0000-0000-0000A7280000}"/>
    <cellStyle name="Comma 5 9 11" xfId="54867" xr:uid="{00000000-0005-0000-0000-0000A8280000}"/>
    <cellStyle name="Comma 5 9 12" xfId="55387" xr:uid="{00000000-0005-0000-0000-0000A9280000}"/>
    <cellStyle name="Comma 5 9 13" xfId="1003" xr:uid="{00000000-0005-0000-0000-0000AA280000}"/>
    <cellStyle name="Comma 5 9 2" xfId="1314" xr:uid="{00000000-0005-0000-0000-0000AB280000}"/>
    <cellStyle name="Comma 5 9 2 10" xfId="55928" xr:uid="{00000000-0005-0000-0000-0000AC280000}"/>
    <cellStyle name="Comma 5 9 2 2" xfId="2396" xr:uid="{00000000-0005-0000-0000-0000AD280000}"/>
    <cellStyle name="Comma 5 9 2 2 2" xfId="6724" xr:uid="{00000000-0005-0000-0000-0000AE280000}"/>
    <cellStyle name="Comma 5 9 2 2 2 2" xfId="13216" xr:uid="{00000000-0005-0000-0000-0000AF280000}"/>
    <cellStyle name="Comma 5 9 2 2 2 2 2" xfId="28364" xr:uid="{00000000-0005-0000-0000-0000B0280000}"/>
    <cellStyle name="Comma 5 9 2 2 2 2 2 2" xfId="54332" xr:uid="{00000000-0005-0000-0000-0000B1280000}"/>
    <cellStyle name="Comma 5 9 2 2 2 2 3" xfId="39184" xr:uid="{00000000-0005-0000-0000-0000B2280000}"/>
    <cellStyle name="Comma 5 9 2 2 2 3" xfId="21872" xr:uid="{00000000-0005-0000-0000-0000B3280000}"/>
    <cellStyle name="Comma 5 9 2 2 2 3 2" xfId="47840" xr:uid="{00000000-0005-0000-0000-0000B4280000}"/>
    <cellStyle name="Comma 5 9 2 2 2 4" xfId="17544" xr:uid="{00000000-0005-0000-0000-0000B5280000}"/>
    <cellStyle name="Comma 5 9 2 2 2 4 2" xfId="43512" xr:uid="{00000000-0005-0000-0000-0000B6280000}"/>
    <cellStyle name="Comma 5 9 2 2 2 5" xfId="32692" xr:uid="{00000000-0005-0000-0000-0000B7280000}"/>
    <cellStyle name="Comma 5 9 2 2 2 6" xfId="59174" xr:uid="{00000000-0005-0000-0000-0000B8280000}"/>
    <cellStyle name="Comma 5 9 2 2 3" xfId="11052" xr:uid="{00000000-0005-0000-0000-0000B9280000}"/>
    <cellStyle name="Comma 5 9 2 2 3 2" xfId="26200" xr:uid="{00000000-0005-0000-0000-0000BA280000}"/>
    <cellStyle name="Comma 5 9 2 2 3 2 2" xfId="52168" xr:uid="{00000000-0005-0000-0000-0000BB280000}"/>
    <cellStyle name="Comma 5 9 2 2 3 3" xfId="37020" xr:uid="{00000000-0005-0000-0000-0000BC280000}"/>
    <cellStyle name="Comma 5 9 2 2 4" xfId="8888" xr:uid="{00000000-0005-0000-0000-0000BD280000}"/>
    <cellStyle name="Comma 5 9 2 2 4 2" xfId="24036" xr:uid="{00000000-0005-0000-0000-0000BE280000}"/>
    <cellStyle name="Comma 5 9 2 2 4 2 2" xfId="50004" xr:uid="{00000000-0005-0000-0000-0000BF280000}"/>
    <cellStyle name="Comma 5 9 2 2 4 3" xfId="34856" xr:uid="{00000000-0005-0000-0000-0000C0280000}"/>
    <cellStyle name="Comma 5 9 2 2 5" xfId="19708" xr:uid="{00000000-0005-0000-0000-0000C1280000}"/>
    <cellStyle name="Comma 5 9 2 2 5 2" xfId="45676" xr:uid="{00000000-0005-0000-0000-0000C2280000}"/>
    <cellStyle name="Comma 5 9 2 2 6" xfId="15380" xr:uid="{00000000-0005-0000-0000-0000C3280000}"/>
    <cellStyle name="Comma 5 9 2 2 6 2" xfId="41348" xr:uid="{00000000-0005-0000-0000-0000C4280000}"/>
    <cellStyle name="Comma 5 9 2 2 7" xfId="4560" xr:uid="{00000000-0005-0000-0000-0000C5280000}"/>
    <cellStyle name="Comma 5 9 2 2 8" xfId="30528" xr:uid="{00000000-0005-0000-0000-0000C6280000}"/>
    <cellStyle name="Comma 5 9 2 2 9" xfId="57010" xr:uid="{00000000-0005-0000-0000-0000C7280000}"/>
    <cellStyle name="Comma 5 9 2 3" xfId="5642" xr:uid="{00000000-0005-0000-0000-0000C8280000}"/>
    <cellStyle name="Comma 5 9 2 3 2" xfId="12134" xr:uid="{00000000-0005-0000-0000-0000C9280000}"/>
    <cellStyle name="Comma 5 9 2 3 2 2" xfId="27282" xr:uid="{00000000-0005-0000-0000-0000CA280000}"/>
    <cellStyle name="Comma 5 9 2 3 2 2 2" xfId="53250" xr:uid="{00000000-0005-0000-0000-0000CB280000}"/>
    <cellStyle name="Comma 5 9 2 3 2 3" xfId="38102" xr:uid="{00000000-0005-0000-0000-0000CC280000}"/>
    <cellStyle name="Comma 5 9 2 3 3" xfId="20790" xr:uid="{00000000-0005-0000-0000-0000CD280000}"/>
    <cellStyle name="Comma 5 9 2 3 3 2" xfId="46758" xr:uid="{00000000-0005-0000-0000-0000CE280000}"/>
    <cellStyle name="Comma 5 9 2 3 4" xfId="16462" xr:uid="{00000000-0005-0000-0000-0000CF280000}"/>
    <cellStyle name="Comma 5 9 2 3 4 2" xfId="42430" xr:uid="{00000000-0005-0000-0000-0000D0280000}"/>
    <cellStyle name="Comma 5 9 2 3 5" xfId="31610" xr:uid="{00000000-0005-0000-0000-0000D1280000}"/>
    <cellStyle name="Comma 5 9 2 3 6" xfId="58092" xr:uid="{00000000-0005-0000-0000-0000D2280000}"/>
    <cellStyle name="Comma 5 9 2 4" xfId="9970" xr:uid="{00000000-0005-0000-0000-0000D3280000}"/>
    <cellStyle name="Comma 5 9 2 4 2" xfId="25118" xr:uid="{00000000-0005-0000-0000-0000D4280000}"/>
    <cellStyle name="Comma 5 9 2 4 2 2" xfId="51086" xr:uid="{00000000-0005-0000-0000-0000D5280000}"/>
    <cellStyle name="Comma 5 9 2 4 3" xfId="35938" xr:uid="{00000000-0005-0000-0000-0000D6280000}"/>
    <cellStyle name="Comma 5 9 2 5" xfId="7806" xr:uid="{00000000-0005-0000-0000-0000D7280000}"/>
    <cellStyle name="Comma 5 9 2 5 2" xfId="22954" xr:uid="{00000000-0005-0000-0000-0000D8280000}"/>
    <cellStyle name="Comma 5 9 2 5 2 2" xfId="48922" xr:uid="{00000000-0005-0000-0000-0000D9280000}"/>
    <cellStyle name="Comma 5 9 2 5 3" xfId="33774" xr:uid="{00000000-0005-0000-0000-0000DA280000}"/>
    <cellStyle name="Comma 5 9 2 6" xfId="18626" xr:uid="{00000000-0005-0000-0000-0000DB280000}"/>
    <cellStyle name="Comma 5 9 2 6 2" xfId="44594" xr:uid="{00000000-0005-0000-0000-0000DC280000}"/>
    <cellStyle name="Comma 5 9 2 7" xfId="14298" xr:uid="{00000000-0005-0000-0000-0000DD280000}"/>
    <cellStyle name="Comma 5 9 2 7 2" xfId="40266" xr:uid="{00000000-0005-0000-0000-0000DE280000}"/>
    <cellStyle name="Comma 5 9 2 8" xfId="3478" xr:uid="{00000000-0005-0000-0000-0000DF280000}"/>
    <cellStyle name="Comma 5 9 2 9" xfId="29446" xr:uid="{00000000-0005-0000-0000-0000E0280000}"/>
    <cellStyle name="Comma 5 9 3" xfId="1855" xr:uid="{00000000-0005-0000-0000-0000E1280000}"/>
    <cellStyle name="Comma 5 9 3 2" xfId="6183" xr:uid="{00000000-0005-0000-0000-0000E2280000}"/>
    <cellStyle name="Comma 5 9 3 2 2" xfId="12675" xr:uid="{00000000-0005-0000-0000-0000E3280000}"/>
    <cellStyle name="Comma 5 9 3 2 2 2" xfId="27823" xr:uid="{00000000-0005-0000-0000-0000E4280000}"/>
    <cellStyle name="Comma 5 9 3 2 2 2 2" xfId="53791" xr:uid="{00000000-0005-0000-0000-0000E5280000}"/>
    <cellStyle name="Comma 5 9 3 2 2 3" xfId="38643" xr:uid="{00000000-0005-0000-0000-0000E6280000}"/>
    <cellStyle name="Comma 5 9 3 2 3" xfId="21331" xr:uid="{00000000-0005-0000-0000-0000E7280000}"/>
    <cellStyle name="Comma 5 9 3 2 3 2" xfId="47299" xr:uid="{00000000-0005-0000-0000-0000E8280000}"/>
    <cellStyle name="Comma 5 9 3 2 4" xfId="17003" xr:uid="{00000000-0005-0000-0000-0000E9280000}"/>
    <cellStyle name="Comma 5 9 3 2 4 2" xfId="42971" xr:uid="{00000000-0005-0000-0000-0000EA280000}"/>
    <cellStyle name="Comma 5 9 3 2 5" xfId="32151" xr:uid="{00000000-0005-0000-0000-0000EB280000}"/>
    <cellStyle name="Comma 5 9 3 2 6" xfId="58633" xr:uid="{00000000-0005-0000-0000-0000EC280000}"/>
    <cellStyle name="Comma 5 9 3 3" xfId="10511" xr:uid="{00000000-0005-0000-0000-0000ED280000}"/>
    <cellStyle name="Comma 5 9 3 3 2" xfId="25659" xr:uid="{00000000-0005-0000-0000-0000EE280000}"/>
    <cellStyle name="Comma 5 9 3 3 2 2" xfId="51627" xr:uid="{00000000-0005-0000-0000-0000EF280000}"/>
    <cellStyle name="Comma 5 9 3 3 3" xfId="36479" xr:uid="{00000000-0005-0000-0000-0000F0280000}"/>
    <cellStyle name="Comma 5 9 3 4" xfId="8347" xr:uid="{00000000-0005-0000-0000-0000F1280000}"/>
    <cellStyle name="Comma 5 9 3 4 2" xfId="23495" xr:uid="{00000000-0005-0000-0000-0000F2280000}"/>
    <cellStyle name="Comma 5 9 3 4 2 2" xfId="49463" xr:uid="{00000000-0005-0000-0000-0000F3280000}"/>
    <cellStyle name="Comma 5 9 3 4 3" xfId="34315" xr:uid="{00000000-0005-0000-0000-0000F4280000}"/>
    <cellStyle name="Comma 5 9 3 5" xfId="19167" xr:uid="{00000000-0005-0000-0000-0000F5280000}"/>
    <cellStyle name="Comma 5 9 3 5 2" xfId="45135" xr:uid="{00000000-0005-0000-0000-0000F6280000}"/>
    <cellStyle name="Comma 5 9 3 6" xfId="14839" xr:uid="{00000000-0005-0000-0000-0000F7280000}"/>
    <cellStyle name="Comma 5 9 3 6 2" xfId="40807" xr:uid="{00000000-0005-0000-0000-0000F8280000}"/>
    <cellStyle name="Comma 5 9 3 7" xfId="4019" xr:uid="{00000000-0005-0000-0000-0000F9280000}"/>
    <cellStyle name="Comma 5 9 3 8" xfId="29987" xr:uid="{00000000-0005-0000-0000-0000FA280000}"/>
    <cellStyle name="Comma 5 9 3 9" xfId="56469" xr:uid="{00000000-0005-0000-0000-0000FB280000}"/>
    <cellStyle name="Comma 5 9 4" xfId="5101" xr:uid="{00000000-0005-0000-0000-0000FC280000}"/>
    <cellStyle name="Comma 5 9 4 2" xfId="11593" xr:uid="{00000000-0005-0000-0000-0000FD280000}"/>
    <cellStyle name="Comma 5 9 4 2 2" xfId="26741" xr:uid="{00000000-0005-0000-0000-0000FE280000}"/>
    <cellStyle name="Comma 5 9 4 2 2 2" xfId="52709" xr:uid="{00000000-0005-0000-0000-0000FF280000}"/>
    <cellStyle name="Comma 5 9 4 2 3" xfId="37561" xr:uid="{00000000-0005-0000-0000-000000290000}"/>
    <cellStyle name="Comma 5 9 4 3" xfId="20249" xr:uid="{00000000-0005-0000-0000-000001290000}"/>
    <cellStyle name="Comma 5 9 4 3 2" xfId="46217" xr:uid="{00000000-0005-0000-0000-000002290000}"/>
    <cellStyle name="Comma 5 9 4 4" xfId="15921" xr:uid="{00000000-0005-0000-0000-000003290000}"/>
    <cellStyle name="Comma 5 9 4 4 2" xfId="41889" xr:uid="{00000000-0005-0000-0000-000004290000}"/>
    <cellStyle name="Comma 5 9 4 5" xfId="31069" xr:uid="{00000000-0005-0000-0000-000005290000}"/>
    <cellStyle name="Comma 5 9 4 6" xfId="57551" xr:uid="{00000000-0005-0000-0000-000006290000}"/>
    <cellStyle name="Comma 5 9 5" xfId="9429" xr:uid="{00000000-0005-0000-0000-000007290000}"/>
    <cellStyle name="Comma 5 9 5 2" xfId="24577" xr:uid="{00000000-0005-0000-0000-000008290000}"/>
    <cellStyle name="Comma 5 9 5 2 2" xfId="50545" xr:uid="{00000000-0005-0000-0000-000009290000}"/>
    <cellStyle name="Comma 5 9 5 3" xfId="35397" xr:uid="{00000000-0005-0000-0000-00000A290000}"/>
    <cellStyle name="Comma 5 9 6" xfId="7265" xr:uid="{00000000-0005-0000-0000-00000B290000}"/>
    <cellStyle name="Comma 5 9 6 2" xfId="22413" xr:uid="{00000000-0005-0000-0000-00000C290000}"/>
    <cellStyle name="Comma 5 9 6 2 2" xfId="48381" xr:uid="{00000000-0005-0000-0000-00000D290000}"/>
    <cellStyle name="Comma 5 9 6 3" xfId="33233" xr:uid="{00000000-0005-0000-0000-00000E290000}"/>
    <cellStyle name="Comma 5 9 7" xfId="18085" xr:uid="{00000000-0005-0000-0000-00000F290000}"/>
    <cellStyle name="Comma 5 9 7 2" xfId="44053" xr:uid="{00000000-0005-0000-0000-000010290000}"/>
    <cellStyle name="Comma 5 9 8" xfId="13757" xr:uid="{00000000-0005-0000-0000-000011290000}"/>
    <cellStyle name="Comma 5 9 8 2" xfId="39725" xr:uid="{00000000-0005-0000-0000-000012290000}"/>
    <cellStyle name="Comma 5 9 9" xfId="2937" xr:uid="{00000000-0005-0000-0000-000013290000}"/>
    <cellStyle name="Comma 6" xfId="192" xr:uid="{00000000-0005-0000-0000-000014290000}"/>
    <cellStyle name="Comma 6 10" xfId="193" xr:uid="{00000000-0005-0000-0000-000015290000}"/>
    <cellStyle name="Comma 6 10 10" xfId="28907" xr:uid="{00000000-0005-0000-0000-000016290000}"/>
    <cellStyle name="Comma 6 10 11" xfId="54869" xr:uid="{00000000-0005-0000-0000-000017290000}"/>
    <cellStyle name="Comma 6 10 12" xfId="55389" xr:uid="{00000000-0005-0000-0000-000018290000}"/>
    <cellStyle name="Comma 6 10 13" xfId="1046" xr:uid="{00000000-0005-0000-0000-000019290000}"/>
    <cellStyle name="Comma 6 10 2" xfId="1316" xr:uid="{00000000-0005-0000-0000-00001A290000}"/>
    <cellStyle name="Comma 6 10 2 10" xfId="55930" xr:uid="{00000000-0005-0000-0000-00001B290000}"/>
    <cellStyle name="Comma 6 10 2 2" xfId="2398" xr:uid="{00000000-0005-0000-0000-00001C290000}"/>
    <cellStyle name="Comma 6 10 2 2 2" xfId="6726" xr:uid="{00000000-0005-0000-0000-00001D290000}"/>
    <cellStyle name="Comma 6 10 2 2 2 2" xfId="13218" xr:uid="{00000000-0005-0000-0000-00001E290000}"/>
    <cellStyle name="Comma 6 10 2 2 2 2 2" xfId="28366" xr:uid="{00000000-0005-0000-0000-00001F290000}"/>
    <cellStyle name="Comma 6 10 2 2 2 2 2 2" xfId="54334" xr:uid="{00000000-0005-0000-0000-000020290000}"/>
    <cellStyle name="Comma 6 10 2 2 2 2 3" xfId="39186" xr:uid="{00000000-0005-0000-0000-000021290000}"/>
    <cellStyle name="Comma 6 10 2 2 2 3" xfId="21874" xr:uid="{00000000-0005-0000-0000-000022290000}"/>
    <cellStyle name="Comma 6 10 2 2 2 3 2" xfId="47842" xr:uid="{00000000-0005-0000-0000-000023290000}"/>
    <cellStyle name="Comma 6 10 2 2 2 4" xfId="17546" xr:uid="{00000000-0005-0000-0000-000024290000}"/>
    <cellStyle name="Comma 6 10 2 2 2 4 2" xfId="43514" xr:uid="{00000000-0005-0000-0000-000025290000}"/>
    <cellStyle name="Comma 6 10 2 2 2 5" xfId="32694" xr:uid="{00000000-0005-0000-0000-000026290000}"/>
    <cellStyle name="Comma 6 10 2 2 2 6" xfId="59176" xr:uid="{00000000-0005-0000-0000-000027290000}"/>
    <cellStyle name="Comma 6 10 2 2 3" xfId="11054" xr:uid="{00000000-0005-0000-0000-000028290000}"/>
    <cellStyle name="Comma 6 10 2 2 3 2" xfId="26202" xr:uid="{00000000-0005-0000-0000-000029290000}"/>
    <cellStyle name="Comma 6 10 2 2 3 2 2" xfId="52170" xr:uid="{00000000-0005-0000-0000-00002A290000}"/>
    <cellStyle name="Comma 6 10 2 2 3 3" xfId="37022" xr:uid="{00000000-0005-0000-0000-00002B290000}"/>
    <cellStyle name="Comma 6 10 2 2 4" xfId="8890" xr:uid="{00000000-0005-0000-0000-00002C290000}"/>
    <cellStyle name="Comma 6 10 2 2 4 2" xfId="24038" xr:uid="{00000000-0005-0000-0000-00002D290000}"/>
    <cellStyle name="Comma 6 10 2 2 4 2 2" xfId="50006" xr:uid="{00000000-0005-0000-0000-00002E290000}"/>
    <cellStyle name="Comma 6 10 2 2 4 3" xfId="34858" xr:uid="{00000000-0005-0000-0000-00002F290000}"/>
    <cellStyle name="Comma 6 10 2 2 5" xfId="19710" xr:uid="{00000000-0005-0000-0000-000030290000}"/>
    <cellStyle name="Comma 6 10 2 2 5 2" xfId="45678" xr:uid="{00000000-0005-0000-0000-000031290000}"/>
    <cellStyle name="Comma 6 10 2 2 6" xfId="15382" xr:uid="{00000000-0005-0000-0000-000032290000}"/>
    <cellStyle name="Comma 6 10 2 2 6 2" xfId="41350" xr:uid="{00000000-0005-0000-0000-000033290000}"/>
    <cellStyle name="Comma 6 10 2 2 7" xfId="4562" xr:uid="{00000000-0005-0000-0000-000034290000}"/>
    <cellStyle name="Comma 6 10 2 2 8" xfId="30530" xr:uid="{00000000-0005-0000-0000-000035290000}"/>
    <cellStyle name="Comma 6 10 2 2 9" xfId="57012" xr:uid="{00000000-0005-0000-0000-000036290000}"/>
    <cellStyle name="Comma 6 10 2 3" xfId="5644" xr:uid="{00000000-0005-0000-0000-000037290000}"/>
    <cellStyle name="Comma 6 10 2 3 2" xfId="12136" xr:uid="{00000000-0005-0000-0000-000038290000}"/>
    <cellStyle name="Comma 6 10 2 3 2 2" xfId="27284" xr:uid="{00000000-0005-0000-0000-000039290000}"/>
    <cellStyle name="Comma 6 10 2 3 2 2 2" xfId="53252" xr:uid="{00000000-0005-0000-0000-00003A290000}"/>
    <cellStyle name="Comma 6 10 2 3 2 3" xfId="38104" xr:uid="{00000000-0005-0000-0000-00003B290000}"/>
    <cellStyle name="Comma 6 10 2 3 3" xfId="20792" xr:uid="{00000000-0005-0000-0000-00003C290000}"/>
    <cellStyle name="Comma 6 10 2 3 3 2" xfId="46760" xr:uid="{00000000-0005-0000-0000-00003D290000}"/>
    <cellStyle name="Comma 6 10 2 3 4" xfId="16464" xr:uid="{00000000-0005-0000-0000-00003E290000}"/>
    <cellStyle name="Comma 6 10 2 3 4 2" xfId="42432" xr:uid="{00000000-0005-0000-0000-00003F290000}"/>
    <cellStyle name="Comma 6 10 2 3 5" xfId="31612" xr:uid="{00000000-0005-0000-0000-000040290000}"/>
    <cellStyle name="Comma 6 10 2 3 6" xfId="58094" xr:uid="{00000000-0005-0000-0000-000041290000}"/>
    <cellStyle name="Comma 6 10 2 4" xfId="9972" xr:uid="{00000000-0005-0000-0000-000042290000}"/>
    <cellStyle name="Comma 6 10 2 4 2" xfId="25120" xr:uid="{00000000-0005-0000-0000-000043290000}"/>
    <cellStyle name="Comma 6 10 2 4 2 2" xfId="51088" xr:uid="{00000000-0005-0000-0000-000044290000}"/>
    <cellStyle name="Comma 6 10 2 4 3" xfId="35940" xr:uid="{00000000-0005-0000-0000-000045290000}"/>
    <cellStyle name="Comma 6 10 2 5" xfId="7808" xr:uid="{00000000-0005-0000-0000-000046290000}"/>
    <cellStyle name="Comma 6 10 2 5 2" xfId="22956" xr:uid="{00000000-0005-0000-0000-000047290000}"/>
    <cellStyle name="Comma 6 10 2 5 2 2" xfId="48924" xr:uid="{00000000-0005-0000-0000-000048290000}"/>
    <cellStyle name="Comma 6 10 2 5 3" xfId="33776" xr:uid="{00000000-0005-0000-0000-000049290000}"/>
    <cellStyle name="Comma 6 10 2 6" xfId="18628" xr:uid="{00000000-0005-0000-0000-00004A290000}"/>
    <cellStyle name="Comma 6 10 2 6 2" xfId="44596" xr:uid="{00000000-0005-0000-0000-00004B290000}"/>
    <cellStyle name="Comma 6 10 2 7" xfId="14300" xr:uid="{00000000-0005-0000-0000-00004C290000}"/>
    <cellStyle name="Comma 6 10 2 7 2" xfId="40268" xr:uid="{00000000-0005-0000-0000-00004D290000}"/>
    <cellStyle name="Comma 6 10 2 8" xfId="3480" xr:uid="{00000000-0005-0000-0000-00004E290000}"/>
    <cellStyle name="Comma 6 10 2 9" xfId="29448" xr:uid="{00000000-0005-0000-0000-00004F290000}"/>
    <cellStyle name="Comma 6 10 3" xfId="1857" xr:uid="{00000000-0005-0000-0000-000050290000}"/>
    <cellStyle name="Comma 6 10 3 2" xfId="6185" xr:uid="{00000000-0005-0000-0000-000051290000}"/>
    <cellStyle name="Comma 6 10 3 2 2" xfId="12677" xr:uid="{00000000-0005-0000-0000-000052290000}"/>
    <cellStyle name="Comma 6 10 3 2 2 2" xfId="27825" xr:uid="{00000000-0005-0000-0000-000053290000}"/>
    <cellStyle name="Comma 6 10 3 2 2 2 2" xfId="53793" xr:uid="{00000000-0005-0000-0000-000054290000}"/>
    <cellStyle name="Comma 6 10 3 2 2 3" xfId="38645" xr:uid="{00000000-0005-0000-0000-000055290000}"/>
    <cellStyle name="Comma 6 10 3 2 3" xfId="21333" xr:uid="{00000000-0005-0000-0000-000056290000}"/>
    <cellStyle name="Comma 6 10 3 2 3 2" xfId="47301" xr:uid="{00000000-0005-0000-0000-000057290000}"/>
    <cellStyle name="Comma 6 10 3 2 4" xfId="17005" xr:uid="{00000000-0005-0000-0000-000058290000}"/>
    <cellStyle name="Comma 6 10 3 2 4 2" xfId="42973" xr:uid="{00000000-0005-0000-0000-000059290000}"/>
    <cellStyle name="Comma 6 10 3 2 5" xfId="32153" xr:uid="{00000000-0005-0000-0000-00005A290000}"/>
    <cellStyle name="Comma 6 10 3 2 6" xfId="58635" xr:uid="{00000000-0005-0000-0000-00005B290000}"/>
    <cellStyle name="Comma 6 10 3 3" xfId="10513" xr:uid="{00000000-0005-0000-0000-00005C290000}"/>
    <cellStyle name="Comma 6 10 3 3 2" xfId="25661" xr:uid="{00000000-0005-0000-0000-00005D290000}"/>
    <cellStyle name="Comma 6 10 3 3 2 2" xfId="51629" xr:uid="{00000000-0005-0000-0000-00005E290000}"/>
    <cellStyle name="Comma 6 10 3 3 3" xfId="36481" xr:uid="{00000000-0005-0000-0000-00005F290000}"/>
    <cellStyle name="Comma 6 10 3 4" xfId="8349" xr:uid="{00000000-0005-0000-0000-000060290000}"/>
    <cellStyle name="Comma 6 10 3 4 2" xfId="23497" xr:uid="{00000000-0005-0000-0000-000061290000}"/>
    <cellStyle name="Comma 6 10 3 4 2 2" xfId="49465" xr:uid="{00000000-0005-0000-0000-000062290000}"/>
    <cellStyle name="Comma 6 10 3 4 3" xfId="34317" xr:uid="{00000000-0005-0000-0000-000063290000}"/>
    <cellStyle name="Comma 6 10 3 5" xfId="19169" xr:uid="{00000000-0005-0000-0000-000064290000}"/>
    <cellStyle name="Comma 6 10 3 5 2" xfId="45137" xr:uid="{00000000-0005-0000-0000-000065290000}"/>
    <cellStyle name="Comma 6 10 3 6" xfId="14841" xr:uid="{00000000-0005-0000-0000-000066290000}"/>
    <cellStyle name="Comma 6 10 3 6 2" xfId="40809" xr:uid="{00000000-0005-0000-0000-000067290000}"/>
    <cellStyle name="Comma 6 10 3 7" xfId="4021" xr:uid="{00000000-0005-0000-0000-000068290000}"/>
    <cellStyle name="Comma 6 10 3 8" xfId="29989" xr:uid="{00000000-0005-0000-0000-000069290000}"/>
    <cellStyle name="Comma 6 10 3 9" xfId="56471" xr:uid="{00000000-0005-0000-0000-00006A290000}"/>
    <cellStyle name="Comma 6 10 4" xfId="5103" xr:uid="{00000000-0005-0000-0000-00006B290000}"/>
    <cellStyle name="Comma 6 10 4 2" xfId="11595" xr:uid="{00000000-0005-0000-0000-00006C290000}"/>
    <cellStyle name="Comma 6 10 4 2 2" xfId="26743" xr:uid="{00000000-0005-0000-0000-00006D290000}"/>
    <cellStyle name="Comma 6 10 4 2 2 2" xfId="52711" xr:uid="{00000000-0005-0000-0000-00006E290000}"/>
    <cellStyle name="Comma 6 10 4 2 3" xfId="37563" xr:uid="{00000000-0005-0000-0000-00006F290000}"/>
    <cellStyle name="Comma 6 10 4 3" xfId="20251" xr:uid="{00000000-0005-0000-0000-000070290000}"/>
    <cellStyle name="Comma 6 10 4 3 2" xfId="46219" xr:uid="{00000000-0005-0000-0000-000071290000}"/>
    <cellStyle name="Comma 6 10 4 4" xfId="15923" xr:uid="{00000000-0005-0000-0000-000072290000}"/>
    <cellStyle name="Comma 6 10 4 4 2" xfId="41891" xr:uid="{00000000-0005-0000-0000-000073290000}"/>
    <cellStyle name="Comma 6 10 4 5" xfId="31071" xr:uid="{00000000-0005-0000-0000-000074290000}"/>
    <cellStyle name="Comma 6 10 4 6" xfId="57553" xr:uid="{00000000-0005-0000-0000-000075290000}"/>
    <cellStyle name="Comma 6 10 5" xfId="9431" xr:uid="{00000000-0005-0000-0000-000076290000}"/>
    <cellStyle name="Comma 6 10 5 2" xfId="24579" xr:uid="{00000000-0005-0000-0000-000077290000}"/>
    <cellStyle name="Comma 6 10 5 2 2" xfId="50547" xr:uid="{00000000-0005-0000-0000-000078290000}"/>
    <cellStyle name="Comma 6 10 5 3" xfId="35399" xr:uid="{00000000-0005-0000-0000-000079290000}"/>
    <cellStyle name="Comma 6 10 6" xfId="7267" xr:uid="{00000000-0005-0000-0000-00007A290000}"/>
    <cellStyle name="Comma 6 10 6 2" xfId="22415" xr:uid="{00000000-0005-0000-0000-00007B290000}"/>
    <cellStyle name="Comma 6 10 6 2 2" xfId="48383" xr:uid="{00000000-0005-0000-0000-00007C290000}"/>
    <cellStyle name="Comma 6 10 6 3" xfId="33235" xr:uid="{00000000-0005-0000-0000-00007D290000}"/>
    <cellStyle name="Comma 6 10 7" xfId="18087" xr:uid="{00000000-0005-0000-0000-00007E290000}"/>
    <cellStyle name="Comma 6 10 7 2" xfId="44055" xr:uid="{00000000-0005-0000-0000-00007F290000}"/>
    <cellStyle name="Comma 6 10 8" xfId="13759" xr:uid="{00000000-0005-0000-0000-000080290000}"/>
    <cellStyle name="Comma 6 10 8 2" xfId="39727" xr:uid="{00000000-0005-0000-0000-000081290000}"/>
    <cellStyle name="Comma 6 10 9" xfId="2939" xr:uid="{00000000-0005-0000-0000-000082290000}"/>
    <cellStyle name="Comma 6 11" xfId="194" xr:uid="{00000000-0005-0000-0000-000083290000}"/>
    <cellStyle name="Comma 6 11 10" xfId="28908" xr:uid="{00000000-0005-0000-0000-000084290000}"/>
    <cellStyle name="Comma 6 11 11" xfId="54870" xr:uid="{00000000-0005-0000-0000-000085290000}"/>
    <cellStyle name="Comma 6 11 12" xfId="55390" xr:uid="{00000000-0005-0000-0000-000086290000}"/>
    <cellStyle name="Comma 6 11 13" xfId="1086" xr:uid="{00000000-0005-0000-0000-000087290000}"/>
    <cellStyle name="Comma 6 11 2" xfId="1317" xr:uid="{00000000-0005-0000-0000-000088290000}"/>
    <cellStyle name="Comma 6 11 2 10" xfId="55931" xr:uid="{00000000-0005-0000-0000-000089290000}"/>
    <cellStyle name="Comma 6 11 2 2" xfId="2399" xr:uid="{00000000-0005-0000-0000-00008A290000}"/>
    <cellStyle name="Comma 6 11 2 2 2" xfId="6727" xr:uid="{00000000-0005-0000-0000-00008B290000}"/>
    <cellStyle name="Comma 6 11 2 2 2 2" xfId="13219" xr:uid="{00000000-0005-0000-0000-00008C290000}"/>
    <cellStyle name="Comma 6 11 2 2 2 2 2" xfId="28367" xr:uid="{00000000-0005-0000-0000-00008D290000}"/>
    <cellStyle name="Comma 6 11 2 2 2 2 2 2" xfId="54335" xr:uid="{00000000-0005-0000-0000-00008E290000}"/>
    <cellStyle name="Comma 6 11 2 2 2 2 3" xfId="39187" xr:uid="{00000000-0005-0000-0000-00008F290000}"/>
    <cellStyle name="Comma 6 11 2 2 2 3" xfId="21875" xr:uid="{00000000-0005-0000-0000-000090290000}"/>
    <cellStyle name="Comma 6 11 2 2 2 3 2" xfId="47843" xr:uid="{00000000-0005-0000-0000-000091290000}"/>
    <cellStyle name="Comma 6 11 2 2 2 4" xfId="17547" xr:uid="{00000000-0005-0000-0000-000092290000}"/>
    <cellStyle name="Comma 6 11 2 2 2 4 2" xfId="43515" xr:uid="{00000000-0005-0000-0000-000093290000}"/>
    <cellStyle name="Comma 6 11 2 2 2 5" xfId="32695" xr:uid="{00000000-0005-0000-0000-000094290000}"/>
    <cellStyle name="Comma 6 11 2 2 2 6" xfId="59177" xr:uid="{00000000-0005-0000-0000-000095290000}"/>
    <cellStyle name="Comma 6 11 2 2 3" xfId="11055" xr:uid="{00000000-0005-0000-0000-000096290000}"/>
    <cellStyle name="Comma 6 11 2 2 3 2" xfId="26203" xr:uid="{00000000-0005-0000-0000-000097290000}"/>
    <cellStyle name="Comma 6 11 2 2 3 2 2" xfId="52171" xr:uid="{00000000-0005-0000-0000-000098290000}"/>
    <cellStyle name="Comma 6 11 2 2 3 3" xfId="37023" xr:uid="{00000000-0005-0000-0000-000099290000}"/>
    <cellStyle name="Comma 6 11 2 2 4" xfId="8891" xr:uid="{00000000-0005-0000-0000-00009A290000}"/>
    <cellStyle name="Comma 6 11 2 2 4 2" xfId="24039" xr:uid="{00000000-0005-0000-0000-00009B290000}"/>
    <cellStyle name="Comma 6 11 2 2 4 2 2" xfId="50007" xr:uid="{00000000-0005-0000-0000-00009C290000}"/>
    <cellStyle name="Comma 6 11 2 2 4 3" xfId="34859" xr:uid="{00000000-0005-0000-0000-00009D290000}"/>
    <cellStyle name="Comma 6 11 2 2 5" xfId="19711" xr:uid="{00000000-0005-0000-0000-00009E290000}"/>
    <cellStyle name="Comma 6 11 2 2 5 2" xfId="45679" xr:uid="{00000000-0005-0000-0000-00009F290000}"/>
    <cellStyle name="Comma 6 11 2 2 6" xfId="15383" xr:uid="{00000000-0005-0000-0000-0000A0290000}"/>
    <cellStyle name="Comma 6 11 2 2 6 2" xfId="41351" xr:uid="{00000000-0005-0000-0000-0000A1290000}"/>
    <cellStyle name="Comma 6 11 2 2 7" xfId="4563" xr:uid="{00000000-0005-0000-0000-0000A2290000}"/>
    <cellStyle name="Comma 6 11 2 2 8" xfId="30531" xr:uid="{00000000-0005-0000-0000-0000A3290000}"/>
    <cellStyle name="Comma 6 11 2 2 9" xfId="57013" xr:uid="{00000000-0005-0000-0000-0000A4290000}"/>
    <cellStyle name="Comma 6 11 2 3" xfId="5645" xr:uid="{00000000-0005-0000-0000-0000A5290000}"/>
    <cellStyle name="Comma 6 11 2 3 2" xfId="12137" xr:uid="{00000000-0005-0000-0000-0000A6290000}"/>
    <cellStyle name="Comma 6 11 2 3 2 2" xfId="27285" xr:uid="{00000000-0005-0000-0000-0000A7290000}"/>
    <cellStyle name="Comma 6 11 2 3 2 2 2" xfId="53253" xr:uid="{00000000-0005-0000-0000-0000A8290000}"/>
    <cellStyle name="Comma 6 11 2 3 2 3" xfId="38105" xr:uid="{00000000-0005-0000-0000-0000A9290000}"/>
    <cellStyle name="Comma 6 11 2 3 3" xfId="20793" xr:uid="{00000000-0005-0000-0000-0000AA290000}"/>
    <cellStyle name="Comma 6 11 2 3 3 2" xfId="46761" xr:uid="{00000000-0005-0000-0000-0000AB290000}"/>
    <cellStyle name="Comma 6 11 2 3 4" xfId="16465" xr:uid="{00000000-0005-0000-0000-0000AC290000}"/>
    <cellStyle name="Comma 6 11 2 3 4 2" xfId="42433" xr:uid="{00000000-0005-0000-0000-0000AD290000}"/>
    <cellStyle name="Comma 6 11 2 3 5" xfId="31613" xr:uid="{00000000-0005-0000-0000-0000AE290000}"/>
    <cellStyle name="Comma 6 11 2 3 6" xfId="58095" xr:uid="{00000000-0005-0000-0000-0000AF290000}"/>
    <cellStyle name="Comma 6 11 2 4" xfId="9973" xr:uid="{00000000-0005-0000-0000-0000B0290000}"/>
    <cellStyle name="Comma 6 11 2 4 2" xfId="25121" xr:uid="{00000000-0005-0000-0000-0000B1290000}"/>
    <cellStyle name="Comma 6 11 2 4 2 2" xfId="51089" xr:uid="{00000000-0005-0000-0000-0000B2290000}"/>
    <cellStyle name="Comma 6 11 2 4 3" xfId="35941" xr:uid="{00000000-0005-0000-0000-0000B3290000}"/>
    <cellStyle name="Comma 6 11 2 5" xfId="7809" xr:uid="{00000000-0005-0000-0000-0000B4290000}"/>
    <cellStyle name="Comma 6 11 2 5 2" xfId="22957" xr:uid="{00000000-0005-0000-0000-0000B5290000}"/>
    <cellStyle name="Comma 6 11 2 5 2 2" xfId="48925" xr:uid="{00000000-0005-0000-0000-0000B6290000}"/>
    <cellStyle name="Comma 6 11 2 5 3" xfId="33777" xr:uid="{00000000-0005-0000-0000-0000B7290000}"/>
    <cellStyle name="Comma 6 11 2 6" xfId="18629" xr:uid="{00000000-0005-0000-0000-0000B8290000}"/>
    <cellStyle name="Comma 6 11 2 6 2" xfId="44597" xr:uid="{00000000-0005-0000-0000-0000B9290000}"/>
    <cellStyle name="Comma 6 11 2 7" xfId="14301" xr:uid="{00000000-0005-0000-0000-0000BA290000}"/>
    <cellStyle name="Comma 6 11 2 7 2" xfId="40269" xr:uid="{00000000-0005-0000-0000-0000BB290000}"/>
    <cellStyle name="Comma 6 11 2 8" xfId="3481" xr:uid="{00000000-0005-0000-0000-0000BC290000}"/>
    <cellStyle name="Comma 6 11 2 9" xfId="29449" xr:uid="{00000000-0005-0000-0000-0000BD290000}"/>
    <cellStyle name="Comma 6 11 3" xfId="1858" xr:uid="{00000000-0005-0000-0000-0000BE290000}"/>
    <cellStyle name="Comma 6 11 3 2" xfId="6186" xr:uid="{00000000-0005-0000-0000-0000BF290000}"/>
    <cellStyle name="Comma 6 11 3 2 2" xfId="12678" xr:uid="{00000000-0005-0000-0000-0000C0290000}"/>
    <cellStyle name="Comma 6 11 3 2 2 2" xfId="27826" xr:uid="{00000000-0005-0000-0000-0000C1290000}"/>
    <cellStyle name="Comma 6 11 3 2 2 2 2" xfId="53794" xr:uid="{00000000-0005-0000-0000-0000C2290000}"/>
    <cellStyle name="Comma 6 11 3 2 2 3" xfId="38646" xr:uid="{00000000-0005-0000-0000-0000C3290000}"/>
    <cellStyle name="Comma 6 11 3 2 3" xfId="21334" xr:uid="{00000000-0005-0000-0000-0000C4290000}"/>
    <cellStyle name="Comma 6 11 3 2 3 2" xfId="47302" xr:uid="{00000000-0005-0000-0000-0000C5290000}"/>
    <cellStyle name="Comma 6 11 3 2 4" xfId="17006" xr:uid="{00000000-0005-0000-0000-0000C6290000}"/>
    <cellStyle name="Comma 6 11 3 2 4 2" xfId="42974" xr:uid="{00000000-0005-0000-0000-0000C7290000}"/>
    <cellStyle name="Comma 6 11 3 2 5" xfId="32154" xr:uid="{00000000-0005-0000-0000-0000C8290000}"/>
    <cellStyle name="Comma 6 11 3 2 6" xfId="58636" xr:uid="{00000000-0005-0000-0000-0000C9290000}"/>
    <cellStyle name="Comma 6 11 3 3" xfId="10514" xr:uid="{00000000-0005-0000-0000-0000CA290000}"/>
    <cellStyle name="Comma 6 11 3 3 2" xfId="25662" xr:uid="{00000000-0005-0000-0000-0000CB290000}"/>
    <cellStyle name="Comma 6 11 3 3 2 2" xfId="51630" xr:uid="{00000000-0005-0000-0000-0000CC290000}"/>
    <cellStyle name="Comma 6 11 3 3 3" xfId="36482" xr:uid="{00000000-0005-0000-0000-0000CD290000}"/>
    <cellStyle name="Comma 6 11 3 4" xfId="8350" xr:uid="{00000000-0005-0000-0000-0000CE290000}"/>
    <cellStyle name="Comma 6 11 3 4 2" xfId="23498" xr:uid="{00000000-0005-0000-0000-0000CF290000}"/>
    <cellStyle name="Comma 6 11 3 4 2 2" xfId="49466" xr:uid="{00000000-0005-0000-0000-0000D0290000}"/>
    <cellStyle name="Comma 6 11 3 4 3" xfId="34318" xr:uid="{00000000-0005-0000-0000-0000D1290000}"/>
    <cellStyle name="Comma 6 11 3 5" xfId="19170" xr:uid="{00000000-0005-0000-0000-0000D2290000}"/>
    <cellStyle name="Comma 6 11 3 5 2" xfId="45138" xr:uid="{00000000-0005-0000-0000-0000D3290000}"/>
    <cellStyle name="Comma 6 11 3 6" xfId="14842" xr:uid="{00000000-0005-0000-0000-0000D4290000}"/>
    <cellStyle name="Comma 6 11 3 6 2" xfId="40810" xr:uid="{00000000-0005-0000-0000-0000D5290000}"/>
    <cellStyle name="Comma 6 11 3 7" xfId="4022" xr:uid="{00000000-0005-0000-0000-0000D6290000}"/>
    <cellStyle name="Comma 6 11 3 8" xfId="29990" xr:uid="{00000000-0005-0000-0000-0000D7290000}"/>
    <cellStyle name="Comma 6 11 3 9" xfId="56472" xr:uid="{00000000-0005-0000-0000-0000D8290000}"/>
    <cellStyle name="Comma 6 11 4" xfId="5104" xr:uid="{00000000-0005-0000-0000-0000D9290000}"/>
    <cellStyle name="Comma 6 11 4 2" xfId="11596" xr:uid="{00000000-0005-0000-0000-0000DA290000}"/>
    <cellStyle name="Comma 6 11 4 2 2" xfId="26744" xr:uid="{00000000-0005-0000-0000-0000DB290000}"/>
    <cellStyle name="Comma 6 11 4 2 2 2" xfId="52712" xr:uid="{00000000-0005-0000-0000-0000DC290000}"/>
    <cellStyle name="Comma 6 11 4 2 3" xfId="37564" xr:uid="{00000000-0005-0000-0000-0000DD290000}"/>
    <cellStyle name="Comma 6 11 4 3" xfId="20252" xr:uid="{00000000-0005-0000-0000-0000DE290000}"/>
    <cellStyle name="Comma 6 11 4 3 2" xfId="46220" xr:uid="{00000000-0005-0000-0000-0000DF290000}"/>
    <cellStyle name="Comma 6 11 4 4" xfId="15924" xr:uid="{00000000-0005-0000-0000-0000E0290000}"/>
    <cellStyle name="Comma 6 11 4 4 2" xfId="41892" xr:uid="{00000000-0005-0000-0000-0000E1290000}"/>
    <cellStyle name="Comma 6 11 4 5" xfId="31072" xr:uid="{00000000-0005-0000-0000-0000E2290000}"/>
    <cellStyle name="Comma 6 11 4 6" xfId="57554" xr:uid="{00000000-0005-0000-0000-0000E3290000}"/>
    <cellStyle name="Comma 6 11 5" xfId="9432" xr:uid="{00000000-0005-0000-0000-0000E4290000}"/>
    <cellStyle name="Comma 6 11 5 2" xfId="24580" xr:uid="{00000000-0005-0000-0000-0000E5290000}"/>
    <cellStyle name="Comma 6 11 5 2 2" xfId="50548" xr:uid="{00000000-0005-0000-0000-0000E6290000}"/>
    <cellStyle name="Comma 6 11 5 3" xfId="35400" xr:uid="{00000000-0005-0000-0000-0000E7290000}"/>
    <cellStyle name="Comma 6 11 6" xfId="7268" xr:uid="{00000000-0005-0000-0000-0000E8290000}"/>
    <cellStyle name="Comma 6 11 6 2" xfId="22416" xr:uid="{00000000-0005-0000-0000-0000E9290000}"/>
    <cellStyle name="Comma 6 11 6 2 2" xfId="48384" xr:uid="{00000000-0005-0000-0000-0000EA290000}"/>
    <cellStyle name="Comma 6 11 6 3" xfId="33236" xr:uid="{00000000-0005-0000-0000-0000EB290000}"/>
    <cellStyle name="Comma 6 11 7" xfId="18088" xr:uid="{00000000-0005-0000-0000-0000EC290000}"/>
    <cellStyle name="Comma 6 11 7 2" xfId="44056" xr:uid="{00000000-0005-0000-0000-0000ED290000}"/>
    <cellStyle name="Comma 6 11 8" xfId="13760" xr:uid="{00000000-0005-0000-0000-0000EE290000}"/>
    <cellStyle name="Comma 6 11 8 2" xfId="39728" xr:uid="{00000000-0005-0000-0000-0000EF290000}"/>
    <cellStyle name="Comma 6 11 9" xfId="2940" xr:uid="{00000000-0005-0000-0000-0000F0290000}"/>
    <cellStyle name="Comma 6 12" xfId="195" xr:uid="{00000000-0005-0000-0000-0000F1290000}"/>
    <cellStyle name="Comma 6 12 10" xfId="28909" xr:uid="{00000000-0005-0000-0000-0000F2290000}"/>
    <cellStyle name="Comma 6 12 11" xfId="54871" xr:uid="{00000000-0005-0000-0000-0000F3290000}"/>
    <cellStyle name="Comma 6 12 12" xfId="55391" xr:uid="{00000000-0005-0000-0000-0000F4290000}"/>
    <cellStyle name="Comma 6 12 13" xfId="1126" xr:uid="{00000000-0005-0000-0000-0000F5290000}"/>
    <cellStyle name="Comma 6 12 2" xfId="1318" xr:uid="{00000000-0005-0000-0000-0000F6290000}"/>
    <cellStyle name="Comma 6 12 2 10" xfId="55932" xr:uid="{00000000-0005-0000-0000-0000F7290000}"/>
    <cellStyle name="Comma 6 12 2 2" xfId="2400" xr:uid="{00000000-0005-0000-0000-0000F8290000}"/>
    <cellStyle name="Comma 6 12 2 2 2" xfId="6728" xr:uid="{00000000-0005-0000-0000-0000F9290000}"/>
    <cellStyle name="Comma 6 12 2 2 2 2" xfId="13220" xr:uid="{00000000-0005-0000-0000-0000FA290000}"/>
    <cellStyle name="Comma 6 12 2 2 2 2 2" xfId="28368" xr:uid="{00000000-0005-0000-0000-0000FB290000}"/>
    <cellStyle name="Comma 6 12 2 2 2 2 2 2" xfId="54336" xr:uid="{00000000-0005-0000-0000-0000FC290000}"/>
    <cellStyle name="Comma 6 12 2 2 2 2 3" xfId="39188" xr:uid="{00000000-0005-0000-0000-0000FD290000}"/>
    <cellStyle name="Comma 6 12 2 2 2 3" xfId="21876" xr:uid="{00000000-0005-0000-0000-0000FE290000}"/>
    <cellStyle name="Comma 6 12 2 2 2 3 2" xfId="47844" xr:uid="{00000000-0005-0000-0000-0000FF290000}"/>
    <cellStyle name="Comma 6 12 2 2 2 4" xfId="17548" xr:uid="{00000000-0005-0000-0000-0000002A0000}"/>
    <cellStyle name="Comma 6 12 2 2 2 4 2" xfId="43516" xr:uid="{00000000-0005-0000-0000-0000012A0000}"/>
    <cellStyle name="Comma 6 12 2 2 2 5" xfId="32696" xr:uid="{00000000-0005-0000-0000-0000022A0000}"/>
    <cellStyle name="Comma 6 12 2 2 2 6" xfId="59178" xr:uid="{00000000-0005-0000-0000-0000032A0000}"/>
    <cellStyle name="Comma 6 12 2 2 3" xfId="11056" xr:uid="{00000000-0005-0000-0000-0000042A0000}"/>
    <cellStyle name="Comma 6 12 2 2 3 2" xfId="26204" xr:uid="{00000000-0005-0000-0000-0000052A0000}"/>
    <cellStyle name="Comma 6 12 2 2 3 2 2" xfId="52172" xr:uid="{00000000-0005-0000-0000-0000062A0000}"/>
    <cellStyle name="Comma 6 12 2 2 3 3" xfId="37024" xr:uid="{00000000-0005-0000-0000-0000072A0000}"/>
    <cellStyle name="Comma 6 12 2 2 4" xfId="8892" xr:uid="{00000000-0005-0000-0000-0000082A0000}"/>
    <cellStyle name="Comma 6 12 2 2 4 2" xfId="24040" xr:uid="{00000000-0005-0000-0000-0000092A0000}"/>
    <cellStyle name="Comma 6 12 2 2 4 2 2" xfId="50008" xr:uid="{00000000-0005-0000-0000-00000A2A0000}"/>
    <cellStyle name="Comma 6 12 2 2 4 3" xfId="34860" xr:uid="{00000000-0005-0000-0000-00000B2A0000}"/>
    <cellStyle name="Comma 6 12 2 2 5" xfId="19712" xr:uid="{00000000-0005-0000-0000-00000C2A0000}"/>
    <cellStyle name="Comma 6 12 2 2 5 2" xfId="45680" xr:uid="{00000000-0005-0000-0000-00000D2A0000}"/>
    <cellStyle name="Comma 6 12 2 2 6" xfId="15384" xr:uid="{00000000-0005-0000-0000-00000E2A0000}"/>
    <cellStyle name="Comma 6 12 2 2 6 2" xfId="41352" xr:uid="{00000000-0005-0000-0000-00000F2A0000}"/>
    <cellStyle name="Comma 6 12 2 2 7" xfId="4564" xr:uid="{00000000-0005-0000-0000-0000102A0000}"/>
    <cellStyle name="Comma 6 12 2 2 8" xfId="30532" xr:uid="{00000000-0005-0000-0000-0000112A0000}"/>
    <cellStyle name="Comma 6 12 2 2 9" xfId="57014" xr:uid="{00000000-0005-0000-0000-0000122A0000}"/>
    <cellStyle name="Comma 6 12 2 3" xfId="5646" xr:uid="{00000000-0005-0000-0000-0000132A0000}"/>
    <cellStyle name="Comma 6 12 2 3 2" xfId="12138" xr:uid="{00000000-0005-0000-0000-0000142A0000}"/>
    <cellStyle name="Comma 6 12 2 3 2 2" xfId="27286" xr:uid="{00000000-0005-0000-0000-0000152A0000}"/>
    <cellStyle name="Comma 6 12 2 3 2 2 2" xfId="53254" xr:uid="{00000000-0005-0000-0000-0000162A0000}"/>
    <cellStyle name="Comma 6 12 2 3 2 3" xfId="38106" xr:uid="{00000000-0005-0000-0000-0000172A0000}"/>
    <cellStyle name="Comma 6 12 2 3 3" xfId="20794" xr:uid="{00000000-0005-0000-0000-0000182A0000}"/>
    <cellStyle name="Comma 6 12 2 3 3 2" xfId="46762" xr:uid="{00000000-0005-0000-0000-0000192A0000}"/>
    <cellStyle name="Comma 6 12 2 3 4" xfId="16466" xr:uid="{00000000-0005-0000-0000-00001A2A0000}"/>
    <cellStyle name="Comma 6 12 2 3 4 2" xfId="42434" xr:uid="{00000000-0005-0000-0000-00001B2A0000}"/>
    <cellStyle name="Comma 6 12 2 3 5" xfId="31614" xr:uid="{00000000-0005-0000-0000-00001C2A0000}"/>
    <cellStyle name="Comma 6 12 2 3 6" xfId="58096" xr:uid="{00000000-0005-0000-0000-00001D2A0000}"/>
    <cellStyle name="Comma 6 12 2 4" xfId="9974" xr:uid="{00000000-0005-0000-0000-00001E2A0000}"/>
    <cellStyle name="Comma 6 12 2 4 2" xfId="25122" xr:uid="{00000000-0005-0000-0000-00001F2A0000}"/>
    <cellStyle name="Comma 6 12 2 4 2 2" xfId="51090" xr:uid="{00000000-0005-0000-0000-0000202A0000}"/>
    <cellStyle name="Comma 6 12 2 4 3" xfId="35942" xr:uid="{00000000-0005-0000-0000-0000212A0000}"/>
    <cellStyle name="Comma 6 12 2 5" xfId="7810" xr:uid="{00000000-0005-0000-0000-0000222A0000}"/>
    <cellStyle name="Comma 6 12 2 5 2" xfId="22958" xr:uid="{00000000-0005-0000-0000-0000232A0000}"/>
    <cellStyle name="Comma 6 12 2 5 2 2" xfId="48926" xr:uid="{00000000-0005-0000-0000-0000242A0000}"/>
    <cellStyle name="Comma 6 12 2 5 3" xfId="33778" xr:uid="{00000000-0005-0000-0000-0000252A0000}"/>
    <cellStyle name="Comma 6 12 2 6" xfId="18630" xr:uid="{00000000-0005-0000-0000-0000262A0000}"/>
    <cellStyle name="Comma 6 12 2 6 2" xfId="44598" xr:uid="{00000000-0005-0000-0000-0000272A0000}"/>
    <cellStyle name="Comma 6 12 2 7" xfId="14302" xr:uid="{00000000-0005-0000-0000-0000282A0000}"/>
    <cellStyle name="Comma 6 12 2 7 2" xfId="40270" xr:uid="{00000000-0005-0000-0000-0000292A0000}"/>
    <cellStyle name="Comma 6 12 2 8" xfId="3482" xr:uid="{00000000-0005-0000-0000-00002A2A0000}"/>
    <cellStyle name="Comma 6 12 2 9" xfId="29450" xr:uid="{00000000-0005-0000-0000-00002B2A0000}"/>
    <cellStyle name="Comma 6 12 3" xfId="1859" xr:uid="{00000000-0005-0000-0000-00002C2A0000}"/>
    <cellStyle name="Comma 6 12 3 2" xfId="6187" xr:uid="{00000000-0005-0000-0000-00002D2A0000}"/>
    <cellStyle name="Comma 6 12 3 2 2" xfId="12679" xr:uid="{00000000-0005-0000-0000-00002E2A0000}"/>
    <cellStyle name="Comma 6 12 3 2 2 2" xfId="27827" xr:uid="{00000000-0005-0000-0000-00002F2A0000}"/>
    <cellStyle name="Comma 6 12 3 2 2 2 2" xfId="53795" xr:uid="{00000000-0005-0000-0000-0000302A0000}"/>
    <cellStyle name="Comma 6 12 3 2 2 3" xfId="38647" xr:uid="{00000000-0005-0000-0000-0000312A0000}"/>
    <cellStyle name="Comma 6 12 3 2 3" xfId="21335" xr:uid="{00000000-0005-0000-0000-0000322A0000}"/>
    <cellStyle name="Comma 6 12 3 2 3 2" xfId="47303" xr:uid="{00000000-0005-0000-0000-0000332A0000}"/>
    <cellStyle name="Comma 6 12 3 2 4" xfId="17007" xr:uid="{00000000-0005-0000-0000-0000342A0000}"/>
    <cellStyle name="Comma 6 12 3 2 4 2" xfId="42975" xr:uid="{00000000-0005-0000-0000-0000352A0000}"/>
    <cellStyle name="Comma 6 12 3 2 5" xfId="32155" xr:uid="{00000000-0005-0000-0000-0000362A0000}"/>
    <cellStyle name="Comma 6 12 3 2 6" xfId="58637" xr:uid="{00000000-0005-0000-0000-0000372A0000}"/>
    <cellStyle name="Comma 6 12 3 3" xfId="10515" xr:uid="{00000000-0005-0000-0000-0000382A0000}"/>
    <cellStyle name="Comma 6 12 3 3 2" xfId="25663" xr:uid="{00000000-0005-0000-0000-0000392A0000}"/>
    <cellStyle name="Comma 6 12 3 3 2 2" xfId="51631" xr:uid="{00000000-0005-0000-0000-00003A2A0000}"/>
    <cellStyle name="Comma 6 12 3 3 3" xfId="36483" xr:uid="{00000000-0005-0000-0000-00003B2A0000}"/>
    <cellStyle name="Comma 6 12 3 4" xfId="8351" xr:uid="{00000000-0005-0000-0000-00003C2A0000}"/>
    <cellStyle name="Comma 6 12 3 4 2" xfId="23499" xr:uid="{00000000-0005-0000-0000-00003D2A0000}"/>
    <cellStyle name="Comma 6 12 3 4 2 2" xfId="49467" xr:uid="{00000000-0005-0000-0000-00003E2A0000}"/>
    <cellStyle name="Comma 6 12 3 4 3" xfId="34319" xr:uid="{00000000-0005-0000-0000-00003F2A0000}"/>
    <cellStyle name="Comma 6 12 3 5" xfId="19171" xr:uid="{00000000-0005-0000-0000-0000402A0000}"/>
    <cellStyle name="Comma 6 12 3 5 2" xfId="45139" xr:uid="{00000000-0005-0000-0000-0000412A0000}"/>
    <cellStyle name="Comma 6 12 3 6" xfId="14843" xr:uid="{00000000-0005-0000-0000-0000422A0000}"/>
    <cellStyle name="Comma 6 12 3 6 2" xfId="40811" xr:uid="{00000000-0005-0000-0000-0000432A0000}"/>
    <cellStyle name="Comma 6 12 3 7" xfId="4023" xr:uid="{00000000-0005-0000-0000-0000442A0000}"/>
    <cellStyle name="Comma 6 12 3 8" xfId="29991" xr:uid="{00000000-0005-0000-0000-0000452A0000}"/>
    <cellStyle name="Comma 6 12 3 9" xfId="56473" xr:uid="{00000000-0005-0000-0000-0000462A0000}"/>
    <cellStyle name="Comma 6 12 4" xfId="5105" xr:uid="{00000000-0005-0000-0000-0000472A0000}"/>
    <cellStyle name="Comma 6 12 4 2" xfId="11597" xr:uid="{00000000-0005-0000-0000-0000482A0000}"/>
    <cellStyle name="Comma 6 12 4 2 2" xfId="26745" xr:uid="{00000000-0005-0000-0000-0000492A0000}"/>
    <cellStyle name="Comma 6 12 4 2 2 2" xfId="52713" xr:uid="{00000000-0005-0000-0000-00004A2A0000}"/>
    <cellStyle name="Comma 6 12 4 2 3" xfId="37565" xr:uid="{00000000-0005-0000-0000-00004B2A0000}"/>
    <cellStyle name="Comma 6 12 4 3" xfId="20253" xr:uid="{00000000-0005-0000-0000-00004C2A0000}"/>
    <cellStyle name="Comma 6 12 4 3 2" xfId="46221" xr:uid="{00000000-0005-0000-0000-00004D2A0000}"/>
    <cellStyle name="Comma 6 12 4 4" xfId="15925" xr:uid="{00000000-0005-0000-0000-00004E2A0000}"/>
    <cellStyle name="Comma 6 12 4 4 2" xfId="41893" xr:uid="{00000000-0005-0000-0000-00004F2A0000}"/>
    <cellStyle name="Comma 6 12 4 5" xfId="31073" xr:uid="{00000000-0005-0000-0000-0000502A0000}"/>
    <cellStyle name="Comma 6 12 4 6" xfId="57555" xr:uid="{00000000-0005-0000-0000-0000512A0000}"/>
    <cellStyle name="Comma 6 12 5" xfId="9433" xr:uid="{00000000-0005-0000-0000-0000522A0000}"/>
    <cellStyle name="Comma 6 12 5 2" xfId="24581" xr:uid="{00000000-0005-0000-0000-0000532A0000}"/>
    <cellStyle name="Comma 6 12 5 2 2" xfId="50549" xr:uid="{00000000-0005-0000-0000-0000542A0000}"/>
    <cellStyle name="Comma 6 12 5 3" xfId="35401" xr:uid="{00000000-0005-0000-0000-0000552A0000}"/>
    <cellStyle name="Comma 6 12 6" xfId="7269" xr:uid="{00000000-0005-0000-0000-0000562A0000}"/>
    <cellStyle name="Comma 6 12 6 2" xfId="22417" xr:uid="{00000000-0005-0000-0000-0000572A0000}"/>
    <cellStyle name="Comma 6 12 6 2 2" xfId="48385" xr:uid="{00000000-0005-0000-0000-0000582A0000}"/>
    <cellStyle name="Comma 6 12 6 3" xfId="33237" xr:uid="{00000000-0005-0000-0000-0000592A0000}"/>
    <cellStyle name="Comma 6 12 7" xfId="18089" xr:uid="{00000000-0005-0000-0000-00005A2A0000}"/>
    <cellStyle name="Comma 6 12 7 2" xfId="44057" xr:uid="{00000000-0005-0000-0000-00005B2A0000}"/>
    <cellStyle name="Comma 6 12 8" xfId="13761" xr:uid="{00000000-0005-0000-0000-00005C2A0000}"/>
    <cellStyle name="Comma 6 12 8 2" xfId="39729" xr:uid="{00000000-0005-0000-0000-00005D2A0000}"/>
    <cellStyle name="Comma 6 12 9" xfId="2941" xr:uid="{00000000-0005-0000-0000-00005E2A0000}"/>
    <cellStyle name="Comma 6 13" xfId="196" xr:uid="{00000000-0005-0000-0000-00005F2A0000}"/>
    <cellStyle name="Comma 6 13 10" xfId="28910" xr:uid="{00000000-0005-0000-0000-0000602A0000}"/>
    <cellStyle name="Comma 6 13 11" xfId="54872" xr:uid="{00000000-0005-0000-0000-0000612A0000}"/>
    <cellStyle name="Comma 6 13 12" xfId="55392" xr:uid="{00000000-0005-0000-0000-0000622A0000}"/>
    <cellStyle name="Comma 6 13 13" xfId="1166" xr:uid="{00000000-0005-0000-0000-0000632A0000}"/>
    <cellStyle name="Comma 6 13 2" xfId="1319" xr:uid="{00000000-0005-0000-0000-0000642A0000}"/>
    <cellStyle name="Comma 6 13 2 10" xfId="55933" xr:uid="{00000000-0005-0000-0000-0000652A0000}"/>
    <cellStyle name="Comma 6 13 2 2" xfId="2401" xr:uid="{00000000-0005-0000-0000-0000662A0000}"/>
    <cellStyle name="Comma 6 13 2 2 2" xfId="6729" xr:uid="{00000000-0005-0000-0000-0000672A0000}"/>
    <cellStyle name="Comma 6 13 2 2 2 2" xfId="13221" xr:uid="{00000000-0005-0000-0000-0000682A0000}"/>
    <cellStyle name="Comma 6 13 2 2 2 2 2" xfId="28369" xr:uid="{00000000-0005-0000-0000-0000692A0000}"/>
    <cellStyle name="Comma 6 13 2 2 2 2 2 2" xfId="54337" xr:uid="{00000000-0005-0000-0000-00006A2A0000}"/>
    <cellStyle name="Comma 6 13 2 2 2 2 3" xfId="39189" xr:uid="{00000000-0005-0000-0000-00006B2A0000}"/>
    <cellStyle name="Comma 6 13 2 2 2 3" xfId="21877" xr:uid="{00000000-0005-0000-0000-00006C2A0000}"/>
    <cellStyle name="Comma 6 13 2 2 2 3 2" xfId="47845" xr:uid="{00000000-0005-0000-0000-00006D2A0000}"/>
    <cellStyle name="Comma 6 13 2 2 2 4" xfId="17549" xr:uid="{00000000-0005-0000-0000-00006E2A0000}"/>
    <cellStyle name="Comma 6 13 2 2 2 4 2" xfId="43517" xr:uid="{00000000-0005-0000-0000-00006F2A0000}"/>
    <cellStyle name="Comma 6 13 2 2 2 5" xfId="32697" xr:uid="{00000000-0005-0000-0000-0000702A0000}"/>
    <cellStyle name="Comma 6 13 2 2 2 6" xfId="59179" xr:uid="{00000000-0005-0000-0000-0000712A0000}"/>
    <cellStyle name="Comma 6 13 2 2 3" xfId="11057" xr:uid="{00000000-0005-0000-0000-0000722A0000}"/>
    <cellStyle name="Comma 6 13 2 2 3 2" xfId="26205" xr:uid="{00000000-0005-0000-0000-0000732A0000}"/>
    <cellStyle name="Comma 6 13 2 2 3 2 2" xfId="52173" xr:uid="{00000000-0005-0000-0000-0000742A0000}"/>
    <cellStyle name="Comma 6 13 2 2 3 3" xfId="37025" xr:uid="{00000000-0005-0000-0000-0000752A0000}"/>
    <cellStyle name="Comma 6 13 2 2 4" xfId="8893" xr:uid="{00000000-0005-0000-0000-0000762A0000}"/>
    <cellStyle name="Comma 6 13 2 2 4 2" xfId="24041" xr:uid="{00000000-0005-0000-0000-0000772A0000}"/>
    <cellStyle name="Comma 6 13 2 2 4 2 2" xfId="50009" xr:uid="{00000000-0005-0000-0000-0000782A0000}"/>
    <cellStyle name="Comma 6 13 2 2 4 3" xfId="34861" xr:uid="{00000000-0005-0000-0000-0000792A0000}"/>
    <cellStyle name="Comma 6 13 2 2 5" xfId="19713" xr:uid="{00000000-0005-0000-0000-00007A2A0000}"/>
    <cellStyle name="Comma 6 13 2 2 5 2" xfId="45681" xr:uid="{00000000-0005-0000-0000-00007B2A0000}"/>
    <cellStyle name="Comma 6 13 2 2 6" xfId="15385" xr:uid="{00000000-0005-0000-0000-00007C2A0000}"/>
    <cellStyle name="Comma 6 13 2 2 6 2" xfId="41353" xr:uid="{00000000-0005-0000-0000-00007D2A0000}"/>
    <cellStyle name="Comma 6 13 2 2 7" xfId="4565" xr:uid="{00000000-0005-0000-0000-00007E2A0000}"/>
    <cellStyle name="Comma 6 13 2 2 8" xfId="30533" xr:uid="{00000000-0005-0000-0000-00007F2A0000}"/>
    <cellStyle name="Comma 6 13 2 2 9" xfId="57015" xr:uid="{00000000-0005-0000-0000-0000802A0000}"/>
    <cellStyle name="Comma 6 13 2 3" xfId="5647" xr:uid="{00000000-0005-0000-0000-0000812A0000}"/>
    <cellStyle name="Comma 6 13 2 3 2" xfId="12139" xr:uid="{00000000-0005-0000-0000-0000822A0000}"/>
    <cellStyle name="Comma 6 13 2 3 2 2" xfId="27287" xr:uid="{00000000-0005-0000-0000-0000832A0000}"/>
    <cellStyle name="Comma 6 13 2 3 2 2 2" xfId="53255" xr:uid="{00000000-0005-0000-0000-0000842A0000}"/>
    <cellStyle name="Comma 6 13 2 3 2 3" xfId="38107" xr:uid="{00000000-0005-0000-0000-0000852A0000}"/>
    <cellStyle name="Comma 6 13 2 3 3" xfId="20795" xr:uid="{00000000-0005-0000-0000-0000862A0000}"/>
    <cellStyle name="Comma 6 13 2 3 3 2" xfId="46763" xr:uid="{00000000-0005-0000-0000-0000872A0000}"/>
    <cellStyle name="Comma 6 13 2 3 4" xfId="16467" xr:uid="{00000000-0005-0000-0000-0000882A0000}"/>
    <cellStyle name="Comma 6 13 2 3 4 2" xfId="42435" xr:uid="{00000000-0005-0000-0000-0000892A0000}"/>
    <cellStyle name="Comma 6 13 2 3 5" xfId="31615" xr:uid="{00000000-0005-0000-0000-00008A2A0000}"/>
    <cellStyle name="Comma 6 13 2 3 6" xfId="58097" xr:uid="{00000000-0005-0000-0000-00008B2A0000}"/>
    <cellStyle name="Comma 6 13 2 4" xfId="9975" xr:uid="{00000000-0005-0000-0000-00008C2A0000}"/>
    <cellStyle name="Comma 6 13 2 4 2" xfId="25123" xr:uid="{00000000-0005-0000-0000-00008D2A0000}"/>
    <cellStyle name="Comma 6 13 2 4 2 2" xfId="51091" xr:uid="{00000000-0005-0000-0000-00008E2A0000}"/>
    <cellStyle name="Comma 6 13 2 4 3" xfId="35943" xr:uid="{00000000-0005-0000-0000-00008F2A0000}"/>
    <cellStyle name="Comma 6 13 2 5" xfId="7811" xr:uid="{00000000-0005-0000-0000-0000902A0000}"/>
    <cellStyle name="Comma 6 13 2 5 2" xfId="22959" xr:uid="{00000000-0005-0000-0000-0000912A0000}"/>
    <cellStyle name="Comma 6 13 2 5 2 2" xfId="48927" xr:uid="{00000000-0005-0000-0000-0000922A0000}"/>
    <cellStyle name="Comma 6 13 2 5 3" xfId="33779" xr:uid="{00000000-0005-0000-0000-0000932A0000}"/>
    <cellStyle name="Comma 6 13 2 6" xfId="18631" xr:uid="{00000000-0005-0000-0000-0000942A0000}"/>
    <cellStyle name="Comma 6 13 2 6 2" xfId="44599" xr:uid="{00000000-0005-0000-0000-0000952A0000}"/>
    <cellStyle name="Comma 6 13 2 7" xfId="14303" xr:uid="{00000000-0005-0000-0000-0000962A0000}"/>
    <cellStyle name="Comma 6 13 2 7 2" xfId="40271" xr:uid="{00000000-0005-0000-0000-0000972A0000}"/>
    <cellStyle name="Comma 6 13 2 8" xfId="3483" xr:uid="{00000000-0005-0000-0000-0000982A0000}"/>
    <cellStyle name="Comma 6 13 2 9" xfId="29451" xr:uid="{00000000-0005-0000-0000-0000992A0000}"/>
    <cellStyle name="Comma 6 13 3" xfId="1860" xr:uid="{00000000-0005-0000-0000-00009A2A0000}"/>
    <cellStyle name="Comma 6 13 3 2" xfId="6188" xr:uid="{00000000-0005-0000-0000-00009B2A0000}"/>
    <cellStyle name="Comma 6 13 3 2 2" xfId="12680" xr:uid="{00000000-0005-0000-0000-00009C2A0000}"/>
    <cellStyle name="Comma 6 13 3 2 2 2" xfId="27828" xr:uid="{00000000-0005-0000-0000-00009D2A0000}"/>
    <cellStyle name="Comma 6 13 3 2 2 2 2" xfId="53796" xr:uid="{00000000-0005-0000-0000-00009E2A0000}"/>
    <cellStyle name="Comma 6 13 3 2 2 3" xfId="38648" xr:uid="{00000000-0005-0000-0000-00009F2A0000}"/>
    <cellStyle name="Comma 6 13 3 2 3" xfId="21336" xr:uid="{00000000-0005-0000-0000-0000A02A0000}"/>
    <cellStyle name="Comma 6 13 3 2 3 2" xfId="47304" xr:uid="{00000000-0005-0000-0000-0000A12A0000}"/>
    <cellStyle name="Comma 6 13 3 2 4" xfId="17008" xr:uid="{00000000-0005-0000-0000-0000A22A0000}"/>
    <cellStyle name="Comma 6 13 3 2 4 2" xfId="42976" xr:uid="{00000000-0005-0000-0000-0000A32A0000}"/>
    <cellStyle name="Comma 6 13 3 2 5" xfId="32156" xr:uid="{00000000-0005-0000-0000-0000A42A0000}"/>
    <cellStyle name="Comma 6 13 3 2 6" xfId="58638" xr:uid="{00000000-0005-0000-0000-0000A52A0000}"/>
    <cellStyle name="Comma 6 13 3 3" xfId="10516" xr:uid="{00000000-0005-0000-0000-0000A62A0000}"/>
    <cellStyle name="Comma 6 13 3 3 2" xfId="25664" xr:uid="{00000000-0005-0000-0000-0000A72A0000}"/>
    <cellStyle name="Comma 6 13 3 3 2 2" xfId="51632" xr:uid="{00000000-0005-0000-0000-0000A82A0000}"/>
    <cellStyle name="Comma 6 13 3 3 3" xfId="36484" xr:uid="{00000000-0005-0000-0000-0000A92A0000}"/>
    <cellStyle name="Comma 6 13 3 4" xfId="8352" xr:uid="{00000000-0005-0000-0000-0000AA2A0000}"/>
    <cellStyle name="Comma 6 13 3 4 2" xfId="23500" xr:uid="{00000000-0005-0000-0000-0000AB2A0000}"/>
    <cellStyle name="Comma 6 13 3 4 2 2" xfId="49468" xr:uid="{00000000-0005-0000-0000-0000AC2A0000}"/>
    <cellStyle name="Comma 6 13 3 4 3" xfId="34320" xr:uid="{00000000-0005-0000-0000-0000AD2A0000}"/>
    <cellStyle name="Comma 6 13 3 5" xfId="19172" xr:uid="{00000000-0005-0000-0000-0000AE2A0000}"/>
    <cellStyle name="Comma 6 13 3 5 2" xfId="45140" xr:uid="{00000000-0005-0000-0000-0000AF2A0000}"/>
    <cellStyle name="Comma 6 13 3 6" xfId="14844" xr:uid="{00000000-0005-0000-0000-0000B02A0000}"/>
    <cellStyle name="Comma 6 13 3 6 2" xfId="40812" xr:uid="{00000000-0005-0000-0000-0000B12A0000}"/>
    <cellStyle name="Comma 6 13 3 7" xfId="4024" xr:uid="{00000000-0005-0000-0000-0000B22A0000}"/>
    <cellStyle name="Comma 6 13 3 8" xfId="29992" xr:uid="{00000000-0005-0000-0000-0000B32A0000}"/>
    <cellStyle name="Comma 6 13 3 9" xfId="56474" xr:uid="{00000000-0005-0000-0000-0000B42A0000}"/>
    <cellStyle name="Comma 6 13 4" xfId="5106" xr:uid="{00000000-0005-0000-0000-0000B52A0000}"/>
    <cellStyle name="Comma 6 13 4 2" xfId="11598" xr:uid="{00000000-0005-0000-0000-0000B62A0000}"/>
    <cellStyle name="Comma 6 13 4 2 2" xfId="26746" xr:uid="{00000000-0005-0000-0000-0000B72A0000}"/>
    <cellStyle name="Comma 6 13 4 2 2 2" xfId="52714" xr:uid="{00000000-0005-0000-0000-0000B82A0000}"/>
    <cellStyle name="Comma 6 13 4 2 3" xfId="37566" xr:uid="{00000000-0005-0000-0000-0000B92A0000}"/>
    <cellStyle name="Comma 6 13 4 3" xfId="20254" xr:uid="{00000000-0005-0000-0000-0000BA2A0000}"/>
    <cellStyle name="Comma 6 13 4 3 2" xfId="46222" xr:uid="{00000000-0005-0000-0000-0000BB2A0000}"/>
    <cellStyle name="Comma 6 13 4 4" xfId="15926" xr:uid="{00000000-0005-0000-0000-0000BC2A0000}"/>
    <cellStyle name="Comma 6 13 4 4 2" xfId="41894" xr:uid="{00000000-0005-0000-0000-0000BD2A0000}"/>
    <cellStyle name="Comma 6 13 4 5" xfId="31074" xr:uid="{00000000-0005-0000-0000-0000BE2A0000}"/>
    <cellStyle name="Comma 6 13 4 6" xfId="57556" xr:uid="{00000000-0005-0000-0000-0000BF2A0000}"/>
    <cellStyle name="Comma 6 13 5" xfId="9434" xr:uid="{00000000-0005-0000-0000-0000C02A0000}"/>
    <cellStyle name="Comma 6 13 5 2" xfId="24582" xr:uid="{00000000-0005-0000-0000-0000C12A0000}"/>
    <cellStyle name="Comma 6 13 5 2 2" xfId="50550" xr:uid="{00000000-0005-0000-0000-0000C22A0000}"/>
    <cellStyle name="Comma 6 13 5 3" xfId="35402" xr:uid="{00000000-0005-0000-0000-0000C32A0000}"/>
    <cellStyle name="Comma 6 13 6" xfId="7270" xr:uid="{00000000-0005-0000-0000-0000C42A0000}"/>
    <cellStyle name="Comma 6 13 6 2" xfId="22418" xr:uid="{00000000-0005-0000-0000-0000C52A0000}"/>
    <cellStyle name="Comma 6 13 6 2 2" xfId="48386" xr:uid="{00000000-0005-0000-0000-0000C62A0000}"/>
    <cellStyle name="Comma 6 13 6 3" xfId="33238" xr:uid="{00000000-0005-0000-0000-0000C72A0000}"/>
    <cellStyle name="Comma 6 13 7" xfId="18090" xr:uid="{00000000-0005-0000-0000-0000C82A0000}"/>
    <cellStyle name="Comma 6 13 7 2" xfId="44058" xr:uid="{00000000-0005-0000-0000-0000C92A0000}"/>
    <cellStyle name="Comma 6 13 8" xfId="13762" xr:uid="{00000000-0005-0000-0000-0000CA2A0000}"/>
    <cellStyle name="Comma 6 13 8 2" xfId="39730" xr:uid="{00000000-0005-0000-0000-0000CB2A0000}"/>
    <cellStyle name="Comma 6 13 9" xfId="2942" xr:uid="{00000000-0005-0000-0000-0000CC2A0000}"/>
    <cellStyle name="Comma 6 14" xfId="1315" xr:uid="{00000000-0005-0000-0000-0000CD2A0000}"/>
    <cellStyle name="Comma 6 14 10" xfId="55929" xr:uid="{00000000-0005-0000-0000-0000CE2A0000}"/>
    <cellStyle name="Comma 6 14 2" xfId="2397" xr:uid="{00000000-0005-0000-0000-0000CF2A0000}"/>
    <cellStyle name="Comma 6 14 2 2" xfId="6725" xr:uid="{00000000-0005-0000-0000-0000D02A0000}"/>
    <cellStyle name="Comma 6 14 2 2 2" xfId="13217" xr:uid="{00000000-0005-0000-0000-0000D12A0000}"/>
    <cellStyle name="Comma 6 14 2 2 2 2" xfId="28365" xr:uid="{00000000-0005-0000-0000-0000D22A0000}"/>
    <cellStyle name="Comma 6 14 2 2 2 2 2" xfId="54333" xr:uid="{00000000-0005-0000-0000-0000D32A0000}"/>
    <cellStyle name="Comma 6 14 2 2 2 3" xfId="39185" xr:uid="{00000000-0005-0000-0000-0000D42A0000}"/>
    <cellStyle name="Comma 6 14 2 2 3" xfId="21873" xr:uid="{00000000-0005-0000-0000-0000D52A0000}"/>
    <cellStyle name="Comma 6 14 2 2 3 2" xfId="47841" xr:uid="{00000000-0005-0000-0000-0000D62A0000}"/>
    <cellStyle name="Comma 6 14 2 2 4" xfId="17545" xr:uid="{00000000-0005-0000-0000-0000D72A0000}"/>
    <cellStyle name="Comma 6 14 2 2 4 2" xfId="43513" xr:uid="{00000000-0005-0000-0000-0000D82A0000}"/>
    <cellStyle name="Comma 6 14 2 2 5" xfId="32693" xr:uid="{00000000-0005-0000-0000-0000D92A0000}"/>
    <cellStyle name="Comma 6 14 2 2 6" xfId="59175" xr:uid="{00000000-0005-0000-0000-0000DA2A0000}"/>
    <cellStyle name="Comma 6 14 2 3" xfId="11053" xr:uid="{00000000-0005-0000-0000-0000DB2A0000}"/>
    <cellStyle name="Comma 6 14 2 3 2" xfId="26201" xr:uid="{00000000-0005-0000-0000-0000DC2A0000}"/>
    <cellStyle name="Comma 6 14 2 3 2 2" xfId="52169" xr:uid="{00000000-0005-0000-0000-0000DD2A0000}"/>
    <cellStyle name="Comma 6 14 2 3 3" xfId="37021" xr:uid="{00000000-0005-0000-0000-0000DE2A0000}"/>
    <cellStyle name="Comma 6 14 2 4" xfId="8889" xr:uid="{00000000-0005-0000-0000-0000DF2A0000}"/>
    <cellStyle name="Comma 6 14 2 4 2" xfId="24037" xr:uid="{00000000-0005-0000-0000-0000E02A0000}"/>
    <cellStyle name="Comma 6 14 2 4 2 2" xfId="50005" xr:uid="{00000000-0005-0000-0000-0000E12A0000}"/>
    <cellStyle name="Comma 6 14 2 4 3" xfId="34857" xr:uid="{00000000-0005-0000-0000-0000E22A0000}"/>
    <cellStyle name="Comma 6 14 2 5" xfId="19709" xr:uid="{00000000-0005-0000-0000-0000E32A0000}"/>
    <cellStyle name="Comma 6 14 2 5 2" xfId="45677" xr:uid="{00000000-0005-0000-0000-0000E42A0000}"/>
    <cellStyle name="Comma 6 14 2 6" xfId="15381" xr:uid="{00000000-0005-0000-0000-0000E52A0000}"/>
    <cellStyle name="Comma 6 14 2 6 2" xfId="41349" xr:uid="{00000000-0005-0000-0000-0000E62A0000}"/>
    <cellStyle name="Comma 6 14 2 7" xfId="4561" xr:uid="{00000000-0005-0000-0000-0000E72A0000}"/>
    <cellStyle name="Comma 6 14 2 8" xfId="30529" xr:uid="{00000000-0005-0000-0000-0000E82A0000}"/>
    <cellStyle name="Comma 6 14 2 9" xfId="57011" xr:uid="{00000000-0005-0000-0000-0000E92A0000}"/>
    <cellStyle name="Comma 6 14 3" xfId="5643" xr:uid="{00000000-0005-0000-0000-0000EA2A0000}"/>
    <cellStyle name="Comma 6 14 3 2" xfId="12135" xr:uid="{00000000-0005-0000-0000-0000EB2A0000}"/>
    <cellStyle name="Comma 6 14 3 2 2" xfId="27283" xr:uid="{00000000-0005-0000-0000-0000EC2A0000}"/>
    <cellStyle name="Comma 6 14 3 2 2 2" xfId="53251" xr:uid="{00000000-0005-0000-0000-0000ED2A0000}"/>
    <cellStyle name="Comma 6 14 3 2 3" xfId="38103" xr:uid="{00000000-0005-0000-0000-0000EE2A0000}"/>
    <cellStyle name="Comma 6 14 3 3" xfId="20791" xr:uid="{00000000-0005-0000-0000-0000EF2A0000}"/>
    <cellStyle name="Comma 6 14 3 3 2" xfId="46759" xr:uid="{00000000-0005-0000-0000-0000F02A0000}"/>
    <cellStyle name="Comma 6 14 3 4" xfId="16463" xr:uid="{00000000-0005-0000-0000-0000F12A0000}"/>
    <cellStyle name="Comma 6 14 3 4 2" xfId="42431" xr:uid="{00000000-0005-0000-0000-0000F22A0000}"/>
    <cellStyle name="Comma 6 14 3 5" xfId="31611" xr:uid="{00000000-0005-0000-0000-0000F32A0000}"/>
    <cellStyle name="Comma 6 14 3 6" xfId="58093" xr:uid="{00000000-0005-0000-0000-0000F42A0000}"/>
    <cellStyle name="Comma 6 14 4" xfId="9971" xr:uid="{00000000-0005-0000-0000-0000F52A0000}"/>
    <cellStyle name="Comma 6 14 4 2" xfId="25119" xr:uid="{00000000-0005-0000-0000-0000F62A0000}"/>
    <cellStyle name="Comma 6 14 4 2 2" xfId="51087" xr:uid="{00000000-0005-0000-0000-0000F72A0000}"/>
    <cellStyle name="Comma 6 14 4 3" xfId="35939" xr:uid="{00000000-0005-0000-0000-0000F82A0000}"/>
    <cellStyle name="Comma 6 14 5" xfId="7807" xr:uid="{00000000-0005-0000-0000-0000F92A0000}"/>
    <cellStyle name="Comma 6 14 5 2" xfId="22955" xr:uid="{00000000-0005-0000-0000-0000FA2A0000}"/>
    <cellStyle name="Comma 6 14 5 2 2" xfId="48923" xr:uid="{00000000-0005-0000-0000-0000FB2A0000}"/>
    <cellStyle name="Comma 6 14 5 3" xfId="33775" xr:uid="{00000000-0005-0000-0000-0000FC2A0000}"/>
    <cellStyle name="Comma 6 14 6" xfId="18627" xr:uid="{00000000-0005-0000-0000-0000FD2A0000}"/>
    <cellStyle name="Comma 6 14 6 2" xfId="44595" xr:uid="{00000000-0005-0000-0000-0000FE2A0000}"/>
    <cellStyle name="Comma 6 14 7" xfId="14299" xr:uid="{00000000-0005-0000-0000-0000FF2A0000}"/>
    <cellStyle name="Comma 6 14 7 2" xfId="40267" xr:uid="{00000000-0005-0000-0000-0000002B0000}"/>
    <cellStyle name="Comma 6 14 8" xfId="3479" xr:uid="{00000000-0005-0000-0000-0000012B0000}"/>
    <cellStyle name="Comma 6 14 9" xfId="29447" xr:uid="{00000000-0005-0000-0000-0000022B0000}"/>
    <cellStyle name="Comma 6 15" xfId="1856" xr:uid="{00000000-0005-0000-0000-0000032B0000}"/>
    <cellStyle name="Comma 6 15 2" xfId="6184" xr:uid="{00000000-0005-0000-0000-0000042B0000}"/>
    <cellStyle name="Comma 6 15 2 2" xfId="12676" xr:uid="{00000000-0005-0000-0000-0000052B0000}"/>
    <cellStyle name="Comma 6 15 2 2 2" xfId="27824" xr:uid="{00000000-0005-0000-0000-0000062B0000}"/>
    <cellStyle name="Comma 6 15 2 2 2 2" xfId="53792" xr:uid="{00000000-0005-0000-0000-0000072B0000}"/>
    <cellStyle name="Comma 6 15 2 2 3" xfId="38644" xr:uid="{00000000-0005-0000-0000-0000082B0000}"/>
    <cellStyle name="Comma 6 15 2 3" xfId="21332" xr:uid="{00000000-0005-0000-0000-0000092B0000}"/>
    <cellStyle name="Comma 6 15 2 3 2" xfId="47300" xr:uid="{00000000-0005-0000-0000-00000A2B0000}"/>
    <cellStyle name="Comma 6 15 2 4" xfId="17004" xr:uid="{00000000-0005-0000-0000-00000B2B0000}"/>
    <cellStyle name="Comma 6 15 2 4 2" xfId="42972" xr:uid="{00000000-0005-0000-0000-00000C2B0000}"/>
    <cellStyle name="Comma 6 15 2 5" xfId="32152" xr:uid="{00000000-0005-0000-0000-00000D2B0000}"/>
    <cellStyle name="Comma 6 15 2 6" xfId="58634" xr:uid="{00000000-0005-0000-0000-00000E2B0000}"/>
    <cellStyle name="Comma 6 15 3" xfId="10512" xr:uid="{00000000-0005-0000-0000-00000F2B0000}"/>
    <cellStyle name="Comma 6 15 3 2" xfId="25660" xr:uid="{00000000-0005-0000-0000-0000102B0000}"/>
    <cellStyle name="Comma 6 15 3 2 2" xfId="51628" xr:uid="{00000000-0005-0000-0000-0000112B0000}"/>
    <cellStyle name="Comma 6 15 3 3" xfId="36480" xr:uid="{00000000-0005-0000-0000-0000122B0000}"/>
    <cellStyle name="Comma 6 15 4" xfId="8348" xr:uid="{00000000-0005-0000-0000-0000132B0000}"/>
    <cellStyle name="Comma 6 15 4 2" xfId="23496" xr:uid="{00000000-0005-0000-0000-0000142B0000}"/>
    <cellStyle name="Comma 6 15 4 2 2" xfId="49464" xr:uid="{00000000-0005-0000-0000-0000152B0000}"/>
    <cellStyle name="Comma 6 15 4 3" xfId="34316" xr:uid="{00000000-0005-0000-0000-0000162B0000}"/>
    <cellStyle name="Comma 6 15 5" xfId="19168" xr:uid="{00000000-0005-0000-0000-0000172B0000}"/>
    <cellStyle name="Comma 6 15 5 2" xfId="45136" xr:uid="{00000000-0005-0000-0000-0000182B0000}"/>
    <cellStyle name="Comma 6 15 6" xfId="14840" xr:uid="{00000000-0005-0000-0000-0000192B0000}"/>
    <cellStyle name="Comma 6 15 6 2" xfId="40808" xr:uid="{00000000-0005-0000-0000-00001A2B0000}"/>
    <cellStyle name="Comma 6 15 7" xfId="4020" xr:uid="{00000000-0005-0000-0000-00001B2B0000}"/>
    <cellStyle name="Comma 6 15 8" xfId="29988" xr:uid="{00000000-0005-0000-0000-00001C2B0000}"/>
    <cellStyle name="Comma 6 15 9" xfId="56470" xr:uid="{00000000-0005-0000-0000-00001D2B0000}"/>
    <cellStyle name="Comma 6 16" xfId="5102" xr:uid="{00000000-0005-0000-0000-00001E2B0000}"/>
    <cellStyle name="Comma 6 16 2" xfId="11594" xr:uid="{00000000-0005-0000-0000-00001F2B0000}"/>
    <cellStyle name="Comma 6 16 2 2" xfId="26742" xr:uid="{00000000-0005-0000-0000-0000202B0000}"/>
    <cellStyle name="Comma 6 16 2 2 2" xfId="52710" xr:uid="{00000000-0005-0000-0000-0000212B0000}"/>
    <cellStyle name="Comma 6 16 2 3" xfId="37562" xr:uid="{00000000-0005-0000-0000-0000222B0000}"/>
    <cellStyle name="Comma 6 16 3" xfId="20250" xr:uid="{00000000-0005-0000-0000-0000232B0000}"/>
    <cellStyle name="Comma 6 16 3 2" xfId="46218" xr:uid="{00000000-0005-0000-0000-0000242B0000}"/>
    <cellStyle name="Comma 6 16 4" xfId="15922" xr:uid="{00000000-0005-0000-0000-0000252B0000}"/>
    <cellStyle name="Comma 6 16 4 2" xfId="41890" xr:uid="{00000000-0005-0000-0000-0000262B0000}"/>
    <cellStyle name="Comma 6 16 5" xfId="31070" xr:uid="{00000000-0005-0000-0000-0000272B0000}"/>
    <cellStyle name="Comma 6 16 6" xfId="57552" xr:uid="{00000000-0005-0000-0000-0000282B0000}"/>
    <cellStyle name="Comma 6 17" xfId="9430" xr:uid="{00000000-0005-0000-0000-0000292B0000}"/>
    <cellStyle name="Comma 6 17 2" xfId="24578" xr:uid="{00000000-0005-0000-0000-00002A2B0000}"/>
    <cellStyle name="Comma 6 17 2 2" xfId="50546" xr:uid="{00000000-0005-0000-0000-00002B2B0000}"/>
    <cellStyle name="Comma 6 17 3" xfId="35398" xr:uid="{00000000-0005-0000-0000-00002C2B0000}"/>
    <cellStyle name="Comma 6 18" xfId="7266" xr:uid="{00000000-0005-0000-0000-00002D2B0000}"/>
    <cellStyle name="Comma 6 18 2" xfId="22414" xr:uid="{00000000-0005-0000-0000-00002E2B0000}"/>
    <cellStyle name="Comma 6 18 2 2" xfId="48382" xr:uid="{00000000-0005-0000-0000-00002F2B0000}"/>
    <cellStyle name="Comma 6 18 3" xfId="33234" xr:uid="{00000000-0005-0000-0000-0000302B0000}"/>
    <cellStyle name="Comma 6 19" xfId="18086" xr:uid="{00000000-0005-0000-0000-0000312B0000}"/>
    <cellStyle name="Comma 6 19 2" xfId="44054" xr:uid="{00000000-0005-0000-0000-0000322B0000}"/>
    <cellStyle name="Comma 6 2" xfId="197" xr:uid="{00000000-0005-0000-0000-0000332B0000}"/>
    <cellStyle name="Comma 6 2 10" xfId="2943" xr:uid="{00000000-0005-0000-0000-0000342B0000}"/>
    <cellStyle name="Comma 6 2 11" xfId="28911" xr:uid="{00000000-0005-0000-0000-0000352B0000}"/>
    <cellStyle name="Comma 6 2 12" xfId="54873" xr:uid="{00000000-0005-0000-0000-0000362B0000}"/>
    <cellStyle name="Comma 6 2 13" xfId="55393" xr:uid="{00000000-0005-0000-0000-0000372B0000}"/>
    <cellStyle name="Comma 6 2 14" xfId="726" xr:uid="{00000000-0005-0000-0000-0000382B0000}"/>
    <cellStyle name="Comma 6 2 2" xfId="198" xr:uid="{00000000-0005-0000-0000-0000392B0000}"/>
    <cellStyle name="Comma 6 2 2 10" xfId="28912" xr:uid="{00000000-0005-0000-0000-00003A2B0000}"/>
    <cellStyle name="Comma 6 2 2 11" xfId="54874" xr:uid="{00000000-0005-0000-0000-00003B2B0000}"/>
    <cellStyle name="Comma 6 2 2 12" xfId="55394" xr:uid="{00000000-0005-0000-0000-00003C2B0000}"/>
    <cellStyle name="Comma 6 2 2 13" xfId="1196" xr:uid="{00000000-0005-0000-0000-00003D2B0000}"/>
    <cellStyle name="Comma 6 2 2 2" xfId="1321" xr:uid="{00000000-0005-0000-0000-00003E2B0000}"/>
    <cellStyle name="Comma 6 2 2 2 10" xfId="55935" xr:uid="{00000000-0005-0000-0000-00003F2B0000}"/>
    <cellStyle name="Comma 6 2 2 2 2" xfId="2403" xr:uid="{00000000-0005-0000-0000-0000402B0000}"/>
    <cellStyle name="Comma 6 2 2 2 2 2" xfId="6731" xr:uid="{00000000-0005-0000-0000-0000412B0000}"/>
    <cellStyle name="Comma 6 2 2 2 2 2 2" xfId="13223" xr:uid="{00000000-0005-0000-0000-0000422B0000}"/>
    <cellStyle name="Comma 6 2 2 2 2 2 2 2" xfId="28371" xr:uid="{00000000-0005-0000-0000-0000432B0000}"/>
    <cellStyle name="Comma 6 2 2 2 2 2 2 2 2" xfId="54339" xr:uid="{00000000-0005-0000-0000-0000442B0000}"/>
    <cellStyle name="Comma 6 2 2 2 2 2 2 3" xfId="39191" xr:uid="{00000000-0005-0000-0000-0000452B0000}"/>
    <cellStyle name="Comma 6 2 2 2 2 2 3" xfId="21879" xr:uid="{00000000-0005-0000-0000-0000462B0000}"/>
    <cellStyle name="Comma 6 2 2 2 2 2 3 2" xfId="47847" xr:uid="{00000000-0005-0000-0000-0000472B0000}"/>
    <cellStyle name="Comma 6 2 2 2 2 2 4" xfId="17551" xr:uid="{00000000-0005-0000-0000-0000482B0000}"/>
    <cellStyle name="Comma 6 2 2 2 2 2 4 2" xfId="43519" xr:uid="{00000000-0005-0000-0000-0000492B0000}"/>
    <cellStyle name="Comma 6 2 2 2 2 2 5" xfId="32699" xr:uid="{00000000-0005-0000-0000-00004A2B0000}"/>
    <cellStyle name="Comma 6 2 2 2 2 2 6" xfId="59181" xr:uid="{00000000-0005-0000-0000-00004B2B0000}"/>
    <cellStyle name="Comma 6 2 2 2 2 3" xfId="11059" xr:uid="{00000000-0005-0000-0000-00004C2B0000}"/>
    <cellStyle name="Comma 6 2 2 2 2 3 2" xfId="26207" xr:uid="{00000000-0005-0000-0000-00004D2B0000}"/>
    <cellStyle name="Comma 6 2 2 2 2 3 2 2" xfId="52175" xr:uid="{00000000-0005-0000-0000-00004E2B0000}"/>
    <cellStyle name="Comma 6 2 2 2 2 3 3" xfId="37027" xr:uid="{00000000-0005-0000-0000-00004F2B0000}"/>
    <cellStyle name="Comma 6 2 2 2 2 4" xfId="8895" xr:uid="{00000000-0005-0000-0000-0000502B0000}"/>
    <cellStyle name="Comma 6 2 2 2 2 4 2" xfId="24043" xr:uid="{00000000-0005-0000-0000-0000512B0000}"/>
    <cellStyle name="Comma 6 2 2 2 2 4 2 2" xfId="50011" xr:uid="{00000000-0005-0000-0000-0000522B0000}"/>
    <cellStyle name="Comma 6 2 2 2 2 4 3" xfId="34863" xr:uid="{00000000-0005-0000-0000-0000532B0000}"/>
    <cellStyle name="Comma 6 2 2 2 2 5" xfId="19715" xr:uid="{00000000-0005-0000-0000-0000542B0000}"/>
    <cellStyle name="Comma 6 2 2 2 2 5 2" xfId="45683" xr:uid="{00000000-0005-0000-0000-0000552B0000}"/>
    <cellStyle name="Comma 6 2 2 2 2 6" xfId="15387" xr:uid="{00000000-0005-0000-0000-0000562B0000}"/>
    <cellStyle name="Comma 6 2 2 2 2 6 2" xfId="41355" xr:uid="{00000000-0005-0000-0000-0000572B0000}"/>
    <cellStyle name="Comma 6 2 2 2 2 7" xfId="4567" xr:uid="{00000000-0005-0000-0000-0000582B0000}"/>
    <cellStyle name="Comma 6 2 2 2 2 8" xfId="30535" xr:uid="{00000000-0005-0000-0000-0000592B0000}"/>
    <cellStyle name="Comma 6 2 2 2 2 9" xfId="57017" xr:uid="{00000000-0005-0000-0000-00005A2B0000}"/>
    <cellStyle name="Comma 6 2 2 2 3" xfId="5649" xr:uid="{00000000-0005-0000-0000-00005B2B0000}"/>
    <cellStyle name="Comma 6 2 2 2 3 2" xfId="12141" xr:uid="{00000000-0005-0000-0000-00005C2B0000}"/>
    <cellStyle name="Comma 6 2 2 2 3 2 2" xfId="27289" xr:uid="{00000000-0005-0000-0000-00005D2B0000}"/>
    <cellStyle name="Comma 6 2 2 2 3 2 2 2" xfId="53257" xr:uid="{00000000-0005-0000-0000-00005E2B0000}"/>
    <cellStyle name="Comma 6 2 2 2 3 2 3" xfId="38109" xr:uid="{00000000-0005-0000-0000-00005F2B0000}"/>
    <cellStyle name="Comma 6 2 2 2 3 3" xfId="20797" xr:uid="{00000000-0005-0000-0000-0000602B0000}"/>
    <cellStyle name="Comma 6 2 2 2 3 3 2" xfId="46765" xr:uid="{00000000-0005-0000-0000-0000612B0000}"/>
    <cellStyle name="Comma 6 2 2 2 3 4" xfId="16469" xr:uid="{00000000-0005-0000-0000-0000622B0000}"/>
    <cellStyle name="Comma 6 2 2 2 3 4 2" xfId="42437" xr:uid="{00000000-0005-0000-0000-0000632B0000}"/>
    <cellStyle name="Comma 6 2 2 2 3 5" xfId="31617" xr:uid="{00000000-0005-0000-0000-0000642B0000}"/>
    <cellStyle name="Comma 6 2 2 2 3 6" xfId="58099" xr:uid="{00000000-0005-0000-0000-0000652B0000}"/>
    <cellStyle name="Comma 6 2 2 2 4" xfId="9977" xr:uid="{00000000-0005-0000-0000-0000662B0000}"/>
    <cellStyle name="Comma 6 2 2 2 4 2" xfId="25125" xr:uid="{00000000-0005-0000-0000-0000672B0000}"/>
    <cellStyle name="Comma 6 2 2 2 4 2 2" xfId="51093" xr:uid="{00000000-0005-0000-0000-0000682B0000}"/>
    <cellStyle name="Comma 6 2 2 2 4 3" xfId="35945" xr:uid="{00000000-0005-0000-0000-0000692B0000}"/>
    <cellStyle name="Comma 6 2 2 2 5" xfId="7813" xr:uid="{00000000-0005-0000-0000-00006A2B0000}"/>
    <cellStyle name="Comma 6 2 2 2 5 2" xfId="22961" xr:uid="{00000000-0005-0000-0000-00006B2B0000}"/>
    <cellStyle name="Comma 6 2 2 2 5 2 2" xfId="48929" xr:uid="{00000000-0005-0000-0000-00006C2B0000}"/>
    <cellStyle name="Comma 6 2 2 2 5 3" xfId="33781" xr:uid="{00000000-0005-0000-0000-00006D2B0000}"/>
    <cellStyle name="Comma 6 2 2 2 6" xfId="18633" xr:uid="{00000000-0005-0000-0000-00006E2B0000}"/>
    <cellStyle name="Comma 6 2 2 2 6 2" xfId="44601" xr:uid="{00000000-0005-0000-0000-00006F2B0000}"/>
    <cellStyle name="Comma 6 2 2 2 7" xfId="14305" xr:uid="{00000000-0005-0000-0000-0000702B0000}"/>
    <cellStyle name="Comma 6 2 2 2 7 2" xfId="40273" xr:uid="{00000000-0005-0000-0000-0000712B0000}"/>
    <cellStyle name="Comma 6 2 2 2 8" xfId="3485" xr:uid="{00000000-0005-0000-0000-0000722B0000}"/>
    <cellStyle name="Comma 6 2 2 2 9" xfId="29453" xr:uid="{00000000-0005-0000-0000-0000732B0000}"/>
    <cellStyle name="Comma 6 2 2 3" xfId="1862" xr:uid="{00000000-0005-0000-0000-0000742B0000}"/>
    <cellStyle name="Comma 6 2 2 3 2" xfId="6190" xr:uid="{00000000-0005-0000-0000-0000752B0000}"/>
    <cellStyle name="Comma 6 2 2 3 2 2" xfId="12682" xr:uid="{00000000-0005-0000-0000-0000762B0000}"/>
    <cellStyle name="Comma 6 2 2 3 2 2 2" xfId="27830" xr:uid="{00000000-0005-0000-0000-0000772B0000}"/>
    <cellStyle name="Comma 6 2 2 3 2 2 2 2" xfId="53798" xr:uid="{00000000-0005-0000-0000-0000782B0000}"/>
    <cellStyle name="Comma 6 2 2 3 2 2 3" xfId="38650" xr:uid="{00000000-0005-0000-0000-0000792B0000}"/>
    <cellStyle name="Comma 6 2 2 3 2 3" xfId="21338" xr:uid="{00000000-0005-0000-0000-00007A2B0000}"/>
    <cellStyle name="Comma 6 2 2 3 2 3 2" xfId="47306" xr:uid="{00000000-0005-0000-0000-00007B2B0000}"/>
    <cellStyle name="Comma 6 2 2 3 2 4" xfId="17010" xr:uid="{00000000-0005-0000-0000-00007C2B0000}"/>
    <cellStyle name="Comma 6 2 2 3 2 4 2" xfId="42978" xr:uid="{00000000-0005-0000-0000-00007D2B0000}"/>
    <cellStyle name="Comma 6 2 2 3 2 5" xfId="32158" xr:uid="{00000000-0005-0000-0000-00007E2B0000}"/>
    <cellStyle name="Comma 6 2 2 3 2 6" xfId="58640" xr:uid="{00000000-0005-0000-0000-00007F2B0000}"/>
    <cellStyle name="Comma 6 2 2 3 3" xfId="10518" xr:uid="{00000000-0005-0000-0000-0000802B0000}"/>
    <cellStyle name="Comma 6 2 2 3 3 2" xfId="25666" xr:uid="{00000000-0005-0000-0000-0000812B0000}"/>
    <cellStyle name="Comma 6 2 2 3 3 2 2" xfId="51634" xr:uid="{00000000-0005-0000-0000-0000822B0000}"/>
    <cellStyle name="Comma 6 2 2 3 3 3" xfId="36486" xr:uid="{00000000-0005-0000-0000-0000832B0000}"/>
    <cellStyle name="Comma 6 2 2 3 4" xfId="8354" xr:uid="{00000000-0005-0000-0000-0000842B0000}"/>
    <cellStyle name="Comma 6 2 2 3 4 2" xfId="23502" xr:uid="{00000000-0005-0000-0000-0000852B0000}"/>
    <cellStyle name="Comma 6 2 2 3 4 2 2" xfId="49470" xr:uid="{00000000-0005-0000-0000-0000862B0000}"/>
    <cellStyle name="Comma 6 2 2 3 4 3" xfId="34322" xr:uid="{00000000-0005-0000-0000-0000872B0000}"/>
    <cellStyle name="Comma 6 2 2 3 5" xfId="19174" xr:uid="{00000000-0005-0000-0000-0000882B0000}"/>
    <cellStyle name="Comma 6 2 2 3 5 2" xfId="45142" xr:uid="{00000000-0005-0000-0000-0000892B0000}"/>
    <cellStyle name="Comma 6 2 2 3 6" xfId="14846" xr:uid="{00000000-0005-0000-0000-00008A2B0000}"/>
    <cellStyle name="Comma 6 2 2 3 6 2" xfId="40814" xr:uid="{00000000-0005-0000-0000-00008B2B0000}"/>
    <cellStyle name="Comma 6 2 2 3 7" xfId="4026" xr:uid="{00000000-0005-0000-0000-00008C2B0000}"/>
    <cellStyle name="Comma 6 2 2 3 8" xfId="29994" xr:uid="{00000000-0005-0000-0000-00008D2B0000}"/>
    <cellStyle name="Comma 6 2 2 3 9" xfId="56476" xr:uid="{00000000-0005-0000-0000-00008E2B0000}"/>
    <cellStyle name="Comma 6 2 2 4" xfId="5108" xr:uid="{00000000-0005-0000-0000-00008F2B0000}"/>
    <cellStyle name="Comma 6 2 2 4 2" xfId="11600" xr:uid="{00000000-0005-0000-0000-0000902B0000}"/>
    <cellStyle name="Comma 6 2 2 4 2 2" xfId="26748" xr:uid="{00000000-0005-0000-0000-0000912B0000}"/>
    <cellStyle name="Comma 6 2 2 4 2 2 2" xfId="52716" xr:uid="{00000000-0005-0000-0000-0000922B0000}"/>
    <cellStyle name="Comma 6 2 2 4 2 3" xfId="37568" xr:uid="{00000000-0005-0000-0000-0000932B0000}"/>
    <cellStyle name="Comma 6 2 2 4 3" xfId="20256" xr:uid="{00000000-0005-0000-0000-0000942B0000}"/>
    <cellStyle name="Comma 6 2 2 4 3 2" xfId="46224" xr:uid="{00000000-0005-0000-0000-0000952B0000}"/>
    <cellStyle name="Comma 6 2 2 4 4" xfId="15928" xr:uid="{00000000-0005-0000-0000-0000962B0000}"/>
    <cellStyle name="Comma 6 2 2 4 4 2" xfId="41896" xr:uid="{00000000-0005-0000-0000-0000972B0000}"/>
    <cellStyle name="Comma 6 2 2 4 5" xfId="31076" xr:uid="{00000000-0005-0000-0000-0000982B0000}"/>
    <cellStyle name="Comma 6 2 2 4 6" xfId="57558" xr:uid="{00000000-0005-0000-0000-0000992B0000}"/>
    <cellStyle name="Comma 6 2 2 5" xfId="9436" xr:uid="{00000000-0005-0000-0000-00009A2B0000}"/>
    <cellStyle name="Comma 6 2 2 5 2" xfId="24584" xr:uid="{00000000-0005-0000-0000-00009B2B0000}"/>
    <cellStyle name="Comma 6 2 2 5 2 2" xfId="50552" xr:uid="{00000000-0005-0000-0000-00009C2B0000}"/>
    <cellStyle name="Comma 6 2 2 5 3" xfId="35404" xr:uid="{00000000-0005-0000-0000-00009D2B0000}"/>
    <cellStyle name="Comma 6 2 2 6" xfId="7272" xr:uid="{00000000-0005-0000-0000-00009E2B0000}"/>
    <cellStyle name="Comma 6 2 2 6 2" xfId="22420" xr:uid="{00000000-0005-0000-0000-00009F2B0000}"/>
    <cellStyle name="Comma 6 2 2 6 2 2" xfId="48388" xr:uid="{00000000-0005-0000-0000-0000A02B0000}"/>
    <cellStyle name="Comma 6 2 2 6 3" xfId="33240" xr:uid="{00000000-0005-0000-0000-0000A12B0000}"/>
    <cellStyle name="Comma 6 2 2 7" xfId="18092" xr:uid="{00000000-0005-0000-0000-0000A22B0000}"/>
    <cellStyle name="Comma 6 2 2 7 2" xfId="44060" xr:uid="{00000000-0005-0000-0000-0000A32B0000}"/>
    <cellStyle name="Comma 6 2 2 8" xfId="13764" xr:uid="{00000000-0005-0000-0000-0000A42B0000}"/>
    <cellStyle name="Comma 6 2 2 8 2" xfId="39732" xr:uid="{00000000-0005-0000-0000-0000A52B0000}"/>
    <cellStyle name="Comma 6 2 2 9" xfId="2944" xr:uid="{00000000-0005-0000-0000-0000A62B0000}"/>
    <cellStyle name="Comma 6 2 3" xfId="1320" xr:uid="{00000000-0005-0000-0000-0000A72B0000}"/>
    <cellStyle name="Comma 6 2 3 10" xfId="55934" xr:uid="{00000000-0005-0000-0000-0000A82B0000}"/>
    <cellStyle name="Comma 6 2 3 2" xfId="2402" xr:uid="{00000000-0005-0000-0000-0000A92B0000}"/>
    <cellStyle name="Comma 6 2 3 2 2" xfId="6730" xr:uid="{00000000-0005-0000-0000-0000AA2B0000}"/>
    <cellStyle name="Comma 6 2 3 2 2 2" xfId="13222" xr:uid="{00000000-0005-0000-0000-0000AB2B0000}"/>
    <cellStyle name="Comma 6 2 3 2 2 2 2" xfId="28370" xr:uid="{00000000-0005-0000-0000-0000AC2B0000}"/>
    <cellStyle name="Comma 6 2 3 2 2 2 2 2" xfId="54338" xr:uid="{00000000-0005-0000-0000-0000AD2B0000}"/>
    <cellStyle name="Comma 6 2 3 2 2 2 3" xfId="39190" xr:uid="{00000000-0005-0000-0000-0000AE2B0000}"/>
    <cellStyle name="Comma 6 2 3 2 2 3" xfId="21878" xr:uid="{00000000-0005-0000-0000-0000AF2B0000}"/>
    <cellStyle name="Comma 6 2 3 2 2 3 2" xfId="47846" xr:uid="{00000000-0005-0000-0000-0000B02B0000}"/>
    <cellStyle name="Comma 6 2 3 2 2 4" xfId="17550" xr:uid="{00000000-0005-0000-0000-0000B12B0000}"/>
    <cellStyle name="Comma 6 2 3 2 2 4 2" xfId="43518" xr:uid="{00000000-0005-0000-0000-0000B22B0000}"/>
    <cellStyle name="Comma 6 2 3 2 2 5" xfId="32698" xr:uid="{00000000-0005-0000-0000-0000B32B0000}"/>
    <cellStyle name="Comma 6 2 3 2 2 6" xfId="59180" xr:uid="{00000000-0005-0000-0000-0000B42B0000}"/>
    <cellStyle name="Comma 6 2 3 2 3" xfId="11058" xr:uid="{00000000-0005-0000-0000-0000B52B0000}"/>
    <cellStyle name="Comma 6 2 3 2 3 2" xfId="26206" xr:uid="{00000000-0005-0000-0000-0000B62B0000}"/>
    <cellStyle name="Comma 6 2 3 2 3 2 2" xfId="52174" xr:uid="{00000000-0005-0000-0000-0000B72B0000}"/>
    <cellStyle name="Comma 6 2 3 2 3 3" xfId="37026" xr:uid="{00000000-0005-0000-0000-0000B82B0000}"/>
    <cellStyle name="Comma 6 2 3 2 4" xfId="8894" xr:uid="{00000000-0005-0000-0000-0000B92B0000}"/>
    <cellStyle name="Comma 6 2 3 2 4 2" xfId="24042" xr:uid="{00000000-0005-0000-0000-0000BA2B0000}"/>
    <cellStyle name="Comma 6 2 3 2 4 2 2" xfId="50010" xr:uid="{00000000-0005-0000-0000-0000BB2B0000}"/>
    <cellStyle name="Comma 6 2 3 2 4 3" xfId="34862" xr:uid="{00000000-0005-0000-0000-0000BC2B0000}"/>
    <cellStyle name="Comma 6 2 3 2 5" xfId="19714" xr:uid="{00000000-0005-0000-0000-0000BD2B0000}"/>
    <cellStyle name="Comma 6 2 3 2 5 2" xfId="45682" xr:uid="{00000000-0005-0000-0000-0000BE2B0000}"/>
    <cellStyle name="Comma 6 2 3 2 6" xfId="15386" xr:uid="{00000000-0005-0000-0000-0000BF2B0000}"/>
    <cellStyle name="Comma 6 2 3 2 6 2" xfId="41354" xr:uid="{00000000-0005-0000-0000-0000C02B0000}"/>
    <cellStyle name="Comma 6 2 3 2 7" xfId="4566" xr:uid="{00000000-0005-0000-0000-0000C12B0000}"/>
    <cellStyle name="Comma 6 2 3 2 8" xfId="30534" xr:uid="{00000000-0005-0000-0000-0000C22B0000}"/>
    <cellStyle name="Comma 6 2 3 2 9" xfId="57016" xr:uid="{00000000-0005-0000-0000-0000C32B0000}"/>
    <cellStyle name="Comma 6 2 3 3" xfId="5648" xr:uid="{00000000-0005-0000-0000-0000C42B0000}"/>
    <cellStyle name="Comma 6 2 3 3 2" xfId="12140" xr:uid="{00000000-0005-0000-0000-0000C52B0000}"/>
    <cellStyle name="Comma 6 2 3 3 2 2" xfId="27288" xr:uid="{00000000-0005-0000-0000-0000C62B0000}"/>
    <cellStyle name="Comma 6 2 3 3 2 2 2" xfId="53256" xr:uid="{00000000-0005-0000-0000-0000C72B0000}"/>
    <cellStyle name="Comma 6 2 3 3 2 3" xfId="38108" xr:uid="{00000000-0005-0000-0000-0000C82B0000}"/>
    <cellStyle name="Comma 6 2 3 3 3" xfId="20796" xr:uid="{00000000-0005-0000-0000-0000C92B0000}"/>
    <cellStyle name="Comma 6 2 3 3 3 2" xfId="46764" xr:uid="{00000000-0005-0000-0000-0000CA2B0000}"/>
    <cellStyle name="Comma 6 2 3 3 4" xfId="16468" xr:uid="{00000000-0005-0000-0000-0000CB2B0000}"/>
    <cellStyle name="Comma 6 2 3 3 4 2" xfId="42436" xr:uid="{00000000-0005-0000-0000-0000CC2B0000}"/>
    <cellStyle name="Comma 6 2 3 3 5" xfId="31616" xr:uid="{00000000-0005-0000-0000-0000CD2B0000}"/>
    <cellStyle name="Comma 6 2 3 3 6" xfId="58098" xr:uid="{00000000-0005-0000-0000-0000CE2B0000}"/>
    <cellStyle name="Comma 6 2 3 4" xfId="9976" xr:uid="{00000000-0005-0000-0000-0000CF2B0000}"/>
    <cellStyle name="Comma 6 2 3 4 2" xfId="25124" xr:uid="{00000000-0005-0000-0000-0000D02B0000}"/>
    <cellStyle name="Comma 6 2 3 4 2 2" xfId="51092" xr:uid="{00000000-0005-0000-0000-0000D12B0000}"/>
    <cellStyle name="Comma 6 2 3 4 3" xfId="35944" xr:uid="{00000000-0005-0000-0000-0000D22B0000}"/>
    <cellStyle name="Comma 6 2 3 5" xfId="7812" xr:uid="{00000000-0005-0000-0000-0000D32B0000}"/>
    <cellStyle name="Comma 6 2 3 5 2" xfId="22960" xr:uid="{00000000-0005-0000-0000-0000D42B0000}"/>
    <cellStyle name="Comma 6 2 3 5 2 2" xfId="48928" xr:uid="{00000000-0005-0000-0000-0000D52B0000}"/>
    <cellStyle name="Comma 6 2 3 5 3" xfId="33780" xr:uid="{00000000-0005-0000-0000-0000D62B0000}"/>
    <cellStyle name="Comma 6 2 3 6" xfId="18632" xr:uid="{00000000-0005-0000-0000-0000D72B0000}"/>
    <cellStyle name="Comma 6 2 3 6 2" xfId="44600" xr:uid="{00000000-0005-0000-0000-0000D82B0000}"/>
    <cellStyle name="Comma 6 2 3 7" xfId="14304" xr:uid="{00000000-0005-0000-0000-0000D92B0000}"/>
    <cellStyle name="Comma 6 2 3 7 2" xfId="40272" xr:uid="{00000000-0005-0000-0000-0000DA2B0000}"/>
    <cellStyle name="Comma 6 2 3 8" xfId="3484" xr:uid="{00000000-0005-0000-0000-0000DB2B0000}"/>
    <cellStyle name="Comma 6 2 3 9" xfId="29452" xr:uid="{00000000-0005-0000-0000-0000DC2B0000}"/>
    <cellStyle name="Comma 6 2 4" xfId="1861" xr:uid="{00000000-0005-0000-0000-0000DD2B0000}"/>
    <cellStyle name="Comma 6 2 4 2" xfId="6189" xr:uid="{00000000-0005-0000-0000-0000DE2B0000}"/>
    <cellStyle name="Comma 6 2 4 2 2" xfId="12681" xr:uid="{00000000-0005-0000-0000-0000DF2B0000}"/>
    <cellStyle name="Comma 6 2 4 2 2 2" xfId="27829" xr:uid="{00000000-0005-0000-0000-0000E02B0000}"/>
    <cellStyle name="Comma 6 2 4 2 2 2 2" xfId="53797" xr:uid="{00000000-0005-0000-0000-0000E12B0000}"/>
    <cellStyle name="Comma 6 2 4 2 2 3" xfId="38649" xr:uid="{00000000-0005-0000-0000-0000E22B0000}"/>
    <cellStyle name="Comma 6 2 4 2 3" xfId="21337" xr:uid="{00000000-0005-0000-0000-0000E32B0000}"/>
    <cellStyle name="Comma 6 2 4 2 3 2" xfId="47305" xr:uid="{00000000-0005-0000-0000-0000E42B0000}"/>
    <cellStyle name="Comma 6 2 4 2 4" xfId="17009" xr:uid="{00000000-0005-0000-0000-0000E52B0000}"/>
    <cellStyle name="Comma 6 2 4 2 4 2" xfId="42977" xr:uid="{00000000-0005-0000-0000-0000E62B0000}"/>
    <cellStyle name="Comma 6 2 4 2 5" xfId="32157" xr:uid="{00000000-0005-0000-0000-0000E72B0000}"/>
    <cellStyle name="Comma 6 2 4 2 6" xfId="58639" xr:uid="{00000000-0005-0000-0000-0000E82B0000}"/>
    <cellStyle name="Comma 6 2 4 3" xfId="10517" xr:uid="{00000000-0005-0000-0000-0000E92B0000}"/>
    <cellStyle name="Comma 6 2 4 3 2" xfId="25665" xr:uid="{00000000-0005-0000-0000-0000EA2B0000}"/>
    <cellStyle name="Comma 6 2 4 3 2 2" xfId="51633" xr:uid="{00000000-0005-0000-0000-0000EB2B0000}"/>
    <cellStyle name="Comma 6 2 4 3 3" xfId="36485" xr:uid="{00000000-0005-0000-0000-0000EC2B0000}"/>
    <cellStyle name="Comma 6 2 4 4" xfId="8353" xr:uid="{00000000-0005-0000-0000-0000ED2B0000}"/>
    <cellStyle name="Comma 6 2 4 4 2" xfId="23501" xr:uid="{00000000-0005-0000-0000-0000EE2B0000}"/>
    <cellStyle name="Comma 6 2 4 4 2 2" xfId="49469" xr:uid="{00000000-0005-0000-0000-0000EF2B0000}"/>
    <cellStyle name="Comma 6 2 4 4 3" xfId="34321" xr:uid="{00000000-0005-0000-0000-0000F02B0000}"/>
    <cellStyle name="Comma 6 2 4 5" xfId="19173" xr:uid="{00000000-0005-0000-0000-0000F12B0000}"/>
    <cellStyle name="Comma 6 2 4 5 2" xfId="45141" xr:uid="{00000000-0005-0000-0000-0000F22B0000}"/>
    <cellStyle name="Comma 6 2 4 6" xfId="14845" xr:uid="{00000000-0005-0000-0000-0000F32B0000}"/>
    <cellStyle name="Comma 6 2 4 6 2" xfId="40813" xr:uid="{00000000-0005-0000-0000-0000F42B0000}"/>
    <cellStyle name="Comma 6 2 4 7" xfId="4025" xr:uid="{00000000-0005-0000-0000-0000F52B0000}"/>
    <cellStyle name="Comma 6 2 4 8" xfId="29993" xr:uid="{00000000-0005-0000-0000-0000F62B0000}"/>
    <cellStyle name="Comma 6 2 4 9" xfId="56475" xr:uid="{00000000-0005-0000-0000-0000F72B0000}"/>
    <cellStyle name="Comma 6 2 5" xfId="5107" xr:uid="{00000000-0005-0000-0000-0000F82B0000}"/>
    <cellStyle name="Comma 6 2 5 2" xfId="11599" xr:uid="{00000000-0005-0000-0000-0000F92B0000}"/>
    <cellStyle name="Comma 6 2 5 2 2" xfId="26747" xr:uid="{00000000-0005-0000-0000-0000FA2B0000}"/>
    <cellStyle name="Comma 6 2 5 2 2 2" xfId="52715" xr:uid="{00000000-0005-0000-0000-0000FB2B0000}"/>
    <cellStyle name="Comma 6 2 5 2 3" xfId="37567" xr:uid="{00000000-0005-0000-0000-0000FC2B0000}"/>
    <cellStyle name="Comma 6 2 5 3" xfId="20255" xr:uid="{00000000-0005-0000-0000-0000FD2B0000}"/>
    <cellStyle name="Comma 6 2 5 3 2" xfId="46223" xr:uid="{00000000-0005-0000-0000-0000FE2B0000}"/>
    <cellStyle name="Comma 6 2 5 4" xfId="15927" xr:uid="{00000000-0005-0000-0000-0000FF2B0000}"/>
    <cellStyle name="Comma 6 2 5 4 2" xfId="41895" xr:uid="{00000000-0005-0000-0000-0000002C0000}"/>
    <cellStyle name="Comma 6 2 5 5" xfId="31075" xr:uid="{00000000-0005-0000-0000-0000012C0000}"/>
    <cellStyle name="Comma 6 2 5 6" xfId="57557" xr:uid="{00000000-0005-0000-0000-0000022C0000}"/>
    <cellStyle name="Comma 6 2 6" xfId="9435" xr:uid="{00000000-0005-0000-0000-0000032C0000}"/>
    <cellStyle name="Comma 6 2 6 2" xfId="24583" xr:uid="{00000000-0005-0000-0000-0000042C0000}"/>
    <cellStyle name="Comma 6 2 6 2 2" xfId="50551" xr:uid="{00000000-0005-0000-0000-0000052C0000}"/>
    <cellStyle name="Comma 6 2 6 3" xfId="35403" xr:uid="{00000000-0005-0000-0000-0000062C0000}"/>
    <cellStyle name="Comma 6 2 7" xfId="7271" xr:uid="{00000000-0005-0000-0000-0000072C0000}"/>
    <cellStyle name="Comma 6 2 7 2" xfId="22419" xr:uid="{00000000-0005-0000-0000-0000082C0000}"/>
    <cellStyle name="Comma 6 2 7 2 2" xfId="48387" xr:uid="{00000000-0005-0000-0000-0000092C0000}"/>
    <cellStyle name="Comma 6 2 7 3" xfId="33239" xr:uid="{00000000-0005-0000-0000-00000A2C0000}"/>
    <cellStyle name="Comma 6 2 8" xfId="18091" xr:uid="{00000000-0005-0000-0000-00000B2C0000}"/>
    <cellStyle name="Comma 6 2 8 2" xfId="44059" xr:uid="{00000000-0005-0000-0000-00000C2C0000}"/>
    <cellStyle name="Comma 6 2 9" xfId="13763" xr:uid="{00000000-0005-0000-0000-00000D2C0000}"/>
    <cellStyle name="Comma 6 2 9 2" xfId="39731" xr:uid="{00000000-0005-0000-0000-00000E2C0000}"/>
    <cellStyle name="Comma 6 20" xfId="13758" xr:uid="{00000000-0005-0000-0000-00000F2C0000}"/>
    <cellStyle name="Comma 6 20 2" xfId="39726" xr:uid="{00000000-0005-0000-0000-0000102C0000}"/>
    <cellStyle name="Comma 6 21" xfId="2938" xr:uid="{00000000-0005-0000-0000-0000112C0000}"/>
    <cellStyle name="Comma 6 22" xfId="28906" xr:uid="{00000000-0005-0000-0000-0000122C0000}"/>
    <cellStyle name="Comma 6 23" xfId="54868" xr:uid="{00000000-0005-0000-0000-0000132C0000}"/>
    <cellStyle name="Comma 6 24" xfId="55388" xr:uid="{00000000-0005-0000-0000-0000142C0000}"/>
    <cellStyle name="Comma 6 25" xfId="686" xr:uid="{00000000-0005-0000-0000-0000152C0000}"/>
    <cellStyle name="Comma 6 3" xfId="199" xr:uid="{00000000-0005-0000-0000-0000162C0000}"/>
    <cellStyle name="Comma 6 3 10" xfId="28913" xr:uid="{00000000-0005-0000-0000-0000172C0000}"/>
    <cellStyle name="Comma 6 3 11" xfId="54875" xr:uid="{00000000-0005-0000-0000-0000182C0000}"/>
    <cellStyle name="Comma 6 3 12" xfId="55395" xr:uid="{00000000-0005-0000-0000-0000192C0000}"/>
    <cellStyle name="Comma 6 3 13" xfId="766" xr:uid="{00000000-0005-0000-0000-00001A2C0000}"/>
    <cellStyle name="Comma 6 3 2" xfId="1322" xr:uid="{00000000-0005-0000-0000-00001B2C0000}"/>
    <cellStyle name="Comma 6 3 2 10" xfId="55936" xr:uid="{00000000-0005-0000-0000-00001C2C0000}"/>
    <cellStyle name="Comma 6 3 2 2" xfId="2404" xr:uid="{00000000-0005-0000-0000-00001D2C0000}"/>
    <cellStyle name="Comma 6 3 2 2 2" xfId="6732" xr:uid="{00000000-0005-0000-0000-00001E2C0000}"/>
    <cellStyle name="Comma 6 3 2 2 2 2" xfId="13224" xr:uid="{00000000-0005-0000-0000-00001F2C0000}"/>
    <cellStyle name="Comma 6 3 2 2 2 2 2" xfId="28372" xr:uid="{00000000-0005-0000-0000-0000202C0000}"/>
    <cellStyle name="Comma 6 3 2 2 2 2 2 2" xfId="54340" xr:uid="{00000000-0005-0000-0000-0000212C0000}"/>
    <cellStyle name="Comma 6 3 2 2 2 2 3" xfId="39192" xr:uid="{00000000-0005-0000-0000-0000222C0000}"/>
    <cellStyle name="Comma 6 3 2 2 2 3" xfId="21880" xr:uid="{00000000-0005-0000-0000-0000232C0000}"/>
    <cellStyle name="Comma 6 3 2 2 2 3 2" xfId="47848" xr:uid="{00000000-0005-0000-0000-0000242C0000}"/>
    <cellStyle name="Comma 6 3 2 2 2 4" xfId="17552" xr:uid="{00000000-0005-0000-0000-0000252C0000}"/>
    <cellStyle name="Comma 6 3 2 2 2 4 2" xfId="43520" xr:uid="{00000000-0005-0000-0000-0000262C0000}"/>
    <cellStyle name="Comma 6 3 2 2 2 5" xfId="32700" xr:uid="{00000000-0005-0000-0000-0000272C0000}"/>
    <cellStyle name="Comma 6 3 2 2 2 6" xfId="59182" xr:uid="{00000000-0005-0000-0000-0000282C0000}"/>
    <cellStyle name="Comma 6 3 2 2 3" xfId="11060" xr:uid="{00000000-0005-0000-0000-0000292C0000}"/>
    <cellStyle name="Comma 6 3 2 2 3 2" xfId="26208" xr:uid="{00000000-0005-0000-0000-00002A2C0000}"/>
    <cellStyle name="Comma 6 3 2 2 3 2 2" xfId="52176" xr:uid="{00000000-0005-0000-0000-00002B2C0000}"/>
    <cellStyle name="Comma 6 3 2 2 3 3" xfId="37028" xr:uid="{00000000-0005-0000-0000-00002C2C0000}"/>
    <cellStyle name="Comma 6 3 2 2 4" xfId="8896" xr:uid="{00000000-0005-0000-0000-00002D2C0000}"/>
    <cellStyle name="Comma 6 3 2 2 4 2" xfId="24044" xr:uid="{00000000-0005-0000-0000-00002E2C0000}"/>
    <cellStyle name="Comma 6 3 2 2 4 2 2" xfId="50012" xr:uid="{00000000-0005-0000-0000-00002F2C0000}"/>
    <cellStyle name="Comma 6 3 2 2 4 3" xfId="34864" xr:uid="{00000000-0005-0000-0000-0000302C0000}"/>
    <cellStyle name="Comma 6 3 2 2 5" xfId="19716" xr:uid="{00000000-0005-0000-0000-0000312C0000}"/>
    <cellStyle name="Comma 6 3 2 2 5 2" xfId="45684" xr:uid="{00000000-0005-0000-0000-0000322C0000}"/>
    <cellStyle name="Comma 6 3 2 2 6" xfId="15388" xr:uid="{00000000-0005-0000-0000-0000332C0000}"/>
    <cellStyle name="Comma 6 3 2 2 6 2" xfId="41356" xr:uid="{00000000-0005-0000-0000-0000342C0000}"/>
    <cellStyle name="Comma 6 3 2 2 7" xfId="4568" xr:uid="{00000000-0005-0000-0000-0000352C0000}"/>
    <cellStyle name="Comma 6 3 2 2 8" xfId="30536" xr:uid="{00000000-0005-0000-0000-0000362C0000}"/>
    <cellStyle name="Comma 6 3 2 2 9" xfId="57018" xr:uid="{00000000-0005-0000-0000-0000372C0000}"/>
    <cellStyle name="Comma 6 3 2 3" xfId="5650" xr:uid="{00000000-0005-0000-0000-0000382C0000}"/>
    <cellStyle name="Comma 6 3 2 3 2" xfId="12142" xr:uid="{00000000-0005-0000-0000-0000392C0000}"/>
    <cellStyle name="Comma 6 3 2 3 2 2" xfId="27290" xr:uid="{00000000-0005-0000-0000-00003A2C0000}"/>
    <cellStyle name="Comma 6 3 2 3 2 2 2" xfId="53258" xr:uid="{00000000-0005-0000-0000-00003B2C0000}"/>
    <cellStyle name="Comma 6 3 2 3 2 3" xfId="38110" xr:uid="{00000000-0005-0000-0000-00003C2C0000}"/>
    <cellStyle name="Comma 6 3 2 3 3" xfId="20798" xr:uid="{00000000-0005-0000-0000-00003D2C0000}"/>
    <cellStyle name="Comma 6 3 2 3 3 2" xfId="46766" xr:uid="{00000000-0005-0000-0000-00003E2C0000}"/>
    <cellStyle name="Comma 6 3 2 3 4" xfId="16470" xr:uid="{00000000-0005-0000-0000-00003F2C0000}"/>
    <cellStyle name="Comma 6 3 2 3 4 2" xfId="42438" xr:uid="{00000000-0005-0000-0000-0000402C0000}"/>
    <cellStyle name="Comma 6 3 2 3 5" xfId="31618" xr:uid="{00000000-0005-0000-0000-0000412C0000}"/>
    <cellStyle name="Comma 6 3 2 3 6" xfId="58100" xr:uid="{00000000-0005-0000-0000-0000422C0000}"/>
    <cellStyle name="Comma 6 3 2 4" xfId="9978" xr:uid="{00000000-0005-0000-0000-0000432C0000}"/>
    <cellStyle name="Comma 6 3 2 4 2" xfId="25126" xr:uid="{00000000-0005-0000-0000-0000442C0000}"/>
    <cellStyle name="Comma 6 3 2 4 2 2" xfId="51094" xr:uid="{00000000-0005-0000-0000-0000452C0000}"/>
    <cellStyle name="Comma 6 3 2 4 3" xfId="35946" xr:uid="{00000000-0005-0000-0000-0000462C0000}"/>
    <cellStyle name="Comma 6 3 2 5" xfId="7814" xr:uid="{00000000-0005-0000-0000-0000472C0000}"/>
    <cellStyle name="Comma 6 3 2 5 2" xfId="22962" xr:uid="{00000000-0005-0000-0000-0000482C0000}"/>
    <cellStyle name="Comma 6 3 2 5 2 2" xfId="48930" xr:uid="{00000000-0005-0000-0000-0000492C0000}"/>
    <cellStyle name="Comma 6 3 2 5 3" xfId="33782" xr:uid="{00000000-0005-0000-0000-00004A2C0000}"/>
    <cellStyle name="Comma 6 3 2 6" xfId="18634" xr:uid="{00000000-0005-0000-0000-00004B2C0000}"/>
    <cellStyle name="Comma 6 3 2 6 2" xfId="44602" xr:uid="{00000000-0005-0000-0000-00004C2C0000}"/>
    <cellStyle name="Comma 6 3 2 7" xfId="14306" xr:uid="{00000000-0005-0000-0000-00004D2C0000}"/>
    <cellStyle name="Comma 6 3 2 7 2" xfId="40274" xr:uid="{00000000-0005-0000-0000-00004E2C0000}"/>
    <cellStyle name="Comma 6 3 2 8" xfId="3486" xr:uid="{00000000-0005-0000-0000-00004F2C0000}"/>
    <cellStyle name="Comma 6 3 2 9" xfId="29454" xr:uid="{00000000-0005-0000-0000-0000502C0000}"/>
    <cellStyle name="Comma 6 3 3" xfId="1863" xr:uid="{00000000-0005-0000-0000-0000512C0000}"/>
    <cellStyle name="Comma 6 3 3 2" xfId="6191" xr:uid="{00000000-0005-0000-0000-0000522C0000}"/>
    <cellStyle name="Comma 6 3 3 2 2" xfId="12683" xr:uid="{00000000-0005-0000-0000-0000532C0000}"/>
    <cellStyle name="Comma 6 3 3 2 2 2" xfId="27831" xr:uid="{00000000-0005-0000-0000-0000542C0000}"/>
    <cellStyle name="Comma 6 3 3 2 2 2 2" xfId="53799" xr:uid="{00000000-0005-0000-0000-0000552C0000}"/>
    <cellStyle name="Comma 6 3 3 2 2 3" xfId="38651" xr:uid="{00000000-0005-0000-0000-0000562C0000}"/>
    <cellStyle name="Comma 6 3 3 2 3" xfId="21339" xr:uid="{00000000-0005-0000-0000-0000572C0000}"/>
    <cellStyle name="Comma 6 3 3 2 3 2" xfId="47307" xr:uid="{00000000-0005-0000-0000-0000582C0000}"/>
    <cellStyle name="Comma 6 3 3 2 4" xfId="17011" xr:uid="{00000000-0005-0000-0000-0000592C0000}"/>
    <cellStyle name="Comma 6 3 3 2 4 2" xfId="42979" xr:uid="{00000000-0005-0000-0000-00005A2C0000}"/>
    <cellStyle name="Comma 6 3 3 2 5" xfId="32159" xr:uid="{00000000-0005-0000-0000-00005B2C0000}"/>
    <cellStyle name="Comma 6 3 3 2 6" xfId="58641" xr:uid="{00000000-0005-0000-0000-00005C2C0000}"/>
    <cellStyle name="Comma 6 3 3 3" xfId="10519" xr:uid="{00000000-0005-0000-0000-00005D2C0000}"/>
    <cellStyle name="Comma 6 3 3 3 2" xfId="25667" xr:uid="{00000000-0005-0000-0000-00005E2C0000}"/>
    <cellStyle name="Comma 6 3 3 3 2 2" xfId="51635" xr:uid="{00000000-0005-0000-0000-00005F2C0000}"/>
    <cellStyle name="Comma 6 3 3 3 3" xfId="36487" xr:uid="{00000000-0005-0000-0000-0000602C0000}"/>
    <cellStyle name="Comma 6 3 3 4" xfId="8355" xr:uid="{00000000-0005-0000-0000-0000612C0000}"/>
    <cellStyle name="Comma 6 3 3 4 2" xfId="23503" xr:uid="{00000000-0005-0000-0000-0000622C0000}"/>
    <cellStyle name="Comma 6 3 3 4 2 2" xfId="49471" xr:uid="{00000000-0005-0000-0000-0000632C0000}"/>
    <cellStyle name="Comma 6 3 3 4 3" xfId="34323" xr:uid="{00000000-0005-0000-0000-0000642C0000}"/>
    <cellStyle name="Comma 6 3 3 5" xfId="19175" xr:uid="{00000000-0005-0000-0000-0000652C0000}"/>
    <cellStyle name="Comma 6 3 3 5 2" xfId="45143" xr:uid="{00000000-0005-0000-0000-0000662C0000}"/>
    <cellStyle name="Comma 6 3 3 6" xfId="14847" xr:uid="{00000000-0005-0000-0000-0000672C0000}"/>
    <cellStyle name="Comma 6 3 3 6 2" xfId="40815" xr:uid="{00000000-0005-0000-0000-0000682C0000}"/>
    <cellStyle name="Comma 6 3 3 7" xfId="4027" xr:uid="{00000000-0005-0000-0000-0000692C0000}"/>
    <cellStyle name="Comma 6 3 3 8" xfId="29995" xr:uid="{00000000-0005-0000-0000-00006A2C0000}"/>
    <cellStyle name="Comma 6 3 3 9" xfId="56477" xr:uid="{00000000-0005-0000-0000-00006B2C0000}"/>
    <cellStyle name="Comma 6 3 4" xfId="5109" xr:uid="{00000000-0005-0000-0000-00006C2C0000}"/>
    <cellStyle name="Comma 6 3 4 2" xfId="11601" xr:uid="{00000000-0005-0000-0000-00006D2C0000}"/>
    <cellStyle name="Comma 6 3 4 2 2" xfId="26749" xr:uid="{00000000-0005-0000-0000-00006E2C0000}"/>
    <cellStyle name="Comma 6 3 4 2 2 2" xfId="52717" xr:uid="{00000000-0005-0000-0000-00006F2C0000}"/>
    <cellStyle name="Comma 6 3 4 2 3" xfId="37569" xr:uid="{00000000-0005-0000-0000-0000702C0000}"/>
    <cellStyle name="Comma 6 3 4 3" xfId="20257" xr:uid="{00000000-0005-0000-0000-0000712C0000}"/>
    <cellStyle name="Comma 6 3 4 3 2" xfId="46225" xr:uid="{00000000-0005-0000-0000-0000722C0000}"/>
    <cellStyle name="Comma 6 3 4 4" xfId="15929" xr:uid="{00000000-0005-0000-0000-0000732C0000}"/>
    <cellStyle name="Comma 6 3 4 4 2" xfId="41897" xr:uid="{00000000-0005-0000-0000-0000742C0000}"/>
    <cellStyle name="Comma 6 3 4 5" xfId="31077" xr:uid="{00000000-0005-0000-0000-0000752C0000}"/>
    <cellStyle name="Comma 6 3 4 6" xfId="57559" xr:uid="{00000000-0005-0000-0000-0000762C0000}"/>
    <cellStyle name="Comma 6 3 5" xfId="9437" xr:uid="{00000000-0005-0000-0000-0000772C0000}"/>
    <cellStyle name="Comma 6 3 5 2" xfId="24585" xr:uid="{00000000-0005-0000-0000-0000782C0000}"/>
    <cellStyle name="Comma 6 3 5 2 2" xfId="50553" xr:uid="{00000000-0005-0000-0000-0000792C0000}"/>
    <cellStyle name="Comma 6 3 5 3" xfId="35405" xr:uid="{00000000-0005-0000-0000-00007A2C0000}"/>
    <cellStyle name="Comma 6 3 6" xfId="7273" xr:uid="{00000000-0005-0000-0000-00007B2C0000}"/>
    <cellStyle name="Comma 6 3 6 2" xfId="22421" xr:uid="{00000000-0005-0000-0000-00007C2C0000}"/>
    <cellStyle name="Comma 6 3 6 2 2" xfId="48389" xr:uid="{00000000-0005-0000-0000-00007D2C0000}"/>
    <cellStyle name="Comma 6 3 6 3" xfId="33241" xr:uid="{00000000-0005-0000-0000-00007E2C0000}"/>
    <cellStyle name="Comma 6 3 7" xfId="18093" xr:uid="{00000000-0005-0000-0000-00007F2C0000}"/>
    <cellStyle name="Comma 6 3 7 2" xfId="44061" xr:uid="{00000000-0005-0000-0000-0000802C0000}"/>
    <cellStyle name="Comma 6 3 8" xfId="13765" xr:uid="{00000000-0005-0000-0000-0000812C0000}"/>
    <cellStyle name="Comma 6 3 8 2" xfId="39733" xr:uid="{00000000-0005-0000-0000-0000822C0000}"/>
    <cellStyle name="Comma 6 3 9" xfId="2945" xr:uid="{00000000-0005-0000-0000-0000832C0000}"/>
    <cellStyle name="Comma 6 4" xfId="200" xr:uid="{00000000-0005-0000-0000-0000842C0000}"/>
    <cellStyle name="Comma 6 4 10" xfId="28914" xr:uid="{00000000-0005-0000-0000-0000852C0000}"/>
    <cellStyle name="Comma 6 4 11" xfId="54876" xr:uid="{00000000-0005-0000-0000-0000862C0000}"/>
    <cellStyle name="Comma 6 4 12" xfId="55396" xr:uid="{00000000-0005-0000-0000-0000872C0000}"/>
    <cellStyle name="Comma 6 4 13" xfId="806" xr:uid="{00000000-0005-0000-0000-0000882C0000}"/>
    <cellStyle name="Comma 6 4 2" xfId="1323" xr:uid="{00000000-0005-0000-0000-0000892C0000}"/>
    <cellStyle name="Comma 6 4 2 10" xfId="55937" xr:uid="{00000000-0005-0000-0000-00008A2C0000}"/>
    <cellStyle name="Comma 6 4 2 2" xfId="2405" xr:uid="{00000000-0005-0000-0000-00008B2C0000}"/>
    <cellStyle name="Comma 6 4 2 2 2" xfId="6733" xr:uid="{00000000-0005-0000-0000-00008C2C0000}"/>
    <cellStyle name="Comma 6 4 2 2 2 2" xfId="13225" xr:uid="{00000000-0005-0000-0000-00008D2C0000}"/>
    <cellStyle name="Comma 6 4 2 2 2 2 2" xfId="28373" xr:uid="{00000000-0005-0000-0000-00008E2C0000}"/>
    <cellStyle name="Comma 6 4 2 2 2 2 2 2" xfId="54341" xr:uid="{00000000-0005-0000-0000-00008F2C0000}"/>
    <cellStyle name="Comma 6 4 2 2 2 2 3" xfId="39193" xr:uid="{00000000-0005-0000-0000-0000902C0000}"/>
    <cellStyle name="Comma 6 4 2 2 2 3" xfId="21881" xr:uid="{00000000-0005-0000-0000-0000912C0000}"/>
    <cellStyle name="Comma 6 4 2 2 2 3 2" xfId="47849" xr:uid="{00000000-0005-0000-0000-0000922C0000}"/>
    <cellStyle name="Comma 6 4 2 2 2 4" xfId="17553" xr:uid="{00000000-0005-0000-0000-0000932C0000}"/>
    <cellStyle name="Comma 6 4 2 2 2 4 2" xfId="43521" xr:uid="{00000000-0005-0000-0000-0000942C0000}"/>
    <cellStyle name="Comma 6 4 2 2 2 5" xfId="32701" xr:uid="{00000000-0005-0000-0000-0000952C0000}"/>
    <cellStyle name="Comma 6 4 2 2 2 6" xfId="59183" xr:uid="{00000000-0005-0000-0000-0000962C0000}"/>
    <cellStyle name="Comma 6 4 2 2 3" xfId="11061" xr:uid="{00000000-0005-0000-0000-0000972C0000}"/>
    <cellStyle name="Comma 6 4 2 2 3 2" xfId="26209" xr:uid="{00000000-0005-0000-0000-0000982C0000}"/>
    <cellStyle name="Comma 6 4 2 2 3 2 2" xfId="52177" xr:uid="{00000000-0005-0000-0000-0000992C0000}"/>
    <cellStyle name="Comma 6 4 2 2 3 3" xfId="37029" xr:uid="{00000000-0005-0000-0000-00009A2C0000}"/>
    <cellStyle name="Comma 6 4 2 2 4" xfId="8897" xr:uid="{00000000-0005-0000-0000-00009B2C0000}"/>
    <cellStyle name="Comma 6 4 2 2 4 2" xfId="24045" xr:uid="{00000000-0005-0000-0000-00009C2C0000}"/>
    <cellStyle name="Comma 6 4 2 2 4 2 2" xfId="50013" xr:uid="{00000000-0005-0000-0000-00009D2C0000}"/>
    <cellStyle name="Comma 6 4 2 2 4 3" xfId="34865" xr:uid="{00000000-0005-0000-0000-00009E2C0000}"/>
    <cellStyle name="Comma 6 4 2 2 5" xfId="19717" xr:uid="{00000000-0005-0000-0000-00009F2C0000}"/>
    <cellStyle name="Comma 6 4 2 2 5 2" xfId="45685" xr:uid="{00000000-0005-0000-0000-0000A02C0000}"/>
    <cellStyle name="Comma 6 4 2 2 6" xfId="15389" xr:uid="{00000000-0005-0000-0000-0000A12C0000}"/>
    <cellStyle name="Comma 6 4 2 2 6 2" xfId="41357" xr:uid="{00000000-0005-0000-0000-0000A22C0000}"/>
    <cellStyle name="Comma 6 4 2 2 7" xfId="4569" xr:uid="{00000000-0005-0000-0000-0000A32C0000}"/>
    <cellStyle name="Comma 6 4 2 2 8" xfId="30537" xr:uid="{00000000-0005-0000-0000-0000A42C0000}"/>
    <cellStyle name="Comma 6 4 2 2 9" xfId="57019" xr:uid="{00000000-0005-0000-0000-0000A52C0000}"/>
    <cellStyle name="Comma 6 4 2 3" xfId="5651" xr:uid="{00000000-0005-0000-0000-0000A62C0000}"/>
    <cellStyle name="Comma 6 4 2 3 2" xfId="12143" xr:uid="{00000000-0005-0000-0000-0000A72C0000}"/>
    <cellStyle name="Comma 6 4 2 3 2 2" xfId="27291" xr:uid="{00000000-0005-0000-0000-0000A82C0000}"/>
    <cellStyle name="Comma 6 4 2 3 2 2 2" xfId="53259" xr:uid="{00000000-0005-0000-0000-0000A92C0000}"/>
    <cellStyle name="Comma 6 4 2 3 2 3" xfId="38111" xr:uid="{00000000-0005-0000-0000-0000AA2C0000}"/>
    <cellStyle name="Comma 6 4 2 3 3" xfId="20799" xr:uid="{00000000-0005-0000-0000-0000AB2C0000}"/>
    <cellStyle name="Comma 6 4 2 3 3 2" xfId="46767" xr:uid="{00000000-0005-0000-0000-0000AC2C0000}"/>
    <cellStyle name="Comma 6 4 2 3 4" xfId="16471" xr:uid="{00000000-0005-0000-0000-0000AD2C0000}"/>
    <cellStyle name="Comma 6 4 2 3 4 2" xfId="42439" xr:uid="{00000000-0005-0000-0000-0000AE2C0000}"/>
    <cellStyle name="Comma 6 4 2 3 5" xfId="31619" xr:uid="{00000000-0005-0000-0000-0000AF2C0000}"/>
    <cellStyle name="Comma 6 4 2 3 6" xfId="58101" xr:uid="{00000000-0005-0000-0000-0000B02C0000}"/>
    <cellStyle name="Comma 6 4 2 4" xfId="9979" xr:uid="{00000000-0005-0000-0000-0000B12C0000}"/>
    <cellStyle name="Comma 6 4 2 4 2" xfId="25127" xr:uid="{00000000-0005-0000-0000-0000B22C0000}"/>
    <cellStyle name="Comma 6 4 2 4 2 2" xfId="51095" xr:uid="{00000000-0005-0000-0000-0000B32C0000}"/>
    <cellStyle name="Comma 6 4 2 4 3" xfId="35947" xr:uid="{00000000-0005-0000-0000-0000B42C0000}"/>
    <cellStyle name="Comma 6 4 2 5" xfId="7815" xr:uid="{00000000-0005-0000-0000-0000B52C0000}"/>
    <cellStyle name="Comma 6 4 2 5 2" xfId="22963" xr:uid="{00000000-0005-0000-0000-0000B62C0000}"/>
    <cellStyle name="Comma 6 4 2 5 2 2" xfId="48931" xr:uid="{00000000-0005-0000-0000-0000B72C0000}"/>
    <cellStyle name="Comma 6 4 2 5 3" xfId="33783" xr:uid="{00000000-0005-0000-0000-0000B82C0000}"/>
    <cellStyle name="Comma 6 4 2 6" xfId="18635" xr:uid="{00000000-0005-0000-0000-0000B92C0000}"/>
    <cellStyle name="Comma 6 4 2 6 2" xfId="44603" xr:uid="{00000000-0005-0000-0000-0000BA2C0000}"/>
    <cellStyle name="Comma 6 4 2 7" xfId="14307" xr:uid="{00000000-0005-0000-0000-0000BB2C0000}"/>
    <cellStyle name="Comma 6 4 2 7 2" xfId="40275" xr:uid="{00000000-0005-0000-0000-0000BC2C0000}"/>
    <cellStyle name="Comma 6 4 2 8" xfId="3487" xr:uid="{00000000-0005-0000-0000-0000BD2C0000}"/>
    <cellStyle name="Comma 6 4 2 9" xfId="29455" xr:uid="{00000000-0005-0000-0000-0000BE2C0000}"/>
    <cellStyle name="Comma 6 4 3" xfId="1864" xr:uid="{00000000-0005-0000-0000-0000BF2C0000}"/>
    <cellStyle name="Comma 6 4 3 2" xfId="6192" xr:uid="{00000000-0005-0000-0000-0000C02C0000}"/>
    <cellStyle name="Comma 6 4 3 2 2" xfId="12684" xr:uid="{00000000-0005-0000-0000-0000C12C0000}"/>
    <cellStyle name="Comma 6 4 3 2 2 2" xfId="27832" xr:uid="{00000000-0005-0000-0000-0000C22C0000}"/>
    <cellStyle name="Comma 6 4 3 2 2 2 2" xfId="53800" xr:uid="{00000000-0005-0000-0000-0000C32C0000}"/>
    <cellStyle name="Comma 6 4 3 2 2 3" xfId="38652" xr:uid="{00000000-0005-0000-0000-0000C42C0000}"/>
    <cellStyle name="Comma 6 4 3 2 3" xfId="21340" xr:uid="{00000000-0005-0000-0000-0000C52C0000}"/>
    <cellStyle name="Comma 6 4 3 2 3 2" xfId="47308" xr:uid="{00000000-0005-0000-0000-0000C62C0000}"/>
    <cellStyle name="Comma 6 4 3 2 4" xfId="17012" xr:uid="{00000000-0005-0000-0000-0000C72C0000}"/>
    <cellStyle name="Comma 6 4 3 2 4 2" xfId="42980" xr:uid="{00000000-0005-0000-0000-0000C82C0000}"/>
    <cellStyle name="Comma 6 4 3 2 5" xfId="32160" xr:uid="{00000000-0005-0000-0000-0000C92C0000}"/>
    <cellStyle name="Comma 6 4 3 2 6" xfId="58642" xr:uid="{00000000-0005-0000-0000-0000CA2C0000}"/>
    <cellStyle name="Comma 6 4 3 3" xfId="10520" xr:uid="{00000000-0005-0000-0000-0000CB2C0000}"/>
    <cellStyle name="Comma 6 4 3 3 2" xfId="25668" xr:uid="{00000000-0005-0000-0000-0000CC2C0000}"/>
    <cellStyle name="Comma 6 4 3 3 2 2" xfId="51636" xr:uid="{00000000-0005-0000-0000-0000CD2C0000}"/>
    <cellStyle name="Comma 6 4 3 3 3" xfId="36488" xr:uid="{00000000-0005-0000-0000-0000CE2C0000}"/>
    <cellStyle name="Comma 6 4 3 4" xfId="8356" xr:uid="{00000000-0005-0000-0000-0000CF2C0000}"/>
    <cellStyle name="Comma 6 4 3 4 2" xfId="23504" xr:uid="{00000000-0005-0000-0000-0000D02C0000}"/>
    <cellStyle name="Comma 6 4 3 4 2 2" xfId="49472" xr:uid="{00000000-0005-0000-0000-0000D12C0000}"/>
    <cellStyle name="Comma 6 4 3 4 3" xfId="34324" xr:uid="{00000000-0005-0000-0000-0000D22C0000}"/>
    <cellStyle name="Comma 6 4 3 5" xfId="19176" xr:uid="{00000000-0005-0000-0000-0000D32C0000}"/>
    <cellStyle name="Comma 6 4 3 5 2" xfId="45144" xr:uid="{00000000-0005-0000-0000-0000D42C0000}"/>
    <cellStyle name="Comma 6 4 3 6" xfId="14848" xr:uid="{00000000-0005-0000-0000-0000D52C0000}"/>
    <cellStyle name="Comma 6 4 3 6 2" xfId="40816" xr:uid="{00000000-0005-0000-0000-0000D62C0000}"/>
    <cellStyle name="Comma 6 4 3 7" xfId="4028" xr:uid="{00000000-0005-0000-0000-0000D72C0000}"/>
    <cellStyle name="Comma 6 4 3 8" xfId="29996" xr:uid="{00000000-0005-0000-0000-0000D82C0000}"/>
    <cellStyle name="Comma 6 4 3 9" xfId="56478" xr:uid="{00000000-0005-0000-0000-0000D92C0000}"/>
    <cellStyle name="Comma 6 4 4" xfId="5110" xr:uid="{00000000-0005-0000-0000-0000DA2C0000}"/>
    <cellStyle name="Comma 6 4 4 2" xfId="11602" xr:uid="{00000000-0005-0000-0000-0000DB2C0000}"/>
    <cellStyle name="Comma 6 4 4 2 2" xfId="26750" xr:uid="{00000000-0005-0000-0000-0000DC2C0000}"/>
    <cellStyle name="Comma 6 4 4 2 2 2" xfId="52718" xr:uid="{00000000-0005-0000-0000-0000DD2C0000}"/>
    <cellStyle name="Comma 6 4 4 2 3" xfId="37570" xr:uid="{00000000-0005-0000-0000-0000DE2C0000}"/>
    <cellStyle name="Comma 6 4 4 3" xfId="20258" xr:uid="{00000000-0005-0000-0000-0000DF2C0000}"/>
    <cellStyle name="Comma 6 4 4 3 2" xfId="46226" xr:uid="{00000000-0005-0000-0000-0000E02C0000}"/>
    <cellStyle name="Comma 6 4 4 4" xfId="15930" xr:uid="{00000000-0005-0000-0000-0000E12C0000}"/>
    <cellStyle name="Comma 6 4 4 4 2" xfId="41898" xr:uid="{00000000-0005-0000-0000-0000E22C0000}"/>
    <cellStyle name="Comma 6 4 4 5" xfId="31078" xr:uid="{00000000-0005-0000-0000-0000E32C0000}"/>
    <cellStyle name="Comma 6 4 4 6" xfId="57560" xr:uid="{00000000-0005-0000-0000-0000E42C0000}"/>
    <cellStyle name="Comma 6 4 5" xfId="9438" xr:uid="{00000000-0005-0000-0000-0000E52C0000}"/>
    <cellStyle name="Comma 6 4 5 2" xfId="24586" xr:uid="{00000000-0005-0000-0000-0000E62C0000}"/>
    <cellStyle name="Comma 6 4 5 2 2" xfId="50554" xr:uid="{00000000-0005-0000-0000-0000E72C0000}"/>
    <cellStyle name="Comma 6 4 5 3" xfId="35406" xr:uid="{00000000-0005-0000-0000-0000E82C0000}"/>
    <cellStyle name="Comma 6 4 6" xfId="7274" xr:uid="{00000000-0005-0000-0000-0000E92C0000}"/>
    <cellStyle name="Comma 6 4 6 2" xfId="22422" xr:uid="{00000000-0005-0000-0000-0000EA2C0000}"/>
    <cellStyle name="Comma 6 4 6 2 2" xfId="48390" xr:uid="{00000000-0005-0000-0000-0000EB2C0000}"/>
    <cellStyle name="Comma 6 4 6 3" xfId="33242" xr:uid="{00000000-0005-0000-0000-0000EC2C0000}"/>
    <cellStyle name="Comma 6 4 7" xfId="18094" xr:uid="{00000000-0005-0000-0000-0000ED2C0000}"/>
    <cellStyle name="Comma 6 4 7 2" xfId="44062" xr:uid="{00000000-0005-0000-0000-0000EE2C0000}"/>
    <cellStyle name="Comma 6 4 8" xfId="13766" xr:uid="{00000000-0005-0000-0000-0000EF2C0000}"/>
    <cellStyle name="Comma 6 4 8 2" xfId="39734" xr:uid="{00000000-0005-0000-0000-0000F02C0000}"/>
    <cellStyle name="Comma 6 4 9" xfId="2946" xr:uid="{00000000-0005-0000-0000-0000F12C0000}"/>
    <cellStyle name="Comma 6 5" xfId="201" xr:uid="{00000000-0005-0000-0000-0000F22C0000}"/>
    <cellStyle name="Comma 6 5 10" xfId="28915" xr:uid="{00000000-0005-0000-0000-0000F32C0000}"/>
    <cellStyle name="Comma 6 5 11" xfId="54877" xr:uid="{00000000-0005-0000-0000-0000F42C0000}"/>
    <cellStyle name="Comma 6 5 12" xfId="55397" xr:uid="{00000000-0005-0000-0000-0000F52C0000}"/>
    <cellStyle name="Comma 6 5 13" xfId="846" xr:uid="{00000000-0005-0000-0000-0000F62C0000}"/>
    <cellStyle name="Comma 6 5 2" xfId="1324" xr:uid="{00000000-0005-0000-0000-0000F72C0000}"/>
    <cellStyle name="Comma 6 5 2 10" xfId="55938" xr:uid="{00000000-0005-0000-0000-0000F82C0000}"/>
    <cellStyle name="Comma 6 5 2 2" xfId="2406" xr:uid="{00000000-0005-0000-0000-0000F92C0000}"/>
    <cellStyle name="Comma 6 5 2 2 2" xfId="6734" xr:uid="{00000000-0005-0000-0000-0000FA2C0000}"/>
    <cellStyle name="Comma 6 5 2 2 2 2" xfId="13226" xr:uid="{00000000-0005-0000-0000-0000FB2C0000}"/>
    <cellStyle name="Comma 6 5 2 2 2 2 2" xfId="28374" xr:uid="{00000000-0005-0000-0000-0000FC2C0000}"/>
    <cellStyle name="Comma 6 5 2 2 2 2 2 2" xfId="54342" xr:uid="{00000000-0005-0000-0000-0000FD2C0000}"/>
    <cellStyle name="Comma 6 5 2 2 2 2 3" xfId="39194" xr:uid="{00000000-0005-0000-0000-0000FE2C0000}"/>
    <cellStyle name="Comma 6 5 2 2 2 3" xfId="21882" xr:uid="{00000000-0005-0000-0000-0000FF2C0000}"/>
    <cellStyle name="Comma 6 5 2 2 2 3 2" xfId="47850" xr:uid="{00000000-0005-0000-0000-0000002D0000}"/>
    <cellStyle name="Comma 6 5 2 2 2 4" xfId="17554" xr:uid="{00000000-0005-0000-0000-0000012D0000}"/>
    <cellStyle name="Comma 6 5 2 2 2 4 2" xfId="43522" xr:uid="{00000000-0005-0000-0000-0000022D0000}"/>
    <cellStyle name="Comma 6 5 2 2 2 5" xfId="32702" xr:uid="{00000000-0005-0000-0000-0000032D0000}"/>
    <cellStyle name="Comma 6 5 2 2 2 6" xfId="59184" xr:uid="{00000000-0005-0000-0000-0000042D0000}"/>
    <cellStyle name="Comma 6 5 2 2 3" xfId="11062" xr:uid="{00000000-0005-0000-0000-0000052D0000}"/>
    <cellStyle name="Comma 6 5 2 2 3 2" xfId="26210" xr:uid="{00000000-0005-0000-0000-0000062D0000}"/>
    <cellStyle name="Comma 6 5 2 2 3 2 2" xfId="52178" xr:uid="{00000000-0005-0000-0000-0000072D0000}"/>
    <cellStyle name="Comma 6 5 2 2 3 3" xfId="37030" xr:uid="{00000000-0005-0000-0000-0000082D0000}"/>
    <cellStyle name="Comma 6 5 2 2 4" xfId="8898" xr:uid="{00000000-0005-0000-0000-0000092D0000}"/>
    <cellStyle name="Comma 6 5 2 2 4 2" xfId="24046" xr:uid="{00000000-0005-0000-0000-00000A2D0000}"/>
    <cellStyle name="Comma 6 5 2 2 4 2 2" xfId="50014" xr:uid="{00000000-0005-0000-0000-00000B2D0000}"/>
    <cellStyle name="Comma 6 5 2 2 4 3" xfId="34866" xr:uid="{00000000-0005-0000-0000-00000C2D0000}"/>
    <cellStyle name="Comma 6 5 2 2 5" xfId="19718" xr:uid="{00000000-0005-0000-0000-00000D2D0000}"/>
    <cellStyle name="Comma 6 5 2 2 5 2" xfId="45686" xr:uid="{00000000-0005-0000-0000-00000E2D0000}"/>
    <cellStyle name="Comma 6 5 2 2 6" xfId="15390" xr:uid="{00000000-0005-0000-0000-00000F2D0000}"/>
    <cellStyle name="Comma 6 5 2 2 6 2" xfId="41358" xr:uid="{00000000-0005-0000-0000-0000102D0000}"/>
    <cellStyle name="Comma 6 5 2 2 7" xfId="4570" xr:uid="{00000000-0005-0000-0000-0000112D0000}"/>
    <cellStyle name="Comma 6 5 2 2 8" xfId="30538" xr:uid="{00000000-0005-0000-0000-0000122D0000}"/>
    <cellStyle name="Comma 6 5 2 2 9" xfId="57020" xr:uid="{00000000-0005-0000-0000-0000132D0000}"/>
    <cellStyle name="Comma 6 5 2 3" xfId="5652" xr:uid="{00000000-0005-0000-0000-0000142D0000}"/>
    <cellStyle name="Comma 6 5 2 3 2" xfId="12144" xr:uid="{00000000-0005-0000-0000-0000152D0000}"/>
    <cellStyle name="Comma 6 5 2 3 2 2" xfId="27292" xr:uid="{00000000-0005-0000-0000-0000162D0000}"/>
    <cellStyle name="Comma 6 5 2 3 2 2 2" xfId="53260" xr:uid="{00000000-0005-0000-0000-0000172D0000}"/>
    <cellStyle name="Comma 6 5 2 3 2 3" xfId="38112" xr:uid="{00000000-0005-0000-0000-0000182D0000}"/>
    <cellStyle name="Comma 6 5 2 3 3" xfId="20800" xr:uid="{00000000-0005-0000-0000-0000192D0000}"/>
    <cellStyle name="Comma 6 5 2 3 3 2" xfId="46768" xr:uid="{00000000-0005-0000-0000-00001A2D0000}"/>
    <cellStyle name="Comma 6 5 2 3 4" xfId="16472" xr:uid="{00000000-0005-0000-0000-00001B2D0000}"/>
    <cellStyle name="Comma 6 5 2 3 4 2" xfId="42440" xr:uid="{00000000-0005-0000-0000-00001C2D0000}"/>
    <cellStyle name="Comma 6 5 2 3 5" xfId="31620" xr:uid="{00000000-0005-0000-0000-00001D2D0000}"/>
    <cellStyle name="Comma 6 5 2 3 6" xfId="58102" xr:uid="{00000000-0005-0000-0000-00001E2D0000}"/>
    <cellStyle name="Comma 6 5 2 4" xfId="9980" xr:uid="{00000000-0005-0000-0000-00001F2D0000}"/>
    <cellStyle name="Comma 6 5 2 4 2" xfId="25128" xr:uid="{00000000-0005-0000-0000-0000202D0000}"/>
    <cellStyle name="Comma 6 5 2 4 2 2" xfId="51096" xr:uid="{00000000-0005-0000-0000-0000212D0000}"/>
    <cellStyle name="Comma 6 5 2 4 3" xfId="35948" xr:uid="{00000000-0005-0000-0000-0000222D0000}"/>
    <cellStyle name="Comma 6 5 2 5" xfId="7816" xr:uid="{00000000-0005-0000-0000-0000232D0000}"/>
    <cellStyle name="Comma 6 5 2 5 2" xfId="22964" xr:uid="{00000000-0005-0000-0000-0000242D0000}"/>
    <cellStyle name="Comma 6 5 2 5 2 2" xfId="48932" xr:uid="{00000000-0005-0000-0000-0000252D0000}"/>
    <cellStyle name="Comma 6 5 2 5 3" xfId="33784" xr:uid="{00000000-0005-0000-0000-0000262D0000}"/>
    <cellStyle name="Comma 6 5 2 6" xfId="18636" xr:uid="{00000000-0005-0000-0000-0000272D0000}"/>
    <cellStyle name="Comma 6 5 2 6 2" xfId="44604" xr:uid="{00000000-0005-0000-0000-0000282D0000}"/>
    <cellStyle name="Comma 6 5 2 7" xfId="14308" xr:uid="{00000000-0005-0000-0000-0000292D0000}"/>
    <cellStyle name="Comma 6 5 2 7 2" xfId="40276" xr:uid="{00000000-0005-0000-0000-00002A2D0000}"/>
    <cellStyle name="Comma 6 5 2 8" xfId="3488" xr:uid="{00000000-0005-0000-0000-00002B2D0000}"/>
    <cellStyle name="Comma 6 5 2 9" xfId="29456" xr:uid="{00000000-0005-0000-0000-00002C2D0000}"/>
    <cellStyle name="Comma 6 5 3" xfId="1865" xr:uid="{00000000-0005-0000-0000-00002D2D0000}"/>
    <cellStyle name="Comma 6 5 3 2" xfId="6193" xr:uid="{00000000-0005-0000-0000-00002E2D0000}"/>
    <cellStyle name="Comma 6 5 3 2 2" xfId="12685" xr:uid="{00000000-0005-0000-0000-00002F2D0000}"/>
    <cellStyle name="Comma 6 5 3 2 2 2" xfId="27833" xr:uid="{00000000-0005-0000-0000-0000302D0000}"/>
    <cellStyle name="Comma 6 5 3 2 2 2 2" xfId="53801" xr:uid="{00000000-0005-0000-0000-0000312D0000}"/>
    <cellStyle name="Comma 6 5 3 2 2 3" xfId="38653" xr:uid="{00000000-0005-0000-0000-0000322D0000}"/>
    <cellStyle name="Comma 6 5 3 2 3" xfId="21341" xr:uid="{00000000-0005-0000-0000-0000332D0000}"/>
    <cellStyle name="Comma 6 5 3 2 3 2" xfId="47309" xr:uid="{00000000-0005-0000-0000-0000342D0000}"/>
    <cellStyle name="Comma 6 5 3 2 4" xfId="17013" xr:uid="{00000000-0005-0000-0000-0000352D0000}"/>
    <cellStyle name="Comma 6 5 3 2 4 2" xfId="42981" xr:uid="{00000000-0005-0000-0000-0000362D0000}"/>
    <cellStyle name="Comma 6 5 3 2 5" xfId="32161" xr:uid="{00000000-0005-0000-0000-0000372D0000}"/>
    <cellStyle name="Comma 6 5 3 2 6" xfId="58643" xr:uid="{00000000-0005-0000-0000-0000382D0000}"/>
    <cellStyle name="Comma 6 5 3 3" xfId="10521" xr:uid="{00000000-0005-0000-0000-0000392D0000}"/>
    <cellStyle name="Comma 6 5 3 3 2" xfId="25669" xr:uid="{00000000-0005-0000-0000-00003A2D0000}"/>
    <cellStyle name="Comma 6 5 3 3 2 2" xfId="51637" xr:uid="{00000000-0005-0000-0000-00003B2D0000}"/>
    <cellStyle name="Comma 6 5 3 3 3" xfId="36489" xr:uid="{00000000-0005-0000-0000-00003C2D0000}"/>
    <cellStyle name="Comma 6 5 3 4" xfId="8357" xr:uid="{00000000-0005-0000-0000-00003D2D0000}"/>
    <cellStyle name="Comma 6 5 3 4 2" xfId="23505" xr:uid="{00000000-0005-0000-0000-00003E2D0000}"/>
    <cellStyle name="Comma 6 5 3 4 2 2" xfId="49473" xr:uid="{00000000-0005-0000-0000-00003F2D0000}"/>
    <cellStyle name="Comma 6 5 3 4 3" xfId="34325" xr:uid="{00000000-0005-0000-0000-0000402D0000}"/>
    <cellStyle name="Comma 6 5 3 5" xfId="19177" xr:uid="{00000000-0005-0000-0000-0000412D0000}"/>
    <cellStyle name="Comma 6 5 3 5 2" xfId="45145" xr:uid="{00000000-0005-0000-0000-0000422D0000}"/>
    <cellStyle name="Comma 6 5 3 6" xfId="14849" xr:uid="{00000000-0005-0000-0000-0000432D0000}"/>
    <cellStyle name="Comma 6 5 3 6 2" xfId="40817" xr:uid="{00000000-0005-0000-0000-0000442D0000}"/>
    <cellStyle name="Comma 6 5 3 7" xfId="4029" xr:uid="{00000000-0005-0000-0000-0000452D0000}"/>
    <cellStyle name="Comma 6 5 3 8" xfId="29997" xr:uid="{00000000-0005-0000-0000-0000462D0000}"/>
    <cellStyle name="Comma 6 5 3 9" xfId="56479" xr:uid="{00000000-0005-0000-0000-0000472D0000}"/>
    <cellStyle name="Comma 6 5 4" xfId="5111" xr:uid="{00000000-0005-0000-0000-0000482D0000}"/>
    <cellStyle name="Comma 6 5 4 2" xfId="11603" xr:uid="{00000000-0005-0000-0000-0000492D0000}"/>
    <cellStyle name="Comma 6 5 4 2 2" xfId="26751" xr:uid="{00000000-0005-0000-0000-00004A2D0000}"/>
    <cellStyle name="Comma 6 5 4 2 2 2" xfId="52719" xr:uid="{00000000-0005-0000-0000-00004B2D0000}"/>
    <cellStyle name="Comma 6 5 4 2 3" xfId="37571" xr:uid="{00000000-0005-0000-0000-00004C2D0000}"/>
    <cellStyle name="Comma 6 5 4 3" xfId="20259" xr:uid="{00000000-0005-0000-0000-00004D2D0000}"/>
    <cellStyle name="Comma 6 5 4 3 2" xfId="46227" xr:uid="{00000000-0005-0000-0000-00004E2D0000}"/>
    <cellStyle name="Comma 6 5 4 4" xfId="15931" xr:uid="{00000000-0005-0000-0000-00004F2D0000}"/>
    <cellStyle name="Comma 6 5 4 4 2" xfId="41899" xr:uid="{00000000-0005-0000-0000-0000502D0000}"/>
    <cellStyle name="Comma 6 5 4 5" xfId="31079" xr:uid="{00000000-0005-0000-0000-0000512D0000}"/>
    <cellStyle name="Comma 6 5 4 6" xfId="57561" xr:uid="{00000000-0005-0000-0000-0000522D0000}"/>
    <cellStyle name="Comma 6 5 5" xfId="9439" xr:uid="{00000000-0005-0000-0000-0000532D0000}"/>
    <cellStyle name="Comma 6 5 5 2" xfId="24587" xr:uid="{00000000-0005-0000-0000-0000542D0000}"/>
    <cellStyle name="Comma 6 5 5 2 2" xfId="50555" xr:uid="{00000000-0005-0000-0000-0000552D0000}"/>
    <cellStyle name="Comma 6 5 5 3" xfId="35407" xr:uid="{00000000-0005-0000-0000-0000562D0000}"/>
    <cellStyle name="Comma 6 5 6" xfId="7275" xr:uid="{00000000-0005-0000-0000-0000572D0000}"/>
    <cellStyle name="Comma 6 5 6 2" xfId="22423" xr:uid="{00000000-0005-0000-0000-0000582D0000}"/>
    <cellStyle name="Comma 6 5 6 2 2" xfId="48391" xr:uid="{00000000-0005-0000-0000-0000592D0000}"/>
    <cellStyle name="Comma 6 5 6 3" xfId="33243" xr:uid="{00000000-0005-0000-0000-00005A2D0000}"/>
    <cellStyle name="Comma 6 5 7" xfId="18095" xr:uid="{00000000-0005-0000-0000-00005B2D0000}"/>
    <cellStyle name="Comma 6 5 7 2" xfId="44063" xr:uid="{00000000-0005-0000-0000-00005C2D0000}"/>
    <cellStyle name="Comma 6 5 8" xfId="13767" xr:uid="{00000000-0005-0000-0000-00005D2D0000}"/>
    <cellStyle name="Comma 6 5 8 2" xfId="39735" xr:uid="{00000000-0005-0000-0000-00005E2D0000}"/>
    <cellStyle name="Comma 6 5 9" xfId="2947" xr:uid="{00000000-0005-0000-0000-00005F2D0000}"/>
    <cellStyle name="Comma 6 6" xfId="202" xr:uid="{00000000-0005-0000-0000-0000602D0000}"/>
    <cellStyle name="Comma 6 6 10" xfId="28916" xr:uid="{00000000-0005-0000-0000-0000612D0000}"/>
    <cellStyle name="Comma 6 6 11" xfId="54878" xr:uid="{00000000-0005-0000-0000-0000622D0000}"/>
    <cellStyle name="Comma 6 6 12" xfId="55398" xr:uid="{00000000-0005-0000-0000-0000632D0000}"/>
    <cellStyle name="Comma 6 6 13" xfId="886" xr:uid="{00000000-0005-0000-0000-0000642D0000}"/>
    <cellStyle name="Comma 6 6 2" xfId="1325" xr:uid="{00000000-0005-0000-0000-0000652D0000}"/>
    <cellStyle name="Comma 6 6 2 10" xfId="55939" xr:uid="{00000000-0005-0000-0000-0000662D0000}"/>
    <cellStyle name="Comma 6 6 2 2" xfId="2407" xr:uid="{00000000-0005-0000-0000-0000672D0000}"/>
    <cellStyle name="Comma 6 6 2 2 2" xfId="6735" xr:uid="{00000000-0005-0000-0000-0000682D0000}"/>
    <cellStyle name="Comma 6 6 2 2 2 2" xfId="13227" xr:uid="{00000000-0005-0000-0000-0000692D0000}"/>
    <cellStyle name="Comma 6 6 2 2 2 2 2" xfId="28375" xr:uid="{00000000-0005-0000-0000-00006A2D0000}"/>
    <cellStyle name="Comma 6 6 2 2 2 2 2 2" xfId="54343" xr:uid="{00000000-0005-0000-0000-00006B2D0000}"/>
    <cellStyle name="Comma 6 6 2 2 2 2 3" xfId="39195" xr:uid="{00000000-0005-0000-0000-00006C2D0000}"/>
    <cellStyle name="Comma 6 6 2 2 2 3" xfId="21883" xr:uid="{00000000-0005-0000-0000-00006D2D0000}"/>
    <cellStyle name="Comma 6 6 2 2 2 3 2" xfId="47851" xr:uid="{00000000-0005-0000-0000-00006E2D0000}"/>
    <cellStyle name="Comma 6 6 2 2 2 4" xfId="17555" xr:uid="{00000000-0005-0000-0000-00006F2D0000}"/>
    <cellStyle name="Comma 6 6 2 2 2 4 2" xfId="43523" xr:uid="{00000000-0005-0000-0000-0000702D0000}"/>
    <cellStyle name="Comma 6 6 2 2 2 5" xfId="32703" xr:uid="{00000000-0005-0000-0000-0000712D0000}"/>
    <cellStyle name="Comma 6 6 2 2 2 6" xfId="59185" xr:uid="{00000000-0005-0000-0000-0000722D0000}"/>
    <cellStyle name="Comma 6 6 2 2 3" xfId="11063" xr:uid="{00000000-0005-0000-0000-0000732D0000}"/>
    <cellStyle name="Comma 6 6 2 2 3 2" xfId="26211" xr:uid="{00000000-0005-0000-0000-0000742D0000}"/>
    <cellStyle name="Comma 6 6 2 2 3 2 2" xfId="52179" xr:uid="{00000000-0005-0000-0000-0000752D0000}"/>
    <cellStyle name="Comma 6 6 2 2 3 3" xfId="37031" xr:uid="{00000000-0005-0000-0000-0000762D0000}"/>
    <cellStyle name="Comma 6 6 2 2 4" xfId="8899" xr:uid="{00000000-0005-0000-0000-0000772D0000}"/>
    <cellStyle name="Comma 6 6 2 2 4 2" xfId="24047" xr:uid="{00000000-0005-0000-0000-0000782D0000}"/>
    <cellStyle name="Comma 6 6 2 2 4 2 2" xfId="50015" xr:uid="{00000000-0005-0000-0000-0000792D0000}"/>
    <cellStyle name="Comma 6 6 2 2 4 3" xfId="34867" xr:uid="{00000000-0005-0000-0000-00007A2D0000}"/>
    <cellStyle name="Comma 6 6 2 2 5" xfId="19719" xr:uid="{00000000-0005-0000-0000-00007B2D0000}"/>
    <cellStyle name="Comma 6 6 2 2 5 2" xfId="45687" xr:uid="{00000000-0005-0000-0000-00007C2D0000}"/>
    <cellStyle name="Comma 6 6 2 2 6" xfId="15391" xr:uid="{00000000-0005-0000-0000-00007D2D0000}"/>
    <cellStyle name="Comma 6 6 2 2 6 2" xfId="41359" xr:uid="{00000000-0005-0000-0000-00007E2D0000}"/>
    <cellStyle name="Comma 6 6 2 2 7" xfId="4571" xr:uid="{00000000-0005-0000-0000-00007F2D0000}"/>
    <cellStyle name="Comma 6 6 2 2 8" xfId="30539" xr:uid="{00000000-0005-0000-0000-0000802D0000}"/>
    <cellStyle name="Comma 6 6 2 2 9" xfId="57021" xr:uid="{00000000-0005-0000-0000-0000812D0000}"/>
    <cellStyle name="Comma 6 6 2 3" xfId="5653" xr:uid="{00000000-0005-0000-0000-0000822D0000}"/>
    <cellStyle name="Comma 6 6 2 3 2" xfId="12145" xr:uid="{00000000-0005-0000-0000-0000832D0000}"/>
    <cellStyle name="Comma 6 6 2 3 2 2" xfId="27293" xr:uid="{00000000-0005-0000-0000-0000842D0000}"/>
    <cellStyle name="Comma 6 6 2 3 2 2 2" xfId="53261" xr:uid="{00000000-0005-0000-0000-0000852D0000}"/>
    <cellStyle name="Comma 6 6 2 3 2 3" xfId="38113" xr:uid="{00000000-0005-0000-0000-0000862D0000}"/>
    <cellStyle name="Comma 6 6 2 3 3" xfId="20801" xr:uid="{00000000-0005-0000-0000-0000872D0000}"/>
    <cellStyle name="Comma 6 6 2 3 3 2" xfId="46769" xr:uid="{00000000-0005-0000-0000-0000882D0000}"/>
    <cellStyle name="Comma 6 6 2 3 4" xfId="16473" xr:uid="{00000000-0005-0000-0000-0000892D0000}"/>
    <cellStyle name="Comma 6 6 2 3 4 2" xfId="42441" xr:uid="{00000000-0005-0000-0000-00008A2D0000}"/>
    <cellStyle name="Comma 6 6 2 3 5" xfId="31621" xr:uid="{00000000-0005-0000-0000-00008B2D0000}"/>
    <cellStyle name="Comma 6 6 2 3 6" xfId="58103" xr:uid="{00000000-0005-0000-0000-00008C2D0000}"/>
    <cellStyle name="Comma 6 6 2 4" xfId="9981" xr:uid="{00000000-0005-0000-0000-00008D2D0000}"/>
    <cellStyle name="Comma 6 6 2 4 2" xfId="25129" xr:uid="{00000000-0005-0000-0000-00008E2D0000}"/>
    <cellStyle name="Comma 6 6 2 4 2 2" xfId="51097" xr:uid="{00000000-0005-0000-0000-00008F2D0000}"/>
    <cellStyle name="Comma 6 6 2 4 3" xfId="35949" xr:uid="{00000000-0005-0000-0000-0000902D0000}"/>
    <cellStyle name="Comma 6 6 2 5" xfId="7817" xr:uid="{00000000-0005-0000-0000-0000912D0000}"/>
    <cellStyle name="Comma 6 6 2 5 2" xfId="22965" xr:uid="{00000000-0005-0000-0000-0000922D0000}"/>
    <cellStyle name="Comma 6 6 2 5 2 2" xfId="48933" xr:uid="{00000000-0005-0000-0000-0000932D0000}"/>
    <cellStyle name="Comma 6 6 2 5 3" xfId="33785" xr:uid="{00000000-0005-0000-0000-0000942D0000}"/>
    <cellStyle name="Comma 6 6 2 6" xfId="18637" xr:uid="{00000000-0005-0000-0000-0000952D0000}"/>
    <cellStyle name="Comma 6 6 2 6 2" xfId="44605" xr:uid="{00000000-0005-0000-0000-0000962D0000}"/>
    <cellStyle name="Comma 6 6 2 7" xfId="14309" xr:uid="{00000000-0005-0000-0000-0000972D0000}"/>
    <cellStyle name="Comma 6 6 2 7 2" xfId="40277" xr:uid="{00000000-0005-0000-0000-0000982D0000}"/>
    <cellStyle name="Comma 6 6 2 8" xfId="3489" xr:uid="{00000000-0005-0000-0000-0000992D0000}"/>
    <cellStyle name="Comma 6 6 2 9" xfId="29457" xr:uid="{00000000-0005-0000-0000-00009A2D0000}"/>
    <cellStyle name="Comma 6 6 3" xfId="1866" xr:uid="{00000000-0005-0000-0000-00009B2D0000}"/>
    <cellStyle name="Comma 6 6 3 2" xfId="6194" xr:uid="{00000000-0005-0000-0000-00009C2D0000}"/>
    <cellStyle name="Comma 6 6 3 2 2" xfId="12686" xr:uid="{00000000-0005-0000-0000-00009D2D0000}"/>
    <cellStyle name="Comma 6 6 3 2 2 2" xfId="27834" xr:uid="{00000000-0005-0000-0000-00009E2D0000}"/>
    <cellStyle name="Comma 6 6 3 2 2 2 2" xfId="53802" xr:uid="{00000000-0005-0000-0000-00009F2D0000}"/>
    <cellStyle name="Comma 6 6 3 2 2 3" xfId="38654" xr:uid="{00000000-0005-0000-0000-0000A02D0000}"/>
    <cellStyle name="Comma 6 6 3 2 3" xfId="21342" xr:uid="{00000000-0005-0000-0000-0000A12D0000}"/>
    <cellStyle name="Comma 6 6 3 2 3 2" xfId="47310" xr:uid="{00000000-0005-0000-0000-0000A22D0000}"/>
    <cellStyle name="Comma 6 6 3 2 4" xfId="17014" xr:uid="{00000000-0005-0000-0000-0000A32D0000}"/>
    <cellStyle name="Comma 6 6 3 2 4 2" xfId="42982" xr:uid="{00000000-0005-0000-0000-0000A42D0000}"/>
    <cellStyle name="Comma 6 6 3 2 5" xfId="32162" xr:uid="{00000000-0005-0000-0000-0000A52D0000}"/>
    <cellStyle name="Comma 6 6 3 2 6" xfId="58644" xr:uid="{00000000-0005-0000-0000-0000A62D0000}"/>
    <cellStyle name="Comma 6 6 3 3" xfId="10522" xr:uid="{00000000-0005-0000-0000-0000A72D0000}"/>
    <cellStyle name="Comma 6 6 3 3 2" xfId="25670" xr:uid="{00000000-0005-0000-0000-0000A82D0000}"/>
    <cellStyle name="Comma 6 6 3 3 2 2" xfId="51638" xr:uid="{00000000-0005-0000-0000-0000A92D0000}"/>
    <cellStyle name="Comma 6 6 3 3 3" xfId="36490" xr:uid="{00000000-0005-0000-0000-0000AA2D0000}"/>
    <cellStyle name="Comma 6 6 3 4" xfId="8358" xr:uid="{00000000-0005-0000-0000-0000AB2D0000}"/>
    <cellStyle name="Comma 6 6 3 4 2" xfId="23506" xr:uid="{00000000-0005-0000-0000-0000AC2D0000}"/>
    <cellStyle name="Comma 6 6 3 4 2 2" xfId="49474" xr:uid="{00000000-0005-0000-0000-0000AD2D0000}"/>
    <cellStyle name="Comma 6 6 3 4 3" xfId="34326" xr:uid="{00000000-0005-0000-0000-0000AE2D0000}"/>
    <cellStyle name="Comma 6 6 3 5" xfId="19178" xr:uid="{00000000-0005-0000-0000-0000AF2D0000}"/>
    <cellStyle name="Comma 6 6 3 5 2" xfId="45146" xr:uid="{00000000-0005-0000-0000-0000B02D0000}"/>
    <cellStyle name="Comma 6 6 3 6" xfId="14850" xr:uid="{00000000-0005-0000-0000-0000B12D0000}"/>
    <cellStyle name="Comma 6 6 3 6 2" xfId="40818" xr:uid="{00000000-0005-0000-0000-0000B22D0000}"/>
    <cellStyle name="Comma 6 6 3 7" xfId="4030" xr:uid="{00000000-0005-0000-0000-0000B32D0000}"/>
    <cellStyle name="Comma 6 6 3 8" xfId="29998" xr:uid="{00000000-0005-0000-0000-0000B42D0000}"/>
    <cellStyle name="Comma 6 6 3 9" xfId="56480" xr:uid="{00000000-0005-0000-0000-0000B52D0000}"/>
    <cellStyle name="Comma 6 6 4" xfId="5112" xr:uid="{00000000-0005-0000-0000-0000B62D0000}"/>
    <cellStyle name="Comma 6 6 4 2" xfId="11604" xr:uid="{00000000-0005-0000-0000-0000B72D0000}"/>
    <cellStyle name="Comma 6 6 4 2 2" xfId="26752" xr:uid="{00000000-0005-0000-0000-0000B82D0000}"/>
    <cellStyle name="Comma 6 6 4 2 2 2" xfId="52720" xr:uid="{00000000-0005-0000-0000-0000B92D0000}"/>
    <cellStyle name="Comma 6 6 4 2 3" xfId="37572" xr:uid="{00000000-0005-0000-0000-0000BA2D0000}"/>
    <cellStyle name="Comma 6 6 4 3" xfId="20260" xr:uid="{00000000-0005-0000-0000-0000BB2D0000}"/>
    <cellStyle name="Comma 6 6 4 3 2" xfId="46228" xr:uid="{00000000-0005-0000-0000-0000BC2D0000}"/>
    <cellStyle name="Comma 6 6 4 4" xfId="15932" xr:uid="{00000000-0005-0000-0000-0000BD2D0000}"/>
    <cellStyle name="Comma 6 6 4 4 2" xfId="41900" xr:uid="{00000000-0005-0000-0000-0000BE2D0000}"/>
    <cellStyle name="Comma 6 6 4 5" xfId="31080" xr:uid="{00000000-0005-0000-0000-0000BF2D0000}"/>
    <cellStyle name="Comma 6 6 4 6" xfId="57562" xr:uid="{00000000-0005-0000-0000-0000C02D0000}"/>
    <cellStyle name="Comma 6 6 5" xfId="9440" xr:uid="{00000000-0005-0000-0000-0000C12D0000}"/>
    <cellStyle name="Comma 6 6 5 2" xfId="24588" xr:uid="{00000000-0005-0000-0000-0000C22D0000}"/>
    <cellStyle name="Comma 6 6 5 2 2" xfId="50556" xr:uid="{00000000-0005-0000-0000-0000C32D0000}"/>
    <cellStyle name="Comma 6 6 5 3" xfId="35408" xr:uid="{00000000-0005-0000-0000-0000C42D0000}"/>
    <cellStyle name="Comma 6 6 6" xfId="7276" xr:uid="{00000000-0005-0000-0000-0000C52D0000}"/>
    <cellStyle name="Comma 6 6 6 2" xfId="22424" xr:uid="{00000000-0005-0000-0000-0000C62D0000}"/>
    <cellStyle name="Comma 6 6 6 2 2" xfId="48392" xr:uid="{00000000-0005-0000-0000-0000C72D0000}"/>
    <cellStyle name="Comma 6 6 6 3" xfId="33244" xr:uid="{00000000-0005-0000-0000-0000C82D0000}"/>
    <cellStyle name="Comma 6 6 7" xfId="18096" xr:uid="{00000000-0005-0000-0000-0000C92D0000}"/>
    <cellStyle name="Comma 6 6 7 2" xfId="44064" xr:uid="{00000000-0005-0000-0000-0000CA2D0000}"/>
    <cellStyle name="Comma 6 6 8" xfId="13768" xr:uid="{00000000-0005-0000-0000-0000CB2D0000}"/>
    <cellStyle name="Comma 6 6 8 2" xfId="39736" xr:uid="{00000000-0005-0000-0000-0000CC2D0000}"/>
    <cellStyle name="Comma 6 6 9" xfId="2948" xr:uid="{00000000-0005-0000-0000-0000CD2D0000}"/>
    <cellStyle name="Comma 6 7" xfId="203" xr:uid="{00000000-0005-0000-0000-0000CE2D0000}"/>
    <cellStyle name="Comma 6 7 10" xfId="28917" xr:uid="{00000000-0005-0000-0000-0000CF2D0000}"/>
    <cellStyle name="Comma 6 7 11" xfId="54879" xr:uid="{00000000-0005-0000-0000-0000D02D0000}"/>
    <cellStyle name="Comma 6 7 12" xfId="55399" xr:uid="{00000000-0005-0000-0000-0000D12D0000}"/>
    <cellStyle name="Comma 6 7 13" xfId="926" xr:uid="{00000000-0005-0000-0000-0000D22D0000}"/>
    <cellStyle name="Comma 6 7 2" xfId="1326" xr:uid="{00000000-0005-0000-0000-0000D32D0000}"/>
    <cellStyle name="Comma 6 7 2 10" xfId="55940" xr:uid="{00000000-0005-0000-0000-0000D42D0000}"/>
    <cellStyle name="Comma 6 7 2 2" xfId="2408" xr:uid="{00000000-0005-0000-0000-0000D52D0000}"/>
    <cellStyle name="Comma 6 7 2 2 2" xfId="6736" xr:uid="{00000000-0005-0000-0000-0000D62D0000}"/>
    <cellStyle name="Comma 6 7 2 2 2 2" xfId="13228" xr:uid="{00000000-0005-0000-0000-0000D72D0000}"/>
    <cellStyle name="Comma 6 7 2 2 2 2 2" xfId="28376" xr:uid="{00000000-0005-0000-0000-0000D82D0000}"/>
    <cellStyle name="Comma 6 7 2 2 2 2 2 2" xfId="54344" xr:uid="{00000000-0005-0000-0000-0000D92D0000}"/>
    <cellStyle name="Comma 6 7 2 2 2 2 3" xfId="39196" xr:uid="{00000000-0005-0000-0000-0000DA2D0000}"/>
    <cellStyle name="Comma 6 7 2 2 2 3" xfId="21884" xr:uid="{00000000-0005-0000-0000-0000DB2D0000}"/>
    <cellStyle name="Comma 6 7 2 2 2 3 2" xfId="47852" xr:uid="{00000000-0005-0000-0000-0000DC2D0000}"/>
    <cellStyle name="Comma 6 7 2 2 2 4" xfId="17556" xr:uid="{00000000-0005-0000-0000-0000DD2D0000}"/>
    <cellStyle name="Comma 6 7 2 2 2 4 2" xfId="43524" xr:uid="{00000000-0005-0000-0000-0000DE2D0000}"/>
    <cellStyle name="Comma 6 7 2 2 2 5" xfId="32704" xr:uid="{00000000-0005-0000-0000-0000DF2D0000}"/>
    <cellStyle name="Comma 6 7 2 2 2 6" xfId="59186" xr:uid="{00000000-0005-0000-0000-0000E02D0000}"/>
    <cellStyle name="Comma 6 7 2 2 3" xfId="11064" xr:uid="{00000000-0005-0000-0000-0000E12D0000}"/>
    <cellStyle name="Comma 6 7 2 2 3 2" xfId="26212" xr:uid="{00000000-0005-0000-0000-0000E22D0000}"/>
    <cellStyle name="Comma 6 7 2 2 3 2 2" xfId="52180" xr:uid="{00000000-0005-0000-0000-0000E32D0000}"/>
    <cellStyle name="Comma 6 7 2 2 3 3" xfId="37032" xr:uid="{00000000-0005-0000-0000-0000E42D0000}"/>
    <cellStyle name="Comma 6 7 2 2 4" xfId="8900" xr:uid="{00000000-0005-0000-0000-0000E52D0000}"/>
    <cellStyle name="Comma 6 7 2 2 4 2" xfId="24048" xr:uid="{00000000-0005-0000-0000-0000E62D0000}"/>
    <cellStyle name="Comma 6 7 2 2 4 2 2" xfId="50016" xr:uid="{00000000-0005-0000-0000-0000E72D0000}"/>
    <cellStyle name="Comma 6 7 2 2 4 3" xfId="34868" xr:uid="{00000000-0005-0000-0000-0000E82D0000}"/>
    <cellStyle name="Comma 6 7 2 2 5" xfId="19720" xr:uid="{00000000-0005-0000-0000-0000E92D0000}"/>
    <cellStyle name="Comma 6 7 2 2 5 2" xfId="45688" xr:uid="{00000000-0005-0000-0000-0000EA2D0000}"/>
    <cellStyle name="Comma 6 7 2 2 6" xfId="15392" xr:uid="{00000000-0005-0000-0000-0000EB2D0000}"/>
    <cellStyle name="Comma 6 7 2 2 6 2" xfId="41360" xr:uid="{00000000-0005-0000-0000-0000EC2D0000}"/>
    <cellStyle name="Comma 6 7 2 2 7" xfId="4572" xr:uid="{00000000-0005-0000-0000-0000ED2D0000}"/>
    <cellStyle name="Comma 6 7 2 2 8" xfId="30540" xr:uid="{00000000-0005-0000-0000-0000EE2D0000}"/>
    <cellStyle name="Comma 6 7 2 2 9" xfId="57022" xr:uid="{00000000-0005-0000-0000-0000EF2D0000}"/>
    <cellStyle name="Comma 6 7 2 3" xfId="5654" xr:uid="{00000000-0005-0000-0000-0000F02D0000}"/>
    <cellStyle name="Comma 6 7 2 3 2" xfId="12146" xr:uid="{00000000-0005-0000-0000-0000F12D0000}"/>
    <cellStyle name="Comma 6 7 2 3 2 2" xfId="27294" xr:uid="{00000000-0005-0000-0000-0000F22D0000}"/>
    <cellStyle name="Comma 6 7 2 3 2 2 2" xfId="53262" xr:uid="{00000000-0005-0000-0000-0000F32D0000}"/>
    <cellStyle name="Comma 6 7 2 3 2 3" xfId="38114" xr:uid="{00000000-0005-0000-0000-0000F42D0000}"/>
    <cellStyle name="Comma 6 7 2 3 3" xfId="20802" xr:uid="{00000000-0005-0000-0000-0000F52D0000}"/>
    <cellStyle name="Comma 6 7 2 3 3 2" xfId="46770" xr:uid="{00000000-0005-0000-0000-0000F62D0000}"/>
    <cellStyle name="Comma 6 7 2 3 4" xfId="16474" xr:uid="{00000000-0005-0000-0000-0000F72D0000}"/>
    <cellStyle name="Comma 6 7 2 3 4 2" xfId="42442" xr:uid="{00000000-0005-0000-0000-0000F82D0000}"/>
    <cellStyle name="Comma 6 7 2 3 5" xfId="31622" xr:uid="{00000000-0005-0000-0000-0000F92D0000}"/>
    <cellStyle name="Comma 6 7 2 3 6" xfId="58104" xr:uid="{00000000-0005-0000-0000-0000FA2D0000}"/>
    <cellStyle name="Comma 6 7 2 4" xfId="9982" xr:uid="{00000000-0005-0000-0000-0000FB2D0000}"/>
    <cellStyle name="Comma 6 7 2 4 2" xfId="25130" xr:uid="{00000000-0005-0000-0000-0000FC2D0000}"/>
    <cellStyle name="Comma 6 7 2 4 2 2" xfId="51098" xr:uid="{00000000-0005-0000-0000-0000FD2D0000}"/>
    <cellStyle name="Comma 6 7 2 4 3" xfId="35950" xr:uid="{00000000-0005-0000-0000-0000FE2D0000}"/>
    <cellStyle name="Comma 6 7 2 5" xfId="7818" xr:uid="{00000000-0005-0000-0000-0000FF2D0000}"/>
    <cellStyle name="Comma 6 7 2 5 2" xfId="22966" xr:uid="{00000000-0005-0000-0000-0000002E0000}"/>
    <cellStyle name="Comma 6 7 2 5 2 2" xfId="48934" xr:uid="{00000000-0005-0000-0000-0000012E0000}"/>
    <cellStyle name="Comma 6 7 2 5 3" xfId="33786" xr:uid="{00000000-0005-0000-0000-0000022E0000}"/>
    <cellStyle name="Comma 6 7 2 6" xfId="18638" xr:uid="{00000000-0005-0000-0000-0000032E0000}"/>
    <cellStyle name="Comma 6 7 2 6 2" xfId="44606" xr:uid="{00000000-0005-0000-0000-0000042E0000}"/>
    <cellStyle name="Comma 6 7 2 7" xfId="14310" xr:uid="{00000000-0005-0000-0000-0000052E0000}"/>
    <cellStyle name="Comma 6 7 2 7 2" xfId="40278" xr:uid="{00000000-0005-0000-0000-0000062E0000}"/>
    <cellStyle name="Comma 6 7 2 8" xfId="3490" xr:uid="{00000000-0005-0000-0000-0000072E0000}"/>
    <cellStyle name="Comma 6 7 2 9" xfId="29458" xr:uid="{00000000-0005-0000-0000-0000082E0000}"/>
    <cellStyle name="Comma 6 7 3" xfId="1867" xr:uid="{00000000-0005-0000-0000-0000092E0000}"/>
    <cellStyle name="Comma 6 7 3 2" xfId="6195" xr:uid="{00000000-0005-0000-0000-00000A2E0000}"/>
    <cellStyle name="Comma 6 7 3 2 2" xfId="12687" xr:uid="{00000000-0005-0000-0000-00000B2E0000}"/>
    <cellStyle name="Comma 6 7 3 2 2 2" xfId="27835" xr:uid="{00000000-0005-0000-0000-00000C2E0000}"/>
    <cellStyle name="Comma 6 7 3 2 2 2 2" xfId="53803" xr:uid="{00000000-0005-0000-0000-00000D2E0000}"/>
    <cellStyle name="Comma 6 7 3 2 2 3" xfId="38655" xr:uid="{00000000-0005-0000-0000-00000E2E0000}"/>
    <cellStyle name="Comma 6 7 3 2 3" xfId="21343" xr:uid="{00000000-0005-0000-0000-00000F2E0000}"/>
    <cellStyle name="Comma 6 7 3 2 3 2" xfId="47311" xr:uid="{00000000-0005-0000-0000-0000102E0000}"/>
    <cellStyle name="Comma 6 7 3 2 4" xfId="17015" xr:uid="{00000000-0005-0000-0000-0000112E0000}"/>
    <cellStyle name="Comma 6 7 3 2 4 2" xfId="42983" xr:uid="{00000000-0005-0000-0000-0000122E0000}"/>
    <cellStyle name="Comma 6 7 3 2 5" xfId="32163" xr:uid="{00000000-0005-0000-0000-0000132E0000}"/>
    <cellStyle name="Comma 6 7 3 2 6" xfId="58645" xr:uid="{00000000-0005-0000-0000-0000142E0000}"/>
    <cellStyle name="Comma 6 7 3 3" xfId="10523" xr:uid="{00000000-0005-0000-0000-0000152E0000}"/>
    <cellStyle name="Comma 6 7 3 3 2" xfId="25671" xr:uid="{00000000-0005-0000-0000-0000162E0000}"/>
    <cellStyle name="Comma 6 7 3 3 2 2" xfId="51639" xr:uid="{00000000-0005-0000-0000-0000172E0000}"/>
    <cellStyle name="Comma 6 7 3 3 3" xfId="36491" xr:uid="{00000000-0005-0000-0000-0000182E0000}"/>
    <cellStyle name="Comma 6 7 3 4" xfId="8359" xr:uid="{00000000-0005-0000-0000-0000192E0000}"/>
    <cellStyle name="Comma 6 7 3 4 2" xfId="23507" xr:uid="{00000000-0005-0000-0000-00001A2E0000}"/>
    <cellStyle name="Comma 6 7 3 4 2 2" xfId="49475" xr:uid="{00000000-0005-0000-0000-00001B2E0000}"/>
    <cellStyle name="Comma 6 7 3 4 3" xfId="34327" xr:uid="{00000000-0005-0000-0000-00001C2E0000}"/>
    <cellStyle name="Comma 6 7 3 5" xfId="19179" xr:uid="{00000000-0005-0000-0000-00001D2E0000}"/>
    <cellStyle name="Comma 6 7 3 5 2" xfId="45147" xr:uid="{00000000-0005-0000-0000-00001E2E0000}"/>
    <cellStyle name="Comma 6 7 3 6" xfId="14851" xr:uid="{00000000-0005-0000-0000-00001F2E0000}"/>
    <cellStyle name="Comma 6 7 3 6 2" xfId="40819" xr:uid="{00000000-0005-0000-0000-0000202E0000}"/>
    <cellStyle name="Comma 6 7 3 7" xfId="4031" xr:uid="{00000000-0005-0000-0000-0000212E0000}"/>
    <cellStyle name="Comma 6 7 3 8" xfId="29999" xr:uid="{00000000-0005-0000-0000-0000222E0000}"/>
    <cellStyle name="Comma 6 7 3 9" xfId="56481" xr:uid="{00000000-0005-0000-0000-0000232E0000}"/>
    <cellStyle name="Comma 6 7 4" xfId="5113" xr:uid="{00000000-0005-0000-0000-0000242E0000}"/>
    <cellStyle name="Comma 6 7 4 2" xfId="11605" xr:uid="{00000000-0005-0000-0000-0000252E0000}"/>
    <cellStyle name="Comma 6 7 4 2 2" xfId="26753" xr:uid="{00000000-0005-0000-0000-0000262E0000}"/>
    <cellStyle name="Comma 6 7 4 2 2 2" xfId="52721" xr:uid="{00000000-0005-0000-0000-0000272E0000}"/>
    <cellStyle name="Comma 6 7 4 2 3" xfId="37573" xr:uid="{00000000-0005-0000-0000-0000282E0000}"/>
    <cellStyle name="Comma 6 7 4 3" xfId="20261" xr:uid="{00000000-0005-0000-0000-0000292E0000}"/>
    <cellStyle name="Comma 6 7 4 3 2" xfId="46229" xr:uid="{00000000-0005-0000-0000-00002A2E0000}"/>
    <cellStyle name="Comma 6 7 4 4" xfId="15933" xr:uid="{00000000-0005-0000-0000-00002B2E0000}"/>
    <cellStyle name="Comma 6 7 4 4 2" xfId="41901" xr:uid="{00000000-0005-0000-0000-00002C2E0000}"/>
    <cellStyle name="Comma 6 7 4 5" xfId="31081" xr:uid="{00000000-0005-0000-0000-00002D2E0000}"/>
    <cellStyle name="Comma 6 7 4 6" xfId="57563" xr:uid="{00000000-0005-0000-0000-00002E2E0000}"/>
    <cellStyle name="Comma 6 7 5" xfId="9441" xr:uid="{00000000-0005-0000-0000-00002F2E0000}"/>
    <cellStyle name="Comma 6 7 5 2" xfId="24589" xr:uid="{00000000-0005-0000-0000-0000302E0000}"/>
    <cellStyle name="Comma 6 7 5 2 2" xfId="50557" xr:uid="{00000000-0005-0000-0000-0000312E0000}"/>
    <cellStyle name="Comma 6 7 5 3" xfId="35409" xr:uid="{00000000-0005-0000-0000-0000322E0000}"/>
    <cellStyle name="Comma 6 7 6" xfId="7277" xr:uid="{00000000-0005-0000-0000-0000332E0000}"/>
    <cellStyle name="Comma 6 7 6 2" xfId="22425" xr:uid="{00000000-0005-0000-0000-0000342E0000}"/>
    <cellStyle name="Comma 6 7 6 2 2" xfId="48393" xr:uid="{00000000-0005-0000-0000-0000352E0000}"/>
    <cellStyle name="Comma 6 7 6 3" xfId="33245" xr:uid="{00000000-0005-0000-0000-0000362E0000}"/>
    <cellStyle name="Comma 6 7 7" xfId="18097" xr:uid="{00000000-0005-0000-0000-0000372E0000}"/>
    <cellStyle name="Comma 6 7 7 2" xfId="44065" xr:uid="{00000000-0005-0000-0000-0000382E0000}"/>
    <cellStyle name="Comma 6 7 8" xfId="13769" xr:uid="{00000000-0005-0000-0000-0000392E0000}"/>
    <cellStyle name="Comma 6 7 8 2" xfId="39737" xr:uid="{00000000-0005-0000-0000-00003A2E0000}"/>
    <cellStyle name="Comma 6 7 9" xfId="2949" xr:uid="{00000000-0005-0000-0000-00003B2E0000}"/>
    <cellStyle name="Comma 6 8" xfId="204" xr:uid="{00000000-0005-0000-0000-00003C2E0000}"/>
    <cellStyle name="Comma 6 8 10" xfId="28918" xr:uid="{00000000-0005-0000-0000-00003D2E0000}"/>
    <cellStyle name="Comma 6 8 11" xfId="54880" xr:uid="{00000000-0005-0000-0000-00003E2E0000}"/>
    <cellStyle name="Comma 6 8 12" xfId="55400" xr:uid="{00000000-0005-0000-0000-00003F2E0000}"/>
    <cellStyle name="Comma 6 8 13" xfId="966" xr:uid="{00000000-0005-0000-0000-0000402E0000}"/>
    <cellStyle name="Comma 6 8 2" xfId="1327" xr:uid="{00000000-0005-0000-0000-0000412E0000}"/>
    <cellStyle name="Comma 6 8 2 10" xfId="55941" xr:uid="{00000000-0005-0000-0000-0000422E0000}"/>
    <cellStyle name="Comma 6 8 2 2" xfId="2409" xr:uid="{00000000-0005-0000-0000-0000432E0000}"/>
    <cellStyle name="Comma 6 8 2 2 2" xfId="6737" xr:uid="{00000000-0005-0000-0000-0000442E0000}"/>
    <cellStyle name="Comma 6 8 2 2 2 2" xfId="13229" xr:uid="{00000000-0005-0000-0000-0000452E0000}"/>
    <cellStyle name="Comma 6 8 2 2 2 2 2" xfId="28377" xr:uid="{00000000-0005-0000-0000-0000462E0000}"/>
    <cellStyle name="Comma 6 8 2 2 2 2 2 2" xfId="54345" xr:uid="{00000000-0005-0000-0000-0000472E0000}"/>
    <cellStyle name="Comma 6 8 2 2 2 2 3" xfId="39197" xr:uid="{00000000-0005-0000-0000-0000482E0000}"/>
    <cellStyle name="Comma 6 8 2 2 2 3" xfId="21885" xr:uid="{00000000-0005-0000-0000-0000492E0000}"/>
    <cellStyle name="Comma 6 8 2 2 2 3 2" xfId="47853" xr:uid="{00000000-0005-0000-0000-00004A2E0000}"/>
    <cellStyle name="Comma 6 8 2 2 2 4" xfId="17557" xr:uid="{00000000-0005-0000-0000-00004B2E0000}"/>
    <cellStyle name="Comma 6 8 2 2 2 4 2" xfId="43525" xr:uid="{00000000-0005-0000-0000-00004C2E0000}"/>
    <cellStyle name="Comma 6 8 2 2 2 5" xfId="32705" xr:uid="{00000000-0005-0000-0000-00004D2E0000}"/>
    <cellStyle name="Comma 6 8 2 2 2 6" xfId="59187" xr:uid="{00000000-0005-0000-0000-00004E2E0000}"/>
    <cellStyle name="Comma 6 8 2 2 3" xfId="11065" xr:uid="{00000000-0005-0000-0000-00004F2E0000}"/>
    <cellStyle name="Comma 6 8 2 2 3 2" xfId="26213" xr:uid="{00000000-0005-0000-0000-0000502E0000}"/>
    <cellStyle name="Comma 6 8 2 2 3 2 2" xfId="52181" xr:uid="{00000000-0005-0000-0000-0000512E0000}"/>
    <cellStyle name="Comma 6 8 2 2 3 3" xfId="37033" xr:uid="{00000000-0005-0000-0000-0000522E0000}"/>
    <cellStyle name="Comma 6 8 2 2 4" xfId="8901" xr:uid="{00000000-0005-0000-0000-0000532E0000}"/>
    <cellStyle name="Comma 6 8 2 2 4 2" xfId="24049" xr:uid="{00000000-0005-0000-0000-0000542E0000}"/>
    <cellStyle name="Comma 6 8 2 2 4 2 2" xfId="50017" xr:uid="{00000000-0005-0000-0000-0000552E0000}"/>
    <cellStyle name="Comma 6 8 2 2 4 3" xfId="34869" xr:uid="{00000000-0005-0000-0000-0000562E0000}"/>
    <cellStyle name="Comma 6 8 2 2 5" xfId="19721" xr:uid="{00000000-0005-0000-0000-0000572E0000}"/>
    <cellStyle name="Comma 6 8 2 2 5 2" xfId="45689" xr:uid="{00000000-0005-0000-0000-0000582E0000}"/>
    <cellStyle name="Comma 6 8 2 2 6" xfId="15393" xr:uid="{00000000-0005-0000-0000-0000592E0000}"/>
    <cellStyle name="Comma 6 8 2 2 6 2" xfId="41361" xr:uid="{00000000-0005-0000-0000-00005A2E0000}"/>
    <cellStyle name="Comma 6 8 2 2 7" xfId="4573" xr:uid="{00000000-0005-0000-0000-00005B2E0000}"/>
    <cellStyle name="Comma 6 8 2 2 8" xfId="30541" xr:uid="{00000000-0005-0000-0000-00005C2E0000}"/>
    <cellStyle name="Comma 6 8 2 2 9" xfId="57023" xr:uid="{00000000-0005-0000-0000-00005D2E0000}"/>
    <cellStyle name="Comma 6 8 2 3" xfId="5655" xr:uid="{00000000-0005-0000-0000-00005E2E0000}"/>
    <cellStyle name="Comma 6 8 2 3 2" xfId="12147" xr:uid="{00000000-0005-0000-0000-00005F2E0000}"/>
    <cellStyle name="Comma 6 8 2 3 2 2" xfId="27295" xr:uid="{00000000-0005-0000-0000-0000602E0000}"/>
    <cellStyle name="Comma 6 8 2 3 2 2 2" xfId="53263" xr:uid="{00000000-0005-0000-0000-0000612E0000}"/>
    <cellStyle name="Comma 6 8 2 3 2 3" xfId="38115" xr:uid="{00000000-0005-0000-0000-0000622E0000}"/>
    <cellStyle name="Comma 6 8 2 3 3" xfId="20803" xr:uid="{00000000-0005-0000-0000-0000632E0000}"/>
    <cellStyle name="Comma 6 8 2 3 3 2" xfId="46771" xr:uid="{00000000-0005-0000-0000-0000642E0000}"/>
    <cellStyle name="Comma 6 8 2 3 4" xfId="16475" xr:uid="{00000000-0005-0000-0000-0000652E0000}"/>
    <cellStyle name="Comma 6 8 2 3 4 2" xfId="42443" xr:uid="{00000000-0005-0000-0000-0000662E0000}"/>
    <cellStyle name="Comma 6 8 2 3 5" xfId="31623" xr:uid="{00000000-0005-0000-0000-0000672E0000}"/>
    <cellStyle name="Comma 6 8 2 3 6" xfId="58105" xr:uid="{00000000-0005-0000-0000-0000682E0000}"/>
    <cellStyle name="Comma 6 8 2 4" xfId="9983" xr:uid="{00000000-0005-0000-0000-0000692E0000}"/>
    <cellStyle name="Comma 6 8 2 4 2" xfId="25131" xr:uid="{00000000-0005-0000-0000-00006A2E0000}"/>
    <cellStyle name="Comma 6 8 2 4 2 2" xfId="51099" xr:uid="{00000000-0005-0000-0000-00006B2E0000}"/>
    <cellStyle name="Comma 6 8 2 4 3" xfId="35951" xr:uid="{00000000-0005-0000-0000-00006C2E0000}"/>
    <cellStyle name="Comma 6 8 2 5" xfId="7819" xr:uid="{00000000-0005-0000-0000-00006D2E0000}"/>
    <cellStyle name="Comma 6 8 2 5 2" xfId="22967" xr:uid="{00000000-0005-0000-0000-00006E2E0000}"/>
    <cellStyle name="Comma 6 8 2 5 2 2" xfId="48935" xr:uid="{00000000-0005-0000-0000-00006F2E0000}"/>
    <cellStyle name="Comma 6 8 2 5 3" xfId="33787" xr:uid="{00000000-0005-0000-0000-0000702E0000}"/>
    <cellStyle name="Comma 6 8 2 6" xfId="18639" xr:uid="{00000000-0005-0000-0000-0000712E0000}"/>
    <cellStyle name="Comma 6 8 2 6 2" xfId="44607" xr:uid="{00000000-0005-0000-0000-0000722E0000}"/>
    <cellStyle name="Comma 6 8 2 7" xfId="14311" xr:uid="{00000000-0005-0000-0000-0000732E0000}"/>
    <cellStyle name="Comma 6 8 2 7 2" xfId="40279" xr:uid="{00000000-0005-0000-0000-0000742E0000}"/>
    <cellStyle name="Comma 6 8 2 8" xfId="3491" xr:uid="{00000000-0005-0000-0000-0000752E0000}"/>
    <cellStyle name="Comma 6 8 2 9" xfId="29459" xr:uid="{00000000-0005-0000-0000-0000762E0000}"/>
    <cellStyle name="Comma 6 8 3" xfId="1868" xr:uid="{00000000-0005-0000-0000-0000772E0000}"/>
    <cellStyle name="Comma 6 8 3 2" xfId="6196" xr:uid="{00000000-0005-0000-0000-0000782E0000}"/>
    <cellStyle name="Comma 6 8 3 2 2" xfId="12688" xr:uid="{00000000-0005-0000-0000-0000792E0000}"/>
    <cellStyle name="Comma 6 8 3 2 2 2" xfId="27836" xr:uid="{00000000-0005-0000-0000-00007A2E0000}"/>
    <cellStyle name="Comma 6 8 3 2 2 2 2" xfId="53804" xr:uid="{00000000-0005-0000-0000-00007B2E0000}"/>
    <cellStyle name="Comma 6 8 3 2 2 3" xfId="38656" xr:uid="{00000000-0005-0000-0000-00007C2E0000}"/>
    <cellStyle name="Comma 6 8 3 2 3" xfId="21344" xr:uid="{00000000-0005-0000-0000-00007D2E0000}"/>
    <cellStyle name="Comma 6 8 3 2 3 2" xfId="47312" xr:uid="{00000000-0005-0000-0000-00007E2E0000}"/>
    <cellStyle name="Comma 6 8 3 2 4" xfId="17016" xr:uid="{00000000-0005-0000-0000-00007F2E0000}"/>
    <cellStyle name="Comma 6 8 3 2 4 2" xfId="42984" xr:uid="{00000000-0005-0000-0000-0000802E0000}"/>
    <cellStyle name="Comma 6 8 3 2 5" xfId="32164" xr:uid="{00000000-0005-0000-0000-0000812E0000}"/>
    <cellStyle name="Comma 6 8 3 2 6" xfId="58646" xr:uid="{00000000-0005-0000-0000-0000822E0000}"/>
    <cellStyle name="Comma 6 8 3 3" xfId="10524" xr:uid="{00000000-0005-0000-0000-0000832E0000}"/>
    <cellStyle name="Comma 6 8 3 3 2" xfId="25672" xr:uid="{00000000-0005-0000-0000-0000842E0000}"/>
    <cellStyle name="Comma 6 8 3 3 2 2" xfId="51640" xr:uid="{00000000-0005-0000-0000-0000852E0000}"/>
    <cellStyle name="Comma 6 8 3 3 3" xfId="36492" xr:uid="{00000000-0005-0000-0000-0000862E0000}"/>
    <cellStyle name="Comma 6 8 3 4" xfId="8360" xr:uid="{00000000-0005-0000-0000-0000872E0000}"/>
    <cellStyle name="Comma 6 8 3 4 2" xfId="23508" xr:uid="{00000000-0005-0000-0000-0000882E0000}"/>
    <cellStyle name="Comma 6 8 3 4 2 2" xfId="49476" xr:uid="{00000000-0005-0000-0000-0000892E0000}"/>
    <cellStyle name="Comma 6 8 3 4 3" xfId="34328" xr:uid="{00000000-0005-0000-0000-00008A2E0000}"/>
    <cellStyle name="Comma 6 8 3 5" xfId="19180" xr:uid="{00000000-0005-0000-0000-00008B2E0000}"/>
    <cellStyle name="Comma 6 8 3 5 2" xfId="45148" xr:uid="{00000000-0005-0000-0000-00008C2E0000}"/>
    <cellStyle name="Comma 6 8 3 6" xfId="14852" xr:uid="{00000000-0005-0000-0000-00008D2E0000}"/>
    <cellStyle name="Comma 6 8 3 6 2" xfId="40820" xr:uid="{00000000-0005-0000-0000-00008E2E0000}"/>
    <cellStyle name="Comma 6 8 3 7" xfId="4032" xr:uid="{00000000-0005-0000-0000-00008F2E0000}"/>
    <cellStyle name="Comma 6 8 3 8" xfId="30000" xr:uid="{00000000-0005-0000-0000-0000902E0000}"/>
    <cellStyle name="Comma 6 8 3 9" xfId="56482" xr:uid="{00000000-0005-0000-0000-0000912E0000}"/>
    <cellStyle name="Comma 6 8 4" xfId="5114" xr:uid="{00000000-0005-0000-0000-0000922E0000}"/>
    <cellStyle name="Comma 6 8 4 2" xfId="11606" xr:uid="{00000000-0005-0000-0000-0000932E0000}"/>
    <cellStyle name="Comma 6 8 4 2 2" xfId="26754" xr:uid="{00000000-0005-0000-0000-0000942E0000}"/>
    <cellStyle name="Comma 6 8 4 2 2 2" xfId="52722" xr:uid="{00000000-0005-0000-0000-0000952E0000}"/>
    <cellStyle name="Comma 6 8 4 2 3" xfId="37574" xr:uid="{00000000-0005-0000-0000-0000962E0000}"/>
    <cellStyle name="Comma 6 8 4 3" xfId="20262" xr:uid="{00000000-0005-0000-0000-0000972E0000}"/>
    <cellStyle name="Comma 6 8 4 3 2" xfId="46230" xr:uid="{00000000-0005-0000-0000-0000982E0000}"/>
    <cellStyle name="Comma 6 8 4 4" xfId="15934" xr:uid="{00000000-0005-0000-0000-0000992E0000}"/>
    <cellStyle name="Comma 6 8 4 4 2" xfId="41902" xr:uid="{00000000-0005-0000-0000-00009A2E0000}"/>
    <cellStyle name="Comma 6 8 4 5" xfId="31082" xr:uid="{00000000-0005-0000-0000-00009B2E0000}"/>
    <cellStyle name="Comma 6 8 4 6" xfId="57564" xr:uid="{00000000-0005-0000-0000-00009C2E0000}"/>
    <cellStyle name="Comma 6 8 5" xfId="9442" xr:uid="{00000000-0005-0000-0000-00009D2E0000}"/>
    <cellStyle name="Comma 6 8 5 2" xfId="24590" xr:uid="{00000000-0005-0000-0000-00009E2E0000}"/>
    <cellStyle name="Comma 6 8 5 2 2" xfId="50558" xr:uid="{00000000-0005-0000-0000-00009F2E0000}"/>
    <cellStyle name="Comma 6 8 5 3" xfId="35410" xr:uid="{00000000-0005-0000-0000-0000A02E0000}"/>
    <cellStyle name="Comma 6 8 6" xfId="7278" xr:uid="{00000000-0005-0000-0000-0000A12E0000}"/>
    <cellStyle name="Comma 6 8 6 2" xfId="22426" xr:uid="{00000000-0005-0000-0000-0000A22E0000}"/>
    <cellStyle name="Comma 6 8 6 2 2" xfId="48394" xr:uid="{00000000-0005-0000-0000-0000A32E0000}"/>
    <cellStyle name="Comma 6 8 6 3" xfId="33246" xr:uid="{00000000-0005-0000-0000-0000A42E0000}"/>
    <cellStyle name="Comma 6 8 7" xfId="18098" xr:uid="{00000000-0005-0000-0000-0000A52E0000}"/>
    <cellStyle name="Comma 6 8 7 2" xfId="44066" xr:uid="{00000000-0005-0000-0000-0000A62E0000}"/>
    <cellStyle name="Comma 6 8 8" xfId="13770" xr:uid="{00000000-0005-0000-0000-0000A72E0000}"/>
    <cellStyle name="Comma 6 8 8 2" xfId="39738" xr:uid="{00000000-0005-0000-0000-0000A82E0000}"/>
    <cellStyle name="Comma 6 8 9" xfId="2950" xr:uid="{00000000-0005-0000-0000-0000A92E0000}"/>
    <cellStyle name="Comma 6 9" xfId="205" xr:uid="{00000000-0005-0000-0000-0000AA2E0000}"/>
    <cellStyle name="Comma 6 9 10" xfId="28919" xr:uid="{00000000-0005-0000-0000-0000AB2E0000}"/>
    <cellStyle name="Comma 6 9 11" xfId="54881" xr:uid="{00000000-0005-0000-0000-0000AC2E0000}"/>
    <cellStyle name="Comma 6 9 12" xfId="55401" xr:uid="{00000000-0005-0000-0000-0000AD2E0000}"/>
    <cellStyle name="Comma 6 9 13" xfId="1006" xr:uid="{00000000-0005-0000-0000-0000AE2E0000}"/>
    <cellStyle name="Comma 6 9 2" xfId="1328" xr:uid="{00000000-0005-0000-0000-0000AF2E0000}"/>
    <cellStyle name="Comma 6 9 2 10" xfId="55942" xr:uid="{00000000-0005-0000-0000-0000B02E0000}"/>
    <cellStyle name="Comma 6 9 2 2" xfId="2410" xr:uid="{00000000-0005-0000-0000-0000B12E0000}"/>
    <cellStyle name="Comma 6 9 2 2 2" xfId="6738" xr:uid="{00000000-0005-0000-0000-0000B22E0000}"/>
    <cellStyle name="Comma 6 9 2 2 2 2" xfId="13230" xr:uid="{00000000-0005-0000-0000-0000B32E0000}"/>
    <cellStyle name="Comma 6 9 2 2 2 2 2" xfId="28378" xr:uid="{00000000-0005-0000-0000-0000B42E0000}"/>
    <cellStyle name="Comma 6 9 2 2 2 2 2 2" xfId="54346" xr:uid="{00000000-0005-0000-0000-0000B52E0000}"/>
    <cellStyle name="Comma 6 9 2 2 2 2 3" xfId="39198" xr:uid="{00000000-0005-0000-0000-0000B62E0000}"/>
    <cellStyle name="Comma 6 9 2 2 2 3" xfId="21886" xr:uid="{00000000-0005-0000-0000-0000B72E0000}"/>
    <cellStyle name="Comma 6 9 2 2 2 3 2" xfId="47854" xr:uid="{00000000-0005-0000-0000-0000B82E0000}"/>
    <cellStyle name="Comma 6 9 2 2 2 4" xfId="17558" xr:uid="{00000000-0005-0000-0000-0000B92E0000}"/>
    <cellStyle name="Comma 6 9 2 2 2 4 2" xfId="43526" xr:uid="{00000000-0005-0000-0000-0000BA2E0000}"/>
    <cellStyle name="Comma 6 9 2 2 2 5" xfId="32706" xr:uid="{00000000-0005-0000-0000-0000BB2E0000}"/>
    <cellStyle name="Comma 6 9 2 2 2 6" xfId="59188" xr:uid="{00000000-0005-0000-0000-0000BC2E0000}"/>
    <cellStyle name="Comma 6 9 2 2 3" xfId="11066" xr:uid="{00000000-0005-0000-0000-0000BD2E0000}"/>
    <cellStyle name="Comma 6 9 2 2 3 2" xfId="26214" xr:uid="{00000000-0005-0000-0000-0000BE2E0000}"/>
    <cellStyle name="Comma 6 9 2 2 3 2 2" xfId="52182" xr:uid="{00000000-0005-0000-0000-0000BF2E0000}"/>
    <cellStyle name="Comma 6 9 2 2 3 3" xfId="37034" xr:uid="{00000000-0005-0000-0000-0000C02E0000}"/>
    <cellStyle name="Comma 6 9 2 2 4" xfId="8902" xr:uid="{00000000-0005-0000-0000-0000C12E0000}"/>
    <cellStyle name="Comma 6 9 2 2 4 2" xfId="24050" xr:uid="{00000000-0005-0000-0000-0000C22E0000}"/>
    <cellStyle name="Comma 6 9 2 2 4 2 2" xfId="50018" xr:uid="{00000000-0005-0000-0000-0000C32E0000}"/>
    <cellStyle name="Comma 6 9 2 2 4 3" xfId="34870" xr:uid="{00000000-0005-0000-0000-0000C42E0000}"/>
    <cellStyle name="Comma 6 9 2 2 5" xfId="19722" xr:uid="{00000000-0005-0000-0000-0000C52E0000}"/>
    <cellStyle name="Comma 6 9 2 2 5 2" xfId="45690" xr:uid="{00000000-0005-0000-0000-0000C62E0000}"/>
    <cellStyle name="Comma 6 9 2 2 6" xfId="15394" xr:uid="{00000000-0005-0000-0000-0000C72E0000}"/>
    <cellStyle name="Comma 6 9 2 2 6 2" xfId="41362" xr:uid="{00000000-0005-0000-0000-0000C82E0000}"/>
    <cellStyle name="Comma 6 9 2 2 7" xfId="4574" xr:uid="{00000000-0005-0000-0000-0000C92E0000}"/>
    <cellStyle name="Comma 6 9 2 2 8" xfId="30542" xr:uid="{00000000-0005-0000-0000-0000CA2E0000}"/>
    <cellStyle name="Comma 6 9 2 2 9" xfId="57024" xr:uid="{00000000-0005-0000-0000-0000CB2E0000}"/>
    <cellStyle name="Comma 6 9 2 3" xfId="5656" xr:uid="{00000000-0005-0000-0000-0000CC2E0000}"/>
    <cellStyle name="Comma 6 9 2 3 2" xfId="12148" xr:uid="{00000000-0005-0000-0000-0000CD2E0000}"/>
    <cellStyle name="Comma 6 9 2 3 2 2" xfId="27296" xr:uid="{00000000-0005-0000-0000-0000CE2E0000}"/>
    <cellStyle name="Comma 6 9 2 3 2 2 2" xfId="53264" xr:uid="{00000000-0005-0000-0000-0000CF2E0000}"/>
    <cellStyle name="Comma 6 9 2 3 2 3" xfId="38116" xr:uid="{00000000-0005-0000-0000-0000D02E0000}"/>
    <cellStyle name="Comma 6 9 2 3 3" xfId="20804" xr:uid="{00000000-0005-0000-0000-0000D12E0000}"/>
    <cellStyle name="Comma 6 9 2 3 3 2" xfId="46772" xr:uid="{00000000-0005-0000-0000-0000D22E0000}"/>
    <cellStyle name="Comma 6 9 2 3 4" xfId="16476" xr:uid="{00000000-0005-0000-0000-0000D32E0000}"/>
    <cellStyle name="Comma 6 9 2 3 4 2" xfId="42444" xr:uid="{00000000-0005-0000-0000-0000D42E0000}"/>
    <cellStyle name="Comma 6 9 2 3 5" xfId="31624" xr:uid="{00000000-0005-0000-0000-0000D52E0000}"/>
    <cellStyle name="Comma 6 9 2 3 6" xfId="58106" xr:uid="{00000000-0005-0000-0000-0000D62E0000}"/>
    <cellStyle name="Comma 6 9 2 4" xfId="9984" xr:uid="{00000000-0005-0000-0000-0000D72E0000}"/>
    <cellStyle name="Comma 6 9 2 4 2" xfId="25132" xr:uid="{00000000-0005-0000-0000-0000D82E0000}"/>
    <cellStyle name="Comma 6 9 2 4 2 2" xfId="51100" xr:uid="{00000000-0005-0000-0000-0000D92E0000}"/>
    <cellStyle name="Comma 6 9 2 4 3" xfId="35952" xr:uid="{00000000-0005-0000-0000-0000DA2E0000}"/>
    <cellStyle name="Comma 6 9 2 5" xfId="7820" xr:uid="{00000000-0005-0000-0000-0000DB2E0000}"/>
    <cellStyle name="Comma 6 9 2 5 2" xfId="22968" xr:uid="{00000000-0005-0000-0000-0000DC2E0000}"/>
    <cellStyle name="Comma 6 9 2 5 2 2" xfId="48936" xr:uid="{00000000-0005-0000-0000-0000DD2E0000}"/>
    <cellStyle name="Comma 6 9 2 5 3" xfId="33788" xr:uid="{00000000-0005-0000-0000-0000DE2E0000}"/>
    <cellStyle name="Comma 6 9 2 6" xfId="18640" xr:uid="{00000000-0005-0000-0000-0000DF2E0000}"/>
    <cellStyle name="Comma 6 9 2 6 2" xfId="44608" xr:uid="{00000000-0005-0000-0000-0000E02E0000}"/>
    <cellStyle name="Comma 6 9 2 7" xfId="14312" xr:uid="{00000000-0005-0000-0000-0000E12E0000}"/>
    <cellStyle name="Comma 6 9 2 7 2" xfId="40280" xr:uid="{00000000-0005-0000-0000-0000E22E0000}"/>
    <cellStyle name="Comma 6 9 2 8" xfId="3492" xr:uid="{00000000-0005-0000-0000-0000E32E0000}"/>
    <cellStyle name="Comma 6 9 2 9" xfId="29460" xr:uid="{00000000-0005-0000-0000-0000E42E0000}"/>
    <cellStyle name="Comma 6 9 3" xfId="1869" xr:uid="{00000000-0005-0000-0000-0000E52E0000}"/>
    <cellStyle name="Comma 6 9 3 2" xfId="6197" xr:uid="{00000000-0005-0000-0000-0000E62E0000}"/>
    <cellStyle name="Comma 6 9 3 2 2" xfId="12689" xr:uid="{00000000-0005-0000-0000-0000E72E0000}"/>
    <cellStyle name="Comma 6 9 3 2 2 2" xfId="27837" xr:uid="{00000000-0005-0000-0000-0000E82E0000}"/>
    <cellStyle name="Comma 6 9 3 2 2 2 2" xfId="53805" xr:uid="{00000000-0005-0000-0000-0000E92E0000}"/>
    <cellStyle name="Comma 6 9 3 2 2 3" xfId="38657" xr:uid="{00000000-0005-0000-0000-0000EA2E0000}"/>
    <cellStyle name="Comma 6 9 3 2 3" xfId="21345" xr:uid="{00000000-0005-0000-0000-0000EB2E0000}"/>
    <cellStyle name="Comma 6 9 3 2 3 2" xfId="47313" xr:uid="{00000000-0005-0000-0000-0000EC2E0000}"/>
    <cellStyle name="Comma 6 9 3 2 4" xfId="17017" xr:uid="{00000000-0005-0000-0000-0000ED2E0000}"/>
    <cellStyle name="Comma 6 9 3 2 4 2" xfId="42985" xr:uid="{00000000-0005-0000-0000-0000EE2E0000}"/>
    <cellStyle name="Comma 6 9 3 2 5" xfId="32165" xr:uid="{00000000-0005-0000-0000-0000EF2E0000}"/>
    <cellStyle name="Comma 6 9 3 2 6" xfId="58647" xr:uid="{00000000-0005-0000-0000-0000F02E0000}"/>
    <cellStyle name="Comma 6 9 3 3" xfId="10525" xr:uid="{00000000-0005-0000-0000-0000F12E0000}"/>
    <cellStyle name="Comma 6 9 3 3 2" xfId="25673" xr:uid="{00000000-0005-0000-0000-0000F22E0000}"/>
    <cellStyle name="Comma 6 9 3 3 2 2" xfId="51641" xr:uid="{00000000-0005-0000-0000-0000F32E0000}"/>
    <cellStyle name="Comma 6 9 3 3 3" xfId="36493" xr:uid="{00000000-0005-0000-0000-0000F42E0000}"/>
    <cellStyle name="Comma 6 9 3 4" xfId="8361" xr:uid="{00000000-0005-0000-0000-0000F52E0000}"/>
    <cellStyle name="Comma 6 9 3 4 2" xfId="23509" xr:uid="{00000000-0005-0000-0000-0000F62E0000}"/>
    <cellStyle name="Comma 6 9 3 4 2 2" xfId="49477" xr:uid="{00000000-0005-0000-0000-0000F72E0000}"/>
    <cellStyle name="Comma 6 9 3 4 3" xfId="34329" xr:uid="{00000000-0005-0000-0000-0000F82E0000}"/>
    <cellStyle name="Comma 6 9 3 5" xfId="19181" xr:uid="{00000000-0005-0000-0000-0000F92E0000}"/>
    <cellStyle name="Comma 6 9 3 5 2" xfId="45149" xr:uid="{00000000-0005-0000-0000-0000FA2E0000}"/>
    <cellStyle name="Comma 6 9 3 6" xfId="14853" xr:uid="{00000000-0005-0000-0000-0000FB2E0000}"/>
    <cellStyle name="Comma 6 9 3 6 2" xfId="40821" xr:uid="{00000000-0005-0000-0000-0000FC2E0000}"/>
    <cellStyle name="Comma 6 9 3 7" xfId="4033" xr:uid="{00000000-0005-0000-0000-0000FD2E0000}"/>
    <cellStyle name="Comma 6 9 3 8" xfId="30001" xr:uid="{00000000-0005-0000-0000-0000FE2E0000}"/>
    <cellStyle name="Comma 6 9 3 9" xfId="56483" xr:uid="{00000000-0005-0000-0000-0000FF2E0000}"/>
    <cellStyle name="Comma 6 9 4" xfId="5115" xr:uid="{00000000-0005-0000-0000-0000002F0000}"/>
    <cellStyle name="Comma 6 9 4 2" xfId="11607" xr:uid="{00000000-0005-0000-0000-0000012F0000}"/>
    <cellStyle name="Comma 6 9 4 2 2" xfId="26755" xr:uid="{00000000-0005-0000-0000-0000022F0000}"/>
    <cellStyle name="Comma 6 9 4 2 2 2" xfId="52723" xr:uid="{00000000-0005-0000-0000-0000032F0000}"/>
    <cellStyle name="Comma 6 9 4 2 3" xfId="37575" xr:uid="{00000000-0005-0000-0000-0000042F0000}"/>
    <cellStyle name="Comma 6 9 4 3" xfId="20263" xr:uid="{00000000-0005-0000-0000-0000052F0000}"/>
    <cellStyle name="Comma 6 9 4 3 2" xfId="46231" xr:uid="{00000000-0005-0000-0000-0000062F0000}"/>
    <cellStyle name="Comma 6 9 4 4" xfId="15935" xr:uid="{00000000-0005-0000-0000-0000072F0000}"/>
    <cellStyle name="Comma 6 9 4 4 2" xfId="41903" xr:uid="{00000000-0005-0000-0000-0000082F0000}"/>
    <cellStyle name="Comma 6 9 4 5" xfId="31083" xr:uid="{00000000-0005-0000-0000-0000092F0000}"/>
    <cellStyle name="Comma 6 9 4 6" xfId="57565" xr:uid="{00000000-0005-0000-0000-00000A2F0000}"/>
    <cellStyle name="Comma 6 9 5" xfId="9443" xr:uid="{00000000-0005-0000-0000-00000B2F0000}"/>
    <cellStyle name="Comma 6 9 5 2" xfId="24591" xr:uid="{00000000-0005-0000-0000-00000C2F0000}"/>
    <cellStyle name="Comma 6 9 5 2 2" xfId="50559" xr:uid="{00000000-0005-0000-0000-00000D2F0000}"/>
    <cellStyle name="Comma 6 9 5 3" xfId="35411" xr:uid="{00000000-0005-0000-0000-00000E2F0000}"/>
    <cellStyle name="Comma 6 9 6" xfId="7279" xr:uid="{00000000-0005-0000-0000-00000F2F0000}"/>
    <cellStyle name="Comma 6 9 6 2" xfId="22427" xr:uid="{00000000-0005-0000-0000-0000102F0000}"/>
    <cellStyle name="Comma 6 9 6 2 2" xfId="48395" xr:uid="{00000000-0005-0000-0000-0000112F0000}"/>
    <cellStyle name="Comma 6 9 6 3" xfId="33247" xr:uid="{00000000-0005-0000-0000-0000122F0000}"/>
    <cellStyle name="Comma 6 9 7" xfId="18099" xr:uid="{00000000-0005-0000-0000-0000132F0000}"/>
    <cellStyle name="Comma 6 9 7 2" xfId="44067" xr:uid="{00000000-0005-0000-0000-0000142F0000}"/>
    <cellStyle name="Comma 6 9 8" xfId="13771" xr:uid="{00000000-0005-0000-0000-0000152F0000}"/>
    <cellStyle name="Comma 6 9 8 2" xfId="39739" xr:uid="{00000000-0005-0000-0000-0000162F0000}"/>
    <cellStyle name="Comma 6 9 9" xfId="2951" xr:uid="{00000000-0005-0000-0000-0000172F0000}"/>
    <cellStyle name="Comma 7" xfId="206" xr:uid="{00000000-0005-0000-0000-0000182F0000}"/>
    <cellStyle name="Comma 7 10" xfId="207" xr:uid="{00000000-0005-0000-0000-0000192F0000}"/>
    <cellStyle name="Comma 7 10 10" xfId="28921" xr:uid="{00000000-0005-0000-0000-00001A2F0000}"/>
    <cellStyle name="Comma 7 10 11" xfId="54883" xr:uid="{00000000-0005-0000-0000-00001B2F0000}"/>
    <cellStyle name="Comma 7 10 12" xfId="55403" xr:uid="{00000000-0005-0000-0000-00001C2F0000}"/>
    <cellStyle name="Comma 7 10 13" xfId="1049" xr:uid="{00000000-0005-0000-0000-00001D2F0000}"/>
    <cellStyle name="Comma 7 10 2" xfId="1330" xr:uid="{00000000-0005-0000-0000-00001E2F0000}"/>
    <cellStyle name="Comma 7 10 2 10" xfId="55944" xr:uid="{00000000-0005-0000-0000-00001F2F0000}"/>
    <cellStyle name="Comma 7 10 2 2" xfId="2412" xr:uid="{00000000-0005-0000-0000-0000202F0000}"/>
    <cellStyle name="Comma 7 10 2 2 2" xfId="6740" xr:uid="{00000000-0005-0000-0000-0000212F0000}"/>
    <cellStyle name="Comma 7 10 2 2 2 2" xfId="13232" xr:uid="{00000000-0005-0000-0000-0000222F0000}"/>
    <cellStyle name="Comma 7 10 2 2 2 2 2" xfId="28380" xr:uid="{00000000-0005-0000-0000-0000232F0000}"/>
    <cellStyle name="Comma 7 10 2 2 2 2 2 2" xfId="54348" xr:uid="{00000000-0005-0000-0000-0000242F0000}"/>
    <cellStyle name="Comma 7 10 2 2 2 2 3" xfId="39200" xr:uid="{00000000-0005-0000-0000-0000252F0000}"/>
    <cellStyle name="Comma 7 10 2 2 2 3" xfId="21888" xr:uid="{00000000-0005-0000-0000-0000262F0000}"/>
    <cellStyle name="Comma 7 10 2 2 2 3 2" xfId="47856" xr:uid="{00000000-0005-0000-0000-0000272F0000}"/>
    <cellStyle name="Comma 7 10 2 2 2 4" xfId="17560" xr:uid="{00000000-0005-0000-0000-0000282F0000}"/>
    <cellStyle name="Comma 7 10 2 2 2 4 2" xfId="43528" xr:uid="{00000000-0005-0000-0000-0000292F0000}"/>
    <cellStyle name="Comma 7 10 2 2 2 5" xfId="32708" xr:uid="{00000000-0005-0000-0000-00002A2F0000}"/>
    <cellStyle name="Comma 7 10 2 2 2 6" xfId="59190" xr:uid="{00000000-0005-0000-0000-00002B2F0000}"/>
    <cellStyle name="Comma 7 10 2 2 3" xfId="11068" xr:uid="{00000000-0005-0000-0000-00002C2F0000}"/>
    <cellStyle name="Comma 7 10 2 2 3 2" xfId="26216" xr:uid="{00000000-0005-0000-0000-00002D2F0000}"/>
    <cellStyle name="Comma 7 10 2 2 3 2 2" xfId="52184" xr:uid="{00000000-0005-0000-0000-00002E2F0000}"/>
    <cellStyle name="Comma 7 10 2 2 3 3" xfId="37036" xr:uid="{00000000-0005-0000-0000-00002F2F0000}"/>
    <cellStyle name="Comma 7 10 2 2 4" xfId="8904" xr:uid="{00000000-0005-0000-0000-0000302F0000}"/>
    <cellStyle name="Comma 7 10 2 2 4 2" xfId="24052" xr:uid="{00000000-0005-0000-0000-0000312F0000}"/>
    <cellStyle name="Comma 7 10 2 2 4 2 2" xfId="50020" xr:uid="{00000000-0005-0000-0000-0000322F0000}"/>
    <cellStyle name="Comma 7 10 2 2 4 3" xfId="34872" xr:uid="{00000000-0005-0000-0000-0000332F0000}"/>
    <cellStyle name="Comma 7 10 2 2 5" xfId="19724" xr:uid="{00000000-0005-0000-0000-0000342F0000}"/>
    <cellStyle name="Comma 7 10 2 2 5 2" xfId="45692" xr:uid="{00000000-0005-0000-0000-0000352F0000}"/>
    <cellStyle name="Comma 7 10 2 2 6" xfId="15396" xr:uid="{00000000-0005-0000-0000-0000362F0000}"/>
    <cellStyle name="Comma 7 10 2 2 6 2" xfId="41364" xr:uid="{00000000-0005-0000-0000-0000372F0000}"/>
    <cellStyle name="Comma 7 10 2 2 7" xfId="4576" xr:uid="{00000000-0005-0000-0000-0000382F0000}"/>
    <cellStyle name="Comma 7 10 2 2 8" xfId="30544" xr:uid="{00000000-0005-0000-0000-0000392F0000}"/>
    <cellStyle name="Comma 7 10 2 2 9" xfId="57026" xr:uid="{00000000-0005-0000-0000-00003A2F0000}"/>
    <cellStyle name="Comma 7 10 2 3" xfId="5658" xr:uid="{00000000-0005-0000-0000-00003B2F0000}"/>
    <cellStyle name="Comma 7 10 2 3 2" xfId="12150" xr:uid="{00000000-0005-0000-0000-00003C2F0000}"/>
    <cellStyle name="Comma 7 10 2 3 2 2" xfId="27298" xr:uid="{00000000-0005-0000-0000-00003D2F0000}"/>
    <cellStyle name="Comma 7 10 2 3 2 2 2" xfId="53266" xr:uid="{00000000-0005-0000-0000-00003E2F0000}"/>
    <cellStyle name="Comma 7 10 2 3 2 3" xfId="38118" xr:uid="{00000000-0005-0000-0000-00003F2F0000}"/>
    <cellStyle name="Comma 7 10 2 3 3" xfId="20806" xr:uid="{00000000-0005-0000-0000-0000402F0000}"/>
    <cellStyle name="Comma 7 10 2 3 3 2" xfId="46774" xr:uid="{00000000-0005-0000-0000-0000412F0000}"/>
    <cellStyle name="Comma 7 10 2 3 4" xfId="16478" xr:uid="{00000000-0005-0000-0000-0000422F0000}"/>
    <cellStyle name="Comma 7 10 2 3 4 2" xfId="42446" xr:uid="{00000000-0005-0000-0000-0000432F0000}"/>
    <cellStyle name="Comma 7 10 2 3 5" xfId="31626" xr:uid="{00000000-0005-0000-0000-0000442F0000}"/>
    <cellStyle name="Comma 7 10 2 3 6" xfId="58108" xr:uid="{00000000-0005-0000-0000-0000452F0000}"/>
    <cellStyle name="Comma 7 10 2 4" xfId="9986" xr:uid="{00000000-0005-0000-0000-0000462F0000}"/>
    <cellStyle name="Comma 7 10 2 4 2" xfId="25134" xr:uid="{00000000-0005-0000-0000-0000472F0000}"/>
    <cellStyle name="Comma 7 10 2 4 2 2" xfId="51102" xr:uid="{00000000-0005-0000-0000-0000482F0000}"/>
    <cellStyle name="Comma 7 10 2 4 3" xfId="35954" xr:uid="{00000000-0005-0000-0000-0000492F0000}"/>
    <cellStyle name="Comma 7 10 2 5" xfId="7822" xr:uid="{00000000-0005-0000-0000-00004A2F0000}"/>
    <cellStyle name="Comma 7 10 2 5 2" xfId="22970" xr:uid="{00000000-0005-0000-0000-00004B2F0000}"/>
    <cellStyle name="Comma 7 10 2 5 2 2" xfId="48938" xr:uid="{00000000-0005-0000-0000-00004C2F0000}"/>
    <cellStyle name="Comma 7 10 2 5 3" xfId="33790" xr:uid="{00000000-0005-0000-0000-00004D2F0000}"/>
    <cellStyle name="Comma 7 10 2 6" xfId="18642" xr:uid="{00000000-0005-0000-0000-00004E2F0000}"/>
    <cellStyle name="Comma 7 10 2 6 2" xfId="44610" xr:uid="{00000000-0005-0000-0000-00004F2F0000}"/>
    <cellStyle name="Comma 7 10 2 7" xfId="14314" xr:uid="{00000000-0005-0000-0000-0000502F0000}"/>
    <cellStyle name="Comma 7 10 2 7 2" xfId="40282" xr:uid="{00000000-0005-0000-0000-0000512F0000}"/>
    <cellStyle name="Comma 7 10 2 8" xfId="3494" xr:uid="{00000000-0005-0000-0000-0000522F0000}"/>
    <cellStyle name="Comma 7 10 2 9" xfId="29462" xr:uid="{00000000-0005-0000-0000-0000532F0000}"/>
    <cellStyle name="Comma 7 10 3" xfId="1871" xr:uid="{00000000-0005-0000-0000-0000542F0000}"/>
    <cellStyle name="Comma 7 10 3 2" xfId="6199" xr:uid="{00000000-0005-0000-0000-0000552F0000}"/>
    <cellStyle name="Comma 7 10 3 2 2" xfId="12691" xr:uid="{00000000-0005-0000-0000-0000562F0000}"/>
    <cellStyle name="Comma 7 10 3 2 2 2" xfId="27839" xr:uid="{00000000-0005-0000-0000-0000572F0000}"/>
    <cellStyle name="Comma 7 10 3 2 2 2 2" xfId="53807" xr:uid="{00000000-0005-0000-0000-0000582F0000}"/>
    <cellStyle name="Comma 7 10 3 2 2 3" xfId="38659" xr:uid="{00000000-0005-0000-0000-0000592F0000}"/>
    <cellStyle name="Comma 7 10 3 2 3" xfId="21347" xr:uid="{00000000-0005-0000-0000-00005A2F0000}"/>
    <cellStyle name="Comma 7 10 3 2 3 2" xfId="47315" xr:uid="{00000000-0005-0000-0000-00005B2F0000}"/>
    <cellStyle name="Comma 7 10 3 2 4" xfId="17019" xr:uid="{00000000-0005-0000-0000-00005C2F0000}"/>
    <cellStyle name="Comma 7 10 3 2 4 2" xfId="42987" xr:uid="{00000000-0005-0000-0000-00005D2F0000}"/>
    <cellStyle name="Comma 7 10 3 2 5" xfId="32167" xr:uid="{00000000-0005-0000-0000-00005E2F0000}"/>
    <cellStyle name="Comma 7 10 3 2 6" xfId="58649" xr:uid="{00000000-0005-0000-0000-00005F2F0000}"/>
    <cellStyle name="Comma 7 10 3 3" xfId="10527" xr:uid="{00000000-0005-0000-0000-0000602F0000}"/>
    <cellStyle name="Comma 7 10 3 3 2" xfId="25675" xr:uid="{00000000-0005-0000-0000-0000612F0000}"/>
    <cellStyle name="Comma 7 10 3 3 2 2" xfId="51643" xr:uid="{00000000-0005-0000-0000-0000622F0000}"/>
    <cellStyle name="Comma 7 10 3 3 3" xfId="36495" xr:uid="{00000000-0005-0000-0000-0000632F0000}"/>
    <cellStyle name="Comma 7 10 3 4" xfId="8363" xr:uid="{00000000-0005-0000-0000-0000642F0000}"/>
    <cellStyle name="Comma 7 10 3 4 2" xfId="23511" xr:uid="{00000000-0005-0000-0000-0000652F0000}"/>
    <cellStyle name="Comma 7 10 3 4 2 2" xfId="49479" xr:uid="{00000000-0005-0000-0000-0000662F0000}"/>
    <cellStyle name="Comma 7 10 3 4 3" xfId="34331" xr:uid="{00000000-0005-0000-0000-0000672F0000}"/>
    <cellStyle name="Comma 7 10 3 5" xfId="19183" xr:uid="{00000000-0005-0000-0000-0000682F0000}"/>
    <cellStyle name="Comma 7 10 3 5 2" xfId="45151" xr:uid="{00000000-0005-0000-0000-0000692F0000}"/>
    <cellStyle name="Comma 7 10 3 6" xfId="14855" xr:uid="{00000000-0005-0000-0000-00006A2F0000}"/>
    <cellStyle name="Comma 7 10 3 6 2" xfId="40823" xr:uid="{00000000-0005-0000-0000-00006B2F0000}"/>
    <cellStyle name="Comma 7 10 3 7" xfId="4035" xr:uid="{00000000-0005-0000-0000-00006C2F0000}"/>
    <cellStyle name="Comma 7 10 3 8" xfId="30003" xr:uid="{00000000-0005-0000-0000-00006D2F0000}"/>
    <cellStyle name="Comma 7 10 3 9" xfId="56485" xr:uid="{00000000-0005-0000-0000-00006E2F0000}"/>
    <cellStyle name="Comma 7 10 4" xfId="5117" xr:uid="{00000000-0005-0000-0000-00006F2F0000}"/>
    <cellStyle name="Comma 7 10 4 2" xfId="11609" xr:uid="{00000000-0005-0000-0000-0000702F0000}"/>
    <cellStyle name="Comma 7 10 4 2 2" xfId="26757" xr:uid="{00000000-0005-0000-0000-0000712F0000}"/>
    <cellStyle name="Comma 7 10 4 2 2 2" xfId="52725" xr:uid="{00000000-0005-0000-0000-0000722F0000}"/>
    <cellStyle name="Comma 7 10 4 2 3" xfId="37577" xr:uid="{00000000-0005-0000-0000-0000732F0000}"/>
    <cellStyle name="Comma 7 10 4 3" xfId="20265" xr:uid="{00000000-0005-0000-0000-0000742F0000}"/>
    <cellStyle name="Comma 7 10 4 3 2" xfId="46233" xr:uid="{00000000-0005-0000-0000-0000752F0000}"/>
    <cellStyle name="Comma 7 10 4 4" xfId="15937" xr:uid="{00000000-0005-0000-0000-0000762F0000}"/>
    <cellStyle name="Comma 7 10 4 4 2" xfId="41905" xr:uid="{00000000-0005-0000-0000-0000772F0000}"/>
    <cellStyle name="Comma 7 10 4 5" xfId="31085" xr:uid="{00000000-0005-0000-0000-0000782F0000}"/>
    <cellStyle name="Comma 7 10 4 6" xfId="57567" xr:uid="{00000000-0005-0000-0000-0000792F0000}"/>
    <cellStyle name="Comma 7 10 5" xfId="9445" xr:uid="{00000000-0005-0000-0000-00007A2F0000}"/>
    <cellStyle name="Comma 7 10 5 2" xfId="24593" xr:uid="{00000000-0005-0000-0000-00007B2F0000}"/>
    <cellStyle name="Comma 7 10 5 2 2" xfId="50561" xr:uid="{00000000-0005-0000-0000-00007C2F0000}"/>
    <cellStyle name="Comma 7 10 5 3" xfId="35413" xr:uid="{00000000-0005-0000-0000-00007D2F0000}"/>
    <cellStyle name="Comma 7 10 6" xfId="7281" xr:uid="{00000000-0005-0000-0000-00007E2F0000}"/>
    <cellStyle name="Comma 7 10 6 2" xfId="22429" xr:uid="{00000000-0005-0000-0000-00007F2F0000}"/>
    <cellStyle name="Comma 7 10 6 2 2" xfId="48397" xr:uid="{00000000-0005-0000-0000-0000802F0000}"/>
    <cellStyle name="Comma 7 10 6 3" xfId="33249" xr:uid="{00000000-0005-0000-0000-0000812F0000}"/>
    <cellStyle name="Comma 7 10 7" xfId="18101" xr:uid="{00000000-0005-0000-0000-0000822F0000}"/>
    <cellStyle name="Comma 7 10 7 2" xfId="44069" xr:uid="{00000000-0005-0000-0000-0000832F0000}"/>
    <cellStyle name="Comma 7 10 8" xfId="13773" xr:uid="{00000000-0005-0000-0000-0000842F0000}"/>
    <cellStyle name="Comma 7 10 8 2" xfId="39741" xr:uid="{00000000-0005-0000-0000-0000852F0000}"/>
    <cellStyle name="Comma 7 10 9" xfId="2953" xr:uid="{00000000-0005-0000-0000-0000862F0000}"/>
    <cellStyle name="Comma 7 11" xfId="208" xr:uid="{00000000-0005-0000-0000-0000872F0000}"/>
    <cellStyle name="Comma 7 11 10" xfId="28922" xr:uid="{00000000-0005-0000-0000-0000882F0000}"/>
    <cellStyle name="Comma 7 11 11" xfId="54884" xr:uid="{00000000-0005-0000-0000-0000892F0000}"/>
    <cellStyle name="Comma 7 11 12" xfId="55404" xr:uid="{00000000-0005-0000-0000-00008A2F0000}"/>
    <cellStyle name="Comma 7 11 13" xfId="1089" xr:uid="{00000000-0005-0000-0000-00008B2F0000}"/>
    <cellStyle name="Comma 7 11 2" xfId="1331" xr:uid="{00000000-0005-0000-0000-00008C2F0000}"/>
    <cellStyle name="Comma 7 11 2 10" xfId="55945" xr:uid="{00000000-0005-0000-0000-00008D2F0000}"/>
    <cellStyle name="Comma 7 11 2 2" xfId="2413" xr:uid="{00000000-0005-0000-0000-00008E2F0000}"/>
    <cellStyle name="Comma 7 11 2 2 2" xfId="6741" xr:uid="{00000000-0005-0000-0000-00008F2F0000}"/>
    <cellStyle name="Comma 7 11 2 2 2 2" xfId="13233" xr:uid="{00000000-0005-0000-0000-0000902F0000}"/>
    <cellStyle name="Comma 7 11 2 2 2 2 2" xfId="28381" xr:uid="{00000000-0005-0000-0000-0000912F0000}"/>
    <cellStyle name="Comma 7 11 2 2 2 2 2 2" xfId="54349" xr:uid="{00000000-0005-0000-0000-0000922F0000}"/>
    <cellStyle name="Comma 7 11 2 2 2 2 3" xfId="39201" xr:uid="{00000000-0005-0000-0000-0000932F0000}"/>
    <cellStyle name="Comma 7 11 2 2 2 3" xfId="21889" xr:uid="{00000000-0005-0000-0000-0000942F0000}"/>
    <cellStyle name="Comma 7 11 2 2 2 3 2" xfId="47857" xr:uid="{00000000-0005-0000-0000-0000952F0000}"/>
    <cellStyle name="Comma 7 11 2 2 2 4" xfId="17561" xr:uid="{00000000-0005-0000-0000-0000962F0000}"/>
    <cellStyle name="Comma 7 11 2 2 2 4 2" xfId="43529" xr:uid="{00000000-0005-0000-0000-0000972F0000}"/>
    <cellStyle name="Comma 7 11 2 2 2 5" xfId="32709" xr:uid="{00000000-0005-0000-0000-0000982F0000}"/>
    <cellStyle name="Comma 7 11 2 2 2 6" xfId="59191" xr:uid="{00000000-0005-0000-0000-0000992F0000}"/>
    <cellStyle name="Comma 7 11 2 2 3" xfId="11069" xr:uid="{00000000-0005-0000-0000-00009A2F0000}"/>
    <cellStyle name="Comma 7 11 2 2 3 2" xfId="26217" xr:uid="{00000000-0005-0000-0000-00009B2F0000}"/>
    <cellStyle name="Comma 7 11 2 2 3 2 2" xfId="52185" xr:uid="{00000000-0005-0000-0000-00009C2F0000}"/>
    <cellStyle name="Comma 7 11 2 2 3 3" xfId="37037" xr:uid="{00000000-0005-0000-0000-00009D2F0000}"/>
    <cellStyle name="Comma 7 11 2 2 4" xfId="8905" xr:uid="{00000000-0005-0000-0000-00009E2F0000}"/>
    <cellStyle name="Comma 7 11 2 2 4 2" xfId="24053" xr:uid="{00000000-0005-0000-0000-00009F2F0000}"/>
    <cellStyle name="Comma 7 11 2 2 4 2 2" xfId="50021" xr:uid="{00000000-0005-0000-0000-0000A02F0000}"/>
    <cellStyle name="Comma 7 11 2 2 4 3" xfId="34873" xr:uid="{00000000-0005-0000-0000-0000A12F0000}"/>
    <cellStyle name="Comma 7 11 2 2 5" xfId="19725" xr:uid="{00000000-0005-0000-0000-0000A22F0000}"/>
    <cellStyle name="Comma 7 11 2 2 5 2" xfId="45693" xr:uid="{00000000-0005-0000-0000-0000A32F0000}"/>
    <cellStyle name="Comma 7 11 2 2 6" xfId="15397" xr:uid="{00000000-0005-0000-0000-0000A42F0000}"/>
    <cellStyle name="Comma 7 11 2 2 6 2" xfId="41365" xr:uid="{00000000-0005-0000-0000-0000A52F0000}"/>
    <cellStyle name="Comma 7 11 2 2 7" xfId="4577" xr:uid="{00000000-0005-0000-0000-0000A62F0000}"/>
    <cellStyle name="Comma 7 11 2 2 8" xfId="30545" xr:uid="{00000000-0005-0000-0000-0000A72F0000}"/>
    <cellStyle name="Comma 7 11 2 2 9" xfId="57027" xr:uid="{00000000-0005-0000-0000-0000A82F0000}"/>
    <cellStyle name="Comma 7 11 2 3" xfId="5659" xr:uid="{00000000-0005-0000-0000-0000A92F0000}"/>
    <cellStyle name="Comma 7 11 2 3 2" xfId="12151" xr:uid="{00000000-0005-0000-0000-0000AA2F0000}"/>
    <cellStyle name="Comma 7 11 2 3 2 2" xfId="27299" xr:uid="{00000000-0005-0000-0000-0000AB2F0000}"/>
    <cellStyle name="Comma 7 11 2 3 2 2 2" xfId="53267" xr:uid="{00000000-0005-0000-0000-0000AC2F0000}"/>
    <cellStyle name="Comma 7 11 2 3 2 3" xfId="38119" xr:uid="{00000000-0005-0000-0000-0000AD2F0000}"/>
    <cellStyle name="Comma 7 11 2 3 3" xfId="20807" xr:uid="{00000000-0005-0000-0000-0000AE2F0000}"/>
    <cellStyle name="Comma 7 11 2 3 3 2" xfId="46775" xr:uid="{00000000-0005-0000-0000-0000AF2F0000}"/>
    <cellStyle name="Comma 7 11 2 3 4" xfId="16479" xr:uid="{00000000-0005-0000-0000-0000B02F0000}"/>
    <cellStyle name="Comma 7 11 2 3 4 2" xfId="42447" xr:uid="{00000000-0005-0000-0000-0000B12F0000}"/>
    <cellStyle name="Comma 7 11 2 3 5" xfId="31627" xr:uid="{00000000-0005-0000-0000-0000B22F0000}"/>
    <cellStyle name="Comma 7 11 2 3 6" xfId="58109" xr:uid="{00000000-0005-0000-0000-0000B32F0000}"/>
    <cellStyle name="Comma 7 11 2 4" xfId="9987" xr:uid="{00000000-0005-0000-0000-0000B42F0000}"/>
    <cellStyle name="Comma 7 11 2 4 2" xfId="25135" xr:uid="{00000000-0005-0000-0000-0000B52F0000}"/>
    <cellStyle name="Comma 7 11 2 4 2 2" xfId="51103" xr:uid="{00000000-0005-0000-0000-0000B62F0000}"/>
    <cellStyle name="Comma 7 11 2 4 3" xfId="35955" xr:uid="{00000000-0005-0000-0000-0000B72F0000}"/>
    <cellStyle name="Comma 7 11 2 5" xfId="7823" xr:uid="{00000000-0005-0000-0000-0000B82F0000}"/>
    <cellStyle name="Comma 7 11 2 5 2" xfId="22971" xr:uid="{00000000-0005-0000-0000-0000B92F0000}"/>
    <cellStyle name="Comma 7 11 2 5 2 2" xfId="48939" xr:uid="{00000000-0005-0000-0000-0000BA2F0000}"/>
    <cellStyle name="Comma 7 11 2 5 3" xfId="33791" xr:uid="{00000000-0005-0000-0000-0000BB2F0000}"/>
    <cellStyle name="Comma 7 11 2 6" xfId="18643" xr:uid="{00000000-0005-0000-0000-0000BC2F0000}"/>
    <cellStyle name="Comma 7 11 2 6 2" xfId="44611" xr:uid="{00000000-0005-0000-0000-0000BD2F0000}"/>
    <cellStyle name="Comma 7 11 2 7" xfId="14315" xr:uid="{00000000-0005-0000-0000-0000BE2F0000}"/>
    <cellStyle name="Comma 7 11 2 7 2" xfId="40283" xr:uid="{00000000-0005-0000-0000-0000BF2F0000}"/>
    <cellStyle name="Comma 7 11 2 8" xfId="3495" xr:uid="{00000000-0005-0000-0000-0000C02F0000}"/>
    <cellStyle name="Comma 7 11 2 9" xfId="29463" xr:uid="{00000000-0005-0000-0000-0000C12F0000}"/>
    <cellStyle name="Comma 7 11 3" xfId="1872" xr:uid="{00000000-0005-0000-0000-0000C22F0000}"/>
    <cellStyle name="Comma 7 11 3 2" xfId="6200" xr:uid="{00000000-0005-0000-0000-0000C32F0000}"/>
    <cellStyle name="Comma 7 11 3 2 2" xfId="12692" xr:uid="{00000000-0005-0000-0000-0000C42F0000}"/>
    <cellStyle name="Comma 7 11 3 2 2 2" xfId="27840" xr:uid="{00000000-0005-0000-0000-0000C52F0000}"/>
    <cellStyle name="Comma 7 11 3 2 2 2 2" xfId="53808" xr:uid="{00000000-0005-0000-0000-0000C62F0000}"/>
    <cellStyle name="Comma 7 11 3 2 2 3" xfId="38660" xr:uid="{00000000-0005-0000-0000-0000C72F0000}"/>
    <cellStyle name="Comma 7 11 3 2 3" xfId="21348" xr:uid="{00000000-0005-0000-0000-0000C82F0000}"/>
    <cellStyle name="Comma 7 11 3 2 3 2" xfId="47316" xr:uid="{00000000-0005-0000-0000-0000C92F0000}"/>
    <cellStyle name="Comma 7 11 3 2 4" xfId="17020" xr:uid="{00000000-0005-0000-0000-0000CA2F0000}"/>
    <cellStyle name="Comma 7 11 3 2 4 2" xfId="42988" xr:uid="{00000000-0005-0000-0000-0000CB2F0000}"/>
    <cellStyle name="Comma 7 11 3 2 5" xfId="32168" xr:uid="{00000000-0005-0000-0000-0000CC2F0000}"/>
    <cellStyle name="Comma 7 11 3 2 6" xfId="58650" xr:uid="{00000000-0005-0000-0000-0000CD2F0000}"/>
    <cellStyle name="Comma 7 11 3 3" xfId="10528" xr:uid="{00000000-0005-0000-0000-0000CE2F0000}"/>
    <cellStyle name="Comma 7 11 3 3 2" xfId="25676" xr:uid="{00000000-0005-0000-0000-0000CF2F0000}"/>
    <cellStyle name="Comma 7 11 3 3 2 2" xfId="51644" xr:uid="{00000000-0005-0000-0000-0000D02F0000}"/>
    <cellStyle name="Comma 7 11 3 3 3" xfId="36496" xr:uid="{00000000-0005-0000-0000-0000D12F0000}"/>
    <cellStyle name="Comma 7 11 3 4" xfId="8364" xr:uid="{00000000-0005-0000-0000-0000D22F0000}"/>
    <cellStyle name="Comma 7 11 3 4 2" xfId="23512" xr:uid="{00000000-0005-0000-0000-0000D32F0000}"/>
    <cellStyle name="Comma 7 11 3 4 2 2" xfId="49480" xr:uid="{00000000-0005-0000-0000-0000D42F0000}"/>
    <cellStyle name="Comma 7 11 3 4 3" xfId="34332" xr:uid="{00000000-0005-0000-0000-0000D52F0000}"/>
    <cellStyle name="Comma 7 11 3 5" xfId="19184" xr:uid="{00000000-0005-0000-0000-0000D62F0000}"/>
    <cellStyle name="Comma 7 11 3 5 2" xfId="45152" xr:uid="{00000000-0005-0000-0000-0000D72F0000}"/>
    <cellStyle name="Comma 7 11 3 6" xfId="14856" xr:uid="{00000000-0005-0000-0000-0000D82F0000}"/>
    <cellStyle name="Comma 7 11 3 6 2" xfId="40824" xr:uid="{00000000-0005-0000-0000-0000D92F0000}"/>
    <cellStyle name="Comma 7 11 3 7" xfId="4036" xr:uid="{00000000-0005-0000-0000-0000DA2F0000}"/>
    <cellStyle name="Comma 7 11 3 8" xfId="30004" xr:uid="{00000000-0005-0000-0000-0000DB2F0000}"/>
    <cellStyle name="Comma 7 11 3 9" xfId="56486" xr:uid="{00000000-0005-0000-0000-0000DC2F0000}"/>
    <cellStyle name="Comma 7 11 4" xfId="5118" xr:uid="{00000000-0005-0000-0000-0000DD2F0000}"/>
    <cellStyle name="Comma 7 11 4 2" xfId="11610" xr:uid="{00000000-0005-0000-0000-0000DE2F0000}"/>
    <cellStyle name="Comma 7 11 4 2 2" xfId="26758" xr:uid="{00000000-0005-0000-0000-0000DF2F0000}"/>
    <cellStyle name="Comma 7 11 4 2 2 2" xfId="52726" xr:uid="{00000000-0005-0000-0000-0000E02F0000}"/>
    <cellStyle name="Comma 7 11 4 2 3" xfId="37578" xr:uid="{00000000-0005-0000-0000-0000E12F0000}"/>
    <cellStyle name="Comma 7 11 4 3" xfId="20266" xr:uid="{00000000-0005-0000-0000-0000E22F0000}"/>
    <cellStyle name="Comma 7 11 4 3 2" xfId="46234" xr:uid="{00000000-0005-0000-0000-0000E32F0000}"/>
    <cellStyle name="Comma 7 11 4 4" xfId="15938" xr:uid="{00000000-0005-0000-0000-0000E42F0000}"/>
    <cellStyle name="Comma 7 11 4 4 2" xfId="41906" xr:uid="{00000000-0005-0000-0000-0000E52F0000}"/>
    <cellStyle name="Comma 7 11 4 5" xfId="31086" xr:uid="{00000000-0005-0000-0000-0000E62F0000}"/>
    <cellStyle name="Comma 7 11 4 6" xfId="57568" xr:uid="{00000000-0005-0000-0000-0000E72F0000}"/>
    <cellStyle name="Comma 7 11 5" xfId="9446" xr:uid="{00000000-0005-0000-0000-0000E82F0000}"/>
    <cellStyle name="Comma 7 11 5 2" xfId="24594" xr:uid="{00000000-0005-0000-0000-0000E92F0000}"/>
    <cellStyle name="Comma 7 11 5 2 2" xfId="50562" xr:uid="{00000000-0005-0000-0000-0000EA2F0000}"/>
    <cellStyle name="Comma 7 11 5 3" xfId="35414" xr:uid="{00000000-0005-0000-0000-0000EB2F0000}"/>
    <cellStyle name="Comma 7 11 6" xfId="7282" xr:uid="{00000000-0005-0000-0000-0000EC2F0000}"/>
    <cellStyle name="Comma 7 11 6 2" xfId="22430" xr:uid="{00000000-0005-0000-0000-0000ED2F0000}"/>
    <cellStyle name="Comma 7 11 6 2 2" xfId="48398" xr:uid="{00000000-0005-0000-0000-0000EE2F0000}"/>
    <cellStyle name="Comma 7 11 6 3" xfId="33250" xr:uid="{00000000-0005-0000-0000-0000EF2F0000}"/>
    <cellStyle name="Comma 7 11 7" xfId="18102" xr:uid="{00000000-0005-0000-0000-0000F02F0000}"/>
    <cellStyle name="Comma 7 11 7 2" xfId="44070" xr:uid="{00000000-0005-0000-0000-0000F12F0000}"/>
    <cellStyle name="Comma 7 11 8" xfId="13774" xr:uid="{00000000-0005-0000-0000-0000F22F0000}"/>
    <cellStyle name="Comma 7 11 8 2" xfId="39742" xr:uid="{00000000-0005-0000-0000-0000F32F0000}"/>
    <cellStyle name="Comma 7 11 9" xfId="2954" xr:uid="{00000000-0005-0000-0000-0000F42F0000}"/>
    <cellStyle name="Comma 7 12" xfId="209" xr:uid="{00000000-0005-0000-0000-0000F52F0000}"/>
    <cellStyle name="Comma 7 12 10" xfId="28923" xr:uid="{00000000-0005-0000-0000-0000F62F0000}"/>
    <cellStyle name="Comma 7 12 11" xfId="54885" xr:uid="{00000000-0005-0000-0000-0000F72F0000}"/>
    <cellStyle name="Comma 7 12 12" xfId="55405" xr:uid="{00000000-0005-0000-0000-0000F82F0000}"/>
    <cellStyle name="Comma 7 12 13" xfId="1129" xr:uid="{00000000-0005-0000-0000-0000F92F0000}"/>
    <cellStyle name="Comma 7 12 2" xfId="1332" xr:uid="{00000000-0005-0000-0000-0000FA2F0000}"/>
    <cellStyle name="Comma 7 12 2 10" xfId="55946" xr:uid="{00000000-0005-0000-0000-0000FB2F0000}"/>
    <cellStyle name="Comma 7 12 2 2" xfId="2414" xr:uid="{00000000-0005-0000-0000-0000FC2F0000}"/>
    <cellStyle name="Comma 7 12 2 2 2" xfId="6742" xr:uid="{00000000-0005-0000-0000-0000FD2F0000}"/>
    <cellStyle name="Comma 7 12 2 2 2 2" xfId="13234" xr:uid="{00000000-0005-0000-0000-0000FE2F0000}"/>
    <cellStyle name="Comma 7 12 2 2 2 2 2" xfId="28382" xr:uid="{00000000-0005-0000-0000-0000FF2F0000}"/>
    <cellStyle name="Comma 7 12 2 2 2 2 2 2" xfId="54350" xr:uid="{00000000-0005-0000-0000-000000300000}"/>
    <cellStyle name="Comma 7 12 2 2 2 2 3" xfId="39202" xr:uid="{00000000-0005-0000-0000-000001300000}"/>
    <cellStyle name="Comma 7 12 2 2 2 3" xfId="21890" xr:uid="{00000000-0005-0000-0000-000002300000}"/>
    <cellStyle name="Comma 7 12 2 2 2 3 2" xfId="47858" xr:uid="{00000000-0005-0000-0000-000003300000}"/>
    <cellStyle name="Comma 7 12 2 2 2 4" xfId="17562" xr:uid="{00000000-0005-0000-0000-000004300000}"/>
    <cellStyle name="Comma 7 12 2 2 2 4 2" xfId="43530" xr:uid="{00000000-0005-0000-0000-000005300000}"/>
    <cellStyle name="Comma 7 12 2 2 2 5" xfId="32710" xr:uid="{00000000-0005-0000-0000-000006300000}"/>
    <cellStyle name="Comma 7 12 2 2 2 6" xfId="59192" xr:uid="{00000000-0005-0000-0000-000007300000}"/>
    <cellStyle name="Comma 7 12 2 2 3" xfId="11070" xr:uid="{00000000-0005-0000-0000-000008300000}"/>
    <cellStyle name="Comma 7 12 2 2 3 2" xfId="26218" xr:uid="{00000000-0005-0000-0000-000009300000}"/>
    <cellStyle name="Comma 7 12 2 2 3 2 2" xfId="52186" xr:uid="{00000000-0005-0000-0000-00000A300000}"/>
    <cellStyle name="Comma 7 12 2 2 3 3" xfId="37038" xr:uid="{00000000-0005-0000-0000-00000B300000}"/>
    <cellStyle name="Comma 7 12 2 2 4" xfId="8906" xr:uid="{00000000-0005-0000-0000-00000C300000}"/>
    <cellStyle name="Comma 7 12 2 2 4 2" xfId="24054" xr:uid="{00000000-0005-0000-0000-00000D300000}"/>
    <cellStyle name="Comma 7 12 2 2 4 2 2" xfId="50022" xr:uid="{00000000-0005-0000-0000-00000E300000}"/>
    <cellStyle name="Comma 7 12 2 2 4 3" xfId="34874" xr:uid="{00000000-0005-0000-0000-00000F300000}"/>
    <cellStyle name="Comma 7 12 2 2 5" xfId="19726" xr:uid="{00000000-0005-0000-0000-000010300000}"/>
    <cellStyle name="Comma 7 12 2 2 5 2" xfId="45694" xr:uid="{00000000-0005-0000-0000-000011300000}"/>
    <cellStyle name="Comma 7 12 2 2 6" xfId="15398" xr:uid="{00000000-0005-0000-0000-000012300000}"/>
    <cellStyle name="Comma 7 12 2 2 6 2" xfId="41366" xr:uid="{00000000-0005-0000-0000-000013300000}"/>
    <cellStyle name="Comma 7 12 2 2 7" xfId="4578" xr:uid="{00000000-0005-0000-0000-000014300000}"/>
    <cellStyle name="Comma 7 12 2 2 8" xfId="30546" xr:uid="{00000000-0005-0000-0000-000015300000}"/>
    <cellStyle name="Comma 7 12 2 2 9" xfId="57028" xr:uid="{00000000-0005-0000-0000-000016300000}"/>
    <cellStyle name="Comma 7 12 2 3" xfId="5660" xr:uid="{00000000-0005-0000-0000-000017300000}"/>
    <cellStyle name="Comma 7 12 2 3 2" xfId="12152" xr:uid="{00000000-0005-0000-0000-000018300000}"/>
    <cellStyle name="Comma 7 12 2 3 2 2" xfId="27300" xr:uid="{00000000-0005-0000-0000-000019300000}"/>
    <cellStyle name="Comma 7 12 2 3 2 2 2" xfId="53268" xr:uid="{00000000-0005-0000-0000-00001A300000}"/>
    <cellStyle name="Comma 7 12 2 3 2 3" xfId="38120" xr:uid="{00000000-0005-0000-0000-00001B300000}"/>
    <cellStyle name="Comma 7 12 2 3 3" xfId="20808" xr:uid="{00000000-0005-0000-0000-00001C300000}"/>
    <cellStyle name="Comma 7 12 2 3 3 2" xfId="46776" xr:uid="{00000000-0005-0000-0000-00001D300000}"/>
    <cellStyle name="Comma 7 12 2 3 4" xfId="16480" xr:uid="{00000000-0005-0000-0000-00001E300000}"/>
    <cellStyle name="Comma 7 12 2 3 4 2" xfId="42448" xr:uid="{00000000-0005-0000-0000-00001F300000}"/>
    <cellStyle name="Comma 7 12 2 3 5" xfId="31628" xr:uid="{00000000-0005-0000-0000-000020300000}"/>
    <cellStyle name="Comma 7 12 2 3 6" xfId="58110" xr:uid="{00000000-0005-0000-0000-000021300000}"/>
    <cellStyle name="Comma 7 12 2 4" xfId="9988" xr:uid="{00000000-0005-0000-0000-000022300000}"/>
    <cellStyle name="Comma 7 12 2 4 2" xfId="25136" xr:uid="{00000000-0005-0000-0000-000023300000}"/>
    <cellStyle name="Comma 7 12 2 4 2 2" xfId="51104" xr:uid="{00000000-0005-0000-0000-000024300000}"/>
    <cellStyle name="Comma 7 12 2 4 3" xfId="35956" xr:uid="{00000000-0005-0000-0000-000025300000}"/>
    <cellStyle name="Comma 7 12 2 5" xfId="7824" xr:uid="{00000000-0005-0000-0000-000026300000}"/>
    <cellStyle name="Comma 7 12 2 5 2" xfId="22972" xr:uid="{00000000-0005-0000-0000-000027300000}"/>
    <cellStyle name="Comma 7 12 2 5 2 2" xfId="48940" xr:uid="{00000000-0005-0000-0000-000028300000}"/>
    <cellStyle name="Comma 7 12 2 5 3" xfId="33792" xr:uid="{00000000-0005-0000-0000-000029300000}"/>
    <cellStyle name="Comma 7 12 2 6" xfId="18644" xr:uid="{00000000-0005-0000-0000-00002A300000}"/>
    <cellStyle name="Comma 7 12 2 6 2" xfId="44612" xr:uid="{00000000-0005-0000-0000-00002B300000}"/>
    <cellStyle name="Comma 7 12 2 7" xfId="14316" xr:uid="{00000000-0005-0000-0000-00002C300000}"/>
    <cellStyle name="Comma 7 12 2 7 2" xfId="40284" xr:uid="{00000000-0005-0000-0000-00002D300000}"/>
    <cellStyle name="Comma 7 12 2 8" xfId="3496" xr:uid="{00000000-0005-0000-0000-00002E300000}"/>
    <cellStyle name="Comma 7 12 2 9" xfId="29464" xr:uid="{00000000-0005-0000-0000-00002F300000}"/>
    <cellStyle name="Comma 7 12 3" xfId="1873" xr:uid="{00000000-0005-0000-0000-000030300000}"/>
    <cellStyle name="Comma 7 12 3 2" xfId="6201" xr:uid="{00000000-0005-0000-0000-000031300000}"/>
    <cellStyle name="Comma 7 12 3 2 2" xfId="12693" xr:uid="{00000000-0005-0000-0000-000032300000}"/>
    <cellStyle name="Comma 7 12 3 2 2 2" xfId="27841" xr:uid="{00000000-0005-0000-0000-000033300000}"/>
    <cellStyle name="Comma 7 12 3 2 2 2 2" xfId="53809" xr:uid="{00000000-0005-0000-0000-000034300000}"/>
    <cellStyle name="Comma 7 12 3 2 2 3" xfId="38661" xr:uid="{00000000-0005-0000-0000-000035300000}"/>
    <cellStyle name="Comma 7 12 3 2 3" xfId="21349" xr:uid="{00000000-0005-0000-0000-000036300000}"/>
    <cellStyle name="Comma 7 12 3 2 3 2" xfId="47317" xr:uid="{00000000-0005-0000-0000-000037300000}"/>
    <cellStyle name="Comma 7 12 3 2 4" xfId="17021" xr:uid="{00000000-0005-0000-0000-000038300000}"/>
    <cellStyle name="Comma 7 12 3 2 4 2" xfId="42989" xr:uid="{00000000-0005-0000-0000-000039300000}"/>
    <cellStyle name="Comma 7 12 3 2 5" xfId="32169" xr:uid="{00000000-0005-0000-0000-00003A300000}"/>
    <cellStyle name="Comma 7 12 3 2 6" xfId="58651" xr:uid="{00000000-0005-0000-0000-00003B300000}"/>
    <cellStyle name="Comma 7 12 3 3" xfId="10529" xr:uid="{00000000-0005-0000-0000-00003C300000}"/>
    <cellStyle name="Comma 7 12 3 3 2" xfId="25677" xr:uid="{00000000-0005-0000-0000-00003D300000}"/>
    <cellStyle name="Comma 7 12 3 3 2 2" xfId="51645" xr:uid="{00000000-0005-0000-0000-00003E300000}"/>
    <cellStyle name="Comma 7 12 3 3 3" xfId="36497" xr:uid="{00000000-0005-0000-0000-00003F300000}"/>
    <cellStyle name="Comma 7 12 3 4" xfId="8365" xr:uid="{00000000-0005-0000-0000-000040300000}"/>
    <cellStyle name="Comma 7 12 3 4 2" xfId="23513" xr:uid="{00000000-0005-0000-0000-000041300000}"/>
    <cellStyle name="Comma 7 12 3 4 2 2" xfId="49481" xr:uid="{00000000-0005-0000-0000-000042300000}"/>
    <cellStyle name="Comma 7 12 3 4 3" xfId="34333" xr:uid="{00000000-0005-0000-0000-000043300000}"/>
    <cellStyle name="Comma 7 12 3 5" xfId="19185" xr:uid="{00000000-0005-0000-0000-000044300000}"/>
    <cellStyle name="Comma 7 12 3 5 2" xfId="45153" xr:uid="{00000000-0005-0000-0000-000045300000}"/>
    <cellStyle name="Comma 7 12 3 6" xfId="14857" xr:uid="{00000000-0005-0000-0000-000046300000}"/>
    <cellStyle name="Comma 7 12 3 6 2" xfId="40825" xr:uid="{00000000-0005-0000-0000-000047300000}"/>
    <cellStyle name="Comma 7 12 3 7" xfId="4037" xr:uid="{00000000-0005-0000-0000-000048300000}"/>
    <cellStyle name="Comma 7 12 3 8" xfId="30005" xr:uid="{00000000-0005-0000-0000-000049300000}"/>
    <cellStyle name="Comma 7 12 3 9" xfId="56487" xr:uid="{00000000-0005-0000-0000-00004A300000}"/>
    <cellStyle name="Comma 7 12 4" xfId="5119" xr:uid="{00000000-0005-0000-0000-00004B300000}"/>
    <cellStyle name="Comma 7 12 4 2" xfId="11611" xr:uid="{00000000-0005-0000-0000-00004C300000}"/>
    <cellStyle name="Comma 7 12 4 2 2" xfId="26759" xr:uid="{00000000-0005-0000-0000-00004D300000}"/>
    <cellStyle name="Comma 7 12 4 2 2 2" xfId="52727" xr:uid="{00000000-0005-0000-0000-00004E300000}"/>
    <cellStyle name="Comma 7 12 4 2 3" xfId="37579" xr:uid="{00000000-0005-0000-0000-00004F300000}"/>
    <cellStyle name="Comma 7 12 4 3" xfId="20267" xr:uid="{00000000-0005-0000-0000-000050300000}"/>
    <cellStyle name="Comma 7 12 4 3 2" xfId="46235" xr:uid="{00000000-0005-0000-0000-000051300000}"/>
    <cellStyle name="Comma 7 12 4 4" xfId="15939" xr:uid="{00000000-0005-0000-0000-000052300000}"/>
    <cellStyle name="Comma 7 12 4 4 2" xfId="41907" xr:uid="{00000000-0005-0000-0000-000053300000}"/>
    <cellStyle name="Comma 7 12 4 5" xfId="31087" xr:uid="{00000000-0005-0000-0000-000054300000}"/>
    <cellStyle name="Comma 7 12 4 6" xfId="57569" xr:uid="{00000000-0005-0000-0000-000055300000}"/>
    <cellStyle name="Comma 7 12 5" xfId="9447" xr:uid="{00000000-0005-0000-0000-000056300000}"/>
    <cellStyle name="Comma 7 12 5 2" xfId="24595" xr:uid="{00000000-0005-0000-0000-000057300000}"/>
    <cellStyle name="Comma 7 12 5 2 2" xfId="50563" xr:uid="{00000000-0005-0000-0000-000058300000}"/>
    <cellStyle name="Comma 7 12 5 3" xfId="35415" xr:uid="{00000000-0005-0000-0000-000059300000}"/>
    <cellStyle name="Comma 7 12 6" xfId="7283" xr:uid="{00000000-0005-0000-0000-00005A300000}"/>
    <cellStyle name="Comma 7 12 6 2" xfId="22431" xr:uid="{00000000-0005-0000-0000-00005B300000}"/>
    <cellStyle name="Comma 7 12 6 2 2" xfId="48399" xr:uid="{00000000-0005-0000-0000-00005C300000}"/>
    <cellStyle name="Comma 7 12 6 3" xfId="33251" xr:uid="{00000000-0005-0000-0000-00005D300000}"/>
    <cellStyle name="Comma 7 12 7" xfId="18103" xr:uid="{00000000-0005-0000-0000-00005E300000}"/>
    <cellStyle name="Comma 7 12 7 2" xfId="44071" xr:uid="{00000000-0005-0000-0000-00005F300000}"/>
    <cellStyle name="Comma 7 12 8" xfId="13775" xr:uid="{00000000-0005-0000-0000-000060300000}"/>
    <cellStyle name="Comma 7 12 8 2" xfId="39743" xr:uid="{00000000-0005-0000-0000-000061300000}"/>
    <cellStyle name="Comma 7 12 9" xfId="2955" xr:uid="{00000000-0005-0000-0000-000062300000}"/>
    <cellStyle name="Comma 7 13" xfId="210" xr:uid="{00000000-0005-0000-0000-000063300000}"/>
    <cellStyle name="Comma 7 13 10" xfId="28924" xr:uid="{00000000-0005-0000-0000-000064300000}"/>
    <cellStyle name="Comma 7 13 11" xfId="54886" xr:uid="{00000000-0005-0000-0000-000065300000}"/>
    <cellStyle name="Comma 7 13 12" xfId="55406" xr:uid="{00000000-0005-0000-0000-000066300000}"/>
    <cellStyle name="Comma 7 13 13" xfId="1169" xr:uid="{00000000-0005-0000-0000-000067300000}"/>
    <cellStyle name="Comma 7 13 2" xfId="1333" xr:uid="{00000000-0005-0000-0000-000068300000}"/>
    <cellStyle name="Comma 7 13 2 10" xfId="55947" xr:uid="{00000000-0005-0000-0000-000069300000}"/>
    <cellStyle name="Comma 7 13 2 2" xfId="2415" xr:uid="{00000000-0005-0000-0000-00006A300000}"/>
    <cellStyle name="Comma 7 13 2 2 2" xfId="6743" xr:uid="{00000000-0005-0000-0000-00006B300000}"/>
    <cellStyle name="Comma 7 13 2 2 2 2" xfId="13235" xr:uid="{00000000-0005-0000-0000-00006C300000}"/>
    <cellStyle name="Comma 7 13 2 2 2 2 2" xfId="28383" xr:uid="{00000000-0005-0000-0000-00006D300000}"/>
    <cellStyle name="Comma 7 13 2 2 2 2 2 2" xfId="54351" xr:uid="{00000000-0005-0000-0000-00006E300000}"/>
    <cellStyle name="Comma 7 13 2 2 2 2 3" xfId="39203" xr:uid="{00000000-0005-0000-0000-00006F300000}"/>
    <cellStyle name="Comma 7 13 2 2 2 3" xfId="21891" xr:uid="{00000000-0005-0000-0000-000070300000}"/>
    <cellStyle name="Comma 7 13 2 2 2 3 2" xfId="47859" xr:uid="{00000000-0005-0000-0000-000071300000}"/>
    <cellStyle name="Comma 7 13 2 2 2 4" xfId="17563" xr:uid="{00000000-0005-0000-0000-000072300000}"/>
    <cellStyle name="Comma 7 13 2 2 2 4 2" xfId="43531" xr:uid="{00000000-0005-0000-0000-000073300000}"/>
    <cellStyle name="Comma 7 13 2 2 2 5" xfId="32711" xr:uid="{00000000-0005-0000-0000-000074300000}"/>
    <cellStyle name="Comma 7 13 2 2 2 6" xfId="59193" xr:uid="{00000000-0005-0000-0000-000075300000}"/>
    <cellStyle name="Comma 7 13 2 2 3" xfId="11071" xr:uid="{00000000-0005-0000-0000-000076300000}"/>
    <cellStyle name="Comma 7 13 2 2 3 2" xfId="26219" xr:uid="{00000000-0005-0000-0000-000077300000}"/>
    <cellStyle name="Comma 7 13 2 2 3 2 2" xfId="52187" xr:uid="{00000000-0005-0000-0000-000078300000}"/>
    <cellStyle name="Comma 7 13 2 2 3 3" xfId="37039" xr:uid="{00000000-0005-0000-0000-000079300000}"/>
    <cellStyle name="Comma 7 13 2 2 4" xfId="8907" xr:uid="{00000000-0005-0000-0000-00007A300000}"/>
    <cellStyle name="Comma 7 13 2 2 4 2" xfId="24055" xr:uid="{00000000-0005-0000-0000-00007B300000}"/>
    <cellStyle name="Comma 7 13 2 2 4 2 2" xfId="50023" xr:uid="{00000000-0005-0000-0000-00007C300000}"/>
    <cellStyle name="Comma 7 13 2 2 4 3" xfId="34875" xr:uid="{00000000-0005-0000-0000-00007D300000}"/>
    <cellStyle name="Comma 7 13 2 2 5" xfId="19727" xr:uid="{00000000-0005-0000-0000-00007E300000}"/>
    <cellStyle name="Comma 7 13 2 2 5 2" xfId="45695" xr:uid="{00000000-0005-0000-0000-00007F300000}"/>
    <cellStyle name="Comma 7 13 2 2 6" xfId="15399" xr:uid="{00000000-0005-0000-0000-000080300000}"/>
    <cellStyle name="Comma 7 13 2 2 6 2" xfId="41367" xr:uid="{00000000-0005-0000-0000-000081300000}"/>
    <cellStyle name="Comma 7 13 2 2 7" xfId="4579" xr:uid="{00000000-0005-0000-0000-000082300000}"/>
    <cellStyle name="Comma 7 13 2 2 8" xfId="30547" xr:uid="{00000000-0005-0000-0000-000083300000}"/>
    <cellStyle name="Comma 7 13 2 2 9" xfId="57029" xr:uid="{00000000-0005-0000-0000-000084300000}"/>
    <cellStyle name="Comma 7 13 2 3" xfId="5661" xr:uid="{00000000-0005-0000-0000-000085300000}"/>
    <cellStyle name="Comma 7 13 2 3 2" xfId="12153" xr:uid="{00000000-0005-0000-0000-000086300000}"/>
    <cellStyle name="Comma 7 13 2 3 2 2" xfId="27301" xr:uid="{00000000-0005-0000-0000-000087300000}"/>
    <cellStyle name="Comma 7 13 2 3 2 2 2" xfId="53269" xr:uid="{00000000-0005-0000-0000-000088300000}"/>
    <cellStyle name="Comma 7 13 2 3 2 3" xfId="38121" xr:uid="{00000000-0005-0000-0000-000089300000}"/>
    <cellStyle name="Comma 7 13 2 3 3" xfId="20809" xr:uid="{00000000-0005-0000-0000-00008A300000}"/>
    <cellStyle name="Comma 7 13 2 3 3 2" xfId="46777" xr:uid="{00000000-0005-0000-0000-00008B300000}"/>
    <cellStyle name="Comma 7 13 2 3 4" xfId="16481" xr:uid="{00000000-0005-0000-0000-00008C300000}"/>
    <cellStyle name="Comma 7 13 2 3 4 2" xfId="42449" xr:uid="{00000000-0005-0000-0000-00008D300000}"/>
    <cellStyle name="Comma 7 13 2 3 5" xfId="31629" xr:uid="{00000000-0005-0000-0000-00008E300000}"/>
    <cellStyle name="Comma 7 13 2 3 6" xfId="58111" xr:uid="{00000000-0005-0000-0000-00008F300000}"/>
    <cellStyle name="Comma 7 13 2 4" xfId="9989" xr:uid="{00000000-0005-0000-0000-000090300000}"/>
    <cellStyle name="Comma 7 13 2 4 2" xfId="25137" xr:uid="{00000000-0005-0000-0000-000091300000}"/>
    <cellStyle name="Comma 7 13 2 4 2 2" xfId="51105" xr:uid="{00000000-0005-0000-0000-000092300000}"/>
    <cellStyle name="Comma 7 13 2 4 3" xfId="35957" xr:uid="{00000000-0005-0000-0000-000093300000}"/>
    <cellStyle name="Comma 7 13 2 5" xfId="7825" xr:uid="{00000000-0005-0000-0000-000094300000}"/>
    <cellStyle name="Comma 7 13 2 5 2" xfId="22973" xr:uid="{00000000-0005-0000-0000-000095300000}"/>
    <cellStyle name="Comma 7 13 2 5 2 2" xfId="48941" xr:uid="{00000000-0005-0000-0000-000096300000}"/>
    <cellStyle name="Comma 7 13 2 5 3" xfId="33793" xr:uid="{00000000-0005-0000-0000-000097300000}"/>
    <cellStyle name="Comma 7 13 2 6" xfId="18645" xr:uid="{00000000-0005-0000-0000-000098300000}"/>
    <cellStyle name="Comma 7 13 2 6 2" xfId="44613" xr:uid="{00000000-0005-0000-0000-000099300000}"/>
    <cellStyle name="Comma 7 13 2 7" xfId="14317" xr:uid="{00000000-0005-0000-0000-00009A300000}"/>
    <cellStyle name="Comma 7 13 2 7 2" xfId="40285" xr:uid="{00000000-0005-0000-0000-00009B300000}"/>
    <cellStyle name="Comma 7 13 2 8" xfId="3497" xr:uid="{00000000-0005-0000-0000-00009C300000}"/>
    <cellStyle name="Comma 7 13 2 9" xfId="29465" xr:uid="{00000000-0005-0000-0000-00009D300000}"/>
    <cellStyle name="Comma 7 13 3" xfId="1874" xr:uid="{00000000-0005-0000-0000-00009E300000}"/>
    <cellStyle name="Comma 7 13 3 2" xfId="6202" xr:uid="{00000000-0005-0000-0000-00009F300000}"/>
    <cellStyle name="Comma 7 13 3 2 2" xfId="12694" xr:uid="{00000000-0005-0000-0000-0000A0300000}"/>
    <cellStyle name="Comma 7 13 3 2 2 2" xfId="27842" xr:uid="{00000000-0005-0000-0000-0000A1300000}"/>
    <cellStyle name="Comma 7 13 3 2 2 2 2" xfId="53810" xr:uid="{00000000-0005-0000-0000-0000A2300000}"/>
    <cellStyle name="Comma 7 13 3 2 2 3" xfId="38662" xr:uid="{00000000-0005-0000-0000-0000A3300000}"/>
    <cellStyle name="Comma 7 13 3 2 3" xfId="21350" xr:uid="{00000000-0005-0000-0000-0000A4300000}"/>
    <cellStyle name="Comma 7 13 3 2 3 2" xfId="47318" xr:uid="{00000000-0005-0000-0000-0000A5300000}"/>
    <cellStyle name="Comma 7 13 3 2 4" xfId="17022" xr:uid="{00000000-0005-0000-0000-0000A6300000}"/>
    <cellStyle name="Comma 7 13 3 2 4 2" xfId="42990" xr:uid="{00000000-0005-0000-0000-0000A7300000}"/>
    <cellStyle name="Comma 7 13 3 2 5" xfId="32170" xr:uid="{00000000-0005-0000-0000-0000A8300000}"/>
    <cellStyle name="Comma 7 13 3 2 6" xfId="58652" xr:uid="{00000000-0005-0000-0000-0000A9300000}"/>
    <cellStyle name="Comma 7 13 3 3" xfId="10530" xr:uid="{00000000-0005-0000-0000-0000AA300000}"/>
    <cellStyle name="Comma 7 13 3 3 2" xfId="25678" xr:uid="{00000000-0005-0000-0000-0000AB300000}"/>
    <cellStyle name="Comma 7 13 3 3 2 2" xfId="51646" xr:uid="{00000000-0005-0000-0000-0000AC300000}"/>
    <cellStyle name="Comma 7 13 3 3 3" xfId="36498" xr:uid="{00000000-0005-0000-0000-0000AD300000}"/>
    <cellStyle name="Comma 7 13 3 4" xfId="8366" xr:uid="{00000000-0005-0000-0000-0000AE300000}"/>
    <cellStyle name="Comma 7 13 3 4 2" xfId="23514" xr:uid="{00000000-0005-0000-0000-0000AF300000}"/>
    <cellStyle name="Comma 7 13 3 4 2 2" xfId="49482" xr:uid="{00000000-0005-0000-0000-0000B0300000}"/>
    <cellStyle name="Comma 7 13 3 4 3" xfId="34334" xr:uid="{00000000-0005-0000-0000-0000B1300000}"/>
    <cellStyle name="Comma 7 13 3 5" xfId="19186" xr:uid="{00000000-0005-0000-0000-0000B2300000}"/>
    <cellStyle name="Comma 7 13 3 5 2" xfId="45154" xr:uid="{00000000-0005-0000-0000-0000B3300000}"/>
    <cellStyle name="Comma 7 13 3 6" xfId="14858" xr:uid="{00000000-0005-0000-0000-0000B4300000}"/>
    <cellStyle name="Comma 7 13 3 6 2" xfId="40826" xr:uid="{00000000-0005-0000-0000-0000B5300000}"/>
    <cellStyle name="Comma 7 13 3 7" xfId="4038" xr:uid="{00000000-0005-0000-0000-0000B6300000}"/>
    <cellStyle name="Comma 7 13 3 8" xfId="30006" xr:uid="{00000000-0005-0000-0000-0000B7300000}"/>
    <cellStyle name="Comma 7 13 3 9" xfId="56488" xr:uid="{00000000-0005-0000-0000-0000B8300000}"/>
    <cellStyle name="Comma 7 13 4" xfId="5120" xr:uid="{00000000-0005-0000-0000-0000B9300000}"/>
    <cellStyle name="Comma 7 13 4 2" xfId="11612" xr:uid="{00000000-0005-0000-0000-0000BA300000}"/>
    <cellStyle name="Comma 7 13 4 2 2" xfId="26760" xr:uid="{00000000-0005-0000-0000-0000BB300000}"/>
    <cellStyle name="Comma 7 13 4 2 2 2" xfId="52728" xr:uid="{00000000-0005-0000-0000-0000BC300000}"/>
    <cellStyle name="Comma 7 13 4 2 3" xfId="37580" xr:uid="{00000000-0005-0000-0000-0000BD300000}"/>
    <cellStyle name="Comma 7 13 4 3" xfId="20268" xr:uid="{00000000-0005-0000-0000-0000BE300000}"/>
    <cellStyle name="Comma 7 13 4 3 2" xfId="46236" xr:uid="{00000000-0005-0000-0000-0000BF300000}"/>
    <cellStyle name="Comma 7 13 4 4" xfId="15940" xr:uid="{00000000-0005-0000-0000-0000C0300000}"/>
    <cellStyle name="Comma 7 13 4 4 2" xfId="41908" xr:uid="{00000000-0005-0000-0000-0000C1300000}"/>
    <cellStyle name="Comma 7 13 4 5" xfId="31088" xr:uid="{00000000-0005-0000-0000-0000C2300000}"/>
    <cellStyle name="Comma 7 13 4 6" xfId="57570" xr:uid="{00000000-0005-0000-0000-0000C3300000}"/>
    <cellStyle name="Comma 7 13 5" xfId="9448" xr:uid="{00000000-0005-0000-0000-0000C4300000}"/>
    <cellStyle name="Comma 7 13 5 2" xfId="24596" xr:uid="{00000000-0005-0000-0000-0000C5300000}"/>
    <cellStyle name="Comma 7 13 5 2 2" xfId="50564" xr:uid="{00000000-0005-0000-0000-0000C6300000}"/>
    <cellStyle name="Comma 7 13 5 3" xfId="35416" xr:uid="{00000000-0005-0000-0000-0000C7300000}"/>
    <cellStyle name="Comma 7 13 6" xfId="7284" xr:uid="{00000000-0005-0000-0000-0000C8300000}"/>
    <cellStyle name="Comma 7 13 6 2" xfId="22432" xr:uid="{00000000-0005-0000-0000-0000C9300000}"/>
    <cellStyle name="Comma 7 13 6 2 2" xfId="48400" xr:uid="{00000000-0005-0000-0000-0000CA300000}"/>
    <cellStyle name="Comma 7 13 6 3" xfId="33252" xr:uid="{00000000-0005-0000-0000-0000CB300000}"/>
    <cellStyle name="Comma 7 13 7" xfId="18104" xr:uid="{00000000-0005-0000-0000-0000CC300000}"/>
    <cellStyle name="Comma 7 13 7 2" xfId="44072" xr:uid="{00000000-0005-0000-0000-0000CD300000}"/>
    <cellStyle name="Comma 7 13 8" xfId="13776" xr:uid="{00000000-0005-0000-0000-0000CE300000}"/>
    <cellStyle name="Comma 7 13 8 2" xfId="39744" xr:uid="{00000000-0005-0000-0000-0000CF300000}"/>
    <cellStyle name="Comma 7 13 9" xfId="2956" xr:uid="{00000000-0005-0000-0000-0000D0300000}"/>
    <cellStyle name="Comma 7 14" xfId="1329" xr:uid="{00000000-0005-0000-0000-0000D1300000}"/>
    <cellStyle name="Comma 7 14 10" xfId="55943" xr:uid="{00000000-0005-0000-0000-0000D2300000}"/>
    <cellStyle name="Comma 7 14 2" xfId="2411" xr:uid="{00000000-0005-0000-0000-0000D3300000}"/>
    <cellStyle name="Comma 7 14 2 2" xfId="6739" xr:uid="{00000000-0005-0000-0000-0000D4300000}"/>
    <cellStyle name="Comma 7 14 2 2 2" xfId="13231" xr:uid="{00000000-0005-0000-0000-0000D5300000}"/>
    <cellStyle name="Comma 7 14 2 2 2 2" xfId="28379" xr:uid="{00000000-0005-0000-0000-0000D6300000}"/>
    <cellStyle name="Comma 7 14 2 2 2 2 2" xfId="54347" xr:uid="{00000000-0005-0000-0000-0000D7300000}"/>
    <cellStyle name="Comma 7 14 2 2 2 3" xfId="39199" xr:uid="{00000000-0005-0000-0000-0000D8300000}"/>
    <cellStyle name="Comma 7 14 2 2 3" xfId="21887" xr:uid="{00000000-0005-0000-0000-0000D9300000}"/>
    <cellStyle name="Comma 7 14 2 2 3 2" xfId="47855" xr:uid="{00000000-0005-0000-0000-0000DA300000}"/>
    <cellStyle name="Comma 7 14 2 2 4" xfId="17559" xr:uid="{00000000-0005-0000-0000-0000DB300000}"/>
    <cellStyle name="Comma 7 14 2 2 4 2" xfId="43527" xr:uid="{00000000-0005-0000-0000-0000DC300000}"/>
    <cellStyle name="Comma 7 14 2 2 5" xfId="32707" xr:uid="{00000000-0005-0000-0000-0000DD300000}"/>
    <cellStyle name="Comma 7 14 2 2 6" xfId="59189" xr:uid="{00000000-0005-0000-0000-0000DE300000}"/>
    <cellStyle name="Comma 7 14 2 3" xfId="11067" xr:uid="{00000000-0005-0000-0000-0000DF300000}"/>
    <cellStyle name="Comma 7 14 2 3 2" xfId="26215" xr:uid="{00000000-0005-0000-0000-0000E0300000}"/>
    <cellStyle name="Comma 7 14 2 3 2 2" xfId="52183" xr:uid="{00000000-0005-0000-0000-0000E1300000}"/>
    <cellStyle name="Comma 7 14 2 3 3" xfId="37035" xr:uid="{00000000-0005-0000-0000-0000E2300000}"/>
    <cellStyle name="Comma 7 14 2 4" xfId="8903" xr:uid="{00000000-0005-0000-0000-0000E3300000}"/>
    <cellStyle name="Comma 7 14 2 4 2" xfId="24051" xr:uid="{00000000-0005-0000-0000-0000E4300000}"/>
    <cellStyle name="Comma 7 14 2 4 2 2" xfId="50019" xr:uid="{00000000-0005-0000-0000-0000E5300000}"/>
    <cellStyle name="Comma 7 14 2 4 3" xfId="34871" xr:uid="{00000000-0005-0000-0000-0000E6300000}"/>
    <cellStyle name="Comma 7 14 2 5" xfId="19723" xr:uid="{00000000-0005-0000-0000-0000E7300000}"/>
    <cellStyle name="Comma 7 14 2 5 2" xfId="45691" xr:uid="{00000000-0005-0000-0000-0000E8300000}"/>
    <cellStyle name="Comma 7 14 2 6" xfId="15395" xr:uid="{00000000-0005-0000-0000-0000E9300000}"/>
    <cellStyle name="Comma 7 14 2 6 2" xfId="41363" xr:uid="{00000000-0005-0000-0000-0000EA300000}"/>
    <cellStyle name="Comma 7 14 2 7" xfId="4575" xr:uid="{00000000-0005-0000-0000-0000EB300000}"/>
    <cellStyle name="Comma 7 14 2 8" xfId="30543" xr:uid="{00000000-0005-0000-0000-0000EC300000}"/>
    <cellStyle name="Comma 7 14 2 9" xfId="57025" xr:uid="{00000000-0005-0000-0000-0000ED300000}"/>
    <cellStyle name="Comma 7 14 3" xfId="5657" xr:uid="{00000000-0005-0000-0000-0000EE300000}"/>
    <cellStyle name="Comma 7 14 3 2" xfId="12149" xr:uid="{00000000-0005-0000-0000-0000EF300000}"/>
    <cellStyle name="Comma 7 14 3 2 2" xfId="27297" xr:uid="{00000000-0005-0000-0000-0000F0300000}"/>
    <cellStyle name="Comma 7 14 3 2 2 2" xfId="53265" xr:uid="{00000000-0005-0000-0000-0000F1300000}"/>
    <cellStyle name="Comma 7 14 3 2 3" xfId="38117" xr:uid="{00000000-0005-0000-0000-0000F2300000}"/>
    <cellStyle name="Comma 7 14 3 3" xfId="20805" xr:uid="{00000000-0005-0000-0000-0000F3300000}"/>
    <cellStyle name="Comma 7 14 3 3 2" xfId="46773" xr:uid="{00000000-0005-0000-0000-0000F4300000}"/>
    <cellStyle name="Comma 7 14 3 4" xfId="16477" xr:uid="{00000000-0005-0000-0000-0000F5300000}"/>
    <cellStyle name="Comma 7 14 3 4 2" xfId="42445" xr:uid="{00000000-0005-0000-0000-0000F6300000}"/>
    <cellStyle name="Comma 7 14 3 5" xfId="31625" xr:uid="{00000000-0005-0000-0000-0000F7300000}"/>
    <cellStyle name="Comma 7 14 3 6" xfId="58107" xr:uid="{00000000-0005-0000-0000-0000F8300000}"/>
    <cellStyle name="Comma 7 14 4" xfId="9985" xr:uid="{00000000-0005-0000-0000-0000F9300000}"/>
    <cellStyle name="Comma 7 14 4 2" xfId="25133" xr:uid="{00000000-0005-0000-0000-0000FA300000}"/>
    <cellStyle name="Comma 7 14 4 2 2" xfId="51101" xr:uid="{00000000-0005-0000-0000-0000FB300000}"/>
    <cellStyle name="Comma 7 14 4 3" xfId="35953" xr:uid="{00000000-0005-0000-0000-0000FC300000}"/>
    <cellStyle name="Comma 7 14 5" xfId="7821" xr:uid="{00000000-0005-0000-0000-0000FD300000}"/>
    <cellStyle name="Comma 7 14 5 2" xfId="22969" xr:uid="{00000000-0005-0000-0000-0000FE300000}"/>
    <cellStyle name="Comma 7 14 5 2 2" xfId="48937" xr:uid="{00000000-0005-0000-0000-0000FF300000}"/>
    <cellStyle name="Comma 7 14 5 3" xfId="33789" xr:uid="{00000000-0005-0000-0000-000000310000}"/>
    <cellStyle name="Comma 7 14 6" xfId="18641" xr:uid="{00000000-0005-0000-0000-000001310000}"/>
    <cellStyle name="Comma 7 14 6 2" xfId="44609" xr:uid="{00000000-0005-0000-0000-000002310000}"/>
    <cellStyle name="Comma 7 14 7" xfId="14313" xr:uid="{00000000-0005-0000-0000-000003310000}"/>
    <cellStyle name="Comma 7 14 7 2" xfId="40281" xr:uid="{00000000-0005-0000-0000-000004310000}"/>
    <cellStyle name="Comma 7 14 8" xfId="3493" xr:uid="{00000000-0005-0000-0000-000005310000}"/>
    <cellStyle name="Comma 7 14 9" xfId="29461" xr:uid="{00000000-0005-0000-0000-000006310000}"/>
    <cellStyle name="Comma 7 15" xfId="1870" xr:uid="{00000000-0005-0000-0000-000007310000}"/>
    <cellStyle name="Comma 7 15 2" xfId="6198" xr:uid="{00000000-0005-0000-0000-000008310000}"/>
    <cellStyle name="Comma 7 15 2 2" xfId="12690" xr:uid="{00000000-0005-0000-0000-000009310000}"/>
    <cellStyle name="Comma 7 15 2 2 2" xfId="27838" xr:uid="{00000000-0005-0000-0000-00000A310000}"/>
    <cellStyle name="Comma 7 15 2 2 2 2" xfId="53806" xr:uid="{00000000-0005-0000-0000-00000B310000}"/>
    <cellStyle name="Comma 7 15 2 2 3" xfId="38658" xr:uid="{00000000-0005-0000-0000-00000C310000}"/>
    <cellStyle name="Comma 7 15 2 3" xfId="21346" xr:uid="{00000000-0005-0000-0000-00000D310000}"/>
    <cellStyle name="Comma 7 15 2 3 2" xfId="47314" xr:uid="{00000000-0005-0000-0000-00000E310000}"/>
    <cellStyle name="Comma 7 15 2 4" xfId="17018" xr:uid="{00000000-0005-0000-0000-00000F310000}"/>
    <cellStyle name="Comma 7 15 2 4 2" xfId="42986" xr:uid="{00000000-0005-0000-0000-000010310000}"/>
    <cellStyle name="Comma 7 15 2 5" xfId="32166" xr:uid="{00000000-0005-0000-0000-000011310000}"/>
    <cellStyle name="Comma 7 15 2 6" xfId="58648" xr:uid="{00000000-0005-0000-0000-000012310000}"/>
    <cellStyle name="Comma 7 15 3" xfId="10526" xr:uid="{00000000-0005-0000-0000-000013310000}"/>
    <cellStyle name="Comma 7 15 3 2" xfId="25674" xr:uid="{00000000-0005-0000-0000-000014310000}"/>
    <cellStyle name="Comma 7 15 3 2 2" xfId="51642" xr:uid="{00000000-0005-0000-0000-000015310000}"/>
    <cellStyle name="Comma 7 15 3 3" xfId="36494" xr:uid="{00000000-0005-0000-0000-000016310000}"/>
    <cellStyle name="Comma 7 15 4" xfId="8362" xr:uid="{00000000-0005-0000-0000-000017310000}"/>
    <cellStyle name="Comma 7 15 4 2" xfId="23510" xr:uid="{00000000-0005-0000-0000-000018310000}"/>
    <cellStyle name="Comma 7 15 4 2 2" xfId="49478" xr:uid="{00000000-0005-0000-0000-000019310000}"/>
    <cellStyle name="Comma 7 15 4 3" xfId="34330" xr:uid="{00000000-0005-0000-0000-00001A310000}"/>
    <cellStyle name="Comma 7 15 5" xfId="19182" xr:uid="{00000000-0005-0000-0000-00001B310000}"/>
    <cellStyle name="Comma 7 15 5 2" xfId="45150" xr:uid="{00000000-0005-0000-0000-00001C310000}"/>
    <cellStyle name="Comma 7 15 6" xfId="14854" xr:uid="{00000000-0005-0000-0000-00001D310000}"/>
    <cellStyle name="Comma 7 15 6 2" xfId="40822" xr:uid="{00000000-0005-0000-0000-00001E310000}"/>
    <cellStyle name="Comma 7 15 7" xfId="4034" xr:uid="{00000000-0005-0000-0000-00001F310000}"/>
    <cellStyle name="Comma 7 15 8" xfId="30002" xr:uid="{00000000-0005-0000-0000-000020310000}"/>
    <cellStyle name="Comma 7 15 9" xfId="56484" xr:uid="{00000000-0005-0000-0000-000021310000}"/>
    <cellStyle name="Comma 7 16" xfId="5116" xr:uid="{00000000-0005-0000-0000-000022310000}"/>
    <cellStyle name="Comma 7 16 2" xfId="11608" xr:uid="{00000000-0005-0000-0000-000023310000}"/>
    <cellStyle name="Comma 7 16 2 2" xfId="26756" xr:uid="{00000000-0005-0000-0000-000024310000}"/>
    <cellStyle name="Comma 7 16 2 2 2" xfId="52724" xr:uid="{00000000-0005-0000-0000-000025310000}"/>
    <cellStyle name="Comma 7 16 2 3" xfId="37576" xr:uid="{00000000-0005-0000-0000-000026310000}"/>
    <cellStyle name="Comma 7 16 3" xfId="20264" xr:uid="{00000000-0005-0000-0000-000027310000}"/>
    <cellStyle name="Comma 7 16 3 2" xfId="46232" xr:uid="{00000000-0005-0000-0000-000028310000}"/>
    <cellStyle name="Comma 7 16 4" xfId="15936" xr:uid="{00000000-0005-0000-0000-000029310000}"/>
    <cellStyle name="Comma 7 16 4 2" xfId="41904" xr:uid="{00000000-0005-0000-0000-00002A310000}"/>
    <cellStyle name="Comma 7 16 5" xfId="31084" xr:uid="{00000000-0005-0000-0000-00002B310000}"/>
    <cellStyle name="Comma 7 16 6" xfId="57566" xr:uid="{00000000-0005-0000-0000-00002C310000}"/>
    <cellStyle name="Comma 7 17" xfId="9444" xr:uid="{00000000-0005-0000-0000-00002D310000}"/>
    <cellStyle name="Comma 7 17 2" xfId="24592" xr:uid="{00000000-0005-0000-0000-00002E310000}"/>
    <cellStyle name="Comma 7 17 2 2" xfId="50560" xr:uid="{00000000-0005-0000-0000-00002F310000}"/>
    <cellStyle name="Comma 7 17 3" xfId="35412" xr:uid="{00000000-0005-0000-0000-000030310000}"/>
    <cellStyle name="Comma 7 18" xfId="7280" xr:uid="{00000000-0005-0000-0000-000031310000}"/>
    <cellStyle name="Comma 7 18 2" xfId="22428" xr:uid="{00000000-0005-0000-0000-000032310000}"/>
    <cellStyle name="Comma 7 18 2 2" xfId="48396" xr:uid="{00000000-0005-0000-0000-000033310000}"/>
    <cellStyle name="Comma 7 18 3" xfId="33248" xr:uid="{00000000-0005-0000-0000-000034310000}"/>
    <cellStyle name="Comma 7 19" xfId="18100" xr:uid="{00000000-0005-0000-0000-000035310000}"/>
    <cellStyle name="Comma 7 19 2" xfId="44068" xr:uid="{00000000-0005-0000-0000-000036310000}"/>
    <cellStyle name="Comma 7 2" xfId="211" xr:uid="{00000000-0005-0000-0000-000037310000}"/>
    <cellStyle name="Comma 7 2 10" xfId="2957" xr:uid="{00000000-0005-0000-0000-000038310000}"/>
    <cellStyle name="Comma 7 2 11" xfId="28925" xr:uid="{00000000-0005-0000-0000-000039310000}"/>
    <cellStyle name="Comma 7 2 12" xfId="54887" xr:uid="{00000000-0005-0000-0000-00003A310000}"/>
    <cellStyle name="Comma 7 2 13" xfId="55407" xr:uid="{00000000-0005-0000-0000-00003B310000}"/>
    <cellStyle name="Comma 7 2 14" xfId="729" xr:uid="{00000000-0005-0000-0000-00003C310000}"/>
    <cellStyle name="Comma 7 2 2" xfId="212" xr:uid="{00000000-0005-0000-0000-00003D310000}"/>
    <cellStyle name="Comma 7 2 2 10" xfId="28926" xr:uid="{00000000-0005-0000-0000-00003E310000}"/>
    <cellStyle name="Comma 7 2 2 11" xfId="54888" xr:uid="{00000000-0005-0000-0000-00003F310000}"/>
    <cellStyle name="Comma 7 2 2 12" xfId="55408" xr:uid="{00000000-0005-0000-0000-000040310000}"/>
    <cellStyle name="Comma 7 2 2 13" xfId="1197" xr:uid="{00000000-0005-0000-0000-000041310000}"/>
    <cellStyle name="Comma 7 2 2 2" xfId="1335" xr:uid="{00000000-0005-0000-0000-000042310000}"/>
    <cellStyle name="Comma 7 2 2 2 10" xfId="55949" xr:uid="{00000000-0005-0000-0000-000043310000}"/>
    <cellStyle name="Comma 7 2 2 2 2" xfId="2417" xr:uid="{00000000-0005-0000-0000-000044310000}"/>
    <cellStyle name="Comma 7 2 2 2 2 2" xfId="6745" xr:uid="{00000000-0005-0000-0000-000045310000}"/>
    <cellStyle name="Comma 7 2 2 2 2 2 2" xfId="13237" xr:uid="{00000000-0005-0000-0000-000046310000}"/>
    <cellStyle name="Comma 7 2 2 2 2 2 2 2" xfId="28385" xr:uid="{00000000-0005-0000-0000-000047310000}"/>
    <cellStyle name="Comma 7 2 2 2 2 2 2 2 2" xfId="54353" xr:uid="{00000000-0005-0000-0000-000048310000}"/>
    <cellStyle name="Comma 7 2 2 2 2 2 2 3" xfId="39205" xr:uid="{00000000-0005-0000-0000-000049310000}"/>
    <cellStyle name="Comma 7 2 2 2 2 2 3" xfId="21893" xr:uid="{00000000-0005-0000-0000-00004A310000}"/>
    <cellStyle name="Comma 7 2 2 2 2 2 3 2" xfId="47861" xr:uid="{00000000-0005-0000-0000-00004B310000}"/>
    <cellStyle name="Comma 7 2 2 2 2 2 4" xfId="17565" xr:uid="{00000000-0005-0000-0000-00004C310000}"/>
    <cellStyle name="Comma 7 2 2 2 2 2 4 2" xfId="43533" xr:uid="{00000000-0005-0000-0000-00004D310000}"/>
    <cellStyle name="Comma 7 2 2 2 2 2 5" xfId="32713" xr:uid="{00000000-0005-0000-0000-00004E310000}"/>
    <cellStyle name="Comma 7 2 2 2 2 2 6" xfId="59195" xr:uid="{00000000-0005-0000-0000-00004F310000}"/>
    <cellStyle name="Comma 7 2 2 2 2 3" xfId="11073" xr:uid="{00000000-0005-0000-0000-000050310000}"/>
    <cellStyle name="Comma 7 2 2 2 2 3 2" xfId="26221" xr:uid="{00000000-0005-0000-0000-000051310000}"/>
    <cellStyle name="Comma 7 2 2 2 2 3 2 2" xfId="52189" xr:uid="{00000000-0005-0000-0000-000052310000}"/>
    <cellStyle name="Comma 7 2 2 2 2 3 3" xfId="37041" xr:uid="{00000000-0005-0000-0000-000053310000}"/>
    <cellStyle name="Comma 7 2 2 2 2 4" xfId="8909" xr:uid="{00000000-0005-0000-0000-000054310000}"/>
    <cellStyle name="Comma 7 2 2 2 2 4 2" xfId="24057" xr:uid="{00000000-0005-0000-0000-000055310000}"/>
    <cellStyle name="Comma 7 2 2 2 2 4 2 2" xfId="50025" xr:uid="{00000000-0005-0000-0000-000056310000}"/>
    <cellStyle name="Comma 7 2 2 2 2 4 3" xfId="34877" xr:uid="{00000000-0005-0000-0000-000057310000}"/>
    <cellStyle name="Comma 7 2 2 2 2 5" xfId="19729" xr:uid="{00000000-0005-0000-0000-000058310000}"/>
    <cellStyle name="Comma 7 2 2 2 2 5 2" xfId="45697" xr:uid="{00000000-0005-0000-0000-000059310000}"/>
    <cellStyle name="Comma 7 2 2 2 2 6" xfId="15401" xr:uid="{00000000-0005-0000-0000-00005A310000}"/>
    <cellStyle name="Comma 7 2 2 2 2 6 2" xfId="41369" xr:uid="{00000000-0005-0000-0000-00005B310000}"/>
    <cellStyle name="Comma 7 2 2 2 2 7" xfId="4581" xr:uid="{00000000-0005-0000-0000-00005C310000}"/>
    <cellStyle name="Comma 7 2 2 2 2 8" xfId="30549" xr:uid="{00000000-0005-0000-0000-00005D310000}"/>
    <cellStyle name="Comma 7 2 2 2 2 9" xfId="57031" xr:uid="{00000000-0005-0000-0000-00005E310000}"/>
    <cellStyle name="Comma 7 2 2 2 3" xfId="5663" xr:uid="{00000000-0005-0000-0000-00005F310000}"/>
    <cellStyle name="Comma 7 2 2 2 3 2" xfId="12155" xr:uid="{00000000-0005-0000-0000-000060310000}"/>
    <cellStyle name="Comma 7 2 2 2 3 2 2" xfId="27303" xr:uid="{00000000-0005-0000-0000-000061310000}"/>
    <cellStyle name="Comma 7 2 2 2 3 2 2 2" xfId="53271" xr:uid="{00000000-0005-0000-0000-000062310000}"/>
    <cellStyle name="Comma 7 2 2 2 3 2 3" xfId="38123" xr:uid="{00000000-0005-0000-0000-000063310000}"/>
    <cellStyle name="Comma 7 2 2 2 3 3" xfId="20811" xr:uid="{00000000-0005-0000-0000-000064310000}"/>
    <cellStyle name="Comma 7 2 2 2 3 3 2" xfId="46779" xr:uid="{00000000-0005-0000-0000-000065310000}"/>
    <cellStyle name="Comma 7 2 2 2 3 4" xfId="16483" xr:uid="{00000000-0005-0000-0000-000066310000}"/>
    <cellStyle name="Comma 7 2 2 2 3 4 2" xfId="42451" xr:uid="{00000000-0005-0000-0000-000067310000}"/>
    <cellStyle name="Comma 7 2 2 2 3 5" xfId="31631" xr:uid="{00000000-0005-0000-0000-000068310000}"/>
    <cellStyle name="Comma 7 2 2 2 3 6" xfId="58113" xr:uid="{00000000-0005-0000-0000-000069310000}"/>
    <cellStyle name="Comma 7 2 2 2 4" xfId="9991" xr:uid="{00000000-0005-0000-0000-00006A310000}"/>
    <cellStyle name="Comma 7 2 2 2 4 2" xfId="25139" xr:uid="{00000000-0005-0000-0000-00006B310000}"/>
    <cellStyle name="Comma 7 2 2 2 4 2 2" xfId="51107" xr:uid="{00000000-0005-0000-0000-00006C310000}"/>
    <cellStyle name="Comma 7 2 2 2 4 3" xfId="35959" xr:uid="{00000000-0005-0000-0000-00006D310000}"/>
    <cellStyle name="Comma 7 2 2 2 5" xfId="7827" xr:uid="{00000000-0005-0000-0000-00006E310000}"/>
    <cellStyle name="Comma 7 2 2 2 5 2" xfId="22975" xr:uid="{00000000-0005-0000-0000-00006F310000}"/>
    <cellStyle name="Comma 7 2 2 2 5 2 2" xfId="48943" xr:uid="{00000000-0005-0000-0000-000070310000}"/>
    <cellStyle name="Comma 7 2 2 2 5 3" xfId="33795" xr:uid="{00000000-0005-0000-0000-000071310000}"/>
    <cellStyle name="Comma 7 2 2 2 6" xfId="18647" xr:uid="{00000000-0005-0000-0000-000072310000}"/>
    <cellStyle name="Comma 7 2 2 2 6 2" xfId="44615" xr:uid="{00000000-0005-0000-0000-000073310000}"/>
    <cellStyle name="Comma 7 2 2 2 7" xfId="14319" xr:uid="{00000000-0005-0000-0000-000074310000}"/>
    <cellStyle name="Comma 7 2 2 2 7 2" xfId="40287" xr:uid="{00000000-0005-0000-0000-000075310000}"/>
    <cellStyle name="Comma 7 2 2 2 8" xfId="3499" xr:uid="{00000000-0005-0000-0000-000076310000}"/>
    <cellStyle name="Comma 7 2 2 2 9" xfId="29467" xr:uid="{00000000-0005-0000-0000-000077310000}"/>
    <cellStyle name="Comma 7 2 2 3" xfId="1876" xr:uid="{00000000-0005-0000-0000-000078310000}"/>
    <cellStyle name="Comma 7 2 2 3 2" xfId="6204" xr:uid="{00000000-0005-0000-0000-000079310000}"/>
    <cellStyle name="Comma 7 2 2 3 2 2" xfId="12696" xr:uid="{00000000-0005-0000-0000-00007A310000}"/>
    <cellStyle name="Comma 7 2 2 3 2 2 2" xfId="27844" xr:uid="{00000000-0005-0000-0000-00007B310000}"/>
    <cellStyle name="Comma 7 2 2 3 2 2 2 2" xfId="53812" xr:uid="{00000000-0005-0000-0000-00007C310000}"/>
    <cellStyle name="Comma 7 2 2 3 2 2 3" xfId="38664" xr:uid="{00000000-0005-0000-0000-00007D310000}"/>
    <cellStyle name="Comma 7 2 2 3 2 3" xfId="21352" xr:uid="{00000000-0005-0000-0000-00007E310000}"/>
    <cellStyle name="Comma 7 2 2 3 2 3 2" xfId="47320" xr:uid="{00000000-0005-0000-0000-00007F310000}"/>
    <cellStyle name="Comma 7 2 2 3 2 4" xfId="17024" xr:uid="{00000000-0005-0000-0000-000080310000}"/>
    <cellStyle name="Comma 7 2 2 3 2 4 2" xfId="42992" xr:uid="{00000000-0005-0000-0000-000081310000}"/>
    <cellStyle name="Comma 7 2 2 3 2 5" xfId="32172" xr:uid="{00000000-0005-0000-0000-000082310000}"/>
    <cellStyle name="Comma 7 2 2 3 2 6" xfId="58654" xr:uid="{00000000-0005-0000-0000-000083310000}"/>
    <cellStyle name="Comma 7 2 2 3 3" xfId="10532" xr:uid="{00000000-0005-0000-0000-000084310000}"/>
    <cellStyle name="Comma 7 2 2 3 3 2" xfId="25680" xr:uid="{00000000-0005-0000-0000-000085310000}"/>
    <cellStyle name="Comma 7 2 2 3 3 2 2" xfId="51648" xr:uid="{00000000-0005-0000-0000-000086310000}"/>
    <cellStyle name="Comma 7 2 2 3 3 3" xfId="36500" xr:uid="{00000000-0005-0000-0000-000087310000}"/>
    <cellStyle name="Comma 7 2 2 3 4" xfId="8368" xr:uid="{00000000-0005-0000-0000-000088310000}"/>
    <cellStyle name="Comma 7 2 2 3 4 2" xfId="23516" xr:uid="{00000000-0005-0000-0000-000089310000}"/>
    <cellStyle name="Comma 7 2 2 3 4 2 2" xfId="49484" xr:uid="{00000000-0005-0000-0000-00008A310000}"/>
    <cellStyle name="Comma 7 2 2 3 4 3" xfId="34336" xr:uid="{00000000-0005-0000-0000-00008B310000}"/>
    <cellStyle name="Comma 7 2 2 3 5" xfId="19188" xr:uid="{00000000-0005-0000-0000-00008C310000}"/>
    <cellStyle name="Comma 7 2 2 3 5 2" xfId="45156" xr:uid="{00000000-0005-0000-0000-00008D310000}"/>
    <cellStyle name="Comma 7 2 2 3 6" xfId="14860" xr:uid="{00000000-0005-0000-0000-00008E310000}"/>
    <cellStyle name="Comma 7 2 2 3 6 2" xfId="40828" xr:uid="{00000000-0005-0000-0000-00008F310000}"/>
    <cellStyle name="Comma 7 2 2 3 7" xfId="4040" xr:uid="{00000000-0005-0000-0000-000090310000}"/>
    <cellStyle name="Comma 7 2 2 3 8" xfId="30008" xr:uid="{00000000-0005-0000-0000-000091310000}"/>
    <cellStyle name="Comma 7 2 2 3 9" xfId="56490" xr:uid="{00000000-0005-0000-0000-000092310000}"/>
    <cellStyle name="Comma 7 2 2 4" xfId="5122" xr:uid="{00000000-0005-0000-0000-000093310000}"/>
    <cellStyle name="Comma 7 2 2 4 2" xfId="11614" xr:uid="{00000000-0005-0000-0000-000094310000}"/>
    <cellStyle name="Comma 7 2 2 4 2 2" xfId="26762" xr:uid="{00000000-0005-0000-0000-000095310000}"/>
    <cellStyle name="Comma 7 2 2 4 2 2 2" xfId="52730" xr:uid="{00000000-0005-0000-0000-000096310000}"/>
    <cellStyle name="Comma 7 2 2 4 2 3" xfId="37582" xr:uid="{00000000-0005-0000-0000-000097310000}"/>
    <cellStyle name="Comma 7 2 2 4 3" xfId="20270" xr:uid="{00000000-0005-0000-0000-000098310000}"/>
    <cellStyle name="Comma 7 2 2 4 3 2" xfId="46238" xr:uid="{00000000-0005-0000-0000-000099310000}"/>
    <cellStyle name="Comma 7 2 2 4 4" xfId="15942" xr:uid="{00000000-0005-0000-0000-00009A310000}"/>
    <cellStyle name="Comma 7 2 2 4 4 2" xfId="41910" xr:uid="{00000000-0005-0000-0000-00009B310000}"/>
    <cellStyle name="Comma 7 2 2 4 5" xfId="31090" xr:uid="{00000000-0005-0000-0000-00009C310000}"/>
    <cellStyle name="Comma 7 2 2 4 6" xfId="57572" xr:uid="{00000000-0005-0000-0000-00009D310000}"/>
    <cellStyle name="Comma 7 2 2 5" xfId="9450" xr:uid="{00000000-0005-0000-0000-00009E310000}"/>
    <cellStyle name="Comma 7 2 2 5 2" xfId="24598" xr:uid="{00000000-0005-0000-0000-00009F310000}"/>
    <cellStyle name="Comma 7 2 2 5 2 2" xfId="50566" xr:uid="{00000000-0005-0000-0000-0000A0310000}"/>
    <cellStyle name="Comma 7 2 2 5 3" xfId="35418" xr:uid="{00000000-0005-0000-0000-0000A1310000}"/>
    <cellStyle name="Comma 7 2 2 6" xfId="7286" xr:uid="{00000000-0005-0000-0000-0000A2310000}"/>
    <cellStyle name="Comma 7 2 2 6 2" xfId="22434" xr:uid="{00000000-0005-0000-0000-0000A3310000}"/>
    <cellStyle name="Comma 7 2 2 6 2 2" xfId="48402" xr:uid="{00000000-0005-0000-0000-0000A4310000}"/>
    <cellStyle name="Comma 7 2 2 6 3" xfId="33254" xr:uid="{00000000-0005-0000-0000-0000A5310000}"/>
    <cellStyle name="Comma 7 2 2 7" xfId="18106" xr:uid="{00000000-0005-0000-0000-0000A6310000}"/>
    <cellStyle name="Comma 7 2 2 7 2" xfId="44074" xr:uid="{00000000-0005-0000-0000-0000A7310000}"/>
    <cellStyle name="Comma 7 2 2 8" xfId="13778" xr:uid="{00000000-0005-0000-0000-0000A8310000}"/>
    <cellStyle name="Comma 7 2 2 8 2" xfId="39746" xr:uid="{00000000-0005-0000-0000-0000A9310000}"/>
    <cellStyle name="Comma 7 2 2 9" xfId="2958" xr:uid="{00000000-0005-0000-0000-0000AA310000}"/>
    <cellStyle name="Comma 7 2 3" xfId="1334" xr:uid="{00000000-0005-0000-0000-0000AB310000}"/>
    <cellStyle name="Comma 7 2 3 10" xfId="55948" xr:uid="{00000000-0005-0000-0000-0000AC310000}"/>
    <cellStyle name="Comma 7 2 3 2" xfId="2416" xr:uid="{00000000-0005-0000-0000-0000AD310000}"/>
    <cellStyle name="Comma 7 2 3 2 2" xfId="6744" xr:uid="{00000000-0005-0000-0000-0000AE310000}"/>
    <cellStyle name="Comma 7 2 3 2 2 2" xfId="13236" xr:uid="{00000000-0005-0000-0000-0000AF310000}"/>
    <cellStyle name="Comma 7 2 3 2 2 2 2" xfId="28384" xr:uid="{00000000-0005-0000-0000-0000B0310000}"/>
    <cellStyle name="Comma 7 2 3 2 2 2 2 2" xfId="54352" xr:uid="{00000000-0005-0000-0000-0000B1310000}"/>
    <cellStyle name="Comma 7 2 3 2 2 2 3" xfId="39204" xr:uid="{00000000-0005-0000-0000-0000B2310000}"/>
    <cellStyle name="Comma 7 2 3 2 2 3" xfId="21892" xr:uid="{00000000-0005-0000-0000-0000B3310000}"/>
    <cellStyle name="Comma 7 2 3 2 2 3 2" xfId="47860" xr:uid="{00000000-0005-0000-0000-0000B4310000}"/>
    <cellStyle name="Comma 7 2 3 2 2 4" xfId="17564" xr:uid="{00000000-0005-0000-0000-0000B5310000}"/>
    <cellStyle name="Comma 7 2 3 2 2 4 2" xfId="43532" xr:uid="{00000000-0005-0000-0000-0000B6310000}"/>
    <cellStyle name="Comma 7 2 3 2 2 5" xfId="32712" xr:uid="{00000000-0005-0000-0000-0000B7310000}"/>
    <cellStyle name="Comma 7 2 3 2 2 6" xfId="59194" xr:uid="{00000000-0005-0000-0000-0000B8310000}"/>
    <cellStyle name="Comma 7 2 3 2 3" xfId="11072" xr:uid="{00000000-0005-0000-0000-0000B9310000}"/>
    <cellStyle name="Comma 7 2 3 2 3 2" xfId="26220" xr:uid="{00000000-0005-0000-0000-0000BA310000}"/>
    <cellStyle name="Comma 7 2 3 2 3 2 2" xfId="52188" xr:uid="{00000000-0005-0000-0000-0000BB310000}"/>
    <cellStyle name="Comma 7 2 3 2 3 3" xfId="37040" xr:uid="{00000000-0005-0000-0000-0000BC310000}"/>
    <cellStyle name="Comma 7 2 3 2 4" xfId="8908" xr:uid="{00000000-0005-0000-0000-0000BD310000}"/>
    <cellStyle name="Comma 7 2 3 2 4 2" xfId="24056" xr:uid="{00000000-0005-0000-0000-0000BE310000}"/>
    <cellStyle name="Comma 7 2 3 2 4 2 2" xfId="50024" xr:uid="{00000000-0005-0000-0000-0000BF310000}"/>
    <cellStyle name="Comma 7 2 3 2 4 3" xfId="34876" xr:uid="{00000000-0005-0000-0000-0000C0310000}"/>
    <cellStyle name="Comma 7 2 3 2 5" xfId="19728" xr:uid="{00000000-0005-0000-0000-0000C1310000}"/>
    <cellStyle name="Comma 7 2 3 2 5 2" xfId="45696" xr:uid="{00000000-0005-0000-0000-0000C2310000}"/>
    <cellStyle name="Comma 7 2 3 2 6" xfId="15400" xr:uid="{00000000-0005-0000-0000-0000C3310000}"/>
    <cellStyle name="Comma 7 2 3 2 6 2" xfId="41368" xr:uid="{00000000-0005-0000-0000-0000C4310000}"/>
    <cellStyle name="Comma 7 2 3 2 7" xfId="4580" xr:uid="{00000000-0005-0000-0000-0000C5310000}"/>
    <cellStyle name="Comma 7 2 3 2 8" xfId="30548" xr:uid="{00000000-0005-0000-0000-0000C6310000}"/>
    <cellStyle name="Comma 7 2 3 2 9" xfId="57030" xr:uid="{00000000-0005-0000-0000-0000C7310000}"/>
    <cellStyle name="Comma 7 2 3 3" xfId="5662" xr:uid="{00000000-0005-0000-0000-0000C8310000}"/>
    <cellStyle name="Comma 7 2 3 3 2" xfId="12154" xr:uid="{00000000-0005-0000-0000-0000C9310000}"/>
    <cellStyle name="Comma 7 2 3 3 2 2" xfId="27302" xr:uid="{00000000-0005-0000-0000-0000CA310000}"/>
    <cellStyle name="Comma 7 2 3 3 2 2 2" xfId="53270" xr:uid="{00000000-0005-0000-0000-0000CB310000}"/>
    <cellStyle name="Comma 7 2 3 3 2 3" xfId="38122" xr:uid="{00000000-0005-0000-0000-0000CC310000}"/>
    <cellStyle name="Comma 7 2 3 3 3" xfId="20810" xr:uid="{00000000-0005-0000-0000-0000CD310000}"/>
    <cellStyle name="Comma 7 2 3 3 3 2" xfId="46778" xr:uid="{00000000-0005-0000-0000-0000CE310000}"/>
    <cellStyle name="Comma 7 2 3 3 4" xfId="16482" xr:uid="{00000000-0005-0000-0000-0000CF310000}"/>
    <cellStyle name="Comma 7 2 3 3 4 2" xfId="42450" xr:uid="{00000000-0005-0000-0000-0000D0310000}"/>
    <cellStyle name="Comma 7 2 3 3 5" xfId="31630" xr:uid="{00000000-0005-0000-0000-0000D1310000}"/>
    <cellStyle name="Comma 7 2 3 3 6" xfId="58112" xr:uid="{00000000-0005-0000-0000-0000D2310000}"/>
    <cellStyle name="Comma 7 2 3 4" xfId="9990" xr:uid="{00000000-0005-0000-0000-0000D3310000}"/>
    <cellStyle name="Comma 7 2 3 4 2" xfId="25138" xr:uid="{00000000-0005-0000-0000-0000D4310000}"/>
    <cellStyle name="Comma 7 2 3 4 2 2" xfId="51106" xr:uid="{00000000-0005-0000-0000-0000D5310000}"/>
    <cellStyle name="Comma 7 2 3 4 3" xfId="35958" xr:uid="{00000000-0005-0000-0000-0000D6310000}"/>
    <cellStyle name="Comma 7 2 3 5" xfId="7826" xr:uid="{00000000-0005-0000-0000-0000D7310000}"/>
    <cellStyle name="Comma 7 2 3 5 2" xfId="22974" xr:uid="{00000000-0005-0000-0000-0000D8310000}"/>
    <cellStyle name="Comma 7 2 3 5 2 2" xfId="48942" xr:uid="{00000000-0005-0000-0000-0000D9310000}"/>
    <cellStyle name="Comma 7 2 3 5 3" xfId="33794" xr:uid="{00000000-0005-0000-0000-0000DA310000}"/>
    <cellStyle name="Comma 7 2 3 6" xfId="18646" xr:uid="{00000000-0005-0000-0000-0000DB310000}"/>
    <cellStyle name="Comma 7 2 3 6 2" xfId="44614" xr:uid="{00000000-0005-0000-0000-0000DC310000}"/>
    <cellStyle name="Comma 7 2 3 7" xfId="14318" xr:uid="{00000000-0005-0000-0000-0000DD310000}"/>
    <cellStyle name="Comma 7 2 3 7 2" xfId="40286" xr:uid="{00000000-0005-0000-0000-0000DE310000}"/>
    <cellStyle name="Comma 7 2 3 8" xfId="3498" xr:uid="{00000000-0005-0000-0000-0000DF310000}"/>
    <cellStyle name="Comma 7 2 3 9" xfId="29466" xr:uid="{00000000-0005-0000-0000-0000E0310000}"/>
    <cellStyle name="Comma 7 2 4" xfId="1875" xr:uid="{00000000-0005-0000-0000-0000E1310000}"/>
    <cellStyle name="Comma 7 2 4 2" xfId="6203" xr:uid="{00000000-0005-0000-0000-0000E2310000}"/>
    <cellStyle name="Comma 7 2 4 2 2" xfId="12695" xr:uid="{00000000-0005-0000-0000-0000E3310000}"/>
    <cellStyle name="Comma 7 2 4 2 2 2" xfId="27843" xr:uid="{00000000-0005-0000-0000-0000E4310000}"/>
    <cellStyle name="Comma 7 2 4 2 2 2 2" xfId="53811" xr:uid="{00000000-0005-0000-0000-0000E5310000}"/>
    <cellStyle name="Comma 7 2 4 2 2 3" xfId="38663" xr:uid="{00000000-0005-0000-0000-0000E6310000}"/>
    <cellStyle name="Comma 7 2 4 2 3" xfId="21351" xr:uid="{00000000-0005-0000-0000-0000E7310000}"/>
    <cellStyle name="Comma 7 2 4 2 3 2" xfId="47319" xr:uid="{00000000-0005-0000-0000-0000E8310000}"/>
    <cellStyle name="Comma 7 2 4 2 4" xfId="17023" xr:uid="{00000000-0005-0000-0000-0000E9310000}"/>
    <cellStyle name="Comma 7 2 4 2 4 2" xfId="42991" xr:uid="{00000000-0005-0000-0000-0000EA310000}"/>
    <cellStyle name="Comma 7 2 4 2 5" xfId="32171" xr:uid="{00000000-0005-0000-0000-0000EB310000}"/>
    <cellStyle name="Comma 7 2 4 2 6" xfId="58653" xr:uid="{00000000-0005-0000-0000-0000EC310000}"/>
    <cellStyle name="Comma 7 2 4 3" xfId="10531" xr:uid="{00000000-0005-0000-0000-0000ED310000}"/>
    <cellStyle name="Comma 7 2 4 3 2" xfId="25679" xr:uid="{00000000-0005-0000-0000-0000EE310000}"/>
    <cellStyle name="Comma 7 2 4 3 2 2" xfId="51647" xr:uid="{00000000-0005-0000-0000-0000EF310000}"/>
    <cellStyle name="Comma 7 2 4 3 3" xfId="36499" xr:uid="{00000000-0005-0000-0000-0000F0310000}"/>
    <cellStyle name="Comma 7 2 4 4" xfId="8367" xr:uid="{00000000-0005-0000-0000-0000F1310000}"/>
    <cellStyle name="Comma 7 2 4 4 2" xfId="23515" xr:uid="{00000000-0005-0000-0000-0000F2310000}"/>
    <cellStyle name="Comma 7 2 4 4 2 2" xfId="49483" xr:uid="{00000000-0005-0000-0000-0000F3310000}"/>
    <cellStyle name="Comma 7 2 4 4 3" xfId="34335" xr:uid="{00000000-0005-0000-0000-0000F4310000}"/>
    <cellStyle name="Comma 7 2 4 5" xfId="19187" xr:uid="{00000000-0005-0000-0000-0000F5310000}"/>
    <cellStyle name="Comma 7 2 4 5 2" xfId="45155" xr:uid="{00000000-0005-0000-0000-0000F6310000}"/>
    <cellStyle name="Comma 7 2 4 6" xfId="14859" xr:uid="{00000000-0005-0000-0000-0000F7310000}"/>
    <cellStyle name="Comma 7 2 4 6 2" xfId="40827" xr:uid="{00000000-0005-0000-0000-0000F8310000}"/>
    <cellStyle name="Comma 7 2 4 7" xfId="4039" xr:uid="{00000000-0005-0000-0000-0000F9310000}"/>
    <cellStyle name="Comma 7 2 4 8" xfId="30007" xr:uid="{00000000-0005-0000-0000-0000FA310000}"/>
    <cellStyle name="Comma 7 2 4 9" xfId="56489" xr:uid="{00000000-0005-0000-0000-0000FB310000}"/>
    <cellStyle name="Comma 7 2 5" xfId="5121" xr:uid="{00000000-0005-0000-0000-0000FC310000}"/>
    <cellStyle name="Comma 7 2 5 2" xfId="11613" xr:uid="{00000000-0005-0000-0000-0000FD310000}"/>
    <cellStyle name="Comma 7 2 5 2 2" xfId="26761" xr:uid="{00000000-0005-0000-0000-0000FE310000}"/>
    <cellStyle name="Comma 7 2 5 2 2 2" xfId="52729" xr:uid="{00000000-0005-0000-0000-0000FF310000}"/>
    <cellStyle name="Comma 7 2 5 2 3" xfId="37581" xr:uid="{00000000-0005-0000-0000-000000320000}"/>
    <cellStyle name="Comma 7 2 5 3" xfId="20269" xr:uid="{00000000-0005-0000-0000-000001320000}"/>
    <cellStyle name="Comma 7 2 5 3 2" xfId="46237" xr:uid="{00000000-0005-0000-0000-000002320000}"/>
    <cellStyle name="Comma 7 2 5 4" xfId="15941" xr:uid="{00000000-0005-0000-0000-000003320000}"/>
    <cellStyle name="Comma 7 2 5 4 2" xfId="41909" xr:uid="{00000000-0005-0000-0000-000004320000}"/>
    <cellStyle name="Comma 7 2 5 5" xfId="31089" xr:uid="{00000000-0005-0000-0000-000005320000}"/>
    <cellStyle name="Comma 7 2 5 6" xfId="57571" xr:uid="{00000000-0005-0000-0000-000006320000}"/>
    <cellStyle name="Comma 7 2 6" xfId="9449" xr:uid="{00000000-0005-0000-0000-000007320000}"/>
    <cellStyle name="Comma 7 2 6 2" xfId="24597" xr:uid="{00000000-0005-0000-0000-000008320000}"/>
    <cellStyle name="Comma 7 2 6 2 2" xfId="50565" xr:uid="{00000000-0005-0000-0000-000009320000}"/>
    <cellStyle name="Comma 7 2 6 3" xfId="35417" xr:uid="{00000000-0005-0000-0000-00000A320000}"/>
    <cellStyle name="Comma 7 2 7" xfId="7285" xr:uid="{00000000-0005-0000-0000-00000B320000}"/>
    <cellStyle name="Comma 7 2 7 2" xfId="22433" xr:uid="{00000000-0005-0000-0000-00000C320000}"/>
    <cellStyle name="Comma 7 2 7 2 2" xfId="48401" xr:uid="{00000000-0005-0000-0000-00000D320000}"/>
    <cellStyle name="Comma 7 2 7 3" xfId="33253" xr:uid="{00000000-0005-0000-0000-00000E320000}"/>
    <cellStyle name="Comma 7 2 8" xfId="18105" xr:uid="{00000000-0005-0000-0000-00000F320000}"/>
    <cellStyle name="Comma 7 2 8 2" xfId="44073" xr:uid="{00000000-0005-0000-0000-000010320000}"/>
    <cellStyle name="Comma 7 2 9" xfId="13777" xr:uid="{00000000-0005-0000-0000-000011320000}"/>
    <cellStyle name="Comma 7 2 9 2" xfId="39745" xr:uid="{00000000-0005-0000-0000-000012320000}"/>
    <cellStyle name="Comma 7 20" xfId="13772" xr:uid="{00000000-0005-0000-0000-000013320000}"/>
    <cellStyle name="Comma 7 20 2" xfId="39740" xr:uid="{00000000-0005-0000-0000-000014320000}"/>
    <cellStyle name="Comma 7 21" xfId="2952" xr:uid="{00000000-0005-0000-0000-000015320000}"/>
    <cellStyle name="Comma 7 22" xfId="28920" xr:uid="{00000000-0005-0000-0000-000016320000}"/>
    <cellStyle name="Comma 7 23" xfId="54882" xr:uid="{00000000-0005-0000-0000-000017320000}"/>
    <cellStyle name="Comma 7 24" xfId="55402" xr:uid="{00000000-0005-0000-0000-000018320000}"/>
    <cellStyle name="Comma 7 25" xfId="689" xr:uid="{00000000-0005-0000-0000-000019320000}"/>
    <cellStyle name="Comma 7 3" xfId="213" xr:uid="{00000000-0005-0000-0000-00001A320000}"/>
    <cellStyle name="Comma 7 3 10" xfId="28927" xr:uid="{00000000-0005-0000-0000-00001B320000}"/>
    <cellStyle name="Comma 7 3 11" xfId="54889" xr:uid="{00000000-0005-0000-0000-00001C320000}"/>
    <cellStyle name="Comma 7 3 12" xfId="55409" xr:uid="{00000000-0005-0000-0000-00001D320000}"/>
    <cellStyle name="Comma 7 3 13" xfId="769" xr:uid="{00000000-0005-0000-0000-00001E320000}"/>
    <cellStyle name="Comma 7 3 2" xfId="1336" xr:uid="{00000000-0005-0000-0000-00001F320000}"/>
    <cellStyle name="Comma 7 3 2 10" xfId="55950" xr:uid="{00000000-0005-0000-0000-000020320000}"/>
    <cellStyle name="Comma 7 3 2 2" xfId="2418" xr:uid="{00000000-0005-0000-0000-000021320000}"/>
    <cellStyle name="Comma 7 3 2 2 2" xfId="6746" xr:uid="{00000000-0005-0000-0000-000022320000}"/>
    <cellStyle name="Comma 7 3 2 2 2 2" xfId="13238" xr:uid="{00000000-0005-0000-0000-000023320000}"/>
    <cellStyle name="Comma 7 3 2 2 2 2 2" xfId="28386" xr:uid="{00000000-0005-0000-0000-000024320000}"/>
    <cellStyle name="Comma 7 3 2 2 2 2 2 2" xfId="54354" xr:uid="{00000000-0005-0000-0000-000025320000}"/>
    <cellStyle name="Comma 7 3 2 2 2 2 3" xfId="39206" xr:uid="{00000000-0005-0000-0000-000026320000}"/>
    <cellStyle name="Comma 7 3 2 2 2 3" xfId="21894" xr:uid="{00000000-0005-0000-0000-000027320000}"/>
    <cellStyle name="Comma 7 3 2 2 2 3 2" xfId="47862" xr:uid="{00000000-0005-0000-0000-000028320000}"/>
    <cellStyle name="Comma 7 3 2 2 2 4" xfId="17566" xr:uid="{00000000-0005-0000-0000-000029320000}"/>
    <cellStyle name="Comma 7 3 2 2 2 4 2" xfId="43534" xr:uid="{00000000-0005-0000-0000-00002A320000}"/>
    <cellStyle name="Comma 7 3 2 2 2 5" xfId="32714" xr:uid="{00000000-0005-0000-0000-00002B320000}"/>
    <cellStyle name="Comma 7 3 2 2 2 6" xfId="59196" xr:uid="{00000000-0005-0000-0000-00002C320000}"/>
    <cellStyle name="Comma 7 3 2 2 3" xfId="11074" xr:uid="{00000000-0005-0000-0000-00002D320000}"/>
    <cellStyle name="Comma 7 3 2 2 3 2" xfId="26222" xr:uid="{00000000-0005-0000-0000-00002E320000}"/>
    <cellStyle name="Comma 7 3 2 2 3 2 2" xfId="52190" xr:uid="{00000000-0005-0000-0000-00002F320000}"/>
    <cellStyle name="Comma 7 3 2 2 3 3" xfId="37042" xr:uid="{00000000-0005-0000-0000-000030320000}"/>
    <cellStyle name="Comma 7 3 2 2 4" xfId="8910" xr:uid="{00000000-0005-0000-0000-000031320000}"/>
    <cellStyle name="Comma 7 3 2 2 4 2" xfId="24058" xr:uid="{00000000-0005-0000-0000-000032320000}"/>
    <cellStyle name="Comma 7 3 2 2 4 2 2" xfId="50026" xr:uid="{00000000-0005-0000-0000-000033320000}"/>
    <cellStyle name="Comma 7 3 2 2 4 3" xfId="34878" xr:uid="{00000000-0005-0000-0000-000034320000}"/>
    <cellStyle name="Comma 7 3 2 2 5" xfId="19730" xr:uid="{00000000-0005-0000-0000-000035320000}"/>
    <cellStyle name="Comma 7 3 2 2 5 2" xfId="45698" xr:uid="{00000000-0005-0000-0000-000036320000}"/>
    <cellStyle name="Comma 7 3 2 2 6" xfId="15402" xr:uid="{00000000-0005-0000-0000-000037320000}"/>
    <cellStyle name="Comma 7 3 2 2 6 2" xfId="41370" xr:uid="{00000000-0005-0000-0000-000038320000}"/>
    <cellStyle name="Comma 7 3 2 2 7" xfId="4582" xr:uid="{00000000-0005-0000-0000-000039320000}"/>
    <cellStyle name="Comma 7 3 2 2 8" xfId="30550" xr:uid="{00000000-0005-0000-0000-00003A320000}"/>
    <cellStyle name="Comma 7 3 2 2 9" xfId="57032" xr:uid="{00000000-0005-0000-0000-00003B320000}"/>
    <cellStyle name="Comma 7 3 2 3" xfId="5664" xr:uid="{00000000-0005-0000-0000-00003C320000}"/>
    <cellStyle name="Comma 7 3 2 3 2" xfId="12156" xr:uid="{00000000-0005-0000-0000-00003D320000}"/>
    <cellStyle name="Comma 7 3 2 3 2 2" xfId="27304" xr:uid="{00000000-0005-0000-0000-00003E320000}"/>
    <cellStyle name="Comma 7 3 2 3 2 2 2" xfId="53272" xr:uid="{00000000-0005-0000-0000-00003F320000}"/>
    <cellStyle name="Comma 7 3 2 3 2 3" xfId="38124" xr:uid="{00000000-0005-0000-0000-000040320000}"/>
    <cellStyle name="Comma 7 3 2 3 3" xfId="20812" xr:uid="{00000000-0005-0000-0000-000041320000}"/>
    <cellStyle name="Comma 7 3 2 3 3 2" xfId="46780" xr:uid="{00000000-0005-0000-0000-000042320000}"/>
    <cellStyle name="Comma 7 3 2 3 4" xfId="16484" xr:uid="{00000000-0005-0000-0000-000043320000}"/>
    <cellStyle name="Comma 7 3 2 3 4 2" xfId="42452" xr:uid="{00000000-0005-0000-0000-000044320000}"/>
    <cellStyle name="Comma 7 3 2 3 5" xfId="31632" xr:uid="{00000000-0005-0000-0000-000045320000}"/>
    <cellStyle name="Comma 7 3 2 3 6" xfId="58114" xr:uid="{00000000-0005-0000-0000-000046320000}"/>
    <cellStyle name="Comma 7 3 2 4" xfId="9992" xr:uid="{00000000-0005-0000-0000-000047320000}"/>
    <cellStyle name="Comma 7 3 2 4 2" xfId="25140" xr:uid="{00000000-0005-0000-0000-000048320000}"/>
    <cellStyle name="Comma 7 3 2 4 2 2" xfId="51108" xr:uid="{00000000-0005-0000-0000-000049320000}"/>
    <cellStyle name="Comma 7 3 2 4 3" xfId="35960" xr:uid="{00000000-0005-0000-0000-00004A320000}"/>
    <cellStyle name="Comma 7 3 2 5" xfId="7828" xr:uid="{00000000-0005-0000-0000-00004B320000}"/>
    <cellStyle name="Comma 7 3 2 5 2" xfId="22976" xr:uid="{00000000-0005-0000-0000-00004C320000}"/>
    <cellStyle name="Comma 7 3 2 5 2 2" xfId="48944" xr:uid="{00000000-0005-0000-0000-00004D320000}"/>
    <cellStyle name="Comma 7 3 2 5 3" xfId="33796" xr:uid="{00000000-0005-0000-0000-00004E320000}"/>
    <cellStyle name="Comma 7 3 2 6" xfId="18648" xr:uid="{00000000-0005-0000-0000-00004F320000}"/>
    <cellStyle name="Comma 7 3 2 6 2" xfId="44616" xr:uid="{00000000-0005-0000-0000-000050320000}"/>
    <cellStyle name="Comma 7 3 2 7" xfId="14320" xr:uid="{00000000-0005-0000-0000-000051320000}"/>
    <cellStyle name="Comma 7 3 2 7 2" xfId="40288" xr:uid="{00000000-0005-0000-0000-000052320000}"/>
    <cellStyle name="Comma 7 3 2 8" xfId="3500" xr:uid="{00000000-0005-0000-0000-000053320000}"/>
    <cellStyle name="Comma 7 3 2 9" xfId="29468" xr:uid="{00000000-0005-0000-0000-000054320000}"/>
    <cellStyle name="Comma 7 3 3" xfId="1877" xr:uid="{00000000-0005-0000-0000-000055320000}"/>
    <cellStyle name="Comma 7 3 3 2" xfId="6205" xr:uid="{00000000-0005-0000-0000-000056320000}"/>
    <cellStyle name="Comma 7 3 3 2 2" xfId="12697" xr:uid="{00000000-0005-0000-0000-000057320000}"/>
    <cellStyle name="Comma 7 3 3 2 2 2" xfId="27845" xr:uid="{00000000-0005-0000-0000-000058320000}"/>
    <cellStyle name="Comma 7 3 3 2 2 2 2" xfId="53813" xr:uid="{00000000-0005-0000-0000-000059320000}"/>
    <cellStyle name="Comma 7 3 3 2 2 3" xfId="38665" xr:uid="{00000000-0005-0000-0000-00005A320000}"/>
    <cellStyle name="Comma 7 3 3 2 3" xfId="21353" xr:uid="{00000000-0005-0000-0000-00005B320000}"/>
    <cellStyle name="Comma 7 3 3 2 3 2" xfId="47321" xr:uid="{00000000-0005-0000-0000-00005C320000}"/>
    <cellStyle name="Comma 7 3 3 2 4" xfId="17025" xr:uid="{00000000-0005-0000-0000-00005D320000}"/>
    <cellStyle name="Comma 7 3 3 2 4 2" xfId="42993" xr:uid="{00000000-0005-0000-0000-00005E320000}"/>
    <cellStyle name="Comma 7 3 3 2 5" xfId="32173" xr:uid="{00000000-0005-0000-0000-00005F320000}"/>
    <cellStyle name="Comma 7 3 3 2 6" xfId="58655" xr:uid="{00000000-0005-0000-0000-000060320000}"/>
    <cellStyle name="Comma 7 3 3 3" xfId="10533" xr:uid="{00000000-0005-0000-0000-000061320000}"/>
    <cellStyle name="Comma 7 3 3 3 2" xfId="25681" xr:uid="{00000000-0005-0000-0000-000062320000}"/>
    <cellStyle name="Comma 7 3 3 3 2 2" xfId="51649" xr:uid="{00000000-0005-0000-0000-000063320000}"/>
    <cellStyle name="Comma 7 3 3 3 3" xfId="36501" xr:uid="{00000000-0005-0000-0000-000064320000}"/>
    <cellStyle name="Comma 7 3 3 4" xfId="8369" xr:uid="{00000000-0005-0000-0000-000065320000}"/>
    <cellStyle name="Comma 7 3 3 4 2" xfId="23517" xr:uid="{00000000-0005-0000-0000-000066320000}"/>
    <cellStyle name="Comma 7 3 3 4 2 2" xfId="49485" xr:uid="{00000000-0005-0000-0000-000067320000}"/>
    <cellStyle name="Comma 7 3 3 4 3" xfId="34337" xr:uid="{00000000-0005-0000-0000-000068320000}"/>
    <cellStyle name="Comma 7 3 3 5" xfId="19189" xr:uid="{00000000-0005-0000-0000-000069320000}"/>
    <cellStyle name="Comma 7 3 3 5 2" xfId="45157" xr:uid="{00000000-0005-0000-0000-00006A320000}"/>
    <cellStyle name="Comma 7 3 3 6" xfId="14861" xr:uid="{00000000-0005-0000-0000-00006B320000}"/>
    <cellStyle name="Comma 7 3 3 6 2" xfId="40829" xr:uid="{00000000-0005-0000-0000-00006C320000}"/>
    <cellStyle name="Comma 7 3 3 7" xfId="4041" xr:uid="{00000000-0005-0000-0000-00006D320000}"/>
    <cellStyle name="Comma 7 3 3 8" xfId="30009" xr:uid="{00000000-0005-0000-0000-00006E320000}"/>
    <cellStyle name="Comma 7 3 3 9" xfId="56491" xr:uid="{00000000-0005-0000-0000-00006F320000}"/>
    <cellStyle name="Comma 7 3 4" xfId="5123" xr:uid="{00000000-0005-0000-0000-000070320000}"/>
    <cellStyle name="Comma 7 3 4 2" xfId="11615" xr:uid="{00000000-0005-0000-0000-000071320000}"/>
    <cellStyle name="Comma 7 3 4 2 2" xfId="26763" xr:uid="{00000000-0005-0000-0000-000072320000}"/>
    <cellStyle name="Comma 7 3 4 2 2 2" xfId="52731" xr:uid="{00000000-0005-0000-0000-000073320000}"/>
    <cellStyle name="Comma 7 3 4 2 3" xfId="37583" xr:uid="{00000000-0005-0000-0000-000074320000}"/>
    <cellStyle name="Comma 7 3 4 3" xfId="20271" xr:uid="{00000000-0005-0000-0000-000075320000}"/>
    <cellStyle name="Comma 7 3 4 3 2" xfId="46239" xr:uid="{00000000-0005-0000-0000-000076320000}"/>
    <cellStyle name="Comma 7 3 4 4" xfId="15943" xr:uid="{00000000-0005-0000-0000-000077320000}"/>
    <cellStyle name="Comma 7 3 4 4 2" xfId="41911" xr:uid="{00000000-0005-0000-0000-000078320000}"/>
    <cellStyle name="Comma 7 3 4 5" xfId="31091" xr:uid="{00000000-0005-0000-0000-000079320000}"/>
    <cellStyle name="Comma 7 3 4 6" xfId="57573" xr:uid="{00000000-0005-0000-0000-00007A320000}"/>
    <cellStyle name="Comma 7 3 5" xfId="9451" xr:uid="{00000000-0005-0000-0000-00007B320000}"/>
    <cellStyle name="Comma 7 3 5 2" xfId="24599" xr:uid="{00000000-0005-0000-0000-00007C320000}"/>
    <cellStyle name="Comma 7 3 5 2 2" xfId="50567" xr:uid="{00000000-0005-0000-0000-00007D320000}"/>
    <cellStyle name="Comma 7 3 5 3" xfId="35419" xr:uid="{00000000-0005-0000-0000-00007E320000}"/>
    <cellStyle name="Comma 7 3 6" xfId="7287" xr:uid="{00000000-0005-0000-0000-00007F320000}"/>
    <cellStyle name="Comma 7 3 6 2" xfId="22435" xr:uid="{00000000-0005-0000-0000-000080320000}"/>
    <cellStyle name="Comma 7 3 6 2 2" xfId="48403" xr:uid="{00000000-0005-0000-0000-000081320000}"/>
    <cellStyle name="Comma 7 3 6 3" xfId="33255" xr:uid="{00000000-0005-0000-0000-000082320000}"/>
    <cellStyle name="Comma 7 3 7" xfId="18107" xr:uid="{00000000-0005-0000-0000-000083320000}"/>
    <cellStyle name="Comma 7 3 7 2" xfId="44075" xr:uid="{00000000-0005-0000-0000-000084320000}"/>
    <cellStyle name="Comma 7 3 8" xfId="13779" xr:uid="{00000000-0005-0000-0000-000085320000}"/>
    <cellStyle name="Comma 7 3 8 2" xfId="39747" xr:uid="{00000000-0005-0000-0000-000086320000}"/>
    <cellStyle name="Comma 7 3 9" xfId="2959" xr:uid="{00000000-0005-0000-0000-000087320000}"/>
    <cellStyle name="Comma 7 4" xfId="214" xr:uid="{00000000-0005-0000-0000-000088320000}"/>
    <cellStyle name="Comma 7 4 10" xfId="28928" xr:uid="{00000000-0005-0000-0000-000089320000}"/>
    <cellStyle name="Comma 7 4 11" xfId="54890" xr:uid="{00000000-0005-0000-0000-00008A320000}"/>
    <cellStyle name="Comma 7 4 12" xfId="55410" xr:uid="{00000000-0005-0000-0000-00008B320000}"/>
    <cellStyle name="Comma 7 4 13" xfId="809" xr:uid="{00000000-0005-0000-0000-00008C320000}"/>
    <cellStyle name="Comma 7 4 2" xfId="1337" xr:uid="{00000000-0005-0000-0000-00008D320000}"/>
    <cellStyle name="Comma 7 4 2 10" xfId="55951" xr:uid="{00000000-0005-0000-0000-00008E320000}"/>
    <cellStyle name="Comma 7 4 2 2" xfId="2419" xr:uid="{00000000-0005-0000-0000-00008F320000}"/>
    <cellStyle name="Comma 7 4 2 2 2" xfId="6747" xr:uid="{00000000-0005-0000-0000-000090320000}"/>
    <cellStyle name="Comma 7 4 2 2 2 2" xfId="13239" xr:uid="{00000000-0005-0000-0000-000091320000}"/>
    <cellStyle name="Comma 7 4 2 2 2 2 2" xfId="28387" xr:uid="{00000000-0005-0000-0000-000092320000}"/>
    <cellStyle name="Comma 7 4 2 2 2 2 2 2" xfId="54355" xr:uid="{00000000-0005-0000-0000-000093320000}"/>
    <cellStyle name="Comma 7 4 2 2 2 2 3" xfId="39207" xr:uid="{00000000-0005-0000-0000-000094320000}"/>
    <cellStyle name="Comma 7 4 2 2 2 3" xfId="21895" xr:uid="{00000000-0005-0000-0000-000095320000}"/>
    <cellStyle name="Comma 7 4 2 2 2 3 2" xfId="47863" xr:uid="{00000000-0005-0000-0000-000096320000}"/>
    <cellStyle name="Comma 7 4 2 2 2 4" xfId="17567" xr:uid="{00000000-0005-0000-0000-000097320000}"/>
    <cellStyle name="Comma 7 4 2 2 2 4 2" xfId="43535" xr:uid="{00000000-0005-0000-0000-000098320000}"/>
    <cellStyle name="Comma 7 4 2 2 2 5" xfId="32715" xr:uid="{00000000-0005-0000-0000-000099320000}"/>
    <cellStyle name="Comma 7 4 2 2 2 6" xfId="59197" xr:uid="{00000000-0005-0000-0000-00009A320000}"/>
    <cellStyle name="Comma 7 4 2 2 3" xfId="11075" xr:uid="{00000000-0005-0000-0000-00009B320000}"/>
    <cellStyle name="Comma 7 4 2 2 3 2" xfId="26223" xr:uid="{00000000-0005-0000-0000-00009C320000}"/>
    <cellStyle name="Comma 7 4 2 2 3 2 2" xfId="52191" xr:uid="{00000000-0005-0000-0000-00009D320000}"/>
    <cellStyle name="Comma 7 4 2 2 3 3" xfId="37043" xr:uid="{00000000-0005-0000-0000-00009E320000}"/>
    <cellStyle name="Comma 7 4 2 2 4" xfId="8911" xr:uid="{00000000-0005-0000-0000-00009F320000}"/>
    <cellStyle name="Comma 7 4 2 2 4 2" xfId="24059" xr:uid="{00000000-0005-0000-0000-0000A0320000}"/>
    <cellStyle name="Comma 7 4 2 2 4 2 2" xfId="50027" xr:uid="{00000000-0005-0000-0000-0000A1320000}"/>
    <cellStyle name="Comma 7 4 2 2 4 3" xfId="34879" xr:uid="{00000000-0005-0000-0000-0000A2320000}"/>
    <cellStyle name="Comma 7 4 2 2 5" xfId="19731" xr:uid="{00000000-0005-0000-0000-0000A3320000}"/>
    <cellStyle name="Comma 7 4 2 2 5 2" xfId="45699" xr:uid="{00000000-0005-0000-0000-0000A4320000}"/>
    <cellStyle name="Comma 7 4 2 2 6" xfId="15403" xr:uid="{00000000-0005-0000-0000-0000A5320000}"/>
    <cellStyle name="Comma 7 4 2 2 6 2" xfId="41371" xr:uid="{00000000-0005-0000-0000-0000A6320000}"/>
    <cellStyle name="Comma 7 4 2 2 7" xfId="4583" xr:uid="{00000000-0005-0000-0000-0000A7320000}"/>
    <cellStyle name="Comma 7 4 2 2 8" xfId="30551" xr:uid="{00000000-0005-0000-0000-0000A8320000}"/>
    <cellStyle name="Comma 7 4 2 2 9" xfId="57033" xr:uid="{00000000-0005-0000-0000-0000A9320000}"/>
    <cellStyle name="Comma 7 4 2 3" xfId="5665" xr:uid="{00000000-0005-0000-0000-0000AA320000}"/>
    <cellStyle name="Comma 7 4 2 3 2" xfId="12157" xr:uid="{00000000-0005-0000-0000-0000AB320000}"/>
    <cellStyle name="Comma 7 4 2 3 2 2" xfId="27305" xr:uid="{00000000-0005-0000-0000-0000AC320000}"/>
    <cellStyle name="Comma 7 4 2 3 2 2 2" xfId="53273" xr:uid="{00000000-0005-0000-0000-0000AD320000}"/>
    <cellStyle name="Comma 7 4 2 3 2 3" xfId="38125" xr:uid="{00000000-0005-0000-0000-0000AE320000}"/>
    <cellStyle name="Comma 7 4 2 3 3" xfId="20813" xr:uid="{00000000-0005-0000-0000-0000AF320000}"/>
    <cellStyle name="Comma 7 4 2 3 3 2" xfId="46781" xr:uid="{00000000-0005-0000-0000-0000B0320000}"/>
    <cellStyle name="Comma 7 4 2 3 4" xfId="16485" xr:uid="{00000000-0005-0000-0000-0000B1320000}"/>
    <cellStyle name="Comma 7 4 2 3 4 2" xfId="42453" xr:uid="{00000000-0005-0000-0000-0000B2320000}"/>
    <cellStyle name="Comma 7 4 2 3 5" xfId="31633" xr:uid="{00000000-0005-0000-0000-0000B3320000}"/>
    <cellStyle name="Comma 7 4 2 3 6" xfId="58115" xr:uid="{00000000-0005-0000-0000-0000B4320000}"/>
    <cellStyle name="Comma 7 4 2 4" xfId="9993" xr:uid="{00000000-0005-0000-0000-0000B5320000}"/>
    <cellStyle name="Comma 7 4 2 4 2" xfId="25141" xr:uid="{00000000-0005-0000-0000-0000B6320000}"/>
    <cellStyle name="Comma 7 4 2 4 2 2" xfId="51109" xr:uid="{00000000-0005-0000-0000-0000B7320000}"/>
    <cellStyle name="Comma 7 4 2 4 3" xfId="35961" xr:uid="{00000000-0005-0000-0000-0000B8320000}"/>
    <cellStyle name="Comma 7 4 2 5" xfId="7829" xr:uid="{00000000-0005-0000-0000-0000B9320000}"/>
    <cellStyle name="Comma 7 4 2 5 2" xfId="22977" xr:uid="{00000000-0005-0000-0000-0000BA320000}"/>
    <cellStyle name="Comma 7 4 2 5 2 2" xfId="48945" xr:uid="{00000000-0005-0000-0000-0000BB320000}"/>
    <cellStyle name="Comma 7 4 2 5 3" xfId="33797" xr:uid="{00000000-0005-0000-0000-0000BC320000}"/>
    <cellStyle name="Comma 7 4 2 6" xfId="18649" xr:uid="{00000000-0005-0000-0000-0000BD320000}"/>
    <cellStyle name="Comma 7 4 2 6 2" xfId="44617" xr:uid="{00000000-0005-0000-0000-0000BE320000}"/>
    <cellStyle name="Comma 7 4 2 7" xfId="14321" xr:uid="{00000000-0005-0000-0000-0000BF320000}"/>
    <cellStyle name="Comma 7 4 2 7 2" xfId="40289" xr:uid="{00000000-0005-0000-0000-0000C0320000}"/>
    <cellStyle name="Comma 7 4 2 8" xfId="3501" xr:uid="{00000000-0005-0000-0000-0000C1320000}"/>
    <cellStyle name="Comma 7 4 2 9" xfId="29469" xr:uid="{00000000-0005-0000-0000-0000C2320000}"/>
    <cellStyle name="Comma 7 4 3" xfId="1878" xr:uid="{00000000-0005-0000-0000-0000C3320000}"/>
    <cellStyle name="Comma 7 4 3 2" xfId="6206" xr:uid="{00000000-0005-0000-0000-0000C4320000}"/>
    <cellStyle name="Comma 7 4 3 2 2" xfId="12698" xr:uid="{00000000-0005-0000-0000-0000C5320000}"/>
    <cellStyle name="Comma 7 4 3 2 2 2" xfId="27846" xr:uid="{00000000-0005-0000-0000-0000C6320000}"/>
    <cellStyle name="Comma 7 4 3 2 2 2 2" xfId="53814" xr:uid="{00000000-0005-0000-0000-0000C7320000}"/>
    <cellStyle name="Comma 7 4 3 2 2 3" xfId="38666" xr:uid="{00000000-0005-0000-0000-0000C8320000}"/>
    <cellStyle name="Comma 7 4 3 2 3" xfId="21354" xr:uid="{00000000-0005-0000-0000-0000C9320000}"/>
    <cellStyle name="Comma 7 4 3 2 3 2" xfId="47322" xr:uid="{00000000-0005-0000-0000-0000CA320000}"/>
    <cellStyle name="Comma 7 4 3 2 4" xfId="17026" xr:uid="{00000000-0005-0000-0000-0000CB320000}"/>
    <cellStyle name="Comma 7 4 3 2 4 2" xfId="42994" xr:uid="{00000000-0005-0000-0000-0000CC320000}"/>
    <cellStyle name="Comma 7 4 3 2 5" xfId="32174" xr:uid="{00000000-0005-0000-0000-0000CD320000}"/>
    <cellStyle name="Comma 7 4 3 2 6" xfId="58656" xr:uid="{00000000-0005-0000-0000-0000CE320000}"/>
    <cellStyle name="Comma 7 4 3 3" xfId="10534" xr:uid="{00000000-0005-0000-0000-0000CF320000}"/>
    <cellStyle name="Comma 7 4 3 3 2" xfId="25682" xr:uid="{00000000-0005-0000-0000-0000D0320000}"/>
    <cellStyle name="Comma 7 4 3 3 2 2" xfId="51650" xr:uid="{00000000-0005-0000-0000-0000D1320000}"/>
    <cellStyle name="Comma 7 4 3 3 3" xfId="36502" xr:uid="{00000000-0005-0000-0000-0000D2320000}"/>
    <cellStyle name="Comma 7 4 3 4" xfId="8370" xr:uid="{00000000-0005-0000-0000-0000D3320000}"/>
    <cellStyle name="Comma 7 4 3 4 2" xfId="23518" xr:uid="{00000000-0005-0000-0000-0000D4320000}"/>
    <cellStyle name="Comma 7 4 3 4 2 2" xfId="49486" xr:uid="{00000000-0005-0000-0000-0000D5320000}"/>
    <cellStyle name="Comma 7 4 3 4 3" xfId="34338" xr:uid="{00000000-0005-0000-0000-0000D6320000}"/>
    <cellStyle name="Comma 7 4 3 5" xfId="19190" xr:uid="{00000000-0005-0000-0000-0000D7320000}"/>
    <cellStyle name="Comma 7 4 3 5 2" xfId="45158" xr:uid="{00000000-0005-0000-0000-0000D8320000}"/>
    <cellStyle name="Comma 7 4 3 6" xfId="14862" xr:uid="{00000000-0005-0000-0000-0000D9320000}"/>
    <cellStyle name="Comma 7 4 3 6 2" xfId="40830" xr:uid="{00000000-0005-0000-0000-0000DA320000}"/>
    <cellStyle name="Comma 7 4 3 7" xfId="4042" xr:uid="{00000000-0005-0000-0000-0000DB320000}"/>
    <cellStyle name="Comma 7 4 3 8" xfId="30010" xr:uid="{00000000-0005-0000-0000-0000DC320000}"/>
    <cellStyle name="Comma 7 4 3 9" xfId="56492" xr:uid="{00000000-0005-0000-0000-0000DD320000}"/>
    <cellStyle name="Comma 7 4 4" xfId="5124" xr:uid="{00000000-0005-0000-0000-0000DE320000}"/>
    <cellStyle name="Comma 7 4 4 2" xfId="11616" xr:uid="{00000000-0005-0000-0000-0000DF320000}"/>
    <cellStyle name="Comma 7 4 4 2 2" xfId="26764" xr:uid="{00000000-0005-0000-0000-0000E0320000}"/>
    <cellStyle name="Comma 7 4 4 2 2 2" xfId="52732" xr:uid="{00000000-0005-0000-0000-0000E1320000}"/>
    <cellStyle name="Comma 7 4 4 2 3" xfId="37584" xr:uid="{00000000-0005-0000-0000-0000E2320000}"/>
    <cellStyle name="Comma 7 4 4 3" xfId="20272" xr:uid="{00000000-0005-0000-0000-0000E3320000}"/>
    <cellStyle name="Comma 7 4 4 3 2" xfId="46240" xr:uid="{00000000-0005-0000-0000-0000E4320000}"/>
    <cellStyle name="Comma 7 4 4 4" xfId="15944" xr:uid="{00000000-0005-0000-0000-0000E5320000}"/>
    <cellStyle name="Comma 7 4 4 4 2" xfId="41912" xr:uid="{00000000-0005-0000-0000-0000E6320000}"/>
    <cellStyle name="Comma 7 4 4 5" xfId="31092" xr:uid="{00000000-0005-0000-0000-0000E7320000}"/>
    <cellStyle name="Comma 7 4 4 6" xfId="57574" xr:uid="{00000000-0005-0000-0000-0000E8320000}"/>
    <cellStyle name="Comma 7 4 5" xfId="9452" xr:uid="{00000000-0005-0000-0000-0000E9320000}"/>
    <cellStyle name="Comma 7 4 5 2" xfId="24600" xr:uid="{00000000-0005-0000-0000-0000EA320000}"/>
    <cellStyle name="Comma 7 4 5 2 2" xfId="50568" xr:uid="{00000000-0005-0000-0000-0000EB320000}"/>
    <cellStyle name="Comma 7 4 5 3" xfId="35420" xr:uid="{00000000-0005-0000-0000-0000EC320000}"/>
    <cellStyle name="Comma 7 4 6" xfId="7288" xr:uid="{00000000-0005-0000-0000-0000ED320000}"/>
    <cellStyle name="Comma 7 4 6 2" xfId="22436" xr:uid="{00000000-0005-0000-0000-0000EE320000}"/>
    <cellStyle name="Comma 7 4 6 2 2" xfId="48404" xr:uid="{00000000-0005-0000-0000-0000EF320000}"/>
    <cellStyle name="Comma 7 4 6 3" xfId="33256" xr:uid="{00000000-0005-0000-0000-0000F0320000}"/>
    <cellStyle name="Comma 7 4 7" xfId="18108" xr:uid="{00000000-0005-0000-0000-0000F1320000}"/>
    <cellStyle name="Comma 7 4 7 2" xfId="44076" xr:uid="{00000000-0005-0000-0000-0000F2320000}"/>
    <cellStyle name="Comma 7 4 8" xfId="13780" xr:uid="{00000000-0005-0000-0000-0000F3320000}"/>
    <cellStyle name="Comma 7 4 8 2" xfId="39748" xr:uid="{00000000-0005-0000-0000-0000F4320000}"/>
    <cellStyle name="Comma 7 4 9" xfId="2960" xr:uid="{00000000-0005-0000-0000-0000F5320000}"/>
    <cellStyle name="Comma 7 5" xfId="215" xr:uid="{00000000-0005-0000-0000-0000F6320000}"/>
    <cellStyle name="Comma 7 5 10" xfId="28929" xr:uid="{00000000-0005-0000-0000-0000F7320000}"/>
    <cellStyle name="Comma 7 5 11" xfId="54891" xr:uid="{00000000-0005-0000-0000-0000F8320000}"/>
    <cellStyle name="Comma 7 5 12" xfId="55411" xr:uid="{00000000-0005-0000-0000-0000F9320000}"/>
    <cellStyle name="Comma 7 5 13" xfId="849" xr:uid="{00000000-0005-0000-0000-0000FA320000}"/>
    <cellStyle name="Comma 7 5 2" xfId="1338" xr:uid="{00000000-0005-0000-0000-0000FB320000}"/>
    <cellStyle name="Comma 7 5 2 10" xfId="55952" xr:uid="{00000000-0005-0000-0000-0000FC320000}"/>
    <cellStyle name="Comma 7 5 2 2" xfId="2420" xr:uid="{00000000-0005-0000-0000-0000FD320000}"/>
    <cellStyle name="Comma 7 5 2 2 2" xfId="6748" xr:uid="{00000000-0005-0000-0000-0000FE320000}"/>
    <cellStyle name="Comma 7 5 2 2 2 2" xfId="13240" xr:uid="{00000000-0005-0000-0000-0000FF320000}"/>
    <cellStyle name="Comma 7 5 2 2 2 2 2" xfId="28388" xr:uid="{00000000-0005-0000-0000-000000330000}"/>
    <cellStyle name="Comma 7 5 2 2 2 2 2 2" xfId="54356" xr:uid="{00000000-0005-0000-0000-000001330000}"/>
    <cellStyle name="Comma 7 5 2 2 2 2 3" xfId="39208" xr:uid="{00000000-0005-0000-0000-000002330000}"/>
    <cellStyle name="Comma 7 5 2 2 2 3" xfId="21896" xr:uid="{00000000-0005-0000-0000-000003330000}"/>
    <cellStyle name="Comma 7 5 2 2 2 3 2" xfId="47864" xr:uid="{00000000-0005-0000-0000-000004330000}"/>
    <cellStyle name="Comma 7 5 2 2 2 4" xfId="17568" xr:uid="{00000000-0005-0000-0000-000005330000}"/>
    <cellStyle name="Comma 7 5 2 2 2 4 2" xfId="43536" xr:uid="{00000000-0005-0000-0000-000006330000}"/>
    <cellStyle name="Comma 7 5 2 2 2 5" xfId="32716" xr:uid="{00000000-0005-0000-0000-000007330000}"/>
    <cellStyle name="Comma 7 5 2 2 2 6" xfId="59198" xr:uid="{00000000-0005-0000-0000-000008330000}"/>
    <cellStyle name="Comma 7 5 2 2 3" xfId="11076" xr:uid="{00000000-0005-0000-0000-000009330000}"/>
    <cellStyle name="Comma 7 5 2 2 3 2" xfId="26224" xr:uid="{00000000-0005-0000-0000-00000A330000}"/>
    <cellStyle name="Comma 7 5 2 2 3 2 2" xfId="52192" xr:uid="{00000000-0005-0000-0000-00000B330000}"/>
    <cellStyle name="Comma 7 5 2 2 3 3" xfId="37044" xr:uid="{00000000-0005-0000-0000-00000C330000}"/>
    <cellStyle name="Comma 7 5 2 2 4" xfId="8912" xr:uid="{00000000-0005-0000-0000-00000D330000}"/>
    <cellStyle name="Comma 7 5 2 2 4 2" xfId="24060" xr:uid="{00000000-0005-0000-0000-00000E330000}"/>
    <cellStyle name="Comma 7 5 2 2 4 2 2" xfId="50028" xr:uid="{00000000-0005-0000-0000-00000F330000}"/>
    <cellStyle name="Comma 7 5 2 2 4 3" xfId="34880" xr:uid="{00000000-0005-0000-0000-000010330000}"/>
    <cellStyle name="Comma 7 5 2 2 5" xfId="19732" xr:uid="{00000000-0005-0000-0000-000011330000}"/>
    <cellStyle name="Comma 7 5 2 2 5 2" xfId="45700" xr:uid="{00000000-0005-0000-0000-000012330000}"/>
    <cellStyle name="Comma 7 5 2 2 6" xfId="15404" xr:uid="{00000000-0005-0000-0000-000013330000}"/>
    <cellStyle name="Comma 7 5 2 2 6 2" xfId="41372" xr:uid="{00000000-0005-0000-0000-000014330000}"/>
    <cellStyle name="Comma 7 5 2 2 7" xfId="4584" xr:uid="{00000000-0005-0000-0000-000015330000}"/>
    <cellStyle name="Comma 7 5 2 2 8" xfId="30552" xr:uid="{00000000-0005-0000-0000-000016330000}"/>
    <cellStyle name="Comma 7 5 2 2 9" xfId="57034" xr:uid="{00000000-0005-0000-0000-000017330000}"/>
    <cellStyle name="Comma 7 5 2 3" xfId="5666" xr:uid="{00000000-0005-0000-0000-000018330000}"/>
    <cellStyle name="Comma 7 5 2 3 2" xfId="12158" xr:uid="{00000000-0005-0000-0000-000019330000}"/>
    <cellStyle name="Comma 7 5 2 3 2 2" xfId="27306" xr:uid="{00000000-0005-0000-0000-00001A330000}"/>
    <cellStyle name="Comma 7 5 2 3 2 2 2" xfId="53274" xr:uid="{00000000-0005-0000-0000-00001B330000}"/>
    <cellStyle name="Comma 7 5 2 3 2 3" xfId="38126" xr:uid="{00000000-0005-0000-0000-00001C330000}"/>
    <cellStyle name="Comma 7 5 2 3 3" xfId="20814" xr:uid="{00000000-0005-0000-0000-00001D330000}"/>
    <cellStyle name="Comma 7 5 2 3 3 2" xfId="46782" xr:uid="{00000000-0005-0000-0000-00001E330000}"/>
    <cellStyle name="Comma 7 5 2 3 4" xfId="16486" xr:uid="{00000000-0005-0000-0000-00001F330000}"/>
    <cellStyle name="Comma 7 5 2 3 4 2" xfId="42454" xr:uid="{00000000-0005-0000-0000-000020330000}"/>
    <cellStyle name="Comma 7 5 2 3 5" xfId="31634" xr:uid="{00000000-0005-0000-0000-000021330000}"/>
    <cellStyle name="Comma 7 5 2 3 6" xfId="58116" xr:uid="{00000000-0005-0000-0000-000022330000}"/>
    <cellStyle name="Comma 7 5 2 4" xfId="9994" xr:uid="{00000000-0005-0000-0000-000023330000}"/>
    <cellStyle name="Comma 7 5 2 4 2" xfId="25142" xr:uid="{00000000-0005-0000-0000-000024330000}"/>
    <cellStyle name="Comma 7 5 2 4 2 2" xfId="51110" xr:uid="{00000000-0005-0000-0000-000025330000}"/>
    <cellStyle name="Comma 7 5 2 4 3" xfId="35962" xr:uid="{00000000-0005-0000-0000-000026330000}"/>
    <cellStyle name="Comma 7 5 2 5" xfId="7830" xr:uid="{00000000-0005-0000-0000-000027330000}"/>
    <cellStyle name="Comma 7 5 2 5 2" xfId="22978" xr:uid="{00000000-0005-0000-0000-000028330000}"/>
    <cellStyle name="Comma 7 5 2 5 2 2" xfId="48946" xr:uid="{00000000-0005-0000-0000-000029330000}"/>
    <cellStyle name="Comma 7 5 2 5 3" xfId="33798" xr:uid="{00000000-0005-0000-0000-00002A330000}"/>
    <cellStyle name="Comma 7 5 2 6" xfId="18650" xr:uid="{00000000-0005-0000-0000-00002B330000}"/>
    <cellStyle name="Comma 7 5 2 6 2" xfId="44618" xr:uid="{00000000-0005-0000-0000-00002C330000}"/>
    <cellStyle name="Comma 7 5 2 7" xfId="14322" xr:uid="{00000000-0005-0000-0000-00002D330000}"/>
    <cellStyle name="Comma 7 5 2 7 2" xfId="40290" xr:uid="{00000000-0005-0000-0000-00002E330000}"/>
    <cellStyle name="Comma 7 5 2 8" xfId="3502" xr:uid="{00000000-0005-0000-0000-00002F330000}"/>
    <cellStyle name="Comma 7 5 2 9" xfId="29470" xr:uid="{00000000-0005-0000-0000-000030330000}"/>
    <cellStyle name="Comma 7 5 3" xfId="1879" xr:uid="{00000000-0005-0000-0000-000031330000}"/>
    <cellStyle name="Comma 7 5 3 2" xfId="6207" xr:uid="{00000000-0005-0000-0000-000032330000}"/>
    <cellStyle name="Comma 7 5 3 2 2" xfId="12699" xr:uid="{00000000-0005-0000-0000-000033330000}"/>
    <cellStyle name="Comma 7 5 3 2 2 2" xfId="27847" xr:uid="{00000000-0005-0000-0000-000034330000}"/>
    <cellStyle name="Comma 7 5 3 2 2 2 2" xfId="53815" xr:uid="{00000000-0005-0000-0000-000035330000}"/>
    <cellStyle name="Comma 7 5 3 2 2 3" xfId="38667" xr:uid="{00000000-0005-0000-0000-000036330000}"/>
    <cellStyle name="Comma 7 5 3 2 3" xfId="21355" xr:uid="{00000000-0005-0000-0000-000037330000}"/>
    <cellStyle name="Comma 7 5 3 2 3 2" xfId="47323" xr:uid="{00000000-0005-0000-0000-000038330000}"/>
    <cellStyle name="Comma 7 5 3 2 4" xfId="17027" xr:uid="{00000000-0005-0000-0000-000039330000}"/>
    <cellStyle name="Comma 7 5 3 2 4 2" xfId="42995" xr:uid="{00000000-0005-0000-0000-00003A330000}"/>
    <cellStyle name="Comma 7 5 3 2 5" xfId="32175" xr:uid="{00000000-0005-0000-0000-00003B330000}"/>
    <cellStyle name="Comma 7 5 3 2 6" xfId="58657" xr:uid="{00000000-0005-0000-0000-00003C330000}"/>
    <cellStyle name="Comma 7 5 3 3" xfId="10535" xr:uid="{00000000-0005-0000-0000-00003D330000}"/>
    <cellStyle name="Comma 7 5 3 3 2" xfId="25683" xr:uid="{00000000-0005-0000-0000-00003E330000}"/>
    <cellStyle name="Comma 7 5 3 3 2 2" xfId="51651" xr:uid="{00000000-0005-0000-0000-00003F330000}"/>
    <cellStyle name="Comma 7 5 3 3 3" xfId="36503" xr:uid="{00000000-0005-0000-0000-000040330000}"/>
    <cellStyle name="Comma 7 5 3 4" xfId="8371" xr:uid="{00000000-0005-0000-0000-000041330000}"/>
    <cellStyle name="Comma 7 5 3 4 2" xfId="23519" xr:uid="{00000000-0005-0000-0000-000042330000}"/>
    <cellStyle name="Comma 7 5 3 4 2 2" xfId="49487" xr:uid="{00000000-0005-0000-0000-000043330000}"/>
    <cellStyle name="Comma 7 5 3 4 3" xfId="34339" xr:uid="{00000000-0005-0000-0000-000044330000}"/>
    <cellStyle name="Comma 7 5 3 5" xfId="19191" xr:uid="{00000000-0005-0000-0000-000045330000}"/>
    <cellStyle name="Comma 7 5 3 5 2" xfId="45159" xr:uid="{00000000-0005-0000-0000-000046330000}"/>
    <cellStyle name="Comma 7 5 3 6" xfId="14863" xr:uid="{00000000-0005-0000-0000-000047330000}"/>
    <cellStyle name="Comma 7 5 3 6 2" xfId="40831" xr:uid="{00000000-0005-0000-0000-000048330000}"/>
    <cellStyle name="Comma 7 5 3 7" xfId="4043" xr:uid="{00000000-0005-0000-0000-000049330000}"/>
    <cellStyle name="Comma 7 5 3 8" xfId="30011" xr:uid="{00000000-0005-0000-0000-00004A330000}"/>
    <cellStyle name="Comma 7 5 3 9" xfId="56493" xr:uid="{00000000-0005-0000-0000-00004B330000}"/>
    <cellStyle name="Comma 7 5 4" xfId="5125" xr:uid="{00000000-0005-0000-0000-00004C330000}"/>
    <cellStyle name="Comma 7 5 4 2" xfId="11617" xr:uid="{00000000-0005-0000-0000-00004D330000}"/>
    <cellStyle name="Comma 7 5 4 2 2" xfId="26765" xr:uid="{00000000-0005-0000-0000-00004E330000}"/>
    <cellStyle name="Comma 7 5 4 2 2 2" xfId="52733" xr:uid="{00000000-0005-0000-0000-00004F330000}"/>
    <cellStyle name="Comma 7 5 4 2 3" xfId="37585" xr:uid="{00000000-0005-0000-0000-000050330000}"/>
    <cellStyle name="Comma 7 5 4 3" xfId="20273" xr:uid="{00000000-0005-0000-0000-000051330000}"/>
    <cellStyle name="Comma 7 5 4 3 2" xfId="46241" xr:uid="{00000000-0005-0000-0000-000052330000}"/>
    <cellStyle name="Comma 7 5 4 4" xfId="15945" xr:uid="{00000000-0005-0000-0000-000053330000}"/>
    <cellStyle name="Comma 7 5 4 4 2" xfId="41913" xr:uid="{00000000-0005-0000-0000-000054330000}"/>
    <cellStyle name="Comma 7 5 4 5" xfId="31093" xr:uid="{00000000-0005-0000-0000-000055330000}"/>
    <cellStyle name="Comma 7 5 4 6" xfId="57575" xr:uid="{00000000-0005-0000-0000-000056330000}"/>
    <cellStyle name="Comma 7 5 5" xfId="9453" xr:uid="{00000000-0005-0000-0000-000057330000}"/>
    <cellStyle name="Comma 7 5 5 2" xfId="24601" xr:uid="{00000000-0005-0000-0000-000058330000}"/>
    <cellStyle name="Comma 7 5 5 2 2" xfId="50569" xr:uid="{00000000-0005-0000-0000-000059330000}"/>
    <cellStyle name="Comma 7 5 5 3" xfId="35421" xr:uid="{00000000-0005-0000-0000-00005A330000}"/>
    <cellStyle name="Comma 7 5 6" xfId="7289" xr:uid="{00000000-0005-0000-0000-00005B330000}"/>
    <cellStyle name="Comma 7 5 6 2" xfId="22437" xr:uid="{00000000-0005-0000-0000-00005C330000}"/>
    <cellStyle name="Comma 7 5 6 2 2" xfId="48405" xr:uid="{00000000-0005-0000-0000-00005D330000}"/>
    <cellStyle name="Comma 7 5 6 3" xfId="33257" xr:uid="{00000000-0005-0000-0000-00005E330000}"/>
    <cellStyle name="Comma 7 5 7" xfId="18109" xr:uid="{00000000-0005-0000-0000-00005F330000}"/>
    <cellStyle name="Comma 7 5 7 2" xfId="44077" xr:uid="{00000000-0005-0000-0000-000060330000}"/>
    <cellStyle name="Comma 7 5 8" xfId="13781" xr:uid="{00000000-0005-0000-0000-000061330000}"/>
    <cellStyle name="Comma 7 5 8 2" xfId="39749" xr:uid="{00000000-0005-0000-0000-000062330000}"/>
    <cellStyle name="Comma 7 5 9" xfId="2961" xr:uid="{00000000-0005-0000-0000-000063330000}"/>
    <cellStyle name="Comma 7 6" xfId="216" xr:uid="{00000000-0005-0000-0000-000064330000}"/>
    <cellStyle name="Comma 7 6 10" xfId="28930" xr:uid="{00000000-0005-0000-0000-000065330000}"/>
    <cellStyle name="Comma 7 6 11" xfId="54892" xr:uid="{00000000-0005-0000-0000-000066330000}"/>
    <cellStyle name="Comma 7 6 12" xfId="55412" xr:uid="{00000000-0005-0000-0000-000067330000}"/>
    <cellStyle name="Comma 7 6 13" xfId="889" xr:uid="{00000000-0005-0000-0000-000068330000}"/>
    <cellStyle name="Comma 7 6 2" xfId="1339" xr:uid="{00000000-0005-0000-0000-000069330000}"/>
    <cellStyle name="Comma 7 6 2 10" xfId="55953" xr:uid="{00000000-0005-0000-0000-00006A330000}"/>
    <cellStyle name="Comma 7 6 2 2" xfId="2421" xr:uid="{00000000-0005-0000-0000-00006B330000}"/>
    <cellStyle name="Comma 7 6 2 2 2" xfId="6749" xr:uid="{00000000-0005-0000-0000-00006C330000}"/>
    <cellStyle name="Comma 7 6 2 2 2 2" xfId="13241" xr:uid="{00000000-0005-0000-0000-00006D330000}"/>
    <cellStyle name="Comma 7 6 2 2 2 2 2" xfId="28389" xr:uid="{00000000-0005-0000-0000-00006E330000}"/>
    <cellStyle name="Comma 7 6 2 2 2 2 2 2" xfId="54357" xr:uid="{00000000-0005-0000-0000-00006F330000}"/>
    <cellStyle name="Comma 7 6 2 2 2 2 3" xfId="39209" xr:uid="{00000000-0005-0000-0000-000070330000}"/>
    <cellStyle name="Comma 7 6 2 2 2 3" xfId="21897" xr:uid="{00000000-0005-0000-0000-000071330000}"/>
    <cellStyle name="Comma 7 6 2 2 2 3 2" xfId="47865" xr:uid="{00000000-0005-0000-0000-000072330000}"/>
    <cellStyle name="Comma 7 6 2 2 2 4" xfId="17569" xr:uid="{00000000-0005-0000-0000-000073330000}"/>
    <cellStyle name="Comma 7 6 2 2 2 4 2" xfId="43537" xr:uid="{00000000-0005-0000-0000-000074330000}"/>
    <cellStyle name="Comma 7 6 2 2 2 5" xfId="32717" xr:uid="{00000000-0005-0000-0000-000075330000}"/>
    <cellStyle name="Comma 7 6 2 2 2 6" xfId="59199" xr:uid="{00000000-0005-0000-0000-000076330000}"/>
    <cellStyle name="Comma 7 6 2 2 3" xfId="11077" xr:uid="{00000000-0005-0000-0000-000077330000}"/>
    <cellStyle name="Comma 7 6 2 2 3 2" xfId="26225" xr:uid="{00000000-0005-0000-0000-000078330000}"/>
    <cellStyle name="Comma 7 6 2 2 3 2 2" xfId="52193" xr:uid="{00000000-0005-0000-0000-000079330000}"/>
    <cellStyle name="Comma 7 6 2 2 3 3" xfId="37045" xr:uid="{00000000-0005-0000-0000-00007A330000}"/>
    <cellStyle name="Comma 7 6 2 2 4" xfId="8913" xr:uid="{00000000-0005-0000-0000-00007B330000}"/>
    <cellStyle name="Comma 7 6 2 2 4 2" xfId="24061" xr:uid="{00000000-0005-0000-0000-00007C330000}"/>
    <cellStyle name="Comma 7 6 2 2 4 2 2" xfId="50029" xr:uid="{00000000-0005-0000-0000-00007D330000}"/>
    <cellStyle name="Comma 7 6 2 2 4 3" xfId="34881" xr:uid="{00000000-0005-0000-0000-00007E330000}"/>
    <cellStyle name="Comma 7 6 2 2 5" xfId="19733" xr:uid="{00000000-0005-0000-0000-00007F330000}"/>
    <cellStyle name="Comma 7 6 2 2 5 2" xfId="45701" xr:uid="{00000000-0005-0000-0000-000080330000}"/>
    <cellStyle name="Comma 7 6 2 2 6" xfId="15405" xr:uid="{00000000-0005-0000-0000-000081330000}"/>
    <cellStyle name="Comma 7 6 2 2 6 2" xfId="41373" xr:uid="{00000000-0005-0000-0000-000082330000}"/>
    <cellStyle name="Comma 7 6 2 2 7" xfId="4585" xr:uid="{00000000-0005-0000-0000-000083330000}"/>
    <cellStyle name="Comma 7 6 2 2 8" xfId="30553" xr:uid="{00000000-0005-0000-0000-000084330000}"/>
    <cellStyle name="Comma 7 6 2 2 9" xfId="57035" xr:uid="{00000000-0005-0000-0000-000085330000}"/>
    <cellStyle name="Comma 7 6 2 3" xfId="5667" xr:uid="{00000000-0005-0000-0000-000086330000}"/>
    <cellStyle name="Comma 7 6 2 3 2" xfId="12159" xr:uid="{00000000-0005-0000-0000-000087330000}"/>
    <cellStyle name="Comma 7 6 2 3 2 2" xfId="27307" xr:uid="{00000000-0005-0000-0000-000088330000}"/>
    <cellStyle name="Comma 7 6 2 3 2 2 2" xfId="53275" xr:uid="{00000000-0005-0000-0000-000089330000}"/>
    <cellStyle name="Comma 7 6 2 3 2 3" xfId="38127" xr:uid="{00000000-0005-0000-0000-00008A330000}"/>
    <cellStyle name="Comma 7 6 2 3 3" xfId="20815" xr:uid="{00000000-0005-0000-0000-00008B330000}"/>
    <cellStyle name="Comma 7 6 2 3 3 2" xfId="46783" xr:uid="{00000000-0005-0000-0000-00008C330000}"/>
    <cellStyle name="Comma 7 6 2 3 4" xfId="16487" xr:uid="{00000000-0005-0000-0000-00008D330000}"/>
    <cellStyle name="Comma 7 6 2 3 4 2" xfId="42455" xr:uid="{00000000-0005-0000-0000-00008E330000}"/>
    <cellStyle name="Comma 7 6 2 3 5" xfId="31635" xr:uid="{00000000-0005-0000-0000-00008F330000}"/>
    <cellStyle name="Comma 7 6 2 3 6" xfId="58117" xr:uid="{00000000-0005-0000-0000-000090330000}"/>
    <cellStyle name="Comma 7 6 2 4" xfId="9995" xr:uid="{00000000-0005-0000-0000-000091330000}"/>
    <cellStyle name="Comma 7 6 2 4 2" xfId="25143" xr:uid="{00000000-0005-0000-0000-000092330000}"/>
    <cellStyle name="Comma 7 6 2 4 2 2" xfId="51111" xr:uid="{00000000-0005-0000-0000-000093330000}"/>
    <cellStyle name="Comma 7 6 2 4 3" xfId="35963" xr:uid="{00000000-0005-0000-0000-000094330000}"/>
    <cellStyle name="Comma 7 6 2 5" xfId="7831" xr:uid="{00000000-0005-0000-0000-000095330000}"/>
    <cellStyle name="Comma 7 6 2 5 2" xfId="22979" xr:uid="{00000000-0005-0000-0000-000096330000}"/>
    <cellStyle name="Comma 7 6 2 5 2 2" xfId="48947" xr:uid="{00000000-0005-0000-0000-000097330000}"/>
    <cellStyle name="Comma 7 6 2 5 3" xfId="33799" xr:uid="{00000000-0005-0000-0000-000098330000}"/>
    <cellStyle name="Comma 7 6 2 6" xfId="18651" xr:uid="{00000000-0005-0000-0000-000099330000}"/>
    <cellStyle name="Comma 7 6 2 6 2" xfId="44619" xr:uid="{00000000-0005-0000-0000-00009A330000}"/>
    <cellStyle name="Comma 7 6 2 7" xfId="14323" xr:uid="{00000000-0005-0000-0000-00009B330000}"/>
    <cellStyle name="Comma 7 6 2 7 2" xfId="40291" xr:uid="{00000000-0005-0000-0000-00009C330000}"/>
    <cellStyle name="Comma 7 6 2 8" xfId="3503" xr:uid="{00000000-0005-0000-0000-00009D330000}"/>
    <cellStyle name="Comma 7 6 2 9" xfId="29471" xr:uid="{00000000-0005-0000-0000-00009E330000}"/>
    <cellStyle name="Comma 7 6 3" xfId="1880" xr:uid="{00000000-0005-0000-0000-00009F330000}"/>
    <cellStyle name="Comma 7 6 3 2" xfId="6208" xr:uid="{00000000-0005-0000-0000-0000A0330000}"/>
    <cellStyle name="Comma 7 6 3 2 2" xfId="12700" xr:uid="{00000000-0005-0000-0000-0000A1330000}"/>
    <cellStyle name="Comma 7 6 3 2 2 2" xfId="27848" xr:uid="{00000000-0005-0000-0000-0000A2330000}"/>
    <cellStyle name="Comma 7 6 3 2 2 2 2" xfId="53816" xr:uid="{00000000-0005-0000-0000-0000A3330000}"/>
    <cellStyle name="Comma 7 6 3 2 2 3" xfId="38668" xr:uid="{00000000-0005-0000-0000-0000A4330000}"/>
    <cellStyle name="Comma 7 6 3 2 3" xfId="21356" xr:uid="{00000000-0005-0000-0000-0000A5330000}"/>
    <cellStyle name="Comma 7 6 3 2 3 2" xfId="47324" xr:uid="{00000000-0005-0000-0000-0000A6330000}"/>
    <cellStyle name="Comma 7 6 3 2 4" xfId="17028" xr:uid="{00000000-0005-0000-0000-0000A7330000}"/>
    <cellStyle name="Comma 7 6 3 2 4 2" xfId="42996" xr:uid="{00000000-0005-0000-0000-0000A8330000}"/>
    <cellStyle name="Comma 7 6 3 2 5" xfId="32176" xr:uid="{00000000-0005-0000-0000-0000A9330000}"/>
    <cellStyle name="Comma 7 6 3 2 6" xfId="58658" xr:uid="{00000000-0005-0000-0000-0000AA330000}"/>
    <cellStyle name="Comma 7 6 3 3" xfId="10536" xr:uid="{00000000-0005-0000-0000-0000AB330000}"/>
    <cellStyle name="Comma 7 6 3 3 2" xfId="25684" xr:uid="{00000000-0005-0000-0000-0000AC330000}"/>
    <cellStyle name="Comma 7 6 3 3 2 2" xfId="51652" xr:uid="{00000000-0005-0000-0000-0000AD330000}"/>
    <cellStyle name="Comma 7 6 3 3 3" xfId="36504" xr:uid="{00000000-0005-0000-0000-0000AE330000}"/>
    <cellStyle name="Comma 7 6 3 4" xfId="8372" xr:uid="{00000000-0005-0000-0000-0000AF330000}"/>
    <cellStyle name="Comma 7 6 3 4 2" xfId="23520" xr:uid="{00000000-0005-0000-0000-0000B0330000}"/>
    <cellStyle name="Comma 7 6 3 4 2 2" xfId="49488" xr:uid="{00000000-0005-0000-0000-0000B1330000}"/>
    <cellStyle name="Comma 7 6 3 4 3" xfId="34340" xr:uid="{00000000-0005-0000-0000-0000B2330000}"/>
    <cellStyle name="Comma 7 6 3 5" xfId="19192" xr:uid="{00000000-0005-0000-0000-0000B3330000}"/>
    <cellStyle name="Comma 7 6 3 5 2" xfId="45160" xr:uid="{00000000-0005-0000-0000-0000B4330000}"/>
    <cellStyle name="Comma 7 6 3 6" xfId="14864" xr:uid="{00000000-0005-0000-0000-0000B5330000}"/>
    <cellStyle name="Comma 7 6 3 6 2" xfId="40832" xr:uid="{00000000-0005-0000-0000-0000B6330000}"/>
    <cellStyle name="Comma 7 6 3 7" xfId="4044" xr:uid="{00000000-0005-0000-0000-0000B7330000}"/>
    <cellStyle name="Comma 7 6 3 8" xfId="30012" xr:uid="{00000000-0005-0000-0000-0000B8330000}"/>
    <cellStyle name="Comma 7 6 3 9" xfId="56494" xr:uid="{00000000-0005-0000-0000-0000B9330000}"/>
    <cellStyle name="Comma 7 6 4" xfId="5126" xr:uid="{00000000-0005-0000-0000-0000BA330000}"/>
    <cellStyle name="Comma 7 6 4 2" xfId="11618" xr:uid="{00000000-0005-0000-0000-0000BB330000}"/>
    <cellStyle name="Comma 7 6 4 2 2" xfId="26766" xr:uid="{00000000-0005-0000-0000-0000BC330000}"/>
    <cellStyle name="Comma 7 6 4 2 2 2" xfId="52734" xr:uid="{00000000-0005-0000-0000-0000BD330000}"/>
    <cellStyle name="Comma 7 6 4 2 3" xfId="37586" xr:uid="{00000000-0005-0000-0000-0000BE330000}"/>
    <cellStyle name="Comma 7 6 4 3" xfId="20274" xr:uid="{00000000-0005-0000-0000-0000BF330000}"/>
    <cellStyle name="Comma 7 6 4 3 2" xfId="46242" xr:uid="{00000000-0005-0000-0000-0000C0330000}"/>
    <cellStyle name="Comma 7 6 4 4" xfId="15946" xr:uid="{00000000-0005-0000-0000-0000C1330000}"/>
    <cellStyle name="Comma 7 6 4 4 2" xfId="41914" xr:uid="{00000000-0005-0000-0000-0000C2330000}"/>
    <cellStyle name="Comma 7 6 4 5" xfId="31094" xr:uid="{00000000-0005-0000-0000-0000C3330000}"/>
    <cellStyle name="Comma 7 6 4 6" xfId="57576" xr:uid="{00000000-0005-0000-0000-0000C4330000}"/>
    <cellStyle name="Comma 7 6 5" xfId="9454" xr:uid="{00000000-0005-0000-0000-0000C5330000}"/>
    <cellStyle name="Comma 7 6 5 2" xfId="24602" xr:uid="{00000000-0005-0000-0000-0000C6330000}"/>
    <cellStyle name="Comma 7 6 5 2 2" xfId="50570" xr:uid="{00000000-0005-0000-0000-0000C7330000}"/>
    <cellStyle name="Comma 7 6 5 3" xfId="35422" xr:uid="{00000000-0005-0000-0000-0000C8330000}"/>
    <cellStyle name="Comma 7 6 6" xfId="7290" xr:uid="{00000000-0005-0000-0000-0000C9330000}"/>
    <cellStyle name="Comma 7 6 6 2" xfId="22438" xr:uid="{00000000-0005-0000-0000-0000CA330000}"/>
    <cellStyle name="Comma 7 6 6 2 2" xfId="48406" xr:uid="{00000000-0005-0000-0000-0000CB330000}"/>
    <cellStyle name="Comma 7 6 6 3" xfId="33258" xr:uid="{00000000-0005-0000-0000-0000CC330000}"/>
    <cellStyle name="Comma 7 6 7" xfId="18110" xr:uid="{00000000-0005-0000-0000-0000CD330000}"/>
    <cellStyle name="Comma 7 6 7 2" xfId="44078" xr:uid="{00000000-0005-0000-0000-0000CE330000}"/>
    <cellStyle name="Comma 7 6 8" xfId="13782" xr:uid="{00000000-0005-0000-0000-0000CF330000}"/>
    <cellStyle name="Comma 7 6 8 2" xfId="39750" xr:uid="{00000000-0005-0000-0000-0000D0330000}"/>
    <cellStyle name="Comma 7 6 9" xfId="2962" xr:uid="{00000000-0005-0000-0000-0000D1330000}"/>
    <cellStyle name="Comma 7 7" xfId="217" xr:uid="{00000000-0005-0000-0000-0000D2330000}"/>
    <cellStyle name="Comma 7 7 10" xfId="28931" xr:uid="{00000000-0005-0000-0000-0000D3330000}"/>
    <cellStyle name="Comma 7 7 11" xfId="54893" xr:uid="{00000000-0005-0000-0000-0000D4330000}"/>
    <cellStyle name="Comma 7 7 12" xfId="55413" xr:uid="{00000000-0005-0000-0000-0000D5330000}"/>
    <cellStyle name="Comma 7 7 13" xfId="929" xr:uid="{00000000-0005-0000-0000-0000D6330000}"/>
    <cellStyle name="Comma 7 7 2" xfId="1340" xr:uid="{00000000-0005-0000-0000-0000D7330000}"/>
    <cellStyle name="Comma 7 7 2 10" xfId="55954" xr:uid="{00000000-0005-0000-0000-0000D8330000}"/>
    <cellStyle name="Comma 7 7 2 2" xfId="2422" xr:uid="{00000000-0005-0000-0000-0000D9330000}"/>
    <cellStyle name="Comma 7 7 2 2 2" xfId="6750" xr:uid="{00000000-0005-0000-0000-0000DA330000}"/>
    <cellStyle name="Comma 7 7 2 2 2 2" xfId="13242" xr:uid="{00000000-0005-0000-0000-0000DB330000}"/>
    <cellStyle name="Comma 7 7 2 2 2 2 2" xfId="28390" xr:uid="{00000000-0005-0000-0000-0000DC330000}"/>
    <cellStyle name="Comma 7 7 2 2 2 2 2 2" xfId="54358" xr:uid="{00000000-0005-0000-0000-0000DD330000}"/>
    <cellStyle name="Comma 7 7 2 2 2 2 3" xfId="39210" xr:uid="{00000000-0005-0000-0000-0000DE330000}"/>
    <cellStyle name="Comma 7 7 2 2 2 3" xfId="21898" xr:uid="{00000000-0005-0000-0000-0000DF330000}"/>
    <cellStyle name="Comma 7 7 2 2 2 3 2" xfId="47866" xr:uid="{00000000-0005-0000-0000-0000E0330000}"/>
    <cellStyle name="Comma 7 7 2 2 2 4" xfId="17570" xr:uid="{00000000-0005-0000-0000-0000E1330000}"/>
    <cellStyle name="Comma 7 7 2 2 2 4 2" xfId="43538" xr:uid="{00000000-0005-0000-0000-0000E2330000}"/>
    <cellStyle name="Comma 7 7 2 2 2 5" xfId="32718" xr:uid="{00000000-0005-0000-0000-0000E3330000}"/>
    <cellStyle name="Comma 7 7 2 2 2 6" xfId="59200" xr:uid="{00000000-0005-0000-0000-0000E4330000}"/>
    <cellStyle name="Comma 7 7 2 2 3" xfId="11078" xr:uid="{00000000-0005-0000-0000-0000E5330000}"/>
    <cellStyle name="Comma 7 7 2 2 3 2" xfId="26226" xr:uid="{00000000-0005-0000-0000-0000E6330000}"/>
    <cellStyle name="Comma 7 7 2 2 3 2 2" xfId="52194" xr:uid="{00000000-0005-0000-0000-0000E7330000}"/>
    <cellStyle name="Comma 7 7 2 2 3 3" xfId="37046" xr:uid="{00000000-0005-0000-0000-0000E8330000}"/>
    <cellStyle name="Comma 7 7 2 2 4" xfId="8914" xr:uid="{00000000-0005-0000-0000-0000E9330000}"/>
    <cellStyle name="Comma 7 7 2 2 4 2" xfId="24062" xr:uid="{00000000-0005-0000-0000-0000EA330000}"/>
    <cellStyle name="Comma 7 7 2 2 4 2 2" xfId="50030" xr:uid="{00000000-0005-0000-0000-0000EB330000}"/>
    <cellStyle name="Comma 7 7 2 2 4 3" xfId="34882" xr:uid="{00000000-0005-0000-0000-0000EC330000}"/>
    <cellStyle name="Comma 7 7 2 2 5" xfId="19734" xr:uid="{00000000-0005-0000-0000-0000ED330000}"/>
    <cellStyle name="Comma 7 7 2 2 5 2" xfId="45702" xr:uid="{00000000-0005-0000-0000-0000EE330000}"/>
    <cellStyle name="Comma 7 7 2 2 6" xfId="15406" xr:uid="{00000000-0005-0000-0000-0000EF330000}"/>
    <cellStyle name="Comma 7 7 2 2 6 2" xfId="41374" xr:uid="{00000000-0005-0000-0000-0000F0330000}"/>
    <cellStyle name="Comma 7 7 2 2 7" xfId="4586" xr:uid="{00000000-0005-0000-0000-0000F1330000}"/>
    <cellStyle name="Comma 7 7 2 2 8" xfId="30554" xr:uid="{00000000-0005-0000-0000-0000F2330000}"/>
    <cellStyle name="Comma 7 7 2 2 9" xfId="57036" xr:uid="{00000000-0005-0000-0000-0000F3330000}"/>
    <cellStyle name="Comma 7 7 2 3" xfId="5668" xr:uid="{00000000-0005-0000-0000-0000F4330000}"/>
    <cellStyle name="Comma 7 7 2 3 2" xfId="12160" xr:uid="{00000000-0005-0000-0000-0000F5330000}"/>
    <cellStyle name="Comma 7 7 2 3 2 2" xfId="27308" xr:uid="{00000000-0005-0000-0000-0000F6330000}"/>
    <cellStyle name="Comma 7 7 2 3 2 2 2" xfId="53276" xr:uid="{00000000-0005-0000-0000-0000F7330000}"/>
    <cellStyle name="Comma 7 7 2 3 2 3" xfId="38128" xr:uid="{00000000-0005-0000-0000-0000F8330000}"/>
    <cellStyle name="Comma 7 7 2 3 3" xfId="20816" xr:uid="{00000000-0005-0000-0000-0000F9330000}"/>
    <cellStyle name="Comma 7 7 2 3 3 2" xfId="46784" xr:uid="{00000000-0005-0000-0000-0000FA330000}"/>
    <cellStyle name="Comma 7 7 2 3 4" xfId="16488" xr:uid="{00000000-0005-0000-0000-0000FB330000}"/>
    <cellStyle name="Comma 7 7 2 3 4 2" xfId="42456" xr:uid="{00000000-0005-0000-0000-0000FC330000}"/>
    <cellStyle name="Comma 7 7 2 3 5" xfId="31636" xr:uid="{00000000-0005-0000-0000-0000FD330000}"/>
    <cellStyle name="Comma 7 7 2 3 6" xfId="58118" xr:uid="{00000000-0005-0000-0000-0000FE330000}"/>
    <cellStyle name="Comma 7 7 2 4" xfId="9996" xr:uid="{00000000-0005-0000-0000-0000FF330000}"/>
    <cellStyle name="Comma 7 7 2 4 2" xfId="25144" xr:uid="{00000000-0005-0000-0000-000000340000}"/>
    <cellStyle name="Comma 7 7 2 4 2 2" xfId="51112" xr:uid="{00000000-0005-0000-0000-000001340000}"/>
    <cellStyle name="Comma 7 7 2 4 3" xfId="35964" xr:uid="{00000000-0005-0000-0000-000002340000}"/>
    <cellStyle name="Comma 7 7 2 5" xfId="7832" xr:uid="{00000000-0005-0000-0000-000003340000}"/>
    <cellStyle name="Comma 7 7 2 5 2" xfId="22980" xr:uid="{00000000-0005-0000-0000-000004340000}"/>
    <cellStyle name="Comma 7 7 2 5 2 2" xfId="48948" xr:uid="{00000000-0005-0000-0000-000005340000}"/>
    <cellStyle name="Comma 7 7 2 5 3" xfId="33800" xr:uid="{00000000-0005-0000-0000-000006340000}"/>
    <cellStyle name="Comma 7 7 2 6" xfId="18652" xr:uid="{00000000-0005-0000-0000-000007340000}"/>
    <cellStyle name="Comma 7 7 2 6 2" xfId="44620" xr:uid="{00000000-0005-0000-0000-000008340000}"/>
    <cellStyle name="Comma 7 7 2 7" xfId="14324" xr:uid="{00000000-0005-0000-0000-000009340000}"/>
    <cellStyle name="Comma 7 7 2 7 2" xfId="40292" xr:uid="{00000000-0005-0000-0000-00000A340000}"/>
    <cellStyle name="Comma 7 7 2 8" xfId="3504" xr:uid="{00000000-0005-0000-0000-00000B340000}"/>
    <cellStyle name="Comma 7 7 2 9" xfId="29472" xr:uid="{00000000-0005-0000-0000-00000C340000}"/>
    <cellStyle name="Comma 7 7 3" xfId="1881" xr:uid="{00000000-0005-0000-0000-00000D340000}"/>
    <cellStyle name="Comma 7 7 3 2" xfId="6209" xr:uid="{00000000-0005-0000-0000-00000E340000}"/>
    <cellStyle name="Comma 7 7 3 2 2" xfId="12701" xr:uid="{00000000-0005-0000-0000-00000F340000}"/>
    <cellStyle name="Comma 7 7 3 2 2 2" xfId="27849" xr:uid="{00000000-0005-0000-0000-000010340000}"/>
    <cellStyle name="Comma 7 7 3 2 2 2 2" xfId="53817" xr:uid="{00000000-0005-0000-0000-000011340000}"/>
    <cellStyle name="Comma 7 7 3 2 2 3" xfId="38669" xr:uid="{00000000-0005-0000-0000-000012340000}"/>
    <cellStyle name="Comma 7 7 3 2 3" xfId="21357" xr:uid="{00000000-0005-0000-0000-000013340000}"/>
    <cellStyle name="Comma 7 7 3 2 3 2" xfId="47325" xr:uid="{00000000-0005-0000-0000-000014340000}"/>
    <cellStyle name="Comma 7 7 3 2 4" xfId="17029" xr:uid="{00000000-0005-0000-0000-000015340000}"/>
    <cellStyle name="Comma 7 7 3 2 4 2" xfId="42997" xr:uid="{00000000-0005-0000-0000-000016340000}"/>
    <cellStyle name="Comma 7 7 3 2 5" xfId="32177" xr:uid="{00000000-0005-0000-0000-000017340000}"/>
    <cellStyle name="Comma 7 7 3 2 6" xfId="58659" xr:uid="{00000000-0005-0000-0000-000018340000}"/>
    <cellStyle name="Comma 7 7 3 3" xfId="10537" xr:uid="{00000000-0005-0000-0000-000019340000}"/>
    <cellStyle name="Comma 7 7 3 3 2" xfId="25685" xr:uid="{00000000-0005-0000-0000-00001A340000}"/>
    <cellStyle name="Comma 7 7 3 3 2 2" xfId="51653" xr:uid="{00000000-0005-0000-0000-00001B340000}"/>
    <cellStyle name="Comma 7 7 3 3 3" xfId="36505" xr:uid="{00000000-0005-0000-0000-00001C340000}"/>
    <cellStyle name="Comma 7 7 3 4" xfId="8373" xr:uid="{00000000-0005-0000-0000-00001D340000}"/>
    <cellStyle name="Comma 7 7 3 4 2" xfId="23521" xr:uid="{00000000-0005-0000-0000-00001E340000}"/>
    <cellStyle name="Comma 7 7 3 4 2 2" xfId="49489" xr:uid="{00000000-0005-0000-0000-00001F340000}"/>
    <cellStyle name="Comma 7 7 3 4 3" xfId="34341" xr:uid="{00000000-0005-0000-0000-000020340000}"/>
    <cellStyle name="Comma 7 7 3 5" xfId="19193" xr:uid="{00000000-0005-0000-0000-000021340000}"/>
    <cellStyle name="Comma 7 7 3 5 2" xfId="45161" xr:uid="{00000000-0005-0000-0000-000022340000}"/>
    <cellStyle name="Comma 7 7 3 6" xfId="14865" xr:uid="{00000000-0005-0000-0000-000023340000}"/>
    <cellStyle name="Comma 7 7 3 6 2" xfId="40833" xr:uid="{00000000-0005-0000-0000-000024340000}"/>
    <cellStyle name="Comma 7 7 3 7" xfId="4045" xr:uid="{00000000-0005-0000-0000-000025340000}"/>
    <cellStyle name="Comma 7 7 3 8" xfId="30013" xr:uid="{00000000-0005-0000-0000-000026340000}"/>
    <cellStyle name="Comma 7 7 3 9" xfId="56495" xr:uid="{00000000-0005-0000-0000-000027340000}"/>
    <cellStyle name="Comma 7 7 4" xfId="5127" xr:uid="{00000000-0005-0000-0000-000028340000}"/>
    <cellStyle name="Comma 7 7 4 2" xfId="11619" xr:uid="{00000000-0005-0000-0000-000029340000}"/>
    <cellStyle name="Comma 7 7 4 2 2" xfId="26767" xr:uid="{00000000-0005-0000-0000-00002A340000}"/>
    <cellStyle name="Comma 7 7 4 2 2 2" xfId="52735" xr:uid="{00000000-0005-0000-0000-00002B340000}"/>
    <cellStyle name="Comma 7 7 4 2 3" xfId="37587" xr:uid="{00000000-0005-0000-0000-00002C340000}"/>
    <cellStyle name="Comma 7 7 4 3" xfId="20275" xr:uid="{00000000-0005-0000-0000-00002D340000}"/>
    <cellStyle name="Comma 7 7 4 3 2" xfId="46243" xr:uid="{00000000-0005-0000-0000-00002E340000}"/>
    <cellStyle name="Comma 7 7 4 4" xfId="15947" xr:uid="{00000000-0005-0000-0000-00002F340000}"/>
    <cellStyle name="Comma 7 7 4 4 2" xfId="41915" xr:uid="{00000000-0005-0000-0000-000030340000}"/>
    <cellStyle name="Comma 7 7 4 5" xfId="31095" xr:uid="{00000000-0005-0000-0000-000031340000}"/>
    <cellStyle name="Comma 7 7 4 6" xfId="57577" xr:uid="{00000000-0005-0000-0000-000032340000}"/>
    <cellStyle name="Comma 7 7 5" xfId="9455" xr:uid="{00000000-0005-0000-0000-000033340000}"/>
    <cellStyle name="Comma 7 7 5 2" xfId="24603" xr:uid="{00000000-0005-0000-0000-000034340000}"/>
    <cellStyle name="Comma 7 7 5 2 2" xfId="50571" xr:uid="{00000000-0005-0000-0000-000035340000}"/>
    <cellStyle name="Comma 7 7 5 3" xfId="35423" xr:uid="{00000000-0005-0000-0000-000036340000}"/>
    <cellStyle name="Comma 7 7 6" xfId="7291" xr:uid="{00000000-0005-0000-0000-000037340000}"/>
    <cellStyle name="Comma 7 7 6 2" xfId="22439" xr:uid="{00000000-0005-0000-0000-000038340000}"/>
    <cellStyle name="Comma 7 7 6 2 2" xfId="48407" xr:uid="{00000000-0005-0000-0000-000039340000}"/>
    <cellStyle name="Comma 7 7 6 3" xfId="33259" xr:uid="{00000000-0005-0000-0000-00003A340000}"/>
    <cellStyle name="Comma 7 7 7" xfId="18111" xr:uid="{00000000-0005-0000-0000-00003B340000}"/>
    <cellStyle name="Comma 7 7 7 2" xfId="44079" xr:uid="{00000000-0005-0000-0000-00003C340000}"/>
    <cellStyle name="Comma 7 7 8" xfId="13783" xr:uid="{00000000-0005-0000-0000-00003D340000}"/>
    <cellStyle name="Comma 7 7 8 2" xfId="39751" xr:uid="{00000000-0005-0000-0000-00003E340000}"/>
    <cellStyle name="Comma 7 7 9" xfId="2963" xr:uid="{00000000-0005-0000-0000-00003F340000}"/>
    <cellStyle name="Comma 7 8" xfId="218" xr:uid="{00000000-0005-0000-0000-000040340000}"/>
    <cellStyle name="Comma 7 8 10" xfId="28932" xr:uid="{00000000-0005-0000-0000-000041340000}"/>
    <cellStyle name="Comma 7 8 11" xfId="54894" xr:uid="{00000000-0005-0000-0000-000042340000}"/>
    <cellStyle name="Comma 7 8 12" xfId="55414" xr:uid="{00000000-0005-0000-0000-000043340000}"/>
    <cellStyle name="Comma 7 8 13" xfId="969" xr:uid="{00000000-0005-0000-0000-000044340000}"/>
    <cellStyle name="Comma 7 8 2" xfId="1341" xr:uid="{00000000-0005-0000-0000-000045340000}"/>
    <cellStyle name="Comma 7 8 2 10" xfId="55955" xr:uid="{00000000-0005-0000-0000-000046340000}"/>
    <cellStyle name="Comma 7 8 2 2" xfId="2423" xr:uid="{00000000-0005-0000-0000-000047340000}"/>
    <cellStyle name="Comma 7 8 2 2 2" xfId="6751" xr:uid="{00000000-0005-0000-0000-000048340000}"/>
    <cellStyle name="Comma 7 8 2 2 2 2" xfId="13243" xr:uid="{00000000-0005-0000-0000-000049340000}"/>
    <cellStyle name="Comma 7 8 2 2 2 2 2" xfId="28391" xr:uid="{00000000-0005-0000-0000-00004A340000}"/>
    <cellStyle name="Comma 7 8 2 2 2 2 2 2" xfId="54359" xr:uid="{00000000-0005-0000-0000-00004B340000}"/>
    <cellStyle name="Comma 7 8 2 2 2 2 3" xfId="39211" xr:uid="{00000000-0005-0000-0000-00004C340000}"/>
    <cellStyle name="Comma 7 8 2 2 2 3" xfId="21899" xr:uid="{00000000-0005-0000-0000-00004D340000}"/>
    <cellStyle name="Comma 7 8 2 2 2 3 2" xfId="47867" xr:uid="{00000000-0005-0000-0000-00004E340000}"/>
    <cellStyle name="Comma 7 8 2 2 2 4" xfId="17571" xr:uid="{00000000-0005-0000-0000-00004F340000}"/>
    <cellStyle name="Comma 7 8 2 2 2 4 2" xfId="43539" xr:uid="{00000000-0005-0000-0000-000050340000}"/>
    <cellStyle name="Comma 7 8 2 2 2 5" xfId="32719" xr:uid="{00000000-0005-0000-0000-000051340000}"/>
    <cellStyle name="Comma 7 8 2 2 2 6" xfId="59201" xr:uid="{00000000-0005-0000-0000-000052340000}"/>
    <cellStyle name="Comma 7 8 2 2 3" xfId="11079" xr:uid="{00000000-0005-0000-0000-000053340000}"/>
    <cellStyle name="Comma 7 8 2 2 3 2" xfId="26227" xr:uid="{00000000-0005-0000-0000-000054340000}"/>
    <cellStyle name="Comma 7 8 2 2 3 2 2" xfId="52195" xr:uid="{00000000-0005-0000-0000-000055340000}"/>
    <cellStyle name="Comma 7 8 2 2 3 3" xfId="37047" xr:uid="{00000000-0005-0000-0000-000056340000}"/>
    <cellStyle name="Comma 7 8 2 2 4" xfId="8915" xr:uid="{00000000-0005-0000-0000-000057340000}"/>
    <cellStyle name="Comma 7 8 2 2 4 2" xfId="24063" xr:uid="{00000000-0005-0000-0000-000058340000}"/>
    <cellStyle name="Comma 7 8 2 2 4 2 2" xfId="50031" xr:uid="{00000000-0005-0000-0000-000059340000}"/>
    <cellStyle name="Comma 7 8 2 2 4 3" xfId="34883" xr:uid="{00000000-0005-0000-0000-00005A340000}"/>
    <cellStyle name="Comma 7 8 2 2 5" xfId="19735" xr:uid="{00000000-0005-0000-0000-00005B340000}"/>
    <cellStyle name="Comma 7 8 2 2 5 2" xfId="45703" xr:uid="{00000000-0005-0000-0000-00005C340000}"/>
    <cellStyle name="Comma 7 8 2 2 6" xfId="15407" xr:uid="{00000000-0005-0000-0000-00005D340000}"/>
    <cellStyle name="Comma 7 8 2 2 6 2" xfId="41375" xr:uid="{00000000-0005-0000-0000-00005E340000}"/>
    <cellStyle name="Comma 7 8 2 2 7" xfId="4587" xr:uid="{00000000-0005-0000-0000-00005F340000}"/>
    <cellStyle name="Comma 7 8 2 2 8" xfId="30555" xr:uid="{00000000-0005-0000-0000-000060340000}"/>
    <cellStyle name="Comma 7 8 2 2 9" xfId="57037" xr:uid="{00000000-0005-0000-0000-000061340000}"/>
    <cellStyle name="Comma 7 8 2 3" xfId="5669" xr:uid="{00000000-0005-0000-0000-000062340000}"/>
    <cellStyle name="Comma 7 8 2 3 2" xfId="12161" xr:uid="{00000000-0005-0000-0000-000063340000}"/>
    <cellStyle name="Comma 7 8 2 3 2 2" xfId="27309" xr:uid="{00000000-0005-0000-0000-000064340000}"/>
    <cellStyle name="Comma 7 8 2 3 2 2 2" xfId="53277" xr:uid="{00000000-0005-0000-0000-000065340000}"/>
    <cellStyle name="Comma 7 8 2 3 2 3" xfId="38129" xr:uid="{00000000-0005-0000-0000-000066340000}"/>
    <cellStyle name="Comma 7 8 2 3 3" xfId="20817" xr:uid="{00000000-0005-0000-0000-000067340000}"/>
    <cellStyle name="Comma 7 8 2 3 3 2" xfId="46785" xr:uid="{00000000-0005-0000-0000-000068340000}"/>
    <cellStyle name="Comma 7 8 2 3 4" xfId="16489" xr:uid="{00000000-0005-0000-0000-000069340000}"/>
    <cellStyle name="Comma 7 8 2 3 4 2" xfId="42457" xr:uid="{00000000-0005-0000-0000-00006A340000}"/>
    <cellStyle name="Comma 7 8 2 3 5" xfId="31637" xr:uid="{00000000-0005-0000-0000-00006B340000}"/>
    <cellStyle name="Comma 7 8 2 3 6" xfId="58119" xr:uid="{00000000-0005-0000-0000-00006C340000}"/>
    <cellStyle name="Comma 7 8 2 4" xfId="9997" xr:uid="{00000000-0005-0000-0000-00006D340000}"/>
    <cellStyle name="Comma 7 8 2 4 2" xfId="25145" xr:uid="{00000000-0005-0000-0000-00006E340000}"/>
    <cellStyle name="Comma 7 8 2 4 2 2" xfId="51113" xr:uid="{00000000-0005-0000-0000-00006F340000}"/>
    <cellStyle name="Comma 7 8 2 4 3" xfId="35965" xr:uid="{00000000-0005-0000-0000-000070340000}"/>
    <cellStyle name="Comma 7 8 2 5" xfId="7833" xr:uid="{00000000-0005-0000-0000-000071340000}"/>
    <cellStyle name="Comma 7 8 2 5 2" xfId="22981" xr:uid="{00000000-0005-0000-0000-000072340000}"/>
    <cellStyle name="Comma 7 8 2 5 2 2" xfId="48949" xr:uid="{00000000-0005-0000-0000-000073340000}"/>
    <cellStyle name="Comma 7 8 2 5 3" xfId="33801" xr:uid="{00000000-0005-0000-0000-000074340000}"/>
    <cellStyle name="Comma 7 8 2 6" xfId="18653" xr:uid="{00000000-0005-0000-0000-000075340000}"/>
    <cellStyle name="Comma 7 8 2 6 2" xfId="44621" xr:uid="{00000000-0005-0000-0000-000076340000}"/>
    <cellStyle name="Comma 7 8 2 7" xfId="14325" xr:uid="{00000000-0005-0000-0000-000077340000}"/>
    <cellStyle name="Comma 7 8 2 7 2" xfId="40293" xr:uid="{00000000-0005-0000-0000-000078340000}"/>
    <cellStyle name="Comma 7 8 2 8" xfId="3505" xr:uid="{00000000-0005-0000-0000-000079340000}"/>
    <cellStyle name="Comma 7 8 2 9" xfId="29473" xr:uid="{00000000-0005-0000-0000-00007A340000}"/>
    <cellStyle name="Comma 7 8 3" xfId="1882" xr:uid="{00000000-0005-0000-0000-00007B340000}"/>
    <cellStyle name="Comma 7 8 3 2" xfId="6210" xr:uid="{00000000-0005-0000-0000-00007C340000}"/>
    <cellStyle name="Comma 7 8 3 2 2" xfId="12702" xr:uid="{00000000-0005-0000-0000-00007D340000}"/>
    <cellStyle name="Comma 7 8 3 2 2 2" xfId="27850" xr:uid="{00000000-0005-0000-0000-00007E340000}"/>
    <cellStyle name="Comma 7 8 3 2 2 2 2" xfId="53818" xr:uid="{00000000-0005-0000-0000-00007F340000}"/>
    <cellStyle name="Comma 7 8 3 2 2 3" xfId="38670" xr:uid="{00000000-0005-0000-0000-000080340000}"/>
    <cellStyle name="Comma 7 8 3 2 3" xfId="21358" xr:uid="{00000000-0005-0000-0000-000081340000}"/>
    <cellStyle name="Comma 7 8 3 2 3 2" xfId="47326" xr:uid="{00000000-0005-0000-0000-000082340000}"/>
    <cellStyle name="Comma 7 8 3 2 4" xfId="17030" xr:uid="{00000000-0005-0000-0000-000083340000}"/>
    <cellStyle name="Comma 7 8 3 2 4 2" xfId="42998" xr:uid="{00000000-0005-0000-0000-000084340000}"/>
    <cellStyle name="Comma 7 8 3 2 5" xfId="32178" xr:uid="{00000000-0005-0000-0000-000085340000}"/>
    <cellStyle name="Comma 7 8 3 2 6" xfId="58660" xr:uid="{00000000-0005-0000-0000-000086340000}"/>
    <cellStyle name="Comma 7 8 3 3" xfId="10538" xr:uid="{00000000-0005-0000-0000-000087340000}"/>
    <cellStyle name="Comma 7 8 3 3 2" xfId="25686" xr:uid="{00000000-0005-0000-0000-000088340000}"/>
    <cellStyle name="Comma 7 8 3 3 2 2" xfId="51654" xr:uid="{00000000-0005-0000-0000-000089340000}"/>
    <cellStyle name="Comma 7 8 3 3 3" xfId="36506" xr:uid="{00000000-0005-0000-0000-00008A340000}"/>
    <cellStyle name="Comma 7 8 3 4" xfId="8374" xr:uid="{00000000-0005-0000-0000-00008B340000}"/>
    <cellStyle name="Comma 7 8 3 4 2" xfId="23522" xr:uid="{00000000-0005-0000-0000-00008C340000}"/>
    <cellStyle name="Comma 7 8 3 4 2 2" xfId="49490" xr:uid="{00000000-0005-0000-0000-00008D340000}"/>
    <cellStyle name="Comma 7 8 3 4 3" xfId="34342" xr:uid="{00000000-0005-0000-0000-00008E340000}"/>
    <cellStyle name="Comma 7 8 3 5" xfId="19194" xr:uid="{00000000-0005-0000-0000-00008F340000}"/>
    <cellStyle name="Comma 7 8 3 5 2" xfId="45162" xr:uid="{00000000-0005-0000-0000-000090340000}"/>
    <cellStyle name="Comma 7 8 3 6" xfId="14866" xr:uid="{00000000-0005-0000-0000-000091340000}"/>
    <cellStyle name="Comma 7 8 3 6 2" xfId="40834" xr:uid="{00000000-0005-0000-0000-000092340000}"/>
    <cellStyle name="Comma 7 8 3 7" xfId="4046" xr:uid="{00000000-0005-0000-0000-000093340000}"/>
    <cellStyle name="Comma 7 8 3 8" xfId="30014" xr:uid="{00000000-0005-0000-0000-000094340000}"/>
    <cellStyle name="Comma 7 8 3 9" xfId="56496" xr:uid="{00000000-0005-0000-0000-000095340000}"/>
    <cellStyle name="Comma 7 8 4" xfId="5128" xr:uid="{00000000-0005-0000-0000-000096340000}"/>
    <cellStyle name="Comma 7 8 4 2" xfId="11620" xr:uid="{00000000-0005-0000-0000-000097340000}"/>
    <cellStyle name="Comma 7 8 4 2 2" xfId="26768" xr:uid="{00000000-0005-0000-0000-000098340000}"/>
    <cellStyle name="Comma 7 8 4 2 2 2" xfId="52736" xr:uid="{00000000-0005-0000-0000-000099340000}"/>
    <cellStyle name="Comma 7 8 4 2 3" xfId="37588" xr:uid="{00000000-0005-0000-0000-00009A340000}"/>
    <cellStyle name="Comma 7 8 4 3" xfId="20276" xr:uid="{00000000-0005-0000-0000-00009B340000}"/>
    <cellStyle name="Comma 7 8 4 3 2" xfId="46244" xr:uid="{00000000-0005-0000-0000-00009C340000}"/>
    <cellStyle name="Comma 7 8 4 4" xfId="15948" xr:uid="{00000000-0005-0000-0000-00009D340000}"/>
    <cellStyle name="Comma 7 8 4 4 2" xfId="41916" xr:uid="{00000000-0005-0000-0000-00009E340000}"/>
    <cellStyle name="Comma 7 8 4 5" xfId="31096" xr:uid="{00000000-0005-0000-0000-00009F340000}"/>
    <cellStyle name="Comma 7 8 4 6" xfId="57578" xr:uid="{00000000-0005-0000-0000-0000A0340000}"/>
    <cellStyle name="Comma 7 8 5" xfId="9456" xr:uid="{00000000-0005-0000-0000-0000A1340000}"/>
    <cellStyle name="Comma 7 8 5 2" xfId="24604" xr:uid="{00000000-0005-0000-0000-0000A2340000}"/>
    <cellStyle name="Comma 7 8 5 2 2" xfId="50572" xr:uid="{00000000-0005-0000-0000-0000A3340000}"/>
    <cellStyle name="Comma 7 8 5 3" xfId="35424" xr:uid="{00000000-0005-0000-0000-0000A4340000}"/>
    <cellStyle name="Comma 7 8 6" xfId="7292" xr:uid="{00000000-0005-0000-0000-0000A5340000}"/>
    <cellStyle name="Comma 7 8 6 2" xfId="22440" xr:uid="{00000000-0005-0000-0000-0000A6340000}"/>
    <cellStyle name="Comma 7 8 6 2 2" xfId="48408" xr:uid="{00000000-0005-0000-0000-0000A7340000}"/>
    <cellStyle name="Comma 7 8 6 3" xfId="33260" xr:uid="{00000000-0005-0000-0000-0000A8340000}"/>
    <cellStyle name="Comma 7 8 7" xfId="18112" xr:uid="{00000000-0005-0000-0000-0000A9340000}"/>
    <cellStyle name="Comma 7 8 7 2" xfId="44080" xr:uid="{00000000-0005-0000-0000-0000AA340000}"/>
    <cellStyle name="Comma 7 8 8" xfId="13784" xr:uid="{00000000-0005-0000-0000-0000AB340000}"/>
    <cellStyle name="Comma 7 8 8 2" xfId="39752" xr:uid="{00000000-0005-0000-0000-0000AC340000}"/>
    <cellStyle name="Comma 7 8 9" xfId="2964" xr:uid="{00000000-0005-0000-0000-0000AD340000}"/>
    <cellStyle name="Comma 7 9" xfId="219" xr:uid="{00000000-0005-0000-0000-0000AE340000}"/>
    <cellStyle name="Comma 7 9 10" xfId="28933" xr:uid="{00000000-0005-0000-0000-0000AF340000}"/>
    <cellStyle name="Comma 7 9 11" xfId="54895" xr:uid="{00000000-0005-0000-0000-0000B0340000}"/>
    <cellStyle name="Comma 7 9 12" xfId="55415" xr:uid="{00000000-0005-0000-0000-0000B1340000}"/>
    <cellStyle name="Comma 7 9 13" xfId="1009" xr:uid="{00000000-0005-0000-0000-0000B2340000}"/>
    <cellStyle name="Comma 7 9 2" xfId="1342" xr:uid="{00000000-0005-0000-0000-0000B3340000}"/>
    <cellStyle name="Comma 7 9 2 10" xfId="55956" xr:uid="{00000000-0005-0000-0000-0000B4340000}"/>
    <cellStyle name="Comma 7 9 2 2" xfId="2424" xr:uid="{00000000-0005-0000-0000-0000B5340000}"/>
    <cellStyle name="Comma 7 9 2 2 2" xfId="6752" xr:uid="{00000000-0005-0000-0000-0000B6340000}"/>
    <cellStyle name="Comma 7 9 2 2 2 2" xfId="13244" xr:uid="{00000000-0005-0000-0000-0000B7340000}"/>
    <cellStyle name="Comma 7 9 2 2 2 2 2" xfId="28392" xr:uid="{00000000-0005-0000-0000-0000B8340000}"/>
    <cellStyle name="Comma 7 9 2 2 2 2 2 2" xfId="54360" xr:uid="{00000000-0005-0000-0000-0000B9340000}"/>
    <cellStyle name="Comma 7 9 2 2 2 2 3" xfId="39212" xr:uid="{00000000-0005-0000-0000-0000BA340000}"/>
    <cellStyle name="Comma 7 9 2 2 2 3" xfId="21900" xr:uid="{00000000-0005-0000-0000-0000BB340000}"/>
    <cellStyle name="Comma 7 9 2 2 2 3 2" xfId="47868" xr:uid="{00000000-0005-0000-0000-0000BC340000}"/>
    <cellStyle name="Comma 7 9 2 2 2 4" xfId="17572" xr:uid="{00000000-0005-0000-0000-0000BD340000}"/>
    <cellStyle name="Comma 7 9 2 2 2 4 2" xfId="43540" xr:uid="{00000000-0005-0000-0000-0000BE340000}"/>
    <cellStyle name="Comma 7 9 2 2 2 5" xfId="32720" xr:uid="{00000000-0005-0000-0000-0000BF340000}"/>
    <cellStyle name="Comma 7 9 2 2 2 6" xfId="59202" xr:uid="{00000000-0005-0000-0000-0000C0340000}"/>
    <cellStyle name="Comma 7 9 2 2 3" xfId="11080" xr:uid="{00000000-0005-0000-0000-0000C1340000}"/>
    <cellStyle name="Comma 7 9 2 2 3 2" xfId="26228" xr:uid="{00000000-0005-0000-0000-0000C2340000}"/>
    <cellStyle name="Comma 7 9 2 2 3 2 2" xfId="52196" xr:uid="{00000000-0005-0000-0000-0000C3340000}"/>
    <cellStyle name="Comma 7 9 2 2 3 3" xfId="37048" xr:uid="{00000000-0005-0000-0000-0000C4340000}"/>
    <cellStyle name="Comma 7 9 2 2 4" xfId="8916" xr:uid="{00000000-0005-0000-0000-0000C5340000}"/>
    <cellStyle name="Comma 7 9 2 2 4 2" xfId="24064" xr:uid="{00000000-0005-0000-0000-0000C6340000}"/>
    <cellStyle name="Comma 7 9 2 2 4 2 2" xfId="50032" xr:uid="{00000000-0005-0000-0000-0000C7340000}"/>
    <cellStyle name="Comma 7 9 2 2 4 3" xfId="34884" xr:uid="{00000000-0005-0000-0000-0000C8340000}"/>
    <cellStyle name="Comma 7 9 2 2 5" xfId="19736" xr:uid="{00000000-0005-0000-0000-0000C9340000}"/>
    <cellStyle name="Comma 7 9 2 2 5 2" xfId="45704" xr:uid="{00000000-0005-0000-0000-0000CA340000}"/>
    <cellStyle name="Comma 7 9 2 2 6" xfId="15408" xr:uid="{00000000-0005-0000-0000-0000CB340000}"/>
    <cellStyle name="Comma 7 9 2 2 6 2" xfId="41376" xr:uid="{00000000-0005-0000-0000-0000CC340000}"/>
    <cellStyle name="Comma 7 9 2 2 7" xfId="4588" xr:uid="{00000000-0005-0000-0000-0000CD340000}"/>
    <cellStyle name="Comma 7 9 2 2 8" xfId="30556" xr:uid="{00000000-0005-0000-0000-0000CE340000}"/>
    <cellStyle name="Comma 7 9 2 2 9" xfId="57038" xr:uid="{00000000-0005-0000-0000-0000CF340000}"/>
    <cellStyle name="Comma 7 9 2 3" xfId="5670" xr:uid="{00000000-0005-0000-0000-0000D0340000}"/>
    <cellStyle name="Comma 7 9 2 3 2" xfId="12162" xr:uid="{00000000-0005-0000-0000-0000D1340000}"/>
    <cellStyle name="Comma 7 9 2 3 2 2" xfId="27310" xr:uid="{00000000-0005-0000-0000-0000D2340000}"/>
    <cellStyle name="Comma 7 9 2 3 2 2 2" xfId="53278" xr:uid="{00000000-0005-0000-0000-0000D3340000}"/>
    <cellStyle name="Comma 7 9 2 3 2 3" xfId="38130" xr:uid="{00000000-0005-0000-0000-0000D4340000}"/>
    <cellStyle name="Comma 7 9 2 3 3" xfId="20818" xr:uid="{00000000-0005-0000-0000-0000D5340000}"/>
    <cellStyle name="Comma 7 9 2 3 3 2" xfId="46786" xr:uid="{00000000-0005-0000-0000-0000D6340000}"/>
    <cellStyle name="Comma 7 9 2 3 4" xfId="16490" xr:uid="{00000000-0005-0000-0000-0000D7340000}"/>
    <cellStyle name="Comma 7 9 2 3 4 2" xfId="42458" xr:uid="{00000000-0005-0000-0000-0000D8340000}"/>
    <cellStyle name="Comma 7 9 2 3 5" xfId="31638" xr:uid="{00000000-0005-0000-0000-0000D9340000}"/>
    <cellStyle name="Comma 7 9 2 3 6" xfId="58120" xr:uid="{00000000-0005-0000-0000-0000DA340000}"/>
    <cellStyle name="Comma 7 9 2 4" xfId="9998" xr:uid="{00000000-0005-0000-0000-0000DB340000}"/>
    <cellStyle name="Comma 7 9 2 4 2" xfId="25146" xr:uid="{00000000-0005-0000-0000-0000DC340000}"/>
    <cellStyle name="Comma 7 9 2 4 2 2" xfId="51114" xr:uid="{00000000-0005-0000-0000-0000DD340000}"/>
    <cellStyle name="Comma 7 9 2 4 3" xfId="35966" xr:uid="{00000000-0005-0000-0000-0000DE340000}"/>
    <cellStyle name="Comma 7 9 2 5" xfId="7834" xr:uid="{00000000-0005-0000-0000-0000DF340000}"/>
    <cellStyle name="Comma 7 9 2 5 2" xfId="22982" xr:uid="{00000000-0005-0000-0000-0000E0340000}"/>
    <cellStyle name="Comma 7 9 2 5 2 2" xfId="48950" xr:uid="{00000000-0005-0000-0000-0000E1340000}"/>
    <cellStyle name="Comma 7 9 2 5 3" xfId="33802" xr:uid="{00000000-0005-0000-0000-0000E2340000}"/>
    <cellStyle name="Comma 7 9 2 6" xfId="18654" xr:uid="{00000000-0005-0000-0000-0000E3340000}"/>
    <cellStyle name="Comma 7 9 2 6 2" xfId="44622" xr:uid="{00000000-0005-0000-0000-0000E4340000}"/>
    <cellStyle name="Comma 7 9 2 7" xfId="14326" xr:uid="{00000000-0005-0000-0000-0000E5340000}"/>
    <cellStyle name="Comma 7 9 2 7 2" xfId="40294" xr:uid="{00000000-0005-0000-0000-0000E6340000}"/>
    <cellStyle name="Comma 7 9 2 8" xfId="3506" xr:uid="{00000000-0005-0000-0000-0000E7340000}"/>
    <cellStyle name="Comma 7 9 2 9" xfId="29474" xr:uid="{00000000-0005-0000-0000-0000E8340000}"/>
    <cellStyle name="Comma 7 9 3" xfId="1883" xr:uid="{00000000-0005-0000-0000-0000E9340000}"/>
    <cellStyle name="Comma 7 9 3 2" xfId="6211" xr:uid="{00000000-0005-0000-0000-0000EA340000}"/>
    <cellStyle name="Comma 7 9 3 2 2" xfId="12703" xr:uid="{00000000-0005-0000-0000-0000EB340000}"/>
    <cellStyle name="Comma 7 9 3 2 2 2" xfId="27851" xr:uid="{00000000-0005-0000-0000-0000EC340000}"/>
    <cellStyle name="Comma 7 9 3 2 2 2 2" xfId="53819" xr:uid="{00000000-0005-0000-0000-0000ED340000}"/>
    <cellStyle name="Comma 7 9 3 2 2 3" xfId="38671" xr:uid="{00000000-0005-0000-0000-0000EE340000}"/>
    <cellStyle name="Comma 7 9 3 2 3" xfId="21359" xr:uid="{00000000-0005-0000-0000-0000EF340000}"/>
    <cellStyle name="Comma 7 9 3 2 3 2" xfId="47327" xr:uid="{00000000-0005-0000-0000-0000F0340000}"/>
    <cellStyle name="Comma 7 9 3 2 4" xfId="17031" xr:uid="{00000000-0005-0000-0000-0000F1340000}"/>
    <cellStyle name="Comma 7 9 3 2 4 2" xfId="42999" xr:uid="{00000000-0005-0000-0000-0000F2340000}"/>
    <cellStyle name="Comma 7 9 3 2 5" xfId="32179" xr:uid="{00000000-0005-0000-0000-0000F3340000}"/>
    <cellStyle name="Comma 7 9 3 2 6" xfId="58661" xr:uid="{00000000-0005-0000-0000-0000F4340000}"/>
    <cellStyle name="Comma 7 9 3 3" xfId="10539" xr:uid="{00000000-0005-0000-0000-0000F5340000}"/>
    <cellStyle name="Comma 7 9 3 3 2" xfId="25687" xr:uid="{00000000-0005-0000-0000-0000F6340000}"/>
    <cellStyle name="Comma 7 9 3 3 2 2" xfId="51655" xr:uid="{00000000-0005-0000-0000-0000F7340000}"/>
    <cellStyle name="Comma 7 9 3 3 3" xfId="36507" xr:uid="{00000000-0005-0000-0000-0000F8340000}"/>
    <cellStyle name="Comma 7 9 3 4" xfId="8375" xr:uid="{00000000-0005-0000-0000-0000F9340000}"/>
    <cellStyle name="Comma 7 9 3 4 2" xfId="23523" xr:uid="{00000000-0005-0000-0000-0000FA340000}"/>
    <cellStyle name="Comma 7 9 3 4 2 2" xfId="49491" xr:uid="{00000000-0005-0000-0000-0000FB340000}"/>
    <cellStyle name="Comma 7 9 3 4 3" xfId="34343" xr:uid="{00000000-0005-0000-0000-0000FC340000}"/>
    <cellStyle name="Comma 7 9 3 5" xfId="19195" xr:uid="{00000000-0005-0000-0000-0000FD340000}"/>
    <cellStyle name="Comma 7 9 3 5 2" xfId="45163" xr:uid="{00000000-0005-0000-0000-0000FE340000}"/>
    <cellStyle name="Comma 7 9 3 6" xfId="14867" xr:uid="{00000000-0005-0000-0000-0000FF340000}"/>
    <cellStyle name="Comma 7 9 3 6 2" xfId="40835" xr:uid="{00000000-0005-0000-0000-000000350000}"/>
    <cellStyle name="Comma 7 9 3 7" xfId="4047" xr:uid="{00000000-0005-0000-0000-000001350000}"/>
    <cellStyle name="Comma 7 9 3 8" xfId="30015" xr:uid="{00000000-0005-0000-0000-000002350000}"/>
    <cellStyle name="Comma 7 9 3 9" xfId="56497" xr:uid="{00000000-0005-0000-0000-000003350000}"/>
    <cellStyle name="Comma 7 9 4" xfId="5129" xr:uid="{00000000-0005-0000-0000-000004350000}"/>
    <cellStyle name="Comma 7 9 4 2" xfId="11621" xr:uid="{00000000-0005-0000-0000-000005350000}"/>
    <cellStyle name="Comma 7 9 4 2 2" xfId="26769" xr:uid="{00000000-0005-0000-0000-000006350000}"/>
    <cellStyle name="Comma 7 9 4 2 2 2" xfId="52737" xr:uid="{00000000-0005-0000-0000-000007350000}"/>
    <cellStyle name="Comma 7 9 4 2 3" xfId="37589" xr:uid="{00000000-0005-0000-0000-000008350000}"/>
    <cellStyle name="Comma 7 9 4 3" xfId="20277" xr:uid="{00000000-0005-0000-0000-000009350000}"/>
    <cellStyle name="Comma 7 9 4 3 2" xfId="46245" xr:uid="{00000000-0005-0000-0000-00000A350000}"/>
    <cellStyle name="Comma 7 9 4 4" xfId="15949" xr:uid="{00000000-0005-0000-0000-00000B350000}"/>
    <cellStyle name="Comma 7 9 4 4 2" xfId="41917" xr:uid="{00000000-0005-0000-0000-00000C350000}"/>
    <cellStyle name="Comma 7 9 4 5" xfId="31097" xr:uid="{00000000-0005-0000-0000-00000D350000}"/>
    <cellStyle name="Comma 7 9 4 6" xfId="57579" xr:uid="{00000000-0005-0000-0000-00000E350000}"/>
    <cellStyle name="Comma 7 9 5" xfId="9457" xr:uid="{00000000-0005-0000-0000-00000F350000}"/>
    <cellStyle name="Comma 7 9 5 2" xfId="24605" xr:uid="{00000000-0005-0000-0000-000010350000}"/>
    <cellStyle name="Comma 7 9 5 2 2" xfId="50573" xr:uid="{00000000-0005-0000-0000-000011350000}"/>
    <cellStyle name="Comma 7 9 5 3" xfId="35425" xr:uid="{00000000-0005-0000-0000-000012350000}"/>
    <cellStyle name="Comma 7 9 6" xfId="7293" xr:uid="{00000000-0005-0000-0000-000013350000}"/>
    <cellStyle name="Comma 7 9 6 2" xfId="22441" xr:uid="{00000000-0005-0000-0000-000014350000}"/>
    <cellStyle name="Comma 7 9 6 2 2" xfId="48409" xr:uid="{00000000-0005-0000-0000-000015350000}"/>
    <cellStyle name="Comma 7 9 6 3" xfId="33261" xr:uid="{00000000-0005-0000-0000-000016350000}"/>
    <cellStyle name="Comma 7 9 7" xfId="18113" xr:uid="{00000000-0005-0000-0000-000017350000}"/>
    <cellStyle name="Comma 7 9 7 2" xfId="44081" xr:uid="{00000000-0005-0000-0000-000018350000}"/>
    <cellStyle name="Comma 7 9 8" xfId="13785" xr:uid="{00000000-0005-0000-0000-000019350000}"/>
    <cellStyle name="Comma 7 9 8 2" xfId="39753" xr:uid="{00000000-0005-0000-0000-00001A350000}"/>
    <cellStyle name="Comma 7 9 9" xfId="2965" xr:uid="{00000000-0005-0000-0000-00001B350000}"/>
    <cellStyle name="Comma 8" xfId="220" xr:uid="{00000000-0005-0000-0000-00001C350000}"/>
    <cellStyle name="Comma 8 10" xfId="221" xr:uid="{00000000-0005-0000-0000-00001D350000}"/>
    <cellStyle name="Comma 8 10 10" xfId="28935" xr:uid="{00000000-0005-0000-0000-00001E350000}"/>
    <cellStyle name="Comma 8 10 11" xfId="54897" xr:uid="{00000000-0005-0000-0000-00001F350000}"/>
    <cellStyle name="Comma 8 10 12" xfId="55417" xr:uid="{00000000-0005-0000-0000-000020350000}"/>
    <cellStyle name="Comma 8 10 13" xfId="1052" xr:uid="{00000000-0005-0000-0000-000021350000}"/>
    <cellStyle name="Comma 8 10 2" xfId="1344" xr:uid="{00000000-0005-0000-0000-000022350000}"/>
    <cellStyle name="Comma 8 10 2 10" xfId="55958" xr:uid="{00000000-0005-0000-0000-000023350000}"/>
    <cellStyle name="Comma 8 10 2 2" xfId="2426" xr:uid="{00000000-0005-0000-0000-000024350000}"/>
    <cellStyle name="Comma 8 10 2 2 2" xfId="6754" xr:uid="{00000000-0005-0000-0000-000025350000}"/>
    <cellStyle name="Comma 8 10 2 2 2 2" xfId="13246" xr:uid="{00000000-0005-0000-0000-000026350000}"/>
    <cellStyle name="Comma 8 10 2 2 2 2 2" xfId="28394" xr:uid="{00000000-0005-0000-0000-000027350000}"/>
    <cellStyle name="Comma 8 10 2 2 2 2 2 2" xfId="54362" xr:uid="{00000000-0005-0000-0000-000028350000}"/>
    <cellStyle name="Comma 8 10 2 2 2 2 3" xfId="39214" xr:uid="{00000000-0005-0000-0000-000029350000}"/>
    <cellStyle name="Comma 8 10 2 2 2 3" xfId="21902" xr:uid="{00000000-0005-0000-0000-00002A350000}"/>
    <cellStyle name="Comma 8 10 2 2 2 3 2" xfId="47870" xr:uid="{00000000-0005-0000-0000-00002B350000}"/>
    <cellStyle name="Comma 8 10 2 2 2 4" xfId="17574" xr:uid="{00000000-0005-0000-0000-00002C350000}"/>
    <cellStyle name="Comma 8 10 2 2 2 4 2" xfId="43542" xr:uid="{00000000-0005-0000-0000-00002D350000}"/>
    <cellStyle name="Comma 8 10 2 2 2 5" xfId="32722" xr:uid="{00000000-0005-0000-0000-00002E350000}"/>
    <cellStyle name="Comma 8 10 2 2 2 6" xfId="59204" xr:uid="{00000000-0005-0000-0000-00002F350000}"/>
    <cellStyle name="Comma 8 10 2 2 3" xfId="11082" xr:uid="{00000000-0005-0000-0000-000030350000}"/>
    <cellStyle name="Comma 8 10 2 2 3 2" xfId="26230" xr:uid="{00000000-0005-0000-0000-000031350000}"/>
    <cellStyle name="Comma 8 10 2 2 3 2 2" xfId="52198" xr:uid="{00000000-0005-0000-0000-000032350000}"/>
    <cellStyle name="Comma 8 10 2 2 3 3" xfId="37050" xr:uid="{00000000-0005-0000-0000-000033350000}"/>
    <cellStyle name="Comma 8 10 2 2 4" xfId="8918" xr:uid="{00000000-0005-0000-0000-000034350000}"/>
    <cellStyle name="Comma 8 10 2 2 4 2" xfId="24066" xr:uid="{00000000-0005-0000-0000-000035350000}"/>
    <cellStyle name="Comma 8 10 2 2 4 2 2" xfId="50034" xr:uid="{00000000-0005-0000-0000-000036350000}"/>
    <cellStyle name="Comma 8 10 2 2 4 3" xfId="34886" xr:uid="{00000000-0005-0000-0000-000037350000}"/>
    <cellStyle name="Comma 8 10 2 2 5" xfId="19738" xr:uid="{00000000-0005-0000-0000-000038350000}"/>
    <cellStyle name="Comma 8 10 2 2 5 2" xfId="45706" xr:uid="{00000000-0005-0000-0000-000039350000}"/>
    <cellStyle name="Comma 8 10 2 2 6" xfId="15410" xr:uid="{00000000-0005-0000-0000-00003A350000}"/>
    <cellStyle name="Comma 8 10 2 2 6 2" xfId="41378" xr:uid="{00000000-0005-0000-0000-00003B350000}"/>
    <cellStyle name="Comma 8 10 2 2 7" xfId="4590" xr:uid="{00000000-0005-0000-0000-00003C350000}"/>
    <cellStyle name="Comma 8 10 2 2 8" xfId="30558" xr:uid="{00000000-0005-0000-0000-00003D350000}"/>
    <cellStyle name="Comma 8 10 2 2 9" xfId="57040" xr:uid="{00000000-0005-0000-0000-00003E350000}"/>
    <cellStyle name="Comma 8 10 2 3" xfId="5672" xr:uid="{00000000-0005-0000-0000-00003F350000}"/>
    <cellStyle name="Comma 8 10 2 3 2" xfId="12164" xr:uid="{00000000-0005-0000-0000-000040350000}"/>
    <cellStyle name="Comma 8 10 2 3 2 2" xfId="27312" xr:uid="{00000000-0005-0000-0000-000041350000}"/>
    <cellStyle name="Comma 8 10 2 3 2 2 2" xfId="53280" xr:uid="{00000000-0005-0000-0000-000042350000}"/>
    <cellStyle name="Comma 8 10 2 3 2 3" xfId="38132" xr:uid="{00000000-0005-0000-0000-000043350000}"/>
    <cellStyle name="Comma 8 10 2 3 3" xfId="20820" xr:uid="{00000000-0005-0000-0000-000044350000}"/>
    <cellStyle name="Comma 8 10 2 3 3 2" xfId="46788" xr:uid="{00000000-0005-0000-0000-000045350000}"/>
    <cellStyle name="Comma 8 10 2 3 4" xfId="16492" xr:uid="{00000000-0005-0000-0000-000046350000}"/>
    <cellStyle name="Comma 8 10 2 3 4 2" xfId="42460" xr:uid="{00000000-0005-0000-0000-000047350000}"/>
    <cellStyle name="Comma 8 10 2 3 5" xfId="31640" xr:uid="{00000000-0005-0000-0000-000048350000}"/>
    <cellStyle name="Comma 8 10 2 3 6" xfId="58122" xr:uid="{00000000-0005-0000-0000-000049350000}"/>
    <cellStyle name="Comma 8 10 2 4" xfId="10000" xr:uid="{00000000-0005-0000-0000-00004A350000}"/>
    <cellStyle name="Comma 8 10 2 4 2" xfId="25148" xr:uid="{00000000-0005-0000-0000-00004B350000}"/>
    <cellStyle name="Comma 8 10 2 4 2 2" xfId="51116" xr:uid="{00000000-0005-0000-0000-00004C350000}"/>
    <cellStyle name="Comma 8 10 2 4 3" xfId="35968" xr:uid="{00000000-0005-0000-0000-00004D350000}"/>
    <cellStyle name="Comma 8 10 2 5" xfId="7836" xr:uid="{00000000-0005-0000-0000-00004E350000}"/>
    <cellStyle name="Comma 8 10 2 5 2" xfId="22984" xr:uid="{00000000-0005-0000-0000-00004F350000}"/>
    <cellStyle name="Comma 8 10 2 5 2 2" xfId="48952" xr:uid="{00000000-0005-0000-0000-000050350000}"/>
    <cellStyle name="Comma 8 10 2 5 3" xfId="33804" xr:uid="{00000000-0005-0000-0000-000051350000}"/>
    <cellStyle name="Comma 8 10 2 6" xfId="18656" xr:uid="{00000000-0005-0000-0000-000052350000}"/>
    <cellStyle name="Comma 8 10 2 6 2" xfId="44624" xr:uid="{00000000-0005-0000-0000-000053350000}"/>
    <cellStyle name="Comma 8 10 2 7" xfId="14328" xr:uid="{00000000-0005-0000-0000-000054350000}"/>
    <cellStyle name="Comma 8 10 2 7 2" xfId="40296" xr:uid="{00000000-0005-0000-0000-000055350000}"/>
    <cellStyle name="Comma 8 10 2 8" xfId="3508" xr:uid="{00000000-0005-0000-0000-000056350000}"/>
    <cellStyle name="Comma 8 10 2 9" xfId="29476" xr:uid="{00000000-0005-0000-0000-000057350000}"/>
    <cellStyle name="Comma 8 10 3" xfId="1885" xr:uid="{00000000-0005-0000-0000-000058350000}"/>
    <cellStyle name="Comma 8 10 3 2" xfId="6213" xr:uid="{00000000-0005-0000-0000-000059350000}"/>
    <cellStyle name="Comma 8 10 3 2 2" xfId="12705" xr:uid="{00000000-0005-0000-0000-00005A350000}"/>
    <cellStyle name="Comma 8 10 3 2 2 2" xfId="27853" xr:uid="{00000000-0005-0000-0000-00005B350000}"/>
    <cellStyle name="Comma 8 10 3 2 2 2 2" xfId="53821" xr:uid="{00000000-0005-0000-0000-00005C350000}"/>
    <cellStyle name="Comma 8 10 3 2 2 3" xfId="38673" xr:uid="{00000000-0005-0000-0000-00005D350000}"/>
    <cellStyle name="Comma 8 10 3 2 3" xfId="21361" xr:uid="{00000000-0005-0000-0000-00005E350000}"/>
    <cellStyle name="Comma 8 10 3 2 3 2" xfId="47329" xr:uid="{00000000-0005-0000-0000-00005F350000}"/>
    <cellStyle name="Comma 8 10 3 2 4" xfId="17033" xr:uid="{00000000-0005-0000-0000-000060350000}"/>
    <cellStyle name="Comma 8 10 3 2 4 2" xfId="43001" xr:uid="{00000000-0005-0000-0000-000061350000}"/>
    <cellStyle name="Comma 8 10 3 2 5" xfId="32181" xr:uid="{00000000-0005-0000-0000-000062350000}"/>
    <cellStyle name="Comma 8 10 3 2 6" xfId="58663" xr:uid="{00000000-0005-0000-0000-000063350000}"/>
    <cellStyle name="Comma 8 10 3 3" xfId="10541" xr:uid="{00000000-0005-0000-0000-000064350000}"/>
    <cellStyle name="Comma 8 10 3 3 2" xfId="25689" xr:uid="{00000000-0005-0000-0000-000065350000}"/>
    <cellStyle name="Comma 8 10 3 3 2 2" xfId="51657" xr:uid="{00000000-0005-0000-0000-000066350000}"/>
    <cellStyle name="Comma 8 10 3 3 3" xfId="36509" xr:uid="{00000000-0005-0000-0000-000067350000}"/>
    <cellStyle name="Comma 8 10 3 4" xfId="8377" xr:uid="{00000000-0005-0000-0000-000068350000}"/>
    <cellStyle name="Comma 8 10 3 4 2" xfId="23525" xr:uid="{00000000-0005-0000-0000-000069350000}"/>
    <cellStyle name="Comma 8 10 3 4 2 2" xfId="49493" xr:uid="{00000000-0005-0000-0000-00006A350000}"/>
    <cellStyle name="Comma 8 10 3 4 3" xfId="34345" xr:uid="{00000000-0005-0000-0000-00006B350000}"/>
    <cellStyle name="Comma 8 10 3 5" xfId="19197" xr:uid="{00000000-0005-0000-0000-00006C350000}"/>
    <cellStyle name="Comma 8 10 3 5 2" xfId="45165" xr:uid="{00000000-0005-0000-0000-00006D350000}"/>
    <cellStyle name="Comma 8 10 3 6" xfId="14869" xr:uid="{00000000-0005-0000-0000-00006E350000}"/>
    <cellStyle name="Comma 8 10 3 6 2" xfId="40837" xr:uid="{00000000-0005-0000-0000-00006F350000}"/>
    <cellStyle name="Comma 8 10 3 7" xfId="4049" xr:uid="{00000000-0005-0000-0000-000070350000}"/>
    <cellStyle name="Comma 8 10 3 8" xfId="30017" xr:uid="{00000000-0005-0000-0000-000071350000}"/>
    <cellStyle name="Comma 8 10 3 9" xfId="56499" xr:uid="{00000000-0005-0000-0000-000072350000}"/>
    <cellStyle name="Comma 8 10 4" xfId="5131" xr:uid="{00000000-0005-0000-0000-000073350000}"/>
    <cellStyle name="Comma 8 10 4 2" xfId="11623" xr:uid="{00000000-0005-0000-0000-000074350000}"/>
    <cellStyle name="Comma 8 10 4 2 2" xfId="26771" xr:uid="{00000000-0005-0000-0000-000075350000}"/>
    <cellStyle name="Comma 8 10 4 2 2 2" xfId="52739" xr:uid="{00000000-0005-0000-0000-000076350000}"/>
    <cellStyle name="Comma 8 10 4 2 3" xfId="37591" xr:uid="{00000000-0005-0000-0000-000077350000}"/>
    <cellStyle name="Comma 8 10 4 3" xfId="20279" xr:uid="{00000000-0005-0000-0000-000078350000}"/>
    <cellStyle name="Comma 8 10 4 3 2" xfId="46247" xr:uid="{00000000-0005-0000-0000-000079350000}"/>
    <cellStyle name="Comma 8 10 4 4" xfId="15951" xr:uid="{00000000-0005-0000-0000-00007A350000}"/>
    <cellStyle name="Comma 8 10 4 4 2" xfId="41919" xr:uid="{00000000-0005-0000-0000-00007B350000}"/>
    <cellStyle name="Comma 8 10 4 5" xfId="31099" xr:uid="{00000000-0005-0000-0000-00007C350000}"/>
    <cellStyle name="Comma 8 10 4 6" xfId="57581" xr:uid="{00000000-0005-0000-0000-00007D350000}"/>
    <cellStyle name="Comma 8 10 5" xfId="9459" xr:uid="{00000000-0005-0000-0000-00007E350000}"/>
    <cellStyle name="Comma 8 10 5 2" xfId="24607" xr:uid="{00000000-0005-0000-0000-00007F350000}"/>
    <cellStyle name="Comma 8 10 5 2 2" xfId="50575" xr:uid="{00000000-0005-0000-0000-000080350000}"/>
    <cellStyle name="Comma 8 10 5 3" xfId="35427" xr:uid="{00000000-0005-0000-0000-000081350000}"/>
    <cellStyle name="Comma 8 10 6" xfId="7295" xr:uid="{00000000-0005-0000-0000-000082350000}"/>
    <cellStyle name="Comma 8 10 6 2" xfId="22443" xr:uid="{00000000-0005-0000-0000-000083350000}"/>
    <cellStyle name="Comma 8 10 6 2 2" xfId="48411" xr:uid="{00000000-0005-0000-0000-000084350000}"/>
    <cellStyle name="Comma 8 10 6 3" xfId="33263" xr:uid="{00000000-0005-0000-0000-000085350000}"/>
    <cellStyle name="Comma 8 10 7" xfId="18115" xr:uid="{00000000-0005-0000-0000-000086350000}"/>
    <cellStyle name="Comma 8 10 7 2" xfId="44083" xr:uid="{00000000-0005-0000-0000-000087350000}"/>
    <cellStyle name="Comma 8 10 8" xfId="13787" xr:uid="{00000000-0005-0000-0000-000088350000}"/>
    <cellStyle name="Comma 8 10 8 2" xfId="39755" xr:uid="{00000000-0005-0000-0000-000089350000}"/>
    <cellStyle name="Comma 8 10 9" xfId="2967" xr:uid="{00000000-0005-0000-0000-00008A350000}"/>
    <cellStyle name="Comma 8 11" xfId="222" xr:uid="{00000000-0005-0000-0000-00008B350000}"/>
    <cellStyle name="Comma 8 11 10" xfId="28936" xr:uid="{00000000-0005-0000-0000-00008C350000}"/>
    <cellStyle name="Comma 8 11 11" xfId="54898" xr:uid="{00000000-0005-0000-0000-00008D350000}"/>
    <cellStyle name="Comma 8 11 12" xfId="55418" xr:uid="{00000000-0005-0000-0000-00008E350000}"/>
    <cellStyle name="Comma 8 11 13" xfId="1092" xr:uid="{00000000-0005-0000-0000-00008F350000}"/>
    <cellStyle name="Comma 8 11 2" xfId="1345" xr:uid="{00000000-0005-0000-0000-000090350000}"/>
    <cellStyle name="Comma 8 11 2 10" xfId="55959" xr:uid="{00000000-0005-0000-0000-000091350000}"/>
    <cellStyle name="Comma 8 11 2 2" xfId="2427" xr:uid="{00000000-0005-0000-0000-000092350000}"/>
    <cellStyle name="Comma 8 11 2 2 2" xfId="6755" xr:uid="{00000000-0005-0000-0000-000093350000}"/>
    <cellStyle name="Comma 8 11 2 2 2 2" xfId="13247" xr:uid="{00000000-0005-0000-0000-000094350000}"/>
    <cellStyle name="Comma 8 11 2 2 2 2 2" xfId="28395" xr:uid="{00000000-0005-0000-0000-000095350000}"/>
    <cellStyle name="Comma 8 11 2 2 2 2 2 2" xfId="54363" xr:uid="{00000000-0005-0000-0000-000096350000}"/>
    <cellStyle name="Comma 8 11 2 2 2 2 3" xfId="39215" xr:uid="{00000000-0005-0000-0000-000097350000}"/>
    <cellStyle name="Comma 8 11 2 2 2 3" xfId="21903" xr:uid="{00000000-0005-0000-0000-000098350000}"/>
    <cellStyle name="Comma 8 11 2 2 2 3 2" xfId="47871" xr:uid="{00000000-0005-0000-0000-000099350000}"/>
    <cellStyle name="Comma 8 11 2 2 2 4" xfId="17575" xr:uid="{00000000-0005-0000-0000-00009A350000}"/>
    <cellStyle name="Comma 8 11 2 2 2 4 2" xfId="43543" xr:uid="{00000000-0005-0000-0000-00009B350000}"/>
    <cellStyle name="Comma 8 11 2 2 2 5" xfId="32723" xr:uid="{00000000-0005-0000-0000-00009C350000}"/>
    <cellStyle name="Comma 8 11 2 2 2 6" xfId="59205" xr:uid="{00000000-0005-0000-0000-00009D350000}"/>
    <cellStyle name="Comma 8 11 2 2 3" xfId="11083" xr:uid="{00000000-0005-0000-0000-00009E350000}"/>
    <cellStyle name="Comma 8 11 2 2 3 2" xfId="26231" xr:uid="{00000000-0005-0000-0000-00009F350000}"/>
    <cellStyle name="Comma 8 11 2 2 3 2 2" xfId="52199" xr:uid="{00000000-0005-0000-0000-0000A0350000}"/>
    <cellStyle name="Comma 8 11 2 2 3 3" xfId="37051" xr:uid="{00000000-0005-0000-0000-0000A1350000}"/>
    <cellStyle name="Comma 8 11 2 2 4" xfId="8919" xr:uid="{00000000-0005-0000-0000-0000A2350000}"/>
    <cellStyle name="Comma 8 11 2 2 4 2" xfId="24067" xr:uid="{00000000-0005-0000-0000-0000A3350000}"/>
    <cellStyle name="Comma 8 11 2 2 4 2 2" xfId="50035" xr:uid="{00000000-0005-0000-0000-0000A4350000}"/>
    <cellStyle name="Comma 8 11 2 2 4 3" xfId="34887" xr:uid="{00000000-0005-0000-0000-0000A5350000}"/>
    <cellStyle name="Comma 8 11 2 2 5" xfId="19739" xr:uid="{00000000-0005-0000-0000-0000A6350000}"/>
    <cellStyle name="Comma 8 11 2 2 5 2" xfId="45707" xr:uid="{00000000-0005-0000-0000-0000A7350000}"/>
    <cellStyle name="Comma 8 11 2 2 6" xfId="15411" xr:uid="{00000000-0005-0000-0000-0000A8350000}"/>
    <cellStyle name="Comma 8 11 2 2 6 2" xfId="41379" xr:uid="{00000000-0005-0000-0000-0000A9350000}"/>
    <cellStyle name="Comma 8 11 2 2 7" xfId="4591" xr:uid="{00000000-0005-0000-0000-0000AA350000}"/>
    <cellStyle name="Comma 8 11 2 2 8" xfId="30559" xr:uid="{00000000-0005-0000-0000-0000AB350000}"/>
    <cellStyle name="Comma 8 11 2 2 9" xfId="57041" xr:uid="{00000000-0005-0000-0000-0000AC350000}"/>
    <cellStyle name="Comma 8 11 2 3" xfId="5673" xr:uid="{00000000-0005-0000-0000-0000AD350000}"/>
    <cellStyle name="Comma 8 11 2 3 2" xfId="12165" xr:uid="{00000000-0005-0000-0000-0000AE350000}"/>
    <cellStyle name="Comma 8 11 2 3 2 2" xfId="27313" xr:uid="{00000000-0005-0000-0000-0000AF350000}"/>
    <cellStyle name="Comma 8 11 2 3 2 2 2" xfId="53281" xr:uid="{00000000-0005-0000-0000-0000B0350000}"/>
    <cellStyle name="Comma 8 11 2 3 2 3" xfId="38133" xr:uid="{00000000-0005-0000-0000-0000B1350000}"/>
    <cellStyle name="Comma 8 11 2 3 3" xfId="20821" xr:uid="{00000000-0005-0000-0000-0000B2350000}"/>
    <cellStyle name="Comma 8 11 2 3 3 2" xfId="46789" xr:uid="{00000000-0005-0000-0000-0000B3350000}"/>
    <cellStyle name="Comma 8 11 2 3 4" xfId="16493" xr:uid="{00000000-0005-0000-0000-0000B4350000}"/>
    <cellStyle name="Comma 8 11 2 3 4 2" xfId="42461" xr:uid="{00000000-0005-0000-0000-0000B5350000}"/>
    <cellStyle name="Comma 8 11 2 3 5" xfId="31641" xr:uid="{00000000-0005-0000-0000-0000B6350000}"/>
    <cellStyle name="Comma 8 11 2 3 6" xfId="58123" xr:uid="{00000000-0005-0000-0000-0000B7350000}"/>
    <cellStyle name="Comma 8 11 2 4" xfId="10001" xr:uid="{00000000-0005-0000-0000-0000B8350000}"/>
    <cellStyle name="Comma 8 11 2 4 2" xfId="25149" xr:uid="{00000000-0005-0000-0000-0000B9350000}"/>
    <cellStyle name="Comma 8 11 2 4 2 2" xfId="51117" xr:uid="{00000000-0005-0000-0000-0000BA350000}"/>
    <cellStyle name="Comma 8 11 2 4 3" xfId="35969" xr:uid="{00000000-0005-0000-0000-0000BB350000}"/>
    <cellStyle name="Comma 8 11 2 5" xfId="7837" xr:uid="{00000000-0005-0000-0000-0000BC350000}"/>
    <cellStyle name="Comma 8 11 2 5 2" xfId="22985" xr:uid="{00000000-0005-0000-0000-0000BD350000}"/>
    <cellStyle name="Comma 8 11 2 5 2 2" xfId="48953" xr:uid="{00000000-0005-0000-0000-0000BE350000}"/>
    <cellStyle name="Comma 8 11 2 5 3" xfId="33805" xr:uid="{00000000-0005-0000-0000-0000BF350000}"/>
    <cellStyle name="Comma 8 11 2 6" xfId="18657" xr:uid="{00000000-0005-0000-0000-0000C0350000}"/>
    <cellStyle name="Comma 8 11 2 6 2" xfId="44625" xr:uid="{00000000-0005-0000-0000-0000C1350000}"/>
    <cellStyle name="Comma 8 11 2 7" xfId="14329" xr:uid="{00000000-0005-0000-0000-0000C2350000}"/>
    <cellStyle name="Comma 8 11 2 7 2" xfId="40297" xr:uid="{00000000-0005-0000-0000-0000C3350000}"/>
    <cellStyle name="Comma 8 11 2 8" xfId="3509" xr:uid="{00000000-0005-0000-0000-0000C4350000}"/>
    <cellStyle name="Comma 8 11 2 9" xfId="29477" xr:uid="{00000000-0005-0000-0000-0000C5350000}"/>
    <cellStyle name="Comma 8 11 3" xfId="1886" xr:uid="{00000000-0005-0000-0000-0000C6350000}"/>
    <cellStyle name="Comma 8 11 3 2" xfId="6214" xr:uid="{00000000-0005-0000-0000-0000C7350000}"/>
    <cellStyle name="Comma 8 11 3 2 2" xfId="12706" xr:uid="{00000000-0005-0000-0000-0000C8350000}"/>
    <cellStyle name="Comma 8 11 3 2 2 2" xfId="27854" xr:uid="{00000000-0005-0000-0000-0000C9350000}"/>
    <cellStyle name="Comma 8 11 3 2 2 2 2" xfId="53822" xr:uid="{00000000-0005-0000-0000-0000CA350000}"/>
    <cellStyle name="Comma 8 11 3 2 2 3" xfId="38674" xr:uid="{00000000-0005-0000-0000-0000CB350000}"/>
    <cellStyle name="Comma 8 11 3 2 3" xfId="21362" xr:uid="{00000000-0005-0000-0000-0000CC350000}"/>
    <cellStyle name="Comma 8 11 3 2 3 2" xfId="47330" xr:uid="{00000000-0005-0000-0000-0000CD350000}"/>
    <cellStyle name="Comma 8 11 3 2 4" xfId="17034" xr:uid="{00000000-0005-0000-0000-0000CE350000}"/>
    <cellStyle name="Comma 8 11 3 2 4 2" xfId="43002" xr:uid="{00000000-0005-0000-0000-0000CF350000}"/>
    <cellStyle name="Comma 8 11 3 2 5" xfId="32182" xr:uid="{00000000-0005-0000-0000-0000D0350000}"/>
    <cellStyle name="Comma 8 11 3 2 6" xfId="58664" xr:uid="{00000000-0005-0000-0000-0000D1350000}"/>
    <cellStyle name="Comma 8 11 3 3" xfId="10542" xr:uid="{00000000-0005-0000-0000-0000D2350000}"/>
    <cellStyle name="Comma 8 11 3 3 2" xfId="25690" xr:uid="{00000000-0005-0000-0000-0000D3350000}"/>
    <cellStyle name="Comma 8 11 3 3 2 2" xfId="51658" xr:uid="{00000000-0005-0000-0000-0000D4350000}"/>
    <cellStyle name="Comma 8 11 3 3 3" xfId="36510" xr:uid="{00000000-0005-0000-0000-0000D5350000}"/>
    <cellStyle name="Comma 8 11 3 4" xfId="8378" xr:uid="{00000000-0005-0000-0000-0000D6350000}"/>
    <cellStyle name="Comma 8 11 3 4 2" xfId="23526" xr:uid="{00000000-0005-0000-0000-0000D7350000}"/>
    <cellStyle name="Comma 8 11 3 4 2 2" xfId="49494" xr:uid="{00000000-0005-0000-0000-0000D8350000}"/>
    <cellStyle name="Comma 8 11 3 4 3" xfId="34346" xr:uid="{00000000-0005-0000-0000-0000D9350000}"/>
    <cellStyle name="Comma 8 11 3 5" xfId="19198" xr:uid="{00000000-0005-0000-0000-0000DA350000}"/>
    <cellStyle name="Comma 8 11 3 5 2" xfId="45166" xr:uid="{00000000-0005-0000-0000-0000DB350000}"/>
    <cellStyle name="Comma 8 11 3 6" xfId="14870" xr:uid="{00000000-0005-0000-0000-0000DC350000}"/>
    <cellStyle name="Comma 8 11 3 6 2" xfId="40838" xr:uid="{00000000-0005-0000-0000-0000DD350000}"/>
    <cellStyle name="Comma 8 11 3 7" xfId="4050" xr:uid="{00000000-0005-0000-0000-0000DE350000}"/>
    <cellStyle name="Comma 8 11 3 8" xfId="30018" xr:uid="{00000000-0005-0000-0000-0000DF350000}"/>
    <cellStyle name="Comma 8 11 3 9" xfId="56500" xr:uid="{00000000-0005-0000-0000-0000E0350000}"/>
    <cellStyle name="Comma 8 11 4" xfId="5132" xr:uid="{00000000-0005-0000-0000-0000E1350000}"/>
    <cellStyle name="Comma 8 11 4 2" xfId="11624" xr:uid="{00000000-0005-0000-0000-0000E2350000}"/>
    <cellStyle name="Comma 8 11 4 2 2" xfId="26772" xr:uid="{00000000-0005-0000-0000-0000E3350000}"/>
    <cellStyle name="Comma 8 11 4 2 2 2" xfId="52740" xr:uid="{00000000-0005-0000-0000-0000E4350000}"/>
    <cellStyle name="Comma 8 11 4 2 3" xfId="37592" xr:uid="{00000000-0005-0000-0000-0000E5350000}"/>
    <cellStyle name="Comma 8 11 4 3" xfId="20280" xr:uid="{00000000-0005-0000-0000-0000E6350000}"/>
    <cellStyle name="Comma 8 11 4 3 2" xfId="46248" xr:uid="{00000000-0005-0000-0000-0000E7350000}"/>
    <cellStyle name="Comma 8 11 4 4" xfId="15952" xr:uid="{00000000-0005-0000-0000-0000E8350000}"/>
    <cellStyle name="Comma 8 11 4 4 2" xfId="41920" xr:uid="{00000000-0005-0000-0000-0000E9350000}"/>
    <cellStyle name="Comma 8 11 4 5" xfId="31100" xr:uid="{00000000-0005-0000-0000-0000EA350000}"/>
    <cellStyle name="Comma 8 11 4 6" xfId="57582" xr:uid="{00000000-0005-0000-0000-0000EB350000}"/>
    <cellStyle name="Comma 8 11 5" xfId="9460" xr:uid="{00000000-0005-0000-0000-0000EC350000}"/>
    <cellStyle name="Comma 8 11 5 2" xfId="24608" xr:uid="{00000000-0005-0000-0000-0000ED350000}"/>
    <cellStyle name="Comma 8 11 5 2 2" xfId="50576" xr:uid="{00000000-0005-0000-0000-0000EE350000}"/>
    <cellStyle name="Comma 8 11 5 3" xfId="35428" xr:uid="{00000000-0005-0000-0000-0000EF350000}"/>
    <cellStyle name="Comma 8 11 6" xfId="7296" xr:uid="{00000000-0005-0000-0000-0000F0350000}"/>
    <cellStyle name="Comma 8 11 6 2" xfId="22444" xr:uid="{00000000-0005-0000-0000-0000F1350000}"/>
    <cellStyle name="Comma 8 11 6 2 2" xfId="48412" xr:uid="{00000000-0005-0000-0000-0000F2350000}"/>
    <cellStyle name="Comma 8 11 6 3" xfId="33264" xr:uid="{00000000-0005-0000-0000-0000F3350000}"/>
    <cellStyle name="Comma 8 11 7" xfId="18116" xr:uid="{00000000-0005-0000-0000-0000F4350000}"/>
    <cellStyle name="Comma 8 11 7 2" xfId="44084" xr:uid="{00000000-0005-0000-0000-0000F5350000}"/>
    <cellStyle name="Comma 8 11 8" xfId="13788" xr:uid="{00000000-0005-0000-0000-0000F6350000}"/>
    <cellStyle name="Comma 8 11 8 2" xfId="39756" xr:uid="{00000000-0005-0000-0000-0000F7350000}"/>
    <cellStyle name="Comma 8 11 9" xfId="2968" xr:uid="{00000000-0005-0000-0000-0000F8350000}"/>
    <cellStyle name="Comma 8 12" xfId="223" xr:uid="{00000000-0005-0000-0000-0000F9350000}"/>
    <cellStyle name="Comma 8 12 10" xfId="28937" xr:uid="{00000000-0005-0000-0000-0000FA350000}"/>
    <cellStyle name="Comma 8 12 11" xfId="54899" xr:uid="{00000000-0005-0000-0000-0000FB350000}"/>
    <cellStyle name="Comma 8 12 12" xfId="55419" xr:uid="{00000000-0005-0000-0000-0000FC350000}"/>
    <cellStyle name="Comma 8 12 13" xfId="1132" xr:uid="{00000000-0005-0000-0000-0000FD350000}"/>
    <cellStyle name="Comma 8 12 2" xfId="1346" xr:uid="{00000000-0005-0000-0000-0000FE350000}"/>
    <cellStyle name="Comma 8 12 2 10" xfId="55960" xr:uid="{00000000-0005-0000-0000-0000FF350000}"/>
    <cellStyle name="Comma 8 12 2 2" xfId="2428" xr:uid="{00000000-0005-0000-0000-000000360000}"/>
    <cellStyle name="Comma 8 12 2 2 2" xfId="6756" xr:uid="{00000000-0005-0000-0000-000001360000}"/>
    <cellStyle name="Comma 8 12 2 2 2 2" xfId="13248" xr:uid="{00000000-0005-0000-0000-000002360000}"/>
    <cellStyle name="Comma 8 12 2 2 2 2 2" xfId="28396" xr:uid="{00000000-0005-0000-0000-000003360000}"/>
    <cellStyle name="Comma 8 12 2 2 2 2 2 2" xfId="54364" xr:uid="{00000000-0005-0000-0000-000004360000}"/>
    <cellStyle name="Comma 8 12 2 2 2 2 3" xfId="39216" xr:uid="{00000000-0005-0000-0000-000005360000}"/>
    <cellStyle name="Comma 8 12 2 2 2 3" xfId="21904" xr:uid="{00000000-0005-0000-0000-000006360000}"/>
    <cellStyle name="Comma 8 12 2 2 2 3 2" xfId="47872" xr:uid="{00000000-0005-0000-0000-000007360000}"/>
    <cellStyle name="Comma 8 12 2 2 2 4" xfId="17576" xr:uid="{00000000-0005-0000-0000-000008360000}"/>
    <cellStyle name="Comma 8 12 2 2 2 4 2" xfId="43544" xr:uid="{00000000-0005-0000-0000-000009360000}"/>
    <cellStyle name="Comma 8 12 2 2 2 5" xfId="32724" xr:uid="{00000000-0005-0000-0000-00000A360000}"/>
    <cellStyle name="Comma 8 12 2 2 2 6" xfId="59206" xr:uid="{00000000-0005-0000-0000-00000B360000}"/>
    <cellStyle name="Comma 8 12 2 2 3" xfId="11084" xr:uid="{00000000-0005-0000-0000-00000C360000}"/>
    <cellStyle name="Comma 8 12 2 2 3 2" xfId="26232" xr:uid="{00000000-0005-0000-0000-00000D360000}"/>
    <cellStyle name="Comma 8 12 2 2 3 2 2" xfId="52200" xr:uid="{00000000-0005-0000-0000-00000E360000}"/>
    <cellStyle name="Comma 8 12 2 2 3 3" xfId="37052" xr:uid="{00000000-0005-0000-0000-00000F360000}"/>
    <cellStyle name="Comma 8 12 2 2 4" xfId="8920" xr:uid="{00000000-0005-0000-0000-000010360000}"/>
    <cellStyle name="Comma 8 12 2 2 4 2" xfId="24068" xr:uid="{00000000-0005-0000-0000-000011360000}"/>
    <cellStyle name="Comma 8 12 2 2 4 2 2" xfId="50036" xr:uid="{00000000-0005-0000-0000-000012360000}"/>
    <cellStyle name="Comma 8 12 2 2 4 3" xfId="34888" xr:uid="{00000000-0005-0000-0000-000013360000}"/>
    <cellStyle name="Comma 8 12 2 2 5" xfId="19740" xr:uid="{00000000-0005-0000-0000-000014360000}"/>
    <cellStyle name="Comma 8 12 2 2 5 2" xfId="45708" xr:uid="{00000000-0005-0000-0000-000015360000}"/>
    <cellStyle name="Comma 8 12 2 2 6" xfId="15412" xr:uid="{00000000-0005-0000-0000-000016360000}"/>
    <cellStyle name="Comma 8 12 2 2 6 2" xfId="41380" xr:uid="{00000000-0005-0000-0000-000017360000}"/>
    <cellStyle name="Comma 8 12 2 2 7" xfId="4592" xr:uid="{00000000-0005-0000-0000-000018360000}"/>
    <cellStyle name="Comma 8 12 2 2 8" xfId="30560" xr:uid="{00000000-0005-0000-0000-000019360000}"/>
    <cellStyle name="Comma 8 12 2 2 9" xfId="57042" xr:uid="{00000000-0005-0000-0000-00001A360000}"/>
    <cellStyle name="Comma 8 12 2 3" xfId="5674" xr:uid="{00000000-0005-0000-0000-00001B360000}"/>
    <cellStyle name="Comma 8 12 2 3 2" xfId="12166" xr:uid="{00000000-0005-0000-0000-00001C360000}"/>
    <cellStyle name="Comma 8 12 2 3 2 2" xfId="27314" xr:uid="{00000000-0005-0000-0000-00001D360000}"/>
    <cellStyle name="Comma 8 12 2 3 2 2 2" xfId="53282" xr:uid="{00000000-0005-0000-0000-00001E360000}"/>
    <cellStyle name="Comma 8 12 2 3 2 3" xfId="38134" xr:uid="{00000000-0005-0000-0000-00001F360000}"/>
    <cellStyle name="Comma 8 12 2 3 3" xfId="20822" xr:uid="{00000000-0005-0000-0000-000020360000}"/>
    <cellStyle name="Comma 8 12 2 3 3 2" xfId="46790" xr:uid="{00000000-0005-0000-0000-000021360000}"/>
    <cellStyle name="Comma 8 12 2 3 4" xfId="16494" xr:uid="{00000000-0005-0000-0000-000022360000}"/>
    <cellStyle name="Comma 8 12 2 3 4 2" xfId="42462" xr:uid="{00000000-0005-0000-0000-000023360000}"/>
    <cellStyle name="Comma 8 12 2 3 5" xfId="31642" xr:uid="{00000000-0005-0000-0000-000024360000}"/>
    <cellStyle name="Comma 8 12 2 3 6" xfId="58124" xr:uid="{00000000-0005-0000-0000-000025360000}"/>
    <cellStyle name="Comma 8 12 2 4" xfId="10002" xr:uid="{00000000-0005-0000-0000-000026360000}"/>
    <cellStyle name="Comma 8 12 2 4 2" xfId="25150" xr:uid="{00000000-0005-0000-0000-000027360000}"/>
    <cellStyle name="Comma 8 12 2 4 2 2" xfId="51118" xr:uid="{00000000-0005-0000-0000-000028360000}"/>
    <cellStyle name="Comma 8 12 2 4 3" xfId="35970" xr:uid="{00000000-0005-0000-0000-000029360000}"/>
    <cellStyle name="Comma 8 12 2 5" xfId="7838" xr:uid="{00000000-0005-0000-0000-00002A360000}"/>
    <cellStyle name="Comma 8 12 2 5 2" xfId="22986" xr:uid="{00000000-0005-0000-0000-00002B360000}"/>
    <cellStyle name="Comma 8 12 2 5 2 2" xfId="48954" xr:uid="{00000000-0005-0000-0000-00002C360000}"/>
    <cellStyle name="Comma 8 12 2 5 3" xfId="33806" xr:uid="{00000000-0005-0000-0000-00002D360000}"/>
    <cellStyle name="Comma 8 12 2 6" xfId="18658" xr:uid="{00000000-0005-0000-0000-00002E360000}"/>
    <cellStyle name="Comma 8 12 2 6 2" xfId="44626" xr:uid="{00000000-0005-0000-0000-00002F360000}"/>
    <cellStyle name="Comma 8 12 2 7" xfId="14330" xr:uid="{00000000-0005-0000-0000-000030360000}"/>
    <cellStyle name="Comma 8 12 2 7 2" xfId="40298" xr:uid="{00000000-0005-0000-0000-000031360000}"/>
    <cellStyle name="Comma 8 12 2 8" xfId="3510" xr:uid="{00000000-0005-0000-0000-000032360000}"/>
    <cellStyle name="Comma 8 12 2 9" xfId="29478" xr:uid="{00000000-0005-0000-0000-000033360000}"/>
    <cellStyle name="Comma 8 12 3" xfId="1887" xr:uid="{00000000-0005-0000-0000-000034360000}"/>
    <cellStyle name="Comma 8 12 3 2" xfId="6215" xr:uid="{00000000-0005-0000-0000-000035360000}"/>
    <cellStyle name="Comma 8 12 3 2 2" xfId="12707" xr:uid="{00000000-0005-0000-0000-000036360000}"/>
    <cellStyle name="Comma 8 12 3 2 2 2" xfId="27855" xr:uid="{00000000-0005-0000-0000-000037360000}"/>
    <cellStyle name="Comma 8 12 3 2 2 2 2" xfId="53823" xr:uid="{00000000-0005-0000-0000-000038360000}"/>
    <cellStyle name="Comma 8 12 3 2 2 3" xfId="38675" xr:uid="{00000000-0005-0000-0000-000039360000}"/>
    <cellStyle name="Comma 8 12 3 2 3" xfId="21363" xr:uid="{00000000-0005-0000-0000-00003A360000}"/>
    <cellStyle name="Comma 8 12 3 2 3 2" xfId="47331" xr:uid="{00000000-0005-0000-0000-00003B360000}"/>
    <cellStyle name="Comma 8 12 3 2 4" xfId="17035" xr:uid="{00000000-0005-0000-0000-00003C360000}"/>
    <cellStyle name="Comma 8 12 3 2 4 2" xfId="43003" xr:uid="{00000000-0005-0000-0000-00003D360000}"/>
    <cellStyle name="Comma 8 12 3 2 5" xfId="32183" xr:uid="{00000000-0005-0000-0000-00003E360000}"/>
    <cellStyle name="Comma 8 12 3 2 6" xfId="58665" xr:uid="{00000000-0005-0000-0000-00003F360000}"/>
    <cellStyle name="Comma 8 12 3 3" xfId="10543" xr:uid="{00000000-0005-0000-0000-000040360000}"/>
    <cellStyle name="Comma 8 12 3 3 2" xfId="25691" xr:uid="{00000000-0005-0000-0000-000041360000}"/>
    <cellStyle name="Comma 8 12 3 3 2 2" xfId="51659" xr:uid="{00000000-0005-0000-0000-000042360000}"/>
    <cellStyle name="Comma 8 12 3 3 3" xfId="36511" xr:uid="{00000000-0005-0000-0000-000043360000}"/>
    <cellStyle name="Comma 8 12 3 4" xfId="8379" xr:uid="{00000000-0005-0000-0000-000044360000}"/>
    <cellStyle name="Comma 8 12 3 4 2" xfId="23527" xr:uid="{00000000-0005-0000-0000-000045360000}"/>
    <cellStyle name="Comma 8 12 3 4 2 2" xfId="49495" xr:uid="{00000000-0005-0000-0000-000046360000}"/>
    <cellStyle name="Comma 8 12 3 4 3" xfId="34347" xr:uid="{00000000-0005-0000-0000-000047360000}"/>
    <cellStyle name="Comma 8 12 3 5" xfId="19199" xr:uid="{00000000-0005-0000-0000-000048360000}"/>
    <cellStyle name="Comma 8 12 3 5 2" xfId="45167" xr:uid="{00000000-0005-0000-0000-000049360000}"/>
    <cellStyle name="Comma 8 12 3 6" xfId="14871" xr:uid="{00000000-0005-0000-0000-00004A360000}"/>
    <cellStyle name="Comma 8 12 3 6 2" xfId="40839" xr:uid="{00000000-0005-0000-0000-00004B360000}"/>
    <cellStyle name="Comma 8 12 3 7" xfId="4051" xr:uid="{00000000-0005-0000-0000-00004C360000}"/>
    <cellStyle name="Comma 8 12 3 8" xfId="30019" xr:uid="{00000000-0005-0000-0000-00004D360000}"/>
    <cellStyle name="Comma 8 12 3 9" xfId="56501" xr:uid="{00000000-0005-0000-0000-00004E360000}"/>
    <cellStyle name="Comma 8 12 4" xfId="5133" xr:uid="{00000000-0005-0000-0000-00004F360000}"/>
    <cellStyle name="Comma 8 12 4 2" xfId="11625" xr:uid="{00000000-0005-0000-0000-000050360000}"/>
    <cellStyle name="Comma 8 12 4 2 2" xfId="26773" xr:uid="{00000000-0005-0000-0000-000051360000}"/>
    <cellStyle name="Comma 8 12 4 2 2 2" xfId="52741" xr:uid="{00000000-0005-0000-0000-000052360000}"/>
    <cellStyle name="Comma 8 12 4 2 3" xfId="37593" xr:uid="{00000000-0005-0000-0000-000053360000}"/>
    <cellStyle name="Comma 8 12 4 3" xfId="20281" xr:uid="{00000000-0005-0000-0000-000054360000}"/>
    <cellStyle name="Comma 8 12 4 3 2" xfId="46249" xr:uid="{00000000-0005-0000-0000-000055360000}"/>
    <cellStyle name="Comma 8 12 4 4" xfId="15953" xr:uid="{00000000-0005-0000-0000-000056360000}"/>
    <cellStyle name="Comma 8 12 4 4 2" xfId="41921" xr:uid="{00000000-0005-0000-0000-000057360000}"/>
    <cellStyle name="Comma 8 12 4 5" xfId="31101" xr:uid="{00000000-0005-0000-0000-000058360000}"/>
    <cellStyle name="Comma 8 12 4 6" xfId="57583" xr:uid="{00000000-0005-0000-0000-000059360000}"/>
    <cellStyle name="Comma 8 12 5" xfId="9461" xr:uid="{00000000-0005-0000-0000-00005A360000}"/>
    <cellStyle name="Comma 8 12 5 2" xfId="24609" xr:uid="{00000000-0005-0000-0000-00005B360000}"/>
    <cellStyle name="Comma 8 12 5 2 2" xfId="50577" xr:uid="{00000000-0005-0000-0000-00005C360000}"/>
    <cellStyle name="Comma 8 12 5 3" xfId="35429" xr:uid="{00000000-0005-0000-0000-00005D360000}"/>
    <cellStyle name="Comma 8 12 6" xfId="7297" xr:uid="{00000000-0005-0000-0000-00005E360000}"/>
    <cellStyle name="Comma 8 12 6 2" xfId="22445" xr:uid="{00000000-0005-0000-0000-00005F360000}"/>
    <cellStyle name="Comma 8 12 6 2 2" xfId="48413" xr:uid="{00000000-0005-0000-0000-000060360000}"/>
    <cellStyle name="Comma 8 12 6 3" xfId="33265" xr:uid="{00000000-0005-0000-0000-000061360000}"/>
    <cellStyle name="Comma 8 12 7" xfId="18117" xr:uid="{00000000-0005-0000-0000-000062360000}"/>
    <cellStyle name="Comma 8 12 7 2" xfId="44085" xr:uid="{00000000-0005-0000-0000-000063360000}"/>
    <cellStyle name="Comma 8 12 8" xfId="13789" xr:uid="{00000000-0005-0000-0000-000064360000}"/>
    <cellStyle name="Comma 8 12 8 2" xfId="39757" xr:uid="{00000000-0005-0000-0000-000065360000}"/>
    <cellStyle name="Comma 8 12 9" xfId="2969" xr:uid="{00000000-0005-0000-0000-000066360000}"/>
    <cellStyle name="Comma 8 13" xfId="224" xr:uid="{00000000-0005-0000-0000-000067360000}"/>
    <cellStyle name="Comma 8 13 10" xfId="28938" xr:uid="{00000000-0005-0000-0000-000068360000}"/>
    <cellStyle name="Comma 8 13 11" xfId="54900" xr:uid="{00000000-0005-0000-0000-000069360000}"/>
    <cellStyle name="Comma 8 13 12" xfId="55420" xr:uid="{00000000-0005-0000-0000-00006A360000}"/>
    <cellStyle name="Comma 8 13 13" xfId="1172" xr:uid="{00000000-0005-0000-0000-00006B360000}"/>
    <cellStyle name="Comma 8 13 2" xfId="1347" xr:uid="{00000000-0005-0000-0000-00006C360000}"/>
    <cellStyle name="Comma 8 13 2 10" xfId="55961" xr:uid="{00000000-0005-0000-0000-00006D360000}"/>
    <cellStyle name="Comma 8 13 2 2" xfId="2429" xr:uid="{00000000-0005-0000-0000-00006E360000}"/>
    <cellStyle name="Comma 8 13 2 2 2" xfId="6757" xr:uid="{00000000-0005-0000-0000-00006F360000}"/>
    <cellStyle name="Comma 8 13 2 2 2 2" xfId="13249" xr:uid="{00000000-0005-0000-0000-000070360000}"/>
    <cellStyle name="Comma 8 13 2 2 2 2 2" xfId="28397" xr:uid="{00000000-0005-0000-0000-000071360000}"/>
    <cellStyle name="Comma 8 13 2 2 2 2 2 2" xfId="54365" xr:uid="{00000000-0005-0000-0000-000072360000}"/>
    <cellStyle name="Comma 8 13 2 2 2 2 3" xfId="39217" xr:uid="{00000000-0005-0000-0000-000073360000}"/>
    <cellStyle name="Comma 8 13 2 2 2 3" xfId="21905" xr:uid="{00000000-0005-0000-0000-000074360000}"/>
    <cellStyle name="Comma 8 13 2 2 2 3 2" xfId="47873" xr:uid="{00000000-0005-0000-0000-000075360000}"/>
    <cellStyle name="Comma 8 13 2 2 2 4" xfId="17577" xr:uid="{00000000-0005-0000-0000-000076360000}"/>
    <cellStyle name="Comma 8 13 2 2 2 4 2" xfId="43545" xr:uid="{00000000-0005-0000-0000-000077360000}"/>
    <cellStyle name="Comma 8 13 2 2 2 5" xfId="32725" xr:uid="{00000000-0005-0000-0000-000078360000}"/>
    <cellStyle name="Comma 8 13 2 2 2 6" xfId="59207" xr:uid="{00000000-0005-0000-0000-000079360000}"/>
    <cellStyle name="Comma 8 13 2 2 3" xfId="11085" xr:uid="{00000000-0005-0000-0000-00007A360000}"/>
    <cellStyle name="Comma 8 13 2 2 3 2" xfId="26233" xr:uid="{00000000-0005-0000-0000-00007B360000}"/>
    <cellStyle name="Comma 8 13 2 2 3 2 2" xfId="52201" xr:uid="{00000000-0005-0000-0000-00007C360000}"/>
    <cellStyle name="Comma 8 13 2 2 3 3" xfId="37053" xr:uid="{00000000-0005-0000-0000-00007D360000}"/>
    <cellStyle name="Comma 8 13 2 2 4" xfId="8921" xr:uid="{00000000-0005-0000-0000-00007E360000}"/>
    <cellStyle name="Comma 8 13 2 2 4 2" xfId="24069" xr:uid="{00000000-0005-0000-0000-00007F360000}"/>
    <cellStyle name="Comma 8 13 2 2 4 2 2" xfId="50037" xr:uid="{00000000-0005-0000-0000-000080360000}"/>
    <cellStyle name="Comma 8 13 2 2 4 3" xfId="34889" xr:uid="{00000000-0005-0000-0000-000081360000}"/>
    <cellStyle name="Comma 8 13 2 2 5" xfId="19741" xr:uid="{00000000-0005-0000-0000-000082360000}"/>
    <cellStyle name="Comma 8 13 2 2 5 2" xfId="45709" xr:uid="{00000000-0005-0000-0000-000083360000}"/>
    <cellStyle name="Comma 8 13 2 2 6" xfId="15413" xr:uid="{00000000-0005-0000-0000-000084360000}"/>
    <cellStyle name="Comma 8 13 2 2 6 2" xfId="41381" xr:uid="{00000000-0005-0000-0000-000085360000}"/>
    <cellStyle name="Comma 8 13 2 2 7" xfId="4593" xr:uid="{00000000-0005-0000-0000-000086360000}"/>
    <cellStyle name="Comma 8 13 2 2 8" xfId="30561" xr:uid="{00000000-0005-0000-0000-000087360000}"/>
    <cellStyle name="Comma 8 13 2 2 9" xfId="57043" xr:uid="{00000000-0005-0000-0000-000088360000}"/>
    <cellStyle name="Comma 8 13 2 3" xfId="5675" xr:uid="{00000000-0005-0000-0000-000089360000}"/>
    <cellStyle name="Comma 8 13 2 3 2" xfId="12167" xr:uid="{00000000-0005-0000-0000-00008A360000}"/>
    <cellStyle name="Comma 8 13 2 3 2 2" xfId="27315" xr:uid="{00000000-0005-0000-0000-00008B360000}"/>
    <cellStyle name="Comma 8 13 2 3 2 2 2" xfId="53283" xr:uid="{00000000-0005-0000-0000-00008C360000}"/>
    <cellStyle name="Comma 8 13 2 3 2 3" xfId="38135" xr:uid="{00000000-0005-0000-0000-00008D360000}"/>
    <cellStyle name="Comma 8 13 2 3 3" xfId="20823" xr:uid="{00000000-0005-0000-0000-00008E360000}"/>
    <cellStyle name="Comma 8 13 2 3 3 2" xfId="46791" xr:uid="{00000000-0005-0000-0000-00008F360000}"/>
    <cellStyle name="Comma 8 13 2 3 4" xfId="16495" xr:uid="{00000000-0005-0000-0000-000090360000}"/>
    <cellStyle name="Comma 8 13 2 3 4 2" xfId="42463" xr:uid="{00000000-0005-0000-0000-000091360000}"/>
    <cellStyle name="Comma 8 13 2 3 5" xfId="31643" xr:uid="{00000000-0005-0000-0000-000092360000}"/>
    <cellStyle name="Comma 8 13 2 3 6" xfId="58125" xr:uid="{00000000-0005-0000-0000-000093360000}"/>
    <cellStyle name="Comma 8 13 2 4" xfId="10003" xr:uid="{00000000-0005-0000-0000-000094360000}"/>
    <cellStyle name="Comma 8 13 2 4 2" xfId="25151" xr:uid="{00000000-0005-0000-0000-000095360000}"/>
    <cellStyle name="Comma 8 13 2 4 2 2" xfId="51119" xr:uid="{00000000-0005-0000-0000-000096360000}"/>
    <cellStyle name="Comma 8 13 2 4 3" xfId="35971" xr:uid="{00000000-0005-0000-0000-000097360000}"/>
    <cellStyle name="Comma 8 13 2 5" xfId="7839" xr:uid="{00000000-0005-0000-0000-000098360000}"/>
    <cellStyle name="Comma 8 13 2 5 2" xfId="22987" xr:uid="{00000000-0005-0000-0000-000099360000}"/>
    <cellStyle name="Comma 8 13 2 5 2 2" xfId="48955" xr:uid="{00000000-0005-0000-0000-00009A360000}"/>
    <cellStyle name="Comma 8 13 2 5 3" xfId="33807" xr:uid="{00000000-0005-0000-0000-00009B360000}"/>
    <cellStyle name="Comma 8 13 2 6" xfId="18659" xr:uid="{00000000-0005-0000-0000-00009C360000}"/>
    <cellStyle name="Comma 8 13 2 6 2" xfId="44627" xr:uid="{00000000-0005-0000-0000-00009D360000}"/>
    <cellStyle name="Comma 8 13 2 7" xfId="14331" xr:uid="{00000000-0005-0000-0000-00009E360000}"/>
    <cellStyle name="Comma 8 13 2 7 2" xfId="40299" xr:uid="{00000000-0005-0000-0000-00009F360000}"/>
    <cellStyle name="Comma 8 13 2 8" xfId="3511" xr:uid="{00000000-0005-0000-0000-0000A0360000}"/>
    <cellStyle name="Comma 8 13 2 9" xfId="29479" xr:uid="{00000000-0005-0000-0000-0000A1360000}"/>
    <cellStyle name="Comma 8 13 3" xfId="1888" xr:uid="{00000000-0005-0000-0000-0000A2360000}"/>
    <cellStyle name="Comma 8 13 3 2" xfId="6216" xr:uid="{00000000-0005-0000-0000-0000A3360000}"/>
    <cellStyle name="Comma 8 13 3 2 2" xfId="12708" xr:uid="{00000000-0005-0000-0000-0000A4360000}"/>
    <cellStyle name="Comma 8 13 3 2 2 2" xfId="27856" xr:uid="{00000000-0005-0000-0000-0000A5360000}"/>
    <cellStyle name="Comma 8 13 3 2 2 2 2" xfId="53824" xr:uid="{00000000-0005-0000-0000-0000A6360000}"/>
    <cellStyle name="Comma 8 13 3 2 2 3" xfId="38676" xr:uid="{00000000-0005-0000-0000-0000A7360000}"/>
    <cellStyle name="Comma 8 13 3 2 3" xfId="21364" xr:uid="{00000000-0005-0000-0000-0000A8360000}"/>
    <cellStyle name="Comma 8 13 3 2 3 2" xfId="47332" xr:uid="{00000000-0005-0000-0000-0000A9360000}"/>
    <cellStyle name="Comma 8 13 3 2 4" xfId="17036" xr:uid="{00000000-0005-0000-0000-0000AA360000}"/>
    <cellStyle name="Comma 8 13 3 2 4 2" xfId="43004" xr:uid="{00000000-0005-0000-0000-0000AB360000}"/>
    <cellStyle name="Comma 8 13 3 2 5" xfId="32184" xr:uid="{00000000-0005-0000-0000-0000AC360000}"/>
    <cellStyle name="Comma 8 13 3 2 6" xfId="58666" xr:uid="{00000000-0005-0000-0000-0000AD360000}"/>
    <cellStyle name="Comma 8 13 3 3" xfId="10544" xr:uid="{00000000-0005-0000-0000-0000AE360000}"/>
    <cellStyle name="Comma 8 13 3 3 2" xfId="25692" xr:uid="{00000000-0005-0000-0000-0000AF360000}"/>
    <cellStyle name="Comma 8 13 3 3 2 2" xfId="51660" xr:uid="{00000000-0005-0000-0000-0000B0360000}"/>
    <cellStyle name="Comma 8 13 3 3 3" xfId="36512" xr:uid="{00000000-0005-0000-0000-0000B1360000}"/>
    <cellStyle name="Comma 8 13 3 4" xfId="8380" xr:uid="{00000000-0005-0000-0000-0000B2360000}"/>
    <cellStyle name="Comma 8 13 3 4 2" xfId="23528" xr:uid="{00000000-0005-0000-0000-0000B3360000}"/>
    <cellStyle name="Comma 8 13 3 4 2 2" xfId="49496" xr:uid="{00000000-0005-0000-0000-0000B4360000}"/>
    <cellStyle name="Comma 8 13 3 4 3" xfId="34348" xr:uid="{00000000-0005-0000-0000-0000B5360000}"/>
    <cellStyle name="Comma 8 13 3 5" xfId="19200" xr:uid="{00000000-0005-0000-0000-0000B6360000}"/>
    <cellStyle name="Comma 8 13 3 5 2" xfId="45168" xr:uid="{00000000-0005-0000-0000-0000B7360000}"/>
    <cellStyle name="Comma 8 13 3 6" xfId="14872" xr:uid="{00000000-0005-0000-0000-0000B8360000}"/>
    <cellStyle name="Comma 8 13 3 6 2" xfId="40840" xr:uid="{00000000-0005-0000-0000-0000B9360000}"/>
    <cellStyle name="Comma 8 13 3 7" xfId="4052" xr:uid="{00000000-0005-0000-0000-0000BA360000}"/>
    <cellStyle name="Comma 8 13 3 8" xfId="30020" xr:uid="{00000000-0005-0000-0000-0000BB360000}"/>
    <cellStyle name="Comma 8 13 3 9" xfId="56502" xr:uid="{00000000-0005-0000-0000-0000BC360000}"/>
    <cellStyle name="Comma 8 13 4" xfId="5134" xr:uid="{00000000-0005-0000-0000-0000BD360000}"/>
    <cellStyle name="Comma 8 13 4 2" xfId="11626" xr:uid="{00000000-0005-0000-0000-0000BE360000}"/>
    <cellStyle name="Comma 8 13 4 2 2" xfId="26774" xr:uid="{00000000-0005-0000-0000-0000BF360000}"/>
    <cellStyle name="Comma 8 13 4 2 2 2" xfId="52742" xr:uid="{00000000-0005-0000-0000-0000C0360000}"/>
    <cellStyle name="Comma 8 13 4 2 3" xfId="37594" xr:uid="{00000000-0005-0000-0000-0000C1360000}"/>
    <cellStyle name="Comma 8 13 4 3" xfId="20282" xr:uid="{00000000-0005-0000-0000-0000C2360000}"/>
    <cellStyle name="Comma 8 13 4 3 2" xfId="46250" xr:uid="{00000000-0005-0000-0000-0000C3360000}"/>
    <cellStyle name="Comma 8 13 4 4" xfId="15954" xr:uid="{00000000-0005-0000-0000-0000C4360000}"/>
    <cellStyle name="Comma 8 13 4 4 2" xfId="41922" xr:uid="{00000000-0005-0000-0000-0000C5360000}"/>
    <cellStyle name="Comma 8 13 4 5" xfId="31102" xr:uid="{00000000-0005-0000-0000-0000C6360000}"/>
    <cellStyle name="Comma 8 13 4 6" xfId="57584" xr:uid="{00000000-0005-0000-0000-0000C7360000}"/>
    <cellStyle name="Comma 8 13 5" xfId="9462" xr:uid="{00000000-0005-0000-0000-0000C8360000}"/>
    <cellStyle name="Comma 8 13 5 2" xfId="24610" xr:uid="{00000000-0005-0000-0000-0000C9360000}"/>
    <cellStyle name="Comma 8 13 5 2 2" xfId="50578" xr:uid="{00000000-0005-0000-0000-0000CA360000}"/>
    <cellStyle name="Comma 8 13 5 3" xfId="35430" xr:uid="{00000000-0005-0000-0000-0000CB360000}"/>
    <cellStyle name="Comma 8 13 6" xfId="7298" xr:uid="{00000000-0005-0000-0000-0000CC360000}"/>
    <cellStyle name="Comma 8 13 6 2" xfId="22446" xr:uid="{00000000-0005-0000-0000-0000CD360000}"/>
    <cellStyle name="Comma 8 13 6 2 2" xfId="48414" xr:uid="{00000000-0005-0000-0000-0000CE360000}"/>
    <cellStyle name="Comma 8 13 6 3" xfId="33266" xr:uid="{00000000-0005-0000-0000-0000CF360000}"/>
    <cellStyle name="Comma 8 13 7" xfId="18118" xr:uid="{00000000-0005-0000-0000-0000D0360000}"/>
    <cellStyle name="Comma 8 13 7 2" xfId="44086" xr:uid="{00000000-0005-0000-0000-0000D1360000}"/>
    <cellStyle name="Comma 8 13 8" xfId="13790" xr:uid="{00000000-0005-0000-0000-0000D2360000}"/>
    <cellStyle name="Comma 8 13 8 2" xfId="39758" xr:uid="{00000000-0005-0000-0000-0000D3360000}"/>
    <cellStyle name="Comma 8 13 9" xfId="2970" xr:uid="{00000000-0005-0000-0000-0000D4360000}"/>
    <cellStyle name="Comma 8 14" xfId="1343" xr:uid="{00000000-0005-0000-0000-0000D5360000}"/>
    <cellStyle name="Comma 8 14 10" xfId="55957" xr:uid="{00000000-0005-0000-0000-0000D6360000}"/>
    <cellStyle name="Comma 8 14 2" xfId="2425" xr:uid="{00000000-0005-0000-0000-0000D7360000}"/>
    <cellStyle name="Comma 8 14 2 2" xfId="6753" xr:uid="{00000000-0005-0000-0000-0000D8360000}"/>
    <cellStyle name="Comma 8 14 2 2 2" xfId="13245" xr:uid="{00000000-0005-0000-0000-0000D9360000}"/>
    <cellStyle name="Comma 8 14 2 2 2 2" xfId="28393" xr:uid="{00000000-0005-0000-0000-0000DA360000}"/>
    <cellStyle name="Comma 8 14 2 2 2 2 2" xfId="54361" xr:uid="{00000000-0005-0000-0000-0000DB360000}"/>
    <cellStyle name="Comma 8 14 2 2 2 3" xfId="39213" xr:uid="{00000000-0005-0000-0000-0000DC360000}"/>
    <cellStyle name="Comma 8 14 2 2 3" xfId="21901" xr:uid="{00000000-0005-0000-0000-0000DD360000}"/>
    <cellStyle name="Comma 8 14 2 2 3 2" xfId="47869" xr:uid="{00000000-0005-0000-0000-0000DE360000}"/>
    <cellStyle name="Comma 8 14 2 2 4" xfId="17573" xr:uid="{00000000-0005-0000-0000-0000DF360000}"/>
    <cellStyle name="Comma 8 14 2 2 4 2" xfId="43541" xr:uid="{00000000-0005-0000-0000-0000E0360000}"/>
    <cellStyle name="Comma 8 14 2 2 5" xfId="32721" xr:uid="{00000000-0005-0000-0000-0000E1360000}"/>
    <cellStyle name="Comma 8 14 2 2 6" xfId="59203" xr:uid="{00000000-0005-0000-0000-0000E2360000}"/>
    <cellStyle name="Comma 8 14 2 3" xfId="11081" xr:uid="{00000000-0005-0000-0000-0000E3360000}"/>
    <cellStyle name="Comma 8 14 2 3 2" xfId="26229" xr:uid="{00000000-0005-0000-0000-0000E4360000}"/>
    <cellStyle name="Comma 8 14 2 3 2 2" xfId="52197" xr:uid="{00000000-0005-0000-0000-0000E5360000}"/>
    <cellStyle name="Comma 8 14 2 3 3" xfId="37049" xr:uid="{00000000-0005-0000-0000-0000E6360000}"/>
    <cellStyle name="Comma 8 14 2 4" xfId="8917" xr:uid="{00000000-0005-0000-0000-0000E7360000}"/>
    <cellStyle name="Comma 8 14 2 4 2" xfId="24065" xr:uid="{00000000-0005-0000-0000-0000E8360000}"/>
    <cellStyle name="Comma 8 14 2 4 2 2" xfId="50033" xr:uid="{00000000-0005-0000-0000-0000E9360000}"/>
    <cellStyle name="Comma 8 14 2 4 3" xfId="34885" xr:uid="{00000000-0005-0000-0000-0000EA360000}"/>
    <cellStyle name="Comma 8 14 2 5" xfId="19737" xr:uid="{00000000-0005-0000-0000-0000EB360000}"/>
    <cellStyle name="Comma 8 14 2 5 2" xfId="45705" xr:uid="{00000000-0005-0000-0000-0000EC360000}"/>
    <cellStyle name="Comma 8 14 2 6" xfId="15409" xr:uid="{00000000-0005-0000-0000-0000ED360000}"/>
    <cellStyle name="Comma 8 14 2 6 2" xfId="41377" xr:uid="{00000000-0005-0000-0000-0000EE360000}"/>
    <cellStyle name="Comma 8 14 2 7" xfId="4589" xr:uid="{00000000-0005-0000-0000-0000EF360000}"/>
    <cellStyle name="Comma 8 14 2 8" xfId="30557" xr:uid="{00000000-0005-0000-0000-0000F0360000}"/>
    <cellStyle name="Comma 8 14 2 9" xfId="57039" xr:uid="{00000000-0005-0000-0000-0000F1360000}"/>
    <cellStyle name="Comma 8 14 3" xfId="5671" xr:uid="{00000000-0005-0000-0000-0000F2360000}"/>
    <cellStyle name="Comma 8 14 3 2" xfId="12163" xr:uid="{00000000-0005-0000-0000-0000F3360000}"/>
    <cellStyle name="Comma 8 14 3 2 2" xfId="27311" xr:uid="{00000000-0005-0000-0000-0000F4360000}"/>
    <cellStyle name="Comma 8 14 3 2 2 2" xfId="53279" xr:uid="{00000000-0005-0000-0000-0000F5360000}"/>
    <cellStyle name="Comma 8 14 3 2 3" xfId="38131" xr:uid="{00000000-0005-0000-0000-0000F6360000}"/>
    <cellStyle name="Comma 8 14 3 3" xfId="20819" xr:uid="{00000000-0005-0000-0000-0000F7360000}"/>
    <cellStyle name="Comma 8 14 3 3 2" xfId="46787" xr:uid="{00000000-0005-0000-0000-0000F8360000}"/>
    <cellStyle name="Comma 8 14 3 4" xfId="16491" xr:uid="{00000000-0005-0000-0000-0000F9360000}"/>
    <cellStyle name="Comma 8 14 3 4 2" xfId="42459" xr:uid="{00000000-0005-0000-0000-0000FA360000}"/>
    <cellStyle name="Comma 8 14 3 5" xfId="31639" xr:uid="{00000000-0005-0000-0000-0000FB360000}"/>
    <cellStyle name="Comma 8 14 3 6" xfId="58121" xr:uid="{00000000-0005-0000-0000-0000FC360000}"/>
    <cellStyle name="Comma 8 14 4" xfId="9999" xr:uid="{00000000-0005-0000-0000-0000FD360000}"/>
    <cellStyle name="Comma 8 14 4 2" xfId="25147" xr:uid="{00000000-0005-0000-0000-0000FE360000}"/>
    <cellStyle name="Comma 8 14 4 2 2" xfId="51115" xr:uid="{00000000-0005-0000-0000-0000FF360000}"/>
    <cellStyle name="Comma 8 14 4 3" xfId="35967" xr:uid="{00000000-0005-0000-0000-000000370000}"/>
    <cellStyle name="Comma 8 14 5" xfId="7835" xr:uid="{00000000-0005-0000-0000-000001370000}"/>
    <cellStyle name="Comma 8 14 5 2" xfId="22983" xr:uid="{00000000-0005-0000-0000-000002370000}"/>
    <cellStyle name="Comma 8 14 5 2 2" xfId="48951" xr:uid="{00000000-0005-0000-0000-000003370000}"/>
    <cellStyle name="Comma 8 14 5 3" xfId="33803" xr:uid="{00000000-0005-0000-0000-000004370000}"/>
    <cellStyle name="Comma 8 14 6" xfId="18655" xr:uid="{00000000-0005-0000-0000-000005370000}"/>
    <cellStyle name="Comma 8 14 6 2" xfId="44623" xr:uid="{00000000-0005-0000-0000-000006370000}"/>
    <cellStyle name="Comma 8 14 7" xfId="14327" xr:uid="{00000000-0005-0000-0000-000007370000}"/>
    <cellStyle name="Comma 8 14 7 2" xfId="40295" xr:uid="{00000000-0005-0000-0000-000008370000}"/>
    <cellStyle name="Comma 8 14 8" xfId="3507" xr:uid="{00000000-0005-0000-0000-000009370000}"/>
    <cellStyle name="Comma 8 14 9" xfId="29475" xr:uid="{00000000-0005-0000-0000-00000A370000}"/>
    <cellStyle name="Comma 8 15" xfId="1884" xr:uid="{00000000-0005-0000-0000-00000B370000}"/>
    <cellStyle name="Comma 8 15 2" xfId="6212" xr:uid="{00000000-0005-0000-0000-00000C370000}"/>
    <cellStyle name="Comma 8 15 2 2" xfId="12704" xr:uid="{00000000-0005-0000-0000-00000D370000}"/>
    <cellStyle name="Comma 8 15 2 2 2" xfId="27852" xr:uid="{00000000-0005-0000-0000-00000E370000}"/>
    <cellStyle name="Comma 8 15 2 2 2 2" xfId="53820" xr:uid="{00000000-0005-0000-0000-00000F370000}"/>
    <cellStyle name="Comma 8 15 2 2 3" xfId="38672" xr:uid="{00000000-0005-0000-0000-000010370000}"/>
    <cellStyle name="Comma 8 15 2 3" xfId="21360" xr:uid="{00000000-0005-0000-0000-000011370000}"/>
    <cellStyle name="Comma 8 15 2 3 2" xfId="47328" xr:uid="{00000000-0005-0000-0000-000012370000}"/>
    <cellStyle name="Comma 8 15 2 4" xfId="17032" xr:uid="{00000000-0005-0000-0000-000013370000}"/>
    <cellStyle name="Comma 8 15 2 4 2" xfId="43000" xr:uid="{00000000-0005-0000-0000-000014370000}"/>
    <cellStyle name="Comma 8 15 2 5" xfId="32180" xr:uid="{00000000-0005-0000-0000-000015370000}"/>
    <cellStyle name="Comma 8 15 2 6" xfId="58662" xr:uid="{00000000-0005-0000-0000-000016370000}"/>
    <cellStyle name="Comma 8 15 3" xfId="10540" xr:uid="{00000000-0005-0000-0000-000017370000}"/>
    <cellStyle name="Comma 8 15 3 2" xfId="25688" xr:uid="{00000000-0005-0000-0000-000018370000}"/>
    <cellStyle name="Comma 8 15 3 2 2" xfId="51656" xr:uid="{00000000-0005-0000-0000-000019370000}"/>
    <cellStyle name="Comma 8 15 3 3" xfId="36508" xr:uid="{00000000-0005-0000-0000-00001A370000}"/>
    <cellStyle name="Comma 8 15 4" xfId="8376" xr:uid="{00000000-0005-0000-0000-00001B370000}"/>
    <cellStyle name="Comma 8 15 4 2" xfId="23524" xr:uid="{00000000-0005-0000-0000-00001C370000}"/>
    <cellStyle name="Comma 8 15 4 2 2" xfId="49492" xr:uid="{00000000-0005-0000-0000-00001D370000}"/>
    <cellStyle name="Comma 8 15 4 3" xfId="34344" xr:uid="{00000000-0005-0000-0000-00001E370000}"/>
    <cellStyle name="Comma 8 15 5" xfId="19196" xr:uid="{00000000-0005-0000-0000-00001F370000}"/>
    <cellStyle name="Comma 8 15 5 2" xfId="45164" xr:uid="{00000000-0005-0000-0000-000020370000}"/>
    <cellStyle name="Comma 8 15 6" xfId="14868" xr:uid="{00000000-0005-0000-0000-000021370000}"/>
    <cellStyle name="Comma 8 15 6 2" xfId="40836" xr:uid="{00000000-0005-0000-0000-000022370000}"/>
    <cellStyle name="Comma 8 15 7" xfId="4048" xr:uid="{00000000-0005-0000-0000-000023370000}"/>
    <cellStyle name="Comma 8 15 8" xfId="30016" xr:uid="{00000000-0005-0000-0000-000024370000}"/>
    <cellStyle name="Comma 8 15 9" xfId="56498" xr:uid="{00000000-0005-0000-0000-000025370000}"/>
    <cellStyle name="Comma 8 16" xfId="5130" xr:uid="{00000000-0005-0000-0000-000026370000}"/>
    <cellStyle name="Comma 8 16 2" xfId="11622" xr:uid="{00000000-0005-0000-0000-000027370000}"/>
    <cellStyle name="Comma 8 16 2 2" xfId="26770" xr:uid="{00000000-0005-0000-0000-000028370000}"/>
    <cellStyle name="Comma 8 16 2 2 2" xfId="52738" xr:uid="{00000000-0005-0000-0000-000029370000}"/>
    <cellStyle name="Comma 8 16 2 3" xfId="37590" xr:uid="{00000000-0005-0000-0000-00002A370000}"/>
    <cellStyle name="Comma 8 16 3" xfId="20278" xr:uid="{00000000-0005-0000-0000-00002B370000}"/>
    <cellStyle name="Comma 8 16 3 2" xfId="46246" xr:uid="{00000000-0005-0000-0000-00002C370000}"/>
    <cellStyle name="Comma 8 16 4" xfId="15950" xr:uid="{00000000-0005-0000-0000-00002D370000}"/>
    <cellStyle name="Comma 8 16 4 2" xfId="41918" xr:uid="{00000000-0005-0000-0000-00002E370000}"/>
    <cellStyle name="Comma 8 16 5" xfId="31098" xr:uid="{00000000-0005-0000-0000-00002F370000}"/>
    <cellStyle name="Comma 8 16 6" xfId="57580" xr:uid="{00000000-0005-0000-0000-000030370000}"/>
    <cellStyle name="Comma 8 17" xfId="9458" xr:uid="{00000000-0005-0000-0000-000031370000}"/>
    <cellStyle name="Comma 8 17 2" xfId="24606" xr:uid="{00000000-0005-0000-0000-000032370000}"/>
    <cellStyle name="Comma 8 17 2 2" xfId="50574" xr:uid="{00000000-0005-0000-0000-000033370000}"/>
    <cellStyle name="Comma 8 17 3" xfId="35426" xr:uid="{00000000-0005-0000-0000-000034370000}"/>
    <cellStyle name="Comma 8 18" xfId="7294" xr:uid="{00000000-0005-0000-0000-000035370000}"/>
    <cellStyle name="Comma 8 18 2" xfId="22442" xr:uid="{00000000-0005-0000-0000-000036370000}"/>
    <cellStyle name="Comma 8 18 2 2" xfId="48410" xr:uid="{00000000-0005-0000-0000-000037370000}"/>
    <cellStyle name="Comma 8 18 3" xfId="33262" xr:uid="{00000000-0005-0000-0000-000038370000}"/>
    <cellStyle name="Comma 8 19" xfId="18114" xr:uid="{00000000-0005-0000-0000-000039370000}"/>
    <cellStyle name="Comma 8 19 2" xfId="44082" xr:uid="{00000000-0005-0000-0000-00003A370000}"/>
    <cellStyle name="Comma 8 2" xfId="225" xr:uid="{00000000-0005-0000-0000-00003B370000}"/>
    <cellStyle name="Comma 8 2 10" xfId="2971" xr:uid="{00000000-0005-0000-0000-00003C370000}"/>
    <cellStyle name="Comma 8 2 11" xfId="28939" xr:uid="{00000000-0005-0000-0000-00003D370000}"/>
    <cellStyle name="Comma 8 2 12" xfId="54901" xr:uid="{00000000-0005-0000-0000-00003E370000}"/>
    <cellStyle name="Comma 8 2 13" xfId="55421" xr:uid="{00000000-0005-0000-0000-00003F370000}"/>
    <cellStyle name="Comma 8 2 14" xfId="732" xr:uid="{00000000-0005-0000-0000-000040370000}"/>
    <cellStyle name="Comma 8 2 2" xfId="226" xr:uid="{00000000-0005-0000-0000-000041370000}"/>
    <cellStyle name="Comma 8 2 2 10" xfId="28940" xr:uid="{00000000-0005-0000-0000-000042370000}"/>
    <cellStyle name="Comma 8 2 2 11" xfId="54902" xr:uid="{00000000-0005-0000-0000-000043370000}"/>
    <cellStyle name="Comma 8 2 2 12" xfId="55422" xr:uid="{00000000-0005-0000-0000-000044370000}"/>
    <cellStyle name="Comma 8 2 2 13" xfId="1198" xr:uid="{00000000-0005-0000-0000-000045370000}"/>
    <cellStyle name="Comma 8 2 2 2" xfId="1349" xr:uid="{00000000-0005-0000-0000-000046370000}"/>
    <cellStyle name="Comma 8 2 2 2 10" xfId="55963" xr:uid="{00000000-0005-0000-0000-000047370000}"/>
    <cellStyle name="Comma 8 2 2 2 2" xfId="2431" xr:uid="{00000000-0005-0000-0000-000048370000}"/>
    <cellStyle name="Comma 8 2 2 2 2 2" xfId="6759" xr:uid="{00000000-0005-0000-0000-000049370000}"/>
    <cellStyle name="Comma 8 2 2 2 2 2 2" xfId="13251" xr:uid="{00000000-0005-0000-0000-00004A370000}"/>
    <cellStyle name="Comma 8 2 2 2 2 2 2 2" xfId="28399" xr:uid="{00000000-0005-0000-0000-00004B370000}"/>
    <cellStyle name="Comma 8 2 2 2 2 2 2 2 2" xfId="54367" xr:uid="{00000000-0005-0000-0000-00004C370000}"/>
    <cellStyle name="Comma 8 2 2 2 2 2 2 3" xfId="39219" xr:uid="{00000000-0005-0000-0000-00004D370000}"/>
    <cellStyle name="Comma 8 2 2 2 2 2 3" xfId="21907" xr:uid="{00000000-0005-0000-0000-00004E370000}"/>
    <cellStyle name="Comma 8 2 2 2 2 2 3 2" xfId="47875" xr:uid="{00000000-0005-0000-0000-00004F370000}"/>
    <cellStyle name="Comma 8 2 2 2 2 2 4" xfId="17579" xr:uid="{00000000-0005-0000-0000-000050370000}"/>
    <cellStyle name="Comma 8 2 2 2 2 2 4 2" xfId="43547" xr:uid="{00000000-0005-0000-0000-000051370000}"/>
    <cellStyle name="Comma 8 2 2 2 2 2 5" xfId="32727" xr:uid="{00000000-0005-0000-0000-000052370000}"/>
    <cellStyle name="Comma 8 2 2 2 2 2 6" xfId="59209" xr:uid="{00000000-0005-0000-0000-000053370000}"/>
    <cellStyle name="Comma 8 2 2 2 2 3" xfId="11087" xr:uid="{00000000-0005-0000-0000-000054370000}"/>
    <cellStyle name="Comma 8 2 2 2 2 3 2" xfId="26235" xr:uid="{00000000-0005-0000-0000-000055370000}"/>
    <cellStyle name="Comma 8 2 2 2 2 3 2 2" xfId="52203" xr:uid="{00000000-0005-0000-0000-000056370000}"/>
    <cellStyle name="Comma 8 2 2 2 2 3 3" xfId="37055" xr:uid="{00000000-0005-0000-0000-000057370000}"/>
    <cellStyle name="Comma 8 2 2 2 2 4" xfId="8923" xr:uid="{00000000-0005-0000-0000-000058370000}"/>
    <cellStyle name="Comma 8 2 2 2 2 4 2" xfId="24071" xr:uid="{00000000-0005-0000-0000-000059370000}"/>
    <cellStyle name="Comma 8 2 2 2 2 4 2 2" xfId="50039" xr:uid="{00000000-0005-0000-0000-00005A370000}"/>
    <cellStyle name="Comma 8 2 2 2 2 4 3" xfId="34891" xr:uid="{00000000-0005-0000-0000-00005B370000}"/>
    <cellStyle name="Comma 8 2 2 2 2 5" xfId="19743" xr:uid="{00000000-0005-0000-0000-00005C370000}"/>
    <cellStyle name="Comma 8 2 2 2 2 5 2" xfId="45711" xr:uid="{00000000-0005-0000-0000-00005D370000}"/>
    <cellStyle name="Comma 8 2 2 2 2 6" xfId="15415" xr:uid="{00000000-0005-0000-0000-00005E370000}"/>
    <cellStyle name="Comma 8 2 2 2 2 6 2" xfId="41383" xr:uid="{00000000-0005-0000-0000-00005F370000}"/>
    <cellStyle name="Comma 8 2 2 2 2 7" xfId="4595" xr:uid="{00000000-0005-0000-0000-000060370000}"/>
    <cellStyle name="Comma 8 2 2 2 2 8" xfId="30563" xr:uid="{00000000-0005-0000-0000-000061370000}"/>
    <cellStyle name="Comma 8 2 2 2 2 9" xfId="57045" xr:uid="{00000000-0005-0000-0000-000062370000}"/>
    <cellStyle name="Comma 8 2 2 2 3" xfId="5677" xr:uid="{00000000-0005-0000-0000-000063370000}"/>
    <cellStyle name="Comma 8 2 2 2 3 2" xfId="12169" xr:uid="{00000000-0005-0000-0000-000064370000}"/>
    <cellStyle name="Comma 8 2 2 2 3 2 2" xfId="27317" xr:uid="{00000000-0005-0000-0000-000065370000}"/>
    <cellStyle name="Comma 8 2 2 2 3 2 2 2" xfId="53285" xr:uid="{00000000-0005-0000-0000-000066370000}"/>
    <cellStyle name="Comma 8 2 2 2 3 2 3" xfId="38137" xr:uid="{00000000-0005-0000-0000-000067370000}"/>
    <cellStyle name="Comma 8 2 2 2 3 3" xfId="20825" xr:uid="{00000000-0005-0000-0000-000068370000}"/>
    <cellStyle name="Comma 8 2 2 2 3 3 2" xfId="46793" xr:uid="{00000000-0005-0000-0000-000069370000}"/>
    <cellStyle name="Comma 8 2 2 2 3 4" xfId="16497" xr:uid="{00000000-0005-0000-0000-00006A370000}"/>
    <cellStyle name="Comma 8 2 2 2 3 4 2" xfId="42465" xr:uid="{00000000-0005-0000-0000-00006B370000}"/>
    <cellStyle name="Comma 8 2 2 2 3 5" xfId="31645" xr:uid="{00000000-0005-0000-0000-00006C370000}"/>
    <cellStyle name="Comma 8 2 2 2 3 6" xfId="58127" xr:uid="{00000000-0005-0000-0000-00006D370000}"/>
    <cellStyle name="Comma 8 2 2 2 4" xfId="10005" xr:uid="{00000000-0005-0000-0000-00006E370000}"/>
    <cellStyle name="Comma 8 2 2 2 4 2" xfId="25153" xr:uid="{00000000-0005-0000-0000-00006F370000}"/>
    <cellStyle name="Comma 8 2 2 2 4 2 2" xfId="51121" xr:uid="{00000000-0005-0000-0000-000070370000}"/>
    <cellStyle name="Comma 8 2 2 2 4 3" xfId="35973" xr:uid="{00000000-0005-0000-0000-000071370000}"/>
    <cellStyle name="Comma 8 2 2 2 5" xfId="7841" xr:uid="{00000000-0005-0000-0000-000072370000}"/>
    <cellStyle name="Comma 8 2 2 2 5 2" xfId="22989" xr:uid="{00000000-0005-0000-0000-000073370000}"/>
    <cellStyle name="Comma 8 2 2 2 5 2 2" xfId="48957" xr:uid="{00000000-0005-0000-0000-000074370000}"/>
    <cellStyle name="Comma 8 2 2 2 5 3" xfId="33809" xr:uid="{00000000-0005-0000-0000-000075370000}"/>
    <cellStyle name="Comma 8 2 2 2 6" xfId="18661" xr:uid="{00000000-0005-0000-0000-000076370000}"/>
    <cellStyle name="Comma 8 2 2 2 6 2" xfId="44629" xr:uid="{00000000-0005-0000-0000-000077370000}"/>
    <cellStyle name="Comma 8 2 2 2 7" xfId="14333" xr:uid="{00000000-0005-0000-0000-000078370000}"/>
    <cellStyle name="Comma 8 2 2 2 7 2" xfId="40301" xr:uid="{00000000-0005-0000-0000-000079370000}"/>
    <cellStyle name="Comma 8 2 2 2 8" xfId="3513" xr:uid="{00000000-0005-0000-0000-00007A370000}"/>
    <cellStyle name="Comma 8 2 2 2 9" xfId="29481" xr:uid="{00000000-0005-0000-0000-00007B370000}"/>
    <cellStyle name="Comma 8 2 2 3" xfId="1890" xr:uid="{00000000-0005-0000-0000-00007C370000}"/>
    <cellStyle name="Comma 8 2 2 3 2" xfId="6218" xr:uid="{00000000-0005-0000-0000-00007D370000}"/>
    <cellStyle name="Comma 8 2 2 3 2 2" xfId="12710" xr:uid="{00000000-0005-0000-0000-00007E370000}"/>
    <cellStyle name="Comma 8 2 2 3 2 2 2" xfId="27858" xr:uid="{00000000-0005-0000-0000-00007F370000}"/>
    <cellStyle name="Comma 8 2 2 3 2 2 2 2" xfId="53826" xr:uid="{00000000-0005-0000-0000-000080370000}"/>
    <cellStyle name="Comma 8 2 2 3 2 2 3" xfId="38678" xr:uid="{00000000-0005-0000-0000-000081370000}"/>
    <cellStyle name="Comma 8 2 2 3 2 3" xfId="21366" xr:uid="{00000000-0005-0000-0000-000082370000}"/>
    <cellStyle name="Comma 8 2 2 3 2 3 2" xfId="47334" xr:uid="{00000000-0005-0000-0000-000083370000}"/>
    <cellStyle name="Comma 8 2 2 3 2 4" xfId="17038" xr:uid="{00000000-0005-0000-0000-000084370000}"/>
    <cellStyle name="Comma 8 2 2 3 2 4 2" xfId="43006" xr:uid="{00000000-0005-0000-0000-000085370000}"/>
    <cellStyle name="Comma 8 2 2 3 2 5" xfId="32186" xr:uid="{00000000-0005-0000-0000-000086370000}"/>
    <cellStyle name="Comma 8 2 2 3 2 6" xfId="58668" xr:uid="{00000000-0005-0000-0000-000087370000}"/>
    <cellStyle name="Comma 8 2 2 3 3" xfId="10546" xr:uid="{00000000-0005-0000-0000-000088370000}"/>
    <cellStyle name="Comma 8 2 2 3 3 2" xfId="25694" xr:uid="{00000000-0005-0000-0000-000089370000}"/>
    <cellStyle name="Comma 8 2 2 3 3 2 2" xfId="51662" xr:uid="{00000000-0005-0000-0000-00008A370000}"/>
    <cellStyle name="Comma 8 2 2 3 3 3" xfId="36514" xr:uid="{00000000-0005-0000-0000-00008B370000}"/>
    <cellStyle name="Comma 8 2 2 3 4" xfId="8382" xr:uid="{00000000-0005-0000-0000-00008C370000}"/>
    <cellStyle name="Comma 8 2 2 3 4 2" xfId="23530" xr:uid="{00000000-0005-0000-0000-00008D370000}"/>
    <cellStyle name="Comma 8 2 2 3 4 2 2" xfId="49498" xr:uid="{00000000-0005-0000-0000-00008E370000}"/>
    <cellStyle name="Comma 8 2 2 3 4 3" xfId="34350" xr:uid="{00000000-0005-0000-0000-00008F370000}"/>
    <cellStyle name="Comma 8 2 2 3 5" xfId="19202" xr:uid="{00000000-0005-0000-0000-000090370000}"/>
    <cellStyle name="Comma 8 2 2 3 5 2" xfId="45170" xr:uid="{00000000-0005-0000-0000-000091370000}"/>
    <cellStyle name="Comma 8 2 2 3 6" xfId="14874" xr:uid="{00000000-0005-0000-0000-000092370000}"/>
    <cellStyle name="Comma 8 2 2 3 6 2" xfId="40842" xr:uid="{00000000-0005-0000-0000-000093370000}"/>
    <cellStyle name="Comma 8 2 2 3 7" xfId="4054" xr:uid="{00000000-0005-0000-0000-000094370000}"/>
    <cellStyle name="Comma 8 2 2 3 8" xfId="30022" xr:uid="{00000000-0005-0000-0000-000095370000}"/>
    <cellStyle name="Comma 8 2 2 3 9" xfId="56504" xr:uid="{00000000-0005-0000-0000-000096370000}"/>
    <cellStyle name="Comma 8 2 2 4" xfId="5136" xr:uid="{00000000-0005-0000-0000-000097370000}"/>
    <cellStyle name="Comma 8 2 2 4 2" xfId="11628" xr:uid="{00000000-0005-0000-0000-000098370000}"/>
    <cellStyle name="Comma 8 2 2 4 2 2" xfId="26776" xr:uid="{00000000-0005-0000-0000-000099370000}"/>
    <cellStyle name="Comma 8 2 2 4 2 2 2" xfId="52744" xr:uid="{00000000-0005-0000-0000-00009A370000}"/>
    <cellStyle name="Comma 8 2 2 4 2 3" xfId="37596" xr:uid="{00000000-0005-0000-0000-00009B370000}"/>
    <cellStyle name="Comma 8 2 2 4 3" xfId="20284" xr:uid="{00000000-0005-0000-0000-00009C370000}"/>
    <cellStyle name="Comma 8 2 2 4 3 2" xfId="46252" xr:uid="{00000000-0005-0000-0000-00009D370000}"/>
    <cellStyle name="Comma 8 2 2 4 4" xfId="15956" xr:uid="{00000000-0005-0000-0000-00009E370000}"/>
    <cellStyle name="Comma 8 2 2 4 4 2" xfId="41924" xr:uid="{00000000-0005-0000-0000-00009F370000}"/>
    <cellStyle name="Comma 8 2 2 4 5" xfId="31104" xr:uid="{00000000-0005-0000-0000-0000A0370000}"/>
    <cellStyle name="Comma 8 2 2 4 6" xfId="57586" xr:uid="{00000000-0005-0000-0000-0000A1370000}"/>
    <cellStyle name="Comma 8 2 2 5" xfId="9464" xr:uid="{00000000-0005-0000-0000-0000A2370000}"/>
    <cellStyle name="Comma 8 2 2 5 2" xfId="24612" xr:uid="{00000000-0005-0000-0000-0000A3370000}"/>
    <cellStyle name="Comma 8 2 2 5 2 2" xfId="50580" xr:uid="{00000000-0005-0000-0000-0000A4370000}"/>
    <cellStyle name="Comma 8 2 2 5 3" xfId="35432" xr:uid="{00000000-0005-0000-0000-0000A5370000}"/>
    <cellStyle name="Comma 8 2 2 6" xfId="7300" xr:uid="{00000000-0005-0000-0000-0000A6370000}"/>
    <cellStyle name="Comma 8 2 2 6 2" xfId="22448" xr:uid="{00000000-0005-0000-0000-0000A7370000}"/>
    <cellStyle name="Comma 8 2 2 6 2 2" xfId="48416" xr:uid="{00000000-0005-0000-0000-0000A8370000}"/>
    <cellStyle name="Comma 8 2 2 6 3" xfId="33268" xr:uid="{00000000-0005-0000-0000-0000A9370000}"/>
    <cellStyle name="Comma 8 2 2 7" xfId="18120" xr:uid="{00000000-0005-0000-0000-0000AA370000}"/>
    <cellStyle name="Comma 8 2 2 7 2" xfId="44088" xr:uid="{00000000-0005-0000-0000-0000AB370000}"/>
    <cellStyle name="Comma 8 2 2 8" xfId="13792" xr:uid="{00000000-0005-0000-0000-0000AC370000}"/>
    <cellStyle name="Comma 8 2 2 8 2" xfId="39760" xr:uid="{00000000-0005-0000-0000-0000AD370000}"/>
    <cellStyle name="Comma 8 2 2 9" xfId="2972" xr:uid="{00000000-0005-0000-0000-0000AE370000}"/>
    <cellStyle name="Comma 8 2 3" xfId="1348" xr:uid="{00000000-0005-0000-0000-0000AF370000}"/>
    <cellStyle name="Comma 8 2 3 10" xfId="55962" xr:uid="{00000000-0005-0000-0000-0000B0370000}"/>
    <cellStyle name="Comma 8 2 3 2" xfId="2430" xr:uid="{00000000-0005-0000-0000-0000B1370000}"/>
    <cellStyle name="Comma 8 2 3 2 2" xfId="6758" xr:uid="{00000000-0005-0000-0000-0000B2370000}"/>
    <cellStyle name="Comma 8 2 3 2 2 2" xfId="13250" xr:uid="{00000000-0005-0000-0000-0000B3370000}"/>
    <cellStyle name="Comma 8 2 3 2 2 2 2" xfId="28398" xr:uid="{00000000-0005-0000-0000-0000B4370000}"/>
    <cellStyle name="Comma 8 2 3 2 2 2 2 2" xfId="54366" xr:uid="{00000000-0005-0000-0000-0000B5370000}"/>
    <cellStyle name="Comma 8 2 3 2 2 2 3" xfId="39218" xr:uid="{00000000-0005-0000-0000-0000B6370000}"/>
    <cellStyle name="Comma 8 2 3 2 2 3" xfId="21906" xr:uid="{00000000-0005-0000-0000-0000B7370000}"/>
    <cellStyle name="Comma 8 2 3 2 2 3 2" xfId="47874" xr:uid="{00000000-0005-0000-0000-0000B8370000}"/>
    <cellStyle name="Comma 8 2 3 2 2 4" xfId="17578" xr:uid="{00000000-0005-0000-0000-0000B9370000}"/>
    <cellStyle name="Comma 8 2 3 2 2 4 2" xfId="43546" xr:uid="{00000000-0005-0000-0000-0000BA370000}"/>
    <cellStyle name="Comma 8 2 3 2 2 5" xfId="32726" xr:uid="{00000000-0005-0000-0000-0000BB370000}"/>
    <cellStyle name="Comma 8 2 3 2 2 6" xfId="59208" xr:uid="{00000000-0005-0000-0000-0000BC370000}"/>
    <cellStyle name="Comma 8 2 3 2 3" xfId="11086" xr:uid="{00000000-0005-0000-0000-0000BD370000}"/>
    <cellStyle name="Comma 8 2 3 2 3 2" xfId="26234" xr:uid="{00000000-0005-0000-0000-0000BE370000}"/>
    <cellStyle name="Comma 8 2 3 2 3 2 2" xfId="52202" xr:uid="{00000000-0005-0000-0000-0000BF370000}"/>
    <cellStyle name="Comma 8 2 3 2 3 3" xfId="37054" xr:uid="{00000000-0005-0000-0000-0000C0370000}"/>
    <cellStyle name="Comma 8 2 3 2 4" xfId="8922" xr:uid="{00000000-0005-0000-0000-0000C1370000}"/>
    <cellStyle name="Comma 8 2 3 2 4 2" xfId="24070" xr:uid="{00000000-0005-0000-0000-0000C2370000}"/>
    <cellStyle name="Comma 8 2 3 2 4 2 2" xfId="50038" xr:uid="{00000000-0005-0000-0000-0000C3370000}"/>
    <cellStyle name="Comma 8 2 3 2 4 3" xfId="34890" xr:uid="{00000000-0005-0000-0000-0000C4370000}"/>
    <cellStyle name="Comma 8 2 3 2 5" xfId="19742" xr:uid="{00000000-0005-0000-0000-0000C5370000}"/>
    <cellStyle name="Comma 8 2 3 2 5 2" xfId="45710" xr:uid="{00000000-0005-0000-0000-0000C6370000}"/>
    <cellStyle name="Comma 8 2 3 2 6" xfId="15414" xr:uid="{00000000-0005-0000-0000-0000C7370000}"/>
    <cellStyle name="Comma 8 2 3 2 6 2" xfId="41382" xr:uid="{00000000-0005-0000-0000-0000C8370000}"/>
    <cellStyle name="Comma 8 2 3 2 7" xfId="4594" xr:uid="{00000000-0005-0000-0000-0000C9370000}"/>
    <cellStyle name="Comma 8 2 3 2 8" xfId="30562" xr:uid="{00000000-0005-0000-0000-0000CA370000}"/>
    <cellStyle name="Comma 8 2 3 2 9" xfId="57044" xr:uid="{00000000-0005-0000-0000-0000CB370000}"/>
    <cellStyle name="Comma 8 2 3 3" xfId="5676" xr:uid="{00000000-0005-0000-0000-0000CC370000}"/>
    <cellStyle name="Comma 8 2 3 3 2" xfId="12168" xr:uid="{00000000-0005-0000-0000-0000CD370000}"/>
    <cellStyle name="Comma 8 2 3 3 2 2" xfId="27316" xr:uid="{00000000-0005-0000-0000-0000CE370000}"/>
    <cellStyle name="Comma 8 2 3 3 2 2 2" xfId="53284" xr:uid="{00000000-0005-0000-0000-0000CF370000}"/>
    <cellStyle name="Comma 8 2 3 3 2 3" xfId="38136" xr:uid="{00000000-0005-0000-0000-0000D0370000}"/>
    <cellStyle name="Comma 8 2 3 3 3" xfId="20824" xr:uid="{00000000-0005-0000-0000-0000D1370000}"/>
    <cellStyle name="Comma 8 2 3 3 3 2" xfId="46792" xr:uid="{00000000-0005-0000-0000-0000D2370000}"/>
    <cellStyle name="Comma 8 2 3 3 4" xfId="16496" xr:uid="{00000000-0005-0000-0000-0000D3370000}"/>
    <cellStyle name="Comma 8 2 3 3 4 2" xfId="42464" xr:uid="{00000000-0005-0000-0000-0000D4370000}"/>
    <cellStyle name="Comma 8 2 3 3 5" xfId="31644" xr:uid="{00000000-0005-0000-0000-0000D5370000}"/>
    <cellStyle name="Comma 8 2 3 3 6" xfId="58126" xr:uid="{00000000-0005-0000-0000-0000D6370000}"/>
    <cellStyle name="Comma 8 2 3 4" xfId="10004" xr:uid="{00000000-0005-0000-0000-0000D7370000}"/>
    <cellStyle name="Comma 8 2 3 4 2" xfId="25152" xr:uid="{00000000-0005-0000-0000-0000D8370000}"/>
    <cellStyle name="Comma 8 2 3 4 2 2" xfId="51120" xr:uid="{00000000-0005-0000-0000-0000D9370000}"/>
    <cellStyle name="Comma 8 2 3 4 3" xfId="35972" xr:uid="{00000000-0005-0000-0000-0000DA370000}"/>
    <cellStyle name="Comma 8 2 3 5" xfId="7840" xr:uid="{00000000-0005-0000-0000-0000DB370000}"/>
    <cellStyle name="Comma 8 2 3 5 2" xfId="22988" xr:uid="{00000000-0005-0000-0000-0000DC370000}"/>
    <cellStyle name="Comma 8 2 3 5 2 2" xfId="48956" xr:uid="{00000000-0005-0000-0000-0000DD370000}"/>
    <cellStyle name="Comma 8 2 3 5 3" xfId="33808" xr:uid="{00000000-0005-0000-0000-0000DE370000}"/>
    <cellStyle name="Comma 8 2 3 6" xfId="18660" xr:uid="{00000000-0005-0000-0000-0000DF370000}"/>
    <cellStyle name="Comma 8 2 3 6 2" xfId="44628" xr:uid="{00000000-0005-0000-0000-0000E0370000}"/>
    <cellStyle name="Comma 8 2 3 7" xfId="14332" xr:uid="{00000000-0005-0000-0000-0000E1370000}"/>
    <cellStyle name="Comma 8 2 3 7 2" xfId="40300" xr:uid="{00000000-0005-0000-0000-0000E2370000}"/>
    <cellStyle name="Comma 8 2 3 8" xfId="3512" xr:uid="{00000000-0005-0000-0000-0000E3370000}"/>
    <cellStyle name="Comma 8 2 3 9" xfId="29480" xr:uid="{00000000-0005-0000-0000-0000E4370000}"/>
    <cellStyle name="Comma 8 2 4" xfId="1889" xr:uid="{00000000-0005-0000-0000-0000E5370000}"/>
    <cellStyle name="Comma 8 2 4 2" xfId="6217" xr:uid="{00000000-0005-0000-0000-0000E6370000}"/>
    <cellStyle name="Comma 8 2 4 2 2" xfId="12709" xr:uid="{00000000-0005-0000-0000-0000E7370000}"/>
    <cellStyle name="Comma 8 2 4 2 2 2" xfId="27857" xr:uid="{00000000-0005-0000-0000-0000E8370000}"/>
    <cellStyle name="Comma 8 2 4 2 2 2 2" xfId="53825" xr:uid="{00000000-0005-0000-0000-0000E9370000}"/>
    <cellStyle name="Comma 8 2 4 2 2 3" xfId="38677" xr:uid="{00000000-0005-0000-0000-0000EA370000}"/>
    <cellStyle name="Comma 8 2 4 2 3" xfId="21365" xr:uid="{00000000-0005-0000-0000-0000EB370000}"/>
    <cellStyle name="Comma 8 2 4 2 3 2" xfId="47333" xr:uid="{00000000-0005-0000-0000-0000EC370000}"/>
    <cellStyle name="Comma 8 2 4 2 4" xfId="17037" xr:uid="{00000000-0005-0000-0000-0000ED370000}"/>
    <cellStyle name="Comma 8 2 4 2 4 2" xfId="43005" xr:uid="{00000000-0005-0000-0000-0000EE370000}"/>
    <cellStyle name="Comma 8 2 4 2 5" xfId="32185" xr:uid="{00000000-0005-0000-0000-0000EF370000}"/>
    <cellStyle name="Comma 8 2 4 2 6" xfId="58667" xr:uid="{00000000-0005-0000-0000-0000F0370000}"/>
    <cellStyle name="Comma 8 2 4 3" xfId="10545" xr:uid="{00000000-0005-0000-0000-0000F1370000}"/>
    <cellStyle name="Comma 8 2 4 3 2" xfId="25693" xr:uid="{00000000-0005-0000-0000-0000F2370000}"/>
    <cellStyle name="Comma 8 2 4 3 2 2" xfId="51661" xr:uid="{00000000-0005-0000-0000-0000F3370000}"/>
    <cellStyle name="Comma 8 2 4 3 3" xfId="36513" xr:uid="{00000000-0005-0000-0000-0000F4370000}"/>
    <cellStyle name="Comma 8 2 4 4" xfId="8381" xr:uid="{00000000-0005-0000-0000-0000F5370000}"/>
    <cellStyle name="Comma 8 2 4 4 2" xfId="23529" xr:uid="{00000000-0005-0000-0000-0000F6370000}"/>
    <cellStyle name="Comma 8 2 4 4 2 2" xfId="49497" xr:uid="{00000000-0005-0000-0000-0000F7370000}"/>
    <cellStyle name="Comma 8 2 4 4 3" xfId="34349" xr:uid="{00000000-0005-0000-0000-0000F8370000}"/>
    <cellStyle name="Comma 8 2 4 5" xfId="19201" xr:uid="{00000000-0005-0000-0000-0000F9370000}"/>
    <cellStyle name="Comma 8 2 4 5 2" xfId="45169" xr:uid="{00000000-0005-0000-0000-0000FA370000}"/>
    <cellStyle name="Comma 8 2 4 6" xfId="14873" xr:uid="{00000000-0005-0000-0000-0000FB370000}"/>
    <cellStyle name="Comma 8 2 4 6 2" xfId="40841" xr:uid="{00000000-0005-0000-0000-0000FC370000}"/>
    <cellStyle name="Comma 8 2 4 7" xfId="4053" xr:uid="{00000000-0005-0000-0000-0000FD370000}"/>
    <cellStyle name="Comma 8 2 4 8" xfId="30021" xr:uid="{00000000-0005-0000-0000-0000FE370000}"/>
    <cellStyle name="Comma 8 2 4 9" xfId="56503" xr:uid="{00000000-0005-0000-0000-0000FF370000}"/>
    <cellStyle name="Comma 8 2 5" xfId="5135" xr:uid="{00000000-0005-0000-0000-000000380000}"/>
    <cellStyle name="Comma 8 2 5 2" xfId="11627" xr:uid="{00000000-0005-0000-0000-000001380000}"/>
    <cellStyle name="Comma 8 2 5 2 2" xfId="26775" xr:uid="{00000000-0005-0000-0000-000002380000}"/>
    <cellStyle name="Comma 8 2 5 2 2 2" xfId="52743" xr:uid="{00000000-0005-0000-0000-000003380000}"/>
    <cellStyle name="Comma 8 2 5 2 3" xfId="37595" xr:uid="{00000000-0005-0000-0000-000004380000}"/>
    <cellStyle name="Comma 8 2 5 3" xfId="20283" xr:uid="{00000000-0005-0000-0000-000005380000}"/>
    <cellStyle name="Comma 8 2 5 3 2" xfId="46251" xr:uid="{00000000-0005-0000-0000-000006380000}"/>
    <cellStyle name="Comma 8 2 5 4" xfId="15955" xr:uid="{00000000-0005-0000-0000-000007380000}"/>
    <cellStyle name="Comma 8 2 5 4 2" xfId="41923" xr:uid="{00000000-0005-0000-0000-000008380000}"/>
    <cellStyle name="Comma 8 2 5 5" xfId="31103" xr:uid="{00000000-0005-0000-0000-000009380000}"/>
    <cellStyle name="Comma 8 2 5 6" xfId="57585" xr:uid="{00000000-0005-0000-0000-00000A380000}"/>
    <cellStyle name="Comma 8 2 6" xfId="9463" xr:uid="{00000000-0005-0000-0000-00000B380000}"/>
    <cellStyle name="Comma 8 2 6 2" xfId="24611" xr:uid="{00000000-0005-0000-0000-00000C380000}"/>
    <cellStyle name="Comma 8 2 6 2 2" xfId="50579" xr:uid="{00000000-0005-0000-0000-00000D380000}"/>
    <cellStyle name="Comma 8 2 6 3" xfId="35431" xr:uid="{00000000-0005-0000-0000-00000E380000}"/>
    <cellStyle name="Comma 8 2 7" xfId="7299" xr:uid="{00000000-0005-0000-0000-00000F380000}"/>
    <cellStyle name="Comma 8 2 7 2" xfId="22447" xr:uid="{00000000-0005-0000-0000-000010380000}"/>
    <cellStyle name="Comma 8 2 7 2 2" xfId="48415" xr:uid="{00000000-0005-0000-0000-000011380000}"/>
    <cellStyle name="Comma 8 2 7 3" xfId="33267" xr:uid="{00000000-0005-0000-0000-000012380000}"/>
    <cellStyle name="Comma 8 2 8" xfId="18119" xr:uid="{00000000-0005-0000-0000-000013380000}"/>
    <cellStyle name="Comma 8 2 8 2" xfId="44087" xr:uid="{00000000-0005-0000-0000-000014380000}"/>
    <cellStyle name="Comma 8 2 9" xfId="13791" xr:uid="{00000000-0005-0000-0000-000015380000}"/>
    <cellStyle name="Comma 8 2 9 2" xfId="39759" xr:uid="{00000000-0005-0000-0000-000016380000}"/>
    <cellStyle name="Comma 8 20" xfId="13786" xr:uid="{00000000-0005-0000-0000-000017380000}"/>
    <cellStyle name="Comma 8 20 2" xfId="39754" xr:uid="{00000000-0005-0000-0000-000018380000}"/>
    <cellStyle name="Comma 8 21" xfId="2966" xr:uid="{00000000-0005-0000-0000-000019380000}"/>
    <cellStyle name="Comma 8 22" xfId="28934" xr:uid="{00000000-0005-0000-0000-00001A380000}"/>
    <cellStyle name="Comma 8 23" xfId="54896" xr:uid="{00000000-0005-0000-0000-00001B380000}"/>
    <cellStyle name="Comma 8 24" xfId="55416" xr:uid="{00000000-0005-0000-0000-00001C380000}"/>
    <cellStyle name="Comma 8 25" xfId="692" xr:uid="{00000000-0005-0000-0000-00001D380000}"/>
    <cellStyle name="Comma 8 3" xfId="227" xr:uid="{00000000-0005-0000-0000-00001E380000}"/>
    <cellStyle name="Comma 8 3 10" xfId="28941" xr:uid="{00000000-0005-0000-0000-00001F380000}"/>
    <cellStyle name="Comma 8 3 11" xfId="54903" xr:uid="{00000000-0005-0000-0000-000020380000}"/>
    <cellStyle name="Comma 8 3 12" xfId="55423" xr:uid="{00000000-0005-0000-0000-000021380000}"/>
    <cellStyle name="Comma 8 3 13" xfId="772" xr:uid="{00000000-0005-0000-0000-000022380000}"/>
    <cellStyle name="Comma 8 3 2" xfId="1350" xr:uid="{00000000-0005-0000-0000-000023380000}"/>
    <cellStyle name="Comma 8 3 2 10" xfId="55964" xr:uid="{00000000-0005-0000-0000-000024380000}"/>
    <cellStyle name="Comma 8 3 2 2" xfId="2432" xr:uid="{00000000-0005-0000-0000-000025380000}"/>
    <cellStyle name="Comma 8 3 2 2 2" xfId="6760" xr:uid="{00000000-0005-0000-0000-000026380000}"/>
    <cellStyle name="Comma 8 3 2 2 2 2" xfId="13252" xr:uid="{00000000-0005-0000-0000-000027380000}"/>
    <cellStyle name="Comma 8 3 2 2 2 2 2" xfId="28400" xr:uid="{00000000-0005-0000-0000-000028380000}"/>
    <cellStyle name="Comma 8 3 2 2 2 2 2 2" xfId="54368" xr:uid="{00000000-0005-0000-0000-000029380000}"/>
    <cellStyle name="Comma 8 3 2 2 2 2 3" xfId="39220" xr:uid="{00000000-0005-0000-0000-00002A380000}"/>
    <cellStyle name="Comma 8 3 2 2 2 3" xfId="21908" xr:uid="{00000000-0005-0000-0000-00002B380000}"/>
    <cellStyle name="Comma 8 3 2 2 2 3 2" xfId="47876" xr:uid="{00000000-0005-0000-0000-00002C380000}"/>
    <cellStyle name="Comma 8 3 2 2 2 4" xfId="17580" xr:uid="{00000000-0005-0000-0000-00002D380000}"/>
    <cellStyle name="Comma 8 3 2 2 2 4 2" xfId="43548" xr:uid="{00000000-0005-0000-0000-00002E380000}"/>
    <cellStyle name="Comma 8 3 2 2 2 5" xfId="32728" xr:uid="{00000000-0005-0000-0000-00002F380000}"/>
    <cellStyle name="Comma 8 3 2 2 2 6" xfId="59210" xr:uid="{00000000-0005-0000-0000-000030380000}"/>
    <cellStyle name="Comma 8 3 2 2 3" xfId="11088" xr:uid="{00000000-0005-0000-0000-000031380000}"/>
    <cellStyle name="Comma 8 3 2 2 3 2" xfId="26236" xr:uid="{00000000-0005-0000-0000-000032380000}"/>
    <cellStyle name="Comma 8 3 2 2 3 2 2" xfId="52204" xr:uid="{00000000-0005-0000-0000-000033380000}"/>
    <cellStyle name="Comma 8 3 2 2 3 3" xfId="37056" xr:uid="{00000000-0005-0000-0000-000034380000}"/>
    <cellStyle name="Comma 8 3 2 2 4" xfId="8924" xr:uid="{00000000-0005-0000-0000-000035380000}"/>
    <cellStyle name="Comma 8 3 2 2 4 2" xfId="24072" xr:uid="{00000000-0005-0000-0000-000036380000}"/>
    <cellStyle name="Comma 8 3 2 2 4 2 2" xfId="50040" xr:uid="{00000000-0005-0000-0000-000037380000}"/>
    <cellStyle name="Comma 8 3 2 2 4 3" xfId="34892" xr:uid="{00000000-0005-0000-0000-000038380000}"/>
    <cellStyle name="Comma 8 3 2 2 5" xfId="19744" xr:uid="{00000000-0005-0000-0000-000039380000}"/>
    <cellStyle name="Comma 8 3 2 2 5 2" xfId="45712" xr:uid="{00000000-0005-0000-0000-00003A380000}"/>
    <cellStyle name="Comma 8 3 2 2 6" xfId="15416" xr:uid="{00000000-0005-0000-0000-00003B380000}"/>
    <cellStyle name="Comma 8 3 2 2 6 2" xfId="41384" xr:uid="{00000000-0005-0000-0000-00003C380000}"/>
    <cellStyle name="Comma 8 3 2 2 7" xfId="4596" xr:uid="{00000000-0005-0000-0000-00003D380000}"/>
    <cellStyle name="Comma 8 3 2 2 8" xfId="30564" xr:uid="{00000000-0005-0000-0000-00003E380000}"/>
    <cellStyle name="Comma 8 3 2 2 9" xfId="57046" xr:uid="{00000000-0005-0000-0000-00003F380000}"/>
    <cellStyle name="Comma 8 3 2 3" xfId="5678" xr:uid="{00000000-0005-0000-0000-000040380000}"/>
    <cellStyle name="Comma 8 3 2 3 2" xfId="12170" xr:uid="{00000000-0005-0000-0000-000041380000}"/>
    <cellStyle name="Comma 8 3 2 3 2 2" xfId="27318" xr:uid="{00000000-0005-0000-0000-000042380000}"/>
    <cellStyle name="Comma 8 3 2 3 2 2 2" xfId="53286" xr:uid="{00000000-0005-0000-0000-000043380000}"/>
    <cellStyle name="Comma 8 3 2 3 2 3" xfId="38138" xr:uid="{00000000-0005-0000-0000-000044380000}"/>
    <cellStyle name="Comma 8 3 2 3 3" xfId="20826" xr:uid="{00000000-0005-0000-0000-000045380000}"/>
    <cellStyle name="Comma 8 3 2 3 3 2" xfId="46794" xr:uid="{00000000-0005-0000-0000-000046380000}"/>
    <cellStyle name="Comma 8 3 2 3 4" xfId="16498" xr:uid="{00000000-0005-0000-0000-000047380000}"/>
    <cellStyle name="Comma 8 3 2 3 4 2" xfId="42466" xr:uid="{00000000-0005-0000-0000-000048380000}"/>
    <cellStyle name="Comma 8 3 2 3 5" xfId="31646" xr:uid="{00000000-0005-0000-0000-000049380000}"/>
    <cellStyle name="Comma 8 3 2 3 6" xfId="58128" xr:uid="{00000000-0005-0000-0000-00004A380000}"/>
    <cellStyle name="Comma 8 3 2 4" xfId="10006" xr:uid="{00000000-0005-0000-0000-00004B380000}"/>
    <cellStyle name="Comma 8 3 2 4 2" xfId="25154" xr:uid="{00000000-0005-0000-0000-00004C380000}"/>
    <cellStyle name="Comma 8 3 2 4 2 2" xfId="51122" xr:uid="{00000000-0005-0000-0000-00004D380000}"/>
    <cellStyle name="Comma 8 3 2 4 3" xfId="35974" xr:uid="{00000000-0005-0000-0000-00004E380000}"/>
    <cellStyle name="Comma 8 3 2 5" xfId="7842" xr:uid="{00000000-0005-0000-0000-00004F380000}"/>
    <cellStyle name="Comma 8 3 2 5 2" xfId="22990" xr:uid="{00000000-0005-0000-0000-000050380000}"/>
    <cellStyle name="Comma 8 3 2 5 2 2" xfId="48958" xr:uid="{00000000-0005-0000-0000-000051380000}"/>
    <cellStyle name="Comma 8 3 2 5 3" xfId="33810" xr:uid="{00000000-0005-0000-0000-000052380000}"/>
    <cellStyle name="Comma 8 3 2 6" xfId="18662" xr:uid="{00000000-0005-0000-0000-000053380000}"/>
    <cellStyle name="Comma 8 3 2 6 2" xfId="44630" xr:uid="{00000000-0005-0000-0000-000054380000}"/>
    <cellStyle name="Comma 8 3 2 7" xfId="14334" xr:uid="{00000000-0005-0000-0000-000055380000}"/>
    <cellStyle name="Comma 8 3 2 7 2" xfId="40302" xr:uid="{00000000-0005-0000-0000-000056380000}"/>
    <cellStyle name="Comma 8 3 2 8" xfId="3514" xr:uid="{00000000-0005-0000-0000-000057380000}"/>
    <cellStyle name="Comma 8 3 2 9" xfId="29482" xr:uid="{00000000-0005-0000-0000-000058380000}"/>
    <cellStyle name="Comma 8 3 3" xfId="1891" xr:uid="{00000000-0005-0000-0000-000059380000}"/>
    <cellStyle name="Comma 8 3 3 2" xfId="6219" xr:uid="{00000000-0005-0000-0000-00005A380000}"/>
    <cellStyle name="Comma 8 3 3 2 2" xfId="12711" xr:uid="{00000000-0005-0000-0000-00005B380000}"/>
    <cellStyle name="Comma 8 3 3 2 2 2" xfId="27859" xr:uid="{00000000-0005-0000-0000-00005C380000}"/>
    <cellStyle name="Comma 8 3 3 2 2 2 2" xfId="53827" xr:uid="{00000000-0005-0000-0000-00005D380000}"/>
    <cellStyle name="Comma 8 3 3 2 2 3" xfId="38679" xr:uid="{00000000-0005-0000-0000-00005E380000}"/>
    <cellStyle name="Comma 8 3 3 2 3" xfId="21367" xr:uid="{00000000-0005-0000-0000-00005F380000}"/>
    <cellStyle name="Comma 8 3 3 2 3 2" xfId="47335" xr:uid="{00000000-0005-0000-0000-000060380000}"/>
    <cellStyle name="Comma 8 3 3 2 4" xfId="17039" xr:uid="{00000000-0005-0000-0000-000061380000}"/>
    <cellStyle name="Comma 8 3 3 2 4 2" xfId="43007" xr:uid="{00000000-0005-0000-0000-000062380000}"/>
    <cellStyle name="Comma 8 3 3 2 5" xfId="32187" xr:uid="{00000000-0005-0000-0000-000063380000}"/>
    <cellStyle name="Comma 8 3 3 2 6" xfId="58669" xr:uid="{00000000-0005-0000-0000-000064380000}"/>
    <cellStyle name="Comma 8 3 3 3" xfId="10547" xr:uid="{00000000-0005-0000-0000-000065380000}"/>
    <cellStyle name="Comma 8 3 3 3 2" xfId="25695" xr:uid="{00000000-0005-0000-0000-000066380000}"/>
    <cellStyle name="Comma 8 3 3 3 2 2" xfId="51663" xr:uid="{00000000-0005-0000-0000-000067380000}"/>
    <cellStyle name="Comma 8 3 3 3 3" xfId="36515" xr:uid="{00000000-0005-0000-0000-000068380000}"/>
    <cellStyle name="Comma 8 3 3 4" xfId="8383" xr:uid="{00000000-0005-0000-0000-000069380000}"/>
    <cellStyle name="Comma 8 3 3 4 2" xfId="23531" xr:uid="{00000000-0005-0000-0000-00006A380000}"/>
    <cellStyle name="Comma 8 3 3 4 2 2" xfId="49499" xr:uid="{00000000-0005-0000-0000-00006B380000}"/>
    <cellStyle name="Comma 8 3 3 4 3" xfId="34351" xr:uid="{00000000-0005-0000-0000-00006C380000}"/>
    <cellStyle name="Comma 8 3 3 5" xfId="19203" xr:uid="{00000000-0005-0000-0000-00006D380000}"/>
    <cellStyle name="Comma 8 3 3 5 2" xfId="45171" xr:uid="{00000000-0005-0000-0000-00006E380000}"/>
    <cellStyle name="Comma 8 3 3 6" xfId="14875" xr:uid="{00000000-0005-0000-0000-00006F380000}"/>
    <cellStyle name="Comma 8 3 3 6 2" xfId="40843" xr:uid="{00000000-0005-0000-0000-000070380000}"/>
    <cellStyle name="Comma 8 3 3 7" xfId="4055" xr:uid="{00000000-0005-0000-0000-000071380000}"/>
    <cellStyle name="Comma 8 3 3 8" xfId="30023" xr:uid="{00000000-0005-0000-0000-000072380000}"/>
    <cellStyle name="Comma 8 3 3 9" xfId="56505" xr:uid="{00000000-0005-0000-0000-000073380000}"/>
    <cellStyle name="Comma 8 3 4" xfId="5137" xr:uid="{00000000-0005-0000-0000-000074380000}"/>
    <cellStyle name="Comma 8 3 4 2" xfId="11629" xr:uid="{00000000-0005-0000-0000-000075380000}"/>
    <cellStyle name="Comma 8 3 4 2 2" xfId="26777" xr:uid="{00000000-0005-0000-0000-000076380000}"/>
    <cellStyle name="Comma 8 3 4 2 2 2" xfId="52745" xr:uid="{00000000-0005-0000-0000-000077380000}"/>
    <cellStyle name="Comma 8 3 4 2 3" xfId="37597" xr:uid="{00000000-0005-0000-0000-000078380000}"/>
    <cellStyle name="Comma 8 3 4 3" xfId="20285" xr:uid="{00000000-0005-0000-0000-000079380000}"/>
    <cellStyle name="Comma 8 3 4 3 2" xfId="46253" xr:uid="{00000000-0005-0000-0000-00007A380000}"/>
    <cellStyle name="Comma 8 3 4 4" xfId="15957" xr:uid="{00000000-0005-0000-0000-00007B380000}"/>
    <cellStyle name="Comma 8 3 4 4 2" xfId="41925" xr:uid="{00000000-0005-0000-0000-00007C380000}"/>
    <cellStyle name="Comma 8 3 4 5" xfId="31105" xr:uid="{00000000-0005-0000-0000-00007D380000}"/>
    <cellStyle name="Comma 8 3 4 6" xfId="57587" xr:uid="{00000000-0005-0000-0000-00007E380000}"/>
    <cellStyle name="Comma 8 3 5" xfId="9465" xr:uid="{00000000-0005-0000-0000-00007F380000}"/>
    <cellStyle name="Comma 8 3 5 2" xfId="24613" xr:uid="{00000000-0005-0000-0000-000080380000}"/>
    <cellStyle name="Comma 8 3 5 2 2" xfId="50581" xr:uid="{00000000-0005-0000-0000-000081380000}"/>
    <cellStyle name="Comma 8 3 5 3" xfId="35433" xr:uid="{00000000-0005-0000-0000-000082380000}"/>
    <cellStyle name="Comma 8 3 6" xfId="7301" xr:uid="{00000000-0005-0000-0000-000083380000}"/>
    <cellStyle name="Comma 8 3 6 2" xfId="22449" xr:uid="{00000000-0005-0000-0000-000084380000}"/>
    <cellStyle name="Comma 8 3 6 2 2" xfId="48417" xr:uid="{00000000-0005-0000-0000-000085380000}"/>
    <cellStyle name="Comma 8 3 6 3" xfId="33269" xr:uid="{00000000-0005-0000-0000-000086380000}"/>
    <cellStyle name="Comma 8 3 7" xfId="18121" xr:uid="{00000000-0005-0000-0000-000087380000}"/>
    <cellStyle name="Comma 8 3 7 2" xfId="44089" xr:uid="{00000000-0005-0000-0000-000088380000}"/>
    <cellStyle name="Comma 8 3 8" xfId="13793" xr:uid="{00000000-0005-0000-0000-000089380000}"/>
    <cellStyle name="Comma 8 3 8 2" xfId="39761" xr:uid="{00000000-0005-0000-0000-00008A380000}"/>
    <cellStyle name="Comma 8 3 9" xfId="2973" xr:uid="{00000000-0005-0000-0000-00008B380000}"/>
    <cellStyle name="Comma 8 4" xfId="228" xr:uid="{00000000-0005-0000-0000-00008C380000}"/>
    <cellStyle name="Comma 8 4 10" xfId="28942" xr:uid="{00000000-0005-0000-0000-00008D380000}"/>
    <cellStyle name="Comma 8 4 11" xfId="54904" xr:uid="{00000000-0005-0000-0000-00008E380000}"/>
    <cellStyle name="Comma 8 4 12" xfId="55424" xr:uid="{00000000-0005-0000-0000-00008F380000}"/>
    <cellStyle name="Comma 8 4 13" xfId="812" xr:uid="{00000000-0005-0000-0000-000090380000}"/>
    <cellStyle name="Comma 8 4 2" xfId="1351" xr:uid="{00000000-0005-0000-0000-000091380000}"/>
    <cellStyle name="Comma 8 4 2 10" xfId="55965" xr:uid="{00000000-0005-0000-0000-000092380000}"/>
    <cellStyle name="Comma 8 4 2 2" xfId="2433" xr:uid="{00000000-0005-0000-0000-000093380000}"/>
    <cellStyle name="Comma 8 4 2 2 2" xfId="6761" xr:uid="{00000000-0005-0000-0000-000094380000}"/>
    <cellStyle name="Comma 8 4 2 2 2 2" xfId="13253" xr:uid="{00000000-0005-0000-0000-000095380000}"/>
    <cellStyle name="Comma 8 4 2 2 2 2 2" xfId="28401" xr:uid="{00000000-0005-0000-0000-000096380000}"/>
    <cellStyle name="Comma 8 4 2 2 2 2 2 2" xfId="54369" xr:uid="{00000000-0005-0000-0000-000097380000}"/>
    <cellStyle name="Comma 8 4 2 2 2 2 3" xfId="39221" xr:uid="{00000000-0005-0000-0000-000098380000}"/>
    <cellStyle name="Comma 8 4 2 2 2 3" xfId="21909" xr:uid="{00000000-0005-0000-0000-000099380000}"/>
    <cellStyle name="Comma 8 4 2 2 2 3 2" xfId="47877" xr:uid="{00000000-0005-0000-0000-00009A380000}"/>
    <cellStyle name="Comma 8 4 2 2 2 4" xfId="17581" xr:uid="{00000000-0005-0000-0000-00009B380000}"/>
    <cellStyle name="Comma 8 4 2 2 2 4 2" xfId="43549" xr:uid="{00000000-0005-0000-0000-00009C380000}"/>
    <cellStyle name="Comma 8 4 2 2 2 5" xfId="32729" xr:uid="{00000000-0005-0000-0000-00009D380000}"/>
    <cellStyle name="Comma 8 4 2 2 2 6" xfId="59211" xr:uid="{00000000-0005-0000-0000-00009E380000}"/>
    <cellStyle name="Comma 8 4 2 2 3" xfId="11089" xr:uid="{00000000-0005-0000-0000-00009F380000}"/>
    <cellStyle name="Comma 8 4 2 2 3 2" xfId="26237" xr:uid="{00000000-0005-0000-0000-0000A0380000}"/>
    <cellStyle name="Comma 8 4 2 2 3 2 2" xfId="52205" xr:uid="{00000000-0005-0000-0000-0000A1380000}"/>
    <cellStyle name="Comma 8 4 2 2 3 3" xfId="37057" xr:uid="{00000000-0005-0000-0000-0000A2380000}"/>
    <cellStyle name="Comma 8 4 2 2 4" xfId="8925" xr:uid="{00000000-0005-0000-0000-0000A3380000}"/>
    <cellStyle name="Comma 8 4 2 2 4 2" xfId="24073" xr:uid="{00000000-0005-0000-0000-0000A4380000}"/>
    <cellStyle name="Comma 8 4 2 2 4 2 2" xfId="50041" xr:uid="{00000000-0005-0000-0000-0000A5380000}"/>
    <cellStyle name="Comma 8 4 2 2 4 3" xfId="34893" xr:uid="{00000000-0005-0000-0000-0000A6380000}"/>
    <cellStyle name="Comma 8 4 2 2 5" xfId="19745" xr:uid="{00000000-0005-0000-0000-0000A7380000}"/>
    <cellStyle name="Comma 8 4 2 2 5 2" xfId="45713" xr:uid="{00000000-0005-0000-0000-0000A8380000}"/>
    <cellStyle name="Comma 8 4 2 2 6" xfId="15417" xr:uid="{00000000-0005-0000-0000-0000A9380000}"/>
    <cellStyle name="Comma 8 4 2 2 6 2" xfId="41385" xr:uid="{00000000-0005-0000-0000-0000AA380000}"/>
    <cellStyle name="Comma 8 4 2 2 7" xfId="4597" xr:uid="{00000000-0005-0000-0000-0000AB380000}"/>
    <cellStyle name="Comma 8 4 2 2 8" xfId="30565" xr:uid="{00000000-0005-0000-0000-0000AC380000}"/>
    <cellStyle name="Comma 8 4 2 2 9" xfId="57047" xr:uid="{00000000-0005-0000-0000-0000AD380000}"/>
    <cellStyle name="Comma 8 4 2 3" xfId="5679" xr:uid="{00000000-0005-0000-0000-0000AE380000}"/>
    <cellStyle name="Comma 8 4 2 3 2" xfId="12171" xr:uid="{00000000-0005-0000-0000-0000AF380000}"/>
    <cellStyle name="Comma 8 4 2 3 2 2" xfId="27319" xr:uid="{00000000-0005-0000-0000-0000B0380000}"/>
    <cellStyle name="Comma 8 4 2 3 2 2 2" xfId="53287" xr:uid="{00000000-0005-0000-0000-0000B1380000}"/>
    <cellStyle name="Comma 8 4 2 3 2 3" xfId="38139" xr:uid="{00000000-0005-0000-0000-0000B2380000}"/>
    <cellStyle name="Comma 8 4 2 3 3" xfId="20827" xr:uid="{00000000-0005-0000-0000-0000B3380000}"/>
    <cellStyle name="Comma 8 4 2 3 3 2" xfId="46795" xr:uid="{00000000-0005-0000-0000-0000B4380000}"/>
    <cellStyle name="Comma 8 4 2 3 4" xfId="16499" xr:uid="{00000000-0005-0000-0000-0000B5380000}"/>
    <cellStyle name="Comma 8 4 2 3 4 2" xfId="42467" xr:uid="{00000000-0005-0000-0000-0000B6380000}"/>
    <cellStyle name="Comma 8 4 2 3 5" xfId="31647" xr:uid="{00000000-0005-0000-0000-0000B7380000}"/>
    <cellStyle name="Comma 8 4 2 3 6" xfId="58129" xr:uid="{00000000-0005-0000-0000-0000B8380000}"/>
    <cellStyle name="Comma 8 4 2 4" xfId="10007" xr:uid="{00000000-0005-0000-0000-0000B9380000}"/>
    <cellStyle name="Comma 8 4 2 4 2" xfId="25155" xr:uid="{00000000-0005-0000-0000-0000BA380000}"/>
    <cellStyle name="Comma 8 4 2 4 2 2" xfId="51123" xr:uid="{00000000-0005-0000-0000-0000BB380000}"/>
    <cellStyle name="Comma 8 4 2 4 3" xfId="35975" xr:uid="{00000000-0005-0000-0000-0000BC380000}"/>
    <cellStyle name="Comma 8 4 2 5" xfId="7843" xr:uid="{00000000-0005-0000-0000-0000BD380000}"/>
    <cellStyle name="Comma 8 4 2 5 2" xfId="22991" xr:uid="{00000000-0005-0000-0000-0000BE380000}"/>
    <cellStyle name="Comma 8 4 2 5 2 2" xfId="48959" xr:uid="{00000000-0005-0000-0000-0000BF380000}"/>
    <cellStyle name="Comma 8 4 2 5 3" xfId="33811" xr:uid="{00000000-0005-0000-0000-0000C0380000}"/>
    <cellStyle name="Comma 8 4 2 6" xfId="18663" xr:uid="{00000000-0005-0000-0000-0000C1380000}"/>
    <cellStyle name="Comma 8 4 2 6 2" xfId="44631" xr:uid="{00000000-0005-0000-0000-0000C2380000}"/>
    <cellStyle name="Comma 8 4 2 7" xfId="14335" xr:uid="{00000000-0005-0000-0000-0000C3380000}"/>
    <cellStyle name="Comma 8 4 2 7 2" xfId="40303" xr:uid="{00000000-0005-0000-0000-0000C4380000}"/>
    <cellStyle name="Comma 8 4 2 8" xfId="3515" xr:uid="{00000000-0005-0000-0000-0000C5380000}"/>
    <cellStyle name="Comma 8 4 2 9" xfId="29483" xr:uid="{00000000-0005-0000-0000-0000C6380000}"/>
    <cellStyle name="Comma 8 4 3" xfId="1892" xr:uid="{00000000-0005-0000-0000-0000C7380000}"/>
    <cellStyle name="Comma 8 4 3 2" xfId="6220" xr:uid="{00000000-0005-0000-0000-0000C8380000}"/>
    <cellStyle name="Comma 8 4 3 2 2" xfId="12712" xr:uid="{00000000-0005-0000-0000-0000C9380000}"/>
    <cellStyle name="Comma 8 4 3 2 2 2" xfId="27860" xr:uid="{00000000-0005-0000-0000-0000CA380000}"/>
    <cellStyle name="Comma 8 4 3 2 2 2 2" xfId="53828" xr:uid="{00000000-0005-0000-0000-0000CB380000}"/>
    <cellStyle name="Comma 8 4 3 2 2 3" xfId="38680" xr:uid="{00000000-0005-0000-0000-0000CC380000}"/>
    <cellStyle name="Comma 8 4 3 2 3" xfId="21368" xr:uid="{00000000-0005-0000-0000-0000CD380000}"/>
    <cellStyle name="Comma 8 4 3 2 3 2" xfId="47336" xr:uid="{00000000-0005-0000-0000-0000CE380000}"/>
    <cellStyle name="Comma 8 4 3 2 4" xfId="17040" xr:uid="{00000000-0005-0000-0000-0000CF380000}"/>
    <cellStyle name="Comma 8 4 3 2 4 2" xfId="43008" xr:uid="{00000000-0005-0000-0000-0000D0380000}"/>
    <cellStyle name="Comma 8 4 3 2 5" xfId="32188" xr:uid="{00000000-0005-0000-0000-0000D1380000}"/>
    <cellStyle name="Comma 8 4 3 2 6" xfId="58670" xr:uid="{00000000-0005-0000-0000-0000D2380000}"/>
    <cellStyle name="Comma 8 4 3 3" xfId="10548" xr:uid="{00000000-0005-0000-0000-0000D3380000}"/>
    <cellStyle name="Comma 8 4 3 3 2" xfId="25696" xr:uid="{00000000-0005-0000-0000-0000D4380000}"/>
    <cellStyle name="Comma 8 4 3 3 2 2" xfId="51664" xr:uid="{00000000-0005-0000-0000-0000D5380000}"/>
    <cellStyle name="Comma 8 4 3 3 3" xfId="36516" xr:uid="{00000000-0005-0000-0000-0000D6380000}"/>
    <cellStyle name="Comma 8 4 3 4" xfId="8384" xr:uid="{00000000-0005-0000-0000-0000D7380000}"/>
    <cellStyle name="Comma 8 4 3 4 2" xfId="23532" xr:uid="{00000000-0005-0000-0000-0000D8380000}"/>
    <cellStyle name="Comma 8 4 3 4 2 2" xfId="49500" xr:uid="{00000000-0005-0000-0000-0000D9380000}"/>
    <cellStyle name="Comma 8 4 3 4 3" xfId="34352" xr:uid="{00000000-0005-0000-0000-0000DA380000}"/>
    <cellStyle name="Comma 8 4 3 5" xfId="19204" xr:uid="{00000000-0005-0000-0000-0000DB380000}"/>
    <cellStyle name="Comma 8 4 3 5 2" xfId="45172" xr:uid="{00000000-0005-0000-0000-0000DC380000}"/>
    <cellStyle name="Comma 8 4 3 6" xfId="14876" xr:uid="{00000000-0005-0000-0000-0000DD380000}"/>
    <cellStyle name="Comma 8 4 3 6 2" xfId="40844" xr:uid="{00000000-0005-0000-0000-0000DE380000}"/>
    <cellStyle name="Comma 8 4 3 7" xfId="4056" xr:uid="{00000000-0005-0000-0000-0000DF380000}"/>
    <cellStyle name="Comma 8 4 3 8" xfId="30024" xr:uid="{00000000-0005-0000-0000-0000E0380000}"/>
    <cellStyle name="Comma 8 4 3 9" xfId="56506" xr:uid="{00000000-0005-0000-0000-0000E1380000}"/>
    <cellStyle name="Comma 8 4 4" xfId="5138" xr:uid="{00000000-0005-0000-0000-0000E2380000}"/>
    <cellStyle name="Comma 8 4 4 2" xfId="11630" xr:uid="{00000000-0005-0000-0000-0000E3380000}"/>
    <cellStyle name="Comma 8 4 4 2 2" xfId="26778" xr:uid="{00000000-0005-0000-0000-0000E4380000}"/>
    <cellStyle name="Comma 8 4 4 2 2 2" xfId="52746" xr:uid="{00000000-0005-0000-0000-0000E5380000}"/>
    <cellStyle name="Comma 8 4 4 2 3" xfId="37598" xr:uid="{00000000-0005-0000-0000-0000E6380000}"/>
    <cellStyle name="Comma 8 4 4 3" xfId="20286" xr:uid="{00000000-0005-0000-0000-0000E7380000}"/>
    <cellStyle name="Comma 8 4 4 3 2" xfId="46254" xr:uid="{00000000-0005-0000-0000-0000E8380000}"/>
    <cellStyle name="Comma 8 4 4 4" xfId="15958" xr:uid="{00000000-0005-0000-0000-0000E9380000}"/>
    <cellStyle name="Comma 8 4 4 4 2" xfId="41926" xr:uid="{00000000-0005-0000-0000-0000EA380000}"/>
    <cellStyle name="Comma 8 4 4 5" xfId="31106" xr:uid="{00000000-0005-0000-0000-0000EB380000}"/>
    <cellStyle name="Comma 8 4 4 6" xfId="57588" xr:uid="{00000000-0005-0000-0000-0000EC380000}"/>
    <cellStyle name="Comma 8 4 5" xfId="9466" xr:uid="{00000000-0005-0000-0000-0000ED380000}"/>
    <cellStyle name="Comma 8 4 5 2" xfId="24614" xr:uid="{00000000-0005-0000-0000-0000EE380000}"/>
    <cellStyle name="Comma 8 4 5 2 2" xfId="50582" xr:uid="{00000000-0005-0000-0000-0000EF380000}"/>
    <cellStyle name="Comma 8 4 5 3" xfId="35434" xr:uid="{00000000-0005-0000-0000-0000F0380000}"/>
    <cellStyle name="Comma 8 4 6" xfId="7302" xr:uid="{00000000-0005-0000-0000-0000F1380000}"/>
    <cellStyle name="Comma 8 4 6 2" xfId="22450" xr:uid="{00000000-0005-0000-0000-0000F2380000}"/>
    <cellStyle name="Comma 8 4 6 2 2" xfId="48418" xr:uid="{00000000-0005-0000-0000-0000F3380000}"/>
    <cellStyle name="Comma 8 4 6 3" xfId="33270" xr:uid="{00000000-0005-0000-0000-0000F4380000}"/>
    <cellStyle name="Comma 8 4 7" xfId="18122" xr:uid="{00000000-0005-0000-0000-0000F5380000}"/>
    <cellStyle name="Comma 8 4 7 2" xfId="44090" xr:uid="{00000000-0005-0000-0000-0000F6380000}"/>
    <cellStyle name="Comma 8 4 8" xfId="13794" xr:uid="{00000000-0005-0000-0000-0000F7380000}"/>
    <cellStyle name="Comma 8 4 8 2" xfId="39762" xr:uid="{00000000-0005-0000-0000-0000F8380000}"/>
    <cellStyle name="Comma 8 4 9" xfId="2974" xr:uid="{00000000-0005-0000-0000-0000F9380000}"/>
    <cellStyle name="Comma 8 5" xfId="229" xr:uid="{00000000-0005-0000-0000-0000FA380000}"/>
    <cellStyle name="Comma 8 5 10" xfId="28943" xr:uid="{00000000-0005-0000-0000-0000FB380000}"/>
    <cellStyle name="Comma 8 5 11" xfId="54905" xr:uid="{00000000-0005-0000-0000-0000FC380000}"/>
    <cellStyle name="Comma 8 5 12" xfId="55425" xr:uid="{00000000-0005-0000-0000-0000FD380000}"/>
    <cellStyle name="Comma 8 5 13" xfId="852" xr:uid="{00000000-0005-0000-0000-0000FE380000}"/>
    <cellStyle name="Comma 8 5 2" xfId="1352" xr:uid="{00000000-0005-0000-0000-0000FF380000}"/>
    <cellStyle name="Comma 8 5 2 10" xfId="55966" xr:uid="{00000000-0005-0000-0000-000000390000}"/>
    <cellStyle name="Comma 8 5 2 2" xfId="2434" xr:uid="{00000000-0005-0000-0000-000001390000}"/>
    <cellStyle name="Comma 8 5 2 2 2" xfId="6762" xr:uid="{00000000-0005-0000-0000-000002390000}"/>
    <cellStyle name="Comma 8 5 2 2 2 2" xfId="13254" xr:uid="{00000000-0005-0000-0000-000003390000}"/>
    <cellStyle name="Comma 8 5 2 2 2 2 2" xfId="28402" xr:uid="{00000000-0005-0000-0000-000004390000}"/>
    <cellStyle name="Comma 8 5 2 2 2 2 2 2" xfId="54370" xr:uid="{00000000-0005-0000-0000-000005390000}"/>
    <cellStyle name="Comma 8 5 2 2 2 2 3" xfId="39222" xr:uid="{00000000-0005-0000-0000-000006390000}"/>
    <cellStyle name="Comma 8 5 2 2 2 3" xfId="21910" xr:uid="{00000000-0005-0000-0000-000007390000}"/>
    <cellStyle name="Comma 8 5 2 2 2 3 2" xfId="47878" xr:uid="{00000000-0005-0000-0000-000008390000}"/>
    <cellStyle name="Comma 8 5 2 2 2 4" xfId="17582" xr:uid="{00000000-0005-0000-0000-000009390000}"/>
    <cellStyle name="Comma 8 5 2 2 2 4 2" xfId="43550" xr:uid="{00000000-0005-0000-0000-00000A390000}"/>
    <cellStyle name="Comma 8 5 2 2 2 5" xfId="32730" xr:uid="{00000000-0005-0000-0000-00000B390000}"/>
    <cellStyle name="Comma 8 5 2 2 2 6" xfId="59212" xr:uid="{00000000-0005-0000-0000-00000C390000}"/>
    <cellStyle name="Comma 8 5 2 2 3" xfId="11090" xr:uid="{00000000-0005-0000-0000-00000D390000}"/>
    <cellStyle name="Comma 8 5 2 2 3 2" xfId="26238" xr:uid="{00000000-0005-0000-0000-00000E390000}"/>
    <cellStyle name="Comma 8 5 2 2 3 2 2" xfId="52206" xr:uid="{00000000-0005-0000-0000-00000F390000}"/>
    <cellStyle name="Comma 8 5 2 2 3 3" xfId="37058" xr:uid="{00000000-0005-0000-0000-000010390000}"/>
    <cellStyle name="Comma 8 5 2 2 4" xfId="8926" xr:uid="{00000000-0005-0000-0000-000011390000}"/>
    <cellStyle name="Comma 8 5 2 2 4 2" xfId="24074" xr:uid="{00000000-0005-0000-0000-000012390000}"/>
    <cellStyle name="Comma 8 5 2 2 4 2 2" xfId="50042" xr:uid="{00000000-0005-0000-0000-000013390000}"/>
    <cellStyle name="Comma 8 5 2 2 4 3" xfId="34894" xr:uid="{00000000-0005-0000-0000-000014390000}"/>
    <cellStyle name="Comma 8 5 2 2 5" xfId="19746" xr:uid="{00000000-0005-0000-0000-000015390000}"/>
    <cellStyle name="Comma 8 5 2 2 5 2" xfId="45714" xr:uid="{00000000-0005-0000-0000-000016390000}"/>
    <cellStyle name="Comma 8 5 2 2 6" xfId="15418" xr:uid="{00000000-0005-0000-0000-000017390000}"/>
    <cellStyle name="Comma 8 5 2 2 6 2" xfId="41386" xr:uid="{00000000-0005-0000-0000-000018390000}"/>
    <cellStyle name="Comma 8 5 2 2 7" xfId="4598" xr:uid="{00000000-0005-0000-0000-000019390000}"/>
    <cellStyle name="Comma 8 5 2 2 8" xfId="30566" xr:uid="{00000000-0005-0000-0000-00001A390000}"/>
    <cellStyle name="Comma 8 5 2 2 9" xfId="57048" xr:uid="{00000000-0005-0000-0000-00001B390000}"/>
    <cellStyle name="Comma 8 5 2 3" xfId="5680" xr:uid="{00000000-0005-0000-0000-00001C390000}"/>
    <cellStyle name="Comma 8 5 2 3 2" xfId="12172" xr:uid="{00000000-0005-0000-0000-00001D390000}"/>
    <cellStyle name="Comma 8 5 2 3 2 2" xfId="27320" xr:uid="{00000000-0005-0000-0000-00001E390000}"/>
    <cellStyle name="Comma 8 5 2 3 2 2 2" xfId="53288" xr:uid="{00000000-0005-0000-0000-00001F390000}"/>
    <cellStyle name="Comma 8 5 2 3 2 3" xfId="38140" xr:uid="{00000000-0005-0000-0000-000020390000}"/>
    <cellStyle name="Comma 8 5 2 3 3" xfId="20828" xr:uid="{00000000-0005-0000-0000-000021390000}"/>
    <cellStyle name="Comma 8 5 2 3 3 2" xfId="46796" xr:uid="{00000000-0005-0000-0000-000022390000}"/>
    <cellStyle name="Comma 8 5 2 3 4" xfId="16500" xr:uid="{00000000-0005-0000-0000-000023390000}"/>
    <cellStyle name="Comma 8 5 2 3 4 2" xfId="42468" xr:uid="{00000000-0005-0000-0000-000024390000}"/>
    <cellStyle name="Comma 8 5 2 3 5" xfId="31648" xr:uid="{00000000-0005-0000-0000-000025390000}"/>
    <cellStyle name="Comma 8 5 2 3 6" xfId="58130" xr:uid="{00000000-0005-0000-0000-000026390000}"/>
    <cellStyle name="Comma 8 5 2 4" xfId="10008" xr:uid="{00000000-0005-0000-0000-000027390000}"/>
    <cellStyle name="Comma 8 5 2 4 2" xfId="25156" xr:uid="{00000000-0005-0000-0000-000028390000}"/>
    <cellStyle name="Comma 8 5 2 4 2 2" xfId="51124" xr:uid="{00000000-0005-0000-0000-000029390000}"/>
    <cellStyle name="Comma 8 5 2 4 3" xfId="35976" xr:uid="{00000000-0005-0000-0000-00002A390000}"/>
    <cellStyle name="Comma 8 5 2 5" xfId="7844" xr:uid="{00000000-0005-0000-0000-00002B390000}"/>
    <cellStyle name="Comma 8 5 2 5 2" xfId="22992" xr:uid="{00000000-0005-0000-0000-00002C390000}"/>
    <cellStyle name="Comma 8 5 2 5 2 2" xfId="48960" xr:uid="{00000000-0005-0000-0000-00002D390000}"/>
    <cellStyle name="Comma 8 5 2 5 3" xfId="33812" xr:uid="{00000000-0005-0000-0000-00002E390000}"/>
    <cellStyle name="Comma 8 5 2 6" xfId="18664" xr:uid="{00000000-0005-0000-0000-00002F390000}"/>
    <cellStyle name="Comma 8 5 2 6 2" xfId="44632" xr:uid="{00000000-0005-0000-0000-000030390000}"/>
    <cellStyle name="Comma 8 5 2 7" xfId="14336" xr:uid="{00000000-0005-0000-0000-000031390000}"/>
    <cellStyle name="Comma 8 5 2 7 2" xfId="40304" xr:uid="{00000000-0005-0000-0000-000032390000}"/>
    <cellStyle name="Comma 8 5 2 8" xfId="3516" xr:uid="{00000000-0005-0000-0000-000033390000}"/>
    <cellStyle name="Comma 8 5 2 9" xfId="29484" xr:uid="{00000000-0005-0000-0000-000034390000}"/>
    <cellStyle name="Comma 8 5 3" xfId="1893" xr:uid="{00000000-0005-0000-0000-000035390000}"/>
    <cellStyle name="Comma 8 5 3 2" xfId="6221" xr:uid="{00000000-0005-0000-0000-000036390000}"/>
    <cellStyle name="Comma 8 5 3 2 2" xfId="12713" xr:uid="{00000000-0005-0000-0000-000037390000}"/>
    <cellStyle name="Comma 8 5 3 2 2 2" xfId="27861" xr:uid="{00000000-0005-0000-0000-000038390000}"/>
    <cellStyle name="Comma 8 5 3 2 2 2 2" xfId="53829" xr:uid="{00000000-0005-0000-0000-000039390000}"/>
    <cellStyle name="Comma 8 5 3 2 2 3" xfId="38681" xr:uid="{00000000-0005-0000-0000-00003A390000}"/>
    <cellStyle name="Comma 8 5 3 2 3" xfId="21369" xr:uid="{00000000-0005-0000-0000-00003B390000}"/>
    <cellStyle name="Comma 8 5 3 2 3 2" xfId="47337" xr:uid="{00000000-0005-0000-0000-00003C390000}"/>
    <cellStyle name="Comma 8 5 3 2 4" xfId="17041" xr:uid="{00000000-0005-0000-0000-00003D390000}"/>
    <cellStyle name="Comma 8 5 3 2 4 2" xfId="43009" xr:uid="{00000000-0005-0000-0000-00003E390000}"/>
    <cellStyle name="Comma 8 5 3 2 5" xfId="32189" xr:uid="{00000000-0005-0000-0000-00003F390000}"/>
    <cellStyle name="Comma 8 5 3 2 6" xfId="58671" xr:uid="{00000000-0005-0000-0000-000040390000}"/>
    <cellStyle name="Comma 8 5 3 3" xfId="10549" xr:uid="{00000000-0005-0000-0000-000041390000}"/>
    <cellStyle name="Comma 8 5 3 3 2" xfId="25697" xr:uid="{00000000-0005-0000-0000-000042390000}"/>
    <cellStyle name="Comma 8 5 3 3 2 2" xfId="51665" xr:uid="{00000000-0005-0000-0000-000043390000}"/>
    <cellStyle name="Comma 8 5 3 3 3" xfId="36517" xr:uid="{00000000-0005-0000-0000-000044390000}"/>
    <cellStyle name="Comma 8 5 3 4" xfId="8385" xr:uid="{00000000-0005-0000-0000-000045390000}"/>
    <cellStyle name="Comma 8 5 3 4 2" xfId="23533" xr:uid="{00000000-0005-0000-0000-000046390000}"/>
    <cellStyle name="Comma 8 5 3 4 2 2" xfId="49501" xr:uid="{00000000-0005-0000-0000-000047390000}"/>
    <cellStyle name="Comma 8 5 3 4 3" xfId="34353" xr:uid="{00000000-0005-0000-0000-000048390000}"/>
    <cellStyle name="Comma 8 5 3 5" xfId="19205" xr:uid="{00000000-0005-0000-0000-000049390000}"/>
    <cellStyle name="Comma 8 5 3 5 2" xfId="45173" xr:uid="{00000000-0005-0000-0000-00004A390000}"/>
    <cellStyle name="Comma 8 5 3 6" xfId="14877" xr:uid="{00000000-0005-0000-0000-00004B390000}"/>
    <cellStyle name="Comma 8 5 3 6 2" xfId="40845" xr:uid="{00000000-0005-0000-0000-00004C390000}"/>
    <cellStyle name="Comma 8 5 3 7" xfId="4057" xr:uid="{00000000-0005-0000-0000-00004D390000}"/>
    <cellStyle name="Comma 8 5 3 8" xfId="30025" xr:uid="{00000000-0005-0000-0000-00004E390000}"/>
    <cellStyle name="Comma 8 5 3 9" xfId="56507" xr:uid="{00000000-0005-0000-0000-00004F390000}"/>
    <cellStyle name="Comma 8 5 4" xfId="5139" xr:uid="{00000000-0005-0000-0000-000050390000}"/>
    <cellStyle name="Comma 8 5 4 2" xfId="11631" xr:uid="{00000000-0005-0000-0000-000051390000}"/>
    <cellStyle name="Comma 8 5 4 2 2" xfId="26779" xr:uid="{00000000-0005-0000-0000-000052390000}"/>
    <cellStyle name="Comma 8 5 4 2 2 2" xfId="52747" xr:uid="{00000000-0005-0000-0000-000053390000}"/>
    <cellStyle name="Comma 8 5 4 2 3" xfId="37599" xr:uid="{00000000-0005-0000-0000-000054390000}"/>
    <cellStyle name="Comma 8 5 4 3" xfId="20287" xr:uid="{00000000-0005-0000-0000-000055390000}"/>
    <cellStyle name="Comma 8 5 4 3 2" xfId="46255" xr:uid="{00000000-0005-0000-0000-000056390000}"/>
    <cellStyle name="Comma 8 5 4 4" xfId="15959" xr:uid="{00000000-0005-0000-0000-000057390000}"/>
    <cellStyle name="Comma 8 5 4 4 2" xfId="41927" xr:uid="{00000000-0005-0000-0000-000058390000}"/>
    <cellStyle name="Comma 8 5 4 5" xfId="31107" xr:uid="{00000000-0005-0000-0000-000059390000}"/>
    <cellStyle name="Comma 8 5 4 6" xfId="57589" xr:uid="{00000000-0005-0000-0000-00005A390000}"/>
    <cellStyle name="Comma 8 5 5" xfId="9467" xr:uid="{00000000-0005-0000-0000-00005B390000}"/>
    <cellStyle name="Comma 8 5 5 2" xfId="24615" xr:uid="{00000000-0005-0000-0000-00005C390000}"/>
    <cellStyle name="Comma 8 5 5 2 2" xfId="50583" xr:uid="{00000000-0005-0000-0000-00005D390000}"/>
    <cellStyle name="Comma 8 5 5 3" xfId="35435" xr:uid="{00000000-0005-0000-0000-00005E390000}"/>
    <cellStyle name="Comma 8 5 6" xfId="7303" xr:uid="{00000000-0005-0000-0000-00005F390000}"/>
    <cellStyle name="Comma 8 5 6 2" xfId="22451" xr:uid="{00000000-0005-0000-0000-000060390000}"/>
    <cellStyle name="Comma 8 5 6 2 2" xfId="48419" xr:uid="{00000000-0005-0000-0000-000061390000}"/>
    <cellStyle name="Comma 8 5 6 3" xfId="33271" xr:uid="{00000000-0005-0000-0000-000062390000}"/>
    <cellStyle name="Comma 8 5 7" xfId="18123" xr:uid="{00000000-0005-0000-0000-000063390000}"/>
    <cellStyle name="Comma 8 5 7 2" xfId="44091" xr:uid="{00000000-0005-0000-0000-000064390000}"/>
    <cellStyle name="Comma 8 5 8" xfId="13795" xr:uid="{00000000-0005-0000-0000-000065390000}"/>
    <cellStyle name="Comma 8 5 8 2" xfId="39763" xr:uid="{00000000-0005-0000-0000-000066390000}"/>
    <cellStyle name="Comma 8 5 9" xfId="2975" xr:uid="{00000000-0005-0000-0000-000067390000}"/>
    <cellStyle name="Comma 8 6" xfId="230" xr:uid="{00000000-0005-0000-0000-000068390000}"/>
    <cellStyle name="Comma 8 6 10" xfId="28944" xr:uid="{00000000-0005-0000-0000-000069390000}"/>
    <cellStyle name="Comma 8 6 11" xfId="54906" xr:uid="{00000000-0005-0000-0000-00006A390000}"/>
    <cellStyle name="Comma 8 6 12" xfId="55426" xr:uid="{00000000-0005-0000-0000-00006B390000}"/>
    <cellStyle name="Comma 8 6 13" xfId="892" xr:uid="{00000000-0005-0000-0000-00006C390000}"/>
    <cellStyle name="Comma 8 6 2" xfId="1353" xr:uid="{00000000-0005-0000-0000-00006D390000}"/>
    <cellStyle name="Comma 8 6 2 10" xfId="55967" xr:uid="{00000000-0005-0000-0000-00006E390000}"/>
    <cellStyle name="Comma 8 6 2 2" xfId="2435" xr:uid="{00000000-0005-0000-0000-00006F390000}"/>
    <cellStyle name="Comma 8 6 2 2 2" xfId="6763" xr:uid="{00000000-0005-0000-0000-000070390000}"/>
    <cellStyle name="Comma 8 6 2 2 2 2" xfId="13255" xr:uid="{00000000-0005-0000-0000-000071390000}"/>
    <cellStyle name="Comma 8 6 2 2 2 2 2" xfId="28403" xr:uid="{00000000-0005-0000-0000-000072390000}"/>
    <cellStyle name="Comma 8 6 2 2 2 2 2 2" xfId="54371" xr:uid="{00000000-0005-0000-0000-000073390000}"/>
    <cellStyle name="Comma 8 6 2 2 2 2 3" xfId="39223" xr:uid="{00000000-0005-0000-0000-000074390000}"/>
    <cellStyle name="Comma 8 6 2 2 2 3" xfId="21911" xr:uid="{00000000-0005-0000-0000-000075390000}"/>
    <cellStyle name="Comma 8 6 2 2 2 3 2" xfId="47879" xr:uid="{00000000-0005-0000-0000-000076390000}"/>
    <cellStyle name="Comma 8 6 2 2 2 4" xfId="17583" xr:uid="{00000000-0005-0000-0000-000077390000}"/>
    <cellStyle name="Comma 8 6 2 2 2 4 2" xfId="43551" xr:uid="{00000000-0005-0000-0000-000078390000}"/>
    <cellStyle name="Comma 8 6 2 2 2 5" xfId="32731" xr:uid="{00000000-0005-0000-0000-000079390000}"/>
    <cellStyle name="Comma 8 6 2 2 2 6" xfId="59213" xr:uid="{00000000-0005-0000-0000-00007A390000}"/>
    <cellStyle name="Comma 8 6 2 2 3" xfId="11091" xr:uid="{00000000-0005-0000-0000-00007B390000}"/>
    <cellStyle name="Comma 8 6 2 2 3 2" xfId="26239" xr:uid="{00000000-0005-0000-0000-00007C390000}"/>
    <cellStyle name="Comma 8 6 2 2 3 2 2" xfId="52207" xr:uid="{00000000-0005-0000-0000-00007D390000}"/>
    <cellStyle name="Comma 8 6 2 2 3 3" xfId="37059" xr:uid="{00000000-0005-0000-0000-00007E390000}"/>
    <cellStyle name="Comma 8 6 2 2 4" xfId="8927" xr:uid="{00000000-0005-0000-0000-00007F390000}"/>
    <cellStyle name="Comma 8 6 2 2 4 2" xfId="24075" xr:uid="{00000000-0005-0000-0000-000080390000}"/>
    <cellStyle name="Comma 8 6 2 2 4 2 2" xfId="50043" xr:uid="{00000000-0005-0000-0000-000081390000}"/>
    <cellStyle name="Comma 8 6 2 2 4 3" xfId="34895" xr:uid="{00000000-0005-0000-0000-000082390000}"/>
    <cellStyle name="Comma 8 6 2 2 5" xfId="19747" xr:uid="{00000000-0005-0000-0000-000083390000}"/>
    <cellStyle name="Comma 8 6 2 2 5 2" xfId="45715" xr:uid="{00000000-0005-0000-0000-000084390000}"/>
    <cellStyle name="Comma 8 6 2 2 6" xfId="15419" xr:uid="{00000000-0005-0000-0000-000085390000}"/>
    <cellStyle name="Comma 8 6 2 2 6 2" xfId="41387" xr:uid="{00000000-0005-0000-0000-000086390000}"/>
    <cellStyle name="Comma 8 6 2 2 7" xfId="4599" xr:uid="{00000000-0005-0000-0000-000087390000}"/>
    <cellStyle name="Comma 8 6 2 2 8" xfId="30567" xr:uid="{00000000-0005-0000-0000-000088390000}"/>
    <cellStyle name="Comma 8 6 2 2 9" xfId="57049" xr:uid="{00000000-0005-0000-0000-000089390000}"/>
    <cellStyle name="Comma 8 6 2 3" xfId="5681" xr:uid="{00000000-0005-0000-0000-00008A390000}"/>
    <cellStyle name="Comma 8 6 2 3 2" xfId="12173" xr:uid="{00000000-0005-0000-0000-00008B390000}"/>
    <cellStyle name="Comma 8 6 2 3 2 2" xfId="27321" xr:uid="{00000000-0005-0000-0000-00008C390000}"/>
    <cellStyle name="Comma 8 6 2 3 2 2 2" xfId="53289" xr:uid="{00000000-0005-0000-0000-00008D390000}"/>
    <cellStyle name="Comma 8 6 2 3 2 3" xfId="38141" xr:uid="{00000000-0005-0000-0000-00008E390000}"/>
    <cellStyle name="Comma 8 6 2 3 3" xfId="20829" xr:uid="{00000000-0005-0000-0000-00008F390000}"/>
    <cellStyle name="Comma 8 6 2 3 3 2" xfId="46797" xr:uid="{00000000-0005-0000-0000-000090390000}"/>
    <cellStyle name="Comma 8 6 2 3 4" xfId="16501" xr:uid="{00000000-0005-0000-0000-000091390000}"/>
    <cellStyle name="Comma 8 6 2 3 4 2" xfId="42469" xr:uid="{00000000-0005-0000-0000-000092390000}"/>
    <cellStyle name="Comma 8 6 2 3 5" xfId="31649" xr:uid="{00000000-0005-0000-0000-000093390000}"/>
    <cellStyle name="Comma 8 6 2 3 6" xfId="58131" xr:uid="{00000000-0005-0000-0000-000094390000}"/>
    <cellStyle name="Comma 8 6 2 4" xfId="10009" xr:uid="{00000000-0005-0000-0000-000095390000}"/>
    <cellStyle name="Comma 8 6 2 4 2" xfId="25157" xr:uid="{00000000-0005-0000-0000-000096390000}"/>
    <cellStyle name="Comma 8 6 2 4 2 2" xfId="51125" xr:uid="{00000000-0005-0000-0000-000097390000}"/>
    <cellStyle name="Comma 8 6 2 4 3" xfId="35977" xr:uid="{00000000-0005-0000-0000-000098390000}"/>
    <cellStyle name="Comma 8 6 2 5" xfId="7845" xr:uid="{00000000-0005-0000-0000-000099390000}"/>
    <cellStyle name="Comma 8 6 2 5 2" xfId="22993" xr:uid="{00000000-0005-0000-0000-00009A390000}"/>
    <cellStyle name="Comma 8 6 2 5 2 2" xfId="48961" xr:uid="{00000000-0005-0000-0000-00009B390000}"/>
    <cellStyle name="Comma 8 6 2 5 3" xfId="33813" xr:uid="{00000000-0005-0000-0000-00009C390000}"/>
    <cellStyle name="Comma 8 6 2 6" xfId="18665" xr:uid="{00000000-0005-0000-0000-00009D390000}"/>
    <cellStyle name="Comma 8 6 2 6 2" xfId="44633" xr:uid="{00000000-0005-0000-0000-00009E390000}"/>
    <cellStyle name="Comma 8 6 2 7" xfId="14337" xr:uid="{00000000-0005-0000-0000-00009F390000}"/>
    <cellStyle name="Comma 8 6 2 7 2" xfId="40305" xr:uid="{00000000-0005-0000-0000-0000A0390000}"/>
    <cellStyle name="Comma 8 6 2 8" xfId="3517" xr:uid="{00000000-0005-0000-0000-0000A1390000}"/>
    <cellStyle name="Comma 8 6 2 9" xfId="29485" xr:uid="{00000000-0005-0000-0000-0000A2390000}"/>
    <cellStyle name="Comma 8 6 3" xfId="1894" xr:uid="{00000000-0005-0000-0000-0000A3390000}"/>
    <cellStyle name="Comma 8 6 3 2" xfId="6222" xr:uid="{00000000-0005-0000-0000-0000A4390000}"/>
    <cellStyle name="Comma 8 6 3 2 2" xfId="12714" xr:uid="{00000000-0005-0000-0000-0000A5390000}"/>
    <cellStyle name="Comma 8 6 3 2 2 2" xfId="27862" xr:uid="{00000000-0005-0000-0000-0000A6390000}"/>
    <cellStyle name="Comma 8 6 3 2 2 2 2" xfId="53830" xr:uid="{00000000-0005-0000-0000-0000A7390000}"/>
    <cellStyle name="Comma 8 6 3 2 2 3" xfId="38682" xr:uid="{00000000-0005-0000-0000-0000A8390000}"/>
    <cellStyle name="Comma 8 6 3 2 3" xfId="21370" xr:uid="{00000000-0005-0000-0000-0000A9390000}"/>
    <cellStyle name="Comma 8 6 3 2 3 2" xfId="47338" xr:uid="{00000000-0005-0000-0000-0000AA390000}"/>
    <cellStyle name="Comma 8 6 3 2 4" xfId="17042" xr:uid="{00000000-0005-0000-0000-0000AB390000}"/>
    <cellStyle name="Comma 8 6 3 2 4 2" xfId="43010" xr:uid="{00000000-0005-0000-0000-0000AC390000}"/>
    <cellStyle name="Comma 8 6 3 2 5" xfId="32190" xr:uid="{00000000-0005-0000-0000-0000AD390000}"/>
    <cellStyle name="Comma 8 6 3 2 6" xfId="58672" xr:uid="{00000000-0005-0000-0000-0000AE390000}"/>
    <cellStyle name="Comma 8 6 3 3" xfId="10550" xr:uid="{00000000-0005-0000-0000-0000AF390000}"/>
    <cellStyle name="Comma 8 6 3 3 2" xfId="25698" xr:uid="{00000000-0005-0000-0000-0000B0390000}"/>
    <cellStyle name="Comma 8 6 3 3 2 2" xfId="51666" xr:uid="{00000000-0005-0000-0000-0000B1390000}"/>
    <cellStyle name="Comma 8 6 3 3 3" xfId="36518" xr:uid="{00000000-0005-0000-0000-0000B2390000}"/>
    <cellStyle name="Comma 8 6 3 4" xfId="8386" xr:uid="{00000000-0005-0000-0000-0000B3390000}"/>
    <cellStyle name="Comma 8 6 3 4 2" xfId="23534" xr:uid="{00000000-0005-0000-0000-0000B4390000}"/>
    <cellStyle name="Comma 8 6 3 4 2 2" xfId="49502" xr:uid="{00000000-0005-0000-0000-0000B5390000}"/>
    <cellStyle name="Comma 8 6 3 4 3" xfId="34354" xr:uid="{00000000-0005-0000-0000-0000B6390000}"/>
    <cellStyle name="Comma 8 6 3 5" xfId="19206" xr:uid="{00000000-0005-0000-0000-0000B7390000}"/>
    <cellStyle name="Comma 8 6 3 5 2" xfId="45174" xr:uid="{00000000-0005-0000-0000-0000B8390000}"/>
    <cellStyle name="Comma 8 6 3 6" xfId="14878" xr:uid="{00000000-0005-0000-0000-0000B9390000}"/>
    <cellStyle name="Comma 8 6 3 6 2" xfId="40846" xr:uid="{00000000-0005-0000-0000-0000BA390000}"/>
    <cellStyle name="Comma 8 6 3 7" xfId="4058" xr:uid="{00000000-0005-0000-0000-0000BB390000}"/>
    <cellStyle name="Comma 8 6 3 8" xfId="30026" xr:uid="{00000000-0005-0000-0000-0000BC390000}"/>
    <cellStyle name="Comma 8 6 3 9" xfId="56508" xr:uid="{00000000-0005-0000-0000-0000BD390000}"/>
    <cellStyle name="Comma 8 6 4" xfId="5140" xr:uid="{00000000-0005-0000-0000-0000BE390000}"/>
    <cellStyle name="Comma 8 6 4 2" xfId="11632" xr:uid="{00000000-0005-0000-0000-0000BF390000}"/>
    <cellStyle name="Comma 8 6 4 2 2" xfId="26780" xr:uid="{00000000-0005-0000-0000-0000C0390000}"/>
    <cellStyle name="Comma 8 6 4 2 2 2" xfId="52748" xr:uid="{00000000-0005-0000-0000-0000C1390000}"/>
    <cellStyle name="Comma 8 6 4 2 3" xfId="37600" xr:uid="{00000000-0005-0000-0000-0000C2390000}"/>
    <cellStyle name="Comma 8 6 4 3" xfId="20288" xr:uid="{00000000-0005-0000-0000-0000C3390000}"/>
    <cellStyle name="Comma 8 6 4 3 2" xfId="46256" xr:uid="{00000000-0005-0000-0000-0000C4390000}"/>
    <cellStyle name="Comma 8 6 4 4" xfId="15960" xr:uid="{00000000-0005-0000-0000-0000C5390000}"/>
    <cellStyle name="Comma 8 6 4 4 2" xfId="41928" xr:uid="{00000000-0005-0000-0000-0000C6390000}"/>
    <cellStyle name="Comma 8 6 4 5" xfId="31108" xr:uid="{00000000-0005-0000-0000-0000C7390000}"/>
    <cellStyle name="Comma 8 6 4 6" xfId="57590" xr:uid="{00000000-0005-0000-0000-0000C8390000}"/>
    <cellStyle name="Comma 8 6 5" xfId="9468" xr:uid="{00000000-0005-0000-0000-0000C9390000}"/>
    <cellStyle name="Comma 8 6 5 2" xfId="24616" xr:uid="{00000000-0005-0000-0000-0000CA390000}"/>
    <cellStyle name="Comma 8 6 5 2 2" xfId="50584" xr:uid="{00000000-0005-0000-0000-0000CB390000}"/>
    <cellStyle name="Comma 8 6 5 3" xfId="35436" xr:uid="{00000000-0005-0000-0000-0000CC390000}"/>
    <cellStyle name="Comma 8 6 6" xfId="7304" xr:uid="{00000000-0005-0000-0000-0000CD390000}"/>
    <cellStyle name="Comma 8 6 6 2" xfId="22452" xr:uid="{00000000-0005-0000-0000-0000CE390000}"/>
    <cellStyle name="Comma 8 6 6 2 2" xfId="48420" xr:uid="{00000000-0005-0000-0000-0000CF390000}"/>
    <cellStyle name="Comma 8 6 6 3" xfId="33272" xr:uid="{00000000-0005-0000-0000-0000D0390000}"/>
    <cellStyle name="Comma 8 6 7" xfId="18124" xr:uid="{00000000-0005-0000-0000-0000D1390000}"/>
    <cellStyle name="Comma 8 6 7 2" xfId="44092" xr:uid="{00000000-0005-0000-0000-0000D2390000}"/>
    <cellStyle name="Comma 8 6 8" xfId="13796" xr:uid="{00000000-0005-0000-0000-0000D3390000}"/>
    <cellStyle name="Comma 8 6 8 2" xfId="39764" xr:uid="{00000000-0005-0000-0000-0000D4390000}"/>
    <cellStyle name="Comma 8 6 9" xfId="2976" xr:uid="{00000000-0005-0000-0000-0000D5390000}"/>
    <cellStyle name="Comma 8 7" xfId="231" xr:uid="{00000000-0005-0000-0000-0000D6390000}"/>
    <cellStyle name="Comma 8 7 10" xfId="28945" xr:uid="{00000000-0005-0000-0000-0000D7390000}"/>
    <cellStyle name="Comma 8 7 11" xfId="54907" xr:uid="{00000000-0005-0000-0000-0000D8390000}"/>
    <cellStyle name="Comma 8 7 12" xfId="55427" xr:uid="{00000000-0005-0000-0000-0000D9390000}"/>
    <cellStyle name="Comma 8 7 13" xfId="932" xr:uid="{00000000-0005-0000-0000-0000DA390000}"/>
    <cellStyle name="Comma 8 7 2" xfId="1354" xr:uid="{00000000-0005-0000-0000-0000DB390000}"/>
    <cellStyle name="Comma 8 7 2 10" xfId="55968" xr:uid="{00000000-0005-0000-0000-0000DC390000}"/>
    <cellStyle name="Comma 8 7 2 2" xfId="2436" xr:uid="{00000000-0005-0000-0000-0000DD390000}"/>
    <cellStyle name="Comma 8 7 2 2 2" xfId="6764" xr:uid="{00000000-0005-0000-0000-0000DE390000}"/>
    <cellStyle name="Comma 8 7 2 2 2 2" xfId="13256" xr:uid="{00000000-0005-0000-0000-0000DF390000}"/>
    <cellStyle name="Comma 8 7 2 2 2 2 2" xfId="28404" xr:uid="{00000000-0005-0000-0000-0000E0390000}"/>
    <cellStyle name="Comma 8 7 2 2 2 2 2 2" xfId="54372" xr:uid="{00000000-0005-0000-0000-0000E1390000}"/>
    <cellStyle name="Comma 8 7 2 2 2 2 3" xfId="39224" xr:uid="{00000000-0005-0000-0000-0000E2390000}"/>
    <cellStyle name="Comma 8 7 2 2 2 3" xfId="21912" xr:uid="{00000000-0005-0000-0000-0000E3390000}"/>
    <cellStyle name="Comma 8 7 2 2 2 3 2" xfId="47880" xr:uid="{00000000-0005-0000-0000-0000E4390000}"/>
    <cellStyle name="Comma 8 7 2 2 2 4" xfId="17584" xr:uid="{00000000-0005-0000-0000-0000E5390000}"/>
    <cellStyle name="Comma 8 7 2 2 2 4 2" xfId="43552" xr:uid="{00000000-0005-0000-0000-0000E6390000}"/>
    <cellStyle name="Comma 8 7 2 2 2 5" xfId="32732" xr:uid="{00000000-0005-0000-0000-0000E7390000}"/>
    <cellStyle name="Comma 8 7 2 2 2 6" xfId="59214" xr:uid="{00000000-0005-0000-0000-0000E8390000}"/>
    <cellStyle name="Comma 8 7 2 2 3" xfId="11092" xr:uid="{00000000-0005-0000-0000-0000E9390000}"/>
    <cellStyle name="Comma 8 7 2 2 3 2" xfId="26240" xr:uid="{00000000-0005-0000-0000-0000EA390000}"/>
    <cellStyle name="Comma 8 7 2 2 3 2 2" xfId="52208" xr:uid="{00000000-0005-0000-0000-0000EB390000}"/>
    <cellStyle name="Comma 8 7 2 2 3 3" xfId="37060" xr:uid="{00000000-0005-0000-0000-0000EC390000}"/>
    <cellStyle name="Comma 8 7 2 2 4" xfId="8928" xr:uid="{00000000-0005-0000-0000-0000ED390000}"/>
    <cellStyle name="Comma 8 7 2 2 4 2" xfId="24076" xr:uid="{00000000-0005-0000-0000-0000EE390000}"/>
    <cellStyle name="Comma 8 7 2 2 4 2 2" xfId="50044" xr:uid="{00000000-0005-0000-0000-0000EF390000}"/>
    <cellStyle name="Comma 8 7 2 2 4 3" xfId="34896" xr:uid="{00000000-0005-0000-0000-0000F0390000}"/>
    <cellStyle name="Comma 8 7 2 2 5" xfId="19748" xr:uid="{00000000-0005-0000-0000-0000F1390000}"/>
    <cellStyle name="Comma 8 7 2 2 5 2" xfId="45716" xr:uid="{00000000-0005-0000-0000-0000F2390000}"/>
    <cellStyle name="Comma 8 7 2 2 6" xfId="15420" xr:uid="{00000000-0005-0000-0000-0000F3390000}"/>
    <cellStyle name="Comma 8 7 2 2 6 2" xfId="41388" xr:uid="{00000000-0005-0000-0000-0000F4390000}"/>
    <cellStyle name="Comma 8 7 2 2 7" xfId="4600" xr:uid="{00000000-0005-0000-0000-0000F5390000}"/>
    <cellStyle name="Comma 8 7 2 2 8" xfId="30568" xr:uid="{00000000-0005-0000-0000-0000F6390000}"/>
    <cellStyle name="Comma 8 7 2 2 9" xfId="57050" xr:uid="{00000000-0005-0000-0000-0000F7390000}"/>
    <cellStyle name="Comma 8 7 2 3" xfId="5682" xr:uid="{00000000-0005-0000-0000-0000F8390000}"/>
    <cellStyle name="Comma 8 7 2 3 2" xfId="12174" xr:uid="{00000000-0005-0000-0000-0000F9390000}"/>
    <cellStyle name="Comma 8 7 2 3 2 2" xfId="27322" xr:uid="{00000000-0005-0000-0000-0000FA390000}"/>
    <cellStyle name="Comma 8 7 2 3 2 2 2" xfId="53290" xr:uid="{00000000-0005-0000-0000-0000FB390000}"/>
    <cellStyle name="Comma 8 7 2 3 2 3" xfId="38142" xr:uid="{00000000-0005-0000-0000-0000FC390000}"/>
    <cellStyle name="Comma 8 7 2 3 3" xfId="20830" xr:uid="{00000000-0005-0000-0000-0000FD390000}"/>
    <cellStyle name="Comma 8 7 2 3 3 2" xfId="46798" xr:uid="{00000000-0005-0000-0000-0000FE390000}"/>
    <cellStyle name="Comma 8 7 2 3 4" xfId="16502" xr:uid="{00000000-0005-0000-0000-0000FF390000}"/>
    <cellStyle name="Comma 8 7 2 3 4 2" xfId="42470" xr:uid="{00000000-0005-0000-0000-0000003A0000}"/>
    <cellStyle name="Comma 8 7 2 3 5" xfId="31650" xr:uid="{00000000-0005-0000-0000-0000013A0000}"/>
    <cellStyle name="Comma 8 7 2 3 6" xfId="58132" xr:uid="{00000000-0005-0000-0000-0000023A0000}"/>
    <cellStyle name="Comma 8 7 2 4" xfId="10010" xr:uid="{00000000-0005-0000-0000-0000033A0000}"/>
    <cellStyle name="Comma 8 7 2 4 2" xfId="25158" xr:uid="{00000000-0005-0000-0000-0000043A0000}"/>
    <cellStyle name="Comma 8 7 2 4 2 2" xfId="51126" xr:uid="{00000000-0005-0000-0000-0000053A0000}"/>
    <cellStyle name="Comma 8 7 2 4 3" xfId="35978" xr:uid="{00000000-0005-0000-0000-0000063A0000}"/>
    <cellStyle name="Comma 8 7 2 5" xfId="7846" xr:uid="{00000000-0005-0000-0000-0000073A0000}"/>
    <cellStyle name="Comma 8 7 2 5 2" xfId="22994" xr:uid="{00000000-0005-0000-0000-0000083A0000}"/>
    <cellStyle name="Comma 8 7 2 5 2 2" xfId="48962" xr:uid="{00000000-0005-0000-0000-0000093A0000}"/>
    <cellStyle name="Comma 8 7 2 5 3" xfId="33814" xr:uid="{00000000-0005-0000-0000-00000A3A0000}"/>
    <cellStyle name="Comma 8 7 2 6" xfId="18666" xr:uid="{00000000-0005-0000-0000-00000B3A0000}"/>
    <cellStyle name="Comma 8 7 2 6 2" xfId="44634" xr:uid="{00000000-0005-0000-0000-00000C3A0000}"/>
    <cellStyle name="Comma 8 7 2 7" xfId="14338" xr:uid="{00000000-0005-0000-0000-00000D3A0000}"/>
    <cellStyle name="Comma 8 7 2 7 2" xfId="40306" xr:uid="{00000000-0005-0000-0000-00000E3A0000}"/>
    <cellStyle name="Comma 8 7 2 8" xfId="3518" xr:uid="{00000000-0005-0000-0000-00000F3A0000}"/>
    <cellStyle name="Comma 8 7 2 9" xfId="29486" xr:uid="{00000000-0005-0000-0000-0000103A0000}"/>
    <cellStyle name="Comma 8 7 3" xfId="1895" xr:uid="{00000000-0005-0000-0000-0000113A0000}"/>
    <cellStyle name="Comma 8 7 3 2" xfId="6223" xr:uid="{00000000-0005-0000-0000-0000123A0000}"/>
    <cellStyle name="Comma 8 7 3 2 2" xfId="12715" xr:uid="{00000000-0005-0000-0000-0000133A0000}"/>
    <cellStyle name="Comma 8 7 3 2 2 2" xfId="27863" xr:uid="{00000000-0005-0000-0000-0000143A0000}"/>
    <cellStyle name="Comma 8 7 3 2 2 2 2" xfId="53831" xr:uid="{00000000-0005-0000-0000-0000153A0000}"/>
    <cellStyle name="Comma 8 7 3 2 2 3" xfId="38683" xr:uid="{00000000-0005-0000-0000-0000163A0000}"/>
    <cellStyle name="Comma 8 7 3 2 3" xfId="21371" xr:uid="{00000000-0005-0000-0000-0000173A0000}"/>
    <cellStyle name="Comma 8 7 3 2 3 2" xfId="47339" xr:uid="{00000000-0005-0000-0000-0000183A0000}"/>
    <cellStyle name="Comma 8 7 3 2 4" xfId="17043" xr:uid="{00000000-0005-0000-0000-0000193A0000}"/>
    <cellStyle name="Comma 8 7 3 2 4 2" xfId="43011" xr:uid="{00000000-0005-0000-0000-00001A3A0000}"/>
    <cellStyle name="Comma 8 7 3 2 5" xfId="32191" xr:uid="{00000000-0005-0000-0000-00001B3A0000}"/>
    <cellStyle name="Comma 8 7 3 2 6" xfId="58673" xr:uid="{00000000-0005-0000-0000-00001C3A0000}"/>
    <cellStyle name="Comma 8 7 3 3" xfId="10551" xr:uid="{00000000-0005-0000-0000-00001D3A0000}"/>
    <cellStyle name="Comma 8 7 3 3 2" xfId="25699" xr:uid="{00000000-0005-0000-0000-00001E3A0000}"/>
    <cellStyle name="Comma 8 7 3 3 2 2" xfId="51667" xr:uid="{00000000-0005-0000-0000-00001F3A0000}"/>
    <cellStyle name="Comma 8 7 3 3 3" xfId="36519" xr:uid="{00000000-0005-0000-0000-0000203A0000}"/>
    <cellStyle name="Comma 8 7 3 4" xfId="8387" xr:uid="{00000000-0005-0000-0000-0000213A0000}"/>
    <cellStyle name="Comma 8 7 3 4 2" xfId="23535" xr:uid="{00000000-0005-0000-0000-0000223A0000}"/>
    <cellStyle name="Comma 8 7 3 4 2 2" xfId="49503" xr:uid="{00000000-0005-0000-0000-0000233A0000}"/>
    <cellStyle name="Comma 8 7 3 4 3" xfId="34355" xr:uid="{00000000-0005-0000-0000-0000243A0000}"/>
    <cellStyle name="Comma 8 7 3 5" xfId="19207" xr:uid="{00000000-0005-0000-0000-0000253A0000}"/>
    <cellStyle name="Comma 8 7 3 5 2" xfId="45175" xr:uid="{00000000-0005-0000-0000-0000263A0000}"/>
    <cellStyle name="Comma 8 7 3 6" xfId="14879" xr:uid="{00000000-0005-0000-0000-0000273A0000}"/>
    <cellStyle name="Comma 8 7 3 6 2" xfId="40847" xr:uid="{00000000-0005-0000-0000-0000283A0000}"/>
    <cellStyle name="Comma 8 7 3 7" xfId="4059" xr:uid="{00000000-0005-0000-0000-0000293A0000}"/>
    <cellStyle name="Comma 8 7 3 8" xfId="30027" xr:uid="{00000000-0005-0000-0000-00002A3A0000}"/>
    <cellStyle name="Comma 8 7 3 9" xfId="56509" xr:uid="{00000000-0005-0000-0000-00002B3A0000}"/>
    <cellStyle name="Comma 8 7 4" xfId="5141" xr:uid="{00000000-0005-0000-0000-00002C3A0000}"/>
    <cellStyle name="Comma 8 7 4 2" xfId="11633" xr:uid="{00000000-0005-0000-0000-00002D3A0000}"/>
    <cellStyle name="Comma 8 7 4 2 2" xfId="26781" xr:uid="{00000000-0005-0000-0000-00002E3A0000}"/>
    <cellStyle name="Comma 8 7 4 2 2 2" xfId="52749" xr:uid="{00000000-0005-0000-0000-00002F3A0000}"/>
    <cellStyle name="Comma 8 7 4 2 3" xfId="37601" xr:uid="{00000000-0005-0000-0000-0000303A0000}"/>
    <cellStyle name="Comma 8 7 4 3" xfId="20289" xr:uid="{00000000-0005-0000-0000-0000313A0000}"/>
    <cellStyle name="Comma 8 7 4 3 2" xfId="46257" xr:uid="{00000000-0005-0000-0000-0000323A0000}"/>
    <cellStyle name="Comma 8 7 4 4" xfId="15961" xr:uid="{00000000-0005-0000-0000-0000333A0000}"/>
    <cellStyle name="Comma 8 7 4 4 2" xfId="41929" xr:uid="{00000000-0005-0000-0000-0000343A0000}"/>
    <cellStyle name="Comma 8 7 4 5" xfId="31109" xr:uid="{00000000-0005-0000-0000-0000353A0000}"/>
    <cellStyle name="Comma 8 7 4 6" xfId="57591" xr:uid="{00000000-0005-0000-0000-0000363A0000}"/>
    <cellStyle name="Comma 8 7 5" xfId="9469" xr:uid="{00000000-0005-0000-0000-0000373A0000}"/>
    <cellStyle name="Comma 8 7 5 2" xfId="24617" xr:uid="{00000000-0005-0000-0000-0000383A0000}"/>
    <cellStyle name="Comma 8 7 5 2 2" xfId="50585" xr:uid="{00000000-0005-0000-0000-0000393A0000}"/>
    <cellStyle name="Comma 8 7 5 3" xfId="35437" xr:uid="{00000000-0005-0000-0000-00003A3A0000}"/>
    <cellStyle name="Comma 8 7 6" xfId="7305" xr:uid="{00000000-0005-0000-0000-00003B3A0000}"/>
    <cellStyle name="Comma 8 7 6 2" xfId="22453" xr:uid="{00000000-0005-0000-0000-00003C3A0000}"/>
    <cellStyle name="Comma 8 7 6 2 2" xfId="48421" xr:uid="{00000000-0005-0000-0000-00003D3A0000}"/>
    <cellStyle name="Comma 8 7 6 3" xfId="33273" xr:uid="{00000000-0005-0000-0000-00003E3A0000}"/>
    <cellStyle name="Comma 8 7 7" xfId="18125" xr:uid="{00000000-0005-0000-0000-00003F3A0000}"/>
    <cellStyle name="Comma 8 7 7 2" xfId="44093" xr:uid="{00000000-0005-0000-0000-0000403A0000}"/>
    <cellStyle name="Comma 8 7 8" xfId="13797" xr:uid="{00000000-0005-0000-0000-0000413A0000}"/>
    <cellStyle name="Comma 8 7 8 2" xfId="39765" xr:uid="{00000000-0005-0000-0000-0000423A0000}"/>
    <cellStyle name="Comma 8 7 9" xfId="2977" xr:uid="{00000000-0005-0000-0000-0000433A0000}"/>
    <cellStyle name="Comma 8 8" xfId="232" xr:uid="{00000000-0005-0000-0000-0000443A0000}"/>
    <cellStyle name="Comma 8 8 10" xfId="28946" xr:uid="{00000000-0005-0000-0000-0000453A0000}"/>
    <cellStyle name="Comma 8 8 11" xfId="54908" xr:uid="{00000000-0005-0000-0000-0000463A0000}"/>
    <cellStyle name="Comma 8 8 12" xfId="55428" xr:uid="{00000000-0005-0000-0000-0000473A0000}"/>
    <cellStyle name="Comma 8 8 13" xfId="972" xr:uid="{00000000-0005-0000-0000-0000483A0000}"/>
    <cellStyle name="Comma 8 8 2" xfId="1355" xr:uid="{00000000-0005-0000-0000-0000493A0000}"/>
    <cellStyle name="Comma 8 8 2 10" xfId="55969" xr:uid="{00000000-0005-0000-0000-00004A3A0000}"/>
    <cellStyle name="Comma 8 8 2 2" xfId="2437" xr:uid="{00000000-0005-0000-0000-00004B3A0000}"/>
    <cellStyle name="Comma 8 8 2 2 2" xfId="6765" xr:uid="{00000000-0005-0000-0000-00004C3A0000}"/>
    <cellStyle name="Comma 8 8 2 2 2 2" xfId="13257" xr:uid="{00000000-0005-0000-0000-00004D3A0000}"/>
    <cellStyle name="Comma 8 8 2 2 2 2 2" xfId="28405" xr:uid="{00000000-0005-0000-0000-00004E3A0000}"/>
    <cellStyle name="Comma 8 8 2 2 2 2 2 2" xfId="54373" xr:uid="{00000000-0005-0000-0000-00004F3A0000}"/>
    <cellStyle name="Comma 8 8 2 2 2 2 3" xfId="39225" xr:uid="{00000000-0005-0000-0000-0000503A0000}"/>
    <cellStyle name="Comma 8 8 2 2 2 3" xfId="21913" xr:uid="{00000000-0005-0000-0000-0000513A0000}"/>
    <cellStyle name="Comma 8 8 2 2 2 3 2" xfId="47881" xr:uid="{00000000-0005-0000-0000-0000523A0000}"/>
    <cellStyle name="Comma 8 8 2 2 2 4" xfId="17585" xr:uid="{00000000-0005-0000-0000-0000533A0000}"/>
    <cellStyle name="Comma 8 8 2 2 2 4 2" xfId="43553" xr:uid="{00000000-0005-0000-0000-0000543A0000}"/>
    <cellStyle name="Comma 8 8 2 2 2 5" xfId="32733" xr:uid="{00000000-0005-0000-0000-0000553A0000}"/>
    <cellStyle name="Comma 8 8 2 2 2 6" xfId="59215" xr:uid="{00000000-0005-0000-0000-0000563A0000}"/>
    <cellStyle name="Comma 8 8 2 2 3" xfId="11093" xr:uid="{00000000-0005-0000-0000-0000573A0000}"/>
    <cellStyle name="Comma 8 8 2 2 3 2" xfId="26241" xr:uid="{00000000-0005-0000-0000-0000583A0000}"/>
    <cellStyle name="Comma 8 8 2 2 3 2 2" xfId="52209" xr:uid="{00000000-0005-0000-0000-0000593A0000}"/>
    <cellStyle name="Comma 8 8 2 2 3 3" xfId="37061" xr:uid="{00000000-0005-0000-0000-00005A3A0000}"/>
    <cellStyle name="Comma 8 8 2 2 4" xfId="8929" xr:uid="{00000000-0005-0000-0000-00005B3A0000}"/>
    <cellStyle name="Comma 8 8 2 2 4 2" xfId="24077" xr:uid="{00000000-0005-0000-0000-00005C3A0000}"/>
    <cellStyle name="Comma 8 8 2 2 4 2 2" xfId="50045" xr:uid="{00000000-0005-0000-0000-00005D3A0000}"/>
    <cellStyle name="Comma 8 8 2 2 4 3" xfId="34897" xr:uid="{00000000-0005-0000-0000-00005E3A0000}"/>
    <cellStyle name="Comma 8 8 2 2 5" xfId="19749" xr:uid="{00000000-0005-0000-0000-00005F3A0000}"/>
    <cellStyle name="Comma 8 8 2 2 5 2" xfId="45717" xr:uid="{00000000-0005-0000-0000-0000603A0000}"/>
    <cellStyle name="Comma 8 8 2 2 6" xfId="15421" xr:uid="{00000000-0005-0000-0000-0000613A0000}"/>
    <cellStyle name="Comma 8 8 2 2 6 2" xfId="41389" xr:uid="{00000000-0005-0000-0000-0000623A0000}"/>
    <cellStyle name="Comma 8 8 2 2 7" xfId="4601" xr:uid="{00000000-0005-0000-0000-0000633A0000}"/>
    <cellStyle name="Comma 8 8 2 2 8" xfId="30569" xr:uid="{00000000-0005-0000-0000-0000643A0000}"/>
    <cellStyle name="Comma 8 8 2 2 9" xfId="57051" xr:uid="{00000000-0005-0000-0000-0000653A0000}"/>
    <cellStyle name="Comma 8 8 2 3" xfId="5683" xr:uid="{00000000-0005-0000-0000-0000663A0000}"/>
    <cellStyle name="Comma 8 8 2 3 2" xfId="12175" xr:uid="{00000000-0005-0000-0000-0000673A0000}"/>
    <cellStyle name="Comma 8 8 2 3 2 2" xfId="27323" xr:uid="{00000000-0005-0000-0000-0000683A0000}"/>
    <cellStyle name="Comma 8 8 2 3 2 2 2" xfId="53291" xr:uid="{00000000-0005-0000-0000-0000693A0000}"/>
    <cellStyle name="Comma 8 8 2 3 2 3" xfId="38143" xr:uid="{00000000-0005-0000-0000-00006A3A0000}"/>
    <cellStyle name="Comma 8 8 2 3 3" xfId="20831" xr:uid="{00000000-0005-0000-0000-00006B3A0000}"/>
    <cellStyle name="Comma 8 8 2 3 3 2" xfId="46799" xr:uid="{00000000-0005-0000-0000-00006C3A0000}"/>
    <cellStyle name="Comma 8 8 2 3 4" xfId="16503" xr:uid="{00000000-0005-0000-0000-00006D3A0000}"/>
    <cellStyle name="Comma 8 8 2 3 4 2" xfId="42471" xr:uid="{00000000-0005-0000-0000-00006E3A0000}"/>
    <cellStyle name="Comma 8 8 2 3 5" xfId="31651" xr:uid="{00000000-0005-0000-0000-00006F3A0000}"/>
    <cellStyle name="Comma 8 8 2 3 6" xfId="58133" xr:uid="{00000000-0005-0000-0000-0000703A0000}"/>
    <cellStyle name="Comma 8 8 2 4" xfId="10011" xr:uid="{00000000-0005-0000-0000-0000713A0000}"/>
    <cellStyle name="Comma 8 8 2 4 2" xfId="25159" xr:uid="{00000000-0005-0000-0000-0000723A0000}"/>
    <cellStyle name="Comma 8 8 2 4 2 2" xfId="51127" xr:uid="{00000000-0005-0000-0000-0000733A0000}"/>
    <cellStyle name="Comma 8 8 2 4 3" xfId="35979" xr:uid="{00000000-0005-0000-0000-0000743A0000}"/>
    <cellStyle name="Comma 8 8 2 5" xfId="7847" xr:uid="{00000000-0005-0000-0000-0000753A0000}"/>
    <cellStyle name="Comma 8 8 2 5 2" xfId="22995" xr:uid="{00000000-0005-0000-0000-0000763A0000}"/>
    <cellStyle name="Comma 8 8 2 5 2 2" xfId="48963" xr:uid="{00000000-0005-0000-0000-0000773A0000}"/>
    <cellStyle name="Comma 8 8 2 5 3" xfId="33815" xr:uid="{00000000-0005-0000-0000-0000783A0000}"/>
    <cellStyle name="Comma 8 8 2 6" xfId="18667" xr:uid="{00000000-0005-0000-0000-0000793A0000}"/>
    <cellStyle name="Comma 8 8 2 6 2" xfId="44635" xr:uid="{00000000-0005-0000-0000-00007A3A0000}"/>
    <cellStyle name="Comma 8 8 2 7" xfId="14339" xr:uid="{00000000-0005-0000-0000-00007B3A0000}"/>
    <cellStyle name="Comma 8 8 2 7 2" xfId="40307" xr:uid="{00000000-0005-0000-0000-00007C3A0000}"/>
    <cellStyle name="Comma 8 8 2 8" xfId="3519" xr:uid="{00000000-0005-0000-0000-00007D3A0000}"/>
    <cellStyle name="Comma 8 8 2 9" xfId="29487" xr:uid="{00000000-0005-0000-0000-00007E3A0000}"/>
    <cellStyle name="Comma 8 8 3" xfId="1896" xr:uid="{00000000-0005-0000-0000-00007F3A0000}"/>
    <cellStyle name="Comma 8 8 3 2" xfId="6224" xr:uid="{00000000-0005-0000-0000-0000803A0000}"/>
    <cellStyle name="Comma 8 8 3 2 2" xfId="12716" xr:uid="{00000000-0005-0000-0000-0000813A0000}"/>
    <cellStyle name="Comma 8 8 3 2 2 2" xfId="27864" xr:uid="{00000000-0005-0000-0000-0000823A0000}"/>
    <cellStyle name="Comma 8 8 3 2 2 2 2" xfId="53832" xr:uid="{00000000-0005-0000-0000-0000833A0000}"/>
    <cellStyle name="Comma 8 8 3 2 2 3" xfId="38684" xr:uid="{00000000-0005-0000-0000-0000843A0000}"/>
    <cellStyle name="Comma 8 8 3 2 3" xfId="21372" xr:uid="{00000000-0005-0000-0000-0000853A0000}"/>
    <cellStyle name="Comma 8 8 3 2 3 2" xfId="47340" xr:uid="{00000000-0005-0000-0000-0000863A0000}"/>
    <cellStyle name="Comma 8 8 3 2 4" xfId="17044" xr:uid="{00000000-0005-0000-0000-0000873A0000}"/>
    <cellStyle name="Comma 8 8 3 2 4 2" xfId="43012" xr:uid="{00000000-0005-0000-0000-0000883A0000}"/>
    <cellStyle name="Comma 8 8 3 2 5" xfId="32192" xr:uid="{00000000-0005-0000-0000-0000893A0000}"/>
    <cellStyle name="Comma 8 8 3 2 6" xfId="58674" xr:uid="{00000000-0005-0000-0000-00008A3A0000}"/>
    <cellStyle name="Comma 8 8 3 3" xfId="10552" xr:uid="{00000000-0005-0000-0000-00008B3A0000}"/>
    <cellStyle name="Comma 8 8 3 3 2" xfId="25700" xr:uid="{00000000-0005-0000-0000-00008C3A0000}"/>
    <cellStyle name="Comma 8 8 3 3 2 2" xfId="51668" xr:uid="{00000000-0005-0000-0000-00008D3A0000}"/>
    <cellStyle name="Comma 8 8 3 3 3" xfId="36520" xr:uid="{00000000-0005-0000-0000-00008E3A0000}"/>
    <cellStyle name="Comma 8 8 3 4" xfId="8388" xr:uid="{00000000-0005-0000-0000-00008F3A0000}"/>
    <cellStyle name="Comma 8 8 3 4 2" xfId="23536" xr:uid="{00000000-0005-0000-0000-0000903A0000}"/>
    <cellStyle name="Comma 8 8 3 4 2 2" xfId="49504" xr:uid="{00000000-0005-0000-0000-0000913A0000}"/>
    <cellStyle name="Comma 8 8 3 4 3" xfId="34356" xr:uid="{00000000-0005-0000-0000-0000923A0000}"/>
    <cellStyle name="Comma 8 8 3 5" xfId="19208" xr:uid="{00000000-0005-0000-0000-0000933A0000}"/>
    <cellStyle name="Comma 8 8 3 5 2" xfId="45176" xr:uid="{00000000-0005-0000-0000-0000943A0000}"/>
    <cellStyle name="Comma 8 8 3 6" xfId="14880" xr:uid="{00000000-0005-0000-0000-0000953A0000}"/>
    <cellStyle name="Comma 8 8 3 6 2" xfId="40848" xr:uid="{00000000-0005-0000-0000-0000963A0000}"/>
    <cellStyle name="Comma 8 8 3 7" xfId="4060" xr:uid="{00000000-0005-0000-0000-0000973A0000}"/>
    <cellStyle name="Comma 8 8 3 8" xfId="30028" xr:uid="{00000000-0005-0000-0000-0000983A0000}"/>
    <cellStyle name="Comma 8 8 3 9" xfId="56510" xr:uid="{00000000-0005-0000-0000-0000993A0000}"/>
    <cellStyle name="Comma 8 8 4" xfId="5142" xr:uid="{00000000-0005-0000-0000-00009A3A0000}"/>
    <cellStyle name="Comma 8 8 4 2" xfId="11634" xr:uid="{00000000-0005-0000-0000-00009B3A0000}"/>
    <cellStyle name="Comma 8 8 4 2 2" xfId="26782" xr:uid="{00000000-0005-0000-0000-00009C3A0000}"/>
    <cellStyle name="Comma 8 8 4 2 2 2" xfId="52750" xr:uid="{00000000-0005-0000-0000-00009D3A0000}"/>
    <cellStyle name="Comma 8 8 4 2 3" xfId="37602" xr:uid="{00000000-0005-0000-0000-00009E3A0000}"/>
    <cellStyle name="Comma 8 8 4 3" xfId="20290" xr:uid="{00000000-0005-0000-0000-00009F3A0000}"/>
    <cellStyle name="Comma 8 8 4 3 2" xfId="46258" xr:uid="{00000000-0005-0000-0000-0000A03A0000}"/>
    <cellStyle name="Comma 8 8 4 4" xfId="15962" xr:uid="{00000000-0005-0000-0000-0000A13A0000}"/>
    <cellStyle name="Comma 8 8 4 4 2" xfId="41930" xr:uid="{00000000-0005-0000-0000-0000A23A0000}"/>
    <cellStyle name="Comma 8 8 4 5" xfId="31110" xr:uid="{00000000-0005-0000-0000-0000A33A0000}"/>
    <cellStyle name="Comma 8 8 4 6" xfId="57592" xr:uid="{00000000-0005-0000-0000-0000A43A0000}"/>
    <cellStyle name="Comma 8 8 5" xfId="9470" xr:uid="{00000000-0005-0000-0000-0000A53A0000}"/>
    <cellStyle name="Comma 8 8 5 2" xfId="24618" xr:uid="{00000000-0005-0000-0000-0000A63A0000}"/>
    <cellStyle name="Comma 8 8 5 2 2" xfId="50586" xr:uid="{00000000-0005-0000-0000-0000A73A0000}"/>
    <cellStyle name="Comma 8 8 5 3" xfId="35438" xr:uid="{00000000-0005-0000-0000-0000A83A0000}"/>
    <cellStyle name="Comma 8 8 6" xfId="7306" xr:uid="{00000000-0005-0000-0000-0000A93A0000}"/>
    <cellStyle name="Comma 8 8 6 2" xfId="22454" xr:uid="{00000000-0005-0000-0000-0000AA3A0000}"/>
    <cellStyle name="Comma 8 8 6 2 2" xfId="48422" xr:uid="{00000000-0005-0000-0000-0000AB3A0000}"/>
    <cellStyle name="Comma 8 8 6 3" xfId="33274" xr:uid="{00000000-0005-0000-0000-0000AC3A0000}"/>
    <cellStyle name="Comma 8 8 7" xfId="18126" xr:uid="{00000000-0005-0000-0000-0000AD3A0000}"/>
    <cellStyle name="Comma 8 8 7 2" xfId="44094" xr:uid="{00000000-0005-0000-0000-0000AE3A0000}"/>
    <cellStyle name="Comma 8 8 8" xfId="13798" xr:uid="{00000000-0005-0000-0000-0000AF3A0000}"/>
    <cellStyle name="Comma 8 8 8 2" xfId="39766" xr:uid="{00000000-0005-0000-0000-0000B03A0000}"/>
    <cellStyle name="Comma 8 8 9" xfId="2978" xr:uid="{00000000-0005-0000-0000-0000B13A0000}"/>
    <cellStyle name="Comma 8 9" xfId="233" xr:uid="{00000000-0005-0000-0000-0000B23A0000}"/>
    <cellStyle name="Comma 8 9 10" xfId="28947" xr:uid="{00000000-0005-0000-0000-0000B33A0000}"/>
    <cellStyle name="Comma 8 9 11" xfId="54909" xr:uid="{00000000-0005-0000-0000-0000B43A0000}"/>
    <cellStyle name="Comma 8 9 12" xfId="55429" xr:uid="{00000000-0005-0000-0000-0000B53A0000}"/>
    <cellStyle name="Comma 8 9 13" xfId="1012" xr:uid="{00000000-0005-0000-0000-0000B63A0000}"/>
    <cellStyle name="Comma 8 9 2" xfId="1356" xr:uid="{00000000-0005-0000-0000-0000B73A0000}"/>
    <cellStyle name="Comma 8 9 2 10" xfId="55970" xr:uid="{00000000-0005-0000-0000-0000B83A0000}"/>
    <cellStyle name="Comma 8 9 2 2" xfId="2438" xr:uid="{00000000-0005-0000-0000-0000B93A0000}"/>
    <cellStyle name="Comma 8 9 2 2 2" xfId="6766" xr:uid="{00000000-0005-0000-0000-0000BA3A0000}"/>
    <cellStyle name="Comma 8 9 2 2 2 2" xfId="13258" xr:uid="{00000000-0005-0000-0000-0000BB3A0000}"/>
    <cellStyle name="Comma 8 9 2 2 2 2 2" xfId="28406" xr:uid="{00000000-0005-0000-0000-0000BC3A0000}"/>
    <cellStyle name="Comma 8 9 2 2 2 2 2 2" xfId="54374" xr:uid="{00000000-0005-0000-0000-0000BD3A0000}"/>
    <cellStyle name="Comma 8 9 2 2 2 2 3" xfId="39226" xr:uid="{00000000-0005-0000-0000-0000BE3A0000}"/>
    <cellStyle name="Comma 8 9 2 2 2 3" xfId="21914" xr:uid="{00000000-0005-0000-0000-0000BF3A0000}"/>
    <cellStyle name="Comma 8 9 2 2 2 3 2" xfId="47882" xr:uid="{00000000-0005-0000-0000-0000C03A0000}"/>
    <cellStyle name="Comma 8 9 2 2 2 4" xfId="17586" xr:uid="{00000000-0005-0000-0000-0000C13A0000}"/>
    <cellStyle name="Comma 8 9 2 2 2 4 2" xfId="43554" xr:uid="{00000000-0005-0000-0000-0000C23A0000}"/>
    <cellStyle name="Comma 8 9 2 2 2 5" xfId="32734" xr:uid="{00000000-0005-0000-0000-0000C33A0000}"/>
    <cellStyle name="Comma 8 9 2 2 2 6" xfId="59216" xr:uid="{00000000-0005-0000-0000-0000C43A0000}"/>
    <cellStyle name="Comma 8 9 2 2 3" xfId="11094" xr:uid="{00000000-0005-0000-0000-0000C53A0000}"/>
    <cellStyle name="Comma 8 9 2 2 3 2" xfId="26242" xr:uid="{00000000-0005-0000-0000-0000C63A0000}"/>
    <cellStyle name="Comma 8 9 2 2 3 2 2" xfId="52210" xr:uid="{00000000-0005-0000-0000-0000C73A0000}"/>
    <cellStyle name="Comma 8 9 2 2 3 3" xfId="37062" xr:uid="{00000000-0005-0000-0000-0000C83A0000}"/>
    <cellStyle name="Comma 8 9 2 2 4" xfId="8930" xr:uid="{00000000-0005-0000-0000-0000C93A0000}"/>
    <cellStyle name="Comma 8 9 2 2 4 2" xfId="24078" xr:uid="{00000000-0005-0000-0000-0000CA3A0000}"/>
    <cellStyle name="Comma 8 9 2 2 4 2 2" xfId="50046" xr:uid="{00000000-0005-0000-0000-0000CB3A0000}"/>
    <cellStyle name="Comma 8 9 2 2 4 3" xfId="34898" xr:uid="{00000000-0005-0000-0000-0000CC3A0000}"/>
    <cellStyle name="Comma 8 9 2 2 5" xfId="19750" xr:uid="{00000000-0005-0000-0000-0000CD3A0000}"/>
    <cellStyle name="Comma 8 9 2 2 5 2" xfId="45718" xr:uid="{00000000-0005-0000-0000-0000CE3A0000}"/>
    <cellStyle name="Comma 8 9 2 2 6" xfId="15422" xr:uid="{00000000-0005-0000-0000-0000CF3A0000}"/>
    <cellStyle name="Comma 8 9 2 2 6 2" xfId="41390" xr:uid="{00000000-0005-0000-0000-0000D03A0000}"/>
    <cellStyle name="Comma 8 9 2 2 7" xfId="4602" xr:uid="{00000000-0005-0000-0000-0000D13A0000}"/>
    <cellStyle name="Comma 8 9 2 2 8" xfId="30570" xr:uid="{00000000-0005-0000-0000-0000D23A0000}"/>
    <cellStyle name="Comma 8 9 2 2 9" xfId="57052" xr:uid="{00000000-0005-0000-0000-0000D33A0000}"/>
    <cellStyle name="Comma 8 9 2 3" xfId="5684" xr:uid="{00000000-0005-0000-0000-0000D43A0000}"/>
    <cellStyle name="Comma 8 9 2 3 2" xfId="12176" xr:uid="{00000000-0005-0000-0000-0000D53A0000}"/>
    <cellStyle name="Comma 8 9 2 3 2 2" xfId="27324" xr:uid="{00000000-0005-0000-0000-0000D63A0000}"/>
    <cellStyle name="Comma 8 9 2 3 2 2 2" xfId="53292" xr:uid="{00000000-0005-0000-0000-0000D73A0000}"/>
    <cellStyle name="Comma 8 9 2 3 2 3" xfId="38144" xr:uid="{00000000-0005-0000-0000-0000D83A0000}"/>
    <cellStyle name="Comma 8 9 2 3 3" xfId="20832" xr:uid="{00000000-0005-0000-0000-0000D93A0000}"/>
    <cellStyle name="Comma 8 9 2 3 3 2" xfId="46800" xr:uid="{00000000-0005-0000-0000-0000DA3A0000}"/>
    <cellStyle name="Comma 8 9 2 3 4" xfId="16504" xr:uid="{00000000-0005-0000-0000-0000DB3A0000}"/>
    <cellStyle name="Comma 8 9 2 3 4 2" xfId="42472" xr:uid="{00000000-0005-0000-0000-0000DC3A0000}"/>
    <cellStyle name="Comma 8 9 2 3 5" xfId="31652" xr:uid="{00000000-0005-0000-0000-0000DD3A0000}"/>
    <cellStyle name="Comma 8 9 2 3 6" xfId="58134" xr:uid="{00000000-0005-0000-0000-0000DE3A0000}"/>
    <cellStyle name="Comma 8 9 2 4" xfId="10012" xr:uid="{00000000-0005-0000-0000-0000DF3A0000}"/>
    <cellStyle name="Comma 8 9 2 4 2" xfId="25160" xr:uid="{00000000-0005-0000-0000-0000E03A0000}"/>
    <cellStyle name="Comma 8 9 2 4 2 2" xfId="51128" xr:uid="{00000000-0005-0000-0000-0000E13A0000}"/>
    <cellStyle name="Comma 8 9 2 4 3" xfId="35980" xr:uid="{00000000-0005-0000-0000-0000E23A0000}"/>
    <cellStyle name="Comma 8 9 2 5" xfId="7848" xr:uid="{00000000-0005-0000-0000-0000E33A0000}"/>
    <cellStyle name="Comma 8 9 2 5 2" xfId="22996" xr:uid="{00000000-0005-0000-0000-0000E43A0000}"/>
    <cellStyle name="Comma 8 9 2 5 2 2" xfId="48964" xr:uid="{00000000-0005-0000-0000-0000E53A0000}"/>
    <cellStyle name="Comma 8 9 2 5 3" xfId="33816" xr:uid="{00000000-0005-0000-0000-0000E63A0000}"/>
    <cellStyle name="Comma 8 9 2 6" xfId="18668" xr:uid="{00000000-0005-0000-0000-0000E73A0000}"/>
    <cellStyle name="Comma 8 9 2 6 2" xfId="44636" xr:uid="{00000000-0005-0000-0000-0000E83A0000}"/>
    <cellStyle name="Comma 8 9 2 7" xfId="14340" xr:uid="{00000000-0005-0000-0000-0000E93A0000}"/>
    <cellStyle name="Comma 8 9 2 7 2" xfId="40308" xr:uid="{00000000-0005-0000-0000-0000EA3A0000}"/>
    <cellStyle name="Comma 8 9 2 8" xfId="3520" xr:uid="{00000000-0005-0000-0000-0000EB3A0000}"/>
    <cellStyle name="Comma 8 9 2 9" xfId="29488" xr:uid="{00000000-0005-0000-0000-0000EC3A0000}"/>
    <cellStyle name="Comma 8 9 3" xfId="1897" xr:uid="{00000000-0005-0000-0000-0000ED3A0000}"/>
    <cellStyle name="Comma 8 9 3 2" xfId="6225" xr:uid="{00000000-0005-0000-0000-0000EE3A0000}"/>
    <cellStyle name="Comma 8 9 3 2 2" xfId="12717" xr:uid="{00000000-0005-0000-0000-0000EF3A0000}"/>
    <cellStyle name="Comma 8 9 3 2 2 2" xfId="27865" xr:uid="{00000000-0005-0000-0000-0000F03A0000}"/>
    <cellStyle name="Comma 8 9 3 2 2 2 2" xfId="53833" xr:uid="{00000000-0005-0000-0000-0000F13A0000}"/>
    <cellStyle name="Comma 8 9 3 2 2 3" xfId="38685" xr:uid="{00000000-0005-0000-0000-0000F23A0000}"/>
    <cellStyle name="Comma 8 9 3 2 3" xfId="21373" xr:uid="{00000000-0005-0000-0000-0000F33A0000}"/>
    <cellStyle name="Comma 8 9 3 2 3 2" xfId="47341" xr:uid="{00000000-0005-0000-0000-0000F43A0000}"/>
    <cellStyle name="Comma 8 9 3 2 4" xfId="17045" xr:uid="{00000000-0005-0000-0000-0000F53A0000}"/>
    <cellStyle name="Comma 8 9 3 2 4 2" xfId="43013" xr:uid="{00000000-0005-0000-0000-0000F63A0000}"/>
    <cellStyle name="Comma 8 9 3 2 5" xfId="32193" xr:uid="{00000000-0005-0000-0000-0000F73A0000}"/>
    <cellStyle name="Comma 8 9 3 2 6" xfId="58675" xr:uid="{00000000-0005-0000-0000-0000F83A0000}"/>
    <cellStyle name="Comma 8 9 3 3" xfId="10553" xr:uid="{00000000-0005-0000-0000-0000F93A0000}"/>
    <cellStyle name="Comma 8 9 3 3 2" xfId="25701" xr:uid="{00000000-0005-0000-0000-0000FA3A0000}"/>
    <cellStyle name="Comma 8 9 3 3 2 2" xfId="51669" xr:uid="{00000000-0005-0000-0000-0000FB3A0000}"/>
    <cellStyle name="Comma 8 9 3 3 3" xfId="36521" xr:uid="{00000000-0005-0000-0000-0000FC3A0000}"/>
    <cellStyle name="Comma 8 9 3 4" xfId="8389" xr:uid="{00000000-0005-0000-0000-0000FD3A0000}"/>
    <cellStyle name="Comma 8 9 3 4 2" xfId="23537" xr:uid="{00000000-0005-0000-0000-0000FE3A0000}"/>
    <cellStyle name="Comma 8 9 3 4 2 2" xfId="49505" xr:uid="{00000000-0005-0000-0000-0000FF3A0000}"/>
    <cellStyle name="Comma 8 9 3 4 3" xfId="34357" xr:uid="{00000000-0005-0000-0000-0000003B0000}"/>
    <cellStyle name="Comma 8 9 3 5" xfId="19209" xr:uid="{00000000-0005-0000-0000-0000013B0000}"/>
    <cellStyle name="Comma 8 9 3 5 2" xfId="45177" xr:uid="{00000000-0005-0000-0000-0000023B0000}"/>
    <cellStyle name="Comma 8 9 3 6" xfId="14881" xr:uid="{00000000-0005-0000-0000-0000033B0000}"/>
    <cellStyle name="Comma 8 9 3 6 2" xfId="40849" xr:uid="{00000000-0005-0000-0000-0000043B0000}"/>
    <cellStyle name="Comma 8 9 3 7" xfId="4061" xr:uid="{00000000-0005-0000-0000-0000053B0000}"/>
    <cellStyle name="Comma 8 9 3 8" xfId="30029" xr:uid="{00000000-0005-0000-0000-0000063B0000}"/>
    <cellStyle name="Comma 8 9 3 9" xfId="56511" xr:uid="{00000000-0005-0000-0000-0000073B0000}"/>
    <cellStyle name="Comma 8 9 4" xfId="5143" xr:uid="{00000000-0005-0000-0000-0000083B0000}"/>
    <cellStyle name="Comma 8 9 4 2" xfId="11635" xr:uid="{00000000-0005-0000-0000-0000093B0000}"/>
    <cellStyle name="Comma 8 9 4 2 2" xfId="26783" xr:uid="{00000000-0005-0000-0000-00000A3B0000}"/>
    <cellStyle name="Comma 8 9 4 2 2 2" xfId="52751" xr:uid="{00000000-0005-0000-0000-00000B3B0000}"/>
    <cellStyle name="Comma 8 9 4 2 3" xfId="37603" xr:uid="{00000000-0005-0000-0000-00000C3B0000}"/>
    <cellStyle name="Comma 8 9 4 3" xfId="20291" xr:uid="{00000000-0005-0000-0000-00000D3B0000}"/>
    <cellStyle name="Comma 8 9 4 3 2" xfId="46259" xr:uid="{00000000-0005-0000-0000-00000E3B0000}"/>
    <cellStyle name="Comma 8 9 4 4" xfId="15963" xr:uid="{00000000-0005-0000-0000-00000F3B0000}"/>
    <cellStyle name="Comma 8 9 4 4 2" xfId="41931" xr:uid="{00000000-0005-0000-0000-0000103B0000}"/>
    <cellStyle name="Comma 8 9 4 5" xfId="31111" xr:uid="{00000000-0005-0000-0000-0000113B0000}"/>
    <cellStyle name="Comma 8 9 4 6" xfId="57593" xr:uid="{00000000-0005-0000-0000-0000123B0000}"/>
    <cellStyle name="Comma 8 9 5" xfId="9471" xr:uid="{00000000-0005-0000-0000-0000133B0000}"/>
    <cellStyle name="Comma 8 9 5 2" xfId="24619" xr:uid="{00000000-0005-0000-0000-0000143B0000}"/>
    <cellStyle name="Comma 8 9 5 2 2" xfId="50587" xr:uid="{00000000-0005-0000-0000-0000153B0000}"/>
    <cellStyle name="Comma 8 9 5 3" xfId="35439" xr:uid="{00000000-0005-0000-0000-0000163B0000}"/>
    <cellStyle name="Comma 8 9 6" xfId="7307" xr:uid="{00000000-0005-0000-0000-0000173B0000}"/>
    <cellStyle name="Comma 8 9 6 2" xfId="22455" xr:uid="{00000000-0005-0000-0000-0000183B0000}"/>
    <cellStyle name="Comma 8 9 6 2 2" xfId="48423" xr:uid="{00000000-0005-0000-0000-0000193B0000}"/>
    <cellStyle name="Comma 8 9 6 3" xfId="33275" xr:uid="{00000000-0005-0000-0000-00001A3B0000}"/>
    <cellStyle name="Comma 8 9 7" xfId="18127" xr:uid="{00000000-0005-0000-0000-00001B3B0000}"/>
    <cellStyle name="Comma 8 9 7 2" xfId="44095" xr:uid="{00000000-0005-0000-0000-00001C3B0000}"/>
    <cellStyle name="Comma 8 9 8" xfId="13799" xr:uid="{00000000-0005-0000-0000-00001D3B0000}"/>
    <cellStyle name="Comma 8 9 8 2" xfId="39767" xr:uid="{00000000-0005-0000-0000-00001E3B0000}"/>
    <cellStyle name="Comma 8 9 9" xfId="2979" xr:uid="{00000000-0005-0000-0000-00001F3B0000}"/>
    <cellStyle name="Comma 9" xfId="234" xr:uid="{00000000-0005-0000-0000-0000203B0000}"/>
    <cellStyle name="Comma 9 10" xfId="235" xr:uid="{00000000-0005-0000-0000-0000213B0000}"/>
    <cellStyle name="Comma 9 10 10" xfId="28948" xr:uid="{00000000-0005-0000-0000-0000223B0000}"/>
    <cellStyle name="Comma 9 10 11" xfId="54910" xr:uid="{00000000-0005-0000-0000-0000233B0000}"/>
    <cellStyle name="Comma 9 10 12" xfId="55430" xr:uid="{00000000-0005-0000-0000-0000243B0000}"/>
    <cellStyle name="Comma 9 10 13" xfId="1055" xr:uid="{00000000-0005-0000-0000-0000253B0000}"/>
    <cellStyle name="Comma 9 10 2" xfId="1357" xr:uid="{00000000-0005-0000-0000-0000263B0000}"/>
    <cellStyle name="Comma 9 10 2 10" xfId="55971" xr:uid="{00000000-0005-0000-0000-0000273B0000}"/>
    <cellStyle name="Comma 9 10 2 2" xfId="2439" xr:uid="{00000000-0005-0000-0000-0000283B0000}"/>
    <cellStyle name="Comma 9 10 2 2 2" xfId="6767" xr:uid="{00000000-0005-0000-0000-0000293B0000}"/>
    <cellStyle name="Comma 9 10 2 2 2 2" xfId="13259" xr:uid="{00000000-0005-0000-0000-00002A3B0000}"/>
    <cellStyle name="Comma 9 10 2 2 2 2 2" xfId="28407" xr:uid="{00000000-0005-0000-0000-00002B3B0000}"/>
    <cellStyle name="Comma 9 10 2 2 2 2 2 2" xfId="54375" xr:uid="{00000000-0005-0000-0000-00002C3B0000}"/>
    <cellStyle name="Comma 9 10 2 2 2 2 3" xfId="39227" xr:uid="{00000000-0005-0000-0000-00002D3B0000}"/>
    <cellStyle name="Comma 9 10 2 2 2 3" xfId="21915" xr:uid="{00000000-0005-0000-0000-00002E3B0000}"/>
    <cellStyle name="Comma 9 10 2 2 2 3 2" xfId="47883" xr:uid="{00000000-0005-0000-0000-00002F3B0000}"/>
    <cellStyle name="Comma 9 10 2 2 2 4" xfId="17587" xr:uid="{00000000-0005-0000-0000-0000303B0000}"/>
    <cellStyle name="Comma 9 10 2 2 2 4 2" xfId="43555" xr:uid="{00000000-0005-0000-0000-0000313B0000}"/>
    <cellStyle name="Comma 9 10 2 2 2 5" xfId="32735" xr:uid="{00000000-0005-0000-0000-0000323B0000}"/>
    <cellStyle name="Comma 9 10 2 2 2 6" xfId="59217" xr:uid="{00000000-0005-0000-0000-0000333B0000}"/>
    <cellStyle name="Comma 9 10 2 2 3" xfId="11095" xr:uid="{00000000-0005-0000-0000-0000343B0000}"/>
    <cellStyle name="Comma 9 10 2 2 3 2" xfId="26243" xr:uid="{00000000-0005-0000-0000-0000353B0000}"/>
    <cellStyle name="Comma 9 10 2 2 3 2 2" xfId="52211" xr:uid="{00000000-0005-0000-0000-0000363B0000}"/>
    <cellStyle name="Comma 9 10 2 2 3 3" xfId="37063" xr:uid="{00000000-0005-0000-0000-0000373B0000}"/>
    <cellStyle name="Comma 9 10 2 2 4" xfId="8931" xr:uid="{00000000-0005-0000-0000-0000383B0000}"/>
    <cellStyle name="Comma 9 10 2 2 4 2" xfId="24079" xr:uid="{00000000-0005-0000-0000-0000393B0000}"/>
    <cellStyle name="Comma 9 10 2 2 4 2 2" xfId="50047" xr:uid="{00000000-0005-0000-0000-00003A3B0000}"/>
    <cellStyle name="Comma 9 10 2 2 4 3" xfId="34899" xr:uid="{00000000-0005-0000-0000-00003B3B0000}"/>
    <cellStyle name="Comma 9 10 2 2 5" xfId="19751" xr:uid="{00000000-0005-0000-0000-00003C3B0000}"/>
    <cellStyle name="Comma 9 10 2 2 5 2" xfId="45719" xr:uid="{00000000-0005-0000-0000-00003D3B0000}"/>
    <cellStyle name="Comma 9 10 2 2 6" xfId="15423" xr:uid="{00000000-0005-0000-0000-00003E3B0000}"/>
    <cellStyle name="Comma 9 10 2 2 6 2" xfId="41391" xr:uid="{00000000-0005-0000-0000-00003F3B0000}"/>
    <cellStyle name="Comma 9 10 2 2 7" xfId="4603" xr:uid="{00000000-0005-0000-0000-0000403B0000}"/>
    <cellStyle name="Comma 9 10 2 2 8" xfId="30571" xr:uid="{00000000-0005-0000-0000-0000413B0000}"/>
    <cellStyle name="Comma 9 10 2 2 9" xfId="57053" xr:uid="{00000000-0005-0000-0000-0000423B0000}"/>
    <cellStyle name="Comma 9 10 2 3" xfId="5685" xr:uid="{00000000-0005-0000-0000-0000433B0000}"/>
    <cellStyle name="Comma 9 10 2 3 2" xfId="12177" xr:uid="{00000000-0005-0000-0000-0000443B0000}"/>
    <cellStyle name="Comma 9 10 2 3 2 2" xfId="27325" xr:uid="{00000000-0005-0000-0000-0000453B0000}"/>
    <cellStyle name="Comma 9 10 2 3 2 2 2" xfId="53293" xr:uid="{00000000-0005-0000-0000-0000463B0000}"/>
    <cellStyle name="Comma 9 10 2 3 2 3" xfId="38145" xr:uid="{00000000-0005-0000-0000-0000473B0000}"/>
    <cellStyle name="Comma 9 10 2 3 3" xfId="20833" xr:uid="{00000000-0005-0000-0000-0000483B0000}"/>
    <cellStyle name="Comma 9 10 2 3 3 2" xfId="46801" xr:uid="{00000000-0005-0000-0000-0000493B0000}"/>
    <cellStyle name="Comma 9 10 2 3 4" xfId="16505" xr:uid="{00000000-0005-0000-0000-00004A3B0000}"/>
    <cellStyle name="Comma 9 10 2 3 4 2" xfId="42473" xr:uid="{00000000-0005-0000-0000-00004B3B0000}"/>
    <cellStyle name="Comma 9 10 2 3 5" xfId="31653" xr:uid="{00000000-0005-0000-0000-00004C3B0000}"/>
    <cellStyle name="Comma 9 10 2 3 6" xfId="58135" xr:uid="{00000000-0005-0000-0000-00004D3B0000}"/>
    <cellStyle name="Comma 9 10 2 4" xfId="10013" xr:uid="{00000000-0005-0000-0000-00004E3B0000}"/>
    <cellStyle name="Comma 9 10 2 4 2" xfId="25161" xr:uid="{00000000-0005-0000-0000-00004F3B0000}"/>
    <cellStyle name="Comma 9 10 2 4 2 2" xfId="51129" xr:uid="{00000000-0005-0000-0000-0000503B0000}"/>
    <cellStyle name="Comma 9 10 2 4 3" xfId="35981" xr:uid="{00000000-0005-0000-0000-0000513B0000}"/>
    <cellStyle name="Comma 9 10 2 5" xfId="7849" xr:uid="{00000000-0005-0000-0000-0000523B0000}"/>
    <cellStyle name="Comma 9 10 2 5 2" xfId="22997" xr:uid="{00000000-0005-0000-0000-0000533B0000}"/>
    <cellStyle name="Comma 9 10 2 5 2 2" xfId="48965" xr:uid="{00000000-0005-0000-0000-0000543B0000}"/>
    <cellStyle name="Comma 9 10 2 5 3" xfId="33817" xr:uid="{00000000-0005-0000-0000-0000553B0000}"/>
    <cellStyle name="Comma 9 10 2 6" xfId="18669" xr:uid="{00000000-0005-0000-0000-0000563B0000}"/>
    <cellStyle name="Comma 9 10 2 6 2" xfId="44637" xr:uid="{00000000-0005-0000-0000-0000573B0000}"/>
    <cellStyle name="Comma 9 10 2 7" xfId="14341" xr:uid="{00000000-0005-0000-0000-0000583B0000}"/>
    <cellStyle name="Comma 9 10 2 7 2" xfId="40309" xr:uid="{00000000-0005-0000-0000-0000593B0000}"/>
    <cellStyle name="Comma 9 10 2 8" xfId="3521" xr:uid="{00000000-0005-0000-0000-00005A3B0000}"/>
    <cellStyle name="Comma 9 10 2 9" xfId="29489" xr:uid="{00000000-0005-0000-0000-00005B3B0000}"/>
    <cellStyle name="Comma 9 10 3" xfId="1898" xr:uid="{00000000-0005-0000-0000-00005C3B0000}"/>
    <cellStyle name="Comma 9 10 3 2" xfId="6226" xr:uid="{00000000-0005-0000-0000-00005D3B0000}"/>
    <cellStyle name="Comma 9 10 3 2 2" xfId="12718" xr:uid="{00000000-0005-0000-0000-00005E3B0000}"/>
    <cellStyle name="Comma 9 10 3 2 2 2" xfId="27866" xr:uid="{00000000-0005-0000-0000-00005F3B0000}"/>
    <cellStyle name="Comma 9 10 3 2 2 2 2" xfId="53834" xr:uid="{00000000-0005-0000-0000-0000603B0000}"/>
    <cellStyle name="Comma 9 10 3 2 2 3" xfId="38686" xr:uid="{00000000-0005-0000-0000-0000613B0000}"/>
    <cellStyle name="Comma 9 10 3 2 3" xfId="21374" xr:uid="{00000000-0005-0000-0000-0000623B0000}"/>
    <cellStyle name="Comma 9 10 3 2 3 2" xfId="47342" xr:uid="{00000000-0005-0000-0000-0000633B0000}"/>
    <cellStyle name="Comma 9 10 3 2 4" xfId="17046" xr:uid="{00000000-0005-0000-0000-0000643B0000}"/>
    <cellStyle name="Comma 9 10 3 2 4 2" xfId="43014" xr:uid="{00000000-0005-0000-0000-0000653B0000}"/>
    <cellStyle name="Comma 9 10 3 2 5" xfId="32194" xr:uid="{00000000-0005-0000-0000-0000663B0000}"/>
    <cellStyle name="Comma 9 10 3 2 6" xfId="58676" xr:uid="{00000000-0005-0000-0000-0000673B0000}"/>
    <cellStyle name="Comma 9 10 3 3" xfId="10554" xr:uid="{00000000-0005-0000-0000-0000683B0000}"/>
    <cellStyle name="Comma 9 10 3 3 2" xfId="25702" xr:uid="{00000000-0005-0000-0000-0000693B0000}"/>
    <cellStyle name="Comma 9 10 3 3 2 2" xfId="51670" xr:uid="{00000000-0005-0000-0000-00006A3B0000}"/>
    <cellStyle name="Comma 9 10 3 3 3" xfId="36522" xr:uid="{00000000-0005-0000-0000-00006B3B0000}"/>
    <cellStyle name="Comma 9 10 3 4" xfId="8390" xr:uid="{00000000-0005-0000-0000-00006C3B0000}"/>
    <cellStyle name="Comma 9 10 3 4 2" xfId="23538" xr:uid="{00000000-0005-0000-0000-00006D3B0000}"/>
    <cellStyle name="Comma 9 10 3 4 2 2" xfId="49506" xr:uid="{00000000-0005-0000-0000-00006E3B0000}"/>
    <cellStyle name="Comma 9 10 3 4 3" xfId="34358" xr:uid="{00000000-0005-0000-0000-00006F3B0000}"/>
    <cellStyle name="Comma 9 10 3 5" xfId="19210" xr:uid="{00000000-0005-0000-0000-0000703B0000}"/>
    <cellStyle name="Comma 9 10 3 5 2" xfId="45178" xr:uid="{00000000-0005-0000-0000-0000713B0000}"/>
    <cellStyle name="Comma 9 10 3 6" xfId="14882" xr:uid="{00000000-0005-0000-0000-0000723B0000}"/>
    <cellStyle name="Comma 9 10 3 6 2" xfId="40850" xr:uid="{00000000-0005-0000-0000-0000733B0000}"/>
    <cellStyle name="Comma 9 10 3 7" xfId="4062" xr:uid="{00000000-0005-0000-0000-0000743B0000}"/>
    <cellStyle name="Comma 9 10 3 8" xfId="30030" xr:uid="{00000000-0005-0000-0000-0000753B0000}"/>
    <cellStyle name="Comma 9 10 3 9" xfId="56512" xr:uid="{00000000-0005-0000-0000-0000763B0000}"/>
    <cellStyle name="Comma 9 10 4" xfId="5144" xr:uid="{00000000-0005-0000-0000-0000773B0000}"/>
    <cellStyle name="Comma 9 10 4 2" xfId="11636" xr:uid="{00000000-0005-0000-0000-0000783B0000}"/>
    <cellStyle name="Comma 9 10 4 2 2" xfId="26784" xr:uid="{00000000-0005-0000-0000-0000793B0000}"/>
    <cellStyle name="Comma 9 10 4 2 2 2" xfId="52752" xr:uid="{00000000-0005-0000-0000-00007A3B0000}"/>
    <cellStyle name="Comma 9 10 4 2 3" xfId="37604" xr:uid="{00000000-0005-0000-0000-00007B3B0000}"/>
    <cellStyle name="Comma 9 10 4 3" xfId="20292" xr:uid="{00000000-0005-0000-0000-00007C3B0000}"/>
    <cellStyle name="Comma 9 10 4 3 2" xfId="46260" xr:uid="{00000000-0005-0000-0000-00007D3B0000}"/>
    <cellStyle name="Comma 9 10 4 4" xfId="15964" xr:uid="{00000000-0005-0000-0000-00007E3B0000}"/>
    <cellStyle name="Comma 9 10 4 4 2" xfId="41932" xr:uid="{00000000-0005-0000-0000-00007F3B0000}"/>
    <cellStyle name="Comma 9 10 4 5" xfId="31112" xr:uid="{00000000-0005-0000-0000-0000803B0000}"/>
    <cellStyle name="Comma 9 10 4 6" xfId="57594" xr:uid="{00000000-0005-0000-0000-0000813B0000}"/>
    <cellStyle name="Comma 9 10 5" xfId="9472" xr:uid="{00000000-0005-0000-0000-0000823B0000}"/>
    <cellStyle name="Comma 9 10 5 2" xfId="24620" xr:uid="{00000000-0005-0000-0000-0000833B0000}"/>
    <cellStyle name="Comma 9 10 5 2 2" xfId="50588" xr:uid="{00000000-0005-0000-0000-0000843B0000}"/>
    <cellStyle name="Comma 9 10 5 3" xfId="35440" xr:uid="{00000000-0005-0000-0000-0000853B0000}"/>
    <cellStyle name="Comma 9 10 6" xfId="7308" xr:uid="{00000000-0005-0000-0000-0000863B0000}"/>
    <cellStyle name="Comma 9 10 6 2" xfId="22456" xr:uid="{00000000-0005-0000-0000-0000873B0000}"/>
    <cellStyle name="Comma 9 10 6 2 2" xfId="48424" xr:uid="{00000000-0005-0000-0000-0000883B0000}"/>
    <cellStyle name="Comma 9 10 6 3" xfId="33276" xr:uid="{00000000-0005-0000-0000-0000893B0000}"/>
    <cellStyle name="Comma 9 10 7" xfId="18128" xr:uid="{00000000-0005-0000-0000-00008A3B0000}"/>
    <cellStyle name="Comma 9 10 7 2" xfId="44096" xr:uid="{00000000-0005-0000-0000-00008B3B0000}"/>
    <cellStyle name="Comma 9 10 8" xfId="13800" xr:uid="{00000000-0005-0000-0000-00008C3B0000}"/>
    <cellStyle name="Comma 9 10 8 2" xfId="39768" xr:uid="{00000000-0005-0000-0000-00008D3B0000}"/>
    <cellStyle name="Comma 9 10 9" xfId="2980" xr:uid="{00000000-0005-0000-0000-00008E3B0000}"/>
    <cellStyle name="Comma 9 11" xfId="236" xr:uid="{00000000-0005-0000-0000-00008F3B0000}"/>
    <cellStyle name="Comma 9 11 10" xfId="28949" xr:uid="{00000000-0005-0000-0000-0000903B0000}"/>
    <cellStyle name="Comma 9 11 11" xfId="54911" xr:uid="{00000000-0005-0000-0000-0000913B0000}"/>
    <cellStyle name="Comma 9 11 12" xfId="55431" xr:uid="{00000000-0005-0000-0000-0000923B0000}"/>
    <cellStyle name="Comma 9 11 13" xfId="1095" xr:uid="{00000000-0005-0000-0000-0000933B0000}"/>
    <cellStyle name="Comma 9 11 2" xfId="1358" xr:uid="{00000000-0005-0000-0000-0000943B0000}"/>
    <cellStyle name="Comma 9 11 2 10" xfId="55972" xr:uid="{00000000-0005-0000-0000-0000953B0000}"/>
    <cellStyle name="Comma 9 11 2 2" xfId="2440" xr:uid="{00000000-0005-0000-0000-0000963B0000}"/>
    <cellStyle name="Comma 9 11 2 2 2" xfId="6768" xr:uid="{00000000-0005-0000-0000-0000973B0000}"/>
    <cellStyle name="Comma 9 11 2 2 2 2" xfId="13260" xr:uid="{00000000-0005-0000-0000-0000983B0000}"/>
    <cellStyle name="Comma 9 11 2 2 2 2 2" xfId="28408" xr:uid="{00000000-0005-0000-0000-0000993B0000}"/>
    <cellStyle name="Comma 9 11 2 2 2 2 2 2" xfId="54376" xr:uid="{00000000-0005-0000-0000-00009A3B0000}"/>
    <cellStyle name="Comma 9 11 2 2 2 2 3" xfId="39228" xr:uid="{00000000-0005-0000-0000-00009B3B0000}"/>
    <cellStyle name="Comma 9 11 2 2 2 3" xfId="21916" xr:uid="{00000000-0005-0000-0000-00009C3B0000}"/>
    <cellStyle name="Comma 9 11 2 2 2 3 2" xfId="47884" xr:uid="{00000000-0005-0000-0000-00009D3B0000}"/>
    <cellStyle name="Comma 9 11 2 2 2 4" xfId="17588" xr:uid="{00000000-0005-0000-0000-00009E3B0000}"/>
    <cellStyle name="Comma 9 11 2 2 2 4 2" xfId="43556" xr:uid="{00000000-0005-0000-0000-00009F3B0000}"/>
    <cellStyle name="Comma 9 11 2 2 2 5" xfId="32736" xr:uid="{00000000-0005-0000-0000-0000A03B0000}"/>
    <cellStyle name="Comma 9 11 2 2 2 6" xfId="59218" xr:uid="{00000000-0005-0000-0000-0000A13B0000}"/>
    <cellStyle name="Comma 9 11 2 2 3" xfId="11096" xr:uid="{00000000-0005-0000-0000-0000A23B0000}"/>
    <cellStyle name="Comma 9 11 2 2 3 2" xfId="26244" xr:uid="{00000000-0005-0000-0000-0000A33B0000}"/>
    <cellStyle name="Comma 9 11 2 2 3 2 2" xfId="52212" xr:uid="{00000000-0005-0000-0000-0000A43B0000}"/>
    <cellStyle name="Comma 9 11 2 2 3 3" xfId="37064" xr:uid="{00000000-0005-0000-0000-0000A53B0000}"/>
    <cellStyle name="Comma 9 11 2 2 4" xfId="8932" xr:uid="{00000000-0005-0000-0000-0000A63B0000}"/>
    <cellStyle name="Comma 9 11 2 2 4 2" xfId="24080" xr:uid="{00000000-0005-0000-0000-0000A73B0000}"/>
    <cellStyle name="Comma 9 11 2 2 4 2 2" xfId="50048" xr:uid="{00000000-0005-0000-0000-0000A83B0000}"/>
    <cellStyle name="Comma 9 11 2 2 4 3" xfId="34900" xr:uid="{00000000-0005-0000-0000-0000A93B0000}"/>
    <cellStyle name="Comma 9 11 2 2 5" xfId="19752" xr:uid="{00000000-0005-0000-0000-0000AA3B0000}"/>
    <cellStyle name="Comma 9 11 2 2 5 2" xfId="45720" xr:uid="{00000000-0005-0000-0000-0000AB3B0000}"/>
    <cellStyle name="Comma 9 11 2 2 6" xfId="15424" xr:uid="{00000000-0005-0000-0000-0000AC3B0000}"/>
    <cellStyle name="Comma 9 11 2 2 6 2" xfId="41392" xr:uid="{00000000-0005-0000-0000-0000AD3B0000}"/>
    <cellStyle name="Comma 9 11 2 2 7" xfId="4604" xr:uid="{00000000-0005-0000-0000-0000AE3B0000}"/>
    <cellStyle name="Comma 9 11 2 2 8" xfId="30572" xr:uid="{00000000-0005-0000-0000-0000AF3B0000}"/>
    <cellStyle name="Comma 9 11 2 2 9" xfId="57054" xr:uid="{00000000-0005-0000-0000-0000B03B0000}"/>
    <cellStyle name="Comma 9 11 2 3" xfId="5686" xr:uid="{00000000-0005-0000-0000-0000B13B0000}"/>
    <cellStyle name="Comma 9 11 2 3 2" xfId="12178" xr:uid="{00000000-0005-0000-0000-0000B23B0000}"/>
    <cellStyle name="Comma 9 11 2 3 2 2" xfId="27326" xr:uid="{00000000-0005-0000-0000-0000B33B0000}"/>
    <cellStyle name="Comma 9 11 2 3 2 2 2" xfId="53294" xr:uid="{00000000-0005-0000-0000-0000B43B0000}"/>
    <cellStyle name="Comma 9 11 2 3 2 3" xfId="38146" xr:uid="{00000000-0005-0000-0000-0000B53B0000}"/>
    <cellStyle name="Comma 9 11 2 3 3" xfId="20834" xr:uid="{00000000-0005-0000-0000-0000B63B0000}"/>
    <cellStyle name="Comma 9 11 2 3 3 2" xfId="46802" xr:uid="{00000000-0005-0000-0000-0000B73B0000}"/>
    <cellStyle name="Comma 9 11 2 3 4" xfId="16506" xr:uid="{00000000-0005-0000-0000-0000B83B0000}"/>
    <cellStyle name="Comma 9 11 2 3 4 2" xfId="42474" xr:uid="{00000000-0005-0000-0000-0000B93B0000}"/>
    <cellStyle name="Comma 9 11 2 3 5" xfId="31654" xr:uid="{00000000-0005-0000-0000-0000BA3B0000}"/>
    <cellStyle name="Comma 9 11 2 3 6" xfId="58136" xr:uid="{00000000-0005-0000-0000-0000BB3B0000}"/>
    <cellStyle name="Comma 9 11 2 4" xfId="10014" xr:uid="{00000000-0005-0000-0000-0000BC3B0000}"/>
    <cellStyle name="Comma 9 11 2 4 2" xfId="25162" xr:uid="{00000000-0005-0000-0000-0000BD3B0000}"/>
    <cellStyle name="Comma 9 11 2 4 2 2" xfId="51130" xr:uid="{00000000-0005-0000-0000-0000BE3B0000}"/>
    <cellStyle name="Comma 9 11 2 4 3" xfId="35982" xr:uid="{00000000-0005-0000-0000-0000BF3B0000}"/>
    <cellStyle name="Comma 9 11 2 5" xfId="7850" xr:uid="{00000000-0005-0000-0000-0000C03B0000}"/>
    <cellStyle name="Comma 9 11 2 5 2" xfId="22998" xr:uid="{00000000-0005-0000-0000-0000C13B0000}"/>
    <cellStyle name="Comma 9 11 2 5 2 2" xfId="48966" xr:uid="{00000000-0005-0000-0000-0000C23B0000}"/>
    <cellStyle name="Comma 9 11 2 5 3" xfId="33818" xr:uid="{00000000-0005-0000-0000-0000C33B0000}"/>
    <cellStyle name="Comma 9 11 2 6" xfId="18670" xr:uid="{00000000-0005-0000-0000-0000C43B0000}"/>
    <cellStyle name="Comma 9 11 2 6 2" xfId="44638" xr:uid="{00000000-0005-0000-0000-0000C53B0000}"/>
    <cellStyle name="Comma 9 11 2 7" xfId="14342" xr:uid="{00000000-0005-0000-0000-0000C63B0000}"/>
    <cellStyle name="Comma 9 11 2 7 2" xfId="40310" xr:uid="{00000000-0005-0000-0000-0000C73B0000}"/>
    <cellStyle name="Comma 9 11 2 8" xfId="3522" xr:uid="{00000000-0005-0000-0000-0000C83B0000}"/>
    <cellStyle name="Comma 9 11 2 9" xfId="29490" xr:uid="{00000000-0005-0000-0000-0000C93B0000}"/>
    <cellStyle name="Comma 9 11 3" xfId="1899" xr:uid="{00000000-0005-0000-0000-0000CA3B0000}"/>
    <cellStyle name="Comma 9 11 3 2" xfId="6227" xr:uid="{00000000-0005-0000-0000-0000CB3B0000}"/>
    <cellStyle name="Comma 9 11 3 2 2" xfId="12719" xr:uid="{00000000-0005-0000-0000-0000CC3B0000}"/>
    <cellStyle name="Comma 9 11 3 2 2 2" xfId="27867" xr:uid="{00000000-0005-0000-0000-0000CD3B0000}"/>
    <cellStyle name="Comma 9 11 3 2 2 2 2" xfId="53835" xr:uid="{00000000-0005-0000-0000-0000CE3B0000}"/>
    <cellStyle name="Comma 9 11 3 2 2 3" xfId="38687" xr:uid="{00000000-0005-0000-0000-0000CF3B0000}"/>
    <cellStyle name="Comma 9 11 3 2 3" xfId="21375" xr:uid="{00000000-0005-0000-0000-0000D03B0000}"/>
    <cellStyle name="Comma 9 11 3 2 3 2" xfId="47343" xr:uid="{00000000-0005-0000-0000-0000D13B0000}"/>
    <cellStyle name="Comma 9 11 3 2 4" xfId="17047" xr:uid="{00000000-0005-0000-0000-0000D23B0000}"/>
    <cellStyle name="Comma 9 11 3 2 4 2" xfId="43015" xr:uid="{00000000-0005-0000-0000-0000D33B0000}"/>
    <cellStyle name="Comma 9 11 3 2 5" xfId="32195" xr:uid="{00000000-0005-0000-0000-0000D43B0000}"/>
    <cellStyle name="Comma 9 11 3 2 6" xfId="58677" xr:uid="{00000000-0005-0000-0000-0000D53B0000}"/>
    <cellStyle name="Comma 9 11 3 3" xfId="10555" xr:uid="{00000000-0005-0000-0000-0000D63B0000}"/>
    <cellStyle name="Comma 9 11 3 3 2" xfId="25703" xr:uid="{00000000-0005-0000-0000-0000D73B0000}"/>
    <cellStyle name="Comma 9 11 3 3 2 2" xfId="51671" xr:uid="{00000000-0005-0000-0000-0000D83B0000}"/>
    <cellStyle name="Comma 9 11 3 3 3" xfId="36523" xr:uid="{00000000-0005-0000-0000-0000D93B0000}"/>
    <cellStyle name="Comma 9 11 3 4" xfId="8391" xr:uid="{00000000-0005-0000-0000-0000DA3B0000}"/>
    <cellStyle name="Comma 9 11 3 4 2" xfId="23539" xr:uid="{00000000-0005-0000-0000-0000DB3B0000}"/>
    <cellStyle name="Comma 9 11 3 4 2 2" xfId="49507" xr:uid="{00000000-0005-0000-0000-0000DC3B0000}"/>
    <cellStyle name="Comma 9 11 3 4 3" xfId="34359" xr:uid="{00000000-0005-0000-0000-0000DD3B0000}"/>
    <cellStyle name="Comma 9 11 3 5" xfId="19211" xr:uid="{00000000-0005-0000-0000-0000DE3B0000}"/>
    <cellStyle name="Comma 9 11 3 5 2" xfId="45179" xr:uid="{00000000-0005-0000-0000-0000DF3B0000}"/>
    <cellStyle name="Comma 9 11 3 6" xfId="14883" xr:uid="{00000000-0005-0000-0000-0000E03B0000}"/>
    <cellStyle name="Comma 9 11 3 6 2" xfId="40851" xr:uid="{00000000-0005-0000-0000-0000E13B0000}"/>
    <cellStyle name="Comma 9 11 3 7" xfId="4063" xr:uid="{00000000-0005-0000-0000-0000E23B0000}"/>
    <cellStyle name="Comma 9 11 3 8" xfId="30031" xr:uid="{00000000-0005-0000-0000-0000E33B0000}"/>
    <cellStyle name="Comma 9 11 3 9" xfId="56513" xr:uid="{00000000-0005-0000-0000-0000E43B0000}"/>
    <cellStyle name="Comma 9 11 4" xfId="5145" xr:uid="{00000000-0005-0000-0000-0000E53B0000}"/>
    <cellStyle name="Comma 9 11 4 2" xfId="11637" xr:uid="{00000000-0005-0000-0000-0000E63B0000}"/>
    <cellStyle name="Comma 9 11 4 2 2" xfId="26785" xr:uid="{00000000-0005-0000-0000-0000E73B0000}"/>
    <cellStyle name="Comma 9 11 4 2 2 2" xfId="52753" xr:uid="{00000000-0005-0000-0000-0000E83B0000}"/>
    <cellStyle name="Comma 9 11 4 2 3" xfId="37605" xr:uid="{00000000-0005-0000-0000-0000E93B0000}"/>
    <cellStyle name="Comma 9 11 4 3" xfId="20293" xr:uid="{00000000-0005-0000-0000-0000EA3B0000}"/>
    <cellStyle name="Comma 9 11 4 3 2" xfId="46261" xr:uid="{00000000-0005-0000-0000-0000EB3B0000}"/>
    <cellStyle name="Comma 9 11 4 4" xfId="15965" xr:uid="{00000000-0005-0000-0000-0000EC3B0000}"/>
    <cellStyle name="Comma 9 11 4 4 2" xfId="41933" xr:uid="{00000000-0005-0000-0000-0000ED3B0000}"/>
    <cellStyle name="Comma 9 11 4 5" xfId="31113" xr:uid="{00000000-0005-0000-0000-0000EE3B0000}"/>
    <cellStyle name="Comma 9 11 4 6" xfId="57595" xr:uid="{00000000-0005-0000-0000-0000EF3B0000}"/>
    <cellStyle name="Comma 9 11 5" xfId="9473" xr:uid="{00000000-0005-0000-0000-0000F03B0000}"/>
    <cellStyle name="Comma 9 11 5 2" xfId="24621" xr:uid="{00000000-0005-0000-0000-0000F13B0000}"/>
    <cellStyle name="Comma 9 11 5 2 2" xfId="50589" xr:uid="{00000000-0005-0000-0000-0000F23B0000}"/>
    <cellStyle name="Comma 9 11 5 3" xfId="35441" xr:uid="{00000000-0005-0000-0000-0000F33B0000}"/>
    <cellStyle name="Comma 9 11 6" xfId="7309" xr:uid="{00000000-0005-0000-0000-0000F43B0000}"/>
    <cellStyle name="Comma 9 11 6 2" xfId="22457" xr:uid="{00000000-0005-0000-0000-0000F53B0000}"/>
    <cellStyle name="Comma 9 11 6 2 2" xfId="48425" xr:uid="{00000000-0005-0000-0000-0000F63B0000}"/>
    <cellStyle name="Comma 9 11 6 3" xfId="33277" xr:uid="{00000000-0005-0000-0000-0000F73B0000}"/>
    <cellStyle name="Comma 9 11 7" xfId="18129" xr:uid="{00000000-0005-0000-0000-0000F83B0000}"/>
    <cellStyle name="Comma 9 11 7 2" xfId="44097" xr:uid="{00000000-0005-0000-0000-0000F93B0000}"/>
    <cellStyle name="Comma 9 11 8" xfId="13801" xr:uid="{00000000-0005-0000-0000-0000FA3B0000}"/>
    <cellStyle name="Comma 9 11 8 2" xfId="39769" xr:uid="{00000000-0005-0000-0000-0000FB3B0000}"/>
    <cellStyle name="Comma 9 11 9" xfId="2981" xr:uid="{00000000-0005-0000-0000-0000FC3B0000}"/>
    <cellStyle name="Comma 9 12" xfId="237" xr:uid="{00000000-0005-0000-0000-0000FD3B0000}"/>
    <cellStyle name="Comma 9 12 10" xfId="28950" xr:uid="{00000000-0005-0000-0000-0000FE3B0000}"/>
    <cellStyle name="Comma 9 12 11" xfId="54912" xr:uid="{00000000-0005-0000-0000-0000FF3B0000}"/>
    <cellStyle name="Comma 9 12 12" xfId="55432" xr:uid="{00000000-0005-0000-0000-0000003C0000}"/>
    <cellStyle name="Comma 9 12 13" xfId="1135" xr:uid="{00000000-0005-0000-0000-0000013C0000}"/>
    <cellStyle name="Comma 9 12 2" xfId="1359" xr:uid="{00000000-0005-0000-0000-0000023C0000}"/>
    <cellStyle name="Comma 9 12 2 10" xfId="55973" xr:uid="{00000000-0005-0000-0000-0000033C0000}"/>
    <cellStyle name="Comma 9 12 2 2" xfId="2441" xr:uid="{00000000-0005-0000-0000-0000043C0000}"/>
    <cellStyle name="Comma 9 12 2 2 2" xfId="6769" xr:uid="{00000000-0005-0000-0000-0000053C0000}"/>
    <cellStyle name="Comma 9 12 2 2 2 2" xfId="13261" xr:uid="{00000000-0005-0000-0000-0000063C0000}"/>
    <cellStyle name="Comma 9 12 2 2 2 2 2" xfId="28409" xr:uid="{00000000-0005-0000-0000-0000073C0000}"/>
    <cellStyle name="Comma 9 12 2 2 2 2 2 2" xfId="54377" xr:uid="{00000000-0005-0000-0000-0000083C0000}"/>
    <cellStyle name="Comma 9 12 2 2 2 2 3" xfId="39229" xr:uid="{00000000-0005-0000-0000-0000093C0000}"/>
    <cellStyle name="Comma 9 12 2 2 2 3" xfId="21917" xr:uid="{00000000-0005-0000-0000-00000A3C0000}"/>
    <cellStyle name="Comma 9 12 2 2 2 3 2" xfId="47885" xr:uid="{00000000-0005-0000-0000-00000B3C0000}"/>
    <cellStyle name="Comma 9 12 2 2 2 4" xfId="17589" xr:uid="{00000000-0005-0000-0000-00000C3C0000}"/>
    <cellStyle name="Comma 9 12 2 2 2 4 2" xfId="43557" xr:uid="{00000000-0005-0000-0000-00000D3C0000}"/>
    <cellStyle name="Comma 9 12 2 2 2 5" xfId="32737" xr:uid="{00000000-0005-0000-0000-00000E3C0000}"/>
    <cellStyle name="Comma 9 12 2 2 2 6" xfId="59219" xr:uid="{00000000-0005-0000-0000-00000F3C0000}"/>
    <cellStyle name="Comma 9 12 2 2 3" xfId="11097" xr:uid="{00000000-0005-0000-0000-0000103C0000}"/>
    <cellStyle name="Comma 9 12 2 2 3 2" xfId="26245" xr:uid="{00000000-0005-0000-0000-0000113C0000}"/>
    <cellStyle name="Comma 9 12 2 2 3 2 2" xfId="52213" xr:uid="{00000000-0005-0000-0000-0000123C0000}"/>
    <cellStyle name="Comma 9 12 2 2 3 3" xfId="37065" xr:uid="{00000000-0005-0000-0000-0000133C0000}"/>
    <cellStyle name="Comma 9 12 2 2 4" xfId="8933" xr:uid="{00000000-0005-0000-0000-0000143C0000}"/>
    <cellStyle name="Comma 9 12 2 2 4 2" xfId="24081" xr:uid="{00000000-0005-0000-0000-0000153C0000}"/>
    <cellStyle name="Comma 9 12 2 2 4 2 2" xfId="50049" xr:uid="{00000000-0005-0000-0000-0000163C0000}"/>
    <cellStyle name="Comma 9 12 2 2 4 3" xfId="34901" xr:uid="{00000000-0005-0000-0000-0000173C0000}"/>
    <cellStyle name="Comma 9 12 2 2 5" xfId="19753" xr:uid="{00000000-0005-0000-0000-0000183C0000}"/>
    <cellStyle name="Comma 9 12 2 2 5 2" xfId="45721" xr:uid="{00000000-0005-0000-0000-0000193C0000}"/>
    <cellStyle name="Comma 9 12 2 2 6" xfId="15425" xr:uid="{00000000-0005-0000-0000-00001A3C0000}"/>
    <cellStyle name="Comma 9 12 2 2 6 2" xfId="41393" xr:uid="{00000000-0005-0000-0000-00001B3C0000}"/>
    <cellStyle name="Comma 9 12 2 2 7" xfId="4605" xr:uid="{00000000-0005-0000-0000-00001C3C0000}"/>
    <cellStyle name="Comma 9 12 2 2 8" xfId="30573" xr:uid="{00000000-0005-0000-0000-00001D3C0000}"/>
    <cellStyle name="Comma 9 12 2 2 9" xfId="57055" xr:uid="{00000000-0005-0000-0000-00001E3C0000}"/>
    <cellStyle name="Comma 9 12 2 3" xfId="5687" xr:uid="{00000000-0005-0000-0000-00001F3C0000}"/>
    <cellStyle name="Comma 9 12 2 3 2" xfId="12179" xr:uid="{00000000-0005-0000-0000-0000203C0000}"/>
    <cellStyle name="Comma 9 12 2 3 2 2" xfId="27327" xr:uid="{00000000-0005-0000-0000-0000213C0000}"/>
    <cellStyle name="Comma 9 12 2 3 2 2 2" xfId="53295" xr:uid="{00000000-0005-0000-0000-0000223C0000}"/>
    <cellStyle name="Comma 9 12 2 3 2 3" xfId="38147" xr:uid="{00000000-0005-0000-0000-0000233C0000}"/>
    <cellStyle name="Comma 9 12 2 3 3" xfId="20835" xr:uid="{00000000-0005-0000-0000-0000243C0000}"/>
    <cellStyle name="Comma 9 12 2 3 3 2" xfId="46803" xr:uid="{00000000-0005-0000-0000-0000253C0000}"/>
    <cellStyle name="Comma 9 12 2 3 4" xfId="16507" xr:uid="{00000000-0005-0000-0000-0000263C0000}"/>
    <cellStyle name="Comma 9 12 2 3 4 2" xfId="42475" xr:uid="{00000000-0005-0000-0000-0000273C0000}"/>
    <cellStyle name="Comma 9 12 2 3 5" xfId="31655" xr:uid="{00000000-0005-0000-0000-0000283C0000}"/>
    <cellStyle name="Comma 9 12 2 3 6" xfId="58137" xr:uid="{00000000-0005-0000-0000-0000293C0000}"/>
    <cellStyle name="Comma 9 12 2 4" xfId="10015" xr:uid="{00000000-0005-0000-0000-00002A3C0000}"/>
    <cellStyle name="Comma 9 12 2 4 2" xfId="25163" xr:uid="{00000000-0005-0000-0000-00002B3C0000}"/>
    <cellStyle name="Comma 9 12 2 4 2 2" xfId="51131" xr:uid="{00000000-0005-0000-0000-00002C3C0000}"/>
    <cellStyle name="Comma 9 12 2 4 3" xfId="35983" xr:uid="{00000000-0005-0000-0000-00002D3C0000}"/>
    <cellStyle name="Comma 9 12 2 5" xfId="7851" xr:uid="{00000000-0005-0000-0000-00002E3C0000}"/>
    <cellStyle name="Comma 9 12 2 5 2" xfId="22999" xr:uid="{00000000-0005-0000-0000-00002F3C0000}"/>
    <cellStyle name="Comma 9 12 2 5 2 2" xfId="48967" xr:uid="{00000000-0005-0000-0000-0000303C0000}"/>
    <cellStyle name="Comma 9 12 2 5 3" xfId="33819" xr:uid="{00000000-0005-0000-0000-0000313C0000}"/>
    <cellStyle name="Comma 9 12 2 6" xfId="18671" xr:uid="{00000000-0005-0000-0000-0000323C0000}"/>
    <cellStyle name="Comma 9 12 2 6 2" xfId="44639" xr:uid="{00000000-0005-0000-0000-0000333C0000}"/>
    <cellStyle name="Comma 9 12 2 7" xfId="14343" xr:uid="{00000000-0005-0000-0000-0000343C0000}"/>
    <cellStyle name="Comma 9 12 2 7 2" xfId="40311" xr:uid="{00000000-0005-0000-0000-0000353C0000}"/>
    <cellStyle name="Comma 9 12 2 8" xfId="3523" xr:uid="{00000000-0005-0000-0000-0000363C0000}"/>
    <cellStyle name="Comma 9 12 2 9" xfId="29491" xr:uid="{00000000-0005-0000-0000-0000373C0000}"/>
    <cellStyle name="Comma 9 12 3" xfId="1900" xr:uid="{00000000-0005-0000-0000-0000383C0000}"/>
    <cellStyle name="Comma 9 12 3 2" xfId="6228" xr:uid="{00000000-0005-0000-0000-0000393C0000}"/>
    <cellStyle name="Comma 9 12 3 2 2" xfId="12720" xr:uid="{00000000-0005-0000-0000-00003A3C0000}"/>
    <cellStyle name="Comma 9 12 3 2 2 2" xfId="27868" xr:uid="{00000000-0005-0000-0000-00003B3C0000}"/>
    <cellStyle name="Comma 9 12 3 2 2 2 2" xfId="53836" xr:uid="{00000000-0005-0000-0000-00003C3C0000}"/>
    <cellStyle name="Comma 9 12 3 2 2 3" xfId="38688" xr:uid="{00000000-0005-0000-0000-00003D3C0000}"/>
    <cellStyle name="Comma 9 12 3 2 3" xfId="21376" xr:uid="{00000000-0005-0000-0000-00003E3C0000}"/>
    <cellStyle name="Comma 9 12 3 2 3 2" xfId="47344" xr:uid="{00000000-0005-0000-0000-00003F3C0000}"/>
    <cellStyle name="Comma 9 12 3 2 4" xfId="17048" xr:uid="{00000000-0005-0000-0000-0000403C0000}"/>
    <cellStyle name="Comma 9 12 3 2 4 2" xfId="43016" xr:uid="{00000000-0005-0000-0000-0000413C0000}"/>
    <cellStyle name="Comma 9 12 3 2 5" xfId="32196" xr:uid="{00000000-0005-0000-0000-0000423C0000}"/>
    <cellStyle name="Comma 9 12 3 2 6" xfId="58678" xr:uid="{00000000-0005-0000-0000-0000433C0000}"/>
    <cellStyle name="Comma 9 12 3 3" xfId="10556" xr:uid="{00000000-0005-0000-0000-0000443C0000}"/>
    <cellStyle name="Comma 9 12 3 3 2" xfId="25704" xr:uid="{00000000-0005-0000-0000-0000453C0000}"/>
    <cellStyle name="Comma 9 12 3 3 2 2" xfId="51672" xr:uid="{00000000-0005-0000-0000-0000463C0000}"/>
    <cellStyle name="Comma 9 12 3 3 3" xfId="36524" xr:uid="{00000000-0005-0000-0000-0000473C0000}"/>
    <cellStyle name="Comma 9 12 3 4" xfId="8392" xr:uid="{00000000-0005-0000-0000-0000483C0000}"/>
    <cellStyle name="Comma 9 12 3 4 2" xfId="23540" xr:uid="{00000000-0005-0000-0000-0000493C0000}"/>
    <cellStyle name="Comma 9 12 3 4 2 2" xfId="49508" xr:uid="{00000000-0005-0000-0000-00004A3C0000}"/>
    <cellStyle name="Comma 9 12 3 4 3" xfId="34360" xr:uid="{00000000-0005-0000-0000-00004B3C0000}"/>
    <cellStyle name="Comma 9 12 3 5" xfId="19212" xr:uid="{00000000-0005-0000-0000-00004C3C0000}"/>
    <cellStyle name="Comma 9 12 3 5 2" xfId="45180" xr:uid="{00000000-0005-0000-0000-00004D3C0000}"/>
    <cellStyle name="Comma 9 12 3 6" xfId="14884" xr:uid="{00000000-0005-0000-0000-00004E3C0000}"/>
    <cellStyle name="Comma 9 12 3 6 2" xfId="40852" xr:uid="{00000000-0005-0000-0000-00004F3C0000}"/>
    <cellStyle name="Comma 9 12 3 7" xfId="4064" xr:uid="{00000000-0005-0000-0000-0000503C0000}"/>
    <cellStyle name="Comma 9 12 3 8" xfId="30032" xr:uid="{00000000-0005-0000-0000-0000513C0000}"/>
    <cellStyle name="Comma 9 12 3 9" xfId="56514" xr:uid="{00000000-0005-0000-0000-0000523C0000}"/>
    <cellStyle name="Comma 9 12 4" xfId="5146" xr:uid="{00000000-0005-0000-0000-0000533C0000}"/>
    <cellStyle name="Comma 9 12 4 2" xfId="11638" xr:uid="{00000000-0005-0000-0000-0000543C0000}"/>
    <cellStyle name="Comma 9 12 4 2 2" xfId="26786" xr:uid="{00000000-0005-0000-0000-0000553C0000}"/>
    <cellStyle name="Comma 9 12 4 2 2 2" xfId="52754" xr:uid="{00000000-0005-0000-0000-0000563C0000}"/>
    <cellStyle name="Comma 9 12 4 2 3" xfId="37606" xr:uid="{00000000-0005-0000-0000-0000573C0000}"/>
    <cellStyle name="Comma 9 12 4 3" xfId="20294" xr:uid="{00000000-0005-0000-0000-0000583C0000}"/>
    <cellStyle name="Comma 9 12 4 3 2" xfId="46262" xr:uid="{00000000-0005-0000-0000-0000593C0000}"/>
    <cellStyle name="Comma 9 12 4 4" xfId="15966" xr:uid="{00000000-0005-0000-0000-00005A3C0000}"/>
    <cellStyle name="Comma 9 12 4 4 2" xfId="41934" xr:uid="{00000000-0005-0000-0000-00005B3C0000}"/>
    <cellStyle name="Comma 9 12 4 5" xfId="31114" xr:uid="{00000000-0005-0000-0000-00005C3C0000}"/>
    <cellStyle name="Comma 9 12 4 6" xfId="57596" xr:uid="{00000000-0005-0000-0000-00005D3C0000}"/>
    <cellStyle name="Comma 9 12 5" xfId="9474" xr:uid="{00000000-0005-0000-0000-00005E3C0000}"/>
    <cellStyle name="Comma 9 12 5 2" xfId="24622" xr:uid="{00000000-0005-0000-0000-00005F3C0000}"/>
    <cellStyle name="Comma 9 12 5 2 2" xfId="50590" xr:uid="{00000000-0005-0000-0000-0000603C0000}"/>
    <cellStyle name="Comma 9 12 5 3" xfId="35442" xr:uid="{00000000-0005-0000-0000-0000613C0000}"/>
    <cellStyle name="Comma 9 12 6" xfId="7310" xr:uid="{00000000-0005-0000-0000-0000623C0000}"/>
    <cellStyle name="Comma 9 12 6 2" xfId="22458" xr:uid="{00000000-0005-0000-0000-0000633C0000}"/>
    <cellStyle name="Comma 9 12 6 2 2" xfId="48426" xr:uid="{00000000-0005-0000-0000-0000643C0000}"/>
    <cellStyle name="Comma 9 12 6 3" xfId="33278" xr:uid="{00000000-0005-0000-0000-0000653C0000}"/>
    <cellStyle name="Comma 9 12 7" xfId="18130" xr:uid="{00000000-0005-0000-0000-0000663C0000}"/>
    <cellStyle name="Comma 9 12 7 2" xfId="44098" xr:uid="{00000000-0005-0000-0000-0000673C0000}"/>
    <cellStyle name="Comma 9 12 8" xfId="13802" xr:uid="{00000000-0005-0000-0000-0000683C0000}"/>
    <cellStyle name="Comma 9 12 8 2" xfId="39770" xr:uid="{00000000-0005-0000-0000-0000693C0000}"/>
    <cellStyle name="Comma 9 12 9" xfId="2982" xr:uid="{00000000-0005-0000-0000-00006A3C0000}"/>
    <cellStyle name="Comma 9 13" xfId="238" xr:uid="{00000000-0005-0000-0000-00006B3C0000}"/>
    <cellStyle name="Comma 9 13 10" xfId="28951" xr:uid="{00000000-0005-0000-0000-00006C3C0000}"/>
    <cellStyle name="Comma 9 13 11" xfId="54913" xr:uid="{00000000-0005-0000-0000-00006D3C0000}"/>
    <cellStyle name="Comma 9 13 12" xfId="55433" xr:uid="{00000000-0005-0000-0000-00006E3C0000}"/>
    <cellStyle name="Comma 9 13 13" xfId="1175" xr:uid="{00000000-0005-0000-0000-00006F3C0000}"/>
    <cellStyle name="Comma 9 13 2" xfId="1360" xr:uid="{00000000-0005-0000-0000-0000703C0000}"/>
    <cellStyle name="Comma 9 13 2 10" xfId="55974" xr:uid="{00000000-0005-0000-0000-0000713C0000}"/>
    <cellStyle name="Comma 9 13 2 2" xfId="2442" xr:uid="{00000000-0005-0000-0000-0000723C0000}"/>
    <cellStyle name="Comma 9 13 2 2 2" xfId="6770" xr:uid="{00000000-0005-0000-0000-0000733C0000}"/>
    <cellStyle name="Comma 9 13 2 2 2 2" xfId="13262" xr:uid="{00000000-0005-0000-0000-0000743C0000}"/>
    <cellStyle name="Comma 9 13 2 2 2 2 2" xfId="28410" xr:uid="{00000000-0005-0000-0000-0000753C0000}"/>
    <cellStyle name="Comma 9 13 2 2 2 2 2 2" xfId="54378" xr:uid="{00000000-0005-0000-0000-0000763C0000}"/>
    <cellStyle name="Comma 9 13 2 2 2 2 3" xfId="39230" xr:uid="{00000000-0005-0000-0000-0000773C0000}"/>
    <cellStyle name="Comma 9 13 2 2 2 3" xfId="21918" xr:uid="{00000000-0005-0000-0000-0000783C0000}"/>
    <cellStyle name="Comma 9 13 2 2 2 3 2" xfId="47886" xr:uid="{00000000-0005-0000-0000-0000793C0000}"/>
    <cellStyle name="Comma 9 13 2 2 2 4" xfId="17590" xr:uid="{00000000-0005-0000-0000-00007A3C0000}"/>
    <cellStyle name="Comma 9 13 2 2 2 4 2" xfId="43558" xr:uid="{00000000-0005-0000-0000-00007B3C0000}"/>
    <cellStyle name="Comma 9 13 2 2 2 5" xfId="32738" xr:uid="{00000000-0005-0000-0000-00007C3C0000}"/>
    <cellStyle name="Comma 9 13 2 2 2 6" xfId="59220" xr:uid="{00000000-0005-0000-0000-00007D3C0000}"/>
    <cellStyle name="Comma 9 13 2 2 3" xfId="11098" xr:uid="{00000000-0005-0000-0000-00007E3C0000}"/>
    <cellStyle name="Comma 9 13 2 2 3 2" xfId="26246" xr:uid="{00000000-0005-0000-0000-00007F3C0000}"/>
    <cellStyle name="Comma 9 13 2 2 3 2 2" xfId="52214" xr:uid="{00000000-0005-0000-0000-0000803C0000}"/>
    <cellStyle name="Comma 9 13 2 2 3 3" xfId="37066" xr:uid="{00000000-0005-0000-0000-0000813C0000}"/>
    <cellStyle name="Comma 9 13 2 2 4" xfId="8934" xr:uid="{00000000-0005-0000-0000-0000823C0000}"/>
    <cellStyle name="Comma 9 13 2 2 4 2" xfId="24082" xr:uid="{00000000-0005-0000-0000-0000833C0000}"/>
    <cellStyle name="Comma 9 13 2 2 4 2 2" xfId="50050" xr:uid="{00000000-0005-0000-0000-0000843C0000}"/>
    <cellStyle name="Comma 9 13 2 2 4 3" xfId="34902" xr:uid="{00000000-0005-0000-0000-0000853C0000}"/>
    <cellStyle name="Comma 9 13 2 2 5" xfId="19754" xr:uid="{00000000-0005-0000-0000-0000863C0000}"/>
    <cellStyle name="Comma 9 13 2 2 5 2" xfId="45722" xr:uid="{00000000-0005-0000-0000-0000873C0000}"/>
    <cellStyle name="Comma 9 13 2 2 6" xfId="15426" xr:uid="{00000000-0005-0000-0000-0000883C0000}"/>
    <cellStyle name="Comma 9 13 2 2 6 2" xfId="41394" xr:uid="{00000000-0005-0000-0000-0000893C0000}"/>
    <cellStyle name="Comma 9 13 2 2 7" xfId="4606" xr:uid="{00000000-0005-0000-0000-00008A3C0000}"/>
    <cellStyle name="Comma 9 13 2 2 8" xfId="30574" xr:uid="{00000000-0005-0000-0000-00008B3C0000}"/>
    <cellStyle name="Comma 9 13 2 2 9" xfId="57056" xr:uid="{00000000-0005-0000-0000-00008C3C0000}"/>
    <cellStyle name="Comma 9 13 2 3" xfId="5688" xr:uid="{00000000-0005-0000-0000-00008D3C0000}"/>
    <cellStyle name="Comma 9 13 2 3 2" xfId="12180" xr:uid="{00000000-0005-0000-0000-00008E3C0000}"/>
    <cellStyle name="Comma 9 13 2 3 2 2" xfId="27328" xr:uid="{00000000-0005-0000-0000-00008F3C0000}"/>
    <cellStyle name="Comma 9 13 2 3 2 2 2" xfId="53296" xr:uid="{00000000-0005-0000-0000-0000903C0000}"/>
    <cellStyle name="Comma 9 13 2 3 2 3" xfId="38148" xr:uid="{00000000-0005-0000-0000-0000913C0000}"/>
    <cellStyle name="Comma 9 13 2 3 3" xfId="20836" xr:uid="{00000000-0005-0000-0000-0000923C0000}"/>
    <cellStyle name="Comma 9 13 2 3 3 2" xfId="46804" xr:uid="{00000000-0005-0000-0000-0000933C0000}"/>
    <cellStyle name="Comma 9 13 2 3 4" xfId="16508" xr:uid="{00000000-0005-0000-0000-0000943C0000}"/>
    <cellStyle name="Comma 9 13 2 3 4 2" xfId="42476" xr:uid="{00000000-0005-0000-0000-0000953C0000}"/>
    <cellStyle name="Comma 9 13 2 3 5" xfId="31656" xr:uid="{00000000-0005-0000-0000-0000963C0000}"/>
    <cellStyle name="Comma 9 13 2 3 6" xfId="58138" xr:uid="{00000000-0005-0000-0000-0000973C0000}"/>
    <cellStyle name="Comma 9 13 2 4" xfId="10016" xr:uid="{00000000-0005-0000-0000-0000983C0000}"/>
    <cellStyle name="Comma 9 13 2 4 2" xfId="25164" xr:uid="{00000000-0005-0000-0000-0000993C0000}"/>
    <cellStyle name="Comma 9 13 2 4 2 2" xfId="51132" xr:uid="{00000000-0005-0000-0000-00009A3C0000}"/>
    <cellStyle name="Comma 9 13 2 4 3" xfId="35984" xr:uid="{00000000-0005-0000-0000-00009B3C0000}"/>
    <cellStyle name="Comma 9 13 2 5" xfId="7852" xr:uid="{00000000-0005-0000-0000-00009C3C0000}"/>
    <cellStyle name="Comma 9 13 2 5 2" xfId="23000" xr:uid="{00000000-0005-0000-0000-00009D3C0000}"/>
    <cellStyle name="Comma 9 13 2 5 2 2" xfId="48968" xr:uid="{00000000-0005-0000-0000-00009E3C0000}"/>
    <cellStyle name="Comma 9 13 2 5 3" xfId="33820" xr:uid="{00000000-0005-0000-0000-00009F3C0000}"/>
    <cellStyle name="Comma 9 13 2 6" xfId="18672" xr:uid="{00000000-0005-0000-0000-0000A03C0000}"/>
    <cellStyle name="Comma 9 13 2 6 2" xfId="44640" xr:uid="{00000000-0005-0000-0000-0000A13C0000}"/>
    <cellStyle name="Comma 9 13 2 7" xfId="14344" xr:uid="{00000000-0005-0000-0000-0000A23C0000}"/>
    <cellStyle name="Comma 9 13 2 7 2" xfId="40312" xr:uid="{00000000-0005-0000-0000-0000A33C0000}"/>
    <cellStyle name="Comma 9 13 2 8" xfId="3524" xr:uid="{00000000-0005-0000-0000-0000A43C0000}"/>
    <cellStyle name="Comma 9 13 2 9" xfId="29492" xr:uid="{00000000-0005-0000-0000-0000A53C0000}"/>
    <cellStyle name="Comma 9 13 3" xfId="1901" xr:uid="{00000000-0005-0000-0000-0000A63C0000}"/>
    <cellStyle name="Comma 9 13 3 2" xfId="6229" xr:uid="{00000000-0005-0000-0000-0000A73C0000}"/>
    <cellStyle name="Comma 9 13 3 2 2" xfId="12721" xr:uid="{00000000-0005-0000-0000-0000A83C0000}"/>
    <cellStyle name="Comma 9 13 3 2 2 2" xfId="27869" xr:uid="{00000000-0005-0000-0000-0000A93C0000}"/>
    <cellStyle name="Comma 9 13 3 2 2 2 2" xfId="53837" xr:uid="{00000000-0005-0000-0000-0000AA3C0000}"/>
    <cellStyle name="Comma 9 13 3 2 2 3" xfId="38689" xr:uid="{00000000-0005-0000-0000-0000AB3C0000}"/>
    <cellStyle name="Comma 9 13 3 2 3" xfId="21377" xr:uid="{00000000-0005-0000-0000-0000AC3C0000}"/>
    <cellStyle name="Comma 9 13 3 2 3 2" xfId="47345" xr:uid="{00000000-0005-0000-0000-0000AD3C0000}"/>
    <cellStyle name="Comma 9 13 3 2 4" xfId="17049" xr:uid="{00000000-0005-0000-0000-0000AE3C0000}"/>
    <cellStyle name="Comma 9 13 3 2 4 2" xfId="43017" xr:uid="{00000000-0005-0000-0000-0000AF3C0000}"/>
    <cellStyle name="Comma 9 13 3 2 5" xfId="32197" xr:uid="{00000000-0005-0000-0000-0000B03C0000}"/>
    <cellStyle name="Comma 9 13 3 2 6" xfId="58679" xr:uid="{00000000-0005-0000-0000-0000B13C0000}"/>
    <cellStyle name="Comma 9 13 3 3" xfId="10557" xr:uid="{00000000-0005-0000-0000-0000B23C0000}"/>
    <cellStyle name="Comma 9 13 3 3 2" xfId="25705" xr:uid="{00000000-0005-0000-0000-0000B33C0000}"/>
    <cellStyle name="Comma 9 13 3 3 2 2" xfId="51673" xr:uid="{00000000-0005-0000-0000-0000B43C0000}"/>
    <cellStyle name="Comma 9 13 3 3 3" xfId="36525" xr:uid="{00000000-0005-0000-0000-0000B53C0000}"/>
    <cellStyle name="Comma 9 13 3 4" xfId="8393" xr:uid="{00000000-0005-0000-0000-0000B63C0000}"/>
    <cellStyle name="Comma 9 13 3 4 2" xfId="23541" xr:uid="{00000000-0005-0000-0000-0000B73C0000}"/>
    <cellStyle name="Comma 9 13 3 4 2 2" xfId="49509" xr:uid="{00000000-0005-0000-0000-0000B83C0000}"/>
    <cellStyle name="Comma 9 13 3 4 3" xfId="34361" xr:uid="{00000000-0005-0000-0000-0000B93C0000}"/>
    <cellStyle name="Comma 9 13 3 5" xfId="19213" xr:uid="{00000000-0005-0000-0000-0000BA3C0000}"/>
    <cellStyle name="Comma 9 13 3 5 2" xfId="45181" xr:uid="{00000000-0005-0000-0000-0000BB3C0000}"/>
    <cellStyle name="Comma 9 13 3 6" xfId="14885" xr:uid="{00000000-0005-0000-0000-0000BC3C0000}"/>
    <cellStyle name="Comma 9 13 3 6 2" xfId="40853" xr:uid="{00000000-0005-0000-0000-0000BD3C0000}"/>
    <cellStyle name="Comma 9 13 3 7" xfId="4065" xr:uid="{00000000-0005-0000-0000-0000BE3C0000}"/>
    <cellStyle name="Comma 9 13 3 8" xfId="30033" xr:uid="{00000000-0005-0000-0000-0000BF3C0000}"/>
    <cellStyle name="Comma 9 13 3 9" xfId="56515" xr:uid="{00000000-0005-0000-0000-0000C03C0000}"/>
    <cellStyle name="Comma 9 13 4" xfId="5147" xr:uid="{00000000-0005-0000-0000-0000C13C0000}"/>
    <cellStyle name="Comma 9 13 4 2" xfId="11639" xr:uid="{00000000-0005-0000-0000-0000C23C0000}"/>
    <cellStyle name="Comma 9 13 4 2 2" xfId="26787" xr:uid="{00000000-0005-0000-0000-0000C33C0000}"/>
    <cellStyle name="Comma 9 13 4 2 2 2" xfId="52755" xr:uid="{00000000-0005-0000-0000-0000C43C0000}"/>
    <cellStyle name="Comma 9 13 4 2 3" xfId="37607" xr:uid="{00000000-0005-0000-0000-0000C53C0000}"/>
    <cellStyle name="Comma 9 13 4 3" xfId="20295" xr:uid="{00000000-0005-0000-0000-0000C63C0000}"/>
    <cellStyle name="Comma 9 13 4 3 2" xfId="46263" xr:uid="{00000000-0005-0000-0000-0000C73C0000}"/>
    <cellStyle name="Comma 9 13 4 4" xfId="15967" xr:uid="{00000000-0005-0000-0000-0000C83C0000}"/>
    <cellStyle name="Comma 9 13 4 4 2" xfId="41935" xr:uid="{00000000-0005-0000-0000-0000C93C0000}"/>
    <cellStyle name="Comma 9 13 4 5" xfId="31115" xr:uid="{00000000-0005-0000-0000-0000CA3C0000}"/>
    <cellStyle name="Comma 9 13 4 6" xfId="57597" xr:uid="{00000000-0005-0000-0000-0000CB3C0000}"/>
    <cellStyle name="Comma 9 13 5" xfId="9475" xr:uid="{00000000-0005-0000-0000-0000CC3C0000}"/>
    <cellStyle name="Comma 9 13 5 2" xfId="24623" xr:uid="{00000000-0005-0000-0000-0000CD3C0000}"/>
    <cellStyle name="Comma 9 13 5 2 2" xfId="50591" xr:uid="{00000000-0005-0000-0000-0000CE3C0000}"/>
    <cellStyle name="Comma 9 13 5 3" xfId="35443" xr:uid="{00000000-0005-0000-0000-0000CF3C0000}"/>
    <cellStyle name="Comma 9 13 6" xfId="7311" xr:uid="{00000000-0005-0000-0000-0000D03C0000}"/>
    <cellStyle name="Comma 9 13 6 2" xfId="22459" xr:uid="{00000000-0005-0000-0000-0000D13C0000}"/>
    <cellStyle name="Comma 9 13 6 2 2" xfId="48427" xr:uid="{00000000-0005-0000-0000-0000D23C0000}"/>
    <cellStyle name="Comma 9 13 6 3" xfId="33279" xr:uid="{00000000-0005-0000-0000-0000D33C0000}"/>
    <cellStyle name="Comma 9 13 7" xfId="18131" xr:uid="{00000000-0005-0000-0000-0000D43C0000}"/>
    <cellStyle name="Comma 9 13 7 2" xfId="44099" xr:uid="{00000000-0005-0000-0000-0000D53C0000}"/>
    <cellStyle name="Comma 9 13 8" xfId="13803" xr:uid="{00000000-0005-0000-0000-0000D63C0000}"/>
    <cellStyle name="Comma 9 13 8 2" xfId="39771" xr:uid="{00000000-0005-0000-0000-0000D73C0000}"/>
    <cellStyle name="Comma 9 13 9" xfId="2983" xr:uid="{00000000-0005-0000-0000-0000D83C0000}"/>
    <cellStyle name="Comma 9 14" xfId="239" xr:uid="{00000000-0005-0000-0000-0000D93C0000}"/>
    <cellStyle name="Comma 9 15" xfId="695" xr:uid="{00000000-0005-0000-0000-0000DA3C0000}"/>
    <cellStyle name="Comma 9 2" xfId="240" xr:uid="{00000000-0005-0000-0000-0000DB3C0000}"/>
    <cellStyle name="Comma 9 2 2" xfId="241" xr:uid="{00000000-0005-0000-0000-0000DC3C0000}"/>
    <cellStyle name="Comma 9 2 2 10" xfId="28952" xr:uid="{00000000-0005-0000-0000-0000DD3C0000}"/>
    <cellStyle name="Comma 9 2 2 11" xfId="55434" xr:uid="{00000000-0005-0000-0000-0000DE3C0000}"/>
    <cellStyle name="Comma 9 2 2 12" xfId="1199" xr:uid="{00000000-0005-0000-0000-0000DF3C0000}"/>
    <cellStyle name="Comma 9 2 2 2" xfId="1361" xr:uid="{00000000-0005-0000-0000-0000E03C0000}"/>
    <cellStyle name="Comma 9 2 2 2 10" xfId="55975" xr:uid="{00000000-0005-0000-0000-0000E13C0000}"/>
    <cellStyle name="Comma 9 2 2 2 2" xfId="2443" xr:uid="{00000000-0005-0000-0000-0000E23C0000}"/>
    <cellStyle name="Comma 9 2 2 2 2 2" xfId="6771" xr:uid="{00000000-0005-0000-0000-0000E33C0000}"/>
    <cellStyle name="Comma 9 2 2 2 2 2 2" xfId="13263" xr:uid="{00000000-0005-0000-0000-0000E43C0000}"/>
    <cellStyle name="Comma 9 2 2 2 2 2 2 2" xfId="28411" xr:uid="{00000000-0005-0000-0000-0000E53C0000}"/>
    <cellStyle name="Comma 9 2 2 2 2 2 2 2 2" xfId="54379" xr:uid="{00000000-0005-0000-0000-0000E63C0000}"/>
    <cellStyle name="Comma 9 2 2 2 2 2 2 3" xfId="39231" xr:uid="{00000000-0005-0000-0000-0000E73C0000}"/>
    <cellStyle name="Comma 9 2 2 2 2 2 3" xfId="21919" xr:uid="{00000000-0005-0000-0000-0000E83C0000}"/>
    <cellStyle name="Comma 9 2 2 2 2 2 3 2" xfId="47887" xr:uid="{00000000-0005-0000-0000-0000E93C0000}"/>
    <cellStyle name="Comma 9 2 2 2 2 2 4" xfId="17591" xr:uid="{00000000-0005-0000-0000-0000EA3C0000}"/>
    <cellStyle name="Comma 9 2 2 2 2 2 4 2" xfId="43559" xr:uid="{00000000-0005-0000-0000-0000EB3C0000}"/>
    <cellStyle name="Comma 9 2 2 2 2 2 5" xfId="32739" xr:uid="{00000000-0005-0000-0000-0000EC3C0000}"/>
    <cellStyle name="Comma 9 2 2 2 2 2 6" xfId="59221" xr:uid="{00000000-0005-0000-0000-0000ED3C0000}"/>
    <cellStyle name="Comma 9 2 2 2 2 3" xfId="11099" xr:uid="{00000000-0005-0000-0000-0000EE3C0000}"/>
    <cellStyle name="Comma 9 2 2 2 2 3 2" xfId="26247" xr:uid="{00000000-0005-0000-0000-0000EF3C0000}"/>
    <cellStyle name="Comma 9 2 2 2 2 3 2 2" xfId="52215" xr:uid="{00000000-0005-0000-0000-0000F03C0000}"/>
    <cellStyle name="Comma 9 2 2 2 2 3 3" xfId="37067" xr:uid="{00000000-0005-0000-0000-0000F13C0000}"/>
    <cellStyle name="Comma 9 2 2 2 2 4" xfId="8935" xr:uid="{00000000-0005-0000-0000-0000F23C0000}"/>
    <cellStyle name="Comma 9 2 2 2 2 4 2" xfId="24083" xr:uid="{00000000-0005-0000-0000-0000F33C0000}"/>
    <cellStyle name="Comma 9 2 2 2 2 4 2 2" xfId="50051" xr:uid="{00000000-0005-0000-0000-0000F43C0000}"/>
    <cellStyle name="Comma 9 2 2 2 2 4 3" xfId="34903" xr:uid="{00000000-0005-0000-0000-0000F53C0000}"/>
    <cellStyle name="Comma 9 2 2 2 2 5" xfId="19755" xr:uid="{00000000-0005-0000-0000-0000F63C0000}"/>
    <cellStyle name="Comma 9 2 2 2 2 5 2" xfId="45723" xr:uid="{00000000-0005-0000-0000-0000F73C0000}"/>
    <cellStyle name="Comma 9 2 2 2 2 6" xfId="15427" xr:uid="{00000000-0005-0000-0000-0000F83C0000}"/>
    <cellStyle name="Comma 9 2 2 2 2 6 2" xfId="41395" xr:uid="{00000000-0005-0000-0000-0000F93C0000}"/>
    <cellStyle name="Comma 9 2 2 2 2 7" xfId="4607" xr:uid="{00000000-0005-0000-0000-0000FA3C0000}"/>
    <cellStyle name="Comma 9 2 2 2 2 8" xfId="30575" xr:uid="{00000000-0005-0000-0000-0000FB3C0000}"/>
    <cellStyle name="Comma 9 2 2 2 2 9" xfId="57057" xr:uid="{00000000-0005-0000-0000-0000FC3C0000}"/>
    <cellStyle name="Comma 9 2 2 2 3" xfId="5689" xr:uid="{00000000-0005-0000-0000-0000FD3C0000}"/>
    <cellStyle name="Comma 9 2 2 2 3 2" xfId="12181" xr:uid="{00000000-0005-0000-0000-0000FE3C0000}"/>
    <cellStyle name="Comma 9 2 2 2 3 2 2" xfId="27329" xr:uid="{00000000-0005-0000-0000-0000FF3C0000}"/>
    <cellStyle name="Comma 9 2 2 2 3 2 2 2" xfId="53297" xr:uid="{00000000-0005-0000-0000-0000003D0000}"/>
    <cellStyle name="Comma 9 2 2 2 3 2 3" xfId="38149" xr:uid="{00000000-0005-0000-0000-0000013D0000}"/>
    <cellStyle name="Comma 9 2 2 2 3 3" xfId="20837" xr:uid="{00000000-0005-0000-0000-0000023D0000}"/>
    <cellStyle name="Comma 9 2 2 2 3 3 2" xfId="46805" xr:uid="{00000000-0005-0000-0000-0000033D0000}"/>
    <cellStyle name="Comma 9 2 2 2 3 4" xfId="16509" xr:uid="{00000000-0005-0000-0000-0000043D0000}"/>
    <cellStyle name="Comma 9 2 2 2 3 4 2" xfId="42477" xr:uid="{00000000-0005-0000-0000-0000053D0000}"/>
    <cellStyle name="Comma 9 2 2 2 3 5" xfId="31657" xr:uid="{00000000-0005-0000-0000-0000063D0000}"/>
    <cellStyle name="Comma 9 2 2 2 3 6" xfId="58139" xr:uid="{00000000-0005-0000-0000-0000073D0000}"/>
    <cellStyle name="Comma 9 2 2 2 4" xfId="10017" xr:uid="{00000000-0005-0000-0000-0000083D0000}"/>
    <cellStyle name="Comma 9 2 2 2 4 2" xfId="25165" xr:uid="{00000000-0005-0000-0000-0000093D0000}"/>
    <cellStyle name="Comma 9 2 2 2 4 2 2" xfId="51133" xr:uid="{00000000-0005-0000-0000-00000A3D0000}"/>
    <cellStyle name="Comma 9 2 2 2 4 3" xfId="35985" xr:uid="{00000000-0005-0000-0000-00000B3D0000}"/>
    <cellStyle name="Comma 9 2 2 2 5" xfId="7853" xr:uid="{00000000-0005-0000-0000-00000C3D0000}"/>
    <cellStyle name="Comma 9 2 2 2 5 2" xfId="23001" xr:uid="{00000000-0005-0000-0000-00000D3D0000}"/>
    <cellStyle name="Comma 9 2 2 2 5 2 2" xfId="48969" xr:uid="{00000000-0005-0000-0000-00000E3D0000}"/>
    <cellStyle name="Comma 9 2 2 2 5 3" xfId="33821" xr:uid="{00000000-0005-0000-0000-00000F3D0000}"/>
    <cellStyle name="Comma 9 2 2 2 6" xfId="18673" xr:uid="{00000000-0005-0000-0000-0000103D0000}"/>
    <cellStyle name="Comma 9 2 2 2 6 2" xfId="44641" xr:uid="{00000000-0005-0000-0000-0000113D0000}"/>
    <cellStyle name="Comma 9 2 2 2 7" xfId="14345" xr:uid="{00000000-0005-0000-0000-0000123D0000}"/>
    <cellStyle name="Comma 9 2 2 2 7 2" xfId="40313" xr:uid="{00000000-0005-0000-0000-0000133D0000}"/>
    <cellStyle name="Comma 9 2 2 2 8" xfId="3525" xr:uid="{00000000-0005-0000-0000-0000143D0000}"/>
    <cellStyle name="Comma 9 2 2 2 9" xfId="29493" xr:uid="{00000000-0005-0000-0000-0000153D0000}"/>
    <cellStyle name="Comma 9 2 2 3" xfId="1902" xr:uid="{00000000-0005-0000-0000-0000163D0000}"/>
    <cellStyle name="Comma 9 2 2 3 2" xfId="6230" xr:uid="{00000000-0005-0000-0000-0000173D0000}"/>
    <cellStyle name="Comma 9 2 2 3 2 2" xfId="12722" xr:uid="{00000000-0005-0000-0000-0000183D0000}"/>
    <cellStyle name="Comma 9 2 2 3 2 2 2" xfId="27870" xr:uid="{00000000-0005-0000-0000-0000193D0000}"/>
    <cellStyle name="Comma 9 2 2 3 2 2 2 2" xfId="53838" xr:uid="{00000000-0005-0000-0000-00001A3D0000}"/>
    <cellStyle name="Comma 9 2 2 3 2 2 3" xfId="38690" xr:uid="{00000000-0005-0000-0000-00001B3D0000}"/>
    <cellStyle name="Comma 9 2 2 3 2 3" xfId="21378" xr:uid="{00000000-0005-0000-0000-00001C3D0000}"/>
    <cellStyle name="Comma 9 2 2 3 2 3 2" xfId="47346" xr:uid="{00000000-0005-0000-0000-00001D3D0000}"/>
    <cellStyle name="Comma 9 2 2 3 2 4" xfId="17050" xr:uid="{00000000-0005-0000-0000-00001E3D0000}"/>
    <cellStyle name="Comma 9 2 2 3 2 4 2" xfId="43018" xr:uid="{00000000-0005-0000-0000-00001F3D0000}"/>
    <cellStyle name="Comma 9 2 2 3 2 5" xfId="32198" xr:uid="{00000000-0005-0000-0000-0000203D0000}"/>
    <cellStyle name="Comma 9 2 2 3 2 6" xfId="58680" xr:uid="{00000000-0005-0000-0000-0000213D0000}"/>
    <cellStyle name="Comma 9 2 2 3 3" xfId="10558" xr:uid="{00000000-0005-0000-0000-0000223D0000}"/>
    <cellStyle name="Comma 9 2 2 3 3 2" xfId="25706" xr:uid="{00000000-0005-0000-0000-0000233D0000}"/>
    <cellStyle name="Comma 9 2 2 3 3 2 2" xfId="51674" xr:uid="{00000000-0005-0000-0000-0000243D0000}"/>
    <cellStyle name="Comma 9 2 2 3 3 3" xfId="36526" xr:uid="{00000000-0005-0000-0000-0000253D0000}"/>
    <cellStyle name="Comma 9 2 2 3 4" xfId="8394" xr:uid="{00000000-0005-0000-0000-0000263D0000}"/>
    <cellStyle name="Comma 9 2 2 3 4 2" xfId="23542" xr:uid="{00000000-0005-0000-0000-0000273D0000}"/>
    <cellStyle name="Comma 9 2 2 3 4 2 2" xfId="49510" xr:uid="{00000000-0005-0000-0000-0000283D0000}"/>
    <cellStyle name="Comma 9 2 2 3 4 3" xfId="34362" xr:uid="{00000000-0005-0000-0000-0000293D0000}"/>
    <cellStyle name="Comma 9 2 2 3 5" xfId="19214" xr:uid="{00000000-0005-0000-0000-00002A3D0000}"/>
    <cellStyle name="Comma 9 2 2 3 5 2" xfId="45182" xr:uid="{00000000-0005-0000-0000-00002B3D0000}"/>
    <cellStyle name="Comma 9 2 2 3 6" xfId="14886" xr:uid="{00000000-0005-0000-0000-00002C3D0000}"/>
    <cellStyle name="Comma 9 2 2 3 6 2" xfId="40854" xr:uid="{00000000-0005-0000-0000-00002D3D0000}"/>
    <cellStyle name="Comma 9 2 2 3 7" xfId="4066" xr:uid="{00000000-0005-0000-0000-00002E3D0000}"/>
    <cellStyle name="Comma 9 2 2 3 8" xfId="30034" xr:uid="{00000000-0005-0000-0000-00002F3D0000}"/>
    <cellStyle name="Comma 9 2 2 3 9" xfId="56516" xr:uid="{00000000-0005-0000-0000-0000303D0000}"/>
    <cellStyle name="Comma 9 2 2 4" xfId="5148" xr:uid="{00000000-0005-0000-0000-0000313D0000}"/>
    <cellStyle name="Comma 9 2 2 4 2" xfId="11640" xr:uid="{00000000-0005-0000-0000-0000323D0000}"/>
    <cellStyle name="Comma 9 2 2 4 2 2" xfId="26788" xr:uid="{00000000-0005-0000-0000-0000333D0000}"/>
    <cellStyle name="Comma 9 2 2 4 2 2 2" xfId="52756" xr:uid="{00000000-0005-0000-0000-0000343D0000}"/>
    <cellStyle name="Comma 9 2 2 4 2 3" xfId="37608" xr:uid="{00000000-0005-0000-0000-0000353D0000}"/>
    <cellStyle name="Comma 9 2 2 4 3" xfId="20296" xr:uid="{00000000-0005-0000-0000-0000363D0000}"/>
    <cellStyle name="Comma 9 2 2 4 3 2" xfId="46264" xr:uid="{00000000-0005-0000-0000-0000373D0000}"/>
    <cellStyle name="Comma 9 2 2 4 4" xfId="15968" xr:uid="{00000000-0005-0000-0000-0000383D0000}"/>
    <cellStyle name="Comma 9 2 2 4 4 2" xfId="41936" xr:uid="{00000000-0005-0000-0000-0000393D0000}"/>
    <cellStyle name="Comma 9 2 2 4 5" xfId="31116" xr:uid="{00000000-0005-0000-0000-00003A3D0000}"/>
    <cellStyle name="Comma 9 2 2 4 6" xfId="57598" xr:uid="{00000000-0005-0000-0000-00003B3D0000}"/>
    <cellStyle name="Comma 9 2 2 5" xfId="9476" xr:uid="{00000000-0005-0000-0000-00003C3D0000}"/>
    <cellStyle name="Comma 9 2 2 5 2" xfId="24624" xr:uid="{00000000-0005-0000-0000-00003D3D0000}"/>
    <cellStyle name="Comma 9 2 2 5 2 2" xfId="50592" xr:uid="{00000000-0005-0000-0000-00003E3D0000}"/>
    <cellStyle name="Comma 9 2 2 5 3" xfId="35444" xr:uid="{00000000-0005-0000-0000-00003F3D0000}"/>
    <cellStyle name="Comma 9 2 2 6" xfId="7312" xr:uid="{00000000-0005-0000-0000-0000403D0000}"/>
    <cellStyle name="Comma 9 2 2 6 2" xfId="22460" xr:uid="{00000000-0005-0000-0000-0000413D0000}"/>
    <cellStyle name="Comma 9 2 2 6 2 2" xfId="48428" xr:uid="{00000000-0005-0000-0000-0000423D0000}"/>
    <cellStyle name="Comma 9 2 2 6 3" xfId="33280" xr:uid="{00000000-0005-0000-0000-0000433D0000}"/>
    <cellStyle name="Comma 9 2 2 7" xfId="18132" xr:uid="{00000000-0005-0000-0000-0000443D0000}"/>
    <cellStyle name="Comma 9 2 2 7 2" xfId="44100" xr:uid="{00000000-0005-0000-0000-0000453D0000}"/>
    <cellStyle name="Comma 9 2 2 8" xfId="13804" xr:uid="{00000000-0005-0000-0000-0000463D0000}"/>
    <cellStyle name="Comma 9 2 2 8 2" xfId="39772" xr:uid="{00000000-0005-0000-0000-0000473D0000}"/>
    <cellStyle name="Comma 9 2 2 9" xfId="2984" xr:uid="{00000000-0005-0000-0000-0000483D0000}"/>
    <cellStyle name="Comma 9 2 3" xfId="242" xr:uid="{00000000-0005-0000-0000-0000493D0000}"/>
    <cellStyle name="Comma 9 2 4" xfId="735" xr:uid="{00000000-0005-0000-0000-00004A3D0000}"/>
    <cellStyle name="Comma 9 3" xfId="243" xr:uid="{00000000-0005-0000-0000-00004B3D0000}"/>
    <cellStyle name="Comma 9 3 10" xfId="28953" xr:uid="{00000000-0005-0000-0000-00004C3D0000}"/>
    <cellStyle name="Comma 9 3 11" xfId="54914" xr:uid="{00000000-0005-0000-0000-00004D3D0000}"/>
    <cellStyle name="Comma 9 3 12" xfId="55435" xr:uid="{00000000-0005-0000-0000-00004E3D0000}"/>
    <cellStyle name="Comma 9 3 13" xfId="775" xr:uid="{00000000-0005-0000-0000-00004F3D0000}"/>
    <cellStyle name="Comma 9 3 2" xfId="1362" xr:uid="{00000000-0005-0000-0000-0000503D0000}"/>
    <cellStyle name="Comma 9 3 2 10" xfId="55976" xr:uid="{00000000-0005-0000-0000-0000513D0000}"/>
    <cellStyle name="Comma 9 3 2 2" xfId="2444" xr:uid="{00000000-0005-0000-0000-0000523D0000}"/>
    <cellStyle name="Comma 9 3 2 2 2" xfId="6772" xr:uid="{00000000-0005-0000-0000-0000533D0000}"/>
    <cellStyle name="Comma 9 3 2 2 2 2" xfId="13264" xr:uid="{00000000-0005-0000-0000-0000543D0000}"/>
    <cellStyle name="Comma 9 3 2 2 2 2 2" xfId="28412" xr:uid="{00000000-0005-0000-0000-0000553D0000}"/>
    <cellStyle name="Comma 9 3 2 2 2 2 2 2" xfId="54380" xr:uid="{00000000-0005-0000-0000-0000563D0000}"/>
    <cellStyle name="Comma 9 3 2 2 2 2 3" xfId="39232" xr:uid="{00000000-0005-0000-0000-0000573D0000}"/>
    <cellStyle name="Comma 9 3 2 2 2 3" xfId="21920" xr:uid="{00000000-0005-0000-0000-0000583D0000}"/>
    <cellStyle name="Comma 9 3 2 2 2 3 2" xfId="47888" xr:uid="{00000000-0005-0000-0000-0000593D0000}"/>
    <cellStyle name="Comma 9 3 2 2 2 4" xfId="17592" xr:uid="{00000000-0005-0000-0000-00005A3D0000}"/>
    <cellStyle name="Comma 9 3 2 2 2 4 2" xfId="43560" xr:uid="{00000000-0005-0000-0000-00005B3D0000}"/>
    <cellStyle name="Comma 9 3 2 2 2 5" xfId="32740" xr:uid="{00000000-0005-0000-0000-00005C3D0000}"/>
    <cellStyle name="Comma 9 3 2 2 2 6" xfId="59222" xr:uid="{00000000-0005-0000-0000-00005D3D0000}"/>
    <cellStyle name="Comma 9 3 2 2 3" xfId="11100" xr:uid="{00000000-0005-0000-0000-00005E3D0000}"/>
    <cellStyle name="Comma 9 3 2 2 3 2" xfId="26248" xr:uid="{00000000-0005-0000-0000-00005F3D0000}"/>
    <cellStyle name="Comma 9 3 2 2 3 2 2" xfId="52216" xr:uid="{00000000-0005-0000-0000-0000603D0000}"/>
    <cellStyle name="Comma 9 3 2 2 3 3" xfId="37068" xr:uid="{00000000-0005-0000-0000-0000613D0000}"/>
    <cellStyle name="Comma 9 3 2 2 4" xfId="8936" xr:uid="{00000000-0005-0000-0000-0000623D0000}"/>
    <cellStyle name="Comma 9 3 2 2 4 2" xfId="24084" xr:uid="{00000000-0005-0000-0000-0000633D0000}"/>
    <cellStyle name="Comma 9 3 2 2 4 2 2" xfId="50052" xr:uid="{00000000-0005-0000-0000-0000643D0000}"/>
    <cellStyle name="Comma 9 3 2 2 4 3" xfId="34904" xr:uid="{00000000-0005-0000-0000-0000653D0000}"/>
    <cellStyle name="Comma 9 3 2 2 5" xfId="19756" xr:uid="{00000000-0005-0000-0000-0000663D0000}"/>
    <cellStyle name="Comma 9 3 2 2 5 2" xfId="45724" xr:uid="{00000000-0005-0000-0000-0000673D0000}"/>
    <cellStyle name="Comma 9 3 2 2 6" xfId="15428" xr:uid="{00000000-0005-0000-0000-0000683D0000}"/>
    <cellStyle name="Comma 9 3 2 2 6 2" xfId="41396" xr:uid="{00000000-0005-0000-0000-0000693D0000}"/>
    <cellStyle name="Comma 9 3 2 2 7" xfId="4608" xr:uid="{00000000-0005-0000-0000-00006A3D0000}"/>
    <cellStyle name="Comma 9 3 2 2 8" xfId="30576" xr:uid="{00000000-0005-0000-0000-00006B3D0000}"/>
    <cellStyle name="Comma 9 3 2 2 9" xfId="57058" xr:uid="{00000000-0005-0000-0000-00006C3D0000}"/>
    <cellStyle name="Comma 9 3 2 3" xfId="5690" xr:uid="{00000000-0005-0000-0000-00006D3D0000}"/>
    <cellStyle name="Comma 9 3 2 3 2" xfId="12182" xr:uid="{00000000-0005-0000-0000-00006E3D0000}"/>
    <cellStyle name="Comma 9 3 2 3 2 2" xfId="27330" xr:uid="{00000000-0005-0000-0000-00006F3D0000}"/>
    <cellStyle name="Comma 9 3 2 3 2 2 2" xfId="53298" xr:uid="{00000000-0005-0000-0000-0000703D0000}"/>
    <cellStyle name="Comma 9 3 2 3 2 3" xfId="38150" xr:uid="{00000000-0005-0000-0000-0000713D0000}"/>
    <cellStyle name="Comma 9 3 2 3 3" xfId="20838" xr:uid="{00000000-0005-0000-0000-0000723D0000}"/>
    <cellStyle name="Comma 9 3 2 3 3 2" xfId="46806" xr:uid="{00000000-0005-0000-0000-0000733D0000}"/>
    <cellStyle name="Comma 9 3 2 3 4" xfId="16510" xr:uid="{00000000-0005-0000-0000-0000743D0000}"/>
    <cellStyle name="Comma 9 3 2 3 4 2" xfId="42478" xr:uid="{00000000-0005-0000-0000-0000753D0000}"/>
    <cellStyle name="Comma 9 3 2 3 5" xfId="31658" xr:uid="{00000000-0005-0000-0000-0000763D0000}"/>
    <cellStyle name="Comma 9 3 2 3 6" xfId="58140" xr:uid="{00000000-0005-0000-0000-0000773D0000}"/>
    <cellStyle name="Comma 9 3 2 4" xfId="10018" xr:uid="{00000000-0005-0000-0000-0000783D0000}"/>
    <cellStyle name="Comma 9 3 2 4 2" xfId="25166" xr:uid="{00000000-0005-0000-0000-0000793D0000}"/>
    <cellStyle name="Comma 9 3 2 4 2 2" xfId="51134" xr:uid="{00000000-0005-0000-0000-00007A3D0000}"/>
    <cellStyle name="Comma 9 3 2 4 3" xfId="35986" xr:uid="{00000000-0005-0000-0000-00007B3D0000}"/>
    <cellStyle name="Comma 9 3 2 5" xfId="7854" xr:uid="{00000000-0005-0000-0000-00007C3D0000}"/>
    <cellStyle name="Comma 9 3 2 5 2" xfId="23002" xr:uid="{00000000-0005-0000-0000-00007D3D0000}"/>
    <cellStyle name="Comma 9 3 2 5 2 2" xfId="48970" xr:uid="{00000000-0005-0000-0000-00007E3D0000}"/>
    <cellStyle name="Comma 9 3 2 5 3" xfId="33822" xr:uid="{00000000-0005-0000-0000-00007F3D0000}"/>
    <cellStyle name="Comma 9 3 2 6" xfId="18674" xr:uid="{00000000-0005-0000-0000-0000803D0000}"/>
    <cellStyle name="Comma 9 3 2 6 2" xfId="44642" xr:uid="{00000000-0005-0000-0000-0000813D0000}"/>
    <cellStyle name="Comma 9 3 2 7" xfId="14346" xr:uid="{00000000-0005-0000-0000-0000823D0000}"/>
    <cellStyle name="Comma 9 3 2 7 2" xfId="40314" xr:uid="{00000000-0005-0000-0000-0000833D0000}"/>
    <cellStyle name="Comma 9 3 2 8" xfId="3526" xr:uid="{00000000-0005-0000-0000-0000843D0000}"/>
    <cellStyle name="Comma 9 3 2 9" xfId="29494" xr:uid="{00000000-0005-0000-0000-0000853D0000}"/>
    <cellStyle name="Comma 9 3 3" xfId="1903" xr:uid="{00000000-0005-0000-0000-0000863D0000}"/>
    <cellStyle name="Comma 9 3 3 2" xfId="6231" xr:uid="{00000000-0005-0000-0000-0000873D0000}"/>
    <cellStyle name="Comma 9 3 3 2 2" xfId="12723" xr:uid="{00000000-0005-0000-0000-0000883D0000}"/>
    <cellStyle name="Comma 9 3 3 2 2 2" xfId="27871" xr:uid="{00000000-0005-0000-0000-0000893D0000}"/>
    <cellStyle name="Comma 9 3 3 2 2 2 2" xfId="53839" xr:uid="{00000000-0005-0000-0000-00008A3D0000}"/>
    <cellStyle name="Comma 9 3 3 2 2 3" xfId="38691" xr:uid="{00000000-0005-0000-0000-00008B3D0000}"/>
    <cellStyle name="Comma 9 3 3 2 3" xfId="21379" xr:uid="{00000000-0005-0000-0000-00008C3D0000}"/>
    <cellStyle name="Comma 9 3 3 2 3 2" xfId="47347" xr:uid="{00000000-0005-0000-0000-00008D3D0000}"/>
    <cellStyle name="Comma 9 3 3 2 4" xfId="17051" xr:uid="{00000000-0005-0000-0000-00008E3D0000}"/>
    <cellStyle name="Comma 9 3 3 2 4 2" xfId="43019" xr:uid="{00000000-0005-0000-0000-00008F3D0000}"/>
    <cellStyle name="Comma 9 3 3 2 5" xfId="32199" xr:uid="{00000000-0005-0000-0000-0000903D0000}"/>
    <cellStyle name="Comma 9 3 3 2 6" xfId="58681" xr:uid="{00000000-0005-0000-0000-0000913D0000}"/>
    <cellStyle name="Comma 9 3 3 3" xfId="10559" xr:uid="{00000000-0005-0000-0000-0000923D0000}"/>
    <cellStyle name="Comma 9 3 3 3 2" xfId="25707" xr:uid="{00000000-0005-0000-0000-0000933D0000}"/>
    <cellStyle name="Comma 9 3 3 3 2 2" xfId="51675" xr:uid="{00000000-0005-0000-0000-0000943D0000}"/>
    <cellStyle name="Comma 9 3 3 3 3" xfId="36527" xr:uid="{00000000-0005-0000-0000-0000953D0000}"/>
    <cellStyle name="Comma 9 3 3 4" xfId="8395" xr:uid="{00000000-0005-0000-0000-0000963D0000}"/>
    <cellStyle name="Comma 9 3 3 4 2" xfId="23543" xr:uid="{00000000-0005-0000-0000-0000973D0000}"/>
    <cellStyle name="Comma 9 3 3 4 2 2" xfId="49511" xr:uid="{00000000-0005-0000-0000-0000983D0000}"/>
    <cellStyle name="Comma 9 3 3 4 3" xfId="34363" xr:uid="{00000000-0005-0000-0000-0000993D0000}"/>
    <cellStyle name="Comma 9 3 3 5" xfId="19215" xr:uid="{00000000-0005-0000-0000-00009A3D0000}"/>
    <cellStyle name="Comma 9 3 3 5 2" xfId="45183" xr:uid="{00000000-0005-0000-0000-00009B3D0000}"/>
    <cellStyle name="Comma 9 3 3 6" xfId="14887" xr:uid="{00000000-0005-0000-0000-00009C3D0000}"/>
    <cellStyle name="Comma 9 3 3 6 2" xfId="40855" xr:uid="{00000000-0005-0000-0000-00009D3D0000}"/>
    <cellStyle name="Comma 9 3 3 7" xfId="4067" xr:uid="{00000000-0005-0000-0000-00009E3D0000}"/>
    <cellStyle name="Comma 9 3 3 8" xfId="30035" xr:uid="{00000000-0005-0000-0000-00009F3D0000}"/>
    <cellStyle name="Comma 9 3 3 9" xfId="56517" xr:uid="{00000000-0005-0000-0000-0000A03D0000}"/>
    <cellStyle name="Comma 9 3 4" xfId="5149" xr:uid="{00000000-0005-0000-0000-0000A13D0000}"/>
    <cellStyle name="Comma 9 3 4 2" xfId="11641" xr:uid="{00000000-0005-0000-0000-0000A23D0000}"/>
    <cellStyle name="Comma 9 3 4 2 2" xfId="26789" xr:uid="{00000000-0005-0000-0000-0000A33D0000}"/>
    <cellStyle name="Comma 9 3 4 2 2 2" xfId="52757" xr:uid="{00000000-0005-0000-0000-0000A43D0000}"/>
    <cellStyle name="Comma 9 3 4 2 3" xfId="37609" xr:uid="{00000000-0005-0000-0000-0000A53D0000}"/>
    <cellStyle name="Comma 9 3 4 3" xfId="20297" xr:uid="{00000000-0005-0000-0000-0000A63D0000}"/>
    <cellStyle name="Comma 9 3 4 3 2" xfId="46265" xr:uid="{00000000-0005-0000-0000-0000A73D0000}"/>
    <cellStyle name="Comma 9 3 4 4" xfId="15969" xr:uid="{00000000-0005-0000-0000-0000A83D0000}"/>
    <cellStyle name="Comma 9 3 4 4 2" xfId="41937" xr:uid="{00000000-0005-0000-0000-0000A93D0000}"/>
    <cellStyle name="Comma 9 3 4 5" xfId="31117" xr:uid="{00000000-0005-0000-0000-0000AA3D0000}"/>
    <cellStyle name="Comma 9 3 4 6" xfId="57599" xr:uid="{00000000-0005-0000-0000-0000AB3D0000}"/>
    <cellStyle name="Comma 9 3 5" xfId="9477" xr:uid="{00000000-0005-0000-0000-0000AC3D0000}"/>
    <cellStyle name="Comma 9 3 5 2" xfId="24625" xr:uid="{00000000-0005-0000-0000-0000AD3D0000}"/>
    <cellStyle name="Comma 9 3 5 2 2" xfId="50593" xr:uid="{00000000-0005-0000-0000-0000AE3D0000}"/>
    <cellStyle name="Comma 9 3 5 3" xfId="35445" xr:uid="{00000000-0005-0000-0000-0000AF3D0000}"/>
    <cellStyle name="Comma 9 3 6" xfId="7313" xr:uid="{00000000-0005-0000-0000-0000B03D0000}"/>
    <cellStyle name="Comma 9 3 6 2" xfId="22461" xr:uid="{00000000-0005-0000-0000-0000B13D0000}"/>
    <cellStyle name="Comma 9 3 6 2 2" xfId="48429" xr:uid="{00000000-0005-0000-0000-0000B23D0000}"/>
    <cellStyle name="Comma 9 3 6 3" xfId="33281" xr:uid="{00000000-0005-0000-0000-0000B33D0000}"/>
    <cellStyle name="Comma 9 3 7" xfId="18133" xr:uid="{00000000-0005-0000-0000-0000B43D0000}"/>
    <cellStyle name="Comma 9 3 7 2" xfId="44101" xr:uid="{00000000-0005-0000-0000-0000B53D0000}"/>
    <cellStyle name="Comma 9 3 8" xfId="13805" xr:uid="{00000000-0005-0000-0000-0000B63D0000}"/>
    <cellStyle name="Comma 9 3 8 2" xfId="39773" xr:uid="{00000000-0005-0000-0000-0000B73D0000}"/>
    <cellStyle name="Comma 9 3 9" xfId="2985" xr:uid="{00000000-0005-0000-0000-0000B83D0000}"/>
    <cellStyle name="Comma 9 4" xfId="244" xr:uid="{00000000-0005-0000-0000-0000B93D0000}"/>
    <cellStyle name="Comma 9 4 10" xfId="28954" xr:uid="{00000000-0005-0000-0000-0000BA3D0000}"/>
    <cellStyle name="Comma 9 4 11" xfId="54915" xr:uid="{00000000-0005-0000-0000-0000BB3D0000}"/>
    <cellStyle name="Comma 9 4 12" xfId="55436" xr:uid="{00000000-0005-0000-0000-0000BC3D0000}"/>
    <cellStyle name="Comma 9 4 13" xfId="815" xr:uid="{00000000-0005-0000-0000-0000BD3D0000}"/>
    <cellStyle name="Comma 9 4 2" xfId="1363" xr:uid="{00000000-0005-0000-0000-0000BE3D0000}"/>
    <cellStyle name="Comma 9 4 2 10" xfId="55977" xr:uid="{00000000-0005-0000-0000-0000BF3D0000}"/>
    <cellStyle name="Comma 9 4 2 2" xfId="2445" xr:uid="{00000000-0005-0000-0000-0000C03D0000}"/>
    <cellStyle name="Comma 9 4 2 2 2" xfId="6773" xr:uid="{00000000-0005-0000-0000-0000C13D0000}"/>
    <cellStyle name="Comma 9 4 2 2 2 2" xfId="13265" xr:uid="{00000000-0005-0000-0000-0000C23D0000}"/>
    <cellStyle name="Comma 9 4 2 2 2 2 2" xfId="28413" xr:uid="{00000000-0005-0000-0000-0000C33D0000}"/>
    <cellStyle name="Comma 9 4 2 2 2 2 2 2" xfId="54381" xr:uid="{00000000-0005-0000-0000-0000C43D0000}"/>
    <cellStyle name="Comma 9 4 2 2 2 2 3" xfId="39233" xr:uid="{00000000-0005-0000-0000-0000C53D0000}"/>
    <cellStyle name="Comma 9 4 2 2 2 3" xfId="21921" xr:uid="{00000000-0005-0000-0000-0000C63D0000}"/>
    <cellStyle name="Comma 9 4 2 2 2 3 2" xfId="47889" xr:uid="{00000000-0005-0000-0000-0000C73D0000}"/>
    <cellStyle name="Comma 9 4 2 2 2 4" xfId="17593" xr:uid="{00000000-0005-0000-0000-0000C83D0000}"/>
    <cellStyle name="Comma 9 4 2 2 2 4 2" xfId="43561" xr:uid="{00000000-0005-0000-0000-0000C93D0000}"/>
    <cellStyle name="Comma 9 4 2 2 2 5" xfId="32741" xr:uid="{00000000-0005-0000-0000-0000CA3D0000}"/>
    <cellStyle name="Comma 9 4 2 2 2 6" xfId="59223" xr:uid="{00000000-0005-0000-0000-0000CB3D0000}"/>
    <cellStyle name="Comma 9 4 2 2 3" xfId="11101" xr:uid="{00000000-0005-0000-0000-0000CC3D0000}"/>
    <cellStyle name="Comma 9 4 2 2 3 2" xfId="26249" xr:uid="{00000000-0005-0000-0000-0000CD3D0000}"/>
    <cellStyle name="Comma 9 4 2 2 3 2 2" xfId="52217" xr:uid="{00000000-0005-0000-0000-0000CE3D0000}"/>
    <cellStyle name="Comma 9 4 2 2 3 3" xfId="37069" xr:uid="{00000000-0005-0000-0000-0000CF3D0000}"/>
    <cellStyle name="Comma 9 4 2 2 4" xfId="8937" xr:uid="{00000000-0005-0000-0000-0000D03D0000}"/>
    <cellStyle name="Comma 9 4 2 2 4 2" xfId="24085" xr:uid="{00000000-0005-0000-0000-0000D13D0000}"/>
    <cellStyle name="Comma 9 4 2 2 4 2 2" xfId="50053" xr:uid="{00000000-0005-0000-0000-0000D23D0000}"/>
    <cellStyle name="Comma 9 4 2 2 4 3" xfId="34905" xr:uid="{00000000-0005-0000-0000-0000D33D0000}"/>
    <cellStyle name="Comma 9 4 2 2 5" xfId="19757" xr:uid="{00000000-0005-0000-0000-0000D43D0000}"/>
    <cellStyle name="Comma 9 4 2 2 5 2" xfId="45725" xr:uid="{00000000-0005-0000-0000-0000D53D0000}"/>
    <cellStyle name="Comma 9 4 2 2 6" xfId="15429" xr:uid="{00000000-0005-0000-0000-0000D63D0000}"/>
    <cellStyle name="Comma 9 4 2 2 6 2" xfId="41397" xr:uid="{00000000-0005-0000-0000-0000D73D0000}"/>
    <cellStyle name="Comma 9 4 2 2 7" xfId="4609" xr:uid="{00000000-0005-0000-0000-0000D83D0000}"/>
    <cellStyle name="Comma 9 4 2 2 8" xfId="30577" xr:uid="{00000000-0005-0000-0000-0000D93D0000}"/>
    <cellStyle name="Comma 9 4 2 2 9" xfId="57059" xr:uid="{00000000-0005-0000-0000-0000DA3D0000}"/>
    <cellStyle name="Comma 9 4 2 3" xfId="5691" xr:uid="{00000000-0005-0000-0000-0000DB3D0000}"/>
    <cellStyle name="Comma 9 4 2 3 2" xfId="12183" xr:uid="{00000000-0005-0000-0000-0000DC3D0000}"/>
    <cellStyle name="Comma 9 4 2 3 2 2" xfId="27331" xr:uid="{00000000-0005-0000-0000-0000DD3D0000}"/>
    <cellStyle name="Comma 9 4 2 3 2 2 2" xfId="53299" xr:uid="{00000000-0005-0000-0000-0000DE3D0000}"/>
    <cellStyle name="Comma 9 4 2 3 2 3" xfId="38151" xr:uid="{00000000-0005-0000-0000-0000DF3D0000}"/>
    <cellStyle name="Comma 9 4 2 3 3" xfId="20839" xr:uid="{00000000-0005-0000-0000-0000E03D0000}"/>
    <cellStyle name="Comma 9 4 2 3 3 2" xfId="46807" xr:uid="{00000000-0005-0000-0000-0000E13D0000}"/>
    <cellStyle name="Comma 9 4 2 3 4" xfId="16511" xr:uid="{00000000-0005-0000-0000-0000E23D0000}"/>
    <cellStyle name="Comma 9 4 2 3 4 2" xfId="42479" xr:uid="{00000000-0005-0000-0000-0000E33D0000}"/>
    <cellStyle name="Comma 9 4 2 3 5" xfId="31659" xr:uid="{00000000-0005-0000-0000-0000E43D0000}"/>
    <cellStyle name="Comma 9 4 2 3 6" xfId="58141" xr:uid="{00000000-0005-0000-0000-0000E53D0000}"/>
    <cellStyle name="Comma 9 4 2 4" xfId="10019" xr:uid="{00000000-0005-0000-0000-0000E63D0000}"/>
    <cellStyle name="Comma 9 4 2 4 2" xfId="25167" xr:uid="{00000000-0005-0000-0000-0000E73D0000}"/>
    <cellStyle name="Comma 9 4 2 4 2 2" xfId="51135" xr:uid="{00000000-0005-0000-0000-0000E83D0000}"/>
    <cellStyle name="Comma 9 4 2 4 3" xfId="35987" xr:uid="{00000000-0005-0000-0000-0000E93D0000}"/>
    <cellStyle name="Comma 9 4 2 5" xfId="7855" xr:uid="{00000000-0005-0000-0000-0000EA3D0000}"/>
    <cellStyle name="Comma 9 4 2 5 2" xfId="23003" xr:uid="{00000000-0005-0000-0000-0000EB3D0000}"/>
    <cellStyle name="Comma 9 4 2 5 2 2" xfId="48971" xr:uid="{00000000-0005-0000-0000-0000EC3D0000}"/>
    <cellStyle name="Comma 9 4 2 5 3" xfId="33823" xr:uid="{00000000-0005-0000-0000-0000ED3D0000}"/>
    <cellStyle name="Comma 9 4 2 6" xfId="18675" xr:uid="{00000000-0005-0000-0000-0000EE3D0000}"/>
    <cellStyle name="Comma 9 4 2 6 2" xfId="44643" xr:uid="{00000000-0005-0000-0000-0000EF3D0000}"/>
    <cellStyle name="Comma 9 4 2 7" xfId="14347" xr:uid="{00000000-0005-0000-0000-0000F03D0000}"/>
    <cellStyle name="Comma 9 4 2 7 2" xfId="40315" xr:uid="{00000000-0005-0000-0000-0000F13D0000}"/>
    <cellStyle name="Comma 9 4 2 8" xfId="3527" xr:uid="{00000000-0005-0000-0000-0000F23D0000}"/>
    <cellStyle name="Comma 9 4 2 9" xfId="29495" xr:uid="{00000000-0005-0000-0000-0000F33D0000}"/>
    <cellStyle name="Comma 9 4 3" xfId="1904" xr:uid="{00000000-0005-0000-0000-0000F43D0000}"/>
    <cellStyle name="Comma 9 4 3 2" xfId="6232" xr:uid="{00000000-0005-0000-0000-0000F53D0000}"/>
    <cellStyle name="Comma 9 4 3 2 2" xfId="12724" xr:uid="{00000000-0005-0000-0000-0000F63D0000}"/>
    <cellStyle name="Comma 9 4 3 2 2 2" xfId="27872" xr:uid="{00000000-0005-0000-0000-0000F73D0000}"/>
    <cellStyle name="Comma 9 4 3 2 2 2 2" xfId="53840" xr:uid="{00000000-0005-0000-0000-0000F83D0000}"/>
    <cellStyle name="Comma 9 4 3 2 2 3" xfId="38692" xr:uid="{00000000-0005-0000-0000-0000F93D0000}"/>
    <cellStyle name="Comma 9 4 3 2 3" xfId="21380" xr:uid="{00000000-0005-0000-0000-0000FA3D0000}"/>
    <cellStyle name="Comma 9 4 3 2 3 2" xfId="47348" xr:uid="{00000000-0005-0000-0000-0000FB3D0000}"/>
    <cellStyle name="Comma 9 4 3 2 4" xfId="17052" xr:uid="{00000000-0005-0000-0000-0000FC3D0000}"/>
    <cellStyle name="Comma 9 4 3 2 4 2" xfId="43020" xr:uid="{00000000-0005-0000-0000-0000FD3D0000}"/>
    <cellStyle name="Comma 9 4 3 2 5" xfId="32200" xr:uid="{00000000-0005-0000-0000-0000FE3D0000}"/>
    <cellStyle name="Comma 9 4 3 2 6" xfId="58682" xr:uid="{00000000-0005-0000-0000-0000FF3D0000}"/>
    <cellStyle name="Comma 9 4 3 3" xfId="10560" xr:uid="{00000000-0005-0000-0000-0000003E0000}"/>
    <cellStyle name="Comma 9 4 3 3 2" xfId="25708" xr:uid="{00000000-0005-0000-0000-0000013E0000}"/>
    <cellStyle name="Comma 9 4 3 3 2 2" xfId="51676" xr:uid="{00000000-0005-0000-0000-0000023E0000}"/>
    <cellStyle name="Comma 9 4 3 3 3" xfId="36528" xr:uid="{00000000-0005-0000-0000-0000033E0000}"/>
    <cellStyle name="Comma 9 4 3 4" xfId="8396" xr:uid="{00000000-0005-0000-0000-0000043E0000}"/>
    <cellStyle name="Comma 9 4 3 4 2" xfId="23544" xr:uid="{00000000-0005-0000-0000-0000053E0000}"/>
    <cellStyle name="Comma 9 4 3 4 2 2" xfId="49512" xr:uid="{00000000-0005-0000-0000-0000063E0000}"/>
    <cellStyle name="Comma 9 4 3 4 3" xfId="34364" xr:uid="{00000000-0005-0000-0000-0000073E0000}"/>
    <cellStyle name="Comma 9 4 3 5" xfId="19216" xr:uid="{00000000-0005-0000-0000-0000083E0000}"/>
    <cellStyle name="Comma 9 4 3 5 2" xfId="45184" xr:uid="{00000000-0005-0000-0000-0000093E0000}"/>
    <cellStyle name="Comma 9 4 3 6" xfId="14888" xr:uid="{00000000-0005-0000-0000-00000A3E0000}"/>
    <cellStyle name="Comma 9 4 3 6 2" xfId="40856" xr:uid="{00000000-0005-0000-0000-00000B3E0000}"/>
    <cellStyle name="Comma 9 4 3 7" xfId="4068" xr:uid="{00000000-0005-0000-0000-00000C3E0000}"/>
    <cellStyle name="Comma 9 4 3 8" xfId="30036" xr:uid="{00000000-0005-0000-0000-00000D3E0000}"/>
    <cellStyle name="Comma 9 4 3 9" xfId="56518" xr:uid="{00000000-0005-0000-0000-00000E3E0000}"/>
    <cellStyle name="Comma 9 4 4" xfId="5150" xr:uid="{00000000-0005-0000-0000-00000F3E0000}"/>
    <cellStyle name="Comma 9 4 4 2" xfId="11642" xr:uid="{00000000-0005-0000-0000-0000103E0000}"/>
    <cellStyle name="Comma 9 4 4 2 2" xfId="26790" xr:uid="{00000000-0005-0000-0000-0000113E0000}"/>
    <cellStyle name="Comma 9 4 4 2 2 2" xfId="52758" xr:uid="{00000000-0005-0000-0000-0000123E0000}"/>
    <cellStyle name="Comma 9 4 4 2 3" xfId="37610" xr:uid="{00000000-0005-0000-0000-0000133E0000}"/>
    <cellStyle name="Comma 9 4 4 3" xfId="20298" xr:uid="{00000000-0005-0000-0000-0000143E0000}"/>
    <cellStyle name="Comma 9 4 4 3 2" xfId="46266" xr:uid="{00000000-0005-0000-0000-0000153E0000}"/>
    <cellStyle name="Comma 9 4 4 4" xfId="15970" xr:uid="{00000000-0005-0000-0000-0000163E0000}"/>
    <cellStyle name="Comma 9 4 4 4 2" xfId="41938" xr:uid="{00000000-0005-0000-0000-0000173E0000}"/>
    <cellStyle name="Comma 9 4 4 5" xfId="31118" xr:uid="{00000000-0005-0000-0000-0000183E0000}"/>
    <cellStyle name="Comma 9 4 4 6" xfId="57600" xr:uid="{00000000-0005-0000-0000-0000193E0000}"/>
    <cellStyle name="Comma 9 4 5" xfId="9478" xr:uid="{00000000-0005-0000-0000-00001A3E0000}"/>
    <cellStyle name="Comma 9 4 5 2" xfId="24626" xr:uid="{00000000-0005-0000-0000-00001B3E0000}"/>
    <cellStyle name="Comma 9 4 5 2 2" xfId="50594" xr:uid="{00000000-0005-0000-0000-00001C3E0000}"/>
    <cellStyle name="Comma 9 4 5 3" xfId="35446" xr:uid="{00000000-0005-0000-0000-00001D3E0000}"/>
    <cellStyle name="Comma 9 4 6" xfId="7314" xr:uid="{00000000-0005-0000-0000-00001E3E0000}"/>
    <cellStyle name="Comma 9 4 6 2" xfId="22462" xr:uid="{00000000-0005-0000-0000-00001F3E0000}"/>
    <cellStyle name="Comma 9 4 6 2 2" xfId="48430" xr:uid="{00000000-0005-0000-0000-0000203E0000}"/>
    <cellStyle name="Comma 9 4 6 3" xfId="33282" xr:uid="{00000000-0005-0000-0000-0000213E0000}"/>
    <cellStyle name="Comma 9 4 7" xfId="18134" xr:uid="{00000000-0005-0000-0000-0000223E0000}"/>
    <cellStyle name="Comma 9 4 7 2" xfId="44102" xr:uid="{00000000-0005-0000-0000-0000233E0000}"/>
    <cellStyle name="Comma 9 4 8" xfId="13806" xr:uid="{00000000-0005-0000-0000-0000243E0000}"/>
    <cellStyle name="Comma 9 4 8 2" xfId="39774" xr:uid="{00000000-0005-0000-0000-0000253E0000}"/>
    <cellStyle name="Comma 9 4 9" xfId="2986" xr:uid="{00000000-0005-0000-0000-0000263E0000}"/>
    <cellStyle name="Comma 9 5" xfId="245" xr:uid="{00000000-0005-0000-0000-0000273E0000}"/>
    <cellStyle name="Comma 9 5 10" xfId="28955" xr:uid="{00000000-0005-0000-0000-0000283E0000}"/>
    <cellStyle name="Comma 9 5 11" xfId="54916" xr:uid="{00000000-0005-0000-0000-0000293E0000}"/>
    <cellStyle name="Comma 9 5 12" xfId="55437" xr:uid="{00000000-0005-0000-0000-00002A3E0000}"/>
    <cellStyle name="Comma 9 5 13" xfId="855" xr:uid="{00000000-0005-0000-0000-00002B3E0000}"/>
    <cellStyle name="Comma 9 5 2" xfId="1364" xr:uid="{00000000-0005-0000-0000-00002C3E0000}"/>
    <cellStyle name="Comma 9 5 2 10" xfId="55978" xr:uid="{00000000-0005-0000-0000-00002D3E0000}"/>
    <cellStyle name="Comma 9 5 2 2" xfId="2446" xr:uid="{00000000-0005-0000-0000-00002E3E0000}"/>
    <cellStyle name="Comma 9 5 2 2 2" xfId="6774" xr:uid="{00000000-0005-0000-0000-00002F3E0000}"/>
    <cellStyle name="Comma 9 5 2 2 2 2" xfId="13266" xr:uid="{00000000-0005-0000-0000-0000303E0000}"/>
    <cellStyle name="Comma 9 5 2 2 2 2 2" xfId="28414" xr:uid="{00000000-0005-0000-0000-0000313E0000}"/>
    <cellStyle name="Comma 9 5 2 2 2 2 2 2" xfId="54382" xr:uid="{00000000-0005-0000-0000-0000323E0000}"/>
    <cellStyle name="Comma 9 5 2 2 2 2 3" xfId="39234" xr:uid="{00000000-0005-0000-0000-0000333E0000}"/>
    <cellStyle name="Comma 9 5 2 2 2 3" xfId="21922" xr:uid="{00000000-0005-0000-0000-0000343E0000}"/>
    <cellStyle name="Comma 9 5 2 2 2 3 2" xfId="47890" xr:uid="{00000000-0005-0000-0000-0000353E0000}"/>
    <cellStyle name="Comma 9 5 2 2 2 4" xfId="17594" xr:uid="{00000000-0005-0000-0000-0000363E0000}"/>
    <cellStyle name="Comma 9 5 2 2 2 4 2" xfId="43562" xr:uid="{00000000-0005-0000-0000-0000373E0000}"/>
    <cellStyle name="Comma 9 5 2 2 2 5" xfId="32742" xr:uid="{00000000-0005-0000-0000-0000383E0000}"/>
    <cellStyle name="Comma 9 5 2 2 2 6" xfId="59224" xr:uid="{00000000-0005-0000-0000-0000393E0000}"/>
    <cellStyle name="Comma 9 5 2 2 3" xfId="11102" xr:uid="{00000000-0005-0000-0000-00003A3E0000}"/>
    <cellStyle name="Comma 9 5 2 2 3 2" xfId="26250" xr:uid="{00000000-0005-0000-0000-00003B3E0000}"/>
    <cellStyle name="Comma 9 5 2 2 3 2 2" xfId="52218" xr:uid="{00000000-0005-0000-0000-00003C3E0000}"/>
    <cellStyle name="Comma 9 5 2 2 3 3" xfId="37070" xr:uid="{00000000-0005-0000-0000-00003D3E0000}"/>
    <cellStyle name="Comma 9 5 2 2 4" xfId="8938" xr:uid="{00000000-0005-0000-0000-00003E3E0000}"/>
    <cellStyle name="Comma 9 5 2 2 4 2" xfId="24086" xr:uid="{00000000-0005-0000-0000-00003F3E0000}"/>
    <cellStyle name="Comma 9 5 2 2 4 2 2" xfId="50054" xr:uid="{00000000-0005-0000-0000-0000403E0000}"/>
    <cellStyle name="Comma 9 5 2 2 4 3" xfId="34906" xr:uid="{00000000-0005-0000-0000-0000413E0000}"/>
    <cellStyle name="Comma 9 5 2 2 5" xfId="19758" xr:uid="{00000000-0005-0000-0000-0000423E0000}"/>
    <cellStyle name="Comma 9 5 2 2 5 2" xfId="45726" xr:uid="{00000000-0005-0000-0000-0000433E0000}"/>
    <cellStyle name="Comma 9 5 2 2 6" xfId="15430" xr:uid="{00000000-0005-0000-0000-0000443E0000}"/>
    <cellStyle name="Comma 9 5 2 2 6 2" xfId="41398" xr:uid="{00000000-0005-0000-0000-0000453E0000}"/>
    <cellStyle name="Comma 9 5 2 2 7" xfId="4610" xr:uid="{00000000-0005-0000-0000-0000463E0000}"/>
    <cellStyle name="Comma 9 5 2 2 8" xfId="30578" xr:uid="{00000000-0005-0000-0000-0000473E0000}"/>
    <cellStyle name="Comma 9 5 2 2 9" xfId="57060" xr:uid="{00000000-0005-0000-0000-0000483E0000}"/>
    <cellStyle name="Comma 9 5 2 3" xfId="5692" xr:uid="{00000000-0005-0000-0000-0000493E0000}"/>
    <cellStyle name="Comma 9 5 2 3 2" xfId="12184" xr:uid="{00000000-0005-0000-0000-00004A3E0000}"/>
    <cellStyle name="Comma 9 5 2 3 2 2" xfId="27332" xr:uid="{00000000-0005-0000-0000-00004B3E0000}"/>
    <cellStyle name="Comma 9 5 2 3 2 2 2" xfId="53300" xr:uid="{00000000-0005-0000-0000-00004C3E0000}"/>
    <cellStyle name="Comma 9 5 2 3 2 3" xfId="38152" xr:uid="{00000000-0005-0000-0000-00004D3E0000}"/>
    <cellStyle name="Comma 9 5 2 3 3" xfId="20840" xr:uid="{00000000-0005-0000-0000-00004E3E0000}"/>
    <cellStyle name="Comma 9 5 2 3 3 2" xfId="46808" xr:uid="{00000000-0005-0000-0000-00004F3E0000}"/>
    <cellStyle name="Comma 9 5 2 3 4" xfId="16512" xr:uid="{00000000-0005-0000-0000-0000503E0000}"/>
    <cellStyle name="Comma 9 5 2 3 4 2" xfId="42480" xr:uid="{00000000-0005-0000-0000-0000513E0000}"/>
    <cellStyle name="Comma 9 5 2 3 5" xfId="31660" xr:uid="{00000000-0005-0000-0000-0000523E0000}"/>
    <cellStyle name="Comma 9 5 2 3 6" xfId="58142" xr:uid="{00000000-0005-0000-0000-0000533E0000}"/>
    <cellStyle name="Comma 9 5 2 4" xfId="10020" xr:uid="{00000000-0005-0000-0000-0000543E0000}"/>
    <cellStyle name="Comma 9 5 2 4 2" xfId="25168" xr:uid="{00000000-0005-0000-0000-0000553E0000}"/>
    <cellStyle name="Comma 9 5 2 4 2 2" xfId="51136" xr:uid="{00000000-0005-0000-0000-0000563E0000}"/>
    <cellStyle name="Comma 9 5 2 4 3" xfId="35988" xr:uid="{00000000-0005-0000-0000-0000573E0000}"/>
    <cellStyle name="Comma 9 5 2 5" xfId="7856" xr:uid="{00000000-0005-0000-0000-0000583E0000}"/>
    <cellStyle name="Comma 9 5 2 5 2" xfId="23004" xr:uid="{00000000-0005-0000-0000-0000593E0000}"/>
    <cellStyle name="Comma 9 5 2 5 2 2" xfId="48972" xr:uid="{00000000-0005-0000-0000-00005A3E0000}"/>
    <cellStyle name="Comma 9 5 2 5 3" xfId="33824" xr:uid="{00000000-0005-0000-0000-00005B3E0000}"/>
    <cellStyle name="Comma 9 5 2 6" xfId="18676" xr:uid="{00000000-0005-0000-0000-00005C3E0000}"/>
    <cellStyle name="Comma 9 5 2 6 2" xfId="44644" xr:uid="{00000000-0005-0000-0000-00005D3E0000}"/>
    <cellStyle name="Comma 9 5 2 7" xfId="14348" xr:uid="{00000000-0005-0000-0000-00005E3E0000}"/>
    <cellStyle name="Comma 9 5 2 7 2" xfId="40316" xr:uid="{00000000-0005-0000-0000-00005F3E0000}"/>
    <cellStyle name="Comma 9 5 2 8" xfId="3528" xr:uid="{00000000-0005-0000-0000-0000603E0000}"/>
    <cellStyle name="Comma 9 5 2 9" xfId="29496" xr:uid="{00000000-0005-0000-0000-0000613E0000}"/>
    <cellStyle name="Comma 9 5 3" xfId="1905" xr:uid="{00000000-0005-0000-0000-0000623E0000}"/>
    <cellStyle name="Comma 9 5 3 2" xfId="6233" xr:uid="{00000000-0005-0000-0000-0000633E0000}"/>
    <cellStyle name="Comma 9 5 3 2 2" xfId="12725" xr:uid="{00000000-0005-0000-0000-0000643E0000}"/>
    <cellStyle name="Comma 9 5 3 2 2 2" xfId="27873" xr:uid="{00000000-0005-0000-0000-0000653E0000}"/>
    <cellStyle name="Comma 9 5 3 2 2 2 2" xfId="53841" xr:uid="{00000000-0005-0000-0000-0000663E0000}"/>
    <cellStyle name="Comma 9 5 3 2 2 3" xfId="38693" xr:uid="{00000000-0005-0000-0000-0000673E0000}"/>
    <cellStyle name="Comma 9 5 3 2 3" xfId="21381" xr:uid="{00000000-0005-0000-0000-0000683E0000}"/>
    <cellStyle name="Comma 9 5 3 2 3 2" xfId="47349" xr:uid="{00000000-0005-0000-0000-0000693E0000}"/>
    <cellStyle name="Comma 9 5 3 2 4" xfId="17053" xr:uid="{00000000-0005-0000-0000-00006A3E0000}"/>
    <cellStyle name="Comma 9 5 3 2 4 2" xfId="43021" xr:uid="{00000000-0005-0000-0000-00006B3E0000}"/>
    <cellStyle name="Comma 9 5 3 2 5" xfId="32201" xr:uid="{00000000-0005-0000-0000-00006C3E0000}"/>
    <cellStyle name="Comma 9 5 3 2 6" xfId="58683" xr:uid="{00000000-0005-0000-0000-00006D3E0000}"/>
    <cellStyle name="Comma 9 5 3 3" xfId="10561" xr:uid="{00000000-0005-0000-0000-00006E3E0000}"/>
    <cellStyle name="Comma 9 5 3 3 2" xfId="25709" xr:uid="{00000000-0005-0000-0000-00006F3E0000}"/>
    <cellStyle name="Comma 9 5 3 3 2 2" xfId="51677" xr:uid="{00000000-0005-0000-0000-0000703E0000}"/>
    <cellStyle name="Comma 9 5 3 3 3" xfId="36529" xr:uid="{00000000-0005-0000-0000-0000713E0000}"/>
    <cellStyle name="Comma 9 5 3 4" xfId="8397" xr:uid="{00000000-0005-0000-0000-0000723E0000}"/>
    <cellStyle name="Comma 9 5 3 4 2" xfId="23545" xr:uid="{00000000-0005-0000-0000-0000733E0000}"/>
    <cellStyle name="Comma 9 5 3 4 2 2" xfId="49513" xr:uid="{00000000-0005-0000-0000-0000743E0000}"/>
    <cellStyle name="Comma 9 5 3 4 3" xfId="34365" xr:uid="{00000000-0005-0000-0000-0000753E0000}"/>
    <cellStyle name="Comma 9 5 3 5" xfId="19217" xr:uid="{00000000-0005-0000-0000-0000763E0000}"/>
    <cellStyle name="Comma 9 5 3 5 2" xfId="45185" xr:uid="{00000000-0005-0000-0000-0000773E0000}"/>
    <cellStyle name="Comma 9 5 3 6" xfId="14889" xr:uid="{00000000-0005-0000-0000-0000783E0000}"/>
    <cellStyle name="Comma 9 5 3 6 2" xfId="40857" xr:uid="{00000000-0005-0000-0000-0000793E0000}"/>
    <cellStyle name="Comma 9 5 3 7" xfId="4069" xr:uid="{00000000-0005-0000-0000-00007A3E0000}"/>
    <cellStyle name="Comma 9 5 3 8" xfId="30037" xr:uid="{00000000-0005-0000-0000-00007B3E0000}"/>
    <cellStyle name="Comma 9 5 3 9" xfId="56519" xr:uid="{00000000-0005-0000-0000-00007C3E0000}"/>
    <cellStyle name="Comma 9 5 4" xfId="5151" xr:uid="{00000000-0005-0000-0000-00007D3E0000}"/>
    <cellStyle name="Comma 9 5 4 2" xfId="11643" xr:uid="{00000000-0005-0000-0000-00007E3E0000}"/>
    <cellStyle name="Comma 9 5 4 2 2" xfId="26791" xr:uid="{00000000-0005-0000-0000-00007F3E0000}"/>
    <cellStyle name="Comma 9 5 4 2 2 2" xfId="52759" xr:uid="{00000000-0005-0000-0000-0000803E0000}"/>
    <cellStyle name="Comma 9 5 4 2 3" xfId="37611" xr:uid="{00000000-0005-0000-0000-0000813E0000}"/>
    <cellStyle name="Comma 9 5 4 3" xfId="20299" xr:uid="{00000000-0005-0000-0000-0000823E0000}"/>
    <cellStyle name="Comma 9 5 4 3 2" xfId="46267" xr:uid="{00000000-0005-0000-0000-0000833E0000}"/>
    <cellStyle name="Comma 9 5 4 4" xfId="15971" xr:uid="{00000000-0005-0000-0000-0000843E0000}"/>
    <cellStyle name="Comma 9 5 4 4 2" xfId="41939" xr:uid="{00000000-0005-0000-0000-0000853E0000}"/>
    <cellStyle name="Comma 9 5 4 5" xfId="31119" xr:uid="{00000000-0005-0000-0000-0000863E0000}"/>
    <cellStyle name="Comma 9 5 4 6" xfId="57601" xr:uid="{00000000-0005-0000-0000-0000873E0000}"/>
    <cellStyle name="Comma 9 5 5" xfId="9479" xr:uid="{00000000-0005-0000-0000-0000883E0000}"/>
    <cellStyle name="Comma 9 5 5 2" xfId="24627" xr:uid="{00000000-0005-0000-0000-0000893E0000}"/>
    <cellStyle name="Comma 9 5 5 2 2" xfId="50595" xr:uid="{00000000-0005-0000-0000-00008A3E0000}"/>
    <cellStyle name="Comma 9 5 5 3" xfId="35447" xr:uid="{00000000-0005-0000-0000-00008B3E0000}"/>
    <cellStyle name="Comma 9 5 6" xfId="7315" xr:uid="{00000000-0005-0000-0000-00008C3E0000}"/>
    <cellStyle name="Comma 9 5 6 2" xfId="22463" xr:uid="{00000000-0005-0000-0000-00008D3E0000}"/>
    <cellStyle name="Comma 9 5 6 2 2" xfId="48431" xr:uid="{00000000-0005-0000-0000-00008E3E0000}"/>
    <cellStyle name="Comma 9 5 6 3" xfId="33283" xr:uid="{00000000-0005-0000-0000-00008F3E0000}"/>
    <cellStyle name="Comma 9 5 7" xfId="18135" xr:uid="{00000000-0005-0000-0000-0000903E0000}"/>
    <cellStyle name="Comma 9 5 7 2" xfId="44103" xr:uid="{00000000-0005-0000-0000-0000913E0000}"/>
    <cellStyle name="Comma 9 5 8" xfId="13807" xr:uid="{00000000-0005-0000-0000-0000923E0000}"/>
    <cellStyle name="Comma 9 5 8 2" xfId="39775" xr:uid="{00000000-0005-0000-0000-0000933E0000}"/>
    <cellStyle name="Comma 9 5 9" xfId="2987" xr:uid="{00000000-0005-0000-0000-0000943E0000}"/>
    <cellStyle name="Comma 9 6" xfId="246" xr:uid="{00000000-0005-0000-0000-0000953E0000}"/>
    <cellStyle name="Comma 9 6 10" xfId="28956" xr:uid="{00000000-0005-0000-0000-0000963E0000}"/>
    <cellStyle name="Comma 9 6 11" xfId="54917" xr:uid="{00000000-0005-0000-0000-0000973E0000}"/>
    <cellStyle name="Comma 9 6 12" xfId="55438" xr:uid="{00000000-0005-0000-0000-0000983E0000}"/>
    <cellStyle name="Comma 9 6 13" xfId="895" xr:uid="{00000000-0005-0000-0000-0000993E0000}"/>
    <cellStyle name="Comma 9 6 2" xfId="1365" xr:uid="{00000000-0005-0000-0000-00009A3E0000}"/>
    <cellStyle name="Comma 9 6 2 10" xfId="55979" xr:uid="{00000000-0005-0000-0000-00009B3E0000}"/>
    <cellStyle name="Comma 9 6 2 2" xfId="2447" xr:uid="{00000000-0005-0000-0000-00009C3E0000}"/>
    <cellStyle name="Comma 9 6 2 2 2" xfId="6775" xr:uid="{00000000-0005-0000-0000-00009D3E0000}"/>
    <cellStyle name="Comma 9 6 2 2 2 2" xfId="13267" xr:uid="{00000000-0005-0000-0000-00009E3E0000}"/>
    <cellStyle name="Comma 9 6 2 2 2 2 2" xfId="28415" xr:uid="{00000000-0005-0000-0000-00009F3E0000}"/>
    <cellStyle name="Comma 9 6 2 2 2 2 2 2" xfId="54383" xr:uid="{00000000-0005-0000-0000-0000A03E0000}"/>
    <cellStyle name="Comma 9 6 2 2 2 2 3" xfId="39235" xr:uid="{00000000-0005-0000-0000-0000A13E0000}"/>
    <cellStyle name="Comma 9 6 2 2 2 3" xfId="21923" xr:uid="{00000000-0005-0000-0000-0000A23E0000}"/>
    <cellStyle name="Comma 9 6 2 2 2 3 2" xfId="47891" xr:uid="{00000000-0005-0000-0000-0000A33E0000}"/>
    <cellStyle name="Comma 9 6 2 2 2 4" xfId="17595" xr:uid="{00000000-0005-0000-0000-0000A43E0000}"/>
    <cellStyle name="Comma 9 6 2 2 2 4 2" xfId="43563" xr:uid="{00000000-0005-0000-0000-0000A53E0000}"/>
    <cellStyle name="Comma 9 6 2 2 2 5" xfId="32743" xr:uid="{00000000-0005-0000-0000-0000A63E0000}"/>
    <cellStyle name="Comma 9 6 2 2 2 6" xfId="59225" xr:uid="{00000000-0005-0000-0000-0000A73E0000}"/>
    <cellStyle name="Comma 9 6 2 2 3" xfId="11103" xr:uid="{00000000-0005-0000-0000-0000A83E0000}"/>
    <cellStyle name="Comma 9 6 2 2 3 2" xfId="26251" xr:uid="{00000000-0005-0000-0000-0000A93E0000}"/>
    <cellStyle name="Comma 9 6 2 2 3 2 2" xfId="52219" xr:uid="{00000000-0005-0000-0000-0000AA3E0000}"/>
    <cellStyle name="Comma 9 6 2 2 3 3" xfId="37071" xr:uid="{00000000-0005-0000-0000-0000AB3E0000}"/>
    <cellStyle name="Comma 9 6 2 2 4" xfId="8939" xr:uid="{00000000-0005-0000-0000-0000AC3E0000}"/>
    <cellStyle name="Comma 9 6 2 2 4 2" xfId="24087" xr:uid="{00000000-0005-0000-0000-0000AD3E0000}"/>
    <cellStyle name="Comma 9 6 2 2 4 2 2" xfId="50055" xr:uid="{00000000-0005-0000-0000-0000AE3E0000}"/>
    <cellStyle name="Comma 9 6 2 2 4 3" xfId="34907" xr:uid="{00000000-0005-0000-0000-0000AF3E0000}"/>
    <cellStyle name="Comma 9 6 2 2 5" xfId="19759" xr:uid="{00000000-0005-0000-0000-0000B03E0000}"/>
    <cellStyle name="Comma 9 6 2 2 5 2" xfId="45727" xr:uid="{00000000-0005-0000-0000-0000B13E0000}"/>
    <cellStyle name="Comma 9 6 2 2 6" xfId="15431" xr:uid="{00000000-0005-0000-0000-0000B23E0000}"/>
    <cellStyle name="Comma 9 6 2 2 6 2" xfId="41399" xr:uid="{00000000-0005-0000-0000-0000B33E0000}"/>
    <cellStyle name="Comma 9 6 2 2 7" xfId="4611" xr:uid="{00000000-0005-0000-0000-0000B43E0000}"/>
    <cellStyle name="Comma 9 6 2 2 8" xfId="30579" xr:uid="{00000000-0005-0000-0000-0000B53E0000}"/>
    <cellStyle name="Comma 9 6 2 2 9" xfId="57061" xr:uid="{00000000-0005-0000-0000-0000B63E0000}"/>
    <cellStyle name="Comma 9 6 2 3" xfId="5693" xr:uid="{00000000-0005-0000-0000-0000B73E0000}"/>
    <cellStyle name="Comma 9 6 2 3 2" xfId="12185" xr:uid="{00000000-0005-0000-0000-0000B83E0000}"/>
    <cellStyle name="Comma 9 6 2 3 2 2" xfId="27333" xr:uid="{00000000-0005-0000-0000-0000B93E0000}"/>
    <cellStyle name="Comma 9 6 2 3 2 2 2" xfId="53301" xr:uid="{00000000-0005-0000-0000-0000BA3E0000}"/>
    <cellStyle name="Comma 9 6 2 3 2 3" xfId="38153" xr:uid="{00000000-0005-0000-0000-0000BB3E0000}"/>
    <cellStyle name="Comma 9 6 2 3 3" xfId="20841" xr:uid="{00000000-0005-0000-0000-0000BC3E0000}"/>
    <cellStyle name="Comma 9 6 2 3 3 2" xfId="46809" xr:uid="{00000000-0005-0000-0000-0000BD3E0000}"/>
    <cellStyle name="Comma 9 6 2 3 4" xfId="16513" xr:uid="{00000000-0005-0000-0000-0000BE3E0000}"/>
    <cellStyle name="Comma 9 6 2 3 4 2" xfId="42481" xr:uid="{00000000-0005-0000-0000-0000BF3E0000}"/>
    <cellStyle name="Comma 9 6 2 3 5" xfId="31661" xr:uid="{00000000-0005-0000-0000-0000C03E0000}"/>
    <cellStyle name="Comma 9 6 2 3 6" xfId="58143" xr:uid="{00000000-0005-0000-0000-0000C13E0000}"/>
    <cellStyle name="Comma 9 6 2 4" xfId="10021" xr:uid="{00000000-0005-0000-0000-0000C23E0000}"/>
    <cellStyle name="Comma 9 6 2 4 2" xfId="25169" xr:uid="{00000000-0005-0000-0000-0000C33E0000}"/>
    <cellStyle name="Comma 9 6 2 4 2 2" xfId="51137" xr:uid="{00000000-0005-0000-0000-0000C43E0000}"/>
    <cellStyle name="Comma 9 6 2 4 3" xfId="35989" xr:uid="{00000000-0005-0000-0000-0000C53E0000}"/>
    <cellStyle name="Comma 9 6 2 5" xfId="7857" xr:uid="{00000000-0005-0000-0000-0000C63E0000}"/>
    <cellStyle name="Comma 9 6 2 5 2" xfId="23005" xr:uid="{00000000-0005-0000-0000-0000C73E0000}"/>
    <cellStyle name="Comma 9 6 2 5 2 2" xfId="48973" xr:uid="{00000000-0005-0000-0000-0000C83E0000}"/>
    <cellStyle name="Comma 9 6 2 5 3" xfId="33825" xr:uid="{00000000-0005-0000-0000-0000C93E0000}"/>
    <cellStyle name="Comma 9 6 2 6" xfId="18677" xr:uid="{00000000-0005-0000-0000-0000CA3E0000}"/>
    <cellStyle name="Comma 9 6 2 6 2" xfId="44645" xr:uid="{00000000-0005-0000-0000-0000CB3E0000}"/>
    <cellStyle name="Comma 9 6 2 7" xfId="14349" xr:uid="{00000000-0005-0000-0000-0000CC3E0000}"/>
    <cellStyle name="Comma 9 6 2 7 2" xfId="40317" xr:uid="{00000000-0005-0000-0000-0000CD3E0000}"/>
    <cellStyle name="Comma 9 6 2 8" xfId="3529" xr:uid="{00000000-0005-0000-0000-0000CE3E0000}"/>
    <cellStyle name="Comma 9 6 2 9" xfId="29497" xr:uid="{00000000-0005-0000-0000-0000CF3E0000}"/>
    <cellStyle name="Comma 9 6 3" xfId="1906" xr:uid="{00000000-0005-0000-0000-0000D03E0000}"/>
    <cellStyle name="Comma 9 6 3 2" xfId="6234" xr:uid="{00000000-0005-0000-0000-0000D13E0000}"/>
    <cellStyle name="Comma 9 6 3 2 2" xfId="12726" xr:uid="{00000000-0005-0000-0000-0000D23E0000}"/>
    <cellStyle name="Comma 9 6 3 2 2 2" xfId="27874" xr:uid="{00000000-0005-0000-0000-0000D33E0000}"/>
    <cellStyle name="Comma 9 6 3 2 2 2 2" xfId="53842" xr:uid="{00000000-0005-0000-0000-0000D43E0000}"/>
    <cellStyle name="Comma 9 6 3 2 2 3" xfId="38694" xr:uid="{00000000-0005-0000-0000-0000D53E0000}"/>
    <cellStyle name="Comma 9 6 3 2 3" xfId="21382" xr:uid="{00000000-0005-0000-0000-0000D63E0000}"/>
    <cellStyle name="Comma 9 6 3 2 3 2" xfId="47350" xr:uid="{00000000-0005-0000-0000-0000D73E0000}"/>
    <cellStyle name="Comma 9 6 3 2 4" xfId="17054" xr:uid="{00000000-0005-0000-0000-0000D83E0000}"/>
    <cellStyle name="Comma 9 6 3 2 4 2" xfId="43022" xr:uid="{00000000-0005-0000-0000-0000D93E0000}"/>
    <cellStyle name="Comma 9 6 3 2 5" xfId="32202" xr:uid="{00000000-0005-0000-0000-0000DA3E0000}"/>
    <cellStyle name="Comma 9 6 3 2 6" xfId="58684" xr:uid="{00000000-0005-0000-0000-0000DB3E0000}"/>
    <cellStyle name="Comma 9 6 3 3" xfId="10562" xr:uid="{00000000-0005-0000-0000-0000DC3E0000}"/>
    <cellStyle name="Comma 9 6 3 3 2" xfId="25710" xr:uid="{00000000-0005-0000-0000-0000DD3E0000}"/>
    <cellStyle name="Comma 9 6 3 3 2 2" xfId="51678" xr:uid="{00000000-0005-0000-0000-0000DE3E0000}"/>
    <cellStyle name="Comma 9 6 3 3 3" xfId="36530" xr:uid="{00000000-0005-0000-0000-0000DF3E0000}"/>
    <cellStyle name="Comma 9 6 3 4" xfId="8398" xr:uid="{00000000-0005-0000-0000-0000E03E0000}"/>
    <cellStyle name="Comma 9 6 3 4 2" xfId="23546" xr:uid="{00000000-0005-0000-0000-0000E13E0000}"/>
    <cellStyle name="Comma 9 6 3 4 2 2" xfId="49514" xr:uid="{00000000-0005-0000-0000-0000E23E0000}"/>
    <cellStyle name="Comma 9 6 3 4 3" xfId="34366" xr:uid="{00000000-0005-0000-0000-0000E33E0000}"/>
    <cellStyle name="Comma 9 6 3 5" xfId="19218" xr:uid="{00000000-0005-0000-0000-0000E43E0000}"/>
    <cellStyle name="Comma 9 6 3 5 2" xfId="45186" xr:uid="{00000000-0005-0000-0000-0000E53E0000}"/>
    <cellStyle name="Comma 9 6 3 6" xfId="14890" xr:uid="{00000000-0005-0000-0000-0000E63E0000}"/>
    <cellStyle name="Comma 9 6 3 6 2" xfId="40858" xr:uid="{00000000-0005-0000-0000-0000E73E0000}"/>
    <cellStyle name="Comma 9 6 3 7" xfId="4070" xr:uid="{00000000-0005-0000-0000-0000E83E0000}"/>
    <cellStyle name="Comma 9 6 3 8" xfId="30038" xr:uid="{00000000-0005-0000-0000-0000E93E0000}"/>
    <cellStyle name="Comma 9 6 3 9" xfId="56520" xr:uid="{00000000-0005-0000-0000-0000EA3E0000}"/>
    <cellStyle name="Comma 9 6 4" xfId="5152" xr:uid="{00000000-0005-0000-0000-0000EB3E0000}"/>
    <cellStyle name="Comma 9 6 4 2" xfId="11644" xr:uid="{00000000-0005-0000-0000-0000EC3E0000}"/>
    <cellStyle name="Comma 9 6 4 2 2" xfId="26792" xr:uid="{00000000-0005-0000-0000-0000ED3E0000}"/>
    <cellStyle name="Comma 9 6 4 2 2 2" xfId="52760" xr:uid="{00000000-0005-0000-0000-0000EE3E0000}"/>
    <cellStyle name="Comma 9 6 4 2 3" xfId="37612" xr:uid="{00000000-0005-0000-0000-0000EF3E0000}"/>
    <cellStyle name="Comma 9 6 4 3" xfId="20300" xr:uid="{00000000-0005-0000-0000-0000F03E0000}"/>
    <cellStyle name="Comma 9 6 4 3 2" xfId="46268" xr:uid="{00000000-0005-0000-0000-0000F13E0000}"/>
    <cellStyle name="Comma 9 6 4 4" xfId="15972" xr:uid="{00000000-0005-0000-0000-0000F23E0000}"/>
    <cellStyle name="Comma 9 6 4 4 2" xfId="41940" xr:uid="{00000000-0005-0000-0000-0000F33E0000}"/>
    <cellStyle name="Comma 9 6 4 5" xfId="31120" xr:uid="{00000000-0005-0000-0000-0000F43E0000}"/>
    <cellStyle name="Comma 9 6 4 6" xfId="57602" xr:uid="{00000000-0005-0000-0000-0000F53E0000}"/>
    <cellStyle name="Comma 9 6 5" xfId="9480" xr:uid="{00000000-0005-0000-0000-0000F63E0000}"/>
    <cellStyle name="Comma 9 6 5 2" xfId="24628" xr:uid="{00000000-0005-0000-0000-0000F73E0000}"/>
    <cellStyle name="Comma 9 6 5 2 2" xfId="50596" xr:uid="{00000000-0005-0000-0000-0000F83E0000}"/>
    <cellStyle name="Comma 9 6 5 3" xfId="35448" xr:uid="{00000000-0005-0000-0000-0000F93E0000}"/>
    <cellStyle name="Comma 9 6 6" xfId="7316" xr:uid="{00000000-0005-0000-0000-0000FA3E0000}"/>
    <cellStyle name="Comma 9 6 6 2" xfId="22464" xr:uid="{00000000-0005-0000-0000-0000FB3E0000}"/>
    <cellStyle name="Comma 9 6 6 2 2" xfId="48432" xr:uid="{00000000-0005-0000-0000-0000FC3E0000}"/>
    <cellStyle name="Comma 9 6 6 3" xfId="33284" xr:uid="{00000000-0005-0000-0000-0000FD3E0000}"/>
    <cellStyle name="Comma 9 6 7" xfId="18136" xr:uid="{00000000-0005-0000-0000-0000FE3E0000}"/>
    <cellStyle name="Comma 9 6 7 2" xfId="44104" xr:uid="{00000000-0005-0000-0000-0000FF3E0000}"/>
    <cellStyle name="Comma 9 6 8" xfId="13808" xr:uid="{00000000-0005-0000-0000-0000003F0000}"/>
    <cellStyle name="Comma 9 6 8 2" xfId="39776" xr:uid="{00000000-0005-0000-0000-0000013F0000}"/>
    <cellStyle name="Comma 9 6 9" xfId="2988" xr:uid="{00000000-0005-0000-0000-0000023F0000}"/>
    <cellStyle name="Comma 9 7" xfId="247" xr:uid="{00000000-0005-0000-0000-0000033F0000}"/>
    <cellStyle name="Comma 9 7 10" xfId="28957" xr:uid="{00000000-0005-0000-0000-0000043F0000}"/>
    <cellStyle name="Comma 9 7 11" xfId="54918" xr:uid="{00000000-0005-0000-0000-0000053F0000}"/>
    <cellStyle name="Comma 9 7 12" xfId="55439" xr:uid="{00000000-0005-0000-0000-0000063F0000}"/>
    <cellStyle name="Comma 9 7 13" xfId="935" xr:uid="{00000000-0005-0000-0000-0000073F0000}"/>
    <cellStyle name="Comma 9 7 2" xfId="1366" xr:uid="{00000000-0005-0000-0000-0000083F0000}"/>
    <cellStyle name="Comma 9 7 2 10" xfId="55980" xr:uid="{00000000-0005-0000-0000-0000093F0000}"/>
    <cellStyle name="Comma 9 7 2 2" xfId="2448" xr:uid="{00000000-0005-0000-0000-00000A3F0000}"/>
    <cellStyle name="Comma 9 7 2 2 2" xfId="6776" xr:uid="{00000000-0005-0000-0000-00000B3F0000}"/>
    <cellStyle name="Comma 9 7 2 2 2 2" xfId="13268" xr:uid="{00000000-0005-0000-0000-00000C3F0000}"/>
    <cellStyle name="Comma 9 7 2 2 2 2 2" xfId="28416" xr:uid="{00000000-0005-0000-0000-00000D3F0000}"/>
    <cellStyle name="Comma 9 7 2 2 2 2 2 2" xfId="54384" xr:uid="{00000000-0005-0000-0000-00000E3F0000}"/>
    <cellStyle name="Comma 9 7 2 2 2 2 3" xfId="39236" xr:uid="{00000000-0005-0000-0000-00000F3F0000}"/>
    <cellStyle name="Comma 9 7 2 2 2 3" xfId="21924" xr:uid="{00000000-0005-0000-0000-0000103F0000}"/>
    <cellStyle name="Comma 9 7 2 2 2 3 2" xfId="47892" xr:uid="{00000000-0005-0000-0000-0000113F0000}"/>
    <cellStyle name="Comma 9 7 2 2 2 4" xfId="17596" xr:uid="{00000000-0005-0000-0000-0000123F0000}"/>
    <cellStyle name="Comma 9 7 2 2 2 4 2" xfId="43564" xr:uid="{00000000-0005-0000-0000-0000133F0000}"/>
    <cellStyle name="Comma 9 7 2 2 2 5" xfId="32744" xr:uid="{00000000-0005-0000-0000-0000143F0000}"/>
    <cellStyle name="Comma 9 7 2 2 2 6" xfId="59226" xr:uid="{00000000-0005-0000-0000-0000153F0000}"/>
    <cellStyle name="Comma 9 7 2 2 3" xfId="11104" xr:uid="{00000000-0005-0000-0000-0000163F0000}"/>
    <cellStyle name="Comma 9 7 2 2 3 2" xfId="26252" xr:uid="{00000000-0005-0000-0000-0000173F0000}"/>
    <cellStyle name="Comma 9 7 2 2 3 2 2" xfId="52220" xr:uid="{00000000-0005-0000-0000-0000183F0000}"/>
    <cellStyle name="Comma 9 7 2 2 3 3" xfId="37072" xr:uid="{00000000-0005-0000-0000-0000193F0000}"/>
    <cellStyle name="Comma 9 7 2 2 4" xfId="8940" xr:uid="{00000000-0005-0000-0000-00001A3F0000}"/>
    <cellStyle name="Comma 9 7 2 2 4 2" xfId="24088" xr:uid="{00000000-0005-0000-0000-00001B3F0000}"/>
    <cellStyle name="Comma 9 7 2 2 4 2 2" xfId="50056" xr:uid="{00000000-0005-0000-0000-00001C3F0000}"/>
    <cellStyle name="Comma 9 7 2 2 4 3" xfId="34908" xr:uid="{00000000-0005-0000-0000-00001D3F0000}"/>
    <cellStyle name="Comma 9 7 2 2 5" xfId="19760" xr:uid="{00000000-0005-0000-0000-00001E3F0000}"/>
    <cellStyle name="Comma 9 7 2 2 5 2" xfId="45728" xr:uid="{00000000-0005-0000-0000-00001F3F0000}"/>
    <cellStyle name="Comma 9 7 2 2 6" xfId="15432" xr:uid="{00000000-0005-0000-0000-0000203F0000}"/>
    <cellStyle name="Comma 9 7 2 2 6 2" xfId="41400" xr:uid="{00000000-0005-0000-0000-0000213F0000}"/>
    <cellStyle name="Comma 9 7 2 2 7" xfId="4612" xr:uid="{00000000-0005-0000-0000-0000223F0000}"/>
    <cellStyle name="Comma 9 7 2 2 8" xfId="30580" xr:uid="{00000000-0005-0000-0000-0000233F0000}"/>
    <cellStyle name="Comma 9 7 2 2 9" xfId="57062" xr:uid="{00000000-0005-0000-0000-0000243F0000}"/>
    <cellStyle name="Comma 9 7 2 3" xfId="5694" xr:uid="{00000000-0005-0000-0000-0000253F0000}"/>
    <cellStyle name="Comma 9 7 2 3 2" xfId="12186" xr:uid="{00000000-0005-0000-0000-0000263F0000}"/>
    <cellStyle name="Comma 9 7 2 3 2 2" xfId="27334" xr:uid="{00000000-0005-0000-0000-0000273F0000}"/>
    <cellStyle name="Comma 9 7 2 3 2 2 2" xfId="53302" xr:uid="{00000000-0005-0000-0000-0000283F0000}"/>
    <cellStyle name="Comma 9 7 2 3 2 3" xfId="38154" xr:uid="{00000000-0005-0000-0000-0000293F0000}"/>
    <cellStyle name="Comma 9 7 2 3 3" xfId="20842" xr:uid="{00000000-0005-0000-0000-00002A3F0000}"/>
    <cellStyle name="Comma 9 7 2 3 3 2" xfId="46810" xr:uid="{00000000-0005-0000-0000-00002B3F0000}"/>
    <cellStyle name="Comma 9 7 2 3 4" xfId="16514" xr:uid="{00000000-0005-0000-0000-00002C3F0000}"/>
    <cellStyle name="Comma 9 7 2 3 4 2" xfId="42482" xr:uid="{00000000-0005-0000-0000-00002D3F0000}"/>
    <cellStyle name="Comma 9 7 2 3 5" xfId="31662" xr:uid="{00000000-0005-0000-0000-00002E3F0000}"/>
    <cellStyle name="Comma 9 7 2 3 6" xfId="58144" xr:uid="{00000000-0005-0000-0000-00002F3F0000}"/>
    <cellStyle name="Comma 9 7 2 4" xfId="10022" xr:uid="{00000000-0005-0000-0000-0000303F0000}"/>
    <cellStyle name="Comma 9 7 2 4 2" xfId="25170" xr:uid="{00000000-0005-0000-0000-0000313F0000}"/>
    <cellStyle name="Comma 9 7 2 4 2 2" xfId="51138" xr:uid="{00000000-0005-0000-0000-0000323F0000}"/>
    <cellStyle name="Comma 9 7 2 4 3" xfId="35990" xr:uid="{00000000-0005-0000-0000-0000333F0000}"/>
    <cellStyle name="Comma 9 7 2 5" xfId="7858" xr:uid="{00000000-0005-0000-0000-0000343F0000}"/>
    <cellStyle name="Comma 9 7 2 5 2" xfId="23006" xr:uid="{00000000-0005-0000-0000-0000353F0000}"/>
    <cellStyle name="Comma 9 7 2 5 2 2" xfId="48974" xr:uid="{00000000-0005-0000-0000-0000363F0000}"/>
    <cellStyle name="Comma 9 7 2 5 3" xfId="33826" xr:uid="{00000000-0005-0000-0000-0000373F0000}"/>
    <cellStyle name="Comma 9 7 2 6" xfId="18678" xr:uid="{00000000-0005-0000-0000-0000383F0000}"/>
    <cellStyle name="Comma 9 7 2 6 2" xfId="44646" xr:uid="{00000000-0005-0000-0000-0000393F0000}"/>
    <cellStyle name="Comma 9 7 2 7" xfId="14350" xr:uid="{00000000-0005-0000-0000-00003A3F0000}"/>
    <cellStyle name="Comma 9 7 2 7 2" xfId="40318" xr:uid="{00000000-0005-0000-0000-00003B3F0000}"/>
    <cellStyle name="Comma 9 7 2 8" xfId="3530" xr:uid="{00000000-0005-0000-0000-00003C3F0000}"/>
    <cellStyle name="Comma 9 7 2 9" xfId="29498" xr:uid="{00000000-0005-0000-0000-00003D3F0000}"/>
    <cellStyle name="Comma 9 7 3" xfId="1907" xr:uid="{00000000-0005-0000-0000-00003E3F0000}"/>
    <cellStyle name="Comma 9 7 3 2" xfId="6235" xr:uid="{00000000-0005-0000-0000-00003F3F0000}"/>
    <cellStyle name="Comma 9 7 3 2 2" xfId="12727" xr:uid="{00000000-0005-0000-0000-0000403F0000}"/>
    <cellStyle name="Comma 9 7 3 2 2 2" xfId="27875" xr:uid="{00000000-0005-0000-0000-0000413F0000}"/>
    <cellStyle name="Comma 9 7 3 2 2 2 2" xfId="53843" xr:uid="{00000000-0005-0000-0000-0000423F0000}"/>
    <cellStyle name="Comma 9 7 3 2 2 3" xfId="38695" xr:uid="{00000000-0005-0000-0000-0000433F0000}"/>
    <cellStyle name="Comma 9 7 3 2 3" xfId="21383" xr:uid="{00000000-0005-0000-0000-0000443F0000}"/>
    <cellStyle name="Comma 9 7 3 2 3 2" xfId="47351" xr:uid="{00000000-0005-0000-0000-0000453F0000}"/>
    <cellStyle name="Comma 9 7 3 2 4" xfId="17055" xr:uid="{00000000-0005-0000-0000-0000463F0000}"/>
    <cellStyle name="Comma 9 7 3 2 4 2" xfId="43023" xr:uid="{00000000-0005-0000-0000-0000473F0000}"/>
    <cellStyle name="Comma 9 7 3 2 5" xfId="32203" xr:uid="{00000000-0005-0000-0000-0000483F0000}"/>
    <cellStyle name="Comma 9 7 3 2 6" xfId="58685" xr:uid="{00000000-0005-0000-0000-0000493F0000}"/>
    <cellStyle name="Comma 9 7 3 3" xfId="10563" xr:uid="{00000000-0005-0000-0000-00004A3F0000}"/>
    <cellStyle name="Comma 9 7 3 3 2" xfId="25711" xr:uid="{00000000-0005-0000-0000-00004B3F0000}"/>
    <cellStyle name="Comma 9 7 3 3 2 2" xfId="51679" xr:uid="{00000000-0005-0000-0000-00004C3F0000}"/>
    <cellStyle name="Comma 9 7 3 3 3" xfId="36531" xr:uid="{00000000-0005-0000-0000-00004D3F0000}"/>
    <cellStyle name="Comma 9 7 3 4" xfId="8399" xr:uid="{00000000-0005-0000-0000-00004E3F0000}"/>
    <cellStyle name="Comma 9 7 3 4 2" xfId="23547" xr:uid="{00000000-0005-0000-0000-00004F3F0000}"/>
    <cellStyle name="Comma 9 7 3 4 2 2" xfId="49515" xr:uid="{00000000-0005-0000-0000-0000503F0000}"/>
    <cellStyle name="Comma 9 7 3 4 3" xfId="34367" xr:uid="{00000000-0005-0000-0000-0000513F0000}"/>
    <cellStyle name="Comma 9 7 3 5" xfId="19219" xr:uid="{00000000-0005-0000-0000-0000523F0000}"/>
    <cellStyle name="Comma 9 7 3 5 2" xfId="45187" xr:uid="{00000000-0005-0000-0000-0000533F0000}"/>
    <cellStyle name="Comma 9 7 3 6" xfId="14891" xr:uid="{00000000-0005-0000-0000-0000543F0000}"/>
    <cellStyle name="Comma 9 7 3 6 2" xfId="40859" xr:uid="{00000000-0005-0000-0000-0000553F0000}"/>
    <cellStyle name="Comma 9 7 3 7" xfId="4071" xr:uid="{00000000-0005-0000-0000-0000563F0000}"/>
    <cellStyle name="Comma 9 7 3 8" xfId="30039" xr:uid="{00000000-0005-0000-0000-0000573F0000}"/>
    <cellStyle name="Comma 9 7 3 9" xfId="56521" xr:uid="{00000000-0005-0000-0000-0000583F0000}"/>
    <cellStyle name="Comma 9 7 4" xfId="5153" xr:uid="{00000000-0005-0000-0000-0000593F0000}"/>
    <cellStyle name="Comma 9 7 4 2" xfId="11645" xr:uid="{00000000-0005-0000-0000-00005A3F0000}"/>
    <cellStyle name="Comma 9 7 4 2 2" xfId="26793" xr:uid="{00000000-0005-0000-0000-00005B3F0000}"/>
    <cellStyle name="Comma 9 7 4 2 2 2" xfId="52761" xr:uid="{00000000-0005-0000-0000-00005C3F0000}"/>
    <cellStyle name="Comma 9 7 4 2 3" xfId="37613" xr:uid="{00000000-0005-0000-0000-00005D3F0000}"/>
    <cellStyle name="Comma 9 7 4 3" xfId="20301" xr:uid="{00000000-0005-0000-0000-00005E3F0000}"/>
    <cellStyle name="Comma 9 7 4 3 2" xfId="46269" xr:uid="{00000000-0005-0000-0000-00005F3F0000}"/>
    <cellStyle name="Comma 9 7 4 4" xfId="15973" xr:uid="{00000000-0005-0000-0000-0000603F0000}"/>
    <cellStyle name="Comma 9 7 4 4 2" xfId="41941" xr:uid="{00000000-0005-0000-0000-0000613F0000}"/>
    <cellStyle name="Comma 9 7 4 5" xfId="31121" xr:uid="{00000000-0005-0000-0000-0000623F0000}"/>
    <cellStyle name="Comma 9 7 4 6" xfId="57603" xr:uid="{00000000-0005-0000-0000-0000633F0000}"/>
    <cellStyle name="Comma 9 7 5" xfId="9481" xr:uid="{00000000-0005-0000-0000-0000643F0000}"/>
    <cellStyle name="Comma 9 7 5 2" xfId="24629" xr:uid="{00000000-0005-0000-0000-0000653F0000}"/>
    <cellStyle name="Comma 9 7 5 2 2" xfId="50597" xr:uid="{00000000-0005-0000-0000-0000663F0000}"/>
    <cellStyle name="Comma 9 7 5 3" xfId="35449" xr:uid="{00000000-0005-0000-0000-0000673F0000}"/>
    <cellStyle name="Comma 9 7 6" xfId="7317" xr:uid="{00000000-0005-0000-0000-0000683F0000}"/>
    <cellStyle name="Comma 9 7 6 2" xfId="22465" xr:uid="{00000000-0005-0000-0000-0000693F0000}"/>
    <cellStyle name="Comma 9 7 6 2 2" xfId="48433" xr:uid="{00000000-0005-0000-0000-00006A3F0000}"/>
    <cellStyle name="Comma 9 7 6 3" xfId="33285" xr:uid="{00000000-0005-0000-0000-00006B3F0000}"/>
    <cellStyle name="Comma 9 7 7" xfId="18137" xr:uid="{00000000-0005-0000-0000-00006C3F0000}"/>
    <cellStyle name="Comma 9 7 7 2" xfId="44105" xr:uid="{00000000-0005-0000-0000-00006D3F0000}"/>
    <cellStyle name="Comma 9 7 8" xfId="13809" xr:uid="{00000000-0005-0000-0000-00006E3F0000}"/>
    <cellStyle name="Comma 9 7 8 2" xfId="39777" xr:uid="{00000000-0005-0000-0000-00006F3F0000}"/>
    <cellStyle name="Comma 9 7 9" xfId="2989" xr:uid="{00000000-0005-0000-0000-0000703F0000}"/>
    <cellStyle name="Comma 9 8" xfId="248" xr:uid="{00000000-0005-0000-0000-0000713F0000}"/>
    <cellStyle name="Comma 9 8 10" xfId="28958" xr:uid="{00000000-0005-0000-0000-0000723F0000}"/>
    <cellStyle name="Comma 9 8 11" xfId="54919" xr:uid="{00000000-0005-0000-0000-0000733F0000}"/>
    <cellStyle name="Comma 9 8 12" xfId="55440" xr:uid="{00000000-0005-0000-0000-0000743F0000}"/>
    <cellStyle name="Comma 9 8 13" xfId="975" xr:uid="{00000000-0005-0000-0000-0000753F0000}"/>
    <cellStyle name="Comma 9 8 2" xfId="1367" xr:uid="{00000000-0005-0000-0000-0000763F0000}"/>
    <cellStyle name="Comma 9 8 2 10" xfId="55981" xr:uid="{00000000-0005-0000-0000-0000773F0000}"/>
    <cellStyle name="Comma 9 8 2 2" xfId="2449" xr:uid="{00000000-0005-0000-0000-0000783F0000}"/>
    <cellStyle name="Comma 9 8 2 2 2" xfId="6777" xr:uid="{00000000-0005-0000-0000-0000793F0000}"/>
    <cellStyle name="Comma 9 8 2 2 2 2" xfId="13269" xr:uid="{00000000-0005-0000-0000-00007A3F0000}"/>
    <cellStyle name="Comma 9 8 2 2 2 2 2" xfId="28417" xr:uid="{00000000-0005-0000-0000-00007B3F0000}"/>
    <cellStyle name="Comma 9 8 2 2 2 2 2 2" xfId="54385" xr:uid="{00000000-0005-0000-0000-00007C3F0000}"/>
    <cellStyle name="Comma 9 8 2 2 2 2 3" xfId="39237" xr:uid="{00000000-0005-0000-0000-00007D3F0000}"/>
    <cellStyle name="Comma 9 8 2 2 2 3" xfId="21925" xr:uid="{00000000-0005-0000-0000-00007E3F0000}"/>
    <cellStyle name="Comma 9 8 2 2 2 3 2" xfId="47893" xr:uid="{00000000-0005-0000-0000-00007F3F0000}"/>
    <cellStyle name="Comma 9 8 2 2 2 4" xfId="17597" xr:uid="{00000000-0005-0000-0000-0000803F0000}"/>
    <cellStyle name="Comma 9 8 2 2 2 4 2" xfId="43565" xr:uid="{00000000-0005-0000-0000-0000813F0000}"/>
    <cellStyle name="Comma 9 8 2 2 2 5" xfId="32745" xr:uid="{00000000-0005-0000-0000-0000823F0000}"/>
    <cellStyle name="Comma 9 8 2 2 2 6" xfId="59227" xr:uid="{00000000-0005-0000-0000-0000833F0000}"/>
    <cellStyle name="Comma 9 8 2 2 3" xfId="11105" xr:uid="{00000000-0005-0000-0000-0000843F0000}"/>
    <cellStyle name="Comma 9 8 2 2 3 2" xfId="26253" xr:uid="{00000000-0005-0000-0000-0000853F0000}"/>
    <cellStyle name="Comma 9 8 2 2 3 2 2" xfId="52221" xr:uid="{00000000-0005-0000-0000-0000863F0000}"/>
    <cellStyle name="Comma 9 8 2 2 3 3" xfId="37073" xr:uid="{00000000-0005-0000-0000-0000873F0000}"/>
    <cellStyle name="Comma 9 8 2 2 4" xfId="8941" xr:uid="{00000000-0005-0000-0000-0000883F0000}"/>
    <cellStyle name="Comma 9 8 2 2 4 2" xfId="24089" xr:uid="{00000000-0005-0000-0000-0000893F0000}"/>
    <cellStyle name="Comma 9 8 2 2 4 2 2" xfId="50057" xr:uid="{00000000-0005-0000-0000-00008A3F0000}"/>
    <cellStyle name="Comma 9 8 2 2 4 3" xfId="34909" xr:uid="{00000000-0005-0000-0000-00008B3F0000}"/>
    <cellStyle name="Comma 9 8 2 2 5" xfId="19761" xr:uid="{00000000-0005-0000-0000-00008C3F0000}"/>
    <cellStyle name="Comma 9 8 2 2 5 2" xfId="45729" xr:uid="{00000000-0005-0000-0000-00008D3F0000}"/>
    <cellStyle name="Comma 9 8 2 2 6" xfId="15433" xr:uid="{00000000-0005-0000-0000-00008E3F0000}"/>
    <cellStyle name="Comma 9 8 2 2 6 2" xfId="41401" xr:uid="{00000000-0005-0000-0000-00008F3F0000}"/>
    <cellStyle name="Comma 9 8 2 2 7" xfId="4613" xr:uid="{00000000-0005-0000-0000-0000903F0000}"/>
    <cellStyle name="Comma 9 8 2 2 8" xfId="30581" xr:uid="{00000000-0005-0000-0000-0000913F0000}"/>
    <cellStyle name="Comma 9 8 2 2 9" xfId="57063" xr:uid="{00000000-0005-0000-0000-0000923F0000}"/>
    <cellStyle name="Comma 9 8 2 3" xfId="5695" xr:uid="{00000000-0005-0000-0000-0000933F0000}"/>
    <cellStyle name="Comma 9 8 2 3 2" xfId="12187" xr:uid="{00000000-0005-0000-0000-0000943F0000}"/>
    <cellStyle name="Comma 9 8 2 3 2 2" xfId="27335" xr:uid="{00000000-0005-0000-0000-0000953F0000}"/>
    <cellStyle name="Comma 9 8 2 3 2 2 2" xfId="53303" xr:uid="{00000000-0005-0000-0000-0000963F0000}"/>
    <cellStyle name="Comma 9 8 2 3 2 3" xfId="38155" xr:uid="{00000000-0005-0000-0000-0000973F0000}"/>
    <cellStyle name="Comma 9 8 2 3 3" xfId="20843" xr:uid="{00000000-0005-0000-0000-0000983F0000}"/>
    <cellStyle name="Comma 9 8 2 3 3 2" xfId="46811" xr:uid="{00000000-0005-0000-0000-0000993F0000}"/>
    <cellStyle name="Comma 9 8 2 3 4" xfId="16515" xr:uid="{00000000-0005-0000-0000-00009A3F0000}"/>
    <cellStyle name="Comma 9 8 2 3 4 2" xfId="42483" xr:uid="{00000000-0005-0000-0000-00009B3F0000}"/>
    <cellStyle name="Comma 9 8 2 3 5" xfId="31663" xr:uid="{00000000-0005-0000-0000-00009C3F0000}"/>
    <cellStyle name="Comma 9 8 2 3 6" xfId="58145" xr:uid="{00000000-0005-0000-0000-00009D3F0000}"/>
    <cellStyle name="Comma 9 8 2 4" xfId="10023" xr:uid="{00000000-0005-0000-0000-00009E3F0000}"/>
    <cellStyle name="Comma 9 8 2 4 2" xfId="25171" xr:uid="{00000000-0005-0000-0000-00009F3F0000}"/>
    <cellStyle name="Comma 9 8 2 4 2 2" xfId="51139" xr:uid="{00000000-0005-0000-0000-0000A03F0000}"/>
    <cellStyle name="Comma 9 8 2 4 3" xfId="35991" xr:uid="{00000000-0005-0000-0000-0000A13F0000}"/>
    <cellStyle name="Comma 9 8 2 5" xfId="7859" xr:uid="{00000000-0005-0000-0000-0000A23F0000}"/>
    <cellStyle name="Comma 9 8 2 5 2" xfId="23007" xr:uid="{00000000-0005-0000-0000-0000A33F0000}"/>
    <cellStyle name="Comma 9 8 2 5 2 2" xfId="48975" xr:uid="{00000000-0005-0000-0000-0000A43F0000}"/>
    <cellStyle name="Comma 9 8 2 5 3" xfId="33827" xr:uid="{00000000-0005-0000-0000-0000A53F0000}"/>
    <cellStyle name="Comma 9 8 2 6" xfId="18679" xr:uid="{00000000-0005-0000-0000-0000A63F0000}"/>
    <cellStyle name="Comma 9 8 2 6 2" xfId="44647" xr:uid="{00000000-0005-0000-0000-0000A73F0000}"/>
    <cellStyle name="Comma 9 8 2 7" xfId="14351" xr:uid="{00000000-0005-0000-0000-0000A83F0000}"/>
    <cellStyle name="Comma 9 8 2 7 2" xfId="40319" xr:uid="{00000000-0005-0000-0000-0000A93F0000}"/>
    <cellStyle name="Comma 9 8 2 8" xfId="3531" xr:uid="{00000000-0005-0000-0000-0000AA3F0000}"/>
    <cellStyle name="Comma 9 8 2 9" xfId="29499" xr:uid="{00000000-0005-0000-0000-0000AB3F0000}"/>
    <cellStyle name="Comma 9 8 3" xfId="1908" xr:uid="{00000000-0005-0000-0000-0000AC3F0000}"/>
    <cellStyle name="Comma 9 8 3 2" xfId="6236" xr:uid="{00000000-0005-0000-0000-0000AD3F0000}"/>
    <cellStyle name="Comma 9 8 3 2 2" xfId="12728" xr:uid="{00000000-0005-0000-0000-0000AE3F0000}"/>
    <cellStyle name="Comma 9 8 3 2 2 2" xfId="27876" xr:uid="{00000000-0005-0000-0000-0000AF3F0000}"/>
    <cellStyle name="Comma 9 8 3 2 2 2 2" xfId="53844" xr:uid="{00000000-0005-0000-0000-0000B03F0000}"/>
    <cellStyle name="Comma 9 8 3 2 2 3" xfId="38696" xr:uid="{00000000-0005-0000-0000-0000B13F0000}"/>
    <cellStyle name="Comma 9 8 3 2 3" xfId="21384" xr:uid="{00000000-0005-0000-0000-0000B23F0000}"/>
    <cellStyle name="Comma 9 8 3 2 3 2" xfId="47352" xr:uid="{00000000-0005-0000-0000-0000B33F0000}"/>
    <cellStyle name="Comma 9 8 3 2 4" xfId="17056" xr:uid="{00000000-0005-0000-0000-0000B43F0000}"/>
    <cellStyle name="Comma 9 8 3 2 4 2" xfId="43024" xr:uid="{00000000-0005-0000-0000-0000B53F0000}"/>
    <cellStyle name="Comma 9 8 3 2 5" xfId="32204" xr:uid="{00000000-0005-0000-0000-0000B63F0000}"/>
    <cellStyle name="Comma 9 8 3 2 6" xfId="58686" xr:uid="{00000000-0005-0000-0000-0000B73F0000}"/>
    <cellStyle name="Comma 9 8 3 3" xfId="10564" xr:uid="{00000000-0005-0000-0000-0000B83F0000}"/>
    <cellStyle name="Comma 9 8 3 3 2" xfId="25712" xr:uid="{00000000-0005-0000-0000-0000B93F0000}"/>
    <cellStyle name="Comma 9 8 3 3 2 2" xfId="51680" xr:uid="{00000000-0005-0000-0000-0000BA3F0000}"/>
    <cellStyle name="Comma 9 8 3 3 3" xfId="36532" xr:uid="{00000000-0005-0000-0000-0000BB3F0000}"/>
    <cellStyle name="Comma 9 8 3 4" xfId="8400" xr:uid="{00000000-0005-0000-0000-0000BC3F0000}"/>
    <cellStyle name="Comma 9 8 3 4 2" xfId="23548" xr:uid="{00000000-0005-0000-0000-0000BD3F0000}"/>
    <cellStyle name="Comma 9 8 3 4 2 2" xfId="49516" xr:uid="{00000000-0005-0000-0000-0000BE3F0000}"/>
    <cellStyle name="Comma 9 8 3 4 3" xfId="34368" xr:uid="{00000000-0005-0000-0000-0000BF3F0000}"/>
    <cellStyle name="Comma 9 8 3 5" xfId="19220" xr:uid="{00000000-0005-0000-0000-0000C03F0000}"/>
    <cellStyle name="Comma 9 8 3 5 2" xfId="45188" xr:uid="{00000000-0005-0000-0000-0000C13F0000}"/>
    <cellStyle name="Comma 9 8 3 6" xfId="14892" xr:uid="{00000000-0005-0000-0000-0000C23F0000}"/>
    <cellStyle name="Comma 9 8 3 6 2" xfId="40860" xr:uid="{00000000-0005-0000-0000-0000C33F0000}"/>
    <cellStyle name="Comma 9 8 3 7" xfId="4072" xr:uid="{00000000-0005-0000-0000-0000C43F0000}"/>
    <cellStyle name="Comma 9 8 3 8" xfId="30040" xr:uid="{00000000-0005-0000-0000-0000C53F0000}"/>
    <cellStyle name="Comma 9 8 3 9" xfId="56522" xr:uid="{00000000-0005-0000-0000-0000C63F0000}"/>
    <cellStyle name="Comma 9 8 4" xfId="5154" xr:uid="{00000000-0005-0000-0000-0000C73F0000}"/>
    <cellStyle name="Comma 9 8 4 2" xfId="11646" xr:uid="{00000000-0005-0000-0000-0000C83F0000}"/>
    <cellStyle name="Comma 9 8 4 2 2" xfId="26794" xr:uid="{00000000-0005-0000-0000-0000C93F0000}"/>
    <cellStyle name="Comma 9 8 4 2 2 2" xfId="52762" xr:uid="{00000000-0005-0000-0000-0000CA3F0000}"/>
    <cellStyle name="Comma 9 8 4 2 3" xfId="37614" xr:uid="{00000000-0005-0000-0000-0000CB3F0000}"/>
    <cellStyle name="Comma 9 8 4 3" xfId="20302" xr:uid="{00000000-0005-0000-0000-0000CC3F0000}"/>
    <cellStyle name="Comma 9 8 4 3 2" xfId="46270" xr:uid="{00000000-0005-0000-0000-0000CD3F0000}"/>
    <cellStyle name="Comma 9 8 4 4" xfId="15974" xr:uid="{00000000-0005-0000-0000-0000CE3F0000}"/>
    <cellStyle name="Comma 9 8 4 4 2" xfId="41942" xr:uid="{00000000-0005-0000-0000-0000CF3F0000}"/>
    <cellStyle name="Comma 9 8 4 5" xfId="31122" xr:uid="{00000000-0005-0000-0000-0000D03F0000}"/>
    <cellStyle name="Comma 9 8 4 6" xfId="57604" xr:uid="{00000000-0005-0000-0000-0000D13F0000}"/>
    <cellStyle name="Comma 9 8 5" xfId="9482" xr:uid="{00000000-0005-0000-0000-0000D23F0000}"/>
    <cellStyle name="Comma 9 8 5 2" xfId="24630" xr:uid="{00000000-0005-0000-0000-0000D33F0000}"/>
    <cellStyle name="Comma 9 8 5 2 2" xfId="50598" xr:uid="{00000000-0005-0000-0000-0000D43F0000}"/>
    <cellStyle name="Comma 9 8 5 3" xfId="35450" xr:uid="{00000000-0005-0000-0000-0000D53F0000}"/>
    <cellStyle name="Comma 9 8 6" xfId="7318" xr:uid="{00000000-0005-0000-0000-0000D63F0000}"/>
    <cellStyle name="Comma 9 8 6 2" xfId="22466" xr:uid="{00000000-0005-0000-0000-0000D73F0000}"/>
    <cellStyle name="Comma 9 8 6 2 2" xfId="48434" xr:uid="{00000000-0005-0000-0000-0000D83F0000}"/>
    <cellStyle name="Comma 9 8 6 3" xfId="33286" xr:uid="{00000000-0005-0000-0000-0000D93F0000}"/>
    <cellStyle name="Comma 9 8 7" xfId="18138" xr:uid="{00000000-0005-0000-0000-0000DA3F0000}"/>
    <cellStyle name="Comma 9 8 7 2" xfId="44106" xr:uid="{00000000-0005-0000-0000-0000DB3F0000}"/>
    <cellStyle name="Comma 9 8 8" xfId="13810" xr:uid="{00000000-0005-0000-0000-0000DC3F0000}"/>
    <cellStyle name="Comma 9 8 8 2" xfId="39778" xr:uid="{00000000-0005-0000-0000-0000DD3F0000}"/>
    <cellStyle name="Comma 9 8 9" xfId="2990" xr:uid="{00000000-0005-0000-0000-0000DE3F0000}"/>
    <cellStyle name="Comma 9 9" xfId="249" xr:uid="{00000000-0005-0000-0000-0000DF3F0000}"/>
    <cellStyle name="Comma 9 9 10" xfId="28959" xr:uid="{00000000-0005-0000-0000-0000E03F0000}"/>
    <cellStyle name="Comma 9 9 11" xfId="54920" xr:uid="{00000000-0005-0000-0000-0000E13F0000}"/>
    <cellStyle name="Comma 9 9 12" xfId="55441" xr:uid="{00000000-0005-0000-0000-0000E23F0000}"/>
    <cellStyle name="Comma 9 9 13" xfId="1015" xr:uid="{00000000-0005-0000-0000-0000E33F0000}"/>
    <cellStyle name="Comma 9 9 2" xfId="1368" xr:uid="{00000000-0005-0000-0000-0000E43F0000}"/>
    <cellStyle name="Comma 9 9 2 10" xfId="55982" xr:uid="{00000000-0005-0000-0000-0000E53F0000}"/>
    <cellStyle name="Comma 9 9 2 2" xfId="2450" xr:uid="{00000000-0005-0000-0000-0000E63F0000}"/>
    <cellStyle name="Comma 9 9 2 2 2" xfId="6778" xr:uid="{00000000-0005-0000-0000-0000E73F0000}"/>
    <cellStyle name="Comma 9 9 2 2 2 2" xfId="13270" xr:uid="{00000000-0005-0000-0000-0000E83F0000}"/>
    <cellStyle name="Comma 9 9 2 2 2 2 2" xfId="28418" xr:uid="{00000000-0005-0000-0000-0000E93F0000}"/>
    <cellStyle name="Comma 9 9 2 2 2 2 2 2" xfId="54386" xr:uid="{00000000-0005-0000-0000-0000EA3F0000}"/>
    <cellStyle name="Comma 9 9 2 2 2 2 3" xfId="39238" xr:uid="{00000000-0005-0000-0000-0000EB3F0000}"/>
    <cellStyle name="Comma 9 9 2 2 2 3" xfId="21926" xr:uid="{00000000-0005-0000-0000-0000EC3F0000}"/>
    <cellStyle name="Comma 9 9 2 2 2 3 2" xfId="47894" xr:uid="{00000000-0005-0000-0000-0000ED3F0000}"/>
    <cellStyle name="Comma 9 9 2 2 2 4" xfId="17598" xr:uid="{00000000-0005-0000-0000-0000EE3F0000}"/>
    <cellStyle name="Comma 9 9 2 2 2 4 2" xfId="43566" xr:uid="{00000000-0005-0000-0000-0000EF3F0000}"/>
    <cellStyle name="Comma 9 9 2 2 2 5" xfId="32746" xr:uid="{00000000-0005-0000-0000-0000F03F0000}"/>
    <cellStyle name="Comma 9 9 2 2 2 6" xfId="59228" xr:uid="{00000000-0005-0000-0000-0000F13F0000}"/>
    <cellStyle name="Comma 9 9 2 2 3" xfId="11106" xr:uid="{00000000-0005-0000-0000-0000F23F0000}"/>
    <cellStyle name="Comma 9 9 2 2 3 2" xfId="26254" xr:uid="{00000000-0005-0000-0000-0000F33F0000}"/>
    <cellStyle name="Comma 9 9 2 2 3 2 2" xfId="52222" xr:uid="{00000000-0005-0000-0000-0000F43F0000}"/>
    <cellStyle name="Comma 9 9 2 2 3 3" xfId="37074" xr:uid="{00000000-0005-0000-0000-0000F53F0000}"/>
    <cellStyle name="Comma 9 9 2 2 4" xfId="8942" xr:uid="{00000000-0005-0000-0000-0000F63F0000}"/>
    <cellStyle name="Comma 9 9 2 2 4 2" xfId="24090" xr:uid="{00000000-0005-0000-0000-0000F73F0000}"/>
    <cellStyle name="Comma 9 9 2 2 4 2 2" xfId="50058" xr:uid="{00000000-0005-0000-0000-0000F83F0000}"/>
    <cellStyle name="Comma 9 9 2 2 4 3" xfId="34910" xr:uid="{00000000-0005-0000-0000-0000F93F0000}"/>
    <cellStyle name="Comma 9 9 2 2 5" xfId="19762" xr:uid="{00000000-0005-0000-0000-0000FA3F0000}"/>
    <cellStyle name="Comma 9 9 2 2 5 2" xfId="45730" xr:uid="{00000000-0005-0000-0000-0000FB3F0000}"/>
    <cellStyle name="Comma 9 9 2 2 6" xfId="15434" xr:uid="{00000000-0005-0000-0000-0000FC3F0000}"/>
    <cellStyle name="Comma 9 9 2 2 6 2" xfId="41402" xr:uid="{00000000-0005-0000-0000-0000FD3F0000}"/>
    <cellStyle name="Comma 9 9 2 2 7" xfId="4614" xr:uid="{00000000-0005-0000-0000-0000FE3F0000}"/>
    <cellStyle name="Comma 9 9 2 2 8" xfId="30582" xr:uid="{00000000-0005-0000-0000-0000FF3F0000}"/>
    <cellStyle name="Comma 9 9 2 2 9" xfId="57064" xr:uid="{00000000-0005-0000-0000-000000400000}"/>
    <cellStyle name="Comma 9 9 2 3" xfId="5696" xr:uid="{00000000-0005-0000-0000-000001400000}"/>
    <cellStyle name="Comma 9 9 2 3 2" xfId="12188" xr:uid="{00000000-0005-0000-0000-000002400000}"/>
    <cellStyle name="Comma 9 9 2 3 2 2" xfId="27336" xr:uid="{00000000-0005-0000-0000-000003400000}"/>
    <cellStyle name="Comma 9 9 2 3 2 2 2" xfId="53304" xr:uid="{00000000-0005-0000-0000-000004400000}"/>
    <cellStyle name="Comma 9 9 2 3 2 3" xfId="38156" xr:uid="{00000000-0005-0000-0000-000005400000}"/>
    <cellStyle name="Comma 9 9 2 3 3" xfId="20844" xr:uid="{00000000-0005-0000-0000-000006400000}"/>
    <cellStyle name="Comma 9 9 2 3 3 2" xfId="46812" xr:uid="{00000000-0005-0000-0000-000007400000}"/>
    <cellStyle name="Comma 9 9 2 3 4" xfId="16516" xr:uid="{00000000-0005-0000-0000-000008400000}"/>
    <cellStyle name="Comma 9 9 2 3 4 2" xfId="42484" xr:uid="{00000000-0005-0000-0000-000009400000}"/>
    <cellStyle name="Comma 9 9 2 3 5" xfId="31664" xr:uid="{00000000-0005-0000-0000-00000A400000}"/>
    <cellStyle name="Comma 9 9 2 3 6" xfId="58146" xr:uid="{00000000-0005-0000-0000-00000B400000}"/>
    <cellStyle name="Comma 9 9 2 4" xfId="10024" xr:uid="{00000000-0005-0000-0000-00000C400000}"/>
    <cellStyle name="Comma 9 9 2 4 2" xfId="25172" xr:uid="{00000000-0005-0000-0000-00000D400000}"/>
    <cellStyle name="Comma 9 9 2 4 2 2" xfId="51140" xr:uid="{00000000-0005-0000-0000-00000E400000}"/>
    <cellStyle name="Comma 9 9 2 4 3" xfId="35992" xr:uid="{00000000-0005-0000-0000-00000F400000}"/>
    <cellStyle name="Comma 9 9 2 5" xfId="7860" xr:uid="{00000000-0005-0000-0000-000010400000}"/>
    <cellStyle name="Comma 9 9 2 5 2" xfId="23008" xr:uid="{00000000-0005-0000-0000-000011400000}"/>
    <cellStyle name="Comma 9 9 2 5 2 2" xfId="48976" xr:uid="{00000000-0005-0000-0000-000012400000}"/>
    <cellStyle name="Comma 9 9 2 5 3" xfId="33828" xr:uid="{00000000-0005-0000-0000-000013400000}"/>
    <cellStyle name="Comma 9 9 2 6" xfId="18680" xr:uid="{00000000-0005-0000-0000-000014400000}"/>
    <cellStyle name="Comma 9 9 2 6 2" xfId="44648" xr:uid="{00000000-0005-0000-0000-000015400000}"/>
    <cellStyle name="Comma 9 9 2 7" xfId="14352" xr:uid="{00000000-0005-0000-0000-000016400000}"/>
    <cellStyle name="Comma 9 9 2 7 2" xfId="40320" xr:uid="{00000000-0005-0000-0000-000017400000}"/>
    <cellStyle name="Comma 9 9 2 8" xfId="3532" xr:uid="{00000000-0005-0000-0000-000018400000}"/>
    <cellStyle name="Comma 9 9 2 9" xfId="29500" xr:uid="{00000000-0005-0000-0000-000019400000}"/>
    <cellStyle name="Comma 9 9 3" xfId="1909" xr:uid="{00000000-0005-0000-0000-00001A400000}"/>
    <cellStyle name="Comma 9 9 3 2" xfId="6237" xr:uid="{00000000-0005-0000-0000-00001B400000}"/>
    <cellStyle name="Comma 9 9 3 2 2" xfId="12729" xr:uid="{00000000-0005-0000-0000-00001C400000}"/>
    <cellStyle name="Comma 9 9 3 2 2 2" xfId="27877" xr:uid="{00000000-0005-0000-0000-00001D400000}"/>
    <cellStyle name="Comma 9 9 3 2 2 2 2" xfId="53845" xr:uid="{00000000-0005-0000-0000-00001E400000}"/>
    <cellStyle name="Comma 9 9 3 2 2 3" xfId="38697" xr:uid="{00000000-0005-0000-0000-00001F400000}"/>
    <cellStyle name="Comma 9 9 3 2 3" xfId="21385" xr:uid="{00000000-0005-0000-0000-000020400000}"/>
    <cellStyle name="Comma 9 9 3 2 3 2" xfId="47353" xr:uid="{00000000-0005-0000-0000-000021400000}"/>
    <cellStyle name="Comma 9 9 3 2 4" xfId="17057" xr:uid="{00000000-0005-0000-0000-000022400000}"/>
    <cellStyle name="Comma 9 9 3 2 4 2" xfId="43025" xr:uid="{00000000-0005-0000-0000-000023400000}"/>
    <cellStyle name="Comma 9 9 3 2 5" xfId="32205" xr:uid="{00000000-0005-0000-0000-000024400000}"/>
    <cellStyle name="Comma 9 9 3 2 6" xfId="58687" xr:uid="{00000000-0005-0000-0000-000025400000}"/>
    <cellStyle name="Comma 9 9 3 3" xfId="10565" xr:uid="{00000000-0005-0000-0000-000026400000}"/>
    <cellStyle name="Comma 9 9 3 3 2" xfId="25713" xr:uid="{00000000-0005-0000-0000-000027400000}"/>
    <cellStyle name="Comma 9 9 3 3 2 2" xfId="51681" xr:uid="{00000000-0005-0000-0000-000028400000}"/>
    <cellStyle name="Comma 9 9 3 3 3" xfId="36533" xr:uid="{00000000-0005-0000-0000-000029400000}"/>
    <cellStyle name="Comma 9 9 3 4" xfId="8401" xr:uid="{00000000-0005-0000-0000-00002A400000}"/>
    <cellStyle name="Comma 9 9 3 4 2" xfId="23549" xr:uid="{00000000-0005-0000-0000-00002B400000}"/>
    <cellStyle name="Comma 9 9 3 4 2 2" xfId="49517" xr:uid="{00000000-0005-0000-0000-00002C400000}"/>
    <cellStyle name="Comma 9 9 3 4 3" xfId="34369" xr:uid="{00000000-0005-0000-0000-00002D400000}"/>
    <cellStyle name="Comma 9 9 3 5" xfId="19221" xr:uid="{00000000-0005-0000-0000-00002E400000}"/>
    <cellStyle name="Comma 9 9 3 5 2" xfId="45189" xr:uid="{00000000-0005-0000-0000-00002F400000}"/>
    <cellStyle name="Comma 9 9 3 6" xfId="14893" xr:uid="{00000000-0005-0000-0000-000030400000}"/>
    <cellStyle name="Comma 9 9 3 6 2" xfId="40861" xr:uid="{00000000-0005-0000-0000-000031400000}"/>
    <cellStyle name="Comma 9 9 3 7" xfId="4073" xr:uid="{00000000-0005-0000-0000-000032400000}"/>
    <cellStyle name="Comma 9 9 3 8" xfId="30041" xr:uid="{00000000-0005-0000-0000-000033400000}"/>
    <cellStyle name="Comma 9 9 3 9" xfId="56523" xr:uid="{00000000-0005-0000-0000-000034400000}"/>
    <cellStyle name="Comma 9 9 4" xfId="5155" xr:uid="{00000000-0005-0000-0000-000035400000}"/>
    <cellStyle name="Comma 9 9 4 2" xfId="11647" xr:uid="{00000000-0005-0000-0000-000036400000}"/>
    <cellStyle name="Comma 9 9 4 2 2" xfId="26795" xr:uid="{00000000-0005-0000-0000-000037400000}"/>
    <cellStyle name="Comma 9 9 4 2 2 2" xfId="52763" xr:uid="{00000000-0005-0000-0000-000038400000}"/>
    <cellStyle name="Comma 9 9 4 2 3" xfId="37615" xr:uid="{00000000-0005-0000-0000-000039400000}"/>
    <cellStyle name="Comma 9 9 4 3" xfId="20303" xr:uid="{00000000-0005-0000-0000-00003A400000}"/>
    <cellStyle name="Comma 9 9 4 3 2" xfId="46271" xr:uid="{00000000-0005-0000-0000-00003B400000}"/>
    <cellStyle name="Comma 9 9 4 4" xfId="15975" xr:uid="{00000000-0005-0000-0000-00003C400000}"/>
    <cellStyle name="Comma 9 9 4 4 2" xfId="41943" xr:uid="{00000000-0005-0000-0000-00003D400000}"/>
    <cellStyle name="Comma 9 9 4 5" xfId="31123" xr:uid="{00000000-0005-0000-0000-00003E400000}"/>
    <cellStyle name="Comma 9 9 4 6" xfId="57605" xr:uid="{00000000-0005-0000-0000-00003F400000}"/>
    <cellStyle name="Comma 9 9 5" xfId="9483" xr:uid="{00000000-0005-0000-0000-000040400000}"/>
    <cellStyle name="Comma 9 9 5 2" xfId="24631" xr:uid="{00000000-0005-0000-0000-000041400000}"/>
    <cellStyle name="Comma 9 9 5 2 2" xfId="50599" xr:uid="{00000000-0005-0000-0000-000042400000}"/>
    <cellStyle name="Comma 9 9 5 3" xfId="35451" xr:uid="{00000000-0005-0000-0000-000043400000}"/>
    <cellStyle name="Comma 9 9 6" xfId="7319" xr:uid="{00000000-0005-0000-0000-000044400000}"/>
    <cellStyle name="Comma 9 9 6 2" xfId="22467" xr:uid="{00000000-0005-0000-0000-000045400000}"/>
    <cellStyle name="Comma 9 9 6 2 2" xfId="48435" xr:uid="{00000000-0005-0000-0000-000046400000}"/>
    <cellStyle name="Comma 9 9 6 3" xfId="33287" xr:uid="{00000000-0005-0000-0000-000047400000}"/>
    <cellStyle name="Comma 9 9 7" xfId="18139" xr:uid="{00000000-0005-0000-0000-000048400000}"/>
    <cellStyle name="Comma 9 9 7 2" xfId="44107" xr:uid="{00000000-0005-0000-0000-000049400000}"/>
    <cellStyle name="Comma 9 9 8" xfId="13811" xr:uid="{00000000-0005-0000-0000-00004A400000}"/>
    <cellStyle name="Comma 9 9 8 2" xfId="39779" xr:uid="{00000000-0005-0000-0000-00004B400000}"/>
    <cellStyle name="Comma 9 9 9" xfId="2991" xr:uid="{00000000-0005-0000-0000-00004C400000}"/>
    <cellStyle name="Currency 2" xfId="250" xr:uid="{00000000-0005-0000-0000-00004D400000}"/>
    <cellStyle name="Currency 3" xfId="251" xr:uid="{00000000-0005-0000-0000-00004E400000}"/>
    <cellStyle name="Explanatory Text" xfId="17" builtinId="53" customBuiltin="1"/>
    <cellStyle name="Good" xfId="8" builtinId="26" customBuiltin="1"/>
    <cellStyle name="Heading 1" xfId="4" builtinId="16" customBuiltin="1"/>
    <cellStyle name="Heading 2" xfId="5" builtinId="17" customBuiltin="1"/>
    <cellStyle name="Heading 3" xfId="6" builtinId="18" customBuiltin="1"/>
    <cellStyle name="Heading 4" xfId="7" builtinId="19" customBuiltin="1"/>
    <cellStyle name="Hyperlink 2" xfId="252" xr:uid="{00000000-0005-0000-0000-000055400000}"/>
    <cellStyle name="Hyperlink 3" xfId="253" xr:uid="{00000000-0005-0000-0000-000056400000}"/>
    <cellStyle name="Input" xfId="11" builtinId="20" customBuiltin="1"/>
    <cellStyle name="Linked Cell" xfId="14" builtinId="24" customBuiltin="1"/>
    <cellStyle name="Neutral" xfId="10" builtinId="28" customBuiltin="1"/>
    <cellStyle name="Normal" xfId="0" builtinId="0"/>
    <cellStyle name="Normal 10" xfId="254" xr:uid="{00000000-0005-0000-0000-00005B400000}"/>
    <cellStyle name="Normal 10 10" xfId="255" xr:uid="{00000000-0005-0000-0000-00005C400000}"/>
    <cellStyle name="Normal 10 10 10" xfId="28961" xr:uid="{00000000-0005-0000-0000-00005D400000}"/>
    <cellStyle name="Normal 10 10 11" xfId="54922" xr:uid="{00000000-0005-0000-0000-00005E400000}"/>
    <cellStyle name="Normal 10 10 12" xfId="55443" xr:uid="{00000000-0005-0000-0000-00005F400000}"/>
    <cellStyle name="Normal 10 10 13" xfId="1054" xr:uid="{00000000-0005-0000-0000-000060400000}"/>
    <cellStyle name="Normal 10 10 2" xfId="1370" xr:uid="{00000000-0005-0000-0000-000061400000}"/>
    <cellStyle name="Normal 10 10 2 10" xfId="55984" xr:uid="{00000000-0005-0000-0000-000062400000}"/>
    <cellStyle name="Normal 10 10 2 2" xfId="2452" xr:uid="{00000000-0005-0000-0000-000063400000}"/>
    <cellStyle name="Normal 10 10 2 2 2" xfId="6780" xr:uid="{00000000-0005-0000-0000-000064400000}"/>
    <cellStyle name="Normal 10 10 2 2 2 2" xfId="13272" xr:uid="{00000000-0005-0000-0000-000065400000}"/>
    <cellStyle name="Normal 10 10 2 2 2 2 2" xfId="28420" xr:uid="{00000000-0005-0000-0000-000066400000}"/>
    <cellStyle name="Normal 10 10 2 2 2 2 2 2" xfId="54388" xr:uid="{00000000-0005-0000-0000-000067400000}"/>
    <cellStyle name="Normal 10 10 2 2 2 2 3" xfId="39240" xr:uid="{00000000-0005-0000-0000-000068400000}"/>
    <cellStyle name="Normal 10 10 2 2 2 3" xfId="21928" xr:uid="{00000000-0005-0000-0000-000069400000}"/>
    <cellStyle name="Normal 10 10 2 2 2 3 2" xfId="47896" xr:uid="{00000000-0005-0000-0000-00006A400000}"/>
    <cellStyle name="Normal 10 10 2 2 2 4" xfId="17600" xr:uid="{00000000-0005-0000-0000-00006B400000}"/>
    <cellStyle name="Normal 10 10 2 2 2 4 2" xfId="43568" xr:uid="{00000000-0005-0000-0000-00006C400000}"/>
    <cellStyle name="Normal 10 10 2 2 2 5" xfId="32748" xr:uid="{00000000-0005-0000-0000-00006D400000}"/>
    <cellStyle name="Normal 10 10 2 2 2 6" xfId="59230" xr:uid="{00000000-0005-0000-0000-00006E400000}"/>
    <cellStyle name="Normal 10 10 2 2 3" xfId="11108" xr:uid="{00000000-0005-0000-0000-00006F400000}"/>
    <cellStyle name="Normal 10 10 2 2 3 2" xfId="26256" xr:uid="{00000000-0005-0000-0000-000070400000}"/>
    <cellStyle name="Normal 10 10 2 2 3 2 2" xfId="52224" xr:uid="{00000000-0005-0000-0000-000071400000}"/>
    <cellStyle name="Normal 10 10 2 2 3 3" xfId="37076" xr:uid="{00000000-0005-0000-0000-000072400000}"/>
    <cellStyle name="Normal 10 10 2 2 4" xfId="8944" xr:uid="{00000000-0005-0000-0000-000073400000}"/>
    <cellStyle name="Normal 10 10 2 2 4 2" xfId="24092" xr:uid="{00000000-0005-0000-0000-000074400000}"/>
    <cellStyle name="Normal 10 10 2 2 4 2 2" xfId="50060" xr:uid="{00000000-0005-0000-0000-000075400000}"/>
    <cellStyle name="Normal 10 10 2 2 4 3" xfId="34912" xr:uid="{00000000-0005-0000-0000-000076400000}"/>
    <cellStyle name="Normal 10 10 2 2 5" xfId="19764" xr:uid="{00000000-0005-0000-0000-000077400000}"/>
    <cellStyle name="Normal 10 10 2 2 5 2" xfId="45732" xr:uid="{00000000-0005-0000-0000-000078400000}"/>
    <cellStyle name="Normal 10 10 2 2 6" xfId="15436" xr:uid="{00000000-0005-0000-0000-000079400000}"/>
    <cellStyle name="Normal 10 10 2 2 6 2" xfId="41404" xr:uid="{00000000-0005-0000-0000-00007A400000}"/>
    <cellStyle name="Normal 10 10 2 2 7" xfId="4616" xr:uid="{00000000-0005-0000-0000-00007B400000}"/>
    <cellStyle name="Normal 10 10 2 2 8" xfId="30584" xr:uid="{00000000-0005-0000-0000-00007C400000}"/>
    <cellStyle name="Normal 10 10 2 2 9" xfId="57066" xr:uid="{00000000-0005-0000-0000-00007D400000}"/>
    <cellStyle name="Normal 10 10 2 3" xfId="5698" xr:uid="{00000000-0005-0000-0000-00007E400000}"/>
    <cellStyle name="Normal 10 10 2 3 2" xfId="12190" xr:uid="{00000000-0005-0000-0000-00007F400000}"/>
    <cellStyle name="Normal 10 10 2 3 2 2" xfId="27338" xr:uid="{00000000-0005-0000-0000-000080400000}"/>
    <cellStyle name="Normal 10 10 2 3 2 2 2" xfId="53306" xr:uid="{00000000-0005-0000-0000-000081400000}"/>
    <cellStyle name="Normal 10 10 2 3 2 3" xfId="38158" xr:uid="{00000000-0005-0000-0000-000082400000}"/>
    <cellStyle name="Normal 10 10 2 3 3" xfId="20846" xr:uid="{00000000-0005-0000-0000-000083400000}"/>
    <cellStyle name="Normal 10 10 2 3 3 2" xfId="46814" xr:uid="{00000000-0005-0000-0000-000084400000}"/>
    <cellStyle name="Normal 10 10 2 3 4" xfId="16518" xr:uid="{00000000-0005-0000-0000-000085400000}"/>
    <cellStyle name="Normal 10 10 2 3 4 2" xfId="42486" xr:uid="{00000000-0005-0000-0000-000086400000}"/>
    <cellStyle name="Normal 10 10 2 3 5" xfId="31666" xr:uid="{00000000-0005-0000-0000-000087400000}"/>
    <cellStyle name="Normal 10 10 2 3 6" xfId="58148" xr:uid="{00000000-0005-0000-0000-000088400000}"/>
    <cellStyle name="Normal 10 10 2 4" xfId="10026" xr:uid="{00000000-0005-0000-0000-000089400000}"/>
    <cellStyle name="Normal 10 10 2 4 2" xfId="25174" xr:uid="{00000000-0005-0000-0000-00008A400000}"/>
    <cellStyle name="Normal 10 10 2 4 2 2" xfId="51142" xr:uid="{00000000-0005-0000-0000-00008B400000}"/>
    <cellStyle name="Normal 10 10 2 4 3" xfId="35994" xr:uid="{00000000-0005-0000-0000-00008C400000}"/>
    <cellStyle name="Normal 10 10 2 5" xfId="7862" xr:uid="{00000000-0005-0000-0000-00008D400000}"/>
    <cellStyle name="Normal 10 10 2 5 2" xfId="23010" xr:uid="{00000000-0005-0000-0000-00008E400000}"/>
    <cellStyle name="Normal 10 10 2 5 2 2" xfId="48978" xr:uid="{00000000-0005-0000-0000-00008F400000}"/>
    <cellStyle name="Normal 10 10 2 5 3" xfId="33830" xr:uid="{00000000-0005-0000-0000-000090400000}"/>
    <cellStyle name="Normal 10 10 2 6" xfId="18682" xr:uid="{00000000-0005-0000-0000-000091400000}"/>
    <cellStyle name="Normal 10 10 2 6 2" xfId="44650" xr:uid="{00000000-0005-0000-0000-000092400000}"/>
    <cellStyle name="Normal 10 10 2 7" xfId="14354" xr:uid="{00000000-0005-0000-0000-000093400000}"/>
    <cellStyle name="Normal 10 10 2 7 2" xfId="40322" xr:uid="{00000000-0005-0000-0000-000094400000}"/>
    <cellStyle name="Normal 10 10 2 8" xfId="3534" xr:uid="{00000000-0005-0000-0000-000095400000}"/>
    <cellStyle name="Normal 10 10 2 9" xfId="29502" xr:uid="{00000000-0005-0000-0000-000096400000}"/>
    <cellStyle name="Normal 10 10 3" xfId="1911" xr:uid="{00000000-0005-0000-0000-000097400000}"/>
    <cellStyle name="Normal 10 10 3 2" xfId="6239" xr:uid="{00000000-0005-0000-0000-000098400000}"/>
    <cellStyle name="Normal 10 10 3 2 2" xfId="12731" xr:uid="{00000000-0005-0000-0000-000099400000}"/>
    <cellStyle name="Normal 10 10 3 2 2 2" xfId="27879" xr:uid="{00000000-0005-0000-0000-00009A400000}"/>
    <cellStyle name="Normal 10 10 3 2 2 2 2" xfId="53847" xr:uid="{00000000-0005-0000-0000-00009B400000}"/>
    <cellStyle name="Normal 10 10 3 2 2 3" xfId="38699" xr:uid="{00000000-0005-0000-0000-00009C400000}"/>
    <cellStyle name="Normal 10 10 3 2 3" xfId="21387" xr:uid="{00000000-0005-0000-0000-00009D400000}"/>
    <cellStyle name="Normal 10 10 3 2 3 2" xfId="47355" xr:uid="{00000000-0005-0000-0000-00009E400000}"/>
    <cellStyle name="Normal 10 10 3 2 4" xfId="17059" xr:uid="{00000000-0005-0000-0000-00009F400000}"/>
    <cellStyle name="Normal 10 10 3 2 4 2" xfId="43027" xr:uid="{00000000-0005-0000-0000-0000A0400000}"/>
    <cellStyle name="Normal 10 10 3 2 5" xfId="32207" xr:uid="{00000000-0005-0000-0000-0000A1400000}"/>
    <cellStyle name="Normal 10 10 3 2 6" xfId="58689" xr:uid="{00000000-0005-0000-0000-0000A2400000}"/>
    <cellStyle name="Normal 10 10 3 3" xfId="10567" xr:uid="{00000000-0005-0000-0000-0000A3400000}"/>
    <cellStyle name="Normal 10 10 3 3 2" xfId="25715" xr:uid="{00000000-0005-0000-0000-0000A4400000}"/>
    <cellStyle name="Normal 10 10 3 3 2 2" xfId="51683" xr:uid="{00000000-0005-0000-0000-0000A5400000}"/>
    <cellStyle name="Normal 10 10 3 3 3" xfId="36535" xr:uid="{00000000-0005-0000-0000-0000A6400000}"/>
    <cellStyle name="Normal 10 10 3 4" xfId="8403" xr:uid="{00000000-0005-0000-0000-0000A7400000}"/>
    <cellStyle name="Normal 10 10 3 4 2" xfId="23551" xr:uid="{00000000-0005-0000-0000-0000A8400000}"/>
    <cellStyle name="Normal 10 10 3 4 2 2" xfId="49519" xr:uid="{00000000-0005-0000-0000-0000A9400000}"/>
    <cellStyle name="Normal 10 10 3 4 3" xfId="34371" xr:uid="{00000000-0005-0000-0000-0000AA400000}"/>
    <cellStyle name="Normal 10 10 3 5" xfId="19223" xr:uid="{00000000-0005-0000-0000-0000AB400000}"/>
    <cellStyle name="Normal 10 10 3 5 2" xfId="45191" xr:uid="{00000000-0005-0000-0000-0000AC400000}"/>
    <cellStyle name="Normal 10 10 3 6" xfId="14895" xr:uid="{00000000-0005-0000-0000-0000AD400000}"/>
    <cellStyle name="Normal 10 10 3 6 2" xfId="40863" xr:uid="{00000000-0005-0000-0000-0000AE400000}"/>
    <cellStyle name="Normal 10 10 3 7" xfId="4075" xr:uid="{00000000-0005-0000-0000-0000AF400000}"/>
    <cellStyle name="Normal 10 10 3 8" xfId="30043" xr:uid="{00000000-0005-0000-0000-0000B0400000}"/>
    <cellStyle name="Normal 10 10 3 9" xfId="56525" xr:uid="{00000000-0005-0000-0000-0000B1400000}"/>
    <cellStyle name="Normal 10 10 4" xfId="5157" xr:uid="{00000000-0005-0000-0000-0000B2400000}"/>
    <cellStyle name="Normal 10 10 4 2" xfId="11649" xr:uid="{00000000-0005-0000-0000-0000B3400000}"/>
    <cellStyle name="Normal 10 10 4 2 2" xfId="26797" xr:uid="{00000000-0005-0000-0000-0000B4400000}"/>
    <cellStyle name="Normal 10 10 4 2 2 2" xfId="52765" xr:uid="{00000000-0005-0000-0000-0000B5400000}"/>
    <cellStyle name="Normal 10 10 4 2 3" xfId="37617" xr:uid="{00000000-0005-0000-0000-0000B6400000}"/>
    <cellStyle name="Normal 10 10 4 3" xfId="20305" xr:uid="{00000000-0005-0000-0000-0000B7400000}"/>
    <cellStyle name="Normal 10 10 4 3 2" xfId="46273" xr:uid="{00000000-0005-0000-0000-0000B8400000}"/>
    <cellStyle name="Normal 10 10 4 4" xfId="15977" xr:uid="{00000000-0005-0000-0000-0000B9400000}"/>
    <cellStyle name="Normal 10 10 4 4 2" xfId="41945" xr:uid="{00000000-0005-0000-0000-0000BA400000}"/>
    <cellStyle name="Normal 10 10 4 5" xfId="31125" xr:uid="{00000000-0005-0000-0000-0000BB400000}"/>
    <cellStyle name="Normal 10 10 4 6" xfId="57607" xr:uid="{00000000-0005-0000-0000-0000BC400000}"/>
    <cellStyle name="Normal 10 10 5" xfId="9485" xr:uid="{00000000-0005-0000-0000-0000BD400000}"/>
    <cellStyle name="Normal 10 10 5 2" xfId="24633" xr:uid="{00000000-0005-0000-0000-0000BE400000}"/>
    <cellStyle name="Normal 10 10 5 2 2" xfId="50601" xr:uid="{00000000-0005-0000-0000-0000BF400000}"/>
    <cellStyle name="Normal 10 10 5 3" xfId="35453" xr:uid="{00000000-0005-0000-0000-0000C0400000}"/>
    <cellStyle name="Normal 10 10 6" xfId="7321" xr:uid="{00000000-0005-0000-0000-0000C1400000}"/>
    <cellStyle name="Normal 10 10 6 2" xfId="22469" xr:uid="{00000000-0005-0000-0000-0000C2400000}"/>
    <cellStyle name="Normal 10 10 6 2 2" xfId="48437" xr:uid="{00000000-0005-0000-0000-0000C3400000}"/>
    <cellStyle name="Normal 10 10 6 3" xfId="33289" xr:uid="{00000000-0005-0000-0000-0000C4400000}"/>
    <cellStyle name="Normal 10 10 7" xfId="18141" xr:uid="{00000000-0005-0000-0000-0000C5400000}"/>
    <cellStyle name="Normal 10 10 7 2" xfId="44109" xr:uid="{00000000-0005-0000-0000-0000C6400000}"/>
    <cellStyle name="Normal 10 10 8" xfId="13813" xr:uid="{00000000-0005-0000-0000-0000C7400000}"/>
    <cellStyle name="Normal 10 10 8 2" xfId="39781" xr:uid="{00000000-0005-0000-0000-0000C8400000}"/>
    <cellStyle name="Normal 10 10 9" xfId="2993" xr:uid="{00000000-0005-0000-0000-0000C9400000}"/>
    <cellStyle name="Normal 10 11" xfId="256" xr:uid="{00000000-0005-0000-0000-0000CA400000}"/>
    <cellStyle name="Normal 10 11 10" xfId="28962" xr:uid="{00000000-0005-0000-0000-0000CB400000}"/>
    <cellStyle name="Normal 10 11 11" xfId="54923" xr:uid="{00000000-0005-0000-0000-0000CC400000}"/>
    <cellStyle name="Normal 10 11 12" xfId="55444" xr:uid="{00000000-0005-0000-0000-0000CD400000}"/>
    <cellStyle name="Normal 10 11 13" xfId="1094" xr:uid="{00000000-0005-0000-0000-0000CE400000}"/>
    <cellStyle name="Normal 10 11 2" xfId="1371" xr:uid="{00000000-0005-0000-0000-0000CF400000}"/>
    <cellStyle name="Normal 10 11 2 10" xfId="55985" xr:uid="{00000000-0005-0000-0000-0000D0400000}"/>
    <cellStyle name="Normal 10 11 2 2" xfId="2453" xr:uid="{00000000-0005-0000-0000-0000D1400000}"/>
    <cellStyle name="Normal 10 11 2 2 2" xfId="6781" xr:uid="{00000000-0005-0000-0000-0000D2400000}"/>
    <cellStyle name="Normal 10 11 2 2 2 2" xfId="13273" xr:uid="{00000000-0005-0000-0000-0000D3400000}"/>
    <cellStyle name="Normal 10 11 2 2 2 2 2" xfId="28421" xr:uid="{00000000-0005-0000-0000-0000D4400000}"/>
    <cellStyle name="Normal 10 11 2 2 2 2 2 2" xfId="54389" xr:uid="{00000000-0005-0000-0000-0000D5400000}"/>
    <cellStyle name="Normal 10 11 2 2 2 2 3" xfId="39241" xr:uid="{00000000-0005-0000-0000-0000D6400000}"/>
    <cellStyle name="Normal 10 11 2 2 2 3" xfId="21929" xr:uid="{00000000-0005-0000-0000-0000D7400000}"/>
    <cellStyle name="Normal 10 11 2 2 2 3 2" xfId="47897" xr:uid="{00000000-0005-0000-0000-0000D8400000}"/>
    <cellStyle name="Normal 10 11 2 2 2 4" xfId="17601" xr:uid="{00000000-0005-0000-0000-0000D9400000}"/>
    <cellStyle name="Normal 10 11 2 2 2 4 2" xfId="43569" xr:uid="{00000000-0005-0000-0000-0000DA400000}"/>
    <cellStyle name="Normal 10 11 2 2 2 5" xfId="32749" xr:uid="{00000000-0005-0000-0000-0000DB400000}"/>
    <cellStyle name="Normal 10 11 2 2 2 6" xfId="59231" xr:uid="{00000000-0005-0000-0000-0000DC400000}"/>
    <cellStyle name="Normal 10 11 2 2 3" xfId="11109" xr:uid="{00000000-0005-0000-0000-0000DD400000}"/>
    <cellStyle name="Normal 10 11 2 2 3 2" xfId="26257" xr:uid="{00000000-0005-0000-0000-0000DE400000}"/>
    <cellStyle name="Normal 10 11 2 2 3 2 2" xfId="52225" xr:uid="{00000000-0005-0000-0000-0000DF400000}"/>
    <cellStyle name="Normal 10 11 2 2 3 3" xfId="37077" xr:uid="{00000000-0005-0000-0000-0000E0400000}"/>
    <cellStyle name="Normal 10 11 2 2 4" xfId="8945" xr:uid="{00000000-0005-0000-0000-0000E1400000}"/>
    <cellStyle name="Normal 10 11 2 2 4 2" xfId="24093" xr:uid="{00000000-0005-0000-0000-0000E2400000}"/>
    <cellStyle name="Normal 10 11 2 2 4 2 2" xfId="50061" xr:uid="{00000000-0005-0000-0000-0000E3400000}"/>
    <cellStyle name="Normal 10 11 2 2 4 3" xfId="34913" xr:uid="{00000000-0005-0000-0000-0000E4400000}"/>
    <cellStyle name="Normal 10 11 2 2 5" xfId="19765" xr:uid="{00000000-0005-0000-0000-0000E5400000}"/>
    <cellStyle name="Normal 10 11 2 2 5 2" xfId="45733" xr:uid="{00000000-0005-0000-0000-0000E6400000}"/>
    <cellStyle name="Normal 10 11 2 2 6" xfId="15437" xr:uid="{00000000-0005-0000-0000-0000E7400000}"/>
    <cellStyle name="Normal 10 11 2 2 6 2" xfId="41405" xr:uid="{00000000-0005-0000-0000-0000E8400000}"/>
    <cellStyle name="Normal 10 11 2 2 7" xfId="4617" xr:uid="{00000000-0005-0000-0000-0000E9400000}"/>
    <cellStyle name="Normal 10 11 2 2 8" xfId="30585" xr:uid="{00000000-0005-0000-0000-0000EA400000}"/>
    <cellStyle name="Normal 10 11 2 2 9" xfId="57067" xr:uid="{00000000-0005-0000-0000-0000EB400000}"/>
    <cellStyle name="Normal 10 11 2 3" xfId="5699" xr:uid="{00000000-0005-0000-0000-0000EC400000}"/>
    <cellStyle name="Normal 10 11 2 3 2" xfId="12191" xr:uid="{00000000-0005-0000-0000-0000ED400000}"/>
    <cellStyle name="Normal 10 11 2 3 2 2" xfId="27339" xr:uid="{00000000-0005-0000-0000-0000EE400000}"/>
    <cellStyle name="Normal 10 11 2 3 2 2 2" xfId="53307" xr:uid="{00000000-0005-0000-0000-0000EF400000}"/>
    <cellStyle name="Normal 10 11 2 3 2 3" xfId="38159" xr:uid="{00000000-0005-0000-0000-0000F0400000}"/>
    <cellStyle name="Normal 10 11 2 3 3" xfId="20847" xr:uid="{00000000-0005-0000-0000-0000F1400000}"/>
    <cellStyle name="Normal 10 11 2 3 3 2" xfId="46815" xr:uid="{00000000-0005-0000-0000-0000F2400000}"/>
    <cellStyle name="Normal 10 11 2 3 4" xfId="16519" xr:uid="{00000000-0005-0000-0000-0000F3400000}"/>
    <cellStyle name="Normal 10 11 2 3 4 2" xfId="42487" xr:uid="{00000000-0005-0000-0000-0000F4400000}"/>
    <cellStyle name="Normal 10 11 2 3 5" xfId="31667" xr:uid="{00000000-0005-0000-0000-0000F5400000}"/>
    <cellStyle name="Normal 10 11 2 3 6" xfId="58149" xr:uid="{00000000-0005-0000-0000-0000F6400000}"/>
    <cellStyle name="Normal 10 11 2 4" xfId="10027" xr:uid="{00000000-0005-0000-0000-0000F7400000}"/>
    <cellStyle name="Normal 10 11 2 4 2" xfId="25175" xr:uid="{00000000-0005-0000-0000-0000F8400000}"/>
    <cellStyle name="Normal 10 11 2 4 2 2" xfId="51143" xr:uid="{00000000-0005-0000-0000-0000F9400000}"/>
    <cellStyle name="Normal 10 11 2 4 3" xfId="35995" xr:uid="{00000000-0005-0000-0000-0000FA400000}"/>
    <cellStyle name="Normal 10 11 2 5" xfId="7863" xr:uid="{00000000-0005-0000-0000-0000FB400000}"/>
    <cellStyle name="Normal 10 11 2 5 2" xfId="23011" xr:uid="{00000000-0005-0000-0000-0000FC400000}"/>
    <cellStyle name="Normal 10 11 2 5 2 2" xfId="48979" xr:uid="{00000000-0005-0000-0000-0000FD400000}"/>
    <cellStyle name="Normal 10 11 2 5 3" xfId="33831" xr:uid="{00000000-0005-0000-0000-0000FE400000}"/>
    <cellStyle name="Normal 10 11 2 6" xfId="18683" xr:uid="{00000000-0005-0000-0000-0000FF400000}"/>
    <cellStyle name="Normal 10 11 2 6 2" xfId="44651" xr:uid="{00000000-0005-0000-0000-000000410000}"/>
    <cellStyle name="Normal 10 11 2 7" xfId="14355" xr:uid="{00000000-0005-0000-0000-000001410000}"/>
    <cellStyle name="Normal 10 11 2 7 2" xfId="40323" xr:uid="{00000000-0005-0000-0000-000002410000}"/>
    <cellStyle name="Normal 10 11 2 8" xfId="3535" xr:uid="{00000000-0005-0000-0000-000003410000}"/>
    <cellStyle name="Normal 10 11 2 9" xfId="29503" xr:uid="{00000000-0005-0000-0000-000004410000}"/>
    <cellStyle name="Normal 10 11 3" xfId="1912" xr:uid="{00000000-0005-0000-0000-000005410000}"/>
    <cellStyle name="Normal 10 11 3 2" xfId="6240" xr:uid="{00000000-0005-0000-0000-000006410000}"/>
    <cellStyle name="Normal 10 11 3 2 2" xfId="12732" xr:uid="{00000000-0005-0000-0000-000007410000}"/>
    <cellStyle name="Normal 10 11 3 2 2 2" xfId="27880" xr:uid="{00000000-0005-0000-0000-000008410000}"/>
    <cellStyle name="Normal 10 11 3 2 2 2 2" xfId="53848" xr:uid="{00000000-0005-0000-0000-000009410000}"/>
    <cellStyle name="Normal 10 11 3 2 2 3" xfId="38700" xr:uid="{00000000-0005-0000-0000-00000A410000}"/>
    <cellStyle name="Normal 10 11 3 2 3" xfId="21388" xr:uid="{00000000-0005-0000-0000-00000B410000}"/>
    <cellStyle name="Normal 10 11 3 2 3 2" xfId="47356" xr:uid="{00000000-0005-0000-0000-00000C410000}"/>
    <cellStyle name="Normal 10 11 3 2 4" xfId="17060" xr:uid="{00000000-0005-0000-0000-00000D410000}"/>
    <cellStyle name="Normal 10 11 3 2 4 2" xfId="43028" xr:uid="{00000000-0005-0000-0000-00000E410000}"/>
    <cellStyle name="Normal 10 11 3 2 5" xfId="32208" xr:uid="{00000000-0005-0000-0000-00000F410000}"/>
    <cellStyle name="Normal 10 11 3 2 6" xfId="58690" xr:uid="{00000000-0005-0000-0000-000010410000}"/>
    <cellStyle name="Normal 10 11 3 3" xfId="10568" xr:uid="{00000000-0005-0000-0000-000011410000}"/>
    <cellStyle name="Normal 10 11 3 3 2" xfId="25716" xr:uid="{00000000-0005-0000-0000-000012410000}"/>
    <cellStyle name="Normal 10 11 3 3 2 2" xfId="51684" xr:uid="{00000000-0005-0000-0000-000013410000}"/>
    <cellStyle name="Normal 10 11 3 3 3" xfId="36536" xr:uid="{00000000-0005-0000-0000-000014410000}"/>
    <cellStyle name="Normal 10 11 3 4" xfId="8404" xr:uid="{00000000-0005-0000-0000-000015410000}"/>
    <cellStyle name="Normal 10 11 3 4 2" xfId="23552" xr:uid="{00000000-0005-0000-0000-000016410000}"/>
    <cellStyle name="Normal 10 11 3 4 2 2" xfId="49520" xr:uid="{00000000-0005-0000-0000-000017410000}"/>
    <cellStyle name="Normal 10 11 3 4 3" xfId="34372" xr:uid="{00000000-0005-0000-0000-000018410000}"/>
    <cellStyle name="Normal 10 11 3 5" xfId="19224" xr:uid="{00000000-0005-0000-0000-000019410000}"/>
    <cellStyle name="Normal 10 11 3 5 2" xfId="45192" xr:uid="{00000000-0005-0000-0000-00001A410000}"/>
    <cellStyle name="Normal 10 11 3 6" xfId="14896" xr:uid="{00000000-0005-0000-0000-00001B410000}"/>
    <cellStyle name="Normal 10 11 3 6 2" xfId="40864" xr:uid="{00000000-0005-0000-0000-00001C410000}"/>
    <cellStyle name="Normal 10 11 3 7" xfId="4076" xr:uid="{00000000-0005-0000-0000-00001D410000}"/>
    <cellStyle name="Normal 10 11 3 8" xfId="30044" xr:uid="{00000000-0005-0000-0000-00001E410000}"/>
    <cellStyle name="Normal 10 11 3 9" xfId="56526" xr:uid="{00000000-0005-0000-0000-00001F410000}"/>
    <cellStyle name="Normal 10 11 4" xfId="5158" xr:uid="{00000000-0005-0000-0000-000020410000}"/>
    <cellStyle name="Normal 10 11 4 2" xfId="11650" xr:uid="{00000000-0005-0000-0000-000021410000}"/>
    <cellStyle name="Normal 10 11 4 2 2" xfId="26798" xr:uid="{00000000-0005-0000-0000-000022410000}"/>
    <cellStyle name="Normal 10 11 4 2 2 2" xfId="52766" xr:uid="{00000000-0005-0000-0000-000023410000}"/>
    <cellStyle name="Normal 10 11 4 2 3" xfId="37618" xr:uid="{00000000-0005-0000-0000-000024410000}"/>
    <cellStyle name="Normal 10 11 4 3" xfId="20306" xr:uid="{00000000-0005-0000-0000-000025410000}"/>
    <cellStyle name="Normal 10 11 4 3 2" xfId="46274" xr:uid="{00000000-0005-0000-0000-000026410000}"/>
    <cellStyle name="Normal 10 11 4 4" xfId="15978" xr:uid="{00000000-0005-0000-0000-000027410000}"/>
    <cellStyle name="Normal 10 11 4 4 2" xfId="41946" xr:uid="{00000000-0005-0000-0000-000028410000}"/>
    <cellStyle name="Normal 10 11 4 5" xfId="31126" xr:uid="{00000000-0005-0000-0000-000029410000}"/>
    <cellStyle name="Normal 10 11 4 6" xfId="57608" xr:uid="{00000000-0005-0000-0000-00002A410000}"/>
    <cellStyle name="Normal 10 11 5" xfId="9486" xr:uid="{00000000-0005-0000-0000-00002B410000}"/>
    <cellStyle name="Normal 10 11 5 2" xfId="24634" xr:uid="{00000000-0005-0000-0000-00002C410000}"/>
    <cellStyle name="Normal 10 11 5 2 2" xfId="50602" xr:uid="{00000000-0005-0000-0000-00002D410000}"/>
    <cellStyle name="Normal 10 11 5 3" xfId="35454" xr:uid="{00000000-0005-0000-0000-00002E410000}"/>
    <cellStyle name="Normal 10 11 6" xfId="7322" xr:uid="{00000000-0005-0000-0000-00002F410000}"/>
    <cellStyle name="Normal 10 11 6 2" xfId="22470" xr:uid="{00000000-0005-0000-0000-000030410000}"/>
    <cellStyle name="Normal 10 11 6 2 2" xfId="48438" xr:uid="{00000000-0005-0000-0000-000031410000}"/>
    <cellStyle name="Normal 10 11 6 3" xfId="33290" xr:uid="{00000000-0005-0000-0000-000032410000}"/>
    <cellStyle name="Normal 10 11 7" xfId="18142" xr:uid="{00000000-0005-0000-0000-000033410000}"/>
    <cellStyle name="Normal 10 11 7 2" xfId="44110" xr:uid="{00000000-0005-0000-0000-000034410000}"/>
    <cellStyle name="Normal 10 11 8" xfId="13814" xr:uid="{00000000-0005-0000-0000-000035410000}"/>
    <cellStyle name="Normal 10 11 8 2" xfId="39782" xr:uid="{00000000-0005-0000-0000-000036410000}"/>
    <cellStyle name="Normal 10 11 9" xfId="2994" xr:uid="{00000000-0005-0000-0000-000037410000}"/>
    <cellStyle name="Normal 10 12" xfId="257" xr:uid="{00000000-0005-0000-0000-000038410000}"/>
    <cellStyle name="Normal 10 12 10" xfId="28963" xr:uid="{00000000-0005-0000-0000-000039410000}"/>
    <cellStyle name="Normal 10 12 11" xfId="54924" xr:uid="{00000000-0005-0000-0000-00003A410000}"/>
    <cellStyle name="Normal 10 12 12" xfId="55445" xr:uid="{00000000-0005-0000-0000-00003B410000}"/>
    <cellStyle name="Normal 10 12 13" xfId="1134" xr:uid="{00000000-0005-0000-0000-00003C410000}"/>
    <cellStyle name="Normal 10 12 2" xfId="1372" xr:uid="{00000000-0005-0000-0000-00003D410000}"/>
    <cellStyle name="Normal 10 12 2 10" xfId="55986" xr:uid="{00000000-0005-0000-0000-00003E410000}"/>
    <cellStyle name="Normal 10 12 2 2" xfId="2454" xr:uid="{00000000-0005-0000-0000-00003F410000}"/>
    <cellStyle name="Normal 10 12 2 2 2" xfId="6782" xr:uid="{00000000-0005-0000-0000-000040410000}"/>
    <cellStyle name="Normal 10 12 2 2 2 2" xfId="13274" xr:uid="{00000000-0005-0000-0000-000041410000}"/>
    <cellStyle name="Normal 10 12 2 2 2 2 2" xfId="28422" xr:uid="{00000000-0005-0000-0000-000042410000}"/>
    <cellStyle name="Normal 10 12 2 2 2 2 2 2" xfId="54390" xr:uid="{00000000-0005-0000-0000-000043410000}"/>
    <cellStyle name="Normal 10 12 2 2 2 2 3" xfId="39242" xr:uid="{00000000-0005-0000-0000-000044410000}"/>
    <cellStyle name="Normal 10 12 2 2 2 3" xfId="21930" xr:uid="{00000000-0005-0000-0000-000045410000}"/>
    <cellStyle name="Normal 10 12 2 2 2 3 2" xfId="47898" xr:uid="{00000000-0005-0000-0000-000046410000}"/>
    <cellStyle name="Normal 10 12 2 2 2 4" xfId="17602" xr:uid="{00000000-0005-0000-0000-000047410000}"/>
    <cellStyle name="Normal 10 12 2 2 2 4 2" xfId="43570" xr:uid="{00000000-0005-0000-0000-000048410000}"/>
    <cellStyle name="Normal 10 12 2 2 2 5" xfId="32750" xr:uid="{00000000-0005-0000-0000-000049410000}"/>
    <cellStyle name="Normal 10 12 2 2 2 6" xfId="59232" xr:uid="{00000000-0005-0000-0000-00004A410000}"/>
    <cellStyle name="Normal 10 12 2 2 3" xfId="11110" xr:uid="{00000000-0005-0000-0000-00004B410000}"/>
    <cellStyle name="Normal 10 12 2 2 3 2" xfId="26258" xr:uid="{00000000-0005-0000-0000-00004C410000}"/>
    <cellStyle name="Normal 10 12 2 2 3 2 2" xfId="52226" xr:uid="{00000000-0005-0000-0000-00004D410000}"/>
    <cellStyle name="Normal 10 12 2 2 3 3" xfId="37078" xr:uid="{00000000-0005-0000-0000-00004E410000}"/>
    <cellStyle name="Normal 10 12 2 2 4" xfId="8946" xr:uid="{00000000-0005-0000-0000-00004F410000}"/>
    <cellStyle name="Normal 10 12 2 2 4 2" xfId="24094" xr:uid="{00000000-0005-0000-0000-000050410000}"/>
    <cellStyle name="Normal 10 12 2 2 4 2 2" xfId="50062" xr:uid="{00000000-0005-0000-0000-000051410000}"/>
    <cellStyle name="Normal 10 12 2 2 4 3" xfId="34914" xr:uid="{00000000-0005-0000-0000-000052410000}"/>
    <cellStyle name="Normal 10 12 2 2 5" xfId="19766" xr:uid="{00000000-0005-0000-0000-000053410000}"/>
    <cellStyle name="Normal 10 12 2 2 5 2" xfId="45734" xr:uid="{00000000-0005-0000-0000-000054410000}"/>
    <cellStyle name="Normal 10 12 2 2 6" xfId="15438" xr:uid="{00000000-0005-0000-0000-000055410000}"/>
    <cellStyle name="Normal 10 12 2 2 6 2" xfId="41406" xr:uid="{00000000-0005-0000-0000-000056410000}"/>
    <cellStyle name="Normal 10 12 2 2 7" xfId="4618" xr:uid="{00000000-0005-0000-0000-000057410000}"/>
    <cellStyle name="Normal 10 12 2 2 8" xfId="30586" xr:uid="{00000000-0005-0000-0000-000058410000}"/>
    <cellStyle name="Normal 10 12 2 2 9" xfId="57068" xr:uid="{00000000-0005-0000-0000-000059410000}"/>
    <cellStyle name="Normal 10 12 2 3" xfId="5700" xr:uid="{00000000-0005-0000-0000-00005A410000}"/>
    <cellStyle name="Normal 10 12 2 3 2" xfId="12192" xr:uid="{00000000-0005-0000-0000-00005B410000}"/>
    <cellStyle name="Normal 10 12 2 3 2 2" xfId="27340" xr:uid="{00000000-0005-0000-0000-00005C410000}"/>
    <cellStyle name="Normal 10 12 2 3 2 2 2" xfId="53308" xr:uid="{00000000-0005-0000-0000-00005D410000}"/>
    <cellStyle name="Normal 10 12 2 3 2 3" xfId="38160" xr:uid="{00000000-0005-0000-0000-00005E410000}"/>
    <cellStyle name="Normal 10 12 2 3 3" xfId="20848" xr:uid="{00000000-0005-0000-0000-00005F410000}"/>
    <cellStyle name="Normal 10 12 2 3 3 2" xfId="46816" xr:uid="{00000000-0005-0000-0000-000060410000}"/>
    <cellStyle name="Normal 10 12 2 3 4" xfId="16520" xr:uid="{00000000-0005-0000-0000-000061410000}"/>
    <cellStyle name="Normal 10 12 2 3 4 2" xfId="42488" xr:uid="{00000000-0005-0000-0000-000062410000}"/>
    <cellStyle name="Normal 10 12 2 3 5" xfId="31668" xr:uid="{00000000-0005-0000-0000-000063410000}"/>
    <cellStyle name="Normal 10 12 2 3 6" xfId="58150" xr:uid="{00000000-0005-0000-0000-000064410000}"/>
    <cellStyle name="Normal 10 12 2 4" xfId="10028" xr:uid="{00000000-0005-0000-0000-000065410000}"/>
    <cellStyle name="Normal 10 12 2 4 2" xfId="25176" xr:uid="{00000000-0005-0000-0000-000066410000}"/>
    <cellStyle name="Normal 10 12 2 4 2 2" xfId="51144" xr:uid="{00000000-0005-0000-0000-000067410000}"/>
    <cellStyle name="Normal 10 12 2 4 3" xfId="35996" xr:uid="{00000000-0005-0000-0000-000068410000}"/>
    <cellStyle name="Normal 10 12 2 5" xfId="7864" xr:uid="{00000000-0005-0000-0000-000069410000}"/>
    <cellStyle name="Normal 10 12 2 5 2" xfId="23012" xr:uid="{00000000-0005-0000-0000-00006A410000}"/>
    <cellStyle name="Normal 10 12 2 5 2 2" xfId="48980" xr:uid="{00000000-0005-0000-0000-00006B410000}"/>
    <cellStyle name="Normal 10 12 2 5 3" xfId="33832" xr:uid="{00000000-0005-0000-0000-00006C410000}"/>
    <cellStyle name="Normal 10 12 2 6" xfId="18684" xr:uid="{00000000-0005-0000-0000-00006D410000}"/>
    <cellStyle name="Normal 10 12 2 6 2" xfId="44652" xr:uid="{00000000-0005-0000-0000-00006E410000}"/>
    <cellStyle name="Normal 10 12 2 7" xfId="14356" xr:uid="{00000000-0005-0000-0000-00006F410000}"/>
    <cellStyle name="Normal 10 12 2 7 2" xfId="40324" xr:uid="{00000000-0005-0000-0000-000070410000}"/>
    <cellStyle name="Normal 10 12 2 8" xfId="3536" xr:uid="{00000000-0005-0000-0000-000071410000}"/>
    <cellStyle name="Normal 10 12 2 9" xfId="29504" xr:uid="{00000000-0005-0000-0000-000072410000}"/>
    <cellStyle name="Normal 10 12 3" xfId="1913" xr:uid="{00000000-0005-0000-0000-000073410000}"/>
    <cellStyle name="Normal 10 12 3 2" xfId="6241" xr:uid="{00000000-0005-0000-0000-000074410000}"/>
    <cellStyle name="Normal 10 12 3 2 2" xfId="12733" xr:uid="{00000000-0005-0000-0000-000075410000}"/>
    <cellStyle name="Normal 10 12 3 2 2 2" xfId="27881" xr:uid="{00000000-0005-0000-0000-000076410000}"/>
    <cellStyle name="Normal 10 12 3 2 2 2 2" xfId="53849" xr:uid="{00000000-0005-0000-0000-000077410000}"/>
    <cellStyle name="Normal 10 12 3 2 2 3" xfId="38701" xr:uid="{00000000-0005-0000-0000-000078410000}"/>
    <cellStyle name="Normal 10 12 3 2 3" xfId="21389" xr:uid="{00000000-0005-0000-0000-000079410000}"/>
    <cellStyle name="Normal 10 12 3 2 3 2" xfId="47357" xr:uid="{00000000-0005-0000-0000-00007A410000}"/>
    <cellStyle name="Normal 10 12 3 2 4" xfId="17061" xr:uid="{00000000-0005-0000-0000-00007B410000}"/>
    <cellStyle name="Normal 10 12 3 2 4 2" xfId="43029" xr:uid="{00000000-0005-0000-0000-00007C410000}"/>
    <cellStyle name="Normal 10 12 3 2 5" xfId="32209" xr:uid="{00000000-0005-0000-0000-00007D410000}"/>
    <cellStyle name="Normal 10 12 3 2 6" xfId="58691" xr:uid="{00000000-0005-0000-0000-00007E410000}"/>
    <cellStyle name="Normal 10 12 3 3" xfId="10569" xr:uid="{00000000-0005-0000-0000-00007F410000}"/>
    <cellStyle name="Normal 10 12 3 3 2" xfId="25717" xr:uid="{00000000-0005-0000-0000-000080410000}"/>
    <cellStyle name="Normal 10 12 3 3 2 2" xfId="51685" xr:uid="{00000000-0005-0000-0000-000081410000}"/>
    <cellStyle name="Normal 10 12 3 3 3" xfId="36537" xr:uid="{00000000-0005-0000-0000-000082410000}"/>
    <cellStyle name="Normal 10 12 3 4" xfId="8405" xr:uid="{00000000-0005-0000-0000-000083410000}"/>
    <cellStyle name="Normal 10 12 3 4 2" xfId="23553" xr:uid="{00000000-0005-0000-0000-000084410000}"/>
    <cellStyle name="Normal 10 12 3 4 2 2" xfId="49521" xr:uid="{00000000-0005-0000-0000-000085410000}"/>
    <cellStyle name="Normal 10 12 3 4 3" xfId="34373" xr:uid="{00000000-0005-0000-0000-000086410000}"/>
    <cellStyle name="Normal 10 12 3 5" xfId="19225" xr:uid="{00000000-0005-0000-0000-000087410000}"/>
    <cellStyle name="Normal 10 12 3 5 2" xfId="45193" xr:uid="{00000000-0005-0000-0000-000088410000}"/>
    <cellStyle name="Normal 10 12 3 6" xfId="14897" xr:uid="{00000000-0005-0000-0000-000089410000}"/>
    <cellStyle name="Normal 10 12 3 6 2" xfId="40865" xr:uid="{00000000-0005-0000-0000-00008A410000}"/>
    <cellStyle name="Normal 10 12 3 7" xfId="4077" xr:uid="{00000000-0005-0000-0000-00008B410000}"/>
    <cellStyle name="Normal 10 12 3 8" xfId="30045" xr:uid="{00000000-0005-0000-0000-00008C410000}"/>
    <cellStyle name="Normal 10 12 3 9" xfId="56527" xr:uid="{00000000-0005-0000-0000-00008D410000}"/>
    <cellStyle name="Normal 10 12 4" xfId="5159" xr:uid="{00000000-0005-0000-0000-00008E410000}"/>
    <cellStyle name="Normal 10 12 4 2" xfId="11651" xr:uid="{00000000-0005-0000-0000-00008F410000}"/>
    <cellStyle name="Normal 10 12 4 2 2" xfId="26799" xr:uid="{00000000-0005-0000-0000-000090410000}"/>
    <cellStyle name="Normal 10 12 4 2 2 2" xfId="52767" xr:uid="{00000000-0005-0000-0000-000091410000}"/>
    <cellStyle name="Normal 10 12 4 2 3" xfId="37619" xr:uid="{00000000-0005-0000-0000-000092410000}"/>
    <cellStyle name="Normal 10 12 4 3" xfId="20307" xr:uid="{00000000-0005-0000-0000-000093410000}"/>
    <cellStyle name="Normal 10 12 4 3 2" xfId="46275" xr:uid="{00000000-0005-0000-0000-000094410000}"/>
    <cellStyle name="Normal 10 12 4 4" xfId="15979" xr:uid="{00000000-0005-0000-0000-000095410000}"/>
    <cellStyle name="Normal 10 12 4 4 2" xfId="41947" xr:uid="{00000000-0005-0000-0000-000096410000}"/>
    <cellStyle name="Normal 10 12 4 5" xfId="31127" xr:uid="{00000000-0005-0000-0000-000097410000}"/>
    <cellStyle name="Normal 10 12 4 6" xfId="57609" xr:uid="{00000000-0005-0000-0000-000098410000}"/>
    <cellStyle name="Normal 10 12 5" xfId="9487" xr:uid="{00000000-0005-0000-0000-000099410000}"/>
    <cellStyle name="Normal 10 12 5 2" xfId="24635" xr:uid="{00000000-0005-0000-0000-00009A410000}"/>
    <cellStyle name="Normal 10 12 5 2 2" xfId="50603" xr:uid="{00000000-0005-0000-0000-00009B410000}"/>
    <cellStyle name="Normal 10 12 5 3" xfId="35455" xr:uid="{00000000-0005-0000-0000-00009C410000}"/>
    <cellStyle name="Normal 10 12 6" xfId="7323" xr:uid="{00000000-0005-0000-0000-00009D410000}"/>
    <cellStyle name="Normal 10 12 6 2" xfId="22471" xr:uid="{00000000-0005-0000-0000-00009E410000}"/>
    <cellStyle name="Normal 10 12 6 2 2" xfId="48439" xr:uid="{00000000-0005-0000-0000-00009F410000}"/>
    <cellStyle name="Normal 10 12 6 3" xfId="33291" xr:uid="{00000000-0005-0000-0000-0000A0410000}"/>
    <cellStyle name="Normal 10 12 7" xfId="18143" xr:uid="{00000000-0005-0000-0000-0000A1410000}"/>
    <cellStyle name="Normal 10 12 7 2" xfId="44111" xr:uid="{00000000-0005-0000-0000-0000A2410000}"/>
    <cellStyle name="Normal 10 12 8" xfId="13815" xr:uid="{00000000-0005-0000-0000-0000A3410000}"/>
    <cellStyle name="Normal 10 12 8 2" xfId="39783" xr:uid="{00000000-0005-0000-0000-0000A4410000}"/>
    <cellStyle name="Normal 10 12 9" xfId="2995" xr:uid="{00000000-0005-0000-0000-0000A5410000}"/>
    <cellStyle name="Normal 10 13" xfId="258" xr:uid="{00000000-0005-0000-0000-0000A6410000}"/>
    <cellStyle name="Normal 10 13 10" xfId="28964" xr:uid="{00000000-0005-0000-0000-0000A7410000}"/>
    <cellStyle name="Normal 10 13 11" xfId="54925" xr:uid="{00000000-0005-0000-0000-0000A8410000}"/>
    <cellStyle name="Normal 10 13 12" xfId="55446" xr:uid="{00000000-0005-0000-0000-0000A9410000}"/>
    <cellStyle name="Normal 10 13 13" xfId="1174" xr:uid="{00000000-0005-0000-0000-0000AA410000}"/>
    <cellStyle name="Normal 10 13 2" xfId="1373" xr:uid="{00000000-0005-0000-0000-0000AB410000}"/>
    <cellStyle name="Normal 10 13 2 10" xfId="55987" xr:uid="{00000000-0005-0000-0000-0000AC410000}"/>
    <cellStyle name="Normal 10 13 2 2" xfId="2455" xr:uid="{00000000-0005-0000-0000-0000AD410000}"/>
    <cellStyle name="Normal 10 13 2 2 2" xfId="6783" xr:uid="{00000000-0005-0000-0000-0000AE410000}"/>
    <cellStyle name="Normal 10 13 2 2 2 2" xfId="13275" xr:uid="{00000000-0005-0000-0000-0000AF410000}"/>
    <cellStyle name="Normal 10 13 2 2 2 2 2" xfId="28423" xr:uid="{00000000-0005-0000-0000-0000B0410000}"/>
    <cellStyle name="Normal 10 13 2 2 2 2 2 2" xfId="54391" xr:uid="{00000000-0005-0000-0000-0000B1410000}"/>
    <cellStyle name="Normal 10 13 2 2 2 2 3" xfId="39243" xr:uid="{00000000-0005-0000-0000-0000B2410000}"/>
    <cellStyle name="Normal 10 13 2 2 2 3" xfId="21931" xr:uid="{00000000-0005-0000-0000-0000B3410000}"/>
    <cellStyle name="Normal 10 13 2 2 2 3 2" xfId="47899" xr:uid="{00000000-0005-0000-0000-0000B4410000}"/>
    <cellStyle name="Normal 10 13 2 2 2 4" xfId="17603" xr:uid="{00000000-0005-0000-0000-0000B5410000}"/>
    <cellStyle name="Normal 10 13 2 2 2 4 2" xfId="43571" xr:uid="{00000000-0005-0000-0000-0000B6410000}"/>
    <cellStyle name="Normal 10 13 2 2 2 5" xfId="32751" xr:uid="{00000000-0005-0000-0000-0000B7410000}"/>
    <cellStyle name="Normal 10 13 2 2 2 6" xfId="59233" xr:uid="{00000000-0005-0000-0000-0000B8410000}"/>
    <cellStyle name="Normal 10 13 2 2 3" xfId="11111" xr:uid="{00000000-0005-0000-0000-0000B9410000}"/>
    <cellStyle name="Normal 10 13 2 2 3 2" xfId="26259" xr:uid="{00000000-0005-0000-0000-0000BA410000}"/>
    <cellStyle name="Normal 10 13 2 2 3 2 2" xfId="52227" xr:uid="{00000000-0005-0000-0000-0000BB410000}"/>
    <cellStyle name="Normal 10 13 2 2 3 3" xfId="37079" xr:uid="{00000000-0005-0000-0000-0000BC410000}"/>
    <cellStyle name="Normal 10 13 2 2 4" xfId="8947" xr:uid="{00000000-0005-0000-0000-0000BD410000}"/>
    <cellStyle name="Normal 10 13 2 2 4 2" xfId="24095" xr:uid="{00000000-0005-0000-0000-0000BE410000}"/>
    <cellStyle name="Normal 10 13 2 2 4 2 2" xfId="50063" xr:uid="{00000000-0005-0000-0000-0000BF410000}"/>
    <cellStyle name="Normal 10 13 2 2 4 3" xfId="34915" xr:uid="{00000000-0005-0000-0000-0000C0410000}"/>
    <cellStyle name="Normal 10 13 2 2 5" xfId="19767" xr:uid="{00000000-0005-0000-0000-0000C1410000}"/>
    <cellStyle name="Normal 10 13 2 2 5 2" xfId="45735" xr:uid="{00000000-0005-0000-0000-0000C2410000}"/>
    <cellStyle name="Normal 10 13 2 2 6" xfId="15439" xr:uid="{00000000-0005-0000-0000-0000C3410000}"/>
    <cellStyle name="Normal 10 13 2 2 6 2" xfId="41407" xr:uid="{00000000-0005-0000-0000-0000C4410000}"/>
    <cellStyle name="Normal 10 13 2 2 7" xfId="4619" xr:uid="{00000000-0005-0000-0000-0000C5410000}"/>
    <cellStyle name="Normal 10 13 2 2 8" xfId="30587" xr:uid="{00000000-0005-0000-0000-0000C6410000}"/>
    <cellStyle name="Normal 10 13 2 2 9" xfId="57069" xr:uid="{00000000-0005-0000-0000-0000C7410000}"/>
    <cellStyle name="Normal 10 13 2 3" xfId="5701" xr:uid="{00000000-0005-0000-0000-0000C8410000}"/>
    <cellStyle name="Normal 10 13 2 3 2" xfId="12193" xr:uid="{00000000-0005-0000-0000-0000C9410000}"/>
    <cellStyle name="Normal 10 13 2 3 2 2" xfId="27341" xr:uid="{00000000-0005-0000-0000-0000CA410000}"/>
    <cellStyle name="Normal 10 13 2 3 2 2 2" xfId="53309" xr:uid="{00000000-0005-0000-0000-0000CB410000}"/>
    <cellStyle name="Normal 10 13 2 3 2 3" xfId="38161" xr:uid="{00000000-0005-0000-0000-0000CC410000}"/>
    <cellStyle name="Normal 10 13 2 3 3" xfId="20849" xr:uid="{00000000-0005-0000-0000-0000CD410000}"/>
    <cellStyle name="Normal 10 13 2 3 3 2" xfId="46817" xr:uid="{00000000-0005-0000-0000-0000CE410000}"/>
    <cellStyle name="Normal 10 13 2 3 4" xfId="16521" xr:uid="{00000000-0005-0000-0000-0000CF410000}"/>
    <cellStyle name="Normal 10 13 2 3 4 2" xfId="42489" xr:uid="{00000000-0005-0000-0000-0000D0410000}"/>
    <cellStyle name="Normal 10 13 2 3 5" xfId="31669" xr:uid="{00000000-0005-0000-0000-0000D1410000}"/>
    <cellStyle name="Normal 10 13 2 3 6" xfId="58151" xr:uid="{00000000-0005-0000-0000-0000D2410000}"/>
    <cellStyle name="Normal 10 13 2 4" xfId="10029" xr:uid="{00000000-0005-0000-0000-0000D3410000}"/>
    <cellStyle name="Normal 10 13 2 4 2" xfId="25177" xr:uid="{00000000-0005-0000-0000-0000D4410000}"/>
    <cellStyle name="Normal 10 13 2 4 2 2" xfId="51145" xr:uid="{00000000-0005-0000-0000-0000D5410000}"/>
    <cellStyle name="Normal 10 13 2 4 3" xfId="35997" xr:uid="{00000000-0005-0000-0000-0000D6410000}"/>
    <cellStyle name="Normal 10 13 2 5" xfId="7865" xr:uid="{00000000-0005-0000-0000-0000D7410000}"/>
    <cellStyle name="Normal 10 13 2 5 2" xfId="23013" xr:uid="{00000000-0005-0000-0000-0000D8410000}"/>
    <cellStyle name="Normal 10 13 2 5 2 2" xfId="48981" xr:uid="{00000000-0005-0000-0000-0000D9410000}"/>
    <cellStyle name="Normal 10 13 2 5 3" xfId="33833" xr:uid="{00000000-0005-0000-0000-0000DA410000}"/>
    <cellStyle name="Normal 10 13 2 6" xfId="18685" xr:uid="{00000000-0005-0000-0000-0000DB410000}"/>
    <cellStyle name="Normal 10 13 2 6 2" xfId="44653" xr:uid="{00000000-0005-0000-0000-0000DC410000}"/>
    <cellStyle name="Normal 10 13 2 7" xfId="14357" xr:uid="{00000000-0005-0000-0000-0000DD410000}"/>
    <cellStyle name="Normal 10 13 2 7 2" xfId="40325" xr:uid="{00000000-0005-0000-0000-0000DE410000}"/>
    <cellStyle name="Normal 10 13 2 8" xfId="3537" xr:uid="{00000000-0005-0000-0000-0000DF410000}"/>
    <cellStyle name="Normal 10 13 2 9" xfId="29505" xr:uid="{00000000-0005-0000-0000-0000E0410000}"/>
    <cellStyle name="Normal 10 13 3" xfId="1914" xr:uid="{00000000-0005-0000-0000-0000E1410000}"/>
    <cellStyle name="Normal 10 13 3 2" xfId="6242" xr:uid="{00000000-0005-0000-0000-0000E2410000}"/>
    <cellStyle name="Normal 10 13 3 2 2" xfId="12734" xr:uid="{00000000-0005-0000-0000-0000E3410000}"/>
    <cellStyle name="Normal 10 13 3 2 2 2" xfId="27882" xr:uid="{00000000-0005-0000-0000-0000E4410000}"/>
    <cellStyle name="Normal 10 13 3 2 2 2 2" xfId="53850" xr:uid="{00000000-0005-0000-0000-0000E5410000}"/>
    <cellStyle name="Normal 10 13 3 2 2 3" xfId="38702" xr:uid="{00000000-0005-0000-0000-0000E6410000}"/>
    <cellStyle name="Normal 10 13 3 2 3" xfId="21390" xr:uid="{00000000-0005-0000-0000-0000E7410000}"/>
    <cellStyle name="Normal 10 13 3 2 3 2" xfId="47358" xr:uid="{00000000-0005-0000-0000-0000E8410000}"/>
    <cellStyle name="Normal 10 13 3 2 4" xfId="17062" xr:uid="{00000000-0005-0000-0000-0000E9410000}"/>
    <cellStyle name="Normal 10 13 3 2 4 2" xfId="43030" xr:uid="{00000000-0005-0000-0000-0000EA410000}"/>
    <cellStyle name="Normal 10 13 3 2 5" xfId="32210" xr:uid="{00000000-0005-0000-0000-0000EB410000}"/>
    <cellStyle name="Normal 10 13 3 2 6" xfId="58692" xr:uid="{00000000-0005-0000-0000-0000EC410000}"/>
    <cellStyle name="Normal 10 13 3 3" xfId="10570" xr:uid="{00000000-0005-0000-0000-0000ED410000}"/>
    <cellStyle name="Normal 10 13 3 3 2" xfId="25718" xr:uid="{00000000-0005-0000-0000-0000EE410000}"/>
    <cellStyle name="Normal 10 13 3 3 2 2" xfId="51686" xr:uid="{00000000-0005-0000-0000-0000EF410000}"/>
    <cellStyle name="Normal 10 13 3 3 3" xfId="36538" xr:uid="{00000000-0005-0000-0000-0000F0410000}"/>
    <cellStyle name="Normal 10 13 3 4" xfId="8406" xr:uid="{00000000-0005-0000-0000-0000F1410000}"/>
    <cellStyle name="Normal 10 13 3 4 2" xfId="23554" xr:uid="{00000000-0005-0000-0000-0000F2410000}"/>
    <cellStyle name="Normal 10 13 3 4 2 2" xfId="49522" xr:uid="{00000000-0005-0000-0000-0000F3410000}"/>
    <cellStyle name="Normal 10 13 3 4 3" xfId="34374" xr:uid="{00000000-0005-0000-0000-0000F4410000}"/>
    <cellStyle name="Normal 10 13 3 5" xfId="19226" xr:uid="{00000000-0005-0000-0000-0000F5410000}"/>
    <cellStyle name="Normal 10 13 3 5 2" xfId="45194" xr:uid="{00000000-0005-0000-0000-0000F6410000}"/>
    <cellStyle name="Normal 10 13 3 6" xfId="14898" xr:uid="{00000000-0005-0000-0000-0000F7410000}"/>
    <cellStyle name="Normal 10 13 3 6 2" xfId="40866" xr:uid="{00000000-0005-0000-0000-0000F8410000}"/>
    <cellStyle name="Normal 10 13 3 7" xfId="4078" xr:uid="{00000000-0005-0000-0000-0000F9410000}"/>
    <cellStyle name="Normal 10 13 3 8" xfId="30046" xr:uid="{00000000-0005-0000-0000-0000FA410000}"/>
    <cellStyle name="Normal 10 13 3 9" xfId="56528" xr:uid="{00000000-0005-0000-0000-0000FB410000}"/>
    <cellStyle name="Normal 10 13 4" xfId="5160" xr:uid="{00000000-0005-0000-0000-0000FC410000}"/>
    <cellStyle name="Normal 10 13 4 2" xfId="11652" xr:uid="{00000000-0005-0000-0000-0000FD410000}"/>
    <cellStyle name="Normal 10 13 4 2 2" xfId="26800" xr:uid="{00000000-0005-0000-0000-0000FE410000}"/>
    <cellStyle name="Normal 10 13 4 2 2 2" xfId="52768" xr:uid="{00000000-0005-0000-0000-0000FF410000}"/>
    <cellStyle name="Normal 10 13 4 2 3" xfId="37620" xr:uid="{00000000-0005-0000-0000-000000420000}"/>
    <cellStyle name="Normal 10 13 4 3" xfId="20308" xr:uid="{00000000-0005-0000-0000-000001420000}"/>
    <cellStyle name="Normal 10 13 4 3 2" xfId="46276" xr:uid="{00000000-0005-0000-0000-000002420000}"/>
    <cellStyle name="Normal 10 13 4 4" xfId="15980" xr:uid="{00000000-0005-0000-0000-000003420000}"/>
    <cellStyle name="Normal 10 13 4 4 2" xfId="41948" xr:uid="{00000000-0005-0000-0000-000004420000}"/>
    <cellStyle name="Normal 10 13 4 5" xfId="31128" xr:uid="{00000000-0005-0000-0000-000005420000}"/>
    <cellStyle name="Normal 10 13 4 6" xfId="57610" xr:uid="{00000000-0005-0000-0000-000006420000}"/>
    <cellStyle name="Normal 10 13 5" xfId="9488" xr:uid="{00000000-0005-0000-0000-000007420000}"/>
    <cellStyle name="Normal 10 13 5 2" xfId="24636" xr:uid="{00000000-0005-0000-0000-000008420000}"/>
    <cellStyle name="Normal 10 13 5 2 2" xfId="50604" xr:uid="{00000000-0005-0000-0000-000009420000}"/>
    <cellStyle name="Normal 10 13 5 3" xfId="35456" xr:uid="{00000000-0005-0000-0000-00000A420000}"/>
    <cellStyle name="Normal 10 13 6" xfId="7324" xr:uid="{00000000-0005-0000-0000-00000B420000}"/>
    <cellStyle name="Normal 10 13 6 2" xfId="22472" xr:uid="{00000000-0005-0000-0000-00000C420000}"/>
    <cellStyle name="Normal 10 13 6 2 2" xfId="48440" xr:uid="{00000000-0005-0000-0000-00000D420000}"/>
    <cellStyle name="Normal 10 13 6 3" xfId="33292" xr:uid="{00000000-0005-0000-0000-00000E420000}"/>
    <cellStyle name="Normal 10 13 7" xfId="18144" xr:uid="{00000000-0005-0000-0000-00000F420000}"/>
    <cellStyle name="Normal 10 13 7 2" xfId="44112" xr:uid="{00000000-0005-0000-0000-000010420000}"/>
    <cellStyle name="Normal 10 13 8" xfId="13816" xr:uid="{00000000-0005-0000-0000-000011420000}"/>
    <cellStyle name="Normal 10 13 8 2" xfId="39784" xr:uid="{00000000-0005-0000-0000-000012420000}"/>
    <cellStyle name="Normal 10 13 9" xfId="2996" xr:uid="{00000000-0005-0000-0000-000013420000}"/>
    <cellStyle name="Normal 10 14" xfId="1369" xr:uid="{00000000-0005-0000-0000-000014420000}"/>
    <cellStyle name="Normal 10 14 10" xfId="55983" xr:uid="{00000000-0005-0000-0000-000015420000}"/>
    <cellStyle name="Normal 10 14 2" xfId="2451" xr:uid="{00000000-0005-0000-0000-000016420000}"/>
    <cellStyle name="Normal 10 14 2 2" xfId="6779" xr:uid="{00000000-0005-0000-0000-000017420000}"/>
    <cellStyle name="Normal 10 14 2 2 2" xfId="13271" xr:uid="{00000000-0005-0000-0000-000018420000}"/>
    <cellStyle name="Normal 10 14 2 2 2 2" xfId="28419" xr:uid="{00000000-0005-0000-0000-000019420000}"/>
    <cellStyle name="Normal 10 14 2 2 2 2 2" xfId="54387" xr:uid="{00000000-0005-0000-0000-00001A420000}"/>
    <cellStyle name="Normal 10 14 2 2 2 3" xfId="39239" xr:uid="{00000000-0005-0000-0000-00001B420000}"/>
    <cellStyle name="Normal 10 14 2 2 3" xfId="21927" xr:uid="{00000000-0005-0000-0000-00001C420000}"/>
    <cellStyle name="Normal 10 14 2 2 3 2" xfId="47895" xr:uid="{00000000-0005-0000-0000-00001D420000}"/>
    <cellStyle name="Normal 10 14 2 2 4" xfId="17599" xr:uid="{00000000-0005-0000-0000-00001E420000}"/>
    <cellStyle name="Normal 10 14 2 2 4 2" xfId="43567" xr:uid="{00000000-0005-0000-0000-00001F420000}"/>
    <cellStyle name="Normal 10 14 2 2 5" xfId="32747" xr:uid="{00000000-0005-0000-0000-000020420000}"/>
    <cellStyle name="Normal 10 14 2 2 6" xfId="59229" xr:uid="{00000000-0005-0000-0000-000021420000}"/>
    <cellStyle name="Normal 10 14 2 3" xfId="11107" xr:uid="{00000000-0005-0000-0000-000022420000}"/>
    <cellStyle name="Normal 10 14 2 3 2" xfId="26255" xr:uid="{00000000-0005-0000-0000-000023420000}"/>
    <cellStyle name="Normal 10 14 2 3 2 2" xfId="52223" xr:uid="{00000000-0005-0000-0000-000024420000}"/>
    <cellStyle name="Normal 10 14 2 3 3" xfId="37075" xr:uid="{00000000-0005-0000-0000-000025420000}"/>
    <cellStyle name="Normal 10 14 2 4" xfId="8943" xr:uid="{00000000-0005-0000-0000-000026420000}"/>
    <cellStyle name="Normal 10 14 2 4 2" xfId="24091" xr:uid="{00000000-0005-0000-0000-000027420000}"/>
    <cellStyle name="Normal 10 14 2 4 2 2" xfId="50059" xr:uid="{00000000-0005-0000-0000-000028420000}"/>
    <cellStyle name="Normal 10 14 2 4 3" xfId="34911" xr:uid="{00000000-0005-0000-0000-000029420000}"/>
    <cellStyle name="Normal 10 14 2 5" xfId="19763" xr:uid="{00000000-0005-0000-0000-00002A420000}"/>
    <cellStyle name="Normal 10 14 2 5 2" xfId="45731" xr:uid="{00000000-0005-0000-0000-00002B420000}"/>
    <cellStyle name="Normal 10 14 2 6" xfId="15435" xr:uid="{00000000-0005-0000-0000-00002C420000}"/>
    <cellStyle name="Normal 10 14 2 6 2" xfId="41403" xr:uid="{00000000-0005-0000-0000-00002D420000}"/>
    <cellStyle name="Normal 10 14 2 7" xfId="4615" xr:uid="{00000000-0005-0000-0000-00002E420000}"/>
    <cellStyle name="Normal 10 14 2 8" xfId="30583" xr:uid="{00000000-0005-0000-0000-00002F420000}"/>
    <cellStyle name="Normal 10 14 2 9" xfId="57065" xr:uid="{00000000-0005-0000-0000-000030420000}"/>
    <cellStyle name="Normal 10 14 3" xfId="5697" xr:uid="{00000000-0005-0000-0000-000031420000}"/>
    <cellStyle name="Normal 10 14 3 2" xfId="12189" xr:uid="{00000000-0005-0000-0000-000032420000}"/>
    <cellStyle name="Normal 10 14 3 2 2" xfId="27337" xr:uid="{00000000-0005-0000-0000-000033420000}"/>
    <cellStyle name="Normal 10 14 3 2 2 2" xfId="53305" xr:uid="{00000000-0005-0000-0000-000034420000}"/>
    <cellStyle name="Normal 10 14 3 2 3" xfId="38157" xr:uid="{00000000-0005-0000-0000-000035420000}"/>
    <cellStyle name="Normal 10 14 3 3" xfId="20845" xr:uid="{00000000-0005-0000-0000-000036420000}"/>
    <cellStyle name="Normal 10 14 3 3 2" xfId="46813" xr:uid="{00000000-0005-0000-0000-000037420000}"/>
    <cellStyle name="Normal 10 14 3 4" xfId="16517" xr:uid="{00000000-0005-0000-0000-000038420000}"/>
    <cellStyle name="Normal 10 14 3 4 2" xfId="42485" xr:uid="{00000000-0005-0000-0000-000039420000}"/>
    <cellStyle name="Normal 10 14 3 5" xfId="31665" xr:uid="{00000000-0005-0000-0000-00003A420000}"/>
    <cellStyle name="Normal 10 14 3 6" xfId="58147" xr:uid="{00000000-0005-0000-0000-00003B420000}"/>
    <cellStyle name="Normal 10 14 4" xfId="10025" xr:uid="{00000000-0005-0000-0000-00003C420000}"/>
    <cellStyle name="Normal 10 14 4 2" xfId="25173" xr:uid="{00000000-0005-0000-0000-00003D420000}"/>
    <cellStyle name="Normal 10 14 4 2 2" xfId="51141" xr:uid="{00000000-0005-0000-0000-00003E420000}"/>
    <cellStyle name="Normal 10 14 4 3" xfId="35993" xr:uid="{00000000-0005-0000-0000-00003F420000}"/>
    <cellStyle name="Normal 10 14 5" xfId="7861" xr:uid="{00000000-0005-0000-0000-000040420000}"/>
    <cellStyle name="Normal 10 14 5 2" xfId="23009" xr:uid="{00000000-0005-0000-0000-000041420000}"/>
    <cellStyle name="Normal 10 14 5 2 2" xfId="48977" xr:uid="{00000000-0005-0000-0000-000042420000}"/>
    <cellStyle name="Normal 10 14 5 3" xfId="33829" xr:uid="{00000000-0005-0000-0000-000043420000}"/>
    <cellStyle name="Normal 10 14 6" xfId="18681" xr:uid="{00000000-0005-0000-0000-000044420000}"/>
    <cellStyle name="Normal 10 14 6 2" xfId="44649" xr:uid="{00000000-0005-0000-0000-000045420000}"/>
    <cellStyle name="Normal 10 14 7" xfId="14353" xr:uid="{00000000-0005-0000-0000-000046420000}"/>
    <cellStyle name="Normal 10 14 7 2" xfId="40321" xr:uid="{00000000-0005-0000-0000-000047420000}"/>
    <cellStyle name="Normal 10 14 8" xfId="3533" xr:uid="{00000000-0005-0000-0000-000048420000}"/>
    <cellStyle name="Normal 10 14 9" xfId="29501" xr:uid="{00000000-0005-0000-0000-000049420000}"/>
    <cellStyle name="Normal 10 15" xfId="1910" xr:uid="{00000000-0005-0000-0000-00004A420000}"/>
    <cellStyle name="Normal 10 15 2" xfId="6238" xr:uid="{00000000-0005-0000-0000-00004B420000}"/>
    <cellStyle name="Normal 10 15 2 2" xfId="12730" xr:uid="{00000000-0005-0000-0000-00004C420000}"/>
    <cellStyle name="Normal 10 15 2 2 2" xfId="27878" xr:uid="{00000000-0005-0000-0000-00004D420000}"/>
    <cellStyle name="Normal 10 15 2 2 2 2" xfId="53846" xr:uid="{00000000-0005-0000-0000-00004E420000}"/>
    <cellStyle name="Normal 10 15 2 2 3" xfId="38698" xr:uid="{00000000-0005-0000-0000-00004F420000}"/>
    <cellStyle name="Normal 10 15 2 3" xfId="21386" xr:uid="{00000000-0005-0000-0000-000050420000}"/>
    <cellStyle name="Normal 10 15 2 3 2" xfId="47354" xr:uid="{00000000-0005-0000-0000-000051420000}"/>
    <cellStyle name="Normal 10 15 2 4" xfId="17058" xr:uid="{00000000-0005-0000-0000-000052420000}"/>
    <cellStyle name="Normal 10 15 2 4 2" xfId="43026" xr:uid="{00000000-0005-0000-0000-000053420000}"/>
    <cellStyle name="Normal 10 15 2 5" xfId="32206" xr:uid="{00000000-0005-0000-0000-000054420000}"/>
    <cellStyle name="Normal 10 15 2 6" xfId="58688" xr:uid="{00000000-0005-0000-0000-000055420000}"/>
    <cellStyle name="Normal 10 15 3" xfId="10566" xr:uid="{00000000-0005-0000-0000-000056420000}"/>
    <cellStyle name="Normal 10 15 3 2" xfId="25714" xr:uid="{00000000-0005-0000-0000-000057420000}"/>
    <cellStyle name="Normal 10 15 3 2 2" xfId="51682" xr:uid="{00000000-0005-0000-0000-000058420000}"/>
    <cellStyle name="Normal 10 15 3 3" xfId="36534" xr:uid="{00000000-0005-0000-0000-000059420000}"/>
    <cellStyle name="Normal 10 15 4" xfId="8402" xr:uid="{00000000-0005-0000-0000-00005A420000}"/>
    <cellStyle name="Normal 10 15 4 2" xfId="23550" xr:uid="{00000000-0005-0000-0000-00005B420000}"/>
    <cellStyle name="Normal 10 15 4 2 2" xfId="49518" xr:uid="{00000000-0005-0000-0000-00005C420000}"/>
    <cellStyle name="Normal 10 15 4 3" xfId="34370" xr:uid="{00000000-0005-0000-0000-00005D420000}"/>
    <cellStyle name="Normal 10 15 5" xfId="19222" xr:uid="{00000000-0005-0000-0000-00005E420000}"/>
    <cellStyle name="Normal 10 15 5 2" xfId="45190" xr:uid="{00000000-0005-0000-0000-00005F420000}"/>
    <cellStyle name="Normal 10 15 6" xfId="14894" xr:uid="{00000000-0005-0000-0000-000060420000}"/>
    <cellStyle name="Normal 10 15 6 2" xfId="40862" xr:uid="{00000000-0005-0000-0000-000061420000}"/>
    <cellStyle name="Normal 10 15 7" xfId="4074" xr:uid="{00000000-0005-0000-0000-000062420000}"/>
    <cellStyle name="Normal 10 15 8" xfId="30042" xr:uid="{00000000-0005-0000-0000-000063420000}"/>
    <cellStyle name="Normal 10 15 9" xfId="56524" xr:uid="{00000000-0005-0000-0000-000064420000}"/>
    <cellStyle name="Normal 10 16" xfId="5156" xr:uid="{00000000-0005-0000-0000-000065420000}"/>
    <cellStyle name="Normal 10 16 2" xfId="11648" xr:uid="{00000000-0005-0000-0000-000066420000}"/>
    <cellStyle name="Normal 10 16 2 2" xfId="26796" xr:uid="{00000000-0005-0000-0000-000067420000}"/>
    <cellStyle name="Normal 10 16 2 2 2" xfId="52764" xr:uid="{00000000-0005-0000-0000-000068420000}"/>
    <cellStyle name="Normal 10 16 2 3" xfId="37616" xr:uid="{00000000-0005-0000-0000-000069420000}"/>
    <cellStyle name="Normal 10 16 3" xfId="20304" xr:uid="{00000000-0005-0000-0000-00006A420000}"/>
    <cellStyle name="Normal 10 16 3 2" xfId="46272" xr:uid="{00000000-0005-0000-0000-00006B420000}"/>
    <cellStyle name="Normal 10 16 4" xfId="15976" xr:uid="{00000000-0005-0000-0000-00006C420000}"/>
    <cellStyle name="Normal 10 16 4 2" xfId="41944" xr:uid="{00000000-0005-0000-0000-00006D420000}"/>
    <cellStyle name="Normal 10 16 5" xfId="31124" xr:uid="{00000000-0005-0000-0000-00006E420000}"/>
    <cellStyle name="Normal 10 16 6" xfId="57606" xr:uid="{00000000-0005-0000-0000-00006F420000}"/>
    <cellStyle name="Normal 10 17" xfId="9484" xr:uid="{00000000-0005-0000-0000-000070420000}"/>
    <cellStyle name="Normal 10 17 2" xfId="24632" xr:uid="{00000000-0005-0000-0000-000071420000}"/>
    <cellStyle name="Normal 10 17 2 2" xfId="50600" xr:uid="{00000000-0005-0000-0000-000072420000}"/>
    <cellStyle name="Normal 10 17 3" xfId="35452" xr:uid="{00000000-0005-0000-0000-000073420000}"/>
    <cellStyle name="Normal 10 18" xfId="7320" xr:uid="{00000000-0005-0000-0000-000074420000}"/>
    <cellStyle name="Normal 10 18 2" xfId="22468" xr:uid="{00000000-0005-0000-0000-000075420000}"/>
    <cellStyle name="Normal 10 18 2 2" xfId="48436" xr:uid="{00000000-0005-0000-0000-000076420000}"/>
    <cellStyle name="Normal 10 18 3" xfId="33288" xr:uid="{00000000-0005-0000-0000-000077420000}"/>
    <cellStyle name="Normal 10 19" xfId="18140" xr:uid="{00000000-0005-0000-0000-000078420000}"/>
    <cellStyle name="Normal 10 19 2" xfId="44108" xr:uid="{00000000-0005-0000-0000-000079420000}"/>
    <cellStyle name="Normal 10 2" xfId="259" xr:uid="{00000000-0005-0000-0000-00007A420000}"/>
    <cellStyle name="Normal 10 2 10" xfId="2997" xr:uid="{00000000-0005-0000-0000-00007B420000}"/>
    <cellStyle name="Normal 10 2 11" xfId="28965" xr:uid="{00000000-0005-0000-0000-00007C420000}"/>
    <cellStyle name="Normal 10 2 12" xfId="54926" xr:uid="{00000000-0005-0000-0000-00007D420000}"/>
    <cellStyle name="Normal 10 2 13" xfId="55447" xr:uid="{00000000-0005-0000-0000-00007E420000}"/>
    <cellStyle name="Normal 10 2 14" xfId="734" xr:uid="{00000000-0005-0000-0000-00007F420000}"/>
    <cellStyle name="Normal 10 2 2" xfId="260" xr:uid="{00000000-0005-0000-0000-000080420000}"/>
    <cellStyle name="Normal 10 2 2 10" xfId="28966" xr:uid="{00000000-0005-0000-0000-000081420000}"/>
    <cellStyle name="Normal 10 2 2 11" xfId="54927" xr:uid="{00000000-0005-0000-0000-000082420000}"/>
    <cellStyle name="Normal 10 2 2 12" xfId="55448" xr:uid="{00000000-0005-0000-0000-000083420000}"/>
    <cellStyle name="Normal 10 2 2 13" xfId="1200" xr:uid="{00000000-0005-0000-0000-000084420000}"/>
    <cellStyle name="Normal 10 2 2 2" xfId="1375" xr:uid="{00000000-0005-0000-0000-000085420000}"/>
    <cellStyle name="Normal 10 2 2 2 10" xfId="55989" xr:uid="{00000000-0005-0000-0000-000086420000}"/>
    <cellStyle name="Normal 10 2 2 2 2" xfId="2457" xr:uid="{00000000-0005-0000-0000-000087420000}"/>
    <cellStyle name="Normal 10 2 2 2 2 2" xfId="6785" xr:uid="{00000000-0005-0000-0000-000088420000}"/>
    <cellStyle name="Normal 10 2 2 2 2 2 2" xfId="13277" xr:uid="{00000000-0005-0000-0000-000089420000}"/>
    <cellStyle name="Normal 10 2 2 2 2 2 2 2" xfId="28425" xr:uid="{00000000-0005-0000-0000-00008A420000}"/>
    <cellStyle name="Normal 10 2 2 2 2 2 2 2 2" xfId="54393" xr:uid="{00000000-0005-0000-0000-00008B420000}"/>
    <cellStyle name="Normal 10 2 2 2 2 2 2 3" xfId="39245" xr:uid="{00000000-0005-0000-0000-00008C420000}"/>
    <cellStyle name="Normal 10 2 2 2 2 2 3" xfId="21933" xr:uid="{00000000-0005-0000-0000-00008D420000}"/>
    <cellStyle name="Normal 10 2 2 2 2 2 3 2" xfId="47901" xr:uid="{00000000-0005-0000-0000-00008E420000}"/>
    <cellStyle name="Normal 10 2 2 2 2 2 4" xfId="17605" xr:uid="{00000000-0005-0000-0000-00008F420000}"/>
    <cellStyle name="Normal 10 2 2 2 2 2 4 2" xfId="43573" xr:uid="{00000000-0005-0000-0000-000090420000}"/>
    <cellStyle name="Normal 10 2 2 2 2 2 5" xfId="32753" xr:uid="{00000000-0005-0000-0000-000091420000}"/>
    <cellStyle name="Normal 10 2 2 2 2 2 6" xfId="59235" xr:uid="{00000000-0005-0000-0000-000092420000}"/>
    <cellStyle name="Normal 10 2 2 2 2 3" xfId="11113" xr:uid="{00000000-0005-0000-0000-000093420000}"/>
    <cellStyle name="Normal 10 2 2 2 2 3 2" xfId="26261" xr:uid="{00000000-0005-0000-0000-000094420000}"/>
    <cellStyle name="Normal 10 2 2 2 2 3 2 2" xfId="52229" xr:uid="{00000000-0005-0000-0000-000095420000}"/>
    <cellStyle name="Normal 10 2 2 2 2 3 3" xfId="37081" xr:uid="{00000000-0005-0000-0000-000096420000}"/>
    <cellStyle name="Normal 10 2 2 2 2 4" xfId="8949" xr:uid="{00000000-0005-0000-0000-000097420000}"/>
    <cellStyle name="Normal 10 2 2 2 2 4 2" xfId="24097" xr:uid="{00000000-0005-0000-0000-000098420000}"/>
    <cellStyle name="Normal 10 2 2 2 2 4 2 2" xfId="50065" xr:uid="{00000000-0005-0000-0000-000099420000}"/>
    <cellStyle name="Normal 10 2 2 2 2 4 3" xfId="34917" xr:uid="{00000000-0005-0000-0000-00009A420000}"/>
    <cellStyle name="Normal 10 2 2 2 2 5" xfId="19769" xr:uid="{00000000-0005-0000-0000-00009B420000}"/>
    <cellStyle name="Normal 10 2 2 2 2 5 2" xfId="45737" xr:uid="{00000000-0005-0000-0000-00009C420000}"/>
    <cellStyle name="Normal 10 2 2 2 2 6" xfId="15441" xr:uid="{00000000-0005-0000-0000-00009D420000}"/>
    <cellStyle name="Normal 10 2 2 2 2 6 2" xfId="41409" xr:uid="{00000000-0005-0000-0000-00009E420000}"/>
    <cellStyle name="Normal 10 2 2 2 2 7" xfId="4621" xr:uid="{00000000-0005-0000-0000-00009F420000}"/>
    <cellStyle name="Normal 10 2 2 2 2 8" xfId="30589" xr:uid="{00000000-0005-0000-0000-0000A0420000}"/>
    <cellStyle name="Normal 10 2 2 2 2 9" xfId="57071" xr:uid="{00000000-0005-0000-0000-0000A1420000}"/>
    <cellStyle name="Normal 10 2 2 2 3" xfId="5703" xr:uid="{00000000-0005-0000-0000-0000A2420000}"/>
    <cellStyle name="Normal 10 2 2 2 3 2" xfId="12195" xr:uid="{00000000-0005-0000-0000-0000A3420000}"/>
    <cellStyle name="Normal 10 2 2 2 3 2 2" xfId="27343" xr:uid="{00000000-0005-0000-0000-0000A4420000}"/>
    <cellStyle name="Normal 10 2 2 2 3 2 2 2" xfId="53311" xr:uid="{00000000-0005-0000-0000-0000A5420000}"/>
    <cellStyle name="Normal 10 2 2 2 3 2 3" xfId="38163" xr:uid="{00000000-0005-0000-0000-0000A6420000}"/>
    <cellStyle name="Normal 10 2 2 2 3 3" xfId="20851" xr:uid="{00000000-0005-0000-0000-0000A7420000}"/>
    <cellStyle name="Normal 10 2 2 2 3 3 2" xfId="46819" xr:uid="{00000000-0005-0000-0000-0000A8420000}"/>
    <cellStyle name="Normal 10 2 2 2 3 4" xfId="16523" xr:uid="{00000000-0005-0000-0000-0000A9420000}"/>
    <cellStyle name="Normal 10 2 2 2 3 4 2" xfId="42491" xr:uid="{00000000-0005-0000-0000-0000AA420000}"/>
    <cellStyle name="Normal 10 2 2 2 3 5" xfId="31671" xr:uid="{00000000-0005-0000-0000-0000AB420000}"/>
    <cellStyle name="Normal 10 2 2 2 3 6" xfId="58153" xr:uid="{00000000-0005-0000-0000-0000AC420000}"/>
    <cellStyle name="Normal 10 2 2 2 4" xfId="10031" xr:uid="{00000000-0005-0000-0000-0000AD420000}"/>
    <cellStyle name="Normal 10 2 2 2 4 2" xfId="25179" xr:uid="{00000000-0005-0000-0000-0000AE420000}"/>
    <cellStyle name="Normal 10 2 2 2 4 2 2" xfId="51147" xr:uid="{00000000-0005-0000-0000-0000AF420000}"/>
    <cellStyle name="Normal 10 2 2 2 4 3" xfId="35999" xr:uid="{00000000-0005-0000-0000-0000B0420000}"/>
    <cellStyle name="Normal 10 2 2 2 5" xfId="7867" xr:uid="{00000000-0005-0000-0000-0000B1420000}"/>
    <cellStyle name="Normal 10 2 2 2 5 2" xfId="23015" xr:uid="{00000000-0005-0000-0000-0000B2420000}"/>
    <cellStyle name="Normal 10 2 2 2 5 2 2" xfId="48983" xr:uid="{00000000-0005-0000-0000-0000B3420000}"/>
    <cellStyle name="Normal 10 2 2 2 5 3" xfId="33835" xr:uid="{00000000-0005-0000-0000-0000B4420000}"/>
    <cellStyle name="Normal 10 2 2 2 6" xfId="18687" xr:uid="{00000000-0005-0000-0000-0000B5420000}"/>
    <cellStyle name="Normal 10 2 2 2 6 2" xfId="44655" xr:uid="{00000000-0005-0000-0000-0000B6420000}"/>
    <cellStyle name="Normal 10 2 2 2 7" xfId="14359" xr:uid="{00000000-0005-0000-0000-0000B7420000}"/>
    <cellStyle name="Normal 10 2 2 2 7 2" xfId="40327" xr:uid="{00000000-0005-0000-0000-0000B8420000}"/>
    <cellStyle name="Normal 10 2 2 2 8" xfId="3539" xr:uid="{00000000-0005-0000-0000-0000B9420000}"/>
    <cellStyle name="Normal 10 2 2 2 9" xfId="29507" xr:uid="{00000000-0005-0000-0000-0000BA420000}"/>
    <cellStyle name="Normal 10 2 2 3" xfId="1916" xr:uid="{00000000-0005-0000-0000-0000BB420000}"/>
    <cellStyle name="Normal 10 2 2 3 2" xfId="6244" xr:uid="{00000000-0005-0000-0000-0000BC420000}"/>
    <cellStyle name="Normal 10 2 2 3 2 2" xfId="12736" xr:uid="{00000000-0005-0000-0000-0000BD420000}"/>
    <cellStyle name="Normal 10 2 2 3 2 2 2" xfId="27884" xr:uid="{00000000-0005-0000-0000-0000BE420000}"/>
    <cellStyle name="Normal 10 2 2 3 2 2 2 2" xfId="53852" xr:uid="{00000000-0005-0000-0000-0000BF420000}"/>
    <cellStyle name="Normal 10 2 2 3 2 2 3" xfId="38704" xr:uid="{00000000-0005-0000-0000-0000C0420000}"/>
    <cellStyle name="Normal 10 2 2 3 2 3" xfId="21392" xr:uid="{00000000-0005-0000-0000-0000C1420000}"/>
    <cellStyle name="Normal 10 2 2 3 2 3 2" xfId="47360" xr:uid="{00000000-0005-0000-0000-0000C2420000}"/>
    <cellStyle name="Normal 10 2 2 3 2 4" xfId="17064" xr:uid="{00000000-0005-0000-0000-0000C3420000}"/>
    <cellStyle name="Normal 10 2 2 3 2 4 2" xfId="43032" xr:uid="{00000000-0005-0000-0000-0000C4420000}"/>
    <cellStyle name="Normal 10 2 2 3 2 5" xfId="32212" xr:uid="{00000000-0005-0000-0000-0000C5420000}"/>
    <cellStyle name="Normal 10 2 2 3 2 6" xfId="58694" xr:uid="{00000000-0005-0000-0000-0000C6420000}"/>
    <cellStyle name="Normal 10 2 2 3 3" xfId="10572" xr:uid="{00000000-0005-0000-0000-0000C7420000}"/>
    <cellStyle name="Normal 10 2 2 3 3 2" xfId="25720" xr:uid="{00000000-0005-0000-0000-0000C8420000}"/>
    <cellStyle name="Normal 10 2 2 3 3 2 2" xfId="51688" xr:uid="{00000000-0005-0000-0000-0000C9420000}"/>
    <cellStyle name="Normal 10 2 2 3 3 3" xfId="36540" xr:uid="{00000000-0005-0000-0000-0000CA420000}"/>
    <cellStyle name="Normal 10 2 2 3 4" xfId="8408" xr:uid="{00000000-0005-0000-0000-0000CB420000}"/>
    <cellStyle name="Normal 10 2 2 3 4 2" xfId="23556" xr:uid="{00000000-0005-0000-0000-0000CC420000}"/>
    <cellStyle name="Normal 10 2 2 3 4 2 2" xfId="49524" xr:uid="{00000000-0005-0000-0000-0000CD420000}"/>
    <cellStyle name="Normal 10 2 2 3 4 3" xfId="34376" xr:uid="{00000000-0005-0000-0000-0000CE420000}"/>
    <cellStyle name="Normal 10 2 2 3 5" xfId="19228" xr:uid="{00000000-0005-0000-0000-0000CF420000}"/>
    <cellStyle name="Normal 10 2 2 3 5 2" xfId="45196" xr:uid="{00000000-0005-0000-0000-0000D0420000}"/>
    <cellStyle name="Normal 10 2 2 3 6" xfId="14900" xr:uid="{00000000-0005-0000-0000-0000D1420000}"/>
    <cellStyle name="Normal 10 2 2 3 6 2" xfId="40868" xr:uid="{00000000-0005-0000-0000-0000D2420000}"/>
    <cellStyle name="Normal 10 2 2 3 7" xfId="4080" xr:uid="{00000000-0005-0000-0000-0000D3420000}"/>
    <cellStyle name="Normal 10 2 2 3 8" xfId="30048" xr:uid="{00000000-0005-0000-0000-0000D4420000}"/>
    <cellStyle name="Normal 10 2 2 3 9" xfId="56530" xr:uid="{00000000-0005-0000-0000-0000D5420000}"/>
    <cellStyle name="Normal 10 2 2 4" xfId="5162" xr:uid="{00000000-0005-0000-0000-0000D6420000}"/>
    <cellStyle name="Normal 10 2 2 4 2" xfId="11654" xr:uid="{00000000-0005-0000-0000-0000D7420000}"/>
    <cellStyle name="Normal 10 2 2 4 2 2" xfId="26802" xr:uid="{00000000-0005-0000-0000-0000D8420000}"/>
    <cellStyle name="Normal 10 2 2 4 2 2 2" xfId="52770" xr:uid="{00000000-0005-0000-0000-0000D9420000}"/>
    <cellStyle name="Normal 10 2 2 4 2 3" xfId="37622" xr:uid="{00000000-0005-0000-0000-0000DA420000}"/>
    <cellStyle name="Normal 10 2 2 4 3" xfId="20310" xr:uid="{00000000-0005-0000-0000-0000DB420000}"/>
    <cellStyle name="Normal 10 2 2 4 3 2" xfId="46278" xr:uid="{00000000-0005-0000-0000-0000DC420000}"/>
    <cellStyle name="Normal 10 2 2 4 4" xfId="15982" xr:uid="{00000000-0005-0000-0000-0000DD420000}"/>
    <cellStyle name="Normal 10 2 2 4 4 2" xfId="41950" xr:uid="{00000000-0005-0000-0000-0000DE420000}"/>
    <cellStyle name="Normal 10 2 2 4 5" xfId="31130" xr:uid="{00000000-0005-0000-0000-0000DF420000}"/>
    <cellStyle name="Normal 10 2 2 4 6" xfId="57612" xr:uid="{00000000-0005-0000-0000-0000E0420000}"/>
    <cellStyle name="Normal 10 2 2 5" xfId="9490" xr:uid="{00000000-0005-0000-0000-0000E1420000}"/>
    <cellStyle name="Normal 10 2 2 5 2" xfId="24638" xr:uid="{00000000-0005-0000-0000-0000E2420000}"/>
    <cellStyle name="Normal 10 2 2 5 2 2" xfId="50606" xr:uid="{00000000-0005-0000-0000-0000E3420000}"/>
    <cellStyle name="Normal 10 2 2 5 3" xfId="35458" xr:uid="{00000000-0005-0000-0000-0000E4420000}"/>
    <cellStyle name="Normal 10 2 2 6" xfId="7326" xr:uid="{00000000-0005-0000-0000-0000E5420000}"/>
    <cellStyle name="Normal 10 2 2 6 2" xfId="22474" xr:uid="{00000000-0005-0000-0000-0000E6420000}"/>
    <cellStyle name="Normal 10 2 2 6 2 2" xfId="48442" xr:uid="{00000000-0005-0000-0000-0000E7420000}"/>
    <cellStyle name="Normal 10 2 2 6 3" xfId="33294" xr:uid="{00000000-0005-0000-0000-0000E8420000}"/>
    <cellStyle name="Normal 10 2 2 7" xfId="18146" xr:uid="{00000000-0005-0000-0000-0000E9420000}"/>
    <cellStyle name="Normal 10 2 2 7 2" xfId="44114" xr:uid="{00000000-0005-0000-0000-0000EA420000}"/>
    <cellStyle name="Normal 10 2 2 8" xfId="13818" xr:uid="{00000000-0005-0000-0000-0000EB420000}"/>
    <cellStyle name="Normal 10 2 2 8 2" xfId="39786" xr:uid="{00000000-0005-0000-0000-0000EC420000}"/>
    <cellStyle name="Normal 10 2 2 9" xfId="2998" xr:uid="{00000000-0005-0000-0000-0000ED420000}"/>
    <cellStyle name="Normal 10 2 3" xfId="1374" xr:uid="{00000000-0005-0000-0000-0000EE420000}"/>
    <cellStyle name="Normal 10 2 3 10" xfId="55988" xr:uid="{00000000-0005-0000-0000-0000EF420000}"/>
    <cellStyle name="Normal 10 2 3 2" xfId="2456" xr:uid="{00000000-0005-0000-0000-0000F0420000}"/>
    <cellStyle name="Normal 10 2 3 2 2" xfId="6784" xr:uid="{00000000-0005-0000-0000-0000F1420000}"/>
    <cellStyle name="Normal 10 2 3 2 2 2" xfId="13276" xr:uid="{00000000-0005-0000-0000-0000F2420000}"/>
    <cellStyle name="Normal 10 2 3 2 2 2 2" xfId="28424" xr:uid="{00000000-0005-0000-0000-0000F3420000}"/>
    <cellStyle name="Normal 10 2 3 2 2 2 2 2" xfId="54392" xr:uid="{00000000-0005-0000-0000-0000F4420000}"/>
    <cellStyle name="Normal 10 2 3 2 2 2 3" xfId="39244" xr:uid="{00000000-0005-0000-0000-0000F5420000}"/>
    <cellStyle name="Normal 10 2 3 2 2 3" xfId="21932" xr:uid="{00000000-0005-0000-0000-0000F6420000}"/>
    <cellStyle name="Normal 10 2 3 2 2 3 2" xfId="47900" xr:uid="{00000000-0005-0000-0000-0000F7420000}"/>
    <cellStyle name="Normal 10 2 3 2 2 4" xfId="17604" xr:uid="{00000000-0005-0000-0000-0000F8420000}"/>
    <cellStyle name="Normal 10 2 3 2 2 4 2" xfId="43572" xr:uid="{00000000-0005-0000-0000-0000F9420000}"/>
    <cellStyle name="Normal 10 2 3 2 2 5" xfId="32752" xr:uid="{00000000-0005-0000-0000-0000FA420000}"/>
    <cellStyle name="Normal 10 2 3 2 2 6" xfId="59234" xr:uid="{00000000-0005-0000-0000-0000FB420000}"/>
    <cellStyle name="Normal 10 2 3 2 3" xfId="11112" xr:uid="{00000000-0005-0000-0000-0000FC420000}"/>
    <cellStyle name="Normal 10 2 3 2 3 2" xfId="26260" xr:uid="{00000000-0005-0000-0000-0000FD420000}"/>
    <cellStyle name="Normal 10 2 3 2 3 2 2" xfId="52228" xr:uid="{00000000-0005-0000-0000-0000FE420000}"/>
    <cellStyle name="Normal 10 2 3 2 3 3" xfId="37080" xr:uid="{00000000-0005-0000-0000-0000FF420000}"/>
    <cellStyle name="Normal 10 2 3 2 4" xfId="8948" xr:uid="{00000000-0005-0000-0000-000000430000}"/>
    <cellStyle name="Normal 10 2 3 2 4 2" xfId="24096" xr:uid="{00000000-0005-0000-0000-000001430000}"/>
    <cellStyle name="Normal 10 2 3 2 4 2 2" xfId="50064" xr:uid="{00000000-0005-0000-0000-000002430000}"/>
    <cellStyle name="Normal 10 2 3 2 4 3" xfId="34916" xr:uid="{00000000-0005-0000-0000-000003430000}"/>
    <cellStyle name="Normal 10 2 3 2 5" xfId="19768" xr:uid="{00000000-0005-0000-0000-000004430000}"/>
    <cellStyle name="Normal 10 2 3 2 5 2" xfId="45736" xr:uid="{00000000-0005-0000-0000-000005430000}"/>
    <cellStyle name="Normal 10 2 3 2 6" xfId="15440" xr:uid="{00000000-0005-0000-0000-000006430000}"/>
    <cellStyle name="Normal 10 2 3 2 6 2" xfId="41408" xr:uid="{00000000-0005-0000-0000-000007430000}"/>
    <cellStyle name="Normal 10 2 3 2 7" xfId="4620" xr:uid="{00000000-0005-0000-0000-000008430000}"/>
    <cellStyle name="Normal 10 2 3 2 8" xfId="30588" xr:uid="{00000000-0005-0000-0000-000009430000}"/>
    <cellStyle name="Normal 10 2 3 2 9" xfId="57070" xr:uid="{00000000-0005-0000-0000-00000A430000}"/>
    <cellStyle name="Normal 10 2 3 3" xfId="5702" xr:uid="{00000000-0005-0000-0000-00000B430000}"/>
    <cellStyle name="Normal 10 2 3 3 2" xfId="12194" xr:uid="{00000000-0005-0000-0000-00000C430000}"/>
    <cellStyle name="Normal 10 2 3 3 2 2" xfId="27342" xr:uid="{00000000-0005-0000-0000-00000D430000}"/>
    <cellStyle name="Normal 10 2 3 3 2 2 2" xfId="53310" xr:uid="{00000000-0005-0000-0000-00000E430000}"/>
    <cellStyle name="Normal 10 2 3 3 2 3" xfId="38162" xr:uid="{00000000-0005-0000-0000-00000F430000}"/>
    <cellStyle name="Normal 10 2 3 3 3" xfId="20850" xr:uid="{00000000-0005-0000-0000-000010430000}"/>
    <cellStyle name="Normal 10 2 3 3 3 2" xfId="46818" xr:uid="{00000000-0005-0000-0000-000011430000}"/>
    <cellStyle name="Normal 10 2 3 3 4" xfId="16522" xr:uid="{00000000-0005-0000-0000-000012430000}"/>
    <cellStyle name="Normal 10 2 3 3 4 2" xfId="42490" xr:uid="{00000000-0005-0000-0000-000013430000}"/>
    <cellStyle name="Normal 10 2 3 3 5" xfId="31670" xr:uid="{00000000-0005-0000-0000-000014430000}"/>
    <cellStyle name="Normal 10 2 3 3 6" xfId="58152" xr:uid="{00000000-0005-0000-0000-000015430000}"/>
    <cellStyle name="Normal 10 2 3 4" xfId="10030" xr:uid="{00000000-0005-0000-0000-000016430000}"/>
    <cellStyle name="Normal 10 2 3 4 2" xfId="25178" xr:uid="{00000000-0005-0000-0000-000017430000}"/>
    <cellStyle name="Normal 10 2 3 4 2 2" xfId="51146" xr:uid="{00000000-0005-0000-0000-000018430000}"/>
    <cellStyle name="Normal 10 2 3 4 3" xfId="35998" xr:uid="{00000000-0005-0000-0000-000019430000}"/>
    <cellStyle name="Normal 10 2 3 5" xfId="7866" xr:uid="{00000000-0005-0000-0000-00001A430000}"/>
    <cellStyle name="Normal 10 2 3 5 2" xfId="23014" xr:uid="{00000000-0005-0000-0000-00001B430000}"/>
    <cellStyle name="Normal 10 2 3 5 2 2" xfId="48982" xr:uid="{00000000-0005-0000-0000-00001C430000}"/>
    <cellStyle name="Normal 10 2 3 5 3" xfId="33834" xr:uid="{00000000-0005-0000-0000-00001D430000}"/>
    <cellStyle name="Normal 10 2 3 6" xfId="18686" xr:uid="{00000000-0005-0000-0000-00001E430000}"/>
    <cellStyle name="Normal 10 2 3 6 2" xfId="44654" xr:uid="{00000000-0005-0000-0000-00001F430000}"/>
    <cellStyle name="Normal 10 2 3 7" xfId="14358" xr:uid="{00000000-0005-0000-0000-000020430000}"/>
    <cellStyle name="Normal 10 2 3 7 2" xfId="40326" xr:uid="{00000000-0005-0000-0000-000021430000}"/>
    <cellStyle name="Normal 10 2 3 8" xfId="3538" xr:uid="{00000000-0005-0000-0000-000022430000}"/>
    <cellStyle name="Normal 10 2 3 9" xfId="29506" xr:uid="{00000000-0005-0000-0000-000023430000}"/>
    <cellStyle name="Normal 10 2 4" xfId="1915" xr:uid="{00000000-0005-0000-0000-000024430000}"/>
    <cellStyle name="Normal 10 2 4 2" xfId="6243" xr:uid="{00000000-0005-0000-0000-000025430000}"/>
    <cellStyle name="Normal 10 2 4 2 2" xfId="12735" xr:uid="{00000000-0005-0000-0000-000026430000}"/>
    <cellStyle name="Normal 10 2 4 2 2 2" xfId="27883" xr:uid="{00000000-0005-0000-0000-000027430000}"/>
    <cellStyle name="Normal 10 2 4 2 2 2 2" xfId="53851" xr:uid="{00000000-0005-0000-0000-000028430000}"/>
    <cellStyle name="Normal 10 2 4 2 2 3" xfId="38703" xr:uid="{00000000-0005-0000-0000-000029430000}"/>
    <cellStyle name="Normal 10 2 4 2 3" xfId="21391" xr:uid="{00000000-0005-0000-0000-00002A430000}"/>
    <cellStyle name="Normal 10 2 4 2 3 2" xfId="47359" xr:uid="{00000000-0005-0000-0000-00002B430000}"/>
    <cellStyle name="Normal 10 2 4 2 4" xfId="17063" xr:uid="{00000000-0005-0000-0000-00002C430000}"/>
    <cellStyle name="Normal 10 2 4 2 4 2" xfId="43031" xr:uid="{00000000-0005-0000-0000-00002D430000}"/>
    <cellStyle name="Normal 10 2 4 2 5" xfId="32211" xr:uid="{00000000-0005-0000-0000-00002E430000}"/>
    <cellStyle name="Normal 10 2 4 2 6" xfId="58693" xr:uid="{00000000-0005-0000-0000-00002F430000}"/>
    <cellStyle name="Normal 10 2 4 3" xfId="10571" xr:uid="{00000000-0005-0000-0000-000030430000}"/>
    <cellStyle name="Normal 10 2 4 3 2" xfId="25719" xr:uid="{00000000-0005-0000-0000-000031430000}"/>
    <cellStyle name="Normal 10 2 4 3 2 2" xfId="51687" xr:uid="{00000000-0005-0000-0000-000032430000}"/>
    <cellStyle name="Normal 10 2 4 3 3" xfId="36539" xr:uid="{00000000-0005-0000-0000-000033430000}"/>
    <cellStyle name="Normal 10 2 4 4" xfId="8407" xr:uid="{00000000-0005-0000-0000-000034430000}"/>
    <cellStyle name="Normal 10 2 4 4 2" xfId="23555" xr:uid="{00000000-0005-0000-0000-000035430000}"/>
    <cellStyle name="Normal 10 2 4 4 2 2" xfId="49523" xr:uid="{00000000-0005-0000-0000-000036430000}"/>
    <cellStyle name="Normal 10 2 4 4 3" xfId="34375" xr:uid="{00000000-0005-0000-0000-000037430000}"/>
    <cellStyle name="Normal 10 2 4 5" xfId="19227" xr:uid="{00000000-0005-0000-0000-000038430000}"/>
    <cellStyle name="Normal 10 2 4 5 2" xfId="45195" xr:uid="{00000000-0005-0000-0000-000039430000}"/>
    <cellStyle name="Normal 10 2 4 6" xfId="14899" xr:uid="{00000000-0005-0000-0000-00003A430000}"/>
    <cellStyle name="Normal 10 2 4 6 2" xfId="40867" xr:uid="{00000000-0005-0000-0000-00003B430000}"/>
    <cellStyle name="Normal 10 2 4 7" xfId="4079" xr:uid="{00000000-0005-0000-0000-00003C430000}"/>
    <cellStyle name="Normal 10 2 4 8" xfId="30047" xr:uid="{00000000-0005-0000-0000-00003D430000}"/>
    <cellStyle name="Normal 10 2 4 9" xfId="56529" xr:uid="{00000000-0005-0000-0000-00003E430000}"/>
    <cellStyle name="Normal 10 2 5" xfId="5161" xr:uid="{00000000-0005-0000-0000-00003F430000}"/>
    <cellStyle name="Normal 10 2 5 2" xfId="11653" xr:uid="{00000000-0005-0000-0000-000040430000}"/>
    <cellStyle name="Normal 10 2 5 2 2" xfId="26801" xr:uid="{00000000-0005-0000-0000-000041430000}"/>
    <cellStyle name="Normal 10 2 5 2 2 2" xfId="52769" xr:uid="{00000000-0005-0000-0000-000042430000}"/>
    <cellStyle name="Normal 10 2 5 2 3" xfId="37621" xr:uid="{00000000-0005-0000-0000-000043430000}"/>
    <cellStyle name="Normal 10 2 5 3" xfId="20309" xr:uid="{00000000-0005-0000-0000-000044430000}"/>
    <cellStyle name="Normal 10 2 5 3 2" xfId="46277" xr:uid="{00000000-0005-0000-0000-000045430000}"/>
    <cellStyle name="Normal 10 2 5 4" xfId="15981" xr:uid="{00000000-0005-0000-0000-000046430000}"/>
    <cellStyle name="Normal 10 2 5 4 2" xfId="41949" xr:uid="{00000000-0005-0000-0000-000047430000}"/>
    <cellStyle name="Normal 10 2 5 5" xfId="31129" xr:uid="{00000000-0005-0000-0000-000048430000}"/>
    <cellStyle name="Normal 10 2 5 6" xfId="57611" xr:uid="{00000000-0005-0000-0000-000049430000}"/>
    <cellStyle name="Normal 10 2 6" xfId="9489" xr:uid="{00000000-0005-0000-0000-00004A430000}"/>
    <cellStyle name="Normal 10 2 6 2" xfId="24637" xr:uid="{00000000-0005-0000-0000-00004B430000}"/>
    <cellStyle name="Normal 10 2 6 2 2" xfId="50605" xr:uid="{00000000-0005-0000-0000-00004C430000}"/>
    <cellStyle name="Normal 10 2 6 3" xfId="35457" xr:uid="{00000000-0005-0000-0000-00004D430000}"/>
    <cellStyle name="Normal 10 2 7" xfId="7325" xr:uid="{00000000-0005-0000-0000-00004E430000}"/>
    <cellStyle name="Normal 10 2 7 2" xfId="22473" xr:uid="{00000000-0005-0000-0000-00004F430000}"/>
    <cellStyle name="Normal 10 2 7 2 2" xfId="48441" xr:uid="{00000000-0005-0000-0000-000050430000}"/>
    <cellStyle name="Normal 10 2 7 3" xfId="33293" xr:uid="{00000000-0005-0000-0000-000051430000}"/>
    <cellStyle name="Normal 10 2 8" xfId="18145" xr:uid="{00000000-0005-0000-0000-000052430000}"/>
    <cellStyle name="Normal 10 2 8 2" xfId="44113" xr:uid="{00000000-0005-0000-0000-000053430000}"/>
    <cellStyle name="Normal 10 2 9" xfId="13817" xr:uid="{00000000-0005-0000-0000-000054430000}"/>
    <cellStyle name="Normal 10 2 9 2" xfId="39785" xr:uid="{00000000-0005-0000-0000-000055430000}"/>
    <cellStyle name="Normal 10 20" xfId="13812" xr:uid="{00000000-0005-0000-0000-000056430000}"/>
    <cellStyle name="Normal 10 20 2" xfId="39780" xr:uid="{00000000-0005-0000-0000-000057430000}"/>
    <cellStyle name="Normal 10 21" xfId="2992" xr:uid="{00000000-0005-0000-0000-000058430000}"/>
    <cellStyle name="Normal 10 22" xfId="28960" xr:uid="{00000000-0005-0000-0000-000059430000}"/>
    <cellStyle name="Normal 10 23" xfId="54921" xr:uid="{00000000-0005-0000-0000-00005A430000}"/>
    <cellStyle name="Normal 10 24" xfId="55442" xr:uid="{00000000-0005-0000-0000-00005B430000}"/>
    <cellStyle name="Normal 10 25" xfId="694" xr:uid="{00000000-0005-0000-0000-00005C430000}"/>
    <cellStyle name="Normal 10 3" xfId="261" xr:uid="{00000000-0005-0000-0000-00005D430000}"/>
    <cellStyle name="Normal 10 3 10" xfId="28967" xr:uid="{00000000-0005-0000-0000-00005E430000}"/>
    <cellStyle name="Normal 10 3 11" xfId="54928" xr:uid="{00000000-0005-0000-0000-00005F430000}"/>
    <cellStyle name="Normal 10 3 12" xfId="55449" xr:uid="{00000000-0005-0000-0000-000060430000}"/>
    <cellStyle name="Normal 10 3 13" xfId="774" xr:uid="{00000000-0005-0000-0000-000061430000}"/>
    <cellStyle name="Normal 10 3 2" xfId="1376" xr:uid="{00000000-0005-0000-0000-000062430000}"/>
    <cellStyle name="Normal 10 3 2 10" xfId="55990" xr:uid="{00000000-0005-0000-0000-000063430000}"/>
    <cellStyle name="Normal 10 3 2 2" xfId="2458" xr:uid="{00000000-0005-0000-0000-000064430000}"/>
    <cellStyle name="Normal 10 3 2 2 2" xfId="6786" xr:uid="{00000000-0005-0000-0000-000065430000}"/>
    <cellStyle name="Normal 10 3 2 2 2 2" xfId="13278" xr:uid="{00000000-0005-0000-0000-000066430000}"/>
    <cellStyle name="Normal 10 3 2 2 2 2 2" xfId="28426" xr:uid="{00000000-0005-0000-0000-000067430000}"/>
    <cellStyle name="Normal 10 3 2 2 2 2 2 2" xfId="54394" xr:uid="{00000000-0005-0000-0000-000068430000}"/>
    <cellStyle name="Normal 10 3 2 2 2 2 3" xfId="39246" xr:uid="{00000000-0005-0000-0000-000069430000}"/>
    <cellStyle name="Normal 10 3 2 2 2 3" xfId="21934" xr:uid="{00000000-0005-0000-0000-00006A430000}"/>
    <cellStyle name="Normal 10 3 2 2 2 3 2" xfId="47902" xr:uid="{00000000-0005-0000-0000-00006B430000}"/>
    <cellStyle name="Normal 10 3 2 2 2 4" xfId="17606" xr:uid="{00000000-0005-0000-0000-00006C430000}"/>
    <cellStyle name="Normal 10 3 2 2 2 4 2" xfId="43574" xr:uid="{00000000-0005-0000-0000-00006D430000}"/>
    <cellStyle name="Normal 10 3 2 2 2 5" xfId="32754" xr:uid="{00000000-0005-0000-0000-00006E430000}"/>
    <cellStyle name="Normal 10 3 2 2 2 6" xfId="59236" xr:uid="{00000000-0005-0000-0000-00006F430000}"/>
    <cellStyle name="Normal 10 3 2 2 3" xfId="11114" xr:uid="{00000000-0005-0000-0000-000070430000}"/>
    <cellStyle name="Normal 10 3 2 2 3 2" xfId="26262" xr:uid="{00000000-0005-0000-0000-000071430000}"/>
    <cellStyle name="Normal 10 3 2 2 3 2 2" xfId="52230" xr:uid="{00000000-0005-0000-0000-000072430000}"/>
    <cellStyle name="Normal 10 3 2 2 3 3" xfId="37082" xr:uid="{00000000-0005-0000-0000-000073430000}"/>
    <cellStyle name="Normal 10 3 2 2 4" xfId="8950" xr:uid="{00000000-0005-0000-0000-000074430000}"/>
    <cellStyle name="Normal 10 3 2 2 4 2" xfId="24098" xr:uid="{00000000-0005-0000-0000-000075430000}"/>
    <cellStyle name="Normal 10 3 2 2 4 2 2" xfId="50066" xr:uid="{00000000-0005-0000-0000-000076430000}"/>
    <cellStyle name="Normal 10 3 2 2 4 3" xfId="34918" xr:uid="{00000000-0005-0000-0000-000077430000}"/>
    <cellStyle name="Normal 10 3 2 2 5" xfId="19770" xr:uid="{00000000-0005-0000-0000-000078430000}"/>
    <cellStyle name="Normal 10 3 2 2 5 2" xfId="45738" xr:uid="{00000000-0005-0000-0000-000079430000}"/>
    <cellStyle name="Normal 10 3 2 2 6" xfId="15442" xr:uid="{00000000-0005-0000-0000-00007A430000}"/>
    <cellStyle name="Normal 10 3 2 2 6 2" xfId="41410" xr:uid="{00000000-0005-0000-0000-00007B430000}"/>
    <cellStyle name="Normal 10 3 2 2 7" xfId="4622" xr:uid="{00000000-0005-0000-0000-00007C430000}"/>
    <cellStyle name="Normal 10 3 2 2 8" xfId="30590" xr:uid="{00000000-0005-0000-0000-00007D430000}"/>
    <cellStyle name="Normal 10 3 2 2 9" xfId="57072" xr:uid="{00000000-0005-0000-0000-00007E430000}"/>
    <cellStyle name="Normal 10 3 2 3" xfId="5704" xr:uid="{00000000-0005-0000-0000-00007F430000}"/>
    <cellStyle name="Normal 10 3 2 3 2" xfId="12196" xr:uid="{00000000-0005-0000-0000-000080430000}"/>
    <cellStyle name="Normal 10 3 2 3 2 2" xfId="27344" xr:uid="{00000000-0005-0000-0000-000081430000}"/>
    <cellStyle name="Normal 10 3 2 3 2 2 2" xfId="53312" xr:uid="{00000000-0005-0000-0000-000082430000}"/>
    <cellStyle name="Normal 10 3 2 3 2 3" xfId="38164" xr:uid="{00000000-0005-0000-0000-000083430000}"/>
    <cellStyle name="Normal 10 3 2 3 3" xfId="20852" xr:uid="{00000000-0005-0000-0000-000084430000}"/>
    <cellStyle name="Normal 10 3 2 3 3 2" xfId="46820" xr:uid="{00000000-0005-0000-0000-000085430000}"/>
    <cellStyle name="Normal 10 3 2 3 4" xfId="16524" xr:uid="{00000000-0005-0000-0000-000086430000}"/>
    <cellStyle name="Normal 10 3 2 3 4 2" xfId="42492" xr:uid="{00000000-0005-0000-0000-000087430000}"/>
    <cellStyle name="Normal 10 3 2 3 5" xfId="31672" xr:uid="{00000000-0005-0000-0000-000088430000}"/>
    <cellStyle name="Normal 10 3 2 3 6" xfId="58154" xr:uid="{00000000-0005-0000-0000-000089430000}"/>
    <cellStyle name="Normal 10 3 2 4" xfId="10032" xr:uid="{00000000-0005-0000-0000-00008A430000}"/>
    <cellStyle name="Normal 10 3 2 4 2" xfId="25180" xr:uid="{00000000-0005-0000-0000-00008B430000}"/>
    <cellStyle name="Normal 10 3 2 4 2 2" xfId="51148" xr:uid="{00000000-0005-0000-0000-00008C430000}"/>
    <cellStyle name="Normal 10 3 2 4 3" xfId="36000" xr:uid="{00000000-0005-0000-0000-00008D430000}"/>
    <cellStyle name="Normal 10 3 2 5" xfId="7868" xr:uid="{00000000-0005-0000-0000-00008E430000}"/>
    <cellStyle name="Normal 10 3 2 5 2" xfId="23016" xr:uid="{00000000-0005-0000-0000-00008F430000}"/>
    <cellStyle name="Normal 10 3 2 5 2 2" xfId="48984" xr:uid="{00000000-0005-0000-0000-000090430000}"/>
    <cellStyle name="Normal 10 3 2 5 3" xfId="33836" xr:uid="{00000000-0005-0000-0000-000091430000}"/>
    <cellStyle name="Normal 10 3 2 6" xfId="18688" xr:uid="{00000000-0005-0000-0000-000092430000}"/>
    <cellStyle name="Normal 10 3 2 6 2" xfId="44656" xr:uid="{00000000-0005-0000-0000-000093430000}"/>
    <cellStyle name="Normal 10 3 2 7" xfId="14360" xr:uid="{00000000-0005-0000-0000-000094430000}"/>
    <cellStyle name="Normal 10 3 2 7 2" xfId="40328" xr:uid="{00000000-0005-0000-0000-000095430000}"/>
    <cellStyle name="Normal 10 3 2 8" xfId="3540" xr:uid="{00000000-0005-0000-0000-000096430000}"/>
    <cellStyle name="Normal 10 3 2 9" xfId="29508" xr:uid="{00000000-0005-0000-0000-000097430000}"/>
    <cellStyle name="Normal 10 3 3" xfId="1917" xr:uid="{00000000-0005-0000-0000-000098430000}"/>
    <cellStyle name="Normal 10 3 3 2" xfId="6245" xr:uid="{00000000-0005-0000-0000-000099430000}"/>
    <cellStyle name="Normal 10 3 3 2 2" xfId="12737" xr:uid="{00000000-0005-0000-0000-00009A430000}"/>
    <cellStyle name="Normal 10 3 3 2 2 2" xfId="27885" xr:uid="{00000000-0005-0000-0000-00009B430000}"/>
    <cellStyle name="Normal 10 3 3 2 2 2 2" xfId="53853" xr:uid="{00000000-0005-0000-0000-00009C430000}"/>
    <cellStyle name="Normal 10 3 3 2 2 3" xfId="38705" xr:uid="{00000000-0005-0000-0000-00009D430000}"/>
    <cellStyle name="Normal 10 3 3 2 3" xfId="21393" xr:uid="{00000000-0005-0000-0000-00009E430000}"/>
    <cellStyle name="Normal 10 3 3 2 3 2" xfId="47361" xr:uid="{00000000-0005-0000-0000-00009F430000}"/>
    <cellStyle name="Normal 10 3 3 2 4" xfId="17065" xr:uid="{00000000-0005-0000-0000-0000A0430000}"/>
    <cellStyle name="Normal 10 3 3 2 4 2" xfId="43033" xr:uid="{00000000-0005-0000-0000-0000A1430000}"/>
    <cellStyle name="Normal 10 3 3 2 5" xfId="32213" xr:uid="{00000000-0005-0000-0000-0000A2430000}"/>
    <cellStyle name="Normal 10 3 3 2 6" xfId="58695" xr:uid="{00000000-0005-0000-0000-0000A3430000}"/>
    <cellStyle name="Normal 10 3 3 3" xfId="10573" xr:uid="{00000000-0005-0000-0000-0000A4430000}"/>
    <cellStyle name="Normal 10 3 3 3 2" xfId="25721" xr:uid="{00000000-0005-0000-0000-0000A5430000}"/>
    <cellStyle name="Normal 10 3 3 3 2 2" xfId="51689" xr:uid="{00000000-0005-0000-0000-0000A6430000}"/>
    <cellStyle name="Normal 10 3 3 3 3" xfId="36541" xr:uid="{00000000-0005-0000-0000-0000A7430000}"/>
    <cellStyle name="Normal 10 3 3 4" xfId="8409" xr:uid="{00000000-0005-0000-0000-0000A8430000}"/>
    <cellStyle name="Normal 10 3 3 4 2" xfId="23557" xr:uid="{00000000-0005-0000-0000-0000A9430000}"/>
    <cellStyle name="Normal 10 3 3 4 2 2" xfId="49525" xr:uid="{00000000-0005-0000-0000-0000AA430000}"/>
    <cellStyle name="Normal 10 3 3 4 3" xfId="34377" xr:uid="{00000000-0005-0000-0000-0000AB430000}"/>
    <cellStyle name="Normal 10 3 3 5" xfId="19229" xr:uid="{00000000-0005-0000-0000-0000AC430000}"/>
    <cellStyle name="Normal 10 3 3 5 2" xfId="45197" xr:uid="{00000000-0005-0000-0000-0000AD430000}"/>
    <cellStyle name="Normal 10 3 3 6" xfId="14901" xr:uid="{00000000-0005-0000-0000-0000AE430000}"/>
    <cellStyle name="Normal 10 3 3 6 2" xfId="40869" xr:uid="{00000000-0005-0000-0000-0000AF430000}"/>
    <cellStyle name="Normal 10 3 3 7" xfId="4081" xr:uid="{00000000-0005-0000-0000-0000B0430000}"/>
    <cellStyle name="Normal 10 3 3 8" xfId="30049" xr:uid="{00000000-0005-0000-0000-0000B1430000}"/>
    <cellStyle name="Normal 10 3 3 9" xfId="56531" xr:uid="{00000000-0005-0000-0000-0000B2430000}"/>
    <cellStyle name="Normal 10 3 4" xfId="5163" xr:uid="{00000000-0005-0000-0000-0000B3430000}"/>
    <cellStyle name="Normal 10 3 4 2" xfId="11655" xr:uid="{00000000-0005-0000-0000-0000B4430000}"/>
    <cellStyle name="Normal 10 3 4 2 2" xfId="26803" xr:uid="{00000000-0005-0000-0000-0000B5430000}"/>
    <cellStyle name="Normal 10 3 4 2 2 2" xfId="52771" xr:uid="{00000000-0005-0000-0000-0000B6430000}"/>
    <cellStyle name="Normal 10 3 4 2 3" xfId="37623" xr:uid="{00000000-0005-0000-0000-0000B7430000}"/>
    <cellStyle name="Normal 10 3 4 3" xfId="20311" xr:uid="{00000000-0005-0000-0000-0000B8430000}"/>
    <cellStyle name="Normal 10 3 4 3 2" xfId="46279" xr:uid="{00000000-0005-0000-0000-0000B9430000}"/>
    <cellStyle name="Normal 10 3 4 4" xfId="15983" xr:uid="{00000000-0005-0000-0000-0000BA430000}"/>
    <cellStyle name="Normal 10 3 4 4 2" xfId="41951" xr:uid="{00000000-0005-0000-0000-0000BB430000}"/>
    <cellStyle name="Normal 10 3 4 5" xfId="31131" xr:uid="{00000000-0005-0000-0000-0000BC430000}"/>
    <cellStyle name="Normal 10 3 4 6" xfId="57613" xr:uid="{00000000-0005-0000-0000-0000BD430000}"/>
    <cellStyle name="Normal 10 3 5" xfId="9491" xr:uid="{00000000-0005-0000-0000-0000BE430000}"/>
    <cellStyle name="Normal 10 3 5 2" xfId="24639" xr:uid="{00000000-0005-0000-0000-0000BF430000}"/>
    <cellStyle name="Normal 10 3 5 2 2" xfId="50607" xr:uid="{00000000-0005-0000-0000-0000C0430000}"/>
    <cellStyle name="Normal 10 3 5 3" xfId="35459" xr:uid="{00000000-0005-0000-0000-0000C1430000}"/>
    <cellStyle name="Normal 10 3 6" xfId="7327" xr:uid="{00000000-0005-0000-0000-0000C2430000}"/>
    <cellStyle name="Normal 10 3 6 2" xfId="22475" xr:uid="{00000000-0005-0000-0000-0000C3430000}"/>
    <cellStyle name="Normal 10 3 6 2 2" xfId="48443" xr:uid="{00000000-0005-0000-0000-0000C4430000}"/>
    <cellStyle name="Normal 10 3 6 3" xfId="33295" xr:uid="{00000000-0005-0000-0000-0000C5430000}"/>
    <cellStyle name="Normal 10 3 7" xfId="18147" xr:uid="{00000000-0005-0000-0000-0000C6430000}"/>
    <cellStyle name="Normal 10 3 7 2" xfId="44115" xr:uid="{00000000-0005-0000-0000-0000C7430000}"/>
    <cellStyle name="Normal 10 3 8" xfId="13819" xr:uid="{00000000-0005-0000-0000-0000C8430000}"/>
    <cellStyle name="Normal 10 3 8 2" xfId="39787" xr:uid="{00000000-0005-0000-0000-0000C9430000}"/>
    <cellStyle name="Normal 10 3 9" xfId="2999" xr:uid="{00000000-0005-0000-0000-0000CA430000}"/>
    <cellStyle name="Normal 10 4" xfId="262" xr:uid="{00000000-0005-0000-0000-0000CB430000}"/>
    <cellStyle name="Normal 10 4 10" xfId="28968" xr:uid="{00000000-0005-0000-0000-0000CC430000}"/>
    <cellStyle name="Normal 10 4 11" xfId="54929" xr:uid="{00000000-0005-0000-0000-0000CD430000}"/>
    <cellStyle name="Normal 10 4 12" xfId="55450" xr:uid="{00000000-0005-0000-0000-0000CE430000}"/>
    <cellStyle name="Normal 10 4 13" xfId="814" xr:uid="{00000000-0005-0000-0000-0000CF430000}"/>
    <cellStyle name="Normal 10 4 2" xfId="1377" xr:uid="{00000000-0005-0000-0000-0000D0430000}"/>
    <cellStyle name="Normal 10 4 2 10" xfId="55991" xr:uid="{00000000-0005-0000-0000-0000D1430000}"/>
    <cellStyle name="Normal 10 4 2 2" xfId="2459" xr:uid="{00000000-0005-0000-0000-0000D2430000}"/>
    <cellStyle name="Normal 10 4 2 2 2" xfId="6787" xr:uid="{00000000-0005-0000-0000-0000D3430000}"/>
    <cellStyle name="Normal 10 4 2 2 2 2" xfId="13279" xr:uid="{00000000-0005-0000-0000-0000D4430000}"/>
    <cellStyle name="Normal 10 4 2 2 2 2 2" xfId="28427" xr:uid="{00000000-0005-0000-0000-0000D5430000}"/>
    <cellStyle name="Normal 10 4 2 2 2 2 2 2" xfId="54395" xr:uid="{00000000-0005-0000-0000-0000D6430000}"/>
    <cellStyle name="Normal 10 4 2 2 2 2 3" xfId="39247" xr:uid="{00000000-0005-0000-0000-0000D7430000}"/>
    <cellStyle name="Normal 10 4 2 2 2 3" xfId="21935" xr:uid="{00000000-0005-0000-0000-0000D8430000}"/>
    <cellStyle name="Normal 10 4 2 2 2 3 2" xfId="47903" xr:uid="{00000000-0005-0000-0000-0000D9430000}"/>
    <cellStyle name="Normal 10 4 2 2 2 4" xfId="17607" xr:uid="{00000000-0005-0000-0000-0000DA430000}"/>
    <cellStyle name="Normal 10 4 2 2 2 4 2" xfId="43575" xr:uid="{00000000-0005-0000-0000-0000DB430000}"/>
    <cellStyle name="Normal 10 4 2 2 2 5" xfId="32755" xr:uid="{00000000-0005-0000-0000-0000DC430000}"/>
    <cellStyle name="Normal 10 4 2 2 2 6" xfId="59237" xr:uid="{00000000-0005-0000-0000-0000DD430000}"/>
    <cellStyle name="Normal 10 4 2 2 3" xfId="11115" xr:uid="{00000000-0005-0000-0000-0000DE430000}"/>
    <cellStyle name="Normal 10 4 2 2 3 2" xfId="26263" xr:uid="{00000000-0005-0000-0000-0000DF430000}"/>
    <cellStyle name="Normal 10 4 2 2 3 2 2" xfId="52231" xr:uid="{00000000-0005-0000-0000-0000E0430000}"/>
    <cellStyle name="Normal 10 4 2 2 3 3" xfId="37083" xr:uid="{00000000-0005-0000-0000-0000E1430000}"/>
    <cellStyle name="Normal 10 4 2 2 4" xfId="8951" xr:uid="{00000000-0005-0000-0000-0000E2430000}"/>
    <cellStyle name="Normal 10 4 2 2 4 2" xfId="24099" xr:uid="{00000000-0005-0000-0000-0000E3430000}"/>
    <cellStyle name="Normal 10 4 2 2 4 2 2" xfId="50067" xr:uid="{00000000-0005-0000-0000-0000E4430000}"/>
    <cellStyle name="Normal 10 4 2 2 4 3" xfId="34919" xr:uid="{00000000-0005-0000-0000-0000E5430000}"/>
    <cellStyle name="Normal 10 4 2 2 5" xfId="19771" xr:uid="{00000000-0005-0000-0000-0000E6430000}"/>
    <cellStyle name="Normal 10 4 2 2 5 2" xfId="45739" xr:uid="{00000000-0005-0000-0000-0000E7430000}"/>
    <cellStyle name="Normal 10 4 2 2 6" xfId="15443" xr:uid="{00000000-0005-0000-0000-0000E8430000}"/>
    <cellStyle name="Normal 10 4 2 2 6 2" xfId="41411" xr:uid="{00000000-0005-0000-0000-0000E9430000}"/>
    <cellStyle name="Normal 10 4 2 2 7" xfId="4623" xr:uid="{00000000-0005-0000-0000-0000EA430000}"/>
    <cellStyle name="Normal 10 4 2 2 8" xfId="30591" xr:uid="{00000000-0005-0000-0000-0000EB430000}"/>
    <cellStyle name="Normal 10 4 2 2 9" xfId="57073" xr:uid="{00000000-0005-0000-0000-0000EC430000}"/>
    <cellStyle name="Normal 10 4 2 3" xfId="5705" xr:uid="{00000000-0005-0000-0000-0000ED430000}"/>
    <cellStyle name="Normal 10 4 2 3 2" xfId="12197" xr:uid="{00000000-0005-0000-0000-0000EE430000}"/>
    <cellStyle name="Normal 10 4 2 3 2 2" xfId="27345" xr:uid="{00000000-0005-0000-0000-0000EF430000}"/>
    <cellStyle name="Normal 10 4 2 3 2 2 2" xfId="53313" xr:uid="{00000000-0005-0000-0000-0000F0430000}"/>
    <cellStyle name="Normal 10 4 2 3 2 3" xfId="38165" xr:uid="{00000000-0005-0000-0000-0000F1430000}"/>
    <cellStyle name="Normal 10 4 2 3 3" xfId="20853" xr:uid="{00000000-0005-0000-0000-0000F2430000}"/>
    <cellStyle name="Normal 10 4 2 3 3 2" xfId="46821" xr:uid="{00000000-0005-0000-0000-0000F3430000}"/>
    <cellStyle name="Normal 10 4 2 3 4" xfId="16525" xr:uid="{00000000-0005-0000-0000-0000F4430000}"/>
    <cellStyle name="Normal 10 4 2 3 4 2" xfId="42493" xr:uid="{00000000-0005-0000-0000-0000F5430000}"/>
    <cellStyle name="Normal 10 4 2 3 5" xfId="31673" xr:uid="{00000000-0005-0000-0000-0000F6430000}"/>
    <cellStyle name="Normal 10 4 2 3 6" xfId="58155" xr:uid="{00000000-0005-0000-0000-0000F7430000}"/>
    <cellStyle name="Normal 10 4 2 4" xfId="10033" xr:uid="{00000000-0005-0000-0000-0000F8430000}"/>
    <cellStyle name="Normal 10 4 2 4 2" xfId="25181" xr:uid="{00000000-0005-0000-0000-0000F9430000}"/>
    <cellStyle name="Normal 10 4 2 4 2 2" xfId="51149" xr:uid="{00000000-0005-0000-0000-0000FA430000}"/>
    <cellStyle name="Normal 10 4 2 4 3" xfId="36001" xr:uid="{00000000-0005-0000-0000-0000FB430000}"/>
    <cellStyle name="Normal 10 4 2 5" xfId="7869" xr:uid="{00000000-0005-0000-0000-0000FC430000}"/>
    <cellStyle name="Normal 10 4 2 5 2" xfId="23017" xr:uid="{00000000-0005-0000-0000-0000FD430000}"/>
    <cellStyle name="Normal 10 4 2 5 2 2" xfId="48985" xr:uid="{00000000-0005-0000-0000-0000FE430000}"/>
    <cellStyle name="Normal 10 4 2 5 3" xfId="33837" xr:uid="{00000000-0005-0000-0000-0000FF430000}"/>
    <cellStyle name="Normal 10 4 2 6" xfId="18689" xr:uid="{00000000-0005-0000-0000-000000440000}"/>
    <cellStyle name="Normal 10 4 2 6 2" xfId="44657" xr:uid="{00000000-0005-0000-0000-000001440000}"/>
    <cellStyle name="Normal 10 4 2 7" xfId="14361" xr:uid="{00000000-0005-0000-0000-000002440000}"/>
    <cellStyle name="Normal 10 4 2 7 2" xfId="40329" xr:uid="{00000000-0005-0000-0000-000003440000}"/>
    <cellStyle name="Normal 10 4 2 8" xfId="3541" xr:uid="{00000000-0005-0000-0000-000004440000}"/>
    <cellStyle name="Normal 10 4 2 9" xfId="29509" xr:uid="{00000000-0005-0000-0000-000005440000}"/>
    <cellStyle name="Normal 10 4 3" xfId="1918" xr:uid="{00000000-0005-0000-0000-000006440000}"/>
    <cellStyle name="Normal 10 4 3 2" xfId="6246" xr:uid="{00000000-0005-0000-0000-000007440000}"/>
    <cellStyle name="Normal 10 4 3 2 2" xfId="12738" xr:uid="{00000000-0005-0000-0000-000008440000}"/>
    <cellStyle name="Normal 10 4 3 2 2 2" xfId="27886" xr:uid="{00000000-0005-0000-0000-000009440000}"/>
    <cellStyle name="Normal 10 4 3 2 2 2 2" xfId="53854" xr:uid="{00000000-0005-0000-0000-00000A440000}"/>
    <cellStyle name="Normal 10 4 3 2 2 3" xfId="38706" xr:uid="{00000000-0005-0000-0000-00000B440000}"/>
    <cellStyle name="Normal 10 4 3 2 3" xfId="21394" xr:uid="{00000000-0005-0000-0000-00000C440000}"/>
    <cellStyle name="Normal 10 4 3 2 3 2" xfId="47362" xr:uid="{00000000-0005-0000-0000-00000D440000}"/>
    <cellStyle name="Normal 10 4 3 2 4" xfId="17066" xr:uid="{00000000-0005-0000-0000-00000E440000}"/>
    <cellStyle name="Normal 10 4 3 2 4 2" xfId="43034" xr:uid="{00000000-0005-0000-0000-00000F440000}"/>
    <cellStyle name="Normal 10 4 3 2 5" xfId="32214" xr:uid="{00000000-0005-0000-0000-000010440000}"/>
    <cellStyle name="Normal 10 4 3 2 6" xfId="58696" xr:uid="{00000000-0005-0000-0000-000011440000}"/>
    <cellStyle name="Normal 10 4 3 3" xfId="10574" xr:uid="{00000000-0005-0000-0000-000012440000}"/>
    <cellStyle name="Normal 10 4 3 3 2" xfId="25722" xr:uid="{00000000-0005-0000-0000-000013440000}"/>
    <cellStyle name="Normal 10 4 3 3 2 2" xfId="51690" xr:uid="{00000000-0005-0000-0000-000014440000}"/>
    <cellStyle name="Normal 10 4 3 3 3" xfId="36542" xr:uid="{00000000-0005-0000-0000-000015440000}"/>
    <cellStyle name="Normal 10 4 3 4" xfId="8410" xr:uid="{00000000-0005-0000-0000-000016440000}"/>
    <cellStyle name="Normal 10 4 3 4 2" xfId="23558" xr:uid="{00000000-0005-0000-0000-000017440000}"/>
    <cellStyle name="Normal 10 4 3 4 2 2" xfId="49526" xr:uid="{00000000-0005-0000-0000-000018440000}"/>
    <cellStyle name="Normal 10 4 3 4 3" xfId="34378" xr:uid="{00000000-0005-0000-0000-000019440000}"/>
    <cellStyle name="Normal 10 4 3 5" xfId="19230" xr:uid="{00000000-0005-0000-0000-00001A440000}"/>
    <cellStyle name="Normal 10 4 3 5 2" xfId="45198" xr:uid="{00000000-0005-0000-0000-00001B440000}"/>
    <cellStyle name="Normal 10 4 3 6" xfId="14902" xr:uid="{00000000-0005-0000-0000-00001C440000}"/>
    <cellStyle name="Normal 10 4 3 6 2" xfId="40870" xr:uid="{00000000-0005-0000-0000-00001D440000}"/>
    <cellStyle name="Normal 10 4 3 7" xfId="4082" xr:uid="{00000000-0005-0000-0000-00001E440000}"/>
    <cellStyle name="Normal 10 4 3 8" xfId="30050" xr:uid="{00000000-0005-0000-0000-00001F440000}"/>
    <cellStyle name="Normal 10 4 3 9" xfId="56532" xr:uid="{00000000-0005-0000-0000-000020440000}"/>
    <cellStyle name="Normal 10 4 4" xfId="5164" xr:uid="{00000000-0005-0000-0000-000021440000}"/>
    <cellStyle name="Normal 10 4 4 2" xfId="11656" xr:uid="{00000000-0005-0000-0000-000022440000}"/>
    <cellStyle name="Normal 10 4 4 2 2" xfId="26804" xr:uid="{00000000-0005-0000-0000-000023440000}"/>
    <cellStyle name="Normal 10 4 4 2 2 2" xfId="52772" xr:uid="{00000000-0005-0000-0000-000024440000}"/>
    <cellStyle name="Normal 10 4 4 2 3" xfId="37624" xr:uid="{00000000-0005-0000-0000-000025440000}"/>
    <cellStyle name="Normal 10 4 4 3" xfId="20312" xr:uid="{00000000-0005-0000-0000-000026440000}"/>
    <cellStyle name="Normal 10 4 4 3 2" xfId="46280" xr:uid="{00000000-0005-0000-0000-000027440000}"/>
    <cellStyle name="Normal 10 4 4 4" xfId="15984" xr:uid="{00000000-0005-0000-0000-000028440000}"/>
    <cellStyle name="Normal 10 4 4 4 2" xfId="41952" xr:uid="{00000000-0005-0000-0000-000029440000}"/>
    <cellStyle name="Normal 10 4 4 5" xfId="31132" xr:uid="{00000000-0005-0000-0000-00002A440000}"/>
    <cellStyle name="Normal 10 4 4 6" xfId="57614" xr:uid="{00000000-0005-0000-0000-00002B440000}"/>
    <cellStyle name="Normal 10 4 5" xfId="9492" xr:uid="{00000000-0005-0000-0000-00002C440000}"/>
    <cellStyle name="Normal 10 4 5 2" xfId="24640" xr:uid="{00000000-0005-0000-0000-00002D440000}"/>
    <cellStyle name="Normal 10 4 5 2 2" xfId="50608" xr:uid="{00000000-0005-0000-0000-00002E440000}"/>
    <cellStyle name="Normal 10 4 5 3" xfId="35460" xr:uid="{00000000-0005-0000-0000-00002F440000}"/>
    <cellStyle name="Normal 10 4 6" xfId="7328" xr:uid="{00000000-0005-0000-0000-000030440000}"/>
    <cellStyle name="Normal 10 4 6 2" xfId="22476" xr:uid="{00000000-0005-0000-0000-000031440000}"/>
    <cellStyle name="Normal 10 4 6 2 2" xfId="48444" xr:uid="{00000000-0005-0000-0000-000032440000}"/>
    <cellStyle name="Normal 10 4 6 3" xfId="33296" xr:uid="{00000000-0005-0000-0000-000033440000}"/>
    <cellStyle name="Normal 10 4 7" xfId="18148" xr:uid="{00000000-0005-0000-0000-000034440000}"/>
    <cellStyle name="Normal 10 4 7 2" xfId="44116" xr:uid="{00000000-0005-0000-0000-000035440000}"/>
    <cellStyle name="Normal 10 4 8" xfId="13820" xr:uid="{00000000-0005-0000-0000-000036440000}"/>
    <cellStyle name="Normal 10 4 8 2" xfId="39788" xr:uid="{00000000-0005-0000-0000-000037440000}"/>
    <cellStyle name="Normal 10 4 9" xfId="3000" xr:uid="{00000000-0005-0000-0000-000038440000}"/>
    <cellStyle name="Normal 10 5" xfId="263" xr:uid="{00000000-0005-0000-0000-000039440000}"/>
    <cellStyle name="Normal 10 5 10" xfId="28969" xr:uid="{00000000-0005-0000-0000-00003A440000}"/>
    <cellStyle name="Normal 10 5 11" xfId="54930" xr:uid="{00000000-0005-0000-0000-00003B440000}"/>
    <cellStyle name="Normal 10 5 12" xfId="55451" xr:uid="{00000000-0005-0000-0000-00003C440000}"/>
    <cellStyle name="Normal 10 5 13" xfId="854" xr:uid="{00000000-0005-0000-0000-00003D440000}"/>
    <cellStyle name="Normal 10 5 2" xfId="1378" xr:uid="{00000000-0005-0000-0000-00003E440000}"/>
    <cellStyle name="Normal 10 5 2 10" xfId="55992" xr:uid="{00000000-0005-0000-0000-00003F440000}"/>
    <cellStyle name="Normal 10 5 2 2" xfId="2460" xr:uid="{00000000-0005-0000-0000-000040440000}"/>
    <cellStyle name="Normal 10 5 2 2 2" xfId="6788" xr:uid="{00000000-0005-0000-0000-000041440000}"/>
    <cellStyle name="Normal 10 5 2 2 2 2" xfId="13280" xr:uid="{00000000-0005-0000-0000-000042440000}"/>
    <cellStyle name="Normal 10 5 2 2 2 2 2" xfId="28428" xr:uid="{00000000-0005-0000-0000-000043440000}"/>
    <cellStyle name="Normal 10 5 2 2 2 2 2 2" xfId="54396" xr:uid="{00000000-0005-0000-0000-000044440000}"/>
    <cellStyle name="Normal 10 5 2 2 2 2 3" xfId="39248" xr:uid="{00000000-0005-0000-0000-000045440000}"/>
    <cellStyle name="Normal 10 5 2 2 2 3" xfId="21936" xr:uid="{00000000-0005-0000-0000-000046440000}"/>
    <cellStyle name="Normal 10 5 2 2 2 3 2" xfId="47904" xr:uid="{00000000-0005-0000-0000-000047440000}"/>
    <cellStyle name="Normal 10 5 2 2 2 4" xfId="17608" xr:uid="{00000000-0005-0000-0000-000048440000}"/>
    <cellStyle name="Normal 10 5 2 2 2 4 2" xfId="43576" xr:uid="{00000000-0005-0000-0000-000049440000}"/>
    <cellStyle name="Normal 10 5 2 2 2 5" xfId="32756" xr:uid="{00000000-0005-0000-0000-00004A440000}"/>
    <cellStyle name="Normal 10 5 2 2 2 6" xfId="59238" xr:uid="{00000000-0005-0000-0000-00004B440000}"/>
    <cellStyle name="Normal 10 5 2 2 3" xfId="11116" xr:uid="{00000000-0005-0000-0000-00004C440000}"/>
    <cellStyle name="Normal 10 5 2 2 3 2" xfId="26264" xr:uid="{00000000-0005-0000-0000-00004D440000}"/>
    <cellStyle name="Normal 10 5 2 2 3 2 2" xfId="52232" xr:uid="{00000000-0005-0000-0000-00004E440000}"/>
    <cellStyle name="Normal 10 5 2 2 3 3" xfId="37084" xr:uid="{00000000-0005-0000-0000-00004F440000}"/>
    <cellStyle name="Normal 10 5 2 2 4" xfId="8952" xr:uid="{00000000-0005-0000-0000-000050440000}"/>
    <cellStyle name="Normal 10 5 2 2 4 2" xfId="24100" xr:uid="{00000000-0005-0000-0000-000051440000}"/>
    <cellStyle name="Normal 10 5 2 2 4 2 2" xfId="50068" xr:uid="{00000000-0005-0000-0000-000052440000}"/>
    <cellStyle name="Normal 10 5 2 2 4 3" xfId="34920" xr:uid="{00000000-0005-0000-0000-000053440000}"/>
    <cellStyle name="Normal 10 5 2 2 5" xfId="19772" xr:uid="{00000000-0005-0000-0000-000054440000}"/>
    <cellStyle name="Normal 10 5 2 2 5 2" xfId="45740" xr:uid="{00000000-0005-0000-0000-000055440000}"/>
    <cellStyle name="Normal 10 5 2 2 6" xfId="15444" xr:uid="{00000000-0005-0000-0000-000056440000}"/>
    <cellStyle name="Normal 10 5 2 2 6 2" xfId="41412" xr:uid="{00000000-0005-0000-0000-000057440000}"/>
    <cellStyle name="Normal 10 5 2 2 7" xfId="4624" xr:uid="{00000000-0005-0000-0000-000058440000}"/>
    <cellStyle name="Normal 10 5 2 2 8" xfId="30592" xr:uid="{00000000-0005-0000-0000-000059440000}"/>
    <cellStyle name="Normal 10 5 2 2 9" xfId="57074" xr:uid="{00000000-0005-0000-0000-00005A440000}"/>
    <cellStyle name="Normal 10 5 2 3" xfId="5706" xr:uid="{00000000-0005-0000-0000-00005B440000}"/>
    <cellStyle name="Normal 10 5 2 3 2" xfId="12198" xr:uid="{00000000-0005-0000-0000-00005C440000}"/>
    <cellStyle name="Normal 10 5 2 3 2 2" xfId="27346" xr:uid="{00000000-0005-0000-0000-00005D440000}"/>
    <cellStyle name="Normal 10 5 2 3 2 2 2" xfId="53314" xr:uid="{00000000-0005-0000-0000-00005E440000}"/>
    <cellStyle name="Normal 10 5 2 3 2 3" xfId="38166" xr:uid="{00000000-0005-0000-0000-00005F440000}"/>
    <cellStyle name="Normal 10 5 2 3 3" xfId="20854" xr:uid="{00000000-0005-0000-0000-000060440000}"/>
    <cellStyle name="Normal 10 5 2 3 3 2" xfId="46822" xr:uid="{00000000-0005-0000-0000-000061440000}"/>
    <cellStyle name="Normal 10 5 2 3 4" xfId="16526" xr:uid="{00000000-0005-0000-0000-000062440000}"/>
    <cellStyle name="Normal 10 5 2 3 4 2" xfId="42494" xr:uid="{00000000-0005-0000-0000-000063440000}"/>
    <cellStyle name="Normal 10 5 2 3 5" xfId="31674" xr:uid="{00000000-0005-0000-0000-000064440000}"/>
    <cellStyle name="Normal 10 5 2 3 6" xfId="58156" xr:uid="{00000000-0005-0000-0000-000065440000}"/>
    <cellStyle name="Normal 10 5 2 4" xfId="10034" xr:uid="{00000000-0005-0000-0000-000066440000}"/>
    <cellStyle name="Normal 10 5 2 4 2" xfId="25182" xr:uid="{00000000-0005-0000-0000-000067440000}"/>
    <cellStyle name="Normal 10 5 2 4 2 2" xfId="51150" xr:uid="{00000000-0005-0000-0000-000068440000}"/>
    <cellStyle name="Normal 10 5 2 4 3" xfId="36002" xr:uid="{00000000-0005-0000-0000-000069440000}"/>
    <cellStyle name="Normal 10 5 2 5" xfId="7870" xr:uid="{00000000-0005-0000-0000-00006A440000}"/>
    <cellStyle name="Normal 10 5 2 5 2" xfId="23018" xr:uid="{00000000-0005-0000-0000-00006B440000}"/>
    <cellStyle name="Normal 10 5 2 5 2 2" xfId="48986" xr:uid="{00000000-0005-0000-0000-00006C440000}"/>
    <cellStyle name="Normal 10 5 2 5 3" xfId="33838" xr:uid="{00000000-0005-0000-0000-00006D440000}"/>
    <cellStyle name="Normal 10 5 2 6" xfId="18690" xr:uid="{00000000-0005-0000-0000-00006E440000}"/>
    <cellStyle name="Normal 10 5 2 6 2" xfId="44658" xr:uid="{00000000-0005-0000-0000-00006F440000}"/>
    <cellStyle name="Normal 10 5 2 7" xfId="14362" xr:uid="{00000000-0005-0000-0000-000070440000}"/>
    <cellStyle name="Normal 10 5 2 7 2" xfId="40330" xr:uid="{00000000-0005-0000-0000-000071440000}"/>
    <cellStyle name="Normal 10 5 2 8" xfId="3542" xr:uid="{00000000-0005-0000-0000-000072440000}"/>
    <cellStyle name="Normal 10 5 2 9" xfId="29510" xr:uid="{00000000-0005-0000-0000-000073440000}"/>
    <cellStyle name="Normal 10 5 3" xfId="1919" xr:uid="{00000000-0005-0000-0000-000074440000}"/>
    <cellStyle name="Normal 10 5 3 2" xfId="6247" xr:uid="{00000000-0005-0000-0000-000075440000}"/>
    <cellStyle name="Normal 10 5 3 2 2" xfId="12739" xr:uid="{00000000-0005-0000-0000-000076440000}"/>
    <cellStyle name="Normal 10 5 3 2 2 2" xfId="27887" xr:uid="{00000000-0005-0000-0000-000077440000}"/>
    <cellStyle name="Normal 10 5 3 2 2 2 2" xfId="53855" xr:uid="{00000000-0005-0000-0000-000078440000}"/>
    <cellStyle name="Normal 10 5 3 2 2 3" xfId="38707" xr:uid="{00000000-0005-0000-0000-000079440000}"/>
    <cellStyle name="Normal 10 5 3 2 3" xfId="21395" xr:uid="{00000000-0005-0000-0000-00007A440000}"/>
    <cellStyle name="Normal 10 5 3 2 3 2" xfId="47363" xr:uid="{00000000-0005-0000-0000-00007B440000}"/>
    <cellStyle name="Normal 10 5 3 2 4" xfId="17067" xr:uid="{00000000-0005-0000-0000-00007C440000}"/>
    <cellStyle name="Normal 10 5 3 2 4 2" xfId="43035" xr:uid="{00000000-0005-0000-0000-00007D440000}"/>
    <cellStyle name="Normal 10 5 3 2 5" xfId="32215" xr:uid="{00000000-0005-0000-0000-00007E440000}"/>
    <cellStyle name="Normal 10 5 3 2 6" xfId="58697" xr:uid="{00000000-0005-0000-0000-00007F440000}"/>
    <cellStyle name="Normal 10 5 3 3" xfId="10575" xr:uid="{00000000-0005-0000-0000-000080440000}"/>
    <cellStyle name="Normal 10 5 3 3 2" xfId="25723" xr:uid="{00000000-0005-0000-0000-000081440000}"/>
    <cellStyle name="Normal 10 5 3 3 2 2" xfId="51691" xr:uid="{00000000-0005-0000-0000-000082440000}"/>
    <cellStyle name="Normal 10 5 3 3 3" xfId="36543" xr:uid="{00000000-0005-0000-0000-000083440000}"/>
    <cellStyle name="Normal 10 5 3 4" xfId="8411" xr:uid="{00000000-0005-0000-0000-000084440000}"/>
    <cellStyle name="Normal 10 5 3 4 2" xfId="23559" xr:uid="{00000000-0005-0000-0000-000085440000}"/>
    <cellStyle name="Normal 10 5 3 4 2 2" xfId="49527" xr:uid="{00000000-0005-0000-0000-000086440000}"/>
    <cellStyle name="Normal 10 5 3 4 3" xfId="34379" xr:uid="{00000000-0005-0000-0000-000087440000}"/>
    <cellStyle name="Normal 10 5 3 5" xfId="19231" xr:uid="{00000000-0005-0000-0000-000088440000}"/>
    <cellStyle name="Normal 10 5 3 5 2" xfId="45199" xr:uid="{00000000-0005-0000-0000-000089440000}"/>
    <cellStyle name="Normal 10 5 3 6" xfId="14903" xr:uid="{00000000-0005-0000-0000-00008A440000}"/>
    <cellStyle name="Normal 10 5 3 6 2" xfId="40871" xr:uid="{00000000-0005-0000-0000-00008B440000}"/>
    <cellStyle name="Normal 10 5 3 7" xfId="4083" xr:uid="{00000000-0005-0000-0000-00008C440000}"/>
    <cellStyle name="Normal 10 5 3 8" xfId="30051" xr:uid="{00000000-0005-0000-0000-00008D440000}"/>
    <cellStyle name="Normal 10 5 3 9" xfId="56533" xr:uid="{00000000-0005-0000-0000-00008E440000}"/>
    <cellStyle name="Normal 10 5 4" xfId="5165" xr:uid="{00000000-0005-0000-0000-00008F440000}"/>
    <cellStyle name="Normal 10 5 4 2" xfId="11657" xr:uid="{00000000-0005-0000-0000-000090440000}"/>
    <cellStyle name="Normal 10 5 4 2 2" xfId="26805" xr:uid="{00000000-0005-0000-0000-000091440000}"/>
    <cellStyle name="Normal 10 5 4 2 2 2" xfId="52773" xr:uid="{00000000-0005-0000-0000-000092440000}"/>
    <cellStyle name="Normal 10 5 4 2 3" xfId="37625" xr:uid="{00000000-0005-0000-0000-000093440000}"/>
    <cellStyle name="Normal 10 5 4 3" xfId="20313" xr:uid="{00000000-0005-0000-0000-000094440000}"/>
    <cellStyle name="Normal 10 5 4 3 2" xfId="46281" xr:uid="{00000000-0005-0000-0000-000095440000}"/>
    <cellStyle name="Normal 10 5 4 4" xfId="15985" xr:uid="{00000000-0005-0000-0000-000096440000}"/>
    <cellStyle name="Normal 10 5 4 4 2" xfId="41953" xr:uid="{00000000-0005-0000-0000-000097440000}"/>
    <cellStyle name="Normal 10 5 4 5" xfId="31133" xr:uid="{00000000-0005-0000-0000-000098440000}"/>
    <cellStyle name="Normal 10 5 4 6" xfId="57615" xr:uid="{00000000-0005-0000-0000-000099440000}"/>
    <cellStyle name="Normal 10 5 5" xfId="9493" xr:uid="{00000000-0005-0000-0000-00009A440000}"/>
    <cellStyle name="Normal 10 5 5 2" xfId="24641" xr:uid="{00000000-0005-0000-0000-00009B440000}"/>
    <cellStyle name="Normal 10 5 5 2 2" xfId="50609" xr:uid="{00000000-0005-0000-0000-00009C440000}"/>
    <cellStyle name="Normal 10 5 5 3" xfId="35461" xr:uid="{00000000-0005-0000-0000-00009D440000}"/>
    <cellStyle name="Normal 10 5 6" xfId="7329" xr:uid="{00000000-0005-0000-0000-00009E440000}"/>
    <cellStyle name="Normal 10 5 6 2" xfId="22477" xr:uid="{00000000-0005-0000-0000-00009F440000}"/>
    <cellStyle name="Normal 10 5 6 2 2" xfId="48445" xr:uid="{00000000-0005-0000-0000-0000A0440000}"/>
    <cellStyle name="Normal 10 5 6 3" xfId="33297" xr:uid="{00000000-0005-0000-0000-0000A1440000}"/>
    <cellStyle name="Normal 10 5 7" xfId="18149" xr:uid="{00000000-0005-0000-0000-0000A2440000}"/>
    <cellStyle name="Normal 10 5 7 2" xfId="44117" xr:uid="{00000000-0005-0000-0000-0000A3440000}"/>
    <cellStyle name="Normal 10 5 8" xfId="13821" xr:uid="{00000000-0005-0000-0000-0000A4440000}"/>
    <cellStyle name="Normal 10 5 8 2" xfId="39789" xr:uid="{00000000-0005-0000-0000-0000A5440000}"/>
    <cellStyle name="Normal 10 5 9" xfId="3001" xr:uid="{00000000-0005-0000-0000-0000A6440000}"/>
    <cellStyle name="Normal 10 6" xfId="264" xr:uid="{00000000-0005-0000-0000-0000A7440000}"/>
    <cellStyle name="Normal 10 6 10" xfId="28970" xr:uid="{00000000-0005-0000-0000-0000A8440000}"/>
    <cellStyle name="Normal 10 6 11" xfId="54931" xr:uid="{00000000-0005-0000-0000-0000A9440000}"/>
    <cellStyle name="Normal 10 6 12" xfId="55452" xr:uid="{00000000-0005-0000-0000-0000AA440000}"/>
    <cellStyle name="Normal 10 6 13" xfId="894" xr:uid="{00000000-0005-0000-0000-0000AB440000}"/>
    <cellStyle name="Normal 10 6 2" xfId="1379" xr:uid="{00000000-0005-0000-0000-0000AC440000}"/>
    <cellStyle name="Normal 10 6 2 10" xfId="55993" xr:uid="{00000000-0005-0000-0000-0000AD440000}"/>
    <cellStyle name="Normal 10 6 2 2" xfId="2461" xr:uid="{00000000-0005-0000-0000-0000AE440000}"/>
    <cellStyle name="Normal 10 6 2 2 2" xfId="6789" xr:uid="{00000000-0005-0000-0000-0000AF440000}"/>
    <cellStyle name="Normal 10 6 2 2 2 2" xfId="13281" xr:uid="{00000000-0005-0000-0000-0000B0440000}"/>
    <cellStyle name="Normal 10 6 2 2 2 2 2" xfId="28429" xr:uid="{00000000-0005-0000-0000-0000B1440000}"/>
    <cellStyle name="Normal 10 6 2 2 2 2 2 2" xfId="54397" xr:uid="{00000000-0005-0000-0000-0000B2440000}"/>
    <cellStyle name="Normal 10 6 2 2 2 2 3" xfId="39249" xr:uid="{00000000-0005-0000-0000-0000B3440000}"/>
    <cellStyle name="Normal 10 6 2 2 2 3" xfId="21937" xr:uid="{00000000-0005-0000-0000-0000B4440000}"/>
    <cellStyle name="Normal 10 6 2 2 2 3 2" xfId="47905" xr:uid="{00000000-0005-0000-0000-0000B5440000}"/>
    <cellStyle name="Normal 10 6 2 2 2 4" xfId="17609" xr:uid="{00000000-0005-0000-0000-0000B6440000}"/>
    <cellStyle name="Normal 10 6 2 2 2 4 2" xfId="43577" xr:uid="{00000000-0005-0000-0000-0000B7440000}"/>
    <cellStyle name="Normal 10 6 2 2 2 5" xfId="32757" xr:uid="{00000000-0005-0000-0000-0000B8440000}"/>
    <cellStyle name="Normal 10 6 2 2 2 6" xfId="59239" xr:uid="{00000000-0005-0000-0000-0000B9440000}"/>
    <cellStyle name="Normal 10 6 2 2 3" xfId="11117" xr:uid="{00000000-0005-0000-0000-0000BA440000}"/>
    <cellStyle name="Normal 10 6 2 2 3 2" xfId="26265" xr:uid="{00000000-0005-0000-0000-0000BB440000}"/>
    <cellStyle name="Normal 10 6 2 2 3 2 2" xfId="52233" xr:uid="{00000000-0005-0000-0000-0000BC440000}"/>
    <cellStyle name="Normal 10 6 2 2 3 3" xfId="37085" xr:uid="{00000000-0005-0000-0000-0000BD440000}"/>
    <cellStyle name="Normal 10 6 2 2 4" xfId="8953" xr:uid="{00000000-0005-0000-0000-0000BE440000}"/>
    <cellStyle name="Normal 10 6 2 2 4 2" xfId="24101" xr:uid="{00000000-0005-0000-0000-0000BF440000}"/>
    <cellStyle name="Normal 10 6 2 2 4 2 2" xfId="50069" xr:uid="{00000000-0005-0000-0000-0000C0440000}"/>
    <cellStyle name="Normal 10 6 2 2 4 3" xfId="34921" xr:uid="{00000000-0005-0000-0000-0000C1440000}"/>
    <cellStyle name="Normal 10 6 2 2 5" xfId="19773" xr:uid="{00000000-0005-0000-0000-0000C2440000}"/>
    <cellStyle name="Normal 10 6 2 2 5 2" xfId="45741" xr:uid="{00000000-0005-0000-0000-0000C3440000}"/>
    <cellStyle name="Normal 10 6 2 2 6" xfId="15445" xr:uid="{00000000-0005-0000-0000-0000C4440000}"/>
    <cellStyle name="Normal 10 6 2 2 6 2" xfId="41413" xr:uid="{00000000-0005-0000-0000-0000C5440000}"/>
    <cellStyle name="Normal 10 6 2 2 7" xfId="4625" xr:uid="{00000000-0005-0000-0000-0000C6440000}"/>
    <cellStyle name="Normal 10 6 2 2 8" xfId="30593" xr:uid="{00000000-0005-0000-0000-0000C7440000}"/>
    <cellStyle name="Normal 10 6 2 2 9" xfId="57075" xr:uid="{00000000-0005-0000-0000-0000C8440000}"/>
    <cellStyle name="Normal 10 6 2 3" xfId="5707" xr:uid="{00000000-0005-0000-0000-0000C9440000}"/>
    <cellStyle name="Normal 10 6 2 3 2" xfId="12199" xr:uid="{00000000-0005-0000-0000-0000CA440000}"/>
    <cellStyle name="Normal 10 6 2 3 2 2" xfId="27347" xr:uid="{00000000-0005-0000-0000-0000CB440000}"/>
    <cellStyle name="Normal 10 6 2 3 2 2 2" xfId="53315" xr:uid="{00000000-0005-0000-0000-0000CC440000}"/>
    <cellStyle name="Normal 10 6 2 3 2 3" xfId="38167" xr:uid="{00000000-0005-0000-0000-0000CD440000}"/>
    <cellStyle name="Normal 10 6 2 3 3" xfId="20855" xr:uid="{00000000-0005-0000-0000-0000CE440000}"/>
    <cellStyle name="Normal 10 6 2 3 3 2" xfId="46823" xr:uid="{00000000-0005-0000-0000-0000CF440000}"/>
    <cellStyle name="Normal 10 6 2 3 4" xfId="16527" xr:uid="{00000000-0005-0000-0000-0000D0440000}"/>
    <cellStyle name="Normal 10 6 2 3 4 2" xfId="42495" xr:uid="{00000000-0005-0000-0000-0000D1440000}"/>
    <cellStyle name="Normal 10 6 2 3 5" xfId="31675" xr:uid="{00000000-0005-0000-0000-0000D2440000}"/>
    <cellStyle name="Normal 10 6 2 3 6" xfId="58157" xr:uid="{00000000-0005-0000-0000-0000D3440000}"/>
    <cellStyle name="Normal 10 6 2 4" xfId="10035" xr:uid="{00000000-0005-0000-0000-0000D4440000}"/>
    <cellStyle name="Normal 10 6 2 4 2" xfId="25183" xr:uid="{00000000-0005-0000-0000-0000D5440000}"/>
    <cellStyle name="Normal 10 6 2 4 2 2" xfId="51151" xr:uid="{00000000-0005-0000-0000-0000D6440000}"/>
    <cellStyle name="Normal 10 6 2 4 3" xfId="36003" xr:uid="{00000000-0005-0000-0000-0000D7440000}"/>
    <cellStyle name="Normal 10 6 2 5" xfId="7871" xr:uid="{00000000-0005-0000-0000-0000D8440000}"/>
    <cellStyle name="Normal 10 6 2 5 2" xfId="23019" xr:uid="{00000000-0005-0000-0000-0000D9440000}"/>
    <cellStyle name="Normal 10 6 2 5 2 2" xfId="48987" xr:uid="{00000000-0005-0000-0000-0000DA440000}"/>
    <cellStyle name="Normal 10 6 2 5 3" xfId="33839" xr:uid="{00000000-0005-0000-0000-0000DB440000}"/>
    <cellStyle name="Normal 10 6 2 6" xfId="18691" xr:uid="{00000000-0005-0000-0000-0000DC440000}"/>
    <cellStyle name="Normal 10 6 2 6 2" xfId="44659" xr:uid="{00000000-0005-0000-0000-0000DD440000}"/>
    <cellStyle name="Normal 10 6 2 7" xfId="14363" xr:uid="{00000000-0005-0000-0000-0000DE440000}"/>
    <cellStyle name="Normal 10 6 2 7 2" xfId="40331" xr:uid="{00000000-0005-0000-0000-0000DF440000}"/>
    <cellStyle name="Normal 10 6 2 8" xfId="3543" xr:uid="{00000000-0005-0000-0000-0000E0440000}"/>
    <cellStyle name="Normal 10 6 2 9" xfId="29511" xr:uid="{00000000-0005-0000-0000-0000E1440000}"/>
    <cellStyle name="Normal 10 6 3" xfId="1920" xr:uid="{00000000-0005-0000-0000-0000E2440000}"/>
    <cellStyle name="Normal 10 6 3 2" xfId="6248" xr:uid="{00000000-0005-0000-0000-0000E3440000}"/>
    <cellStyle name="Normal 10 6 3 2 2" xfId="12740" xr:uid="{00000000-0005-0000-0000-0000E4440000}"/>
    <cellStyle name="Normal 10 6 3 2 2 2" xfId="27888" xr:uid="{00000000-0005-0000-0000-0000E5440000}"/>
    <cellStyle name="Normal 10 6 3 2 2 2 2" xfId="53856" xr:uid="{00000000-0005-0000-0000-0000E6440000}"/>
    <cellStyle name="Normal 10 6 3 2 2 3" xfId="38708" xr:uid="{00000000-0005-0000-0000-0000E7440000}"/>
    <cellStyle name="Normal 10 6 3 2 3" xfId="21396" xr:uid="{00000000-0005-0000-0000-0000E8440000}"/>
    <cellStyle name="Normal 10 6 3 2 3 2" xfId="47364" xr:uid="{00000000-0005-0000-0000-0000E9440000}"/>
    <cellStyle name="Normal 10 6 3 2 4" xfId="17068" xr:uid="{00000000-0005-0000-0000-0000EA440000}"/>
    <cellStyle name="Normal 10 6 3 2 4 2" xfId="43036" xr:uid="{00000000-0005-0000-0000-0000EB440000}"/>
    <cellStyle name="Normal 10 6 3 2 5" xfId="32216" xr:uid="{00000000-0005-0000-0000-0000EC440000}"/>
    <cellStyle name="Normal 10 6 3 2 6" xfId="58698" xr:uid="{00000000-0005-0000-0000-0000ED440000}"/>
    <cellStyle name="Normal 10 6 3 3" xfId="10576" xr:uid="{00000000-0005-0000-0000-0000EE440000}"/>
    <cellStyle name="Normal 10 6 3 3 2" xfId="25724" xr:uid="{00000000-0005-0000-0000-0000EF440000}"/>
    <cellStyle name="Normal 10 6 3 3 2 2" xfId="51692" xr:uid="{00000000-0005-0000-0000-0000F0440000}"/>
    <cellStyle name="Normal 10 6 3 3 3" xfId="36544" xr:uid="{00000000-0005-0000-0000-0000F1440000}"/>
    <cellStyle name="Normal 10 6 3 4" xfId="8412" xr:uid="{00000000-0005-0000-0000-0000F2440000}"/>
    <cellStyle name="Normal 10 6 3 4 2" xfId="23560" xr:uid="{00000000-0005-0000-0000-0000F3440000}"/>
    <cellStyle name="Normal 10 6 3 4 2 2" xfId="49528" xr:uid="{00000000-0005-0000-0000-0000F4440000}"/>
    <cellStyle name="Normal 10 6 3 4 3" xfId="34380" xr:uid="{00000000-0005-0000-0000-0000F5440000}"/>
    <cellStyle name="Normal 10 6 3 5" xfId="19232" xr:uid="{00000000-0005-0000-0000-0000F6440000}"/>
    <cellStyle name="Normal 10 6 3 5 2" xfId="45200" xr:uid="{00000000-0005-0000-0000-0000F7440000}"/>
    <cellStyle name="Normal 10 6 3 6" xfId="14904" xr:uid="{00000000-0005-0000-0000-0000F8440000}"/>
    <cellStyle name="Normal 10 6 3 6 2" xfId="40872" xr:uid="{00000000-0005-0000-0000-0000F9440000}"/>
    <cellStyle name="Normal 10 6 3 7" xfId="4084" xr:uid="{00000000-0005-0000-0000-0000FA440000}"/>
    <cellStyle name="Normal 10 6 3 8" xfId="30052" xr:uid="{00000000-0005-0000-0000-0000FB440000}"/>
    <cellStyle name="Normal 10 6 3 9" xfId="56534" xr:uid="{00000000-0005-0000-0000-0000FC440000}"/>
    <cellStyle name="Normal 10 6 4" xfId="5166" xr:uid="{00000000-0005-0000-0000-0000FD440000}"/>
    <cellStyle name="Normal 10 6 4 2" xfId="11658" xr:uid="{00000000-0005-0000-0000-0000FE440000}"/>
    <cellStyle name="Normal 10 6 4 2 2" xfId="26806" xr:uid="{00000000-0005-0000-0000-0000FF440000}"/>
    <cellStyle name="Normal 10 6 4 2 2 2" xfId="52774" xr:uid="{00000000-0005-0000-0000-000000450000}"/>
    <cellStyle name="Normal 10 6 4 2 3" xfId="37626" xr:uid="{00000000-0005-0000-0000-000001450000}"/>
    <cellStyle name="Normal 10 6 4 3" xfId="20314" xr:uid="{00000000-0005-0000-0000-000002450000}"/>
    <cellStyle name="Normal 10 6 4 3 2" xfId="46282" xr:uid="{00000000-0005-0000-0000-000003450000}"/>
    <cellStyle name="Normal 10 6 4 4" xfId="15986" xr:uid="{00000000-0005-0000-0000-000004450000}"/>
    <cellStyle name="Normal 10 6 4 4 2" xfId="41954" xr:uid="{00000000-0005-0000-0000-000005450000}"/>
    <cellStyle name="Normal 10 6 4 5" xfId="31134" xr:uid="{00000000-0005-0000-0000-000006450000}"/>
    <cellStyle name="Normal 10 6 4 6" xfId="57616" xr:uid="{00000000-0005-0000-0000-000007450000}"/>
    <cellStyle name="Normal 10 6 5" xfId="9494" xr:uid="{00000000-0005-0000-0000-000008450000}"/>
    <cellStyle name="Normal 10 6 5 2" xfId="24642" xr:uid="{00000000-0005-0000-0000-000009450000}"/>
    <cellStyle name="Normal 10 6 5 2 2" xfId="50610" xr:uid="{00000000-0005-0000-0000-00000A450000}"/>
    <cellStyle name="Normal 10 6 5 3" xfId="35462" xr:uid="{00000000-0005-0000-0000-00000B450000}"/>
    <cellStyle name="Normal 10 6 6" xfId="7330" xr:uid="{00000000-0005-0000-0000-00000C450000}"/>
    <cellStyle name="Normal 10 6 6 2" xfId="22478" xr:uid="{00000000-0005-0000-0000-00000D450000}"/>
    <cellStyle name="Normal 10 6 6 2 2" xfId="48446" xr:uid="{00000000-0005-0000-0000-00000E450000}"/>
    <cellStyle name="Normal 10 6 6 3" xfId="33298" xr:uid="{00000000-0005-0000-0000-00000F450000}"/>
    <cellStyle name="Normal 10 6 7" xfId="18150" xr:uid="{00000000-0005-0000-0000-000010450000}"/>
    <cellStyle name="Normal 10 6 7 2" xfId="44118" xr:uid="{00000000-0005-0000-0000-000011450000}"/>
    <cellStyle name="Normal 10 6 8" xfId="13822" xr:uid="{00000000-0005-0000-0000-000012450000}"/>
    <cellStyle name="Normal 10 6 8 2" xfId="39790" xr:uid="{00000000-0005-0000-0000-000013450000}"/>
    <cellStyle name="Normal 10 6 9" xfId="3002" xr:uid="{00000000-0005-0000-0000-000014450000}"/>
    <cellStyle name="Normal 10 7" xfId="265" xr:uid="{00000000-0005-0000-0000-000015450000}"/>
    <cellStyle name="Normal 10 7 10" xfId="28971" xr:uid="{00000000-0005-0000-0000-000016450000}"/>
    <cellStyle name="Normal 10 7 11" xfId="54932" xr:uid="{00000000-0005-0000-0000-000017450000}"/>
    <cellStyle name="Normal 10 7 12" xfId="55453" xr:uid="{00000000-0005-0000-0000-000018450000}"/>
    <cellStyle name="Normal 10 7 13" xfId="934" xr:uid="{00000000-0005-0000-0000-000019450000}"/>
    <cellStyle name="Normal 10 7 2" xfId="1380" xr:uid="{00000000-0005-0000-0000-00001A450000}"/>
    <cellStyle name="Normal 10 7 2 10" xfId="55994" xr:uid="{00000000-0005-0000-0000-00001B450000}"/>
    <cellStyle name="Normal 10 7 2 2" xfId="2462" xr:uid="{00000000-0005-0000-0000-00001C450000}"/>
    <cellStyle name="Normal 10 7 2 2 2" xfId="6790" xr:uid="{00000000-0005-0000-0000-00001D450000}"/>
    <cellStyle name="Normal 10 7 2 2 2 2" xfId="13282" xr:uid="{00000000-0005-0000-0000-00001E450000}"/>
    <cellStyle name="Normal 10 7 2 2 2 2 2" xfId="28430" xr:uid="{00000000-0005-0000-0000-00001F450000}"/>
    <cellStyle name="Normal 10 7 2 2 2 2 2 2" xfId="54398" xr:uid="{00000000-0005-0000-0000-000020450000}"/>
    <cellStyle name="Normal 10 7 2 2 2 2 3" xfId="39250" xr:uid="{00000000-0005-0000-0000-000021450000}"/>
    <cellStyle name="Normal 10 7 2 2 2 3" xfId="21938" xr:uid="{00000000-0005-0000-0000-000022450000}"/>
    <cellStyle name="Normal 10 7 2 2 2 3 2" xfId="47906" xr:uid="{00000000-0005-0000-0000-000023450000}"/>
    <cellStyle name="Normal 10 7 2 2 2 4" xfId="17610" xr:uid="{00000000-0005-0000-0000-000024450000}"/>
    <cellStyle name="Normal 10 7 2 2 2 4 2" xfId="43578" xr:uid="{00000000-0005-0000-0000-000025450000}"/>
    <cellStyle name="Normal 10 7 2 2 2 5" xfId="32758" xr:uid="{00000000-0005-0000-0000-000026450000}"/>
    <cellStyle name="Normal 10 7 2 2 2 6" xfId="59240" xr:uid="{00000000-0005-0000-0000-000027450000}"/>
    <cellStyle name="Normal 10 7 2 2 3" xfId="11118" xr:uid="{00000000-0005-0000-0000-000028450000}"/>
    <cellStyle name="Normal 10 7 2 2 3 2" xfId="26266" xr:uid="{00000000-0005-0000-0000-000029450000}"/>
    <cellStyle name="Normal 10 7 2 2 3 2 2" xfId="52234" xr:uid="{00000000-0005-0000-0000-00002A450000}"/>
    <cellStyle name="Normal 10 7 2 2 3 3" xfId="37086" xr:uid="{00000000-0005-0000-0000-00002B450000}"/>
    <cellStyle name="Normal 10 7 2 2 4" xfId="8954" xr:uid="{00000000-0005-0000-0000-00002C450000}"/>
    <cellStyle name="Normal 10 7 2 2 4 2" xfId="24102" xr:uid="{00000000-0005-0000-0000-00002D450000}"/>
    <cellStyle name="Normal 10 7 2 2 4 2 2" xfId="50070" xr:uid="{00000000-0005-0000-0000-00002E450000}"/>
    <cellStyle name="Normal 10 7 2 2 4 3" xfId="34922" xr:uid="{00000000-0005-0000-0000-00002F450000}"/>
    <cellStyle name="Normal 10 7 2 2 5" xfId="19774" xr:uid="{00000000-0005-0000-0000-000030450000}"/>
    <cellStyle name="Normal 10 7 2 2 5 2" xfId="45742" xr:uid="{00000000-0005-0000-0000-000031450000}"/>
    <cellStyle name="Normal 10 7 2 2 6" xfId="15446" xr:uid="{00000000-0005-0000-0000-000032450000}"/>
    <cellStyle name="Normal 10 7 2 2 6 2" xfId="41414" xr:uid="{00000000-0005-0000-0000-000033450000}"/>
    <cellStyle name="Normal 10 7 2 2 7" xfId="4626" xr:uid="{00000000-0005-0000-0000-000034450000}"/>
    <cellStyle name="Normal 10 7 2 2 8" xfId="30594" xr:uid="{00000000-0005-0000-0000-000035450000}"/>
    <cellStyle name="Normal 10 7 2 2 9" xfId="57076" xr:uid="{00000000-0005-0000-0000-000036450000}"/>
    <cellStyle name="Normal 10 7 2 3" xfId="5708" xr:uid="{00000000-0005-0000-0000-000037450000}"/>
    <cellStyle name="Normal 10 7 2 3 2" xfId="12200" xr:uid="{00000000-0005-0000-0000-000038450000}"/>
    <cellStyle name="Normal 10 7 2 3 2 2" xfId="27348" xr:uid="{00000000-0005-0000-0000-000039450000}"/>
    <cellStyle name="Normal 10 7 2 3 2 2 2" xfId="53316" xr:uid="{00000000-0005-0000-0000-00003A450000}"/>
    <cellStyle name="Normal 10 7 2 3 2 3" xfId="38168" xr:uid="{00000000-0005-0000-0000-00003B450000}"/>
    <cellStyle name="Normal 10 7 2 3 3" xfId="20856" xr:uid="{00000000-0005-0000-0000-00003C450000}"/>
    <cellStyle name="Normal 10 7 2 3 3 2" xfId="46824" xr:uid="{00000000-0005-0000-0000-00003D450000}"/>
    <cellStyle name="Normal 10 7 2 3 4" xfId="16528" xr:uid="{00000000-0005-0000-0000-00003E450000}"/>
    <cellStyle name="Normal 10 7 2 3 4 2" xfId="42496" xr:uid="{00000000-0005-0000-0000-00003F450000}"/>
    <cellStyle name="Normal 10 7 2 3 5" xfId="31676" xr:uid="{00000000-0005-0000-0000-000040450000}"/>
    <cellStyle name="Normal 10 7 2 3 6" xfId="58158" xr:uid="{00000000-0005-0000-0000-000041450000}"/>
    <cellStyle name="Normal 10 7 2 4" xfId="10036" xr:uid="{00000000-0005-0000-0000-000042450000}"/>
    <cellStyle name="Normal 10 7 2 4 2" xfId="25184" xr:uid="{00000000-0005-0000-0000-000043450000}"/>
    <cellStyle name="Normal 10 7 2 4 2 2" xfId="51152" xr:uid="{00000000-0005-0000-0000-000044450000}"/>
    <cellStyle name="Normal 10 7 2 4 3" xfId="36004" xr:uid="{00000000-0005-0000-0000-000045450000}"/>
    <cellStyle name="Normal 10 7 2 5" xfId="7872" xr:uid="{00000000-0005-0000-0000-000046450000}"/>
    <cellStyle name="Normal 10 7 2 5 2" xfId="23020" xr:uid="{00000000-0005-0000-0000-000047450000}"/>
    <cellStyle name="Normal 10 7 2 5 2 2" xfId="48988" xr:uid="{00000000-0005-0000-0000-000048450000}"/>
    <cellStyle name="Normal 10 7 2 5 3" xfId="33840" xr:uid="{00000000-0005-0000-0000-000049450000}"/>
    <cellStyle name="Normal 10 7 2 6" xfId="18692" xr:uid="{00000000-0005-0000-0000-00004A450000}"/>
    <cellStyle name="Normal 10 7 2 6 2" xfId="44660" xr:uid="{00000000-0005-0000-0000-00004B450000}"/>
    <cellStyle name="Normal 10 7 2 7" xfId="14364" xr:uid="{00000000-0005-0000-0000-00004C450000}"/>
    <cellStyle name="Normal 10 7 2 7 2" xfId="40332" xr:uid="{00000000-0005-0000-0000-00004D450000}"/>
    <cellStyle name="Normal 10 7 2 8" xfId="3544" xr:uid="{00000000-0005-0000-0000-00004E450000}"/>
    <cellStyle name="Normal 10 7 2 9" xfId="29512" xr:uid="{00000000-0005-0000-0000-00004F450000}"/>
    <cellStyle name="Normal 10 7 3" xfId="1921" xr:uid="{00000000-0005-0000-0000-000050450000}"/>
    <cellStyle name="Normal 10 7 3 2" xfId="6249" xr:uid="{00000000-0005-0000-0000-000051450000}"/>
    <cellStyle name="Normal 10 7 3 2 2" xfId="12741" xr:uid="{00000000-0005-0000-0000-000052450000}"/>
    <cellStyle name="Normal 10 7 3 2 2 2" xfId="27889" xr:uid="{00000000-0005-0000-0000-000053450000}"/>
    <cellStyle name="Normal 10 7 3 2 2 2 2" xfId="53857" xr:uid="{00000000-0005-0000-0000-000054450000}"/>
    <cellStyle name="Normal 10 7 3 2 2 3" xfId="38709" xr:uid="{00000000-0005-0000-0000-000055450000}"/>
    <cellStyle name="Normal 10 7 3 2 3" xfId="21397" xr:uid="{00000000-0005-0000-0000-000056450000}"/>
    <cellStyle name="Normal 10 7 3 2 3 2" xfId="47365" xr:uid="{00000000-0005-0000-0000-000057450000}"/>
    <cellStyle name="Normal 10 7 3 2 4" xfId="17069" xr:uid="{00000000-0005-0000-0000-000058450000}"/>
    <cellStyle name="Normal 10 7 3 2 4 2" xfId="43037" xr:uid="{00000000-0005-0000-0000-000059450000}"/>
    <cellStyle name="Normal 10 7 3 2 5" xfId="32217" xr:uid="{00000000-0005-0000-0000-00005A450000}"/>
    <cellStyle name="Normal 10 7 3 2 6" xfId="58699" xr:uid="{00000000-0005-0000-0000-00005B450000}"/>
    <cellStyle name="Normal 10 7 3 3" xfId="10577" xr:uid="{00000000-0005-0000-0000-00005C450000}"/>
    <cellStyle name="Normal 10 7 3 3 2" xfId="25725" xr:uid="{00000000-0005-0000-0000-00005D450000}"/>
    <cellStyle name="Normal 10 7 3 3 2 2" xfId="51693" xr:uid="{00000000-0005-0000-0000-00005E450000}"/>
    <cellStyle name="Normal 10 7 3 3 3" xfId="36545" xr:uid="{00000000-0005-0000-0000-00005F450000}"/>
    <cellStyle name="Normal 10 7 3 4" xfId="8413" xr:uid="{00000000-0005-0000-0000-000060450000}"/>
    <cellStyle name="Normal 10 7 3 4 2" xfId="23561" xr:uid="{00000000-0005-0000-0000-000061450000}"/>
    <cellStyle name="Normal 10 7 3 4 2 2" xfId="49529" xr:uid="{00000000-0005-0000-0000-000062450000}"/>
    <cellStyle name="Normal 10 7 3 4 3" xfId="34381" xr:uid="{00000000-0005-0000-0000-000063450000}"/>
    <cellStyle name="Normal 10 7 3 5" xfId="19233" xr:uid="{00000000-0005-0000-0000-000064450000}"/>
    <cellStyle name="Normal 10 7 3 5 2" xfId="45201" xr:uid="{00000000-0005-0000-0000-000065450000}"/>
    <cellStyle name="Normal 10 7 3 6" xfId="14905" xr:uid="{00000000-0005-0000-0000-000066450000}"/>
    <cellStyle name="Normal 10 7 3 6 2" xfId="40873" xr:uid="{00000000-0005-0000-0000-000067450000}"/>
    <cellStyle name="Normal 10 7 3 7" xfId="4085" xr:uid="{00000000-0005-0000-0000-000068450000}"/>
    <cellStyle name="Normal 10 7 3 8" xfId="30053" xr:uid="{00000000-0005-0000-0000-000069450000}"/>
    <cellStyle name="Normal 10 7 3 9" xfId="56535" xr:uid="{00000000-0005-0000-0000-00006A450000}"/>
    <cellStyle name="Normal 10 7 4" xfId="5167" xr:uid="{00000000-0005-0000-0000-00006B450000}"/>
    <cellStyle name="Normal 10 7 4 2" xfId="11659" xr:uid="{00000000-0005-0000-0000-00006C450000}"/>
    <cellStyle name="Normal 10 7 4 2 2" xfId="26807" xr:uid="{00000000-0005-0000-0000-00006D450000}"/>
    <cellStyle name="Normal 10 7 4 2 2 2" xfId="52775" xr:uid="{00000000-0005-0000-0000-00006E450000}"/>
    <cellStyle name="Normal 10 7 4 2 3" xfId="37627" xr:uid="{00000000-0005-0000-0000-00006F450000}"/>
    <cellStyle name="Normal 10 7 4 3" xfId="20315" xr:uid="{00000000-0005-0000-0000-000070450000}"/>
    <cellStyle name="Normal 10 7 4 3 2" xfId="46283" xr:uid="{00000000-0005-0000-0000-000071450000}"/>
    <cellStyle name="Normal 10 7 4 4" xfId="15987" xr:uid="{00000000-0005-0000-0000-000072450000}"/>
    <cellStyle name="Normal 10 7 4 4 2" xfId="41955" xr:uid="{00000000-0005-0000-0000-000073450000}"/>
    <cellStyle name="Normal 10 7 4 5" xfId="31135" xr:uid="{00000000-0005-0000-0000-000074450000}"/>
    <cellStyle name="Normal 10 7 4 6" xfId="57617" xr:uid="{00000000-0005-0000-0000-000075450000}"/>
    <cellStyle name="Normal 10 7 5" xfId="9495" xr:uid="{00000000-0005-0000-0000-000076450000}"/>
    <cellStyle name="Normal 10 7 5 2" xfId="24643" xr:uid="{00000000-0005-0000-0000-000077450000}"/>
    <cellStyle name="Normal 10 7 5 2 2" xfId="50611" xr:uid="{00000000-0005-0000-0000-000078450000}"/>
    <cellStyle name="Normal 10 7 5 3" xfId="35463" xr:uid="{00000000-0005-0000-0000-000079450000}"/>
    <cellStyle name="Normal 10 7 6" xfId="7331" xr:uid="{00000000-0005-0000-0000-00007A450000}"/>
    <cellStyle name="Normal 10 7 6 2" xfId="22479" xr:uid="{00000000-0005-0000-0000-00007B450000}"/>
    <cellStyle name="Normal 10 7 6 2 2" xfId="48447" xr:uid="{00000000-0005-0000-0000-00007C450000}"/>
    <cellStyle name="Normal 10 7 6 3" xfId="33299" xr:uid="{00000000-0005-0000-0000-00007D450000}"/>
    <cellStyle name="Normal 10 7 7" xfId="18151" xr:uid="{00000000-0005-0000-0000-00007E450000}"/>
    <cellStyle name="Normal 10 7 7 2" xfId="44119" xr:uid="{00000000-0005-0000-0000-00007F450000}"/>
    <cellStyle name="Normal 10 7 8" xfId="13823" xr:uid="{00000000-0005-0000-0000-000080450000}"/>
    <cellStyle name="Normal 10 7 8 2" xfId="39791" xr:uid="{00000000-0005-0000-0000-000081450000}"/>
    <cellStyle name="Normal 10 7 9" xfId="3003" xr:uid="{00000000-0005-0000-0000-000082450000}"/>
    <cellStyle name="Normal 10 8" xfId="266" xr:uid="{00000000-0005-0000-0000-000083450000}"/>
    <cellStyle name="Normal 10 8 10" xfId="28972" xr:uid="{00000000-0005-0000-0000-000084450000}"/>
    <cellStyle name="Normal 10 8 11" xfId="54933" xr:uid="{00000000-0005-0000-0000-000085450000}"/>
    <cellStyle name="Normal 10 8 12" xfId="55454" xr:uid="{00000000-0005-0000-0000-000086450000}"/>
    <cellStyle name="Normal 10 8 13" xfId="974" xr:uid="{00000000-0005-0000-0000-000087450000}"/>
    <cellStyle name="Normal 10 8 2" xfId="1381" xr:uid="{00000000-0005-0000-0000-000088450000}"/>
    <cellStyle name="Normal 10 8 2 10" xfId="55995" xr:uid="{00000000-0005-0000-0000-000089450000}"/>
    <cellStyle name="Normal 10 8 2 2" xfId="2463" xr:uid="{00000000-0005-0000-0000-00008A450000}"/>
    <cellStyle name="Normal 10 8 2 2 2" xfId="6791" xr:uid="{00000000-0005-0000-0000-00008B450000}"/>
    <cellStyle name="Normal 10 8 2 2 2 2" xfId="13283" xr:uid="{00000000-0005-0000-0000-00008C450000}"/>
    <cellStyle name="Normal 10 8 2 2 2 2 2" xfId="28431" xr:uid="{00000000-0005-0000-0000-00008D450000}"/>
    <cellStyle name="Normal 10 8 2 2 2 2 2 2" xfId="54399" xr:uid="{00000000-0005-0000-0000-00008E450000}"/>
    <cellStyle name="Normal 10 8 2 2 2 2 3" xfId="39251" xr:uid="{00000000-0005-0000-0000-00008F450000}"/>
    <cellStyle name="Normal 10 8 2 2 2 3" xfId="21939" xr:uid="{00000000-0005-0000-0000-000090450000}"/>
    <cellStyle name="Normal 10 8 2 2 2 3 2" xfId="47907" xr:uid="{00000000-0005-0000-0000-000091450000}"/>
    <cellStyle name="Normal 10 8 2 2 2 4" xfId="17611" xr:uid="{00000000-0005-0000-0000-000092450000}"/>
    <cellStyle name="Normal 10 8 2 2 2 4 2" xfId="43579" xr:uid="{00000000-0005-0000-0000-000093450000}"/>
    <cellStyle name="Normal 10 8 2 2 2 5" xfId="32759" xr:uid="{00000000-0005-0000-0000-000094450000}"/>
    <cellStyle name="Normal 10 8 2 2 2 6" xfId="59241" xr:uid="{00000000-0005-0000-0000-000095450000}"/>
    <cellStyle name="Normal 10 8 2 2 3" xfId="11119" xr:uid="{00000000-0005-0000-0000-000096450000}"/>
    <cellStyle name="Normal 10 8 2 2 3 2" xfId="26267" xr:uid="{00000000-0005-0000-0000-000097450000}"/>
    <cellStyle name="Normal 10 8 2 2 3 2 2" xfId="52235" xr:uid="{00000000-0005-0000-0000-000098450000}"/>
    <cellStyle name="Normal 10 8 2 2 3 3" xfId="37087" xr:uid="{00000000-0005-0000-0000-000099450000}"/>
    <cellStyle name="Normal 10 8 2 2 4" xfId="8955" xr:uid="{00000000-0005-0000-0000-00009A450000}"/>
    <cellStyle name="Normal 10 8 2 2 4 2" xfId="24103" xr:uid="{00000000-0005-0000-0000-00009B450000}"/>
    <cellStyle name="Normal 10 8 2 2 4 2 2" xfId="50071" xr:uid="{00000000-0005-0000-0000-00009C450000}"/>
    <cellStyle name="Normal 10 8 2 2 4 3" xfId="34923" xr:uid="{00000000-0005-0000-0000-00009D450000}"/>
    <cellStyle name="Normal 10 8 2 2 5" xfId="19775" xr:uid="{00000000-0005-0000-0000-00009E450000}"/>
    <cellStyle name="Normal 10 8 2 2 5 2" xfId="45743" xr:uid="{00000000-0005-0000-0000-00009F450000}"/>
    <cellStyle name="Normal 10 8 2 2 6" xfId="15447" xr:uid="{00000000-0005-0000-0000-0000A0450000}"/>
    <cellStyle name="Normal 10 8 2 2 6 2" xfId="41415" xr:uid="{00000000-0005-0000-0000-0000A1450000}"/>
    <cellStyle name="Normal 10 8 2 2 7" xfId="4627" xr:uid="{00000000-0005-0000-0000-0000A2450000}"/>
    <cellStyle name="Normal 10 8 2 2 8" xfId="30595" xr:uid="{00000000-0005-0000-0000-0000A3450000}"/>
    <cellStyle name="Normal 10 8 2 2 9" xfId="57077" xr:uid="{00000000-0005-0000-0000-0000A4450000}"/>
    <cellStyle name="Normal 10 8 2 3" xfId="5709" xr:uid="{00000000-0005-0000-0000-0000A5450000}"/>
    <cellStyle name="Normal 10 8 2 3 2" xfId="12201" xr:uid="{00000000-0005-0000-0000-0000A6450000}"/>
    <cellStyle name="Normal 10 8 2 3 2 2" xfId="27349" xr:uid="{00000000-0005-0000-0000-0000A7450000}"/>
    <cellStyle name="Normal 10 8 2 3 2 2 2" xfId="53317" xr:uid="{00000000-0005-0000-0000-0000A8450000}"/>
    <cellStyle name="Normal 10 8 2 3 2 3" xfId="38169" xr:uid="{00000000-0005-0000-0000-0000A9450000}"/>
    <cellStyle name="Normal 10 8 2 3 3" xfId="20857" xr:uid="{00000000-0005-0000-0000-0000AA450000}"/>
    <cellStyle name="Normal 10 8 2 3 3 2" xfId="46825" xr:uid="{00000000-0005-0000-0000-0000AB450000}"/>
    <cellStyle name="Normal 10 8 2 3 4" xfId="16529" xr:uid="{00000000-0005-0000-0000-0000AC450000}"/>
    <cellStyle name="Normal 10 8 2 3 4 2" xfId="42497" xr:uid="{00000000-0005-0000-0000-0000AD450000}"/>
    <cellStyle name="Normal 10 8 2 3 5" xfId="31677" xr:uid="{00000000-0005-0000-0000-0000AE450000}"/>
    <cellStyle name="Normal 10 8 2 3 6" xfId="58159" xr:uid="{00000000-0005-0000-0000-0000AF450000}"/>
    <cellStyle name="Normal 10 8 2 4" xfId="10037" xr:uid="{00000000-0005-0000-0000-0000B0450000}"/>
    <cellStyle name="Normal 10 8 2 4 2" xfId="25185" xr:uid="{00000000-0005-0000-0000-0000B1450000}"/>
    <cellStyle name="Normal 10 8 2 4 2 2" xfId="51153" xr:uid="{00000000-0005-0000-0000-0000B2450000}"/>
    <cellStyle name="Normal 10 8 2 4 3" xfId="36005" xr:uid="{00000000-0005-0000-0000-0000B3450000}"/>
    <cellStyle name="Normal 10 8 2 5" xfId="7873" xr:uid="{00000000-0005-0000-0000-0000B4450000}"/>
    <cellStyle name="Normal 10 8 2 5 2" xfId="23021" xr:uid="{00000000-0005-0000-0000-0000B5450000}"/>
    <cellStyle name="Normal 10 8 2 5 2 2" xfId="48989" xr:uid="{00000000-0005-0000-0000-0000B6450000}"/>
    <cellStyle name="Normal 10 8 2 5 3" xfId="33841" xr:uid="{00000000-0005-0000-0000-0000B7450000}"/>
    <cellStyle name="Normal 10 8 2 6" xfId="18693" xr:uid="{00000000-0005-0000-0000-0000B8450000}"/>
    <cellStyle name="Normal 10 8 2 6 2" xfId="44661" xr:uid="{00000000-0005-0000-0000-0000B9450000}"/>
    <cellStyle name="Normal 10 8 2 7" xfId="14365" xr:uid="{00000000-0005-0000-0000-0000BA450000}"/>
    <cellStyle name="Normal 10 8 2 7 2" xfId="40333" xr:uid="{00000000-0005-0000-0000-0000BB450000}"/>
    <cellStyle name="Normal 10 8 2 8" xfId="3545" xr:uid="{00000000-0005-0000-0000-0000BC450000}"/>
    <cellStyle name="Normal 10 8 2 9" xfId="29513" xr:uid="{00000000-0005-0000-0000-0000BD450000}"/>
    <cellStyle name="Normal 10 8 3" xfId="1922" xr:uid="{00000000-0005-0000-0000-0000BE450000}"/>
    <cellStyle name="Normal 10 8 3 2" xfId="6250" xr:uid="{00000000-0005-0000-0000-0000BF450000}"/>
    <cellStyle name="Normal 10 8 3 2 2" xfId="12742" xr:uid="{00000000-0005-0000-0000-0000C0450000}"/>
    <cellStyle name="Normal 10 8 3 2 2 2" xfId="27890" xr:uid="{00000000-0005-0000-0000-0000C1450000}"/>
    <cellStyle name="Normal 10 8 3 2 2 2 2" xfId="53858" xr:uid="{00000000-0005-0000-0000-0000C2450000}"/>
    <cellStyle name="Normal 10 8 3 2 2 3" xfId="38710" xr:uid="{00000000-0005-0000-0000-0000C3450000}"/>
    <cellStyle name="Normal 10 8 3 2 3" xfId="21398" xr:uid="{00000000-0005-0000-0000-0000C4450000}"/>
    <cellStyle name="Normal 10 8 3 2 3 2" xfId="47366" xr:uid="{00000000-0005-0000-0000-0000C5450000}"/>
    <cellStyle name="Normal 10 8 3 2 4" xfId="17070" xr:uid="{00000000-0005-0000-0000-0000C6450000}"/>
    <cellStyle name="Normal 10 8 3 2 4 2" xfId="43038" xr:uid="{00000000-0005-0000-0000-0000C7450000}"/>
    <cellStyle name="Normal 10 8 3 2 5" xfId="32218" xr:uid="{00000000-0005-0000-0000-0000C8450000}"/>
    <cellStyle name="Normal 10 8 3 2 6" xfId="58700" xr:uid="{00000000-0005-0000-0000-0000C9450000}"/>
    <cellStyle name="Normal 10 8 3 3" xfId="10578" xr:uid="{00000000-0005-0000-0000-0000CA450000}"/>
    <cellStyle name="Normal 10 8 3 3 2" xfId="25726" xr:uid="{00000000-0005-0000-0000-0000CB450000}"/>
    <cellStyle name="Normal 10 8 3 3 2 2" xfId="51694" xr:uid="{00000000-0005-0000-0000-0000CC450000}"/>
    <cellStyle name="Normal 10 8 3 3 3" xfId="36546" xr:uid="{00000000-0005-0000-0000-0000CD450000}"/>
    <cellStyle name="Normal 10 8 3 4" xfId="8414" xr:uid="{00000000-0005-0000-0000-0000CE450000}"/>
    <cellStyle name="Normal 10 8 3 4 2" xfId="23562" xr:uid="{00000000-0005-0000-0000-0000CF450000}"/>
    <cellStyle name="Normal 10 8 3 4 2 2" xfId="49530" xr:uid="{00000000-0005-0000-0000-0000D0450000}"/>
    <cellStyle name="Normal 10 8 3 4 3" xfId="34382" xr:uid="{00000000-0005-0000-0000-0000D1450000}"/>
    <cellStyle name="Normal 10 8 3 5" xfId="19234" xr:uid="{00000000-0005-0000-0000-0000D2450000}"/>
    <cellStyle name="Normal 10 8 3 5 2" xfId="45202" xr:uid="{00000000-0005-0000-0000-0000D3450000}"/>
    <cellStyle name="Normal 10 8 3 6" xfId="14906" xr:uid="{00000000-0005-0000-0000-0000D4450000}"/>
    <cellStyle name="Normal 10 8 3 6 2" xfId="40874" xr:uid="{00000000-0005-0000-0000-0000D5450000}"/>
    <cellStyle name="Normal 10 8 3 7" xfId="4086" xr:uid="{00000000-0005-0000-0000-0000D6450000}"/>
    <cellStyle name="Normal 10 8 3 8" xfId="30054" xr:uid="{00000000-0005-0000-0000-0000D7450000}"/>
    <cellStyle name="Normal 10 8 3 9" xfId="56536" xr:uid="{00000000-0005-0000-0000-0000D8450000}"/>
    <cellStyle name="Normal 10 8 4" xfId="5168" xr:uid="{00000000-0005-0000-0000-0000D9450000}"/>
    <cellStyle name="Normal 10 8 4 2" xfId="11660" xr:uid="{00000000-0005-0000-0000-0000DA450000}"/>
    <cellStyle name="Normal 10 8 4 2 2" xfId="26808" xr:uid="{00000000-0005-0000-0000-0000DB450000}"/>
    <cellStyle name="Normal 10 8 4 2 2 2" xfId="52776" xr:uid="{00000000-0005-0000-0000-0000DC450000}"/>
    <cellStyle name="Normal 10 8 4 2 3" xfId="37628" xr:uid="{00000000-0005-0000-0000-0000DD450000}"/>
    <cellStyle name="Normal 10 8 4 3" xfId="20316" xr:uid="{00000000-0005-0000-0000-0000DE450000}"/>
    <cellStyle name="Normal 10 8 4 3 2" xfId="46284" xr:uid="{00000000-0005-0000-0000-0000DF450000}"/>
    <cellStyle name="Normal 10 8 4 4" xfId="15988" xr:uid="{00000000-0005-0000-0000-0000E0450000}"/>
    <cellStyle name="Normal 10 8 4 4 2" xfId="41956" xr:uid="{00000000-0005-0000-0000-0000E1450000}"/>
    <cellStyle name="Normal 10 8 4 5" xfId="31136" xr:uid="{00000000-0005-0000-0000-0000E2450000}"/>
    <cellStyle name="Normal 10 8 4 6" xfId="57618" xr:uid="{00000000-0005-0000-0000-0000E3450000}"/>
    <cellStyle name="Normal 10 8 5" xfId="9496" xr:uid="{00000000-0005-0000-0000-0000E4450000}"/>
    <cellStyle name="Normal 10 8 5 2" xfId="24644" xr:uid="{00000000-0005-0000-0000-0000E5450000}"/>
    <cellStyle name="Normal 10 8 5 2 2" xfId="50612" xr:uid="{00000000-0005-0000-0000-0000E6450000}"/>
    <cellStyle name="Normal 10 8 5 3" xfId="35464" xr:uid="{00000000-0005-0000-0000-0000E7450000}"/>
    <cellStyle name="Normal 10 8 6" xfId="7332" xr:uid="{00000000-0005-0000-0000-0000E8450000}"/>
    <cellStyle name="Normal 10 8 6 2" xfId="22480" xr:uid="{00000000-0005-0000-0000-0000E9450000}"/>
    <cellStyle name="Normal 10 8 6 2 2" xfId="48448" xr:uid="{00000000-0005-0000-0000-0000EA450000}"/>
    <cellStyle name="Normal 10 8 6 3" xfId="33300" xr:uid="{00000000-0005-0000-0000-0000EB450000}"/>
    <cellStyle name="Normal 10 8 7" xfId="18152" xr:uid="{00000000-0005-0000-0000-0000EC450000}"/>
    <cellStyle name="Normal 10 8 7 2" xfId="44120" xr:uid="{00000000-0005-0000-0000-0000ED450000}"/>
    <cellStyle name="Normal 10 8 8" xfId="13824" xr:uid="{00000000-0005-0000-0000-0000EE450000}"/>
    <cellStyle name="Normal 10 8 8 2" xfId="39792" xr:uid="{00000000-0005-0000-0000-0000EF450000}"/>
    <cellStyle name="Normal 10 8 9" xfId="3004" xr:uid="{00000000-0005-0000-0000-0000F0450000}"/>
    <cellStyle name="Normal 10 9" xfId="267" xr:uid="{00000000-0005-0000-0000-0000F1450000}"/>
    <cellStyle name="Normal 10 9 10" xfId="28973" xr:uid="{00000000-0005-0000-0000-0000F2450000}"/>
    <cellStyle name="Normal 10 9 11" xfId="54934" xr:uid="{00000000-0005-0000-0000-0000F3450000}"/>
    <cellStyle name="Normal 10 9 12" xfId="55455" xr:uid="{00000000-0005-0000-0000-0000F4450000}"/>
    <cellStyle name="Normal 10 9 13" xfId="1014" xr:uid="{00000000-0005-0000-0000-0000F5450000}"/>
    <cellStyle name="Normal 10 9 2" xfId="1382" xr:uid="{00000000-0005-0000-0000-0000F6450000}"/>
    <cellStyle name="Normal 10 9 2 10" xfId="55996" xr:uid="{00000000-0005-0000-0000-0000F7450000}"/>
    <cellStyle name="Normal 10 9 2 2" xfId="2464" xr:uid="{00000000-0005-0000-0000-0000F8450000}"/>
    <cellStyle name="Normal 10 9 2 2 2" xfId="6792" xr:uid="{00000000-0005-0000-0000-0000F9450000}"/>
    <cellStyle name="Normal 10 9 2 2 2 2" xfId="13284" xr:uid="{00000000-0005-0000-0000-0000FA450000}"/>
    <cellStyle name="Normal 10 9 2 2 2 2 2" xfId="28432" xr:uid="{00000000-0005-0000-0000-0000FB450000}"/>
    <cellStyle name="Normal 10 9 2 2 2 2 2 2" xfId="54400" xr:uid="{00000000-0005-0000-0000-0000FC450000}"/>
    <cellStyle name="Normal 10 9 2 2 2 2 3" xfId="39252" xr:uid="{00000000-0005-0000-0000-0000FD450000}"/>
    <cellStyle name="Normal 10 9 2 2 2 3" xfId="21940" xr:uid="{00000000-0005-0000-0000-0000FE450000}"/>
    <cellStyle name="Normal 10 9 2 2 2 3 2" xfId="47908" xr:uid="{00000000-0005-0000-0000-0000FF450000}"/>
    <cellStyle name="Normal 10 9 2 2 2 4" xfId="17612" xr:uid="{00000000-0005-0000-0000-000000460000}"/>
    <cellStyle name="Normal 10 9 2 2 2 4 2" xfId="43580" xr:uid="{00000000-0005-0000-0000-000001460000}"/>
    <cellStyle name="Normal 10 9 2 2 2 5" xfId="32760" xr:uid="{00000000-0005-0000-0000-000002460000}"/>
    <cellStyle name="Normal 10 9 2 2 2 6" xfId="59242" xr:uid="{00000000-0005-0000-0000-000003460000}"/>
    <cellStyle name="Normal 10 9 2 2 3" xfId="11120" xr:uid="{00000000-0005-0000-0000-000004460000}"/>
    <cellStyle name="Normal 10 9 2 2 3 2" xfId="26268" xr:uid="{00000000-0005-0000-0000-000005460000}"/>
    <cellStyle name="Normal 10 9 2 2 3 2 2" xfId="52236" xr:uid="{00000000-0005-0000-0000-000006460000}"/>
    <cellStyle name="Normal 10 9 2 2 3 3" xfId="37088" xr:uid="{00000000-0005-0000-0000-000007460000}"/>
    <cellStyle name="Normal 10 9 2 2 4" xfId="8956" xr:uid="{00000000-0005-0000-0000-000008460000}"/>
    <cellStyle name="Normal 10 9 2 2 4 2" xfId="24104" xr:uid="{00000000-0005-0000-0000-000009460000}"/>
    <cellStyle name="Normal 10 9 2 2 4 2 2" xfId="50072" xr:uid="{00000000-0005-0000-0000-00000A460000}"/>
    <cellStyle name="Normal 10 9 2 2 4 3" xfId="34924" xr:uid="{00000000-0005-0000-0000-00000B460000}"/>
    <cellStyle name="Normal 10 9 2 2 5" xfId="19776" xr:uid="{00000000-0005-0000-0000-00000C460000}"/>
    <cellStyle name="Normal 10 9 2 2 5 2" xfId="45744" xr:uid="{00000000-0005-0000-0000-00000D460000}"/>
    <cellStyle name="Normal 10 9 2 2 6" xfId="15448" xr:uid="{00000000-0005-0000-0000-00000E460000}"/>
    <cellStyle name="Normal 10 9 2 2 6 2" xfId="41416" xr:uid="{00000000-0005-0000-0000-00000F460000}"/>
    <cellStyle name="Normal 10 9 2 2 7" xfId="4628" xr:uid="{00000000-0005-0000-0000-000010460000}"/>
    <cellStyle name="Normal 10 9 2 2 8" xfId="30596" xr:uid="{00000000-0005-0000-0000-000011460000}"/>
    <cellStyle name="Normal 10 9 2 2 9" xfId="57078" xr:uid="{00000000-0005-0000-0000-000012460000}"/>
    <cellStyle name="Normal 10 9 2 3" xfId="5710" xr:uid="{00000000-0005-0000-0000-000013460000}"/>
    <cellStyle name="Normal 10 9 2 3 2" xfId="12202" xr:uid="{00000000-0005-0000-0000-000014460000}"/>
    <cellStyle name="Normal 10 9 2 3 2 2" xfId="27350" xr:uid="{00000000-0005-0000-0000-000015460000}"/>
    <cellStyle name="Normal 10 9 2 3 2 2 2" xfId="53318" xr:uid="{00000000-0005-0000-0000-000016460000}"/>
    <cellStyle name="Normal 10 9 2 3 2 3" xfId="38170" xr:uid="{00000000-0005-0000-0000-000017460000}"/>
    <cellStyle name="Normal 10 9 2 3 3" xfId="20858" xr:uid="{00000000-0005-0000-0000-000018460000}"/>
    <cellStyle name="Normal 10 9 2 3 3 2" xfId="46826" xr:uid="{00000000-0005-0000-0000-000019460000}"/>
    <cellStyle name="Normal 10 9 2 3 4" xfId="16530" xr:uid="{00000000-0005-0000-0000-00001A460000}"/>
    <cellStyle name="Normal 10 9 2 3 4 2" xfId="42498" xr:uid="{00000000-0005-0000-0000-00001B460000}"/>
    <cellStyle name="Normal 10 9 2 3 5" xfId="31678" xr:uid="{00000000-0005-0000-0000-00001C460000}"/>
    <cellStyle name="Normal 10 9 2 3 6" xfId="58160" xr:uid="{00000000-0005-0000-0000-00001D460000}"/>
    <cellStyle name="Normal 10 9 2 4" xfId="10038" xr:uid="{00000000-0005-0000-0000-00001E460000}"/>
    <cellStyle name="Normal 10 9 2 4 2" xfId="25186" xr:uid="{00000000-0005-0000-0000-00001F460000}"/>
    <cellStyle name="Normal 10 9 2 4 2 2" xfId="51154" xr:uid="{00000000-0005-0000-0000-000020460000}"/>
    <cellStyle name="Normal 10 9 2 4 3" xfId="36006" xr:uid="{00000000-0005-0000-0000-000021460000}"/>
    <cellStyle name="Normal 10 9 2 5" xfId="7874" xr:uid="{00000000-0005-0000-0000-000022460000}"/>
    <cellStyle name="Normal 10 9 2 5 2" xfId="23022" xr:uid="{00000000-0005-0000-0000-000023460000}"/>
    <cellStyle name="Normal 10 9 2 5 2 2" xfId="48990" xr:uid="{00000000-0005-0000-0000-000024460000}"/>
    <cellStyle name="Normal 10 9 2 5 3" xfId="33842" xr:uid="{00000000-0005-0000-0000-000025460000}"/>
    <cellStyle name="Normal 10 9 2 6" xfId="18694" xr:uid="{00000000-0005-0000-0000-000026460000}"/>
    <cellStyle name="Normal 10 9 2 6 2" xfId="44662" xr:uid="{00000000-0005-0000-0000-000027460000}"/>
    <cellStyle name="Normal 10 9 2 7" xfId="14366" xr:uid="{00000000-0005-0000-0000-000028460000}"/>
    <cellStyle name="Normal 10 9 2 7 2" xfId="40334" xr:uid="{00000000-0005-0000-0000-000029460000}"/>
    <cellStyle name="Normal 10 9 2 8" xfId="3546" xr:uid="{00000000-0005-0000-0000-00002A460000}"/>
    <cellStyle name="Normal 10 9 2 9" xfId="29514" xr:uid="{00000000-0005-0000-0000-00002B460000}"/>
    <cellStyle name="Normal 10 9 3" xfId="1923" xr:uid="{00000000-0005-0000-0000-00002C460000}"/>
    <cellStyle name="Normal 10 9 3 2" xfId="6251" xr:uid="{00000000-0005-0000-0000-00002D460000}"/>
    <cellStyle name="Normal 10 9 3 2 2" xfId="12743" xr:uid="{00000000-0005-0000-0000-00002E460000}"/>
    <cellStyle name="Normal 10 9 3 2 2 2" xfId="27891" xr:uid="{00000000-0005-0000-0000-00002F460000}"/>
    <cellStyle name="Normal 10 9 3 2 2 2 2" xfId="53859" xr:uid="{00000000-0005-0000-0000-000030460000}"/>
    <cellStyle name="Normal 10 9 3 2 2 3" xfId="38711" xr:uid="{00000000-0005-0000-0000-000031460000}"/>
    <cellStyle name="Normal 10 9 3 2 3" xfId="21399" xr:uid="{00000000-0005-0000-0000-000032460000}"/>
    <cellStyle name="Normal 10 9 3 2 3 2" xfId="47367" xr:uid="{00000000-0005-0000-0000-000033460000}"/>
    <cellStyle name="Normal 10 9 3 2 4" xfId="17071" xr:uid="{00000000-0005-0000-0000-000034460000}"/>
    <cellStyle name="Normal 10 9 3 2 4 2" xfId="43039" xr:uid="{00000000-0005-0000-0000-000035460000}"/>
    <cellStyle name="Normal 10 9 3 2 5" xfId="32219" xr:uid="{00000000-0005-0000-0000-000036460000}"/>
    <cellStyle name="Normal 10 9 3 2 6" xfId="58701" xr:uid="{00000000-0005-0000-0000-000037460000}"/>
    <cellStyle name="Normal 10 9 3 3" xfId="10579" xr:uid="{00000000-0005-0000-0000-000038460000}"/>
    <cellStyle name="Normal 10 9 3 3 2" xfId="25727" xr:uid="{00000000-0005-0000-0000-000039460000}"/>
    <cellStyle name="Normal 10 9 3 3 2 2" xfId="51695" xr:uid="{00000000-0005-0000-0000-00003A460000}"/>
    <cellStyle name="Normal 10 9 3 3 3" xfId="36547" xr:uid="{00000000-0005-0000-0000-00003B460000}"/>
    <cellStyle name="Normal 10 9 3 4" xfId="8415" xr:uid="{00000000-0005-0000-0000-00003C460000}"/>
    <cellStyle name="Normal 10 9 3 4 2" xfId="23563" xr:uid="{00000000-0005-0000-0000-00003D460000}"/>
    <cellStyle name="Normal 10 9 3 4 2 2" xfId="49531" xr:uid="{00000000-0005-0000-0000-00003E460000}"/>
    <cellStyle name="Normal 10 9 3 4 3" xfId="34383" xr:uid="{00000000-0005-0000-0000-00003F460000}"/>
    <cellStyle name="Normal 10 9 3 5" xfId="19235" xr:uid="{00000000-0005-0000-0000-000040460000}"/>
    <cellStyle name="Normal 10 9 3 5 2" xfId="45203" xr:uid="{00000000-0005-0000-0000-000041460000}"/>
    <cellStyle name="Normal 10 9 3 6" xfId="14907" xr:uid="{00000000-0005-0000-0000-000042460000}"/>
    <cellStyle name="Normal 10 9 3 6 2" xfId="40875" xr:uid="{00000000-0005-0000-0000-000043460000}"/>
    <cellStyle name="Normal 10 9 3 7" xfId="4087" xr:uid="{00000000-0005-0000-0000-000044460000}"/>
    <cellStyle name="Normal 10 9 3 8" xfId="30055" xr:uid="{00000000-0005-0000-0000-000045460000}"/>
    <cellStyle name="Normal 10 9 3 9" xfId="56537" xr:uid="{00000000-0005-0000-0000-000046460000}"/>
    <cellStyle name="Normal 10 9 4" xfId="5169" xr:uid="{00000000-0005-0000-0000-000047460000}"/>
    <cellStyle name="Normal 10 9 4 2" xfId="11661" xr:uid="{00000000-0005-0000-0000-000048460000}"/>
    <cellStyle name="Normal 10 9 4 2 2" xfId="26809" xr:uid="{00000000-0005-0000-0000-000049460000}"/>
    <cellStyle name="Normal 10 9 4 2 2 2" xfId="52777" xr:uid="{00000000-0005-0000-0000-00004A460000}"/>
    <cellStyle name="Normal 10 9 4 2 3" xfId="37629" xr:uid="{00000000-0005-0000-0000-00004B460000}"/>
    <cellStyle name="Normal 10 9 4 3" xfId="20317" xr:uid="{00000000-0005-0000-0000-00004C460000}"/>
    <cellStyle name="Normal 10 9 4 3 2" xfId="46285" xr:uid="{00000000-0005-0000-0000-00004D460000}"/>
    <cellStyle name="Normal 10 9 4 4" xfId="15989" xr:uid="{00000000-0005-0000-0000-00004E460000}"/>
    <cellStyle name="Normal 10 9 4 4 2" xfId="41957" xr:uid="{00000000-0005-0000-0000-00004F460000}"/>
    <cellStyle name="Normal 10 9 4 5" xfId="31137" xr:uid="{00000000-0005-0000-0000-000050460000}"/>
    <cellStyle name="Normal 10 9 4 6" xfId="57619" xr:uid="{00000000-0005-0000-0000-000051460000}"/>
    <cellStyle name="Normal 10 9 5" xfId="9497" xr:uid="{00000000-0005-0000-0000-000052460000}"/>
    <cellStyle name="Normal 10 9 5 2" xfId="24645" xr:uid="{00000000-0005-0000-0000-000053460000}"/>
    <cellStyle name="Normal 10 9 5 2 2" xfId="50613" xr:uid="{00000000-0005-0000-0000-000054460000}"/>
    <cellStyle name="Normal 10 9 5 3" xfId="35465" xr:uid="{00000000-0005-0000-0000-000055460000}"/>
    <cellStyle name="Normal 10 9 6" xfId="7333" xr:uid="{00000000-0005-0000-0000-000056460000}"/>
    <cellStyle name="Normal 10 9 6 2" xfId="22481" xr:uid="{00000000-0005-0000-0000-000057460000}"/>
    <cellStyle name="Normal 10 9 6 2 2" xfId="48449" xr:uid="{00000000-0005-0000-0000-000058460000}"/>
    <cellStyle name="Normal 10 9 6 3" xfId="33301" xr:uid="{00000000-0005-0000-0000-000059460000}"/>
    <cellStyle name="Normal 10 9 7" xfId="18153" xr:uid="{00000000-0005-0000-0000-00005A460000}"/>
    <cellStyle name="Normal 10 9 7 2" xfId="44121" xr:uid="{00000000-0005-0000-0000-00005B460000}"/>
    <cellStyle name="Normal 10 9 8" xfId="13825" xr:uid="{00000000-0005-0000-0000-00005C460000}"/>
    <cellStyle name="Normal 10 9 8 2" xfId="39793" xr:uid="{00000000-0005-0000-0000-00005D460000}"/>
    <cellStyle name="Normal 10 9 9" xfId="3005" xr:uid="{00000000-0005-0000-0000-00005E460000}"/>
    <cellStyle name="Normal 11" xfId="268" xr:uid="{00000000-0005-0000-0000-00005F460000}"/>
    <cellStyle name="Normal 11 10" xfId="269" xr:uid="{00000000-0005-0000-0000-000060460000}"/>
    <cellStyle name="Normal 11 10 10" xfId="28975" xr:uid="{00000000-0005-0000-0000-000061460000}"/>
    <cellStyle name="Normal 11 10 11" xfId="54936" xr:uid="{00000000-0005-0000-0000-000062460000}"/>
    <cellStyle name="Normal 11 10 12" xfId="55457" xr:uid="{00000000-0005-0000-0000-000063460000}"/>
    <cellStyle name="Normal 11 10 13" xfId="1057" xr:uid="{00000000-0005-0000-0000-000064460000}"/>
    <cellStyle name="Normal 11 10 2" xfId="1384" xr:uid="{00000000-0005-0000-0000-000065460000}"/>
    <cellStyle name="Normal 11 10 2 10" xfId="55998" xr:uid="{00000000-0005-0000-0000-000066460000}"/>
    <cellStyle name="Normal 11 10 2 2" xfId="2466" xr:uid="{00000000-0005-0000-0000-000067460000}"/>
    <cellStyle name="Normal 11 10 2 2 2" xfId="6794" xr:uid="{00000000-0005-0000-0000-000068460000}"/>
    <cellStyle name="Normal 11 10 2 2 2 2" xfId="13286" xr:uid="{00000000-0005-0000-0000-000069460000}"/>
    <cellStyle name="Normal 11 10 2 2 2 2 2" xfId="28434" xr:uid="{00000000-0005-0000-0000-00006A460000}"/>
    <cellStyle name="Normal 11 10 2 2 2 2 2 2" xfId="54402" xr:uid="{00000000-0005-0000-0000-00006B460000}"/>
    <cellStyle name="Normal 11 10 2 2 2 2 3" xfId="39254" xr:uid="{00000000-0005-0000-0000-00006C460000}"/>
    <cellStyle name="Normal 11 10 2 2 2 3" xfId="21942" xr:uid="{00000000-0005-0000-0000-00006D460000}"/>
    <cellStyle name="Normal 11 10 2 2 2 3 2" xfId="47910" xr:uid="{00000000-0005-0000-0000-00006E460000}"/>
    <cellStyle name="Normal 11 10 2 2 2 4" xfId="17614" xr:uid="{00000000-0005-0000-0000-00006F460000}"/>
    <cellStyle name="Normal 11 10 2 2 2 4 2" xfId="43582" xr:uid="{00000000-0005-0000-0000-000070460000}"/>
    <cellStyle name="Normal 11 10 2 2 2 5" xfId="32762" xr:uid="{00000000-0005-0000-0000-000071460000}"/>
    <cellStyle name="Normal 11 10 2 2 2 6" xfId="59244" xr:uid="{00000000-0005-0000-0000-000072460000}"/>
    <cellStyle name="Normal 11 10 2 2 3" xfId="11122" xr:uid="{00000000-0005-0000-0000-000073460000}"/>
    <cellStyle name="Normal 11 10 2 2 3 2" xfId="26270" xr:uid="{00000000-0005-0000-0000-000074460000}"/>
    <cellStyle name="Normal 11 10 2 2 3 2 2" xfId="52238" xr:uid="{00000000-0005-0000-0000-000075460000}"/>
    <cellStyle name="Normal 11 10 2 2 3 3" xfId="37090" xr:uid="{00000000-0005-0000-0000-000076460000}"/>
    <cellStyle name="Normal 11 10 2 2 4" xfId="8958" xr:uid="{00000000-0005-0000-0000-000077460000}"/>
    <cellStyle name="Normal 11 10 2 2 4 2" xfId="24106" xr:uid="{00000000-0005-0000-0000-000078460000}"/>
    <cellStyle name="Normal 11 10 2 2 4 2 2" xfId="50074" xr:uid="{00000000-0005-0000-0000-000079460000}"/>
    <cellStyle name="Normal 11 10 2 2 4 3" xfId="34926" xr:uid="{00000000-0005-0000-0000-00007A460000}"/>
    <cellStyle name="Normal 11 10 2 2 5" xfId="19778" xr:uid="{00000000-0005-0000-0000-00007B460000}"/>
    <cellStyle name="Normal 11 10 2 2 5 2" xfId="45746" xr:uid="{00000000-0005-0000-0000-00007C460000}"/>
    <cellStyle name="Normal 11 10 2 2 6" xfId="15450" xr:uid="{00000000-0005-0000-0000-00007D460000}"/>
    <cellStyle name="Normal 11 10 2 2 6 2" xfId="41418" xr:uid="{00000000-0005-0000-0000-00007E460000}"/>
    <cellStyle name="Normal 11 10 2 2 7" xfId="4630" xr:uid="{00000000-0005-0000-0000-00007F460000}"/>
    <cellStyle name="Normal 11 10 2 2 8" xfId="30598" xr:uid="{00000000-0005-0000-0000-000080460000}"/>
    <cellStyle name="Normal 11 10 2 2 9" xfId="57080" xr:uid="{00000000-0005-0000-0000-000081460000}"/>
    <cellStyle name="Normal 11 10 2 3" xfId="5712" xr:uid="{00000000-0005-0000-0000-000082460000}"/>
    <cellStyle name="Normal 11 10 2 3 2" xfId="12204" xr:uid="{00000000-0005-0000-0000-000083460000}"/>
    <cellStyle name="Normal 11 10 2 3 2 2" xfId="27352" xr:uid="{00000000-0005-0000-0000-000084460000}"/>
    <cellStyle name="Normal 11 10 2 3 2 2 2" xfId="53320" xr:uid="{00000000-0005-0000-0000-000085460000}"/>
    <cellStyle name="Normal 11 10 2 3 2 3" xfId="38172" xr:uid="{00000000-0005-0000-0000-000086460000}"/>
    <cellStyle name="Normal 11 10 2 3 3" xfId="20860" xr:uid="{00000000-0005-0000-0000-000087460000}"/>
    <cellStyle name="Normal 11 10 2 3 3 2" xfId="46828" xr:uid="{00000000-0005-0000-0000-000088460000}"/>
    <cellStyle name="Normal 11 10 2 3 4" xfId="16532" xr:uid="{00000000-0005-0000-0000-000089460000}"/>
    <cellStyle name="Normal 11 10 2 3 4 2" xfId="42500" xr:uid="{00000000-0005-0000-0000-00008A460000}"/>
    <cellStyle name="Normal 11 10 2 3 5" xfId="31680" xr:uid="{00000000-0005-0000-0000-00008B460000}"/>
    <cellStyle name="Normal 11 10 2 3 6" xfId="58162" xr:uid="{00000000-0005-0000-0000-00008C460000}"/>
    <cellStyle name="Normal 11 10 2 4" xfId="10040" xr:uid="{00000000-0005-0000-0000-00008D460000}"/>
    <cellStyle name="Normal 11 10 2 4 2" xfId="25188" xr:uid="{00000000-0005-0000-0000-00008E460000}"/>
    <cellStyle name="Normal 11 10 2 4 2 2" xfId="51156" xr:uid="{00000000-0005-0000-0000-00008F460000}"/>
    <cellStyle name="Normal 11 10 2 4 3" xfId="36008" xr:uid="{00000000-0005-0000-0000-000090460000}"/>
    <cellStyle name="Normal 11 10 2 5" xfId="7876" xr:uid="{00000000-0005-0000-0000-000091460000}"/>
    <cellStyle name="Normal 11 10 2 5 2" xfId="23024" xr:uid="{00000000-0005-0000-0000-000092460000}"/>
    <cellStyle name="Normal 11 10 2 5 2 2" xfId="48992" xr:uid="{00000000-0005-0000-0000-000093460000}"/>
    <cellStyle name="Normal 11 10 2 5 3" xfId="33844" xr:uid="{00000000-0005-0000-0000-000094460000}"/>
    <cellStyle name="Normal 11 10 2 6" xfId="18696" xr:uid="{00000000-0005-0000-0000-000095460000}"/>
    <cellStyle name="Normal 11 10 2 6 2" xfId="44664" xr:uid="{00000000-0005-0000-0000-000096460000}"/>
    <cellStyle name="Normal 11 10 2 7" xfId="14368" xr:uid="{00000000-0005-0000-0000-000097460000}"/>
    <cellStyle name="Normal 11 10 2 7 2" xfId="40336" xr:uid="{00000000-0005-0000-0000-000098460000}"/>
    <cellStyle name="Normal 11 10 2 8" xfId="3548" xr:uid="{00000000-0005-0000-0000-000099460000}"/>
    <cellStyle name="Normal 11 10 2 9" xfId="29516" xr:uid="{00000000-0005-0000-0000-00009A460000}"/>
    <cellStyle name="Normal 11 10 3" xfId="1925" xr:uid="{00000000-0005-0000-0000-00009B460000}"/>
    <cellStyle name="Normal 11 10 3 2" xfId="6253" xr:uid="{00000000-0005-0000-0000-00009C460000}"/>
    <cellStyle name="Normal 11 10 3 2 2" xfId="12745" xr:uid="{00000000-0005-0000-0000-00009D460000}"/>
    <cellStyle name="Normal 11 10 3 2 2 2" xfId="27893" xr:uid="{00000000-0005-0000-0000-00009E460000}"/>
    <cellStyle name="Normal 11 10 3 2 2 2 2" xfId="53861" xr:uid="{00000000-0005-0000-0000-00009F460000}"/>
    <cellStyle name="Normal 11 10 3 2 2 3" xfId="38713" xr:uid="{00000000-0005-0000-0000-0000A0460000}"/>
    <cellStyle name="Normal 11 10 3 2 3" xfId="21401" xr:uid="{00000000-0005-0000-0000-0000A1460000}"/>
    <cellStyle name="Normal 11 10 3 2 3 2" xfId="47369" xr:uid="{00000000-0005-0000-0000-0000A2460000}"/>
    <cellStyle name="Normal 11 10 3 2 4" xfId="17073" xr:uid="{00000000-0005-0000-0000-0000A3460000}"/>
    <cellStyle name="Normal 11 10 3 2 4 2" xfId="43041" xr:uid="{00000000-0005-0000-0000-0000A4460000}"/>
    <cellStyle name="Normal 11 10 3 2 5" xfId="32221" xr:uid="{00000000-0005-0000-0000-0000A5460000}"/>
    <cellStyle name="Normal 11 10 3 2 6" xfId="58703" xr:uid="{00000000-0005-0000-0000-0000A6460000}"/>
    <cellStyle name="Normal 11 10 3 3" xfId="10581" xr:uid="{00000000-0005-0000-0000-0000A7460000}"/>
    <cellStyle name="Normal 11 10 3 3 2" xfId="25729" xr:uid="{00000000-0005-0000-0000-0000A8460000}"/>
    <cellStyle name="Normal 11 10 3 3 2 2" xfId="51697" xr:uid="{00000000-0005-0000-0000-0000A9460000}"/>
    <cellStyle name="Normal 11 10 3 3 3" xfId="36549" xr:uid="{00000000-0005-0000-0000-0000AA460000}"/>
    <cellStyle name="Normal 11 10 3 4" xfId="8417" xr:uid="{00000000-0005-0000-0000-0000AB460000}"/>
    <cellStyle name="Normal 11 10 3 4 2" xfId="23565" xr:uid="{00000000-0005-0000-0000-0000AC460000}"/>
    <cellStyle name="Normal 11 10 3 4 2 2" xfId="49533" xr:uid="{00000000-0005-0000-0000-0000AD460000}"/>
    <cellStyle name="Normal 11 10 3 4 3" xfId="34385" xr:uid="{00000000-0005-0000-0000-0000AE460000}"/>
    <cellStyle name="Normal 11 10 3 5" xfId="19237" xr:uid="{00000000-0005-0000-0000-0000AF460000}"/>
    <cellStyle name="Normal 11 10 3 5 2" xfId="45205" xr:uid="{00000000-0005-0000-0000-0000B0460000}"/>
    <cellStyle name="Normal 11 10 3 6" xfId="14909" xr:uid="{00000000-0005-0000-0000-0000B1460000}"/>
    <cellStyle name="Normal 11 10 3 6 2" xfId="40877" xr:uid="{00000000-0005-0000-0000-0000B2460000}"/>
    <cellStyle name="Normal 11 10 3 7" xfId="4089" xr:uid="{00000000-0005-0000-0000-0000B3460000}"/>
    <cellStyle name="Normal 11 10 3 8" xfId="30057" xr:uid="{00000000-0005-0000-0000-0000B4460000}"/>
    <cellStyle name="Normal 11 10 3 9" xfId="56539" xr:uid="{00000000-0005-0000-0000-0000B5460000}"/>
    <cellStyle name="Normal 11 10 4" xfId="5171" xr:uid="{00000000-0005-0000-0000-0000B6460000}"/>
    <cellStyle name="Normal 11 10 4 2" xfId="11663" xr:uid="{00000000-0005-0000-0000-0000B7460000}"/>
    <cellStyle name="Normal 11 10 4 2 2" xfId="26811" xr:uid="{00000000-0005-0000-0000-0000B8460000}"/>
    <cellStyle name="Normal 11 10 4 2 2 2" xfId="52779" xr:uid="{00000000-0005-0000-0000-0000B9460000}"/>
    <cellStyle name="Normal 11 10 4 2 3" xfId="37631" xr:uid="{00000000-0005-0000-0000-0000BA460000}"/>
    <cellStyle name="Normal 11 10 4 3" xfId="20319" xr:uid="{00000000-0005-0000-0000-0000BB460000}"/>
    <cellStyle name="Normal 11 10 4 3 2" xfId="46287" xr:uid="{00000000-0005-0000-0000-0000BC460000}"/>
    <cellStyle name="Normal 11 10 4 4" xfId="15991" xr:uid="{00000000-0005-0000-0000-0000BD460000}"/>
    <cellStyle name="Normal 11 10 4 4 2" xfId="41959" xr:uid="{00000000-0005-0000-0000-0000BE460000}"/>
    <cellStyle name="Normal 11 10 4 5" xfId="31139" xr:uid="{00000000-0005-0000-0000-0000BF460000}"/>
    <cellStyle name="Normal 11 10 4 6" xfId="57621" xr:uid="{00000000-0005-0000-0000-0000C0460000}"/>
    <cellStyle name="Normal 11 10 5" xfId="9499" xr:uid="{00000000-0005-0000-0000-0000C1460000}"/>
    <cellStyle name="Normal 11 10 5 2" xfId="24647" xr:uid="{00000000-0005-0000-0000-0000C2460000}"/>
    <cellStyle name="Normal 11 10 5 2 2" xfId="50615" xr:uid="{00000000-0005-0000-0000-0000C3460000}"/>
    <cellStyle name="Normal 11 10 5 3" xfId="35467" xr:uid="{00000000-0005-0000-0000-0000C4460000}"/>
    <cellStyle name="Normal 11 10 6" xfId="7335" xr:uid="{00000000-0005-0000-0000-0000C5460000}"/>
    <cellStyle name="Normal 11 10 6 2" xfId="22483" xr:uid="{00000000-0005-0000-0000-0000C6460000}"/>
    <cellStyle name="Normal 11 10 6 2 2" xfId="48451" xr:uid="{00000000-0005-0000-0000-0000C7460000}"/>
    <cellStyle name="Normal 11 10 6 3" xfId="33303" xr:uid="{00000000-0005-0000-0000-0000C8460000}"/>
    <cellStyle name="Normal 11 10 7" xfId="18155" xr:uid="{00000000-0005-0000-0000-0000C9460000}"/>
    <cellStyle name="Normal 11 10 7 2" xfId="44123" xr:uid="{00000000-0005-0000-0000-0000CA460000}"/>
    <cellStyle name="Normal 11 10 8" xfId="13827" xr:uid="{00000000-0005-0000-0000-0000CB460000}"/>
    <cellStyle name="Normal 11 10 8 2" xfId="39795" xr:uid="{00000000-0005-0000-0000-0000CC460000}"/>
    <cellStyle name="Normal 11 10 9" xfId="3007" xr:uid="{00000000-0005-0000-0000-0000CD460000}"/>
    <cellStyle name="Normal 11 11" xfId="270" xr:uid="{00000000-0005-0000-0000-0000CE460000}"/>
    <cellStyle name="Normal 11 11 10" xfId="28976" xr:uid="{00000000-0005-0000-0000-0000CF460000}"/>
    <cellStyle name="Normal 11 11 11" xfId="54937" xr:uid="{00000000-0005-0000-0000-0000D0460000}"/>
    <cellStyle name="Normal 11 11 12" xfId="55458" xr:uid="{00000000-0005-0000-0000-0000D1460000}"/>
    <cellStyle name="Normal 11 11 13" xfId="1097" xr:uid="{00000000-0005-0000-0000-0000D2460000}"/>
    <cellStyle name="Normal 11 11 2" xfId="1385" xr:uid="{00000000-0005-0000-0000-0000D3460000}"/>
    <cellStyle name="Normal 11 11 2 10" xfId="55999" xr:uid="{00000000-0005-0000-0000-0000D4460000}"/>
    <cellStyle name="Normal 11 11 2 2" xfId="2467" xr:uid="{00000000-0005-0000-0000-0000D5460000}"/>
    <cellStyle name="Normal 11 11 2 2 2" xfId="6795" xr:uid="{00000000-0005-0000-0000-0000D6460000}"/>
    <cellStyle name="Normal 11 11 2 2 2 2" xfId="13287" xr:uid="{00000000-0005-0000-0000-0000D7460000}"/>
    <cellStyle name="Normal 11 11 2 2 2 2 2" xfId="28435" xr:uid="{00000000-0005-0000-0000-0000D8460000}"/>
    <cellStyle name="Normal 11 11 2 2 2 2 2 2" xfId="54403" xr:uid="{00000000-0005-0000-0000-0000D9460000}"/>
    <cellStyle name="Normal 11 11 2 2 2 2 3" xfId="39255" xr:uid="{00000000-0005-0000-0000-0000DA460000}"/>
    <cellStyle name="Normal 11 11 2 2 2 3" xfId="21943" xr:uid="{00000000-0005-0000-0000-0000DB460000}"/>
    <cellStyle name="Normal 11 11 2 2 2 3 2" xfId="47911" xr:uid="{00000000-0005-0000-0000-0000DC460000}"/>
    <cellStyle name="Normal 11 11 2 2 2 4" xfId="17615" xr:uid="{00000000-0005-0000-0000-0000DD460000}"/>
    <cellStyle name="Normal 11 11 2 2 2 4 2" xfId="43583" xr:uid="{00000000-0005-0000-0000-0000DE460000}"/>
    <cellStyle name="Normal 11 11 2 2 2 5" xfId="32763" xr:uid="{00000000-0005-0000-0000-0000DF460000}"/>
    <cellStyle name="Normal 11 11 2 2 2 6" xfId="59245" xr:uid="{00000000-0005-0000-0000-0000E0460000}"/>
    <cellStyle name="Normal 11 11 2 2 3" xfId="11123" xr:uid="{00000000-0005-0000-0000-0000E1460000}"/>
    <cellStyle name="Normal 11 11 2 2 3 2" xfId="26271" xr:uid="{00000000-0005-0000-0000-0000E2460000}"/>
    <cellStyle name="Normal 11 11 2 2 3 2 2" xfId="52239" xr:uid="{00000000-0005-0000-0000-0000E3460000}"/>
    <cellStyle name="Normal 11 11 2 2 3 3" xfId="37091" xr:uid="{00000000-0005-0000-0000-0000E4460000}"/>
    <cellStyle name="Normal 11 11 2 2 4" xfId="8959" xr:uid="{00000000-0005-0000-0000-0000E5460000}"/>
    <cellStyle name="Normal 11 11 2 2 4 2" xfId="24107" xr:uid="{00000000-0005-0000-0000-0000E6460000}"/>
    <cellStyle name="Normal 11 11 2 2 4 2 2" xfId="50075" xr:uid="{00000000-0005-0000-0000-0000E7460000}"/>
    <cellStyle name="Normal 11 11 2 2 4 3" xfId="34927" xr:uid="{00000000-0005-0000-0000-0000E8460000}"/>
    <cellStyle name="Normal 11 11 2 2 5" xfId="19779" xr:uid="{00000000-0005-0000-0000-0000E9460000}"/>
    <cellStyle name="Normal 11 11 2 2 5 2" xfId="45747" xr:uid="{00000000-0005-0000-0000-0000EA460000}"/>
    <cellStyle name="Normal 11 11 2 2 6" xfId="15451" xr:uid="{00000000-0005-0000-0000-0000EB460000}"/>
    <cellStyle name="Normal 11 11 2 2 6 2" xfId="41419" xr:uid="{00000000-0005-0000-0000-0000EC460000}"/>
    <cellStyle name="Normal 11 11 2 2 7" xfId="4631" xr:uid="{00000000-0005-0000-0000-0000ED460000}"/>
    <cellStyle name="Normal 11 11 2 2 8" xfId="30599" xr:uid="{00000000-0005-0000-0000-0000EE460000}"/>
    <cellStyle name="Normal 11 11 2 2 9" xfId="57081" xr:uid="{00000000-0005-0000-0000-0000EF460000}"/>
    <cellStyle name="Normal 11 11 2 3" xfId="5713" xr:uid="{00000000-0005-0000-0000-0000F0460000}"/>
    <cellStyle name="Normal 11 11 2 3 2" xfId="12205" xr:uid="{00000000-0005-0000-0000-0000F1460000}"/>
    <cellStyle name="Normal 11 11 2 3 2 2" xfId="27353" xr:uid="{00000000-0005-0000-0000-0000F2460000}"/>
    <cellStyle name="Normal 11 11 2 3 2 2 2" xfId="53321" xr:uid="{00000000-0005-0000-0000-0000F3460000}"/>
    <cellStyle name="Normal 11 11 2 3 2 3" xfId="38173" xr:uid="{00000000-0005-0000-0000-0000F4460000}"/>
    <cellStyle name="Normal 11 11 2 3 3" xfId="20861" xr:uid="{00000000-0005-0000-0000-0000F5460000}"/>
    <cellStyle name="Normal 11 11 2 3 3 2" xfId="46829" xr:uid="{00000000-0005-0000-0000-0000F6460000}"/>
    <cellStyle name="Normal 11 11 2 3 4" xfId="16533" xr:uid="{00000000-0005-0000-0000-0000F7460000}"/>
    <cellStyle name="Normal 11 11 2 3 4 2" xfId="42501" xr:uid="{00000000-0005-0000-0000-0000F8460000}"/>
    <cellStyle name="Normal 11 11 2 3 5" xfId="31681" xr:uid="{00000000-0005-0000-0000-0000F9460000}"/>
    <cellStyle name="Normal 11 11 2 3 6" xfId="58163" xr:uid="{00000000-0005-0000-0000-0000FA460000}"/>
    <cellStyle name="Normal 11 11 2 4" xfId="10041" xr:uid="{00000000-0005-0000-0000-0000FB460000}"/>
    <cellStyle name="Normal 11 11 2 4 2" xfId="25189" xr:uid="{00000000-0005-0000-0000-0000FC460000}"/>
    <cellStyle name="Normal 11 11 2 4 2 2" xfId="51157" xr:uid="{00000000-0005-0000-0000-0000FD460000}"/>
    <cellStyle name="Normal 11 11 2 4 3" xfId="36009" xr:uid="{00000000-0005-0000-0000-0000FE460000}"/>
    <cellStyle name="Normal 11 11 2 5" xfId="7877" xr:uid="{00000000-0005-0000-0000-0000FF460000}"/>
    <cellStyle name="Normal 11 11 2 5 2" xfId="23025" xr:uid="{00000000-0005-0000-0000-000000470000}"/>
    <cellStyle name="Normal 11 11 2 5 2 2" xfId="48993" xr:uid="{00000000-0005-0000-0000-000001470000}"/>
    <cellStyle name="Normal 11 11 2 5 3" xfId="33845" xr:uid="{00000000-0005-0000-0000-000002470000}"/>
    <cellStyle name="Normal 11 11 2 6" xfId="18697" xr:uid="{00000000-0005-0000-0000-000003470000}"/>
    <cellStyle name="Normal 11 11 2 6 2" xfId="44665" xr:uid="{00000000-0005-0000-0000-000004470000}"/>
    <cellStyle name="Normal 11 11 2 7" xfId="14369" xr:uid="{00000000-0005-0000-0000-000005470000}"/>
    <cellStyle name="Normal 11 11 2 7 2" xfId="40337" xr:uid="{00000000-0005-0000-0000-000006470000}"/>
    <cellStyle name="Normal 11 11 2 8" xfId="3549" xr:uid="{00000000-0005-0000-0000-000007470000}"/>
    <cellStyle name="Normal 11 11 2 9" xfId="29517" xr:uid="{00000000-0005-0000-0000-000008470000}"/>
    <cellStyle name="Normal 11 11 3" xfId="1926" xr:uid="{00000000-0005-0000-0000-000009470000}"/>
    <cellStyle name="Normal 11 11 3 2" xfId="6254" xr:uid="{00000000-0005-0000-0000-00000A470000}"/>
    <cellStyle name="Normal 11 11 3 2 2" xfId="12746" xr:uid="{00000000-0005-0000-0000-00000B470000}"/>
    <cellStyle name="Normal 11 11 3 2 2 2" xfId="27894" xr:uid="{00000000-0005-0000-0000-00000C470000}"/>
    <cellStyle name="Normal 11 11 3 2 2 2 2" xfId="53862" xr:uid="{00000000-0005-0000-0000-00000D470000}"/>
    <cellStyle name="Normal 11 11 3 2 2 3" xfId="38714" xr:uid="{00000000-0005-0000-0000-00000E470000}"/>
    <cellStyle name="Normal 11 11 3 2 3" xfId="21402" xr:uid="{00000000-0005-0000-0000-00000F470000}"/>
    <cellStyle name="Normal 11 11 3 2 3 2" xfId="47370" xr:uid="{00000000-0005-0000-0000-000010470000}"/>
    <cellStyle name="Normal 11 11 3 2 4" xfId="17074" xr:uid="{00000000-0005-0000-0000-000011470000}"/>
    <cellStyle name="Normal 11 11 3 2 4 2" xfId="43042" xr:uid="{00000000-0005-0000-0000-000012470000}"/>
    <cellStyle name="Normal 11 11 3 2 5" xfId="32222" xr:uid="{00000000-0005-0000-0000-000013470000}"/>
    <cellStyle name="Normal 11 11 3 2 6" xfId="58704" xr:uid="{00000000-0005-0000-0000-000014470000}"/>
    <cellStyle name="Normal 11 11 3 3" xfId="10582" xr:uid="{00000000-0005-0000-0000-000015470000}"/>
    <cellStyle name="Normal 11 11 3 3 2" xfId="25730" xr:uid="{00000000-0005-0000-0000-000016470000}"/>
    <cellStyle name="Normal 11 11 3 3 2 2" xfId="51698" xr:uid="{00000000-0005-0000-0000-000017470000}"/>
    <cellStyle name="Normal 11 11 3 3 3" xfId="36550" xr:uid="{00000000-0005-0000-0000-000018470000}"/>
    <cellStyle name="Normal 11 11 3 4" xfId="8418" xr:uid="{00000000-0005-0000-0000-000019470000}"/>
    <cellStyle name="Normal 11 11 3 4 2" xfId="23566" xr:uid="{00000000-0005-0000-0000-00001A470000}"/>
    <cellStyle name="Normal 11 11 3 4 2 2" xfId="49534" xr:uid="{00000000-0005-0000-0000-00001B470000}"/>
    <cellStyle name="Normal 11 11 3 4 3" xfId="34386" xr:uid="{00000000-0005-0000-0000-00001C470000}"/>
    <cellStyle name="Normal 11 11 3 5" xfId="19238" xr:uid="{00000000-0005-0000-0000-00001D470000}"/>
    <cellStyle name="Normal 11 11 3 5 2" xfId="45206" xr:uid="{00000000-0005-0000-0000-00001E470000}"/>
    <cellStyle name="Normal 11 11 3 6" xfId="14910" xr:uid="{00000000-0005-0000-0000-00001F470000}"/>
    <cellStyle name="Normal 11 11 3 6 2" xfId="40878" xr:uid="{00000000-0005-0000-0000-000020470000}"/>
    <cellStyle name="Normal 11 11 3 7" xfId="4090" xr:uid="{00000000-0005-0000-0000-000021470000}"/>
    <cellStyle name="Normal 11 11 3 8" xfId="30058" xr:uid="{00000000-0005-0000-0000-000022470000}"/>
    <cellStyle name="Normal 11 11 3 9" xfId="56540" xr:uid="{00000000-0005-0000-0000-000023470000}"/>
    <cellStyle name="Normal 11 11 4" xfId="5172" xr:uid="{00000000-0005-0000-0000-000024470000}"/>
    <cellStyle name="Normal 11 11 4 2" xfId="11664" xr:uid="{00000000-0005-0000-0000-000025470000}"/>
    <cellStyle name="Normal 11 11 4 2 2" xfId="26812" xr:uid="{00000000-0005-0000-0000-000026470000}"/>
    <cellStyle name="Normal 11 11 4 2 2 2" xfId="52780" xr:uid="{00000000-0005-0000-0000-000027470000}"/>
    <cellStyle name="Normal 11 11 4 2 3" xfId="37632" xr:uid="{00000000-0005-0000-0000-000028470000}"/>
    <cellStyle name="Normal 11 11 4 3" xfId="20320" xr:uid="{00000000-0005-0000-0000-000029470000}"/>
    <cellStyle name="Normal 11 11 4 3 2" xfId="46288" xr:uid="{00000000-0005-0000-0000-00002A470000}"/>
    <cellStyle name="Normal 11 11 4 4" xfId="15992" xr:uid="{00000000-0005-0000-0000-00002B470000}"/>
    <cellStyle name="Normal 11 11 4 4 2" xfId="41960" xr:uid="{00000000-0005-0000-0000-00002C470000}"/>
    <cellStyle name="Normal 11 11 4 5" xfId="31140" xr:uid="{00000000-0005-0000-0000-00002D470000}"/>
    <cellStyle name="Normal 11 11 4 6" xfId="57622" xr:uid="{00000000-0005-0000-0000-00002E470000}"/>
    <cellStyle name="Normal 11 11 5" xfId="9500" xr:uid="{00000000-0005-0000-0000-00002F470000}"/>
    <cellStyle name="Normal 11 11 5 2" xfId="24648" xr:uid="{00000000-0005-0000-0000-000030470000}"/>
    <cellStyle name="Normal 11 11 5 2 2" xfId="50616" xr:uid="{00000000-0005-0000-0000-000031470000}"/>
    <cellStyle name="Normal 11 11 5 3" xfId="35468" xr:uid="{00000000-0005-0000-0000-000032470000}"/>
    <cellStyle name="Normal 11 11 6" xfId="7336" xr:uid="{00000000-0005-0000-0000-000033470000}"/>
    <cellStyle name="Normal 11 11 6 2" xfId="22484" xr:uid="{00000000-0005-0000-0000-000034470000}"/>
    <cellStyle name="Normal 11 11 6 2 2" xfId="48452" xr:uid="{00000000-0005-0000-0000-000035470000}"/>
    <cellStyle name="Normal 11 11 6 3" xfId="33304" xr:uid="{00000000-0005-0000-0000-000036470000}"/>
    <cellStyle name="Normal 11 11 7" xfId="18156" xr:uid="{00000000-0005-0000-0000-000037470000}"/>
    <cellStyle name="Normal 11 11 7 2" xfId="44124" xr:uid="{00000000-0005-0000-0000-000038470000}"/>
    <cellStyle name="Normal 11 11 8" xfId="13828" xr:uid="{00000000-0005-0000-0000-000039470000}"/>
    <cellStyle name="Normal 11 11 8 2" xfId="39796" xr:uid="{00000000-0005-0000-0000-00003A470000}"/>
    <cellStyle name="Normal 11 11 9" xfId="3008" xr:uid="{00000000-0005-0000-0000-00003B470000}"/>
    <cellStyle name="Normal 11 12" xfId="271" xr:uid="{00000000-0005-0000-0000-00003C470000}"/>
    <cellStyle name="Normal 11 12 10" xfId="28977" xr:uid="{00000000-0005-0000-0000-00003D470000}"/>
    <cellStyle name="Normal 11 12 11" xfId="54938" xr:uid="{00000000-0005-0000-0000-00003E470000}"/>
    <cellStyle name="Normal 11 12 12" xfId="55459" xr:uid="{00000000-0005-0000-0000-00003F470000}"/>
    <cellStyle name="Normal 11 12 13" xfId="1137" xr:uid="{00000000-0005-0000-0000-000040470000}"/>
    <cellStyle name="Normal 11 12 2" xfId="1386" xr:uid="{00000000-0005-0000-0000-000041470000}"/>
    <cellStyle name="Normal 11 12 2 10" xfId="56000" xr:uid="{00000000-0005-0000-0000-000042470000}"/>
    <cellStyle name="Normal 11 12 2 2" xfId="2468" xr:uid="{00000000-0005-0000-0000-000043470000}"/>
    <cellStyle name="Normal 11 12 2 2 2" xfId="6796" xr:uid="{00000000-0005-0000-0000-000044470000}"/>
    <cellStyle name="Normal 11 12 2 2 2 2" xfId="13288" xr:uid="{00000000-0005-0000-0000-000045470000}"/>
    <cellStyle name="Normal 11 12 2 2 2 2 2" xfId="28436" xr:uid="{00000000-0005-0000-0000-000046470000}"/>
    <cellStyle name="Normal 11 12 2 2 2 2 2 2" xfId="54404" xr:uid="{00000000-0005-0000-0000-000047470000}"/>
    <cellStyle name="Normal 11 12 2 2 2 2 3" xfId="39256" xr:uid="{00000000-0005-0000-0000-000048470000}"/>
    <cellStyle name="Normal 11 12 2 2 2 3" xfId="21944" xr:uid="{00000000-0005-0000-0000-000049470000}"/>
    <cellStyle name="Normal 11 12 2 2 2 3 2" xfId="47912" xr:uid="{00000000-0005-0000-0000-00004A470000}"/>
    <cellStyle name="Normal 11 12 2 2 2 4" xfId="17616" xr:uid="{00000000-0005-0000-0000-00004B470000}"/>
    <cellStyle name="Normal 11 12 2 2 2 4 2" xfId="43584" xr:uid="{00000000-0005-0000-0000-00004C470000}"/>
    <cellStyle name="Normal 11 12 2 2 2 5" xfId="32764" xr:uid="{00000000-0005-0000-0000-00004D470000}"/>
    <cellStyle name="Normal 11 12 2 2 2 6" xfId="59246" xr:uid="{00000000-0005-0000-0000-00004E470000}"/>
    <cellStyle name="Normal 11 12 2 2 3" xfId="11124" xr:uid="{00000000-0005-0000-0000-00004F470000}"/>
    <cellStyle name="Normal 11 12 2 2 3 2" xfId="26272" xr:uid="{00000000-0005-0000-0000-000050470000}"/>
    <cellStyle name="Normal 11 12 2 2 3 2 2" xfId="52240" xr:uid="{00000000-0005-0000-0000-000051470000}"/>
    <cellStyle name="Normal 11 12 2 2 3 3" xfId="37092" xr:uid="{00000000-0005-0000-0000-000052470000}"/>
    <cellStyle name="Normal 11 12 2 2 4" xfId="8960" xr:uid="{00000000-0005-0000-0000-000053470000}"/>
    <cellStyle name="Normal 11 12 2 2 4 2" xfId="24108" xr:uid="{00000000-0005-0000-0000-000054470000}"/>
    <cellStyle name="Normal 11 12 2 2 4 2 2" xfId="50076" xr:uid="{00000000-0005-0000-0000-000055470000}"/>
    <cellStyle name="Normal 11 12 2 2 4 3" xfId="34928" xr:uid="{00000000-0005-0000-0000-000056470000}"/>
    <cellStyle name="Normal 11 12 2 2 5" xfId="19780" xr:uid="{00000000-0005-0000-0000-000057470000}"/>
    <cellStyle name="Normal 11 12 2 2 5 2" xfId="45748" xr:uid="{00000000-0005-0000-0000-000058470000}"/>
    <cellStyle name="Normal 11 12 2 2 6" xfId="15452" xr:uid="{00000000-0005-0000-0000-000059470000}"/>
    <cellStyle name="Normal 11 12 2 2 6 2" xfId="41420" xr:uid="{00000000-0005-0000-0000-00005A470000}"/>
    <cellStyle name="Normal 11 12 2 2 7" xfId="4632" xr:uid="{00000000-0005-0000-0000-00005B470000}"/>
    <cellStyle name="Normal 11 12 2 2 8" xfId="30600" xr:uid="{00000000-0005-0000-0000-00005C470000}"/>
    <cellStyle name="Normal 11 12 2 2 9" xfId="57082" xr:uid="{00000000-0005-0000-0000-00005D470000}"/>
    <cellStyle name="Normal 11 12 2 3" xfId="5714" xr:uid="{00000000-0005-0000-0000-00005E470000}"/>
    <cellStyle name="Normal 11 12 2 3 2" xfId="12206" xr:uid="{00000000-0005-0000-0000-00005F470000}"/>
    <cellStyle name="Normal 11 12 2 3 2 2" xfId="27354" xr:uid="{00000000-0005-0000-0000-000060470000}"/>
    <cellStyle name="Normal 11 12 2 3 2 2 2" xfId="53322" xr:uid="{00000000-0005-0000-0000-000061470000}"/>
    <cellStyle name="Normal 11 12 2 3 2 3" xfId="38174" xr:uid="{00000000-0005-0000-0000-000062470000}"/>
    <cellStyle name="Normal 11 12 2 3 3" xfId="20862" xr:uid="{00000000-0005-0000-0000-000063470000}"/>
    <cellStyle name="Normal 11 12 2 3 3 2" xfId="46830" xr:uid="{00000000-0005-0000-0000-000064470000}"/>
    <cellStyle name="Normal 11 12 2 3 4" xfId="16534" xr:uid="{00000000-0005-0000-0000-000065470000}"/>
    <cellStyle name="Normal 11 12 2 3 4 2" xfId="42502" xr:uid="{00000000-0005-0000-0000-000066470000}"/>
    <cellStyle name="Normal 11 12 2 3 5" xfId="31682" xr:uid="{00000000-0005-0000-0000-000067470000}"/>
    <cellStyle name="Normal 11 12 2 3 6" xfId="58164" xr:uid="{00000000-0005-0000-0000-000068470000}"/>
    <cellStyle name="Normal 11 12 2 4" xfId="10042" xr:uid="{00000000-0005-0000-0000-000069470000}"/>
    <cellStyle name="Normal 11 12 2 4 2" xfId="25190" xr:uid="{00000000-0005-0000-0000-00006A470000}"/>
    <cellStyle name="Normal 11 12 2 4 2 2" xfId="51158" xr:uid="{00000000-0005-0000-0000-00006B470000}"/>
    <cellStyle name="Normal 11 12 2 4 3" xfId="36010" xr:uid="{00000000-0005-0000-0000-00006C470000}"/>
    <cellStyle name="Normal 11 12 2 5" xfId="7878" xr:uid="{00000000-0005-0000-0000-00006D470000}"/>
    <cellStyle name="Normal 11 12 2 5 2" xfId="23026" xr:uid="{00000000-0005-0000-0000-00006E470000}"/>
    <cellStyle name="Normal 11 12 2 5 2 2" xfId="48994" xr:uid="{00000000-0005-0000-0000-00006F470000}"/>
    <cellStyle name="Normal 11 12 2 5 3" xfId="33846" xr:uid="{00000000-0005-0000-0000-000070470000}"/>
    <cellStyle name="Normal 11 12 2 6" xfId="18698" xr:uid="{00000000-0005-0000-0000-000071470000}"/>
    <cellStyle name="Normal 11 12 2 6 2" xfId="44666" xr:uid="{00000000-0005-0000-0000-000072470000}"/>
    <cellStyle name="Normal 11 12 2 7" xfId="14370" xr:uid="{00000000-0005-0000-0000-000073470000}"/>
    <cellStyle name="Normal 11 12 2 7 2" xfId="40338" xr:uid="{00000000-0005-0000-0000-000074470000}"/>
    <cellStyle name="Normal 11 12 2 8" xfId="3550" xr:uid="{00000000-0005-0000-0000-000075470000}"/>
    <cellStyle name="Normal 11 12 2 9" xfId="29518" xr:uid="{00000000-0005-0000-0000-000076470000}"/>
    <cellStyle name="Normal 11 12 3" xfId="1927" xr:uid="{00000000-0005-0000-0000-000077470000}"/>
    <cellStyle name="Normal 11 12 3 2" xfId="6255" xr:uid="{00000000-0005-0000-0000-000078470000}"/>
    <cellStyle name="Normal 11 12 3 2 2" xfId="12747" xr:uid="{00000000-0005-0000-0000-000079470000}"/>
    <cellStyle name="Normal 11 12 3 2 2 2" xfId="27895" xr:uid="{00000000-0005-0000-0000-00007A470000}"/>
    <cellStyle name="Normal 11 12 3 2 2 2 2" xfId="53863" xr:uid="{00000000-0005-0000-0000-00007B470000}"/>
    <cellStyle name="Normal 11 12 3 2 2 3" xfId="38715" xr:uid="{00000000-0005-0000-0000-00007C470000}"/>
    <cellStyle name="Normal 11 12 3 2 3" xfId="21403" xr:uid="{00000000-0005-0000-0000-00007D470000}"/>
    <cellStyle name="Normal 11 12 3 2 3 2" xfId="47371" xr:uid="{00000000-0005-0000-0000-00007E470000}"/>
    <cellStyle name="Normal 11 12 3 2 4" xfId="17075" xr:uid="{00000000-0005-0000-0000-00007F470000}"/>
    <cellStyle name="Normal 11 12 3 2 4 2" xfId="43043" xr:uid="{00000000-0005-0000-0000-000080470000}"/>
    <cellStyle name="Normal 11 12 3 2 5" xfId="32223" xr:uid="{00000000-0005-0000-0000-000081470000}"/>
    <cellStyle name="Normal 11 12 3 2 6" xfId="58705" xr:uid="{00000000-0005-0000-0000-000082470000}"/>
    <cellStyle name="Normal 11 12 3 3" xfId="10583" xr:uid="{00000000-0005-0000-0000-000083470000}"/>
    <cellStyle name="Normal 11 12 3 3 2" xfId="25731" xr:uid="{00000000-0005-0000-0000-000084470000}"/>
    <cellStyle name="Normal 11 12 3 3 2 2" xfId="51699" xr:uid="{00000000-0005-0000-0000-000085470000}"/>
    <cellStyle name="Normal 11 12 3 3 3" xfId="36551" xr:uid="{00000000-0005-0000-0000-000086470000}"/>
    <cellStyle name="Normal 11 12 3 4" xfId="8419" xr:uid="{00000000-0005-0000-0000-000087470000}"/>
    <cellStyle name="Normal 11 12 3 4 2" xfId="23567" xr:uid="{00000000-0005-0000-0000-000088470000}"/>
    <cellStyle name="Normal 11 12 3 4 2 2" xfId="49535" xr:uid="{00000000-0005-0000-0000-000089470000}"/>
    <cellStyle name="Normal 11 12 3 4 3" xfId="34387" xr:uid="{00000000-0005-0000-0000-00008A470000}"/>
    <cellStyle name="Normal 11 12 3 5" xfId="19239" xr:uid="{00000000-0005-0000-0000-00008B470000}"/>
    <cellStyle name="Normal 11 12 3 5 2" xfId="45207" xr:uid="{00000000-0005-0000-0000-00008C470000}"/>
    <cellStyle name="Normal 11 12 3 6" xfId="14911" xr:uid="{00000000-0005-0000-0000-00008D470000}"/>
    <cellStyle name="Normal 11 12 3 6 2" xfId="40879" xr:uid="{00000000-0005-0000-0000-00008E470000}"/>
    <cellStyle name="Normal 11 12 3 7" xfId="4091" xr:uid="{00000000-0005-0000-0000-00008F470000}"/>
    <cellStyle name="Normal 11 12 3 8" xfId="30059" xr:uid="{00000000-0005-0000-0000-000090470000}"/>
    <cellStyle name="Normal 11 12 3 9" xfId="56541" xr:uid="{00000000-0005-0000-0000-000091470000}"/>
    <cellStyle name="Normal 11 12 4" xfId="5173" xr:uid="{00000000-0005-0000-0000-000092470000}"/>
    <cellStyle name="Normal 11 12 4 2" xfId="11665" xr:uid="{00000000-0005-0000-0000-000093470000}"/>
    <cellStyle name="Normal 11 12 4 2 2" xfId="26813" xr:uid="{00000000-0005-0000-0000-000094470000}"/>
    <cellStyle name="Normal 11 12 4 2 2 2" xfId="52781" xr:uid="{00000000-0005-0000-0000-000095470000}"/>
    <cellStyle name="Normal 11 12 4 2 3" xfId="37633" xr:uid="{00000000-0005-0000-0000-000096470000}"/>
    <cellStyle name="Normal 11 12 4 3" xfId="20321" xr:uid="{00000000-0005-0000-0000-000097470000}"/>
    <cellStyle name="Normal 11 12 4 3 2" xfId="46289" xr:uid="{00000000-0005-0000-0000-000098470000}"/>
    <cellStyle name="Normal 11 12 4 4" xfId="15993" xr:uid="{00000000-0005-0000-0000-000099470000}"/>
    <cellStyle name="Normal 11 12 4 4 2" xfId="41961" xr:uid="{00000000-0005-0000-0000-00009A470000}"/>
    <cellStyle name="Normal 11 12 4 5" xfId="31141" xr:uid="{00000000-0005-0000-0000-00009B470000}"/>
    <cellStyle name="Normal 11 12 4 6" xfId="57623" xr:uid="{00000000-0005-0000-0000-00009C470000}"/>
    <cellStyle name="Normal 11 12 5" xfId="9501" xr:uid="{00000000-0005-0000-0000-00009D470000}"/>
    <cellStyle name="Normal 11 12 5 2" xfId="24649" xr:uid="{00000000-0005-0000-0000-00009E470000}"/>
    <cellStyle name="Normal 11 12 5 2 2" xfId="50617" xr:uid="{00000000-0005-0000-0000-00009F470000}"/>
    <cellStyle name="Normal 11 12 5 3" xfId="35469" xr:uid="{00000000-0005-0000-0000-0000A0470000}"/>
    <cellStyle name="Normal 11 12 6" xfId="7337" xr:uid="{00000000-0005-0000-0000-0000A1470000}"/>
    <cellStyle name="Normal 11 12 6 2" xfId="22485" xr:uid="{00000000-0005-0000-0000-0000A2470000}"/>
    <cellStyle name="Normal 11 12 6 2 2" xfId="48453" xr:uid="{00000000-0005-0000-0000-0000A3470000}"/>
    <cellStyle name="Normal 11 12 6 3" xfId="33305" xr:uid="{00000000-0005-0000-0000-0000A4470000}"/>
    <cellStyle name="Normal 11 12 7" xfId="18157" xr:uid="{00000000-0005-0000-0000-0000A5470000}"/>
    <cellStyle name="Normal 11 12 7 2" xfId="44125" xr:uid="{00000000-0005-0000-0000-0000A6470000}"/>
    <cellStyle name="Normal 11 12 8" xfId="13829" xr:uid="{00000000-0005-0000-0000-0000A7470000}"/>
    <cellStyle name="Normal 11 12 8 2" xfId="39797" xr:uid="{00000000-0005-0000-0000-0000A8470000}"/>
    <cellStyle name="Normal 11 12 9" xfId="3009" xr:uid="{00000000-0005-0000-0000-0000A9470000}"/>
    <cellStyle name="Normal 11 13" xfId="272" xr:uid="{00000000-0005-0000-0000-0000AA470000}"/>
    <cellStyle name="Normal 11 13 10" xfId="28978" xr:uid="{00000000-0005-0000-0000-0000AB470000}"/>
    <cellStyle name="Normal 11 13 11" xfId="54939" xr:uid="{00000000-0005-0000-0000-0000AC470000}"/>
    <cellStyle name="Normal 11 13 12" xfId="55460" xr:uid="{00000000-0005-0000-0000-0000AD470000}"/>
    <cellStyle name="Normal 11 13 13" xfId="1177" xr:uid="{00000000-0005-0000-0000-0000AE470000}"/>
    <cellStyle name="Normal 11 13 2" xfId="1387" xr:uid="{00000000-0005-0000-0000-0000AF470000}"/>
    <cellStyle name="Normal 11 13 2 10" xfId="56001" xr:uid="{00000000-0005-0000-0000-0000B0470000}"/>
    <cellStyle name="Normal 11 13 2 2" xfId="2469" xr:uid="{00000000-0005-0000-0000-0000B1470000}"/>
    <cellStyle name="Normal 11 13 2 2 2" xfId="6797" xr:uid="{00000000-0005-0000-0000-0000B2470000}"/>
    <cellStyle name="Normal 11 13 2 2 2 2" xfId="13289" xr:uid="{00000000-0005-0000-0000-0000B3470000}"/>
    <cellStyle name="Normal 11 13 2 2 2 2 2" xfId="28437" xr:uid="{00000000-0005-0000-0000-0000B4470000}"/>
    <cellStyle name="Normal 11 13 2 2 2 2 2 2" xfId="54405" xr:uid="{00000000-0005-0000-0000-0000B5470000}"/>
    <cellStyle name="Normal 11 13 2 2 2 2 3" xfId="39257" xr:uid="{00000000-0005-0000-0000-0000B6470000}"/>
    <cellStyle name="Normal 11 13 2 2 2 3" xfId="21945" xr:uid="{00000000-0005-0000-0000-0000B7470000}"/>
    <cellStyle name="Normal 11 13 2 2 2 3 2" xfId="47913" xr:uid="{00000000-0005-0000-0000-0000B8470000}"/>
    <cellStyle name="Normal 11 13 2 2 2 4" xfId="17617" xr:uid="{00000000-0005-0000-0000-0000B9470000}"/>
    <cellStyle name="Normal 11 13 2 2 2 4 2" xfId="43585" xr:uid="{00000000-0005-0000-0000-0000BA470000}"/>
    <cellStyle name="Normal 11 13 2 2 2 5" xfId="32765" xr:uid="{00000000-0005-0000-0000-0000BB470000}"/>
    <cellStyle name="Normal 11 13 2 2 2 6" xfId="59247" xr:uid="{00000000-0005-0000-0000-0000BC470000}"/>
    <cellStyle name="Normal 11 13 2 2 3" xfId="11125" xr:uid="{00000000-0005-0000-0000-0000BD470000}"/>
    <cellStyle name="Normal 11 13 2 2 3 2" xfId="26273" xr:uid="{00000000-0005-0000-0000-0000BE470000}"/>
    <cellStyle name="Normal 11 13 2 2 3 2 2" xfId="52241" xr:uid="{00000000-0005-0000-0000-0000BF470000}"/>
    <cellStyle name="Normal 11 13 2 2 3 3" xfId="37093" xr:uid="{00000000-0005-0000-0000-0000C0470000}"/>
    <cellStyle name="Normal 11 13 2 2 4" xfId="8961" xr:uid="{00000000-0005-0000-0000-0000C1470000}"/>
    <cellStyle name="Normal 11 13 2 2 4 2" xfId="24109" xr:uid="{00000000-0005-0000-0000-0000C2470000}"/>
    <cellStyle name="Normal 11 13 2 2 4 2 2" xfId="50077" xr:uid="{00000000-0005-0000-0000-0000C3470000}"/>
    <cellStyle name="Normal 11 13 2 2 4 3" xfId="34929" xr:uid="{00000000-0005-0000-0000-0000C4470000}"/>
    <cellStyle name="Normal 11 13 2 2 5" xfId="19781" xr:uid="{00000000-0005-0000-0000-0000C5470000}"/>
    <cellStyle name="Normal 11 13 2 2 5 2" xfId="45749" xr:uid="{00000000-0005-0000-0000-0000C6470000}"/>
    <cellStyle name="Normal 11 13 2 2 6" xfId="15453" xr:uid="{00000000-0005-0000-0000-0000C7470000}"/>
    <cellStyle name="Normal 11 13 2 2 6 2" xfId="41421" xr:uid="{00000000-0005-0000-0000-0000C8470000}"/>
    <cellStyle name="Normal 11 13 2 2 7" xfId="4633" xr:uid="{00000000-0005-0000-0000-0000C9470000}"/>
    <cellStyle name="Normal 11 13 2 2 8" xfId="30601" xr:uid="{00000000-0005-0000-0000-0000CA470000}"/>
    <cellStyle name="Normal 11 13 2 2 9" xfId="57083" xr:uid="{00000000-0005-0000-0000-0000CB470000}"/>
    <cellStyle name="Normal 11 13 2 3" xfId="5715" xr:uid="{00000000-0005-0000-0000-0000CC470000}"/>
    <cellStyle name="Normal 11 13 2 3 2" xfId="12207" xr:uid="{00000000-0005-0000-0000-0000CD470000}"/>
    <cellStyle name="Normal 11 13 2 3 2 2" xfId="27355" xr:uid="{00000000-0005-0000-0000-0000CE470000}"/>
    <cellStyle name="Normal 11 13 2 3 2 2 2" xfId="53323" xr:uid="{00000000-0005-0000-0000-0000CF470000}"/>
    <cellStyle name="Normal 11 13 2 3 2 3" xfId="38175" xr:uid="{00000000-0005-0000-0000-0000D0470000}"/>
    <cellStyle name="Normal 11 13 2 3 3" xfId="20863" xr:uid="{00000000-0005-0000-0000-0000D1470000}"/>
    <cellStyle name="Normal 11 13 2 3 3 2" xfId="46831" xr:uid="{00000000-0005-0000-0000-0000D2470000}"/>
    <cellStyle name="Normal 11 13 2 3 4" xfId="16535" xr:uid="{00000000-0005-0000-0000-0000D3470000}"/>
    <cellStyle name="Normal 11 13 2 3 4 2" xfId="42503" xr:uid="{00000000-0005-0000-0000-0000D4470000}"/>
    <cellStyle name="Normal 11 13 2 3 5" xfId="31683" xr:uid="{00000000-0005-0000-0000-0000D5470000}"/>
    <cellStyle name="Normal 11 13 2 3 6" xfId="58165" xr:uid="{00000000-0005-0000-0000-0000D6470000}"/>
    <cellStyle name="Normal 11 13 2 4" xfId="10043" xr:uid="{00000000-0005-0000-0000-0000D7470000}"/>
    <cellStyle name="Normal 11 13 2 4 2" xfId="25191" xr:uid="{00000000-0005-0000-0000-0000D8470000}"/>
    <cellStyle name="Normal 11 13 2 4 2 2" xfId="51159" xr:uid="{00000000-0005-0000-0000-0000D9470000}"/>
    <cellStyle name="Normal 11 13 2 4 3" xfId="36011" xr:uid="{00000000-0005-0000-0000-0000DA470000}"/>
    <cellStyle name="Normal 11 13 2 5" xfId="7879" xr:uid="{00000000-0005-0000-0000-0000DB470000}"/>
    <cellStyle name="Normal 11 13 2 5 2" xfId="23027" xr:uid="{00000000-0005-0000-0000-0000DC470000}"/>
    <cellStyle name="Normal 11 13 2 5 2 2" xfId="48995" xr:uid="{00000000-0005-0000-0000-0000DD470000}"/>
    <cellStyle name="Normal 11 13 2 5 3" xfId="33847" xr:uid="{00000000-0005-0000-0000-0000DE470000}"/>
    <cellStyle name="Normal 11 13 2 6" xfId="18699" xr:uid="{00000000-0005-0000-0000-0000DF470000}"/>
    <cellStyle name="Normal 11 13 2 6 2" xfId="44667" xr:uid="{00000000-0005-0000-0000-0000E0470000}"/>
    <cellStyle name="Normal 11 13 2 7" xfId="14371" xr:uid="{00000000-0005-0000-0000-0000E1470000}"/>
    <cellStyle name="Normal 11 13 2 7 2" xfId="40339" xr:uid="{00000000-0005-0000-0000-0000E2470000}"/>
    <cellStyle name="Normal 11 13 2 8" xfId="3551" xr:uid="{00000000-0005-0000-0000-0000E3470000}"/>
    <cellStyle name="Normal 11 13 2 9" xfId="29519" xr:uid="{00000000-0005-0000-0000-0000E4470000}"/>
    <cellStyle name="Normal 11 13 3" xfId="1928" xr:uid="{00000000-0005-0000-0000-0000E5470000}"/>
    <cellStyle name="Normal 11 13 3 2" xfId="6256" xr:uid="{00000000-0005-0000-0000-0000E6470000}"/>
    <cellStyle name="Normal 11 13 3 2 2" xfId="12748" xr:uid="{00000000-0005-0000-0000-0000E7470000}"/>
    <cellStyle name="Normal 11 13 3 2 2 2" xfId="27896" xr:uid="{00000000-0005-0000-0000-0000E8470000}"/>
    <cellStyle name="Normal 11 13 3 2 2 2 2" xfId="53864" xr:uid="{00000000-0005-0000-0000-0000E9470000}"/>
    <cellStyle name="Normal 11 13 3 2 2 3" xfId="38716" xr:uid="{00000000-0005-0000-0000-0000EA470000}"/>
    <cellStyle name="Normal 11 13 3 2 3" xfId="21404" xr:uid="{00000000-0005-0000-0000-0000EB470000}"/>
    <cellStyle name="Normal 11 13 3 2 3 2" xfId="47372" xr:uid="{00000000-0005-0000-0000-0000EC470000}"/>
    <cellStyle name="Normal 11 13 3 2 4" xfId="17076" xr:uid="{00000000-0005-0000-0000-0000ED470000}"/>
    <cellStyle name="Normal 11 13 3 2 4 2" xfId="43044" xr:uid="{00000000-0005-0000-0000-0000EE470000}"/>
    <cellStyle name="Normal 11 13 3 2 5" xfId="32224" xr:uid="{00000000-0005-0000-0000-0000EF470000}"/>
    <cellStyle name="Normal 11 13 3 2 6" xfId="58706" xr:uid="{00000000-0005-0000-0000-0000F0470000}"/>
    <cellStyle name="Normal 11 13 3 3" xfId="10584" xr:uid="{00000000-0005-0000-0000-0000F1470000}"/>
    <cellStyle name="Normal 11 13 3 3 2" xfId="25732" xr:uid="{00000000-0005-0000-0000-0000F2470000}"/>
    <cellStyle name="Normal 11 13 3 3 2 2" xfId="51700" xr:uid="{00000000-0005-0000-0000-0000F3470000}"/>
    <cellStyle name="Normal 11 13 3 3 3" xfId="36552" xr:uid="{00000000-0005-0000-0000-0000F4470000}"/>
    <cellStyle name="Normal 11 13 3 4" xfId="8420" xr:uid="{00000000-0005-0000-0000-0000F5470000}"/>
    <cellStyle name="Normal 11 13 3 4 2" xfId="23568" xr:uid="{00000000-0005-0000-0000-0000F6470000}"/>
    <cellStyle name="Normal 11 13 3 4 2 2" xfId="49536" xr:uid="{00000000-0005-0000-0000-0000F7470000}"/>
    <cellStyle name="Normal 11 13 3 4 3" xfId="34388" xr:uid="{00000000-0005-0000-0000-0000F8470000}"/>
    <cellStyle name="Normal 11 13 3 5" xfId="19240" xr:uid="{00000000-0005-0000-0000-0000F9470000}"/>
    <cellStyle name="Normal 11 13 3 5 2" xfId="45208" xr:uid="{00000000-0005-0000-0000-0000FA470000}"/>
    <cellStyle name="Normal 11 13 3 6" xfId="14912" xr:uid="{00000000-0005-0000-0000-0000FB470000}"/>
    <cellStyle name="Normal 11 13 3 6 2" xfId="40880" xr:uid="{00000000-0005-0000-0000-0000FC470000}"/>
    <cellStyle name="Normal 11 13 3 7" xfId="4092" xr:uid="{00000000-0005-0000-0000-0000FD470000}"/>
    <cellStyle name="Normal 11 13 3 8" xfId="30060" xr:uid="{00000000-0005-0000-0000-0000FE470000}"/>
    <cellStyle name="Normal 11 13 3 9" xfId="56542" xr:uid="{00000000-0005-0000-0000-0000FF470000}"/>
    <cellStyle name="Normal 11 13 4" xfId="5174" xr:uid="{00000000-0005-0000-0000-000000480000}"/>
    <cellStyle name="Normal 11 13 4 2" xfId="11666" xr:uid="{00000000-0005-0000-0000-000001480000}"/>
    <cellStyle name="Normal 11 13 4 2 2" xfId="26814" xr:uid="{00000000-0005-0000-0000-000002480000}"/>
    <cellStyle name="Normal 11 13 4 2 2 2" xfId="52782" xr:uid="{00000000-0005-0000-0000-000003480000}"/>
    <cellStyle name="Normal 11 13 4 2 3" xfId="37634" xr:uid="{00000000-0005-0000-0000-000004480000}"/>
    <cellStyle name="Normal 11 13 4 3" xfId="20322" xr:uid="{00000000-0005-0000-0000-000005480000}"/>
    <cellStyle name="Normal 11 13 4 3 2" xfId="46290" xr:uid="{00000000-0005-0000-0000-000006480000}"/>
    <cellStyle name="Normal 11 13 4 4" xfId="15994" xr:uid="{00000000-0005-0000-0000-000007480000}"/>
    <cellStyle name="Normal 11 13 4 4 2" xfId="41962" xr:uid="{00000000-0005-0000-0000-000008480000}"/>
    <cellStyle name="Normal 11 13 4 5" xfId="31142" xr:uid="{00000000-0005-0000-0000-000009480000}"/>
    <cellStyle name="Normal 11 13 4 6" xfId="57624" xr:uid="{00000000-0005-0000-0000-00000A480000}"/>
    <cellStyle name="Normal 11 13 5" xfId="9502" xr:uid="{00000000-0005-0000-0000-00000B480000}"/>
    <cellStyle name="Normal 11 13 5 2" xfId="24650" xr:uid="{00000000-0005-0000-0000-00000C480000}"/>
    <cellStyle name="Normal 11 13 5 2 2" xfId="50618" xr:uid="{00000000-0005-0000-0000-00000D480000}"/>
    <cellStyle name="Normal 11 13 5 3" xfId="35470" xr:uid="{00000000-0005-0000-0000-00000E480000}"/>
    <cellStyle name="Normal 11 13 6" xfId="7338" xr:uid="{00000000-0005-0000-0000-00000F480000}"/>
    <cellStyle name="Normal 11 13 6 2" xfId="22486" xr:uid="{00000000-0005-0000-0000-000010480000}"/>
    <cellStyle name="Normal 11 13 6 2 2" xfId="48454" xr:uid="{00000000-0005-0000-0000-000011480000}"/>
    <cellStyle name="Normal 11 13 6 3" xfId="33306" xr:uid="{00000000-0005-0000-0000-000012480000}"/>
    <cellStyle name="Normal 11 13 7" xfId="18158" xr:uid="{00000000-0005-0000-0000-000013480000}"/>
    <cellStyle name="Normal 11 13 7 2" xfId="44126" xr:uid="{00000000-0005-0000-0000-000014480000}"/>
    <cellStyle name="Normal 11 13 8" xfId="13830" xr:uid="{00000000-0005-0000-0000-000015480000}"/>
    <cellStyle name="Normal 11 13 8 2" xfId="39798" xr:uid="{00000000-0005-0000-0000-000016480000}"/>
    <cellStyle name="Normal 11 13 9" xfId="3010" xr:uid="{00000000-0005-0000-0000-000017480000}"/>
    <cellStyle name="Normal 11 14" xfId="1383" xr:uid="{00000000-0005-0000-0000-000018480000}"/>
    <cellStyle name="Normal 11 14 10" xfId="55997" xr:uid="{00000000-0005-0000-0000-000019480000}"/>
    <cellStyle name="Normal 11 14 2" xfId="2465" xr:uid="{00000000-0005-0000-0000-00001A480000}"/>
    <cellStyle name="Normal 11 14 2 2" xfId="6793" xr:uid="{00000000-0005-0000-0000-00001B480000}"/>
    <cellStyle name="Normal 11 14 2 2 2" xfId="13285" xr:uid="{00000000-0005-0000-0000-00001C480000}"/>
    <cellStyle name="Normal 11 14 2 2 2 2" xfId="28433" xr:uid="{00000000-0005-0000-0000-00001D480000}"/>
    <cellStyle name="Normal 11 14 2 2 2 2 2" xfId="54401" xr:uid="{00000000-0005-0000-0000-00001E480000}"/>
    <cellStyle name="Normal 11 14 2 2 2 3" xfId="39253" xr:uid="{00000000-0005-0000-0000-00001F480000}"/>
    <cellStyle name="Normal 11 14 2 2 3" xfId="21941" xr:uid="{00000000-0005-0000-0000-000020480000}"/>
    <cellStyle name="Normal 11 14 2 2 3 2" xfId="47909" xr:uid="{00000000-0005-0000-0000-000021480000}"/>
    <cellStyle name="Normal 11 14 2 2 4" xfId="17613" xr:uid="{00000000-0005-0000-0000-000022480000}"/>
    <cellStyle name="Normal 11 14 2 2 4 2" xfId="43581" xr:uid="{00000000-0005-0000-0000-000023480000}"/>
    <cellStyle name="Normal 11 14 2 2 5" xfId="32761" xr:uid="{00000000-0005-0000-0000-000024480000}"/>
    <cellStyle name="Normal 11 14 2 2 6" xfId="59243" xr:uid="{00000000-0005-0000-0000-000025480000}"/>
    <cellStyle name="Normal 11 14 2 3" xfId="11121" xr:uid="{00000000-0005-0000-0000-000026480000}"/>
    <cellStyle name="Normal 11 14 2 3 2" xfId="26269" xr:uid="{00000000-0005-0000-0000-000027480000}"/>
    <cellStyle name="Normal 11 14 2 3 2 2" xfId="52237" xr:uid="{00000000-0005-0000-0000-000028480000}"/>
    <cellStyle name="Normal 11 14 2 3 3" xfId="37089" xr:uid="{00000000-0005-0000-0000-000029480000}"/>
    <cellStyle name="Normal 11 14 2 4" xfId="8957" xr:uid="{00000000-0005-0000-0000-00002A480000}"/>
    <cellStyle name="Normal 11 14 2 4 2" xfId="24105" xr:uid="{00000000-0005-0000-0000-00002B480000}"/>
    <cellStyle name="Normal 11 14 2 4 2 2" xfId="50073" xr:uid="{00000000-0005-0000-0000-00002C480000}"/>
    <cellStyle name="Normal 11 14 2 4 3" xfId="34925" xr:uid="{00000000-0005-0000-0000-00002D480000}"/>
    <cellStyle name="Normal 11 14 2 5" xfId="19777" xr:uid="{00000000-0005-0000-0000-00002E480000}"/>
    <cellStyle name="Normal 11 14 2 5 2" xfId="45745" xr:uid="{00000000-0005-0000-0000-00002F480000}"/>
    <cellStyle name="Normal 11 14 2 6" xfId="15449" xr:uid="{00000000-0005-0000-0000-000030480000}"/>
    <cellStyle name="Normal 11 14 2 6 2" xfId="41417" xr:uid="{00000000-0005-0000-0000-000031480000}"/>
    <cellStyle name="Normal 11 14 2 7" xfId="4629" xr:uid="{00000000-0005-0000-0000-000032480000}"/>
    <cellStyle name="Normal 11 14 2 8" xfId="30597" xr:uid="{00000000-0005-0000-0000-000033480000}"/>
    <cellStyle name="Normal 11 14 2 9" xfId="57079" xr:uid="{00000000-0005-0000-0000-000034480000}"/>
    <cellStyle name="Normal 11 14 3" xfId="5711" xr:uid="{00000000-0005-0000-0000-000035480000}"/>
    <cellStyle name="Normal 11 14 3 2" xfId="12203" xr:uid="{00000000-0005-0000-0000-000036480000}"/>
    <cellStyle name="Normal 11 14 3 2 2" xfId="27351" xr:uid="{00000000-0005-0000-0000-000037480000}"/>
    <cellStyle name="Normal 11 14 3 2 2 2" xfId="53319" xr:uid="{00000000-0005-0000-0000-000038480000}"/>
    <cellStyle name="Normal 11 14 3 2 3" xfId="38171" xr:uid="{00000000-0005-0000-0000-000039480000}"/>
    <cellStyle name="Normal 11 14 3 3" xfId="20859" xr:uid="{00000000-0005-0000-0000-00003A480000}"/>
    <cellStyle name="Normal 11 14 3 3 2" xfId="46827" xr:uid="{00000000-0005-0000-0000-00003B480000}"/>
    <cellStyle name="Normal 11 14 3 4" xfId="16531" xr:uid="{00000000-0005-0000-0000-00003C480000}"/>
    <cellStyle name="Normal 11 14 3 4 2" xfId="42499" xr:uid="{00000000-0005-0000-0000-00003D480000}"/>
    <cellStyle name="Normal 11 14 3 5" xfId="31679" xr:uid="{00000000-0005-0000-0000-00003E480000}"/>
    <cellStyle name="Normal 11 14 3 6" xfId="58161" xr:uid="{00000000-0005-0000-0000-00003F480000}"/>
    <cellStyle name="Normal 11 14 4" xfId="10039" xr:uid="{00000000-0005-0000-0000-000040480000}"/>
    <cellStyle name="Normal 11 14 4 2" xfId="25187" xr:uid="{00000000-0005-0000-0000-000041480000}"/>
    <cellStyle name="Normal 11 14 4 2 2" xfId="51155" xr:uid="{00000000-0005-0000-0000-000042480000}"/>
    <cellStyle name="Normal 11 14 4 3" xfId="36007" xr:uid="{00000000-0005-0000-0000-000043480000}"/>
    <cellStyle name="Normal 11 14 5" xfId="7875" xr:uid="{00000000-0005-0000-0000-000044480000}"/>
    <cellStyle name="Normal 11 14 5 2" xfId="23023" xr:uid="{00000000-0005-0000-0000-000045480000}"/>
    <cellStyle name="Normal 11 14 5 2 2" xfId="48991" xr:uid="{00000000-0005-0000-0000-000046480000}"/>
    <cellStyle name="Normal 11 14 5 3" xfId="33843" xr:uid="{00000000-0005-0000-0000-000047480000}"/>
    <cellStyle name="Normal 11 14 6" xfId="18695" xr:uid="{00000000-0005-0000-0000-000048480000}"/>
    <cellStyle name="Normal 11 14 6 2" xfId="44663" xr:uid="{00000000-0005-0000-0000-000049480000}"/>
    <cellStyle name="Normal 11 14 7" xfId="14367" xr:uid="{00000000-0005-0000-0000-00004A480000}"/>
    <cellStyle name="Normal 11 14 7 2" xfId="40335" xr:uid="{00000000-0005-0000-0000-00004B480000}"/>
    <cellStyle name="Normal 11 14 8" xfId="3547" xr:uid="{00000000-0005-0000-0000-00004C480000}"/>
    <cellStyle name="Normal 11 14 9" xfId="29515" xr:uid="{00000000-0005-0000-0000-00004D480000}"/>
    <cellStyle name="Normal 11 15" xfId="1924" xr:uid="{00000000-0005-0000-0000-00004E480000}"/>
    <cellStyle name="Normal 11 15 2" xfId="6252" xr:uid="{00000000-0005-0000-0000-00004F480000}"/>
    <cellStyle name="Normal 11 15 2 2" xfId="12744" xr:uid="{00000000-0005-0000-0000-000050480000}"/>
    <cellStyle name="Normal 11 15 2 2 2" xfId="27892" xr:uid="{00000000-0005-0000-0000-000051480000}"/>
    <cellStyle name="Normal 11 15 2 2 2 2" xfId="53860" xr:uid="{00000000-0005-0000-0000-000052480000}"/>
    <cellStyle name="Normal 11 15 2 2 3" xfId="38712" xr:uid="{00000000-0005-0000-0000-000053480000}"/>
    <cellStyle name="Normal 11 15 2 3" xfId="21400" xr:uid="{00000000-0005-0000-0000-000054480000}"/>
    <cellStyle name="Normal 11 15 2 3 2" xfId="47368" xr:uid="{00000000-0005-0000-0000-000055480000}"/>
    <cellStyle name="Normal 11 15 2 4" xfId="17072" xr:uid="{00000000-0005-0000-0000-000056480000}"/>
    <cellStyle name="Normal 11 15 2 4 2" xfId="43040" xr:uid="{00000000-0005-0000-0000-000057480000}"/>
    <cellStyle name="Normal 11 15 2 5" xfId="32220" xr:uid="{00000000-0005-0000-0000-000058480000}"/>
    <cellStyle name="Normal 11 15 2 6" xfId="58702" xr:uid="{00000000-0005-0000-0000-000059480000}"/>
    <cellStyle name="Normal 11 15 3" xfId="10580" xr:uid="{00000000-0005-0000-0000-00005A480000}"/>
    <cellStyle name="Normal 11 15 3 2" xfId="25728" xr:uid="{00000000-0005-0000-0000-00005B480000}"/>
    <cellStyle name="Normal 11 15 3 2 2" xfId="51696" xr:uid="{00000000-0005-0000-0000-00005C480000}"/>
    <cellStyle name="Normal 11 15 3 3" xfId="36548" xr:uid="{00000000-0005-0000-0000-00005D480000}"/>
    <cellStyle name="Normal 11 15 4" xfId="8416" xr:uid="{00000000-0005-0000-0000-00005E480000}"/>
    <cellStyle name="Normal 11 15 4 2" xfId="23564" xr:uid="{00000000-0005-0000-0000-00005F480000}"/>
    <cellStyle name="Normal 11 15 4 2 2" xfId="49532" xr:uid="{00000000-0005-0000-0000-000060480000}"/>
    <cellStyle name="Normal 11 15 4 3" xfId="34384" xr:uid="{00000000-0005-0000-0000-000061480000}"/>
    <cellStyle name="Normal 11 15 5" xfId="19236" xr:uid="{00000000-0005-0000-0000-000062480000}"/>
    <cellStyle name="Normal 11 15 5 2" xfId="45204" xr:uid="{00000000-0005-0000-0000-000063480000}"/>
    <cellStyle name="Normal 11 15 6" xfId="14908" xr:uid="{00000000-0005-0000-0000-000064480000}"/>
    <cellStyle name="Normal 11 15 6 2" xfId="40876" xr:uid="{00000000-0005-0000-0000-000065480000}"/>
    <cellStyle name="Normal 11 15 7" xfId="4088" xr:uid="{00000000-0005-0000-0000-000066480000}"/>
    <cellStyle name="Normal 11 15 8" xfId="30056" xr:uid="{00000000-0005-0000-0000-000067480000}"/>
    <cellStyle name="Normal 11 15 9" xfId="56538" xr:uid="{00000000-0005-0000-0000-000068480000}"/>
    <cellStyle name="Normal 11 16" xfId="5170" xr:uid="{00000000-0005-0000-0000-000069480000}"/>
    <cellStyle name="Normal 11 16 2" xfId="11662" xr:uid="{00000000-0005-0000-0000-00006A480000}"/>
    <cellStyle name="Normal 11 16 2 2" xfId="26810" xr:uid="{00000000-0005-0000-0000-00006B480000}"/>
    <cellStyle name="Normal 11 16 2 2 2" xfId="52778" xr:uid="{00000000-0005-0000-0000-00006C480000}"/>
    <cellStyle name="Normal 11 16 2 3" xfId="37630" xr:uid="{00000000-0005-0000-0000-00006D480000}"/>
    <cellStyle name="Normal 11 16 3" xfId="20318" xr:uid="{00000000-0005-0000-0000-00006E480000}"/>
    <cellStyle name="Normal 11 16 3 2" xfId="46286" xr:uid="{00000000-0005-0000-0000-00006F480000}"/>
    <cellStyle name="Normal 11 16 4" xfId="15990" xr:uid="{00000000-0005-0000-0000-000070480000}"/>
    <cellStyle name="Normal 11 16 4 2" xfId="41958" xr:uid="{00000000-0005-0000-0000-000071480000}"/>
    <cellStyle name="Normal 11 16 5" xfId="31138" xr:uid="{00000000-0005-0000-0000-000072480000}"/>
    <cellStyle name="Normal 11 16 6" xfId="57620" xr:uid="{00000000-0005-0000-0000-000073480000}"/>
    <cellStyle name="Normal 11 17" xfId="9498" xr:uid="{00000000-0005-0000-0000-000074480000}"/>
    <cellStyle name="Normal 11 17 2" xfId="24646" xr:uid="{00000000-0005-0000-0000-000075480000}"/>
    <cellStyle name="Normal 11 17 2 2" xfId="50614" xr:uid="{00000000-0005-0000-0000-000076480000}"/>
    <cellStyle name="Normal 11 17 3" xfId="35466" xr:uid="{00000000-0005-0000-0000-000077480000}"/>
    <cellStyle name="Normal 11 18" xfId="7334" xr:uid="{00000000-0005-0000-0000-000078480000}"/>
    <cellStyle name="Normal 11 18 2" xfId="22482" xr:uid="{00000000-0005-0000-0000-000079480000}"/>
    <cellStyle name="Normal 11 18 2 2" xfId="48450" xr:uid="{00000000-0005-0000-0000-00007A480000}"/>
    <cellStyle name="Normal 11 18 3" xfId="33302" xr:uid="{00000000-0005-0000-0000-00007B480000}"/>
    <cellStyle name="Normal 11 19" xfId="18154" xr:uid="{00000000-0005-0000-0000-00007C480000}"/>
    <cellStyle name="Normal 11 19 2" xfId="44122" xr:uid="{00000000-0005-0000-0000-00007D480000}"/>
    <cellStyle name="Normal 11 2" xfId="273" xr:uid="{00000000-0005-0000-0000-00007E480000}"/>
    <cellStyle name="Normal 11 2 10" xfId="3011" xr:uid="{00000000-0005-0000-0000-00007F480000}"/>
    <cellStyle name="Normal 11 2 11" xfId="28979" xr:uid="{00000000-0005-0000-0000-000080480000}"/>
    <cellStyle name="Normal 11 2 12" xfId="54940" xr:uid="{00000000-0005-0000-0000-000081480000}"/>
    <cellStyle name="Normal 11 2 13" xfId="55461" xr:uid="{00000000-0005-0000-0000-000082480000}"/>
    <cellStyle name="Normal 11 2 14" xfId="737" xr:uid="{00000000-0005-0000-0000-000083480000}"/>
    <cellStyle name="Normal 11 2 2" xfId="274" xr:uid="{00000000-0005-0000-0000-000084480000}"/>
    <cellStyle name="Normal 11 2 2 10" xfId="28980" xr:uid="{00000000-0005-0000-0000-000085480000}"/>
    <cellStyle name="Normal 11 2 2 11" xfId="54941" xr:uid="{00000000-0005-0000-0000-000086480000}"/>
    <cellStyle name="Normal 11 2 2 12" xfId="55462" xr:uid="{00000000-0005-0000-0000-000087480000}"/>
    <cellStyle name="Normal 11 2 2 13" xfId="1201" xr:uid="{00000000-0005-0000-0000-000088480000}"/>
    <cellStyle name="Normal 11 2 2 2" xfId="1389" xr:uid="{00000000-0005-0000-0000-000089480000}"/>
    <cellStyle name="Normal 11 2 2 2 10" xfId="56003" xr:uid="{00000000-0005-0000-0000-00008A480000}"/>
    <cellStyle name="Normal 11 2 2 2 2" xfId="2471" xr:uid="{00000000-0005-0000-0000-00008B480000}"/>
    <cellStyle name="Normal 11 2 2 2 2 2" xfId="6799" xr:uid="{00000000-0005-0000-0000-00008C480000}"/>
    <cellStyle name="Normal 11 2 2 2 2 2 2" xfId="13291" xr:uid="{00000000-0005-0000-0000-00008D480000}"/>
    <cellStyle name="Normal 11 2 2 2 2 2 2 2" xfId="28439" xr:uid="{00000000-0005-0000-0000-00008E480000}"/>
    <cellStyle name="Normal 11 2 2 2 2 2 2 2 2" xfId="54407" xr:uid="{00000000-0005-0000-0000-00008F480000}"/>
    <cellStyle name="Normal 11 2 2 2 2 2 2 3" xfId="39259" xr:uid="{00000000-0005-0000-0000-000090480000}"/>
    <cellStyle name="Normal 11 2 2 2 2 2 3" xfId="21947" xr:uid="{00000000-0005-0000-0000-000091480000}"/>
    <cellStyle name="Normal 11 2 2 2 2 2 3 2" xfId="47915" xr:uid="{00000000-0005-0000-0000-000092480000}"/>
    <cellStyle name="Normal 11 2 2 2 2 2 4" xfId="17619" xr:uid="{00000000-0005-0000-0000-000093480000}"/>
    <cellStyle name="Normal 11 2 2 2 2 2 4 2" xfId="43587" xr:uid="{00000000-0005-0000-0000-000094480000}"/>
    <cellStyle name="Normal 11 2 2 2 2 2 5" xfId="32767" xr:uid="{00000000-0005-0000-0000-000095480000}"/>
    <cellStyle name="Normal 11 2 2 2 2 2 6" xfId="59249" xr:uid="{00000000-0005-0000-0000-000096480000}"/>
    <cellStyle name="Normal 11 2 2 2 2 3" xfId="11127" xr:uid="{00000000-0005-0000-0000-000097480000}"/>
    <cellStyle name="Normal 11 2 2 2 2 3 2" xfId="26275" xr:uid="{00000000-0005-0000-0000-000098480000}"/>
    <cellStyle name="Normal 11 2 2 2 2 3 2 2" xfId="52243" xr:uid="{00000000-0005-0000-0000-000099480000}"/>
    <cellStyle name="Normal 11 2 2 2 2 3 3" xfId="37095" xr:uid="{00000000-0005-0000-0000-00009A480000}"/>
    <cellStyle name="Normal 11 2 2 2 2 4" xfId="8963" xr:uid="{00000000-0005-0000-0000-00009B480000}"/>
    <cellStyle name="Normal 11 2 2 2 2 4 2" xfId="24111" xr:uid="{00000000-0005-0000-0000-00009C480000}"/>
    <cellStyle name="Normal 11 2 2 2 2 4 2 2" xfId="50079" xr:uid="{00000000-0005-0000-0000-00009D480000}"/>
    <cellStyle name="Normal 11 2 2 2 2 4 3" xfId="34931" xr:uid="{00000000-0005-0000-0000-00009E480000}"/>
    <cellStyle name="Normal 11 2 2 2 2 5" xfId="19783" xr:uid="{00000000-0005-0000-0000-00009F480000}"/>
    <cellStyle name="Normal 11 2 2 2 2 5 2" xfId="45751" xr:uid="{00000000-0005-0000-0000-0000A0480000}"/>
    <cellStyle name="Normal 11 2 2 2 2 6" xfId="15455" xr:uid="{00000000-0005-0000-0000-0000A1480000}"/>
    <cellStyle name="Normal 11 2 2 2 2 6 2" xfId="41423" xr:uid="{00000000-0005-0000-0000-0000A2480000}"/>
    <cellStyle name="Normal 11 2 2 2 2 7" xfId="4635" xr:uid="{00000000-0005-0000-0000-0000A3480000}"/>
    <cellStyle name="Normal 11 2 2 2 2 8" xfId="30603" xr:uid="{00000000-0005-0000-0000-0000A4480000}"/>
    <cellStyle name="Normal 11 2 2 2 2 9" xfId="57085" xr:uid="{00000000-0005-0000-0000-0000A5480000}"/>
    <cellStyle name="Normal 11 2 2 2 3" xfId="5717" xr:uid="{00000000-0005-0000-0000-0000A6480000}"/>
    <cellStyle name="Normal 11 2 2 2 3 2" xfId="12209" xr:uid="{00000000-0005-0000-0000-0000A7480000}"/>
    <cellStyle name="Normal 11 2 2 2 3 2 2" xfId="27357" xr:uid="{00000000-0005-0000-0000-0000A8480000}"/>
    <cellStyle name="Normal 11 2 2 2 3 2 2 2" xfId="53325" xr:uid="{00000000-0005-0000-0000-0000A9480000}"/>
    <cellStyle name="Normal 11 2 2 2 3 2 3" xfId="38177" xr:uid="{00000000-0005-0000-0000-0000AA480000}"/>
    <cellStyle name="Normal 11 2 2 2 3 3" xfId="20865" xr:uid="{00000000-0005-0000-0000-0000AB480000}"/>
    <cellStyle name="Normal 11 2 2 2 3 3 2" xfId="46833" xr:uid="{00000000-0005-0000-0000-0000AC480000}"/>
    <cellStyle name="Normal 11 2 2 2 3 4" xfId="16537" xr:uid="{00000000-0005-0000-0000-0000AD480000}"/>
    <cellStyle name="Normal 11 2 2 2 3 4 2" xfId="42505" xr:uid="{00000000-0005-0000-0000-0000AE480000}"/>
    <cellStyle name="Normal 11 2 2 2 3 5" xfId="31685" xr:uid="{00000000-0005-0000-0000-0000AF480000}"/>
    <cellStyle name="Normal 11 2 2 2 3 6" xfId="58167" xr:uid="{00000000-0005-0000-0000-0000B0480000}"/>
    <cellStyle name="Normal 11 2 2 2 4" xfId="10045" xr:uid="{00000000-0005-0000-0000-0000B1480000}"/>
    <cellStyle name="Normal 11 2 2 2 4 2" xfId="25193" xr:uid="{00000000-0005-0000-0000-0000B2480000}"/>
    <cellStyle name="Normal 11 2 2 2 4 2 2" xfId="51161" xr:uid="{00000000-0005-0000-0000-0000B3480000}"/>
    <cellStyle name="Normal 11 2 2 2 4 3" xfId="36013" xr:uid="{00000000-0005-0000-0000-0000B4480000}"/>
    <cellStyle name="Normal 11 2 2 2 5" xfId="7881" xr:uid="{00000000-0005-0000-0000-0000B5480000}"/>
    <cellStyle name="Normal 11 2 2 2 5 2" xfId="23029" xr:uid="{00000000-0005-0000-0000-0000B6480000}"/>
    <cellStyle name="Normal 11 2 2 2 5 2 2" xfId="48997" xr:uid="{00000000-0005-0000-0000-0000B7480000}"/>
    <cellStyle name="Normal 11 2 2 2 5 3" xfId="33849" xr:uid="{00000000-0005-0000-0000-0000B8480000}"/>
    <cellStyle name="Normal 11 2 2 2 6" xfId="18701" xr:uid="{00000000-0005-0000-0000-0000B9480000}"/>
    <cellStyle name="Normal 11 2 2 2 6 2" xfId="44669" xr:uid="{00000000-0005-0000-0000-0000BA480000}"/>
    <cellStyle name="Normal 11 2 2 2 7" xfId="14373" xr:uid="{00000000-0005-0000-0000-0000BB480000}"/>
    <cellStyle name="Normal 11 2 2 2 7 2" xfId="40341" xr:uid="{00000000-0005-0000-0000-0000BC480000}"/>
    <cellStyle name="Normal 11 2 2 2 8" xfId="3553" xr:uid="{00000000-0005-0000-0000-0000BD480000}"/>
    <cellStyle name="Normal 11 2 2 2 9" xfId="29521" xr:uid="{00000000-0005-0000-0000-0000BE480000}"/>
    <cellStyle name="Normal 11 2 2 3" xfId="1930" xr:uid="{00000000-0005-0000-0000-0000BF480000}"/>
    <cellStyle name="Normal 11 2 2 3 2" xfId="6258" xr:uid="{00000000-0005-0000-0000-0000C0480000}"/>
    <cellStyle name="Normal 11 2 2 3 2 2" xfId="12750" xr:uid="{00000000-0005-0000-0000-0000C1480000}"/>
    <cellStyle name="Normal 11 2 2 3 2 2 2" xfId="27898" xr:uid="{00000000-0005-0000-0000-0000C2480000}"/>
    <cellStyle name="Normal 11 2 2 3 2 2 2 2" xfId="53866" xr:uid="{00000000-0005-0000-0000-0000C3480000}"/>
    <cellStyle name="Normal 11 2 2 3 2 2 3" xfId="38718" xr:uid="{00000000-0005-0000-0000-0000C4480000}"/>
    <cellStyle name="Normal 11 2 2 3 2 3" xfId="21406" xr:uid="{00000000-0005-0000-0000-0000C5480000}"/>
    <cellStyle name="Normal 11 2 2 3 2 3 2" xfId="47374" xr:uid="{00000000-0005-0000-0000-0000C6480000}"/>
    <cellStyle name="Normal 11 2 2 3 2 4" xfId="17078" xr:uid="{00000000-0005-0000-0000-0000C7480000}"/>
    <cellStyle name="Normal 11 2 2 3 2 4 2" xfId="43046" xr:uid="{00000000-0005-0000-0000-0000C8480000}"/>
    <cellStyle name="Normal 11 2 2 3 2 5" xfId="32226" xr:uid="{00000000-0005-0000-0000-0000C9480000}"/>
    <cellStyle name="Normal 11 2 2 3 2 6" xfId="58708" xr:uid="{00000000-0005-0000-0000-0000CA480000}"/>
    <cellStyle name="Normal 11 2 2 3 3" xfId="10586" xr:uid="{00000000-0005-0000-0000-0000CB480000}"/>
    <cellStyle name="Normal 11 2 2 3 3 2" xfId="25734" xr:uid="{00000000-0005-0000-0000-0000CC480000}"/>
    <cellStyle name="Normal 11 2 2 3 3 2 2" xfId="51702" xr:uid="{00000000-0005-0000-0000-0000CD480000}"/>
    <cellStyle name="Normal 11 2 2 3 3 3" xfId="36554" xr:uid="{00000000-0005-0000-0000-0000CE480000}"/>
    <cellStyle name="Normal 11 2 2 3 4" xfId="8422" xr:uid="{00000000-0005-0000-0000-0000CF480000}"/>
    <cellStyle name="Normal 11 2 2 3 4 2" xfId="23570" xr:uid="{00000000-0005-0000-0000-0000D0480000}"/>
    <cellStyle name="Normal 11 2 2 3 4 2 2" xfId="49538" xr:uid="{00000000-0005-0000-0000-0000D1480000}"/>
    <cellStyle name="Normal 11 2 2 3 4 3" xfId="34390" xr:uid="{00000000-0005-0000-0000-0000D2480000}"/>
    <cellStyle name="Normal 11 2 2 3 5" xfId="19242" xr:uid="{00000000-0005-0000-0000-0000D3480000}"/>
    <cellStyle name="Normal 11 2 2 3 5 2" xfId="45210" xr:uid="{00000000-0005-0000-0000-0000D4480000}"/>
    <cellStyle name="Normal 11 2 2 3 6" xfId="14914" xr:uid="{00000000-0005-0000-0000-0000D5480000}"/>
    <cellStyle name="Normal 11 2 2 3 6 2" xfId="40882" xr:uid="{00000000-0005-0000-0000-0000D6480000}"/>
    <cellStyle name="Normal 11 2 2 3 7" xfId="4094" xr:uid="{00000000-0005-0000-0000-0000D7480000}"/>
    <cellStyle name="Normal 11 2 2 3 8" xfId="30062" xr:uid="{00000000-0005-0000-0000-0000D8480000}"/>
    <cellStyle name="Normal 11 2 2 3 9" xfId="56544" xr:uid="{00000000-0005-0000-0000-0000D9480000}"/>
    <cellStyle name="Normal 11 2 2 4" xfId="5176" xr:uid="{00000000-0005-0000-0000-0000DA480000}"/>
    <cellStyle name="Normal 11 2 2 4 2" xfId="11668" xr:uid="{00000000-0005-0000-0000-0000DB480000}"/>
    <cellStyle name="Normal 11 2 2 4 2 2" xfId="26816" xr:uid="{00000000-0005-0000-0000-0000DC480000}"/>
    <cellStyle name="Normal 11 2 2 4 2 2 2" xfId="52784" xr:uid="{00000000-0005-0000-0000-0000DD480000}"/>
    <cellStyle name="Normal 11 2 2 4 2 3" xfId="37636" xr:uid="{00000000-0005-0000-0000-0000DE480000}"/>
    <cellStyle name="Normal 11 2 2 4 3" xfId="20324" xr:uid="{00000000-0005-0000-0000-0000DF480000}"/>
    <cellStyle name="Normal 11 2 2 4 3 2" xfId="46292" xr:uid="{00000000-0005-0000-0000-0000E0480000}"/>
    <cellStyle name="Normal 11 2 2 4 4" xfId="15996" xr:uid="{00000000-0005-0000-0000-0000E1480000}"/>
    <cellStyle name="Normal 11 2 2 4 4 2" xfId="41964" xr:uid="{00000000-0005-0000-0000-0000E2480000}"/>
    <cellStyle name="Normal 11 2 2 4 5" xfId="31144" xr:uid="{00000000-0005-0000-0000-0000E3480000}"/>
    <cellStyle name="Normal 11 2 2 4 6" xfId="57626" xr:uid="{00000000-0005-0000-0000-0000E4480000}"/>
    <cellStyle name="Normal 11 2 2 5" xfId="9504" xr:uid="{00000000-0005-0000-0000-0000E5480000}"/>
    <cellStyle name="Normal 11 2 2 5 2" xfId="24652" xr:uid="{00000000-0005-0000-0000-0000E6480000}"/>
    <cellStyle name="Normal 11 2 2 5 2 2" xfId="50620" xr:uid="{00000000-0005-0000-0000-0000E7480000}"/>
    <cellStyle name="Normal 11 2 2 5 3" xfId="35472" xr:uid="{00000000-0005-0000-0000-0000E8480000}"/>
    <cellStyle name="Normal 11 2 2 6" xfId="7340" xr:uid="{00000000-0005-0000-0000-0000E9480000}"/>
    <cellStyle name="Normal 11 2 2 6 2" xfId="22488" xr:uid="{00000000-0005-0000-0000-0000EA480000}"/>
    <cellStyle name="Normal 11 2 2 6 2 2" xfId="48456" xr:uid="{00000000-0005-0000-0000-0000EB480000}"/>
    <cellStyle name="Normal 11 2 2 6 3" xfId="33308" xr:uid="{00000000-0005-0000-0000-0000EC480000}"/>
    <cellStyle name="Normal 11 2 2 7" xfId="18160" xr:uid="{00000000-0005-0000-0000-0000ED480000}"/>
    <cellStyle name="Normal 11 2 2 7 2" xfId="44128" xr:uid="{00000000-0005-0000-0000-0000EE480000}"/>
    <cellStyle name="Normal 11 2 2 8" xfId="13832" xr:uid="{00000000-0005-0000-0000-0000EF480000}"/>
    <cellStyle name="Normal 11 2 2 8 2" xfId="39800" xr:uid="{00000000-0005-0000-0000-0000F0480000}"/>
    <cellStyle name="Normal 11 2 2 9" xfId="3012" xr:uid="{00000000-0005-0000-0000-0000F1480000}"/>
    <cellStyle name="Normal 11 2 3" xfId="1388" xr:uid="{00000000-0005-0000-0000-0000F2480000}"/>
    <cellStyle name="Normal 11 2 3 10" xfId="56002" xr:uid="{00000000-0005-0000-0000-0000F3480000}"/>
    <cellStyle name="Normal 11 2 3 2" xfId="2470" xr:uid="{00000000-0005-0000-0000-0000F4480000}"/>
    <cellStyle name="Normal 11 2 3 2 2" xfId="6798" xr:uid="{00000000-0005-0000-0000-0000F5480000}"/>
    <cellStyle name="Normal 11 2 3 2 2 2" xfId="13290" xr:uid="{00000000-0005-0000-0000-0000F6480000}"/>
    <cellStyle name="Normal 11 2 3 2 2 2 2" xfId="28438" xr:uid="{00000000-0005-0000-0000-0000F7480000}"/>
    <cellStyle name="Normal 11 2 3 2 2 2 2 2" xfId="54406" xr:uid="{00000000-0005-0000-0000-0000F8480000}"/>
    <cellStyle name="Normal 11 2 3 2 2 2 3" xfId="39258" xr:uid="{00000000-0005-0000-0000-0000F9480000}"/>
    <cellStyle name="Normal 11 2 3 2 2 3" xfId="21946" xr:uid="{00000000-0005-0000-0000-0000FA480000}"/>
    <cellStyle name="Normal 11 2 3 2 2 3 2" xfId="47914" xr:uid="{00000000-0005-0000-0000-0000FB480000}"/>
    <cellStyle name="Normal 11 2 3 2 2 4" xfId="17618" xr:uid="{00000000-0005-0000-0000-0000FC480000}"/>
    <cellStyle name="Normal 11 2 3 2 2 4 2" xfId="43586" xr:uid="{00000000-0005-0000-0000-0000FD480000}"/>
    <cellStyle name="Normal 11 2 3 2 2 5" xfId="32766" xr:uid="{00000000-0005-0000-0000-0000FE480000}"/>
    <cellStyle name="Normal 11 2 3 2 2 6" xfId="59248" xr:uid="{00000000-0005-0000-0000-0000FF480000}"/>
    <cellStyle name="Normal 11 2 3 2 3" xfId="11126" xr:uid="{00000000-0005-0000-0000-000000490000}"/>
    <cellStyle name="Normal 11 2 3 2 3 2" xfId="26274" xr:uid="{00000000-0005-0000-0000-000001490000}"/>
    <cellStyle name="Normal 11 2 3 2 3 2 2" xfId="52242" xr:uid="{00000000-0005-0000-0000-000002490000}"/>
    <cellStyle name="Normal 11 2 3 2 3 3" xfId="37094" xr:uid="{00000000-0005-0000-0000-000003490000}"/>
    <cellStyle name="Normal 11 2 3 2 4" xfId="8962" xr:uid="{00000000-0005-0000-0000-000004490000}"/>
    <cellStyle name="Normal 11 2 3 2 4 2" xfId="24110" xr:uid="{00000000-0005-0000-0000-000005490000}"/>
    <cellStyle name="Normal 11 2 3 2 4 2 2" xfId="50078" xr:uid="{00000000-0005-0000-0000-000006490000}"/>
    <cellStyle name="Normal 11 2 3 2 4 3" xfId="34930" xr:uid="{00000000-0005-0000-0000-000007490000}"/>
    <cellStyle name="Normal 11 2 3 2 5" xfId="19782" xr:uid="{00000000-0005-0000-0000-000008490000}"/>
    <cellStyle name="Normal 11 2 3 2 5 2" xfId="45750" xr:uid="{00000000-0005-0000-0000-000009490000}"/>
    <cellStyle name="Normal 11 2 3 2 6" xfId="15454" xr:uid="{00000000-0005-0000-0000-00000A490000}"/>
    <cellStyle name="Normal 11 2 3 2 6 2" xfId="41422" xr:uid="{00000000-0005-0000-0000-00000B490000}"/>
    <cellStyle name="Normal 11 2 3 2 7" xfId="4634" xr:uid="{00000000-0005-0000-0000-00000C490000}"/>
    <cellStyle name="Normal 11 2 3 2 8" xfId="30602" xr:uid="{00000000-0005-0000-0000-00000D490000}"/>
    <cellStyle name="Normal 11 2 3 2 9" xfId="57084" xr:uid="{00000000-0005-0000-0000-00000E490000}"/>
    <cellStyle name="Normal 11 2 3 3" xfId="5716" xr:uid="{00000000-0005-0000-0000-00000F490000}"/>
    <cellStyle name="Normal 11 2 3 3 2" xfId="12208" xr:uid="{00000000-0005-0000-0000-000010490000}"/>
    <cellStyle name="Normal 11 2 3 3 2 2" xfId="27356" xr:uid="{00000000-0005-0000-0000-000011490000}"/>
    <cellStyle name="Normal 11 2 3 3 2 2 2" xfId="53324" xr:uid="{00000000-0005-0000-0000-000012490000}"/>
    <cellStyle name="Normal 11 2 3 3 2 3" xfId="38176" xr:uid="{00000000-0005-0000-0000-000013490000}"/>
    <cellStyle name="Normal 11 2 3 3 3" xfId="20864" xr:uid="{00000000-0005-0000-0000-000014490000}"/>
    <cellStyle name="Normal 11 2 3 3 3 2" xfId="46832" xr:uid="{00000000-0005-0000-0000-000015490000}"/>
    <cellStyle name="Normal 11 2 3 3 4" xfId="16536" xr:uid="{00000000-0005-0000-0000-000016490000}"/>
    <cellStyle name="Normal 11 2 3 3 4 2" xfId="42504" xr:uid="{00000000-0005-0000-0000-000017490000}"/>
    <cellStyle name="Normal 11 2 3 3 5" xfId="31684" xr:uid="{00000000-0005-0000-0000-000018490000}"/>
    <cellStyle name="Normal 11 2 3 3 6" xfId="58166" xr:uid="{00000000-0005-0000-0000-000019490000}"/>
    <cellStyle name="Normal 11 2 3 4" xfId="10044" xr:uid="{00000000-0005-0000-0000-00001A490000}"/>
    <cellStyle name="Normal 11 2 3 4 2" xfId="25192" xr:uid="{00000000-0005-0000-0000-00001B490000}"/>
    <cellStyle name="Normal 11 2 3 4 2 2" xfId="51160" xr:uid="{00000000-0005-0000-0000-00001C490000}"/>
    <cellStyle name="Normal 11 2 3 4 3" xfId="36012" xr:uid="{00000000-0005-0000-0000-00001D490000}"/>
    <cellStyle name="Normal 11 2 3 5" xfId="7880" xr:uid="{00000000-0005-0000-0000-00001E490000}"/>
    <cellStyle name="Normal 11 2 3 5 2" xfId="23028" xr:uid="{00000000-0005-0000-0000-00001F490000}"/>
    <cellStyle name="Normal 11 2 3 5 2 2" xfId="48996" xr:uid="{00000000-0005-0000-0000-000020490000}"/>
    <cellStyle name="Normal 11 2 3 5 3" xfId="33848" xr:uid="{00000000-0005-0000-0000-000021490000}"/>
    <cellStyle name="Normal 11 2 3 6" xfId="18700" xr:uid="{00000000-0005-0000-0000-000022490000}"/>
    <cellStyle name="Normal 11 2 3 6 2" xfId="44668" xr:uid="{00000000-0005-0000-0000-000023490000}"/>
    <cellStyle name="Normal 11 2 3 7" xfId="14372" xr:uid="{00000000-0005-0000-0000-000024490000}"/>
    <cellStyle name="Normal 11 2 3 7 2" xfId="40340" xr:uid="{00000000-0005-0000-0000-000025490000}"/>
    <cellStyle name="Normal 11 2 3 8" xfId="3552" xr:uid="{00000000-0005-0000-0000-000026490000}"/>
    <cellStyle name="Normal 11 2 3 9" xfId="29520" xr:uid="{00000000-0005-0000-0000-000027490000}"/>
    <cellStyle name="Normal 11 2 4" xfId="1929" xr:uid="{00000000-0005-0000-0000-000028490000}"/>
    <cellStyle name="Normal 11 2 4 2" xfId="6257" xr:uid="{00000000-0005-0000-0000-000029490000}"/>
    <cellStyle name="Normal 11 2 4 2 2" xfId="12749" xr:uid="{00000000-0005-0000-0000-00002A490000}"/>
    <cellStyle name="Normal 11 2 4 2 2 2" xfId="27897" xr:uid="{00000000-0005-0000-0000-00002B490000}"/>
    <cellStyle name="Normal 11 2 4 2 2 2 2" xfId="53865" xr:uid="{00000000-0005-0000-0000-00002C490000}"/>
    <cellStyle name="Normal 11 2 4 2 2 3" xfId="38717" xr:uid="{00000000-0005-0000-0000-00002D490000}"/>
    <cellStyle name="Normal 11 2 4 2 3" xfId="21405" xr:uid="{00000000-0005-0000-0000-00002E490000}"/>
    <cellStyle name="Normal 11 2 4 2 3 2" xfId="47373" xr:uid="{00000000-0005-0000-0000-00002F490000}"/>
    <cellStyle name="Normal 11 2 4 2 4" xfId="17077" xr:uid="{00000000-0005-0000-0000-000030490000}"/>
    <cellStyle name="Normal 11 2 4 2 4 2" xfId="43045" xr:uid="{00000000-0005-0000-0000-000031490000}"/>
    <cellStyle name="Normal 11 2 4 2 5" xfId="32225" xr:uid="{00000000-0005-0000-0000-000032490000}"/>
    <cellStyle name="Normal 11 2 4 2 6" xfId="58707" xr:uid="{00000000-0005-0000-0000-000033490000}"/>
    <cellStyle name="Normal 11 2 4 3" xfId="10585" xr:uid="{00000000-0005-0000-0000-000034490000}"/>
    <cellStyle name="Normal 11 2 4 3 2" xfId="25733" xr:uid="{00000000-0005-0000-0000-000035490000}"/>
    <cellStyle name="Normal 11 2 4 3 2 2" xfId="51701" xr:uid="{00000000-0005-0000-0000-000036490000}"/>
    <cellStyle name="Normal 11 2 4 3 3" xfId="36553" xr:uid="{00000000-0005-0000-0000-000037490000}"/>
    <cellStyle name="Normal 11 2 4 4" xfId="8421" xr:uid="{00000000-0005-0000-0000-000038490000}"/>
    <cellStyle name="Normal 11 2 4 4 2" xfId="23569" xr:uid="{00000000-0005-0000-0000-000039490000}"/>
    <cellStyle name="Normal 11 2 4 4 2 2" xfId="49537" xr:uid="{00000000-0005-0000-0000-00003A490000}"/>
    <cellStyle name="Normal 11 2 4 4 3" xfId="34389" xr:uid="{00000000-0005-0000-0000-00003B490000}"/>
    <cellStyle name="Normal 11 2 4 5" xfId="19241" xr:uid="{00000000-0005-0000-0000-00003C490000}"/>
    <cellStyle name="Normal 11 2 4 5 2" xfId="45209" xr:uid="{00000000-0005-0000-0000-00003D490000}"/>
    <cellStyle name="Normal 11 2 4 6" xfId="14913" xr:uid="{00000000-0005-0000-0000-00003E490000}"/>
    <cellStyle name="Normal 11 2 4 6 2" xfId="40881" xr:uid="{00000000-0005-0000-0000-00003F490000}"/>
    <cellStyle name="Normal 11 2 4 7" xfId="4093" xr:uid="{00000000-0005-0000-0000-000040490000}"/>
    <cellStyle name="Normal 11 2 4 8" xfId="30061" xr:uid="{00000000-0005-0000-0000-000041490000}"/>
    <cellStyle name="Normal 11 2 4 9" xfId="56543" xr:uid="{00000000-0005-0000-0000-000042490000}"/>
    <cellStyle name="Normal 11 2 5" xfId="5175" xr:uid="{00000000-0005-0000-0000-000043490000}"/>
    <cellStyle name="Normal 11 2 5 2" xfId="11667" xr:uid="{00000000-0005-0000-0000-000044490000}"/>
    <cellStyle name="Normal 11 2 5 2 2" xfId="26815" xr:uid="{00000000-0005-0000-0000-000045490000}"/>
    <cellStyle name="Normal 11 2 5 2 2 2" xfId="52783" xr:uid="{00000000-0005-0000-0000-000046490000}"/>
    <cellStyle name="Normal 11 2 5 2 3" xfId="37635" xr:uid="{00000000-0005-0000-0000-000047490000}"/>
    <cellStyle name="Normal 11 2 5 3" xfId="20323" xr:uid="{00000000-0005-0000-0000-000048490000}"/>
    <cellStyle name="Normal 11 2 5 3 2" xfId="46291" xr:uid="{00000000-0005-0000-0000-000049490000}"/>
    <cellStyle name="Normal 11 2 5 4" xfId="15995" xr:uid="{00000000-0005-0000-0000-00004A490000}"/>
    <cellStyle name="Normal 11 2 5 4 2" xfId="41963" xr:uid="{00000000-0005-0000-0000-00004B490000}"/>
    <cellStyle name="Normal 11 2 5 5" xfId="31143" xr:uid="{00000000-0005-0000-0000-00004C490000}"/>
    <cellStyle name="Normal 11 2 5 6" xfId="57625" xr:uid="{00000000-0005-0000-0000-00004D490000}"/>
    <cellStyle name="Normal 11 2 6" xfId="9503" xr:uid="{00000000-0005-0000-0000-00004E490000}"/>
    <cellStyle name="Normal 11 2 6 2" xfId="24651" xr:uid="{00000000-0005-0000-0000-00004F490000}"/>
    <cellStyle name="Normal 11 2 6 2 2" xfId="50619" xr:uid="{00000000-0005-0000-0000-000050490000}"/>
    <cellStyle name="Normal 11 2 6 3" xfId="35471" xr:uid="{00000000-0005-0000-0000-000051490000}"/>
    <cellStyle name="Normal 11 2 7" xfId="7339" xr:uid="{00000000-0005-0000-0000-000052490000}"/>
    <cellStyle name="Normal 11 2 7 2" xfId="22487" xr:uid="{00000000-0005-0000-0000-000053490000}"/>
    <cellStyle name="Normal 11 2 7 2 2" xfId="48455" xr:uid="{00000000-0005-0000-0000-000054490000}"/>
    <cellStyle name="Normal 11 2 7 3" xfId="33307" xr:uid="{00000000-0005-0000-0000-000055490000}"/>
    <cellStyle name="Normal 11 2 8" xfId="18159" xr:uid="{00000000-0005-0000-0000-000056490000}"/>
    <cellStyle name="Normal 11 2 8 2" xfId="44127" xr:uid="{00000000-0005-0000-0000-000057490000}"/>
    <cellStyle name="Normal 11 2 9" xfId="13831" xr:uid="{00000000-0005-0000-0000-000058490000}"/>
    <cellStyle name="Normal 11 2 9 2" xfId="39799" xr:uid="{00000000-0005-0000-0000-000059490000}"/>
    <cellStyle name="Normal 11 20" xfId="13826" xr:uid="{00000000-0005-0000-0000-00005A490000}"/>
    <cellStyle name="Normal 11 20 2" xfId="39794" xr:uid="{00000000-0005-0000-0000-00005B490000}"/>
    <cellStyle name="Normal 11 21" xfId="3006" xr:uid="{00000000-0005-0000-0000-00005C490000}"/>
    <cellStyle name="Normal 11 22" xfId="28974" xr:uid="{00000000-0005-0000-0000-00005D490000}"/>
    <cellStyle name="Normal 11 23" xfId="54935" xr:uid="{00000000-0005-0000-0000-00005E490000}"/>
    <cellStyle name="Normal 11 24" xfId="55456" xr:uid="{00000000-0005-0000-0000-00005F490000}"/>
    <cellStyle name="Normal 11 25" xfId="697" xr:uid="{00000000-0005-0000-0000-000060490000}"/>
    <cellStyle name="Normal 11 3" xfId="275" xr:uid="{00000000-0005-0000-0000-000061490000}"/>
    <cellStyle name="Normal 11 3 10" xfId="28981" xr:uid="{00000000-0005-0000-0000-000062490000}"/>
    <cellStyle name="Normal 11 3 11" xfId="54942" xr:uid="{00000000-0005-0000-0000-000063490000}"/>
    <cellStyle name="Normal 11 3 12" xfId="55463" xr:uid="{00000000-0005-0000-0000-000064490000}"/>
    <cellStyle name="Normal 11 3 13" xfId="777" xr:uid="{00000000-0005-0000-0000-000065490000}"/>
    <cellStyle name="Normal 11 3 2" xfId="1390" xr:uid="{00000000-0005-0000-0000-000066490000}"/>
    <cellStyle name="Normal 11 3 2 10" xfId="56004" xr:uid="{00000000-0005-0000-0000-000067490000}"/>
    <cellStyle name="Normal 11 3 2 2" xfId="2472" xr:uid="{00000000-0005-0000-0000-000068490000}"/>
    <cellStyle name="Normal 11 3 2 2 2" xfId="6800" xr:uid="{00000000-0005-0000-0000-000069490000}"/>
    <cellStyle name="Normal 11 3 2 2 2 2" xfId="13292" xr:uid="{00000000-0005-0000-0000-00006A490000}"/>
    <cellStyle name="Normal 11 3 2 2 2 2 2" xfId="28440" xr:uid="{00000000-0005-0000-0000-00006B490000}"/>
    <cellStyle name="Normal 11 3 2 2 2 2 2 2" xfId="54408" xr:uid="{00000000-0005-0000-0000-00006C490000}"/>
    <cellStyle name="Normal 11 3 2 2 2 2 3" xfId="39260" xr:uid="{00000000-0005-0000-0000-00006D490000}"/>
    <cellStyle name="Normal 11 3 2 2 2 3" xfId="21948" xr:uid="{00000000-0005-0000-0000-00006E490000}"/>
    <cellStyle name="Normal 11 3 2 2 2 3 2" xfId="47916" xr:uid="{00000000-0005-0000-0000-00006F490000}"/>
    <cellStyle name="Normal 11 3 2 2 2 4" xfId="17620" xr:uid="{00000000-0005-0000-0000-000070490000}"/>
    <cellStyle name="Normal 11 3 2 2 2 4 2" xfId="43588" xr:uid="{00000000-0005-0000-0000-000071490000}"/>
    <cellStyle name="Normal 11 3 2 2 2 5" xfId="32768" xr:uid="{00000000-0005-0000-0000-000072490000}"/>
    <cellStyle name="Normal 11 3 2 2 2 6" xfId="59250" xr:uid="{00000000-0005-0000-0000-000073490000}"/>
    <cellStyle name="Normal 11 3 2 2 3" xfId="11128" xr:uid="{00000000-0005-0000-0000-000074490000}"/>
    <cellStyle name="Normal 11 3 2 2 3 2" xfId="26276" xr:uid="{00000000-0005-0000-0000-000075490000}"/>
    <cellStyle name="Normal 11 3 2 2 3 2 2" xfId="52244" xr:uid="{00000000-0005-0000-0000-000076490000}"/>
    <cellStyle name="Normal 11 3 2 2 3 3" xfId="37096" xr:uid="{00000000-0005-0000-0000-000077490000}"/>
    <cellStyle name="Normal 11 3 2 2 4" xfId="8964" xr:uid="{00000000-0005-0000-0000-000078490000}"/>
    <cellStyle name="Normal 11 3 2 2 4 2" xfId="24112" xr:uid="{00000000-0005-0000-0000-000079490000}"/>
    <cellStyle name="Normal 11 3 2 2 4 2 2" xfId="50080" xr:uid="{00000000-0005-0000-0000-00007A490000}"/>
    <cellStyle name="Normal 11 3 2 2 4 3" xfId="34932" xr:uid="{00000000-0005-0000-0000-00007B490000}"/>
    <cellStyle name="Normal 11 3 2 2 5" xfId="19784" xr:uid="{00000000-0005-0000-0000-00007C490000}"/>
    <cellStyle name="Normal 11 3 2 2 5 2" xfId="45752" xr:uid="{00000000-0005-0000-0000-00007D490000}"/>
    <cellStyle name="Normal 11 3 2 2 6" xfId="15456" xr:uid="{00000000-0005-0000-0000-00007E490000}"/>
    <cellStyle name="Normal 11 3 2 2 6 2" xfId="41424" xr:uid="{00000000-0005-0000-0000-00007F490000}"/>
    <cellStyle name="Normal 11 3 2 2 7" xfId="4636" xr:uid="{00000000-0005-0000-0000-000080490000}"/>
    <cellStyle name="Normal 11 3 2 2 8" xfId="30604" xr:uid="{00000000-0005-0000-0000-000081490000}"/>
    <cellStyle name="Normal 11 3 2 2 9" xfId="57086" xr:uid="{00000000-0005-0000-0000-000082490000}"/>
    <cellStyle name="Normal 11 3 2 3" xfId="5718" xr:uid="{00000000-0005-0000-0000-000083490000}"/>
    <cellStyle name="Normal 11 3 2 3 2" xfId="12210" xr:uid="{00000000-0005-0000-0000-000084490000}"/>
    <cellStyle name="Normal 11 3 2 3 2 2" xfId="27358" xr:uid="{00000000-0005-0000-0000-000085490000}"/>
    <cellStyle name="Normal 11 3 2 3 2 2 2" xfId="53326" xr:uid="{00000000-0005-0000-0000-000086490000}"/>
    <cellStyle name="Normal 11 3 2 3 2 3" xfId="38178" xr:uid="{00000000-0005-0000-0000-000087490000}"/>
    <cellStyle name="Normal 11 3 2 3 3" xfId="20866" xr:uid="{00000000-0005-0000-0000-000088490000}"/>
    <cellStyle name="Normal 11 3 2 3 3 2" xfId="46834" xr:uid="{00000000-0005-0000-0000-000089490000}"/>
    <cellStyle name="Normal 11 3 2 3 4" xfId="16538" xr:uid="{00000000-0005-0000-0000-00008A490000}"/>
    <cellStyle name="Normal 11 3 2 3 4 2" xfId="42506" xr:uid="{00000000-0005-0000-0000-00008B490000}"/>
    <cellStyle name="Normal 11 3 2 3 5" xfId="31686" xr:uid="{00000000-0005-0000-0000-00008C490000}"/>
    <cellStyle name="Normal 11 3 2 3 6" xfId="58168" xr:uid="{00000000-0005-0000-0000-00008D490000}"/>
    <cellStyle name="Normal 11 3 2 4" xfId="10046" xr:uid="{00000000-0005-0000-0000-00008E490000}"/>
    <cellStyle name="Normal 11 3 2 4 2" xfId="25194" xr:uid="{00000000-0005-0000-0000-00008F490000}"/>
    <cellStyle name="Normal 11 3 2 4 2 2" xfId="51162" xr:uid="{00000000-0005-0000-0000-000090490000}"/>
    <cellStyle name="Normal 11 3 2 4 3" xfId="36014" xr:uid="{00000000-0005-0000-0000-000091490000}"/>
    <cellStyle name="Normal 11 3 2 5" xfId="7882" xr:uid="{00000000-0005-0000-0000-000092490000}"/>
    <cellStyle name="Normal 11 3 2 5 2" xfId="23030" xr:uid="{00000000-0005-0000-0000-000093490000}"/>
    <cellStyle name="Normal 11 3 2 5 2 2" xfId="48998" xr:uid="{00000000-0005-0000-0000-000094490000}"/>
    <cellStyle name="Normal 11 3 2 5 3" xfId="33850" xr:uid="{00000000-0005-0000-0000-000095490000}"/>
    <cellStyle name="Normal 11 3 2 6" xfId="18702" xr:uid="{00000000-0005-0000-0000-000096490000}"/>
    <cellStyle name="Normal 11 3 2 6 2" xfId="44670" xr:uid="{00000000-0005-0000-0000-000097490000}"/>
    <cellStyle name="Normal 11 3 2 7" xfId="14374" xr:uid="{00000000-0005-0000-0000-000098490000}"/>
    <cellStyle name="Normal 11 3 2 7 2" xfId="40342" xr:uid="{00000000-0005-0000-0000-000099490000}"/>
    <cellStyle name="Normal 11 3 2 8" xfId="3554" xr:uid="{00000000-0005-0000-0000-00009A490000}"/>
    <cellStyle name="Normal 11 3 2 9" xfId="29522" xr:uid="{00000000-0005-0000-0000-00009B490000}"/>
    <cellStyle name="Normal 11 3 3" xfId="1931" xr:uid="{00000000-0005-0000-0000-00009C490000}"/>
    <cellStyle name="Normal 11 3 3 2" xfId="6259" xr:uid="{00000000-0005-0000-0000-00009D490000}"/>
    <cellStyle name="Normal 11 3 3 2 2" xfId="12751" xr:uid="{00000000-0005-0000-0000-00009E490000}"/>
    <cellStyle name="Normal 11 3 3 2 2 2" xfId="27899" xr:uid="{00000000-0005-0000-0000-00009F490000}"/>
    <cellStyle name="Normal 11 3 3 2 2 2 2" xfId="53867" xr:uid="{00000000-0005-0000-0000-0000A0490000}"/>
    <cellStyle name="Normal 11 3 3 2 2 3" xfId="38719" xr:uid="{00000000-0005-0000-0000-0000A1490000}"/>
    <cellStyle name="Normal 11 3 3 2 3" xfId="21407" xr:uid="{00000000-0005-0000-0000-0000A2490000}"/>
    <cellStyle name="Normal 11 3 3 2 3 2" xfId="47375" xr:uid="{00000000-0005-0000-0000-0000A3490000}"/>
    <cellStyle name="Normal 11 3 3 2 4" xfId="17079" xr:uid="{00000000-0005-0000-0000-0000A4490000}"/>
    <cellStyle name="Normal 11 3 3 2 4 2" xfId="43047" xr:uid="{00000000-0005-0000-0000-0000A5490000}"/>
    <cellStyle name="Normal 11 3 3 2 5" xfId="32227" xr:uid="{00000000-0005-0000-0000-0000A6490000}"/>
    <cellStyle name="Normal 11 3 3 2 6" xfId="58709" xr:uid="{00000000-0005-0000-0000-0000A7490000}"/>
    <cellStyle name="Normal 11 3 3 3" xfId="10587" xr:uid="{00000000-0005-0000-0000-0000A8490000}"/>
    <cellStyle name="Normal 11 3 3 3 2" xfId="25735" xr:uid="{00000000-0005-0000-0000-0000A9490000}"/>
    <cellStyle name="Normal 11 3 3 3 2 2" xfId="51703" xr:uid="{00000000-0005-0000-0000-0000AA490000}"/>
    <cellStyle name="Normal 11 3 3 3 3" xfId="36555" xr:uid="{00000000-0005-0000-0000-0000AB490000}"/>
    <cellStyle name="Normal 11 3 3 4" xfId="8423" xr:uid="{00000000-0005-0000-0000-0000AC490000}"/>
    <cellStyle name="Normal 11 3 3 4 2" xfId="23571" xr:uid="{00000000-0005-0000-0000-0000AD490000}"/>
    <cellStyle name="Normal 11 3 3 4 2 2" xfId="49539" xr:uid="{00000000-0005-0000-0000-0000AE490000}"/>
    <cellStyle name="Normal 11 3 3 4 3" xfId="34391" xr:uid="{00000000-0005-0000-0000-0000AF490000}"/>
    <cellStyle name="Normal 11 3 3 5" xfId="19243" xr:uid="{00000000-0005-0000-0000-0000B0490000}"/>
    <cellStyle name="Normal 11 3 3 5 2" xfId="45211" xr:uid="{00000000-0005-0000-0000-0000B1490000}"/>
    <cellStyle name="Normal 11 3 3 6" xfId="14915" xr:uid="{00000000-0005-0000-0000-0000B2490000}"/>
    <cellStyle name="Normal 11 3 3 6 2" xfId="40883" xr:uid="{00000000-0005-0000-0000-0000B3490000}"/>
    <cellStyle name="Normal 11 3 3 7" xfId="4095" xr:uid="{00000000-0005-0000-0000-0000B4490000}"/>
    <cellStyle name="Normal 11 3 3 8" xfId="30063" xr:uid="{00000000-0005-0000-0000-0000B5490000}"/>
    <cellStyle name="Normal 11 3 3 9" xfId="56545" xr:uid="{00000000-0005-0000-0000-0000B6490000}"/>
    <cellStyle name="Normal 11 3 4" xfId="5177" xr:uid="{00000000-0005-0000-0000-0000B7490000}"/>
    <cellStyle name="Normal 11 3 4 2" xfId="11669" xr:uid="{00000000-0005-0000-0000-0000B8490000}"/>
    <cellStyle name="Normal 11 3 4 2 2" xfId="26817" xr:uid="{00000000-0005-0000-0000-0000B9490000}"/>
    <cellStyle name="Normal 11 3 4 2 2 2" xfId="52785" xr:uid="{00000000-0005-0000-0000-0000BA490000}"/>
    <cellStyle name="Normal 11 3 4 2 3" xfId="37637" xr:uid="{00000000-0005-0000-0000-0000BB490000}"/>
    <cellStyle name="Normal 11 3 4 3" xfId="20325" xr:uid="{00000000-0005-0000-0000-0000BC490000}"/>
    <cellStyle name="Normal 11 3 4 3 2" xfId="46293" xr:uid="{00000000-0005-0000-0000-0000BD490000}"/>
    <cellStyle name="Normal 11 3 4 4" xfId="15997" xr:uid="{00000000-0005-0000-0000-0000BE490000}"/>
    <cellStyle name="Normal 11 3 4 4 2" xfId="41965" xr:uid="{00000000-0005-0000-0000-0000BF490000}"/>
    <cellStyle name="Normal 11 3 4 5" xfId="31145" xr:uid="{00000000-0005-0000-0000-0000C0490000}"/>
    <cellStyle name="Normal 11 3 4 6" xfId="57627" xr:uid="{00000000-0005-0000-0000-0000C1490000}"/>
    <cellStyle name="Normal 11 3 5" xfId="9505" xr:uid="{00000000-0005-0000-0000-0000C2490000}"/>
    <cellStyle name="Normal 11 3 5 2" xfId="24653" xr:uid="{00000000-0005-0000-0000-0000C3490000}"/>
    <cellStyle name="Normal 11 3 5 2 2" xfId="50621" xr:uid="{00000000-0005-0000-0000-0000C4490000}"/>
    <cellStyle name="Normal 11 3 5 3" xfId="35473" xr:uid="{00000000-0005-0000-0000-0000C5490000}"/>
    <cellStyle name="Normal 11 3 6" xfId="7341" xr:uid="{00000000-0005-0000-0000-0000C6490000}"/>
    <cellStyle name="Normal 11 3 6 2" xfId="22489" xr:uid="{00000000-0005-0000-0000-0000C7490000}"/>
    <cellStyle name="Normal 11 3 6 2 2" xfId="48457" xr:uid="{00000000-0005-0000-0000-0000C8490000}"/>
    <cellStyle name="Normal 11 3 6 3" xfId="33309" xr:uid="{00000000-0005-0000-0000-0000C9490000}"/>
    <cellStyle name="Normal 11 3 7" xfId="18161" xr:uid="{00000000-0005-0000-0000-0000CA490000}"/>
    <cellStyle name="Normal 11 3 7 2" xfId="44129" xr:uid="{00000000-0005-0000-0000-0000CB490000}"/>
    <cellStyle name="Normal 11 3 8" xfId="13833" xr:uid="{00000000-0005-0000-0000-0000CC490000}"/>
    <cellStyle name="Normal 11 3 8 2" xfId="39801" xr:uid="{00000000-0005-0000-0000-0000CD490000}"/>
    <cellStyle name="Normal 11 3 9" xfId="3013" xr:uid="{00000000-0005-0000-0000-0000CE490000}"/>
    <cellStyle name="Normal 11 4" xfId="276" xr:uid="{00000000-0005-0000-0000-0000CF490000}"/>
    <cellStyle name="Normal 11 4 10" xfId="28982" xr:uid="{00000000-0005-0000-0000-0000D0490000}"/>
    <cellStyle name="Normal 11 4 11" xfId="54943" xr:uid="{00000000-0005-0000-0000-0000D1490000}"/>
    <cellStyle name="Normal 11 4 12" xfId="55464" xr:uid="{00000000-0005-0000-0000-0000D2490000}"/>
    <cellStyle name="Normal 11 4 13" xfId="817" xr:uid="{00000000-0005-0000-0000-0000D3490000}"/>
    <cellStyle name="Normal 11 4 2" xfId="1391" xr:uid="{00000000-0005-0000-0000-0000D4490000}"/>
    <cellStyle name="Normal 11 4 2 10" xfId="56005" xr:uid="{00000000-0005-0000-0000-0000D5490000}"/>
    <cellStyle name="Normal 11 4 2 2" xfId="2473" xr:uid="{00000000-0005-0000-0000-0000D6490000}"/>
    <cellStyle name="Normal 11 4 2 2 2" xfId="6801" xr:uid="{00000000-0005-0000-0000-0000D7490000}"/>
    <cellStyle name="Normal 11 4 2 2 2 2" xfId="13293" xr:uid="{00000000-0005-0000-0000-0000D8490000}"/>
    <cellStyle name="Normal 11 4 2 2 2 2 2" xfId="28441" xr:uid="{00000000-0005-0000-0000-0000D9490000}"/>
    <cellStyle name="Normal 11 4 2 2 2 2 2 2" xfId="54409" xr:uid="{00000000-0005-0000-0000-0000DA490000}"/>
    <cellStyle name="Normal 11 4 2 2 2 2 3" xfId="39261" xr:uid="{00000000-0005-0000-0000-0000DB490000}"/>
    <cellStyle name="Normal 11 4 2 2 2 3" xfId="21949" xr:uid="{00000000-0005-0000-0000-0000DC490000}"/>
    <cellStyle name="Normal 11 4 2 2 2 3 2" xfId="47917" xr:uid="{00000000-0005-0000-0000-0000DD490000}"/>
    <cellStyle name="Normal 11 4 2 2 2 4" xfId="17621" xr:uid="{00000000-0005-0000-0000-0000DE490000}"/>
    <cellStyle name="Normal 11 4 2 2 2 4 2" xfId="43589" xr:uid="{00000000-0005-0000-0000-0000DF490000}"/>
    <cellStyle name="Normal 11 4 2 2 2 5" xfId="32769" xr:uid="{00000000-0005-0000-0000-0000E0490000}"/>
    <cellStyle name="Normal 11 4 2 2 2 6" xfId="59251" xr:uid="{00000000-0005-0000-0000-0000E1490000}"/>
    <cellStyle name="Normal 11 4 2 2 3" xfId="11129" xr:uid="{00000000-0005-0000-0000-0000E2490000}"/>
    <cellStyle name="Normal 11 4 2 2 3 2" xfId="26277" xr:uid="{00000000-0005-0000-0000-0000E3490000}"/>
    <cellStyle name="Normal 11 4 2 2 3 2 2" xfId="52245" xr:uid="{00000000-0005-0000-0000-0000E4490000}"/>
    <cellStyle name="Normal 11 4 2 2 3 3" xfId="37097" xr:uid="{00000000-0005-0000-0000-0000E5490000}"/>
    <cellStyle name="Normal 11 4 2 2 4" xfId="8965" xr:uid="{00000000-0005-0000-0000-0000E6490000}"/>
    <cellStyle name="Normal 11 4 2 2 4 2" xfId="24113" xr:uid="{00000000-0005-0000-0000-0000E7490000}"/>
    <cellStyle name="Normal 11 4 2 2 4 2 2" xfId="50081" xr:uid="{00000000-0005-0000-0000-0000E8490000}"/>
    <cellStyle name="Normal 11 4 2 2 4 3" xfId="34933" xr:uid="{00000000-0005-0000-0000-0000E9490000}"/>
    <cellStyle name="Normal 11 4 2 2 5" xfId="19785" xr:uid="{00000000-0005-0000-0000-0000EA490000}"/>
    <cellStyle name="Normal 11 4 2 2 5 2" xfId="45753" xr:uid="{00000000-0005-0000-0000-0000EB490000}"/>
    <cellStyle name="Normal 11 4 2 2 6" xfId="15457" xr:uid="{00000000-0005-0000-0000-0000EC490000}"/>
    <cellStyle name="Normal 11 4 2 2 6 2" xfId="41425" xr:uid="{00000000-0005-0000-0000-0000ED490000}"/>
    <cellStyle name="Normal 11 4 2 2 7" xfId="4637" xr:uid="{00000000-0005-0000-0000-0000EE490000}"/>
    <cellStyle name="Normal 11 4 2 2 8" xfId="30605" xr:uid="{00000000-0005-0000-0000-0000EF490000}"/>
    <cellStyle name="Normal 11 4 2 2 9" xfId="57087" xr:uid="{00000000-0005-0000-0000-0000F0490000}"/>
    <cellStyle name="Normal 11 4 2 3" xfId="5719" xr:uid="{00000000-0005-0000-0000-0000F1490000}"/>
    <cellStyle name="Normal 11 4 2 3 2" xfId="12211" xr:uid="{00000000-0005-0000-0000-0000F2490000}"/>
    <cellStyle name="Normal 11 4 2 3 2 2" xfId="27359" xr:uid="{00000000-0005-0000-0000-0000F3490000}"/>
    <cellStyle name="Normal 11 4 2 3 2 2 2" xfId="53327" xr:uid="{00000000-0005-0000-0000-0000F4490000}"/>
    <cellStyle name="Normal 11 4 2 3 2 3" xfId="38179" xr:uid="{00000000-0005-0000-0000-0000F5490000}"/>
    <cellStyle name="Normal 11 4 2 3 3" xfId="20867" xr:uid="{00000000-0005-0000-0000-0000F6490000}"/>
    <cellStyle name="Normal 11 4 2 3 3 2" xfId="46835" xr:uid="{00000000-0005-0000-0000-0000F7490000}"/>
    <cellStyle name="Normal 11 4 2 3 4" xfId="16539" xr:uid="{00000000-0005-0000-0000-0000F8490000}"/>
    <cellStyle name="Normal 11 4 2 3 4 2" xfId="42507" xr:uid="{00000000-0005-0000-0000-0000F9490000}"/>
    <cellStyle name="Normal 11 4 2 3 5" xfId="31687" xr:uid="{00000000-0005-0000-0000-0000FA490000}"/>
    <cellStyle name="Normal 11 4 2 3 6" xfId="58169" xr:uid="{00000000-0005-0000-0000-0000FB490000}"/>
    <cellStyle name="Normal 11 4 2 4" xfId="10047" xr:uid="{00000000-0005-0000-0000-0000FC490000}"/>
    <cellStyle name="Normal 11 4 2 4 2" xfId="25195" xr:uid="{00000000-0005-0000-0000-0000FD490000}"/>
    <cellStyle name="Normal 11 4 2 4 2 2" xfId="51163" xr:uid="{00000000-0005-0000-0000-0000FE490000}"/>
    <cellStyle name="Normal 11 4 2 4 3" xfId="36015" xr:uid="{00000000-0005-0000-0000-0000FF490000}"/>
    <cellStyle name="Normal 11 4 2 5" xfId="7883" xr:uid="{00000000-0005-0000-0000-0000004A0000}"/>
    <cellStyle name="Normal 11 4 2 5 2" xfId="23031" xr:uid="{00000000-0005-0000-0000-0000014A0000}"/>
    <cellStyle name="Normal 11 4 2 5 2 2" xfId="48999" xr:uid="{00000000-0005-0000-0000-0000024A0000}"/>
    <cellStyle name="Normal 11 4 2 5 3" xfId="33851" xr:uid="{00000000-0005-0000-0000-0000034A0000}"/>
    <cellStyle name="Normal 11 4 2 6" xfId="18703" xr:uid="{00000000-0005-0000-0000-0000044A0000}"/>
    <cellStyle name="Normal 11 4 2 6 2" xfId="44671" xr:uid="{00000000-0005-0000-0000-0000054A0000}"/>
    <cellStyle name="Normal 11 4 2 7" xfId="14375" xr:uid="{00000000-0005-0000-0000-0000064A0000}"/>
    <cellStyle name="Normal 11 4 2 7 2" xfId="40343" xr:uid="{00000000-0005-0000-0000-0000074A0000}"/>
    <cellStyle name="Normal 11 4 2 8" xfId="3555" xr:uid="{00000000-0005-0000-0000-0000084A0000}"/>
    <cellStyle name="Normal 11 4 2 9" xfId="29523" xr:uid="{00000000-0005-0000-0000-0000094A0000}"/>
    <cellStyle name="Normal 11 4 3" xfId="1932" xr:uid="{00000000-0005-0000-0000-00000A4A0000}"/>
    <cellStyle name="Normal 11 4 3 2" xfId="6260" xr:uid="{00000000-0005-0000-0000-00000B4A0000}"/>
    <cellStyle name="Normal 11 4 3 2 2" xfId="12752" xr:uid="{00000000-0005-0000-0000-00000C4A0000}"/>
    <cellStyle name="Normal 11 4 3 2 2 2" xfId="27900" xr:uid="{00000000-0005-0000-0000-00000D4A0000}"/>
    <cellStyle name="Normal 11 4 3 2 2 2 2" xfId="53868" xr:uid="{00000000-0005-0000-0000-00000E4A0000}"/>
    <cellStyle name="Normal 11 4 3 2 2 3" xfId="38720" xr:uid="{00000000-0005-0000-0000-00000F4A0000}"/>
    <cellStyle name="Normal 11 4 3 2 3" xfId="21408" xr:uid="{00000000-0005-0000-0000-0000104A0000}"/>
    <cellStyle name="Normal 11 4 3 2 3 2" xfId="47376" xr:uid="{00000000-0005-0000-0000-0000114A0000}"/>
    <cellStyle name="Normal 11 4 3 2 4" xfId="17080" xr:uid="{00000000-0005-0000-0000-0000124A0000}"/>
    <cellStyle name="Normal 11 4 3 2 4 2" xfId="43048" xr:uid="{00000000-0005-0000-0000-0000134A0000}"/>
    <cellStyle name="Normal 11 4 3 2 5" xfId="32228" xr:uid="{00000000-0005-0000-0000-0000144A0000}"/>
    <cellStyle name="Normal 11 4 3 2 6" xfId="58710" xr:uid="{00000000-0005-0000-0000-0000154A0000}"/>
    <cellStyle name="Normal 11 4 3 3" xfId="10588" xr:uid="{00000000-0005-0000-0000-0000164A0000}"/>
    <cellStyle name="Normal 11 4 3 3 2" xfId="25736" xr:uid="{00000000-0005-0000-0000-0000174A0000}"/>
    <cellStyle name="Normal 11 4 3 3 2 2" xfId="51704" xr:uid="{00000000-0005-0000-0000-0000184A0000}"/>
    <cellStyle name="Normal 11 4 3 3 3" xfId="36556" xr:uid="{00000000-0005-0000-0000-0000194A0000}"/>
    <cellStyle name="Normal 11 4 3 4" xfId="8424" xr:uid="{00000000-0005-0000-0000-00001A4A0000}"/>
    <cellStyle name="Normal 11 4 3 4 2" xfId="23572" xr:uid="{00000000-0005-0000-0000-00001B4A0000}"/>
    <cellStyle name="Normal 11 4 3 4 2 2" xfId="49540" xr:uid="{00000000-0005-0000-0000-00001C4A0000}"/>
    <cellStyle name="Normal 11 4 3 4 3" xfId="34392" xr:uid="{00000000-0005-0000-0000-00001D4A0000}"/>
    <cellStyle name="Normal 11 4 3 5" xfId="19244" xr:uid="{00000000-0005-0000-0000-00001E4A0000}"/>
    <cellStyle name="Normal 11 4 3 5 2" xfId="45212" xr:uid="{00000000-0005-0000-0000-00001F4A0000}"/>
    <cellStyle name="Normal 11 4 3 6" xfId="14916" xr:uid="{00000000-0005-0000-0000-0000204A0000}"/>
    <cellStyle name="Normal 11 4 3 6 2" xfId="40884" xr:uid="{00000000-0005-0000-0000-0000214A0000}"/>
    <cellStyle name="Normal 11 4 3 7" xfId="4096" xr:uid="{00000000-0005-0000-0000-0000224A0000}"/>
    <cellStyle name="Normal 11 4 3 8" xfId="30064" xr:uid="{00000000-0005-0000-0000-0000234A0000}"/>
    <cellStyle name="Normal 11 4 3 9" xfId="56546" xr:uid="{00000000-0005-0000-0000-0000244A0000}"/>
    <cellStyle name="Normal 11 4 4" xfId="5178" xr:uid="{00000000-0005-0000-0000-0000254A0000}"/>
    <cellStyle name="Normal 11 4 4 2" xfId="11670" xr:uid="{00000000-0005-0000-0000-0000264A0000}"/>
    <cellStyle name="Normal 11 4 4 2 2" xfId="26818" xr:uid="{00000000-0005-0000-0000-0000274A0000}"/>
    <cellStyle name="Normal 11 4 4 2 2 2" xfId="52786" xr:uid="{00000000-0005-0000-0000-0000284A0000}"/>
    <cellStyle name="Normal 11 4 4 2 3" xfId="37638" xr:uid="{00000000-0005-0000-0000-0000294A0000}"/>
    <cellStyle name="Normal 11 4 4 3" xfId="20326" xr:uid="{00000000-0005-0000-0000-00002A4A0000}"/>
    <cellStyle name="Normal 11 4 4 3 2" xfId="46294" xr:uid="{00000000-0005-0000-0000-00002B4A0000}"/>
    <cellStyle name="Normal 11 4 4 4" xfId="15998" xr:uid="{00000000-0005-0000-0000-00002C4A0000}"/>
    <cellStyle name="Normal 11 4 4 4 2" xfId="41966" xr:uid="{00000000-0005-0000-0000-00002D4A0000}"/>
    <cellStyle name="Normal 11 4 4 5" xfId="31146" xr:uid="{00000000-0005-0000-0000-00002E4A0000}"/>
    <cellStyle name="Normal 11 4 4 6" xfId="57628" xr:uid="{00000000-0005-0000-0000-00002F4A0000}"/>
    <cellStyle name="Normal 11 4 5" xfId="9506" xr:uid="{00000000-0005-0000-0000-0000304A0000}"/>
    <cellStyle name="Normal 11 4 5 2" xfId="24654" xr:uid="{00000000-0005-0000-0000-0000314A0000}"/>
    <cellStyle name="Normal 11 4 5 2 2" xfId="50622" xr:uid="{00000000-0005-0000-0000-0000324A0000}"/>
    <cellStyle name="Normal 11 4 5 3" xfId="35474" xr:uid="{00000000-0005-0000-0000-0000334A0000}"/>
    <cellStyle name="Normal 11 4 6" xfId="7342" xr:uid="{00000000-0005-0000-0000-0000344A0000}"/>
    <cellStyle name="Normal 11 4 6 2" xfId="22490" xr:uid="{00000000-0005-0000-0000-0000354A0000}"/>
    <cellStyle name="Normal 11 4 6 2 2" xfId="48458" xr:uid="{00000000-0005-0000-0000-0000364A0000}"/>
    <cellStyle name="Normal 11 4 6 3" xfId="33310" xr:uid="{00000000-0005-0000-0000-0000374A0000}"/>
    <cellStyle name="Normal 11 4 7" xfId="18162" xr:uid="{00000000-0005-0000-0000-0000384A0000}"/>
    <cellStyle name="Normal 11 4 7 2" xfId="44130" xr:uid="{00000000-0005-0000-0000-0000394A0000}"/>
    <cellStyle name="Normal 11 4 8" xfId="13834" xr:uid="{00000000-0005-0000-0000-00003A4A0000}"/>
    <cellStyle name="Normal 11 4 8 2" xfId="39802" xr:uid="{00000000-0005-0000-0000-00003B4A0000}"/>
    <cellStyle name="Normal 11 4 9" xfId="3014" xr:uid="{00000000-0005-0000-0000-00003C4A0000}"/>
    <cellStyle name="Normal 11 5" xfId="277" xr:uid="{00000000-0005-0000-0000-00003D4A0000}"/>
    <cellStyle name="Normal 11 5 10" xfId="28983" xr:uid="{00000000-0005-0000-0000-00003E4A0000}"/>
    <cellStyle name="Normal 11 5 11" xfId="54944" xr:uid="{00000000-0005-0000-0000-00003F4A0000}"/>
    <cellStyle name="Normal 11 5 12" xfId="55465" xr:uid="{00000000-0005-0000-0000-0000404A0000}"/>
    <cellStyle name="Normal 11 5 13" xfId="857" xr:uid="{00000000-0005-0000-0000-0000414A0000}"/>
    <cellStyle name="Normal 11 5 2" xfId="1392" xr:uid="{00000000-0005-0000-0000-0000424A0000}"/>
    <cellStyle name="Normal 11 5 2 10" xfId="56006" xr:uid="{00000000-0005-0000-0000-0000434A0000}"/>
    <cellStyle name="Normal 11 5 2 2" xfId="2474" xr:uid="{00000000-0005-0000-0000-0000444A0000}"/>
    <cellStyle name="Normal 11 5 2 2 2" xfId="6802" xr:uid="{00000000-0005-0000-0000-0000454A0000}"/>
    <cellStyle name="Normal 11 5 2 2 2 2" xfId="13294" xr:uid="{00000000-0005-0000-0000-0000464A0000}"/>
    <cellStyle name="Normal 11 5 2 2 2 2 2" xfId="28442" xr:uid="{00000000-0005-0000-0000-0000474A0000}"/>
    <cellStyle name="Normal 11 5 2 2 2 2 2 2" xfId="54410" xr:uid="{00000000-0005-0000-0000-0000484A0000}"/>
    <cellStyle name="Normal 11 5 2 2 2 2 3" xfId="39262" xr:uid="{00000000-0005-0000-0000-0000494A0000}"/>
    <cellStyle name="Normal 11 5 2 2 2 3" xfId="21950" xr:uid="{00000000-0005-0000-0000-00004A4A0000}"/>
    <cellStyle name="Normal 11 5 2 2 2 3 2" xfId="47918" xr:uid="{00000000-0005-0000-0000-00004B4A0000}"/>
    <cellStyle name="Normal 11 5 2 2 2 4" xfId="17622" xr:uid="{00000000-0005-0000-0000-00004C4A0000}"/>
    <cellStyle name="Normal 11 5 2 2 2 4 2" xfId="43590" xr:uid="{00000000-0005-0000-0000-00004D4A0000}"/>
    <cellStyle name="Normal 11 5 2 2 2 5" xfId="32770" xr:uid="{00000000-0005-0000-0000-00004E4A0000}"/>
    <cellStyle name="Normal 11 5 2 2 2 6" xfId="59252" xr:uid="{00000000-0005-0000-0000-00004F4A0000}"/>
    <cellStyle name="Normal 11 5 2 2 3" xfId="11130" xr:uid="{00000000-0005-0000-0000-0000504A0000}"/>
    <cellStyle name="Normal 11 5 2 2 3 2" xfId="26278" xr:uid="{00000000-0005-0000-0000-0000514A0000}"/>
    <cellStyle name="Normal 11 5 2 2 3 2 2" xfId="52246" xr:uid="{00000000-0005-0000-0000-0000524A0000}"/>
    <cellStyle name="Normal 11 5 2 2 3 3" xfId="37098" xr:uid="{00000000-0005-0000-0000-0000534A0000}"/>
    <cellStyle name="Normal 11 5 2 2 4" xfId="8966" xr:uid="{00000000-0005-0000-0000-0000544A0000}"/>
    <cellStyle name="Normal 11 5 2 2 4 2" xfId="24114" xr:uid="{00000000-0005-0000-0000-0000554A0000}"/>
    <cellStyle name="Normal 11 5 2 2 4 2 2" xfId="50082" xr:uid="{00000000-0005-0000-0000-0000564A0000}"/>
    <cellStyle name="Normal 11 5 2 2 4 3" xfId="34934" xr:uid="{00000000-0005-0000-0000-0000574A0000}"/>
    <cellStyle name="Normal 11 5 2 2 5" xfId="19786" xr:uid="{00000000-0005-0000-0000-0000584A0000}"/>
    <cellStyle name="Normal 11 5 2 2 5 2" xfId="45754" xr:uid="{00000000-0005-0000-0000-0000594A0000}"/>
    <cellStyle name="Normal 11 5 2 2 6" xfId="15458" xr:uid="{00000000-0005-0000-0000-00005A4A0000}"/>
    <cellStyle name="Normal 11 5 2 2 6 2" xfId="41426" xr:uid="{00000000-0005-0000-0000-00005B4A0000}"/>
    <cellStyle name="Normal 11 5 2 2 7" xfId="4638" xr:uid="{00000000-0005-0000-0000-00005C4A0000}"/>
    <cellStyle name="Normal 11 5 2 2 8" xfId="30606" xr:uid="{00000000-0005-0000-0000-00005D4A0000}"/>
    <cellStyle name="Normal 11 5 2 2 9" xfId="57088" xr:uid="{00000000-0005-0000-0000-00005E4A0000}"/>
    <cellStyle name="Normal 11 5 2 3" xfId="5720" xr:uid="{00000000-0005-0000-0000-00005F4A0000}"/>
    <cellStyle name="Normal 11 5 2 3 2" xfId="12212" xr:uid="{00000000-0005-0000-0000-0000604A0000}"/>
    <cellStyle name="Normal 11 5 2 3 2 2" xfId="27360" xr:uid="{00000000-0005-0000-0000-0000614A0000}"/>
    <cellStyle name="Normal 11 5 2 3 2 2 2" xfId="53328" xr:uid="{00000000-0005-0000-0000-0000624A0000}"/>
    <cellStyle name="Normal 11 5 2 3 2 3" xfId="38180" xr:uid="{00000000-0005-0000-0000-0000634A0000}"/>
    <cellStyle name="Normal 11 5 2 3 3" xfId="20868" xr:uid="{00000000-0005-0000-0000-0000644A0000}"/>
    <cellStyle name="Normal 11 5 2 3 3 2" xfId="46836" xr:uid="{00000000-0005-0000-0000-0000654A0000}"/>
    <cellStyle name="Normal 11 5 2 3 4" xfId="16540" xr:uid="{00000000-0005-0000-0000-0000664A0000}"/>
    <cellStyle name="Normal 11 5 2 3 4 2" xfId="42508" xr:uid="{00000000-0005-0000-0000-0000674A0000}"/>
    <cellStyle name="Normal 11 5 2 3 5" xfId="31688" xr:uid="{00000000-0005-0000-0000-0000684A0000}"/>
    <cellStyle name="Normal 11 5 2 3 6" xfId="58170" xr:uid="{00000000-0005-0000-0000-0000694A0000}"/>
    <cellStyle name="Normal 11 5 2 4" xfId="10048" xr:uid="{00000000-0005-0000-0000-00006A4A0000}"/>
    <cellStyle name="Normal 11 5 2 4 2" xfId="25196" xr:uid="{00000000-0005-0000-0000-00006B4A0000}"/>
    <cellStyle name="Normal 11 5 2 4 2 2" xfId="51164" xr:uid="{00000000-0005-0000-0000-00006C4A0000}"/>
    <cellStyle name="Normal 11 5 2 4 3" xfId="36016" xr:uid="{00000000-0005-0000-0000-00006D4A0000}"/>
    <cellStyle name="Normal 11 5 2 5" xfId="7884" xr:uid="{00000000-0005-0000-0000-00006E4A0000}"/>
    <cellStyle name="Normal 11 5 2 5 2" xfId="23032" xr:uid="{00000000-0005-0000-0000-00006F4A0000}"/>
    <cellStyle name="Normal 11 5 2 5 2 2" xfId="49000" xr:uid="{00000000-0005-0000-0000-0000704A0000}"/>
    <cellStyle name="Normal 11 5 2 5 3" xfId="33852" xr:uid="{00000000-0005-0000-0000-0000714A0000}"/>
    <cellStyle name="Normal 11 5 2 6" xfId="18704" xr:uid="{00000000-0005-0000-0000-0000724A0000}"/>
    <cellStyle name="Normal 11 5 2 6 2" xfId="44672" xr:uid="{00000000-0005-0000-0000-0000734A0000}"/>
    <cellStyle name="Normal 11 5 2 7" xfId="14376" xr:uid="{00000000-0005-0000-0000-0000744A0000}"/>
    <cellStyle name="Normal 11 5 2 7 2" xfId="40344" xr:uid="{00000000-0005-0000-0000-0000754A0000}"/>
    <cellStyle name="Normal 11 5 2 8" xfId="3556" xr:uid="{00000000-0005-0000-0000-0000764A0000}"/>
    <cellStyle name="Normal 11 5 2 9" xfId="29524" xr:uid="{00000000-0005-0000-0000-0000774A0000}"/>
    <cellStyle name="Normal 11 5 3" xfId="1933" xr:uid="{00000000-0005-0000-0000-0000784A0000}"/>
    <cellStyle name="Normal 11 5 3 2" xfId="6261" xr:uid="{00000000-0005-0000-0000-0000794A0000}"/>
    <cellStyle name="Normal 11 5 3 2 2" xfId="12753" xr:uid="{00000000-0005-0000-0000-00007A4A0000}"/>
    <cellStyle name="Normal 11 5 3 2 2 2" xfId="27901" xr:uid="{00000000-0005-0000-0000-00007B4A0000}"/>
    <cellStyle name="Normal 11 5 3 2 2 2 2" xfId="53869" xr:uid="{00000000-0005-0000-0000-00007C4A0000}"/>
    <cellStyle name="Normal 11 5 3 2 2 3" xfId="38721" xr:uid="{00000000-0005-0000-0000-00007D4A0000}"/>
    <cellStyle name="Normal 11 5 3 2 3" xfId="21409" xr:uid="{00000000-0005-0000-0000-00007E4A0000}"/>
    <cellStyle name="Normal 11 5 3 2 3 2" xfId="47377" xr:uid="{00000000-0005-0000-0000-00007F4A0000}"/>
    <cellStyle name="Normal 11 5 3 2 4" xfId="17081" xr:uid="{00000000-0005-0000-0000-0000804A0000}"/>
    <cellStyle name="Normal 11 5 3 2 4 2" xfId="43049" xr:uid="{00000000-0005-0000-0000-0000814A0000}"/>
    <cellStyle name="Normal 11 5 3 2 5" xfId="32229" xr:uid="{00000000-0005-0000-0000-0000824A0000}"/>
    <cellStyle name="Normal 11 5 3 2 6" xfId="58711" xr:uid="{00000000-0005-0000-0000-0000834A0000}"/>
    <cellStyle name="Normal 11 5 3 3" xfId="10589" xr:uid="{00000000-0005-0000-0000-0000844A0000}"/>
    <cellStyle name="Normal 11 5 3 3 2" xfId="25737" xr:uid="{00000000-0005-0000-0000-0000854A0000}"/>
    <cellStyle name="Normal 11 5 3 3 2 2" xfId="51705" xr:uid="{00000000-0005-0000-0000-0000864A0000}"/>
    <cellStyle name="Normal 11 5 3 3 3" xfId="36557" xr:uid="{00000000-0005-0000-0000-0000874A0000}"/>
    <cellStyle name="Normal 11 5 3 4" xfId="8425" xr:uid="{00000000-0005-0000-0000-0000884A0000}"/>
    <cellStyle name="Normal 11 5 3 4 2" xfId="23573" xr:uid="{00000000-0005-0000-0000-0000894A0000}"/>
    <cellStyle name="Normal 11 5 3 4 2 2" xfId="49541" xr:uid="{00000000-0005-0000-0000-00008A4A0000}"/>
    <cellStyle name="Normal 11 5 3 4 3" xfId="34393" xr:uid="{00000000-0005-0000-0000-00008B4A0000}"/>
    <cellStyle name="Normal 11 5 3 5" xfId="19245" xr:uid="{00000000-0005-0000-0000-00008C4A0000}"/>
    <cellStyle name="Normal 11 5 3 5 2" xfId="45213" xr:uid="{00000000-0005-0000-0000-00008D4A0000}"/>
    <cellStyle name="Normal 11 5 3 6" xfId="14917" xr:uid="{00000000-0005-0000-0000-00008E4A0000}"/>
    <cellStyle name="Normal 11 5 3 6 2" xfId="40885" xr:uid="{00000000-0005-0000-0000-00008F4A0000}"/>
    <cellStyle name="Normal 11 5 3 7" xfId="4097" xr:uid="{00000000-0005-0000-0000-0000904A0000}"/>
    <cellStyle name="Normal 11 5 3 8" xfId="30065" xr:uid="{00000000-0005-0000-0000-0000914A0000}"/>
    <cellStyle name="Normal 11 5 3 9" xfId="56547" xr:uid="{00000000-0005-0000-0000-0000924A0000}"/>
    <cellStyle name="Normal 11 5 4" xfId="5179" xr:uid="{00000000-0005-0000-0000-0000934A0000}"/>
    <cellStyle name="Normal 11 5 4 2" xfId="11671" xr:uid="{00000000-0005-0000-0000-0000944A0000}"/>
    <cellStyle name="Normal 11 5 4 2 2" xfId="26819" xr:uid="{00000000-0005-0000-0000-0000954A0000}"/>
    <cellStyle name="Normal 11 5 4 2 2 2" xfId="52787" xr:uid="{00000000-0005-0000-0000-0000964A0000}"/>
    <cellStyle name="Normal 11 5 4 2 3" xfId="37639" xr:uid="{00000000-0005-0000-0000-0000974A0000}"/>
    <cellStyle name="Normal 11 5 4 3" xfId="20327" xr:uid="{00000000-0005-0000-0000-0000984A0000}"/>
    <cellStyle name="Normal 11 5 4 3 2" xfId="46295" xr:uid="{00000000-0005-0000-0000-0000994A0000}"/>
    <cellStyle name="Normal 11 5 4 4" xfId="15999" xr:uid="{00000000-0005-0000-0000-00009A4A0000}"/>
    <cellStyle name="Normal 11 5 4 4 2" xfId="41967" xr:uid="{00000000-0005-0000-0000-00009B4A0000}"/>
    <cellStyle name="Normal 11 5 4 5" xfId="31147" xr:uid="{00000000-0005-0000-0000-00009C4A0000}"/>
    <cellStyle name="Normal 11 5 4 6" xfId="57629" xr:uid="{00000000-0005-0000-0000-00009D4A0000}"/>
    <cellStyle name="Normal 11 5 5" xfId="9507" xr:uid="{00000000-0005-0000-0000-00009E4A0000}"/>
    <cellStyle name="Normal 11 5 5 2" xfId="24655" xr:uid="{00000000-0005-0000-0000-00009F4A0000}"/>
    <cellStyle name="Normal 11 5 5 2 2" xfId="50623" xr:uid="{00000000-0005-0000-0000-0000A04A0000}"/>
    <cellStyle name="Normal 11 5 5 3" xfId="35475" xr:uid="{00000000-0005-0000-0000-0000A14A0000}"/>
    <cellStyle name="Normal 11 5 6" xfId="7343" xr:uid="{00000000-0005-0000-0000-0000A24A0000}"/>
    <cellStyle name="Normal 11 5 6 2" xfId="22491" xr:uid="{00000000-0005-0000-0000-0000A34A0000}"/>
    <cellStyle name="Normal 11 5 6 2 2" xfId="48459" xr:uid="{00000000-0005-0000-0000-0000A44A0000}"/>
    <cellStyle name="Normal 11 5 6 3" xfId="33311" xr:uid="{00000000-0005-0000-0000-0000A54A0000}"/>
    <cellStyle name="Normal 11 5 7" xfId="18163" xr:uid="{00000000-0005-0000-0000-0000A64A0000}"/>
    <cellStyle name="Normal 11 5 7 2" xfId="44131" xr:uid="{00000000-0005-0000-0000-0000A74A0000}"/>
    <cellStyle name="Normal 11 5 8" xfId="13835" xr:uid="{00000000-0005-0000-0000-0000A84A0000}"/>
    <cellStyle name="Normal 11 5 8 2" xfId="39803" xr:uid="{00000000-0005-0000-0000-0000A94A0000}"/>
    <cellStyle name="Normal 11 5 9" xfId="3015" xr:uid="{00000000-0005-0000-0000-0000AA4A0000}"/>
    <cellStyle name="Normal 11 6" xfId="278" xr:uid="{00000000-0005-0000-0000-0000AB4A0000}"/>
    <cellStyle name="Normal 11 6 10" xfId="28984" xr:uid="{00000000-0005-0000-0000-0000AC4A0000}"/>
    <cellStyle name="Normal 11 6 11" xfId="54945" xr:uid="{00000000-0005-0000-0000-0000AD4A0000}"/>
    <cellStyle name="Normal 11 6 12" xfId="55466" xr:uid="{00000000-0005-0000-0000-0000AE4A0000}"/>
    <cellStyle name="Normal 11 6 13" xfId="897" xr:uid="{00000000-0005-0000-0000-0000AF4A0000}"/>
    <cellStyle name="Normal 11 6 2" xfId="1393" xr:uid="{00000000-0005-0000-0000-0000B04A0000}"/>
    <cellStyle name="Normal 11 6 2 10" xfId="56007" xr:uid="{00000000-0005-0000-0000-0000B14A0000}"/>
    <cellStyle name="Normal 11 6 2 2" xfId="2475" xr:uid="{00000000-0005-0000-0000-0000B24A0000}"/>
    <cellStyle name="Normal 11 6 2 2 2" xfId="6803" xr:uid="{00000000-0005-0000-0000-0000B34A0000}"/>
    <cellStyle name="Normal 11 6 2 2 2 2" xfId="13295" xr:uid="{00000000-0005-0000-0000-0000B44A0000}"/>
    <cellStyle name="Normal 11 6 2 2 2 2 2" xfId="28443" xr:uid="{00000000-0005-0000-0000-0000B54A0000}"/>
    <cellStyle name="Normal 11 6 2 2 2 2 2 2" xfId="54411" xr:uid="{00000000-0005-0000-0000-0000B64A0000}"/>
    <cellStyle name="Normal 11 6 2 2 2 2 3" xfId="39263" xr:uid="{00000000-0005-0000-0000-0000B74A0000}"/>
    <cellStyle name="Normal 11 6 2 2 2 3" xfId="21951" xr:uid="{00000000-0005-0000-0000-0000B84A0000}"/>
    <cellStyle name="Normal 11 6 2 2 2 3 2" xfId="47919" xr:uid="{00000000-0005-0000-0000-0000B94A0000}"/>
    <cellStyle name="Normal 11 6 2 2 2 4" xfId="17623" xr:uid="{00000000-0005-0000-0000-0000BA4A0000}"/>
    <cellStyle name="Normal 11 6 2 2 2 4 2" xfId="43591" xr:uid="{00000000-0005-0000-0000-0000BB4A0000}"/>
    <cellStyle name="Normal 11 6 2 2 2 5" xfId="32771" xr:uid="{00000000-0005-0000-0000-0000BC4A0000}"/>
    <cellStyle name="Normal 11 6 2 2 2 6" xfId="59253" xr:uid="{00000000-0005-0000-0000-0000BD4A0000}"/>
    <cellStyle name="Normal 11 6 2 2 3" xfId="11131" xr:uid="{00000000-0005-0000-0000-0000BE4A0000}"/>
    <cellStyle name="Normal 11 6 2 2 3 2" xfId="26279" xr:uid="{00000000-0005-0000-0000-0000BF4A0000}"/>
    <cellStyle name="Normal 11 6 2 2 3 2 2" xfId="52247" xr:uid="{00000000-0005-0000-0000-0000C04A0000}"/>
    <cellStyle name="Normal 11 6 2 2 3 3" xfId="37099" xr:uid="{00000000-0005-0000-0000-0000C14A0000}"/>
    <cellStyle name="Normal 11 6 2 2 4" xfId="8967" xr:uid="{00000000-0005-0000-0000-0000C24A0000}"/>
    <cellStyle name="Normal 11 6 2 2 4 2" xfId="24115" xr:uid="{00000000-0005-0000-0000-0000C34A0000}"/>
    <cellStyle name="Normal 11 6 2 2 4 2 2" xfId="50083" xr:uid="{00000000-0005-0000-0000-0000C44A0000}"/>
    <cellStyle name="Normal 11 6 2 2 4 3" xfId="34935" xr:uid="{00000000-0005-0000-0000-0000C54A0000}"/>
    <cellStyle name="Normal 11 6 2 2 5" xfId="19787" xr:uid="{00000000-0005-0000-0000-0000C64A0000}"/>
    <cellStyle name="Normal 11 6 2 2 5 2" xfId="45755" xr:uid="{00000000-0005-0000-0000-0000C74A0000}"/>
    <cellStyle name="Normal 11 6 2 2 6" xfId="15459" xr:uid="{00000000-0005-0000-0000-0000C84A0000}"/>
    <cellStyle name="Normal 11 6 2 2 6 2" xfId="41427" xr:uid="{00000000-0005-0000-0000-0000C94A0000}"/>
    <cellStyle name="Normal 11 6 2 2 7" xfId="4639" xr:uid="{00000000-0005-0000-0000-0000CA4A0000}"/>
    <cellStyle name="Normal 11 6 2 2 8" xfId="30607" xr:uid="{00000000-0005-0000-0000-0000CB4A0000}"/>
    <cellStyle name="Normal 11 6 2 2 9" xfId="57089" xr:uid="{00000000-0005-0000-0000-0000CC4A0000}"/>
    <cellStyle name="Normal 11 6 2 3" xfId="5721" xr:uid="{00000000-0005-0000-0000-0000CD4A0000}"/>
    <cellStyle name="Normal 11 6 2 3 2" xfId="12213" xr:uid="{00000000-0005-0000-0000-0000CE4A0000}"/>
    <cellStyle name="Normal 11 6 2 3 2 2" xfId="27361" xr:uid="{00000000-0005-0000-0000-0000CF4A0000}"/>
    <cellStyle name="Normal 11 6 2 3 2 2 2" xfId="53329" xr:uid="{00000000-0005-0000-0000-0000D04A0000}"/>
    <cellStyle name="Normal 11 6 2 3 2 3" xfId="38181" xr:uid="{00000000-0005-0000-0000-0000D14A0000}"/>
    <cellStyle name="Normal 11 6 2 3 3" xfId="20869" xr:uid="{00000000-0005-0000-0000-0000D24A0000}"/>
    <cellStyle name="Normal 11 6 2 3 3 2" xfId="46837" xr:uid="{00000000-0005-0000-0000-0000D34A0000}"/>
    <cellStyle name="Normal 11 6 2 3 4" xfId="16541" xr:uid="{00000000-0005-0000-0000-0000D44A0000}"/>
    <cellStyle name="Normal 11 6 2 3 4 2" xfId="42509" xr:uid="{00000000-0005-0000-0000-0000D54A0000}"/>
    <cellStyle name="Normal 11 6 2 3 5" xfId="31689" xr:uid="{00000000-0005-0000-0000-0000D64A0000}"/>
    <cellStyle name="Normal 11 6 2 3 6" xfId="58171" xr:uid="{00000000-0005-0000-0000-0000D74A0000}"/>
    <cellStyle name="Normal 11 6 2 4" xfId="10049" xr:uid="{00000000-0005-0000-0000-0000D84A0000}"/>
    <cellStyle name="Normal 11 6 2 4 2" xfId="25197" xr:uid="{00000000-0005-0000-0000-0000D94A0000}"/>
    <cellStyle name="Normal 11 6 2 4 2 2" xfId="51165" xr:uid="{00000000-0005-0000-0000-0000DA4A0000}"/>
    <cellStyle name="Normal 11 6 2 4 3" xfId="36017" xr:uid="{00000000-0005-0000-0000-0000DB4A0000}"/>
    <cellStyle name="Normal 11 6 2 5" xfId="7885" xr:uid="{00000000-0005-0000-0000-0000DC4A0000}"/>
    <cellStyle name="Normal 11 6 2 5 2" xfId="23033" xr:uid="{00000000-0005-0000-0000-0000DD4A0000}"/>
    <cellStyle name="Normal 11 6 2 5 2 2" xfId="49001" xr:uid="{00000000-0005-0000-0000-0000DE4A0000}"/>
    <cellStyle name="Normal 11 6 2 5 3" xfId="33853" xr:uid="{00000000-0005-0000-0000-0000DF4A0000}"/>
    <cellStyle name="Normal 11 6 2 6" xfId="18705" xr:uid="{00000000-0005-0000-0000-0000E04A0000}"/>
    <cellStyle name="Normal 11 6 2 6 2" xfId="44673" xr:uid="{00000000-0005-0000-0000-0000E14A0000}"/>
    <cellStyle name="Normal 11 6 2 7" xfId="14377" xr:uid="{00000000-0005-0000-0000-0000E24A0000}"/>
    <cellStyle name="Normal 11 6 2 7 2" xfId="40345" xr:uid="{00000000-0005-0000-0000-0000E34A0000}"/>
    <cellStyle name="Normal 11 6 2 8" xfId="3557" xr:uid="{00000000-0005-0000-0000-0000E44A0000}"/>
    <cellStyle name="Normal 11 6 2 9" xfId="29525" xr:uid="{00000000-0005-0000-0000-0000E54A0000}"/>
    <cellStyle name="Normal 11 6 3" xfId="1934" xr:uid="{00000000-0005-0000-0000-0000E64A0000}"/>
    <cellStyle name="Normal 11 6 3 2" xfId="6262" xr:uid="{00000000-0005-0000-0000-0000E74A0000}"/>
    <cellStyle name="Normal 11 6 3 2 2" xfId="12754" xr:uid="{00000000-0005-0000-0000-0000E84A0000}"/>
    <cellStyle name="Normal 11 6 3 2 2 2" xfId="27902" xr:uid="{00000000-0005-0000-0000-0000E94A0000}"/>
    <cellStyle name="Normal 11 6 3 2 2 2 2" xfId="53870" xr:uid="{00000000-0005-0000-0000-0000EA4A0000}"/>
    <cellStyle name="Normal 11 6 3 2 2 3" xfId="38722" xr:uid="{00000000-0005-0000-0000-0000EB4A0000}"/>
    <cellStyle name="Normal 11 6 3 2 3" xfId="21410" xr:uid="{00000000-0005-0000-0000-0000EC4A0000}"/>
    <cellStyle name="Normal 11 6 3 2 3 2" xfId="47378" xr:uid="{00000000-0005-0000-0000-0000ED4A0000}"/>
    <cellStyle name="Normal 11 6 3 2 4" xfId="17082" xr:uid="{00000000-0005-0000-0000-0000EE4A0000}"/>
    <cellStyle name="Normal 11 6 3 2 4 2" xfId="43050" xr:uid="{00000000-0005-0000-0000-0000EF4A0000}"/>
    <cellStyle name="Normal 11 6 3 2 5" xfId="32230" xr:uid="{00000000-0005-0000-0000-0000F04A0000}"/>
    <cellStyle name="Normal 11 6 3 2 6" xfId="58712" xr:uid="{00000000-0005-0000-0000-0000F14A0000}"/>
    <cellStyle name="Normal 11 6 3 3" xfId="10590" xr:uid="{00000000-0005-0000-0000-0000F24A0000}"/>
    <cellStyle name="Normal 11 6 3 3 2" xfId="25738" xr:uid="{00000000-0005-0000-0000-0000F34A0000}"/>
    <cellStyle name="Normal 11 6 3 3 2 2" xfId="51706" xr:uid="{00000000-0005-0000-0000-0000F44A0000}"/>
    <cellStyle name="Normal 11 6 3 3 3" xfId="36558" xr:uid="{00000000-0005-0000-0000-0000F54A0000}"/>
    <cellStyle name="Normal 11 6 3 4" xfId="8426" xr:uid="{00000000-0005-0000-0000-0000F64A0000}"/>
    <cellStyle name="Normal 11 6 3 4 2" xfId="23574" xr:uid="{00000000-0005-0000-0000-0000F74A0000}"/>
    <cellStyle name="Normal 11 6 3 4 2 2" xfId="49542" xr:uid="{00000000-0005-0000-0000-0000F84A0000}"/>
    <cellStyle name="Normal 11 6 3 4 3" xfId="34394" xr:uid="{00000000-0005-0000-0000-0000F94A0000}"/>
    <cellStyle name="Normal 11 6 3 5" xfId="19246" xr:uid="{00000000-0005-0000-0000-0000FA4A0000}"/>
    <cellStyle name="Normal 11 6 3 5 2" xfId="45214" xr:uid="{00000000-0005-0000-0000-0000FB4A0000}"/>
    <cellStyle name="Normal 11 6 3 6" xfId="14918" xr:uid="{00000000-0005-0000-0000-0000FC4A0000}"/>
    <cellStyle name="Normal 11 6 3 6 2" xfId="40886" xr:uid="{00000000-0005-0000-0000-0000FD4A0000}"/>
    <cellStyle name="Normal 11 6 3 7" xfId="4098" xr:uid="{00000000-0005-0000-0000-0000FE4A0000}"/>
    <cellStyle name="Normal 11 6 3 8" xfId="30066" xr:uid="{00000000-0005-0000-0000-0000FF4A0000}"/>
    <cellStyle name="Normal 11 6 3 9" xfId="56548" xr:uid="{00000000-0005-0000-0000-0000004B0000}"/>
    <cellStyle name="Normal 11 6 4" xfId="5180" xr:uid="{00000000-0005-0000-0000-0000014B0000}"/>
    <cellStyle name="Normal 11 6 4 2" xfId="11672" xr:uid="{00000000-0005-0000-0000-0000024B0000}"/>
    <cellStyle name="Normal 11 6 4 2 2" xfId="26820" xr:uid="{00000000-0005-0000-0000-0000034B0000}"/>
    <cellStyle name="Normal 11 6 4 2 2 2" xfId="52788" xr:uid="{00000000-0005-0000-0000-0000044B0000}"/>
    <cellStyle name="Normal 11 6 4 2 3" xfId="37640" xr:uid="{00000000-0005-0000-0000-0000054B0000}"/>
    <cellStyle name="Normal 11 6 4 3" xfId="20328" xr:uid="{00000000-0005-0000-0000-0000064B0000}"/>
    <cellStyle name="Normal 11 6 4 3 2" xfId="46296" xr:uid="{00000000-0005-0000-0000-0000074B0000}"/>
    <cellStyle name="Normal 11 6 4 4" xfId="16000" xr:uid="{00000000-0005-0000-0000-0000084B0000}"/>
    <cellStyle name="Normal 11 6 4 4 2" xfId="41968" xr:uid="{00000000-0005-0000-0000-0000094B0000}"/>
    <cellStyle name="Normal 11 6 4 5" xfId="31148" xr:uid="{00000000-0005-0000-0000-00000A4B0000}"/>
    <cellStyle name="Normal 11 6 4 6" xfId="57630" xr:uid="{00000000-0005-0000-0000-00000B4B0000}"/>
    <cellStyle name="Normal 11 6 5" xfId="9508" xr:uid="{00000000-0005-0000-0000-00000C4B0000}"/>
    <cellStyle name="Normal 11 6 5 2" xfId="24656" xr:uid="{00000000-0005-0000-0000-00000D4B0000}"/>
    <cellStyle name="Normal 11 6 5 2 2" xfId="50624" xr:uid="{00000000-0005-0000-0000-00000E4B0000}"/>
    <cellStyle name="Normal 11 6 5 3" xfId="35476" xr:uid="{00000000-0005-0000-0000-00000F4B0000}"/>
    <cellStyle name="Normal 11 6 6" xfId="7344" xr:uid="{00000000-0005-0000-0000-0000104B0000}"/>
    <cellStyle name="Normal 11 6 6 2" xfId="22492" xr:uid="{00000000-0005-0000-0000-0000114B0000}"/>
    <cellStyle name="Normal 11 6 6 2 2" xfId="48460" xr:uid="{00000000-0005-0000-0000-0000124B0000}"/>
    <cellStyle name="Normal 11 6 6 3" xfId="33312" xr:uid="{00000000-0005-0000-0000-0000134B0000}"/>
    <cellStyle name="Normal 11 6 7" xfId="18164" xr:uid="{00000000-0005-0000-0000-0000144B0000}"/>
    <cellStyle name="Normal 11 6 7 2" xfId="44132" xr:uid="{00000000-0005-0000-0000-0000154B0000}"/>
    <cellStyle name="Normal 11 6 8" xfId="13836" xr:uid="{00000000-0005-0000-0000-0000164B0000}"/>
    <cellStyle name="Normal 11 6 8 2" xfId="39804" xr:uid="{00000000-0005-0000-0000-0000174B0000}"/>
    <cellStyle name="Normal 11 6 9" xfId="3016" xr:uid="{00000000-0005-0000-0000-0000184B0000}"/>
    <cellStyle name="Normal 11 7" xfId="279" xr:uid="{00000000-0005-0000-0000-0000194B0000}"/>
    <cellStyle name="Normal 11 7 10" xfId="28985" xr:uid="{00000000-0005-0000-0000-00001A4B0000}"/>
    <cellStyle name="Normal 11 7 11" xfId="54946" xr:uid="{00000000-0005-0000-0000-00001B4B0000}"/>
    <cellStyle name="Normal 11 7 12" xfId="55467" xr:uid="{00000000-0005-0000-0000-00001C4B0000}"/>
    <cellStyle name="Normal 11 7 13" xfId="937" xr:uid="{00000000-0005-0000-0000-00001D4B0000}"/>
    <cellStyle name="Normal 11 7 2" xfId="1394" xr:uid="{00000000-0005-0000-0000-00001E4B0000}"/>
    <cellStyle name="Normal 11 7 2 10" xfId="56008" xr:uid="{00000000-0005-0000-0000-00001F4B0000}"/>
    <cellStyle name="Normal 11 7 2 2" xfId="2476" xr:uid="{00000000-0005-0000-0000-0000204B0000}"/>
    <cellStyle name="Normal 11 7 2 2 2" xfId="6804" xr:uid="{00000000-0005-0000-0000-0000214B0000}"/>
    <cellStyle name="Normal 11 7 2 2 2 2" xfId="13296" xr:uid="{00000000-0005-0000-0000-0000224B0000}"/>
    <cellStyle name="Normal 11 7 2 2 2 2 2" xfId="28444" xr:uid="{00000000-0005-0000-0000-0000234B0000}"/>
    <cellStyle name="Normal 11 7 2 2 2 2 2 2" xfId="54412" xr:uid="{00000000-0005-0000-0000-0000244B0000}"/>
    <cellStyle name="Normal 11 7 2 2 2 2 3" xfId="39264" xr:uid="{00000000-0005-0000-0000-0000254B0000}"/>
    <cellStyle name="Normal 11 7 2 2 2 3" xfId="21952" xr:uid="{00000000-0005-0000-0000-0000264B0000}"/>
    <cellStyle name="Normal 11 7 2 2 2 3 2" xfId="47920" xr:uid="{00000000-0005-0000-0000-0000274B0000}"/>
    <cellStyle name="Normal 11 7 2 2 2 4" xfId="17624" xr:uid="{00000000-0005-0000-0000-0000284B0000}"/>
    <cellStyle name="Normal 11 7 2 2 2 4 2" xfId="43592" xr:uid="{00000000-0005-0000-0000-0000294B0000}"/>
    <cellStyle name="Normal 11 7 2 2 2 5" xfId="32772" xr:uid="{00000000-0005-0000-0000-00002A4B0000}"/>
    <cellStyle name="Normal 11 7 2 2 2 6" xfId="59254" xr:uid="{00000000-0005-0000-0000-00002B4B0000}"/>
    <cellStyle name="Normal 11 7 2 2 3" xfId="11132" xr:uid="{00000000-0005-0000-0000-00002C4B0000}"/>
    <cellStyle name="Normal 11 7 2 2 3 2" xfId="26280" xr:uid="{00000000-0005-0000-0000-00002D4B0000}"/>
    <cellStyle name="Normal 11 7 2 2 3 2 2" xfId="52248" xr:uid="{00000000-0005-0000-0000-00002E4B0000}"/>
    <cellStyle name="Normal 11 7 2 2 3 3" xfId="37100" xr:uid="{00000000-0005-0000-0000-00002F4B0000}"/>
    <cellStyle name="Normal 11 7 2 2 4" xfId="8968" xr:uid="{00000000-0005-0000-0000-0000304B0000}"/>
    <cellStyle name="Normal 11 7 2 2 4 2" xfId="24116" xr:uid="{00000000-0005-0000-0000-0000314B0000}"/>
    <cellStyle name="Normal 11 7 2 2 4 2 2" xfId="50084" xr:uid="{00000000-0005-0000-0000-0000324B0000}"/>
    <cellStyle name="Normal 11 7 2 2 4 3" xfId="34936" xr:uid="{00000000-0005-0000-0000-0000334B0000}"/>
    <cellStyle name="Normal 11 7 2 2 5" xfId="19788" xr:uid="{00000000-0005-0000-0000-0000344B0000}"/>
    <cellStyle name="Normal 11 7 2 2 5 2" xfId="45756" xr:uid="{00000000-0005-0000-0000-0000354B0000}"/>
    <cellStyle name="Normal 11 7 2 2 6" xfId="15460" xr:uid="{00000000-0005-0000-0000-0000364B0000}"/>
    <cellStyle name="Normal 11 7 2 2 6 2" xfId="41428" xr:uid="{00000000-0005-0000-0000-0000374B0000}"/>
    <cellStyle name="Normal 11 7 2 2 7" xfId="4640" xr:uid="{00000000-0005-0000-0000-0000384B0000}"/>
    <cellStyle name="Normal 11 7 2 2 8" xfId="30608" xr:uid="{00000000-0005-0000-0000-0000394B0000}"/>
    <cellStyle name="Normal 11 7 2 2 9" xfId="57090" xr:uid="{00000000-0005-0000-0000-00003A4B0000}"/>
    <cellStyle name="Normal 11 7 2 3" xfId="5722" xr:uid="{00000000-0005-0000-0000-00003B4B0000}"/>
    <cellStyle name="Normal 11 7 2 3 2" xfId="12214" xr:uid="{00000000-0005-0000-0000-00003C4B0000}"/>
    <cellStyle name="Normal 11 7 2 3 2 2" xfId="27362" xr:uid="{00000000-0005-0000-0000-00003D4B0000}"/>
    <cellStyle name="Normal 11 7 2 3 2 2 2" xfId="53330" xr:uid="{00000000-0005-0000-0000-00003E4B0000}"/>
    <cellStyle name="Normal 11 7 2 3 2 3" xfId="38182" xr:uid="{00000000-0005-0000-0000-00003F4B0000}"/>
    <cellStyle name="Normal 11 7 2 3 3" xfId="20870" xr:uid="{00000000-0005-0000-0000-0000404B0000}"/>
    <cellStyle name="Normal 11 7 2 3 3 2" xfId="46838" xr:uid="{00000000-0005-0000-0000-0000414B0000}"/>
    <cellStyle name="Normal 11 7 2 3 4" xfId="16542" xr:uid="{00000000-0005-0000-0000-0000424B0000}"/>
    <cellStyle name="Normal 11 7 2 3 4 2" xfId="42510" xr:uid="{00000000-0005-0000-0000-0000434B0000}"/>
    <cellStyle name="Normal 11 7 2 3 5" xfId="31690" xr:uid="{00000000-0005-0000-0000-0000444B0000}"/>
    <cellStyle name="Normal 11 7 2 3 6" xfId="58172" xr:uid="{00000000-0005-0000-0000-0000454B0000}"/>
    <cellStyle name="Normal 11 7 2 4" xfId="10050" xr:uid="{00000000-0005-0000-0000-0000464B0000}"/>
    <cellStyle name="Normal 11 7 2 4 2" xfId="25198" xr:uid="{00000000-0005-0000-0000-0000474B0000}"/>
    <cellStyle name="Normal 11 7 2 4 2 2" xfId="51166" xr:uid="{00000000-0005-0000-0000-0000484B0000}"/>
    <cellStyle name="Normal 11 7 2 4 3" xfId="36018" xr:uid="{00000000-0005-0000-0000-0000494B0000}"/>
    <cellStyle name="Normal 11 7 2 5" xfId="7886" xr:uid="{00000000-0005-0000-0000-00004A4B0000}"/>
    <cellStyle name="Normal 11 7 2 5 2" xfId="23034" xr:uid="{00000000-0005-0000-0000-00004B4B0000}"/>
    <cellStyle name="Normal 11 7 2 5 2 2" xfId="49002" xr:uid="{00000000-0005-0000-0000-00004C4B0000}"/>
    <cellStyle name="Normal 11 7 2 5 3" xfId="33854" xr:uid="{00000000-0005-0000-0000-00004D4B0000}"/>
    <cellStyle name="Normal 11 7 2 6" xfId="18706" xr:uid="{00000000-0005-0000-0000-00004E4B0000}"/>
    <cellStyle name="Normal 11 7 2 6 2" xfId="44674" xr:uid="{00000000-0005-0000-0000-00004F4B0000}"/>
    <cellStyle name="Normal 11 7 2 7" xfId="14378" xr:uid="{00000000-0005-0000-0000-0000504B0000}"/>
    <cellStyle name="Normal 11 7 2 7 2" xfId="40346" xr:uid="{00000000-0005-0000-0000-0000514B0000}"/>
    <cellStyle name="Normal 11 7 2 8" xfId="3558" xr:uid="{00000000-0005-0000-0000-0000524B0000}"/>
    <cellStyle name="Normal 11 7 2 9" xfId="29526" xr:uid="{00000000-0005-0000-0000-0000534B0000}"/>
    <cellStyle name="Normal 11 7 3" xfId="1935" xr:uid="{00000000-0005-0000-0000-0000544B0000}"/>
    <cellStyle name="Normal 11 7 3 2" xfId="6263" xr:uid="{00000000-0005-0000-0000-0000554B0000}"/>
    <cellStyle name="Normal 11 7 3 2 2" xfId="12755" xr:uid="{00000000-0005-0000-0000-0000564B0000}"/>
    <cellStyle name="Normal 11 7 3 2 2 2" xfId="27903" xr:uid="{00000000-0005-0000-0000-0000574B0000}"/>
    <cellStyle name="Normal 11 7 3 2 2 2 2" xfId="53871" xr:uid="{00000000-0005-0000-0000-0000584B0000}"/>
    <cellStyle name="Normal 11 7 3 2 2 3" xfId="38723" xr:uid="{00000000-0005-0000-0000-0000594B0000}"/>
    <cellStyle name="Normal 11 7 3 2 3" xfId="21411" xr:uid="{00000000-0005-0000-0000-00005A4B0000}"/>
    <cellStyle name="Normal 11 7 3 2 3 2" xfId="47379" xr:uid="{00000000-0005-0000-0000-00005B4B0000}"/>
    <cellStyle name="Normal 11 7 3 2 4" xfId="17083" xr:uid="{00000000-0005-0000-0000-00005C4B0000}"/>
    <cellStyle name="Normal 11 7 3 2 4 2" xfId="43051" xr:uid="{00000000-0005-0000-0000-00005D4B0000}"/>
    <cellStyle name="Normal 11 7 3 2 5" xfId="32231" xr:uid="{00000000-0005-0000-0000-00005E4B0000}"/>
    <cellStyle name="Normal 11 7 3 2 6" xfId="58713" xr:uid="{00000000-0005-0000-0000-00005F4B0000}"/>
    <cellStyle name="Normal 11 7 3 3" xfId="10591" xr:uid="{00000000-0005-0000-0000-0000604B0000}"/>
    <cellStyle name="Normal 11 7 3 3 2" xfId="25739" xr:uid="{00000000-0005-0000-0000-0000614B0000}"/>
    <cellStyle name="Normal 11 7 3 3 2 2" xfId="51707" xr:uid="{00000000-0005-0000-0000-0000624B0000}"/>
    <cellStyle name="Normal 11 7 3 3 3" xfId="36559" xr:uid="{00000000-0005-0000-0000-0000634B0000}"/>
    <cellStyle name="Normal 11 7 3 4" xfId="8427" xr:uid="{00000000-0005-0000-0000-0000644B0000}"/>
    <cellStyle name="Normal 11 7 3 4 2" xfId="23575" xr:uid="{00000000-0005-0000-0000-0000654B0000}"/>
    <cellStyle name="Normal 11 7 3 4 2 2" xfId="49543" xr:uid="{00000000-0005-0000-0000-0000664B0000}"/>
    <cellStyle name="Normal 11 7 3 4 3" xfId="34395" xr:uid="{00000000-0005-0000-0000-0000674B0000}"/>
    <cellStyle name="Normal 11 7 3 5" xfId="19247" xr:uid="{00000000-0005-0000-0000-0000684B0000}"/>
    <cellStyle name="Normal 11 7 3 5 2" xfId="45215" xr:uid="{00000000-0005-0000-0000-0000694B0000}"/>
    <cellStyle name="Normal 11 7 3 6" xfId="14919" xr:uid="{00000000-0005-0000-0000-00006A4B0000}"/>
    <cellStyle name="Normal 11 7 3 6 2" xfId="40887" xr:uid="{00000000-0005-0000-0000-00006B4B0000}"/>
    <cellStyle name="Normal 11 7 3 7" xfId="4099" xr:uid="{00000000-0005-0000-0000-00006C4B0000}"/>
    <cellStyle name="Normal 11 7 3 8" xfId="30067" xr:uid="{00000000-0005-0000-0000-00006D4B0000}"/>
    <cellStyle name="Normal 11 7 3 9" xfId="56549" xr:uid="{00000000-0005-0000-0000-00006E4B0000}"/>
    <cellStyle name="Normal 11 7 4" xfId="5181" xr:uid="{00000000-0005-0000-0000-00006F4B0000}"/>
    <cellStyle name="Normal 11 7 4 2" xfId="11673" xr:uid="{00000000-0005-0000-0000-0000704B0000}"/>
    <cellStyle name="Normal 11 7 4 2 2" xfId="26821" xr:uid="{00000000-0005-0000-0000-0000714B0000}"/>
    <cellStyle name="Normal 11 7 4 2 2 2" xfId="52789" xr:uid="{00000000-0005-0000-0000-0000724B0000}"/>
    <cellStyle name="Normal 11 7 4 2 3" xfId="37641" xr:uid="{00000000-0005-0000-0000-0000734B0000}"/>
    <cellStyle name="Normal 11 7 4 3" xfId="20329" xr:uid="{00000000-0005-0000-0000-0000744B0000}"/>
    <cellStyle name="Normal 11 7 4 3 2" xfId="46297" xr:uid="{00000000-0005-0000-0000-0000754B0000}"/>
    <cellStyle name="Normal 11 7 4 4" xfId="16001" xr:uid="{00000000-0005-0000-0000-0000764B0000}"/>
    <cellStyle name="Normal 11 7 4 4 2" xfId="41969" xr:uid="{00000000-0005-0000-0000-0000774B0000}"/>
    <cellStyle name="Normal 11 7 4 5" xfId="31149" xr:uid="{00000000-0005-0000-0000-0000784B0000}"/>
    <cellStyle name="Normal 11 7 4 6" xfId="57631" xr:uid="{00000000-0005-0000-0000-0000794B0000}"/>
    <cellStyle name="Normal 11 7 5" xfId="9509" xr:uid="{00000000-0005-0000-0000-00007A4B0000}"/>
    <cellStyle name="Normal 11 7 5 2" xfId="24657" xr:uid="{00000000-0005-0000-0000-00007B4B0000}"/>
    <cellStyle name="Normal 11 7 5 2 2" xfId="50625" xr:uid="{00000000-0005-0000-0000-00007C4B0000}"/>
    <cellStyle name="Normal 11 7 5 3" xfId="35477" xr:uid="{00000000-0005-0000-0000-00007D4B0000}"/>
    <cellStyle name="Normal 11 7 6" xfId="7345" xr:uid="{00000000-0005-0000-0000-00007E4B0000}"/>
    <cellStyle name="Normal 11 7 6 2" xfId="22493" xr:uid="{00000000-0005-0000-0000-00007F4B0000}"/>
    <cellStyle name="Normal 11 7 6 2 2" xfId="48461" xr:uid="{00000000-0005-0000-0000-0000804B0000}"/>
    <cellStyle name="Normal 11 7 6 3" xfId="33313" xr:uid="{00000000-0005-0000-0000-0000814B0000}"/>
    <cellStyle name="Normal 11 7 7" xfId="18165" xr:uid="{00000000-0005-0000-0000-0000824B0000}"/>
    <cellStyle name="Normal 11 7 7 2" xfId="44133" xr:uid="{00000000-0005-0000-0000-0000834B0000}"/>
    <cellStyle name="Normal 11 7 8" xfId="13837" xr:uid="{00000000-0005-0000-0000-0000844B0000}"/>
    <cellStyle name="Normal 11 7 8 2" xfId="39805" xr:uid="{00000000-0005-0000-0000-0000854B0000}"/>
    <cellStyle name="Normal 11 7 9" xfId="3017" xr:uid="{00000000-0005-0000-0000-0000864B0000}"/>
    <cellStyle name="Normal 11 8" xfId="280" xr:uid="{00000000-0005-0000-0000-0000874B0000}"/>
    <cellStyle name="Normal 11 8 10" xfId="28986" xr:uid="{00000000-0005-0000-0000-0000884B0000}"/>
    <cellStyle name="Normal 11 8 11" xfId="54947" xr:uid="{00000000-0005-0000-0000-0000894B0000}"/>
    <cellStyle name="Normal 11 8 12" xfId="55468" xr:uid="{00000000-0005-0000-0000-00008A4B0000}"/>
    <cellStyle name="Normal 11 8 13" xfId="977" xr:uid="{00000000-0005-0000-0000-00008B4B0000}"/>
    <cellStyle name="Normal 11 8 2" xfId="1395" xr:uid="{00000000-0005-0000-0000-00008C4B0000}"/>
    <cellStyle name="Normal 11 8 2 10" xfId="56009" xr:uid="{00000000-0005-0000-0000-00008D4B0000}"/>
    <cellStyle name="Normal 11 8 2 2" xfId="2477" xr:uid="{00000000-0005-0000-0000-00008E4B0000}"/>
    <cellStyle name="Normal 11 8 2 2 2" xfId="6805" xr:uid="{00000000-0005-0000-0000-00008F4B0000}"/>
    <cellStyle name="Normal 11 8 2 2 2 2" xfId="13297" xr:uid="{00000000-0005-0000-0000-0000904B0000}"/>
    <cellStyle name="Normal 11 8 2 2 2 2 2" xfId="28445" xr:uid="{00000000-0005-0000-0000-0000914B0000}"/>
    <cellStyle name="Normal 11 8 2 2 2 2 2 2" xfId="54413" xr:uid="{00000000-0005-0000-0000-0000924B0000}"/>
    <cellStyle name="Normal 11 8 2 2 2 2 3" xfId="39265" xr:uid="{00000000-0005-0000-0000-0000934B0000}"/>
    <cellStyle name="Normal 11 8 2 2 2 3" xfId="21953" xr:uid="{00000000-0005-0000-0000-0000944B0000}"/>
    <cellStyle name="Normal 11 8 2 2 2 3 2" xfId="47921" xr:uid="{00000000-0005-0000-0000-0000954B0000}"/>
    <cellStyle name="Normal 11 8 2 2 2 4" xfId="17625" xr:uid="{00000000-0005-0000-0000-0000964B0000}"/>
    <cellStyle name="Normal 11 8 2 2 2 4 2" xfId="43593" xr:uid="{00000000-0005-0000-0000-0000974B0000}"/>
    <cellStyle name="Normal 11 8 2 2 2 5" xfId="32773" xr:uid="{00000000-0005-0000-0000-0000984B0000}"/>
    <cellStyle name="Normal 11 8 2 2 2 6" xfId="59255" xr:uid="{00000000-0005-0000-0000-0000994B0000}"/>
    <cellStyle name="Normal 11 8 2 2 3" xfId="11133" xr:uid="{00000000-0005-0000-0000-00009A4B0000}"/>
    <cellStyle name="Normal 11 8 2 2 3 2" xfId="26281" xr:uid="{00000000-0005-0000-0000-00009B4B0000}"/>
    <cellStyle name="Normal 11 8 2 2 3 2 2" xfId="52249" xr:uid="{00000000-0005-0000-0000-00009C4B0000}"/>
    <cellStyle name="Normal 11 8 2 2 3 3" xfId="37101" xr:uid="{00000000-0005-0000-0000-00009D4B0000}"/>
    <cellStyle name="Normal 11 8 2 2 4" xfId="8969" xr:uid="{00000000-0005-0000-0000-00009E4B0000}"/>
    <cellStyle name="Normal 11 8 2 2 4 2" xfId="24117" xr:uid="{00000000-0005-0000-0000-00009F4B0000}"/>
    <cellStyle name="Normal 11 8 2 2 4 2 2" xfId="50085" xr:uid="{00000000-0005-0000-0000-0000A04B0000}"/>
    <cellStyle name="Normal 11 8 2 2 4 3" xfId="34937" xr:uid="{00000000-0005-0000-0000-0000A14B0000}"/>
    <cellStyle name="Normal 11 8 2 2 5" xfId="19789" xr:uid="{00000000-0005-0000-0000-0000A24B0000}"/>
    <cellStyle name="Normal 11 8 2 2 5 2" xfId="45757" xr:uid="{00000000-0005-0000-0000-0000A34B0000}"/>
    <cellStyle name="Normal 11 8 2 2 6" xfId="15461" xr:uid="{00000000-0005-0000-0000-0000A44B0000}"/>
    <cellStyle name="Normal 11 8 2 2 6 2" xfId="41429" xr:uid="{00000000-0005-0000-0000-0000A54B0000}"/>
    <cellStyle name="Normal 11 8 2 2 7" xfId="4641" xr:uid="{00000000-0005-0000-0000-0000A64B0000}"/>
    <cellStyle name="Normal 11 8 2 2 8" xfId="30609" xr:uid="{00000000-0005-0000-0000-0000A74B0000}"/>
    <cellStyle name="Normal 11 8 2 2 9" xfId="57091" xr:uid="{00000000-0005-0000-0000-0000A84B0000}"/>
    <cellStyle name="Normal 11 8 2 3" xfId="5723" xr:uid="{00000000-0005-0000-0000-0000A94B0000}"/>
    <cellStyle name="Normal 11 8 2 3 2" xfId="12215" xr:uid="{00000000-0005-0000-0000-0000AA4B0000}"/>
    <cellStyle name="Normal 11 8 2 3 2 2" xfId="27363" xr:uid="{00000000-0005-0000-0000-0000AB4B0000}"/>
    <cellStyle name="Normal 11 8 2 3 2 2 2" xfId="53331" xr:uid="{00000000-0005-0000-0000-0000AC4B0000}"/>
    <cellStyle name="Normal 11 8 2 3 2 3" xfId="38183" xr:uid="{00000000-0005-0000-0000-0000AD4B0000}"/>
    <cellStyle name="Normal 11 8 2 3 3" xfId="20871" xr:uid="{00000000-0005-0000-0000-0000AE4B0000}"/>
    <cellStyle name="Normal 11 8 2 3 3 2" xfId="46839" xr:uid="{00000000-0005-0000-0000-0000AF4B0000}"/>
    <cellStyle name="Normal 11 8 2 3 4" xfId="16543" xr:uid="{00000000-0005-0000-0000-0000B04B0000}"/>
    <cellStyle name="Normal 11 8 2 3 4 2" xfId="42511" xr:uid="{00000000-0005-0000-0000-0000B14B0000}"/>
    <cellStyle name="Normal 11 8 2 3 5" xfId="31691" xr:uid="{00000000-0005-0000-0000-0000B24B0000}"/>
    <cellStyle name="Normal 11 8 2 3 6" xfId="58173" xr:uid="{00000000-0005-0000-0000-0000B34B0000}"/>
    <cellStyle name="Normal 11 8 2 4" xfId="10051" xr:uid="{00000000-0005-0000-0000-0000B44B0000}"/>
    <cellStyle name="Normal 11 8 2 4 2" xfId="25199" xr:uid="{00000000-0005-0000-0000-0000B54B0000}"/>
    <cellStyle name="Normal 11 8 2 4 2 2" xfId="51167" xr:uid="{00000000-0005-0000-0000-0000B64B0000}"/>
    <cellStyle name="Normal 11 8 2 4 3" xfId="36019" xr:uid="{00000000-0005-0000-0000-0000B74B0000}"/>
    <cellStyle name="Normal 11 8 2 5" xfId="7887" xr:uid="{00000000-0005-0000-0000-0000B84B0000}"/>
    <cellStyle name="Normal 11 8 2 5 2" xfId="23035" xr:uid="{00000000-0005-0000-0000-0000B94B0000}"/>
    <cellStyle name="Normal 11 8 2 5 2 2" xfId="49003" xr:uid="{00000000-0005-0000-0000-0000BA4B0000}"/>
    <cellStyle name="Normal 11 8 2 5 3" xfId="33855" xr:uid="{00000000-0005-0000-0000-0000BB4B0000}"/>
    <cellStyle name="Normal 11 8 2 6" xfId="18707" xr:uid="{00000000-0005-0000-0000-0000BC4B0000}"/>
    <cellStyle name="Normal 11 8 2 6 2" xfId="44675" xr:uid="{00000000-0005-0000-0000-0000BD4B0000}"/>
    <cellStyle name="Normal 11 8 2 7" xfId="14379" xr:uid="{00000000-0005-0000-0000-0000BE4B0000}"/>
    <cellStyle name="Normal 11 8 2 7 2" xfId="40347" xr:uid="{00000000-0005-0000-0000-0000BF4B0000}"/>
    <cellStyle name="Normal 11 8 2 8" xfId="3559" xr:uid="{00000000-0005-0000-0000-0000C04B0000}"/>
    <cellStyle name="Normal 11 8 2 9" xfId="29527" xr:uid="{00000000-0005-0000-0000-0000C14B0000}"/>
    <cellStyle name="Normal 11 8 3" xfId="1936" xr:uid="{00000000-0005-0000-0000-0000C24B0000}"/>
    <cellStyle name="Normal 11 8 3 2" xfId="6264" xr:uid="{00000000-0005-0000-0000-0000C34B0000}"/>
    <cellStyle name="Normal 11 8 3 2 2" xfId="12756" xr:uid="{00000000-0005-0000-0000-0000C44B0000}"/>
    <cellStyle name="Normal 11 8 3 2 2 2" xfId="27904" xr:uid="{00000000-0005-0000-0000-0000C54B0000}"/>
    <cellStyle name="Normal 11 8 3 2 2 2 2" xfId="53872" xr:uid="{00000000-0005-0000-0000-0000C64B0000}"/>
    <cellStyle name="Normal 11 8 3 2 2 3" xfId="38724" xr:uid="{00000000-0005-0000-0000-0000C74B0000}"/>
    <cellStyle name="Normal 11 8 3 2 3" xfId="21412" xr:uid="{00000000-0005-0000-0000-0000C84B0000}"/>
    <cellStyle name="Normal 11 8 3 2 3 2" xfId="47380" xr:uid="{00000000-0005-0000-0000-0000C94B0000}"/>
    <cellStyle name="Normal 11 8 3 2 4" xfId="17084" xr:uid="{00000000-0005-0000-0000-0000CA4B0000}"/>
    <cellStyle name="Normal 11 8 3 2 4 2" xfId="43052" xr:uid="{00000000-0005-0000-0000-0000CB4B0000}"/>
    <cellStyle name="Normal 11 8 3 2 5" xfId="32232" xr:uid="{00000000-0005-0000-0000-0000CC4B0000}"/>
    <cellStyle name="Normal 11 8 3 2 6" xfId="58714" xr:uid="{00000000-0005-0000-0000-0000CD4B0000}"/>
    <cellStyle name="Normal 11 8 3 3" xfId="10592" xr:uid="{00000000-0005-0000-0000-0000CE4B0000}"/>
    <cellStyle name="Normal 11 8 3 3 2" xfId="25740" xr:uid="{00000000-0005-0000-0000-0000CF4B0000}"/>
    <cellStyle name="Normal 11 8 3 3 2 2" xfId="51708" xr:uid="{00000000-0005-0000-0000-0000D04B0000}"/>
    <cellStyle name="Normal 11 8 3 3 3" xfId="36560" xr:uid="{00000000-0005-0000-0000-0000D14B0000}"/>
    <cellStyle name="Normal 11 8 3 4" xfId="8428" xr:uid="{00000000-0005-0000-0000-0000D24B0000}"/>
    <cellStyle name="Normal 11 8 3 4 2" xfId="23576" xr:uid="{00000000-0005-0000-0000-0000D34B0000}"/>
    <cellStyle name="Normal 11 8 3 4 2 2" xfId="49544" xr:uid="{00000000-0005-0000-0000-0000D44B0000}"/>
    <cellStyle name="Normal 11 8 3 4 3" xfId="34396" xr:uid="{00000000-0005-0000-0000-0000D54B0000}"/>
    <cellStyle name="Normal 11 8 3 5" xfId="19248" xr:uid="{00000000-0005-0000-0000-0000D64B0000}"/>
    <cellStyle name="Normal 11 8 3 5 2" xfId="45216" xr:uid="{00000000-0005-0000-0000-0000D74B0000}"/>
    <cellStyle name="Normal 11 8 3 6" xfId="14920" xr:uid="{00000000-0005-0000-0000-0000D84B0000}"/>
    <cellStyle name="Normal 11 8 3 6 2" xfId="40888" xr:uid="{00000000-0005-0000-0000-0000D94B0000}"/>
    <cellStyle name="Normal 11 8 3 7" xfId="4100" xr:uid="{00000000-0005-0000-0000-0000DA4B0000}"/>
    <cellStyle name="Normal 11 8 3 8" xfId="30068" xr:uid="{00000000-0005-0000-0000-0000DB4B0000}"/>
    <cellStyle name="Normal 11 8 3 9" xfId="56550" xr:uid="{00000000-0005-0000-0000-0000DC4B0000}"/>
    <cellStyle name="Normal 11 8 4" xfId="5182" xr:uid="{00000000-0005-0000-0000-0000DD4B0000}"/>
    <cellStyle name="Normal 11 8 4 2" xfId="11674" xr:uid="{00000000-0005-0000-0000-0000DE4B0000}"/>
    <cellStyle name="Normal 11 8 4 2 2" xfId="26822" xr:uid="{00000000-0005-0000-0000-0000DF4B0000}"/>
    <cellStyle name="Normal 11 8 4 2 2 2" xfId="52790" xr:uid="{00000000-0005-0000-0000-0000E04B0000}"/>
    <cellStyle name="Normal 11 8 4 2 3" xfId="37642" xr:uid="{00000000-0005-0000-0000-0000E14B0000}"/>
    <cellStyle name="Normal 11 8 4 3" xfId="20330" xr:uid="{00000000-0005-0000-0000-0000E24B0000}"/>
    <cellStyle name="Normal 11 8 4 3 2" xfId="46298" xr:uid="{00000000-0005-0000-0000-0000E34B0000}"/>
    <cellStyle name="Normal 11 8 4 4" xfId="16002" xr:uid="{00000000-0005-0000-0000-0000E44B0000}"/>
    <cellStyle name="Normal 11 8 4 4 2" xfId="41970" xr:uid="{00000000-0005-0000-0000-0000E54B0000}"/>
    <cellStyle name="Normal 11 8 4 5" xfId="31150" xr:uid="{00000000-0005-0000-0000-0000E64B0000}"/>
    <cellStyle name="Normal 11 8 4 6" xfId="57632" xr:uid="{00000000-0005-0000-0000-0000E74B0000}"/>
    <cellStyle name="Normal 11 8 5" xfId="9510" xr:uid="{00000000-0005-0000-0000-0000E84B0000}"/>
    <cellStyle name="Normal 11 8 5 2" xfId="24658" xr:uid="{00000000-0005-0000-0000-0000E94B0000}"/>
    <cellStyle name="Normal 11 8 5 2 2" xfId="50626" xr:uid="{00000000-0005-0000-0000-0000EA4B0000}"/>
    <cellStyle name="Normal 11 8 5 3" xfId="35478" xr:uid="{00000000-0005-0000-0000-0000EB4B0000}"/>
    <cellStyle name="Normal 11 8 6" xfId="7346" xr:uid="{00000000-0005-0000-0000-0000EC4B0000}"/>
    <cellStyle name="Normal 11 8 6 2" xfId="22494" xr:uid="{00000000-0005-0000-0000-0000ED4B0000}"/>
    <cellStyle name="Normal 11 8 6 2 2" xfId="48462" xr:uid="{00000000-0005-0000-0000-0000EE4B0000}"/>
    <cellStyle name="Normal 11 8 6 3" xfId="33314" xr:uid="{00000000-0005-0000-0000-0000EF4B0000}"/>
    <cellStyle name="Normal 11 8 7" xfId="18166" xr:uid="{00000000-0005-0000-0000-0000F04B0000}"/>
    <cellStyle name="Normal 11 8 7 2" xfId="44134" xr:uid="{00000000-0005-0000-0000-0000F14B0000}"/>
    <cellStyle name="Normal 11 8 8" xfId="13838" xr:uid="{00000000-0005-0000-0000-0000F24B0000}"/>
    <cellStyle name="Normal 11 8 8 2" xfId="39806" xr:uid="{00000000-0005-0000-0000-0000F34B0000}"/>
    <cellStyle name="Normal 11 8 9" xfId="3018" xr:uid="{00000000-0005-0000-0000-0000F44B0000}"/>
    <cellStyle name="Normal 11 9" xfId="281" xr:uid="{00000000-0005-0000-0000-0000F54B0000}"/>
    <cellStyle name="Normal 11 9 10" xfId="28987" xr:uid="{00000000-0005-0000-0000-0000F64B0000}"/>
    <cellStyle name="Normal 11 9 11" xfId="54948" xr:uid="{00000000-0005-0000-0000-0000F74B0000}"/>
    <cellStyle name="Normal 11 9 12" xfId="55469" xr:uid="{00000000-0005-0000-0000-0000F84B0000}"/>
    <cellStyle name="Normal 11 9 13" xfId="1017" xr:uid="{00000000-0005-0000-0000-0000F94B0000}"/>
    <cellStyle name="Normal 11 9 2" xfId="1396" xr:uid="{00000000-0005-0000-0000-0000FA4B0000}"/>
    <cellStyle name="Normal 11 9 2 10" xfId="56010" xr:uid="{00000000-0005-0000-0000-0000FB4B0000}"/>
    <cellStyle name="Normal 11 9 2 2" xfId="2478" xr:uid="{00000000-0005-0000-0000-0000FC4B0000}"/>
    <cellStyle name="Normal 11 9 2 2 2" xfId="6806" xr:uid="{00000000-0005-0000-0000-0000FD4B0000}"/>
    <cellStyle name="Normal 11 9 2 2 2 2" xfId="13298" xr:uid="{00000000-0005-0000-0000-0000FE4B0000}"/>
    <cellStyle name="Normal 11 9 2 2 2 2 2" xfId="28446" xr:uid="{00000000-0005-0000-0000-0000FF4B0000}"/>
    <cellStyle name="Normal 11 9 2 2 2 2 2 2" xfId="54414" xr:uid="{00000000-0005-0000-0000-0000004C0000}"/>
    <cellStyle name="Normal 11 9 2 2 2 2 3" xfId="39266" xr:uid="{00000000-0005-0000-0000-0000014C0000}"/>
    <cellStyle name="Normal 11 9 2 2 2 3" xfId="21954" xr:uid="{00000000-0005-0000-0000-0000024C0000}"/>
    <cellStyle name="Normal 11 9 2 2 2 3 2" xfId="47922" xr:uid="{00000000-0005-0000-0000-0000034C0000}"/>
    <cellStyle name="Normal 11 9 2 2 2 4" xfId="17626" xr:uid="{00000000-0005-0000-0000-0000044C0000}"/>
    <cellStyle name="Normal 11 9 2 2 2 4 2" xfId="43594" xr:uid="{00000000-0005-0000-0000-0000054C0000}"/>
    <cellStyle name="Normal 11 9 2 2 2 5" xfId="32774" xr:uid="{00000000-0005-0000-0000-0000064C0000}"/>
    <cellStyle name="Normal 11 9 2 2 2 6" xfId="59256" xr:uid="{00000000-0005-0000-0000-0000074C0000}"/>
    <cellStyle name="Normal 11 9 2 2 3" xfId="11134" xr:uid="{00000000-0005-0000-0000-0000084C0000}"/>
    <cellStyle name="Normal 11 9 2 2 3 2" xfId="26282" xr:uid="{00000000-0005-0000-0000-0000094C0000}"/>
    <cellStyle name="Normal 11 9 2 2 3 2 2" xfId="52250" xr:uid="{00000000-0005-0000-0000-00000A4C0000}"/>
    <cellStyle name="Normal 11 9 2 2 3 3" xfId="37102" xr:uid="{00000000-0005-0000-0000-00000B4C0000}"/>
    <cellStyle name="Normal 11 9 2 2 4" xfId="8970" xr:uid="{00000000-0005-0000-0000-00000C4C0000}"/>
    <cellStyle name="Normal 11 9 2 2 4 2" xfId="24118" xr:uid="{00000000-0005-0000-0000-00000D4C0000}"/>
    <cellStyle name="Normal 11 9 2 2 4 2 2" xfId="50086" xr:uid="{00000000-0005-0000-0000-00000E4C0000}"/>
    <cellStyle name="Normal 11 9 2 2 4 3" xfId="34938" xr:uid="{00000000-0005-0000-0000-00000F4C0000}"/>
    <cellStyle name="Normal 11 9 2 2 5" xfId="19790" xr:uid="{00000000-0005-0000-0000-0000104C0000}"/>
    <cellStyle name="Normal 11 9 2 2 5 2" xfId="45758" xr:uid="{00000000-0005-0000-0000-0000114C0000}"/>
    <cellStyle name="Normal 11 9 2 2 6" xfId="15462" xr:uid="{00000000-0005-0000-0000-0000124C0000}"/>
    <cellStyle name="Normal 11 9 2 2 6 2" xfId="41430" xr:uid="{00000000-0005-0000-0000-0000134C0000}"/>
    <cellStyle name="Normal 11 9 2 2 7" xfId="4642" xr:uid="{00000000-0005-0000-0000-0000144C0000}"/>
    <cellStyle name="Normal 11 9 2 2 8" xfId="30610" xr:uid="{00000000-0005-0000-0000-0000154C0000}"/>
    <cellStyle name="Normal 11 9 2 2 9" xfId="57092" xr:uid="{00000000-0005-0000-0000-0000164C0000}"/>
    <cellStyle name="Normal 11 9 2 3" xfId="5724" xr:uid="{00000000-0005-0000-0000-0000174C0000}"/>
    <cellStyle name="Normal 11 9 2 3 2" xfId="12216" xr:uid="{00000000-0005-0000-0000-0000184C0000}"/>
    <cellStyle name="Normal 11 9 2 3 2 2" xfId="27364" xr:uid="{00000000-0005-0000-0000-0000194C0000}"/>
    <cellStyle name="Normal 11 9 2 3 2 2 2" xfId="53332" xr:uid="{00000000-0005-0000-0000-00001A4C0000}"/>
    <cellStyle name="Normal 11 9 2 3 2 3" xfId="38184" xr:uid="{00000000-0005-0000-0000-00001B4C0000}"/>
    <cellStyle name="Normal 11 9 2 3 3" xfId="20872" xr:uid="{00000000-0005-0000-0000-00001C4C0000}"/>
    <cellStyle name="Normal 11 9 2 3 3 2" xfId="46840" xr:uid="{00000000-0005-0000-0000-00001D4C0000}"/>
    <cellStyle name="Normal 11 9 2 3 4" xfId="16544" xr:uid="{00000000-0005-0000-0000-00001E4C0000}"/>
    <cellStyle name="Normal 11 9 2 3 4 2" xfId="42512" xr:uid="{00000000-0005-0000-0000-00001F4C0000}"/>
    <cellStyle name="Normal 11 9 2 3 5" xfId="31692" xr:uid="{00000000-0005-0000-0000-0000204C0000}"/>
    <cellStyle name="Normal 11 9 2 3 6" xfId="58174" xr:uid="{00000000-0005-0000-0000-0000214C0000}"/>
    <cellStyle name="Normal 11 9 2 4" xfId="10052" xr:uid="{00000000-0005-0000-0000-0000224C0000}"/>
    <cellStyle name="Normal 11 9 2 4 2" xfId="25200" xr:uid="{00000000-0005-0000-0000-0000234C0000}"/>
    <cellStyle name="Normal 11 9 2 4 2 2" xfId="51168" xr:uid="{00000000-0005-0000-0000-0000244C0000}"/>
    <cellStyle name="Normal 11 9 2 4 3" xfId="36020" xr:uid="{00000000-0005-0000-0000-0000254C0000}"/>
    <cellStyle name="Normal 11 9 2 5" xfId="7888" xr:uid="{00000000-0005-0000-0000-0000264C0000}"/>
    <cellStyle name="Normal 11 9 2 5 2" xfId="23036" xr:uid="{00000000-0005-0000-0000-0000274C0000}"/>
    <cellStyle name="Normal 11 9 2 5 2 2" xfId="49004" xr:uid="{00000000-0005-0000-0000-0000284C0000}"/>
    <cellStyle name="Normal 11 9 2 5 3" xfId="33856" xr:uid="{00000000-0005-0000-0000-0000294C0000}"/>
    <cellStyle name="Normal 11 9 2 6" xfId="18708" xr:uid="{00000000-0005-0000-0000-00002A4C0000}"/>
    <cellStyle name="Normal 11 9 2 6 2" xfId="44676" xr:uid="{00000000-0005-0000-0000-00002B4C0000}"/>
    <cellStyle name="Normal 11 9 2 7" xfId="14380" xr:uid="{00000000-0005-0000-0000-00002C4C0000}"/>
    <cellStyle name="Normal 11 9 2 7 2" xfId="40348" xr:uid="{00000000-0005-0000-0000-00002D4C0000}"/>
    <cellStyle name="Normal 11 9 2 8" xfId="3560" xr:uid="{00000000-0005-0000-0000-00002E4C0000}"/>
    <cellStyle name="Normal 11 9 2 9" xfId="29528" xr:uid="{00000000-0005-0000-0000-00002F4C0000}"/>
    <cellStyle name="Normal 11 9 3" xfId="1937" xr:uid="{00000000-0005-0000-0000-0000304C0000}"/>
    <cellStyle name="Normal 11 9 3 2" xfId="6265" xr:uid="{00000000-0005-0000-0000-0000314C0000}"/>
    <cellStyle name="Normal 11 9 3 2 2" xfId="12757" xr:uid="{00000000-0005-0000-0000-0000324C0000}"/>
    <cellStyle name="Normal 11 9 3 2 2 2" xfId="27905" xr:uid="{00000000-0005-0000-0000-0000334C0000}"/>
    <cellStyle name="Normal 11 9 3 2 2 2 2" xfId="53873" xr:uid="{00000000-0005-0000-0000-0000344C0000}"/>
    <cellStyle name="Normal 11 9 3 2 2 3" xfId="38725" xr:uid="{00000000-0005-0000-0000-0000354C0000}"/>
    <cellStyle name="Normal 11 9 3 2 3" xfId="21413" xr:uid="{00000000-0005-0000-0000-0000364C0000}"/>
    <cellStyle name="Normal 11 9 3 2 3 2" xfId="47381" xr:uid="{00000000-0005-0000-0000-0000374C0000}"/>
    <cellStyle name="Normal 11 9 3 2 4" xfId="17085" xr:uid="{00000000-0005-0000-0000-0000384C0000}"/>
    <cellStyle name="Normal 11 9 3 2 4 2" xfId="43053" xr:uid="{00000000-0005-0000-0000-0000394C0000}"/>
    <cellStyle name="Normal 11 9 3 2 5" xfId="32233" xr:uid="{00000000-0005-0000-0000-00003A4C0000}"/>
    <cellStyle name="Normal 11 9 3 2 6" xfId="58715" xr:uid="{00000000-0005-0000-0000-00003B4C0000}"/>
    <cellStyle name="Normal 11 9 3 3" xfId="10593" xr:uid="{00000000-0005-0000-0000-00003C4C0000}"/>
    <cellStyle name="Normal 11 9 3 3 2" xfId="25741" xr:uid="{00000000-0005-0000-0000-00003D4C0000}"/>
    <cellStyle name="Normal 11 9 3 3 2 2" xfId="51709" xr:uid="{00000000-0005-0000-0000-00003E4C0000}"/>
    <cellStyle name="Normal 11 9 3 3 3" xfId="36561" xr:uid="{00000000-0005-0000-0000-00003F4C0000}"/>
    <cellStyle name="Normal 11 9 3 4" xfId="8429" xr:uid="{00000000-0005-0000-0000-0000404C0000}"/>
    <cellStyle name="Normal 11 9 3 4 2" xfId="23577" xr:uid="{00000000-0005-0000-0000-0000414C0000}"/>
    <cellStyle name="Normal 11 9 3 4 2 2" xfId="49545" xr:uid="{00000000-0005-0000-0000-0000424C0000}"/>
    <cellStyle name="Normal 11 9 3 4 3" xfId="34397" xr:uid="{00000000-0005-0000-0000-0000434C0000}"/>
    <cellStyle name="Normal 11 9 3 5" xfId="19249" xr:uid="{00000000-0005-0000-0000-0000444C0000}"/>
    <cellStyle name="Normal 11 9 3 5 2" xfId="45217" xr:uid="{00000000-0005-0000-0000-0000454C0000}"/>
    <cellStyle name="Normal 11 9 3 6" xfId="14921" xr:uid="{00000000-0005-0000-0000-0000464C0000}"/>
    <cellStyle name="Normal 11 9 3 6 2" xfId="40889" xr:uid="{00000000-0005-0000-0000-0000474C0000}"/>
    <cellStyle name="Normal 11 9 3 7" xfId="4101" xr:uid="{00000000-0005-0000-0000-0000484C0000}"/>
    <cellStyle name="Normal 11 9 3 8" xfId="30069" xr:uid="{00000000-0005-0000-0000-0000494C0000}"/>
    <cellStyle name="Normal 11 9 3 9" xfId="56551" xr:uid="{00000000-0005-0000-0000-00004A4C0000}"/>
    <cellStyle name="Normal 11 9 4" xfId="5183" xr:uid="{00000000-0005-0000-0000-00004B4C0000}"/>
    <cellStyle name="Normal 11 9 4 2" xfId="11675" xr:uid="{00000000-0005-0000-0000-00004C4C0000}"/>
    <cellStyle name="Normal 11 9 4 2 2" xfId="26823" xr:uid="{00000000-0005-0000-0000-00004D4C0000}"/>
    <cellStyle name="Normal 11 9 4 2 2 2" xfId="52791" xr:uid="{00000000-0005-0000-0000-00004E4C0000}"/>
    <cellStyle name="Normal 11 9 4 2 3" xfId="37643" xr:uid="{00000000-0005-0000-0000-00004F4C0000}"/>
    <cellStyle name="Normal 11 9 4 3" xfId="20331" xr:uid="{00000000-0005-0000-0000-0000504C0000}"/>
    <cellStyle name="Normal 11 9 4 3 2" xfId="46299" xr:uid="{00000000-0005-0000-0000-0000514C0000}"/>
    <cellStyle name="Normal 11 9 4 4" xfId="16003" xr:uid="{00000000-0005-0000-0000-0000524C0000}"/>
    <cellStyle name="Normal 11 9 4 4 2" xfId="41971" xr:uid="{00000000-0005-0000-0000-0000534C0000}"/>
    <cellStyle name="Normal 11 9 4 5" xfId="31151" xr:uid="{00000000-0005-0000-0000-0000544C0000}"/>
    <cellStyle name="Normal 11 9 4 6" xfId="57633" xr:uid="{00000000-0005-0000-0000-0000554C0000}"/>
    <cellStyle name="Normal 11 9 5" xfId="9511" xr:uid="{00000000-0005-0000-0000-0000564C0000}"/>
    <cellStyle name="Normal 11 9 5 2" xfId="24659" xr:uid="{00000000-0005-0000-0000-0000574C0000}"/>
    <cellStyle name="Normal 11 9 5 2 2" xfId="50627" xr:uid="{00000000-0005-0000-0000-0000584C0000}"/>
    <cellStyle name="Normal 11 9 5 3" xfId="35479" xr:uid="{00000000-0005-0000-0000-0000594C0000}"/>
    <cellStyle name="Normal 11 9 6" xfId="7347" xr:uid="{00000000-0005-0000-0000-00005A4C0000}"/>
    <cellStyle name="Normal 11 9 6 2" xfId="22495" xr:uid="{00000000-0005-0000-0000-00005B4C0000}"/>
    <cellStyle name="Normal 11 9 6 2 2" xfId="48463" xr:uid="{00000000-0005-0000-0000-00005C4C0000}"/>
    <cellStyle name="Normal 11 9 6 3" xfId="33315" xr:uid="{00000000-0005-0000-0000-00005D4C0000}"/>
    <cellStyle name="Normal 11 9 7" xfId="18167" xr:uid="{00000000-0005-0000-0000-00005E4C0000}"/>
    <cellStyle name="Normal 11 9 7 2" xfId="44135" xr:uid="{00000000-0005-0000-0000-00005F4C0000}"/>
    <cellStyle name="Normal 11 9 8" xfId="13839" xr:uid="{00000000-0005-0000-0000-0000604C0000}"/>
    <cellStyle name="Normal 11 9 8 2" xfId="39807" xr:uid="{00000000-0005-0000-0000-0000614C0000}"/>
    <cellStyle name="Normal 11 9 9" xfId="3019" xr:uid="{00000000-0005-0000-0000-0000624C0000}"/>
    <cellStyle name="Normal 12" xfId="282" xr:uid="{00000000-0005-0000-0000-0000634C0000}"/>
    <cellStyle name="Normal 12 10" xfId="283" xr:uid="{00000000-0005-0000-0000-0000644C0000}"/>
    <cellStyle name="Normal 12 10 10" xfId="28989" xr:uid="{00000000-0005-0000-0000-0000654C0000}"/>
    <cellStyle name="Normal 12 10 11" xfId="54950" xr:uid="{00000000-0005-0000-0000-0000664C0000}"/>
    <cellStyle name="Normal 12 10 12" xfId="55471" xr:uid="{00000000-0005-0000-0000-0000674C0000}"/>
    <cellStyle name="Normal 12 10 13" xfId="1060" xr:uid="{00000000-0005-0000-0000-0000684C0000}"/>
    <cellStyle name="Normal 12 10 2" xfId="1398" xr:uid="{00000000-0005-0000-0000-0000694C0000}"/>
    <cellStyle name="Normal 12 10 2 10" xfId="56012" xr:uid="{00000000-0005-0000-0000-00006A4C0000}"/>
    <cellStyle name="Normal 12 10 2 2" xfId="2480" xr:uid="{00000000-0005-0000-0000-00006B4C0000}"/>
    <cellStyle name="Normal 12 10 2 2 2" xfId="6808" xr:uid="{00000000-0005-0000-0000-00006C4C0000}"/>
    <cellStyle name="Normal 12 10 2 2 2 2" xfId="13300" xr:uid="{00000000-0005-0000-0000-00006D4C0000}"/>
    <cellStyle name="Normal 12 10 2 2 2 2 2" xfId="28448" xr:uid="{00000000-0005-0000-0000-00006E4C0000}"/>
    <cellStyle name="Normal 12 10 2 2 2 2 2 2" xfId="54416" xr:uid="{00000000-0005-0000-0000-00006F4C0000}"/>
    <cellStyle name="Normal 12 10 2 2 2 2 3" xfId="39268" xr:uid="{00000000-0005-0000-0000-0000704C0000}"/>
    <cellStyle name="Normal 12 10 2 2 2 3" xfId="21956" xr:uid="{00000000-0005-0000-0000-0000714C0000}"/>
    <cellStyle name="Normal 12 10 2 2 2 3 2" xfId="47924" xr:uid="{00000000-0005-0000-0000-0000724C0000}"/>
    <cellStyle name="Normal 12 10 2 2 2 4" xfId="17628" xr:uid="{00000000-0005-0000-0000-0000734C0000}"/>
    <cellStyle name="Normal 12 10 2 2 2 4 2" xfId="43596" xr:uid="{00000000-0005-0000-0000-0000744C0000}"/>
    <cellStyle name="Normal 12 10 2 2 2 5" xfId="32776" xr:uid="{00000000-0005-0000-0000-0000754C0000}"/>
    <cellStyle name="Normal 12 10 2 2 2 6" xfId="59258" xr:uid="{00000000-0005-0000-0000-0000764C0000}"/>
    <cellStyle name="Normal 12 10 2 2 3" xfId="11136" xr:uid="{00000000-0005-0000-0000-0000774C0000}"/>
    <cellStyle name="Normal 12 10 2 2 3 2" xfId="26284" xr:uid="{00000000-0005-0000-0000-0000784C0000}"/>
    <cellStyle name="Normal 12 10 2 2 3 2 2" xfId="52252" xr:uid="{00000000-0005-0000-0000-0000794C0000}"/>
    <cellStyle name="Normal 12 10 2 2 3 3" xfId="37104" xr:uid="{00000000-0005-0000-0000-00007A4C0000}"/>
    <cellStyle name="Normal 12 10 2 2 4" xfId="8972" xr:uid="{00000000-0005-0000-0000-00007B4C0000}"/>
    <cellStyle name="Normal 12 10 2 2 4 2" xfId="24120" xr:uid="{00000000-0005-0000-0000-00007C4C0000}"/>
    <cellStyle name="Normal 12 10 2 2 4 2 2" xfId="50088" xr:uid="{00000000-0005-0000-0000-00007D4C0000}"/>
    <cellStyle name="Normal 12 10 2 2 4 3" xfId="34940" xr:uid="{00000000-0005-0000-0000-00007E4C0000}"/>
    <cellStyle name="Normal 12 10 2 2 5" xfId="19792" xr:uid="{00000000-0005-0000-0000-00007F4C0000}"/>
    <cellStyle name="Normal 12 10 2 2 5 2" xfId="45760" xr:uid="{00000000-0005-0000-0000-0000804C0000}"/>
    <cellStyle name="Normal 12 10 2 2 6" xfId="15464" xr:uid="{00000000-0005-0000-0000-0000814C0000}"/>
    <cellStyle name="Normal 12 10 2 2 6 2" xfId="41432" xr:uid="{00000000-0005-0000-0000-0000824C0000}"/>
    <cellStyle name="Normal 12 10 2 2 7" xfId="4644" xr:uid="{00000000-0005-0000-0000-0000834C0000}"/>
    <cellStyle name="Normal 12 10 2 2 8" xfId="30612" xr:uid="{00000000-0005-0000-0000-0000844C0000}"/>
    <cellStyle name="Normal 12 10 2 2 9" xfId="57094" xr:uid="{00000000-0005-0000-0000-0000854C0000}"/>
    <cellStyle name="Normal 12 10 2 3" xfId="5726" xr:uid="{00000000-0005-0000-0000-0000864C0000}"/>
    <cellStyle name="Normal 12 10 2 3 2" xfId="12218" xr:uid="{00000000-0005-0000-0000-0000874C0000}"/>
    <cellStyle name="Normal 12 10 2 3 2 2" xfId="27366" xr:uid="{00000000-0005-0000-0000-0000884C0000}"/>
    <cellStyle name="Normal 12 10 2 3 2 2 2" xfId="53334" xr:uid="{00000000-0005-0000-0000-0000894C0000}"/>
    <cellStyle name="Normal 12 10 2 3 2 3" xfId="38186" xr:uid="{00000000-0005-0000-0000-00008A4C0000}"/>
    <cellStyle name="Normal 12 10 2 3 3" xfId="20874" xr:uid="{00000000-0005-0000-0000-00008B4C0000}"/>
    <cellStyle name="Normal 12 10 2 3 3 2" xfId="46842" xr:uid="{00000000-0005-0000-0000-00008C4C0000}"/>
    <cellStyle name="Normal 12 10 2 3 4" xfId="16546" xr:uid="{00000000-0005-0000-0000-00008D4C0000}"/>
    <cellStyle name="Normal 12 10 2 3 4 2" xfId="42514" xr:uid="{00000000-0005-0000-0000-00008E4C0000}"/>
    <cellStyle name="Normal 12 10 2 3 5" xfId="31694" xr:uid="{00000000-0005-0000-0000-00008F4C0000}"/>
    <cellStyle name="Normal 12 10 2 3 6" xfId="58176" xr:uid="{00000000-0005-0000-0000-0000904C0000}"/>
    <cellStyle name="Normal 12 10 2 4" xfId="10054" xr:uid="{00000000-0005-0000-0000-0000914C0000}"/>
    <cellStyle name="Normal 12 10 2 4 2" xfId="25202" xr:uid="{00000000-0005-0000-0000-0000924C0000}"/>
    <cellStyle name="Normal 12 10 2 4 2 2" xfId="51170" xr:uid="{00000000-0005-0000-0000-0000934C0000}"/>
    <cellStyle name="Normal 12 10 2 4 3" xfId="36022" xr:uid="{00000000-0005-0000-0000-0000944C0000}"/>
    <cellStyle name="Normal 12 10 2 5" xfId="7890" xr:uid="{00000000-0005-0000-0000-0000954C0000}"/>
    <cellStyle name="Normal 12 10 2 5 2" xfId="23038" xr:uid="{00000000-0005-0000-0000-0000964C0000}"/>
    <cellStyle name="Normal 12 10 2 5 2 2" xfId="49006" xr:uid="{00000000-0005-0000-0000-0000974C0000}"/>
    <cellStyle name="Normal 12 10 2 5 3" xfId="33858" xr:uid="{00000000-0005-0000-0000-0000984C0000}"/>
    <cellStyle name="Normal 12 10 2 6" xfId="18710" xr:uid="{00000000-0005-0000-0000-0000994C0000}"/>
    <cellStyle name="Normal 12 10 2 6 2" xfId="44678" xr:uid="{00000000-0005-0000-0000-00009A4C0000}"/>
    <cellStyle name="Normal 12 10 2 7" xfId="14382" xr:uid="{00000000-0005-0000-0000-00009B4C0000}"/>
    <cellStyle name="Normal 12 10 2 7 2" xfId="40350" xr:uid="{00000000-0005-0000-0000-00009C4C0000}"/>
    <cellStyle name="Normal 12 10 2 8" xfId="3562" xr:uid="{00000000-0005-0000-0000-00009D4C0000}"/>
    <cellStyle name="Normal 12 10 2 9" xfId="29530" xr:uid="{00000000-0005-0000-0000-00009E4C0000}"/>
    <cellStyle name="Normal 12 10 3" xfId="1939" xr:uid="{00000000-0005-0000-0000-00009F4C0000}"/>
    <cellStyle name="Normal 12 10 3 2" xfId="6267" xr:uid="{00000000-0005-0000-0000-0000A04C0000}"/>
    <cellStyle name="Normal 12 10 3 2 2" xfId="12759" xr:uid="{00000000-0005-0000-0000-0000A14C0000}"/>
    <cellStyle name="Normal 12 10 3 2 2 2" xfId="27907" xr:uid="{00000000-0005-0000-0000-0000A24C0000}"/>
    <cellStyle name="Normal 12 10 3 2 2 2 2" xfId="53875" xr:uid="{00000000-0005-0000-0000-0000A34C0000}"/>
    <cellStyle name="Normal 12 10 3 2 2 3" xfId="38727" xr:uid="{00000000-0005-0000-0000-0000A44C0000}"/>
    <cellStyle name="Normal 12 10 3 2 3" xfId="21415" xr:uid="{00000000-0005-0000-0000-0000A54C0000}"/>
    <cellStyle name="Normal 12 10 3 2 3 2" xfId="47383" xr:uid="{00000000-0005-0000-0000-0000A64C0000}"/>
    <cellStyle name="Normal 12 10 3 2 4" xfId="17087" xr:uid="{00000000-0005-0000-0000-0000A74C0000}"/>
    <cellStyle name="Normal 12 10 3 2 4 2" xfId="43055" xr:uid="{00000000-0005-0000-0000-0000A84C0000}"/>
    <cellStyle name="Normal 12 10 3 2 5" xfId="32235" xr:uid="{00000000-0005-0000-0000-0000A94C0000}"/>
    <cellStyle name="Normal 12 10 3 2 6" xfId="58717" xr:uid="{00000000-0005-0000-0000-0000AA4C0000}"/>
    <cellStyle name="Normal 12 10 3 3" xfId="10595" xr:uid="{00000000-0005-0000-0000-0000AB4C0000}"/>
    <cellStyle name="Normal 12 10 3 3 2" xfId="25743" xr:uid="{00000000-0005-0000-0000-0000AC4C0000}"/>
    <cellStyle name="Normal 12 10 3 3 2 2" xfId="51711" xr:uid="{00000000-0005-0000-0000-0000AD4C0000}"/>
    <cellStyle name="Normal 12 10 3 3 3" xfId="36563" xr:uid="{00000000-0005-0000-0000-0000AE4C0000}"/>
    <cellStyle name="Normal 12 10 3 4" xfId="8431" xr:uid="{00000000-0005-0000-0000-0000AF4C0000}"/>
    <cellStyle name="Normal 12 10 3 4 2" xfId="23579" xr:uid="{00000000-0005-0000-0000-0000B04C0000}"/>
    <cellStyle name="Normal 12 10 3 4 2 2" xfId="49547" xr:uid="{00000000-0005-0000-0000-0000B14C0000}"/>
    <cellStyle name="Normal 12 10 3 4 3" xfId="34399" xr:uid="{00000000-0005-0000-0000-0000B24C0000}"/>
    <cellStyle name="Normal 12 10 3 5" xfId="19251" xr:uid="{00000000-0005-0000-0000-0000B34C0000}"/>
    <cellStyle name="Normal 12 10 3 5 2" xfId="45219" xr:uid="{00000000-0005-0000-0000-0000B44C0000}"/>
    <cellStyle name="Normal 12 10 3 6" xfId="14923" xr:uid="{00000000-0005-0000-0000-0000B54C0000}"/>
    <cellStyle name="Normal 12 10 3 6 2" xfId="40891" xr:uid="{00000000-0005-0000-0000-0000B64C0000}"/>
    <cellStyle name="Normal 12 10 3 7" xfId="4103" xr:uid="{00000000-0005-0000-0000-0000B74C0000}"/>
    <cellStyle name="Normal 12 10 3 8" xfId="30071" xr:uid="{00000000-0005-0000-0000-0000B84C0000}"/>
    <cellStyle name="Normal 12 10 3 9" xfId="56553" xr:uid="{00000000-0005-0000-0000-0000B94C0000}"/>
    <cellStyle name="Normal 12 10 4" xfId="5185" xr:uid="{00000000-0005-0000-0000-0000BA4C0000}"/>
    <cellStyle name="Normal 12 10 4 2" xfId="11677" xr:uid="{00000000-0005-0000-0000-0000BB4C0000}"/>
    <cellStyle name="Normal 12 10 4 2 2" xfId="26825" xr:uid="{00000000-0005-0000-0000-0000BC4C0000}"/>
    <cellStyle name="Normal 12 10 4 2 2 2" xfId="52793" xr:uid="{00000000-0005-0000-0000-0000BD4C0000}"/>
    <cellStyle name="Normal 12 10 4 2 3" xfId="37645" xr:uid="{00000000-0005-0000-0000-0000BE4C0000}"/>
    <cellStyle name="Normal 12 10 4 3" xfId="20333" xr:uid="{00000000-0005-0000-0000-0000BF4C0000}"/>
    <cellStyle name="Normal 12 10 4 3 2" xfId="46301" xr:uid="{00000000-0005-0000-0000-0000C04C0000}"/>
    <cellStyle name="Normal 12 10 4 4" xfId="16005" xr:uid="{00000000-0005-0000-0000-0000C14C0000}"/>
    <cellStyle name="Normal 12 10 4 4 2" xfId="41973" xr:uid="{00000000-0005-0000-0000-0000C24C0000}"/>
    <cellStyle name="Normal 12 10 4 5" xfId="31153" xr:uid="{00000000-0005-0000-0000-0000C34C0000}"/>
    <cellStyle name="Normal 12 10 4 6" xfId="57635" xr:uid="{00000000-0005-0000-0000-0000C44C0000}"/>
    <cellStyle name="Normal 12 10 5" xfId="9513" xr:uid="{00000000-0005-0000-0000-0000C54C0000}"/>
    <cellStyle name="Normal 12 10 5 2" xfId="24661" xr:uid="{00000000-0005-0000-0000-0000C64C0000}"/>
    <cellStyle name="Normal 12 10 5 2 2" xfId="50629" xr:uid="{00000000-0005-0000-0000-0000C74C0000}"/>
    <cellStyle name="Normal 12 10 5 3" xfId="35481" xr:uid="{00000000-0005-0000-0000-0000C84C0000}"/>
    <cellStyle name="Normal 12 10 6" xfId="7349" xr:uid="{00000000-0005-0000-0000-0000C94C0000}"/>
    <cellStyle name="Normal 12 10 6 2" xfId="22497" xr:uid="{00000000-0005-0000-0000-0000CA4C0000}"/>
    <cellStyle name="Normal 12 10 6 2 2" xfId="48465" xr:uid="{00000000-0005-0000-0000-0000CB4C0000}"/>
    <cellStyle name="Normal 12 10 6 3" xfId="33317" xr:uid="{00000000-0005-0000-0000-0000CC4C0000}"/>
    <cellStyle name="Normal 12 10 7" xfId="18169" xr:uid="{00000000-0005-0000-0000-0000CD4C0000}"/>
    <cellStyle name="Normal 12 10 7 2" xfId="44137" xr:uid="{00000000-0005-0000-0000-0000CE4C0000}"/>
    <cellStyle name="Normal 12 10 8" xfId="13841" xr:uid="{00000000-0005-0000-0000-0000CF4C0000}"/>
    <cellStyle name="Normal 12 10 8 2" xfId="39809" xr:uid="{00000000-0005-0000-0000-0000D04C0000}"/>
    <cellStyle name="Normal 12 10 9" xfId="3021" xr:uid="{00000000-0005-0000-0000-0000D14C0000}"/>
    <cellStyle name="Normal 12 11" xfId="284" xr:uid="{00000000-0005-0000-0000-0000D24C0000}"/>
    <cellStyle name="Normal 12 11 10" xfId="28990" xr:uid="{00000000-0005-0000-0000-0000D34C0000}"/>
    <cellStyle name="Normal 12 11 11" xfId="54951" xr:uid="{00000000-0005-0000-0000-0000D44C0000}"/>
    <cellStyle name="Normal 12 11 12" xfId="55472" xr:uid="{00000000-0005-0000-0000-0000D54C0000}"/>
    <cellStyle name="Normal 12 11 13" xfId="1100" xr:uid="{00000000-0005-0000-0000-0000D64C0000}"/>
    <cellStyle name="Normal 12 11 2" xfId="1399" xr:uid="{00000000-0005-0000-0000-0000D74C0000}"/>
    <cellStyle name="Normal 12 11 2 10" xfId="56013" xr:uid="{00000000-0005-0000-0000-0000D84C0000}"/>
    <cellStyle name="Normal 12 11 2 2" xfId="2481" xr:uid="{00000000-0005-0000-0000-0000D94C0000}"/>
    <cellStyle name="Normal 12 11 2 2 2" xfId="6809" xr:uid="{00000000-0005-0000-0000-0000DA4C0000}"/>
    <cellStyle name="Normal 12 11 2 2 2 2" xfId="13301" xr:uid="{00000000-0005-0000-0000-0000DB4C0000}"/>
    <cellStyle name="Normal 12 11 2 2 2 2 2" xfId="28449" xr:uid="{00000000-0005-0000-0000-0000DC4C0000}"/>
    <cellStyle name="Normal 12 11 2 2 2 2 2 2" xfId="54417" xr:uid="{00000000-0005-0000-0000-0000DD4C0000}"/>
    <cellStyle name="Normal 12 11 2 2 2 2 3" xfId="39269" xr:uid="{00000000-0005-0000-0000-0000DE4C0000}"/>
    <cellStyle name="Normal 12 11 2 2 2 3" xfId="21957" xr:uid="{00000000-0005-0000-0000-0000DF4C0000}"/>
    <cellStyle name="Normal 12 11 2 2 2 3 2" xfId="47925" xr:uid="{00000000-0005-0000-0000-0000E04C0000}"/>
    <cellStyle name="Normal 12 11 2 2 2 4" xfId="17629" xr:uid="{00000000-0005-0000-0000-0000E14C0000}"/>
    <cellStyle name="Normal 12 11 2 2 2 4 2" xfId="43597" xr:uid="{00000000-0005-0000-0000-0000E24C0000}"/>
    <cellStyle name="Normal 12 11 2 2 2 5" xfId="32777" xr:uid="{00000000-0005-0000-0000-0000E34C0000}"/>
    <cellStyle name="Normal 12 11 2 2 2 6" xfId="59259" xr:uid="{00000000-0005-0000-0000-0000E44C0000}"/>
    <cellStyle name="Normal 12 11 2 2 3" xfId="11137" xr:uid="{00000000-0005-0000-0000-0000E54C0000}"/>
    <cellStyle name="Normal 12 11 2 2 3 2" xfId="26285" xr:uid="{00000000-0005-0000-0000-0000E64C0000}"/>
    <cellStyle name="Normal 12 11 2 2 3 2 2" xfId="52253" xr:uid="{00000000-0005-0000-0000-0000E74C0000}"/>
    <cellStyle name="Normal 12 11 2 2 3 3" xfId="37105" xr:uid="{00000000-0005-0000-0000-0000E84C0000}"/>
    <cellStyle name="Normal 12 11 2 2 4" xfId="8973" xr:uid="{00000000-0005-0000-0000-0000E94C0000}"/>
    <cellStyle name="Normal 12 11 2 2 4 2" xfId="24121" xr:uid="{00000000-0005-0000-0000-0000EA4C0000}"/>
    <cellStyle name="Normal 12 11 2 2 4 2 2" xfId="50089" xr:uid="{00000000-0005-0000-0000-0000EB4C0000}"/>
    <cellStyle name="Normal 12 11 2 2 4 3" xfId="34941" xr:uid="{00000000-0005-0000-0000-0000EC4C0000}"/>
    <cellStyle name="Normal 12 11 2 2 5" xfId="19793" xr:uid="{00000000-0005-0000-0000-0000ED4C0000}"/>
    <cellStyle name="Normal 12 11 2 2 5 2" xfId="45761" xr:uid="{00000000-0005-0000-0000-0000EE4C0000}"/>
    <cellStyle name="Normal 12 11 2 2 6" xfId="15465" xr:uid="{00000000-0005-0000-0000-0000EF4C0000}"/>
    <cellStyle name="Normal 12 11 2 2 6 2" xfId="41433" xr:uid="{00000000-0005-0000-0000-0000F04C0000}"/>
    <cellStyle name="Normal 12 11 2 2 7" xfId="4645" xr:uid="{00000000-0005-0000-0000-0000F14C0000}"/>
    <cellStyle name="Normal 12 11 2 2 8" xfId="30613" xr:uid="{00000000-0005-0000-0000-0000F24C0000}"/>
    <cellStyle name="Normal 12 11 2 2 9" xfId="57095" xr:uid="{00000000-0005-0000-0000-0000F34C0000}"/>
    <cellStyle name="Normal 12 11 2 3" xfId="5727" xr:uid="{00000000-0005-0000-0000-0000F44C0000}"/>
    <cellStyle name="Normal 12 11 2 3 2" xfId="12219" xr:uid="{00000000-0005-0000-0000-0000F54C0000}"/>
    <cellStyle name="Normal 12 11 2 3 2 2" xfId="27367" xr:uid="{00000000-0005-0000-0000-0000F64C0000}"/>
    <cellStyle name="Normal 12 11 2 3 2 2 2" xfId="53335" xr:uid="{00000000-0005-0000-0000-0000F74C0000}"/>
    <cellStyle name="Normal 12 11 2 3 2 3" xfId="38187" xr:uid="{00000000-0005-0000-0000-0000F84C0000}"/>
    <cellStyle name="Normal 12 11 2 3 3" xfId="20875" xr:uid="{00000000-0005-0000-0000-0000F94C0000}"/>
    <cellStyle name="Normal 12 11 2 3 3 2" xfId="46843" xr:uid="{00000000-0005-0000-0000-0000FA4C0000}"/>
    <cellStyle name="Normal 12 11 2 3 4" xfId="16547" xr:uid="{00000000-0005-0000-0000-0000FB4C0000}"/>
    <cellStyle name="Normal 12 11 2 3 4 2" xfId="42515" xr:uid="{00000000-0005-0000-0000-0000FC4C0000}"/>
    <cellStyle name="Normal 12 11 2 3 5" xfId="31695" xr:uid="{00000000-0005-0000-0000-0000FD4C0000}"/>
    <cellStyle name="Normal 12 11 2 3 6" xfId="58177" xr:uid="{00000000-0005-0000-0000-0000FE4C0000}"/>
    <cellStyle name="Normal 12 11 2 4" xfId="10055" xr:uid="{00000000-0005-0000-0000-0000FF4C0000}"/>
    <cellStyle name="Normal 12 11 2 4 2" xfId="25203" xr:uid="{00000000-0005-0000-0000-0000004D0000}"/>
    <cellStyle name="Normal 12 11 2 4 2 2" xfId="51171" xr:uid="{00000000-0005-0000-0000-0000014D0000}"/>
    <cellStyle name="Normal 12 11 2 4 3" xfId="36023" xr:uid="{00000000-0005-0000-0000-0000024D0000}"/>
    <cellStyle name="Normal 12 11 2 5" xfId="7891" xr:uid="{00000000-0005-0000-0000-0000034D0000}"/>
    <cellStyle name="Normal 12 11 2 5 2" xfId="23039" xr:uid="{00000000-0005-0000-0000-0000044D0000}"/>
    <cellStyle name="Normal 12 11 2 5 2 2" xfId="49007" xr:uid="{00000000-0005-0000-0000-0000054D0000}"/>
    <cellStyle name="Normal 12 11 2 5 3" xfId="33859" xr:uid="{00000000-0005-0000-0000-0000064D0000}"/>
    <cellStyle name="Normal 12 11 2 6" xfId="18711" xr:uid="{00000000-0005-0000-0000-0000074D0000}"/>
    <cellStyle name="Normal 12 11 2 6 2" xfId="44679" xr:uid="{00000000-0005-0000-0000-0000084D0000}"/>
    <cellStyle name="Normal 12 11 2 7" xfId="14383" xr:uid="{00000000-0005-0000-0000-0000094D0000}"/>
    <cellStyle name="Normal 12 11 2 7 2" xfId="40351" xr:uid="{00000000-0005-0000-0000-00000A4D0000}"/>
    <cellStyle name="Normal 12 11 2 8" xfId="3563" xr:uid="{00000000-0005-0000-0000-00000B4D0000}"/>
    <cellStyle name="Normal 12 11 2 9" xfId="29531" xr:uid="{00000000-0005-0000-0000-00000C4D0000}"/>
    <cellStyle name="Normal 12 11 3" xfId="1940" xr:uid="{00000000-0005-0000-0000-00000D4D0000}"/>
    <cellStyle name="Normal 12 11 3 2" xfId="6268" xr:uid="{00000000-0005-0000-0000-00000E4D0000}"/>
    <cellStyle name="Normal 12 11 3 2 2" xfId="12760" xr:uid="{00000000-0005-0000-0000-00000F4D0000}"/>
    <cellStyle name="Normal 12 11 3 2 2 2" xfId="27908" xr:uid="{00000000-0005-0000-0000-0000104D0000}"/>
    <cellStyle name="Normal 12 11 3 2 2 2 2" xfId="53876" xr:uid="{00000000-0005-0000-0000-0000114D0000}"/>
    <cellStyle name="Normal 12 11 3 2 2 3" xfId="38728" xr:uid="{00000000-0005-0000-0000-0000124D0000}"/>
    <cellStyle name="Normal 12 11 3 2 3" xfId="21416" xr:uid="{00000000-0005-0000-0000-0000134D0000}"/>
    <cellStyle name="Normal 12 11 3 2 3 2" xfId="47384" xr:uid="{00000000-0005-0000-0000-0000144D0000}"/>
    <cellStyle name="Normal 12 11 3 2 4" xfId="17088" xr:uid="{00000000-0005-0000-0000-0000154D0000}"/>
    <cellStyle name="Normal 12 11 3 2 4 2" xfId="43056" xr:uid="{00000000-0005-0000-0000-0000164D0000}"/>
    <cellStyle name="Normal 12 11 3 2 5" xfId="32236" xr:uid="{00000000-0005-0000-0000-0000174D0000}"/>
    <cellStyle name="Normal 12 11 3 2 6" xfId="58718" xr:uid="{00000000-0005-0000-0000-0000184D0000}"/>
    <cellStyle name="Normal 12 11 3 3" xfId="10596" xr:uid="{00000000-0005-0000-0000-0000194D0000}"/>
    <cellStyle name="Normal 12 11 3 3 2" xfId="25744" xr:uid="{00000000-0005-0000-0000-00001A4D0000}"/>
    <cellStyle name="Normal 12 11 3 3 2 2" xfId="51712" xr:uid="{00000000-0005-0000-0000-00001B4D0000}"/>
    <cellStyle name="Normal 12 11 3 3 3" xfId="36564" xr:uid="{00000000-0005-0000-0000-00001C4D0000}"/>
    <cellStyle name="Normal 12 11 3 4" xfId="8432" xr:uid="{00000000-0005-0000-0000-00001D4D0000}"/>
    <cellStyle name="Normal 12 11 3 4 2" xfId="23580" xr:uid="{00000000-0005-0000-0000-00001E4D0000}"/>
    <cellStyle name="Normal 12 11 3 4 2 2" xfId="49548" xr:uid="{00000000-0005-0000-0000-00001F4D0000}"/>
    <cellStyle name="Normal 12 11 3 4 3" xfId="34400" xr:uid="{00000000-0005-0000-0000-0000204D0000}"/>
    <cellStyle name="Normal 12 11 3 5" xfId="19252" xr:uid="{00000000-0005-0000-0000-0000214D0000}"/>
    <cellStyle name="Normal 12 11 3 5 2" xfId="45220" xr:uid="{00000000-0005-0000-0000-0000224D0000}"/>
    <cellStyle name="Normal 12 11 3 6" xfId="14924" xr:uid="{00000000-0005-0000-0000-0000234D0000}"/>
    <cellStyle name="Normal 12 11 3 6 2" xfId="40892" xr:uid="{00000000-0005-0000-0000-0000244D0000}"/>
    <cellStyle name="Normal 12 11 3 7" xfId="4104" xr:uid="{00000000-0005-0000-0000-0000254D0000}"/>
    <cellStyle name="Normal 12 11 3 8" xfId="30072" xr:uid="{00000000-0005-0000-0000-0000264D0000}"/>
    <cellStyle name="Normal 12 11 3 9" xfId="56554" xr:uid="{00000000-0005-0000-0000-0000274D0000}"/>
    <cellStyle name="Normal 12 11 4" xfId="5186" xr:uid="{00000000-0005-0000-0000-0000284D0000}"/>
    <cellStyle name="Normal 12 11 4 2" xfId="11678" xr:uid="{00000000-0005-0000-0000-0000294D0000}"/>
    <cellStyle name="Normal 12 11 4 2 2" xfId="26826" xr:uid="{00000000-0005-0000-0000-00002A4D0000}"/>
    <cellStyle name="Normal 12 11 4 2 2 2" xfId="52794" xr:uid="{00000000-0005-0000-0000-00002B4D0000}"/>
    <cellStyle name="Normal 12 11 4 2 3" xfId="37646" xr:uid="{00000000-0005-0000-0000-00002C4D0000}"/>
    <cellStyle name="Normal 12 11 4 3" xfId="20334" xr:uid="{00000000-0005-0000-0000-00002D4D0000}"/>
    <cellStyle name="Normal 12 11 4 3 2" xfId="46302" xr:uid="{00000000-0005-0000-0000-00002E4D0000}"/>
    <cellStyle name="Normal 12 11 4 4" xfId="16006" xr:uid="{00000000-0005-0000-0000-00002F4D0000}"/>
    <cellStyle name="Normal 12 11 4 4 2" xfId="41974" xr:uid="{00000000-0005-0000-0000-0000304D0000}"/>
    <cellStyle name="Normal 12 11 4 5" xfId="31154" xr:uid="{00000000-0005-0000-0000-0000314D0000}"/>
    <cellStyle name="Normal 12 11 4 6" xfId="57636" xr:uid="{00000000-0005-0000-0000-0000324D0000}"/>
    <cellStyle name="Normal 12 11 5" xfId="9514" xr:uid="{00000000-0005-0000-0000-0000334D0000}"/>
    <cellStyle name="Normal 12 11 5 2" xfId="24662" xr:uid="{00000000-0005-0000-0000-0000344D0000}"/>
    <cellStyle name="Normal 12 11 5 2 2" xfId="50630" xr:uid="{00000000-0005-0000-0000-0000354D0000}"/>
    <cellStyle name="Normal 12 11 5 3" xfId="35482" xr:uid="{00000000-0005-0000-0000-0000364D0000}"/>
    <cellStyle name="Normal 12 11 6" xfId="7350" xr:uid="{00000000-0005-0000-0000-0000374D0000}"/>
    <cellStyle name="Normal 12 11 6 2" xfId="22498" xr:uid="{00000000-0005-0000-0000-0000384D0000}"/>
    <cellStyle name="Normal 12 11 6 2 2" xfId="48466" xr:uid="{00000000-0005-0000-0000-0000394D0000}"/>
    <cellStyle name="Normal 12 11 6 3" xfId="33318" xr:uid="{00000000-0005-0000-0000-00003A4D0000}"/>
    <cellStyle name="Normal 12 11 7" xfId="18170" xr:uid="{00000000-0005-0000-0000-00003B4D0000}"/>
    <cellStyle name="Normal 12 11 7 2" xfId="44138" xr:uid="{00000000-0005-0000-0000-00003C4D0000}"/>
    <cellStyle name="Normal 12 11 8" xfId="13842" xr:uid="{00000000-0005-0000-0000-00003D4D0000}"/>
    <cellStyle name="Normal 12 11 8 2" xfId="39810" xr:uid="{00000000-0005-0000-0000-00003E4D0000}"/>
    <cellStyle name="Normal 12 11 9" xfId="3022" xr:uid="{00000000-0005-0000-0000-00003F4D0000}"/>
    <cellStyle name="Normal 12 12" xfId="285" xr:uid="{00000000-0005-0000-0000-0000404D0000}"/>
    <cellStyle name="Normal 12 12 10" xfId="28991" xr:uid="{00000000-0005-0000-0000-0000414D0000}"/>
    <cellStyle name="Normal 12 12 11" xfId="54952" xr:uid="{00000000-0005-0000-0000-0000424D0000}"/>
    <cellStyle name="Normal 12 12 12" xfId="55473" xr:uid="{00000000-0005-0000-0000-0000434D0000}"/>
    <cellStyle name="Normal 12 12 13" xfId="1140" xr:uid="{00000000-0005-0000-0000-0000444D0000}"/>
    <cellStyle name="Normal 12 12 2" xfId="1400" xr:uid="{00000000-0005-0000-0000-0000454D0000}"/>
    <cellStyle name="Normal 12 12 2 10" xfId="56014" xr:uid="{00000000-0005-0000-0000-0000464D0000}"/>
    <cellStyle name="Normal 12 12 2 2" xfId="2482" xr:uid="{00000000-0005-0000-0000-0000474D0000}"/>
    <cellStyle name="Normal 12 12 2 2 2" xfId="6810" xr:uid="{00000000-0005-0000-0000-0000484D0000}"/>
    <cellStyle name="Normal 12 12 2 2 2 2" xfId="13302" xr:uid="{00000000-0005-0000-0000-0000494D0000}"/>
    <cellStyle name="Normal 12 12 2 2 2 2 2" xfId="28450" xr:uid="{00000000-0005-0000-0000-00004A4D0000}"/>
    <cellStyle name="Normal 12 12 2 2 2 2 2 2" xfId="54418" xr:uid="{00000000-0005-0000-0000-00004B4D0000}"/>
    <cellStyle name="Normal 12 12 2 2 2 2 3" xfId="39270" xr:uid="{00000000-0005-0000-0000-00004C4D0000}"/>
    <cellStyle name="Normal 12 12 2 2 2 3" xfId="21958" xr:uid="{00000000-0005-0000-0000-00004D4D0000}"/>
    <cellStyle name="Normal 12 12 2 2 2 3 2" xfId="47926" xr:uid="{00000000-0005-0000-0000-00004E4D0000}"/>
    <cellStyle name="Normal 12 12 2 2 2 4" xfId="17630" xr:uid="{00000000-0005-0000-0000-00004F4D0000}"/>
    <cellStyle name="Normal 12 12 2 2 2 4 2" xfId="43598" xr:uid="{00000000-0005-0000-0000-0000504D0000}"/>
    <cellStyle name="Normal 12 12 2 2 2 5" xfId="32778" xr:uid="{00000000-0005-0000-0000-0000514D0000}"/>
    <cellStyle name="Normal 12 12 2 2 2 6" xfId="59260" xr:uid="{00000000-0005-0000-0000-0000524D0000}"/>
    <cellStyle name="Normal 12 12 2 2 3" xfId="11138" xr:uid="{00000000-0005-0000-0000-0000534D0000}"/>
    <cellStyle name="Normal 12 12 2 2 3 2" xfId="26286" xr:uid="{00000000-0005-0000-0000-0000544D0000}"/>
    <cellStyle name="Normal 12 12 2 2 3 2 2" xfId="52254" xr:uid="{00000000-0005-0000-0000-0000554D0000}"/>
    <cellStyle name="Normal 12 12 2 2 3 3" xfId="37106" xr:uid="{00000000-0005-0000-0000-0000564D0000}"/>
    <cellStyle name="Normal 12 12 2 2 4" xfId="8974" xr:uid="{00000000-0005-0000-0000-0000574D0000}"/>
    <cellStyle name="Normal 12 12 2 2 4 2" xfId="24122" xr:uid="{00000000-0005-0000-0000-0000584D0000}"/>
    <cellStyle name="Normal 12 12 2 2 4 2 2" xfId="50090" xr:uid="{00000000-0005-0000-0000-0000594D0000}"/>
    <cellStyle name="Normal 12 12 2 2 4 3" xfId="34942" xr:uid="{00000000-0005-0000-0000-00005A4D0000}"/>
    <cellStyle name="Normal 12 12 2 2 5" xfId="19794" xr:uid="{00000000-0005-0000-0000-00005B4D0000}"/>
    <cellStyle name="Normal 12 12 2 2 5 2" xfId="45762" xr:uid="{00000000-0005-0000-0000-00005C4D0000}"/>
    <cellStyle name="Normal 12 12 2 2 6" xfId="15466" xr:uid="{00000000-0005-0000-0000-00005D4D0000}"/>
    <cellStyle name="Normal 12 12 2 2 6 2" xfId="41434" xr:uid="{00000000-0005-0000-0000-00005E4D0000}"/>
    <cellStyle name="Normal 12 12 2 2 7" xfId="4646" xr:uid="{00000000-0005-0000-0000-00005F4D0000}"/>
    <cellStyle name="Normal 12 12 2 2 8" xfId="30614" xr:uid="{00000000-0005-0000-0000-0000604D0000}"/>
    <cellStyle name="Normal 12 12 2 2 9" xfId="57096" xr:uid="{00000000-0005-0000-0000-0000614D0000}"/>
    <cellStyle name="Normal 12 12 2 3" xfId="5728" xr:uid="{00000000-0005-0000-0000-0000624D0000}"/>
    <cellStyle name="Normal 12 12 2 3 2" xfId="12220" xr:uid="{00000000-0005-0000-0000-0000634D0000}"/>
    <cellStyle name="Normal 12 12 2 3 2 2" xfId="27368" xr:uid="{00000000-0005-0000-0000-0000644D0000}"/>
    <cellStyle name="Normal 12 12 2 3 2 2 2" xfId="53336" xr:uid="{00000000-0005-0000-0000-0000654D0000}"/>
    <cellStyle name="Normal 12 12 2 3 2 3" xfId="38188" xr:uid="{00000000-0005-0000-0000-0000664D0000}"/>
    <cellStyle name="Normal 12 12 2 3 3" xfId="20876" xr:uid="{00000000-0005-0000-0000-0000674D0000}"/>
    <cellStyle name="Normal 12 12 2 3 3 2" xfId="46844" xr:uid="{00000000-0005-0000-0000-0000684D0000}"/>
    <cellStyle name="Normal 12 12 2 3 4" xfId="16548" xr:uid="{00000000-0005-0000-0000-0000694D0000}"/>
    <cellStyle name="Normal 12 12 2 3 4 2" xfId="42516" xr:uid="{00000000-0005-0000-0000-00006A4D0000}"/>
    <cellStyle name="Normal 12 12 2 3 5" xfId="31696" xr:uid="{00000000-0005-0000-0000-00006B4D0000}"/>
    <cellStyle name="Normal 12 12 2 3 6" xfId="58178" xr:uid="{00000000-0005-0000-0000-00006C4D0000}"/>
    <cellStyle name="Normal 12 12 2 4" xfId="10056" xr:uid="{00000000-0005-0000-0000-00006D4D0000}"/>
    <cellStyle name="Normal 12 12 2 4 2" xfId="25204" xr:uid="{00000000-0005-0000-0000-00006E4D0000}"/>
    <cellStyle name="Normal 12 12 2 4 2 2" xfId="51172" xr:uid="{00000000-0005-0000-0000-00006F4D0000}"/>
    <cellStyle name="Normal 12 12 2 4 3" xfId="36024" xr:uid="{00000000-0005-0000-0000-0000704D0000}"/>
    <cellStyle name="Normal 12 12 2 5" xfId="7892" xr:uid="{00000000-0005-0000-0000-0000714D0000}"/>
    <cellStyle name="Normal 12 12 2 5 2" xfId="23040" xr:uid="{00000000-0005-0000-0000-0000724D0000}"/>
    <cellStyle name="Normal 12 12 2 5 2 2" xfId="49008" xr:uid="{00000000-0005-0000-0000-0000734D0000}"/>
    <cellStyle name="Normal 12 12 2 5 3" xfId="33860" xr:uid="{00000000-0005-0000-0000-0000744D0000}"/>
    <cellStyle name="Normal 12 12 2 6" xfId="18712" xr:uid="{00000000-0005-0000-0000-0000754D0000}"/>
    <cellStyle name="Normal 12 12 2 6 2" xfId="44680" xr:uid="{00000000-0005-0000-0000-0000764D0000}"/>
    <cellStyle name="Normal 12 12 2 7" xfId="14384" xr:uid="{00000000-0005-0000-0000-0000774D0000}"/>
    <cellStyle name="Normal 12 12 2 7 2" xfId="40352" xr:uid="{00000000-0005-0000-0000-0000784D0000}"/>
    <cellStyle name="Normal 12 12 2 8" xfId="3564" xr:uid="{00000000-0005-0000-0000-0000794D0000}"/>
    <cellStyle name="Normal 12 12 2 9" xfId="29532" xr:uid="{00000000-0005-0000-0000-00007A4D0000}"/>
    <cellStyle name="Normal 12 12 3" xfId="1941" xr:uid="{00000000-0005-0000-0000-00007B4D0000}"/>
    <cellStyle name="Normal 12 12 3 2" xfId="6269" xr:uid="{00000000-0005-0000-0000-00007C4D0000}"/>
    <cellStyle name="Normal 12 12 3 2 2" xfId="12761" xr:uid="{00000000-0005-0000-0000-00007D4D0000}"/>
    <cellStyle name="Normal 12 12 3 2 2 2" xfId="27909" xr:uid="{00000000-0005-0000-0000-00007E4D0000}"/>
    <cellStyle name="Normal 12 12 3 2 2 2 2" xfId="53877" xr:uid="{00000000-0005-0000-0000-00007F4D0000}"/>
    <cellStyle name="Normal 12 12 3 2 2 3" xfId="38729" xr:uid="{00000000-0005-0000-0000-0000804D0000}"/>
    <cellStyle name="Normal 12 12 3 2 3" xfId="21417" xr:uid="{00000000-0005-0000-0000-0000814D0000}"/>
    <cellStyle name="Normal 12 12 3 2 3 2" xfId="47385" xr:uid="{00000000-0005-0000-0000-0000824D0000}"/>
    <cellStyle name="Normal 12 12 3 2 4" xfId="17089" xr:uid="{00000000-0005-0000-0000-0000834D0000}"/>
    <cellStyle name="Normal 12 12 3 2 4 2" xfId="43057" xr:uid="{00000000-0005-0000-0000-0000844D0000}"/>
    <cellStyle name="Normal 12 12 3 2 5" xfId="32237" xr:uid="{00000000-0005-0000-0000-0000854D0000}"/>
    <cellStyle name="Normal 12 12 3 2 6" xfId="58719" xr:uid="{00000000-0005-0000-0000-0000864D0000}"/>
    <cellStyle name="Normal 12 12 3 3" xfId="10597" xr:uid="{00000000-0005-0000-0000-0000874D0000}"/>
    <cellStyle name="Normal 12 12 3 3 2" xfId="25745" xr:uid="{00000000-0005-0000-0000-0000884D0000}"/>
    <cellStyle name="Normal 12 12 3 3 2 2" xfId="51713" xr:uid="{00000000-0005-0000-0000-0000894D0000}"/>
    <cellStyle name="Normal 12 12 3 3 3" xfId="36565" xr:uid="{00000000-0005-0000-0000-00008A4D0000}"/>
    <cellStyle name="Normal 12 12 3 4" xfId="8433" xr:uid="{00000000-0005-0000-0000-00008B4D0000}"/>
    <cellStyle name="Normal 12 12 3 4 2" xfId="23581" xr:uid="{00000000-0005-0000-0000-00008C4D0000}"/>
    <cellStyle name="Normal 12 12 3 4 2 2" xfId="49549" xr:uid="{00000000-0005-0000-0000-00008D4D0000}"/>
    <cellStyle name="Normal 12 12 3 4 3" xfId="34401" xr:uid="{00000000-0005-0000-0000-00008E4D0000}"/>
    <cellStyle name="Normal 12 12 3 5" xfId="19253" xr:uid="{00000000-0005-0000-0000-00008F4D0000}"/>
    <cellStyle name="Normal 12 12 3 5 2" xfId="45221" xr:uid="{00000000-0005-0000-0000-0000904D0000}"/>
    <cellStyle name="Normal 12 12 3 6" xfId="14925" xr:uid="{00000000-0005-0000-0000-0000914D0000}"/>
    <cellStyle name="Normal 12 12 3 6 2" xfId="40893" xr:uid="{00000000-0005-0000-0000-0000924D0000}"/>
    <cellStyle name="Normal 12 12 3 7" xfId="4105" xr:uid="{00000000-0005-0000-0000-0000934D0000}"/>
    <cellStyle name="Normal 12 12 3 8" xfId="30073" xr:uid="{00000000-0005-0000-0000-0000944D0000}"/>
    <cellStyle name="Normal 12 12 3 9" xfId="56555" xr:uid="{00000000-0005-0000-0000-0000954D0000}"/>
    <cellStyle name="Normal 12 12 4" xfId="5187" xr:uid="{00000000-0005-0000-0000-0000964D0000}"/>
    <cellStyle name="Normal 12 12 4 2" xfId="11679" xr:uid="{00000000-0005-0000-0000-0000974D0000}"/>
    <cellStyle name="Normal 12 12 4 2 2" xfId="26827" xr:uid="{00000000-0005-0000-0000-0000984D0000}"/>
    <cellStyle name="Normal 12 12 4 2 2 2" xfId="52795" xr:uid="{00000000-0005-0000-0000-0000994D0000}"/>
    <cellStyle name="Normal 12 12 4 2 3" xfId="37647" xr:uid="{00000000-0005-0000-0000-00009A4D0000}"/>
    <cellStyle name="Normal 12 12 4 3" xfId="20335" xr:uid="{00000000-0005-0000-0000-00009B4D0000}"/>
    <cellStyle name="Normal 12 12 4 3 2" xfId="46303" xr:uid="{00000000-0005-0000-0000-00009C4D0000}"/>
    <cellStyle name="Normal 12 12 4 4" xfId="16007" xr:uid="{00000000-0005-0000-0000-00009D4D0000}"/>
    <cellStyle name="Normal 12 12 4 4 2" xfId="41975" xr:uid="{00000000-0005-0000-0000-00009E4D0000}"/>
    <cellStyle name="Normal 12 12 4 5" xfId="31155" xr:uid="{00000000-0005-0000-0000-00009F4D0000}"/>
    <cellStyle name="Normal 12 12 4 6" xfId="57637" xr:uid="{00000000-0005-0000-0000-0000A04D0000}"/>
    <cellStyle name="Normal 12 12 5" xfId="9515" xr:uid="{00000000-0005-0000-0000-0000A14D0000}"/>
    <cellStyle name="Normal 12 12 5 2" xfId="24663" xr:uid="{00000000-0005-0000-0000-0000A24D0000}"/>
    <cellStyle name="Normal 12 12 5 2 2" xfId="50631" xr:uid="{00000000-0005-0000-0000-0000A34D0000}"/>
    <cellStyle name="Normal 12 12 5 3" xfId="35483" xr:uid="{00000000-0005-0000-0000-0000A44D0000}"/>
    <cellStyle name="Normal 12 12 6" xfId="7351" xr:uid="{00000000-0005-0000-0000-0000A54D0000}"/>
    <cellStyle name="Normal 12 12 6 2" xfId="22499" xr:uid="{00000000-0005-0000-0000-0000A64D0000}"/>
    <cellStyle name="Normal 12 12 6 2 2" xfId="48467" xr:uid="{00000000-0005-0000-0000-0000A74D0000}"/>
    <cellStyle name="Normal 12 12 6 3" xfId="33319" xr:uid="{00000000-0005-0000-0000-0000A84D0000}"/>
    <cellStyle name="Normal 12 12 7" xfId="18171" xr:uid="{00000000-0005-0000-0000-0000A94D0000}"/>
    <cellStyle name="Normal 12 12 7 2" xfId="44139" xr:uid="{00000000-0005-0000-0000-0000AA4D0000}"/>
    <cellStyle name="Normal 12 12 8" xfId="13843" xr:uid="{00000000-0005-0000-0000-0000AB4D0000}"/>
    <cellStyle name="Normal 12 12 8 2" xfId="39811" xr:uid="{00000000-0005-0000-0000-0000AC4D0000}"/>
    <cellStyle name="Normal 12 12 9" xfId="3023" xr:uid="{00000000-0005-0000-0000-0000AD4D0000}"/>
    <cellStyle name="Normal 12 13" xfId="286" xr:uid="{00000000-0005-0000-0000-0000AE4D0000}"/>
    <cellStyle name="Normal 12 13 10" xfId="28992" xr:uid="{00000000-0005-0000-0000-0000AF4D0000}"/>
    <cellStyle name="Normal 12 13 11" xfId="54953" xr:uid="{00000000-0005-0000-0000-0000B04D0000}"/>
    <cellStyle name="Normal 12 13 12" xfId="55474" xr:uid="{00000000-0005-0000-0000-0000B14D0000}"/>
    <cellStyle name="Normal 12 13 13" xfId="1180" xr:uid="{00000000-0005-0000-0000-0000B24D0000}"/>
    <cellStyle name="Normal 12 13 2" xfId="1401" xr:uid="{00000000-0005-0000-0000-0000B34D0000}"/>
    <cellStyle name="Normal 12 13 2 10" xfId="56015" xr:uid="{00000000-0005-0000-0000-0000B44D0000}"/>
    <cellStyle name="Normal 12 13 2 2" xfId="2483" xr:uid="{00000000-0005-0000-0000-0000B54D0000}"/>
    <cellStyle name="Normal 12 13 2 2 2" xfId="6811" xr:uid="{00000000-0005-0000-0000-0000B64D0000}"/>
    <cellStyle name="Normal 12 13 2 2 2 2" xfId="13303" xr:uid="{00000000-0005-0000-0000-0000B74D0000}"/>
    <cellStyle name="Normal 12 13 2 2 2 2 2" xfId="28451" xr:uid="{00000000-0005-0000-0000-0000B84D0000}"/>
    <cellStyle name="Normal 12 13 2 2 2 2 2 2" xfId="54419" xr:uid="{00000000-0005-0000-0000-0000B94D0000}"/>
    <cellStyle name="Normal 12 13 2 2 2 2 3" xfId="39271" xr:uid="{00000000-0005-0000-0000-0000BA4D0000}"/>
    <cellStyle name="Normal 12 13 2 2 2 3" xfId="21959" xr:uid="{00000000-0005-0000-0000-0000BB4D0000}"/>
    <cellStyle name="Normal 12 13 2 2 2 3 2" xfId="47927" xr:uid="{00000000-0005-0000-0000-0000BC4D0000}"/>
    <cellStyle name="Normal 12 13 2 2 2 4" xfId="17631" xr:uid="{00000000-0005-0000-0000-0000BD4D0000}"/>
    <cellStyle name="Normal 12 13 2 2 2 4 2" xfId="43599" xr:uid="{00000000-0005-0000-0000-0000BE4D0000}"/>
    <cellStyle name="Normal 12 13 2 2 2 5" xfId="32779" xr:uid="{00000000-0005-0000-0000-0000BF4D0000}"/>
    <cellStyle name="Normal 12 13 2 2 2 6" xfId="59261" xr:uid="{00000000-0005-0000-0000-0000C04D0000}"/>
    <cellStyle name="Normal 12 13 2 2 3" xfId="11139" xr:uid="{00000000-0005-0000-0000-0000C14D0000}"/>
    <cellStyle name="Normal 12 13 2 2 3 2" xfId="26287" xr:uid="{00000000-0005-0000-0000-0000C24D0000}"/>
    <cellStyle name="Normal 12 13 2 2 3 2 2" xfId="52255" xr:uid="{00000000-0005-0000-0000-0000C34D0000}"/>
    <cellStyle name="Normal 12 13 2 2 3 3" xfId="37107" xr:uid="{00000000-0005-0000-0000-0000C44D0000}"/>
    <cellStyle name="Normal 12 13 2 2 4" xfId="8975" xr:uid="{00000000-0005-0000-0000-0000C54D0000}"/>
    <cellStyle name="Normal 12 13 2 2 4 2" xfId="24123" xr:uid="{00000000-0005-0000-0000-0000C64D0000}"/>
    <cellStyle name="Normal 12 13 2 2 4 2 2" xfId="50091" xr:uid="{00000000-0005-0000-0000-0000C74D0000}"/>
    <cellStyle name="Normal 12 13 2 2 4 3" xfId="34943" xr:uid="{00000000-0005-0000-0000-0000C84D0000}"/>
    <cellStyle name="Normal 12 13 2 2 5" xfId="19795" xr:uid="{00000000-0005-0000-0000-0000C94D0000}"/>
    <cellStyle name="Normal 12 13 2 2 5 2" xfId="45763" xr:uid="{00000000-0005-0000-0000-0000CA4D0000}"/>
    <cellStyle name="Normal 12 13 2 2 6" xfId="15467" xr:uid="{00000000-0005-0000-0000-0000CB4D0000}"/>
    <cellStyle name="Normal 12 13 2 2 6 2" xfId="41435" xr:uid="{00000000-0005-0000-0000-0000CC4D0000}"/>
    <cellStyle name="Normal 12 13 2 2 7" xfId="4647" xr:uid="{00000000-0005-0000-0000-0000CD4D0000}"/>
    <cellStyle name="Normal 12 13 2 2 8" xfId="30615" xr:uid="{00000000-0005-0000-0000-0000CE4D0000}"/>
    <cellStyle name="Normal 12 13 2 2 9" xfId="57097" xr:uid="{00000000-0005-0000-0000-0000CF4D0000}"/>
    <cellStyle name="Normal 12 13 2 3" xfId="5729" xr:uid="{00000000-0005-0000-0000-0000D04D0000}"/>
    <cellStyle name="Normal 12 13 2 3 2" xfId="12221" xr:uid="{00000000-0005-0000-0000-0000D14D0000}"/>
    <cellStyle name="Normal 12 13 2 3 2 2" xfId="27369" xr:uid="{00000000-0005-0000-0000-0000D24D0000}"/>
    <cellStyle name="Normal 12 13 2 3 2 2 2" xfId="53337" xr:uid="{00000000-0005-0000-0000-0000D34D0000}"/>
    <cellStyle name="Normal 12 13 2 3 2 3" xfId="38189" xr:uid="{00000000-0005-0000-0000-0000D44D0000}"/>
    <cellStyle name="Normal 12 13 2 3 3" xfId="20877" xr:uid="{00000000-0005-0000-0000-0000D54D0000}"/>
    <cellStyle name="Normal 12 13 2 3 3 2" xfId="46845" xr:uid="{00000000-0005-0000-0000-0000D64D0000}"/>
    <cellStyle name="Normal 12 13 2 3 4" xfId="16549" xr:uid="{00000000-0005-0000-0000-0000D74D0000}"/>
    <cellStyle name="Normal 12 13 2 3 4 2" xfId="42517" xr:uid="{00000000-0005-0000-0000-0000D84D0000}"/>
    <cellStyle name="Normal 12 13 2 3 5" xfId="31697" xr:uid="{00000000-0005-0000-0000-0000D94D0000}"/>
    <cellStyle name="Normal 12 13 2 3 6" xfId="58179" xr:uid="{00000000-0005-0000-0000-0000DA4D0000}"/>
    <cellStyle name="Normal 12 13 2 4" xfId="10057" xr:uid="{00000000-0005-0000-0000-0000DB4D0000}"/>
    <cellStyle name="Normal 12 13 2 4 2" xfId="25205" xr:uid="{00000000-0005-0000-0000-0000DC4D0000}"/>
    <cellStyle name="Normal 12 13 2 4 2 2" xfId="51173" xr:uid="{00000000-0005-0000-0000-0000DD4D0000}"/>
    <cellStyle name="Normal 12 13 2 4 3" xfId="36025" xr:uid="{00000000-0005-0000-0000-0000DE4D0000}"/>
    <cellStyle name="Normal 12 13 2 5" xfId="7893" xr:uid="{00000000-0005-0000-0000-0000DF4D0000}"/>
    <cellStyle name="Normal 12 13 2 5 2" xfId="23041" xr:uid="{00000000-0005-0000-0000-0000E04D0000}"/>
    <cellStyle name="Normal 12 13 2 5 2 2" xfId="49009" xr:uid="{00000000-0005-0000-0000-0000E14D0000}"/>
    <cellStyle name="Normal 12 13 2 5 3" xfId="33861" xr:uid="{00000000-0005-0000-0000-0000E24D0000}"/>
    <cellStyle name="Normal 12 13 2 6" xfId="18713" xr:uid="{00000000-0005-0000-0000-0000E34D0000}"/>
    <cellStyle name="Normal 12 13 2 6 2" xfId="44681" xr:uid="{00000000-0005-0000-0000-0000E44D0000}"/>
    <cellStyle name="Normal 12 13 2 7" xfId="14385" xr:uid="{00000000-0005-0000-0000-0000E54D0000}"/>
    <cellStyle name="Normal 12 13 2 7 2" xfId="40353" xr:uid="{00000000-0005-0000-0000-0000E64D0000}"/>
    <cellStyle name="Normal 12 13 2 8" xfId="3565" xr:uid="{00000000-0005-0000-0000-0000E74D0000}"/>
    <cellStyle name="Normal 12 13 2 9" xfId="29533" xr:uid="{00000000-0005-0000-0000-0000E84D0000}"/>
    <cellStyle name="Normal 12 13 3" xfId="1942" xr:uid="{00000000-0005-0000-0000-0000E94D0000}"/>
    <cellStyle name="Normal 12 13 3 2" xfId="6270" xr:uid="{00000000-0005-0000-0000-0000EA4D0000}"/>
    <cellStyle name="Normal 12 13 3 2 2" xfId="12762" xr:uid="{00000000-0005-0000-0000-0000EB4D0000}"/>
    <cellStyle name="Normal 12 13 3 2 2 2" xfId="27910" xr:uid="{00000000-0005-0000-0000-0000EC4D0000}"/>
    <cellStyle name="Normal 12 13 3 2 2 2 2" xfId="53878" xr:uid="{00000000-0005-0000-0000-0000ED4D0000}"/>
    <cellStyle name="Normal 12 13 3 2 2 3" xfId="38730" xr:uid="{00000000-0005-0000-0000-0000EE4D0000}"/>
    <cellStyle name="Normal 12 13 3 2 3" xfId="21418" xr:uid="{00000000-0005-0000-0000-0000EF4D0000}"/>
    <cellStyle name="Normal 12 13 3 2 3 2" xfId="47386" xr:uid="{00000000-0005-0000-0000-0000F04D0000}"/>
    <cellStyle name="Normal 12 13 3 2 4" xfId="17090" xr:uid="{00000000-0005-0000-0000-0000F14D0000}"/>
    <cellStyle name="Normal 12 13 3 2 4 2" xfId="43058" xr:uid="{00000000-0005-0000-0000-0000F24D0000}"/>
    <cellStyle name="Normal 12 13 3 2 5" xfId="32238" xr:uid="{00000000-0005-0000-0000-0000F34D0000}"/>
    <cellStyle name="Normal 12 13 3 2 6" xfId="58720" xr:uid="{00000000-0005-0000-0000-0000F44D0000}"/>
    <cellStyle name="Normal 12 13 3 3" xfId="10598" xr:uid="{00000000-0005-0000-0000-0000F54D0000}"/>
    <cellStyle name="Normal 12 13 3 3 2" xfId="25746" xr:uid="{00000000-0005-0000-0000-0000F64D0000}"/>
    <cellStyle name="Normal 12 13 3 3 2 2" xfId="51714" xr:uid="{00000000-0005-0000-0000-0000F74D0000}"/>
    <cellStyle name="Normal 12 13 3 3 3" xfId="36566" xr:uid="{00000000-0005-0000-0000-0000F84D0000}"/>
    <cellStyle name="Normal 12 13 3 4" xfId="8434" xr:uid="{00000000-0005-0000-0000-0000F94D0000}"/>
    <cellStyle name="Normal 12 13 3 4 2" xfId="23582" xr:uid="{00000000-0005-0000-0000-0000FA4D0000}"/>
    <cellStyle name="Normal 12 13 3 4 2 2" xfId="49550" xr:uid="{00000000-0005-0000-0000-0000FB4D0000}"/>
    <cellStyle name="Normal 12 13 3 4 3" xfId="34402" xr:uid="{00000000-0005-0000-0000-0000FC4D0000}"/>
    <cellStyle name="Normal 12 13 3 5" xfId="19254" xr:uid="{00000000-0005-0000-0000-0000FD4D0000}"/>
    <cellStyle name="Normal 12 13 3 5 2" xfId="45222" xr:uid="{00000000-0005-0000-0000-0000FE4D0000}"/>
    <cellStyle name="Normal 12 13 3 6" xfId="14926" xr:uid="{00000000-0005-0000-0000-0000FF4D0000}"/>
    <cellStyle name="Normal 12 13 3 6 2" xfId="40894" xr:uid="{00000000-0005-0000-0000-0000004E0000}"/>
    <cellStyle name="Normal 12 13 3 7" xfId="4106" xr:uid="{00000000-0005-0000-0000-0000014E0000}"/>
    <cellStyle name="Normal 12 13 3 8" xfId="30074" xr:uid="{00000000-0005-0000-0000-0000024E0000}"/>
    <cellStyle name="Normal 12 13 3 9" xfId="56556" xr:uid="{00000000-0005-0000-0000-0000034E0000}"/>
    <cellStyle name="Normal 12 13 4" xfId="5188" xr:uid="{00000000-0005-0000-0000-0000044E0000}"/>
    <cellStyle name="Normal 12 13 4 2" xfId="11680" xr:uid="{00000000-0005-0000-0000-0000054E0000}"/>
    <cellStyle name="Normal 12 13 4 2 2" xfId="26828" xr:uid="{00000000-0005-0000-0000-0000064E0000}"/>
    <cellStyle name="Normal 12 13 4 2 2 2" xfId="52796" xr:uid="{00000000-0005-0000-0000-0000074E0000}"/>
    <cellStyle name="Normal 12 13 4 2 3" xfId="37648" xr:uid="{00000000-0005-0000-0000-0000084E0000}"/>
    <cellStyle name="Normal 12 13 4 3" xfId="20336" xr:uid="{00000000-0005-0000-0000-0000094E0000}"/>
    <cellStyle name="Normal 12 13 4 3 2" xfId="46304" xr:uid="{00000000-0005-0000-0000-00000A4E0000}"/>
    <cellStyle name="Normal 12 13 4 4" xfId="16008" xr:uid="{00000000-0005-0000-0000-00000B4E0000}"/>
    <cellStyle name="Normal 12 13 4 4 2" xfId="41976" xr:uid="{00000000-0005-0000-0000-00000C4E0000}"/>
    <cellStyle name="Normal 12 13 4 5" xfId="31156" xr:uid="{00000000-0005-0000-0000-00000D4E0000}"/>
    <cellStyle name="Normal 12 13 4 6" xfId="57638" xr:uid="{00000000-0005-0000-0000-00000E4E0000}"/>
    <cellStyle name="Normal 12 13 5" xfId="9516" xr:uid="{00000000-0005-0000-0000-00000F4E0000}"/>
    <cellStyle name="Normal 12 13 5 2" xfId="24664" xr:uid="{00000000-0005-0000-0000-0000104E0000}"/>
    <cellStyle name="Normal 12 13 5 2 2" xfId="50632" xr:uid="{00000000-0005-0000-0000-0000114E0000}"/>
    <cellStyle name="Normal 12 13 5 3" xfId="35484" xr:uid="{00000000-0005-0000-0000-0000124E0000}"/>
    <cellStyle name="Normal 12 13 6" xfId="7352" xr:uid="{00000000-0005-0000-0000-0000134E0000}"/>
    <cellStyle name="Normal 12 13 6 2" xfId="22500" xr:uid="{00000000-0005-0000-0000-0000144E0000}"/>
    <cellStyle name="Normal 12 13 6 2 2" xfId="48468" xr:uid="{00000000-0005-0000-0000-0000154E0000}"/>
    <cellStyle name="Normal 12 13 6 3" xfId="33320" xr:uid="{00000000-0005-0000-0000-0000164E0000}"/>
    <cellStyle name="Normal 12 13 7" xfId="18172" xr:uid="{00000000-0005-0000-0000-0000174E0000}"/>
    <cellStyle name="Normal 12 13 7 2" xfId="44140" xr:uid="{00000000-0005-0000-0000-0000184E0000}"/>
    <cellStyle name="Normal 12 13 8" xfId="13844" xr:uid="{00000000-0005-0000-0000-0000194E0000}"/>
    <cellStyle name="Normal 12 13 8 2" xfId="39812" xr:uid="{00000000-0005-0000-0000-00001A4E0000}"/>
    <cellStyle name="Normal 12 13 9" xfId="3024" xr:uid="{00000000-0005-0000-0000-00001B4E0000}"/>
    <cellStyle name="Normal 12 14" xfId="1397" xr:uid="{00000000-0005-0000-0000-00001C4E0000}"/>
    <cellStyle name="Normal 12 14 10" xfId="56011" xr:uid="{00000000-0005-0000-0000-00001D4E0000}"/>
    <cellStyle name="Normal 12 14 2" xfId="2479" xr:uid="{00000000-0005-0000-0000-00001E4E0000}"/>
    <cellStyle name="Normal 12 14 2 2" xfId="6807" xr:uid="{00000000-0005-0000-0000-00001F4E0000}"/>
    <cellStyle name="Normal 12 14 2 2 2" xfId="13299" xr:uid="{00000000-0005-0000-0000-0000204E0000}"/>
    <cellStyle name="Normal 12 14 2 2 2 2" xfId="28447" xr:uid="{00000000-0005-0000-0000-0000214E0000}"/>
    <cellStyle name="Normal 12 14 2 2 2 2 2" xfId="54415" xr:uid="{00000000-0005-0000-0000-0000224E0000}"/>
    <cellStyle name="Normal 12 14 2 2 2 3" xfId="39267" xr:uid="{00000000-0005-0000-0000-0000234E0000}"/>
    <cellStyle name="Normal 12 14 2 2 3" xfId="21955" xr:uid="{00000000-0005-0000-0000-0000244E0000}"/>
    <cellStyle name="Normal 12 14 2 2 3 2" xfId="47923" xr:uid="{00000000-0005-0000-0000-0000254E0000}"/>
    <cellStyle name="Normal 12 14 2 2 4" xfId="17627" xr:uid="{00000000-0005-0000-0000-0000264E0000}"/>
    <cellStyle name="Normal 12 14 2 2 4 2" xfId="43595" xr:uid="{00000000-0005-0000-0000-0000274E0000}"/>
    <cellStyle name="Normal 12 14 2 2 5" xfId="32775" xr:uid="{00000000-0005-0000-0000-0000284E0000}"/>
    <cellStyle name="Normal 12 14 2 2 6" xfId="59257" xr:uid="{00000000-0005-0000-0000-0000294E0000}"/>
    <cellStyle name="Normal 12 14 2 3" xfId="11135" xr:uid="{00000000-0005-0000-0000-00002A4E0000}"/>
    <cellStyle name="Normal 12 14 2 3 2" xfId="26283" xr:uid="{00000000-0005-0000-0000-00002B4E0000}"/>
    <cellStyle name="Normal 12 14 2 3 2 2" xfId="52251" xr:uid="{00000000-0005-0000-0000-00002C4E0000}"/>
    <cellStyle name="Normal 12 14 2 3 3" xfId="37103" xr:uid="{00000000-0005-0000-0000-00002D4E0000}"/>
    <cellStyle name="Normal 12 14 2 4" xfId="8971" xr:uid="{00000000-0005-0000-0000-00002E4E0000}"/>
    <cellStyle name="Normal 12 14 2 4 2" xfId="24119" xr:uid="{00000000-0005-0000-0000-00002F4E0000}"/>
    <cellStyle name="Normal 12 14 2 4 2 2" xfId="50087" xr:uid="{00000000-0005-0000-0000-0000304E0000}"/>
    <cellStyle name="Normal 12 14 2 4 3" xfId="34939" xr:uid="{00000000-0005-0000-0000-0000314E0000}"/>
    <cellStyle name="Normal 12 14 2 5" xfId="19791" xr:uid="{00000000-0005-0000-0000-0000324E0000}"/>
    <cellStyle name="Normal 12 14 2 5 2" xfId="45759" xr:uid="{00000000-0005-0000-0000-0000334E0000}"/>
    <cellStyle name="Normal 12 14 2 6" xfId="15463" xr:uid="{00000000-0005-0000-0000-0000344E0000}"/>
    <cellStyle name="Normal 12 14 2 6 2" xfId="41431" xr:uid="{00000000-0005-0000-0000-0000354E0000}"/>
    <cellStyle name="Normal 12 14 2 7" xfId="4643" xr:uid="{00000000-0005-0000-0000-0000364E0000}"/>
    <cellStyle name="Normal 12 14 2 8" xfId="30611" xr:uid="{00000000-0005-0000-0000-0000374E0000}"/>
    <cellStyle name="Normal 12 14 2 9" xfId="57093" xr:uid="{00000000-0005-0000-0000-0000384E0000}"/>
    <cellStyle name="Normal 12 14 3" xfId="5725" xr:uid="{00000000-0005-0000-0000-0000394E0000}"/>
    <cellStyle name="Normal 12 14 3 2" xfId="12217" xr:uid="{00000000-0005-0000-0000-00003A4E0000}"/>
    <cellStyle name="Normal 12 14 3 2 2" xfId="27365" xr:uid="{00000000-0005-0000-0000-00003B4E0000}"/>
    <cellStyle name="Normal 12 14 3 2 2 2" xfId="53333" xr:uid="{00000000-0005-0000-0000-00003C4E0000}"/>
    <cellStyle name="Normal 12 14 3 2 3" xfId="38185" xr:uid="{00000000-0005-0000-0000-00003D4E0000}"/>
    <cellStyle name="Normal 12 14 3 3" xfId="20873" xr:uid="{00000000-0005-0000-0000-00003E4E0000}"/>
    <cellStyle name="Normal 12 14 3 3 2" xfId="46841" xr:uid="{00000000-0005-0000-0000-00003F4E0000}"/>
    <cellStyle name="Normal 12 14 3 4" xfId="16545" xr:uid="{00000000-0005-0000-0000-0000404E0000}"/>
    <cellStyle name="Normal 12 14 3 4 2" xfId="42513" xr:uid="{00000000-0005-0000-0000-0000414E0000}"/>
    <cellStyle name="Normal 12 14 3 5" xfId="31693" xr:uid="{00000000-0005-0000-0000-0000424E0000}"/>
    <cellStyle name="Normal 12 14 3 6" xfId="58175" xr:uid="{00000000-0005-0000-0000-0000434E0000}"/>
    <cellStyle name="Normal 12 14 4" xfId="10053" xr:uid="{00000000-0005-0000-0000-0000444E0000}"/>
    <cellStyle name="Normal 12 14 4 2" xfId="25201" xr:uid="{00000000-0005-0000-0000-0000454E0000}"/>
    <cellStyle name="Normal 12 14 4 2 2" xfId="51169" xr:uid="{00000000-0005-0000-0000-0000464E0000}"/>
    <cellStyle name="Normal 12 14 4 3" xfId="36021" xr:uid="{00000000-0005-0000-0000-0000474E0000}"/>
    <cellStyle name="Normal 12 14 5" xfId="7889" xr:uid="{00000000-0005-0000-0000-0000484E0000}"/>
    <cellStyle name="Normal 12 14 5 2" xfId="23037" xr:uid="{00000000-0005-0000-0000-0000494E0000}"/>
    <cellStyle name="Normal 12 14 5 2 2" xfId="49005" xr:uid="{00000000-0005-0000-0000-00004A4E0000}"/>
    <cellStyle name="Normal 12 14 5 3" xfId="33857" xr:uid="{00000000-0005-0000-0000-00004B4E0000}"/>
    <cellStyle name="Normal 12 14 6" xfId="18709" xr:uid="{00000000-0005-0000-0000-00004C4E0000}"/>
    <cellStyle name="Normal 12 14 6 2" xfId="44677" xr:uid="{00000000-0005-0000-0000-00004D4E0000}"/>
    <cellStyle name="Normal 12 14 7" xfId="14381" xr:uid="{00000000-0005-0000-0000-00004E4E0000}"/>
    <cellStyle name="Normal 12 14 7 2" xfId="40349" xr:uid="{00000000-0005-0000-0000-00004F4E0000}"/>
    <cellStyle name="Normal 12 14 8" xfId="3561" xr:uid="{00000000-0005-0000-0000-0000504E0000}"/>
    <cellStyle name="Normal 12 14 9" xfId="29529" xr:uid="{00000000-0005-0000-0000-0000514E0000}"/>
    <cellStyle name="Normal 12 15" xfId="1938" xr:uid="{00000000-0005-0000-0000-0000524E0000}"/>
    <cellStyle name="Normal 12 15 2" xfId="6266" xr:uid="{00000000-0005-0000-0000-0000534E0000}"/>
    <cellStyle name="Normal 12 15 2 2" xfId="12758" xr:uid="{00000000-0005-0000-0000-0000544E0000}"/>
    <cellStyle name="Normal 12 15 2 2 2" xfId="27906" xr:uid="{00000000-0005-0000-0000-0000554E0000}"/>
    <cellStyle name="Normal 12 15 2 2 2 2" xfId="53874" xr:uid="{00000000-0005-0000-0000-0000564E0000}"/>
    <cellStyle name="Normal 12 15 2 2 3" xfId="38726" xr:uid="{00000000-0005-0000-0000-0000574E0000}"/>
    <cellStyle name="Normal 12 15 2 3" xfId="21414" xr:uid="{00000000-0005-0000-0000-0000584E0000}"/>
    <cellStyle name="Normal 12 15 2 3 2" xfId="47382" xr:uid="{00000000-0005-0000-0000-0000594E0000}"/>
    <cellStyle name="Normal 12 15 2 4" xfId="17086" xr:uid="{00000000-0005-0000-0000-00005A4E0000}"/>
    <cellStyle name="Normal 12 15 2 4 2" xfId="43054" xr:uid="{00000000-0005-0000-0000-00005B4E0000}"/>
    <cellStyle name="Normal 12 15 2 5" xfId="32234" xr:uid="{00000000-0005-0000-0000-00005C4E0000}"/>
    <cellStyle name="Normal 12 15 2 6" xfId="58716" xr:uid="{00000000-0005-0000-0000-00005D4E0000}"/>
    <cellStyle name="Normal 12 15 3" xfId="10594" xr:uid="{00000000-0005-0000-0000-00005E4E0000}"/>
    <cellStyle name="Normal 12 15 3 2" xfId="25742" xr:uid="{00000000-0005-0000-0000-00005F4E0000}"/>
    <cellStyle name="Normal 12 15 3 2 2" xfId="51710" xr:uid="{00000000-0005-0000-0000-0000604E0000}"/>
    <cellStyle name="Normal 12 15 3 3" xfId="36562" xr:uid="{00000000-0005-0000-0000-0000614E0000}"/>
    <cellStyle name="Normal 12 15 4" xfId="8430" xr:uid="{00000000-0005-0000-0000-0000624E0000}"/>
    <cellStyle name="Normal 12 15 4 2" xfId="23578" xr:uid="{00000000-0005-0000-0000-0000634E0000}"/>
    <cellStyle name="Normal 12 15 4 2 2" xfId="49546" xr:uid="{00000000-0005-0000-0000-0000644E0000}"/>
    <cellStyle name="Normal 12 15 4 3" xfId="34398" xr:uid="{00000000-0005-0000-0000-0000654E0000}"/>
    <cellStyle name="Normal 12 15 5" xfId="19250" xr:uid="{00000000-0005-0000-0000-0000664E0000}"/>
    <cellStyle name="Normal 12 15 5 2" xfId="45218" xr:uid="{00000000-0005-0000-0000-0000674E0000}"/>
    <cellStyle name="Normal 12 15 6" xfId="14922" xr:uid="{00000000-0005-0000-0000-0000684E0000}"/>
    <cellStyle name="Normal 12 15 6 2" xfId="40890" xr:uid="{00000000-0005-0000-0000-0000694E0000}"/>
    <cellStyle name="Normal 12 15 7" xfId="4102" xr:uid="{00000000-0005-0000-0000-00006A4E0000}"/>
    <cellStyle name="Normal 12 15 8" xfId="30070" xr:uid="{00000000-0005-0000-0000-00006B4E0000}"/>
    <cellStyle name="Normal 12 15 9" xfId="56552" xr:uid="{00000000-0005-0000-0000-00006C4E0000}"/>
    <cellStyle name="Normal 12 16" xfId="5184" xr:uid="{00000000-0005-0000-0000-00006D4E0000}"/>
    <cellStyle name="Normal 12 16 2" xfId="11676" xr:uid="{00000000-0005-0000-0000-00006E4E0000}"/>
    <cellStyle name="Normal 12 16 2 2" xfId="26824" xr:uid="{00000000-0005-0000-0000-00006F4E0000}"/>
    <cellStyle name="Normal 12 16 2 2 2" xfId="52792" xr:uid="{00000000-0005-0000-0000-0000704E0000}"/>
    <cellStyle name="Normal 12 16 2 3" xfId="37644" xr:uid="{00000000-0005-0000-0000-0000714E0000}"/>
    <cellStyle name="Normal 12 16 3" xfId="20332" xr:uid="{00000000-0005-0000-0000-0000724E0000}"/>
    <cellStyle name="Normal 12 16 3 2" xfId="46300" xr:uid="{00000000-0005-0000-0000-0000734E0000}"/>
    <cellStyle name="Normal 12 16 4" xfId="16004" xr:uid="{00000000-0005-0000-0000-0000744E0000}"/>
    <cellStyle name="Normal 12 16 4 2" xfId="41972" xr:uid="{00000000-0005-0000-0000-0000754E0000}"/>
    <cellStyle name="Normal 12 16 5" xfId="31152" xr:uid="{00000000-0005-0000-0000-0000764E0000}"/>
    <cellStyle name="Normal 12 16 6" xfId="57634" xr:uid="{00000000-0005-0000-0000-0000774E0000}"/>
    <cellStyle name="Normal 12 17" xfId="9512" xr:uid="{00000000-0005-0000-0000-0000784E0000}"/>
    <cellStyle name="Normal 12 17 2" xfId="24660" xr:uid="{00000000-0005-0000-0000-0000794E0000}"/>
    <cellStyle name="Normal 12 17 2 2" xfId="50628" xr:uid="{00000000-0005-0000-0000-00007A4E0000}"/>
    <cellStyle name="Normal 12 17 3" xfId="35480" xr:uid="{00000000-0005-0000-0000-00007B4E0000}"/>
    <cellStyle name="Normal 12 18" xfId="7348" xr:uid="{00000000-0005-0000-0000-00007C4E0000}"/>
    <cellStyle name="Normal 12 18 2" xfId="22496" xr:uid="{00000000-0005-0000-0000-00007D4E0000}"/>
    <cellStyle name="Normal 12 18 2 2" xfId="48464" xr:uid="{00000000-0005-0000-0000-00007E4E0000}"/>
    <cellStyle name="Normal 12 18 3" xfId="33316" xr:uid="{00000000-0005-0000-0000-00007F4E0000}"/>
    <cellStyle name="Normal 12 19" xfId="18168" xr:uid="{00000000-0005-0000-0000-0000804E0000}"/>
    <cellStyle name="Normal 12 19 2" xfId="44136" xr:uid="{00000000-0005-0000-0000-0000814E0000}"/>
    <cellStyle name="Normal 12 2" xfId="287" xr:uid="{00000000-0005-0000-0000-0000824E0000}"/>
    <cellStyle name="Normal 12 2 10" xfId="3025" xr:uid="{00000000-0005-0000-0000-0000834E0000}"/>
    <cellStyle name="Normal 12 2 11" xfId="28993" xr:uid="{00000000-0005-0000-0000-0000844E0000}"/>
    <cellStyle name="Normal 12 2 12" xfId="54954" xr:uid="{00000000-0005-0000-0000-0000854E0000}"/>
    <cellStyle name="Normal 12 2 13" xfId="55475" xr:uid="{00000000-0005-0000-0000-0000864E0000}"/>
    <cellStyle name="Normal 12 2 14" xfId="740" xr:uid="{00000000-0005-0000-0000-0000874E0000}"/>
    <cellStyle name="Normal 12 2 2" xfId="288" xr:uid="{00000000-0005-0000-0000-0000884E0000}"/>
    <cellStyle name="Normal 12 2 2 10" xfId="28994" xr:uid="{00000000-0005-0000-0000-0000894E0000}"/>
    <cellStyle name="Normal 12 2 2 11" xfId="54955" xr:uid="{00000000-0005-0000-0000-00008A4E0000}"/>
    <cellStyle name="Normal 12 2 2 12" xfId="55476" xr:uid="{00000000-0005-0000-0000-00008B4E0000}"/>
    <cellStyle name="Normal 12 2 2 13" xfId="1202" xr:uid="{00000000-0005-0000-0000-00008C4E0000}"/>
    <cellStyle name="Normal 12 2 2 2" xfId="1403" xr:uid="{00000000-0005-0000-0000-00008D4E0000}"/>
    <cellStyle name="Normal 12 2 2 2 10" xfId="56017" xr:uid="{00000000-0005-0000-0000-00008E4E0000}"/>
    <cellStyle name="Normal 12 2 2 2 2" xfId="2485" xr:uid="{00000000-0005-0000-0000-00008F4E0000}"/>
    <cellStyle name="Normal 12 2 2 2 2 2" xfId="6813" xr:uid="{00000000-0005-0000-0000-0000904E0000}"/>
    <cellStyle name="Normal 12 2 2 2 2 2 2" xfId="13305" xr:uid="{00000000-0005-0000-0000-0000914E0000}"/>
    <cellStyle name="Normal 12 2 2 2 2 2 2 2" xfId="28453" xr:uid="{00000000-0005-0000-0000-0000924E0000}"/>
    <cellStyle name="Normal 12 2 2 2 2 2 2 2 2" xfId="54421" xr:uid="{00000000-0005-0000-0000-0000934E0000}"/>
    <cellStyle name="Normal 12 2 2 2 2 2 2 3" xfId="39273" xr:uid="{00000000-0005-0000-0000-0000944E0000}"/>
    <cellStyle name="Normal 12 2 2 2 2 2 3" xfId="21961" xr:uid="{00000000-0005-0000-0000-0000954E0000}"/>
    <cellStyle name="Normal 12 2 2 2 2 2 3 2" xfId="47929" xr:uid="{00000000-0005-0000-0000-0000964E0000}"/>
    <cellStyle name="Normal 12 2 2 2 2 2 4" xfId="17633" xr:uid="{00000000-0005-0000-0000-0000974E0000}"/>
    <cellStyle name="Normal 12 2 2 2 2 2 4 2" xfId="43601" xr:uid="{00000000-0005-0000-0000-0000984E0000}"/>
    <cellStyle name="Normal 12 2 2 2 2 2 5" xfId="32781" xr:uid="{00000000-0005-0000-0000-0000994E0000}"/>
    <cellStyle name="Normal 12 2 2 2 2 2 6" xfId="59263" xr:uid="{00000000-0005-0000-0000-00009A4E0000}"/>
    <cellStyle name="Normal 12 2 2 2 2 3" xfId="11141" xr:uid="{00000000-0005-0000-0000-00009B4E0000}"/>
    <cellStyle name="Normal 12 2 2 2 2 3 2" xfId="26289" xr:uid="{00000000-0005-0000-0000-00009C4E0000}"/>
    <cellStyle name="Normal 12 2 2 2 2 3 2 2" xfId="52257" xr:uid="{00000000-0005-0000-0000-00009D4E0000}"/>
    <cellStyle name="Normal 12 2 2 2 2 3 3" xfId="37109" xr:uid="{00000000-0005-0000-0000-00009E4E0000}"/>
    <cellStyle name="Normal 12 2 2 2 2 4" xfId="8977" xr:uid="{00000000-0005-0000-0000-00009F4E0000}"/>
    <cellStyle name="Normal 12 2 2 2 2 4 2" xfId="24125" xr:uid="{00000000-0005-0000-0000-0000A04E0000}"/>
    <cellStyle name="Normal 12 2 2 2 2 4 2 2" xfId="50093" xr:uid="{00000000-0005-0000-0000-0000A14E0000}"/>
    <cellStyle name="Normal 12 2 2 2 2 4 3" xfId="34945" xr:uid="{00000000-0005-0000-0000-0000A24E0000}"/>
    <cellStyle name="Normal 12 2 2 2 2 5" xfId="19797" xr:uid="{00000000-0005-0000-0000-0000A34E0000}"/>
    <cellStyle name="Normal 12 2 2 2 2 5 2" xfId="45765" xr:uid="{00000000-0005-0000-0000-0000A44E0000}"/>
    <cellStyle name="Normal 12 2 2 2 2 6" xfId="15469" xr:uid="{00000000-0005-0000-0000-0000A54E0000}"/>
    <cellStyle name="Normal 12 2 2 2 2 6 2" xfId="41437" xr:uid="{00000000-0005-0000-0000-0000A64E0000}"/>
    <cellStyle name="Normal 12 2 2 2 2 7" xfId="4649" xr:uid="{00000000-0005-0000-0000-0000A74E0000}"/>
    <cellStyle name="Normal 12 2 2 2 2 8" xfId="30617" xr:uid="{00000000-0005-0000-0000-0000A84E0000}"/>
    <cellStyle name="Normal 12 2 2 2 2 9" xfId="57099" xr:uid="{00000000-0005-0000-0000-0000A94E0000}"/>
    <cellStyle name="Normal 12 2 2 2 3" xfId="5731" xr:uid="{00000000-0005-0000-0000-0000AA4E0000}"/>
    <cellStyle name="Normal 12 2 2 2 3 2" xfId="12223" xr:uid="{00000000-0005-0000-0000-0000AB4E0000}"/>
    <cellStyle name="Normal 12 2 2 2 3 2 2" xfId="27371" xr:uid="{00000000-0005-0000-0000-0000AC4E0000}"/>
    <cellStyle name="Normal 12 2 2 2 3 2 2 2" xfId="53339" xr:uid="{00000000-0005-0000-0000-0000AD4E0000}"/>
    <cellStyle name="Normal 12 2 2 2 3 2 3" xfId="38191" xr:uid="{00000000-0005-0000-0000-0000AE4E0000}"/>
    <cellStyle name="Normal 12 2 2 2 3 3" xfId="20879" xr:uid="{00000000-0005-0000-0000-0000AF4E0000}"/>
    <cellStyle name="Normal 12 2 2 2 3 3 2" xfId="46847" xr:uid="{00000000-0005-0000-0000-0000B04E0000}"/>
    <cellStyle name="Normal 12 2 2 2 3 4" xfId="16551" xr:uid="{00000000-0005-0000-0000-0000B14E0000}"/>
    <cellStyle name="Normal 12 2 2 2 3 4 2" xfId="42519" xr:uid="{00000000-0005-0000-0000-0000B24E0000}"/>
    <cellStyle name="Normal 12 2 2 2 3 5" xfId="31699" xr:uid="{00000000-0005-0000-0000-0000B34E0000}"/>
    <cellStyle name="Normal 12 2 2 2 3 6" xfId="58181" xr:uid="{00000000-0005-0000-0000-0000B44E0000}"/>
    <cellStyle name="Normal 12 2 2 2 4" xfId="10059" xr:uid="{00000000-0005-0000-0000-0000B54E0000}"/>
    <cellStyle name="Normal 12 2 2 2 4 2" xfId="25207" xr:uid="{00000000-0005-0000-0000-0000B64E0000}"/>
    <cellStyle name="Normal 12 2 2 2 4 2 2" xfId="51175" xr:uid="{00000000-0005-0000-0000-0000B74E0000}"/>
    <cellStyle name="Normal 12 2 2 2 4 3" xfId="36027" xr:uid="{00000000-0005-0000-0000-0000B84E0000}"/>
    <cellStyle name="Normal 12 2 2 2 5" xfId="7895" xr:uid="{00000000-0005-0000-0000-0000B94E0000}"/>
    <cellStyle name="Normal 12 2 2 2 5 2" xfId="23043" xr:uid="{00000000-0005-0000-0000-0000BA4E0000}"/>
    <cellStyle name="Normal 12 2 2 2 5 2 2" xfId="49011" xr:uid="{00000000-0005-0000-0000-0000BB4E0000}"/>
    <cellStyle name="Normal 12 2 2 2 5 3" xfId="33863" xr:uid="{00000000-0005-0000-0000-0000BC4E0000}"/>
    <cellStyle name="Normal 12 2 2 2 6" xfId="18715" xr:uid="{00000000-0005-0000-0000-0000BD4E0000}"/>
    <cellStyle name="Normal 12 2 2 2 6 2" xfId="44683" xr:uid="{00000000-0005-0000-0000-0000BE4E0000}"/>
    <cellStyle name="Normal 12 2 2 2 7" xfId="14387" xr:uid="{00000000-0005-0000-0000-0000BF4E0000}"/>
    <cellStyle name="Normal 12 2 2 2 7 2" xfId="40355" xr:uid="{00000000-0005-0000-0000-0000C04E0000}"/>
    <cellStyle name="Normal 12 2 2 2 8" xfId="3567" xr:uid="{00000000-0005-0000-0000-0000C14E0000}"/>
    <cellStyle name="Normal 12 2 2 2 9" xfId="29535" xr:uid="{00000000-0005-0000-0000-0000C24E0000}"/>
    <cellStyle name="Normal 12 2 2 3" xfId="1944" xr:uid="{00000000-0005-0000-0000-0000C34E0000}"/>
    <cellStyle name="Normal 12 2 2 3 2" xfId="6272" xr:uid="{00000000-0005-0000-0000-0000C44E0000}"/>
    <cellStyle name="Normal 12 2 2 3 2 2" xfId="12764" xr:uid="{00000000-0005-0000-0000-0000C54E0000}"/>
    <cellStyle name="Normal 12 2 2 3 2 2 2" xfId="27912" xr:uid="{00000000-0005-0000-0000-0000C64E0000}"/>
    <cellStyle name="Normal 12 2 2 3 2 2 2 2" xfId="53880" xr:uid="{00000000-0005-0000-0000-0000C74E0000}"/>
    <cellStyle name="Normal 12 2 2 3 2 2 3" xfId="38732" xr:uid="{00000000-0005-0000-0000-0000C84E0000}"/>
    <cellStyle name="Normal 12 2 2 3 2 3" xfId="21420" xr:uid="{00000000-0005-0000-0000-0000C94E0000}"/>
    <cellStyle name="Normal 12 2 2 3 2 3 2" xfId="47388" xr:uid="{00000000-0005-0000-0000-0000CA4E0000}"/>
    <cellStyle name="Normal 12 2 2 3 2 4" xfId="17092" xr:uid="{00000000-0005-0000-0000-0000CB4E0000}"/>
    <cellStyle name="Normal 12 2 2 3 2 4 2" xfId="43060" xr:uid="{00000000-0005-0000-0000-0000CC4E0000}"/>
    <cellStyle name="Normal 12 2 2 3 2 5" xfId="32240" xr:uid="{00000000-0005-0000-0000-0000CD4E0000}"/>
    <cellStyle name="Normal 12 2 2 3 2 6" xfId="58722" xr:uid="{00000000-0005-0000-0000-0000CE4E0000}"/>
    <cellStyle name="Normal 12 2 2 3 3" xfId="10600" xr:uid="{00000000-0005-0000-0000-0000CF4E0000}"/>
    <cellStyle name="Normal 12 2 2 3 3 2" xfId="25748" xr:uid="{00000000-0005-0000-0000-0000D04E0000}"/>
    <cellStyle name="Normal 12 2 2 3 3 2 2" xfId="51716" xr:uid="{00000000-0005-0000-0000-0000D14E0000}"/>
    <cellStyle name="Normal 12 2 2 3 3 3" xfId="36568" xr:uid="{00000000-0005-0000-0000-0000D24E0000}"/>
    <cellStyle name="Normal 12 2 2 3 4" xfId="8436" xr:uid="{00000000-0005-0000-0000-0000D34E0000}"/>
    <cellStyle name="Normal 12 2 2 3 4 2" xfId="23584" xr:uid="{00000000-0005-0000-0000-0000D44E0000}"/>
    <cellStyle name="Normal 12 2 2 3 4 2 2" xfId="49552" xr:uid="{00000000-0005-0000-0000-0000D54E0000}"/>
    <cellStyle name="Normal 12 2 2 3 4 3" xfId="34404" xr:uid="{00000000-0005-0000-0000-0000D64E0000}"/>
    <cellStyle name="Normal 12 2 2 3 5" xfId="19256" xr:uid="{00000000-0005-0000-0000-0000D74E0000}"/>
    <cellStyle name="Normal 12 2 2 3 5 2" xfId="45224" xr:uid="{00000000-0005-0000-0000-0000D84E0000}"/>
    <cellStyle name="Normal 12 2 2 3 6" xfId="14928" xr:uid="{00000000-0005-0000-0000-0000D94E0000}"/>
    <cellStyle name="Normal 12 2 2 3 6 2" xfId="40896" xr:uid="{00000000-0005-0000-0000-0000DA4E0000}"/>
    <cellStyle name="Normal 12 2 2 3 7" xfId="4108" xr:uid="{00000000-0005-0000-0000-0000DB4E0000}"/>
    <cellStyle name="Normal 12 2 2 3 8" xfId="30076" xr:uid="{00000000-0005-0000-0000-0000DC4E0000}"/>
    <cellStyle name="Normal 12 2 2 3 9" xfId="56558" xr:uid="{00000000-0005-0000-0000-0000DD4E0000}"/>
    <cellStyle name="Normal 12 2 2 4" xfId="5190" xr:uid="{00000000-0005-0000-0000-0000DE4E0000}"/>
    <cellStyle name="Normal 12 2 2 4 2" xfId="11682" xr:uid="{00000000-0005-0000-0000-0000DF4E0000}"/>
    <cellStyle name="Normal 12 2 2 4 2 2" xfId="26830" xr:uid="{00000000-0005-0000-0000-0000E04E0000}"/>
    <cellStyle name="Normal 12 2 2 4 2 2 2" xfId="52798" xr:uid="{00000000-0005-0000-0000-0000E14E0000}"/>
    <cellStyle name="Normal 12 2 2 4 2 3" xfId="37650" xr:uid="{00000000-0005-0000-0000-0000E24E0000}"/>
    <cellStyle name="Normal 12 2 2 4 3" xfId="20338" xr:uid="{00000000-0005-0000-0000-0000E34E0000}"/>
    <cellStyle name="Normal 12 2 2 4 3 2" xfId="46306" xr:uid="{00000000-0005-0000-0000-0000E44E0000}"/>
    <cellStyle name="Normal 12 2 2 4 4" xfId="16010" xr:uid="{00000000-0005-0000-0000-0000E54E0000}"/>
    <cellStyle name="Normal 12 2 2 4 4 2" xfId="41978" xr:uid="{00000000-0005-0000-0000-0000E64E0000}"/>
    <cellStyle name="Normal 12 2 2 4 5" xfId="31158" xr:uid="{00000000-0005-0000-0000-0000E74E0000}"/>
    <cellStyle name="Normal 12 2 2 4 6" xfId="57640" xr:uid="{00000000-0005-0000-0000-0000E84E0000}"/>
    <cellStyle name="Normal 12 2 2 5" xfId="9518" xr:uid="{00000000-0005-0000-0000-0000E94E0000}"/>
    <cellStyle name="Normal 12 2 2 5 2" xfId="24666" xr:uid="{00000000-0005-0000-0000-0000EA4E0000}"/>
    <cellStyle name="Normal 12 2 2 5 2 2" xfId="50634" xr:uid="{00000000-0005-0000-0000-0000EB4E0000}"/>
    <cellStyle name="Normal 12 2 2 5 3" xfId="35486" xr:uid="{00000000-0005-0000-0000-0000EC4E0000}"/>
    <cellStyle name="Normal 12 2 2 6" xfId="7354" xr:uid="{00000000-0005-0000-0000-0000ED4E0000}"/>
    <cellStyle name="Normal 12 2 2 6 2" xfId="22502" xr:uid="{00000000-0005-0000-0000-0000EE4E0000}"/>
    <cellStyle name="Normal 12 2 2 6 2 2" xfId="48470" xr:uid="{00000000-0005-0000-0000-0000EF4E0000}"/>
    <cellStyle name="Normal 12 2 2 6 3" xfId="33322" xr:uid="{00000000-0005-0000-0000-0000F04E0000}"/>
    <cellStyle name="Normal 12 2 2 7" xfId="18174" xr:uid="{00000000-0005-0000-0000-0000F14E0000}"/>
    <cellStyle name="Normal 12 2 2 7 2" xfId="44142" xr:uid="{00000000-0005-0000-0000-0000F24E0000}"/>
    <cellStyle name="Normal 12 2 2 8" xfId="13846" xr:uid="{00000000-0005-0000-0000-0000F34E0000}"/>
    <cellStyle name="Normal 12 2 2 8 2" xfId="39814" xr:uid="{00000000-0005-0000-0000-0000F44E0000}"/>
    <cellStyle name="Normal 12 2 2 9" xfId="3026" xr:uid="{00000000-0005-0000-0000-0000F54E0000}"/>
    <cellStyle name="Normal 12 2 3" xfId="1402" xr:uid="{00000000-0005-0000-0000-0000F64E0000}"/>
    <cellStyle name="Normal 12 2 3 10" xfId="56016" xr:uid="{00000000-0005-0000-0000-0000F74E0000}"/>
    <cellStyle name="Normal 12 2 3 2" xfId="2484" xr:uid="{00000000-0005-0000-0000-0000F84E0000}"/>
    <cellStyle name="Normal 12 2 3 2 2" xfId="6812" xr:uid="{00000000-0005-0000-0000-0000F94E0000}"/>
    <cellStyle name="Normal 12 2 3 2 2 2" xfId="13304" xr:uid="{00000000-0005-0000-0000-0000FA4E0000}"/>
    <cellStyle name="Normal 12 2 3 2 2 2 2" xfId="28452" xr:uid="{00000000-0005-0000-0000-0000FB4E0000}"/>
    <cellStyle name="Normal 12 2 3 2 2 2 2 2" xfId="54420" xr:uid="{00000000-0005-0000-0000-0000FC4E0000}"/>
    <cellStyle name="Normal 12 2 3 2 2 2 3" xfId="39272" xr:uid="{00000000-0005-0000-0000-0000FD4E0000}"/>
    <cellStyle name="Normal 12 2 3 2 2 3" xfId="21960" xr:uid="{00000000-0005-0000-0000-0000FE4E0000}"/>
    <cellStyle name="Normal 12 2 3 2 2 3 2" xfId="47928" xr:uid="{00000000-0005-0000-0000-0000FF4E0000}"/>
    <cellStyle name="Normal 12 2 3 2 2 4" xfId="17632" xr:uid="{00000000-0005-0000-0000-0000004F0000}"/>
    <cellStyle name="Normal 12 2 3 2 2 4 2" xfId="43600" xr:uid="{00000000-0005-0000-0000-0000014F0000}"/>
    <cellStyle name="Normal 12 2 3 2 2 5" xfId="32780" xr:uid="{00000000-0005-0000-0000-0000024F0000}"/>
    <cellStyle name="Normal 12 2 3 2 2 6" xfId="59262" xr:uid="{00000000-0005-0000-0000-0000034F0000}"/>
    <cellStyle name="Normal 12 2 3 2 3" xfId="11140" xr:uid="{00000000-0005-0000-0000-0000044F0000}"/>
    <cellStyle name="Normal 12 2 3 2 3 2" xfId="26288" xr:uid="{00000000-0005-0000-0000-0000054F0000}"/>
    <cellStyle name="Normal 12 2 3 2 3 2 2" xfId="52256" xr:uid="{00000000-0005-0000-0000-0000064F0000}"/>
    <cellStyle name="Normal 12 2 3 2 3 3" xfId="37108" xr:uid="{00000000-0005-0000-0000-0000074F0000}"/>
    <cellStyle name="Normal 12 2 3 2 4" xfId="8976" xr:uid="{00000000-0005-0000-0000-0000084F0000}"/>
    <cellStyle name="Normal 12 2 3 2 4 2" xfId="24124" xr:uid="{00000000-0005-0000-0000-0000094F0000}"/>
    <cellStyle name="Normal 12 2 3 2 4 2 2" xfId="50092" xr:uid="{00000000-0005-0000-0000-00000A4F0000}"/>
    <cellStyle name="Normal 12 2 3 2 4 3" xfId="34944" xr:uid="{00000000-0005-0000-0000-00000B4F0000}"/>
    <cellStyle name="Normal 12 2 3 2 5" xfId="19796" xr:uid="{00000000-0005-0000-0000-00000C4F0000}"/>
    <cellStyle name="Normal 12 2 3 2 5 2" xfId="45764" xr:uid="{00000000-0005-0000-0000-00000D4F0000}"/>
    <cellStyle name="Normal 12 2 3 2 6" xfId="15468" xr:uid="{00000000-0005-0000-0000-00000E4F0000}"/>
    <cellStyle name="Normal 12 2 3 2 6 2" xfId="41436" xr:uid="{00000000-0005-0000-0000-00000F4F0000}"/>
    <cellStyle name="Normal 12 2 3 2 7" xfId="4648" xr:uid="{00000000-0005-0000-0000-0000104F0000}"/>
    <cellStyle name="Normal 12 2 3 2 8" xfId="30616" xr:uid="{00000000-0005-0000-0000-0000114F0000}"/>
    <cellStyle name="Normal 12 2 3 2 9" xfId="57098" xr:uid="{00000000-0005-0000-0000-0000124F0000}"/>
    <cellStyle name="Normal 12 2 3 3" xfId="5730" xr:uid="{00000000-0005-0000-0000-0000134F0000}"/>
    <cellStyle name="Normal 12 2 3 3 2" xfId="12222" xr:uid="{00000000-0005-0000-0000-0000144F0000}"/>
    <cellStyle name="Normal 12 2 3 3 2 2" xfId="27370" xr:uid="{00000000-0005-0000-0000-0000154F0000}"/>
    <cellStyle name="Normal 12 2 3 3 2 2 2" xfId="53338" xr:uid="{00000000-0005-0000-0000-0000164F0000}"/>
    <cellStyle name="Normal 12 2 3 3 2 3" xfId="38190" xr:uid="{00000000-0005-0000-0000-0000174F0000}"/>
    <cellStyle name="Normal 12 2 3 3 3" xfId="20878" xr:uid="{00000000-0005-0000-0000-0000184F0000}"/>
    <cellStyle name="Normal 12 2 3 3 3 2" xfId="46846" xr:uid="{00000000-0005-0000-0000-0000194F0000}"/>
    <cellStyle name="Normal 12 2 3 3 4" xfId="16550" xr:uid="{00000000-0005-0000-0000-00001A4F0000}"/>
    <cellStyle name="Normal 12 2 3 3 4 2" xfId="42518" xr:uid="{00000000-0005-0000-0000-00001B4F0000}"/>
    <cellStyle name="Normal 12 2 3 3 5" xfId="31698" xr:uid="{00000000-0005-0000-0000-00001C4F0000}"/>
    <cellStyle name="Normal 12 2 3 3 6" xfId="58180" xr:uid="{00000000-0005-0000-0000-00001D4F0000}"/>
    <cellStyle name="Normal 12 2 3 4" xfId="10058" xr:uid="{00000000-0005-0000-0000-00001E4F0000}"/>
    <cellStyle name="Normal 12 2 3 4 2" xfId="25206" xr:uid="{00000000-0005-0000-0000-00001F4F0000}"/>
    <cellStyle name="Normal 12 2 3 4 2 2" xfId="51174" xr:uid="{00000000-0005-0000-0000-0000204F0000}"/>
    <cellStyle name="Normal 12 2 3 4 3" xfId="36026" xr:uid="{00000000-0005-0000-0000-0000214F0000}"/>
    <cellStyle name="Normal 12 2 3 5" xfId="7894" xr:uid="{00000000-0005-0000-0000-0000224F0000}"/>
    <cellStyle name="Normal 12 2 3 5 2" xfId="23042" xr:uid="{00000000-0005-0000-0000-0000234F0000}"/>
    <cellStyle name="Normal 12 2 3 5 2 2" xfId="49010" xr:uid="{00000000-0005-0000-0000-0000244F0000}"/>
    <cellStyle name="Normal 12 2 3 5 3" xfId="33862" xr:uid="{00000000-0005-0000-0000-0000254F0000}"/>
    <cellStyle name="Normal 12 2 3 6" xfId="18714" xr:uid="{00000000-0005-0000-0000-0000264F0000}"/>
    <cellStyle name="Normal 12 2 3 6 2" xfId="44682" xr:uid="{00000000-0005-0000-0000-0000274F0000}"/>
    <cellStyle name="Normal 12 2 3 7" xfId="14386" xr:uid="{00000000-0005-0000-0000-0000284F0000}"/>
    <cellStyle name="Normal 12 2 3 7 2" xfId="40354" xr:uid="{00000000-0005-0000-0000-0000294F0000}"/>
    <cellStyle name="Normal 12 2 3 8" xfId="3566" xr:uid="{00000000-0005-0000-0000-00002A4F0000}"/>
    <cellStyle name="Normal 12 2 3 9" xfId="29534" xr:uid="{00000000-0005-0000-0000-00002B4F0000}"/>
    <cellStyle name="Normal 12 2 4" xfId="1943" xr:uid="{00000000-0005-0000-0000-00002C4F0000}"/>
    <cellStyle name="Normal 12 2 4 2" xfId="6271" xr:uid="{00000000-0005-0000-0000-00002D4F0000}"/>
    <cellStyle name="Normal 12 2 4 2 2" xfId="12763" xr:uid="{00000000-0005-0000-0000-00002E4F0000}"/>
    <cellStyle name="Normal 12 2 4 2 2 2" xfId="27911" xr:uid="{00000000-0005-0000-0000-00002F4F0000}"/>
    <cellStyle name="Normal 12 2 4 2 2 2 2" xfId="53879" xr:uid="{00000000-0005-0000-0000-0000304F0000}"/>
    <cellStyle name="Normal 12 2 4 2 2 3" xfId="38731" xr:uid="{00000000-0005-0000-0000-0000314F0000}"/>
    <cellStyle name="Normal 12 2 4 2 3" xfId="21419" xr:uid="{00000000-0005-0000-0000-0000324F0000}"/>
    <cellStyle name="Normal 12 2 4 2 3 2" xfId="47387" xr:uid="{00000000-0005-0000-0000-0000334F0000}"/>
    <cellStyle name="Normal 12 2 4 2 4" xfId="17091" xr:uid="{00000000-0005-0000-0000-0000344F0000}"/>
    <cellStyle name="Normal 12 2 4 2 4 2" xfId="43059" xr:uid="{00000000-0005-0000-0000-0000354F0000}"/>
    <cellStyle name="Normal 12 2 4 2 5" xfId="32239" xr:uid="{00000000-0005-0000-0000-0000364F0000}"/>
    <cellStyle name="Normal 12 2 4 2 6" xfId="58721" xr:uid="{00000000-0005-0000-0000-0000374F0000}"/>
    <cellStyle name="Normal 12 2 4 3" xfId="10599" xr:uid="{00000000-0005-0000-0000-0000384F0000}"/>
    <cellStyle name="Normal 12 2 4 3 2" xfId="25747" xr:uid="{00000000-0005-0000-0000-0000394F0000}"/>
    <cellStyle name="Normal 12 2 4 3 2 2" xfId="51715" xr:uid="{00000000-0005-0000-0000-00003A4F0000}"/>
    <cellStyle name="Normal 12 2 4 3 3" xfId="36567" xr:uid="{00000000-0005-0000-0000-00003B4F0000}"/>
    <cellStyle name="Normal 12 2 4 4" xfId="8435" xr:uid="{00000000-0005-0000-0000-00003C4F0000}"/>
    <cellStyle name="Normal 12 2 4 4 2" xfId="23583" xr:uid="{00000000-0005-0000-0000-00003D4F0000}"/>
    <cellStyle name="Normal 12 2 4 4 2 2" xfId="49551" xr:uid="{00000000-0005-0000-0000-00003E4F0000}"/>
    <cellStyle name="Normal 12 2 4 4 3" xfId="34403" xr:uid="{00000000-0005-0000-0000-00003F4F0000}"/>
    <cellStyle name="Normal 12 2 4 5" xfId="19255" xr:uid="{00000000-0005-0000-0000-0000404F0000}"/>
    <cellStyle name="Normal 12 2 4 5 2" xfId="45223" xr:uid="{00000000-0005-0000-0000-0000414F0000}"/>
    <cellStyle name="Normal 12 2 4 6" xfId="14927" xr:uid="{00000000-0005-0000-0000-0000424F0000}"/>
    <cellStyle name="Normal 12 2 4 6 2" xfId="40895" xr:uid="{00000000-0005-0000-0000-0000434F0000}"/>
    <cellStyle name="Normal 12 2 4 7" xfId="4107" xr:uid="{00000000-0005-0000-0000-0000444F0000}"/>
    <cellStyle name="Normal 12 2 4 8" xfId="30075" xr:uid="{00000000-0005-0000-0000-0000454F0000}"/>
    <cellStyle name="Normal 12 2 4 9" xfId="56557" xr:uid="{00000000-0005-0000-0000-0000464F0000}"/>
    <cellStyle name="Normal 12 2 5" xfId="5189" xr:uid="{00000000-0005-0000-0000-0000474F0000}"/>
    <cellStyle name="Normal 12 2 5 2" xfId="11681" xr:uid="{00000000-0005-0000-0000-0000484F0000}"/>
    <cellStyle name="Normal 12 2 5 2 2" xfId="26829" xr:uid="{00000000-0005-0000-0000-0000494F0000}"/>
    <cellStyle name="Normal 12 2 5 2 2 2" xfId="52797" xr:uid="{00000000-0005-0000-0000-00004A4F0000}"/>
    <cellStyle name="Normal 12 2 5 2 3" xfId="37649" xr:uid="{00000000-0005-0000-0000-00004B4F0000}"/>
    <cellStyle name="Normal 12 2 5 3" xfId="20337" xr:uid="{00000000-0005-0000-0000-00004C4F0000}"/>
    <cellStyle name="Normal 12 2 5 3 2" xfId="46305" xr:uid="{00000000-0005-0000-0000-00004D4F0000}"/>
    <cellStyle name="Normal 12 2 5 4" xfId="16009" xr:uid="{00000000-0005-0000-0000-00004E4F0000}"/>
    <cellStyle name="Normal 12 2 5 4 2" xfId="41977" xr:uid="{00000000-0005-0000-0000-00004F4F0000}"/>
    <cellStyle name="Normal 12 2 5 5" xfId="31157" xr:uid="{00000000-0005-0000-0000-0000504F0000}"/>
    <cellStyle name="Normal 12 2 5 6" xfId="57639" xr:uid="{00000000-0005-0000-0000-0000514F0000}"/>
    <cellStyle name="Normal 12 2 6" xfId="9517" xr:uid="{00000000-0005-0000-0000-0000524F0000}"/>
    <cellStyle name="Normal 12 2 6 2" xfId="24665" xr:uid="{00000000-0005-0000-0000-0000534F0000}"/>
    <cellStyle name="Normal 12 2 6 2 2" xfId="50633" xr:uid="{00000000-0005-0000-0000-0000544F0000}"/>
    <cellStyle name="Normal 12 2 6 3" xfId="35485" xr:uid="{00000000-0005-0000-0000-0000554F0000}"/>
    <cellStyle name="Normal 12 2 7" xfId="7353" xr:uid="{00000000-0005-0000-0000-0000564F0000}"/>
    <cellStyle name="Normal 12 2 7 2" xfId="22501" xr:uid="{00000000-0005-0000-0000-0000574F0000}"/>
    <cellStyle name="Normal 12 2 7 2 2" xfId="48469" xr:uid="{00000000-0005-0000-0000-0000584F0000}"/>
    <cellStyle name="Normal 12 2 7 3" xfId="33321" xr:uid="{00000000-0005-0000-0000-0000594F0000}"/>
    <cellStyle name="Normal 12 2 8" xfId="18173" xr:uid="{00000000-0005-0000-0000-00005A4F0000}"/>
    <cellStyle name="Normal 12 2 8 2" xfId="44141" xr:uid="{00000000-0005-0000-0000-00005B4F0000}"/>
    <cellStyle name="Normal 12 2 9" xfId="13845" xr:uid="{00000000-0005-0000-0000-00005C4F0000}"/>
    <cellStyle name="Normal 12 2 9 2" xfId="39813" xr:uid="{00000000-0005-0000-0000-00005D4F0000}"/>
    <cellStyle name="Normal 12 20" xfId="13840" xr:uid="{00000000-0005-0000-0000-00005E4F0000}"/>
    <cellStyle name="Normal 12 20 2" xfId="39808" xr:uid="{00000000-0005-0000-0000-00005F4F0000}"/>
    <cellStyle name="Normal 12 21" xfId="3020" xr:uid="{00000000-0005-0000-0000-0000604F0000}"/>
    <cellStyle name="Normal 12 22" xfId="28988" xr:uid="{00000000-0005-0000-0000-0000614F0000}"/>
    <cellStyle name="Normal 12 23" xfId="54949" xr:uid="{00000000-0005-0000-0000-0000624F0000}"/>
    <cellStyle name="Normal 12 24" xfId="55470" xr:uid="{00000000-0005-0000-0000-0000634F0000}"/>
    <cellStyle name="Normal 12 25" xfId="700" xr:uid="{00000000-0005-0000-0000-0000644F0000}"/>
    <cellStyle name="Normal 12 3" xfId="289" xr:uid="{00000000-0005-0000-0000-0000654F0000}"/>
    <cellStyle name="Normal 12 3 10" xfId="28995" xr:uid="{00000000-0005-0000-0000-0000664F0000}"/>
    <cellStyle name="Normal 12 3 11" xfId="54956" xr:uid="{00000000-0005-0000-0000-0000674F0000}"/>
    <cellStyle name="Normal 12 3 12" xfId="55477" xr:uid="{00000000-0005-0000-0000-0000684F0000}"/>
    <cellStyle name="Normal 12 3 13" xfId="780" xr:uid="{00000000-0005-0000-0000-0000694F0000}"/>
    <cellStyle name="Normal 12 3 2" xfId="1404" xr:uid="{00000000-0005-0000-0000-00006A4F0000}"/>
    <cellStyle name="Normal 12 3 2 10" xfId="56018" xr:uid="{00000000-0005-0000-0000-00006B4F0000}"/>
    <cellStyle name="Normal 12 3 2 2" xfId="2486" xr:uid="{00000000-0005-0000-0000-00006C4F0000}"/>
    <cellStyle name="Normal 12 3 2 2 2" xfId="6814" xr:uid="{00000000-0005-0000-0000-00006D4F0000}"/>
    <cellStyle name="Normal 12 3 2 2 2 2" xfId="13306" xr:uid="{00000000-0005-0000-0000-00006E4F0000}"/>
    <cellStyle name="Normal 12 3 2 2 2 2 2" xfId="28454" xr:uid="{00000000-0005-0000-0000-00006F4F0000}"/>
    <cellStyle name="Normal 12 3 2 2 2 2 2 2" xfId="54422" xr:uid="{00000000-0005-0000-0000-0000704F0000}"/>
    <cellStyle name="Normal 12 3 2 2 2 2 3" xfId="39274" xr:uid="{00000000-0005-0000-0000-0000714F0000}"/>
    <cellStyle name="Normal 12 3 2 2 2 3" xfId="21962" xr:uid="{00000000-0005-0000-0000-0000724F0000}"/>
    <cellStyle name="Normal 12 3 2 2 2 3 2" xfId="47930" xr:uid="{00000000-0005-0000-0000-0000734F0000}"/>
    <cellStyle name="Normal 12 3 2 2 2 4" xfId="17634" xr:uid="{00000000-0005-0000-0000-0000744F0000}"/>
    <cellStyle name="Normal 12 3 2 2 2 4 2" xfId="43602" xr:uid="{00000000-0005-0000-0000-0000754F0000}"/>
    <cellStyle name="Normal 12 3 2 2 2 5" xfId="32782" xr:uid="{00000000-0005-0000-0000-0000764F0000}"/>
    <cellStyle name="Normal 12 3 2 2 2 6" xfId="59264" xr:uid="{00000000-0005-0000-0000-0000774F0000}"/>
    <cellStyle name="Normal 12 3 2 2 3" xfId="11142" xr:uid="{00000000-0005-0000-0000-0000784F0000}"/>
    <cellStyle name="Normal 12 3 2 2 3 2" xfId="26290" xr:uid="{00000000-0005-0000-0000-0000794F0000}"/>
    <cellStyle name="Normal 12 3 2 2 3 2 2" xfId="52258" xr:uid="{00000000-0005-0000-0000-00007A4F0000}"/>
    <cellStyle name="Normal 12 3 2 2 3 3" xfId="37110" xr:uid="{00000000-0005-0000-0000-00007B4F0000}"/>
    <cellStyle name="Normal 12 3 2 2 4" xfId="8978" xr:uid="{00000000-0005-0000-0000-00007C4F0000}"/>
    <cellStyle name="Normal 12 3 2 2 4 2" xfId="24126" xr:uid="{00000000-0005-0000-0000-00007D4F0000}"/>
    <cellStyle name="Normal 12 3 2 2 4 2 2" xfId="50094" xr:uid="{00000000-0005-0000-0000-00007E4F0000}"/>
    <cellStyle name="Normal 12 3 2 2 4 3" xfId="34946" xr:uid="{00000000-0005-0000-0000-00007F4F0000}"/>
    <cellStyle name="Normal 12 3 2 2 5" xfId="19798" xr:uid="{00000000-0005-0000-0000-0000804F0000}"/>
    <cellStyle name="Normal 12 3 2 2 5 2" xfId="45766" xr:uid="{00000000-0005-0000-0000-0000814F0000}"/>
    <cellStyle name="Normal 12 3 2 2 6" xfId="15470" xr:uid="{00000000-0005-0000-0000-0000824F0000}"/>
    <cellStyle name="Normal 12 3 2 2 6 2" xfId="41438" xr:uid="{00000000-0005-0000-0000-0000834F0000}"/>
    <cellStyle name="Normal 12 3 2 2 7" xfId="4650" xr:uid="{00000000-0005-0000-0000-0000844F0000}"/>
    <cellStyle name="Normal 12 3 2 2 8" xfId="30618" xr:uid="{00000000-0005-0000-0000-0000854F0000}"/>
    <cellStyle name="Normal 12 3 2 2 9" xfId="57100" xr:uid="{00000000-0005-0000-0000-0000864F0000}"/>
    <cellStyle name="Normal 12 3 2 3" xfId="5732" xr:uid="{00000000-0005-0000-0000-0000874F0000}"/>
    <cellStyle name="Normal 12 3 2 3 2" xfId="12224" xr:uid="{00000000-0005-0000-0000-0000884F0000}"/>
    <cellStyle name="Normal 12 3 2 3 2 2" xfId="27372" xr:uid="{00000000-0005-0000-0000-0000894F0000}"/>
    <cellStyle name="Normal 12 3 2 3 2 2 2" xfId="53340" xr:uid="{00000000-0005-0000-0000-00008A4F0000}"/>
    <cellStyle name="Normal 12 3 2 3 2 3" xfId="38192" xr:uid="{00000000-0005-0000-0000-00008B4F0000}"/>
    <cellStyle name="Normal 12 3 2 3 3" xfId="20880" xr:uid="{00000000-0005-0000-0000-00008C4F0000}"/>
    <cellStyle name="Normal 12 3 2 3 3 2" xfId="46848" xr:uid="{00000000-0005-0000-0000-00008D4F0000}"/>
    <cellStyle name="Normal 12 3 2 3 4" xfId="16552" xr:uid="{00000000-0005-0000-0000-00008E4F0000}"/>
    <cellStyle name="Normal 12 3 2 3 4 2" xfId="42520" xr:uid="{00000000-0005-0000-0000-00008F4F0000}"/>
    <cellStyle name="Normal 12 3 2 3 5" xfId="31700" xr:uid="{00000000-0005-0000-0000-0000904F0000}"/>
    <cellStyle name="Normal 12 3 2 3 6" xfId="58182" xr:uid="{00000000-0005-0000-0000-0000914F0000}"/>
    <cellStyle name="Normal 12 3 2 4" xfId="10060" xr:uid="{00000000-0005-0000-0000-0000924F0000}"/>
    <cellStyle name="Normal 12 3 2 4 2" xfId="25208" xr:uid="{00000000-0005-0000-0000-0000934F0000}"/>
    <cellStyle name="Normal 12 3 2 4 2 2" xfId="51176" xr:uid="{00000000-0005-0000-0000-0000944F0000}"/>
    <cellStyle name="Normal 12 3 2 4 3" xfId="36028" xr:uid="{00000000-0005-0000-0000-0000954F0000}"/>
    <cellStyle name="Normal 12 3 2 5" xfId="7896" xr:uid="{00000000-0005-0000-0000-0000964F0000}"/>
    <cellStyle name="Normal 12 3 2 5 2" xfId="23044" xr:uid="{00000000-0005-0000-0000-0000974F0000}"/>
    <cellStyle name="Normal 12 3 2 5 2 2" xfId="49012" xr:uid="{00000000-0005-0000-0000-0000984F0000}"/>
    <cellStyle name="Normal 12 3 2 5 3" xfId="33864" xr:uid="{00000000-0005-0000-0000-0000994F0000}"/>
    <cellStyle name="Normal 12 3 2 6" xfId="18716" xr:uid="{00000000-0005-0000-0000-00009A4F0000}"/>
    <cellStyle name="Normal 12 3 2 6 2" xfId="44684" xr:uid="{00000000-0005-0000-0000-00009B4F0000}"/>
    <cellStyle name="Normal 12 3 2 7" xfId="14388" xr:uid="{00000000-0005-0000-0000-00009C4F0000}"/>
    <cellStyle name="Normal 12 3 2 7 2" xfId="40356" xr:uid="{00000000-0005-0000-0000-00009D4F0000}"/>
    <cellStyle name="Normal 12 3 2 8" xfId="3568" xr:uid="{00000000-0005-0000-0000-00009E4F0000}"/>
    <cellStyle name="Normal 12 3 2 9" xfId="29536" xr:uid="{00000000-0005-0000-0000-00009F4F0000}"/>
    <cellStyle name="Normal 12 3 3" xfId="1945" xr:uid="{00000000-0005-0000-0000-0000A04F0000}"/>
    <cellStyle name="Normal 12 3 3 2" xfId="6273" xr:uid="{00000000-0005-0000-0000-0000A14F0000}"/>
    <cellStyle name="Normal 12 3 3 2 2" xfId="12765" xr:uid="{00000000-0005-0000-0000-0000A24F0000}"/>
    <cellStyle name="Normal 12 3 3 2 2 2" xfId="27913" xr:uid="{00000000-0005-0000-0000-0000A34F0000}"/>
    <cellStyle name="Normal 12 3 3 2 2 2 2" xfId="53881" xr:uid="{00000000-0005-0000-0000-0000A44F0000}"/>
    <cellStyle name="Normal 12 3 3 2 2 3" xfId="38733" xr:uid="{00000000-0005-0000-0000-0000A54F0000}"/>
    <cellStyle name="Normal 12 3 3 2 3" xfId="21421" xr:uid="{00000000-0005-0000-0000-0000A64F0000}"/>
    <cellStyle name="Normal 12 3 3 2 3 2" xfId="47389" xr:uid="{00000000-0005-0000-0000-0000A74F0000}"/>
    <cellStyle name="Normal 12 3 3 2 4" xfId="17093" xr:uid="{00000000-0005-0000-0000-0000A84F0000}"/>
    <cellStyle name="Normal 12 3 3 2 4 2" xfId="43061" xr:uid="{00000000-0005-0000-0000-0000A94F0000}"/>
    <cellStyle name="Normal 12 3 3 2 5" xfId="32241" xr:uid="{00000000-0005-0000-0000-0000AA4F0000}"/>
    <cellStyle name="Normal 12 3 3 2 6" xfId="58723" xr:uid="{00000000-0005-0000-0000-0000AB4F0000}"/>
    <cellStyle name="Normal 12 3 3 3" xfId="10601" xr:uid="{00000000-0005-0000-0000-0000AC4F0000}"/>
    <cellStyle name="Normal 12 3 3 3 2" xfId="25749" xr:uid="{00000000-0005-0000-0000-0000AD4F0000}"/>
    <cellStyle name="Normal 12 3 3 3 2 2" xfId="51717" xr:uid="{00000000-0005-0000-0000-0000AE4F0000}"/>
    <cellStyle name="Normal 12 3 3 3 3" xfId="36569" xr:uid="{00000000-0005-0000-0000-0000AF4F0000}"/>
    <cellStyle name="Normal 12 3 3 4" xfId="8437" xr:uid="{00000000-0005-0000-0000-0000B04F0000}"/>
    <cellStyle name="Normal 12 3 3 4 2" xfId="23585" xr:uid="{00000000-0005-0000-0000-0000B14F0000}"/>
    <cellStyle name="Normal 12 3 3 4 2 2" xfId="49553" xr:uid="{00000000-0005-0000-0000-0000B24F0000}"/>
    <cellStyle name="Normal 12 3 3 4 3" xfId="34405" xr:uid="{00000000-0005-0000-0000-0000B34F0000}"/>
    <cellStyle name="Normal 12 3 3 5" xfId="19257" xr:uid="{00000000-0005-0000-0000-0000B44F0000}"/>
    <cellStyle name="Normal 12 3 3 5 2" xfId="45225" xr:uid="{00000000-0005-0000-0000-0000B54F0000}"/>
    <cellStyle name="Normal 12 3 3 6" xfId="14929" xr:uid="{00000000-0005-0000-0000-0000B64F0000}"/>
    <cellStyle name="Normal 12 3 3 6 2" xfId="40897" xr:uid="{00000000-0005-0000-0000-0000B74F0000}"/>
    <cellStyle name="Normal 12 3 3 7" xfId="4109" xr:uid="{00000000-0005-0000-0000-0000B84F0000}"/>
    <cellStyle name="Normal 12 3 3 8" xfId="30077" xr:uid="{00000000-0005-0000-0000-0000B94F0000}"/>
    <cellStyle name="Normal 12 3 3 9" xfId="56559" xr:uid="{00000000-0005-0000-0000-0000BA4F0000}"/>
    <cellStyle name="Normal 12 3 4" xfId="5191" xr:uid="{00000000-0005-0000-0000-0000BB4F0000}"/>
    <cellStyle name="Normal 12 3 4 2" xfId="11683" xr:uid="{00000000-0005-0000-0000-0000BC4F0000}"/>
    <cellStyle name="Normal 12 3 4 2 2" xfId="26831" xr:uid="{00000000-0005-0000-0000-0000BD4F0000}"/>
    <cellStyle name="Normal 12 3 4 2 2 2" xfId="52799" xr:uid="{00000000-0005-0000-0000-0000BE4F0000}"/>
    <cellStyle name="Normal 12 3 4 2 3" xfId="37651" xr:uid="{00000000-0005-0000-0000-0000BF4F0000}"/>
    <cellStyle name="Normal 12 3 4 3" xfId="20339" xr:uid="{00000000-0005-0000-0000-0000C04F0000}"/>
    <cellStyle name="Normal 12 3 4 3 2" xfId="46307" xr:uid="{00000000-0005-0000-0000-0000C14F0000}"/>
    <cellStyle name="Normal 12 3 4 4" xfId="16011" xr:uid="{00000000-0005-0000-0000-0000C24F0000}"/>
    <cellStyle name="Normal 12 3 4 4 2" xfId="41979" xr:uid="{00000000-0005-0000-0000-0000C34F0000}"/>
    <cellStyle name="Normal 12 3 4 5" xfId="31159" xr:uid="{00000000-0005-0000-0000-0000C44F0000}"/>
    <cellStyle name="Normal 12 3 4 6" xfId="57641" xr:uid="{00000000-0005-0000-0000-0000C54F0000}"/>
    <cellStyle name="Normal 12 3 5" xfId="9519" xr:uid="{00000000-0005-0000-0000-0000C64F0000}"/>
    <cellStyle name="Normal 12 3 5 2" xfId="24667" xr:uid="{00000000-0005-0000-0000-0000C74F0000}"/>
    <cellStyle name="Normal 12 3 5 2 2" xfId="50635" xr:uid="{00000000-0005-0000-0000-0000C84F0000}"/>
    <cellStyle name="Normal 12 3 5 3" xfId="35487" xr:uid="{00000000-0005-0000-0000-0000C94F0000}"/>
    <cellStyle name="Normal 12 3 6" xfId="7355" xr:uid="{00000000-0005-0000-0000-0000CA4F0000}"/>
    <cellStyle name="Normal 12 3 6 2" xfId="22503" xr:uid="{00000000-0005-0000-0000-0000CB4F0000}"/>
    <cellStyle name="Normal 12 3 6 2 2" xfId="48471" xr:uid="{00000000-0005-0000-0000-0000CC4F0000}"/>
    <cellStyle name="Normal 12 3 6 3" xfId="33323" xr:uid="{00000000-0005-0000-0000-0000CD4F0000}"/>
    <cellStyle name="Normal 12 3 7" xfId="18175" xr:uid="{00000000-0005-0000-0000-0000CE4F0000}"/>
    <cellStyle name="Normal 12 3 7 2" xfId="44143" xr:uid="{00000000-0005-0000-0000-0000CF4F0000}"/>
    <cellStyle name="Normal 12 3 8" xfId="13847" xr:uid="{00000000-0005-0000-0000-0000D04F0000}"/>
    <cellStyle name="Normal 12 3 8 2" xfId="39815" xr:uid="{00000000-0005-0000-0000-0000D14F0000}"/>
    <cellStyle name="Normal 12 3 9" xfId="3027" xr:uid="{00000000-0005-0000-0000-0000D24F0000}"/>
    <cellStyle name="Normal 12 4" xfId="290" xr:uid="{00000000-0005-0000-0000-0000D34F0000}"/>
    <cellStyle name="Normal 12 4 10" xfId="28996" xr:uid="{00000000-0005-0000-0000-0000D44F0000}"/>
    <cellStyle name="Normal 12 4 11" xfId="54957" xr:uid="{00000000-0005-0000-0000-0000D54F0000}"/>
    <cellStyle name="Normal 12 4 12" xfId="55478" xr:uid="{00000000-0005-0000-0000-0000D64F0000}"/>
    <cellStyle name="Normal 12 4 13" xfId="820" xr:uid="{00000000-0005-0000-0000-0000D74F0000}"/>
    <cellStyle name="Normal 12 4 2" xfId="1405" xr:uid="{00000000-0005-0000-0000-0000D84F0000}"/>
    <cellStyle name="Normal 12 4 2 10" xfId="56019" xr:uid="{00000000-0005-0000-0000-0000D94F0000}"/>
    <cellStyle name="Normal 12 4 2 2" xfId="2487" xr:uid="{00000000-0005-0000-0000-0000DA4F0000}"/>
    <cellStyle name="Normal 12 4 2 2 2" xfId="6815" xr:uid="{00000000-0005-0000-0000-0000DB4F0000}"/>
    <cellStyle name="Normal 12 4 2 2 2 2" xfId="13307" xr:uid="{00000000-0005-0000-0000-0000DC4F0000}"/>
    <cellStyle name="Normal 12 4 2 2 2 2 2" xfId="28455" xr:uid="{00000000-0005-0000-0000-0000DD4F0000}"/>
    <cellStyle name="Normal 12 4 2 2 2 2 2 2" xfId="54423" xr:uid="{00000000-0005-0000-0000-0000DE4F0000}"/>
    <cellStyle name="Normal 12 4 2 2 2 2 3" xfId="39275" xr:uid="{00000000-0005-0000-0000-0000DF4F0000}"/>
    <cellStyle name="Normal 12 4 2 2 2 3" xfId="21963" xr:uid="{00000000-0005-0000-0000-0000E04F0000}"/>
    <cellStyle name="Normal 12 4 2 2 2 3 2" xfId="47931" xr:uid="{00000000-0005-0000-0000-0000E14F0000}"/>
    <cellStyle name="Normal 12 4 2 2 2 4" xfId="17635" xr:uid="{00000000-0005-0000-0000-0000E24F0000}"/>
    <cellStyle name="Normal 12 4 2 2 2 4 2" xfId="43603" xr:uid="{00000000-0005-0000-0000-0000E34F0000}"/>
    <cellStyle name="Normal 12 4 2 2 2 5" xfId="32783" xr:uid="{00000000-0005-0000-0000-0000E44F0000}"/>
    <cellStyle name="Normal 12 4 2 2 2 6" xfId="59265" xr:uid="{00000000-0005-0000-0000-0000E54F0000}"/>
    <cellStyle name="Normal 12 4 2 2 3" xfId="11143" xr:uid="{00000000-0005-0000-0000-0000E64F0000}"/>
    <cellStyle name="Normal 12 4 2 2 3 2" xfId="26291" xr:uid="{00000000-0005-0000-0000-0000E74F0000}"/>
    <cellStyle name="Normal 12 4 2 2 3 2 2" xfId="52259" xr:uid="{00000000-0005-0000-0000-0000E84F0000}"/>
    <cellStyle name="Normal 12 4 2 2 3 3" xfId="37111" xr:uid="{00000000-0005-0000-0000-0000E94F0000}"/>
    <cellStyle name="Normal 12 4 2 2 4" xfId="8979" xr:uid="{00000000-0005-0000-0000-0000EA4F0000}"/>
    <cellStyle name="Normal 12 4 2 2 4 2" xfId="24127" xr:uid="{00000000-0005-0000-0000-0000EB4F0000}"/>
    <cellStyle name="Normal 12 4 2 2 4 2 2" xfId="50095" xr:uid="{00000000-0005-0000-0000-0000EC4F0000}"/>
    <cellStyle name="Normal 12 4 2 2 4 3" xfId="34947" xr:uid="{00000000-0005-0000-0000-0000ED4F0000}"/>
    <cellStyle name="Normal 12 4 2 2 5" xfId="19799" xr:uid="{00000000-0005-0000-0000-0000EE4F0000}"/>
    <cellStyle name="Normal 12 4 2 2 5 2" xfId="45767" xr:uid="{00000000-0005-0000-0000-0000EF4F0000}"/>
    <cellStyle name="Normal 12 4 2 2 6" xfId="15471" xr:uid="{00000000-0005-0000-0000-0000F04F0000}"/>
    <cellStyle name="Normal 12 4 2 2 6 2" xfId="41439" xr:uid="{00000000-0005-0000-0000-0000F14F0000}"/>
    <cellStyle name="Normal 12 4 2 2 7" xfId="4651" xr:uid="{00000000-0005-0000-0000-0000F24F0000}"/>
    <cellStyle name="Normal 12 4 2 2 8" xfId="30619" xr:uid="{00000000-0005-0000-0000-0000F34F0000}"/>
    <cellStyle name="Normal 12 4 2 2 9" xfId="57101" xr:uid="{00000000-0005-0000-0000-0000F44F0000}"/>
    <cellStyle name="Normal 12 4 2 3" xfId="5733" xr:uid="{00000000-0005-0000-0000-0000F54F0000}"/>
    <cellStyle name="Normal 12 4 2 3 2" xfId="12225" xr:uid="{00000000-0005-0000-0000-0000F64F0000}"/>
    <cellStyle name="Normal 12 4 2 3 2 2" xfId="27373" xr:uid="{00000000-0005-0000-0000-0000F74F0000}"/>
    <cellStyle name="Normal 12 4 2 3 2 2 2" xfId="53341" xr:uid="{00000000-0005-0000-0000-0000F84F0000}"/>
    <cellStyle name="Normal 12 4 2 3 2 3" xfId="38193" xr:uid="{00000000-0005-0000-0000-0000F94F0000}"/>
    <cellStyle name="Normal 12 4 2 3 3" xfId="20881" xr:uid="{00000000-0005-0000-0000-0000FA4F0000}"/>
    <cellStyle name="Normal 12 4 2 3 3 2" xfId="46849" xr:uid="{00000000-0005-0000-0000-0000FB4F0000}"/>
    <cellStyle name="Normal 12 4 2 3 4" xfId="16553" xr:uid="{00000000-0005-0000-0000-0000FC4F0000}"/>
    <cellStyle name="Normal 12 4 2 3 4 2" xfId="42521" xr:uid="{00000000-0005-0000-0000-0000FD4F0000}"/>
    <cellStyle name="Normal 12 4 2 3 5" xfId="31701" xr:uid="{00000000-0005-0000-0000-0000FE4F0000}"/>
    <cellStyle name="Normal 12 4 2 3 6" xfId="58183" xr:uid="{00000000-0005-0000-0000-0000FF4F0000}"/>
    <cellStyle name="Normal 12 4 2 4" xfId="10061" xr:uid="{00000000-0005-0000-0000-000000500000}"/>
    <cellStyle name="Normal 12 4 2 4 2" xfId="25209" xr:uid="{00000000-0005-0000-0000-000001500000}"/>
    <cellStyle name="Normal 12 4 2 4 2 2" xfId="51177" xr:uid="{00000000-0005-0000-0000-000002500000}"/>
    <cellStyle name="Normal 12 4 2 4 3" xfId="36029" xr:uid="{00000000-0005-0000-0000-000003500000}"/>
    <cellStyle name="Normal 12 4 2 5" xfId="7897" xr:uid="{00000000-0005-0000-0000-000004500000}"/>
    <cellStyle name="Normal 12 4 2 5 2" xfId="23045" xr:uid="{00000000-0005-0000-0000-000005500000}"/>
    <cellStyle name="Normal 12 4 2 5 2 2" xfId="49013" xr:uid="{00000000-0005-0000-0000-000006500000}"/>
    <cellStyle name="Normal 12 4 2 5 3" xfId="33865" xr:uid="{00000000-0005-0000-0000-000007500000}"/>
    <cellStyle name="Normal 12 4 2 6" xfId="18717" xr:uid="{00000000-0005-0000-0000-000008500000}"/>
    <cellStyle name="Normal 12 4 2 6 2" xfId="44685" xr:uid="{00000000-0005-0000-0000-000009500000}"/>
    <cellStyle name="Normal 12 4 2 7" xfId="14389" xr:uid="{00000000-0005-0000-0000-00000A500000}"/>
    <cellStyle name="Normal 12 4 2 7 2" xfId="40357" xr:uid="{00000000-0005-0000-0000-00000B500000}"/>
    <cellStyle name="Normal 12 4 2 8" xfId="3569" xr:uid="{00000000-0005-0000-0000-00000C500000}"/>
    <cellStyle name="Normal 12 4 2 9" xfId="29537" xr:uid="{00000000-0005-0000-0000-00000D500000}"/>
    <cellStyle name="Normal 12 4 3" xfId="1946" xr:uid="{00000000-0005-0000-0000-00000E500000}"/>
    <cellStyle name="Normal 12 4 3 2" xfId="6274" xr:uid="{00000000-0005-0000-0000-00000F500000}"/>
    <cellStyle name="Normal 12 4 3 2 2" xfId="12766" xr:uid="{00000000-0005-0000-0000-000010500000}"/>
    <cellStyle name="Normal 12 4 3 2 2 2" xfId="27914" xr:uid="{00000000-0005-0000-0000-000011500000}"/>
    <cellStyle name="Normal 12 4 3 2 2 2 2" xfId="53882" xr:uid="{00000000-0005-0000-0000-000012500000}"/>
    <cellStyle name="Normal 12 4 3 2 2 3" xfId="38734" xr:uid="{00000000-0005-0000-0000-000013500000}"/>
    <cellStyle name="Normal 12 4 3 2 3" xfId="21422" xr:uid="{00000000-0005-0000-0000-000014500000}"/>
    <cellStyle name="Normal 12 4 3 2 3 2" xfId="47390" xr:uid="{00000000-0005-0000-0000-000015500000}"/>
    <cellStyle name="Normal 12 4 3 2 4" xfId="17094" xr:uid="{00000000-0005-0000-0000-000016500000}"/>
    <cellStyle name="Normal 12 4 3 2 4 2" xfId="43062" xr:uid="{00000000-0005-0000-0000-000017500000}"/>
    <cellStyle name="Normal 12 4 3 2 5" xfId="32242" xr:uid="{00000000-0005-0000-0000-000018500000}"/>
    <cellStyle name="Normal 12 4 3 2 6" xfId="58724" xr:uid="{00000000-0005-0000-0000-000019500000}"/>
    <cellStyle name="Normal 12 4 3 3" xfId="10602" xr:uid="{00000000-0005-0000-0000-00001A500000}"/>
    <cellStyle name="Normal 12 4 3 3 2" xfId="25750" xr:uid="{00000000-0005-0000-0000-00001B500000}"/>
    <cellStyle name="Normal 12 4 3 3 2 2" xfId="51718" xr:uid="{00000000-0005-0000-0000-00001C500000}"/>
    <cellStyle name="Normal 12 4 3 3 3" xfId="36570" xr:uid="{00000000-0005-0000-0000-00001D500000}"/>
    <cellStyle name="Normal 12 4 3 4" xfId="8438" xr:uid="{00000000-0005-0000-0000-00001E500000}"/>
    <cellStyle name="Normal 12 4 3 4 2" xfId="23586" xr:uid="{00000000-0005-0000-0000-00001F500000}"/>
    <cellStyle name="Normal 12 4 3 4 2 2" xfId="49554" xr:uid="{00000000-0005-0000-0000-000020500000}"/>
    <cellStyle name="Normal 12 4 3 4 3" xfId="34406" xr:uid="{00000000-0005-0000-0000-000021500000}"/>
    <cellStyle name="Normal 12 4 3 5" xfId="19258" xr:uid="{00000000-0005-0000-0000-000022500000}"/>
    <cellStyle name="Normal 12 4 3 5 2" xfId="45226" xr:uid="{00000000-0005-0000-0000-000023500000}"/>
    <cellStyle name="Normal 12 4 3 6" xfId="14930" xr:uid="{00000000-0005-0000-0000-000024500000}"/>
    <cellStyle name="Normal 12 4 3 6 2" xfId="40898" xr:uid="{00000000-0005-0000-0000-000025500000}"/>
    <cellStyle name="Normal 12 4 3 7" xfId="4110" xr:uid="{00000000-0005-0000-0000-000026500000}"/>
    <cellStyle name="Normal 12 4 3 8" xfId="30078" xr:uid="{00000000-0005-0000-0000-000027500000}"/>
    <cellStyle name="Normal 12 4 3 9" xfId="56560" xr:uid="{00000000-0005-0000-0000-000028500000}"/>
    <cellStyle name="Normal 12 4 4" xfId="5192" xr:uid="{00000000-0005-0000-0000-000029500000}"/>
    <cellStyle name="Normal 12 4 4 2" xfId="11684" xr:uid="{00000000-0005-0000-0000-00002A500000}"/>
    <cellStyle name="Normal 12 4 4 2 2" xfId="26832" xr:uid="{00000000-0005-0000-0000-00002B500000}"/>
    <cellStyle name="Normal 12 4 4 2 2 2" xfId="52800" xr:uid="{00000000-0005-0000-0000-00002C500000}"/>
    <cellStyle name="Normal 12 4 4 2 3" xfId="37652" xr:uid="{00000000-0005-0000-0000-00002D500000}"/>
    <cellStyle name="Normal 12 4 4 3" xfId="20340" xr:uid="{00000000-0005-0000-0000-00002E500000}"/>
    <cellStyle name="Normal 12 4 4 3 2" xfId="46308" xr:uid="{00000000-0005-0000-0000-00002F500000}"/>
    <cellStyle name="Normal 12 4 4 4" xfId="16012" xr:uid="{00000000-0005-0000-0000-000030500000}"/>
    <cellStyle name="Normal 12 4 4 4 2" xfId="41980" xr:uid="{00000000-0005-0000-0000-000031500000}"/>
    <cellStyle name="Normal 12 4 4 5" xfId="31160" xr:uid="{00000000-0005-0000-0000-000032500000}"/>
    <cellStyle name="Normal 12 4 4 6" xfId="57642" xr:uid="{00000000-0005-0000-0000-000033500000}"/>
    <cellStyle name="Normal 12 4 5" xfId="9520" xr:uid="{00000000-0005-0000-0000-000034500000}"/>
    <cellStyle name="Normal 12 4 5 2" xfId="24668" xr:uid="{00000000-0005-0000-0000-000035500000}"/>
    <cellStyle name="Normal 12 4 5 2 2" xfId="50636" xr:uid="{00000000-0005-0000-0000-000036500000}"/>
    <cellStyle name="Normal 12 4 5 3" xfId="35488" xr:uid="{00000000-0005-0000-0000-000037500000}"/>
    <cellStyle name="Normal 12 4 6" xfId="7356" xr:uid="{00000000-0005-0000-0000-000038500000}"/>
    <cellStyle name="Normal 12 4 6 2" xfId="22504" xr:uid="{00000000-0005-0000-0000-000039500000}"/>
    <cellStyle name="Normal 12 4 6 2 2" xfId="48472" xr:uid="{00000000-0005-0000-0000-00003A500000}"/>
    <cellStyle name="Normal 12 4 6 3" xfId="33324" xr:uid="{00000000-0005-0000-0000-00003B500000}"/>
    <cellStyle name="Normal 12 4 7" xfId="18176" xr:uid="{00000000-0005-0000-0000-00003C500000}"/>
    <cellStyle name="Normal 12 4 7 2" xfId="44144" xr:uid="{00000000-0005-0000-0000-00003D500000}"/>
    <cellStyle name="Normal 12 4 8" xfId="13848" xr:uid="{00000000-0005-0000-0000-00003E500000}"/>
    <cellStyle name="Normal 12 4 8 2" xfId="39816" xr:uid="{00000000-0005-0000-0000-00003F500000}"/>
    <cellStyle name="Normal 12 4 9" xfId="3028" xr:uid="{00000000-0005-0000-0000-000040500000}"/>
    <cellStyle name="Normal 12 5" xfId="291" xr:uid="{00000000-0005-0000-0000-000041500000}"/>
    <cellStyle name="Normal 12 5 10" xfId="28997" xr:uid="{00000000-0005-0000-0000-000042500000}"/>
    <cellStyle name="Normal 12 5 11" xfId="54958" xr:uid="{00000000-0005-0000-0000-000043500000}"/>
    <cellStyle name="Normal 12 5 12" xfId="55479" xr:uid="{00000000-0005-0000-0000-000044500000}"/>
    <cellStyle name="Normal 12 5 13" xfId="860" xr:uid="{00000000-0005-0000-0000-000045500000}"/>
    <cellStyle name="Normal 12 5 2" xfId="1406" xr:uid="{00000000-0005-0000-0000-000046500000}"/>
    <cellStyle name="Normal 12 5 2 10" xfId="56020" xr:uid="{00000000-0005-0000-0000-000047500000}"/>
    <cellStyle name="Normal 12 5 2 2" xfId="2488" xr:uid="{00000000-0005-0000-0000-000048500000}"/>
    <cellStyle name="Normal 12 5 2 2 2" xfId="6816" xr:uid="{00000000-0005-0000-0000-000049500000}"/>
    <cellStyle name="Normal 12 5 2 2 2 2" xfId="13308" xr:uid="{00000000-0005-0000-0000-00004A500000}"/>
    <cellStyle name="Normal 12 5 2 2 2 2 2" xfId="28456" xr:uid="{00000000-0005-0000-0000-00004B500000}"/>
    <cellStyle name="Normal 12 5 2 2 2 2 2 2" xfId="54424" xr:uid="{00000000-0005-0000-0000-00004C500000}"/>
    <cellStyle name="Normal 12 5 2 2 2 2 3" xfId="39276" xr:uid="{00000000-0005-0000-0000-00004D500000}"/>
    <cellStyle name="Normal 12 5 2 2 2 3" xfId="21964" xr:uid="{00000000-0005-0000-0000-00004E500000}"/>
    <cellStyle name="Normal 12 5 2 2 2 3 2" xfId="47932" xr:uid="{00000000-0005-0000-0000-00004F500000}"/>
    <cellStyle name="Normal 12 5 2 2 2 4" xfId="17636" xr:uid="{00000000-0005-0000-0000-000050500000}"/>
    <cellStyle name="Normal 12 5 2 2 2 4 2" xfId="43604" xr:uid="{00000000-0005-0000-0000-000051500000}"/>
    <cellStyle name="Normal 12 5 2 2 2 5" xfId="32784" xr:uid="{00000000-0005-0000-0000-000052500000}"/>
    <cellStyle name="Normal 12 5 2 2 2 6" xfId="59266" xr:uid="{00000000-0005-0000-0000-000053500000}"/>
    <cellStyle name="Normal 12 5 2 2 3" xfId="11144" xr:uid="{00000000-0005-0000-0000-000054500000}"/>
    <cellStyle name="Normal 12 5 2 2 3 2" xfId="26292" xr:uid="{00000000-0005-0000-0000-000055500000}"/>
    <cellStyle name="Normal 12 5 2 2 3 2 2" xfId="52260" xr:uid="{00000000-0005-0000-0000-000056500000}"/>
    <cellStyle name="Normal 12 5 2 2 3 3" xfId="37112" xr:uid="{00000000-0005-0000-0000-000057500000}"/>
    <cellStyle name="Normal 12 5 2 2 4" xfId="8980" xr:uid="{00000000-0005-0000-0000-000058500000}"/>
    <cellStyle name="Normal 12 5 2 2 4 2" xfId="24128" xr:uid="{00000000-0005-0000-0000-000059500000}"/>
    <cellStyle name="Normal 12 5 2 2 4 2 2" xfId="50096" xr:uid="{00000000-0005-0000-0000-00005A500000}"/>
    <cellStyle name="Normal 12 5 2 2 4 3" xfId="34948" xr:uid="{00000000-0005-0000-0000-00005B500000}"/>
    <cellStyle name="Normal 12 5 2 2 5" xfId="19800" xr:uid="{00000000-0005-0000-0000-00005C500000}"/>
    <cellStyle name="Normal 12 5 2 2 5 2" xfId="45768" xr:uid="{00000000-0005-0000-0000-00005D500000}"/>
    <cellStyle name="Normal 12 5 2 2 6" xfId="15472" xr:uid="{00000000-0005-0000-0000-00005E500000}"/>
    <cellStyle name="Normal 12 5 2 2 6 2" xfId="41440" xr:uid="{00000000-0005-0000-0000-00005F500000}"/>
    <cellStyle name="Normal 12 5 2 2 7" xfId="4652" xr:uid="{00000000-0005-0000-0000-000060500000}"/>
    <cellStyle name="Normal 12 5 2 2 8" xfId="30620" xr:uid="{00000000-0005-0000-0000-000061500000}"/>
    <cellStyle name="Normal 12 5 2 2 9" xfId="57102" xr:uid="{00000000-0005-0000-0000-000062500000}"/>
    <cellStyle name="Normal 12 5 2 3" xfId="5734" xr:uid="{00000000-0005-0000-0000-000063500000}"/>
    <cellStyle name="Normal 12 5 2 3 2" xfId="12226" xr:uid="{00000000-0005-0000-0000-000064500000}"/>
    <cellStyle name="Normal 12 5 2 3 2 2" xfId="27374" xr:uid="{00000000-0005-0000-0000-000065500000}"/>
    <cellStyle name="Normal 12 5 2 3 2 2 2" xfId="53342" xr:uid="{00000000-0005-0000-0000-000066500000}"/>
    <cellStyle name="Normal 12 5 2 3 2 3" xfId="38194" xr:uid="{00000000-0005-0000-0000-000067500000}"/>
    <cellStyle name="Normal 12 5 2 3 3" xfId="20882" xr:uid="{00000000-0005-0000-0000-000068500000}"/>
    <cellStyle name="Normal 12 5 2 3 3 2" xfId="46850" xr:uid="{00000000-0005-0000-0000-000069500000}"/>
    <cellStyle name="Normal 12 5 2 3 4" xfId="16554" xr:uid="{00000000-0005-0000-0000-00006A500000}"/>
    <cellStyle name="Normal 12 5 2 3 4 2" xfId="42522" xr:uid="{00000000-0005-0000-0000-00006B500000}"/>
    <cellStyle name="Normal 12 5 2 3 5" xfId="31702" xr:uid="{00000000-0005-0000-0000-00006C500000}"/>
    <cellStyle name="Normal 12 5 2 3 6" xfId="58184" xr:uid="{00000000-0005-0000-0000-00006D500000}"/>
    <cellStyle name="Normal 12 5 2 4" xfId="10062" xr:uid="{00000000-0005-0000-0000-00006E500000}"/>
    <cellStyle name="Normal 12 5 2 4 2" xfId="25210" xr:uid="{00000000-0005-0000-0000-00006F500000}"/>
    <cellStyle name="Normal 12 5 2 4 2 2" xfId="51178" xr:uid="{00000000-0005-0000-0000-000070500000}"/>
    <cellStyle name="Normal 12 5 2 4 3" xfId="36030" xr:uid="{00000000-0005-0000-0000-000071500000}"/>
    <cellStyle name="Normal 12 5 2 5" xfId="7898" xr:uid="{00000000-0005-0000-0000-000072500000}"/>
    <cellStyle name="Normal 12 5 2 5 2" xfId="23046" xr:uid="{00000000-0005-0000-0000-000073500000}"/>
    <cellStyle name="Normal 12 5 2 5 2 2" xfId="49014" xr:uid="{00000000-0005-0000-0000-000074500000}"/>
    <cellStyle name="Normal 12 5 2 5 3" xfId="33866" xr:uid="{00000000-0005-0000-0000-000075500000}"/>
    <cellStyle name="Normal 12 5 2 6" xfId="18718" xr:uid="{00000000-0005-0000-0000-000076500000}"/>
    <cellStyle name="Normal 12 5 2 6 2" xfId="44686" xr:uid="{00000000-0005-0000-0000-000077500000}"/>
    <cellStyle name="Normal 12 5 2 7" xfId="14390" xr:uid="{00000000-0005-0000-0000-000078500000}"/>
    <cellStyle name="Normal 12 5 2 7 2" xfId="40358" xr:uid="{00000000-0005-0000-0000-000079500000}"/>
    <cellStyle name="Normal 12 5 2 8" xfId="3570" xr:uid="{00000000-0005-0000-0000-00007A500000}"/>
    <cellStyle name="Normal 12 5 2 9" xfId="29538" xr:uid="{00000000-0005-0000-0000-00007B500000}"/>
    <cellStyle name="Normal 12 5 3" xfId="1947" xr:uid="{00000000-0005-0000-0000-00007C500000}"/>
    <cellStyle name="Normal 12 5 3 2" xfId="6275" xr:uid="{00000000-0005-0000-0000-00007D500000}"/>
    <cellStyle name="Normal 12 5 3 2 2" xfId="12767" xr:uid="{00000000-0005-0000-0000-00007E500000}"/>
    <cellStyle name="Normal 12 5 3 2 2 2" xfId="27915" xr:uid="{00000000-0005-0000-0000-00007F500000}"/>
    <cellStyle name="Normal 12 5 3 2 2 2 2" xfId="53883" xr:uid="{00000000-0005-0000-0000-000080500000}"/>
    <cellStyle name="Normal 12 5 3 2 2 3" xfId="38735" xr:uid="{00000000-0005-0000-0000-000081500000}"/>
    <cellStyle name="Normal 12 5 3 2 3" xfId="21423" xr:uid="{00000000-0005-0000-0000-000082500000}"/>
    <cellStyle name="Normal 12 5 3 2 3 2" xfId="47391" xr:uid="{00000000-0005-0000-0000-000083500000}"/>
    <cellStyle name="Normal 12 5 3 2 4" xfId="17095" xr:uid="{00000000-0005-0000-0000-000084500000}"/>
    <cellStyle name="Normal 12 5 3 2 4 2" xfId="43063" xr:uid="{00000000-0005-0000-0000-000085500000}"/>
    <cellStyle name="Normal 12 5 3 2 5" xfId="32243" xr:uid="{00000000-0005-0000-0000-000086500000}"/>
    <cellStyle name="Normal 12 5 3 2 6" xfId="58725" xr:uid="{00000000-0005-0000-0000-000087500000}"/>
    <cellStyle name="Normal 12 5 3 3" xfId="10603" xr:uid="{00000000-0005-0000-0000-000088500000}"/>
    <cellStyle name="Normal 12 5 3 3 2" xfId="25751" xr:uid="{00000000-0005-0000-0000-000089500000}"/>
    <cellStyle name="Normal 12 5 3 3 2 2" xfId="51719" xr:uid="{00000000-0005-0000-0000-00008A500000}"/>
    <cellStyle name="Normal 12 5 3 3 3" xfId="36571" xr:uid="{00000000-0005-0000-0000-00008B500000}"/>
    <cellStyle name="Normal 12 5 3 4" xfId="8439" xr:uid="{00000000-0005-0000-0000-00008C500000}"/>
    <cellStyle name="Normal 12 5 3 4 2" xfId="23587" xr:uid="{00000000-0005-0000-0000-00008D500000}"/>
    <cellStyle name="Normal 12 5 3 4 2 2" xfId="49555" xr:uid="{00000000-0005-0000-0000-00008E500000}"/>
    <cellStyle name="Normal 12 5 3 4 3" xfId="34407" xr:uid="{00000000-0005-0000-0000-00008F500000}"/>
    <cellStyle name="Normal 12 5 3 5" xfId="19259" xr:uid="{00000000-0005-0000-0000-000090500000}"/>
    <cellStyle name="Normal 12 5 3 5 2" xfId="45227" xr:uid="{00000000-0005-0000-0000-000091500000}"/>
    <cellStyle name="Normal 12 5 3 6" xfId="14931" xr:uid="{00000000-0005-0000-0000-000092500000}"/>
    <cellStyle name="Normal 12 5 3 6 2" xfId="40899" xr:uid="{00000000-0005-0000-0000-000093500000}"/>
    <cellStyle name="Normal 12 5 3 7" xfId="4111" xr:uid="{00000000-0005-0000-0000-000094500000}"/>
    <cellStyle name="Normal 12 5 3 8" xfId="30079" xr:uid="{00000000-0005-0000-0000-000095500000}"/>
    <cellStyle name="Normal 12 5 3 9" xfId="56561" xr:uid="{00000000-0005-0000-0000-000096500000}"/>
    <cellStyle name="Normal 12 5 4" xfId="5193" xr:uid="{00000000-0005-0000-0000-000097500000}"/>
    <cellStyle name="Normal 12 5 4 2" xfId="11685" xr:uid="{00000000-0005-0000-0000-000098500000}"/>
    <cellStyle name="Normal 12 5 4 2 2" xfId="26833" xr:uid="{00000000-0005-0000-0000-000099500000}"/>
    <cellStyle name="Normal 12 5 4 2 2 2" xfId="52801" xr:uid="{00000000-0005-0000-0000-00009A500000}"/>
    <cellStyle name="Normal 12 5 4 2 3" xfId="37653" xr:uid="{00000000-0005-0000-0000-00009B500000}"/>
    <cellStyle name="Normal 12 5 4 3" xfId="20341" xr:uid="{00000000-0005-0000-0000-00009C500000}"/>
    <cellStyle name="Normal 12 5 4 3 2" xfId="46309" xr:uid="{00000000-0005-0000-0000-00009D500000}"/>
    <cellStyle name="Normal 12 5 4 4" xfId="16013" xr:uid="{00000000-0005-0000-0000-00009E500000}"/>
    <cellStyle name="Normal 12 5 4 4 2" xfId="41981" xr:uid="{00000000-0005-0000-0000-00009F500000}"/>
    <cellStyle name="Normal 12 5 4 5" xfId="31161" xr:uid="{00000000-0005-0000-0000-0000A0500000}"/>
    <cellStyle name="Normal 12 5 4 6" xfId="57643" xr:uid="{00000000-0005-0000-0000-0000A1500000}"/>
    <cellStyle name="Normal 12 5 5" xfId="9521" xr:uid="{00000000-0005-0000-0000-0000A2500000}"/>
    <cellStyle name="Normal 12 5 5 2" xfId="24669" xr:uid="{00000000-0005-0000-0000-0000A3500000}"/>
    <cellStyle name="Normal 12 5 5 2 2" xfId="50637" xr:uid="{00000000-0005-0000-0000-0000A4500000}"/>
    <cellStyle name="Normal 12 5 5 3" xfId="35489" xr:uid="{00000000-0005-0000-0000-0000A5500000}"/>
    <cellStyle name="Normal 12 5 6" xfId="7357" xr:uid="{00000000-0005-0000-0000-0000A6500000}"/>
    <cellStyle name="Normal 12 5 6 2" xfId="22505" xr:uid="{00000000-0005-0000-0000-0000A7500000}"/>
    <cellStyle name="Normal 12 5 6 2 2" xfId="48473" xr:uid="{00000000-0005-0000-0000-0000A8500000}"/>
    <cellStyle name="Normal 12 5 6 3" xfId="33325" xr:uid="{00000000-0005-0000-0000-0000A9500000}"/>
    <cellStyle name="Normal 12 5 7" xfId="18177" xr:uid="{00000000-0005-0000-0000-0000AA500000}"/>
    <cellStyle name="Normal 12 5 7 2" xfId="44145" xr:uid="{00000000-0005-0000-0000-0000AB500000}"/>
    <cellStyle name="Normal 12 5 8" xfId="13849" xr:uid="{00000000-0005-0000-0000-0000AC500000}"/>
    <cellStyle name="Normal 12 5 8 2" xfId="39817" xr:uid="{00000000-0005-0000-0000-0000AD500000}"/>
    <cellStyle name="Normal 12 5 9" xfId="3029" xr:uid="{00000000-0005-0000-0000-0000AE500000}"/>
    <cellStyle name="Normal 12 6" xfId="292" xr:uid="{00000000-0005-0000-0000-0000AF500000}"/>
    <cellStyle name="Normal 12 6 10" xfId="28998" xr:uid="{00000000-0005-0000-0000-0000B0500000}"/>
    <cellStyle name="Normal 12 6 11" xfId="54959" xr:uid="{00000000-0005-0000-0000-0000B1500000}"/>
    <cellStyle name="Normal 12 6 12" xfId="55480" xr:uid="{00000000-0005-0000-0000-0000B2500000}"/>
    <cellStyle name="Normal 12 6 13" xfId="900" xr:uid="{00000000-0005-0000-0000-0000B3500000}"/>
    <cellStyle name="Normal 12 6 2" xfId="1407" xr:uid="{00000000-0005-0000-0000-0000B4500000}"/>
    <cellStyle name="Normal 12 6 2 10" xfId="56021" xr:uid="{00000000-0005-0000-0000-0000B5500000}"/>
    <cellStyle name="Normal 12 6 2 2" xfId="2489" xr:uid="{00000000-0005-0000-0000-0000B6500000}"/>
    <cellStyle name="Normal 12 6 2 2 2" xfId="6817" xr:uid="{00000000-0005-0000-0000-0000B7500000}"/>
    <cellStyle name="Normal 12 6 2 2 2 2" xfId="13309" xr:uid="{00000000-0005-0000-0000-0000B8500000}"/>
    <cellStyle name="Normal 12 6 2 2 2 2 2" xfId="28457" xr:uid="{00000000-0005-0000-0000-0000B9500000}"/>
    <cellStyle name="Normal 12 6 2 2 2 2 2 2" xfId="54425" xr:uid="{00000000-0005-0000-0000-0000BA500000}"/>
    <cellStyle name="Normal 12 6 2 2 2 2 3" xfId="39277" xr:uid="{00000000-0005-0000-0000-0000BB500000}"/>
    <cellStyle name="Normal 12 6 2 2 2 3" xfId="21965" xr:uid="{00000000-0005-0000-0000-0000BC500000}"/>
    <cellStyle name="Normal 12 6 2 2 2 3 2" xfId="47933" xr:uid="{00000000-0005-0000-0000-0000BD500000}"/>
    <cellStyle name="Normal 12 6 2 2 2 4" xfId="17637" xr:uid="{00000000-0005-0000-0000-0000BE500000}"/>
    <cellStyle name="Normal 12 6 2 2 2 4 2" xfId="43605" xr:uid="{00000000-0005-0000-0000-0000BF500000}"/>
    <cellStyle name="Normal 12 6 2 2 2 5" xfId="32785" xr:uid="{00000000-0005-0000-0000-0000C0500000}"/>
    <cellStyle name="Normal 12 6 2 2 2 6" xfId="59267" xr:uid="{00000000-0005-0000-0000-0000C1500000}"/>
    <cellStyle name="Normal 12 6 2 2 3" xfId="11145" xr:uid="{00000000-0005-0000-0000-0000C2500000}"/>
    <cellStyle name="Normal 12 6 2 2 3 2" xfId="26293" xr:uid="{00000000-0005-0000-0000-0000C3500000}"/>
    <cellStyle name="Normal 12 6 2 2 3 2 2" xfId="52261" xr:uid="{00000000-0005-0000-0000-0000C4500000}"/>
    <cellStyle name="Normal 12 6 2 2 3 3" xfId="37113" xr:uid="{00000000-0005-0000-0000-0000C5500000}"/>
    <cellStyle name="Normal 12 6 2 2 4" xfId="8981" xr:uid="{00000000-0005-0000-0000-0000C6500000}"/>
    <cellStyle name="Normal 12 6 2 2 4 2" xfId="24129" xr:uid="{00000000-0005-0000-0000-0000C7500000}"/>
    <cellStyle name="Normal 12 6 2 2 4 2 2" xfId="50097" xr:uid="{00000000-0005-0000-0000-0000C8500000}"/>
    <cellStyle name="Normal 12 6 2 2 4 3" xfId="34949" xr:uid="{00000000-0005-0000-0000-0000C9500000}"/>
    <cellStyle name="Normal 12 6 2 2 5" xfId="19801" xr:uid="{00000000-0005-0000-0000-0000CA500000}"/>
    <cellStyle name="Normal 12 6 2 2 5 2" xfId="45769" xr:uid="{00000000-0005-0000-0000-0000CB500000}"/>
    <cellStyle name="Normal 12 6 2 2 6" xfId="15473" xr:uid="{00000000-0005-0000-0000-0000CC500000}"/>
    <cellStyle name="Normal 12 6 2 2 6 2" xfId="41441" xr:uid="{00000000-0005-0000-0000-0000CD500000}"/>
    <cellStyle name="Normal 12 6 2 2 7" xfId="4653" xr:uid="{00000000-0005-0000-0000-0000CE500000}"/>
    <cellStyle name="Normal 12 6 2 2 8" xfId="30621" xr:uid="{00000000-0005-0000-0000-0000CF500000}"/>
    <cellStyle name="Normal 12 6 2 2 9" xfId="57103" xr:uid="{00000000-0005-0000-0000-0000D0500000}"/>
    <cellStyle name="Normal 12 6 2 3" xfId="5735" xr:uid="{00000000-0005-0000-0000-0000D1500000}"/>
    <cellStyle name="Normal 12 6 2 3 2" xfId="12227" xr:uid="{00000000-0005-0000-0000-0000D2500000}"/>
    <cellStyle name="Normal 12 6 2 3 2 2" xfId="27375" xr:uid="{00000000-0005-0000-0000-0000D3500000}"/>
    <cellStyle name="Normal 12 6 2 3 2 2 2" xfId="53343" xr:uid="{00000000-0005-0000-0000-0000D4500000}"/>
    <cellStyle name="Normal 12 6 2 3 2 3" xfId="38195" xr:uid="{00000000-0005-0000-0000-0000D5500000}"/>
    <cellStyle name="Normal 12 6 2 3 3" xfId="20883" xr:uid="{00000000-0005-0000-0000-0000D6500000}"/>
    <cellStyle name="Normal 12 6 2 3 3 2" xfId="46851" xr:uid="{00000000-0005-0000-0000-0000D7500000}"/>
    <cellStyle name="Normal 12 6 2 3 4" xfId="16555" xr:uid="{00000000-0005-0000-0000-0000D8500000}"/>
    <cellStyle name="Normal 12 6 2 3 4 2" xfId="42523" xr:uid="{00000000-0005-0000-0000-0000D9500000}"/>
    <cellStyle name="Normal 12 6 2 3 5" xfId="31703" xr:uid="{00000000-0005-0000-0000-0000DA500000}"/>
    <cellStyle name="Normal 12 6 2 3 6" xfId="58185" xr:uid="{00000000-0005-0000-0000-0000DB500000}"/>
    <cellStyle name="Normal 12 6 2 4" xfId="10063" xr:uid="{00000000-0005-0000-0000-0000DC500000}"/>
    <cellStyle name="Normal 12 6 2 4 2" xfId="25211" xr:uid="{00000000-0005-0000-0000-0000DD500000}"/>
    <cellStyle name="Normal 12 6 2 4 2 2" xfId="51179" xr:uid="{00000000-0005-0000-0000-0000DE500000}"/>
    <cellStyle name="Normal 12 6 2 4 3" xfId="36031" xr:uid="{00000000-0005-0000-0000-0000DF500000}"/>
    <cellStyle name="Normal 12 6 2 5" xfId="7899" xr:uid="{00000000-0005-0000-0000-0000E0500000}"/>
    <cellStyle name="Normal 12 6 2 5 2" xfId="23047" xr:uid="{00000000-0005-0000-0000-0000E1500000}"/>
    <cellStyle name="Normal 12 6 2 5 2 2" xfId="49015" xr:uid="{00000000-0005-0000-0000-0000E2500000}"/>
    <cellStyle name="Normal 12 6 2 5 3" xfId="33867" xr:uid="{00000000-0005-0000-0000-0000E3500000}"/>
    <cellStyle name="Normal 12 6 2 6" xfId="18719" xr:uid="{00000000-0005-0000-0000-0000E4500000}"/>
    <cellStyle name="Normal 12 6 2 6 2" xfId="44687" xr:uid="{00000000-0005-0000-0000-0000E5500000}"/>
    <cellStyle name="Normal 12 6 2 7" xfId="14391" xr:uid="{00000000-0005-0000-0000-0000E6500000}"/>
    <cellStyle name="Normal 12 6 2 7 2" xfId="40359" xr:uid="{00000000-0005-0000-0000-0000E7500000}"/>
    <cellStyle name="Normal 12 6 2 8" xfId="3571" xr:uid="{00000000-0005-0000-0000-0000E8500000}"/>
    <cellStyle name="Normal 12 6 2 9" xfId="29539" xr:uid="{00000000-0005-0000-0000-0000E9500000}"/>
    <cellStyle name="Normal 12 6 3" xfId="1948" xr:uid="{00000000-0005-0000-0000-0000EA500000}"/>
    <cellStyle name="Normal 12 6 3 2" xfId="6276" xr:uid="{00000000-0005-0000-0000-0000EB500000}"/>
    <cellStyle name="Normal 12 6 3 2 2" xfId="12768" xr:uid="{00000000-0005-0000-0000-0000EC500000}"/>
    <cellStyle name="Normal 12 6 3 2 2 2" xfId="27916" xr:uid="{00000000-0005-0000-0000-0000ED500000}"/>
    <cellStyle name="Normal 12 6 3 2 2 2 2" xfId="53884" xr:uid="{00000000-0005-0000-0000-0000EE500000}"/>
    <cellStyle name="Normal 12 6 3 2 2 3" xfId="38736" xr:uid="{00000000-0005-0000-0000-0000EF500000}"/>
    <cellStyle name="Normal 12 6 3 2 3" xfId="21424" xr:uid="{00000000-0005-0000-0000-0000F0500000}"/>
    <cellStyle name="Normal 12 6 3 2 3 2" xfId="47392" xr:uid="{00000000-0005-0000-0000-0000F1500000}"/>
    <cellStyle name="Normal 12 6 3 2 4" xfId="17096" xr:uid="{00000000-0005-0000-0000-0000F2500000}"/>
    <cellStyle name="Normal 12 6 3 2 4 2" xfId="43064" xr:uid="{00000000-0005-0000-0000-0000F3500000}"/>
    <cellStyle name="Normal 12 6 3 2 5" xfId="32244" xr:uid="{00000000-0005-0000-0000-0000F4500000}"/>
    <cellStyle name="Normal 12 6 3 2 6" xfId="58726" xr:uid="{00000000-0005-0000-0000-0000F5500000}"/>
    <cellStyle name="Normal 12 6 3 3" xfId="10604" xr:uid="{00000000-0005-0000-0000-0000F6500000}"/>
    <cellStyle name="Normal 12 6 3 3 2" xfId="25752" xr:uid="{00000000-0005-0000-0000-0000F7500000}"/>
    <cellStyle name="Normal 12 6 3 3 2 2" xfId="51720" xr:uid="{00000000-0005-0000-0000-0000F8500000}"/>
    <cellStyle name="Normal 12 6 3 3 3" xfId="36572" xr:uid="{00000000-0005-0000-0000-0000F9500000}"/>
    <cellStyle name="Normal 12 6 3 4" xfId="8440" xr:uid="{00000000-0005-0000-0000-0000FA500000}"/>
    <cellStyle name="Normal 12 6 3 4 2" xfId="23588" xr:uid="{00000000-0005-0000-0000-0000FB500000}"/>
    <cellStyle name="Normal 12 6 3 4 2 2" xfId="49556" xr:uid="{00000000-0005-0000-0000-0000FC500000}"/>
    <cellStyle name="Normal 12 6 3 4 3" xfId="34408" xr:uid="{00000000-0005-0000-0000-0000FD500000}"/>
    <cellStyle name="Normal 12 6 3 5" xfId="19260" xr:uid="{00000000-0005-0000-0000-0000FE500000}"/>
    <cellStyle name="Normal 12 6 3 5 2" xfId="45228" xr:uid="{00000000-0005-0000-0000-0000FF500000}"/>
    <cellStyle name="Normal 12 6 3 6" xfId="14932" xr:uid="{00000000-0005-0000-0000-000000510000}"/>
    <cellStyle name="Normal 12 6 3 6 2" xfId="40900" xr:uid="{00000000-0005-0000-0000-000001510000}"/>
    <cellStyle name="Normal 12 6 3 7" xfId="4112" xr:uid="{00000000-0005-0000-0000-000002510000}"/>
    <cellStyle name="Normal 12 6 3 8" xfId="30080" xr:uid="{00000000-0005-0000-0000-000003510000}"/>
    <cellStyle name="Normal 12 6 3 9" xfId="56562" xr:uid="{00000000-0005-0000-0000-000004510000}"/>
    <cellStyle name="Normal 12 6 4" xfId="5194" xr:uid="{00000000-0005-0000-0000-000005510000}"/>
    <cellStyle name="Normal 12 6 4 2" xfId="11686" xr:uid="{00000000-0005-0000-0000-000006510000}"/>
    <cellStyle name="Normal 12 6 4 2 2" xfId="26834" xr:uid="{00000000-0005-0000-0000-000007510000}"/>
    <cellStyle name="Normal 12 6 4 2 2 2" xfId="52802" xr:uid="{00000000-0005-0000-0000-000008510000}"/>
    <cellStyle name="Normal 12 6 4 2 3" xfId="37654" xr:uid="{00000000-0005-0000-0000-000009510000}"/>
    <cellStyle name="Normal 12 6 4 3" xfId="20342" xr:uid="{00000000-0005-0000-0000-00000A510000}"/>
    <cellStyle name="Normal 12 6 4 3 2" xfId="46310" xr:uid="{00000000-0005-0000-0000-00000B510000}"/>
    <cellStyle name="Normal 12 6 4 4" xfId="16014" xr:uid="{00000000-0005-0000-0000-00000C510000}"/>
    <cellStyle name="Normal 12 6 4 4 2" xfId="41982" xr:uid="{00000000-0005-0000-0000-00000D510000}"/>
    <cellStyle name="Normal 12 6 4 5" xfId="31162" xr:uid="{00000000-0005-0000-0000-00000E510000}"/>
    <cellStyle name="Normal 12 6 4 6" xfId="57644" xr:uid="{00000000-0005-0000-0000-00000F510000}"/>
    <cellStyle name="Normal 12 6 5" xfId="9522" xr:uid="{00000000-0005-0000-0000-000010510000}"/>
    <cellStyle name="Normal 12 6 5 2" xfId="24670" xr:uid="{00000000-0005-0000-0000-000011510000}"/>
    <cellStyle name="Normal 12 6 5 2 2" xfId="50638" xr:uid="{00000000-0005-0000-0000-000012510000}"/>
    <cellStyle name="Normal 12 6 5 3" xfId="35490" xr:uid="{00000000-0005-0000-0000-000013510000}"/>
    <cellStyle name="Normal 12 6 6" xfId="7358" xr:uid="{00000000-0005-0000-0000-000014510000}"/>
    <cellStyle name="Normal 12 6 6 2" xfId="22506" xr:uid="{00000000-0005-0000-0000-000015510000}"/>
    <cellStyle name="Normal 12 6 6 2 2" xfId="48474" xr:uid="{00000000-0005-0000-0000-000016510000}"/>
    <cellStyle name="Normal 12 6 6 3" xfId="33326" xr:uid="{00000000-0005-0000-0000-000017510000}"/>
    <cellStyle name="Normal 12 6 7" xfId="18178" xr:uid="{00000000-0005-0000-0000-000018510000}"/>
    <cellStyle name="Normal 12 6 7 2" xfId="44146" xr:uid="{00000000-0005-0000-0000-000019510000}"/>
    <cellStyle name="Normal 12 6 8" xfId="13850" xr:uid="{00000000-0005-0000-0000-00001A510000}"/>
    <cellStyle name="Normal 12 6 8 2" xfId="39818" xr:uid="{00000000-0005-0000-0000-00001B510000}"/>
    <cellStyle name="Normal 12 6 9" xfId="3030" xr:uid="{00000000-0005-0000-0000-00001C510000}"/>
    <cellStyle name="Normal 12 7" xfId="293" xr:uid="{00000000-0005-0000-0000-00001D510000}"/>
    <cellStyle name="Normal 12 7 10" xfId="28999" xr:uid="{00000000-0005-0000-0000-00001E510000}"/>
    <cellStyle name="Normal 12 7 11" xfId="54960" xr:uid="{00000000-0005-0000-0000-00001F510000}"/>
    <cellStyle name="Normal 12 7 12" xfId="55481" xr:uid="{00000000-0005-0000-0000-000020510000}"/>
    <cellStyle name="Normal 12 7 13" xfId="940" xr:uid="{00000000-0005-0000-0000-000021510000}"/>
    <cellStyle name="Normal 12 7 2" xfId="1408" xr:uid="{00000000-0005-0000-0000-000022510000}"/>
    <cellStyle name="Normal 12 7 2 10" xfId="56022" xr:uid="{00000000-0005-0000-0000-000023510000}"/>
    <cellStyle name="Normal 12 7 2 2" xfId="2490" xr:uid="{00000000-0005-0000-0000-000024510000}"/>
    <cellStyle name="Normal 12 7 2 2 2" xfId="6818" xr:uid="{00000000-0005-0000-0000-000025510000}"/>
    <cellStyle name="Normal 12 7 2 2 2 2" xfId="13310" xr:uid="{00000000-0005-0000-0000-000026510000}"/>
    <cellStyle name="Normal 12 7 2 2 2 2 2" xfId="28458" xr:uid="{00000000-0005-0000-0000-000027510000}"/>
    <cellStyle name="Normal 12 7 2 2 2 2 2 2" xfId="54426" xr:uid="{00000000-0005-0000-0000-000028510000}"/>
    <cellStyle name="Normal 12 7 2 2 2 2 3" xfId="39278" xr:uid="{00000000-0005-0000-0000-000029510000}"/>
    <cellStyle name="Normal 12 7 2 2 2 3" xfId="21966" xr:uid="{00000000-0005-0000-0000-00002A510000}"/>
    <cellStyle name="Normal 12 7 2 2 2 3 2" xfId="47934" xr:uid="{00000000-0005-0000-0000-00002B510000}"/>
    <cellStyle name="Normal 12 7 2 2 2 4" xfId="17638" xr:uid="{00000000-0005-0000-0000-00002C510000}"/>
    <cellStyle name="Normal 12 7 2 2 2 4 2" xfId="43606" xr:uid="{00000000-0005-0000-0000-00002D510000}"/>
    <cellStyle name="Normal 12 7 2 2 2 5" xfId="32786" xr:uid="{00000000-0005-0000-0000-00002E510000}"/>
    <cellStyle name="Normal 12 7 2 2 2 6" xfId="59268" xr:uid="{00000000-0005-0000-0000-00002F510000}"/>
    <cellStyle name="Normal 12 7 2 2 3" xfId="11146" xr:uid="{00000000-0005-0000-0000-000030510000}"/>
    <cellStyle name="Normal 12 7 2 2 3 2" xfId="26294" xr:uid="{00000000-0005-0000-0000-000031510000}"/>
    <cellStyle name="Normal 12 7 2 2 3 2 2" xfId="52262" xr:uid="{00000000-0005-0000-0000-000032510000}"/>
    <cellStyle name="Normal 12 7 2 2 3 3" xfId="37114" xr:uid="{00000000-0005-0000-0000-000033510000}"/>
    <cellStyle name="Normal 12 7 2 2 4" xfId="8982" xr:uid="{00000000-0005-0000-0000-000034510000}"/>
    <cellStyle name="Normal 12 7 2 2 4 2" xfId="24130" xr:uid="{00000000-0005-0000-0000-000035510000}"/>
    <cellStyle name="Normal 12 7 2 2 4 2 2" xfId="50098" xr:uid="{00000000-0005-0000-0000-000036510000}"/>
    <cellStyle name="Normal 12 7 2 2 4 3" xfId="34950" xr:uid="{00000000-0005-0000-0000-000037510000}"/>
    <cellStyle name="Normal 12 7 2 2 5" xfId="19802" xr:uid="{00000000-0005-0000-0000-000038510000}"/>
    <cellStyle name="Normal 12 7 2 2 5 2" xfId="45770" xr:uid="{00000000-0005-0000-0000-000039510000}"/>
    <cellStyle name="Normal 12 7 2 2 6" xfId="15474" xr:uid="{00000000-0005-0000-0000-00003A510000}"/>
    <cellStyle name="Normal 12 7 2 2 6 2" xfId="41442" xr:uid="{00000000-0005-0000-0000-00003B510000}"/>
    <cellStyle name="Normal 12 7 2 2 7" xfId="4654" xr:uid="{00000000-0005-0000-0000-00003C510000}"/>
    <cellStyle name="Normal 12 7 2 2 8" xfId="30622" xr:uid="{00000000-0005-0000-0000-00003D510000}"/>
    <cellStyle name="Normal 12 7 2 2 9" xfId="57104" xr:uid="{00000000-0005-0000-0000-00003E510000}"/>
    <cellStyle name="Normal 12 7 2 3" xfId="5736" xr:uid="{00000000-0005-0000-0000-00003F510000}"/>
    <cellStyle name="Normal 12 7 2 3 2" xfId="12228" xr:uid="{00000000-0005-0000-0000-000040510000}"/>
    <cellStyle name="Normal 12 7 2 3 2 2" xfId="27376" xr:uid="{00000000-0005-0000-0000-000041510000}"/>
    <cellStyle name="Normal 12 7 2 3 2 2 2" xfId="53344" xr:uid="{00000000-0005-0000-0000-000042510000}"/>
    <cellStyle name="Normal 12 7 2 3 2 3" xfId="38196" xr:uid="{00000000-0005-0000-0000-000043510000}"/>
    <cellStyle name="Normal 12 7 2 3 3" xfId="20884" xr:uid="{00000000-0005-0000-0000-000044510000}"/>
    <cellStyle name="Normal 12 7 2 3 3 2" xfId="46852" xr:uid="{00000000-0005-0000-0000-000045510000}"/>
    <cellStyle name="Normal 12 7 2 3 4" xfId="16556" xr:uid="{00000000-0005-0000-0000-000046510000}"/>
    <cellStyle name="Normal 12 7 2 3 4 2" xfId="42524" xr:uid="{00000000-0005-0000-0000-000047510000}"/>
    <cellStyle name="Normal 12 7 2 3 5" xfId="31704" xr:uid="{00000000-0005-0000-0000-000048510000}"/>
    <cellStyle name="Normal 12 7 2 3 6" xfId="58186" xr:uid="{00000000-0005-0000-0000-000049510000}"/>
    <cellStyle name="Normal 12 7 2 4" xfId="10064" xr:uid="{00000000-0005-0000-0000-00004A510000}"/>
    <cellStyle name="Normal 12 7 2 4 2" xfId="25212" xr:uid="{00000000-0005-0000-0000-00004B510000}"/>
    <cellStyle name="Normal 12 7 2 4 2 2" xfId="51180" xr:uid="{00000000-0005-0000-0000-00004C510000}"/>
    <cellStyle name="Normal 12 7 2 4 3" xfId="36032" xr:uid="{00000000-0005-0000-0000-00004D510000}"/>
    <cellStyle name="Normal 12 7 2 5" xfId="7900" xr:uid="{00000000-0005-0000-0000-00004E510000}"/>
    <cellStyle name="Normal 12 7 2 5 2" xfId="23048" xr:uid="{00000000-0005-0000-0000-00004F510000}"/>
    <cellStyle name="Normal 12 7 2 5 2 2" xfId="49016" xr:uid="{00000000-0005-0000-0000-000050510000}"/>
    <cellStyle name="Normal 12 7 2 5 3" xfId="33868" xr:uid="{00000000-0005-0000-0000-000051510000}"/>
    <cellStyle name="Normal 12 7 2 6" xfId="18720" xr:uid="{00000000-0005-0000-0000-000052510000}"/>
    <cellStyle name="Normal 12 7 2 6 2" xfId="44688" xr:uid="{00000000-0005-0000-0000-000053510000}"/>
    <cellStyle name="Normal 12 7 2 7" xfId="14392" xr:uid="{00000000-0005-0000-0000-000054510000}"/>
    <cellStyle name="Normal 12 7 2 7 2" xfId="40360" xr:uid="{00000000-0005-0000-0000-000055510000}"/>
    <cellStyle name="Normal 12 7 2 8" xfId="3572" xr:uid="{00000000-0005-0000-0000-000056510000}"/>
    <cellStyle name="Normal 12 7 2 9" xfId="29540" xr:uid="{00000000-0005-0000-0000-000057510000}"/>
    <cellStyle name="Normal 12 7 3" xfId="1949" xr:uid="{00000000-0005-0000-0000-000058510000}"/>
    <cellStyle name="Normal 12 7 3 2" xfId="6277" xr:uid="{00000000-0005-0000-0000-000059510000}"/>
    <cellStyle name="Normal 12 7 3 2 2" xfId="12769" xr:uid="{00000000-0005-0000-0000-00005A510000}"/>
    <cellStyle name="Normal 12 7 3 2 2 2" xfId="27917" xr:uid="{00000000-0005-0000-0000-00005B510000}"/>
    <cellStyle name="Normal 12 7 3 2 2 2 2" xfId="53885" xr:uid="{00000000-0005-0000-0000-00005C510000}"/>
    <cellStyle name="Normal 12 7 3 2 2 3" xfId="38737" xr:uid="{00000000-0005-0000-0000-00005D510000}"/>
    <cellStyle name="Normal 12 7 3 2 3" xfId="21425" xr:uid="{00000000-0005-0000-0000-00005E510000}"/>
    <cellStyle name="Normal 12 7 3 2 3 2" xfId="47393" xr:uid="{00000000-0005-0000-0000-00005F510000}"/>
    <cellStyle name="Normal 12 7 3 2 4" xfId="17097" xr:uid="{00000000-0005-0000-0000-000060510000}"/>
    <cellStyle name="Normal 12 7 3 2 4 2" xfId="43065" xr:uid="{00000000-0005-0000-0000-000061510000}"/>
    <cellStyle name="Normal 12 7 3 2 5" xfId="32245" xr:uid="{00000000-0005-0000-0000-000062510000}"/>
    <cellStyle name="Normal 12 7 3 2 6" xfId="58727" xr:uid="{00000000-0005-0000-0000-000063510000}"/>
    <cellStyle name="Normal 12 7 3 3" xfId="10605" xr:uid="{00000000-0005-0000-0000-000064510000}"/>
    <cellStyle name="Normal 12 7 3 3 2" xfId="25753" xr:uid="{00000000-0005-0000-0000-000065510000}"/>
    <cellStyle name="Normal 12 7 3 3 2 2" xfId="51721" xr:uid="{00000000-0005-0000-0000-000066510000}"/>
    <cellStyle name="Normal 12 7 3 3 3" xfId="36573" xr:uid="{00000000-0005-0000-0000-000067510000}"/>
    <cellStyle name="Normal 12 7 3 4" xfId="8441" xr:uid="{00000000-0005-0000-0000-000068510000}"/>
    <cellStyle name="Normal 12 7 3 4 2" xfId="23589" xr:uid="{00000000-0005-0000-0000-000069510000}"/>
    <cellStyle name="Normal 12 7 3 4 2 2" xfId="49557" xr:uid="{00000000-0005-0000-0000-00006A510000}"/>
    <cellStyle name="Normal 12 7 3 4 3" xfId="34409" xr:uid="{00000000-0005-0000-0000-00006B510000}"/>
    <cellStyle name="Normal 12 7 3 5" xfId="19261" xr:uid="{00000000-0005-0000-0000-00006C510000}"/>
    <cellStyle name="Normal 12 7 3 5 2" xfId="45229" xr:uid="{00000000-0005-0000-0000-00006D510000}"/>
    <cellStyle name="Normal 12 7 3 6" xfId="14933" xr:uid="{00000000-0005-0000-0000-00006E510000}"/>
    <cellStyle name="Normal 12 7 3 6 2" xfId="40901" xr:uid="{00000000-0005-0000-0000-00006F510000}"/>
    <cellStyle name="Normal 12 7 3 7" xfId="4113" xr:uid="{00000000-0005-0000-0000-000070510000}"/>
    <cellStyle name="Normal 12 7 3 8" xfId="30081" xr:uid="{00000000-0005-0000-0000-000071510000}"/>
    <cellStyle name="Normal 12 7 3 9" xfId="56563" xr:uid="{00000000-0005-0000-0000-000072510000}"/>
    <cellStyle name="Normal 12 7 4" xfId="5195" xr:uid="{00000000-0005-0000-0000-000073510000}"/>
    <cellStyle name="Normal 12 7 4 2" xfId="11687" xr:uid="{00000000-0005-0000-0000-000074510000}"/>
    <cellStyle name="Normal 12 7 4 2 2" xfId="26835" xr:uid="{00000000-0005-0000-0000-000075510000}"/>
    <cellStyle name="Normal 12 7 4 2 2 2" xfId="52803" xr:uid="{00000000-0005-0000-0000-000076510000}"/>
    <cellStyle name="Normal 12 7 4 2 3" xfId="37655" xr:uid="{00000000-0005-0000-0000-000077510000}"/>
    <cellStyle name="Normal 12 7 4 3" xfId="20343" xr:uid="{00000000-0005-0000-0000-000078510000}"/>
    <cellStyle name="Normal 12 7 4 3 2" xfId="46311" xr:uid="{00000000-0005-0000-0000-000079510000}"/>
    <cellStyle name="Normal 12 7 4 4" xfId="16015" xr:uid="{00000000-0005-0000-0000-00007A510000}"/>
    <cellStyle name="Normal 12 7 4 4 2" xfId="41983" xr:uid="{00000000-0005-0000-0000-00007B510000}"/>
    <cellStyle name="Normal 12 7 4 5" xfId="31163" xr:uid="{00000000-0005-0000-0000-00007C510000}"/>
    <cellStyle name="Normal 12 7 4 6" xfId="57645" xr:uid="{00000000-0005-0000-0000-00007D510000}"/>
    <cellStyle name="Normal 12 7 5" xfId="9523" xr:uid="{00000000-0005-0000-0000-00007E510000}"/>
    <cellStyle name="Normal 12 7 5 2" xfId="24671" xr:uid="{00000000-0005-0000-0000-00007F510000}"/>
    <cellStyle name="Normal 12 7 5 2 2" xfId="50639" xr:uid="{00000000-0005-0000-0000-000080510000}"/>
    <cellStyle name="Normal 12 7 5 3" xfId="35491" xr:uid="{00000000-0005-0000-0000-000081510000}"/>
    <cellStyle name="Normal 12 7 6" xfId="7359" xr:uid="{00000000-0005-0000-0000-000082510000}"/>
    <cellStyle name="Normal 12 7 6 2" xfId="22507" xr:uid="{00000000-0005-0000-0000-000083510000}"/>
    <cellStyle name="Normal 12 7 6 2 2" xfId="48475" xr:uid="{00000000-0005-0000-0000-000084510000}"/>
    <cellStyle name="Normal 12 7 6 3" xfId="33327" xr:uid="{00000000-0005-0000-0000-000085510000}"/>
    <cellStyle name="Normal 12 7 7" xfId="18179" xr:uid="{00000000-0005-0000-0000-000086510000}"/>
    <cellStyle name="Normal 12 7 7 2" xfId="44147" xr:uid="{00000000-0005-0000-0000-000087510000}"/>
    <cellStyle name="Normal 12 7 8" xfId="13851" xr:uid="{00000000-0005-0000-0000-000088510000}"/>
    <cellStyle name="Normal 12 7 8 2" xfId="39819" xr:uid="{00000000-0005-0000-0000-000089510000}"/>
    <cellStyle name="Normal 12 7 9" xfId="3031" xr:uid="{00000000-0005-0000-0000-00008A510000}"/>
    <cellStyle name="Normal 12 8" xfId="294" xr:uid="{00000000-0005-0000-0000-00008B510000}"/>
    <cellStyle name="Normal 12 8 10" xfId="29000" xr:uid="{00000000-0005-0000-0000-00008C510000}"/>
    <cellStyle name="Normal 12 8 11" xfId="54961" xr:uid="{00000000-0005-0000-0000-00008D510000}"/>
    <cellStyle name="Normal 12 8 12" xfId="55482" xr:uid="{00000000-0005-0000-0000-00008E510000}"/>
    <cellStyle name="Normal 12 8 13" xfId="980" xr:uid="{00000000-0005-0000-0000-00008F510000}"/>
    <cellStyle name="Normal 12 8 2" xfId="1409" xr:uid="{00000000-0005-0000-0000-000090510000}"/>
    <cellStyle name="Normal 12 8 2 10" xfId="56023" xr:uid="{00000000-0005-0000-0000-000091510000}"/>
    <cellStyle name="Normal 12 8 2 2" xfId="2491" xr:uid="{00000000-0005-0000-0000-000092510000}"/>
    <cellStyle name="Normal 12 8 2 2 2" xfId="6819" xr:uid="{00000000-0005-0000-0000-000093510000}"/>
    <cellStyle name="Normal 12 8 2 2 2 2" xfId="13311" xr:uid="{00000000-0005-0000-0000-000094510000}"/>
    <cellStyle name="Normal 12 8 2 2 2 2 2" xfId="28459" xr:uid="{00000000-0005-0000-0000-000095510000}"/>
    <cellStyle name="Normal 12 8 2 2 2 2 2 2" xfId="54427" xr:uid="{00000000-0005-0000-0000-000096510000}"/>
    <cellStyle name="Normal 12 8 2 2 2 2 3" xfId="39279" xr:uid="{00000000-0005-0000-0000-000097510000}"/>
    <cellStyle name="Normal 12 8 2 2 2 3" xfId="21967" xr:uid="{00000000-0005-0000-0000-000098510000}"/>
    <cellStyle name="Normal 12 8 2 2 2 3 2" xfId="47935" xr:uid="{00000000-0005-0000-0000-000099510000}"/>
    <cellStyle name="Normal 12 8 2 2 2 4" xfId="17639" xr:uid="{00000000-0005-0000-0000-00009A510000}"/>
    <cellStyle name="Normal 12 8 2 2 2 4 2" xfId="43607" xr:uid="{00000000-0005-0000-0000-00009B510000}"/>
    <cellStyle name="Normal 12 8 2 2 2 5" xfId="32787" xr:uid="{00000000-0005-0000-0000-00009C510000}"/>
    <cellStyle name="Normal 12 8 2 2 2 6" xfId="59269" xr:uid="{00000000-0005-0000-0000-00009D510000}"/>
    <cellStyle name="Normal 12 8 2 2 3" xfId="11147" xr:uid="{00000000-0005-0000-0000-00009E510000}"/>
    <cellStyle name="Normal 12 8 2 2 3 2" xfId="26295" xr:uid="{00000000-0005-0000-0000-00009F510000}"/>
    <cellStyle name="Normal 12 8 2 2 3 2 2" xfId="52263" xr:uid="{00000000-0005-0000-0000-0000A0510000}"/>
    <cellStyle name="Normal 12 8 2 2 3 3" xfId="37115" xr:uid="{00000000-0005-0000-0000-0000A1510000}"/>
    <cellStyle name="Normal 12 8 2 2 4" xfId="8983" xr:uid="{00000000-0005-0000-0000-0000A2510000}"/>
    <cellStyle name="Normal 12 8 2 2 4 2" xfId="24131" xr:uid="{00000000-0005-0000-0000-0000A3510000}"/>
    <cellStyle name="Normal 12 8 2 2 4 2 2" xfId="50099" xr:uid="{00000000-0005-0000-0000-0000A4510000}"/>
    <cellStyle name="Normal 12 8 2 2 4 3" xfId="34951" xr:uid="{00000000-0005-0000-0000-0000A5510000}"/>
    <cellStyle name="Normal 12 8 2 2 5" xfId="19803" xr:uid="{00000000-0005-0000-0000-0000A6510000}"/>
    <cellStyle name="Normal 12 8 2 2 5 2" xfId="45771" xr:uid="{00000000-0005-0000-0000-0000A7510000}"/>
    <cellStyle name="Normal 12 8 2 2 6" xfId="15475" xr:uid="{00000000-0005-0000-0000-0000A8510000}"/>
    <cellStyle name="Normal 12 8 2 2 6 2" xfId="41443" xr:uid="{00000000-0005-0000-0000-0000A9510000}"/>
    <cellStyle name="Normal 12 8 2 2 7" xfId="4655" xr:uid="{00000000-0005-0000-0000-0000AA510000}"/>
    <cellStyle name="Normal 12 8 2 2 8" xfId="30623" xr:uid="{00000000-0005-0000-0000-0000AB510000}"/>
    <cellStyle name="Normal 12 8 2 2 9" xfId="57105" xr:uid="{00000000-0005-0000-0000-0000AC510000}"/>
    <cellStyle name="Normal 12 8 2 3" xfId="5737" xr:uid="{00000000-0005-0000-0000-0000AD510000}"/>
    <cellStyle name="Normal 12 8 2 3 2" xfId="12229" xr:uid="{00000000-0005-0000-0000-0000AE510000}"/>
    <cellStyle name="Normal 12 8 2 3 2 2" xfId="27377" xr:uid="{00000000-0005-0000-0000-0000AF510000}"/>
    <cellStyle name="Normal 12 8 2 3 2 2 2" xfId="53345" xr:uid="{00000000-0005-0000-0000-0000B0510000}"/>
    <cellStyle name="Normal 12 8 2 3 2 3" xfId="38197" xr:uid="{00000000-0005-0000-0000-0000B1510000}"/>
    <cellStyle name="Normal 12 8 2 3 3" xfId="20885" xr:uid="{00000000-0005-0000-0000-0000B2510000}"/>
    <cellStyle name="Normal 12 8 2 3 3 2" xfId="46853" xr:uid="{00000000-0005-0000-0000-0000B3510000}"/>
    <cellStyle name="Normal 12 8 2 3 4" xfId="16557" xr:uid="{00000000-0005-0000-0000-0000B4510000}"/>
    <cellStyle name="Normal 12 8 2 3 4 2" xfId="42525" xr:uid="{00000000-0005-0000-0000-0000B5510000}"/>
    <cellStyle name="Normal 12 8 2 3 5" xfId="31705" xr:uid="{00000000-0005-0000-0000-0000B6510000}"/>
    <cellStyle name="Normal 12 8 2 3 6" xfId="58187" xr:uid="{00000000-0005-0000-0000-0000B7510000}"/>
    <cellStyle name="Normal 12 8 2 4" xfId="10065" xr:uid="{00000000-0005-0000-0000-0000B8510000}"/>
    <cellStyle name="Normal 12 8 2 4 2" xfId="25213" xr:uid="{00000000-0005-0000-0000-0000B9510000}"/>
    <cellStyle name="Normal 12 8 2 4 2 2" xfId="51181" xr:uid="{00000000-0005-0000-0000-0000BA510000}"/>
    <cellStyle name="Normal 12 8 2 4 3" xfId="36033" xr:uid="{00000000-0005-0000-0000-0000BB510000}"/>
    <cellStyle name="Normal 12 8 2 5" xfId="7901" xr:uid="{00000000-0005-0000-0000-0000BC510000}"/>
    <cellStyle name="Normal 12 8 2 5 2" xfId="23049" xr:uid="{00000000-0005-0000-0000-0000BD510000}"/>
    <cellStyle name="Normal 12 8 2 5 2 2" xfId="49017" xr:uid="{00000000-0005-0000-0000-0000BE510000}"/>
    <cellStyle name="Normal 12 8 2 5 3" xfId="33869" xr:uid="{00000000-0005-0000-0000-0000BF510000}"/>
    <cellStyle name="Normal 12 8 2 6" xfId="18721" xr:uid="{00000000-0005-0000-0000-0000C0510000}"/>
    <cellStyle name="Normal 12 8 2 6 2" xfId="44689" xr:uid="{00000000-0005-0000-0000-0000C1510000}"/>
    <cellStyle name="Normal 12 8 2 7" xfId="14393" xr:uid="{00000000-0005-0000-0000-0000C2510000}"/>
    <cellStyle name="Normal 12 8 2 7 2" xfId="40361" xr:uid="{00000000-0005-0000-0000-0000C3510000}"/>
    <cellStyle name="Normal 12 8 2 8" xfId="3573" xr:uid="{00000000-0005-0000-0000-0000C4510000}"/>
    <cellStyle name="Normal 12 8 2 9" xfId="29541" xr:uid="{00000000-0005-0000-0000-0000C5510000}"/>
    <cellStyle name="Normal 12 8 3" xfId="1950" xr:uid="{00000000-0005-0000-0000-0000C6510000}"/>
    <cellStyle name="Normal 12 8 3 2" xfId="6278" xr:uid="{00000000-0005-0000-0000-0000C7510000}"/>
    <cellStyle name="Normal 12 8 3 2 2" xfId="12770" xr:uid="{00000000-0005-0000-0000-0000C8510000}"/>
    <cellStyle name="Normal 12 8 3 2 2 2" xfId="27918" xr:uid="{00000000-0005-0000-0000-0000C9510000}"/>
    <cellStyle name="Normal 12 8 3 2 2 2 2" xfId="53886" xr:uid="{00000000-0005-0000-0000-0000CA510000}"/>
    <cellStyle name="Normal 12 8 3 2 2 3" xfId="38738" xr:uid="{00000000-0005-0000-0000-0000CB510000}"/>
    <cellStyle name="Normal 12 8 3 2 3" xfId="21426" xr:uid="{00000000-0005-0000-0000-0000CC510000}"/>
    <cellStyle name="Normal 12 8 3 2 3 2" xfId="47394" xr:uid="{00000000-0005-0000-0000-0000CD510000}"/>
    <cellStyle name="Normal 12 8 3 2 4" xfId="17098" xr:uid="{00000000-0005-0000-0000-0000CE510000}"/>
    <cellStyle name="Normal 12 8 3 2 4 2" xfId="43066" xr:uid="{00000000-0005-0000-0000-0000CF510000}"/>
    <cellStyle name="Normal 12 8 3 2 5" xfId="32246" xr:uid="{00000000-0005-0000-0000-0000D0510000}"/>
    <cellStyle name="Normal 12 8 3 2 6" xfId="58728" xr:uid="{00000000-0005-0000-0000-0000D1510000}"/>
    <cellStyle name="Normal 12 8 3 3" xfId="10606" xr:uid="{00000000-0005-0000-0000-0000D2510000}"/>
    <cellStyle name="Normal 12 8 3 3 2" xfId="25754" xr:uid="{00000000-0005-0000-0000-0000D3510000}"/>
    <cellStyle name="Normal 12 8 3 3 2 2" xfId="51722" xr:uid="{00000000-0005-0000-0000-0000D4510000}"/>
    <cellStyle name="Normal 12 8 3 3 3" xfId="36574" xr:uid="{00000000-0005-0000-0000-0000D5510000}"/>
    <cellStyle name="Normal 12 8 3 4" xfId="8442" xr:uid="{00000000-0005-0000-0000-0000D6510000}"/>
    <cellStyle name="Normal 12 8 3 4 2" xfId="23590" xr:uid="{00000000-0005-0000-0000-0000D7510000}"/>
    <cellStyle name="Normal 12 8 3 4 2 2" xfId="49558" xr:uid="{00000000-0005-0000-0000-0000D8510000}"/>
    <cellStyle name="Normal 12 8 3 4 3" xfId="34410" xr:uid="{00000000-0005-0000-0000-0000D9510000}"/>
    <cellStyle name="Normal 12 8 3 5" xfId="19262" xr:uid="{00000000-0005-0000-0000-0000DA510000}"/>
    <cellStyle name="Normal 12 8 3 5 2" xfId="45230" xr:uid="{00000000-0005-0000-0000-0000DB510000}"/>
    <cellStyle name="Normal 12 8 3 6" xfId="14934" xr:uid="{00000000-0005-0000-0000-0000DC510000}"/>
    <cellStyle name="Normal 12 8 3 6 2" xfId="40902" xr:uid="{00000000-0005-0000-0000-0000DD510000}"/>
    <cellStyle name="Normal 12 8 3 7" xfId="4114" xr:uid="{00000000-0005-0000-0000-0000DE510000}"/>
    <cellStyle name="Normal 12 8 3 8" xfId="30082" xr:uid="{00000000-0005-0000-0000-0000DF510000}"/>
    <cellStyle name="Normal 12 8 3 9" xfId="56564" xr:uid="{00000000-0005-0000-0000-0000E0510000}"/>
    <cellStyle name="Normal 12 8 4" xfId="5196" xr:uid="{00000000-0005-0000-0000-0000E1510000}"/>
    <cellStyle name="Normal 12 8 4 2" xfId="11688" xr:uid="{00000000-0005-0000-0000-0000E2510000}"/>
    <cellStyle name="Normal 12 8 4 2 2" xfId="26836" xr:uid="{00000000-0005-0000-0000-0000E3510000}"/>
    <cellStyle name="Normal 12 8 4 2 2 2" xfId="52804" xr:uid="{00000000-0005-0000-0000-0000E4510000}"/>
    <cellStyle name="Normal 12 8 4 2 3" xfId="37656" xr:uid="{00000000-0005-0000-0000-0000E5510000}"/>
    <cellStyle name="Normal 12 8 4 3" xfId="20344" xr:uid="{00000000-0005-0000-0000-0000E6510000}"/>
    <cellStyle name="Normal 12 8 4 3 2" xfId="46312" xr:uid="{00000000-0005-0000-0000-0000E7510000}"/>
    <cellStyle name="Normal 12 8 4 4" xfId="16016" xr:uid="{00000000-0005-0000-0000-0000E8510000}"/>
    <cellStyle name="Normal 12 8 4 4 2" xfId="41984" xr:uid="{00000000-0005-0000-0000-0000E9510000}"/>
    <cellStyle name="Normal 12 8 4 5" xfId="31164" xr:uid="{00000000-0005-0000-0000-0000EA510000}"/>
    <cellStyle name="Normal 12 8 4 6" xfId="57646" xr:uid="{00000000-0005-0000-0000-0000EB510000}"/>
    <cellStyle name="Normal 12 8 5" xfId="9524" xr:uid="{00000000-0005-0000-0000-0000EC510000}"/>
    <cellStyle name="Normal 12 8 5 2" xfId="24672" xr:uid="{00000000-0005-0000-0000-0000ED510000}"/>
    <cellStyle name="Normal 12 8 5 2 2" xfId="50640" xr:uid="{00000000-0005-0000-0000-0000EE510000}"/>
    <cellStyle name="Normal 12 8 5 3" xfId="35492" xr:uid="{00000000-0005-0000-0000-0000EF510000}"/>
    <cellStyle name="Normal 12 8 6" xfId="7360" xr:uid="{00000000-0005-0000-0000-0000F0510000}"/>
    <cellStyle name="Normal 12 8 6 2" xfId="22508" xr:uid="{00000000-0005-0000-0000-0000F1510000}"/>
    <cellStyle name="Normal 12 8 6 2 2" xfId="48476" xr:uid="{00000000-0005-0000-0000-0000F2510000}"/>
    <cellStyle name="Normal 12 8 6 3" xfId="33328" xr:uid="{00000000-0005-0000-0000-0000F3510000}"/>
    <cellStyle name="Normal 12 8 7" xfId="18180" xr:uid="{00000000-0005-0000-0000-0000F4510000}"/>
    <cellStyle name="Normal 12 8 7 2" xfId="44148" xr:uid="{00000000-0005-0000-0000-0000F5510000}"/>
    <cellStyle name="Normal 12 8 8" xfId="13852" xr:uid="{00000000-0005-0000-0000-0000F6510000}"/>
    <cellStyle name="Normal 12 8 8 2" xfId="39820" xr:uid="{00000000-0005-0000-0000-0000F7510000}"/>
    <cellStyle name="Normal 12 8 9" xfId="3032" xr:uid="{00000000-0005-0000-0000-0000F8510000}"/>
    <cellStyle name="Normal 12 9" xfId="295" xr:uid="{00000000-0005-0000-0000-0000F9510000}"/>
    <cellStyle name="Normal 12 9 10" xfId="29001" xr:uid="{00000000-0005-0000-0000-0000FA510000}"/>
    <cellStyle name="Normal 12 9 11" xfId="54962" xr:uid="{00000000-0005-0000-0000-0000FB510000}"/>
    <cellStyle name="Normal 12 9 12" xfId="55483" xr:uid="{00000000-0005-0000-0000-0000FC510000}"/>
    <cellStyle name="Normal 12 9 13" xfId="1020" xr:uid="{00000000-0005-0000-0000-0000FD510000}"/>
    <cellStyle name="Normal 12 9 2" xfId="1410" xr:uid="{00000000-0005-0000-0000-0000FE510000}"/>
    <cellStyle name="Normal 12 9 2 10" xfId="56024" xr:uid="{00000000-0005-0000-0000-0000FF510000}"/>
    <cellStyle name="Normal 12 9 2 2" xfId="2492" xr:uid="{00000000-0005-0000-0000-000000520000}"/>
    <cellStyle name="Normal 12 9 2 2 2" xfId="6820" xr:uid="{00000000-0005-0000-0000-000001520000}"/>
    <cellStyle name="Normal 12 9 2 2 2 2" xfId="13312" xr:uid="{00000000-0005-0000-0000-000002520000}"/>
    <cellStyle name="Normal 12 9 2 2 2 2 2" xfId="28460" xr:uid="{00000000-0005-0000-0000-000003520000}"/>
    <cellStyle name="Normal 12 9 2 2 2 2 2 2" xfId="54428" xr:uid="{00000000-0005-0000-0000-000004520000}"/>
    <cellStyle name="Normal 12 9 2 2 2 2 3" xfId="39280" xr:uid="{00000000-0005-0000-0000-000005520000}"/>
    <cellStyle name="Normal 12 9 2 2 2 3" xfId="21968" xr:uid="{00000000-0005-0000-0000-000006520000}"/>
    <cellStyle name="Normal 12 9 2 2 2 3 2" xfId="47936" xr:uid="{00000000-0005-0000-0000-000007520000}"/>
    <cellStyle name="Normal 12 9 2 2 2 4" xfId="17640" xr:uid="{00000000-0005-0000-0000-000008520000}"/>
    <cellStyle name="Normal 12 9 2 2 2 4 2" xfId="43608" xr:uid="{00000000-0005-0000-0000-000009520000}"/>
    <cellStyle name="Normal 12 9 2 2 2 5" xfId="32788" xr:uid="{00000000-0005-0000-0000-00000A520000}"/>
    <cellStyle name="Normal 12 9 2 2 2 6" xfId="59270" xr:uid="{00000000-0005-0000-0000-00000B520000}"/>
    <cellStyle name="Normal 12 9 2 2 3" xfId="11148" xr:uid="{00000000-0005-0000-0000-00000C520000}"/>
    <cellStyle name="Normal 12 9 2 2 3 2" xfId="26296" xr:uid="{00000000-0005-0000-0000-00000D520000}"/>
    <cellStyle name="Normal 12 9 2 2 3 2 2" xfId="52264" xr:uid="{00000000-0005-0000-0000-00000E520000}"/>
    <cellStyle name="Normal 12 9 2 2 3 3" xfId="37116" xr:uid="{00000000-0005-0000-0000-00000F520000}"/>
    <cellStyle name="Normal 12 9 2 2 4" xfId="8984" xr:uid="{00000000-0005-0000-0000-000010520000}"/>
    <cellStyle name="Normal 12 9 2 2 4 2" xfId="24132" xr:uid="{00000000-0005-0000-0000-000011520000}"/>
    <cellStyle name="Normal 12 9 2 2 4 2 2" xfId="50100" xr:uid="{00000000-0005-0000-0000-000012520000}"/>
    <cellStyle name="Normal 12 9 2 2 4 3" xfId="34952" xr:uid="{00000000-0005-0000-0000-000013520000}"/>
    <cellStyle name="Normal 12 9 2 2 5" xfId="19804" xr:uid="{00000000-0005-0000-0000-000014520000}"/>
    <cellStyle name="Normal 12 9 2 2 5 2" xfId="45772" xr:uid="{00000000-0005-0000-0000-000015520000}"/>
    <cellStyle name="Normal 12 9 2 2 6" xfId="15476" xr:uid="{00000000-0005-0000-0000-000016520000}"/>
    <cellStyle name="Normal 12 9 2 2 6 2" xfId="41444" xr:uid="{00000000-0005-0000-0000-000017520000}"/>
    <cellStyle name="Normal 12 9 2 2 7" xfId="4656" xr:uid="{00000000-0005-0000-0000-000018520000}"/>
    <cellStyle name="Normal 12 9 2 2 8" xfId="30624" xr:uid="{00000000-0005-0000-0000-000019520000}"/>
    <cellStyle name="Normal 12 9 2 2 9" xfId="57106" xr:uid="{00000000-0005-0000-0000-00001A520000}"/>
    <cellStyle name="Normal 12 9 2 3" xfId="5738" xr:uid="{00000000-0005-0000-0000-00001B520000}"/>
    <cellStyle name="Normal 12 9 2 3 2" xfId="12230" xr:uid="{00000000-0005-0000-0000-00001C520000}"/>
    <cellStyle name="Normal 12 9 2 3 2 2" xfId="27378" xr:uid="{00000000-0005-0000-0000-00001D520000}"/>
    <cellStyle name="Normal 12 9 2 3 2 2 2" xfId="53346" xr:uid="{00000000-0005-0000-0000-00001E520000}"/>
    <cellStyle name="Normal 12 9 2 3 2 3" xfId="38198" xr:uid="{00000000-0005-0000-0000-00001F520000}"/>
    <cellStyle name="Normal 12 9 2 3 3" xfId="20886" xr:uid="{00000000-0005-0000-0000-000020520000}"/>
    <cellStyle name="Normal 12 9 2 3 3 2" xfId="46854" xr:uid="{00000000-0005-0000-0000-000021520000}"/>
    <cellStyle name="Normal 12 9 2 3 4" xfId="16558" xr:uid="{00000000-0005-0000-0000-000022520000}"/>
    <cellStyle name="Normal 12 9 2 3 4 2" xfId="42526" xr:uid="{00000000-0005-0000-0000-000023520000}"/>
    <cellStyle name="Normal 12 9 2 3 5" xfId="31706" xr:uid="{00000000-0005-0000-0000-000024520000}"/>
    <cellStyle name="Normal 12 9 2 3 6" xfId="58188" xr:uid="{00000000-0005-0000-0000-000025520000}"/>
    <cellStyle name="Normal 12 9 2 4" xfId="10066" xr:uid="{00000000-0005-0000-0000-000026520000}"/>
    <cellStyle name="Normal 12 9 2 4 2" xfId="25214" xr:uid="{00000000-0005-0000-0000-000027520000}"/>
    <cellStyle name="Normal 12 9 2 4 2 2" xfId="51182" xr:uid="{00000000-0005-0000-0000-000028520000}"/>
    <cellStyle name="Normal 12 9 2 4 3" xfId="36034" xr:uid="{00000000-0005-0000-0000-000029520000}"/>
    <cellStyle name="Normal 12 9 2 5" xfId="7902" xr:uid="{00000000-0005-0000-0000-00002A520000}"/>
    <cellStyle name="Normal 12 9 2 5 2" xfId="23050" xr:uid="{00000000-0005-0000-0000-00002B520000}"/>
    <cellStyle name="Normal 12 9 2 5 2 2" xfId="49018" xr:uid="{00000000-0005-0000-0000-00002C520000}"/>
    <cellStyle name="Normal 12 9 2 5 3" xfId="33870" xr:uid="{00000000-0005-0000-0000-00002D520000}"/>
    <cellStyle name="Normal 12 9 2 6" xfId="18722" xr:uid="{00000000-0005-0000-0000-00002E520000}"/>
    <cellStyle name="Normal 12 9 2 6 2" xfId="44690" xr:uid="{00000000-0005-0000-0000-00002F520000}"/>
    <cellStyle name="Normal 12 9 2 7" xfId="14394" xr:uid="{00000000-0005-0000-0000-000030520000}"/>
    <cellStyle name="Normal 12 9 2 7 2" xfId="40362" xr:uid="{00000000-0005-0000-0000-000031520000}"/>
    <cellStyle name="Normal 12 9 2 8" xfId="3574" xr:uid="{00000000-0005-0000-0000-000032520000}"/>
    <cellStyle name="Normal 12 9 2 9" xfId="29542" xr:uid="{00000000-0005-0000-0000-000033520000}"/>
    <cellStyle name="Normal 12 9 3" xfId="1951" xr:uid="{00000000-0005-0000-0000-000034520000}"/>
    <cellStyle name="Normal 12 9 3 2" xfId="6279" xr:uid="{00000000-0005-0000-0000-000035520000}"/>
    <cellStyle name="Normal 12 9 3 2 2" xfId="12771" xr:uid="{00000000-0005-0000-0000-000036520000}"/>
    <cellStyle name="Normal 12 9 3 2 2 2" xfId="27919" xr:uid="{00000000-0005-0000-0000-000037520000}"/>
    <cellStyle name="Normal 12 9 3 2 2 2 2" xfId="53887" xr:uid="{00000000-0005-0000-0000-000038520000}"/>
    <cellStyle name="Normal 12 9 3 2 2 3" xfId="38739" xr:uid="{00000000-0005-0000-0000-000039520000}"/>
    <cellStyle name="Normal 12 9 3 2 3" xfId="21427" xr:uid="{00000000-0005-0000-0000-00003A520000}"/>
    <cellStyle name="Normal 12 9 3 2 3 2" xfId="47395" xr:uid="{00000000-0005-0000-0000-00003B520000}"/>
    <cellStyle name="Normal 12 9 3 2 4" xfId="17099" xr:uid="{00000000-0005-0000-0000-00003C520000}"/>
    <cellStyle name="Normal 12 9 3 2 4 2" xfId="43067" xr:uid="{00000000-0005-0000-0000-00003D520000}"/>
    <cellStyle name="Normal 12 9 3 2 5" xfId="32247" xr:uid="{00000000-0005-0000-0000-00003E520000}"/>
    <cellStyle name="Normal 12 9 3 2 6" xfId="58729" xr:uid="{00000000-0005-0000-0000-00003F520000}"/>
    <cellStyle name="Normal 12 9 3 3" xfId="10607" xr:uid="{00000000-0005-0000-0000-000040520000}"/>
    <cellStyle name="Normal 12 9 3 3 2" xfId="25755" xr:uid="{00000000-0005-0000-0000-000041520000}"/>
    <cellStyle name="Normal 12 9 3 3 2 2" xfId="51723" xr:uid="{00000000-0005-0000-0000-000042520000}"/>
    <cellStyle name="Normal 12 9 3 3 3" xfId="36575" xr:uid="{00000000-0005-0000-0000-000043520000}"/>
    <cellStyle name="Normal 12 9 3 4" xfId="8443" xr:uid="{00000000-0005-0000-0000-000044520000}"/>
    <cellStyle name="Normal 12 9 3 4 2" xfId="23591" xr:uid="{00000000-0005-0000-0000-000045520000}"/>
    <cellStyle name="Normal 12 9 3 4 2 2" xfId="49559" xr:uid="{00000000-0005-0000-0000-000046520000}"/>
    <cellStyle name="Normal 12 9 3 4 3" xfId="34411" xr:uid="{00000000-0005-0000-0000-000047520000}"/>
    <cellStyle name="Normal 12 9 3 5" xfId="19263" xr:uid="{00000000-0005-0000-0000-000048520000}"/>
    <cellStyle name="Normal 12 9 3 5 2" xfId="45231" xr:uid="{00000000-0005-0000-0000-000049520000}"/>
    <cellStyle name="Normal 12 9 3 6" xfId="14935" xr:uid="{00000000-0005-0000-0000-00004A520000}"/>
    <cellStyle name="Normal 12 9 3 6 2" xfId="40903" xr:uid="{00000000-0005-0000-0000-00004B520000}"/>
    <cellStyle name="Normal 12 9 3 7" xfId="4115" xr:uid="{00000000-0005-0000-0000-00004C520000}"/>
    <cellStyle name="Normal 12 9 3 8" xfId="30083" xr:uid="{00000000-0005-0000-0000-00004D520000}"/>
    <cellStyle name="Normal 12 9 3 9" xfId="56565" xr:uid="{00000000-0005-0000-0000-00004E520000}"/>
    <cellStyle name="Normal 12 9 4" xfId="5197" xr:uid="{00000000-0005-0000-0000-00004F520000}"/>
    <cellStyle name="Normal 12 9 4 2" xfId="11689" xr:uid="{00000000-0005-0000-0000-000050520000}"/>
    <cellStyle name="Normal 12 9 4 2 2" xfId="26837" xr:uid="{00000000-0005-0000-0000-000051520000}"/>
    <cellStyle name="Normal 12 9 4 2 2 2" xfId="52805" xr:uid="{00000000-0005-0000-0000-000052520000}"/>
    <cellStyle name="Normal 12 9 4 2 3" xfId="37657" xr:uid="{00000000-0005-0000-0000-000053520000}"/>
    <cellStyle name="Normal 12 9 4 3" xfId="20345" xr:uid="{00000000-0005-0000-0000-000054520000}"/>
    <cellStyle name="Normal 12 9 4 3 2" xfId="46313" xr:uid="{00000000-0005-0000-0000-000055520000}"/>
    <cellStyle name="Normal 12 9 4 4" xfId="16017" xr:uid="{00000000-0005-0000-0000-000056520000}"/>
    <cellStyle name="Normal 12 9 4 4 2" xfId="41985" xr:uid="{00000000-0005-0000-0000-000057520000}"/>
    <cellStyle name="Normal 12 9 4 5" xfId="31165" xr:uid="{00000000-0005-0000-0000-000058520000}"/>
    <cellStyle name="Normal 12 9 4 6" xfId="57647" xr:uid="{00000000-0005-0000-0000-000059520000}"/>
    <cellStyle name="Normal 12 9 5" xfId="9525" xr:uid="{00000000-0005-0000-0000-00005A520000}"/>
    <cellStyle name="Normal 12 9 5 2" xfId="24673" xr:uid="{00000000-0005-0000-0000-00005B520000}"/>
    <cellStyle name="Normal 12 9 5 2 2" xfId="50641" xr:uid="{00000000-0005-0000-0000-00005C520000}"/>
    <cellStyle name="Normal 12 9 5 3" xfId="35493" xr:uid="{00000000-0005-0000-0000-00005D520000}"/>
    <cellStyle name="Normal 12 9 6" xfId="7361" xr:uid="{00000000-0005-0000-0000-00005E520000}"/>
    <cellStyle name="Normal 12 9 6 2" xfId="22509" xr:uid="{00000000-0005-0000-0000-00005F520000}"/>
    <cellStyle name="Normal 12 9 6 2 2" xfId="48477" xr:uid="{00000000-0005-0000-0000-000060520000}"/>
    <cellStyle name="Normal 12 9 6 3" xfId="33329" xr:uid="{00000000-0005-0000-0000-000061520000}"/>
    <cellStyle name="Normal 12 9 7" xfId="18181" xr:uid="{00000000-0005-0000-0000-000062520000}"/>
    <cellStyle name="Normal 12 9 7 2" xfId="44149" xr:uid="{00000000-0005-0000-0000-000063520000}"/>
    <cellStyle name="Normal 12 9 8" xfId="13853" xr:uid="{00000000-0005-0000-0000-000064520000}"/>
    <cellStyle name="Normal 12 9 8 2" xfId="39821" xr:uid="{00000000-0005-0000-0000-000065520000}"/>
    <cellStyle name="Normal 12 9 9" xfId="3033" xr:uid="{00000000-0005-0000-0000-000066520000}"/>
    <cellStyle name="Normal 13" xfId="296" xr:uid="{00000000-0005-0000-0000-000067520000}"/>
    <cellStyle name="Normal 13 10" xfId="297" xr:uid="{00000000-0005-0000-0000-000068520000}"/>
    <cellStyle name="Normal 13 10 10" xfId="29003" xr:uid="{00000000-0005-0000-0000-000069520000}"/>
    <cellStyle name="Normal 13 10 11" xfId="54964" xr:uid="{00000000-0005-0000-0000-00006A520000}"/>
    <cellStyle name="Normal 13 10 12" xfId="55485" xr:uid="{00000000-0005-0000-0000-00006B520000}"/>
    <cellStyle name="Normal 13 10 13" xfId="1063" xr:uid="{00000000-0005-0000-0000-00006C520000}"/>
    <cellStyle name="Normal 13 10 2" xfId="1412" xr:uid="{00000000-0005-0000-0000-00006D520000}"/>
    <cellStyle name="Normal 13 10 2 10" xfId="56026" xr:uid="{00000000-0005-0000-0000-00006E520000}"/>
    <cellStyle name="Normal 13 10 2 2" xfId="2494" xr:uid="{00000000-0005-0000-0000-00006F520000}"/>
    <cellStyle name="Normal 13 10 2 2 2" xfId="6822" xr:uid="{00000000-0005-0000-0000-000070520000}"/>
    <cellStyle name="Normal 13 10 2 2 2 2" xfId="13314" xr:uid="{00000000-0005-0000-0000-000071520000}"/>
    <cellStyle name="Normal 13 10 2 2 2 2 2" xfId="28462" xr:uid="{00000000-0005-0000-0000-000072520000}"/>
    <cellStyle name="Normal 13 10 2 2 2 2 2 2" xfId="54430" xr:uid="{00000000-0005-0000-0000-000073520000}"/>
    <cellStyle name="Normal 13 10 2 2 2 2 3" xfId="39282" xr:uid="{00000000-0005-0000-0000-000074520000}"/>
    <cellStyle name="Normal 13 10 2 2 2 3" xfId="21970" xr:uid="{00000000-0005-0000-0000-000075520000}"/>
    <cellStyle name="Normal 13 10 2 2 2 3 2" xfId="47938" xr:uid="{00000000-0005-0000-0000-000076520000}"/>
    <cellStyle name="Normal 13 10 2 2 2 4" xfId="17642" xr:uid="{00000000-0005-0000-0000-000077520000}"/>
    <cellStyle name="Normal 13 10 2 2 2 4 2" xfId="43610" xr:uid="{00000000-0005-0000-0000-000078520000}"/>
    <cellStyle name="Normal 13 10 2 2 2 5" xfId="32790" xr:uid="{00000000-0005-0000-0000-000079520000}"/>
    <cellStyle name="Normal 13 10 2 2 2 6" xfId="59272" xr:uid="{00000000-0005-0000-0000-00007A520000}"/>
    <cellStyle name="Normal 13 10 2 2 3" xfId="11150" xr:uid="{00000000-0005-0000-0000-00007B520000}"/>
    <cellStyle name="Normal 13 10 2 2 3 2" xfId="26298" xr:uid="{00000000-0005-0000-0000-00007C520000}"/>
    <cellStyle name="Normal 13 10 2 2 3 2 2" xfId="52266" xr:uid="{00000000-0005-0000-0000-00007D520000}"/>
    <cellStyle name="Normal 13 10 2 2 3 3" xfId="37118" xr:uid="{00000000-0005-0000-0000-00007E520000}"/>
    <cellStyle name="Normal 13 10 2 2 4" xfId="8986" xr:uid="{00000000-0005-0000-0000-00007F520000}"/>
    <cellStyle name="Normal 13 10 2 2 4 2" xfId="24134" xr:uid="{00000000-0005-0000-0000-000080520000}"/>
    <cellStyle name="Normal 13 10 2 2 4 2 2" xfId="50102" xr:uid="{00000000-0005-0000-0000-000081520000}"/>
    <cellStyle name="Normal 13 10 2 2 4 3" xfId="34954" xr:uid="{00000000-0005-0000-0000-000082520000}"/>
    <cellStyle name="Normal 13 10 2 2 5" xfId="19806" xr:uid="{00000000-0005-0000-0000-000083520000}"/>
    <cellStyle name="Normal 13 10 2 2 5 2" xfId="45774" xr:uid="{00000000-0005-0000-0000-000084520000}"/>
    <cellStyle name="Normal 13 10 2 2 6" xfId="15478" xr:uid="{00000000-0005-0000-0000-000085520000}"/>
    <cellStyle name="Normal 13 10 2 2 6 2" xfId="41446" xr:uid="{00000000-0005-0000-0000-000086520000}"/>
    <cellStyle name="Normal 13 10 2 2 7" xfId="4658" xr:uid="{00000000-0005-0000-0000-000087520000}"/>
    <cellStyle name="Normal 13 10 2 2 8" xfId="30626" xr:uid="{00000000-0005-0000-0000-000088520000}"/>
    <cellStyle name="Normal 13 10 2 2 9" xfId="57108" xr:uid="{00000000-0005-0000-0000-000089520000}"/>
    <cellStyle name="Normal 13 10 2 3" xfId="5740" xr:uid="{00000000-0005-0000-0000-00008A520000}"/>
    <cellStyle name="Normal 13 10 2 3 2" xfId="12232" xr:uid="{00000000-0005-0000-0000-00008B520000}"/>
    <cellStyle name="Normal 13 10 2 3 2 2" xfId="27380" xr:uid="{00000000-0005-0000-0000-00008C520000}"/>
    <cellStyle name="Normal 13 10 2 3 2 2 2" xfId="53348" xr:uid="{00000000-0005-0000-0000-00008D520000}"/>
    <cellStyle name="Normal 13 10 2 3 2 3" xfId="38200" xr:uid="{00000000-0005-0000-0000-00008E520000}"/>
    <cellStyle name="Normal 13 10 2 3 3" xfId="20888" xr:uid="{00000000-0005-0000-0000-00008F520000}"/>
    <cellStyle name="Normal 13 10 2 3 3 2" xfId="46856" xr:uid="{00000000-0005-0000-0000-000090520000}"/>
    <cellStyle name="Normal 13 10 2 3 4" xfId="16560" xr:uid="{00000000-0005-0000-0000-000091520000}"/>
    <cellStyle name="Normal 13 10 2 3 4 2" xfId="42528" xr:uid="{00000000-0005-0000-0000-000092520000}"/>
    <cellStyle name="Normal 13 10 2 3 5" xfId="31708" xr:uid="{00000000-0005-0000-0000-000093520000}"/>
    <cellStyle name="Normal 13 10 2 3 6" xfId="58190" xr:uid="{00000000-0005-0000-0000-000094520000}"/>
    <cellStyle name="Normal 13 10 2 4" xfId="10068" xr:uid="{00000000-0005-0000-0000-000095520000}"/>
    <cellStyle name="Normal 13 10 2 4 2" xfId="25216" xr:uid="{00000000-0005-0000-0000-000096520000}"/>
    <cellStyle name="Normal 13 10 2 4 2 2" xfId="51184" xr:uid="{00000000-0005-0000-0000-000097520000}"/>
    <cellStyle name="Normal 13 10 2 4 3" xfId="36036" xr:uid="{00000000-0005-0000-0000-000098520000}"/>
    <cellStyle name="Normal 13 10 2 5" xfId="7904" xr:uid="{00000000-0005-0000-0000-000099520000}"/>
    <cellStyle name="Normal 13 10 2 5 2" xfId="23052" xr:uid="{00000000-0005-0000-0000-00009A520000}"/>
    <cellStyle name="Normal 13 10 2 5 2 2" xfId="49020" xr:uid="{00000000-0005-0000-0000-00009B520000}"/>
    <cellStyle name="Normal 13 10 2 5 3" xfId="33872" xr:uid="{00000000-0005-0000-0000-00009C520000}"/>
    <cellStyle name="Normal 13 10 2 6" xfId="18724" xr:uid="{00000000-0005-0000-0000-00009D520000}"/>
    <cellStyle name="Normal 13 10 2 6 2" xfId="44692" xr:uid="{00000000-0005-0000-0000-00009E520000}"/>
    <cellStyle name="Normal 13 10 2 7" xfId="14396" xr:uid="{00000000-0005-0000-0000-00009F520000}"/>
    <cellStyle name="Normal 13 10 2 7 2" xfId="40364" xr:uid="{00000000-0005-0000-0000-0000A0520000}"/>
    <cellStyle name="Normal 13 10 2 8" xfId="3576" xr:uid="{00000000-0005-0000-0000-0000A1520000}"/>
    <cellStyle name="Normal 13 10 2 9" xfId="29544" xr:uid="{00000000-0005-0000-0000-0000A2520000}"/>
    <cellStyle name="Normal 13 10 3" xfId="1953" xr:uid="{00000000-0005-0000-0000-0000A3520000}"/>
    <cellStyle name="Normal 13 10 3 2" xfId="6281" xr:uid="{00000000-0005-0000-0000-0000A4520000}"/>
    <cellStyle name="Normal 13 10 3 2 2" xfId="12773" xr:uid="{00000000-0005-0000-0000-0000A5520000}"/>
    <cellStyle name="Normal 13 10 3 2 2 2" xfId="27921" xr:uid="{00000000-0005-0000-0000-0000A6520000}"/>
    <cellStyle name="Normal 13 10 3 2 2 2 2" xfId="53889" xr:uid="{00000000-0005-0000-0000-0000A7520000}"/>
    <cellStyle name="Normal 13 10 3 2 2 3" xfId="38741" xr:uid="{00000000-0005-0000-0000-0000A8520000}"/>
    <cellStyle name="Normal 13 10 3 2 3" xfId="21429" xr:uid="{00000000-0005-0000-0000-0000A9520000}"/>
    <cellStyle name="Normal 13 10 3 2 3 2" xfId="47397" xr:uid="{00000000-0005-0000-0000-0000AA520000}"/>
    <cellStyle name="Normal 13 10 3 2 4" xfId="17101" xr:uid="{00000000-0005-0000-0000-0000AB520000}"/>
    <cellStyle name="Normal 13 10 3 2 4 2" xfId="43069" xr:uid="{00000000-0005-0000-0000-0000AC520000}"/>
    <cellStyle name="Normal 13 10 3 2 5" xfId="32249" xr:uid="{00000000-0005-0000-0000-0000AD520000}"/>
    <cellStyle name="Normal 13 10 3 2 6" xfId="58731" xr:uid="{00000000-0005-0000-0000-0000AE520000}"/>
    <cellStyle name="Normal 13 10 3 3" xfId="10609" xr:uid="{00000000-0005-0000-0000-0000AF520000}"/>
    <cellStyle name="Normal 13 10 3 3 2" xfId="25757" xr:uid="{00000000-0005-0000-0000-0000B0520000}"/>
    <cellStyle name="Normal 13 10 3 3 2 2" xfId="51725" xr:uid="{00000000-0005-0000-0000-0000B1520000}"/>
    <cellStyle name="Normal 13 10 3 3 3" xfId="36577" xr:uid="{00000000-0005-0000-0000-0000B2520000}"/>
    <cellStyle name="Normal 13 10 3 4" xfId="8445" xr:uid="{00000000-0005-0000-0000-0000B3520000}"/>
    <cellStyle name="Normal 13 10 3 4 2" xfId="23593" xr:uid="{00000000-0005-0000-0000-0000B4520000}"/>
    <cellStyle name="Normal 13 10 3 4 2 2" xfId="49561" xr:uid="{00000000-0005-0000-0000-0000B5520000}"/>
    <cellStyle name="Normal 13 10 3 4 3" xfId="34413" xr:uid="{00000000-0005-0000-0000-0000B6520000}"/>
    <cellStyle name="Normal 13 10 3 5" xfId="19265" xr:uid="{00000000-0005-0000-0000-0000B7520000}"/>
    <cellStyle name="Normal 13 10 3 5 2" xfId="45233" xr:uid="{00000000-0005-0000-0000-0000B8520000}"/>
    <cellStyle name="Normal 13 10 3 6" xfId="14937" xr:uid="{00000000-0005-0000-0000-0000B9520000}"/>
    <cellStyle name="Normal 13 10 3 6 2" xfId="40905" xr:uid="{00000000-0005-0000-0000-0000BA520000}"/>
    <cellStyle name="Normal 13 10 3 7" xfId="4117" xr:uid="{00000000-0005-0000-0000-0000BB520000}"/>
    <cellStyle name="Normal 13 10 3 8" xfId="30085" xr:uid="{00000000-0005-0000-0000-0000BC520000}"/>
    <cellStyle name="Normal 13 10 3 9" xfId="56567" xr:uid="{00000000-0005-0000-0000-0000BD520000}"/>
    <cellStyle name="Normal 13 10 4" xfId="5199" xr:uid="{00000000-0005-0000-0000-0000BE520000}"/>
    <cellStyle name="Normal 13 10 4 2" xfId="11691" xr:uid="{00000000-0005-0000-0000-0000BF520000}"/>
    <cellStyle name="Normal 13 10 4 2 2" xfId="26839" xr:uid="{00000000-0005-0000-0000-0000C0520000}"/>
    <cellStyle name="Normal 13 10 4 2 2 2" xfId="52807" xr:uid="{00000000-0005-0000-0000-0000C1520000}"/>
    <cellStyle name="Normal 13 10 4 2 3" xfId="37659" xr:uid="{00000000-0005-0000-0000-0000C2520000}"/>
    <cellStyle name="Normal 13 10 4 3" xfId="20347" xr:uid="{00000000-0005-0000-0000-0000C3520000}"/>
    <cellStyle name="Normal 13 10 4 3 2" xfId="46315" xr:uid="{00000000-0005-0000-0000-0000C4520000}"/>
    <cellStyle name="Normal 13 10 4 4" xfId="16019" xr:uid="{00000000-0005-0000-0000-0000C5520000}"/>
    <cellStyle name="Normal 13 10 4 4 2" xfId="41987" xr:uid="{00000000-0005-0000-0000-0000C6520000}"/>
    <cellStyle name="Normal 13 10 4 5" xfId="31167" xr:uid="{00000000-0005-0000-0000-0000C7520000}"/>
    <cellStyle name="Normal 13 10 4 6" xfId="57649" xr:uid="{00000000-0005-0000-0000-0000C8520000}"/>
    <cellStyle name="Normal 13 10 5" xfId="9527" xr:uid="{00000000-0005-0000-0000-0000C9520000}"/>
    <cellStyle name="Normal 13 10 5 2" xfId="24675" xr:uid="{00000000-0005-0000-0000-0000CA520000}"/>
    <cellStyle name="Normal 13 10 5 2 2" xfId="50643" xr:uid="{00000000-0005-0000-0000-0000CB520000}"/>
    <cellStyle name="Normal 13 10 5 3" xfId="35495" xr:uid="{00000000-0005-0000-0000-0000CC520000}"/>
    <cellStyle name="Normal 13 10 6" xfId="7363" xr:uid="{00000000-0005-0000-0000-0000CD520000}"/>
    <cellStyle name="Normal 13 10 6 2" xfId="22511" xr:uid="{00000000-0005-0000-0000-0000CE520000}"/>
    <cellStyle name="Normal 13 10 6 2 2" xfId="48479" xr:uid="{00000000-0005-0000-0000-0000CF520000}"/>
    <cellStyle name="Normal 13 10 6 3" xfId="33331" xr:uid="{00000000-0005-0000-0000-0000D0520000}"/>
    <cellStyle name="Normal 13 10 7" xfId="18183" xr:uid="{00000000-0005-0000-0000-0000D1520000}"/>
    <cellStyle name="Normal 13 10 7 2" xfId="44151" xr:uid="{00000000-0005-0000-0000-0000D2520000}"/>
    <cellStyle name="Normal 13 10 8" xfId="13855" xr:uid="{00000000-0005-0000-0000-0000D3520000}"/>
    <cellStyle name="Normal 13 10 8 2" xfId="39823" xr:uid="{00000000-0005-0000-0000-0000D4520000}"/>
    <cellStyle name="Normal 13 10 9" xfId="3035" xr:uid="{00000000-0005-0000-0000-0000D5520000}"/>
    <cellStyle name="Normal 13 11" xfId="298" xr:uid="{00000000-0005-0000-0000-0000D6520000}"/>
    <cellStyle name="Normal 13 11 10" xfId="29004" xr:uid="{00000000-0005-0000-0000-0000D7520000}"/>
    <cellStyle name="Normal 13 11 11" xfId="54965" xr:uid="{00000000-0005-0000-0000-0000D8520000}"/>
    <cellStyle name="Normal 13 11 12" xfId="55486" xr:uid="{00000000-0005-0000-0000-0000D9520000}"/>
    <cellStyle name="Normal 13 11 13" xfId="1103" xr:uid="{00000000-0005-0000-0000-0000DA520000}"/>
    <cellStyle name="Normal 13 11 2" xfId="1413" xr:uid="{00000000-0005-0000-0000-0000DB520000}"/>
    <cellStyle name="Normal 13 11 2 10" xfId="56027" xr:uid="{00000000-0005-0000-0000-0000DC520000}"/>
    <cellStyle name="Normal 13 11 2 2" xfId="2495" xr:uid="{00000000-0005-0000-0000-0000DD520000}"/>
    <cellStyle name="Normal 13 11 2 2 2" xfId="6823" xr:uid="{00000000-0005-0000-0000-0000DE520000}"/>
    <cellStyle name="Normal 13 11 2 2 2 2" xfId="13315" xr:uid="{00000000-0005-0000-0000-0000DF520000}"/>
    <cellStyle name="Normal 13 11 2 2 2 2 2" xfId="28463" xr:uid="{00000000-0005-0000-0000-0000E0520000}"/>
    <cellStyle name="Normal 13 11 2 2 2 2 2 2" xfId="54431" xr:uid="{00000000-0005-0000-0000-0000E1520000}"/>
    <cellStyle name="Normal 13 11 2 2 2 2 3" xfId="39283" xr:uid="{00000000-0005-0000-0000-0000E2520000}"/>
    <cellStyle name="Normal 13 11 2 2 2 3" xfId="21971" xr:uid="{00000000-0005-0000-0000-0000E3520000}"/>
    <cellStyle name="Normal 13 11 2 2 2 3 2" xfId="47939" xr:uid="{00000000-0005-0000-0000-0000E4520000}"/>
    <cellStyle name="Normal 13 11 2 2 2 4" xfId="17643" xr:uid="{00000000-0005-0000-0000-0000E5520000}"/>
    <cellStyle name="Normal 13 11 2 2 2 4 2" xfId="43611" xr:uid="{00000000-0005-0000-0000-0000E6520000}"/>
    <cellStyle name="Normal 13 11 2 2 2 5" xfId="32791" xr:uid="{00000000-0005-0000-0000-0000E7520000}"/>
    <cellStyle name="Normal 13 11 2 2 2 6" xfId="59273" xr:uid="{00000000-0005-0000-0000-0000E8520000}"/>
    <cellStyle name="Normal 13 11 2 2 3" xfId="11151" xr:uid="{00000000-0005-0000-0000-0000E9520000}"/>
    <cellStyle name="Normal 13 11 2 2 3 2" xfId="26299" xr:uid="{00000000-0005-0000-0000-0000EA520000}"/>
    <cellStyle name="Normal 13 11 2 2 3 2 2" xfId="52267" xr:uid="{00000000-0005-0000-0000-0000EB520000}"/>
    <cellStyle name="Normal 13 11 2 2 3 3" xfId="37119" xr:uid="{00000000-0005-0000-0000-0000EC520000}"/>
    <cellStyle name="Normal 13 11 2 2 4" xfId="8987" xr:uid="{00000000-0005-0000-0000-0000ED520000}"/>
    <cellStyle name="Normal 13 11 2 2 4 2" xfId="24135" xr:uid="{00000000-0005-0000-0000-0000EE520000}"/>
    <cellStyle name="Normal 13 11 2 2 4 2 2" xfId="50103" xr:uid="{00000000-0005-0000-0000-0000EF520000}"/>
    <cellStyle name="Normal 13 11 2 2 4 3" xfId="34955" xr:uid="{00000000-0005-0000-0000-0000F0520000}"/>
    <cellStyle name="Normal 13 11 2 2 5" xfId="19807" xr:uid="{00000000-0005-0000-0000-0000F1520000}"/>
    <cellStyle name="Normal 13 11 2 2 5 2" xfId="45775" xr:uid="{00000000-0005-0000-0000-0000F2520000}"/>
    <cellStyle name="Normal 13 11 2 2 6" xfId="15479" xr:uid="{00000000-0005-0000-0000-0000F3520000}"/>
    <cellStyle name="Normal 13 11 2 2 6 2" xfId="41447" xr:uid="{00000000-0005-0000-0000-0000F4520000}"/>
    <cellStyle name="Normal 13 11 2 2 7" xfId="4659" xr:uid="{00000000-0005-0000-0000-0000F5520000}"/>
    <cellStyle name="Normal 13 11 2 2 8" xfId="30627" xr:uid="{00000000-0005-0000-0000-0000F6520000}"/>
    <cellStyle name="Normal 13 11 2 2 9" xfId="57109" xr:uid="{00000000-0005-0000-0000-0000F7520000}"/>
    <cellStyle name="Normal 13 11 2 3" xfId="5741" xr:uid="{00000000-0005-0000-0000-0000F8520000}"/>
    <cellStyle name="Normal 13 11 2 3 2" xfId="12233" xr:uid="{00000000-0005-0000-0000-0000F9520000}"/>
    <cellStyle name="Normal 13 11 2 3 2 2" xfId="27381" xr:uid="{00000000-0005-0000-0000-0000FA520000}"/>
    <cellStyle name="Normal 13 11 2 3 2 2 2" xfId="53349" xr:uid="{00000000-0005-0000-0000-0000FB520000}"/>
    <cellStyle name="Normal 13 11 2 3 2 3" xfId="38201" xr:uid="{00000000-0005-0000-0000-0000FC520000}"/>
    <cellStyle name="Normal 13 11 2 3 3" xfId="20889" xr:uid="{00000000-0005-0000-0000-0000FD520000}"/>
    <cellStyle name="Normal 13 11 2 3 3 2" xfId="46857" xr:uid="{00000000-0005-0000-0000-0000FE520000}"/>
    <cellStyle name="Normal 13 11 2 3 4" xfId="16561" xr:uid="{00000000-0005-0000-0000-0000FF520000}"/>
    <cellStyle name="Normal 13 11 2 3 4 2" xfId="42529" xr:uid="{00000000-0005-0000-0000-000000530000}"/>
    <cellStyle name="Normal 13 11 2 3 5" xfId="31709" xr:uid="{00000000-0005-0000-0000-000001530000}"/>
    <cellStyle name="Normal 13 11 2 3 6" xfId="58191" xr:uid="{00000000-0005-0000-0000-000002530000}"/>
    <cellStyle name="Normal 13 11 2 4" xfId="10069" xr:uid="{00000000-0005-0000-0000-000003530000}"/>
    <cellStyle name="Normal 13 11 2 4 2" xfId="25217" xr:uid="{00000000-0005-0000-0000-000004530000}"/>
    <cellStyle name="Normal 13 11 2 4 2 2" xfId="51185" xr:uid="{00000000-0005-0000-0000-000005530000}"/>
    <cellStyle name="Normal 13 11 2 4 3" xfId="36037" xr:uid="{00000000-0005-0000-0000-000006530000}"/>
    <cellStyle name="Normal 13 11 2 5" xfId="7905" xr:uid="{00000000-0005-0000-0000-000007530000}"/>
    <cellStyle name="Normal 13 11 2 5 2" xfId="23053" xr:uid="{00000000-0005-0000-0000-000008530000}"/>
    <cellStyle name="Normal 13 11 2 5 2 2" xfId="49021" xr:uid="{00000000-0005-0000-0000-000009530000}"/>
    <cellStyle name="Normal 13 11 2 5 3" xfId="33873" xr:uid="{00000000-0005-0000-0000-00000A530000}"/>
    <cellStyle name="Normal 13 11 2 6" xfId="18725" xr:uid="{00000000-0005-0000-0000-00000B530000}"/>
    <cellStyle name="Normal 13 11 2 6 2" xfId="44693" xr:uid="{00000000-0005-0000-0000-00000C530000}"/>
    <cellStyle name="Normal 13 11 2 7" xfId="14397" xr:uid="{00000000-0005-0000-0000-00000D530000}"/>
    <cellStyle name="Normal 13 11 2 7 2" xfId="40365" xr:uid="{00000000-0005-0000-0000-00000E530000}"/>
    <cellStyle name="Normal 13 11 2 8" xfId="3577" xr:uid="{00000000-0005-0000-0000-00000F530000}"/>
    <cellStyle name="Normal 13 11 2 9" xfId="29545" xr:uid="{00000000-0005-0000-0000-000010530000}"/>
    <cellStyle name="Normal 13 11 3" xfId="1954" xr:uid="{00000000-0005-0000-0000-000011530000}"/>
    <cellStyle name="Normal 13 11 3 2" xfId="6282" xr:uid="{00000000-0005-0000-0000-000012530000}"/>
    <cellStyle name="Normal 13 11 3 2 2" xfId="12774" xr:uid="{00000000-0005-0000-0000-000013530000}"/>
    <cellStyle name="Normal 13 11 3 2 2 2" xfId="27922" xr:uid="{00000000-0005-0000-0000-000014530000}"/>
    <cellStyle name="Normal 13 11 3 2 2 2 2" xfId="53890" xr:uid="{00000000-0005-0000-0000-000015530000}"/>
    <cellStyle name="Normal 13 11 3 2 2 3" xfId="38742" xr:uid="{00000000-0005-0000-0000-000016530000}"/>
    <cellStyle name="Normal 13 11 3 2 3" xfId="21430" xr:uid="{00000000-0005-0000-0000-000017530000}"/>
    <cellStyle name="Normal 13 11 3 2 3 2" xfId="47398" xr:uid="{00000000-0005-0000-0000-000018530000}"/>
    <cellStyle name="Normal 13 11 3 2 4" xfId="17102" xr:uid="{00000000-0005-0000-0000-000019530000}"/>
    <cellStyle name="Normal 13 11 3 2 4 2" xfId="43070" xr:uid="{00000000-0005-0000-0000-00001A530000}"/>
    <cellStyle name="Normal 13 11 3 2 5" xfId="32250" xr:uid="{00000000-0005-0000-0000-00001B530000}"/>
    <cellStyle name="Normal 13 11 3 2 6" xfId="58732" xr:uid="{00000000-0005-0000-0000-00001C530000}"/>
    <cellStyle name="Normal 13 11 3 3" xfId="10610" xr:uid="{00000000-0005-0000-0000-00001D530000}"/>
    <cellStyle name="Normal 13 11 3 3 2" xfId="25758" xr:uid="{00000000-0005-0000-0000-00001E530000}"/>
    <cellStyle name="Normal 13 11 3 3 2 2" xfId="51726" xr:uid="{00000000-0005-0000-0000-00001F530000}"/>
    <cellStyle name="Normal 13 11 3 3 3" xfId="36578" xr:uid="{00000000-0005-0000-0000-000020530000}"/>
    <cellStyle name="Normal 13 11 3 4" xfId="8446" xr:uid="{00000000-0005-0000-0000-000021530000}"/>
    <cellStyle name="Normal 13 11 3 4 2" xfId="23594" xr:uid="{00000000-0005-0000-0000-000022530000}"/>
    <cellStyle name="Normal 13 11 3 4 2 2" xfId="49562" xr:uid="{00000000-0005-0000-0000-000023530000}"/>
    <cellStyle name="Normal 13 11 3 4 3" xfId="34414" xr:uid="{00000000-0005-0000-0000-000024530000}"/>
    <cellStyle name="Normal 13 11 3 5" xfId="19266" xr:uid="{00000000-0005-0000-0000-000025530000}"/>
    <cellStyle name="Normal 13 11 3 5 2" xfId="45234" xr:uid="{00000000-0005-0000-0000-000026530000}"/>
    <cellStyle name="Normal 13 11 3 6" xfId="14938" xr:uid="{00000000-0005-0000-0000-000027530000}"/>
    <cellStyle name="Normal 13 11 3 6 2" xfId="40906" xr:uid="{00000000-0005-0000-0000-000028530000}"/>
    <cellStyle name="Normal 13 11 3 7" xfId="4118" xr:uid="{00000000-0005-0000-0000-000029530000}"/>
    <cellStyle name="Normal 13 11 3 8" xfId="30086" xr:uid="{00000000-0005-0000-0000-00002A530000}"/>
    <cellStyle name="Normal 13 11 3 9" xfId="56568" xr:uid="{00000000-0005-0000-0000-00002B530000}"/>
    <cellStyle name="Normal 13 11 4" xfId="5200" xr:uid="{00000000-0005-0000-0000-00002C530000}"/>
    <cellStyle name="Normal 13 11 4 2" xfId="11692" xr:uid="{00000000-0005-0000-0000-00002D530000}"/>
    <cellStyle name="Normal 13 11 4 2 2" xfId="26840" xr:uid="{00000000-0005-0000-0000-00002E530000}"/>
    <cellStyle name="Normal 13 11 4 2 2 2" xfId="52808" xr:uid="{00000000-0005-0000-0000-00002F530000}"/>
    <cellStyle name="Normal 13 11 4 2 3" xfId="37660" xr:uid="{00000000-0005-0000-0000-000030530000}"/>
    <cellStyle name="Normal 13 11 4 3" xfId="20348" xr:uid="{00000000-0005-0000-0000-000031530000}"/>
    <cellStyle name="Normal 13 11 4 3 2" xfId="46316" xr:uid="{00000000-0005-0000-0000-000032530000}"/>
    <cellStyle name="Normal 13 11 4 4" xfId="16020" xr:uid="{00000000-0005-0000-0000-000033530000}"/>
    <cellStyle name="Normal 13 11 4 4 2" xfId="41988" xr:uid="{00000000-0005-0000-0000-000034530000}"/>
    <cellStyle name="Normal 13 11 4 5" xfId="31168" xr:uid="{00000000-0005-0000-0000-000035530000}"/>
    <cellStyle name="Normal 13 11 4 6" xfId="57650" xr:uid="{00000000-0005-0000-0000-000036530000}"/>
    <cellStyle name="Normal 13 11 5" xfId="9528" xr:uid="{00000000-0005-0000-0000-000037530000}"/>
    <cellStyle name="Normal 13 11 5 2" xfId="24676" xr:uid="{00000000-0005-0000-0000-000038530000}"/>
    <cellStyle name="Normal 13 11 5 2 2" xfId="50644" xr:uid="{00000000-0005-0000-0000-000039530000}"/>
    <cellStyle name="Normal 13 11 5 3" xfId="35496" xr:uid="{00000000-0005-0000-0000-00003A530000}"/>
    <cellStyle name="Normal 13 11 6" xfId="7364" xr:uid="{00000000-0005-0000-0000-00003B530000}"/>
    <cellStyle name="Normal 13 11 6 2" xfId="22512" xr:uid="{00000000-0005-0000-0000-00003C530000}"/>
    <cellStyle name="Normal 13 11 6 2 2" xfId="48480" xr:uid="{00000000-0005-0000-0000-00003D530000}"/>
    <cellStyle name="Normal 13 11 6 3" xfId="33332" xr:uid="{00000000-0005-0000-0000-00003E530000}"/>
    <cellStyle name="Normal 13 11 7" xfId="18184" xr:uid="{00000000-0005-0000-0000-00003F530000}"/>
    <cellStyle name="Normal 13 11 7 2" xfId="44152" xr:uid="{00000000-0005-0000-0000-000040530000}"/>
    <cellStyle name="Normal 13 11 8" xfId="13856" xr:uid="{00000000-0005-0000-0000-000041530000}"/>
    <cellStyle name="Normal 13 11 8 2" xfId="39824" xr:uid="{00000000-0005-0000-0000-000042530000}"/>
    <cellStyle name="Normal 13 11 9" xfId="3036" xr:uid="{00000000-0005-0000-0000-000043530000}"/>
    <cellStyle name="Normal 13 12" xfId="299" xr:uid="{00000000-0005-0000-0000-000044530000}"/>
    <cellStyle name="Normal 13 12 10" xfId="29005" xr:uid="{00000000-0005-0000-0000-000045530000}"/>
    <cellStyle name="Normal 13 12 11" xfId="54966" xr:uid="{00000000-0005-0000-0000-000046530000}"/>
    <cellStyle name="Normal 13 12 12" xfId="55487" xr:uid="{00000000-0005-0000-0000-000047530000}"/>
    <cellStyle name="Normal 13 12 13" xfId="1143" xr:uid="{00000000-0005-0000-0000-000048530000}"/>
    <cellStyle name="Normal 13 12 2" xfId="1414" xr:uid="{00000000-0005-0000-0000-000049530000}"/>
    <cellStyle name="Normal 13 12 2 10" xfId="56028" xr:uid="{00000000-0005-0000-0000-00004A530000}"/>
    <cellStyle name="Normal 13 12 2 2" xfId="2496" xr:uid="{00000000-0005-0000-0000-00004B530000}"/>
    <cellStyle name="Normal 13 12 2 2 2" xfId="6824" xr:uid="{00000000-0005-0000-0000-00004C530000}"/>
    <cellStyle name="Normal 13 12 2 2 2 2" xfId="13316" xr:uid="{00000000-0005-0000-0000-00004D530000}"/>
    <cellStyle name="Normal 13 12 2 2 2 2 2" xfId="28464" xr:uid="{00000000-0005-0000-0000-00004E530000}"/>
    <cellStyle name="Normal 13 12 2 2 2 2 2 2" xfId="54432" xr:uid="{00000000-0005-0000-0000-00004F530000}"/>
    <cellStyle name="Normal 13 12 2 2 2 2 3" xfId="39284" xr:uid="{00000000-0005-0000-0000-000050530000}"/>
    <cellStyle name="Normal 13 12 2 2 2 3" xfId="21972" xr:uid="{00000000-0005-0000-0000-000051530000}"/>
    <cellStyle name="Normal 13 12 2 2 2 3 2" xfId="47940" xr:uid="{00000000-0005-0000-0000-000052530000}"/>
    <cellStyle name="Normal 13 12 2 2 2 4" xfId="17644" xr:uid="{00000000-0005-0000-0000-000053530000}"/>
    <cellStyle name="Normal 13 12 2 2 2 4 2" xfId="43612" xr:uid="{00000000-0005-0000-0000-000054530000}"/>
    <cellStyle name="Normal 13 12 2 2 2 5" xfId="32792" xr:uid="{00000000-0005-0000-0000-000055530000}"/>
    <cellStyle name="Normal 13 12 2 2 2 6" xfId="59274" xr:uid="{00000000-0005-0000-0000-000056530000}"/>
    <cellStyle name="Normal 13 12 2 2 3" xfId="11152" xr:uid="{00000000-0005-0000-0000-000057530000}"/>
    <cellStyle name="Normal 13 12 2 2 3 2" xfId="26300" xr:uid="{00000000-0005-0000-0000-000058530000}"/>
    <cellStyle name="Normal 13 12 2 2 3 2 2" xfId="52268" xr:uid="{00000000-0005-0000-0000-000059530000}"/>
    <cellStyle name="Normal 13 12 2 2 3 3" xfId="37120" xr:uid="{00000000-0005-0000-0000-00005A530000}"/>
    <cellStyle name="Normal 13 12 2 2 4" xfId="8988" xr:uid="{00000000-0005-0000-0000-00005B530000}"/>
    <cellStyle name="Normal 13 12 2 2 4 2" xfId="24136" xr:uid="{00000000-0005-0000-0000-00005C530000}"/>
    <cellStyle name="Normal 13 12 2 2 4 2 2" xfId="50104" xr:uid="{00000000-0005-0000-0000-00005D530000}"/>
    <cellStyle name="Normal 13 12 2 2 4 3" xfId="34956" xr:uid="{00000000-0005-0000-0000-00005E530000}"/>
    <cellStyle name="Normal 13 12 2 2 5" xfId="19808" xr:uid="{00000000-0005-0000-0000-00005F530000}"/>
    <cellStyle name="Normal 13 12 2 2 5 2" xfId="45776" xr:uid="{00000000-0005-0000-0000-000060530000}"/>
    <cellStyle name="Normal 13 12 2 2 6" xfId="15480" xr:uid="{00000000-0005-0000-0000-000061530000}"/>
    <cellStyle name="Normal 13 12 2 2 6 2" xfId="41448" xr:uid="{00000000-0005-0000-0000-000062530000}"/>
    <cellStyle name="Normal 13 12 2 2 7" xfId="4660" xr:uid="{00000000-0005-0000-0000-000063530000}"/>
    <cellStyle name="Normal 13 12 2 2 8" xfId="30628" xr:uid="{00000000-0005-0000-0000-000064530000}"/>
    <cellStyle name="Normal 13 12 2 2 9" xfId="57110" xr:uid="{00000000-0005-0000-0000-000065530000}"/>
    <cellStyle name="Normal 13 12 2 3" xfId="5742" xr:uid="{00000000-0005-0000-0000-000066530000}"/>
    <cellStyle name="Normal 13 12 2 3 2" xfId="12234" xr:uid="{00000000-0005-0000-0000-000067530000}"/>
    <cellStyle name="Normal 13 12 2 3 2 2" xfId="27382" xr:uid="{00000000-0005-0000-0000-000068530000}"/>
    <cellStyle name="Normal 13 12 2 3 2 2 2" xfId="53350" xr:uid="{00000000-0005-0000-0000-000069530000}"/>
    <cellStyle name="Normal 13 12 2 3 2 3" xfId="38202" xr:uid="{00000000-0005-0000-0000-00006A530000}"/>
    <cellStyle name="Normal 13 12 2 3 3" xfId="20890" xr:uid="{00000000-0005-0000-0000-00006B530000}"/>
    <cellStyle name="Normal 13 12 2 3 3 2" xfId="46858" xr:uid="{00000000-0005-0000-0000-00006C530000}"/>
    <cellStyle name="Normal 13 12 2 3 4" xfId="16562" xr:uid="{00000000-0005-0000-0000-00006D530000}"/>
    <cellStyle name="Normal 13 12 2 3 4 2" xfId="42530" xr:uid="{00000000-0005-0000-0000-00006E530000}"/>
    <cellStyle name="Normal 13 12 2 3 5" xfId="31710" xr:uid="{00000000-0005-0000-0000-00006F530000}"/>
    <cellStyle name="Normal 13 12 2 3 6" xfId="58192" xr:uid="{00000000-0005-0000-0000-000070530000}"/>
    <cellStyle name="Normal 13 12 2 4" xfId="10070" xr:uid="{00000000-0005-0000-0000-000071530000}"/>
    <cellStyle name="Normal 13 12 2 4 2" xfId="25218" xr:uid="{00000000-0005-0000-0000-000072530000}"/>
    <cellStyle name="Normal 13 12 2 4 2 2" xfId="51186" xr:uid="{00000000-0005-0000-0000-000073530000}"/>
    <cellStyle name="Normal 13 12 2 4 3" xfId="36038" xr:uid="{00000000-0005-0000-0000-000074530000}"/>
    <cellStyle name="Normal 13 12 2 5" xfId="7906" xr:uid="{00000000-0005-0000-0000-000075530000}"/>
    <cellStyle name="Normal 13 12 2 5 2" xfId="23054" xr:uid="{00000000-0005-0000-0000-000076530000}"/>
    <cellStyle name="Normal 13 12 2 5 2 2" xfId="49022" xr:uid="{00000000-0005-0000-0000-000077530000}"/>
    <cellStyle name="Normal 13 12 2 5 3" xfId="33874" xr:uid="{00000000-0005-0000-0000-000078530000}"/>
    <cellStyle name="Normal 13 12 2 6" xfId="18726" xr:uid="{00000000-0005-0000-0000-000079530000}"/>
    <cellStyle name="Normal 13 12 2 6 2" xfId="44694" xr:uid="{00000000-0005-0000-0000-00007A530000}"/>
    <cellStyle name="Normal 13 12 2 7" xfId="14398" xr:uid="{00000000-0005-0000-0000-00007B530000}"/>
    <cellStyle name="Normal 13 12 2 7 2" xfId="40366" xr:uid="{00000000-0005-0000-0000-00007C530000}"/>
    <cellStyle name="Normal 13 12 2 8" xfId="3578" xr:uid="{00000000-0005-0000-0000-00007D530000}"/>
    <cellStyle name="Normal 13 12 2 9" xfId="29546" xr:uid="{00000000-0005-0000-0000-00007E530000}"/>
    <cellStyle name="Normal 13 12 3" xfId="1955" xr:uid="{00000000-0005-0000-0000-00007F530000}"/>
    <cellStyle name="Normal 13 12 3 2" xfId="6283" xr:uid="{00000000-0005-0000-0000-000080530000}"/>
    <cellStyle name="Normal 13 12 3 2 2" xfId="12775" xr:uid="{00000000-0005-0000-0000-000081530000}"/>
    <cellStyle name="Normal 13 12 3 2 2 2" xfId="27923" xr:uid="{00000000-0005-0000-0000-000082530000}"/>
    <cellStyle name="Normal 13 12 3 2 2 2 2" xfId="53891" xr:uid="{00000000-0005-0000-0000-000083530000}"/>
    <cellStyle name="Normal 13 12 3 2 2 3" xfId="38743" xr:uid="{00000000-0005-0000-0000-000084530000}"/>
    <cellStyle name="Normal 13 12 3 2 3" xfId="21431" xr:uid="{00000000-0005-0000-0000-000085530000}"/>
    <cellStyle name="Normal 13 12 3 2 3 2" xfId="47399" xr:uid="{00000000-0005-0000-0000-000086530000}"/>
    <cellStyle name="Normal 13 12 3 2 4" xfId="17103" xr:uid="{00000000-0005-0000-0000-000087530000}"/>
    <cellStyle name="Normal 13 12 3 2 4 2" xfId="43071" xr:uid="{00000000-0005-0000-0000-000088530000}"/>
    <cellStyle name="Normal 13 12 3 2 5" xfId="32251" xr:uid="{00000000-0005-0000-0000-000089530000}"/>
    <cellStyle name="Normal 13 12 3 2 6" xfId="58733" xr:uid="{00000000-0005-0000-0000-00008A530000}"/>
    <cellStyle name="Normal 13 12 3 3" xfId="10611" xr:uid="{00000000-0005-0000-0000-00008B530000}"/>
    <cellStyle name="Normal 13 12 3 3 2" xfId="25759" xr:uid="{00000000-0005-0000-0000-00008C530000}"/>
    <cellStyle name="Normal 13 12 3 3 2 2" xfId="51727" xr:uid="{00000000-0005-0000-0000-00008D530000}"/>
    <cellStyle name="Normal 13 12 3 3 3" xfId="36579" xr:uid="{00000000-0005-0000-0000-00008E530000}"/>
    <cellStyle name="Normal 13 12 3 4" xfId="8447" xr:uid="{00000000-0005-0000-0000-00008F530000}"/>
    <cellStyle name="Normal 13 12 3 4 2" xfId="23595" xr:uid="{00000000-0005-0000-0000-000090530000}"/>
    <cellStyle name="Normal 13 12 3 4 2 2" xfId="49563" xr:uid="{00000000-0005-0000-0000-000091530000}"/>
    <cellStyle name="Normal 13 12 3 4 3" xfId="34415" xr:uid="{00000000-0005-0000-0000-000092530000}"/>
    <cellStyle name="Normal 13 12 3 5" xfId="19267" xr:uid="{00000000-0005-0000-0000-000093530000}"/>
    <cellStyle name="Normal 13 12 3 5 2" xfId="45235" xr:uid="{00000000-0005-0000-0000-000094530000}"/>
    <cellStyle name="Normal 13 12 3 6" xfId="14939" xr:uid="{00000000-0005-0000-0000-000095530000}"/>
    <cellStyle name="Normal 13 12 3 6 2" xfId="40907" xr:uid="{00000000-0005-0000-0000-000096530000}"/>
    <cellStyle name="Normal 13 12 3 7" xfId="4119" xr:uid="{00000000-0005-0000-0000-000097530000}"/>
    <cellStyle name="Normal 13 12 3 8" xfId="30087" xr:uid="{00000000-0005-0000-0000-000098530000}"/>
    <cellStyle name="Normal 13 12 3 9" xfId="56569" xr:uid="{00000000-0005-0000-0000-000099530000}"/>
    <cellStyle name="Normal 13 12 4" xfId="5201" xr:uid="{00000000-0005-0000-0000-00009A530000}"/>
    <cellStyle name="Normal 13 12 4 2" xfId="11693" xr:uid="{00000000-0005-0000-0000-00009B530000}"/>
    <cellStyle name="Normal 13 12 4 2 2" xfId="26841" xr:uid="{00000000-0005-0000-0000-00009C530000}"/>
    <cellStyle name="Normal 13 12 4 2 2 2" xfId="52809" xr:uid="{00000000-0005-0000-0000-00009D530000}"/>
    <cellStyle name="Normal 13 12 4 2 3" xfId="37661" xr:uid="{00000000-0005-0000-0000-00009E530000}"/>
    <cellStyle name="Normal 13 12 4 3" xfId="20349" xr:uid="{00000000-0005-0000-0000-00009F530000}"/>
    <cellStyle name="Normal 13 12 4 3 2" xfId="46317" xr:uid="{00000000-0005-0000-0000-0000A0530000}"/>
    <cellStyle name="Normal 13 12 4 4" xfId="16021" xr:uid="{00000000-0005-0000-0000-0000A1530000}"/>
    <cellStyle name="Normal 13 12 4 4 2" xfId="41989" xr:uid="{00000000-0005-0000-0000-0000A2530000}"/>
    <cellStyle name="Normal 13 12 4 5" xfId="31169" xr:uid="{00000000-0005-0000-0000-0000A3530000}"/>
    <cellStyle name="Normal 13 12 4 6" xfId="57651" xr:uid="{00000000-0005-0000-0000-0000A4530000}"/>
    <cellStyle name="Normal 13 12 5" xfId="9529" xr:uid="{00000000-0005-0000-0000-0000A5530000}"/>
    <cellStyle name="Normal 13 12 5 2" xfId="24677" xr:uid="{00000000-0005-0000-0000-0000A6530000}"/>
    <cellStyle name="Normal 13 12 5 2 2" xfId="50645" xr:uid="{00000000-0005-0000-0000-0000A7530000}"/>
    <cellStyle name="Normal 13 12 5 3" xfId="35497" xr:uid="{00000000-0005-0000-0000-0000A8530000}"/>
    <cellStyle name="Normal 13 12 6" xfId="7365" xr:uid="{00000000-0005-0000-0000-0000A9530000}"/>
    <cellStyle name="Normal 13 12 6 2" xfId="22513" xr:uid="{00000000-0005-0000-0000-0000AA530000}"/>
    <cellStyle name="Normal 13 12 6 2 2" xfId="48481" xr:uid="{00000000-0005-0000-0000-0000AB530000}"/>
    <cellStyle name="Normal 13 12 6 3" xfId="33333" xr:uid="{00000000-0005-0000-0000-0000AC530000}"/>
    <cellStyle name="Normal 13 12 7" xfId="18185" xr:uid="{00000000-0005-0000-0000-0000AD530000}"/>
    <cellStyle name="Normal 13 12 7 2" xfId="44153" xr:uid="{00000000-0005-0000-0000-0000AE530000}"/>
    <cellStyle name="Normal 13 12 8" xfId="13857" xr:uid="{00000000-0005-0000-0000-0000AF530000}"/>
    <cellStyle name="Normal 13 12 8 2" xfId="39825" xr:uid="{00000000-0005-0000-0000-0000B0530000}"/>
    <cellStyle name="Normal 13 12 9" xfId="3037" xr:uid="{00000000-0005-0000-0000-0000B1530000}"/>
    <cellStyle name="Normal 13 13" xfId="300" xr:uid="{00000000-0005-0000-0000-0000B2530000}"/>
    <cellStyle name="Normal 13 13 10" xfId="29006" xr:uid="{00000000-0005-0000-0000-0000B3530000}"/>
    <cellStyle name="Normal 13 13 11" xfId="54967" xr:uid="{00000000-0005-0000-0000-0000B4530000}"/>
    <cellStyle name="Normal 13 13 12" xfId="55488" xr:uid="{00000000-0005-0000-0000-0000B5530000}"/>
    <cellStyle name="Normal 13 13 13" xfId="1183" xr:uid="{00000000-0005-0000-0000-0000B6530000}"/>
    <cellStyle name="Normal 13 13 2" xfId="1415" xr:uid="{00000000-0005-0000-0000-0000B7530000}"/>
    <cellStyle name="Normal 13 13 2 10" xfId="56029" xr:uid="{00000000-0005-0000-0000-0000B8530000}"/>
    <cellStyle name="Normal 13 13 2 2" xfId="2497" xr:uid="{00000000-0005-0000-0000-0000B9530000}"/>
    <cellStyle name="Normal 13 13 2 2 2" xfId="6825" xr:uid="{00000000-0005-0000-0000-0000BA530000}"/>
    <cellStyle name="Normal 13 13 2 2 2 2" xfId="13317" xr:uid="{00000000-0005-0000-0000-0000BB530000}"/>
    <cellStyle name="Normal 13 13 2 2 2 2 2" xfId="28465" xr:uid="{00000000-0005-0000-0000-0000BC530000}"/>
    <cellStyle name="Normal 13 13 2 2 2 2 2 2" xfId="54433" xr:uid="{00000000-0005-0000-0000-0000BD530000}"/>
    <cellStyle name="Normal 13 13 2 2 2 2 3" xfId="39285" xr:uid="{00000000-0005-0000-0000-0000BE530000}"/>
    <cellStyle name="Normal 13 13 2 2 2 3" xfId="21973" xr:uid="{00000000-0005-0000-0000-0000BF530000}"/>
    <cellStyle name="Normal 13 13 2 2 2 3 2" xfId="47941" xr:uid="{00000000-0005-0000-0000-0000C0530000}"/>
    <cellStyle name="Normal 13 13 2 2 2 4" xfId="17645" xr:uid="{00000000-0005-0000-0000-0000C1530000}"/>
    <cellStyle name="Normal 13 13 2 2 2 4 2" xfId="43613" xr:uid="{00000000-0005-0000-0000-0000C2530000}"/>
    <cellStyle name="Normal 13 13 2 2 2 5" xfId="32793" xr:uid="{00000000-0005-0000-0000-0000C3530000}"/>
    <cellStyle name="Normal 13 13 2 2 2 6" xfId="59275" xr:uid="{00000000-0005-0000-0000-0000C4530000}"/>
    <cellStyle name="Normal 13 13 2 2 3" xfId="11153" xr:uid="{00000000-0005-0000-0000-0000C5530000}"/>
    <cellStyle name="Normal 13 13 2 2 3 2" xfId="26301" xr:uid="{00000000-0005-0000-0000-0000C6530000}"/>
    <cellStyle name="Normal 13 13 2 2 3 2 2" xfId="52269" xr:uid="{00000000-0005-0000-0000-0000C7530000}"/>
    <cellStyle name="Normal 13 13 2 2 3 3" xfId="37121" xr:uid="{00000000-0005-0000-0000-0000C8530000}"/>
    <cellStyle name="Normal 13 13 2 2 4" xfId="8989" xr:uid="{00000000-0005-0000-0000-0000C9530000}"/>
    <cellStyle name="Normal 13 13 2 2 4 2" xfId="24137" xr:uid="{00000000-0005-0000-0000-0000CA530000}"/>
    <cellStyle name="Normal 13 13 2 2 4 2 2" xfId="50105" xr:uid="{00000000-0005-0000-0000-0000CB530000}"/>
    <cellStyle name="Normal 13 13 2 2 4 3" xfId="34957" xr:uid="{00000000-0005-0000-0000-0000CC530000}"/>
    <cellStyle name="Normal 13 13 2 2 5" xfId="19809" xr:uid="{00000000-0005-0000-0000-0000CD530000}"/>
    <cellStyle name="Normal 13 13 2 2 5 2" xfId="45777" xr:uid="{00000000-0005-0000-0000-0000CE530000}"/>
    <cellStyle name="Normal 13 13 2 2 6" xfId="15481" xr:uid="{00000000-0005-0000-0000-0000CF530000}"/>
    <cellStyle name="Normal 13 13 2 2 6 2" xfId="41449" xr:uid="{00000000-0005-0000-0000-0000D0530000}"/>
    <cellStyle name="Normal 13 13 2 2 7" xfId="4661" xr:uid="{00000000-0005-0000-0000-0000D1530000}"/>
    <cellStyle name="Normal 13 13 2 2 8" xfId="30629" xr:uid="{00000000-0005-0000-0000-0000D2530000}"/>
    <cellStyle name="Normal 13 13 2 2 9" xfId="57111" xr:uid="{00000000-0005-0000-0000-0000D3530000}"/>
    <cellStyle name="Normal 13 13 2 3" xfId="5743" xr:uid="{00000000-0005-0000-0000-0000D4530000}"/>
    <cellStyle name="Normal 13 13 2 3 2" xfId="12235" xr:uid="{00000000-0005-0000-0000-0000D5530000}"/>
    <cellStyle name="Normal 13 13 2 3 2 2" xfId="27383" xr:uid="{00000000-0005-0000-0000-0000D6530000}"/>
    <cellStyle name="Normal 13 13 2 3 2 2 2" xfId="53351" xr:uid="{00000000-0005-0000-0000-0000D7530000}"/>
    <cellStyle name="Normal 13 13 2 3 2 3" xfId="38203" xr:uid="{00000000-0005-0000-0000-0000D8530000}"/>
    <cellStyle name="Normal 13 13 2 3 3" xfId="20891" xr:uid="{00000000-0005-0000-0000-0000D9530000}"/>
    <cellStyle name="Normal 13 13 2 3 3 2" xfId="46859" xr:uid="{00000000-0005-0000-0000-0000DA530000}"/>
    <cellStyle name="Normal 13 13 2 3 4" xfId="16563" xr:uid="{00000000-0005-0000-0000-0000DB530000}"/>
    <cellStyle name="Normal 13 13 2 3 4 2" xfId="42531" xr:uid="{00000000-0005-0000-0000-0000DC530000}"/>
    <cellStyle name="Normal 13 13 2 3 5" xfId="31711" xr:uid="{00000000-0005-0000-0000-0000DD530000}"/>
    <cellStyle name="Normal 13 13 2 3 6" xfId="58193" xr:uid="{00000000-0005-0000-0000-0000DE530000}"/>
    <cellStyle name="Normal 13 13 2 4" xfId="10071" xr:uid="{00000000-0005-0000-0000-0000DF530000}"/>
    <cellStyle name="Normal 13 13 2 4 2" xfId="25219" xr:uid="{00000000-0005-0000-0000-0000E0530000}"/>
    <cellStyle name="Normal 13 13 2 4 2 2" xfId="51187" xr:uid="{00000000-0005-0000-0000-0000E1530000}"/>
    <cellStyle name="Normal 13 13 2 4 3" xfId="36039" xr:uid="{00000000-0005-0000-0000-0000E2530000}"/>
    <cellStyle name="Normal 13 13 2 5" xfId="7907" xr:uid="{00000000-0005-0000-0000-0000E3530000}"/>
    <cellStyle name="Normal 13 13 2 5 2" xfId="23055" xr:uid="{00000000-0005-0000-0000-0000E4530000}"/>
    <cellStyle name="Normal 13 13 2 5 2 2" xfId="49023" xr:uid="{00000000-0005-0000-0000-0000E5530000}"/>
    <cellStyle name="Normal 13 13 2 5 3" xfId="33875" xr:uid="{00000000-0005-0000-0000-0000E6530000}"/>
    <cellStyle name="Normal 13 13 2 6" xfId="18727" xr:uid="{00000000-0005-0000-0000-0000E7530000}"/>
    <cellStyle name="Normal 13 13 2 6 2" xfId="44695" xr:uid="{00000000-0005-0000-0000-0000E8530000}"/>
    <cellStyle name="Normal 13 13 2 7" xfId="14399" xr:uid="{00000000-0005-0000-0000-0000E9530000}"/>
    <cellStyle name="Normal 13 13 2 7 2" xfId="40367" xr:uid="{00000000-0005-0000-0000-0000EA530000}"/>
    <cellStyle name="Normal 13 13 2 8" xfId="3579" xr:uid="{00000000-0005-0000-0000-0000EB530000}"/>
    <cellStyle name="Normal 13 13 2 9" xfId="29547" xr:uid="{00000000-0005-0000-0000-0000EC530000}"/>
    <cellStyle name="Normal 13 13 3" xfId="1956" xr:uid="{00000000-0005-0000-0000-0000ED530000}"/>
    <cellStyle name="Normal 13 13 3 2" xfId="6284" xr:uid="{00000000-0005-0000-0000-0000EE530000}"/>
    <cellStyle name="Normal 13 13 3 2 2" xfId="12776" xr:uid="{00000000-0005-0000-0000-0000EF530000}"/>
    <cellStyle name="Normal 13 13 3 2 2 2" xfId="27924" xr:uid="{00000000-0005-0000-0000-0000F0530000}"/>
    <cellStyle name="Normal 13 13 3 2 2 2 2" xfId="53892" xr:uid="{00000000-0005-0000-0000-0000F1530000}"/>
    <cellStyle name="Normal 13 13 3 2 2 3" xfId="38744" xr:uid="{00000000-0005-0000-0000-0000F2530000}"/>
    <cellStyle name="Normal 13 13 3 2 3" xfId="21432" xr:uid="{00000000-0005-0000-0000-0000F3530000}"/>
    <cellStyle name="Normal 13 13 3 2 3 2" xfId="47400" xr:uid="{00000000-0005-0000-0000-0000F4530000}"/>
    <cellStyle name="Normal 13 13 3 2 4" xfId="17104" xr:uid="{00000000-0005-0000-0000-0000F5530000}"/>
    <cellStyle name="Normal 13 13 3 2 4 2" xfId="43072" xr:uid="{00000000-0005-0000-0000-0000F6530000}"/>
    <cellStyle name="Normal 13 13 3 2 5" xfId="32252" xr:uid="{00000000-0005-0000-0000-0000F7530000}"/>
    <cellStyle name="Normal 13 13 3 2 6" xfId="58734" xr:uid="{00000000-0005-0000-0000-0000F8530000}"/>
    <cellStyle name="Normal 13 13 3 3" xfId="10612" xr:uid="{00000000-0005-0000-0000-0000F9530000}"/>
    <cellStyle name="Normal 13 13 3 3 2" xfId="25760" xr:uid="{00000000-0005-0000-0000-0000FA530000}"/>
    <cellStyle name="Normal 13 13 3 3 2 2" xfId="51728" xr:uid="{00000000-0005-0000-0000-0000FB530000}"/>
    <cellStyle name="Normal 13 13 3 3 3" xfId="36580" xr:uid="{00000000-0005-0000-0000-0000FC530000}"/>
    <cellStyle name="Normal 13 13 3 4" xfId="8448" xr:uid="{00000000-0005-0000-0000-0000FD530000}"/>
    <cellStyle name="Normal 13 13 3 4 2" xfId="23596" xr:uid="{00000000-0005-0000-0000-0000FE530000}"/>
    <cellStyle name="Normal 13 13 3 4 2 2" xfId="49564" xr:uid="{00000000-0005-0000-0000-0000FF530000}"/>
    <cellStyle name="Normal 13 13 3 4 3" xfId="34416" xr:uid="{00000000-0005-0000-0000-000000540000}"/>
    <cellStyle name="Normal 13 13 3 5" xfId="19268" xr:uid="{00000000-0005-0000-0000-000001540000}"/>
    <cellStyle name="Normal 13 13 3 5 2" xfId="45236" xr:uid="{00000000-0005-0000-0000-000002540000}"/>
    <cellStyle name="Normal 13 13 3 6" xfId="14940" xr:uid="{00000000-0005-0000-0000-000003540000}"/>
    <cellStyle name="Normal 13 13 3 6 2" xfId="40908" xr:uid="{00000000-0005-0000-0000-000004540000}"/>
    <cellStyle name="Normal 13 13 3 7" xfId="4120" xr:uid="{00000000-0005-0000-0000-000005540000}"/>
    <cellStyle name="Normal 13 13 3 8" xfId="30088" xr:uid="{00000000-0005-0000-0000-000006540000}"/>
    <cellStyle name="Normal 13 13 3 9" xfId="56570" xr:uid="{00000000-0005-0000-0000-000007540000}"/>
    <cellStyle name="Normal 13 13 4" xfId="5202" xr:uid="{00000000-0005-0000-0000-000008540000}"/>
    <cellStyle name="Normal 13 13 4 2" xfId="11694" xr:uid="{00000000-0005-0000-0000-000009540000}"/>
    <cellStyle name="Normal 13 13 4 2 2" xfId="26842" xr:uid="{00000000-0005-0000-0000-00000A540000}"/>
    <cellStyle name="Normal 13 13 4 2 2 2" xfId="52810" xr:uid="{00000000-0005-0000-0000-00000B540000}"/>
    <cellStyle name="Normal 13 13 4 2 3" xfId="37662" xr:uid="{00000000-0005-0000-0000-00000C540000}"/>
    <cellStyle name="Normal 13 13 4 3" xfId="20350" xr:uid="{00000000-0005-0000-0000-00000D540000}"/>
    <cellStyle name="Normal 13 13 4 3 2" xfId="46318" xr:uid="{00000000-0005-0000-0000-00000E540000}"/>
    <cellStyle name="Normal 13 13 4 4" xfId="16022" xr:uid="{00000000-0005-0000-0000-00000F540000}"/>
    <cellStyle name="Normal 13 13 4 4 2" xfId="41990" xr:uid="{00000000-0005-0000-0000-000010540000}"/>
    <cellStyle name="Normal 13 13 4 5" xfId="31170" xr:uid="{00000000-0005-0000-0000-000011540000}"/>
    <cellStyle name="Normal 13 13 4 6" xfId="57652" xr:uid="{00000000-0005-0000-0000-000012540000}"/>
    <cellStyle name="Normal 13 13 5" xfId="9530" xr:uid="{00000000-0005-0000-0000-000013540000}"/>
    <cellStyle name="Normal 13 13 5 2" xfId="24678" xr:uid="{00000000-0005-0000-0000-000014540000}"/>
    <cellStyle name="Normal 13 13 5 2 2" xfId="50646" xr:uid="{00000000-0005-0000-0000-000015540000}"/>
    <cellStyle name="Normal 13 13 5 3" xfId="35498" xr:uid="{00000000-0005-0000-0000-000016540000}"/>
    <cellStyle name="Normal 13 13 6" xfId="7366" xr:uid="{00000000-0005-0000-0000-000017540000}"/>
    <cellStyle name="Normal 13 13 6 2" xfId="22514" xr:uid="{00000000-0005-0000-0000-000018540000}"/>
    <cellStyle name="Normal 13 13 6 2 2" xfId="48482" xr:uid="{00000000-0005-0000-0000-000019540000}"/>
    <cellStyle name="Normal 13 13 6 3" xfId="33334" xr:uid="{00000000-0005-0000-0000-00001A540000}"/>
    <cellStyle name="Normal 13 13 7" xfId="18186" xr:uid="{00000000-0005-0000-0000-00001B540000}"/>
    <cellStyle name="Normal 13 13 7 2" xfId="44154" xr:uid="{00000000-0005-0000-0000-00001C540000}"/>
    <cellStyle name="Normal 13 13 8" xfId="13858" xr:uid="{00000000-0005-0000-0000-00001D540000}"/>
    <cellStyle name="Normal 13 13 8 2" xfId="39826" xr:uid="{00000000-0005-0000-0000-00001E540000}"/>
    <cellStyle name="Normal 13 13 9" xfId="3038" xr:uid="{00000000-0005-0000-0000-00001F540000}"/>
    <cellStyle name="Normal 13 14" xfId="1411" xr:uid="{00000000-0005-0000-0000-000020540000}"/>
    <cellStyle name="Normal 13 14 10" xfId="56025" xr:uid="{00000000-0005-0000-0000-000021540000}"/>
    <cellStyle name="Normal 13 14 2" xfId="2493" xr:uid="{00000000-0005-0000-0000-000022540000}"/>
    <cellStyle name="Normal 13 14 2 2" xfId="6821" xr:uid="{00000000-0005-0000-0000-000023540000}"/>
    <cellStyle name="Normal 13 14 2 2 2" xfId="13313" xr:uid="{00000000-0005-0000-0000-000024540000}"/>
    <cellStyle name="Normal 13 14 2 2 2 2" xfId="28461" xr:uid="{00000000-0005-0000-0000-000025540000}"/>
    <cellStyle name="Normal 13 14 2 2 2 2 2" xfId="54429" xr:uid="{00000000-0005-0000-0000-000026540000}"/>
    <cellStyle name="Normal 13 14 2 2 2 3" xfId="39281" xr:uid="{00000000-0005-0000-0000-000027540000}"/>
    <cellStyle name="Normal 13 14 2 2 3" xfId="21969" xr:uid="{00000000-0005-0000-0000-000028540000}"/>
    <cellStyle name="Normal 13 14 2 2 3 2" xfId="47937" xr:uid="{00000000-0005-0000-0000-000029540000}"/>
    <cellStyle name="Normal 13 14 2 2 4" xfId="17641" xr:uid="{00000000-0005-0000-0000-00002A540000}"/>
    <cellStyle name="Normal 13 14 2 2 4 2" xfId="43609" xr:uid="{00000000-0005-0000-0000-00002B540000}"/>
    <cellStyle name="Normal 13 14 2 2 5" xfId="32789" xr:uid="{00000000-0005-0000-0000-00002C540000}"/>
    <cellStyle name="Normal 13 14 2 2 6" xfId="59271" xr:uid="{00000000-0005-0000-0000-00002D540000}"/>
    <cellStyle name="Normal 13 14 2 3" xfId="11149" xr:uid="{00000000-0005-0000-0000-00002E540000}"/>
    <cellStyle name="Normal 13 14 2 3 2" xfId="26297" xr:uid="{00000000-0005-0000-0000-00002F540000}"/>
    <cellStyle name="Normal 13 14 2 3 2 2" xfId="52265" xr:uid="{00000000-0005-0000-0000-000030540000}"/>
    <cellStyle name="Normal 13 14 2 3 3" xfId="37117" xr:uid="{00000000-0005-0000-0000-000031540000}"/>
    <cellStyle name="Normal 13 14 2 4" xfId="8985" xr:uid="{00000000-0005-0000-0000-000032540000}"/>
    <cellStyle name="Normal 13 14 2 4 2" xfId="24133" xr:uid="{00000000-0005-0000-0000-000033540000}"/>
    <cellStyle name="Normal 13 14 2 4 2 2" xfId="50101" xr:uid="{00000000-0005-0000-0000-000034540000}"/>
    <cellStyle name="Normal 13 14 2 4 3" xfId="34953" xr:uid="{00000000-0005-0000-0000-000035540000}"/>
    <cellStyle name="Normal 13 14 2 5" xfId="19805" xr:uid="{00000000-0005-0000-0000-000036540000}"/>
    <cellStyle name="Normal 13 14 2 5 2" xfId="45773" xr:uid="{00000000-0005-0000-0000-000037540000}"/>
    <cellStyle name="Normal 13 14 2 6" xfId="15477" xr:uid="{00000000-0005-0000-0000-000038540000}"/>
    <cellStyle name="Normal 13 14 2 6 2" xfId="41445" xr:uid="{00000000-0005-0000-0000-000039540000}"/>
    <cellStyle name="Normal 13 14 2 7" xfId="4657" xr:uid="{00000000-0005-0000-0000-00003A540000}"/>
    <cellStyle name="Normal 13 14 2 8" xfId="30625" xr:uid="{00000000-0005-0000-0000-00003B540000}"/>
    <cellStyle name="Normal 13 14 2 9" xfId="57107" xr:uid="{00000000-0005-0000-0000-00003C540000}"/>
    <cellStyle name="Normal 13 14 3" xfId="5739" xr:uid="{00000000-0005-0000-0000-00003D540000}"/>
    <cellStyle name="Normal 13 14 3 2" xfId="12231" xr:uid="{00000000-0005-0000-0000-00003E540000}"/>
    <cellStyle name="Normal 13 14 3 2 2" xfId="27379" xr:uid="{00000000-0005-0000-0000-00003F540000}"/>
    <cellStyle name="Normal 13 14 3 2 2 2" xfId="53347" xr:uid="{00000000-0005-0000-0000-000040540000}"/>
    <cellStyle name="Normal 13 14 3 2 3" xfId="38199" xr:uid="{00000000-0005-0000-0000-000041540000}"/>
    <cellStyle name="Normal 13 14 3 3" xfId="20887" xr:uid="{00000000-0005-0000-0000-000042540000}"/>
    <cellStyle name="Normal 13 14 3 3 2" xfId="46855" xr:uid="{00000000-0005-0000-0000-000043540000}"/>
    <cellStyle name="Normal 13 14 3 4" xfId="16559" xr:uid="{00000000-0005-0000-0000-000044540000}"/>
    <cellStyle name="Normal 13 14 3 4 2" xfId="42527" xr:uid="{00000000-0005-0000-0000-000045540000}"/>
    <cellStyle name="Normal 13 14 3 5" xfId="31707" xr:uid="{00000000-0005-0000-0000-000046540000}"/>
    <cellStyle name="Normal 13 14 3 6" xfId="58189" xr:uid="{00000000-0005-0000-0000-000047540000}"/>
    <cellStyle name="Normal 13 14 4" xfId="10067" xr:uid="{00000000-0005-0000-0000-000048540000}"/>
    <cellStyle name="Normal 13 14 4 2" xfId="25215" xr:uid="{00000000-0005-0000-0000-000049540000}"/>
    <cellStyle name="Normal 13 14 4 2 2" xfId="51183" xr:uid="{00000000-0005-0000-0000-00004A540000}"/>
    <cellStyle name="Normal 13 14 4 3" xfId="36035" xr:uid="{00000000-0005-0000-0000-00004B540000}"/>
    <cellStyle name="Normal 13 14 5" xfId="7903" xr:uid="{00000000-0005-0000-0000-00004C540000}"/>
    <cellStyle name="Normal 13 14 5 2" xfId="23051" xr:uid="{00000000-0005-0000-0000-00004D540000}"/>
    <cellStyle name="Normal 13 14 5 2 2" xfId="49019" xr:uid="{00000000-0005-0000-0000-00004E540000}"/>
    <cellStyle name="Normal 13 14 5 3" xfId="33871" xr:uid="{00000000-0005-0000-0000-00004F540000}"/>
    <cellStyle name="Normal 13 14 6" xfId="18723" xr:uid="{00000000-0005-0000-0000-000050540000}"/>
    <cellStyle name="Normal 13 14 6 2" xfId="44691" xr:uid="{00000000-0005-0000-0000-000051540000}"/>
    <cellStyle name="Normal 13 14 7" xfId="14395" xr:uid="{00000000-0005-0000-0000-000052540000}"/>
    <cellStyle name="Normal 13 14 7 2" xfId="40363" xr:uid="{00000000-0005-0000-0000-000053540000}"/>
    <cellStyle name="Normal 13 14 8" xfId="3575" xr:uid="{00000000-0005-0000-0000-000054540000}"/>
    <cellStyle name="Normal 13 14 9" xfId="29543" xr:uid="{00000000-0005-0000-0000-000055540000}"/>
    <cellStyle name="Normal 13 15" xfId="1952" xr:uid="{00000000-0005-0000-0000-000056540000}"/>
    <cellStyle name="Normal 13 15 2" xfId="6280" xr:uid="{00000000-0005-0000-0000-000057540000}"/>
    <cellStyle name="Normal 13 15 2 2" xfId="12772" xr:uid="{00000000-0005-0000-0000-000058540000}"/>
    <cellStyle name="Normal 13 15 2 2 2" xfId="27920" xr:uid="{00000000-0005-0000-0000-000059540000}"/>
    <cellStyle name="Normal 13 15 2 2 2 2" xfId="53888" xr:uid="{00000000-0005-0000-0000-00005A540000}"/>
    <cellStyle name="Normal 13 15 2 2 3" xfId="38740" xr:uid="{00000000-0005-0000-0000-00005B540000}"/>
    <cellStyle name="Normal 13 15 2 3" xfId="21428" xr:uid="{00000000-0005-0000-0000-00005C540000}"/>
    <cellStyle name="Normal 13 15 2 3 2" xfId="47396" xr:uid="{00000000-0005-0000-0000-00005D540000}"/>
    <cellStyle name="Normal 13 15 2 4" xfId="17100" xr:uid="{00000000-0005-0000-0000-00005E540000}"/>
    <cellStyle name="Normal 13 15 2 4 2" xfId="43068" xr:uid="{00000000-0005-0000-0000-00005F540000}"/>
    <cellStyle name="Normal 13 15 2 5" xfId="32248" xr:uid="{00000000-0005-0000-0000-000060540000}"/>
    <cellStyle name="Normal 13 15 2 6" xfId="58730" xr:uid="{00000000-0005-0000-0000-000061540000}"/>
    <cellStyle name="Normal 13 15 3" xfId="10608" xr:uid="{00000000-0005-0000-0000-000062540000}"/>
    <cellStyle name="Normal 13 15 3 2" xfId="25756" xr:uid="{00000000-0005-0000-0000-000063540000}"/>
    <cellStyle name="Normal 13 15 3 2 2" xfId="51724" xr:uid="{00000000-0005-0000-0000-000064540000}"/>
    <cellStyle name="Normal 13 15 3 3" xfId="36576" xr:uid="{00000000-0005-0000-0000-000065540000}"/>
    <cellStyle name="Normal 13 15 4" xfId="8444" xr:uid="{00000000-0005-0000-0000-000066540000}"/>
    <cellStyle name="Normal 13 15 4 2" xfId="23592" xr:uid="{00000000-0005-0000-0000-000067540000}"/>
    <cellStyle name="Normal 13 15 4 2 2" xfId="49560" xr:uid="{00000000-0005-0000-0000-000068540000}"/>
    <cellStyle name="Normal 13 15 4 3" xfId="34412" xr:uid="{00000000-0005-0000-0000-000069540000}"/>
    <cellStyle name="Normal 13 15 5" xfId="19264" xr:uid="{00000000-0005-0000-0000-00006A540000}"/>
    <cellStyle name="Normal 13 15 5 2" xfId="45232" xr:uid="{00000000-0005-0000-0000-00006B540000}"/>
    <cellStyle name="Normal 13 15 6" xfId="14936" xr:uid="{00000000-0005-0000-0000-00006C540000}"/>
    <cellStyle name="Normal 13 15 6 2" xfId="40904" xr:uid="{00000000-0005-0000-0000-00006D540000}"/>
    <cellStyle name="Normal 13 15 7" xfId="4116" xr:uid="{00000000-0005-0000-0000-00006E540000}"/>
    <cellStyle name="Normal 13 15 8" xfId="30084" xr:uid="{00000000-0005-0000-0000-00006F540000}"/>
    <cellStyle name="Normal 13 15 9" xfId="56566" xr:uid="{00000000-0005-0000-0000-000070540000}"/>
    <cellStyle name="Normal 13 16" xfId="5198" xr:uid="{00000000-0005-0000-0000-000071540000}"/>
    <cellStyle name="Normal 13 16 2" xfId="11690" xr:uid="{00000000-0005-0000-0000-000072540000}"/>
    <cellStyle name="Normal 13 16 2 2" xfId="26838" xr:uid="{00000000-0005-0000-0000-000073540000}"/>
    <cellStyle name="Normal 13 16 2 2 2" xfId="52806" xr:uid="{00000000-0005-0000-0000-000074540000}"/>
    <cellStyle name="Normal 13 16 2 3" xfId="37658" xr:uid="{00000000-0005-0000-0000-000075540000}"/>
    <cellStyle name="Normal 13 16 3" xfId="20346" xr:uid="{00000000-0005-0000-0000-000076540000}"/>
    <cellStyle name="Normal 13 16 3 2" xfId="46314" xr:uid="{00000000-0005-0000-0000-000077540000}"/>
    <cellStyle name="Normal 13 16 4" xfId="16018" xr:uid="{00000000-0005-0000-0000-000078540000}"/>
    <cellStyle name="Normal 13 16 4 2" xfId="41986" xr:uid="{00000000-0005-0000-0000-000079540000}"/>
    <cellStyle name="Normal 13 16 5" xfId="31166" xr:uid="{00000000-0005-0000-0000-00007A540000}"/>
    <cellStyle name="Normal 13 16 6" xfId="57648" xr:uid="{00000000-0005-0000-0000-00007B540000}"/>
    <cellStyle name="Normal 13 17" xfId="9526" xr:uid="{00000000-0005-0000-0000-00007C540000}"/>
    <cellStyle name="Normal 13 17 2" xfId="24674" xr:uid="{00000000-0005-0000-0000-00007D540000}"/>
    <cellStyle name="Normal 13 17 2 2" xfId="50642" xr:uid="{00000000-0005-0000-0000-00007E540000}"/>
    <cellStyle name="Normal 13 17 3" xfId="35494" xr:uid="{00000000-0005-0000-0000-00007F540000}"/>
    <cellStyle name="Normal 13 18" xfId="7362" xr:uid="{00000000-0005-0000-0000-000080540000}"/>
    <cellStyle name="Normal 13 18 2" xfId="22510" xr:uid="{00000000-0005-0000-0000-000081540000}"/>
    <cellStyle name="Normal 13 18 2 2" xfId="48478" xr:uid="{00000000-0005-0000-0000-000082540000}"/>
    <cellStyle name="Normal 13 18 3" xfId="33330" xr:uid="{00000000-0005-0000-0000-000083540000}"/>
    <cellStyle name="Normal 13 19" xfId="18182" xr:uid="{00000000-0005-0000-0000-000084540000}"/>
    <cellStyle name="Normal 13 19 2" xfId="44150" xr:uid="{00000000-0005-0000-0000-000085540000}"/>
    <cellStyle name="Normal 13 2" xfId="301" xr:uid="{00000000-0005-0000-0000-000086540000}"/>
    <cellStyle name="Normal 13 2 10" xfId="3039" xr:uid="{00000000-0005-0000-0000-000087540000}"/>
    <cellStyle name="Normal 13 2 11" xfId="29007" xr:uid="{00000000-0005-0000-0000-000088540000}"/>
    <cellStyle name="Normal 13 2 12" xfId="54968" xr:uid="{00000000-0005-0000-0000-000089540000}"/>
    <cellStyle name="Normal 13 2 13" xfId="55489" xr:uid="{00000000-0005-0000-0000-00008A540000}"/>
    <cellStyle name="Normal 13 2 14" xfId="743" xr:uid="{00000000-0005-0000-0000-00008B540000}"/>
    <cellStyle name="Normal 13 2 2" xfId="302" xr:uid="{00000000-0005-0000-0000-00008C540000}"/>
    <cellStyle name="Normal 13 2 2 10" xfId="29008" xr:uid="{00000000-0005-0000-0000-00008D540000}"/>
    <cellStyle name="Normal 13 2 2 11" xfId="54969" xr:uid="{00000000-0005-0000-0000-00008E540000}"/>
    <cellStyle name="Normal 13 2 2 12" xfId="55490" xr:uid="{00000000-0005-0000-0000-00008F540000}"/>
    <cellStyle name="Normal 13 2 2 13" xfId="1203" xr:uid="{00000000-0005-0000-0000-000090540000}"/>
    <cellStyle name="Normal 13 2 2 2" xfId="1417" xr:uid="{00000000-0005-0000-0000-000091540000}"/>
    <cellStyle name="Normal 13 2 2 2 10" xfId="56031" xr:uid="{00000000-0005-0000-0000-000092540000}"/>
    <cellStyle name="Normal 13 2 2 2 2" xfId="2499" xr:uid="{00000000-0005-0000-0000-000093540000}"/>
    <cellStyle name="Normal 13 2 2 2 2 2" xfId="6827" xr:uid="{00000000-0005-0000-0000-000094540000}"/>
    <cellStyle name="Normal 13 2 2 2 2 2 2" xfId="13319" xr:uid="{00000000-0005-0000-0000-000095540000}"/>
    <cellStyle name="Normal 13 2 2 2 2 2 2 2" xfId="28467" xr:uid="{00000000-0005-0000-0000-000096540000}"/>
    <cellStyle name="Normal 13 2 2 2 2 2 2 2 2" xfId="54435" xr:uid="{00000000-0005-0000-0000-000097540000}"/>
    <cellStyle name="Normal 13 2 2 2 2 2 2 3" xfId="39287" xr:uid="{00000000-0005-0000-0000-000098540000}"/>
    <cellStyle name="Normal 13 2 2 2 2 2 3" xfId="21975" xr:uid="{00000000-0005-0000-0000-000099540000}"/>
    <cellStyle name="Normal 13 2 2 2 2 2 3 2" xfId="47943" xr:uid="{00000000-0005-0000-0000-00009A540000}"/>
    <cellStyle name="Normal 13 2 2 2 2 2 4" xfId="17647" xr:uid="{00000000-0005-0000-0000-00009B540000}"/>
    <cellStyle name="Normal 13 2 2 2 2 2 4 2" xfId="43615" xr:uid="{00000000-0005-0000-0000-00009C540000}"/>
    <cellStyle name="Normal 13 2 2 2 2 2 5" xfId="32795" xr:uid="{00000000-0005-0000-0000-00009D540000}"/>
    <cellStyle name="Normal 13 2 2 2 2 2 6" xfId="59277" xr:uid="{00000000-0005-0000-0000-00009E540000}"/>
    <cellStyle name="Normal 13 2 2 2 2 3" xfId="11155" xr:uid="{00000000-0005-0000-0000-00009F540000}"/>
    <cellStyle name="Normal 13 2 2 2 2 3 2" xfId="26303" xr:uid="{00000000-0005-0000-0000-0000A0540000}"/>
    <cellStyle name="Normal 13 2 2 2 2 3 2 2" xfId="52271" xr:uid="{00000000-0005-0000-0000-0000A1540000}"/>
    <cellStyle name="Normal 13 2 2 2 2 3 3" xfId="37123" xr:uid="{00000000-0005-0000-0000-0000A2540000}"/>
    <cellStyle name="Normal 13 2 2 2 2 4" xfId="8991" xr:uid="{00000000-0005-0000-0000-0000A3540000}"/>
    <cellStyle name="Normal 13 2 2 2 2 4 2" xfId="24139" xr:uid="{00000000-0005-0000-0000-0000A4540000}"/>
    <cellStyle name="Normal 13 2 2 2 2 4 2 2" xfId="50107" xr:uid="{00000000-0005-0000-0000-0000A5540000}"/>
    <cellStyle name="Normal 13 2 2 2 2 4 3" xfId="34959" xr:uid="{00000000-0005-0000-0000-0000A6540000}"/>
    <cellStyle name="Normal 13 2 2 2 2 5" xfId="19811" xr:uid="{00000000-0005-0000-0000-0000A7540000}"/>
    <cellStyle name="Normal 13 2 2 2 2 5 2" xfId="45779" xr:uid="{00000000-0005-0000-0000-0000A8540000}"/>
    <cellStyle name="Normal 13 2 2 2 2 6" xfId="15483" xr:uid="{00000000-0005-0000-0000-0000A9540000}"/>
    <cellStyle name="Normal 13 2 2 2 2 6 2" xfId="41451" xr:uid="{00000000-0005-0000-0000-0000AA540000}"/>
    <cellStyle name="Normal 13 2 2 2 2 7" xfId="4663" xr:uid="{00000000-0005-0000-0000-0000AB540000}"/>
    <cellStyle name="Normal 13 2 2 2 2 8" xfId="30631" xr:uid="{00000000-0005-0000-0000-0000AC540000}"/>
    <cellStyle name="Normal 13 2 2 2 2 9" xfId="57113" xr:uid="{00000000-0005-0000-0000-0000AD540000}"/>
    <cellStyle name="Normal 13 2 2 2 3" xfId="5745" xr:uid="{00000000-0005-0000-0000-0000AE540000}"/>
    <cellStyle name="Normal 13 2 2 2 3 2" xfId="12237" xr:uid="{00000000-0005-0000-0000-0000AF540000}"/>
    <cellStyle name="Normal 13 2 2 2 3 2 2" xfId="27385" xr:uid="{00000000-0005-0000-0000-0000B0540000}"/>
    <cellStyle name="Normal 13 2 2 2 3 2 2 2" xfId="53353" xr:uid="{00000000-0005-0000-0000-0000B1540000}"/>
    <cellStyle name="Normal 13 2 2 2 3 2 3" xfId="38205" xr:uid="{00000000-0005-0000-0000-0000B2540000}"/>
    <cellStyle name="Normal 13 2 2 2 3 3" xfId="20893" xr:uid="{00000000-0005-0000-0000-0000B3540000}"/>
    <cellStyle name="Normal 13 2 2 2 3 3 2" xfId="46861" xr:uid="{00000000-0005-0000-0000-0000B4540000}"/>
    <cellStyle name="Normal 13 2 2 2 3 4" xfId="16565" xr:uid="{00000000-0005-0000-0000-0000B5540000}"/>
    <cellStyle name="Normal 13 2 2 2 3 4 2" xfId="42533" xr:uid="{00000000-0005-0000-0000-0000B6540000}"/>
    <cellStyle name="Normal 13 2 2 2 3 5" xfId="31713" xr:uid="{00000000-0005-0000-0000-0000B7540000}"/>
    <cellStyle name="Normal 13 2 2 2 3 6" xfId="58195" xr:uid="{00000000-0005-0000-0000-0000B8540000}"/>
    <cellStyle name="Normal 13 2 2 2 4" xfId="10073" xr:uid="{00000000-0005-0000-0000-0000B9540000}"/>
    <cellStyle name="Normal 13 2 2 2 4 2" xfId="25221" xr:uid="{00000000-0005-0000-0000-0000BA540000}"/>
    <cellStyle name="Normal 13 2 2 2 4 2 2" xfId="51189" xr:uid="{00000000-0005-0000-0000-0000BB540000}"/>
    <cellStyle name="Normal 13 2 2 2 4 3" xfId="36041" xr:uid="{00000000-0005-0000-0000-0000BC540000}"/>
    <cellStyle name="Normal 13 2 2 2 5" xfId="7909" xr:uid="{00000000-0005-0000-0000-0000BD540000}"/>
    <cellStyle name="Normal 13 2 2 2 5 2" xfId="23057" xr:uid="{00000000-0005-0000-0000-0000BE540000}"/>
    <cellStyle name="Normal 13 2 2 2 5 2 2" xfId="49025" xr:uid="{00000000-0005-0000-0000-0000BF540000}"/>
    <cellStyle name="Normal 13 2 2 2 5 3" xfId="33877" xr:uid="{00000000-0005-0000-0000-0000C0540000}"/>
    <cellStyle name="Normal 13 2 2 2 6" xfId="18729" xr:uid="{00000000-0005-0000-0000-0000C1540000}"/>
    <cellStyle name="Normal 13 2 2 2 6 2" xfId="44697" xr:uid="{00000000-0005-0000-0000-0000C2540000}"/>
    <cellStyle name="Normal 13 2 2 2 7" xfId="14401" xr:uid="{00000000-0005-0000-0000-0000C3540000}"/>
    <cellStyle name="Normal 13 2 2 2 7 2" xfId="40369" xr:uid="{00000000-0005-0000-0000-0000C4540000}"/>
    <cellStyle name="Normal 13 2 2 2 8" xfId="3581" xr:uid="{00000000-0005-0000-0000-0000C5540000}"/>
    <cellStyle name="Normal 13 2 2 2 9" xfId="29549" xr:uid="{00000000-0005-0000-0000-0000C6540000}"/>
    <cellStyle name="Normal 13 2 2 3" xfId="1958" xr:uid="{00000000-0005-0000-0000-0000C7540000}"/>
    <cellStyle name="Normal 13 2 2 3 2" xfId="6286" xr:uid="{00000000-0005-0000-0000-0000C8540000}"/>
    <cellStyle name="Normal 13 2 2 3 2 2" xfId="12778" xr:uid="{00000000-0005-0000-0000-0000C9540000}"/>
    <cellStyle name="Normal 13 2 2 3 2 2 2" xfId="27926" xr:uid="{00000000-0005-0000-0000-0000CA540000}"/>
    <cellStyle name="Normal 13 2 2 3 2 2 2 2" xfId="53894" xr:uid="{00000000-0005-0000-0000-0000CB540000}"/>
    <cellStyle name="Normal 13 2 2 3 2 2 3" xfId="38746" xr:uid="{00000000-0005-0000-0000-0000CC540000}"/>
    <cellStyle name="Normal 13 2 2 3 2 3" xfId="21434" xr:uid="{00000000-0005-0000-0000-0000CD540000}"/>
    <cellStyle name="Normal 13 2 2 3 2 3 2" xfId="47402" xr:uid="{00000000-0005-0000-0000-0000CE540000}"/>
    <cellStyle name="Normal 13 2 2 3 2 4" xfId="17106" xr:uid="{00000000-0005-0000-0000-0000CF540000}"/>
    <cellStyle name="Normal 13 2 2 3 2 4 2" xfId="43074" xr:uid="{00000000-0005-0000-0000-0000D0540000}"/>
    <cellStyle name="Normal 13 2 2 3 2 5" xfId="32254" xr:uid="{00000000-0005-0000-0000-0000D1540000}"/>
    <cellStyle name="Normal 13 2 2 3 2 6" xfId="58736" xr:uid="{00000000-0005-0000-0000-0000D2540000}"/>
    <cellStyle name="Normal 13 2 2 3 3" xfId="10614" xr:uid="{00000000-0005-0000-0000-0000D3540000}"/>
    <cellStyle name="Normal 13 2 2 3 3 2" xfId="25762" xr:uid="{00000000-0005-0000-0000-0000D4540000}"/>
    <cellStyle name="Normal 13 2 2 3 3 2 2" xfId="51730" xr:uid="{00000000-0005-0000-0000-0000D5540000}"/>
    <cellStyle name="Normal 13 2 2 3 3 3" xfId="36582" xr:uid="{00000000-0005-0000-0000-0000D6540000}"/>
    <cellStyle name="Normal 13 2 2 3 4" xfId="8450" xr:uid="{00000000-0005-0000-0000-0000D7540000}"/>
    <cellStyle name="Normal 13 2 2 3 4 2" xfId="23598" xr:uid="{00000000-0005-0000-0000-0000D8540000}"/>
    <cellStyle name="Normal 13 2 2 3 4 2 2" xfId="49566" xr:uid="{00000000-0005-0000-0000-0000D9540000}"/>
    <cellStyle name="Normal 13 2 2 3 4 3" xfId="34418" xr:uid="{00000000-0005-0000-0000-0000DA540000}"/>
    <cellStyle name="Normal 13 2 2 3 5" xfId="19270" xr:uid="{00000000-0005-0000-0000-0000DB540000}"/>
    <cellStyle name="Normal 13 2 2 3 5 2" xfId="45238" xr:uid="{00000000-0005-0000-0000-0000DC540000}"/>
    <cellStyle name="Normal 13 2 2 3 6" xfId="14942" xr:uid="{00000000-0005-0000-0000-0000DD540000}"/>
    <cellStyle name="Normal 13 2 2 3 6 2" xfId="40910" xr:uid="{00000000-0005-0000-0000-0000DE540000}"/>
    <cellStyle name="Normal 13 2 2 3 7" xfId="4122" xr:uid="{00000000-0005-0000-0000-0000DF540000}"/>
    <cellStyle name="Normal 13 2 2 3 8" xfId="30090" xr:uid="{00000000-0005-0000-0000-0000E0540000}"/>
    <cellStyle name="Normal 13 2 2 3 9" xfId="56572" xr:uid="{00000000-0005-0000-0000-0000E1540000}"/>
    <cellStyle name="Normal 13 2 2 4" xfId="5204" xr:uid="{00000000-0005-0000-0000-0000E2540000}"/>
    <cellStyle name="Normal 13 2 2 4 2" xfId="11696" xr:uid="{00000000-0005-0000-0000-0000E3540000}"/>
    <cellStyle name="Normal 13 2 2 4 2 2" xfId="26844" xr:uid="{00000000-0005-0000-0000-0000E4540000}"/>
    <cellStyle name="Normal 13 2 2 4 2 2 2" xfId="52812" xr:uid="{00000000-0005-0000-0000-0000E5540000}"/>
    <cellStyle name="Normal 13 2 2 4 2 3" xfId="37664" xr:uid="{00000000-0005-0000-0000-0000E6540000}"/>
    <cellStyle name="Normal 13 2 2 4 3" xfId="20352" xr:uid="{00000000-0005-0000-0000-0000E7540000}"/>
    <cellStyle name="Normal 13 2 2 4 3 2" xfId="46320" xr:uid="{00000000-0005-0000-0000-0000E8540000}"/>
    <cellStyle name="Normal 13 2 2 4 4" xfId="16024" xr:uid="{00000000-0005-0000-0000-0000E9540000}"/>
    <cellStyle name="Normal 13 2 2 4 4 2" xfId="41992" xr:uid="{00000000-0005-0000-0000-0000EA540000}"/>
    <cellStyle name="Normal 13 2 2 4 5" xfId="31172" xr:uid="{00000000-0005-0000-0000-0000EB540000}"/>
    <cellStyle name="Normal 13 2 2 4 6" xfId="57654" xr:uid="{00000000-0005-0000-0000-0000EC540000}"/>
    <cellStyle name="Normal 13 2 2 5" xfId="9532" xr:uid="{00000000-0005-0000-0000-0000ED540000}"/>
    <cellStyle name="Normal 13 2 2 5 2" xfId="24680" xr:uid="{00000000-0005-0000-0000-0000EE540000}"/>
    <cellStyle name="Normal 13 2 2 5 2 2" xfId="50648" xr:uid="{00000000-0005-0000-0000-0000EF540000}"/>
    <cellStyle name="Normal 13 2 2 5 3" xfId="35500" xr:uid="{00000000-0005-0000-0000-0000F0540000}"/>
    <cellStyle name="Normal 13 2 2 6" xfId="7368" xr:uid="{00000000-0005-0000-0000-0000F1540000}"/>
    <cellStyle name="Normal 13 2 2 6 2" xfId="22516" xr:uid="{00000000-0005-0000-0000-0000F2540000}"/>
    <cellStyle name="Normal 13 2 2 6 2 2" xfId="48484" xr:uid="{00000000-0005-0000-0000-0000F3540000}"/>
    <cellStyle name="Normal 13 2 2 6 3" xfId="33336" xr:uid="{00000000-0005-0000-0000-0000F4540000}"/>
    <cellStyle name="Normal 13 2 2 7" xfId="18188" xr:uid="{00000000-0005-0000-0000-0000F5540000}"/>
    <cellStyle name="Normal 13 2 2 7 2" xfId="44156" xr:uid="{00000000-0005-0000-0000-0000F6540000}"/>
    <cellStyle name="Normal 13 2 2 8" xfId="13860" xr:uid="{00000000-0005-0000-0000-0000F7540000}"/>
    <cellStyle name="Normal 13 2 2 8 2" xfId="39828" xr:uid="{00000000-0005-0000-0000-0000F8540000}"/>
    <cellStyle name="Normal 13 2 2 9" xfId="3040" xr:uid="{00000000-0005-0000-0000-0000F9540000}"/>
    <cellStyle name="Normal 13 2 3" xfId="1416" xr:uid="{00000000-0005-0000-0000-0000FA540000}"/>
    <cellStyle name="Normal 13 2 3 10" xfId="56030" xr:uid="{00000000-0005-0000-0000-0000FB540000}"/>
    <cellStyle name="Normal 13 2 3 2" xfId="2498" xr:uid="{00000000-0005-0000-0000-0000FC540000}"/>
    <cellStyle name="Normal 13 2 3 2 2" xfId="6826" xr:uid="{00000000-0005-0000-0000-0000FD540000}"/>
    <cellStyle name="Normal 13 2 3 2 2 2" xfId="13318" xr:uid="{00000000-0005-0000-0000-0000FE540000}"/>
    <cellStyle name="Normal 13 2 3 2 2 2 2" xfId="28466" xr:uid="{00000000-0005-0000-0000-0000FF540000}"/>
    <cellStyle name="Normal 13 2 3 2 2 2 2 2" xfId="54434" xr:uid="{00000000-0005-0000-0000-000000550000}"/>
    <cellStyle name="Normal 13 2 3 2 2 2 3" xfId="39286" xr:uid="{00000000-0005-0000-0000-000001550000}"/>
    <cellStyle name="Normal 13 2 3 2 2 3" xfId="21974" xr:uid="{00000000-0005-0000-0000-000002550000}"/>
    <cellStyle name="Normal 13 2 3 2 2 3 2" xfId="47942" xr:uid="{00000000-0005-0000-0000-000003550000}"/>
    <cellStyle name="Normal 13 2 3 2 2 4" xfId="17646" xr:uid="{00000000-0005-0000-0000-000004550000}"/>
    <cellStyle name="Normal 13 2 3 2 2 4 2" xfId="43614" xr:uid="{00000000-0005-0000-0000-000005550000}"/>
    <cellStyle name="Normal 13 2 3 2 2 5" xfId="32794" xr:uid="{00000000-0005-0000-0000-000006550000}"/>
    <cellStyle name="Normal 13 2 3 2 2 6" xfId="59276" xr:uid="{00000000-0005-0000-0000-000007550000}"/>
    <cellStyle name="Normal 13 2 3 2 3" xfId="11154" xr:uid="{00000000-0005-0000-0000-000008550000}"/>
    <cellStyle name="Normal 13 2 3 2 3 2" xfId="26302" xr:uid="{00000000-0005-0000-0000-000009550000}"/>
    <cellStyle name="Normal 13 2 3 2 3 2 2" xfId="52270" xr:uid="{00000000-0005-0000-0000-00000A550000}"/>
    <cellStyle name="Normal 13 2 3 2 3 3" xfId="37122" xr:uid="{00000000-0005-0000-0000-00000B550000}"/>
    <cellStyle name="Normal 13 2 3 2 4" xfId="8990" xr:uid="{00000000-0005-0000-0000-00000C550000}"/>
    <cellStyle name="Normal 13 2 3 2 4 2" xfId="24138" xr:uid="{00000000-0005-0000-0000-00000D550000}"/>
    <cellStyle name="Normal 13 2 3 2 4 2 2" xfId="50106" xr:uid="{00000000-0005-0000-0000-00000E550000}"/>
    <cellStyle name="Normal 13 2 3 2 4 3" xfId="34958" xr:uid="{00000000-0005-0000-0000-00000F550000}"/>
    <cellStyle name="Normal 13 2 3 2 5" xfId="19810" xr:uid="{00000000-0005-0000-0000-000010550000}"/>
    <cellStyle name="Normal 13 2 3 2 5 2" xfId="45778" xr:uid="{00000000-0005-0000-0000-000011550000}"/>
    <cellStyle name="Normal 13 2 3 2 6" xfId="15482" xr:uid="{00000000-0005-0000-0000-000012550000}"/>
    <cellStyle name="Normal 13 2 3 2 6 2" xfId="41450" xr:uid="{00000000-0005-0000-0000-000013550000}"/>
    <cellStyle name="Normal 13 2 3 2 7" xfId="4662" xr:uid="{00000000-0005-0000-0000-000014550000}"/>
    <cellStyle name="Normal 13 2 3 2 8" xfId="30630" xr:uid="{00000000-0005-0000-0000-000015550000}"/>
    <cellStyle name="Normal 13 2 3 2 9" xfId="57112" xr:uid="{00000000-0005-0000-0000-000016550000}"/>
    <cellStyle name="Normal 13 2 3 3" xfId="5744" xr:uid="{00000000-0005-0000-0000-000017550000}"/>
    <cellStyle name="Normal 13 2 3 3 2" xfId="12236" xr:uid="{00000000-0005-0000-0000-000018550000}"/>
    <cellStyle name="Normal 13 2 3 3 2 2" xfId="27384" xr:uid="{00000000-0005-0000-0000-000019550000}"/>
    <cellStyle name="Normal 13 2 3 3 2 2 2" xfId="53352" xr:uid="{00000000-0005-0000-0000-00001A550000}"/>
    <cellStyle name="Normal 13 2 3 3 2 3" xfId="38204" xr:uid="{00000000-0005-0000-0000-00001B550000}"/>
    <cellStyle name="Normal 13 2 3 3 3" xfId="20892" xr:uid="{00000000-0005-0000-0000-00001C550000}"/>
    <cellStyle name="Normal 13 2 3 3 3 2" xfId="46860" xr:uid="{00000000-0005-0000-0000-00001D550000}"/>
    <cellStyle name="Normal 13 2 3 3 4" xfId="16564" xr:uid="{00000000-0005-0000-0000-00001E550000}"/>
    <cellStyle name="Normal 13 2 3 3 4 2" xfId="42532" xr:uid="{00000000-0005-0000-0000-00001F550000}"/>
    <cellStyle name="Normal 13 2 3 3 5" xfId="31712" xr:uid="{00000000-0005-0000-0000-000020550000}"/>
    <cellStyle name="Normal 13 2 3 3 6" xfId="58194" xr:uid="{00000000-0005-0000-0000-000021550000}"/>
    <cellStyle name="Normal 13 2 3 4" xfId="10072" xr:uid="{00000000-0005-0000-0000-000022550000}"/>
    <cellStyle name="Normal 13 2 3 4 2" xfId="25220" xr:uid="{00000000-0005-0000-0000-000023550000}"/>
    <cellStyle name="Normal 13 2 3 4 2 2" xfId="51188" xr:uid="{00000000-0005-0000-0000-000024550000}"/>
    <cellStyle name="Normal 13 2 3 4 3" xfId="36040" xr:uid="{00000000-0005-0000-0000-000025550000}"/>
    <cellStyle name="Normal 13 2 3 5" xfId="7908" xr:uid="{00000000-0005-0000-0000-000026550000}"/>
    <cellStyle name="Normal 13 2 3 5 2" xfId="23056" xr:uid="{00000000-0005-0000-0000-000027550000}"/>
    <cellStyle name="Normal 13 2 3 5 2 2" xfId="49024" xr:uid="{00000000-0005-0000-0000-000028550000}"/>
    <cellStyle name="Normal 13 2 3 5 3" xfId="33876" xr:uid="{00000000-0005-0000-0000-000029550000}"/>
    <cellStyle name="Normal 13 2 3 6" xfId="18728" xr:uid="{00000000-0005-0000-0000-00002A550000}"/>
    <cellStyle name="Normal 13 2 3 6 2" xfId="44696" xr:uid="{00000000-0005-0000-0000-00002B550000}"/>
    <cellStyle name="Normal 13 2 3 7" xfId="14400" xr:uid="{00000000-0005-0000-0000-00002C550000}"/>
    <cellStyle name="Normal 13 2 3 7 2" xfId="40368" xr:uid="{00000000-0005-0000-0000-00002D550000}"/>
    <cellStyle name="Normal 13 2 3 8" xfId="3580" xr:uid="{00000000-0005-0000-0000-00002E550000}"/>
    <cellStyle name="Normal 13 2 3 9" xfId="29548" xr:uid="{00000000-0005-0000-0000-00002F550000}"/>
    <cellStyle name="Normal 13 2 4" xfId="1957" xr:uid="{00000000-0005-0000-0000-000030550000}"/>
    <cellStyle name="Normal 13 2 4 2" xfId="6285" xr:uid="{00000000-0005-0000-0000-000031550000}"/>
    <cellStyle name="Normal 13 2 4 2 2" xfId="12777" xr:uid="{00000000-0005-0000-0000-000032550000}"/>
    <cellStyle name="Normal 13 2 4 2 2 2" xfId="27925" xr:uid="{00000000-0005-0000-0000-000033550000}"/>
    <cellStyle name="Normal 13 2 4 2 2 2 2" xfId="53893" xr:uid="{00000000-0005-0000-0000-000034550000}"/>
    <cellStyle name="Normal 13 2 4 2 2 3" xfId="38745" xr:uid="{00000000-0005-0000-0000-000035550000}"/>
    <cellStyle name="Normal 13 2 4 2 3" xfId="21433" xr:uid="{00000000-0005-0000-0000-000036550000}"/>
    <cellStyle name="Normal 13 2 4 2 3 2" xfId="47401" xr:uid="{00000000-0005-0000-0000-000037550000}"/>
    <cellStyle name="Normal 13 2 4 2 4" xfId="17105" xr:uid="{00000000-0005-0000-0000-000038550000}"/>
    <cellStyle name="Normal 13 2 4 2 4 2" xfId="43073" xr:uid="{00000000-0005-0000-0000-000039550000}"/>
    <cellStyle name="Normal 13 2 4 2 5" xfId="32253" xr:uid="{00000000-0005-0000-0000-00003A550000}"/>
    <cellStyle name="Normal 13 2 4 2 6" xfId="58735" xr:uid="{00000000-0005-0000-0000-00003B550000}"/>
    <cellStyle name="Normal 13 2 4 3" xfId="10613" xr:uid="{00000000-0005-0000-0000-00003C550000}"/>
    <cellStyle name="Normal 13 2 4 3 2" xfId="25761" xr:uid="{00000000-0005-0000-0000-00003D550000}"/>
    <cellStyle name="Normal 13 2 4 3 2 2" xfId="51729" xr:uid="{00000000-0005-0000-0000-00003E550000}"/>
    <cellStyle name="Normal 13 2 4 3 3" xfId="36581" xr:uid="{00000000-0005-0000-0000-00003F550000}"/>
    <cellStyle name="Normal 13 2 4 4" xfId="8449" xr:uid="{00000000-0005-0000-0000-000040550000}"/>
    <cellStyle name="Normal 13 2 4 4 2" xfId="23597" xr:uid="{00000000-0005-0000-0000-000041550000}"/>
    <cellStyle name="Normal 13 2 4 4 2 2" xfId="49565" xr:uid="{00000000-0005-0000-0000-000042550000}"/>
    <cellStyle name="Normal 13 2 4 4 3" xfId="34417" xr:uid="{00000000-0005-0000-0000-000043550000}"/>
    <cellStyle name="Normal 13 2 4 5" xfId="19269" xr:uid="{00000000-0005-0000-0000-000044550000}"/>
    <cellStyle name="Normal 13 2 4 5 2" xfId="45237" xr:uid="{00000000-0005-0000-0000-000045550000}"/>
    <cellStyle name="Normal 13 2 4 6" xfId="14941" xr:uid="{00000000-0005-0000-0000-000046550000}"/>
    <cellStyle name="Normal 13 2 4 6 2" xfId="40909" xr:uid="{00000000-0005-0000-0000-000047550000}"/>
    <cellStyle name="Normal 13 2 4 7" xfId="4121" xr:uid="{00000000-0005-0000-0000-000048550000}"/>
    <cellStyle name="Normal 13 2 4 8" xfId="30089" xr:uid="{00000000-0005-0000-0000-000049550000}"/>
    <cellStyle name="Normal 13 2 4 9" xfId="56571" xr:uid="{00000000-0005-0000-0000-00004A550000}"/>
    <cellStyle name="Normal 13 2 5" xfId="5203" xr:uid="{00000000-0005-0000-0000-00004B550000}"/>
    <cellStyle name="Normal 13 2 5 2" xfId="11695" xr:uid="{00000000-0005-0000-0000-00004C550000}"/>
    <cellStyle name="Normal 13 2 5 2 2" xfId="26843" xr:uid="{00000000-0005-0000-0000-00004D550000}"/>
    <cellStyle name="Normal 13 2 5 2 2 2" xfId="52811" xr:uid="{00000000-0005-0000-0000-00004E550000}"/>
    <cellStyle name="Normal 13 2 5 2 3" xfId="37663" xr:uid="{00000000-0005-0000-0000-00004F550000}"/>
    <cellStyle name="Normal 13 2 5 3" xfId="20351" xr:uid="{00000000-0005-0000-0000-000050550000}"/>
    <cellStyle name="Normal 13 2 5 3 2" xfId="46319" xr:uid="{00000000-0005-0000-0000-000051550000}"/>
    <cellStyle name="Normal 13 2 5 4" xfId="16023" xr:uid="{00000000-0005-0000-0000-000052550000}"/>
    <cellStyle name="Normal 13 2 5 4 2" xfId="41991" xr:uid="{00000000-0005-0000-0000-000053550000}"/>
    <cellStyle name="Normal 13 2 5 5" xfId="31171" xr:uid="{00000000-0005-0000-0000-000054550000}"/>
    <cellStyle name="Normal 13 2 5 6" xfId="57653" xr:uid="{00000000-0005-0000-0000-000055550000}"/>
    <cellStyle name="Normal 13 2 6" xfId="9531" xr:uid="{00000000-0005-0000-0000-000056550000}"/>
    <cellStyle name="Normal 13 2 6 2" xfId="24679" xr:uid="{00000000-0005-0000-0000-000057550000}"/>
    <cellStyle name="Normal 13 2 6 2 2" xfId="50647" xr:uid="{00000000-0005-0000-0000-000058550000}"/>
    <cellStyle name="Normal 13 2 6 3" xfId="35499" xr:uid="{00000000-0005-0000-0000-000059550000}"/>
    <cellStyle name="Normal 13 2 7" xfId="7367" xr:uid="{00000000-0005-0000-0000-00005A550000}"/>
    <cellStyle name="Normal 13 2 7 2" xfId="22515" xr:uid="{00000000-0005-0000-0000-00005B550000}"/>
    <cellStyle name="Normal 13 2 7 2 2" xfId="48483" xr:uid="{00000000-0005-0000-0000-00005C550000}"/>
    <cellStyle name="Normal 13 2 7 3" xfId="33335" xr:uid="{00000000-0005-0000-0000-00005D550000}"/>
    <cellStyle name="Normal 13 2 8" xfId="18187" xr:uid="{00000000-0005-0000-0000-00005E550000}"/>
    <cellStyle name="Normal 13 2 8 2" xfId="44155" xr:uid="{00000000-0005-0000-0000-00005F550000}"/>
    <cellStyle name="Normal 13 2 9" xfId="13859" xr:uid="{00000000-0005-0000-0000-000060550000}"/>
    <cellStyle name="Normal 13 2 9 2" xfId="39827" xr:uid="{00000000-0005-0000-0000-000061550000}"/>
    <cellStyle name="Normal 13 20" xfId="13854" xr:uid="{00000000-0005-0000-0000-000062550000}"/>
    <cellStyle name="Normal 13 20 2" xfId="39822" xr:uid="{00000000-0005-0000-0000-000063550000}"/>
    <cellStyle name="Normal 13 21" xfId="3034" xr:uid="{00000000-0005-0000-0000-000064550000}"/>
    <cellStyle name="Normal 13 22" xfId="29002" xr:uid="{00000000-0005-0000-0000-000065550000}"/>
    <cellStyle name="Normal 13 23" xfId="54963" xr:uid="{00000000-0005-0000-0000-000066550000}"/>
    <cellStyle name="Normal 13 24" xfId="55484" xr:uid="{00000000-0005-0000-0000-000067550000}"/>
    <cellStyle name="Normal 13 25" xfId="703" xr:uid="{00000000-0005-0000-0000-000068550000}"/>
    <cellStyle name="Normal 13 3" xfId="303" xr:uid="{00000000-0005-0000-0000-000069550000}"/>
    <cellStyle name="Normal 13 3 10" xfId="29009" xr:uid="{00000000-0005-0000-0000-00006A550000}"/>
    <cellStyle name="Normal 13 3 11" xfId="54970" xr:uid="{00000000-0005-0000-0000-00006B550000}"/>
    <cellStyle name="Normal 13 3 12" xfId="55491" xr:uid="{00000000-0005-0000-0000-00006C550000}"/>
    <cellStyle name="Normal 13 3 13" xfId="783" xr:uid="{00000000-0005-0000-0000-00006D550000}"/>
    <cellStyle name="Normal 13 3 2" xfId="1418" xr:uid="{00000000-0005-0000-0000-00006E550000}"/>
    <cellStyle name="Normal 13 3 2 10" xfId="56032" xr:uid="{00000000-0005-0000-0000-00006F550000}"/>
    <cellStyle name="Normal 13 3 2 2" xfId="2500" xr:uid="{00000000-0005-0000-0000-000070550000}"/>
    <cellStyle name="Normal 13 3 2 2 2" xfId="6828" xr:uid="{00000000-0005-0000-0000-000071550000}"/>
    <cellStyle name="Normal 13 3 2 2 2 2" xfId="13320" xr:uid="{00000000-0005-0000-0000-000072550000}"/>
    <cellStyle name="Normal 13 3 2 2 2 2 2" xfId="28468" xr:uid="{00000000-0005-0000-0000-000073550000}"/>
    <cellStyle name="Normal 13 3 2 2 2 2 2 2" xfId="54436" xr:uid="{00000000-0005-0000-0000-000074550000}"/>
    <cellStyle name="Normal 13 3 2 2 2 2 3" xfId="39288" xr:uid="{00000000-0005-0000-0000-000075550000}"/>
    <cellStyle name="Normal 13 3 2 2 2 3" xfId="21976" xr:uid="{00000000-0005-0000-0000-000076550000}"/>
    <cellStyle name="Normal 13 3 2 2 2 3 2" xfId="47944" xr:uid="{00000000-0005-0000-0000-000077550000}"/>
    <cellStyle name="Normal 13 3 2 2 2 4" xfId="17648" xr:uid="{00000000-0005-0000-0000-000078550000}"/>
    <cellStyle name="Normal 13 3 2 2 2 4 2" xfId="43616" xr:uid="{00000000-0005-0000-0000-000079550000}"/>
    <cellStyle name="Normal 13 3 2 2 2 5" xfId="32796" xr:uid="{00000000-0005-0000-0000-00007A550000}"/>
    <cellStyle name="Normal 13 3 2 2 2 6" xfId="59278" xr:uid="{00000000-0005-0000-0000-00007B550000}"/>
    <cellStyle name="Normal 13 3 2 2 3" xfId="11156" xr:uid="{00000000-0005-0000-0000-00007C550000}"/>
    <cellStyle name="Normal 13 3 2 2 3 2" xfId="26304" xr:uid="{00000000-0005-0000-0000-00007D550000}"/>
    <cellStyle name="Normal 13 3 2 2 3 2 2" xfId="52272" xr:uid="{00000000-0005-0000-0000-00007E550000}"/>
    <cellStyle name="Normal 13 3 2 2 3 3" xfId="37124" xr:uid="{00000000-0005-0000-0000-00007F550000}"/>
    <cellStyle name="Normal 13 3 2 2 4" xfId="8992" xr:uid="{00000000-0005-0000-0000-000080550000}"/>
    <cellStyle name="Normal 13 3 2 2 4 2" xfId="24140" xr:uid="{00000000-0005-0000-0000-000081550000}"/>
    <cellStyle name="Normal 13 3 2 2 4 2 2" xfId="50108" xr:uid="{00000000-0005-0000-0000-000082550000}"/>
    <cellStyle name="Normal 13 3 2 2 4 3" xfId="34960" xr:uid="{00000000-0005-0000-0000-000083550000}"/>
    <cellStyle name="Normal 13 3 2 2 5" xfId="19812" xr:uid="{00000000-0005-0000-0000-000084550000}"/>
    <cellStyle name="Normal 13 3 2 2 5 2" xfId="45780" xr:uid="{00000000-0005-0000-0000-000085550000}"/>
    <cellStyle name="Normal 13 3 2 2 6" xfId="15484" xr:uid="{00000000-0005-0000-0000-000086550000}"/>
    <cellStyle name="Normal 13 3 2 2 6 2" xfId="41452" xr:uid="{00000000-0005-0000-0000-000087550000}"/>
    <cellStyle name="Normal 13 3 2 2 7" xfId="4664" xr:uid="{00000000-0005-0000-0000-000088550000}"/>
    <cellStyle name="Normal 13 3 2 2 8" xfId="30632" xr:uid="{00000000-0005-0000-0000-000089550000}"/>
    <cellStyle name="Normal 13 3 2 2 9" xfId="57114" xr:uid="{00000000-0005-0000-0000-00008A550000}"/>
    <cellStyle name="Normal 13 3 2 3" xfId="5746" xr:uid="{00000000-0005-0000-0000-00008B550000}"/>
    <cellStyle name="Normal 13 3 2 3 2" xfId="12238" xr:uid="{00000000-0005-0000-0000-00008C550000}"/>
    <cellStyle name="Normal 13 3 2 3 2 2" xfId="27386" xr:uid="{00000000-0005-0000-0000-00008D550000}"/>
    <cellStyle name="Normal 13 3 2 3 2 2 2" xfId="53354" xr:uid="{00000000-0005-0000-0000-00008E550000}"/>
    <cellStyle name="Normal 13 3 2 3 2 3" xfId="38206" xr:uid="{00000000-0005-0000-0000-00008F550000}"/>
    <cellStyle name="Normal 13 3 2 3 3" xfId="20894" xr:uid="{00000000-0005-0000-0000-000090550000}"/>
    <cellStyle name="Normal 13 3 2 3 3 2" xfId="46862" xr:uid="{00000000-0005-0000-0000-000091550000}"/>
    <cellStyle name="Normal 13 3 2 3 4" xfId="16566" xr:uid="{00000000-0005-0000-0000-000092550000}"/>
    <cellStyle name="Normal 13 3 2 3 4 2" xfId="42534" xr:uid="{00000000-0005-0000-0000-000093550000}"/>
    <cellStyle name="Normal 13 3 2 3 5" xfId="31714" xr:uid="{00000000-0005-0000-0000-000094550000}"/>
    <cellStyle name="Normal 13 3 2 3 6" xfId="58196" xr:uid="{00000000-0005-0000-0000-000095550000}"/>
    <cellStyle name="Normal 13 3 2 4" xfId="10074" xr:uid="{00000000-0005-0000-0000-000096550000}"/>
    <cellStyle name="Normal 13 3 2 4 2" xfId="25222" xr:uid="{00000000-0005-0000-0000-000097550000}"/>
    <cellStyle name="Normal 13 3 2 4 2 2" xfId="51190" xr:uid="{00000000-0005-0000-0000-000098550000}"/>
    <cellStyle name="Normal 13 3 2 4 3" xfId="36042" xr:uid="{00000000-0005-0000-0000-000099550000}"/>
    <cellStyle name="Normal 13 3 2 5" xfId="7910" xr:uid="{00000000-0005-0000-0000-00009A550000}"/>
    <cellStyle name="Normal 13 3 2 5 2" xfId="23058" xr:uid="{00000000-0005-0000-0000-00009B550000}"/>
    <cellStyle name="Normal 13 3 2 5 2 2" xfId="49026" xr:uid="{00000000-0005-0000-0000-00009C550000}"/>
    <cellStyle name="Normal 13 3 2 5 3" xfId="33878" xr:uid="{00000000-0005-0000-0000-00009D550000}"/>
    <cellStyle name="Normal 13 3 2 6" xfId="18730" xr:uid="{00000000-0005-0000-0000-00009E550000}"/>
    <cellStyle name="Normal 13 3 2 6 2" xfId="44698" xr:uid="{00000000-0005-0000-0000-00009F550000}"/>
    <cellStyle name="Normal 13 3 2 7" xfId="14402" xr:uid="{00000000-0005-0000-0000-0000A0550000}"/>
    <cellStyle name="Normal 13 3 2 7 2" xfId="40370" xr:uid="{00000000-0005-0000-0000-0000A1550000}"/>
    <cellStyle name="Normal 13 3 2 8" xfId="3582" xr:uid="{00000000-0005-0000-0000-0000A2550000}"/>
    <cellStyle name="Normal 13 3 2 9" xfId="29550" xr:uid="{00000000-0005-0000-0000-0000A3550000}"/>
    <cellStyle name="Normal 13 3 3" xfId="1959" xr:uid="{00000000-0005-0000-0000-0000A4550000}"/>
    <cellStyle name="Normal 13 3 3 2" xfId="6287" xr:uid="{00000000-0005-0000-0000-0000A5550000}"/>
    <cellStyle name="Normal 13 3 3 2 2" xfId="12779" xr:uid="{00000000-0005-0000-0000-0000A6550000}"/>
    <cellStyle name="Normal 13 3 3 2 2 2" xfId="27927" xr:uid="{00000000-0005-0000-0000-0000A7550000}"/>
    <cellStyle name="Normal 13 3 3 2 2 2 2" xfId="53895" xr:uid="{00000000-0005-0000-0000-0000A8550000}"/>
    <cellStyle name="Normal 13 3 3 2 2 3" xfId="38747" xr:uid="{00000000-0005-0000-0000-0000A9550000}"/>
    <cellStyle name="Normal 13 3 3 2 3" xfId="21435" xr:uid="{00000000-0005-0000-0000-0000AA550000}"/>
    <cellStyle name="Normal 13 3 3 2 3 2" xfId="47403" xr:uid="{00000000-0005-0000-0000-0000AB550000}"/>
    <cellStyle name="Normal 13 3 3 2 4" xfId="17107" xr:uid="{00000000-0005-0000-0000-0000AC550000}"/>
    <cellStyle name="Normal 13 3 3 2 4 2" xfId="43075" xr:uid="{00000000-0005-0000-0000-0000AD550000}"/>
    <cellStyle name="Normal 13 3 3 2 5" xfId="32255" xr:uid="{00000000-0005-0000-0000-0000AE550000}"/>
    <cellStyle name="Normal 13 3 3 2 6" xfId="58737" xr:uid="{00000000-0005-0000-0000-0000AF550000}"/>
    <cellStyle name="Normal 13 3 3 3" xfId="10615" xr:uid="{00000000-0005-0000-0000-0000B0550000}"/>
    <cellStyle name="Normal 13 3 3 3 2" xfId="25763" xr:uid="{00000000-0005-0000-0000-0000B1550000}"/>
    <cellStyle name="Normal 13 3 3 3 2 2" xfId="51731" xr:uid="{00000000-0005-0000-0000-0000B2550000}"/>
    <cellStyle name="Normal 13 3 3 3 3" xfId="36583" xr:uid="{00000000-0005-0000-0000-0000B3550000}"/>
    <cellStyle name="Normal 13 3 3 4" xfId="8451" xr:uid="{00000000-0005-0000-0000-0000B4550000}"/>
    <cellStyle name="Normal 13 3 3 4 2" xfId="23599" xr:uid="{00000000-0005-0000-0000-0000B5550000}"/>
    <cellStyle name="Normal 13 3 3 4 2 2" xfId="49567" xr:uid="{00000000-0005-0000-0000-0000B6550000}"/>
    <cellStyle name="Normal 13 3 3 4 3" xfId="34419" xr:uid="{00000000-0005-0000-0000-0000B7550000}"/>
    <cellStyle name="Normal 13 3 3 5" xfId="19271" xr:uid="{00000000-0005-0000-0000-0000B8550000}"/>
    <cellStyle name="Normal 13 3 3 5 2" xfId="45239" xr:uid="{00000000-0005-0000-0000-0000B9550000}"/>
    <cellStyle name="Normal 13 3 3 6" xfId="14943" xr:uid="{00000000-0005-0000-0000-0000BA550000}"/>
    <cellStyle name="Normal 13 3 3 6 2" xfId="40911" xr:uid="{00000000-0005-0000-0000-0000BB550000}"/>
    <cellStyle name="Normal 13 3 3 7" xfId="4123" xr:uid="{00000000-0005-0000-0000-0000BC550000}"/>
    <cellStyle name="Normal 13 3 3 8" xfId="30091" xr:uid="{00000000-0005-0000-0000-0000BD550000}"/>
    <cellStyle name="Normal 13 3 3 9" xfId="56573" xr:uid="{00000000-0005-0000-0000-0000BE550000}"/>
    <cellStyle name="Normal 13 3 4" xfId="5205" xr:uid="{00000000-0005-0000-0000-0000BF550000}"/>
    <cellStyle name="Normal 13 3 4 2" xfId="11697" xr:uid="{00000000-0005-0000-0000-0000C0550000}"/>
    <cellStyle name="Normal 13 3 4 2 2" xfId="26845" xr:uid="{00000000-0005-0000-0000-0000C1550000}"/>
    <cellStyle name="Normal 13 3 4 2 2 2" xfId="52813" xr:uid="{00000000-0005-0000-0000-0000C2550000}"/>
    <cellStyle name="Normal 13 3 4 2 3" xfId="37665" xr:uid="{00000000-0005-0000-0000-0000C3550000}"/>
    <cellStyle name="Normal 13 3 4 3" xfId="20353" xr:uid="{00000000-0005-0000-0000-0000C4550000}"/>
    <cellStyle name="Normal 13 3 4 3 2" xfId="46321" xr:uid="{00000000-0005-0000-0000-0000C5550000}"/>
    <cellStyle name="Normal 13 3 4 4" xfId="16025" xr:uid="{00000000-0005-0000-0000-0000C6550000}"/>
    <cellStyle name="Normal 13 3 4 4 2" xfId="41993" xr:uid="{00000000-0005-0000-0000-0000C7550000}"/>
    <cellStyle name="Normal 13 3 4 5" xfId="31173" xr:uid="{00000000-0005-0000-0000-0000C8550000}"/>
    <cellStyle name="Normal 13 3 4 6" xfId="57655" xr:uid="{00000000-0005-0000-0000-0000C9550000}"/>
    <cellStyle name="Normal 13 3 5" xfId="9533" xr:uid="{00000000-0005-0000-0000-0000CA550000}"/>
    <cellStyle name="Normal 13 3 5 2" xfId="24681" xr:uid="{00000000-0005-0000-0000-0000CB550000}"/>
    <cellStyle name="Normal 13 3 5 2 2" xfId="50649" xr:uid="{00000000-0005-0000-0000-0000CC550000}"/>
    <cellStyle name="Normal 13 3 5 3" xfId="35501" xr:uid="{00000000-0005-0000-0000-0000CD550000}"/>
    <cellStyle name="Normal 13 3 6" xfId="7369" xr:uid="{00000000-0005-0000-0000-0000CE550000}"/>
    <cellStyle name="Normal 13 3 6 2" xfId="22517" xr:uid="{00000000-0005-0000-0000-0000CF550000}"/>
    <cellStyle name="Normal 13 3 6 2 2" xfId="48485" xr:uid="{00000000-0005-0000-0000-0000D0550000}"/>
    <cellStyle name="Normal 13 3 6 3" xfId="33337" xr:uid="{00000000-0005-0000-0000-0000D1550000}"/>
    <cellStyle name="Normal 13 3 7" xfId="18189" xr:uid="{00000000-0005-0000-0000-0000D2550000}"/>
    <cellStyle name="Normal 13 3 7 2" xfId="44157" xr:uid="{00000000-0005-0000-0000-0000D3550000}"/>
    <cellStyle name="Normal 13 3 8" xfId="13861" xr:uid="{00000000-0005-0000-0000-0000D4550000}"/>
    <cellStyle name="Normal 13 3 8 2" xfId="39829" xr:uid="{00000000-0005-0000-0000-0000D5550000}"/>
    <cellStyle name="Normal 13 3 9" xfId="3041" xr:uid="{00000000-0005-0000-0000-0000D6550000}"/>
    <cellStyle name="Normal 13 4" xfId="304" xr:uid="{00000000-0005-0000-0000-0000D7550000}"/>
    <cellStyle name="Normal 13 4 10" xfId="29010" xr:uid="{00000000-0005-0000-0000-0000D8550000}"/>
    <cellStyle name="Normal 13 4 11" xfId="54971" xr:uid="{00000000-0005-0000-0000-0000D9550000}"/>
    <cellStyle name="Normal 13 4 12" xfId="55492" xr:uid="{00000000-0005-0000-0000-0000DA550000}"/>
    <cellStyle name="Normal 13 4 13" xfId="823" xr:uid="{00000000-0005-0000-0000-0000DB550000}"/>
    <cellStyle name="Normal 13 4 2" xfId="1419" xr:uid="{00000000-0005-0000-0000-0000DC550000}"/>
    <cellStyle name="Normal 13 4 2 10" xfId="56033" xr:uid="{00000000-0005-0000-0000-0000DD550000}"/>
    <cellStyle name="Normal 13 4 2 2" xfId="2501" xr:uid="{00000000-0005-0000-0000-0000DE550000}"/>
    <cellStyle name="Normal 13 4 2 2 2" xfId="6829" xr:uid="{00000000-0005-0000-0000-0000DF550000}"/>
    <cellStyle name="Normal 13 4 2 2 2 2" xfId="13321" xr:uid="{00000000-0005-0000-0000-0000E0550000}"/>
    <cellStyle name="Normal 13 4 2 2 2 2 2" xfId="28469" xr:uid="{00000000-0005-0000-0000-0000E1550000}"/>
    <cellStyle name="Normal 13 4 2 2 2 2 2 2" xfId="54437" xr:uid="{00000000-0005-0000-0000-0000E2550000}"/>
    <cellStyle name="Normal 13 4 2 2 2 2 3" xfId="39289" xr:uid="{00000000-0005-0000-0000-0000E3550000}"/>
    <cellStyle name="Normal 13 4 2 2 2 3" xfId="21977" xr:uid="{00000000-0005-0000-0000-0000E4550000}"/>
    <cellStyle name="Normal 13 4 2 2 2 3 2" xfId="47945" xr:uid="{00000000-0005-0000-0000-0000E5550000}"/>
    <cellStyle name="Normal 13 4 2 2 2 4" xfId="17649" xr:uid="{00000000-0005-0000-0000-0000E6550000}"/>
    <cellStyle name="Normal 13 4 2 2 2 4 2" xfId="43617" xr:uid="{00000000-0005-0000-0000-0000E7550000}"/>
    <cellStyle name="Normal 13 4 2 2 2 5" xfId="32797" xr:uid="{00000000-0005-0000-0000-0000E8550000}"/>
    <cellStyle name="Normal 13 4 2 2 2 6" xfId="59279" xr:uid="{00000000-0005-0000-0000-0000E9550000}"/>
    <cellStyle name="Normal 13 4 2 2 3" xfId="11157" xr:uid="{00000000-0005-0000-0000-0000EA550000}"/>
    <cellStyle name="Normal 13 4 2 2 3 2" xfId="26305" xr:uid="{00000000-0005-0000-0000-0000EB550000}"/>
    <cellStyle name="Normal 13 4 2 2 3 2 2" xfId="52273" xr:uid="{00000000-0005-0000-0000-0000EC550000}"/>
    <cellStyle name="Normal 13 4 2 2 3 3" xfId="37125" xr:uid="{00000000-0005-0000-0000-0000ED550000}"/>
    <cellStyle name="Normal 13 4 2 2 4" xfId="8993" xr:uid="{00000000-0005-0000-0000-0000EE550000}"/>
    <cellStyle name="Normal 13 4 2 2 4 2" xfId="24141" xr:uid="{00000000-0005-0000-0000-0000EF550000}"/>
    <cellStyle name="Normal 13 4 2 2 4 2 2" xfId="50109" xr:uid="{00000000-0005-0000-0000-0000F0550000}"/>
    <cellStyle name="Normal 13 4 2 2 4 3" xfId="34961" xr:uid="{00000000-0005-0000-0000-0000F1550000}"/>
    <cellStyle name="Normal 13 4 2 2 5" xfId="19813" xr:uid="{00000000-0005-0000-0000-0000F2550000}"/>
    <cellStyle name="Normal 13 4 2 2 5 2" xfId="45781" xr:uid="{00000000-0005-0000-0000-0000F3550000}"/>
    <cellStyle name="Normal 13 4 2 2 6" xfId="15485" xr:uid="{00000000-0005-0000-0000-0000F4550000}"/>
    <cellStyle name="Normal 13 4 2 2 6 2" xfId="41453" xr:uid="{00000000-0005-0000-0000-0000F5550000}"/>
    <cellStyle name="Normal 13 4 2 2 7" xfId="4665" xr:uid="{00000000-0005-0000-0000-0000F6550000}"/>
    <cellStyle name="Normal 13 4 2 2 8" xfId="30633" xr:uid="{00000000-0005-0000-0000-0000F7550000}"/>
    <cellStyle name="Normal 13 4 2 2 9" xfId="57115" xr:uid="{00000000-0005-0000-0000-0000F8550000}"/>
    <cellStyle name="Normal 13 4 2 3" xfId="5747" xr:uid="{00000000-0005-0000-0000-0000F9550000}"/>
    <cellStyle name="Normal 13 4 2 3 2" xfId="12239" xr:uid="{00000000-0005-0000-0000-0000FA550000}"/>
    <cellStyle name="Normal 13 4 2 3 2 2" xfId="27387" xr:uid="{00000000-0005-0000-0000-0000FB550000}"/>
    <cellStyle name="Normal 13 4 2 3 2 2 2" xfId="53355" xr:uid="{00000000-0005-0000-0000-0000FC550000}"/>
    <cellStyle name="Normal 13 4 2 3 2 3" xfId="38207" xr:uid="{00000000-0005-0000-0000-0000FD550000}"/>
    <cellStyle name="Normal 13 4 2 3 3" xfId="20895" xr:uid="{00000000-0005-0000-0000-0000FE550000}"/>
    <cellStyle name="Normal 13 4 2 3 3 2" xfId="46863" xr:uid="{00000000-0005-0000-0000-0000FF550000}"/>
    <cellStyle name="Normal 13 4 2 3 4" xfId="16567" xr:uid="{00000000-0005-0000-0000-000000560000}"/>
    <cellStyle name="Normal 13 4 2 3 4 2" xfId="42535" xr:uid="{00000000-0005-0000-0000-000001560000}"/>
    <cellStyle name="Normal 13 4 2 3 5" xfId="31715" xr:uid="{00000000-0005-0000-0000-000002560000}"/>
    <cellStyle name="Normal 13 4 2 3 6" xfId="58197" xr:uid="{00000000-0005-0000-0000-000003560000}"/>
    <cellStyle name="Normal 13 4 2 4" xfId="10075" xr:uid="{00000000-0005-0000-0000-000004560000}"/>
    <cellStyle name="Normal 13 4 2 4 2" xfId="25223" xr:uid="{00000000-0005-0000-0000-000005560000}"/>
    <cellStyle name="Normal 13 4 2 4 2 2" xfId="51191" xr:uid="{00000000-0005-0000-0000-000006560000}"/>
    <cellStyle name="Normal 13 4 2 4 3" xfId="36043" xr:uid="{00000000-0005-0000-0000-000007560000}"/>
    <cellStyle name="Normal 13 4 2 5" xfId="7911" xr:uid="{00000000-0005-0000-0000-000008560000}"/>
    <cellStyle name="Normal 13 4 2 5 2" xfId="23059" xr:uid="{00000000-0005-0000-0000-000009560000}"/>
    <cellStyle name="Normal 13 4 2 5 2 2" xfId="49027" xr:uid="{00000000-0005-0000-0000-00000A560000}"/>
    <cellStyle name="Normal 13 4 2 5 3" xfId="33879" xr:uid="{00000000-0005-0000-0000-00000B560000}"/>
    <cellStyle name="Normal 13 4 2 6" xfId="18731" xr:uid="{00000000-0005-0000-0000-00000C560000}"/>
    <cellStyle name="Normal 13 4 2 6 2" xfId="44699" xr:uid="{00000000-0005-0000-0000-00000D560000}"/>
    <cellStyle name="Normal 13 4 2 7" xfId="14403" xr:uid="{00000000-0005-0000-0000-00000E560000}"/>
    <cellStyle name="Normal 13 4 2 7 2" xfId="40371" xr:uid="{00000000-0005-0000-0000-00000F560000}"/>
    <cellStyle name="Normal 13 4 2 8" xfId="3583" xr:uid="{00000000-0005-0000-0000-000010560000}"/>
    <cellStyle name="Normal 13 4 2 9" xfId="29551" xr:uid="{00000000-0005-0000-0000-000011560000}"/>
    <cellStyle name="Normal 13 4 3" xfId="1960" xr:uid="{00000000-0005-0000-0000-000012560000}"/>
    <cellStyle name="Normal 13 4 3 2" xfId="6288" xr:uid="{00000000-0005-0000-0000-000013560000}"/>
    <cellStyle name="Normal 13 4 3 2 2" xfId="12780" xr:uid="{00000000-0005-0000-0000-000014560000}"/>
    <cellStyle name="Normal 13 4 3 2 2 2" xfId="27928" xr:uid="{00000000-0005-0000-0000-000015560000}"/>
    <cellStyle name="Normal 13 4 3 2 2 2 2" xfId="53896" xr:uid="{00000000-0005-0000-0000-000016560000}"/>
    <cellStyle name="Normal 13 4 3 2 2 3" xfId="38748" xr:uid="{00000000-0005-0000-0000-000017560000}"/>
    <cellStyle name="Normal 13 4 3 2 3" xfId="21436" xr:uid="{00000000-0005-0000-0000-000018560000}"/>
    <cellStyle name="Normal 13 4 3 2 3 2" xfId="47404" xr:uid="{00000000-0005-0000-0000-000019560000}"/>
    <cellStyle name="Normal 13 4 3 2 4" xfId="17108" xr:uid="{00000000-0005-0000-0000-00001A560000}"/>
    <cellStyle name="Normal 13 4 3 2 4 2" xfId="43076" xr:uid="{00000000-0005-0000-0000-00001B560000}"/>
    <cellStyle name="Normal 13 4 3 2 5" xfId="32256" xr:uid="{00000000-0005-0000-0000-00001C560000}"/>
    <cellStyle name="Normal 13 4 3 2 6" xfId="58738" xr:uid="{00000000-0005-0000-0000-00001D560000}"/>
    <cellStyle name="Normal 13 4 3 3" xfId="10616" xr:uid="{00000000-0005-0000-0000-00001E560000}"/>
    <cellStyle name="Normal 13 4 3 3 2" xfId="25764" xr:uid="{00000000-0005-0000-0000-00001F560000}"/>
    <cellStyle name="Normal 13 4 3 3 2 2" xfId="51732" xr:uid="{00000000-0005-0000-0000-000020560000}"/>
    <cellStyle name="Normal 13 4 3 3 3" xfId="36584" xr:uid="{00000000-0005-0000-0000-000021560000}"/>
    <cellStyle name="Normal 13 4 3 4" xfId="8452" xr:uid="{00000000-0005-0000-0000-000022560000}"/>
    <cellStyle name="Normal 13 4 3 4 2" xfId="23600" xr:uid="{00000000-0005-0000-0000-000023560000}"/>
    <cellStyle name="Normal 13 4 3 4 2 2" xfId="49568" xr:uid="{00000000-0005-0000-0000-000024560000}"/>
    <cellStyle name="Normal 13 4 3 4 3" xfId="34420" xr:uid="{00000000-0005-0000-0000-000025560000}"/>
    <cellStyle name="Normal 13 4 3 5" xfId="19272" xr:uid="{00000000-0005-0000-0000-000026560000}"/>
    <cellStyle name="Normal 13 4 3 5 2" xfId="45240" xr:uid="{00000000-0005-0000-0000-000027560000}"/>
    <cellStyle name="Normal 13 4 3 6" xfId="14944" xr:uid="{00000000-0005-0000-0000-000028560000}"/>
    <cellStyle name="Normal 13 4 3 6 2" xfId="40912" xr:uid="{00000000-0005-0000-0000-000029560000}"/>
    <cellStyle name="Normal 13 4 3 7" xfId="4124" xr:uid="{00000000-0005-0000-0000-00002A560000}"/>
    <cellStyle name="Normal 13 4 3 8" xfId="30092" xr:uid="{00000000-0005-0000-0000-00002B560000}"/>
    <cellStyle name="Normal 13 4 3 9" xfId="56574" xr:uid="{00000000-0005-0000-0000-00002C560000}"/>
    <cellStyle name="Normal 13 4 4" xfId="5206" xr:uid="{00000000-0005-0000-0000-00002D560000}"/>
    <cellStyle name="Normal 13 4 4 2" xfId="11698" xr:uid="{00000000-0005-0000-0000-00002E560000}"/>
    <cellStyle name="Normal 13 4 4 2 2" xfId="26846" xr:uid="{00000000-0005-0000-0000-00002F560000}"/>
    <cellStyle name="Normal 13 4 4 2 2 2" xfId="52814" xr:uid="{00000000-0005-0000-0000-000030560000}"/>
    <cellStyle name="Normal 13 4 4 2 3" xfId="37666" xr:uid="{00000000-0005-0000-0000-000031560000}"/>
    <cellStyle name="Normal 13 4 4 3" xfId="20354" xr:uid="{00000000-0005-0000-0000-000032560000}"/>
    <cellStyle name="Normal 13 4 4 3 2" xfId="46322" xr:uid="{00000000-0005-0000-0000-000033560000}"/>
    <cellStyle name="Normal 13 4 4 4" xfId="16026" xr:uid="{00000000-0005-0000-0000-000034560000}"/>
    <cellStyle name="Normal 13 4 4 4 2" xfId="41994" xr:uid="{00000000-0005-0000-0000-000035560000}"/>
    <cellStyle name="Normal 13 4 4 5" xfId="31174" xr:uid="{00000000-0005-0000-0000-000036560000}"/>
    <cellStyle name="Normal 13 4 4 6" xfId="57656" xr:uid="{00000000-0005-0000-0000-000037560000}"/>
    <cellStyle name="Normal 13 4 5" xfId="9534" xr:uid="{00000000-0005-0000-0000-000038560000}"/>
    <cellStyle name="Normal 13 4 5 2" xfId="24682" xr:uid="{00000000-0005-0000-0000-000039560000}"/>
    <cellStyle name="Normal 13 4 5 2 2" xfId="50650" xr:uid="{00000000-0005-0000-0000-00003A560000}"/>
    <cellStyle name="Normal 13 4 5 3" xfId="35502" xr:uid="{00000000-0005-0000-0000-00003B560000}"/>
    <cellStyle name="Normal 13 4 6" xfId="7370" xr:uid="{00000000-0005-0000-0000-00003C560000}"/>
    <cellStyle name="Normal 13 4 6 2" xfId="22518" xr:uid="{00000000-0005-0000-0000-00003D560000}"/>
    <cellStyle name="Normal 13 4 6 2 2" xfId="48486" xr:uid="{00000000-0005-0000-0000-00003E560000}"/>
    <cellStyle name="Normal 13 4 6 3" xfId="33338" xr:uid="{00000000-0005-0000-0000-00003F560000}"/>
    <cellStyle name="Normal 13 4 7" xfId="18190" xr:uid="{00000000-0005-0000-0000-000040560000}"/>
    <cellStyle name="Normal 13 4 7 2" xfId="44158" xr:uid="{00000000-0005-0000-0000-000041560000}"/>
    <cellStyle name="Normal 13 4 8" xfId="13862" xr:uid="{00000000-0005-0000-0000-000042560000}"/>
    <cellStyle name="Normal 13 4 8 2" xfId="39830" xr:uid="{00000000-0005-0000-0000-000043560000}"/>
    <cellStyle name="Normal 13 4 9" xfId="3042" xr:uid="{00000000-0005-0000-0000-000044560000}"/>
    <cellStyle name="Normal 13 5" xfId="305" xr:uid="{00000000-0005-0000-0000-000045560000}"/>
    <cellStyle name="Normal 13 5 10" xfId="29011" xr:uid="{00000000-0005-0000-0000-000046560000}"/>
    <cellStyle name="Normal 13 5 11" xfId="54972" xr:uid="{00000000-0005-0000-0000-000047560000}"/>
    <cellStyle name="Normal 13 5 12" xfId="55493" xr:uid="{00000000-0005-0000-0000-000048560000}"/>
    <cellStyle name="Normal 13 5 13" xfId="863" xr:uid="{00000000-0005-0000-0000-000049560000}"/>
    <cellStyle name="Normal 13 5 2" xfId="1420" xr:uid="{00000000-0005-0000-0000-00004A560000}"/>
    <cellStyle name="Normal 13 5 2 10" xfId="56034" xr:uid="{00000000-0005-0000-0000-00004B560000}"/>
    <cellStyle name="Normal 13 5 2 2" xfId="2502" xr:uid="{00000000-0005-0000-0000-00004C560000}"/>
    <cellStyle name="Normal 13 5 2 2 2" xfId="6830" xr:uid="{00000000-0005-0000-0000-00004D560000}"/>
    <cellStyle name="Normal 13 5 2 2 2 2" xfId="13322" xr:uid="{00000000-0005-0000-0000-00004E560000}"/>
    <cellStyle name="Normal 13 5 2 2 2 2 2" xfId="28470" xr:uid="{00000000-0005-0000-0000-00004F560000}"/>
    <cellStyle name="Normal 13 5 2 2 2 2 2 2" xfId="54438" xr:uid="{00000000-0005-0000-0000-000050560000}"/>
    <cellStyle name="Normal 13 5 2 2 2 2 3" xfId="39290" xr:uid="{00000000-0005-0000-0000-000051560000}"/>
    <cellStyle name="Normal 13 5 2 2 2 3" xfId="21978" xr:uid="{00000000-0005-0000-0000-000052560000}"/>
    <cellStyle name="Normal 13 5 2 2 2 3 2" xfId="47946" xr:uid="{00000000-0005-0000-0000-000053560000}"/>
    <cellStyle name="Normal 13 5 2 2 2 4" xfId="17650" xr:uid="{00000000-0005-0000-0000-000054560000}"/>
    <cellStyle name="Normal 13 5 2 2 2 4 2" xfId="43618" xr:uid="{00000000-0005-0000-0000-000055560000}"/>
    <cellStyle name="Normal 13 5 2 2 2 5" xfId="32798" xr:uid="{00000000-0005-0000-0000-000056560000}"/>
    <cellStyle name="Normal 13 5 2 2 2 6" xfId="59280" xr:uid="{00000000-0005-0000-0000-000057560000}"/>
    <cellStyle name="Normal 13 5 2 2 3" xfId="11158" xr:uid="{00000000-0005-0000-0000-000058560000}"/>
    <cellStyle name="Normal 13 5 2 2 3 2" xfId="26306" xr:uid="{00000000-0005-0000-0000-000059560000}"/>
    <cellStyle name="Normal 13 5 2 2 3 2 2" xfId="52274" xr:uid="{00000000-0005-0000-0000-00005A560000}"/>
    <cellStyle name="Normal 13 5 2 2 3 3" xfId="37126" xr:uid="{00000000-0005-0000-0000-00005B560000}"/>
    <cellStyle name="Normal 13 5 2 2 4" xfId="8994" xr:uid="{00000000-0005-0000-0000-00005C560000}"/>
    <cellStyle name="Normal 13 5 2 2 4 2" xfId="24142" xr:uid="{00000000-0005-0000-0000-00005D560000}"/>
    <cellStyle name="Normal 13 5 2 2 4 2 2" xfId="50110" xr:uid="{00000000-0005-0000-0000-00005E560000}"/>
    <cellStyle name="Normal 13 5 2 2 4 3" xfId="34962" xr:uid="{00000000-0005-0000-0000-00005F560000}"/>
    <cellStyle name="Normal 13 5 2 2 5" xfId="19814" xr:uid="{00000000-0005-0000-0000-000060560000}"/>
    <cellStyle name="Normal 13 5 2 2 5 2" xfId="45782" xr:uid="{00000000-0005-0000-0000-000061560000}"/>
    <cellStyle name="Normal 13 5 2 2 6" xfId="15486" xr:uid="{00000000-0005-0000-0000-000062560000}"/>
    <cellStyle name="Normal 13 5 2 2 6 2" xfId="41454" xr:uid="{00000000-0005-0000-0000-000063560000}"/>
    <cellStyle name="Normal 13 5 2 2 7" xfId="4666" xr:uid="{00000000-0005-0000-0000-000064560000}"/>
    <cellStyle name="Normal 13 5 2 2 8" xfId="30634" xr:uid="{00000000-0005-0000-0000-000065560000}"/>
    <cellStyle name="Normal 13 5 2 2 9" xfId="57116" xr:uid="{00000000-0005-0000-0000-000066560000}"/>
    <cellStyle name="Normal 13 5 2 3" xfId="5748" xr:uid="{00000000-0005-0000-0000-000067560000}"/>
    <cellStyle name="Normal 13 5 2 3 2" xfId="12240" xr:uid="{00000000-0005-0000-0000-000068560000}"/>
    <cellStyle name="Normal 13 5 2 3 2 2" xfId="27388" xr:uid="{00000000-0005-0000-0000-000069560000}"/>
    <cellStyle name="Normal 13 5 2 3 2 2 2" xfId="53356" xr:uid="{00000000-0005-0000-0000-00006A560000}"/>
    <cellStyle name="Normal 13 5 2 3 2 3" xfId="38208" xr:uid="{00000000-0005-0000-0000-00006B560000}"/>
    <cellStyle name="Normal 13 5 2 3 3" xfId="20896" xr:uid="{00000000-0005-0000-0000-00006C560000}"/>
    <cellStyle name="Normal 13 5 2 3 3 2" xfId="46864" xr:uid="{00000000-0005-0000-0000-00006D560000}"/>
    <cellStyle name="Normal 13 5 2 3 4" xfId="16568" xr:uid="{00000000-0005-0000-0000-00006E560000}"/>
    <cellStyle name="Normal 13 5 2 3 4 2" xfId="42536" xr:uid="{00000000-0005-0000-0000-00006F560000}"/>
    <cellStyle name="Normal 13 5 2 3 5" xfId="31716" xr:uid="{00000000-0005-0000-0000-000070560000}"/>
    <cellStyle name="Normal 13 5 2 3 6" xfId="58198" xr:uid="{00000000-0005-0000-0000-000071560000}"/>
    <cellStyle name="Normal 13 5 2 4" xfId="10076" xr:uid="{00000000-0005-0000-0000-000072560000}"/>
    <cellStyle name="Normal 13 5 2 4 2" xfId="25224" xr:uid="{00000000-0005-0000-0000-000073560000}"/>
    <cellStyle name="Normal 13 5 2 4 2 2" xfId="51192" xr:uid="{00000000-0005-0000-0000-000074560000}"/>
    <cellStyle name="Normal 13 5 2 4 3" xfId="36044" xr:uid="{00000000-0005-0000-0000-000075560000}"/>
    <cellStyle name="Normal 13 5 2 5" xfId="7912" xr:uid="{00000000-0005-0000-0000-000076560000}"/>
    <cellStyle name="Normal 13 5 2 5 2" xfId="23060" xr:uid="{00000000-0005-0000-0000-000077560000}"/>
    <cellStyle name="Normal 13 5 2 5 2 2" xfId="49028" xr:uid="{00000000-0005-0000-0000-000078560000}"/>
    <cellStyle name="Normal 13 5 2 5 3" xfId="33880" xr:uid="{00000000-0005-0000-0000-000079560000}"/>
    <cellStyle name="Normal 13 5 2 6" xfId="18732" xr:uid="{00000000-0005-0000-0000-00007A560000}"/>
    <cellStyle name="Normal 13 5 2 6 2" xfId="44700" xr:uid="{00000000-0005-0000-0000-00007B560000}"/>
    <cellStyle name="Normal 13 5 2 7" xfId="14404" xr:uid="{00000000-0005-0000-0000-00007C560000}"/>
    <cellStyle name="Normal 13 5 2 7 2" xfId="40372" xr:uid="{00000000-0005-0000-0000-00007D560000}"/>
    <cellStyle name="Normal 13 5 2 8" xfId="3584" xr:uid="{00000000-0005-0000-0000-00007E560000}"/>
    <cellStyle name="Normal 13 5 2 9" xfId="29552" xr:uid="{00000000-0005-0000-0000-00007F560000}"/>
    <cellStyle name="Normal 13 5 3" xfId="1961" xr:uid="{00000000-0005-0000-0000-000080560000}"/>
    <cellStyle name="Normal 13 5 3 2" xfId="6289" xr:uid="{00000000-0005-0000-0000-000081560000}"/>
    <cellStyle name="Normal 13 5 3 2 2" xfId="12781" xr:uid="{00000000-0005-0000-0000-000082560000}"/>
    <cellStyle name="Normal 13 5 3 2 2 2" xfId="27929" xr:uid="{00000000-0005-0000-0000-000083560000}"/>
    <cellStyle name="Normal 13 5 3 2 2 2 2" xfId="53897" xr:uid="{00000000-0005-0000-0000-000084560000}"/>
    <cellStyle name="Normal 13 5 3 2 2 3" xfId="38749" xr:uid="{00000000-0005-0000-0000-000085560000}"/>
    <cellStyle name="Normal 13 5 3 2 3" xfId="21437" xr:uid="{00000000-0005-0000-0000-000086560000}"/>
    <cellStyle name="Normal 13 5 3 2 3 2" xfId="47405" xr:uid="{00000000-0005-0000-0000-000087560000}"/>
    <cellStyle name="Normal 13 5 3 2 4" xfId="17109" xr:uid="{00000000-0005-0000-0000-000088560000}"/>
    <cellStyle name="Normal 13 5 3 2 4 2" xfId="43077" xr:uid="{00000000-0005-0000-0000-000089560000}"/>
    <cellStyle name="Normal 13 5 3 2 5" xfId="32257" xr:uid="{00000000-0005-0000-0000-00008A560000}"/>
    <cellStyle name="Normal 13 5 3 2 6" xfId="58739" xr:uid="{00000000-0005-0000-0000-00008B560000}"/>
    <cellStyle name="Normal 13 5 3 3" xfId="10617" xr:uid="{00000000-0005-0000-0000-00008C560000}"/>
    <cellStyle name="Normal 13 5 3 3 2" xfId="25765" xr:uid="{00000000-0005-0000-0000-00008D560000}"/>
    <cellStyle name="Normal 13 5 3 3 2 2" xfId="51733" xr:uid="{00000000-0005-0000-0000-00008E560000}"/>
    <cellStyle name="Normal 13 5 3 3 3" xfId="36585" xr:uid="{00000000-0005-0000-0000-00008F560000}"/>
    <cellStyle name="Normal 13 5 3 4" xfId="8453" xr:uid="{00000000-0005-0000-0000-000090560000}"/>
    <cellStyle name="Normal 13 5 3 4 2" xfId="23601" xr:uid="{00000000-0005-0000-0000-000091560000}"/>
    <cellStyle name="Normal 13 5 3 4 2 2" xfId="49569" xr:uid="{00000000-0005-0000-0000-000092560000}"/>
    <cellStyle name="Normal 13 5 3 4 3" xfId="34421" xr:uid="{00000000-0005-0000-0000-000093560000}"/>
    <cellStyle name="Normal 13 5 3 5" xfId="19273" xr:uid="{00000000-0005-0000-0000-000094560000}"/>
    <cellStyle name="Normal 13 5 3 5 2" xfId="45241" xr:uid="{00000000-0005-0000-0000-000095560000}"/>
    <cellStyle name="Normal 13 5 3 6" xfId="14945" xr:uid="{00000000-0005-0000-0000-000096560000}"/>
    <cellStyle name="Normal 13 5 3 6 2" xfId="40913" xr:uid="{00000000-0005-0000-0000-000097560000}"/>
    <cellStyle name="Normal 13 5 3 7" xfId="4125" xr:uid="{00000000-0005-0000-0000-000098560000}"/>
    <cellStyle name="Normal 13 5 3 8" xfId="30093" xr:uid="{00000000-0005-0000-0000-000099560000}"/>
    <cellStyle name="Normal 13 5 3 9" xfId="56575" xr:uid="{00000000-0005-0000-0000-00009A560000}"/>
    <cellStyle name="Normal 13 5 4" xfId="5207" xr:uid="{00000000-0005-0000-0000-00009B560000}"/>
    <cellStyle name="Normal 13 5 4 2" xfId="11699" xr:uid="{00000000-0005-0000-0000-00009C560000}"/>
    <cellStyle name="Normal 13 5 4 2 2" xfId="26847" xr:uid="{00000000-0005-0000-0000-00009D560000}"/>
    <cellStyle name="Normal 13 5 4 2 2 2" xfId="52815" xr:uid="{00000000-0005-0000-0000-00009E560000}"/>
    <cellStyle name="Normal 13 5 4 2 3" xfId="37667" xr:uid="{00000000-0005-0000-0000-00009F560000}"/>
    <cellStyle name="Normal 13 5 4 3" xfId="20355" xr:uid="{00000000-0005-0000-0000-0000A0560000}"/>
    <cellStyle name="Normal 13 5 4 3 2" xfId="46323" xr:uid="{00000000-0005-0000-0000-0000A1560000}"/>
    <cellStyle name="Normal 13 5 4 4" xfId="16027" xr:uid="{00000000-0005-0000-0000-0000A2560000}"/>
    <cellStyle name="Normal 13 5 4 4 2" xfId="41995" xr:uid="{00000000-0005-0000-0000-0000A3560000}"/>
    <cellStyle name="Normal 13 5 4 5" xfId="31175" xr:uid="{00000000-0005-0000-0000-0000A4560000}"/>
    <cellStyle name="Normal 13 5 4 6" xfId="57657" xr:uid="{00000000-0005-0000-0000-0000A5560000}"/>
    <cellStyle name="Normal 13 5 5" xfId="9535" xr:uid="{00000000-0005-0000-0000-0000A6560000}"/>
    <cellStyle name="Normal 13 5 5 2" xfId="24683" xr:uid="{00000000-0005-0000-0000-0000A7560000}"/>
    <cellStyle name="Normal 13 5 5 2 2" xfId="50651" xr:uid="{00000000-0005-0000-0000-0000A8560000}"/>
    <cellStyle name="Normal 13 5 5 3" xfId="35503" xr:uid="{00000000-0005-0000-0000-0000A9560000}"/>
    <cellStyle name="Normal 13 5 6" xfId="7371" xr:uid="{00000000-0005-0000-0000-0000AA560000}"/>
    <cellStyle name="Normal 13 5 6 2" xfId="22519" xr:uid="{00000000-0005-0000-0000-0000AB560000}"/>
    <cellStyle name="Normal 13 5 6 2 2" xfId="48487" xr:uid="{00000000-0005-0000-0000-0000AC560000}"/>
    <cellStyle name="Normal 13 5 6 3" xfId="33339" xr:uid="{00000000-0005-0000-0000-0000AD560000}"/>
    <cellStyle name="Normal 13 5 7" xfId="18191" xr:uid="{00000000-0005-0000-0000-0000AE560000}"/>
    <cellStyle name="Normal 13 5 7 2" xfId="44159" xr:uid="{00000000-0005-0000-0000-0000AF560000}"/>
    <cellStyle name="Normal 13 5 8" xfId="13863" xr:uid="{00000000-0005-0000-0000-0000B0560000}"/>
    <cellStyle name="Normal 13 5 8 2" xfId="39831" xr:uid="{00000000-0005-0000-0000-0000B1560000}"/>
    <cellStyle name="Normal 13 5 9" xfId="3043" xr:uid="{00000000-0005-0000-0000-0000B2560000}"/>
    <cellStyle name="Normal 13 6" xfId="306" xr:uid="{00000000-0005-0000-0000-0000B3560000}"/>
    <cellStyle name="Normal 13 6 10" xfId="29012" xr:uid="{00000000-0005-0000-0000-0000B4560000}"/>
    <cellStyle name="Normal 13 6 11" xfId="54973" xr:uid="{00000000-0005-0000-0000-0000B5560000}"/>
    <cellStyle name="Normal 13 6 12" xfId="55494" xr:uid="{00000000-0005-0000-0000-0000B6560000}"/>
    <cellStyle name="Normal 13 6 13" xfId="903" xr:uid="{00000000-0005-0000-0000-0000B7560000}"/>
    <cellStyle name="Normal 13 6 2" xfId="1421" xr:uid="{00000000-0005-0000-0000-0000B8560000}"/>
    <cellStyle name="Normal 13 6 2 10" xfId="56035" xr:uid="{00000000-0005-0000-0000-0000B9560000}"/>
    <cellStyle name="Normal 13 6 2 2" xfId="2503" xr:uid="{00000000-0005-0000-0000-0000BA560000}"/>
    <cellStyle name="Normal 13 6 2 2 2" xfId="6831" xr:uid="{00000000-0005-0000-0000-0000BB560000}"/>
    <cellStyle name="Normal 13 6 2 2 2 2" xfId="13323" xr:uid="{00000000-0005-0000-0000-0000BC560000}"/>
    <cellStyle name="Normal 13 6 2 2 2 2 2" xfId="28471" xr:uid="{00000000-0005-0000-0000-0000BD560000}"/>
    <cellStyle name="Normal 13 6 2 2 2 2 2 2" xfId="54439" xr:uid="{00000000-0005-0000-0000-0000BE560000}"/>
    <cellStyle name="Normal 13 6 2 2 2 2 3" xfId="39291" xr:uid="{00000000-0005-0000-0000-0000BF560000}"/>
    <cellStyle name="Normal 13 6 2 2 2 3" xfId="21979" xr:uid="{00000000-0005-0000-0000-0000C0560000}"/>
    <cellStyle name="Normal 13 6 2 2 2 3 2" xfId="47947" xr:uid="{00000000-0005-0000-0000-0000C1560000}"/>
    <cellStyle name="Normal 13 6 2 2 2 4" xfId="17651" xr:uid="{00000000-0005-0000-0000-0000C2560000}"/>
    <cellStyle name="Normal 13 6 2 2 2 4 2" xfId="43619" xr:uid="{00000000-0005-0000-0000-0000C3560000}"/>
    <cellStyle name="Normal 13 6 2 2 2 5" xfId="32799" xr:uid="{00000000-0005-0000-0000-0000C4560000}"/>
    <cellStyle name="Normal 13 6 2 2 2 6" xfId="59281" xr:uid="{00000000-0005-0000-0000-0000C5560000}"/>
    <cellStyle name="Normal 13 6 2 2 3" xfId="11159" xr:uid="{00000000-0005-0000-0000-0000C6560000}"/>
    <cellStyle name="Normal 13 6 2 2 3 2" xfId="26307" xr:uid="{00000000-0005-0000-0000-0000C7560000}"/>
    <cellStyle name="Normal 13 6 2 2 3 2 2" xfId="52275" xr:uid="{00000000-0005-0000-0000-0000C8560000}"/>
    <cellStyle name="Normal 13 6 2 2 3 3" xfId="37127" xr:uid="{00000000-0005-0000-0000-0000C9560000}"/>
    <cellStyle name="Normal 13 6 2 2 4" xfId="8995" xr:uid="{00000000-0005-0000-0000-0000CA560000}"/>
    <cellStyle name="Normal 13 6 2 2 4 2" xfId="24143" xr:uid="{00000000-0005-0000-0000-0000CB560000}"/>
    <cellStyle name="Normal 13 6 2 2 4 2 2" xfId="50111" xr:uid="{00000000-0005-0000-0000-0000CC560000}"/>
    <cellStyle name="Normal 13 6 2 2 4 3" xfId="34963" xr:uid="{00000000-0005-0000-0000-0000CD560000}"/>
    <cellStyle name="Normal 13 6 2 2 5" xfId="19815" xr:uid="{00000000-0005-0000-0000-0000CE560000}"/>
    <cellStyle name="Normal 13 6 2 2 5 2" xfId="45783" xr:uid="{00000000-0005-0000-0000-0000CF560000}"/>
    <cellStyle name="Normal 13 6 2 2 6" xfId="15487" xr:uid="{00000000-0005-0000-0000-0000D0560000}"/>
    <cellStyle name="Normal 13 6 2 2 6 2" xfId="41455" xr:uid="{00000000-0005-0000-0000-0000D1560000}"/>
    <cellStyle name="Normal 13 6 2 2 7" xfId="4667" xr:uid="{00000000-0005-0000-0000-0000D2560000}"/>
    <cellStyle name="Normal 13 6 2 2 8" xfId="30635" xr:uid="{00000000-0005-0000-0000-0000D3560000}"/>
    <cellStyle name="Normal 13 6 2 2 9" xfId="57117" xr:uid="{00000000-0005-0000-0000-0000D4560000}"/>
    <cellStyle name="Normal 13 6 2 3" xfId="5749" xr:uid="{00000000-0005-0000-0000-0000D5560000}"/>
    <cellStyle name="Normal 13 6 2 3 2" xfId="12241" xr:uid="{00000000-0005-0000-0000-0000D6560000}"/>
    <cellStyle name="Normal 13 6 2 3 2 2" xfId="27389" xr:uid="{00000000-0005-0000-0000-0000D7560000}"/>
    <cellStyle name="Normal 13 6 2 3 2 2 2" xfId="53357" xr:uid="{00000000-0005-0000-0000-0000D8560000}"/>
    <cellStyle name="Normal 13 6 2 3 2 3" xfId="38209" xr:uid="{00000000-0005-0000-0000-0000D9560000}"/>
    <cellStyle name="Normal 13 6 2 3 3" xfId="20897" xr:uid="{00000000-0005-0000-0000-0000DA560000}"/>
    <cellStyle name="Normal 13 6 2 3 3 2" xfId="46865" xr:uid="{00000000-0005-0000-0000-0000DB560000}"/>
    <cellStyle name="Normal 13 6 2 3 4" xfId="16569" xr:uid="{00000000-0005-0000-0000-0000DC560000}"/>
    <cellStyle name="Normal 13 6 2 3 4 2" xfId="42537" xr:uid="{00000000-0005-0000-0000-0000DD560000}"/>
    <cellStyle name="Normal 13 6 2 3 5" xfId="31717" xr:uid="{00000000-0005-0000-0000-0000DE560000}"/>
    <cellStyle name="Normal 13 6 2 3 6" xfId="58199" xr:uid="{00000000-0005-0000-0000-0000DF560000}"/>
    <cellStyle name="Normal 13 6 2 4" xfId="10077" xr:uid="{00000000-0005-0000-0000-0000E0560000}"/>
    <cellStyle name="Normal 13 6 2 4 2" xfId="25225" xr:uid="{00000000-0005-0000-0000-0000E1560000}"/>
    <cellStyle name="Normal 13 6 2 4 2 2" xfId="51193" xr:uid="{00000000-0005-0000-0000-0000E2560000}"/>
    <cellStyle name="Normal 13 6 2 4 3" xfId="36045" xr:uid="{00000000-0005-0000-0000-0000E3560000}"/>
    <cellStyle name="Normal 13 6 2 5" xfId="7913" xr:uid="{00000000-0005-0000-0000-0000E4560000}"/>
    <cellStyle name="Normal 13 6 2 5 2" xfId="23061" xr:uid="{00000000-0005-0000-0000-0000E5560000}"/>
    <cellStyle name="Normal 13 6 2 5 2 2" xfId="49029" xr:uid="{00000000-0005-0000-0000-0000E6560000}"/>
    <cellStyle name="Normal 13 6 2 5 3" xfId="33881" xr:uid="{00000000-0005-0000-0000-0000E7560000}"/>
    <cellStyle name="Normal 13 6 2 6" xfId="18733" xr:uid="{00000000-0005-0000-0000-0000E8560000}"/>
    <cellStyle name="Normal 13 6 2 6 2" xfId="44701" xr:uid="{00000000-0005-0000-0000-0000E9560000}"/>
    <cellStyle name="Normal 13 6 2 7" xfId="14405" xr:uid="{00000000-0005-0000-0000-0000EA560000}"/>
    <cellStyle name="Normal 13 6 2 7 2" xfId="40373" xr:uid="{00000000-0005-0000-0000-0000EB560000}"/>
    <cellStyle name="Normal 13 6 2 8" xfId="3585" xr:uid="{00000000-0005-0000-0000-0000EC560000}"/>
    <cellStyle name="Normal 13 6 2 9" xfId="29553" xr:uid="{00000000-0005-0000-0000-0000ED560000}"/>
    <cellStyle name="Normal 13 6 3" xfId="1962" xr:uid="{00000000-0005-0000-0000-0000EE560000}"/>
    <cellStyle name="Normal 13 6 3 2" xfId="6290" xr:uid="{00000000-0005-0000-0000-0000EF560000}"/>
    <cellStyle name="Normal 13 6 3 2 2" xfId="12782" xr:uid="{00000000-0005-0000-0000-0000F0560000}"/>
    <cellStyle name="Normal 13 6 3 2 2 2" xfId="27930" xr:uid="{00000000-0005-0000-0000-0000F1560000}"/>
    <cellStyle name="Normal 13 6 3 2 2 2 2" xfId="53898" xr:uid="{00000000-0005-0000-0000-0000F2560000}"/>
    <cellStyle name="Normal 13 6 3 2 2 3" xfId="38750" xr:uid="{00000000-0005-0000-0000-0000F3560000}"/>
    <cellStyle name="Normal 13 6 3 2 3" xfId="21438" xr:uid="{00000000-0005-0000-0000-0000F4560000}"/>
    <cellStyle name="Normal 13 6 3 2 3 2" xfId="47406" xr:uid="{00000000-0005-0000-0000-0000F5560000}"/>
    <cellStyle name="Normal 13 6 3 2 4" xfId="17110" xr:uid="{00000000-0005-0000-0000-0000F6560000}"/>
    <cellStyle name="Normal 13 6 3 2 4 2" xfId="43078" xr:uid="{00000000-0005-0000-0000-0000F7560000}"/>
    <cellStyle name="Normal 13 6 3 2 5" xfId="32258" xr:uid="{00000000-0005-0000-0000-0000F8560000}"/>
    <cellStyle name="Normal 13 6 3 2 6" xfId="58740" xr:uid="{00000000-0005-0000-0000-0000F9560000}"/>
    <cellStyle name="Normal 13 6 3 3" xfId="10618" xr:uid="{00000000-0005-0000-0000-0000FA560000}"/>
    <cellStyle name="Normal 13 6 3 3 2" xfId="25766" xr:uid="{00000000-0005-0000-0000-0000FB560000}"/>
    <cellStyle name="Normal 13 6 3 3 2 2" xfId="51734" xr:uid="{00000000-0005-0000-0000-0000FC560000}"/>
    <cellStyle name="Normal 13 6 3 3 3" xfId="36586" xr:uid="{00000000-0005-0000-0000-0000FD560000}"/>
    <cellStyle name="Normal 13 6 3 4" xfId="8454" xr:uid="{00000000-0005-0000-0000-0000FE560000}"/>
    <cellStyle name="Normal 13 6 3 4 2" xfId="23602" xr:uid="{00000000-0005-0000-0000-0000FF560000}"/>
    <cellStyle name="Normal 13 6 3 4 2 2" xfId="49570" xr:uid="{00000000-0005-0000-0000-000000570000}"/>
    <cellStyle name="Normal 13 6 3 4 3" xfId="34422" xr:uid="{00000000-0005-0000-0000-000001570000}"/>
    <cellStyle name="Normal 13 6 3 5" xfId="19274" xr:uid="{00000000-0005-0000-0000-000002570000}"/>
    <cellStyle name="Normal 13 6 3 5 2" xfId="45242" xr:uid="{00000000-0005-0000-0000-000003570000}"/>
    <cellStyle name="Normal 13 6 3 6" xfId="14946" xr:uid="{00000000-0005-0000-0000-000004570000}"/>
    <cellStyle name="Normal 13 6 3 6 2" xfId="40914" xr:uid="{00000000-0005-0000-0000-000005570000}"/>
    <cellStyle name="Normal 13 6 3 7" xfId="4126" xr:uid="{00000000-0005-0000-0000-000006570000}"/>
    <cellStyle name="Normal 13 6 3 8" xfId="30094" xr:uid="{00000000-0005-0000-0000-000007570000}"/>
    <cellStyle name="Normal 13 6 3 9" xfId="56576" xr:uid="{00000000-0005-0000-0000-000008570000}"/>
    <cellStyle name="Normal 13 6 4" xfId="5208" xr:uid="{00000000-0005-0000-0000-000009570000}"/>
    <cellStyle name="Normal 13 6 4 2" xfId="11700" xr:uid="{00000000-0005-0000-0000-00000A570000}"/>
    <cellStyle name="Normal 13 6 4 2 2" xfId="26848" xr:uid="{00000000-0005-0000-0000-00000B570000}"/>
    <cellStyle name="Normal 13 6 4 2 2 2" xfId="52816" xr:uid="{00000000-0005-0000-0000-00000C570000}"/>
    <cellStyle name="Normal 13 6 4 2 3" xfId="37668" xr:uid="{00000000-0005-0000-0000-00000D570000}"/>
    <cellStyle name="Normal 13 6 4 3" xfId="20356" xr:uid="{00000000-0005-0000-0000-00000E570000}"/>
    <cellStyle name="Normal 13 6 4 3 2" xfId="46324" xr:uid="{00000000-0005-0000-0000-00000F570000}"/>
    <cellStyle name="Normal 13 6 4 4" xfId="16028" xr:uid="{00000000-0005-0000-0000-000010570000}"/>
    <cellStyle name="Normal 13 6 4 4 2" xfId="41996" xr:uid="{00000000-0005-0000-0000-000011570000}"/>
    <cellStyle name="Normal 13 6 4 5" xfId="31176" xr:uid="{00000000-0005-0000-0000-000012570000}"/>
    <cellStyle name="Normal 13 6 4 6" xfId="57658" xr:uid="{00000000-0005-0000-0000-000013570000}"/>
    <cellStyle name="Normal 13 6 5" xfId="9536" xr:uid="{00000000-0005-0000-0000-000014570000}"/>
    <cellStyle name="Normal 13 6 5 2" xfId="24684" xr:uid="{00000000-0005-0000-0000-000015570000}"/>
    <cellStyle name="Normal 13 6 5 2 2" xfId="50652" xr:uid="{00000000-0005-0000-0000-000016570000}"/>
    <cellStyle name="Normal 13 6 5 3" xfId="35504" xr:uid="{00000000-0005-0000-0000-000017570000}"/>
    <cellStyle name="Normal 13 6 6" xfId="7372" xr:uid="{00000000-0005-0000-0000-000018570000}"/>
    <cellStyle name="Normal 13 6 6 2" xfId="22520" xr:uid="{00000000-0005-0000-0000-000019570000}"/>
    <cellStyle name="Normal 13 6 6 2 2" xfId="48488" xr:uid="{00000000-0005-0000-0000-00001A570000}"/>
    <cellStyle name="Normal 13 6 6 3" xfId="33340" xr:uid="{00000000-0005-0000-0000-00001B570000}"/>
    <cellStyle name="Normal 13 6 7" xfId="18192" xr:uid="{00000000-0005-0000-0000-00001C570000}"/>
    <cellStyle name="Normal 13 6 7 2" xfId="44160" xr:uid="{00000000-0005-0000-0000-00001D570000}"/>
    <cellStyle name="Normal 13 6 8" xfId="13864" xr:uid="{00000000-0005-0000-0000-00001E570000}"/>
    <cellStyle name="Normal 13 6 8 2" xfId="39832" xr:uid="{00000000-0005-0000-0000-00001F570000}"/>
    <cellStyle name="Normal 13 6 9" xfId="3044" xr:uid="{00000000-0005-0000-0000-000020570000}"/>
    <cellStyle name="Normal 13 7" xfId="307" xr:uid="{00000000-0005-0000-0000-000021570000}"/>
    <cellStyle name="Normal 13 7 10" xfId="29013" xr:uid="{00000000-0005-0000-0000-000022570000}"/>
    <cellStyle name="Normal 13 7 11" xfId="54974" xr:uid="{00000000-0005-0000-0000-000023570000}"/>
    <cellStyle name="Normal 13 7 12" xfId="55495" xr:uid="{00000000-0005-0000-0000-000024570000}"/>
    <cellStyle name="Normal 13 7 13" xfId="943" xr:uid="{00000000-0005-0000-0000-000025570000}"/>
    <cellStyle name="Normal 13 7 2" xfId="1422" xr:uid="{00000000-0005-0000-0000-000026570000}"/>
    <cellStyle name="Normal 13 7 2 10" xfId="56036" xr:uid="{00000000-0005-0000-0000-000027570000}"/>
    <cellStyle name="Normal 13 7 2 2" xfId="2504" xr:uid="{00000000-0005-0000-0000-000028570000}"/>
    <cellStyle name="Normal 13 7 2 2 2" xfId="6832" xr:uid="{00000000-0005-0000-0000-000029570000}"/>
    <cellStyle name="Normal 13 7 2 2 2 2" xfId="13324" xr:uid="{00000000-0005-0000-0000-00002A570000}"/>
    <cellStyle name="Normal 13 7 2 2 2 2 2" xfId="28472" xr:uid="{00000000-0005-0000-0000-00002B570000}"/>
    <cellStyle name="Normal 13 7 2 2 2 2 2 2" xfId="54440" xr:uid="{00000000-0005-0000-0000-00002C570000}"/>
    <cellStyle name="Normal 13 7 2 2 2 2 3" xfId="39292" xr:uid="{00000000-0005-0000-0000-00002D570000}"/>
    <cellStyle name="Normal 13 7 2 2 2 3" xfId="21980" xr:uid="{00000000-0005-0000-0000-00002E570000}"/>
    <cellStyle name="Normal 13 7 2 2 2 3 2" xfId="47948" xr:uid="{00000000-0005-0000-0000-00002F570000}"/>
    <cellStyle name="Normal 13 7 2 2 2 4" xfId="17652" xr:uid="{00000000-0005-0000-0000-000030570000}"/>
    <cellStyle name="Normal 13 7 2 2 2 4 2" xfId="43620" xr:uid="{00000000-0005-0000-0000-000031570000}"/>
    <cellStyle name="Normal 13 7 2 2 2 5" xfId="32800" xr:uid="{00000000-0005-0000-0000-000032570000}"/>
    <cellStyle name="Normal 13 7 2 2 2 6" xfId="59282" xr:uid="{00000000-0005-0000-0000-000033570000}"/>
    <cellStyle name="Normal 13 7 2 2 3" xfId="11160" xr:uid="{00000000-0005-0000-0000-000034570000}"/>
    <cellStyle name="Normal 13 7 2 2 3 2" xfId="26308" xr:uid="{00000000-0005-0000-0000-000035570000}"/>
    <cellStyle name="Normal 13 7 2 2 3 2 2" xfId="52276" xr:uid="{00000000-0005-0000-0000-000036570000}"/>
    <cellStyle name="Normal 13 7 2 2 3 3" xfId="37128" xr:uid="{00000000-0005-0000-0000-000037570000}"/>
    <cellStyle name="Normal 13 7 2 2 4" xfId="8996" xr:uid="{00000000-0005-0000-0000-000038570000}"/>
    <cellStyle name="Normal 13 7 2 2 4 2" xfId="24144" xr:uid="{00000000-0005-0000-0000-000039570000}"/>
    <cellStyle name="Normal 13 7 2 2 4 2 2" xfId="50112" xr:uid="{00000000-0005-0000-0000-00003A570000}"/>
    <cellStyle name="Normal 13 7 2 2 4 3" xfId="34964" xr:uid="{00000000-0005-0000-0000-00003B570000}"/>
    <cellStyle name="Normal 13 7 2 2 5" xfId="19816" xr:uid="{00000000-0005-0000-0000-00003C570000}"/>
    <cellStyle name="Normal 13 7 2 2 5 2" xfId="45784" xr:uid="{00000000-0005-0000-0000-00003D570000}"/>
    <cellStyle name="Normal 13 7 2 2 6" xfId="15488" xr:uid="{00000000-0005-0000-0000-00003E570000}"/>
    <cellStyle name="Normal 13 7 2 2 6 2" xfId="41456" xr:uid="{00000000-0005-0000-0000-00003F570000}"/>
    <cellStyle name="Normal 13 7 2 2 7" xfId="4668" xr:uid="{00000000-0005-0000-0000-000040570000}"/>
    <cellStyle name="Normal 13 7 2 2 8" xfId="30636" xr:uid="{00000000-0005-0000-0000-000041570000}"/>
    <cellStyle name="Normal 13 7 2 2 9" xfId="57118" xr:uid="{00000000-0005-0000-0000-000042570000}"/>
    <cellStyle name="Normal 13 7 2 3" xfId="5750" xr:uid="{00000000-0005-0000-0000-000043570000}"/>
    <cellStyle name="Normal 13 7 2 3 2" xfId="12242" xr:uid="{00000000-0005-0000-0000-000044570000}"/>
    <cellStyle name="Normal 13 7 2 3 2 2" xfId="27390" xr:uid="{00000000-0005-0000-0000-000045570000}"/>
    <cellStyle name="Normal 13 7 2 3 2 2 2" xfId="53358" xr:uid="{00000000-0005-0000-0000-000046570000}"/>
    <cellStyle name="Normal 13 7 2 3 2 3" xfId="38210" xr:uid="{00000000-0005-0000-0000-000047570000}"/>
    <cellStyle name="Normal 13 7 2 3 3" xfId="20898" xr:uid="{00000000-0005-0000-0000-000048570000}"/>
    <cellStyle name="Normal 13 7 2 3 3 2" xfId="46866" xr:uid="{00000000-0005-0000-0000-000049570000}"/>
    <cellStyle name="Normal 13 7 2 3 4" xfId="16570" xr:uid="{00000000-0005-0000-0000-00004A570000}"/>
    <cellStyle name="Normal 13 7 2 3 4 2" xfId="42538" xr:uid="{00000000-0005-0000-0000-00004B570000}"/>
    <cellStyle name="Normal 13 7 2 3 5" xfId="31718" xr:uid="{00000000-0005-0000-0000-00004C570000}"/>
    <cellStyle name="Normal 13 7 2 3 6" xfId="58200" xr:uid="{00000000-0005-0000-0000-00004D570000}"/>
    <cellStyle name="Normal 13 7 2 4" xfId="10078" xr:uid="{00000000-0005-0000-0000-00004E570000}"/>
    <cellStyle name="Normal 13 7 2 4 2" xfId="25226" xr:uid="{00000000-0005-0000-0000-00004F570000}"/>
    <cellStyle name="Normal 13 7 2 4 2 2" xfId="51194" xr:uid="{00000000-0005-0000-0000-000050570000}"/>
    <cellStyle name="Normal 13 7 2 4 3" xfId="36046" xr:uid="{00000000-0005-0000-0000-000051570000}"/>
    <cellStyle name="Normal 13 7 2 5" xfId="7914" xr:uid="{00000000-0005-0000-0000-000052570000}"/>
    <cellStyle name="Normal 13 7 2 5 2" xfId="23062" xr:uid="{00000000-0005-0000-0000-000053570000}"/>
    <cellStyle name="Normal 13 7 2 5 2 2" xfId="49030" xr:uid="{00000000-0005-0000-0000-000054570000}"/>
    <cellStyle name="Normal 13 7 2 5 3" xfId="33882" xr:uid="{00000000-0005-0000-0000-000055570000}"/>
    <cellStyle name="Normal 13 7 2 6" xfId="18734" xr:uid="{00000000-0005-0000-0000-000056570000}"/>
    <cellStyle name="Normal 13 7 2 6 2" xfId="44702" xr:uid="{00000000-0005-0000-0000-000057570000}"/>
    <cellStyle name="Normal 13 7 2 7" xfId="14406" xr:uid="{00000000-0005-0000-0000-000058570000}"/>
    <cellStyle name="Normal 13 7 2 7 2" xfId="40374" xr:uid="{00000000-0005-0000-0000-000059570000}"/>
    <cellStyle name="Normal 13 7 2 8" xfId="3586" xr:uid="{00000000-0005-0000-0000-00005A570000}"/>
    <cellStyle name="Normal 13 7 2 9" xfId="29554" xr:uid="{00000000-0005-0000-0000-00005B570000}"/>
    <cellStyle name="Normal 13 7 3" xfId="1963" xr:uid="{00000000-0005-0000-0000-00005C570000}"/>
    <cellStyle name="Normal 13 7 3 2" xfId="6291" xr:uid="{00000000-0005-0000-0000-00005D570000}"/>
    <cellStyle name="Normal 13 7 3 2 2" xfId="12783" xr:uid="{00000000-0005-0000-0000-00005E570000}"/>
    <cellStyle name="Normal 13 7 3 2 2 2" xfId="27931" xr:uid="{00000000-0005-0000-0000-00005F570000}"/>
    <cellStyle name="Normal 13 7 3 2 2 2 2" xfId="53899" xr:uid="{00000000-0005-0000-0000-000060570000}"/>
    <cellStyle name="Normal 13 7 3 2 2 3" xfId="38751" xr:uid="{00000000-0005-0000-0000-000061570000}"/>
    <cellStyle name="Normal 13 7 3 2 3" xfId="21439" xr:uid="{00000000-0005-0000-0000-000062570000}"/>
    <cellStyle name="Normal 13 7 3 2 3 2" xfId="47407" xr:uid="{00000000-0005-0000-0000-000063570000}"/>
    <cellStyle name="Normal 13 7 3 2 4" xfId="17111" xr:uid="{00000000-0005-0000-0000-000064570000}"/>
    <cellStyle name="Normal 13 7 3 2 4 2" xfId="43079" xr:uid="{00000000-0005-0000-0000-000065570000}"/>
    <cellStyle name="Normal 13 7 3 2 5" xfId="32259" xr:uid="{00000000-0005-0000-0000-000066570000}"/>
    <cellStyle name="Normal 13 7 3 2 6" xfId="58741" xr:uid="{00000000-0005-0000-0000-000067570000}"/>
    <cellStyle name="Normal 13 7 3 3" xfId="10619" xr:uid="{00000000-0005-0000-0000-000068570000}"/>
    <cellStyle name="Normal 13 7 3 3 2" xfId="25767" xr:uid="{00000000-0005-0000-0000-000069570000}"/>
    <cellStyle name="Normal 13 7 3 3 2 2" xfId="51735" xr:uid="{00000000-0005-0000-0000-00006A570000}"/>
    <cellStyle name="Normal 13 7 3 3 3" xfId="36587" xr:uid="{00000000-0005-0000-0000-00006B570000}"/>
    <cellStyle name="Normal 13 7 3 4" xfId="8455" xr:uid="{00000000-0005-0000-0000-00006C570000}"/>
    <cellStyle name="Normal 13 7 3 4 2" xfId="23603" xr:uid="{00000000-0005-0000-0000-00006D570000}"/>
    <cellStyle name="Normal 13 7 3 4 2 2" xfId="49571" xr:uid="{00000000-0005-0000-0000-00006E570000}"/>
    <cellStyle name="Normal 13 7 3 4 3" xfId="34423" xr:uid="{00000000-0005-0000-0000-00006F570000}"/>
    <cellStyle name="Normal 13 7 3 5" xfId="19275" xr:uid="{00000000-0005-0000-0000-000070570000}"/>
    <cellStyle name="Normal 13 7 3 5 2" xfId="45243" xr:uid="{00000000-0005-0000-0000-000071570000}"/>
    <cellStyle name="Normal 13 7 3 6" xfId="14947" xr:uid="{00000000-0005-0000-0000-000072570000}"/>
    <cellStyle name="Normal 13 7 3 6 2" xfId="40915" xr:uid="{00000000-0005-0000-0000-000073570000}"/>
    <cellStyle name="Normal 13 7 3 7" xfId="4127" xr:uid="{00000000-0005-0000-0000-000074570000}"/>
    <cellStyle name="Normal 13 7 3 8" xfId="30095" xr:uid="{00000000-0005-0000-0000-000075570000}"/>
    <cellStyle name="Normal 13 7 3 9" xfId="56577" xr:uid="{00000000-0005-0000-0000-000076570000}"/>
    <cellStyle name="Normal 13 7 4" xfId="5209" xr:uid="{00000000-0005-0000-0000-000077570000}"/>
    <cellStyle name="Normal 13 7 4 2" xfId="11701" xr:uid="{00000000-0005-0000-0000-000078570000}"/>
    <cellStyle name="Normal 13 7 4 2 2" xfId="26849" xr:uid="{00000000-0005-0000-0000-000079570000}"/>
    <cellStyle name="Normal 13 7 4 2 2 2" xfId="52817" xr:uid="{00000000-0005-0000-0000-00007A570000}"/>
    <cellStyle name="Normal 13 7 4 2 3" xfId="37669" xr:uid="{00000000-0005-0000-0000-00007B570000}"/>
    <cellStyle name="Normal 13 7 4 3" xfId="20357" xr:uid="{00000000-0005-0000-0000-00007C570000}"/>
    <cellStyle name="Normal 13 7 4 3 2" xfId="46325" xr:uid="{00000000-0005-0000-0000-00007D570000}"/>
    <cellStyle name="Normal 13 7 4 4" xfId="16029" xr:uid="{00000000-0005-0000-0000-00007E570000}"/>
    <cellStyle name="Normal 13 7 4 4 2" xfId="41997" xr:uid="{00000000-0005-0000-0000-00007F570000}"/>
    <cellStyle name="Normal 13 7 4 5" xfId="31177" xr:uid="{00000000-0005-0000-0000-000080570000}"/>
    <cellStyle name="Normal 13 7 4 6" xfId="57659" xr:uid="{00000000-0005-0000-0000-000081570000}"/>
    <cellStyle name="Normal 13 7 5" xfId="9537" xr:uid="{00000000-0005-0000-0000-000082570000}"/>
    <cellStyle name="Normal 13 7 5 2" xfId="24685" xr:uid="{00000000-0005-0000-0000-000083570000}"/>
    <cellStyle name="Normal 13 7 5 2 2" xfId="50653" xr:uid="{00000000-0005-0000-0000-000084570000}"/>
    <cellStyle name="Normal 13 7 5 3" xfId="35505" xr:uid="{00000000-0005-0000-0000-000085570000}"/>
    <cellStyle name="Normal 13 7 6" xfId="7373" xr:uid="{00000000-0005-0000-0000-000086570000}"/>
    <cellStyle name="Normal 13 7 6 2" xfId="22521" xr:uid="{00000000-0005-0000-0000-000087570000}"/>
    <cellStyle name="Normal 13 7 6 2 2" xfId="48489" xr:uid="{00000000-0005-0000-0000-000088570000}"/>
    <cellStyle name="Normal 13 7 6 3" xfId="33341" xr:uid="{00000000-0005-0000-0000-000089570000}"/>
    <cellStyle name="Normal 13 7 7" xfId="18193" xr:uid="{00000000-0005-0000-0000-00008A570000}"/>
    <cellStyle name="Normal 13 7 7 2" xfId="44161" xr:uid="{00000000-0005-0000-0000-00008B570000}"/>
    <cellStyle name="Normal 13 7 8" xfId="13865" xr:uid="{00000000-0005-0000-0000-00008C570000}"/>
    <cellStyle name="Normal 13 7 8 2" xfId="39833" xr:uid="{00000000-0005-0000-0000-00008D570000}"/>
    <cellStyle name="Normal 13 7 9" xfId="3045" xr:uid="{00000000-0005-0000-0000-00008E570000}"/>
    <cellStyle name="Normal 13 8" xfId="308" xr:uid="{00000000-0005-0000-0000-00008F570000}"/>
    <cellStyle name="Normal 13 8 10" xfId="29014" xr:uid="{00000000-0005-0000-0000-000090570000}"/>
    <cellStyle name="Normal 13 8 11" xfId="54975" xr:uid="{00000000-0005-0000-0000-000091570000}"/>
    <cellStyle name="Normal 13 8 12" xfId="55496" xr:uid="{00000000-0005-0000-0000-000092570000}"/>
    <cellStyle name="Normal 13 8 13" xfId="983" xr:uid="{00000000-0005-0000-0000-000093570000}"/>
    <cellStyle name="Normal 13 8 2" xfId="1423" xr:uid="{00000000-0005-0000-0000-000094570000}"/>
    <cellStyle name="Normal 13 8 2 10" xfId="56037" xr:uid="{00000000-0005-0000-0000-000095570000}"/>
    <cellStyle name="Normal 13 8 2 2" xfId="2505" xr:uid="{00000000-0005-0000-0000-000096570000}"/>
    <cellStyle name="Normal 13 8 2 2 2" xfId="6833" xr:uid="{00000000-0005-0000-0000-000097570000}"/>
    <cellStyle name="Normal 13 8 2 2 2 2" xfId="13325" xr:uid="{00000000-0005-0000-0000-000098570000}"/>
    <cellStyle name="Normal 13 8 2 2 2 2 2" xfId="28473" xr:uid="{00000000-0005-0000-0000-000099570000}"/>
    <cellStyle name="Normal 13 8 2 2 2 2 2 2" xfId="54441" xr:uid="{00000000-0005-0000-0000-00009A570000}"/>
    <cellStyle name="Normal 13 8 2 2 2 2 3" xfId="39293" xr:uid="{00000000-0005-0000-0000-00009B570000}"/>
    <cellStyle name="Normal 13 8 2 2 2 3" xfId="21981" xr:uid="{00000000-0005-0000-0000-00009C570000}"/>
    <cellStyle name="Normal 13 8 2 2 2 3 2" xfId="47949" xr:uid="{00000000-0005-0000-0000-00009D570000}"/>
    <cellStyle name="Normal 13 8 2 2 2 4" xfId="17653" xr:uid="{00000000-0005-0000-0000-00009E570000}"/>
    <cellStyle name="Normal 13 8 2 2 2 4 2" xfId="43621" xr:uid="{00000000-0005-0000-0000-00009F570000}"/>
    <cellStyle name="Normal 13 8 2 2 2 5" xfId="32801" xr:uid="{00000000-0005-0000-0000-0000A0570000}"/>
    <cellStyle name="Normal 13 8 2 2 2 6" xfId="59283" xr:uid="{00000000-0005-0000-0000-0000A1570000}"/>
    <cellStyle name="Normal 13 8 2 2 3" xfId="11161" xr:uid="{00000000-0005-0000-0000-0000A2570000}"/>
    <cellStyle name="Normal 13 8 2 2 3 2" xfId="26309" xr:uid="{00000000-0005-0000-0000-0000A3570000}"/>
    <cellStyle name="Normal 13 8 2 2 3 2 2" xfId="52277" xr:uid="{00000000-0005-0000-0000-0000A4570000}"/>
    <cellStyle name="Normal 13 8 2 2 3 3" xfId="37129" xr:uid="{00000000-0005-0000-0000-0000A5570000}"/>
    <cellStyle name="Normal 13 8 2 2 4" xfId="8997" xr:uid="{00000000-0005-0000-0000-0000A6570000}"/>
    <cellStyle name="Normal 13 8 2 2 4 2" xfId="24145" xr:uid="{00000000-0005-0000-0000-0000A7570000}"/>
    <cellStyle name="Normal 13 8 2 2 4 2 2" xfId="50113" xr:uid="{00000000-0005-0000-0000-0000A8570000}"/>
    <cellStyle name="Normal 13 8 2 2 4 3" xfId="34965" xr:uid="{00000000-0005-0000-0000-0000A9570000}"/>
    <cellStyle name="Normal 13 8 2 2 5" xfId="19817" xr:uid="{00000000-0005-0000-0000-0000AA570000}"/>
    <cellStyle name="Normal 13 8 2 2 5 2" xfId="45785" xr:uid="{00000000-0005-0000-0000-0000AB570000}"/>
    <cellStyle name="Normal 13 8 2 2 6" xfId="15489" xr:uid="{00000000-0005-0000-0000-0000AC570000}"/>
    <cellStyle name="Normal 13 8 2 2 6 2" xfId="41457" xr:uid="{00000000-0005-0000-0000-0000AD570000}"/>
    <cellStyle name="Normal 13 8 2 2 7" xfId="4669" xr:uid="{00000000-0005-0000-0000-0000AE570000}"/>
    <cellStyle name="Normal 13 8 2 2 8" xfId="30637" xr:uid="{00000000-0005-0000-0000-0000AF570000}"/>
    <cellStyle name="Normal 13 8 2 2 9" xfId="57119" xr:uid="{00000000-0005-0000-0000-0000B0570000}"/>
    <cellStyle name="Normal 13 8 2 3" xfId="5751" xr:uid="{00000000-0005-0000-0000-0000B1570000}"/>
    <cellStyle name="Normal 13 8 2 3 2" xfId="12243" xr:uid="{00000000-0005-0000-0000-0000B2570000}"/>
    <cellStyle name="Normal 13 8 2 3 2 2" xfId="27391" xr:uid="{00000000-0005-0000-0000-0000B3570000}"/>
    <cellStyle name="Normal 13 8 2 3 2 2 2" xfId="53359" xr:uid="{00000000-0005-0000-0000-0000B4570000}"/>
    <cellStyle name="Normal 13 8 2 3 2 3" xfId="38211" xr:uid="{00000000-0005-0000-0000-0000B5570000}"/>
    <cellStyle name="Normal 13 8 2 3 3" xfId="20899" xr:uid="{00000000-0005-0000-0000-0000B6570000}"/>
    <cellStyle name="Normal 13 8 2 3 3 2" xfId="46867" xr:uid="{00000000-0005-0000-0000-0000B7570000}"/>
    <cellStyle name="Normal 13 8 2 3 4" xfId="16571" xr:uid="{00000000-0005-0000-0000-0000B8570000}"/>
    <cellStyle name="Normal 13 8 2 3 4 2" xfId="42539" xr:uid="{00000000-0005-0000-0000-0000B9570000}"/>
    <cellStyle name="Normal 13 8 2 3 5" xfId="31719" xr:uid="{00000000-0005-0000-0000-0000BA570000}"/>
    <cellStyle name="Normal 13 8 2 3 6" xfId="58201" xr:uid="{00000000-0005-0000-0000-0000BB570000}"/>
    <cellStyle name="Normal 13 8 2 4" xfId="10079" xr:uid="{00000000-0005-0000-0000-0000BC570000}"/>
    <cellStyle name="Normal 13 8 2 4 2" xfId="25227" xr:uid="{00000000-0005-0000-0000-0000BD570000}"/>
    <cellStyle name="Normal 13 8 2 4 2 2" xfId="51195" xr:uid="{00000000-0005-0000-0000-0000BE570000}"/>
    <cellStyle name="Normal 13 8 2 4 3" xfId="36047" xr:uid="{00000000-0005-0000-0000-0000BF570000}"/>
    <cellStyle name="Normal 13 8 2 5" xfId="7915" xr:uid="{00000000-0005-0000-0000-0000C0570000}"/>
    <cellStyle name="Normal 13 8 2 5 2" xfId="23063" xr:uid="{00000000-0005-0000-0000-0000C1570000}"/>
    <cellStyle name="Normal 13 8 2 5 2 2" xfId="49031" xr:uid="{00000000-0005-0000-0000-0000C2570000}"/>
    <cellStyle name="Normal 13 8 2 5 3" xfId="33883" xr:uid="{00000000-0005-0000-0000-0000C3570000}"/>
    <cellStyle name="Normal 13 8 2 6" xfId="18735" xr:uid="{00000000-0005-0000-0000-0000C4570000}"/>
    <cellStyle name="Normal 13 8 2 6 2" xfId="44703" xr:uid="{00000000-0005-0000-0000-0000C5570000}"/>
    <cellStyle name="Normal 13 8 2 7" xfId="14407" xr:uid="{00000000-0005-0000-0000-0000C6570000}"/>
    <cellStyle name="Normal 13 8 2 7 2" xfId="40375" xr:uid="{00000000-0005-0000-0000-0000C7570000}"/>
    <cellStyle name="Normal 13 8 2 8" xfId="3587" xr:uid="{00000000-0005-0000-0000-0000C8570000}"/>
    <cellStyle name="Normal 13 8 2 9" xfId="29555" xr:uid="{00000000-0005-0000-0000-0000C9570000}"/>
    <cellStyle name="Normal 13 8 3" xfId="1964" xr:uid="{00000000-0005-0000-0000-0000CA570000}"/>
    <cellStyle name="Normal 13 8 3 2" xfId="6292" xr:uid="{00000000-0005-0000-0000-0000CB570000}"/>
    <cellStyle name="Normal 13 8 3 2 2" xfId="12784" xr:uid="{00000000-0005-0000-0000-0000CC570000}"/>
    <cellStyle name="Normal 13 8 3 2 2 2" xfId="27932" xr:uid="{00000000-0005-0000-0000-0000CD570000}"/>
    <cellStyle name="Normal 13 8 3 2 2 2 2" xfId="53900" xr:uid="{00000000-0005-0000-0000-0000CE570000}"/>
    <cellStyle name="Normal 13 8 3 2 2 3" xfId="38752" xr:uid="{00000000-0005-0000-0000-0000CF570000}"/>
    <cellStyle name="Normal 13 8 3 2 3" xfId="21440" xr:uid="{00000000-0005-0000-0000-0000D0570000}"/>
    <cellStyle name="Normal 13 8 3 2 3 2" xfId="47408" xr:uid="{00000000-0005-0000-0000-0000D1570000}"/>
    <cellStyle name="Normal 13 8 3 2 4" xfId="17112" xr:uid="{00000000-0005-0000-0000-0000D2570000}"/>
    <cellStyle name="Normal 13 8 3 2 4 2" xfId="43080" xr:uid="{00000000-0005-0000-0000-0000D3570000}"/>
    <cellStyle name="Normal 13 8 3 2 5" xfId="32260" xr:uid="{00000000-0005-0000-0000-0000D4570000}"/>
    <cellStyle name="Normal 13 8 3 2 6" xfId="58742" xr:uid="{00000000-0005-0000-0000-0000D5570000}"/>
    <cellStyle name="Normal 13 8 3 3" xfId="10620" xr:uid="{00000000-0005-0000-0000-0000D6570000}"/>
    <cellStyle name="Normal 13 8 3 3 2" xfId="25768" xr:uid="{00000000-0005-0000-0000-0000D7570000}"/>
    <cellStyle name="Normal 13 8 3 3 2 2" xfId="51736" xr:uid="{00000000-0005-0000-0000-0000D8570000}"/>
    <cellStyle name="Normal 13 8 3 3 3" xfId="36588" xr:uid="{00000000-0005-0000-0000-0000D9570000}"/>
    <cellStyle name="Normal 13 8 3 4" xfId="8456" xr:uid="{00000000-0005-0000-0000-0000DA570000}"/>
    <cellStyle name="Normal 13 8 3 4 2" xfId="23604" xr:uid="{00000000-0005-0000-0000-0000DB570000}"/>
    <cellStyle name="Normal 13 8 3 4 2 2" xfId="49572" xr:uid="{00000000-0005-0000-0000-0000DC570000}"/>
    <cellStyle name="Normal 13 8 3 4 3" xfId="34424" xr:uid="{00000000-0005-0000-0000-0000DD570000}"/>
    <cellStyle name="Normal 13 8 3 5" xfId="19276" xr:uid="{00000000-0005-0000-0000-0000DE570000}"/>
    <cellStyle name="Normal 13 8 3 5 2" xfId="45244" xr:uid="{00000000-0005-0000-0000-0000DF570000}"/>
    <cellStyle name="Normal 13 8 3 6" xfId="14948" xr:uid="{00000000-0005-0000-0000-0000E0570000}"/>
    <cellStyle name="Normal 13 8 3 6 2" xfId="40916" xr:uid="{00000000-0005-0000-0000-0000E1570000}"/>
    <cellStyle name="Normal 13 8 3 7" xfId="4128" xr:uid="{00000000-0005-0000-0000-0000E2570000}"/>
    <cellStyle name="Normal 13 8 3 8" xfId="30096" xr:uid="{00000000-0005-0000-0000-0000E3570000}"/>
    <cellStyle name="Normal 13 8 3 9" xfId="56578" xr:uid="{00000000-0005-0000-0000-0000E4570000}"/>
    <cellStyle name="Normal 13 8 4" xfId="5210" xr:uid="{00000000-0005-0000-0000-0000E5570000}"/>
    <cellStyle name="Normal 13 8 4 2" xfId="11702" xr:uid="{00000000-0005-0000-0000-0000E6570000}"/>
    <cellStyle name="Normal 13 8 4 2 2" xfId="26850" xr:uid="{00000000-0005-0000-0000-0000E7570000}"/>
    <cellStyle name="Normal 13 8 4 2 2 2" xfId="52818" xr:uid="{00000000-0005-0000-0000-0000E8570000}"/>
    <cellStyle name="Normal 13 8 4 2 3" xfId="37670" xr:uid="{00000000-0005-0000-0000-0000E9570000}"/>
    <cellStyle name="Normal 13 8 4 3" xfId="20358" xr:uid="{00000000-0005-0000-0000-0000EA570000}"/>
    <cellStyle name="Normal 13 8 4 3 2" xfId="46326" xr:uid="{00000000-0005-0000-0000-0000EB570000}"/>
    <cellStyle name="Normal 13 8 4 4" xfId="16030" xr:uid="{00000000-0005-0000-0000-0000EC570000}"/>
    <cellStyle name="Normal 13 8 4 4 2" xfId="41998" xr:uid="{00000000-0005-0000-0000-0000ED570000}"/>
    <cellStyle name="Normal 13 8 4 5" xfId="31178" xr:uid="{00000000-0005-0000-0000-0000EE570000}"/>
    <cellStyle name="Normal 13 8 4 6" xfId="57660" xr:uid="{00000000-0005-0000-0000-0000EF570000}"/>
    <cellStyle name="Normal 13 8 5" xfId="9538" xr:uid="{00000000-0005-0000-0000-0000F0570000}"/>
    <cellStyle name="Normal 13 8 5 2" xfId="24686" xr:uid="{00000000-0005-0000-0000-0000F1570000}"/>
    <cellStyle name="Normal 13 8 5 2 2" xfId="50654" xr:uid="{00000000-0005-0000-0000-0000F2570000}"/>
    <cellStyle name="Normal 13 8 5 3" xfId="35506" xr:uid="{00000000-0005-0000-0000-0000F3570000}"/>
    <cellStyle name="Normal 13 8 6" xfId="7374" xr:uid="{00000000-0005-0000-0000-0000F4570000}"/>
    <cellStyle name="Normal 13 8 6 2" xfId="22522" xr:uid="{00000000-0005-0000-0000-0000F5570000}"/>
    <cellStyle name="Normal 13 8 6 2 2" xfId="48490" xr:uid="{00000000-0005-0000-0000-0000F6570000}"/>
    <cellStyle name="Normal 13 8 6 3" xfId="33342" xr:uid="{00000000-0005-0000-0000-0000F7570000}"/>
    <cellStyle name="Normal 13 8 7" xfId="18194" xr:uid="{00000000-0005-0000-0000-0000F8570000}"/>
    <cellStyle name="Normal 13 8 7 2" xfId="44162" xr:uid="{00000000-0005-0000-0000-0000F9570000}"/>
    <cellStyle name="Normal 13 8 8" xfId="13866" xr:uid="{00000000-0005-0000-0000-0000FA570000}"/>
    <cellStyle name="Normal 13 8 8 2" xfId="39834" xr:uid="{00000000-0005-0000-0000-0000FB570000}"/>
    <cellStyle name="Normal 13 8 9" xfId="3046" xr:uid="{00000000-0005-0000-0000-0000FC570000}"/>
    <cellStyle name="Normal 13 9" xfId="309" xr:uid="{00000000-0005-0000-0000-0000FD570000}"/>
    <cellStyle name="Normal 13 9 10" xfId="29015" xr:uid="{00000000-0005-0000-0000-0000FE570000}"/>
    <cellStyle name="Normal 13 9 11" xfId="54976" xr:uid="{00000000-0005-0000-0000-0000FF570000}"/>
    <cellStyle name="Normal 13 9 12" xfId="55497" xr:uid="{00000000-0005-0000-0000-000000580000}"/>
    <cellStyle name="Normal 13 9 13" xfId="1023" xr:uid="{00000000-0005-0000-0000-000001580000}"/>
    <cellStyle name="Normal 13 9 2" xfId="1424" xr:uid="{00000000-0005-0000-0000-000002580000}"/>
    <cellStyle name="Normal 13 9 2 10" xfId="56038" xr:uid="{00000000-0005-0000-0000-000003580000}"/>
    <cellStyle name="Normal 13 9 2 2" xfId="2506" xr:uid="{00000000-0005-0000-0000-000004580000}"/>
    <cellStyle name="Normal 13 9 2 2 2" xfId="6834" xr:uid="{00000000-0005-0000-0000-000005580000}"/>
    <cellStyle name="Normal 13 9 2 2 2 2" xfId="13326" xr:uid="{00000000-0005-0000-0000-000006580000}"/>
    <cellStyle name="Normal 13 9 2 2 2 2 2" xfId="28474" xr:uid="{00000000-0005-0000-0000-000007580000}"/>
    <cellStyle name="Normal 13 9 2 2 2 2 2 2" xfId="54442" xr:uid="{00000000-0005-0000-0000-000008580000}"/>
    <cellStyle name="Normal 13 9 2 2 2 2 3" xfId="39294" xr:uid="{00000000-0005-0000-0000-000009580000}"/>
    <cellStyle name="Normal 13 9 2 2 2 3" xfId="21982" xr:uid="{00000000-0005-0000-0000-00000A580000}"/>
    <cellStyle name="Normal 13 9 2 2 2 3 2" xfId="47950" xr:uid="{00000000-0005-0000-0000-00000B580000}"/>
    <cellStyle name="Normal 13 9 2 2 2 4" xfId="17654" xr:uid="{00000000-0005-0000-0000-00000C580000}"/>
    <cellStyle name="Normal 13 9 2 2 2 4 2" xfId="43622" xr:uid="{00000000-0005-0000-0000-00000D580000}"/>
    <cellStyle name="Normal 13 9 2 2 2 5" xfId="32802" xr:uid="{00000000-0005-0000-0000-00000E580000}"/>
    <cellStyle name="Normal 13 9 2 2 2 6" xfId="59284" xr:uid="{00000000-0005-0000-0000-00000F580000}"/>
    <cellStyle name="Normal 13 9 2 2 3" xfId="11162" xr:uid="{00000000-0005-0000-0000-000010580000}"/>
    <cellStyle name="Normal 13 9 2 2 3 2" xfId="26310" xr:uid="{00000000-0005-0000-0000-000011580000}"/>
    <cellStyle name="Normal 13 9 2 2 3 2 2" xfId="52278" xr:uid="{00000000-0005-0000-0000-000012580000}"/>
    <cellStyle name="Normal 13 9 2 2 3 3" xfId="37130" xr:uid="{00000000-0005-0000-0000-000013580000}"/>
    <cellStyle name="Normal 13 9 2 2 4" xfId="8998" xr:uid="{00000000-0005-0000-0000-000014580000}"/>
    <cellStyle name="Normal 13 9 2 2 4 2" xfId="24146" xr:uid="{00000000-0005-0000-0000-000015580000}"/>
    <cellStyle name="Normal 13 9 2 2 4 2 2" xfId="50114" xr:uid="{00000000-0005-0000-0000-000016580000}"/>
    <cellStyle name="Normal 13 9 2 2 4 3" xfId="34966" xr:uid="{00000000-0005-0000-0000-000017580000}"/>
    <cellStyle name="Normal 13 9 2 2 5" xfId="19818" xr:uid="{00000000-0005-0000-0000-000018580000}"/>
    <cellStyle name="Normal 13 9 2 2 5 2" xfId="45786" xr:uid="{00000000-0005-0000-0000-000019580000}"/>
    <cellStyle name="Normal 13 9 2 2 6" xfId="15490" xr:uid="{00000000-0005-0000-0000-00001A580000}"/>
    <cellStyle name="Normal 13 9 2 2 6 2" xfId="41458" xr:uid="{00000000-0005-0000-0000-00001B580000}"/>
    <cellStyle name="Normal 13 9 2 2 7" xfId="4670" xr:uid="{00000000-0005-0000-0000-00001C580000}"/>
    <cellStyle name="Normal 13 9 2 2 8" xfId="30638" xr:uid="{00000000-0005-0000-0000-00001D580000}"/>
    <cellStyle name="Normal 13 9 2 2 9" xfId="57120" xr:uid="{00000000-0005-0000-0000-00001E580000}"/>
    <cellStyle name="Normal 13 9 2 3" xfId="5752" xr:uid="{00000000-0005-0000-0000-00001F580000}"/>
    <cellStyle name="Normal 13 9 2 3 2" xfId="12244" xr:uid="{00000000-0005-0000-0000-000020580000}"/>
    <cellStyle name="Normal 13 9 2 3 2 2" xfId="27392" xr:uid="{00000000-0005-0000-0000-000021580000}"/>
    <cellStyle name="Normal 13 9 2 3 2 2 2" xfId="53360" xr:uid="{00000000-0005-0000-0000-000022580000}"/>
    <cellStyle name="Normal 13 9 2 3 2 3" xfId="38212" xr:uid="{00000000-0005-0000-0000-000023580000}"/>
    <cellStyle name="Normal 13 9 2 3 3" xfId="20900" xr:uid="{00000000-0005-0000-0000-000024580000}"/>
    <cellStyle name="Normal 13 9 2 3 3 2" xfId="46868" xr:uid="{00000000-0005-0000-0000-000025580000}"/>
    <cellStyle name="Normal 13 9 2 3 4" xfId="16572" xr:uid="{00000000-0005-0000-0000-000026580000}"/>
    <cellStyle name="Normal 13 9 2 3 4 2" xfId="42540" xr:uid="{00000000-0005-0000-0000-000027580000}"/>
    <cellStyle name="Normal 13 9 2 3 5" xfId="31720" xr:uid="{00000000-0005-0000-0000-000028580000}"/>
    <cellStyle name="Normal 13 9 2 3 6" xfId="58202" xr:uid="{00000000-0005-0000-0000-000029580000}"/>
    <cellStyle name="Normal 13 9 2 4" xfId="10080" xr:uid="{00000000-0005-0000-0000-00002A580000}"/>
    <cellStyle name="Normal 13 9 2 4 2" xfId="25228" xr:uid="{00000000-0005-0000-0000-00002B580000}"/>
    <cellStyle name="Normal 13 9 2 4 2 2" xfId="51196" xr:uid="{00000000-0005-0000-0000-00002C580000}"/>
    <cellStyle name="Normal 13 9 2 4 3" xfId="36048" xr:uid="{00000000-0005-0000-0000-00002D580000}"/>
    <cellStyle name="Normal 13 9 2 5" xfId="7916" xr:uid="{00000000-0005-0000-0000-00002E580000}"/>
    <cellStyle name="Normal 13 9 2 5 2" xfId="23064" xr:uid="{00000000-0005-0000-0000-00002F580000}"/>
    <cellStyle name="Normal 13 9 2 5 2 2" xfId="49032" xr:uid="{00000000-0005-0000-0000-000030580000}"/>
    <cellStyle name="Normal 13 9 2 5 3" xfId="33884" xr:uid="{00000000-0005-0000-0000-000031580000}"/>
    <cellStyle name="Normal 13 9 2 6" xfId="18736" xr:uid="{00000000-0005-0000-0000-000032580000}"/>
    <cellStyle name="Normal 13 9 2 6 2" xfId="44704" xr:uid="{00000000-0005-0000-0000-000033580000}"/>
    <cellStyle name="Normal 13 9 2 7" xfId="14408" xr:uid="{00000000-0005-0000-0000-000034580000}"/>
    <cellStyle name="Normal 13 9 2 7 2" xfId="40376" xr:uid="{00000000-0005-0000-0000-000035580000}"/>
    <cellStyle name="Normal 13 9 2 8" xfId="3588" xr:uid="{00000000-0005-0000-0000-000036580000}"/>
    <cellStyle name="Normal 13 9 2 9" xfId="29556" xr:uid="{00000000-0005-0000-0000-000037580000}"/>
    <cellStyle name="Normal 13 9 3" xfId="1965" xr:uid="{00000000-0005-0000-0000-000038580000}"/>
    <cellStyle name="Normal 13 9 3 2" xfId="6293" xr:uid="{00000000-0005-0000-0000-000039580000}"/>
    <cellStyle name="Normal 13 9 3 2 2" xfId="12785" xr:uid="{00000000-0005-0000-0000-00003A580000}"/>
    <cellStyle name="Normal 13 9 3 2 2 2" xfId="27933" xr:uid="{00000000-0005-0000-0000-00003B580000}"/>
    <cellStyle name="Normal 13 9 3 2 2 2 2" xfId="53901" xr:uid="{00000000-0005-0000-0000-00003C580000}"/>
    <cellStyle name="Normal 13 9 3 2 2 3" xfId="38753" xr:uid="{00000000-0005-0000-0000-00003D580000}"/>
    <cellStyle name="Normal 13 9 3 2 3" xfId="21441" xr:uid="{00000000-0005-0000-0000-00003E580000}"/>
    <cellStyle name="Normal 13 9 3 2 3 2" xfId="47409" xr:uid="{00000000-0005-0000-0000-00003F580000}"/>
    <cellStyle name="Normal 13 9 3 2 4" xfId="17113" xr:uid="{00000000-0005-0000-0000-000040580000}"/>
    <cellStyle name="Normal 13 9 3 2 4 2" xfId="43081" xr:uid="{00000000-0005-0000-0000-000041580000}"/>
    <cellStyle name="Normal 13 9 3 2 5" xfId="32261" xr:uid="{00000000-0005-0000-0000-000042580000}"/>
    <cellStyle name="Normal 13 9 3 2 6" xfId="58743" xr:uid="{00000000-0005-0000-0000-000043580000}"/>
    <cellStyle name="Normal 13 9 3 3" xfId="10621" xr:uid="{00000000-0005-0000-0000-000044580000}"/>
    <cellStyle name="Normal 13 9 3 3 2" xfId="25769" xr:uid="{00000000-0005-0000-0000-000045580000}"/>
    <cellStyle name="Normal 13 9 3 3 2 2" xfId="51737" xr:uid="{00000000-0005-0000-0000-000046580000}"/>
    <cellStyle name="Normal 13 9 3 3 3" xfId="36589" xr:uid="{00000000-0005-0000-0000-000047580000}"/>
    <cellStyle name="Normal 13 9 3 4" xfId="8457" xr:uid="{00000000-0005-0000-0000-000048580000}"/>
    <cellStyle name="Normal 13 9 3 4 2" xfId="23605" xr:uid="{00000000-0005-0000-0000-000049580000}"/>
    <cellStyle name="Normal 13 9 3 4 2 2" xfId="49573" xr:uid="{00000000-0005-0000-0000-00004A580000}"/>
    <cellStyle name="Normal 13 9 3 4 3" xfId="34425" xr:uid="{00000000-0005-0000-0000-00004B580000}"/>
    <cellStyle name="Normal 13 9 3 5" xfId="19277" xr:uid="{00000000-0005-0000-0000-00004C580000}"/>
    <cellStyle name="Normal 13 9 3 5 2" xfId="45245" xr:uid="{00000000-0005-0000-0000-00004D580000}"/>
    <cellStyle name="Normal 13 9 3 6" xfId="14949" xr:uid="{00000000-0005-0000-0000-00004E580000}"/>
    <cellStyle name="Normal 13 9 3 6 2" xfId="40917" xr:uid="{00000000-0005-0000-0000-00004F580000}"/>
    <cellStyle name="Normal 13 9 3 7" xfId="4129" xr:uid="{00000000-0005-0000-0000-000050580000}"/>
    <cellStyle name="Normal 13 9 3 8" xfId="30097" xr:uid="{00000000-0005-0000-0000-000051580000}"/>
    <cellStyle name="Normal 13 9 3 9" xfId="56579" xr:uid="{00000000-0005-0000-0000-000052580000}"/>
    <cellStyle name="Normal 13 9 4" xfId="5211" xr:uid="{00000000-0005-0000-0000-000053580000}"/>
    <cellStyle name="Normal 13 9 4 2" xfId="11703" xr:uid="{00000000-0005-0000-0000-000054580000}"/>
    <cellStyle name="Normal 13 9 4 2 2" xfId="26851" xr:uid="{00000000-0005-0000-0000-000055580000}"/>
    <cellStyle name="Normal 13 9 4 2 2 2" xfId="52819" xr:uid="{00000000-0005-0000-0000-000056580000}"/>
    <cellStyle name="Normal 13 9 4 2 3" xfId="37671" xr:uid="{00000000-0005-0000-0000-000057580000}"/>
    <cellStyle name="Normal 13 9 4 3" xfId="20359" xr:uid="{00000000-0005-0000-0000-000058580000}"/>
    <cellStyle name="Normal 13 9 4 3 2" xfId="46327" xr:uid="{00000000-0005-0000-0000-000059580000}"/>
    <cellStyle name="Normal 13 9 4 4" xfId="16031" xr:uid="{00000000-0005-0000-0000-00005A580000}"/>
    <cellStyle name="Normal 13 9 4 4 2" xfId="41999" xr:uid="{00000000-0005-0000-0000-00005B580000}"/>
    <cellStyle name="Normal 13 9 4 5" xfId="31179" xr:uid="{00000000-0005-0000-0000-00005C580000}"/>
    <cellStyle name="Normal 13 9 4 6" xfId="57661" xr:uid="{00000000-0005-0000-0000-00005D580000}"/>
    <cellStyle name="Normal 13 9 5" xfId="9539" xr:uid="{00000000-0005-0000-0000-00005E580000}"/>
    <cellStyle name="Normal 13 9 5 2" xfId="24687" xr:uid="{00000000-0005-0000-0000-00005F580000}"/>
    <cellStyle name="Normal 13 9 5 2 2" xfId="50655" xr:uid="{00000000-0005-0000-0000-000060580000}"/>
    <cellStyle name="Normal 13 9 5 3" xfId="35507" xr:uid="{00000000-0005-0000-0000-000061580000}"/>
    <cellStyle name="Normal 13 9 6" xfId="7375" xr:uid="{00000000-0005-0000-0000-000062580000}"/>
    <cellStyle name="Normal 13 9 6 2" xfId="22523" xr:uid="{00000000-0005-0000-0000-000063580000}"/>
    <cellStyle name="Normal 13 9 6 2 2" xfId="48491" xr:uid="{00000000-0005-0000-0000-000064580000}"/>
    <cellStyle name="Normal 13 9 6 3" xfId="33343" xr:uid="{00000000-0005-0000-0000-000065580000}"/>
    <cellStyle name="Normal 13 9 7" xfId="18195" xr:uid="{00000000-0005-0000-0000-000066580000}"/>
    <cellStyle name="Normal 13 9 7 2" xfId="44163" xr:uid="{00000000-0005-0000-0000-000067580000}"/>
    <cellStyle name="Normal 13 9 8" xfId="13867" xr:uid="{00000000-0005-0000-0000-000068580000}"/>
    <cellStyle name="Normal 13 9 8 2" xfId="39835" xr:uid="{00000000-0005-0000-0000-000069580000}"/>
    <cellStyle name="Normal 13 9 9" xfId="3047" xr:uid="{00000000-0005-0000-0000-00006A580000}"/>
    <cellStyle name="Normal 14" xfId="310" xr:uid="{00000000-0005-0000-0000-00006B580000}"/>
    <cellStyle name="Normal 14 10" xfId="311" xr:uid="{00000000-0005-0000-0000-00006C580000}"/>
    <cellStyle name="Normal 14 10 10" xfId="29017" xr:uid="{00000000-0005-0000-0000-00006D580000}"/>
    <cellStyle name="Normal 14 10 11" xfId="54978" xr:uid="{00000000-0005-0000-0000-00006E580000}"/>
    <cellStyle name="Normal 14 10 12" xfId="55499" xr:uid="{00000000-0005-0000-0000-00006F580000}"/>
    <cellStyle name="Normal 14 10 13" xfId="1066" xr:uid="{00000000-0005-0000-0000-000070580000}"/>
    <cellStyle name="Normal 14 10 2" xfId="1426" xr:uid="{00000000-0005-0000-0000-000071580000}"/>
    <cellStyle name="Normal 14 10 2 10" xfId="56040" xr:uid="{00000000-0005-0000-0000-000072580000}"/>
    <cellStyle name="Normal 14 10 2 2" xfId="2508" xr:uid="{00000000-0005-0000-0000-000073580000}"/>
    <cellStyle name="Normal 14 10 2 2 2" xfId="6836" xr:uid="{00000000-0005-0000-0000-000074580000}"/>
    <cellStyle name="Normal 14 10 2 2 2 2" xfId="13328" xr:uid="{00000000-0005-0000-0000-000075580000}"/>
    <cellStyle name="Normal 14 10 2 2 2 2 2" xfId="28476" xr:uid="{00000000-0005-0000-0000-000076580000}"/>
    <cellStyle name="Normal 14 10 2 2 2 2 2 2" xfId="54444" xr:uid="{00000000-0005-0000-0000-000077580000}"/>
    <cellStyle name="Normal 14 10 2 2 2 2 3" xfId="39296" xr:uid="{00000000-0005-0000-0000-000078580000}"/>
    <cellStyle name="Normal 14 10 2 2 2 3" xfId="21984" xr:uid="{00000000-0005-0000-0000-000079580000}"/>
    <cellStyle name="Normal 14 10 2 2 2 3 2" xfId="47952" xr:uid="{00000000-0005-0000-0000-00007A580000}"/>
    <cellStyle name="Normal 14 10 2 2 2 4" xfId="17656" xr:uid="{00000000-0005-0000-0000-00007B580000}"/>
    <cellStyle name="Normal 14 10 2 2 2 4 2" xfId="43624" xr:uid="{00000000-0005-0000-0000-00007C580000}"/>
    <cellStyle name="Normal 14 10 2 2 2 5" xfId="32804" xr:uid="{00000000-0005-0000-0000-00007D580000}"/>
    <cellStyle name="Normal 14 10 2 2 2 6" xfId="59286" xr:uid="{00000000-0005-0000-0000-00007E580000}"/>
    <cellStyle name="Normal 14 10 2 2 3" xfId="11164" xr:uid="{00000000-0005-0000-0000-00007F580000}"/>
    <cellStyle name="Normal 14 10 2 2 3 2" xfId="26312" xr:uid="{00000000-0005-0000-0000-000080580000}"/>
    <cellStyle name="Normal 14 10 2 2 3 2 2" xfId="52280" xr:uid="{00000000-0005-0000-0000-000081580000}"/>
    <cellStyle name="Normal 14 10 2 2 3 3" xfId="37132" xr:uid="{00000000-0005-0000-0000-000082580000}"/>
    <cellStyle name="Normal 14 10 2 2 4" xfId="9000" xr:uid="{00000000-0005-0000-0000-000083580000}"/>
    <cellStyle name="Normal 14 10 2 2 4 2" xfId="24148" xr:uid="{00000000-0005-0000-0000-000084580000}"/>
    <cellStyle name="Normal 14 10 2 2 4 2 2" xfId="50116" xr:uid="{00000000-0005-0000-0000-000085580000}"/>
    <cellStyle name="Normal 14 10 2 2 4 3" xfId="34968" xr:uid="{00000000-0005-0000-0000-000086580000}"/>
    <cellStyle name="Normal 14 10 2 2 5" xfId="19820" xr:uid="{00000000-0005-0000-0000-000087580000}"/>
    <cellStyle name="Normal 14 10 2 2 5 2" xfId="45788" xr:uid="{00000000-0005-0000-0000-000088580000}"/>
    <cellStyle name="Normal 14 10 2 2 6" xfId="15492" xr:uid="{00000000-0005-0000-0000-000089580000}"/>
    <cellStyle name="Normal 14 10 2 2 6 2" xfId="41460" xr:uid="{00000000-0005-0000-0000-00008A580000}"/>
    <cellStyle name="Normal 14 10 2 2 7" xfId="4672" xr:uid="{00000000-0005-0000-0000-00008B580000}"/>
    <cellStyle name="Normal 14 10 2 2 8" xfId="30640" xr:uid="{00000000-0005-0000-0000-00008C580000}"/>
    <cellStyle name="Normal 14 10 2 2 9" xfId="57122" xr:uid="{00000000-0005-0000-0000-00008D580000}"/>
    <cellStyle name="Normal 14 10 2 3" xfId="5754" xr:uid="{00000000-0005-0000-0000-00008E580000}"/>
    <cellStyle name="Normal 14 10 2 3 2" xfId="12246" xr:uid="{00000000-0005-0000-0000-00008F580000}"/>
    <cellStyle name="Normal 14 10 2 3 2 2" xfId="27394" xr:uid="{00000000-0005-0000-0000-000090580000}"/>
    <cellStyle name="Normal 14 10 2 3 2 2 2" xfId="53362" xr:uid="{00000000-0005-0000-0000-000091580000}"/>
    <cellStyle name="Normal 14 10 2 3 2 3" xfId="38214" xr:uid="{00000000-0005-0000-0000-000092580000}"/>
    <cellStyle name="Normal 14 10 2 3 3" xfId="20902" xr:uid="{00000000-0005-0000-0000-000093580000}"/>
    <cellStyle name="Normal 14 10 2 3 3 2" xfId="46870" xr:uid="{00000000-0005-0000-0000-000094580000}"/>
    <cellStyle name="Normal 14 10 2 3 4" xfId="16574" xr:uid="{00000000-0005-0000-0000-000095580000}"/>
    <cellStyle name="Normal 14 10 2 3 4 2" xfId="42542" xr:uid="{00000000-0005-0000-0000-000096580000}"/>
    <cellStyle name="Normal 14 10 2 3 5" xfId="31722" xr:uid="{00000000-0005-0000-0000-000097580000}"/>
    <cellStyle name="Normal 14 10 2 3 6" xfId="58204" xr:uid="{00000000-0005-0000-0000-000098580000}"/>
    <cellStyle name="Normal 14 10 2 4" xfId="10082" xr:uid="{00000000-0005-0000-0000-000099580000}"/>
    <cellStyle name="Normal 14 10 2 4 2" xfId="25230" xr:uid="{00000000-0005-0000-0000-00009A580000}"/>
    <cellStyle name="Normal 14 10 2 4 2 2" xfId="51198" xr:uid="{00000000-0005-0000-0000-00009B580000}"/>
    <cellStyle name="Normal 14 10 2 4 3" xfId="36050" xr:uid="{00000000-0005-0000-0000-00009C580000}"/>
    <cellStyle name="Normal 14 10 2 5" xfId="7918" xr:uid="{00000000-0005-0000-0000-00009D580000}"/>
    <cellStyle name="Normal 14 10 2 5 2" xfId="23066" xr:uid="{00000000-0005-0000-0000-00009E580000}"/>
    <cellStyle name="Normal 14 10 2 5 2 2" xfId="49034" xr:uid="{00000000-0005-0000-0000-00009F580000}"/>
    <cellStyle name="Normal 14 10 2 5 3" xfId="33886" xr:uid="{00000000-0005-0000-0000-0000A0580000}"/>
    <cellStyle name="Normal 14 10 2 6" xfId="18738" xr:uid="{00000000-0005-0000-0000-0000A1580000}"/>
    <cellStyle name="Normal 14 10 2 6 2" xfId="44706" xr:uid="{00000000-0005-0000-0000-0000A2580000}"/>
    <cellStyle name="Normal 14 10 2 7" xfId="14410" xr:uid="{00000000-0005-0000-0000-0000A3580000}"/>
    <cellStyle name="Normal 14 10 2 7 2" xfId="40378" xr:uid="{00000000-0005-0000-0000-0000A4580000}"/>
    <cellStyle name="Normal 14 10 2 8" xfId="3590" xr:uid="{00000000-0005-0000-0000-0000A5580000}"/>
    <cellStyle name="Normal 14 10 2 9" xfId="29558" xr:uid="{00000000-0005-0000-0000-0000A6580000}"/>
    <cellStyle name="Normal 14 10 3" xfId="1967" xr:uid="{00000000-0005-0000-0000-0000A7580000}"/>
    <cellStyle name="Normal 14 10 3 2" xfId="6295" xr:uid="{00000000-0005-0000-0000-0000A8580000}"/>
    <cellStyle name="Normal 14 10 3 2 2" xfId="12787" xr:uid="{00000000-0005-0000-0000-0000A9580000}"/>
    <cellStyle name="Normal 14 10 3 2 2 2" xfId="27935" xr:uid="{00000000-0005-0000-0000-0000AA580000}"/>
    <cellStyle name="Normal 14 10 3 2 2 2 2" xfId="53903" xr:uid="{00000000-0005-0000-0000-0000AB580000}"/>
    <cellStyle name="Normal 14 10 3 2 2 3" xfId="38755" xr:uid="{00000000-0005-0000-0000-0000AC580000}"/>
    <cellStyle name="Normal 14 10 3 2 3" xfId="21443" xr:uid="{00000000-0005-0000-0000-0000AD580000}"/>
    <cellStyle name="Normal 14 10 3 2 3 2" xfId="47411" xr:uid="{00000000-0005-0000-0000-0000AE580000}"/>
    <cellStyle name="Normal 14 10 3 2 4" xfId="17115" xr:uid="{00000000-0005-0000-0000-0000AF580000}"/>
    <cellStyle name="Normal 14 10 3 2 4 2" xfId="43083" xr:uid="{00000000-0005-0000-0000-0000B0580000}"/>
    <cellStyle name="Normal 14 10 3 2 5" xfId="32263" xr:uid="{00000000-0005-0000-0000-0000B1580000}"/>
    <cellStyle name="Normal 14 10 3 2 6" xfId="58745" xr:uid="{00000000-0005-0000-0000-0000B2580000}"/>
    <cellStyle name="Normal 14 10 3 3" xfId="10623" xr:uid="{00000000-0005-0000-0000-0000B3580000}"/>
    <cellStyle name="Normal 14 10 3 3 2" xfId="25771" xr:uid="{00000000-0005-0000-0000-0000B4580000}"/>
    <cellStyle name="Normal 14 10 3 3 2 2" xfId="51739" xr:uid="{00000000-0005-0000-0000-0000B5580000}"/>
    <cellStyle name="Normal 14 10 3 3 3" xfId="36591" xr:uid="{00000000-0005-0000-0000-0000B6580000}"/>
    <cellStyle name="Normal 14 10 3 4" xfId="8459" xr:uid="{00000000-0005-0000-0000-0000B7580000}"/>
    <cellStyle name="Normal 14 10 3 4 2" xfId="23607" xr:uid="{00000000-0005-0000-0000-0000B8580000}"/>
    <cellStyle name="Normal 14 10 3 4 2 2" xfId="49575" xr:uid="{00000000-0005-0000-0000-0000B9580000}"/>
    <cellStyle name="Normal 14 10 3 4 3" xfId="34427" xr:uid="{00000000-0005-0000-0000-0000BA580000}"/>
    <cellStyle name="Normal 14 10 3 5" xfId="19279" xr:uid="{00000000-0005-0000-0000-0000BB580000}"/>
    <cellStyle name="Normal 14 10 3 5 2" xfId="45247" xr:uid="{00000000-0005-0000-0000-0000BC580000}"/>
    <cellStyle name="Normal 14 10 3 6" xfId="14951" xr:uid="{00000000-0005-0000-0000-0000BD580000}"/>
    <cellStyle name="Normal 14 10 3 6 2" xfId="40919" xr:uid="{00000000-0005-0000-0000-0000BE580000}"/>
    <cellStyle name="Normal 14 10 3 7" xfId="4131" xr:uid="{00000000-0005-0000-0000-0000BF580000}"/>
    <cellStyle name="Normal 14 10 3 8" xfId="30099" xr:uid="{00000000-0005-0000-0000-0000C0580000}"/>
    <cellStyle name="Normal 14 10 3 9" xfId="56581" xr:uid="{00000000-0005-0000-0000-0000C1580000}"/>
    <cellStyle name="Normal 14 10 4" xfId="5213" xr:uid="{00000000-0005-0000-0000-0000C2580000}"/>
    <cellStyle name="Normal 14 10 4 2" xfId="11705" xr:uid="{00000000-0005-0000-0000-0000C3580000}"/>
    <cellStyle name="Normal 14 10 4 2 2" xfId="26853" xr:uid="{00000000-0005-0000-0000-0000C4580000}"/>
    <cellStyle name="Normal 14 10 4 2 2 2" xfId="52821" xr:uid="{00000000-0005-0000-0000-0000C5580000}"/>
    <cellStyle name="Normal 14 10 4 2 3" xfId="37673" xr:uid="{00000000-0005-0000-0000-0000C6580000}"/>
    <cellStyle name="Normal 14 10 4 3" xfId="20361" xr:uid="{00000000-0005-0000-0000-0000C7580000}"/>
    <cellStyle name="Normal 14 10 4 3 2" xfId="46329" xr:uid="{00000000-0005-0000-0000-0000C8580000}"/>
    <cellStyle name="Normal 14 10 4 4" xfId="16033" xr:uid="{00000000-0005-0000-0000-0000C9580000}"/>
    <cellStyle name="Normal 14 10 4 4 2" xfId="42001" xr:uid="{00000000-0005-0000-0000-0000CA580000}"/>
    <cellStyle name="Normal 14 10 4 5" xfId="31181" xr:uid="{00000000-0005-0000-0000-0000CB580000}"/>
    <cellStyle name="Normal 14 10 4 6" xfId="57663" xr:uid="{00000000-0005-0000-0000-0000CC580000}"/>
    <cellStyle name="Normal 14 10 5" xfId="9541" xr:uid="{00000000-0005-0000-0000-0000CD580000}"/>
    <cellStyle name="Normal 14 10 5 2" xfId="24689" xr:uid="{00000000-0005-0000-0000-0000CE580000}"/>
    <cellStyle name="Normal 14 10 5 2 2" xfId="50657" xr:uid="{00000000-0005-0000-0000-0000CF580000}"/>
    <cellStyle name="Normal 14 10 5 3" xfId="35509" xr:uid="{00000000-0005-0000-0000-0000D0580000}"/>
    <cellStyle name="Normal 14 10 6" xfId="7377" xr:uid="{00000000-0005-0000-0000-0000D1580000}"/>
    <cellStyle name="Normal 14 10 6 2" xfId="22525" xr:uid="{00000000-0005-0000-0000-0000D2580000}"/>
    <cellStyle name="Normal 14 10 6 2 2" xfId="48493" xr:uid="{00000000-0005-0000-0000-0000D3580000}"/>
    <cellStyle name="Normal 14 10 6 3" xfId="33345" xr:uid="{00000000-0005-0000-0000-0000D4580000}"/>
    <cellStyle name="Normal 14 10 7" xfId="18197" xr:uid="{00000000-0005-0000-0000-0000D5580000}"/>
    <cellStyle name="Normal 14 10 7 2" xfId="44165" xr:uid="{00000000-0005-0000-0000-0000D6580000}"/>
    <cellStyle name="Normal 14 10 8" xfId="13869" xr:uid="{00000000-0005-0000-0000-0000D7580000}"/>
    <cellStyle name="Normal 14 10 8 2" xfId="39837" xr:uid="{00000000-0005-0000-0000-0000D8580000}"/>
    <cellStyle name="Normal 14 10 9" xfId="3049" xr:uid="{00000000-0005-0000-0000-0000D9580000}"/>
    <cellStyle name="Normal 14 11" xfId="312" xr:uid="{00000000-0005-0000-0000-0000DA580000}"/>
    <cellStyle name="Normal 14 11 10" xfId="29018" xr:uid="{00000000-0005-0000-0000-0000DB580000}"/>
    <cellStyle name="Normal 14 11 11" xfId="54979" xr:uid="{00000000-0005-0000-0000-0000DC580000}"/>
    <cellStyle name="Normal 14 11 12" xfId="55500" xr:uid="{00000000-0005-0000-0000-0000DD580000}"/>
    <cellStyle name="Normal 14 11 13" xfId="1106" xr:uid="{00000000-0005-0000-0000-0000DE580000}"/>
    <cellStyle name="Normal 14 11 2" xfId="1427" xr:uid="{00000000-0005-0000-0000-0000DF580000}"/>
    <cellStyle name="Normal 14 11 2 10" xfId="56041" xr:uid="{00000000-0005-0000-0000-0000E0580000}"/>
    <cellStyle name="Normal 14 11 2 2" xfId="2509" xr:uid="{00000000-0005-0000-0000-0000E1580000}"/>
    <cellStyle name="Normal 14 11 2 2 2" xfId="6837" xr:uid="{00000000-0005-0000-0000-0000E2580000}"/>
    <cellStyle name="Normal 14 11 2 2 2 2" xfId="13329" xr:uid="{00000000-0005-0000-0000-0000E3580000}"/>
    <cellStyle name="Normal 14 11 2 2 2 2 2" xfId="28477" xr:uid="{00000000-0005-0000-0000-0000E4580000}"/>
    <cellStyle name="Normal 14 11 2 2 2 2 2 2" xfId="54445" xr:uid="{00000000-0005-0000-0000-0000E5580000}"/>
    <cellStyle name="Normal 14 11 2 2 2 2 3" xfId="39297" xr:uid="{00000000-0005-0000-0000-0000E6580000}"/>
    <cellStyle name="Normal 14 11 2 2 2 3" xfId="21985" xr:uid="{00000000-0005-0000-0000-0000E7580000}"/>
    <cellStyle name="Normal 14 11 2 2 2 3 2" xfId="47953" xr:uid="{00000000-0005-0000-0000-0000E8580000}"/>
    <cellStyle name="Normal 14 11 2 2 2 4" xfId="17657" xr:uid="{00000000-0005-0000-0000-0000E9580000}"/>
    <cellStyle name="Normal 14 11 2 2 2 4 2" xfId="43625" xr:uid="{00000000-0005-0000-0000-0000EA580000}"/>
    <cellStyle name="Normal 14 11 2 2 2 5" xfId="32805" xr:uid="{00000000-0005-0000-0000-0000EB580000}"/>
    <cellStyle name="Normal 14 11 2 2 2 6" xfId="59287" xr:uid="{00000000-0005-0000-0000-0000EC580000}"/>
    <cellStyle name="Normal 14 11 2 2 3" xfId="11165" xr:uid="{00000000-0005-0000-0000-0000ED580000}"/>
    <cellStyle name="Normal 14 11 2 2 3 2" xfId="26313" xr:uid="{00000000-0005-0000-0000-0000EE580000}"/>
    <cellStyle name="Normal 14 11 2 2 3 2 2" xfId="52281" xr:uid="{00000000-0005-0000-0000-0000EF580000}"/>
    <cellStyle name="Normal 14 11 2 2 3 3" xfId="37133" xr:uid="{00000000-0005-0000-0000-0000F0580000}"/>
    <cellStyle name="Normal 14 11 2 2 4" xfId="9001" xr:uid="{00000000-0005-0000-0000-0000F1580000}"/>
    <cellStyle name="Normal 14 11 2 2 4 2" xfId="24149" xr:uid="{00000000-0005-0000-0000-0000F2580000}"/>
    <cellStyle name="Normal 14 11 2 2 4 2 2" xfId="50117" xr:uid="{00000000-0005-0000-0000-0000F3580000}"/>
    <cellStyle name="Normal 14 11 2 2 4 3" xfId="34969" xr:uid="{00000000-0005-0000-0000-0000F4580000}"/>
    <cellStyle name="Normal 14 11 2 2 5" xfId="19821" xr:uid="{00000000-0005-0000-0000-0000F5580000}"/>
    <cellStyle name="Normal 14 11 2 2 5 2" xfId="45789" xr:uid="{00000000-0005-0000-0000-0000F6580000}"/>
    <cellStyle name="Normal 14 11 2 2 6" xfId="15493" xr:uid="{00000000-0005-0000-0000-0000F7580000}"/>
    <cellStyle name="Normal 14 11 2 2 6 2" xfId="41461" xr:uid="{00000000-0005-0000-0000-0000F8580000}"/>
    <cellStyle name="Normal 14 11 2 2 7" xfId="4673" xr:uid="{00000000-0005-0000-0000-0000F9580000}"/>
    <cellStyle name="Normal 14 11 2 2 8" xfId="30641" xr:uid="{00000000-0005-0000-0000-0000FA580000}"/>
    <cellStyle name="Normal 14 11 2 2 9" xfId="57123" xr:uid="{00000000-0005-0000-0000-0000FB580000}"/>
    <cellStyle name="Normal 14 11 2 3" xfId="5755" xr:uid="{00000000-0005-0000-0000-0000FC580000}"/>
    <cellStyle name="Normal 14 11 2 3 2" xfId="12247" xr:uid="{00000000-0005-0000-0000-0000FD580000}"/>
    <cellStyle name="Normal 14 11 2 3 2 2" xfId="27395" xr:uid="{00000000-0005-0000-0000-0000FE580000}"/>
    <cellStyle name="Normal 14 11 2 3 2 2 2" xfId="53363" xr:uid="{00000000-0005-0000-0000-0000FF580000}"/>
    <cellStyle name="Normal 14 11 2 3 2 3" xfId="38215" xr:uid="{00000000-0005-0000-0000-000000590000}"/>
    <cellStyle name="Normal 14 11 2 3 3" xfId="20903" xr:uid="{00000000-0005-0000-0000-000001590000}"/>
    <cellStyle name="Normal 14 11 2 3 3 2" xfId="46871" xr:uid="{00000000-0005-0000-0000-000002590000}"/>
    <cellStyle name="Normal 14 11 2 3 4" xfId="16575" xr:uid="{00000000-0005-0000-0000-000003590000}"/>
    <cellStyle name="Normal 14 11 2 3 4 2" xfId="42543" xr:uid="{00000000-0005-0000-0000-000004590000}"/>
    <cellStyle name="Normal 14 11 2 3 5" xfId="31723" xr:uid="{00000000-0005-0000-0000-000005590000}"/>
    <cellStyle name="Normal 14 11 2 3 6" xfId="58205" xr:uid="{00000000-0005-0000-0000-000006590000}"/>
    <cellStyle name="Normal 14 11 2 4" xfId="10083" xr:uid="{00000000-0005-0000-0000-000007590000}"/>
    <cellStyle name="Normal 14 11 2 4 2" xfId="25231" xr:uid="{00000000-0005-0000-0000-000008590000}"/>
    <cellStyle name="Normal 14 11 2 4 2 2" xfId="51199" xr:uid="{00000000-0005-0000-0000-000009590000}"/>
    <cellStyle name="Normal 14 11 2 4 3" xfId="36051" xr:uid="{00000000-0005-0000-0000-00000A590000}"/>
    <cellStyle name="Normal 14 11 2 5" xfId="7919" xr:uid="{00000000-0005-0000-0000-00000B590000}"/>
    <cellStyle name="Normal 14 11 2 5 2" xfId="23067" xr:uid="{00000000-0005-0000-0000-00000C590000}"/>
    <cellStyle name="Normal 14 11 2 5 2 2" xfId="49035" xr:uid="{00000000-0005-0000-0000-00000D590000}"/>
    <cellStyle name="Normal 14 11 2 5 3" xfId="33887" xr:uid="{00000000-0005-0000-0000-00000E590000}"/>
    <cellStyle name="Normal 14 11 2 6" xfId="18739" xr:uid="{00000000-0005-0000-0000-00000F590000}"/>
    <cellStyle name="Normal 14 11 2 6 2" xfId="44707" xr:uid="{00000000-0005-0000-0000-000010590000}"/>
    <cellStyle name="Normal 14 11 2 7" xfId="14411" xr:uid="{00000000-0005-0000-0000-000011590000}"/>
    <cellStyle name="Normal 14 11 2 7 2" xfId="40379" xr:uid="{00000000-0005-0000-0000-000012590000}"/>
    <cellStyle name="Normal 14 11 2 8" xfId="3591" xr:uid="{00000000-0005-0000-0000-000013590000}"/>
    <cellStyle name="Normal 14 11 2 9" xfId="29559" xr:uid="{00000000-0005-0000-0000-000014590000}"/>
    <cellStyle name="Normal 14 11 3" xfId="1968" xr:uid="{00000000-0005-0000-0000-000015590000}"/>
    <cellStyle name="Normal 14 11 3 2" xfId="6296" xr:uid="{00000000-0005-0000-0000-000016590000}"/>
    <cellStyle name="Normal 14 11 3 2 2" xfId="12788" xr:uid="{00000000-0005-0000-0000-000017590000}"/>
    <cellStyle name="Normal 14 11 3 2 2 2" xfId="27936" xr:uid="{00000000-0005-0000-0000-000018590000}"/>
    <cellStyle name="Normal 14 11 3 2 2 2 2" xfId="53904" xr:uid="{00000000-0005-0000-0000-000019590000}"/>
    <cellStyle name="Normal 14 11 3 2 2 3" xfId="38756" xr:uid="{00000000-0005-0000-0000-00001A590000}"/>
    <cellStyle name="Normal 14 11 3 2 3" xfId="21444" xr:uid="{00000000-0005-0000-0000-00001B590000}"/>
    <cellStyle name="Normal 14 11 3 2 3 2" xfId="47412" xr:uid="{00000000-0005-0000-0000-00001C590000}"/>
    <cellStyle name="Normal 14 11 3 2 4" xfId="17116" xr:uid="{00000000-0005-0000-0000-00001D590000}"/>
    <cellStyle name="Normal 14 11 3 2 4 2" xfId="43084" xr:uid="{00000000-0005-0000-0000-00001E590000}"/>
    <cellStyle name="Normal 14 11 3 2 5" xfId="32264" xr:uid="{00000000-0005-0000-0000-00001F590000}"/>
    <cellStyle name="Normal 14 11 3 2 6" xfId="58746" xr:uid="{00000000-0005-0000-0000-000020590000}"/>
    <cellStyle name="Normal 14 11 3 3" xfId="10624" xr:uid="{00000000-0005-0000-0000-000021590000}"/>
    <cellStyle name="Normal 14 11 3 3 2" xfId="25772" xr:uid="{00000000-0005-0000-0000-000022590000}"/>
    <cellStyle name="Normal 14 11 3 3 2 2" xfId="51740" xr:uid="{00000000-0005-0000-0000-000023590000}"/>
    <cellStyle name="Normal 14 11 3 3 3" xfId="36592" xr:uid="{00000000-0005-0000-0000-000024590000}"/>
    <cellStyle name="Normal 14 11 3 4" xfId="8460" xr:uid="{00000000-0005-0000-0000-000025590000}"/>
    <cellStyle name="Normal 14 11 3 4 2" xfId="23608" xr:uid="{00000000-0005-0000-0000-000026590000}"/>
    <cellStyle name="Normal 14 11 3 4 2 2" xfId="49576" xr:uid="{00000000-0005-0000-0000-000027590000}"/>
    <cellStyle name="Normal 14 11 3 4 3" xfId="34428" xr:uid="{00000000-0005-0000-0000-000028590000}"/>
    <cellStyle name="Normal 14 11 3 5" xfId="19280" xr:uid="{00000000-0005-0000-0000-000029590000}"/>
    <cellStyle name="Normal 14 11 3 5 2" xfId="45248" xr:uid="{00000000-0005-0000-0000-00002A590000}"/>
    <cellStyle name="Normal 14 11 3 6" xfId="14952" xr:uid="{00000000-0005-0000-0000-00002B590000}"/>
    <cellStyle name="Normal 14 11 3 6 2" xfId="40920" xr:uid="{00000000-0005-0000-0000-00002C590000}"/>
    <cellStyle name="Normal 14 11 3 7" xfId="4132" xr:uid="{00000000-0005-0000-0000-00002D590000}"/>
    <cellStyle name="Normal 14 11 3 8" xfId="30100" xr:uid="{00000000-0005-0000-0000-00002E590000}"/>
    <cellStyle name="Normal 14 11 3 9" xfId="56582" xr:uid="{00000000-0005-0000-0000-00002F590000}"/>
    <cellStyle name="Normal 14 11 4" xfId="5214" xr:uid="{00000000-0005-0000-0000-000030590000}"/>
    <cellStyle name="Normal 14 11 4 2" xfId="11706" xr:uid="{00000000-0005-0000-0000-000031590000}"/>
    <cellStyle name="Normal 14 11 4 2 2" xfId="26854" xr:uid="{00000000-0005-0000-0000-000032590000}"/>
    <cellStyle name="Normal 14 11 4 2 2 2" xfId="52822" xr:uid="{00000000-0005-0000-0000-000033590000}"/>
    <cellStyle name="Normal 14 11 4 2 3" xfId="37674" xr:uid="{00000000-0005-0000-0000-000034590000}"/>
    <cellStyle name="Normal 14 11 4 3" xfId="20362" xr:uid="{00000000-0005-0000-0000-000035590000}"/>
    <cellStyle name="Normal 14 11 4 3 2" xfId="46330" xr:uid="{00000000-0005-0000-0000-000036590000}"/>
    <cellStyle name="Normal 14 11 4 4" xfId="16034" xr:uid="{00000000-0005-0000-0000-000037590000}"/>
    <cellStyle name="Normal 14 11 4 4 2" xfId="42002" xr:uid="{00000000-0005-0000-0000-000038590000}"/>
    <cellStyle name="Normal 14 11 4 5" xfId="31182" xr:uid="{00000000-0005-0000-0000-000039590000}"/>
    <cellStyle name="Normal 14 11 4 6" xfId="57664" xr:uid="{00000000-0005-0000-0000-00003A590000}"/>
    <cellStyle name="Normal 14 11 5" xfId="9542" xr:uid="{00000000-0005-0000-0000-00003B590000}"/>
    <cellStyle name="Normal 14 11 5 2" xfId="24690" xr:uid="{00000000-0005-0000-0000-00003C590000}"/>
    <cellStyle name="Normal 14 11 5 2 2" xfId="50658" xr:uid="{00000000-0005-0000-0000-00003D590000}"/>
    <cellStyle name="Normal 14 11 5 3" xfId="35510" xr:uid="{00000000-0005-0000-0000-00003E590000}"/>
    <cellStyle name="Normal 14 11 6" xfId="7378" xr:uid="{00000000-0005-0000-0000-00003F590000}"/>
    <cellStyle name="Normal 14 11 6 2" xfId="22526" xr:uid="{00000000-0005-0000-0000-000040590000}"/>
    <cellStyle name="Normal 14 11 6 2 2" xfId="48494" xr:uid="{00000000-0005-0000-0000-000041590000}"/>
    <cellStyle name="Normal 14 11 6 3" xfId="33346" xr:uid="{00000000-0005-0000-0000-000042590000}"/>
    <cellStyle name="Normal 14 11 7" xfId="18198" xr:uid="{00000000-0005-0000-0000-000043590000}"/>
    <cellStyle name="Normal 14 11 7 2" xfId="44166" xr:uid="{00000000-0005-0000-0000-000044590000}"/>
    <cellStyle name="Normal 14 11 8" xfId="13870" xr:uid="{00000000-0005-0000-0000-000045590000}"/>
    <cellStyle name="Normal 14 11 8 2" xfId="39838" xr:uid="{00000000-0005-0000-0000-000046590000}"/>
    <cellStyle name="Normal 14 11 9" xfId="3050" xr:uid="{00000000-0005-0000-0000-000047590000}"/>
    <cellStyle name="Normal 14 12" xfId="313" xr:uid="{00000000-0005-0000-0000-000048590000}"/>
    <cellStyle name="Normal 14 12 10" xfId="29019" xr:uid="{00000000-0005-0000-0000-000049590000}"/>
    <cellStyle name="Normal 14 12 11" xfId="54980" xr:uid="{00000000-0005-0000-0000-00004A590000}"/>
    <cellStyle name="Normal 14 12 12" xfId="55501" xr:uid="{00000000-0005-0000-0000-00004B590000}"/>
    <cellStyle name="Normal 14 12 13" xfId="1146" xr:uid="{00000000-0005-0000-0000-00004C590000}"/>
    <cellStyle name="Normal 14 12 2" xfId="1428" xr:uid="{00000000-0005-0000-0000-00004D590000}"/>
    <cellStyle name="Normal 14 12 2 10" xfId="56042" xr:uid="{00000000-0005-0000-0000-00004E590000}"/>
    <cellStyle name="Normal 14 12 2 2" xfId="2510" xr:uid="{00000000-0005-0000-0000-00004F590000}"/>
    <cellStyle name="Normal 14 12 2 2 2" xfId="6838" xr:uid="{00000000-0005-0000-0000-000050590000}"/>
    <cellStyle name="Normal 14 12 2 2 2 2" xfId="13330" xr:uid="{00000000-0005-0000-0000-000051590000}"/>
    <cellStyle name="Normal 14 12 2 2 2 2 2" xfId="28478" xr:uid="{00000000-0005-0000-0000-000052590000}"/>
    <cellStyle name="Normal 14 12 2 2 2 2 2 2" xfId="54446" xr:uid="{00000000-0005-0000-0000-000053590000}"/>
    <cellStyle name="Normal 14 12 2 2 2 2 3" xfId="39298" xr:uid="{00000000-0005-0000-0000-000054590000}"/>
    <cellStyle name="Normal 14 12 2 2 2 3" xfId="21986" xr:uid="{00000000-0005-0000-0000-000055590000}"/>
    <cellStyle name="Normal 14 12 2 2 2 3 2" xfId="47954" xr:uid="{00000000-0005-0000-0000-000056590000}"/>
    <cellStyle name="Normal 14 12 2 2 2 4" xfId="17658" xr:uid="{00000000-0005-0000-0000-000057590000}"/>
    <cellStyle name="Normal 14 12 2 2 2 4 2" xfId="43626" xr:uid="{00000000-0005-0000-0000-000058590000}"/>
    <cellStyle name="Normal 14 12 2 2 2 5" xfId="32806" xr:uid="{00000000-0005-0000-0000-000059590000}"/>
    <cellStyle name="Normal 14 12 2 2 2 6" xfId="59288" xr:uid="{00000000-0005-0000-0000-00005A590000}"/>
    <cellStyle name="Normal 14 12 2 2 3" xfId="11166" xr:uid="{00000000-0005-0000-0000-00005B590000}"/>
    <cellStyle name="Normal 14 12 2 2 3 2" xfId="26314" xr:uid="{00000000-0005-0000-0000-00005C590000}"/>
    <cellStyle name="Normal 14 12 2 2 3 2 2" xfId="52282" xr:uid="{00000000-0005-0000-0000-00005D590000}"/>
    <cellStyle name="Normal 14 12 2 2 3 3" xfId="37134" xr:uid="{00000000-0005-0000-0000-00005E590000}"/>
    <cellStyle name="Normal 14 12 2 2 4" xfId="9002" xr:uid="{00000000-0005-0000-0000-00005F590000}"/>
    <cellStyle name="Normal 14 12 2 2 4 2" xfId="24150" xr:uid="{00000000-0005-0000-0000-000060590000}"/>
    <cellStyle name="Normal 14 12 2 2 4 2 2" xfId="50118" xr:uid="{00000000-0005-0000-0000-000061590000}"/>
    <cellStyle name="Normal 14 12 2 2 4 3" xfId="34970" xr:uid="{00000000-0005-0000-0000-000062590000}"/>
    <cellStyle name="Normal 14 12 2 2 5" xfId="19822" xr:uid="{00000000-0005-0000-0000-000063590000}"/>
    <cellStyle name="Normal 14 12 2 2 5 2" xfId="45790" xr:uid="{00000000-0005-0000-0000-000064590000}"/>
    <cellStyle name="Normal 14 12 2 2 6" xfId="15494" xr:uid="{00000000-0005-0000-0000-000065590000}"/>
    <cellStyle name="Normal 14 12 2 2 6 2" xfId="41462" xr:uid="{00000000-0005-0000-0000-000066590000}"/>
    <cellStyle name="Normal 14 12 2 2 7" xfId="4674" xr:uid="{00000000-0005-0000-0000-000067590000}"/>
    <cellStyle name="Normal 14 12 2 2 8" xfId="30642" xr:uid="{00000000-0005-0000-0000-000068590000}"/>
    <cellStyle name="Normal 14 12 2 2 9" xfId="57124" xr:uid="{00000000-0005-0000-0000-000069590000}"/>
    <cellStyle name="Normal 14 12 2 3" xfId="5756" xr:uid="{00000000-0005-0000-0000-00006A590000}"/>
    <cellStyle name="Normal 14 12 2 3 2" xfId="12248" xr:uid="{00000000-0005-0000-0000-00006B590000}"/>
    <cellStyle name="Normal 14 12 2 3 2 2" xfId="27396" xr:uid="{00000000-0005-0000-0000-00006C590000}"/>
    <cellStyle name="Normal 14 12 2 3 2 2 2" xfId="53364" xr:uid="{00000000-0005-0000-0000-00006D590000}"/>
    <cellStyle name="Normal 14 12 2 3 2 3" xfId="38216" xr:uid="{00000000-0005-0000-0000-00006E590000}"/>
    <cellStyle name="Normal 14 12 2 3 3" xfId="20904" xr:uid="{00000000-0005-0000-0000-00006F590000}"/>
    <cellStyle name="Normal 14 12 2 3 3 2" xfId="46872" xr:uid="{00000000-0005-0000-0000-000070590000}"/>
    <cellStyle name="Normal 14 12 2 3 4" xfId="16576" xr:uid="{00000000-0005-0000-0000-000071590000}"/>
    <cellStyle name="Normal 14 12 2 3 4 2" xfId="42544" xr:uid="{00000000-0005-0000-0000-000072590000}"/>
    <cellStyle name="Normal 14 12 2 3 5" xfId="31724" xr:uid="{00000000-0005-0000-0000-000073590000}"/>
    <cellStyle name="Normal 14 12 2 3 6" xfId="58206" xr:uid="{00000000-0005-0000-0000-000074590000}"/>
    <cellStyle name="Normal 14 12 2 4" xfId="10084" xr:uid="{00000000-0005-0000-0000-000075590000}"/>
    <cellStyle name="Normal 14 12 2 4 2" xfId="25232" xr:uid="{00000000-0005-0000-0000-000076590000}"/>
    <cellStyle name="Normal 14 12 2 4 2 2" xfId="51200" xr:uid="{00000000-0005-0000-0000-000077590000}"/>
    <cellStyle name="Normal 14 12 2 4 3" xfId="36052" xr:uid="{00000000-0005-0000-0000-000078590000}"/>
    <cellStyle name="Normal 14 12 2 5" xfId="7920" xr:uid="{00000000-0005-0000-0000-000079590000}"/>
    <cellStyle name="Normal 14 12 2 5 2" xfId="23068" xr:uid="{00000000-0005-0000-0000-00007A590000}"/>
    <cellStyle name="Normal 14 12 2 5 2 2" xfId="49036" xr:uid="{00000000-0005-0000-0000-00007B590000}"/>
    <cellStyle name="Normal 14 12 2 5 3" xfId="33888" xr:uid="{00000000-0005-0000-0000-00007C590000}"/>
    <cellStyle name="Normal 14 12 2 6" xfId="18740" xr:uid="{00000000-0005-0000-0000-00007D590000}"/>
    <cellStyle name="Normal 14 12 2 6 2" xfId="44708" xr:uid="{00000000-0005-0000-0000-00007E590000}"/>
    <cellStyle name="Normal 14 12 2 7" xfId="14412" xr:uid="{00000000-0005-0000-0000-00007F590000}"/>
    <cellStyle name="Normal 14 12 2 7 2" xfId="40380" xr:uid="{00000000-0005-0000-0000-000080590000}"/>
    <cellStyle name="Normal 14 12 2 8" xfId="3592" xr:uid="{00000000-0005-0000-0000-000081590000}"/>
    <cellStyle name="Normal 14 12 2 9" xfId="29560" xr:uid="{00000000-0005-0000-0000-000082590000}"/>
    <cellStyle name="Normal 14 12 3" xfId="1969" xr:uid="{00000000-0005-0000-0000-000083590000}"/>
    <cellStyle name="Normal 14 12 3 2" xfId="6297" xr:uid="{00000000-0005-0000-0000-000084590000}"/>
    <cellStyle name="Normal 14 12 3 2 2" xfId="12789" xr:uid="{00000000-0005-0000-0000-000085590000}"/>
    <cellStyle name="Normal 14 12 3 2 2 2" xfId="27937" xr:uid="{00000000-0005-0000-0000-000086590000}"/>
    <cellStyle name="Normal 14 12 3 2 2 2 2" xfId="53905" xr:uid="{00000000-0005-0000-0000-000087590000}"/>
    <cellStyle name="Normal 14 12 3 2 2 3" xfId="38757" xr:uid="{00000000-0005-0000-0000-000088590000}"/>
    <cellStyle name="Normal 14 12 3 2 3" xfId="21445" xr:uid="{00000000-0005-0000-0000-000089590000}"/>
    <cellStyle name="Normal 14 12 3 2 3 2" xfId="47413" xr:uid="{00000000-0005-0000-0000-00008A590000}"/>
    <cellStyle name="Normal 14 12 3 2 4" xfId="17117" xr:uid="{00000000-0005-0000-0000-00008B590000}"/>
    <cellStyle name="Normal 14 12 3 2 4 2" xfId="43085" xr:uid="{00000000-0005-0000-0000-00008C590000}"/>
    <cellStyle name="Normal 14 12 3 2 5" xfId="32265" xr:uid="{00000000-0005-0000-0000-00008D590000}"/>
    <cellStyle name="Normal 14 12 3 2 6" xfId="58747" xr:uid="{00000000-0005-0000-0000-00008E590000}"/>
    <cellStyle name="Normal 14 12 3 3" xfId="10625" xr:uid="{00000000-0005-0000-0000-00008F590000}"/>
    <cellStyle name="Normal 14 12 3 3 2" xfId="25773" xr:uid="{00000000-0005-0000-0000-000090590000}"/>
    <cellStyle name="Normal 14 12 3 3 2 2" xfId="51741" xr:uid="{00000000-0005-0000-0000-000091590000}"/>
    <cellStyle name="Normal 14 12 3 3 3" xfId="36593" xr:uid="{00000000-0005-0000-0000-000092590000}"/>
    <cellStyle name="Normal 14 12 3 4" xfId="8461" xr:uid="{00000000-0005-0000-0000-000093590000}"/>
    <cellStyle name="Normal 14 12 3 4 2" xfId="23609" xr:uid="{00000000-0005-0000-0000-000094590000}"/>
    <cellStyle name="Normal 14 12 3 4 2 2" xfId="49577" xr:uid="{00000000-0005-0000-0000-000095590000}"/>
    <cellStyle name="Normal 14 12 3 4 3" xfId="34429" xr:uid="{00000000-0005-0000-0000-000096590000}"/>
    <cellStyle name="Normal 14 12 3 5" xfId="19281" xr:uid="{00000000-0005-0000-0000-000097590000}"/>
    <cellStyle name="Normal 14 12 3 5 2" xfId="45249" xr:uid="{00000000-0005-0000-0000-000098590000}"/>
    <cellStyle name="Normal 14 12 3 6" xfId="14953" xr:uid="{00000000-0005-0000-0000-000099590000}"/>
    <cellStyle name="Normal 14 12 3 6 2" xfId="40921" xr:uid="{00000000-0005-0000-0000-00009A590000}"/>
    <cellStyle name="Normal 14 12 3 7" xfId="4133" xr:uid="{00000000-0005-0000-0000-00009B590000}"/>
    <cellStyle name="Normal 14 12 3 8" xfId="30101" xr:uid="{00000000-0005-0000-0000-00009C590000}"/>
    <cellStyle name="Normal 14 12 3 9" xfId="56583" xr:uid="{00000000-0005-0000-0000-00009D590000}"/>
    <cellStyle name="Normal 14 12 4" xfId="5215" xr:uid="{00000000-0005-0000-0000-00009E590000}"/>
    <cellStyle name="Normal 14 12 4 2" xfId="11707" xr:uid="{00000000-0005-0000-0000-00009F590000}"/>
    <cellStyle name="Normal 14 12 4 2 2" xfId="26855" xr:uid="{00000000-0005-0000-0000-0000A0590000}"/>
    <cellStyle name="Normal 14 12 4 2 2 2" xfId="52823" xr:uid="{00000000-0005-0000-0000-0000A1590000}"/>
    <cellStyle name="Normal 14 12 4 2 3" xfId="37675" xr:uid="{00000000-0005-0000-0000-0000A2590000}"/>
    <cellStyle name="Normal 14 12 4 3" xfId="20363" xr:uid="{00000000-0005-0000-0000-0000A3590000}"/>
    <cellStyle name="Normal 14 12 4 3 2" xfId="46331" xr:uid="{00000000-0005-0000-0000-0000A4590000}"/>
    <cellStyle name="Normal 14 12 4 4" xfId="16035" xr:uid="{00000000-0005-0000-0000-0000A5590000}"/>
    <cellStyle name="Normal 14 12 4 4 2" xfId="42003" xr:uid="{00000000-0005-0000-0000-0000A6590000}"/>
    <cellStyle name="Normal 14 12 4 5" xfId="31183" xr:uid="{00000000-0005-0000-0000-0000A7590000}"/>
    <cellStyle name="Normal 14 12 4 6" xfId="57665" xr:uid="{00000000-0005-0000-0000-0000A8590000}"/>
    <cellStyle name="Normal 14 12 5" xfId="9543" xr:uid="{00000000-0005-0000-0000-0000A9590000}"/>
    <cellStyle name="Normal 14 12 5 2" xfId="24691" xr:uid="{00000000-0005-0000-0000-0000AA590000}"/>
    <cellStyle name="Normal 14 12 5 2 2" xfId="50659" xr:uid="{00000000-0005-0000-0000-0000AB590000}"/>
    <cellStyle name="Normal 14 12 5 3" xfId="35511" xr:uid="{00000000-0005-0000-0000-0000AC590000}"/>
    <cellStyle name="Normal 14 12 6" xfId="7379" xr:uid="{00000000-0005-0000-0000-0000AD590000}"/>
    <cellStyle name="Normal 14 12 6 2" xfId="22527" xr:uid="{00000000-0005-0000-0000-0000AE590000}"/>
    <cellStyle name="Normal 14 12 6 2 2" xfId="48495" xr:uid="{00000000-0005-0000-0000-0000AF590000}"/>
    <cellStyle name="Normal 14 12 6 3" xfId="33347" xr:uid="{00000000-0005-0000-0000-0000B0590000}"/>
    <cellStyle name="Normal 14 12 7" xfId="18199" xr:uid="{00000000-0005-0000-0000-0000B1590000}"/>
    <cellStyle name="Normal 14 12 7 2" xfId="44167" xr:uid="{00000000-0005-0000-0000-0000B2590000}"/>
    <cellStyle name="Normal 14 12 8" xfId="13871" xr:uid="{00000000-0005-0000-0000-0000B3590000}"/>
    <cellStyle name="Normal 14 12 8 2" xfId="39839" xr:uid="{00000000-0005-0000-0000-0000B4590000}"/>
    <cellStyle name="Normal 14 12 9" xfId="3051" xr:uid="{00000000-0005-0000-0000-0000B5590000}"/>
    <cellStyle name="Normal 14 13" xfId="314" xr:uid="{00000000-0005-0000-0000-0000B6590000}"/>
    <cellStyle name="Normal 14 13 10" xfId="29020" xr:uid="{00000000-0005-0000-0000-0000B7590000}"/>
    <cellStyle name="Normal 14 13 11" xfId="54981" xr:uid="{00000000-0005-0000-0000-0000B8590000}"/>
    <cellStyle name="Normal 14 13 12" xfId="55502" xr:uid="{00000000-0005-0000-0000-0000B9590000}"/>
    <cellStyle name="Normal 14 13 13" xfId="1186" xr:uid="{00000000-0005-0000-0000-0000BA590000}"/>
    <cellStyle name="Normal 14 13 2" xfId="1429" xr:uid="{00000000-0005-0000-0000-0000BB590000}"/>
    <cellStyle name="Normal 14 13 2 10" xfId="56043" xr:uid="{00000000-0005-0000-0000-0000BC590000}"/>
    <cellStyle name="Normal 14 13 2 2" xfId="2511" xr:uid="{00000000-0005-0000-0000-0000BD590000}"/>
    <cellStyle name="Normal 14 13 2 2 2" xfId="6839" xr:uid="{00000000-0005-0000-0000-0000BE590000}"/>
    <cellStyle name="Normal 14 13 2 2 2 2" xfId="13331" xr:uid="{00000000-0005-0000-0000-0000BF590000}"/>
    <cellStyle name="Normal 14 13 2 2 2 2 2" xfId="28479" xr:uid="{00000000-0005-0000-0000-0000C0590000}"/>
    <cellStyle name="Normal 14 13 2 2 2 2 2 2" xfId="54447" xr:uid="{00000000-0005-0000-0000-0000C1590000}"/>
    <cellStyle name="Normal 14 13 2 2 2 2 3" xfId="39299" xr:uid="{00000000-0005-0000-0000-0000C2590000}"/>
    <cellStyle name="Normal 14 13 2 2 2 3" xfId="21987" xr:uid="{00000000-0005-0000-0000-0000C3590000}"/>
    <cellStyle name="Normal 14 13 2 2 2 3 2" xfId="47955" xr:uid="{00000000-0005-0000-0000-0000C4590000}"/>
    <cellStyle name="Normal 14 13 2 2 2 4" xfId="17659" xr:uid="{00000000-0005-0000-0000-0000C5590000}"/>
    <cellStyle name="Normal 14 13 2 2 2 4 2" xfId="43627" xr:uid="{00000000-0005-0000-0000-0000C6590000}"/>
    <cellStyle name="Normal 14 13 2 2 2 5" xfId="32807" xr:uid="{00000000-0005-0000-0000-0000C7590000}"/>
    <cellStyle name="Normal 14 13 2 2 2 6" xfId="59289" xr:uid="{00000000-0005-0000-0000-0000C8590000}"/>
    <cellStyle name="Normal 14 13 2 2 3" xfId="11167" xr:uid="{00000000-0005-0000-0000-0000C9590000}"/>
    <cellStyle name="Normal 14 13 2 2 3 2" xfId="26315" xr:uid="{00000000-0005-0000-0000-0000CA590000}"/>
    <cellStyle name="Normal 14 13 2 2 3 2 2" xfId="52283" xr:uid="{00000000-0005-0000-0000-0000CB590000}"/>
    <cellStyle name="Normal 14 13 2 2 3 3" xfId="37135" xr:uid="{00000000-0005-0000-0000-0000CC590000}"/>
    <cellStyle name="Normal 14 13 2 2 4" xfId="9003" xr:uid="{00000000-0005-0000-0000-0000CD590000}"/>
    <cellStyle name="Normal 14 13 2 2 4 2" xfId="24151" xr:uid="{00000000-0005-0000-0000-0000CE590000}"/>
    <cellStyle name="Normal 14 13 2 2 4 2 2" xfId="50119" xr:uid="{00000000-0005-0000-0000-0000CF590000}"/>
    <cellStyle name="Normal 14 13 2 2 4 3" xfId="34971" xr:uid="{00000000-0005-0000-0000-0000D0590000}"/>
    <cellStyle name="Normal 14 13 2 2 5" xfId="19823" xr:uid="{00000000-0005-0000-0000-0000D1590000}"/>
    <cellStyle name="Normal 14 13 2 2 5 2" xfId="45791" xr:uid="{00000000-0005-0000-0000-0000D2590000}"/>
    <cellStyle name="Normal 14 13 2 2 6" xfId="15495" xr:uid="{00000000-0005-0000-0000-0000D3590000}"/>
    <cellStyle name="Normal 14 13 2 2 6 2" xfId="41463" xr:uid="{00000000-0005-0000-0000-0000D4590000}"/>
    <cellStyle name="Normal 14 13 2 2 7" xfId="4675" xr:uid="{00000000-0005-0000-0000-0000D5590000}"/>
    <cellStyle name="Normal 14 13 2 2 8" xfId="30643" xr:uid="{00000000-0005-0000-0000-0000D6590000}"/>
    <cellStyle name="Normal 14 13 2 2 9" xfId="57125" xr:uid="{00000000-0005-0000-0000-0000D7590000}"/>
    <cellStyle name="Normal 14 13 2 3" xfId="5757" xr:uid="{00000000-0005-0000-0000-0000D8590000}"/>
    <cellStyle name="Normal 14 13 2 3 2" xfId="12249" xr:uid="{00000000-0005-0000-0000-0000D9590000}"/>
    <cellStyle name="Normal 14 13 2 3 2 2" xfId="27397" xr:uid="{00000000-0005-0000-0000-0000DA590000}"/>
    <cellStyle name="Normal 14 13 2 3 2 2 2" xfId="53365" xr:uid="{00000000-0005-0000-0000-0000DB590000}"/>
    <cellStyle name="Normal 14 13 2 3 2 3" xfId="38217" xr:uid="{00000000-0005-0000-0000-0000DC590000}"/>
    <cellStyle name="Normal 14 13 2 3 3" xfId="20905" xr:uid="{00000000-0005-0000-0000-0000DD590000}"/>
    <cellStyle name="Normal 14 13 2 3 3 2" xfId="46873" xr:uid="{00000000-0005-0000-0000-0000DE590000}"/>
    <cellStyle name="Normal 14 13 2 3 4" xfId="16577" xr:uid="{00000000-0005-0000-0000-0000DF590000}"/>
    <cellStyle name="Normal 14 13 2 3 4 2" xfId="42545" xr:uid="{00000000-0005-0000-0000-0000E0590000}"/>
    <cellStyle name="Normal 14 13 2 3 5" xfId="31725" xr:uid="{00000000-0005-0000-0000-0000E1590000}"/>
    <cellStyle name="Normal 14 13 2 3 6" xfId="58207" xr:uid="{00000000-0005-0000-0000-0000E2590000}"/>
    <cellStyle name="Normal 14 13 2 4" xfId="10085" xr:uid="{00000000-0005-0000-0000-0000E3590000}"/>
    <cellStyle name="Normal 14 13 2 4 2" xfId="25233" xr:uid="{00000000-0005-0000-0000-0000E4590000}"/>
    <cellStyle name="Normal 14 13 2 4 2 2" xfId="51201" xr:uid="{00000000-0005-0000-0000-0000E5590000}"/>
    <cellStyle name="Normal 14 13 2 4 3" xfId="36053" xr:uid="{00000000-0005-0000-0000-0000E6590000}"/>
    <cellStyle name="Normal 14 13 2 5" xfId="7921" xr:uid="{00000000-0005-0000-0000-0000E7590000}"/>
    <cellStyle name="Normal 14 13 2 5 2" xfId="23069" xr:uid="{00000000-0005-0000-0000-0000E8590000}"/>
    <cellStyle name="Normal 14 13 2 5 2 2" xfId="49037" xr:uid="{00000000-0005-0000-0000-0000E9590000}"/>
    <cellStyle name="Normal 14 13 2 5 3" xfId="33889" xr:uid="{00000000-0005-0000-0000-0000EA590000}"/>
    <cellStyle name="Normal 14 13 2 6" xfId="18741" xr:uid="{00000000-0005-0000-0000-0000EB590000}"/>
    <cellStyle name="Normal 14 13 2 6 2" xfId="44709" xr:uid="{00000000-0005-0000-0000-0000EC590000}"/>
    <cellStyle name="Normal 14 13 2 7" xfId="14413" xr:uid="{00000000-0005-0000-0000-0000ED590000}"/>
    <cellStyle name="Normal 14 13 2 7 2" xfId="40381" xr:uid="{00000000-0005-0000-0000-0000EE590000}"/>
    <cellStyle name="Normal 14 13 2 8" xfId="3593" xr:uid="{00000000-0005-0000-0000-0000EF590000}"/>
    <cellStyle name="Normal 14 13 2 9" xfId="29561" xr:uid="{00000000-0005-0000-0000-0000F0590000}"/>
    <cellStyle name="Normal 14 13 3" xfId="1970" xr:uid="{00000000-0005-0000-0000-0000F1590000}"/>
    <cellStyle name="Normal 14 13 3 2" xfId="6298" xr:uid="{00000000-0005-0000-0000-0000F2590000}"/>
    <cellStyle name="Normal 14 13 3 2 2" xfId="12790" xr:uid="{00000000-0005-0000-0000-0000F3590000}"/>
    <cellStyle name="Normal 14 13 3 2 2 2" xfId="27938" xr:uid="{00000000-0005-0000-0000-0000F4590000}"/>
    <cellStyle name="Normal 14 13 3 2 2 2 2" xfId="53906" xr:uid="{00000000-0005-0000-0000-0000F5590000}"/>
    <cellStyle name="Normal 14 13 3 2 2 3" xfId="38758" xr:uid="{00000000-0005-0000-0000-0000F6590000}"/>
    <cellStyle name="Normal 14 13 3 2 3" xfId="21446" xr:uid="{00000000-0005-0000-0000-0000F7590000}"/>
    <cellStyle name="Normal 14 13 3 2 3 2" xfId="47414" xr:uid="{00000000-0005-0000-0000-0000F8590000}"/>
    <cellStyle name="Normal 14 13 3 2 4" xfId="17118" xr:uid="{00000000-0005-0000-0000-0000F9590000}"/>
    <cellStyle name="Normal 14 13 3 2 4 2" xfId="43086" xr:uid="{00000000-0005-0000-0000-0000FA590000}"/>
    <cellStyle name="Normal 14 13 3 2 5" xfId="32266" xr:uid="{00000000-0005-0000-0000-0000FB590000}"/>
    <cellStyle name="Normal 14 13 3 2 6" xfId="58748" xr:uid="{00000000-0005-0000-0000-0000FC590000}"/>
    <cellStyle name="Normal 14 13 3 3" xfId="10626" xr:uid="{00000000-0005-0000-0000-0000FD590000}"/>
    <cellStyle name="Normal 14 13 3 3 2" xfId="25774" xr:uid="{00000000-0005-0000-0000-0000FE590000}"/>
    <cellStyle name="Normal 14 13 3 3 2 2" xfId="51742" xr:uid="{00000000-0005-0000-0000-0000FF590000}"/>
    <cellStyle name="Normal 14 13 3 3 3" xfId="36594" xr:uid="{00000000-0005-0000-0000-0000005A0000}"/>
    <cellStyle name="Normal 14 13 3 4" xfId="8462" xr:uid="{00000000-0005-0000-0000-0000015A0000}"/>
    <cellStyle name="Normal 14 13 3 4 2" xfId="23610" xr:uid="{00000000-0005-0000-0000-0000025A0000}"/>
    <cellStyle name="Normal 14 13 3 4 2 2" xfId="49578" xr:uid="{00000000-0005-0000-0000-0000035A0000}"/>
    <cellStyle name="Normal 14 13 3 4 3" xfId="34430" xr:uid="{00000000-0005-0000-0000-0000045A0000}"/>
    <cellStyle name="Normal 14 13 3 5" xfId="19282" xr:uid="{00000000-0005-0000-0000-0000055A0000}"/>
    <cellStyle name="Normal 14 13 3 5 2" xfId="45250" xr:uid="{00000000-0005-0000-0000-0000065A0000}"/>
    <cellStyle name="Normal 14 13 3 6" xfId="14954" xr:uid="{00000000-0005-0000-0000-0000075A0000}"/>
    <cellStyle name="Normal 14 13 3 6 2" xfId="40922" xr:uid="{00000000-0005-0000-0000-0000085A0000}"/>
    <cellStyle name="Normal 14 13 3 7" xfId="4134" xr:uid="{00000000-0005-0000-0000-0000095A0000}"/>
    <cellStyle name="Normal 14 13 3 8" xfId="30102" xr:uid="{00000000-0005-0000-0000-00000A5A0000}"/>
    <cellStyle name="Normal 14 13 3 9" xfId="56584" xr:uid="{00000000-0005-0000-0000-00000B5A0000}"/>
    <cellStyle name="Normal 14 13 4" xfId="5216" xr:uid="{00000000-0005-0000-0000-00000C5A0000}"/>
    <cellStyle name="Normal 14 13 4 2" xfId="11708" xr:uid="{00000000-0005-0000-0000-00000D5A0000}"/>
    <cellStyle name="Normal 14 13 4 2 2" xfId="26856" xr:uid="{00000000-0005-0000-0000-00000E5A0000}"/>
    <cellStyle name="Normal 14 13 4 2 2 2" xfId="52824" xr:uid="{00000000-0005-0000-0000-00000F5A0000}"/>
    <cellStyle name="Normal 14 13 4 2 3" xfId="37676" xr:uid="{00000000-0005-0000-0000-0000105A0000}"/>
    <cellStyle name="Normal 14 13 4 3" xfId="20364" xr:uid="{00000000-0005-0000-0000-0000115A0000}"/>
    <cellStyle name="Normal 14 13 4 3 2" xfId="46332" xr:uid="{00000000-0005-0000-0000-0000125A0000}"/>
    <cellStyle name="Normal 14 13 4 4" xfId="16036" xr:uid="{00000000-0005-0000-0000-0000135A0000}"/>
    <cellStyle name="Normal 14 13 4 4 2" xfId="42004" xr:uid="{00000000-0005-0000-0000-0000145A0000}"/>
    <cellStyle name="Normal 14 13 4 5" xfId="31184" xr:uid="{00000000-0005-0000-0000-0000155A0000}"/>
    <cellStyle name="Normal 14 13 4 6" xfId="57666" xr:uid="{00000000-0005-0000-0000-0000165A0000}"/>
    <cellStyle name="Normal 14 13 5" xfId="9544" xr:uid="{00000000-0005-0000-0000-0000175A0000}"/>
    <cellStyle name="Normal 14 13 5 2" xfId="24692" xr:uid="{00000000-0005-0000-0000-0000185A0000}"/>
    <cellStyle name="Normal 14 13 5 2 2" xfId="50660" xr:uid="{00000000-0005-0000-0000-0000195A0000}"/>
    <cellStyle name="Normal 14 13 5 3" xfId="35512" xr:uid="{00000000-0005-0000-0000-00001A5A0000}"/>
    <cellStyle name="Normal 14 13 6" xfId="7380" xr:uid="{00000000-0005-0000-0000-00001B5A0000}"/>
    <cellStyle name="Normal 14 13 6 2" xfId="22528" xr:uid="{00000000-0005-0000-0000-00001C5A0000}"/>
    <cellStyle name="Normal 14 13 6 2 2" xfId="48496" xr:uid="{00000000-0005-0000-0000-00001D5A0000}"/>
    <cellStyle name="Normal 14 13 6 3" xfId="33348" xr:uid="{00000000-0005-0000-0000-00001E5A0000}"/>
    <cellStyle name="Normal 14 13 7" xfId="18200" xr:uid="{00000000-0005-0000-0000-00001F5A0000}"/>
    <cellStyle name="Normal 14 13 7 2" xfId="44168" xr:uid="{00000000-0005-0000-0000-0000205A0000}"/>
    <cellStyle name="Normal 14 13 8" xfId="13872" xr:uid="{00000000-0005-0000-0000-0000215A0000}"/>
    <cellStyle name="Normal 14 13 8 2" xfId="39840" xr:uid="{00000000-0005-0000-0000-0000225A0000}"/>
    <cellStyle name="Normal 14 13 9" xfId="3052" xr:uid="{00000000-0005-0000-0000-0000235A0000}"/>
    <cellStyle name="Normal 14 14" xfId="1425" xr:uid="{00000000-0005-0000-0000-0000245A0000}"/>
    <cellStyle name="Normal 14 14 10" xfId="56039" xr:uid="{00000000-0005-0000-0000-0000255A0000}"/>
    <cellStyle name="Normal 14 14 2" xfId="2507" xr:uid="{00000000-0005-0000-0000-0000265A0000}"/>
    <cellStyle name="Normal 14 14 2 2" xfId="6835" xr:uid="{00000000-0005-0000-0000-0000275A0000}"/>
    <cellStyle name="Normal 14 14 2 2 2" xfId="13327" xr:uid="{00000000-0005-0000-0000-0000285A0000}"/>
    <cellStyle name="Normal 14 14 2 2 2 2" xfId="28475" xr:uid="{00000000-0005-0000-0000-0000295A0000}"/>
    <cellStyle name="Normal 14 14 2 2 2 2 2" xfId="54443" xr:uid="{00000000-0005-0000-0000-00002A5A0000}"/>
    <cellStyle name="Normal 14 14 2 2 2 3" xfId="39295" xr:uid="{00000000-0005-0000-0000-00002B5A0000}"/>
    <cellStyle name="Normal 14 14 2 2 3" xfId="21983" xr:uid="{00000000-0005-0000-0000-00002C5A0000}"/>
    <cellStyle name="Normal 14 14 2 2 3 2" xfId="47951" xr:uid="{00000000-0005-0000-0000-00002D5A0000}"/>
    <cellStyle name="Normal 14 14 2 2 4" xfId="17655" xr:uid="{00000000-0005-0000-0000-00002E5A0000}"/>
    <cellStyle name="Normal 14 14 2 2 4 2" xfId="43623" xr:uid="{00000000-0005-0000-0000-00002F5A0000}"/>
    <cellStyle name="Normal 14 14 2 2 5" xfId="32803" xr:uid="{00000000-0005-0000-0000-0000305A0000}"/>
    <cellStyle name="Normal 14 14 2 2 6" xfId="59285" xr:uid="{00000000-0005-0000-0000-0000315A0000}"/>
    <cellStyle name="Normal 14 14 2 3" xfId="11163" xr:uid="{00000000-0005-0000-0000-0000325A0000}"/>
    <cellStyle name="Normal 14 14 2 3 2" xfId="26311" xr:uid="{00000000-0005-0000-0000-0000335A0000}"/>
    <cellStyle name="Normal 14 14 2 3 2 2" xfId="52279" xr:uid="{00000000-0005-0000-0000-0000345A0000}"/>
    <cellStyle name="Normal 14 14 2 3 3" xfId="37131" xr:uid="{00000000-0005-0000-0000-0000355A0000}"/>
    <cellStyle name="Normal 14 14 2 4" xfId="8999" xr:uid="{00000000-0005-0000-0000-0000365A0000}"/>
    <cellStyle name="Normal 14 14 2 4 2" xfId="24147" xr:uid="{00000000-0005-0000-0000-0000375A0000}"/>
    <cellStyle name="Normal 14 14 2 4 2 2" xfId="50115" xr:uid="{00000000-0005-0000-0000-0000385A0000}"/>
    <cellStyle name="Normal 14 14 2 4 3" xfId="34967" xr:uid="{00000000-0005-0000-0000-0000395A0000}"/>
    <cellStyle name="Normal 14 14 2 5" xfId="19819" xr:uid="{00000000-0005-0000-0000-00003A5A0000}"/>
    <cellStyle name="Normal 14 14 2 5 2" xfId="45787" xr:uid="{00000000-0005-0000-0000-00003B5A0000}"/>
    <cellStyle name="Normal 14 14 2 6" xfId="15491" xr:uid="{00000000-0005-0000-0000-00003C5A0000}"/>
    <cellStyle name="Normal 14 14 2 6 2" xfId="41459" xr:uid="{00000000-0005-0000-0000-00003D5A0000}"/>
    <cellStyle name="Normal 14 14 2 7" xfId="4671" xr:uid="{00000000-0005-0000-0000-00003E5A0000}"/>
    <cellStyle name="Normal 14 14 2 8" xfId="30639" xr:uid="{00000000-0005-0000-0000-00003F5A0000}"/>
    <cellStyle name="Normal 14 14 2 9" xfId="57121" xr:uid="{00000000-0005-0000-0000-0000405A0000}"/>
    <cellStyle name="Normal 14 14 3" xfId="5753" xr:uid="{00000000-0005-0000-0000-0000415A0000}"/>
    <cellStyle name="Normal 14 14 3 2" xfId="12245" xr:uid="{00000000-0005-0000-0000-0000425A0000}"/>
    <cellStyle name="Normal 14 14 3 2 2" xfId="27393" xr:uid="{00000000-0005-0000-0000-0000435A0000}"/>
    <cellStyle name="Normal 14 14 3 2 2 2" xfId="53361" xr:uid="{00000000-0005-0000-0000-0000445A0000}"/>
    <cellStyle name="Normal 14 14 3 2 3" xfId="38213" xr:uid="{00000000-0005-0000-0000-0000455A0000}"/>
    <cellStyle name="Normal 14 14 3 3" xfId="20901" xr:uid="{00000000-0005-0000-0000-0000465A0000}"/>
    <cellStyle name="Normal 14 14 3 3 2" xfId="46869" xr:uid="{00000000-0005-0000-0000-0000475A0000}"/>
    <cellStyle name="Normal 14 14 3 4" xfId="16573" xr:uid="{00000000-0005-0000-0000-0000485A0000}"/>
    <cellStyle name="Normal 14 14 3 4 2" xfId="42541" xr:uid="{00000000-0005-0000-0000-0000495A0000}"/>
    <cellStyle name="Normal 14 14 3 5" xfId="31721" xr:uid="{00000000-0005-0000-0000-00004A5A0000}"/>
    <cellStyle name="Normal 14 14 3 6" xfId="58203" xr:uid="{00000000-0005-0000-0000-00004B5A0000}"/>
    <cellStyle name="Normal 14 14 4" xfId="10081" xr:uid="{00000000-0005-0000-0000-00004C5A0000}"/>
    <cellStyle name="Normal 14 14 4 2" xfId="25229" xr:uid="{00000000-0005-0000-0000-00004D5A0000}"/>
    <cellStyle name="Normal 14 14 4 2 2" xfId="51197" xr:uid="{00000000-0005-0000-0000-00004E5A0000}"/>
    <cellStyle name="Normal 14 14 4 3" xfId="36049" xr:uid="{00000000-0005-0000-0000-00004F5A0000}"/>
    <cellStyle name="Normal 14 14 5" xfId="7917" xr:uid="{00000000-0005-0000-0000-0000505A0000}"/>
    <cellStyle name="Normal 14 14 5 2" xfId="23065" xr:uid="{00000000-0005-0000-0000-0000515A0000}"/>
    <cellStyle name="Normal 14 14 5 2 2" xfId="49033" xr:uid="{00000000-0005-0000-0000-0000525A0000}"/>
    <cellStyle name="Normal 14 14 5 3" xfId="33885" xr:uid="{00000000-0005-0000-0000-0000535A0000}"/>
    <cellStyle name="Normal 14 14 6" xfId="18737" xr:uid="{00000000-0005-0000-0000-0000545A0000}"/>
    <cellStyle name="Normal 14 14 6 2" xfId="44705" xr:uid="{00000000-0005-0000-0000-0000555A0000}"/>
    <cellStyle name="Normal 14 14 7" xfId="14409" xr:uid="{00000000-0005-0000-0000-0000565A0000}"/>
    <cellStyle name="Normal 14 14 7 2" xfId="40377" xr:uid="{00000000-0005-0000-0000-0000575A0000}"/>
    <cellStyle name="Normal 14 14 8" xfId="3589" xr:uid="{00000000-0005-0000-0000-0000585A0000}"/>
    <cellStyle name="Normal 14 14 9" xfId="29557" xr:uid="{00000000-0005-0000-0000-0000595A0000}"/>
    <cellStyle name="Normal 14 15" xfId="1966" xr:uid="{00000000-0005-0000-0000-00005A5A0000}"/>
    <cellStyle name="Normal 14 15 2" xfId="6294" xr:uid="{00000000-0005-0000-0000-00005B5A0000}"/>
    <cellStyle name="Normal 14 15 2 2" xfId="12786" xr:uid="{00000000-0005-0000-0000-00005C5A0000}"/>
    <cellStyle name="Normal 14 15 2 2 2" xfId="27934" xr:uid="{00000000-0005-0000-0000-00005D5A0000}"/>
    <cellStyle name="Normal 14 15 2 2 2 2" xfId="53902" xr:uid="{00000000-0005-0000-0000-00005E5A0000}"/>
    <cellStyle name="Normal 14 15 2 2 3" xfId="38754" xr:uid="{00000000-0005-0000-0000-00005F5A0000}"/>
    <cellStyle name="Normal 14 15 2 3" xfId="21442" xr:uid="{00000000-0005-0000-0000-0000605A0000}"/>
    <cellStyle name="Normal 14 15 2 3 2" xfId="47410" xr:uid="{00000000-0005-0000-0000-0000615A0000}"/>
    <cellStyle name="Normal 14 15 2 4" xfId="17114" xr:uid="{00000000-0005-0000-0000-0000625A0000}"/>
    <cellStyle name="Normal 14 15 2 4 2" xfId="43082" xr:uid="{00000000-0005-0000-0000-0000635A0000}"/>
    <cellStyle name="Normal 14 15 2 5" xfId="32262" xr:uid="{00000000-0005-0000-0000-0000645A0000}"/>
    <cellStyle name="Normal 14 15 2 6" xfId="58744" xr:uid="{00000000-0005-0000-0000-0000655A0000}"/>
    <cellStyle name="Normal 14 15 3" xfId="10622" xr:uid="{00000000-0005-0000-0000-0000665A0000}"/>
    <cellStyle name="Normal 14 15 3 2" xfId="25770" xr:uid="{00000000-0005-0000-0000-0000675A0000}"/>
    <cellStyle name="Normal 14 15 3 2 2" xfId="51738" xr:uid="{00000000-0005-0000-0000-0000685A0000}"/>
    <cellStyle name="Normal 14 15 3 3" xfId="36590" xr:uid="{00000000-0005-0000-0000-0000695A0000}"/>
    <cellStyle name="Normal 14 15 4" xfId="8458" xr:uid="{00000000-0005-0000-0000-00006A5A0000}"/>
    <cellStyle name="Normal 14 15 4 2" xfId="23606" xr:uid="{00000000-0005-0000-0000-00006B5A0000}"/>
    <cellStyle name="Normal 14 15 4 2 2" xfId="49574" xr:uid="{00000000-0005-0000-0000-00006C5A0000}"/>
    <cellStyle name="Normal 14 15 4 3" xfId="34426" xr:uid="{00000000-0005-0000-0000-00006D5A0000}"/>
    <cellStyle name="Normal 14 15 5" xfId="19278" xr:uid="{00000000-0005-0000-0000-00006E5A0000}"/>
    <cellStyle name="Normal 14 15 5 2" xfId="45246" xr:uid="{00000000-0005-0000-0000-00006F5A0000}"/>
    <cellStyle name="Normal 14 15 6" xfId="14950" xr:uid="{00000000-0005-0000-0000-0000705A0000}"/>
    <cellStyle name="Normal 14 15 6 2" xfId="40918" xr:uid="{00000000-0005-0000-0000-0000715A0000}"/>
    <cellStyle name="Normal 14 15 7" xfId="4130" xr:uid="{00000000-0005-0000-0000-0000725A0000}"/>
    <cellStyle name="Normal 14 15 8" xfId="30098" xr:uid="{00000000-0005-0000-0000-0000735A0000}"/>
    <cellStyle name="Normal 14 15 9" xfId="56580" xr:uid="{00000000-0005-0000-0000-0000745A0000}"/>
    <cellStyle name="Normal 14 16" xfId="5212" xr:uid="{00000000-0005-0000-0000-0000755A0000}"/>
    <cellStyle name="Normal 14 16 2" xfId="11704" xr:uid="{00000000-0005-0000-0000-0000765A0000}"/>
    <cellStyle name="Normal 14 16 2 2" xfId="26852" xr:uid="{00000000-0005-0000-0000-0000775A0000}"/>
    <cellStyle name="Normal 14 16 2 2 2" xfId="52820" xr:uid="{00000000-0005-0000-0000-0000785A0000}"/>
    <cellStyle name="Normal 14 16 2 3" xfId="37672" xr:uid="{00000000-0005-0000-0000-0000795A0000}"/>
    <cellStyle name="Normal 14 16 3" xfId="20360" xr:uid="{00000000-0005-0000-0000-00007A5A0000}"/>
    <cellStyle name="Normal 14 16 3 2" xfId="46328" xr:uid="{00000000-0005-0000-0000-00007B5A0000}"/>
    <cellStyle name="Normal 14 16 4" xfId="16032" xr:uid="{00000000-0005-0000-0000-00007C5A0000}"/>
    <cellStyle name="Normal 14 16 4 2" xfId="42000" xr:uid="{00000000-0005-0000-0000-00007D5A0000}"/>
    <cellStyle name="Normal 14 16 5" xfId="31180" xr:uid="{00000000-0005-0000-0000-00007E5A0000}"/>
    <cellStyle name="Normal 14 16 6" xfId="57662" xr:uid="{00000000-0005-0000-0000-00007F5A0000}"/>
    <cellStyle name="Normal 14 17" xfId="9540" xr:uid="{00000000-0005-0000-0000-0000805A0000}"/>
    <cellStyle name="Normal 14 17 2" xfId="24688" xr:uid="{00000000-0005-0000-0000-0000815A0000}"/>
    <cellStyle name="Normal 14 17 2 2" xfId="50656" xr:uid="{00000000-0005-0000-0000-0000825A0000}"/>
    <cellStyle name="Normal 14 17 3" xfId="35508" xr:uid="{00000000-0005-0000-0000-0000835A0000}"/>
    <cellStyle name="Normal 14 18" xfId="7376" xr:uid="{00000000-0005-0000-0000-0000845A0000}"/>
    <cellStyle name="Normal 14 18 2" xfId="22524" xr:uid="{00000000-0005-0000-0000-0000855A0000}"/>
    <cellStyle name="Normal 14 18 2 2" xfId="48492" xr:uid="{00000000-0005-0000-0000-0000865A0000}"/>
    <cellStyle name="Normal 14 18 3" xfId="33344" xr:uid="{00000000-0005-0000-0000-0000875A0000}"/>
    <cellStyle name="Normal 14 19" xfId="18196" xr:uid="{00000000-0005-0000-0000-0000885A0000}"/>
    <cellStyle name="Normal 14 19 2" xfId="44164" xr:uid="{00000000-0005-0000-0000-0000895A0000}"/>
    <cellStyle name="Normal 14 2" xfId="315" xr:uid="{00000000-0005-0000-0000-00008A5A0000}"/>
    <cellStyle name="Normal 14 2 10" xfId="3053" xr:uid="{00000000-0005-0000-0000-00008B5A0000}"/>
    <cellStyle name="Normal 14 2 11" xfId="29021" xr:uid="{00000000-0005-0000-0000-00008C5A0000}"/>
    <cellStyle name="Normal 14 2 12" xfId="54982" xr:uid="{00000000-0005-0000-0000-00008D5A0000}"/>
    <cellStyle name="Normal 14 2 13" xfId="55503" xr:uid="{00000000-0005-0000-0000-00008E5A0000}"/>
    <cellStyle name="Normal 14 2 14" xfId="746" xr:uid="{00000000-0005-0000-0000-00008F5A0000}"/>
    <cellStyle name="Normal 14 2 2" xfId="316" xr:uid="{00000000-0005-0000-0000-0000905A0000}"/>
    <cellStyle name="Normal 14 2 2 10" xfId="29022" xr:uid="{00000000-0005-0000-0000-0000915A0000}"/>
    <cellStyle name="Normal 14 2 2 11" xfId="54983" xr:uid="{00000000-0005-0000-0000-0000925A0000}"/>
    <cellStyle name="Normal 14 2 2 12" xfId="55504" xr:uid="{00000000-0005-0000-0000-0000935A0000}"/>
    <cellStyle name="Normal 14 2 2 13" xfId="1204" xr:uid="{00000000-0005-0000-0000-0000945A0000}"/>
    <cellStyle name="Normal 14 2 2 2" xfId="1431" xr:uid="{00000000-0005-0000-0000-0000955A0000}"/>
    <cellStyle name="Normal 14 2 2 2 10" xfId="56045" xr:uid="{00000000-0005-0000-0000-0000965A0000}"/>
    <cellStyle name="Normal 14 2 2 2 2" xfId="2513" xr:uid="{00000000-0005-0000-0000-0000975A0000}"/>
    <cellStyle name="Normal 14 2 2 2 2 2" xfId="6841" xr:uid="{00000000-0005-0000-0000-0000985A0000}"/>
    <cellStyle name="Normal 14 2 2 2 2 2 2" xfId="13333" xr:uid="{00000000-0005-0000-0000-0000995A0000}"/>
    <cellStyle name="Normal 14 2 2 2 2 2 2 2" xfId="28481" xr:uid="{00000000-0005-0000-0000-00009A5A0000}"/>
    <cellStyle name="Normal 14 2 2 2 2 2 2 2 2" xfId="54449" xr:uid="{00000000-0005-0000-0000-00009B5A0000}"/>
    <cellStyle name="Normal 14 2 2 2 2 2 2 3" xfId="39301" xr:uid="{00000000-0005-0000-0000-00009C5A0000}"/>
    <cellStyle name="Normal 14 2 2 2 2 2 3" xfId="21989" xr:uid="{00000000-0005-0000-0000-00009D5A0000}"/>
    <cellStyle name="Normal 14 2 2 2 2 2 3 2" xfId="47957" xr:uid="{00000000-0005-0000-0000-00009E5A0000}"/>
    <cellStyle name="Normal 14 2 2 2 2 2 4" xfId="17661" xr:uid="{00000000-0005-0000-0000-00009F5A0000}"/>
    <cellStyle name="Normal 14 2 2 2 2 2 4 2" xfId="43629" xr:uid="{00000000-0005-0000-0000-0000A05A0000}"/>
    <cellStyle name="Normal 14 2 2 2 2 2 5" xfId="32809" xr:uid="{00000000-0005-0000-0000-0000A15A0000}"/>
    <cellStyle name="Normal 14 2 2 2 2 2 6" xfId="59291" xr:uid="{00000000-0005-0000-0000-0000A25A0000}"/>
    <cellStyle name="Normal 14 2 2 2 2 3" xfId="11169" xr:uid="{00000000-0005-0000-0000-0000A35A0000}"/>
    <cellStyle name="Normal 14 2 2 2 2 3 2" xfId="26317" xr:uid="{00000000-0005-0000-0000-0000A45A0000}"/>
    <cellStyle name="Normal 14 2 2 2 2 3 2 2" xfId="52285" xr:uid="{00000000-0005-0000-0000-0000A55A0000}"/>
    <cellStyle name="Normal 14 2 2 2 2 3 3" xfId="37137" xr:uid="{00000000-0005-0000-0000-0000A65A0000}"/>
    <cellStyle name="Normal 14 2 2 2 2 4" xfId="9005" xr:uid="{00000000-0005-0000-0000-0000A75A0000}"/>
    <cellStyle name="Normal 14 2 2 2 2 4 2" xfId="24153" xr:uid="{00000000-0005-0000-0000-0000A85A0000}"/>
    <cellStyle name="Normal 14 2 2 2 2 4 2 2" xfId="50121" xr:uid="{00000000-0005-0000-0000-0000A95A0000}"/>
    <cellStyle name="Normal 14 2 2 2 2 4 3" xfId="34973" xr:uid="{00000000-0005-0000-0000-0000AA5A0000}"/>
    <cellStyle name="Normal 14 2 2 2 2 5" xfId="19825" xr:uid="{00000000-0005-0000-0000-0000AB5A0000}"/>
    <cellStyle name="Normal 14 2 2 2 2 5 2" xfId="45793" xr:uid="{00000000-0005-0000-0000-0000AC5A0000}"/>
    <cellStyle name="Normal 14 2 2 2 2 6" xfId="15497" xr:uid="{00000000-0005-0000-0000-0000AD5A0000}"/>
    <cellStyle name="Normal 14 2 2 2 2 6 2" xfId="41465" xr:uid="{00000000-0005-0000-0000-0000AE5A0000}"/>
    <cellStyle name="Normal 14 2 2 2 2 7" xfId="4677" xr:uid="{00000000-0005-0000-0000-0000AF5A0000}"/>
    <cellStyle name="Normal 14 2 2 2 2 8" xfId="30645" xr:uid="{00000000-0005-0000-0000-0000B05A0000}"/>
    <cellStyle name="Normal 14 2 2 2 2 9" xfId="57127" xr:uid="{00000000-0005-0000-0000-0000B15A0000}"/>
    <cellStyle name="Normal 14 2 2 2 3" xfId="5759" xr:uid="{00000000-0005-0000-0000-0000B25A0000}"/>
    <cellStyle name="Normal 14 2 2 2 3 2" xfId="12251" xr:uid="{00000000-0005-0000-0000-0000B35A0000}"/>
    <cellStyle name="Normal 14 2 2 2 3 2 2" xfId="27399" xr:uid="{00000000-0005-0000-0000-0000B45A0000}"/>
    <cellStyle name="Normal 14 2 2 2 3 2 2 2" xfId="53367" xr:uid="{00000000-0005-0000-0000-0000B55A0000}"/>
    <cellStyle name="Normal 14 2 2 2 3 2 3" xfId="38219" xr:uid="{00000000-0005-0000-0000-0000B65A0000}"/>
    <cellStyle name="Normal 14 2 2 2 3 3" xfId="20907" xr:uid="{00000000-0005-0000-0000-0000B75A0000}"/>
    <cellStyle name="Normal 14 2 2 2 3 3 2" xfId="46875" xr:uid="{00000000-0005-0000-0000-0000B85A0000}"/>
    <cellStyle name="Normal 14 2 2 2 3 4" xfId="16579" xr:uid="{00000000-0005-0000-0000-0000B95A0000}"/>
    <cellStyle name="Normal 14 2 2 2 3 4 2" xfId="42547" xr:uid="{00000000-0005-0000-0000-0000BA5A0000}"/>
    <cellStyle name="Normal 14 2 2 2 3 5" xfId="31727" xr:uid="{00000000-0005-0000-0000-0000BB5A0000}"/>
    <cellStyle name="Normal 14 2 2 2 3 6" xfId="58209" xr:uid="{00000000-0005-0000-0000-0000BC5A0000}"/>
    <cellStyle name="Normal 14 2 2 2 4" xfId="10087" xr:uid="{00000000-0005-0000-0000-0000BD5A0000}"/>
    <cellStyle name="Normal 14 2 2 2 4 2" xfId="25235" xr:uid="{00000000-0005-0000-0000-0000BE5A0000}"/>
    <cellStyle name="Normal 14 2 2 2 4 2 2" xfId="51203" xr:uid="{00000000-0005-0000-0000-0000BF5A0000}"/>
    <cellStyle name="Normal 14 2 2 2 4 3" xfId="36055" xr:uid="{00000000-0005-0000-0000-0000C05A0000}"/>
    <cellStyle name="Normal 14 2 2 2 5" xfId="7923" xr:uid="{00000000-0005-0000-0000-0000C15A0000}"/>
    <cellStyle name="Normal 14 2 2 2 5 2" xfId="23071" xr:uid="{00000000-0005-0000-0000-0000C25A0000}"/>
    <cellStyle name="Normal 14 2 2 2 5 2 2" xfId="49039" xr:uid="{00000000-0005-0000-0000-0000C35A0000}"/>
    <cellStyle name="Normal 14 2 2 2 5 3" xfId="33891" xr:uid="{00000000-0005-0000-0000-0000C45A0000}"/>
    <cellStyle name="Normal 14 2 2 2 6" xfId="18743" xr:uid="{00000000-0005-0000-0000-0000C55A0000}"/>
    <cellStyle name="Normal 14 2 2 2 6 2" xfId="44711" xr:uid="{00000000-0005-0000-0000-0000C65A0000}"/>
    <cellStyle name="Normal 14 2 2 2 7" xfId="14415" xr:uid="{00000000-0005-0000-0000-0000C75A0000}"/>
    <cellStyle name="Normal 14 2 2 2 7 2" xfId="40383" xr:uid="{00000000-0005-0000-0000-0000C85A0000}"/>
    <cellStyle name="Normal 14 2 2 2 8" xfId="3595" xr:uid="{00000000-0005-0000-0000-0000C95A0000}"/>
    <cellStyle name="Normal 14 2 2 2 9" xfId="29563" xr:uid="{00000000-0005-0000-0000-0000CA5A0000}"/>
    <cellStyle name="Normal 14 2 2 3" xfId="1972" xr:uid="{00000000-0005-0000-0000-0000CB5A0000}"/>
    <cellStyle name="Normal 14 2 2 3 2" xfId="6300" xr:uid="{00000000-0005-0000-0000-0000CC5A0000}"/>
    <cellStyle name="Normal 14 2 2 3 2 2" xfId="12792" xr:uid="{00000000-0005-0000-0000-0000CD5A0000}"/>
    <cellStyle name="Normal 14 2 2 3 2 2 2" xfId="27940" xr:uid="{00000000-0005-0000-0000-0000CE5A0000}"/>
    <cellStyle name="Normal 14 2 2 3 2 2 2 2" xfId="53908" xr:uid="{00000000-0005-0000-0000-0000CF5A0000}"/>
    <cellStyle name="Normal 14 2 2 3 2 2 3" xfId="38760" xr:uid="{00000000-0005-0000-0000-0000D05A0000}"/>
    <cellStyle name="Normal 14 2 2 3 2 3" xfId="21448" xr:uid="{00000000-0005-0000-0000-0000D15A0000}"/>
    <cellStyle name="Normal 14 2 2 3 2 3 2" xfId="47416" xr:uid="{00000000-0005-0000-0000-0000D25A0000}"/>
    <cellStyle name="Normal 14 2 2 3 2 4" xfId="17120" xr:uid="{00000000-0005-0000-0000-0000D35A0000}"/>
    <cellStyle name="Normal 14 2 2 3 2 4 2" xfId="43088" xr:uid="{00000000-0005-0000-0000-0000D45A0000}"/>
    <cellStyle name="Normal 14 2 2 3 2 5" xfId="32268" xr:uid="{00000000-0005-0000-0000-0000D55A0000}"/>
    <cellStyle name="Normal 14 2 2 3 2 6" xfId="58750" xr:uid="{00000000-0005-0000-0000-0000D65A0000}"/>
    <cellStyle name="Normal 14 2 2 3 3" xfId="10628" xr:uid="{00000000-0005-0000-0000-0000D75A0000}"/>
    <cellStyle name="Normal 14 2 2 3 3 2" xfId="25776" xr:uid="{00000000-0005-0000-0000-0000D85A0000}"/>
    <cellStyle name="Normal 14 2 2 3 3 2 2" xfId="51744" xr:uid="{00000000-0005-0000-0000-0000D95A0000}"/>
    <cellStyle name="Normal 14 2 2 3 3 3" xfId="36596" xr:uid="{00000000-0005-0000-0000-0000DA5A0000}"/>
    <cellStyle name="Normal 14 2 2 3 4" xfId="8464" xr:uid="{00000000-0005-0000-0000-0000DB5A0000}"/>
    <cellStyle name="Normal 14 2 2 3 4 2" xfId="23612" xr:uid="{00000000-0005-0000-0000-0000DC5A0000}"/>
    <cellStyle name="Normal 14 2 2 3 4 2 2" xfId="49580" xr:uid="{00000000-0005-0000-0000-0000DD5A0000}"/>
    <cellStyle name="Normal 14 2 2 3 4 3" xfId="34432" xr:uid="{00000000-0005-0000-0000-0000DE5A0000}"/>
    <cellStyle name="Normal 14 2 2 3 5" xfId="19284" xr:uid="{00000000-0005-0000-0000-0000DF5A0000}"/>
    <cellStyle name="Normal 14 2 2 3 5 2" xfId="45252" xr:uid="{00000000-0005-0000-0000-0000E05A0000}"/>
    <cellStyle name="Normal 14 2 2 3 6" xfId="14956" xr:uid="{00000000-0005-0000-0000-0000E15A0000}"/>
    <cellStyle name="Normal 14 2 2 3 6 2" xfId="40924" xr:uid="{00000000-0005-0000-0000-0000E25A0000}"/>
    <cellStyle name="Normal 14 2 2 3 7" xfId="4136" xr:uid="{00000000-0005-0000-0000-0000E35A0000}"/>
    <cellStyle name="Normal 14 2 2 3 8" xfId="30104" xr:uid="{00000000-0005-0000-0000-0000E45A0000}"/>
    <cellStyle name="Normal 14 2 2 3 9" xfId="56586" xr:uid="{00000000-0005-0000-0000-0000E55A0000}"/>
    <cellStyle name="Normal 14 2 2 4" xfId="5218" xr:uid="{00000000-0005-0000-0000-0000E65A0000}"/>
    <cellStyle name="Normal 14 2 2 4 2" xfId="11710" xr:uid="{00000000-0005-0000-0000-0000E75A0000}"/>
    <cellStyle name="Normal 14 2 2 4 2 2" xfId="26858" xr:uid="{00000000-0005-0000-0000-0000E85A0000}"/>
    <cellStyle name="Normal 14 2 2 4 2 2 2" xfId="52826" xr:uid="{00000000-0005-0000-0000-0000E95A0000}"/>
    <cellStyle name="Normal 14 2 2 4 2 3" xfId="37678" xr:uid="{00000000-0005-0000-0000-0000EA5A0000}"/>
    <cellStyle name="Normal 14 2 2 4 3" xfId="20366" xr:uid="{00000000-0005-0000-0000-0000EB5A0000}"/>
    <cellStyle name="Normal 14 2 2 4 3 2" xfId="46334" xr:uid="{00000000-0005-0000-0000-0000EC5A0000}"/>
    <cellStyle name="Normal 14 2 2 4 4" xfId="16038" xr:uid="{00000000-0005-0000-0000-0000ED5A0000}"/>
    <cellStyle name="Normal 14 2 2 4 4 2" xfId="42006" xr:uid="{00000000-0005-0000-0000-0000EE5A0000}"/>
    <cellStyle name="Normal 14 2 2 4 5" xfId="31186" xr:uid="{00000000-0005-0000-0000-0000EF5A0000}"/>
    <cellStyle name="Normal 14 2 2 4 6" xfId="57668" xr:uid="{00000000-0005-0000-0000-0000F05A0000}"/>
    <cellStyle name="Normal 14 2 2 5" xfId="9546" xr:uid="{00000000-0005-0000-0000-0000F15A0000}"/>
    <cellStyle name="Normal 14 2 2 5 2" xfId="24694" xr:uid="{00000000-0005-0000-0000-0000F25A0000}"/>
    <cellStyle name="Normal 14 2 2 5 2 2" xfId="50662" xr:uid="{00000000-0005-0000-0000-0000F35A0000}"/>
    <cellStyle name="Normal 14 2 2 5 3" xfId="35514" xr:uid="{00000000-0005-0000-0000-0000F45A0000}"/>
    <cellStyle name="Normal 14 2 2 6" xfId="7382" xr:uid="{00000000-0005-0000-0000-0000F55A0000}"/>
    <cellStyle name="Normal 14 2 2 6 2" xfId="22530" xr:uid="{00000000-0005-0000-0000-0000F65A0000}"/>
    <cellStyle name="Normal 14 2 2 6 2 2" xfId="48498" xr:uid="{00000000-0005-0000-0000-0000F75A0000}"/>
    <cellStyle name="Normal 14 2 2 6 3" xfId="33350" xr:uid="{00000000-0005-0000-0000-0000F85A0000}"/>
    <cellStyle name="Normal 14 2 2 7" xfId="18202" xr:uid="{00000000-0005-0000-0000-0000F95A0000}"/>
    <cellStyle name="Normal 14 2 2 7 2" xfId="44170" xr:uid="{00000000-0005-0000-0000-0000FA5A0000}"/>
    <cellStyle name="Normal 14 2 2 8" xfId="13874" xr:uid="{00000000-0005-0000-0000-0000FB5A0000}"/>
    <cellStyle name="Normal 14 2 2 8 2" xfId="39842" xr:uid="{00000000-0005-0000-0000-0000FC5A0000}"/>
    <cellStyle name="Normal 14 2 2 9" xfId="3054" xr:uid="{00000000-0005-0000-0000-0000FD5A0000}"/>
    <cellStyle name="Normal 14 2 3" xfId="1430" xr:uid="{00000000-0005-0000-0000-0000FE5A0000}"/>
    <cellStyle name="Normal 14 2 3 10" xfId="56044" xr:uid="{00000000-0005-0000-0000-0000FF5A0000}"/>
    <cellStyle name="Normal 14 2 3 2" xfId="2512" xr:uid="{00000000-0005-0000-0000-0000005B0000}"/>
    <cellStyle name="Normal 14 2 3 2 2" xfId="6840" xr:uid="{00000000-0005-0000-0000-0000015B0000}"/>
    <cellStyle name="Normal 14 2 3 2 2 2" xfId="13332" xr:uid="{00000000-0005-0000-0000-0000025B0000}"/>
    <cellStyle name="Normal 14 2 3 2 2 2 2" xfId="28480" xr:uid="{00000000-0005-0000-0000-0000035B0000}"/>
    <cellStyle name="Normal 14 2 3 2 2 2 2 2" xfId="54448" xr:uid="{00000000-0005-0000-0000-0000045B0000}"/>
    <cellStyle name="Normal 14 2 3 2 2 2 3" xfId="39300" xr:uid="{00000000-0005-0000-0000-0000055B0000}"/>
    <cellStyle name="Normal 14 2 3 2 2 3" xfId="21988" xr:uid="{00000000-0005-0000-0000-0000065B0000}"/>
    <cellStyle name="Normal 14 2 3 2 2 3 2" xfId="47956" xr:uid="{00000000-0005-0000-0000-0000075B0000}"/>
    <cellStyle name="Normal 14 2 3 2 2 4" xfId="17660" xr:uid="{00000000-0005-0000-0000-0000085B0000}"/>
    <cellStyle name="Normal 14 2 3 2 2 4 2" xfId="43628" xr:uid="{00000000-0005-0000-0000-0000095B0000}"/>
    <cellStyle name="Normal 14 2 3 2 2 5" xfId="32808" xr:uid="{00000000-0005-0000-0000-00000A5B0000}"/>
    <cellStyle name="Normal 14 2 3 2 2 6" xfId="59290" xr:uid="{00000000-0005-0000-0000-00000B5B0000}"/>
    <cellStyle name="Normal 14 2 3 2 3" xfId="11168" xr:uid="{00000000-0005-0000-0000-00000C5B0000}"/>
    <cellStyle name="Normal 14 2 3 2 3 2" xfId="26316" xr:uid="{00000000-0005-0000-0000-00000D5B0000}"/>
    <cellStyle name="Normal 14 2 3 2 3 2 2" xfId="52284" xr:uid="{00000000-0005-0000-0000-00000E5B0000}"/>
    <cellStyle name="Normal 14 2 3 2 3 3" xfId="37136" xr:uid="{00000000-0005-0000-0000-00000F5B0000}"/>
    <cellStyle name="Normal 14 2 3 2 4" xfId="9004" xr:uid="{00000000-0005-0000-0000-0000105B0000}"/>
    <cellStyle name="Normal 14 2 3 2 4 2" xfId="24152" xr:uid="{00000000-0005-0000-0000-0000115B0000}"/>
    <cellStyle name="Normal 14 2 3 2 4 2 2" xfId="50120" xr:uid="{00000000-0005-0000-0000-0000125B0000}"/>
    <cellStyle name="Normal 14 2 3 2 4 3" xfId="34972" xr:uid="{00000000-0005-0000-0000-0000135B0000}"/>
    <cellStyle name="Normal 14 2 3 2 5" xfId="19824" xr:uid="{00000000-0005-0000-0000-0000145B0000}"/>
    <cellStyle name="Normal 14 2 3 2 5 2" xfId="45792" xr:uid="{00000000-0005-0000-0000-0000155B0000}"/>
    <cellStyle name="Normal 14 2 3 2 6" xfId="15496" xr:uid="{00000000-0005-0000-0000-0000165B0000}"/>
    <cellStyle name="Normal 14 2 3 2 6 2" xfId="41464" xr:uid="{00000000-0005-0000-0000-0000175B0000}"/>
    <cellStyle name="Normal 14 2 3 2 7" xfId="4676" xr:uid="{00000000-0005-0000-0000-0000185B0000}"/>
    <cellStyle name="Normal 14 2 3 2 8" xfId="30644" xr:uid="{00000000-0005-0000-0000-0000195B0000}"/>
    <cellStyle name="Normal 14 2 3 2 9" xfId="57126" xr:uid="{00000000-0005-0000-0000-00001A5B0000}"/>
    <cellStyle name="Normal 14 2 3 3" xfId="5758" xr:uid="{00000000-0005-0000-0000-00001B5B0000}"/>
    <cellStyle name="Normal 14 2 3 3 2" xfId="12250" xr:uid="{00000000-0005-0000-0000-00001C5B0000}"/>
    <cellStyle name="Normal 14 2 3 3 2 2" xfId="27398" xr:uid="{00000000-0005-0000-0000-00001D5B0000}"/>
    <cellStyle name="Normal 14 2 3 3 2 2 2" xfId="53366" xr:uid="{00000000-0005-0000-0000-00001E5B0000}"/>
    <cellStyle name="Normal 14 2 3 3 2 3" xfId="38218" xr:uid="{00000000-0005-0000-0000-00001F5B0000}"/>
    <cellStyle name="Normal 14 2 3 3 3" xfId="20906" xr:uid="{00000000-0005-0000-0000-0000205B0000}"/>
    <cellStyle name="Normal 14 2 3 3 3 2" xfId="46874" xr:uid="{00000000-0005-0000-0000-0000215B0000}"/>
    <cellStyle name="Normal 14 2 3 3 4" xfId="16578" xr:uid="{00000000-0005-0000-0000-0000225B0000}"/>
    <cellStyle name="Normal 14 2 3 3 4 2" xfId="42546" xr:uid="{00000000-0005-0000-0000-0000235B0000}"/>
    <cellStyle name="Normal 14 2 3 3 5" xfId="31726" xr:uid="{00000000-0005-0000-0000-0000245B0000}"/>
    <cellStyle name="Normal 14 2 3 3 6" xfId="58208" xr:uid="{00000000-0005-0000-0000-0000255B0000}"/>
    <cellStyle name="Normal 14 2 3 4" xfId="10086" xr:uid="{00000000-0005-0000-0000-0000265B0000}"/>
    <cellStyle name="Normal 14 2 3 4 2" xfId="25234" xr:uid="{00000000-0005-0000-0000-0000275B0000}"/>
    <cellStyle name="Normal 14 2 3 4 2 2" xfId="51202" xr:uid="{00000000-0005-0000-0000-0000285B0000}"/>
    <cellStyle name="Normal 14 2 3 4 3" xfId="36054" xr:uid="{00000000-0005-0000-0000-0000295B0000}"/>
    <cellStyle name="Normal 14 2 3 5" xfId="7922" xr:uid="{00000000-0005-0000-0000-00002A5B0000}"/>
    <cellStyle name="Normal 14 2 3 5 2" xfId="23070" xr:uid="{00000000-0005-0000-0000-00002B5B0000}"/>
    <cellStyle name="Normal 14 2 3 5 2 2" xfId="49038" xr:uid="{00000000-0005-0000-0000-00002C5B0000}"/>
    <cellStyle name="Normal 14 2 3 5 3" xfId="33890" xr:uid="{00000000-0005-0000-0000-00002D5B0000}"/>
    <cellStyle name="Normal 14 2 3 6" xfId="18742" xr:uid="{00000000-0005-0000-0000-00002E5B0000}"/>
    <cellStyle name="Normal 14 2 3 6 2" xfId="44710" xr:uid="{00000000-0005-0000-0000-00002F5B0000}"/>
    <cellStyle name="Normal 14 2 3 7" xfId="14414" xr:uid="{00000000-0005-0000-0000-0000305B0000}"/>
    <cellStyle name="Normal 14 2 3 7 2" xfId="40382" xr:uid="{00000000-0005-0000-0000-0000315B0000}"/>
    <cellStyle name="Normal 14 2 3 8" xfId="3594" xr:uid="{00000000-0005-0000-0000-0000325B0000}"/>
    <cellStyle name="Normal 14 2 3 9" xfId="29562" xr:uid="{00000000-0005-0000-0000-0000335B0000}"/>
    <cellStyle name="Normal 14 2 4" xfId="1971" xr:uid="{00000000-0005-0000-0000-0000345B0000}"/>
    <cellStyle name="Normal 14 2 4 2" xfId="6299" xr:uid="{00000000-0005-0000-0000-0000355B0000}"/>
    <cellStyle name="Normal 14 2 4 2 2" xfId="12791" xr:uid="{00000000-0005-0000-0000-0000365B0000}"/>
    <cellStyle name="Normal 14 2 4 2 2 2" xfId="27939" xr:uid="{00000000-0005-0000-0000-0000375B0000}"/>
    <cellStyle name="Normal 14 2 4 2 2 2 2" xfId="53907" xr:uid="{00000000-0005-0000-0000-0000385B0000}"/>
    <cellStyle name="Normal 14 2 4 2 2 3" xfId="38759" xr:uid="{00000000-0005-0000-0000-0000395B0000}"/>
    <cellStyle name="Normal 14 2 4 2 3" xfId="21447" xr:uid="{00000000-0005-0000-0000-00003A5B0000}"/>
    <cellStyle name="Normal 14 2 4 2 3 2" xfId="47415" xr:uid="{00000000-0005-0000-0000-00003B5B0000}"/>
    <cellStyle name="Normal 14 2 4 2 4" xfId="17119" xr:uid="{00000000-0005-0000-0000-00003C5B0000}"/>
    <cellStyle name="Normal 14 2 4 2 4 2" xfId="43087" xr:uid="{00000000-0005-0000-0000-00003D5B0000}"/>
    <cellStyle name="Normal 14 2 4 2 5" xfId="32267" xr:uid="{00000000-0005-0000-0000-00003E5B0000}"/>
    <cellStyle name="Normal 14 2 4 2 6" xfId="58749" xr:uid="{00000000-0005-0000-0000-00003F5B0000}"/>
    <cellStyle name="Normal 14 2 4 3" xfId="10627" xr:uid="{00000000-0005-0000-0000-0000405B0000}"/>
    <cellStyle name="Normal 14 2 4 3 2" xfId="25775" xr:uid="{00000000-0005-0000-0000-0000415B0000}"/>
    <cellStyle name="Normal 14 2 4 3 2 2" xfId="51743" xr:uid="{00000000-0005-0000-0000-0000425B0000}"/>
    <cellStyle name="Normal 14 2 4 3 3" xfId="36595" xr:uid="{00000000-0005-0000-0000-0000435B0000}"/>
    <cellStyle name="Normal 14 2 4 4" xfId="8463" xr:uid="{00000000-0005-0000-0000-0000445B0000}"/>
    <cellStyle name="Normal 14 2 4 4 2" xfId="23611" xr:uid="{00000000-0005-0000-0000-0000455B0000}"/>
    <cellStyle name="Normal 14 2 4 4 2 2" xfId="49579" xr:uid="{00000000-0005-0000-0000-0000465B0000}"/>
    <cellStyle name="Normal 14 2 4 4 3" xfId="34431" xr:uid="{00000000-0005-0000-0000-0000475B0000}"/>
    <cellStyle name="Normal 14 2 4 5" xfId="19283" xr:uid="{00000000-0005-0000-0000-0000485B0000}"/>
    <cellStyle name="Normal 14 2 4 5 2" xfId="45251" xr:uid="{00000000-0005-0000-0000-0000495B0000}"/>
    <cellStyle name="Normal 14 2 4 6" xfId="14955" xr:uid="{00000000-0005-0000-0000-00004A5B0000}"/>
    <cellStyle name="Normal 14 2 4 6 2" xfId="40923" xr:uid="{00000000-0005-0000-0000-00004B5B0000}"/>
    <cellStyle name="Normal 14 2 4 7" xfId="4135" xr:uid="{00000000-0005-0000-0000-00004C5B0000}"/>
    <cellStyle name="Normal 14 2 4 8" xfId="30103" xr:uid="{00000000-0005-0000-0000-00004D5B0000}"/>
    <cellStyle name="Normal 14 2 4 9" xfId="56585" xr:uid="{00000000-0005-0000-0000-00004E5B0000}"/>
    <cellStyle name="Normal 14 2 5" xfId="5217" xr:uid="{00000000-0005-0000-0000-00004F5B0000}"/>
    <cellStyle name="Normal 14 2 5 2" xfId="11709" xr:uid="{00000000-0005-0000-0000-0000505B0000}"/>
    <cellStyle name="Normal 14 2 5 2 2" xfId="26857" xr:uid="{00000000-0005-0000-0000-0000515B0000}"/>
    <cellStyle name="Normal 14 2 5 2 2 2" xfId="52825" xr:uid="{00000000-0005-0000-0000-0000525B0000}"/>
    <cellStyle name="Normal 14 2 5 2 3" xfId="37677" xr:uid="{00000000-0005-0000-0000-0000535B0000}"/>
    <cellStyle name="Normal 14 2 5 3" xfId="20365" xr:uid="{00000000-0005-0000-0000-0000545B0000}"/>
    <cellStyle name="Normal 14 2 5 3 2" xfId="46333" xr:uid="{00000000-0005-0000-0000-0000555B0000}"/>
    <cellStyle name="Normal 14 2 5 4" xfId="16037" xr:uid="{00000000-0005-0000-0000-0000565B0000}"/>
    <cellStyle name="Normal 14 2 5 4 2" xfId="42005" xr:uid="{00000000-0005-0000-0000-0000575B0000}"/>
    <cellStyle name="Normal 14 2 5 5" xfId="31185" xr:uid="{00000000-0005-0000-0000-0000585B0000}"/>
    <cellStyle name="Normal 14 2 5 6" xfId="57667" xr:uid="{00000000-0005-0000-0000-0000595B0000}"/>
    <cellStyle name="Normal 14 2 6" xfId="9545" xr:uid="{00000000-0005-0000-0000-00005A5B0000}"/>
    <cellStyle name="Normal 14 2 6 2" xfId="24693" xr:uid="{00000000-0005-0000-0000-00005B5B0000}"/>
    <cellStyle name="Normal 14 2 6 2 2" xfId="50661" xr:uid="{00000000-0005-0000-0000-00005C5B0000}"/>
    <cellStyle name="Normal 14 2 6 3" xfId="35513" xr:uid="{00000000-0005-0000-0000-00005D5B0000}"/>
    <cellStyle name="Normal 14 2 7" xfId="7381" xr:uid="{00000000-0005-0000-0000-00005E5B0000}"/>
    <cellStyle name="Normal 14 2 7 2" xfId="22529" xr:uid="{00000000-0005-0000-0000-00005F5B0000}"/>
    <cellStyle name="Normal 14 2 7 2 2" xfId="48497" xr:uid="{00000000-0005-0000-0000-0000605B0000}"/>
    <cellStyle name="Normal 14 2 7 3" xfId="33349" xr:uid="{00000000-0005-0000-0000-0000615B0000}"/>
    <cellStyle name="Normal 14 2 8" xfId="18201" xr:uid="{00000000-0005-0000-0000-0000625B0000}"/>
    <cellStyle name="Normal 14 2 8 2" xfId="44169" xr:uid="{00000000-0005-0000-0000-0000635B0000}"/>
    <cellStyle name="Normal 14 2 9" xfId="13873" xr:uid="{00000000-0005-0000-0000-0000645B0000}"/>
    <cellStyle name="Normal 14 2 9 2" xfId="39841" xr:uid="{00000000-0005-0000-0000-0000655B0000}"/>
    <cellStyle name="Normal 14 20" xfId="13868" xr:uid="{00000000-0005-0000-0000-0000665B0000}"/>
    <cellStyle name="Normal 14 20 2" xfId="39836" xr:uid="{00000000-0005-0000-0000-0000675B0000}"/>
    <cellStyle name="Normal 14 21" xfId="3048" xr:uid="{00000000-0005-0000-0000-0000685B0000}"/>
    <cellStyle name="Normal 14 22" xfId="29016" xr:uid="{00000000-0005-0000-0000-0000695B0000}"/>
    <cellStyle name="Normal 14 23" xfId="54977" xr:uid="{00000000-0005-0000-0000-00006A5B0000}"/>
    <cellStyle name="Normal 14 24" xfId="55498" xr:uid="{00000000-0005-0000-0000-00006B5B0000}"/>
    <cellStyle name="Normal 14 25" xfId="706" xr:uid="{00000000-0005-0000-0000-00006C5B0000}"/>
    <cellStyle name="Normal 14 3" xfId="317" xr:uid="{00000000-0005-0000-0000-00006D5B0000}"/>
    <cellStyle name="Normal 14 3 10" xfId="29023" xr:uid="{00000000-0005-0000-0000-00006E5B0000}"/>
    <cellStyle name="Normal 14 3 11" xfId="54984" xr:uid="{00000000-0005-0000-0000-00006F5B0000}"/>
    <cellStyle name="Normal 14 3 12" xfId="55505" xr:uid="{00000000-0005-0000-0000-0000705B0000}"/>
    <cellStyle name="Normal 14 3 13" xfId="786" xr:uid="{00000000-0005-0000-0000-0000715B0000}"/>
    <cellStyle name="Normal 14 3 2" xfId="1432" xr:uid="{00000000-0005-0000-0000-0000725B0000}"/>
    <cellStyle name="Normal 14 3 2 10" xfId="56046" xr:uid="{00000000-0005-0000-0000-0000735B0000}"/>
    <cellStyle name="Normal 14 3 2 2" xfId="2514" xr:uid="{00000000-0005-0000-0000-0000745B0000}"/>
    <cellStyle name="Normal 14 3 2 2 2" xfId="6842" xr:uid="{00000000-0005-0000-0000-0000755B0000}"/>
    <cellStyle name="Normal 14 3 2 2 2 2" xfId="13334" xr:uid="{00000000-0005-0000-0000-0000765B0000}"/>
    <cellStyle name="Normal 14 3 2 2 2 2 2" xfId="28482" xr:uid="{00000000-0005-0000-0000-0000775B0000}"/>
    <cellStyle name="Normal 14 3 2 2 2 2 2 2" xfId="54450" xr:uid="{00000000-0005-0000-0000-0000785B0000}"/>
    <cellStyle name="Normal 14 3 2 2 2 2 3" xfId="39302" xr:uid="{00000000-0005-0000-0000-0000795B0000}"/>
    <cellStyle name="Normal 14 3 2 2 2 3" xfId="21990" xr:uid="{00000000-0005-0000-0000-00007A5B0000}"/>
    <cellStyle name="Normal 14 3 2 2 2 3 2" xfId="47958" xr:uid="{00000000-0005-0000-0000-00007B5B0000}"/>
    <cellStyle name="Normal 14 3 2 2 2 4" xfId="17662" xr:uid="{00000000-0005-0000-0000-00007C5B0000}"/>
    <cellStyle name="Normal 14 3 2 2 2 4 2" xfId="43630" xr:uid="{00000000-0005-0000-0000-00007D5B0000}"/>
    <cellStyle name="Normal 14 3 2 2 2 5" xfId="32810" xr:uid="{00000000-0005-0000-0000-00007E5B0000}"/>
    <cellStyle name="Normal 14 3 2 2 2 6" xfId="59292" xr:uid="{00000000-0005-0000-0000-00007F5B0000}"/>
    <cellStyle name="Normal 14 3 2 2 3" xfId="11170" xr:uid="{00000000-0005-0000-0000-0000805B0000}"/>
    <cellStyle name="Normal 14 3 2 2 3 2" xfId="26318" xr:uid="{00000000-0005-0000-0000-0000815B0000}"/>
    <cellStyle name="Normal 14 3 2 2 3 2 2" xfId="52286" xr:uid="{00000000-0005-0000-0000-0000825B0000}"/>
    <cellStyle name="Normal 14 3 2 2 3 3" xfId="37138" xr:uid="{00000000-0005-0000-0000-0000835B0000}"/>
    <cellStyle name="Normal 14 3 2 2 4" xfId="9006" xr:uid="{00000000-0005-0000-0000-0000845B0000}"/>
    <cellStyle name="Normal 14 3 2 2 4 2" xfId="24154" xr:uid="{00000000-0005-0000-0000-0000855B0000}"/>
    <cellStyle name="Normal 14 3 2 2 4 2 2" xfId="50122" xr:uid="{00000000-0005-0000-0000-0000865B0000}"/>
    <cellStyle name="Normal 14 3 2 2 4 3" xfId="34974" xr:uid="{00000000-0005-0000-0000-0000875B0000}"/>
    <cellStyle name="Normal 14 3 2 2 5" xfId="19826" xr:uid="{00000000-0005-0000-0000-0000885B0000}"/>
    <cellStyle name="Normal 14 3 2 2 5 2" xfId="45794" xr:uid="{00000000-0005-0000-0000-0000895B0000}"/>
    <cellStyle name="Normal 14 3 2 2 6" xfId="15498" xr:uid="{00000000-0005-0000-0000-00008A5B0000}"/>
    <cellStyle name="Normal 14 3 2 2 6 2" xfId="41466" xr:uid="{00000000-0005-0000-0000-00008B5B0000}"/>
    <cellStyle name="Normal 14 3 2 2 7" xfId="4678" xr:uid="{00000000-0005-0000-0000-00008C5B0000}"/>
    <cellStyle name="Normal 14 3 2 2 8" xfId="30646" xr:uid="{00000000-0005-0000-0000-00008D5B0000}"/>
    <cellStyle name="Normal 14 3 2 2 9" xfId="57128" xr:uid="{00000000-0005-0000-0000-00008E5B0000}"/>
    <cellStyle name="Normal 14 3 2 3" xfId="5760" xr:uid="{00000000-0005-0000-0000-00008F5B0000}"/>
    <cellStyle name="Normal 14 3 2 3 2" xfId="12252" xr:uid="{00000000-0005-0000-0000-0000905B0000}"/>
    <cellStyle name="Normal 14 3 2 3 2 2" xfId="27400" xr:uid="{00000000-0005-0000-0000-0000915B0000}"/>
    <cellStyle name="Normal 14 3 2 3 2 2 2" xfId="53368" xr:uid="{00000000-0005-0000-0000-0000925B0000}"/>
    <cellStyle name="Normal 14 3 2 3 2 3" xfId="38220" xr:uid="{00000000-0005-0000-0000-0000935B0000}"/>
    <cellStyle name="Normal 14 3 2 3 3" xfId="20908" xr:uid="{00000000-0005-0000-0000-0000945B0000}"/>
    <cellStyle name="Normal 14 3 2 3 3 2" xfId="46876" xr:uid="{00000000-0005-0000-0000-0000955B0000}"/>
    <cellStyle name="Normal 14 3 2 3 4" xfId="16580" xr:uid="{00000000-0005-0000-0000-0000965B0000}"/>
    <cellStyle name="Normal 14 3 2 3 4 2" xfId="42548" xr:uid="{00000000-0005-0000-0000-0000975B0000}"/>
    <cellStyle name="Normal 14 3 2 3 5" xfId="31728" xr:uid="{00000000-0005-0000-0000-0000985B0000}"/>
    <cellStyle name="Normal 14 3 2 3 6" xfId="58210" xr:uid="{00000000-0005-0000-0000-0000995B0000}"/>
    <cellStyle name="Normal 14 3 2 4" xfId="10088" xr:uid="{00000000-0005-0000-0000-00009A5B0000}"/>
    <cellStyle name="Normal 14 3 2 4 2" xfId="25236" xr:uid="{00000000-0005-0000-0000-00009B5B0000}"/>
    <cellStyle name="Normal 14 3 2 4 2 2" xfId="51204" xr:uid="{00000000-0005-0000-0000-00009C5B0000}"/>
    <cellStyle name="Normal 14 3 2 4 3" xfId="36056" xr:uid="{00000000-0005-0000-0000-00009D5B0000}"/>
    <cellStyle name="Normal 14 3 2 5" xfId="7924" xr:uid="{00000000-0005-0000-0000-00009E5B0000}"/>
    <cellStyle name="Normal 14 3 2 5 2" xfId="23072" xr:uid="{00000000-0005-0000-0000-00009F5B0000}"/>
    <cellStyle name="Normal 14 3 2 5 2 2" xfId="49040" xr:uid="{00000000-0005-0000-0000-0000A05B0000}"/>
    <cellStyle name="Normal 14 3 2 5 3" xfId="33892" xr:uid="{00000000-0005-0000-0000-0000A15B0000}"/>
    <cellStyle name="Normal 14 3 2 6" xfId="18744" xr:uid="{00000000-0005-0000-0000-0000A25B0000}"/>
    <cellStyle name="Normal 14 3 2 6 2" xfId="44712" xr:uid="{00000000-0005-0000-0000-0000A35B0000}"/>
    <cellStyle name="Normal 14 3 2 7" xfId="14416" xr:uid="{00000000-0005-0000-0000-0000A45B0000}"/>
    <cellStyle name="Normal 14 3 2 7 2" xfId="40384" xr:uid="{00000000-0005-0000-0000-0000A55B0000}"/>
    <cellStyle name="Normal 14 3 2 8" xfId="3596" xr:uid="{00000000-0005-0000-0000-0000A65B0000}"/>
    <cellStyle name="Normal 14 3 2 9" xfId="29564" xr:uid="{00000000-0005-0000-0000-0000A75B0000}"/>
    <cellStyle name="Normal 14 3 3" xfId="1973" xr:uid="{00000000-0005-0000-0000-0000A85B0000}"/>
    <cellStyle name="Normal 14 3 3 2" xfId="6301" xr:uid="{00000000-0005-0000-0000-0000A95B0000}"/>
    <cellStyle name="Normal 14 3 3 2 2" xfId="12793" xr:uid="{00000000-0005-0000-0000-0000AA5B0000}"/>
    <cellStyle name="Normal 14 3 3 2 2 2" xfId="27941" xr:uid="{00000000-0005-0000-0000-0000AB5B0000}"/>
    <cellStyle name="Normal 14 3 3 2 2 2 2" xfId="53909" xr:uid="{00000000-0005-0000-0000-0000AC5B0000}"/>
    <cellStyle name="Normal 14 3 3 2 2 3" xfId="38761" xr:uid="{00000000-0005-0000-0000-0000AD5B0000}"/>
    <cellStyle name="Normal 14 3 3 2 3" xfId="21449" xr:uid="{00000000-0005-0000-0000-0000AE5B0000}"/>
    <cellStyle name="Normal 14 3 3 2 3 2" xfId="47417" xr:uid="{00000000-0005-0000-0000-0000AF5B0000}"/>
    <cellStyle name="Normal 14 3 3 2 4" xfId="17121" xr:uid="{00000000-0005-0000-0000-0000B05B0000}"/>
    <cellStyle name="Normal 14 3 3 2 4 2" xfId="43089" xr:uid="{00000000-0005-0000-0000-0000B15B0000}"/>
    <cellStyle name="Normal 14 3 3 2 5" xfId="32269" xr:uid="{00000000-0005-0000-0000-0000B25B0000}"/>
    <cellStyle name="Normal 14 3 3 2 6" xfId="58751" xr:uid="{00000000-0005-0000-0000-0000B35B0000}"/>
    <cellStyle name="Normal 14 3 3 3" xfId="10629" xr:uid="{00000000-0005-0000-0000-0000B45B0000}"/>
    <cellStyle name="Normal 14 3 3 3 2" xfId="25777" xr:uid="{00000000-0005-0000-0000-0000B55B0000}"/>
    <cellStyle name="Normal 14 3 3 3 2 2" xfId="51745" xr:uid="{00000000-0005-0000-0000-0000B65B0000}"/>
    <cellStyle name="Normal 14 3 3 3 3" xfId="36597" xr:uid="{00000000-0005-0000-0000-0000B75B0000}"/>
    <cellStyle name="Normal 14 3 3 4" xfId="8465" xr:uid="{00000000-0005-0000-0000-0000B85B0000}"/>
    <cellStyle name="Normal 14 3 3 4 2" xfId="23613" xr:uid="{00000000-0005-0000-0000-0000B95B0000}"/>
    <cellStyle name="Normal 14 3 3 4 2 2" xfId="49581" xr:uid="{00000000-0005-0000-0000-0000BA5B0000}"/>
    <cellStyle name="Normal 14 3 3 4 3" xfId="34433" xr:uid="{00000000-0005-0000-0000-0000BB5B0000}"/>
    <cellStyle name="Normal 14 3 3 5" xfId="19285" xr:uid="{00000000-0005-0000-0000-0000BC5B0000}"/>
    <cellStyle name="Normal 14 3 3 5 2" xfId="45253" xr:uid="{00000000-0005-0000-0000-0000BD5B0000}"/>
    <cellStyle name="Normal 14 3 3 6" xfId="14957" xr:uid="{00000000-0005-0000-0000-0000BE5B0000}"/>
    <cellStyle name="Normal 14 3 3 6 2" xfId="40925" xr:uid="{00000000-0005-0000-0000-0000BF5B0000}"/>
    <cellStyle name="Normal 14 3 3 7" xfId="4137" xr:uid="{00000000-0005-0000-0000-0000C05B0000}"/>
    <cellStyle name="Normal 14 3 3 8" xfId="30105" xr:uid="{00000000-0005-0000-0000-0000C15B0000}"/>
    <cellStyle name="Normal 14 3 3 9" xfId="56587" xr:uid="{00000000-0005-0000-0000-0000C25B0000}"/>
    <cellStyle name="Normal 14 3 4" xfId="5219" xr:uid="{00000000-0005-0000-0000-0000C35B0000}"/>
    <cellStyle name="Normal 14 3 4 2" xfId="11711" xr:uid="{00000000-0005-0000-0000-0000C45B0000}"/>
    <cellStyle name="Normal 14 3 4 2 2" xfId="26859" xr:uid="{00000000-0005-0000-0000-0000C55B0000}"/>
    <cellStyle name="Normal 14 3 4 2 2 2" xfId="52827" xr:uid="{00000000-0005-0000-0000-0000C65B0000}"/>
    <cellStyle name="Normal 14 3 4 2 3" xfId="37679" xr:uid="{00000000-0005-0000-0000-0000C75B0000}"/>
    <cellStyle name="Normal 14 3 4 3" xfId="20367" xr:uid="{00000000-0005-0000-0000-0000C85B0000}"/>
    <cellStyle name="Normal 14 3 4 3 2" xfId="46335" xr:uid="{00000000-0005-0000-0000-0000C95B0000}"/>
    <cellStyle name="Normal 14 3 4 4" xfId="16039" xr:uid="{00000000-0005-0000-0000-0000CA5B0000}"/>
    <cellStyle name="Normal 14 3 4 4 2" xfId="42007" xr:uid="{00000000-0005-0000-0000-0000CB5B0000}"/>
    <cellStyle name="Normal 14 3 4 5" xfId="31187" xr:uid="{00000000-0005-0000-0000-0000CC5B0000}"/>
    <cellStyle name="Normal 14 3 4 6" xfId="57669" xr:uid="{00000000-0005-0000-0000-0000CD5B0000}"/>
    <cellStyle name="Normal 14 3 5" xfId="9547" xr:uid="{00000000-0005-0000-0000-0000CE5B0000}"/>
    <cellStyle name="Normal 14 3 5 2" xfId="24695" xr:uid="{00000000-0005-0000-0000-0000CF5B0000}"/>
    <cellStyle name="Normal 14 3 5 2 2" xfId="50663" xr:uid="{00000000-0005-0000-0000-0000D05B0000}"/>
    <cellStyle name="Normal 14 3 5 3" xfId="35515" xr:uid="{00000000-0005-0000-0000-0000D15B0000}"/>
    <cellStyle name="Normal 14 3 6" xfId="7383" xr:uid="{00000000-0005-0000-0000-0000D25B0000}"/>
    <cellStyle name="Normal 14 3 6 2" xfId="22531" xr:uid="{00000000-0005-0000-0000-0000D35B0000}"/>
    <cellStyle name="Normal 14 3 6 2 2" xfId="48499" xr:uid="{00000000-0005-0000-0000-0000D45B0000}"/>
    <cellStyle name="Normal 14 3 6 3" xfId="33351" xr:uid="{00000000-0005-0000-0000-0000D55B0000}"/>
    <cellStyle name="Normal 14 3 7" xfId="18203" xr:uid="{00000000-0005-0000-0000-0000D65B0000}"/>
    <cellStyle name="Normal 14 3 7 2" xfId="44171" xr:uid="{00000000-0005-0000-0000-0000D75B0000}"/>
    <cellStyle name="Normal 14 3 8" xfId="13875" xr:uid="{00000000-0005-0000-0000-0000D85B0000}"/>
    <cellStyle name="Normal 14 3 8 2" xfId="39843" xr:uid="{00000000-0005-0000-0000-0000D95B0000}"/>
    <cellStyle name="Normal 14 3 9" xfId="3055" xr:uid="{00000000-0005-0000-0000-0000DA5B0000}"/>
    <cellStyle name="Normal 14 4" xfId="318" xr:uid="{00000000-0005-0000-0000-0000DB5B0000}"/>
    <cellStyle name="Normal 14 4 10" xfId="29024" xr:uid="{00000000-0005-0000-0000-0000DC5B0000}"/>
    <cellStyle name="Normal 14 4 11" xfId="54985" xr:uid="{00000000-0005-0000-0000-0000DD5B0000}"/>
    <cellStyle name="Normal 14 4 12" xfId="55506" xr:uid="{00000000-0005-0000-0000-0000DE5B0000}"/>
    <cellStyle name="Normal 14 4 13" xfId="826" xr:uid="{00000000-0005-0000-0000-0000DF5B0000}"/>
    <cellStyle name="Normal 14 4 2" xfId="1433" xr:uid="{00000000-0005-0000-0000-0000E05B0000}"/>
    <cellStyle name="Normal 14 4 2 10" xfId="56047" xr:uid="{00000000-0005-0000-0000-0000E15B0000}"/>
    <cellStyle name="Normal 14 4 2 2" xfId="2515" xr:uid="{00000000-0005-0000-0000-0000E25B0000}"/>
    <cellStyle name="Normal 14 4 2 2 2" xfId="6843" xr:uid="{00000000-0005-0000-0000-0000E35B0000}"/>
    <cellStyle name="Normal 14 4 2 2 2 2" xfId="13335" xr:uid="{00000000-0005-0000-0000-0000E45B0000}"/>
    <cellStyle name="Normal 14 4 2 2 2 2 2" xfId="28483" xr:uid="{00000000-0005-0000-0000-0000E55B0000}"/>
    <cellStyle name="Normal 14 4 2 2 2 2 2 2" xfId="54451" xr:uid="{00000000-0005-0000-0000-0000E65B0000}"/>
    <cellStyle name="Normal 14 4 2 2 2 2 3" xfId="39303" xr:uid="{00000000-0005-0000-0000-0000E75B0000}"/>
    <cellStyle name="Normal 14 4 2 2 2 3" xfId="21991" xr:uid="{00000000-0005-0000-0000-0000E85B0000}"/>
    <cellStyle name="Normal 14 4 2 2 2 3 2" xfId="47959" xr:uid="{00000000-0005-0000-0000-0000E95B0000}"/>
    <cellStyle name="Normal 14 4 2 2 2 4" xfId="17663" xr:uid="{00000000-0005-0000-0000-0000EA5B0000}"/>
    <cellStyle name="Normal 14 4 2 2 2 4 2" xfId="43631" xr:uid="{00000000-0005-0000-0000-0000EB5B0000}"/>
    <cellStyle name="Normal 14 4 2 2 2 5" xfId="32811" xr:uid="{00000000-0005-0000-0000-0000EC5B0000}"/>
    <cellStyle name="Normal 14 4 2 2 2 6" xfId="59293" xr:uid="{00000000-0005-0000-0000-0000ED5B0000}"/>
    <cellStyle name="Normal 14 4 2 2 3" xfId="11171" xr:uid="{00000000-0005-0000-0000-0000EE5B0000}"/>
    <cellStyle name="Normal 14 4 2 2 3 2" xfId="26319" xr:uid="{00000000-0005-0000-0000-0000EF5B0000}"/>
    <cellStyle name="Normal 14 4 2 2 3 2 2" xfId="52287" xr:uid="{00000000-0005-0000-0000-0000F05B0000}"/>
    <cellStyle name="Normal 14 4 2 2 3 3" xfId="37139" xr:uid="{00000000-0005-0000-0000-0000F15B0000}"/>
    <cellStyle name="Normal 14 4 2 2 4" xfId="9007" xr:uid="{00000000-0005-0000-0000-0000F25B0000}"/>
    <cellStyle name="Normal 14 4 2 2 4 2" xfId="24155" xr:uid="{00000000-0005-0000-0000-0000F35B0000}"/>
    <cellStyle name="Normal 14 4 2 2 4 2 2" xfId="50123" xr:uid="{00000000-0005-0000-0000-0000F45B0000}"/>
    <cellStyle name="Normal 14 4 2 2 4 3" xfId="34975" xr:uid="{00000000-0005-0000-0000-0000F55B0000}"/>
    <cellStyle name="Normal 14 4 2 2 5" xfId="19827" xr:uid="{00000000-0005-0000-0000-0000F65B0000}"/>
    <cellStyle name="Normal 14 4 2 2 5 2" xfId="45795" xr:uid="{00000000-0005-0000-0000-0000F75B0000}"/>
    <cellStyle name="Normal 14 4 2 2 6" xfId="15499" xr:uid="{00000000-0005-0000-0000-0000F85B0000}"/>
    <cellStyle name="Normal 14 4 2 2 6 2" xfId="41467" xr:uid="{00000000-0005-0000-0000-0000F95B0000}"/>
    <cellStyle name="Normal 14 4 2 2 7" xfId="4679" xr:uid="{00000000-0005-0000-0000-0000FA5B0000}"/>
    <cellStyle name="Normal 14 4 2 2 8" xfId="30647" xr:uid="{00000000-0005-0000-0000-0000FB5B0000}"/>
    <cellStyle name="Normal 14 4 2 2 9" xfId="57129" xr:uid="{00000000-0005-0000-0000-0000FC5B0000}"/>
    <cellStyle name="Normal 14 4 2 3" xfId="5761" xr:uid="{00000000-0005-0000-0000-0000FD5B0000}"/>
    <cellStyle name="Normal 14 4 2 3 2" xfId="12253" xr:uid="{00000000-0005-0000-0000-0000FE5B0000}"/>
    <cellStyle name="Normal 14 4 2 3 2 2" xfId="27401" xr:uid="{00000000-0005-0000-0000-0000FF5B0000}"/>
    <cellStyle name="Normal 14 4 2 3 2 2 2" xfId="53369" xr:uid="{00000000-0005-0000-0000-0000005C0000}"/>
    <cellStyle name="Normal 14 4 2 3 2 3" xfId="38221" xr:uid="{00000000-0005-0000-0000-0000015C0000}"/>
    <cellStyle name="Normal 14 4 2 3 3" xfId="20909" xr:uid="{00000000-0005-0000-0000-0000025C0000}"/>
    <cellStyle name="Normal 14 4 2 3 3 2" xfId="46877" xr:uid="{00000000-0005-0000-0000-0000035C0000}"/>
    <cellStyle name="Normal 14 4 2 3 4" xfId="16581" xr:uid="{00000000-0005-0000-0000-0000045C0000}"/>
    <cellStyle name="Normal 14 4 2 3 4 2" xfId="42549" xr:uid="{00000000-0005-0000-0000-0000055C0000}"/>
    <cellStyle name="Normal 14 4 2 3 5" xfId="31729" xr:uid="{00000000-0005-0000-0000-0000065C0000}"/>
    <cellStyle name="Normal 14 4 2 3 6" xfId="58211" xr:uid="{00000000-0005-0000-0000-0000075C0000}"/>
    <cellStyle name="Normal 14 4 2 4" xfId="10089" xr:uid="{00000000-0005-0000-0000-0000085C0000}"/>
    <cellStyle name="Normal 14 4 2 4 2" xfId="25237" xr:uid="{00000000-0005-0000-0000-0000095C0000}"/>
    <cellStyle name="Normal 14 4 2 4 2 2" xfId="51205" xr:uid="{00000000-0005-0000-0000-00000A5C0000}"/>
    <cellStyle name="Normal 14 4 2 4 3" xfId="36057" xr:uid="{00000000-0005-0000-0000-00000B5C0000}"/>
    <cellStyle name="Normal 14 4 2 5" xfId="7925" xr:uid="{00000000-0005-0000-0000-00000C5C0000}"/>
    <cellStyle name="Normal 14 4 2 5 2" xfId="23073" xr:uid="{00000000-0005-0000-0000-00000D5C0000}"/>
    <cellStyle name="Normal 14 4 2 5 2 2" xfId="49041" xr:uid="{00000000-0005-0000-0000-00000E5C0000}"/>
    <cellStyle name="Normal 14 4 2 5 3" xfId="33893" xr:uid="{00000000-0005-0000-0000-00000F5C0000}"/>
    <cellStyle name="Normal 14 4 2 6" xfId="18745" xr:uid="{00000000-0005-0000-0000-0000105C0000}"/>
    <cellStyle name="Normal 14 4 2 6 2" xfId="44713" xr:uid="{00000000-0005-0000-0000-0000115C0000}"/>
    <cellStyle name="Normal 14 4 2 7" xfId="14417" xr:uid="{00000000-0005-0000-0000-0000125C0000}"/>
    <cellStyle name="Normal 14 4 2 7 2" xfId="40385" xr:uid="{00000000-0005-0000-0000-0000135C0000}"/>
    <cellStyle name="Normal 14 4 2 8" xfId="3597" xr:uid="{00000000-0005-0000-0000-0000145C0000}"/>
    <cellStyle name="Normal 14 4 2 9" xfId="29565" xr:uid="{00000000-0005-0000-0000-0000155C0000}"/>
    <cellStyle name="Normal 14 4 3" xfId="1974" xr:uid="{00000000-0005-0000-0000-0000165C0000}"/>
    <cellStyle name="Normal 14 4 3 2" xfId="6302" xr:uid="{00000000-0005-0000-0000-0000175C0000}"/>
    <cellStyle name="Normal 14 4 3 2 2" xfId="12794" xr:uid="{00000000-0005-0000-0000-0000185C0000}"/>
    <cellStyle name="Normal 14 4 3 2 2 2" xfId="27942" xr:uid="{00000000-0005-0000-0000-0000195C0000}"/>
    <cellStyle name="Normal 14 4 3 2 2 2 2" xfId="53910" xr:uid="{00000000-0005-0000-0000-00001A5C0000}"/>
    <cellStyle name="Normal 14 4 3 2 2 3" xfId="38762" xr:uid="{00000000-0005-0000-0000-00001B5C0000}"/>
    <cellStyle name="Normal 14 4 3 2 3" xfId="21450" xr:uid="{00000000-0005-0000-0000-00001C5C0000}"/>
    <cellStyle name="Normal 14 4 3 2 3 2" xfId="47418" xr:uid="{00000000-0005-0000-0000-00001D5C0000}"/>
    <cellStyle name="Normal 14 4 3 2 4" xfId="17122" xr:uid="{00000000-0005-0000-0000-00001E5C0000}"/>
    <cellStyle name="Normal 14 4 3 2 4 2" xfId="43090" xr:uid="{00000000-0005-0000-0000-00001F5C0000}"/>
    <cellStyle name="Normal 14 4 3 2 5" xfId="32270" xr:uid="{00000000-0005-0000-0000-0000205C0000}"/>
    <cellStyle name="Normal 14 4 3 2 6" xfId="58752" xr:uid="{00000000-0005-0000-0000-0000215C0000}"/>
    <cellStyle name="Normal 14 4 3 3" xfId="10630" xr:uid="{00000000-0005-0000-0000-0000225C0000}"/>
    <cellStyle name="Normal 14 4 3 3 2" xfId="25778" xr:uid="{00000000-0005-0000-0000-0000235C0000}"/>
    <cellStyle name="Normal 14 4 3 3 2 2" xfId="51746" xr:uid="{00000000-0005-0000-0000-0000245C0000}"/>
    <cellStyle name="Normal 14 4 3 3 3" xfId="36598" xr:uid="{00000000-0005-0000-0000-0000255C0000}"/>
    <cellStyle name="Normal 14 4 3 4" xfId="8466" xr:uid="{00000000-0005-0000-0000-0000265C0000}"/>
    <cellStyle name="Normal 14 4 3 4 2" xfId="23614" xr:uid="{00000000-0005-0000-0000-0000275C0000}"/>
    <cellStyle name="Normal 14 4 3 4 2 2" xfId="49582" xr:uid="{00000000-0005-0000-0000-0000285C0000}"/>
    <cellStyle name="Normal 14 4 3 4 3" xfId="34434" xr:uid="{00000000-0005-0000-0000-0000295C0000}"/>
    <cellStyle name="Normal 14 4 3 5" xfId="19286" xr:uid="{00000000-0005-0000-0000-00002A5C0000}"/>
    <cellStyle name="Normal 14 4 3 5 2" xfId="45254" xr:uid="{00000000-0005-0000-0000-00002B5C0000}"/>
    <cellStyle name="Normal 14 4 3 6" xfId="14958" xr:uid="{00000000-0005-0000-0000-00002C5C0000}"/>
    <cellStyle name="Normal 14 4 3 6 2" xfId="40926" xr:uid="{00000000-0005-0000-0000-00002D5C0000}"/>
    <cellStyle name="Normal 14 4 3 7" xfId="4138" xr:uid="{00000000-0005-0000-0000-00002E5C0000}"/>
    <cellStyle name="Normal 14 4 3 8" xfId="30106" xr:uid="{00000000-0005-0000-0000-00002F5C0000}"/>
    <cellStyle name="Normal 14 4 3 9" xfId="56588" xr:uid="{00000000-0005-0000-0000-0000305C0000}"/>
    <cellStyle name="Normal 14 4 4" xfId="5220" xr:uid="{00000000-0005-0000-0000-0000315C0000}"/>
    <cellStyle name="Normal 14 4 4 2" xfId="11712" xr:uid="{00000000-0005-0000-0000-0000325C0000}"/>
    <cellStyle name="Normal 14 4 4 2 2" xfId="26860" xr:uid="{00000000-0005-0000-0000-0000335C0000}"/>
    <cellStyle name="Normal 14 4 4 2 2 2" xfId="52828" xr:uid="{00000000-0005-0000-0000-0000345C0000}"/>
    <cellStyle name="Normal 14 4 4 2 3" xfId="37680" xr:uid="{00000000-0005-0000-0000-0000355C0000}"/>
    <cellStyle name="Normal 14 4 4 3" xfId="20368" xr:uid="{00000000-0005-0000-0000-0000365C0000}"/>
    <cellStyle name="Normal 14 4 4 3 2" xfId="46336" xr:uid="{00000000-0005-0000-0000-0000375C0000}"/>
    <cellStyle name="Normal 14 4 4 4" xfId="16040" xr:uid="{00000000-0005-0000-0000-0000385C0000}"/>
    <cellStyle name="Normal 14 4 4 4 2" xfId="42008" xr:uid="{00000000-0005-0000-0000-0000395C0000}"/>
    <cellStyle name="Normal 14 4 4 5" xfId="31188" xr:uid="{00000000-0005-0000-0000-00003A5C0000}"/>
    <cellStyle name="Normal 14 4 4 6" xfId="57670" xr:uid="{00000000-0005-0000-0000-00003B5C0000}"/>
    <cellStyle name="Normal 14 4 5" xfId="9548" xr:uid="{00000000-0005-0000-0000-00003C5C0000}"/>
    <cellStyle name="Normal 14 4 5 2" xfId="24696" xr:uid="{00000000-0005-0000-0000-00003D5C0000}"/>
    <cellStyle name="Normal 14 4 5 2 2" xfId="50664" xr:uid="{00000000-0005-0000-0000-00003E5C0000}"/>
    <cellStyle name="Normal 14 4 5 3" xfId="35516" xr:uid="{00000000-0005-0000-0000-00003F5C0000}"/>
    <cellStyle name="Normal 14 4 6" xfId="7384" xr:uid="{00000000-0005-0000-0000-0000405C0000}"/>
    <cellStyle name="Normal 14 4 6 2" xfId="22532" xr:uid="{00000000-0005-0000-0000-0000415C0000}"/>
    <cellStyle name="Normal 14 4 6 2 2" xfId="48500" xr:uid="{00000000-0005-0000-0000-0000425C0000}"/>
    <cellStyle name="Normal 14 4 6 3" xfId="33352" xr:uid="{00000000-0005-0000-0000-0000435C0000}"/>
    <cellStyle name="Normal 14 4 7" xfId="18204" xr:uid="{00000000-0005-0000-0000-0000445C0000}"/>
    <cellStyle name="Normal 14 4 7 2" xfId="44172" xr:uid="{00000000-0005-0000-0000-0000455C0000}"/>
    <cellStyle name="Normal 14 4 8" xfId="13876" xr:uid="{00000000-0005-0000-0000-0000465C0000}"/>
    <cellStyle name="Normal 14 4 8 2" xfId="39844" xr:uid="{00000000-0005-0000-0000-0000475C0000}"/>
    <cellStyle name="Normal 14 4 9" xfId="3056" xr:uid="{00000000-0005-0000-0000-0000485C0000}"/>
    <cellStyle name="Normal 14 5" xfId="319" xr:uid="{00000000-0005-0000-0000-0000495C0000}"/>
    <cellStyle name="Normal 14 5 10" xfId="29025" xr:uid="{00000000-0005-0000-0000-00004A5C0000}"/>
    <cellStyle name="Normal 14 5 11" xfId="54986" xr:uid="{00000000-0005-0000-0000-00004B5C0000}"/>
    <cellStyle name="Normal 14 5 12" xfId="55507" xr:uid="{00000000-0005-0000-0000-00004C5C0000}"/>
    <cellStyle name="Normal 14 5 13" xfId="866" xr:uid="{00000000-0005-0000-0000-00004D5C0000}"/>
    <cellStyle name="Normal 14 5 2" xfId="1434" xr:uid="{00000000-0005-0000-0000-00004E5C0000}"/>
    <cellStyle name="Normal 14 5 2 10" xfId="56048" xr:uid="{00000000-0005-0000-0000-00004F5C0000}"/>
    <cellStyle name="Normal 14 5 2 2" xfId="2516" xr:uid="{00000000-0005-0000-0000-0000505C0000}"/>
    <cellStyle name="Normal 14 5 2 2 2" xfId="6844" xr:uid="{00000000-0005-0000-0000-0000515C0000}"/>
    <cellStyle name="Normal 14 5 2 2 2 2" xfId="13336" xr:uid="{00000000-0005-0000-0000-0000525C0000}"/>
    <cellStyle name="Normal 14 5 2 2 2 2 2" xfId="28484" xr:uid="{00000000-0005-0000-0000-0000535C0000}"/>
    <cellStyle name="Normal 14 5 2 2 2 2 2 2" xfId="54452" xr:uid="{00000000-0005-0000-0000-0000545C0000}"/>
    <cellStyle name="Normal 14 5 2 2 2 2 3" xfId="39304" xr:uid="{00000000-0005-0000-0000-0000555C0000}"/>
    <cellStyle name="Normal 14 5 2 2 2 3" xfId="21992" xr:uid="{00000000-0005-0000-0000-0000565C0000}"/>
    <cellStyle name="Normal 14 5 2 2 2 3 2" xfId="47960" xr:uid="{00000000-0005-0000-0000-0000575C0000}"/>
    <cellStyle name="Normal 14 5 2 2 2 4" xfId="17664" xr:uid="{00000000-0005-0000-0000-0000585C0000}"/>
    <cellStyle name="Normal 14 5 2 2 2 4 2" xfId="43632" xr:uid="{00000000-0005-0000-0000-0000595C0000}"/>
    <cellStyle name="Normal 14 5 2 2 2 5" xfId="32812" xr:uid="{00000000-0005-0000-0000-00005A5C0000}"/>
    <cellStyle name="Normal 14 5 2 2 2 6" xfId="59294" xr:uid="{00000000-0005-0000-0000-00005B5C0000}"/>
    <cellStyle name="Normal 14 5 2 2 3" xfId="11172" xr:uid="{00000000-0005-0000-0000-00005C5C0000}"/>
    <cellStyle name="Normal 14 5 2 2 3 2" xfId="26320" xr:uid="{00000000-0005-0000-0000-00005D5C0000}"/>
    <cellStyle name="Normal 14 5 2 2 3 2 2" xfId="52288" xr:uid="{00000000-0005-0000-0000-00005E5C0000}"/>
    <cellStyle name="Normal 14 5 2 2 3 3" xfId="37140" xr:uid="{00000000-0005-0000-0000-00005F5C0000}"/>
    <cellStyle name="Normal 14 5 2 2 4" xfId="9008" xr:uid="{00000000-0005-0000-0000-0000605C0000}"/>
    <cellStyle name="Normal 14 5 2 2 4 2" xfId="24156" xr:uid="{00000000-0005-0000-0000-0000615C0000}"/>
    <cellStyle name="Normal 14 5 2 2 4 2 2" xfId="50124" xr:uid="{00000000-0005-0000-0000-0000625C0000}"/>
    <cellStyle name="Normal 14 5 2 2 4 3" xfId="34976" xr:uid="{00000000-0005-0000-0000-0000635C0000}"/>
    <cellStyle name="Normal 14 5 2 2 5" xfId="19828" xr:uid="{00000000-0005-0000-0000-0000645C0000}"/>
    <cellStyle name="Normal 14 5 2 2 5 2" xfId="45796" xr:uid="{00000000-0005-0000-0000-0000655C0000}"/>
    <cellStyle name="Normal 14 5 2 2 6" xfId="15500" xr:uid="{00000000-0005-0000-0000-0000665C0000}"/>
    <cellStyle name="Normal 14 5 2 2 6 2" xfId="41468" xr:uid="{00000000-0005-0000-0000-0000675C0000}"/>
    <cellStyle name="Normal 14 5 2 2 7" xfId="4680" xr:uid="{00000000-0005-0000-0000-0000685C0000}"/>
    <cellStyle name="Normal 14 5 2 2 8" xfId="30648" xr:uid="{00000000-0005-0000-0000-0000695C0000}"/>
    <cellStyle name="Normal 14 5 2 2 9" xfId="57130" xr:uid="{00000000-0005-0000-0000-00006A5C0000}"/>
    <cellStyle name="Normal 14 5 2 3" xfId="5762" xr:uid="{00000000-0005-0000-0000-00006B5C0000}"/>
    <cellStyle name="Normal 14 5 2 3 2" xfId="12254" xr:uid="{00000000-0005-0000-0000-00006C5C0000}"/>
    <cellStyle name="Normal 14 5 2 3 2 2" xfId="27402" xr:uid="{00000000-0005-0000-0000-00006D5C0000}"/>
    <cellStyle name="Normal 14 5 2 3 2 2 2" xfId="53370" xr:uid="{00000000-0005-0000-0000-00006E5C0000}"/>
    <cellStyle name="Normal 14 5 2 3 2 3" xfId="38222" xr:uid="{00000000-0005-0000-0000-00006F5C0000}"/>
    <cellStyle name="Normal 14 5 2 3 3" xfId="20910" xr:uid="{00000000-0005-0000-0000-0000705C0000}"/>
    <cellStyle name="Normal 14 5 2 3 3 2" xfId="46878" xr:uid="{00000000-0005-0000-0000-0000715C0000}"/>
    <cellStyle name="Normal 14 5 2 3 4" xfId="16582" xr:uid="{00000000-0005-0000-0000-0000725C0000}"/>
    <cellStyle name="Normal 14 5 2 3 4 2" xfId="42550" xr:uid="{00000000-0005-0000-0000-0000735C0000}"/>
    <cellStyle name="Normal 14 5 2 3 5" xfId="31730" xr:uid="{00000000-0005-0000-0000-0000745C0000}"/>
    <cellStyle name="Normal 14 5 2 3 6" xfId="58212" xr:uid="{00000000-0005-0000-0000-0000755C0000}"/>
    <cellStyle name="Normal 14 5 2 4" xfId="10090" xr:uid="{00000000-0005-0000-0000-0000765C0000}"/>
    <cellStyle name="Normal 14 5 2 4 2" xfId="25238" xr:uid="{00000000-0005-0000-0000-0000775C0000}"/>
    <cellStyle name="Normal 14 5 2 4 2 2" xfId="51206" xr:uid="{00000000-0005-0000-0000-0000785C0000}"/>
    <cellStyle name="Normal 14 5 2 4 3" xfId="36058" xr:uid="{00000000-0005-0000-0000-0000795C0000}"/>
    <cellStyle name="Normal 14 5 2 5" xfId="7926" xr:uid="{00000000-0005-0000-0000-00007A5C0000}"/>
    <cellStyle name="Normal 14 5 2 5 2" xfId="23074" xr:uid="{00000000-0005-0000-0000-00007B5C0000}"/>
    <cellStyle name="Normal 14 5 2 5 2 2" xfId="49042" xr:uid="{00000000-0005-0000-0000-00007C5C0000}"/>
    <cellStyle name="Normal 14 5 2 5 3" xfId="33894" xr:uid="{00000000-0005-0000-0000-00007D5C0000}"/>
    <cellStyle name="Normal 14 5 2 6" xfId="18746" xr:uid="{00000000-0005-0000-0000-00007E5C0000}"/>
    <cellStyle name="Normal 14 5 2 6 2" xfId="44714" xr:uid="{00000000-0005-0000-0000-00007F5C0000}"/>
    <cellStyle name="Normal 14 5 2 7" xfId="14418" xr:uid="{00000000-0005-0000-0000-0000805C0000}"/>
    <cellStyle name="Normal 14 5 2 7 2" xfId="40386" xr:uid="{00000000-0005-0000-0000-0000815C0000}"/>
    <cellStyle name="Normal 14 5 2 8" xfId="3598" xr:uid="{00000000-0005-0000-0000-0000825C0000}"/>
    <cellStyle name="Normal 14 5 2 9" xfId="29566" xr:uid="{00000000-0005-0000-0000-0000835C0000}"/>
    <cellStyle name="Normal 14 5 3" xfId="1975" xr:uid="{00000000-0005-0000-0000-0000845C0000}"/>
    <cellStyle name="Normal 14 5 3 2" xfId="6303" xr:uid="{00000000-0005-0000-0000-0000855C0000}"/>
    <cellStyle name="Normal 14 5 3 2 2" xfId="12795" xr:uid="{00000000-0005-0000-0000-0000865C0000}"/>
    <cellStyle name="Normal 14 5 3 2 2 2" xfId="27943" xr:uid="{00000000-0005-0000-0000-0000875C0000}"/>
    <cellStyle name="Normal 14 5 3 2 2 2 2" xfId="53911" xr:uid="{00000000-0005-0000-0000-0000885C0000}"/>
    <cellStyle name="Normal 14 5 3 2 2 3" xfId="38763" xr:uid="{00000000-0005-0000-0000-0000895C0000}"/>
    <cellStyle name="Normal 14 5 3 2 3" xfId="21451" xr:uid="{00000000-0005-0000-0000-00008A5C0000}"/>
    <cellStyle name="Normal 14 5 3 2 3 2" xfId="47419" xr:uid="{00000000-0005-0000-0000-00008B5C0000}"/>
    <cellStyle name="Normal 14 5 3 2 4" xfId="17123" xr:uid="{00000000-0005-0000-0000-00008C5C0000}"/>
    <cellStyle name="Normal 14 5 3 2 4 2" xfId="43091" xr:uid="{00000000-0005-0000-0000-00008D5C0000}"/>
    <cellStyle name="Normal 14 5 3 2 5" xfId="32271" xr:uid="{00000000-0005-0000-0000-00008E5C0000}"/>
    <cellStyle name="Normal 14 5 3 2 6" xfId="58753" xr:uid="{00000000-0005-0000-0000-00008F5C0000}"/>
    <cellStyle name="Normal 14 5 3 3" xfId="10631" xr:uid="{00000000-0005-0000-0000-0000905C0000}"/>
    <cellStyle name="Normal 14 5 3 3 2" xfId="25779" xr:uid="{00000000-0005-0000-0000-0000915C0000}"/>
    <cellStyle name="Normal 14 5 3 3 2 2" xfId="51747" xr:uid="{00000000-0005-0000-0000-0000925C0000}"/>
    <cellStyle name="Normal 14 5 3 3 3" xfId="36599" xr:uid="{00000000-0005-0000-0000-0000935C0000}"/>
    <cellStyle name="Normal 14 5 3 4" xfId="8467" xr:uid="{00000000-0005-0000-0000-0000945C0000}"/>
    <cellStyle name="Normal 14 5 3 4 2" xfId="23615" xr:uid="{00000000-0005-0000-0000-0000955C0000}"/>
    <cellStyle name="Normal 14 5 3 4 2 2" xfId="49583" xr:uid="{00000000-0005-0000-0000-0000965C0000}"/>
    <cellStyle name="Normal 14 5 3 4 3" xfId="34435" xr:uid="{00000000-0005-0000-0000-0000975C0000}"/>
    <cellStyle name="Normal 14 5 3 5" xfId="19287" xr:uid="{00000000-0005-0000-0000-0000985C0000}"/>
    <cellStyle name="Normal 14 5 3 5 2" xfId="45255" xr:uid="{00000000-0005-0000-0000-0000995C0000}"/>
    <cellStyle name="Normal 14 5 3 6" xfId="14959" xr:uid="{00000000-0005-0000-0000-00009A5C0000}"/>
    <cellStyle name="Normal 14 5 3 6 2" xfId="40927" xr:uid="{00000000-0005-0000-0000-00009B5C0000}"/>
    <cellStyle name="Normal 14 5 3 7" xfId="4139" xr:uid="{00000000-0005-0000-0000-00009C5C0000}"/>
    <cellStyle name="Normal 14 5 3 8" xfId="30107" xr:uid="{00000000-0005-0000-0000-00009D5C0000}"/>
    <cellStyle name="Normal 14 5 3 9" xfId="56589" xr:uid="{00000000-0005-0000-0000-00009E5C0000}"/>
    <cellStyle name="Normal 14 5 4" xfId="5221" xr:uid="{00000000-0005-0000-0000-00009F5C0000}"/>
    <cellStyle name="Normal 14 5 4 2" xfId="11713" xr:uid="{00000000-0005-0000-0000-0000A05C0000}"/>
    <cellStyle name="Normal 14 5 4 2 2" xfId="26861" xr:uid="{00000000-0005-0000-0000-0000A15C0000}"/>
    <cellStyle name="Normal 14 5 4 2 2 2" xfId="52829" xr:uid="{00000000-0005-0000-0000-0000A25C0000}"/>
    <cellStyle name="Normal 14 5 4 2 3" xfId="37681" xr:uid="{00000000-0005-0000-0000-0000A35C0000}"/>
    <cellStyle name="Normal 14 5 4 3" xfId="20369" xr:uid="{00000000-0005-0000-0000-0000A45C0000}"/>
    <cellStyle name="Normal 14 5 4 3 2" xfId="46337" xr:uid="{00000000-0005-0000-0000-0000A55C0000}"/>
    <cellStyle name="Normal 14 5 4 4" xfId="16041" xr:uid="{00000000-0005-0000-0000-0000A65C0000}"/>
    <cellStyle name="Normal 14 5 4 4 2" xfId="42009" xr:uid="{00000000-0005-0000-0000-0000A75C0000}"/>
    <cellStyle name="Normal 14 5 4 5" xfId="31189" xr:uid="{00000000-0005-0000-0000-0000A85C0000}"/>
    <cellStyle name="Normal 14 5 4 6" xfId="57671" xr:uid="{00000000-0005-0000-0000-0000A95C0000}"/>
    <cellStyle name="Normal 14 5 5" xfId="9549" xr:uid="{00000000-0005-0000-0000-0000AA5C0000}"/>
    <cellStyle name="Normal 14 5 5 2" xfId="24697" xr:uid="{00000000-0005-0000-0000-0000AB5C0000}"/>
    <cellStyle name="Normal 14 5 5 2 2" xfId="50665" xr:uid="{00000000-0005-0000-0000-0000AC5C0000}"/>
    <cellStyle name="Normal 14 5 5 3" xfId="35517" xr:uid="{00000000-0005-0000-0000-0000AD5C0000}"/>
    <cellStyle name="Normal 14 5 6" xfId="7385" xr:uid="{00000000-0005-0000-0000-0000AE5C0000}"/>
    <cellStyle name="Normal 14 5 6 2" xfId="22533" xr:uid="{00000000-0005-0000-0000-0000AF5C0000}"/>
    <cellStyle name="Normal 14 5 6 2 2" xfId="48501" xr:uid="{00000000-0005-0000-0000-0000B05C0000}"/>
    <cellStyle name="Normal 14 5 6 3" xfId="33353" xr:uid="{00000000-0005-0000-0000-0000B15C0000}"/>
    <cellStyle name="Normal 14 5 7" xfId="18205" xr:uid="{00000000-0005-0000-0000-0000B25C0000}"/>
    <cellStyle name="Normal 14 5 7 2" xfId="44173" xr:uid="{00000000-0005-0000-0000-0000B35C0000}"/>
    <cellStyle name="Normal 14 5 8" xfId="13877" xr:uid="{00000000-0005-0000-0000-0000B45C0000}"/>
    <cellStyle name="Normal 14 5 8 2" xfId="39845" xr:uid="{00000000-0005-0000-0000-0000B55C0000}"/>
    <cellStyle name="Normal 14 5 9" xfId="3057" xr:uid="{00000000-0005-0000-0000-0000B65C0000}"/>
    <cellStyle name="Normal 14 6" xfId="320" xr:uid="{00000000-0005-0000-0000-0000B75C0000}"/>
    <cellStyle name="Normal 14 6 10" xfId="29026" xr:uid="{00000000-0005-0000-0000-0000B85C0000}"/>
    <cellStyle name="Normal 14 6 11" xfId="54987" xr:uid="{00000000-0005-0000-0000-0000B95C0000}"/>
    <cellStyle name="Normal 14 6 12" xfId="55508" xr:uid="{00000000-0005-0000-0000-0000BA5C0000}"/>
    <cellStyle name="Normal 14 6 13" xfId="906" xr:uid="{00000000-0005-0000-0000-0000BB5C0000}"/>
    <cellStyle name="Normal 14 6 2" xfId="1435" xr:uid="{00000000-0005-0000-0000-0000BC5C0000}"/>
    <cellStyle name="Normal 14 6 2 10" xfId="56049" xr:uid="{00000000-0005-0000-0000-0000BD5C0000}"/>
    <cellStyle name="Normal 14 6 2 2" xfId="2517" xr:uid="{00000000-0005-0000-0000-0000BE5C0000}"/>
    <cellStyle name="Normal 14 6 2 2 2" xfId="6845" xr:uid="{00000000-0005-0000-0000-0000BF5C0000}"/>
    <cellStyle name="Normal 14 6 2 2 2 2" xfId="13337" xr:uid="{00000000-0005-0000-0000-0000C05C0000}"/>
    <cellStyle name="Normal 14 6 2 2 2 2 2" xfId="28485" xr:uid="{00000000-0005-0000-0000-0000C15C0000}"/>
    <cellStyle name="Normal 14 6 2 2 2 2 2 2" xfId="54453" xr:uid="{00000000-0005-0000-0000-0000C25C0000}"/>
    <cellStyle name="Normal 14 6 2 2 2 2 3" xfId="39305" xr:uid="{00000000-0005-0000-0000-0000C35C0000}"/>
    <cellStyle name="Normal 14 6 2 2 2 3" xfId="21993" xr:uid="{00000000-0005-0000-0000-0000C45C0000}"/>
    <cellStyle name="Normal 14 6 2 2 2 3 2" xfId="47961" xr:uid="{00000000-0005-0000-0000-0000C55C0000}"/>
    <cellStyle name="Normal 14 6 2 2 2 4" xfId="17665" xr:uid="{00000000-0005-0000-0000-0000C65C0000}"/>
    <cellStyle name="Normal 14 6 2 2 2 4 2" xfId="43633" xr:uid="{00000000-0005-0000-0000-0000C75C0000}"/>
    <cellStyle name="Normal 14 6 2 2 2 5" xfId="32813" xr:uid="{00000000-0005-0000-0000-0000C85C0000}"/>
    <cellStyle name="Normal 14 6 2 2 2 6" xfId="59295" xr:uid="{00000000-0005-0000-0000-0000C95C0000}"/>
    <cellStyle name="Normal 14 6 2 2 3" xfId="11173" xr:uid="{00000000-0005-0000-0000-0000CA5C0000}"/>
    <cellStyle name="Normal 14 6 2 2 3 2" xfId="26321" xr:uid="{00000000-0005-0000-0000-0000CB5C0000}"/>
    <cellStyle name="Normal 14 6 2 2 3 2 2" xfId="52289" xr:uid="{00000000-0005-0000-0000-0000CC5C0000}"/>
    <cellStyle name="Normal 14 6 2 2 3 3" xfId="37141" xr:uid="{00000000-0005-0000-0000-0000CD5C0000}"/>
    <cellStyle name="Normal 14 6 2 2 4" xfId="9009" xr:uid="{00000000-0005-0000-0000-0000CE5C0000}"/>
    <cellStyle name="Normal 14 6 2 2 4 2" xfId="24157" xr:uid="{00000000-0005-0000-0000-0000CF5C0000}"/>
    <cellStyle name="Normal 14 6 2 2 4 2 2" xfId="50125" xr:uid="{00000000-0005-0000-0000-0000D05C0000}"/>
    <cellStyle name="Normal 14 6 2 2 4 3" xfId="34977" xr:uid="{00000000-0005-0000-0000-0000D15C0000}"/>
    <cellStyle name="Normal 14 6 2 2 5" xfId="19829" xr:uid="{00000000-0005-0000-0000-0000D25C0000}"/>
    <cellStyle name="Normal 14 6 2 2 5 2" xfId="45797" xr:uid="{00000000-0005-0000-0000-0000D35C0000}"/>
    <cellStyle name="Normal 14 6 2 2 6" xfId="15501" xr:uid="{00000000-0005-0000-0000-0000D45C0000}"/>
    <cellStyle name="Normal 14 6 2 2 6 2" xfId="41469" xr:uid="{00000000-0005-0000-0000-0000D55C0000}"/>
    <cellStyle name="Normal 14 6 2 2 7" xfId="4681" xr:uid="{00000000-0005-0000-0000-0000D65C0000}"/>
    <cellStyle name="Normal 14 6 2 2 8" xfId="30649" xr:uid="{00000000-0005-0000-0000-0000D75C0000}"/>
    <cellStyle name="Normal 14 6 2 2 9" xfId="57131" xr:uid="{00000000-0005-0000-0000-0000D85C0000}"/>
    <cellStyle name="Normal 14 6 2 3" xfId="5763" xr:uid="{00000000-0005-0000-0000-0000D95C0000}"/>
    <cellStyle name="Normal 14 6 2 3 2" xfId="12255" xr:uid="{00000000-0005-0000-0000-0000DA5C0000}"/>
    <cellStyle name="Normal 14 6 2 3 2 2" xfId="27403" xr:uid="{00000000-0005-0000-0000-0000DB5C0000}"/>
    <cellStyle name="Normal 14 6 2 3 2 2 2" xfId="53371" xr:uid="{00000000-0005-0000-0000-0000DC5C0000}"/>
    <cellStyle name="Normal 14 6 2 3 2 3" xfId="38223" xr:uid="{00000000-0005-0000-0000-0000DD5C0000}"/>
    <cellStyle name="Normal 14 6 2 3 3" xfId="20911" xr:uid="{00000000-0005-0000-0000-0000DE5C0000}"/>
    <cellStyle name="Normal 14 6 2 3 3 2" xfId="46879" xr:uid="{00000000-0005-0000-0000-0000DF5C0000}"/>
    <cellStyle name="Normal 14 6 2 3 4" xfId="16583" xr:uid="{00000000-0005-0000-0000-0000E05C0000}"/>
    <cellStyle name="Normal 14 6 2 3 4 2" xfId="42551" xr:uid="{00000000-0005-0000-0000-0000E15C0000}"/>
    <cellStyle name="Normal 14 6 2 3 5" xfId="31731" xr:uid="{00000000-0005-0000-0000-0000E25C0000}"/>
    <cellStyle name="Normal 14 6 2 3 6" xfId="58213" xr:uid="{00000000-0005-0000-0000-0000E35C0000}"/>
    <cellStyle name="Normal 14 6 2 4" xfId="10091" xr:uid="{00000000-0005-0000-0000-0000E45C0000}"/>
    <cellStyle name="Normal 14 6 2 4 2" xfId="25239" xr:uid="{00000000-0005-0000-0000-0000E55C0000}"/>
    <cellStyle name="Normal 14 6 2 4 2 2" xfId="51207" xr:uid="{00000000-0005-0000-0000-0000E65C0000}"/>
    <cellStyle name="Normal 14 6 2 4 3" xfId="36059" xr:uid="{00000000-0005-0000-0000-0000E75C0000}"/>
    <cellStyle name="Normal 14 6 2 5" xfId="7927" xr:uid="{00000000-0005-0000-0000-0000E85C0000}"/>
    <cellStyle name="Normal 14 6 2 5 2" xfId="23075" xr:uid="{00000000-0005-0000-0000-0000E95C0000}"/>
    <cellStyle name="Normal 14 6 2 5 2 2" xfId="49043" xr:uid="{00000000-0005-0000-0000-0000EA5C0000}"/>
    <cellStyle name="Normal 14 6 2 5 3" xfId="33895" xr:uid="{00000000-0005-0000-0000-0000EB5C0000}"/>
    <cellStyle name="Normal 14 6 2 6" xfId="18747" xr:uid="{00000000-0005-0000-0000-0000EC5C0000}"/>
    <cellStyle name="Normal 14 6 2 6 2" xfId="44715" xr:uid="{00000000-0005-0000-0000-0000ED5C0000}"/>
    <cellStyle name="Normal 14 6 2 7" xfId="14419" xr:uid="{00000000-0005-0000-0000-0000EE5C0000}"/>
    <cellStyle name="Normal 14 6 2 7 2" xfId="40387" xr:uid="{00000000-0005-0000-0000-0000EF5C0000}"/>
    <cellStyle name="Normal 14 6 2 8" xfId="3599" xr:uid="{00000000-0005-0000-0000-0000F05C0000}"/>
    <cellStyle name="Normal 14 6 2 9" xfId="29567" xr:uid="{00000000-0005-0000-0000-0000F15C0000}"/>
    <cellStyle name="Normal 14 6 3" xfId="1976" xr:uid="{00000000-0005-0000-0000-0000F25C0000}"/>
    <cellStyle name="Normal 14 6 3 2" xfId="6304" xr:uid="{00000000-0005-0000-0000-0000F35C0000}"/>
    <cellStyle name="Normal 14 6 3 2 2" xfId="12796" xr:uid="{00000000-0005-0000-0000-0000F45C0000}"/>
    <cellStyle name="Normal 14 6 3 2 2 2" xfId="27944" xr:uid="{00000000-0005-0000-0000-0000F55C0000}"/>
    <cellStyle name="Normal 14 6 3 2 2 2 2" xfId="53912" xr:uid="{00000000-0005-0000-0000-0000F65C0000}"/>
    <cellStyle name="Normal 14 6 3 2 2 3" xfId="38764" xr:uid="{00000000-0005-0000-0000-0000F75C0000}"/>
    <cellStyle name="Normal 14 6 3 2 3" xfId="21452" xr:uid="{00000000-0005-0000-0000-0000F85C0000}"/>
    <cellStyle name="Normal 14 6 3 2 3 2" xfId="47420" xr:uid="{00000000-0005-0000-0000-0000F95C0000}"/>
    <cellStyle name="Normal 14 6 3 2 4" xfId="17124" xr:uid="{00000000-0005-0000-0000-0000FA5C0000}"/>
    <cellStyle name="Normal 14 6 3 2 4 2" xfId="43092" xr:uid="{00000000-0005-0000-0000-0000FB5C0000}"/>
    <cellStyle name="Normal 14 6 3 2 5" xfId="32272" xr:uid="{00000000-0005-0000-0000-0000FC5C0000}"/>
    <cellStyle name="Normal 14 6 3 2 6" xfId="58754" xr:uid="{00000000-0005-0000-0000-0000FD5C0000}"/>
    <cellStyle name="Normal 14 6 3 3" xfId="10632" xr:uid="{00000000-0005-0000-0000-0000FE5C0000}"/>
    <cellStyle name="Normal 14 6 3 3 2" xfId="25780" xr:uid="{00000000-0005-0000-0000-0000FF5C0000}"/>
    <cellStyle name="Normal 14 6 3 3 2 2" xfId="51748" xr:uid="{00000000-0005-0000-0000-0000005D0000}"/>
    <cellStyle name="Normal 14 6 3 3 3" xfId="36600" xr:uid="{00000000-0005-0000-0000-0000015D0000}"/>
    <cellStyle name="Normal 14 6 3 4" xfId="8468" xr:uid="{00000000-0005-0000-0000-0000025D0000}"/>
    <cellStyle name="Normal 14 6 3 4 2" xfId="23616" xr:uid="{00000000-0005-0000-0000-0000035D0000}"/>
    <cellStyle name="Normal 14 6 3 4 2 2" xfId="49584" xr:uid="{00000000-0005-0000-0000-0000045D0000}"/>
    <cellStyle name="Normal 14 6 3 4 3" xfId="34436" xr:uid="{00000000-0005-0000-0000-0000055D0000}"/>
    <cellStyle name="Normal 14 6 3 5" xfId="19288" xr:uid="{00000000-0005-0000-0000-0000065D0000}"/>
    <cellStyle name="Normal 14 6 3 5 2" xfId="45256" xr:uid="{00000000-0005-0000-0000-0000075D0000}"/>
    <cellStyle name="Normal 14 6 3 6" xfId="14960" xr:uid="{00000000-0005-0000-0000-0000085D0000}"/>
    <cellStyle name="Normal 14 6 3 6 2" xfId="40928" xr:uid="{00000000-0005-0000-0000-0000095D0000}"/>
    <cellStyle name="Normal 14 6 3 7" xfId="4140" xr:uid="{00000000-0005-0000-0000-00000A5D0000}"/>
    <cellStyle name="Normal 14 6 3 8" xfId="30108" xr:uid="{00000000-0005-0000-0000-00000B5D0000}"/>
    <cellStyle name="Normal 14 6 3 9" xfId="56590" xr:uid="{00000000-0005-0000-0000-00000C5D0000}"/>
    <cellStyle name="Normal 14 6 4" xfId="5222" xr:uid="{00000000-0005-0000-0000-00000D5D0000}"/>
    <cellStyle name="Normal 14 6 4 2" xfId="11714" xr:uid="{00000000-0005-0000-0000-00000E5D0000}"/>
    <cellStyle name="Normal 14 6 4 2 2" xfId="26862" xr:uid="{00000000-0005-0000-0000-00000F5D0000}"/>
    <cellStyle name="Normal 14 6 4 2 2 2" xfId="52830" xr:uid="{00000000-0005-0000-0000-0000105D0000}"/>
    <cellStyle name="Normal 14 6 4 2 3" xfId="37682" xr:uid="{00000000-0005-0000-0000-0000115D0000}"/>
    <cellStyle name="Normal 14 6 4 3" xfId="20370" xr:uid="{00000000-0005-0000-0000-0000125D0000}"/>
    <cellStyle name="Normal 14 6 4 3 2" xfId="46338" xr:uid="{00000000-0005-0000-0000-0000135D0000}"/>
    <cellStyle name="Normal 14 6 4 4" xfId="16042" xr:uid="{00000000-0005-0000-0000-0000145D0000}"/>
    <cellStyle name="Normal 14 6 4 4 2" xfId="42010" xr:uid="{00000000-0005-0000-0000-0000155D0000}"/>
    <cellStyle name="Normal 14 6 4 5" xfId="31190" xr:uid="{00000000-0005-0000-0000-0000165D0000}"/>
    <cellStyle name="Normal 14 6 4 6" xfId="57672" xr:uid="{00000000-0005-0000-0000-0000175D0000}"/>
    <cellStyle name="Normal 14 6 5" xfId="9550" xr:uid="{00000000-0005-0000-0000-0000185D0000}"/>
    <cellStyle name="Normal 14 6 5 2" xfId="24698" xr:uid="{00000000-0005-0000-0000-0000195D0000}"/>
    <cellStyle name="Normal 14 6 5 2 2" xfId="50666" xr:uid="{00000000-0005-0000-0000-00001A5D0000}"/>
    <cellStyle name="Normal 14 6 5 3" xfId="35518" xr:uid="{00000000-0005-0000-0000-00001B5D0000}"/>
    <cellStyle name="Normal 14 6 6" xfId="7386" xr:uid="{00000000-0005-0000-0000-00001C5D0000}"/>
    <cellStyle name="Normal 14 6 6 2" xfId="22534" xr:uid="{00000000-0005-0000-0000-00001D5D0000}"/>
    <cellStyle name="Normal 14 6 6 2 2" xfId="48502" xr:uid="{00000000-0005-0000-0000-00001E5D0000}"/>
    <cellStyle name="Normal 14 6 6 3" xfId="33354" xr:uid="{00000000-0005-0000-0000-00001F5D0000}"/>
    <cellStyle name="Normal 14 6 7" xfId="18206" xr:uid="{00000000-0005-0000-0000-0000205D0000}"/>
    <cellStyle name="Normal 14 6 7 2" xfId="44174" xr:uid="{00000000-0005-0000-0000-0000215D0000}"/>
    <cellStyle name="Normal 14 6 8" xfId="13878" xr:uid="{00000000-0005-0000-0000-0000225D0000}"/>
    <cellStyle name="Normal 14 6 8 2" xfId="39846" xr:uid="{00000000-0005-0000-0000-0000235D0000}"/>
    <cellStyle name="Normal 14 6 9" xfId="3058" xr:uid="{00000000-0005-0000-0000-0000245D0000}"/>
    <cellStyle name="Normal 14 7" xfId="321" xr:uid="{00000000-0005-0000-0000-0000255D0000}"/>
    <cellStyle name="Normal 14 7 10" xfId="29027" xr:uid="{00000000-0005-0000-0000-0000265D0000}"/>
    <cellStyle name="Normal 14 7 11" xfId="54988" xr:uid="{00000000-0005-0000-0000-0000275D0000}"/>
    <cellStyle name="Normal 14 7 12" xfId="55509" xr:uid="{00000000-0005-0000-0000-0000285D0000}"/>
    <cellStyle name="Normal 14 7 13" xfId="946" xr:uid="{00000000-0005-0000-0000-0000295D0000}"/>
    <cellStyle name="Normal 14 7 2" xfId="1436" xr:uid="{00000000-0005-0000-0000-00002A5D0000}"/>
    <cellStyle name="Normal 14 7 2 10" xfId="56050" xr:uid="{00000000-0005-0000-0000-00002B5D0000}"/>
    <cellStyle name="Normal 14 7 2 2" xfId="2518" xr:uid="{00000000-0005-0000-0000-00002C5D0000}"/>
    <cellStyle name="Normal 14 7 2 2 2" xfId="6846" xr:uid="{00000000-0005-0000-0000-00002D5D0000}"/>
    <cellStyle name="Normal 14 7 2 2 2 2" xfId="13338" xr:uid="{00000000-0005-0000-0000-00002E5D0000}"/>
    <cellStyle name="Normal 14 7 2 2 2 2 2" xfId="28486" xr:uid="{00000000-0005-0000-0000-00002F5D0000}"/>
    <cellStyle name="Normal 14 7 2 2 2 2 2 2" xfId="54454" xr:uid="{00000000-0005-0000-0000-0000305D0000}"/>
    <cellStyle name="Normal 14 7 2 2 2 2 3" xfId="39306" xr:uid="{00000000-0005-0000-0000-0000315D0000}"/>
    <cellStyle name="Normal 14 7 2 2 2 3" xfId="21994" xr:uid="{00000000-0005-0000-0000-0000325D0000}"/>
    <cellStyle name="Normal 14 7 2 2 2 3 2" xfId="47962" xr:uid="{00000000-0005-0000-0000-0000335D0000}"/>
    <cellStyle name="Normal 14 7 2 2 2 4" xfId="17666" xr:uid="{00000000-0005-0000-0000-0000345D0000}"/>
    <cellStyle name="Normal 14 7 2 2 2 4 2" xfId="43634" xr:uid="{00000000-0005-0000-0000-0000355D0000}"/>
    <cellStyle name="Normal 14 7 2 2 2 5" xfId="32814" xr:uid="{00000000-0005-0000-0000-0000365D0000}"/>
    <cellStyle name="Normal 14 7 2 2 2 6" xfId="59296" xr:uid="{00000000-0005-0000-0000-0000375D0000}"/>
    <cellStyle name="Normal 14 7 2 2 3" xfId="11174" xr:uid="{00000000-0005-0000-0000-0000385D0000}"/>
    <cellStyle name="Normal 14 7 2 2 3 2" xfId="26322" xr:uid="{00000000-0005-0000-0000-0000395D0000}"/>
    <cellStyle name="Normal 14 7 2 2 3 2 2" xfId="52290" xr:uid="{00000000-0005-0000-0000-00003A5D0000}"/>
    <cellStyle name="Normal 14 7 2 2 3 3" xfId="37142" xr:uid="{00000000-0005-0000-0000-00003B5D0000}"/>
    <cellStyle name="Normal 14 7 2 2 4" xfId="9010" xr:uid="{00000000-0005-0000-0000-00003C5D0000}"/>
    <cellStyle name="Normal 14 7 2 2 4 2" xfId="24158" xr:uid="{00000000-0005-0000-0000-00003D5D0000}"/>
    <cellStyle name="Normal 14 7 2 2 4 2 2" xfId="50126" xr:uid="{00000000-0005-0000-0000-00003E5D0000}"/>
    <cellStyle name="Normal 14 7 2 2 4 3" xfId="34978" xr:uid="{00000000-0005-0000-0000-00003F5D0000}"/>
    <cellStyle name="Normal 14 7 2 2 5" xfId="19830" xr:uid="{00000000-0005-0000-0000-0000405D0000}"/>
    <cellStyle name="Normal 14 7 2 2 5 2" xfId="45798" xr:uid="{00000000-0005-0000-0000-0000415D0000}"/>
    <cellStyle name="Normal 14 7 2 2 6" xfId="15502" xr:uid="{00000000-0005-0000-0000-0000425D0000}"/>
    <cellStyle name="Normal 14 7 2 2 6 2" xfId="41470" xr:uid="{00000000-0005-0000-0000-0000435D0000}"/>
    <cellStyle name="Normal 14 7 2 2 7" xfId="4682" xr:uid="{00000000-0005-0000-0000-0000445D0000}"/>
    <cellStyle name="Normal 14 7 2 2 8" xfId="30650" xr:uid="{00000000-0005-0000-0000-0000455D0000}"/>
    <cellStyle name="Normal 14 7 2 2 9" xfId="57132" xr:uid="{00000000-0005-0000-0000-0000465D0000}"/>
    <cellStyle name="Normal 14 7 2 3" xfId="5764" xr:uid="{00000000-0005-0000-0000-0000475D0000}"/>
    <cellStyle name="Normal 14 7 2 3 2" xfId="12256" xr:uid="{00000000-0005-0000-0000-0000485D0000}"/>
    <cellStyle name="Normal 14 7 2 3 2 2" xfId="27404" xr:uid="{00000000-0005-0000-0000-0000495D0000}"/>
    <cellStyle name="Normal 14 7 2 3 2 2 2" xfId="53372" xr:uid="{00000000-0005-0000-0000-00004A5D0000}"/>
    <cellStyle name="Normal 14 7 2 3 2 3" xfId="38224" xr:uid="{00000000-0005-0000-0000-00004B5D0000}"/>
    <cellStyle name="Normal 14 7 2 3 3" xfId="20912" xr:uid="{00000000-0005-0000-0000-00004C5D0000}"/>
    <cellStyle name="Normal 14 7 2 3 3 2" xfId="46880" xr:uid="{00000000-0005-0000-0000-00004D5D0000}"/>
    <cellStyle name="Normal 14 7 2 3 4" xfId="16584" xr:uid="{00000000-0005-0000-0000-00004E5D0000}"/>
    <cellStyle name="Normal 14 7 2 3 4 2" xfId="42552" xr:uid="{00000000-0005-0000-0000-00004F5D0000}"/>
    <cellStyle name="Normal 14 7 2 3 5" xfId="31732" xr:uid="{00000000-0005-0000-0000-0000505D0000}"/>
    <cellStyle name="Normal 14 7 2 3 6" xfId="58214" xr:uid="{00000000-0005-0000-0000-0000515D0000}"/>
    <cellStyle name="Normal 14 7 2 4" xfId="10092" xr:uid="{00000000-0005-0000-0000-0000525D0000}"/>
    <cellStyle name="Normal 14 7 2 4 2" xfId="25240" xr:uid="{00000000-0005-0000-0000-0000535D0000}"/>
    <cellStyle name="Normal 14 7 2 4 2 2" xfId="51208" xr:uid="{00000000-0005-0000-0000-0000545D0000}"/>
    <cellStyle name="Normal 14 7 2 4 3" xfId="36060" xr:uid="{00000000-0005-0000-0000-0000555D0000}"/>
    <cellStyle name="Normal 14 7 2 5" xfId="7928" xr:uid="{00000000-0005-0000-0000-0000565D0000}"/>
    <cellStyle name="Normal 14 7 2 5 2" xfId="23076" xr:uid="{00000000-0005-0000-0000-0000575D0000}"/>
    <cellStyle name="Normal 14 7 2 5 2 2" xfId="49044" xr:uid="{00000000-0005-0000-0000-0000585D0000}"/>
    <cellStyle name="Normal 14 7 2 5 3" xfId="33896" xr:uid="{00000000-0005-0000-0000-0000595D0000}"/>
    <cellStyle name="Normal 14 7 2 6" xfId="18748" xr:uid="{00000000-0005-0000-0000-00005A5D0000}"/>
    <cellStyle name="Normal 14 7 2 6 2" xfId="44716" xr:uid="{00000000-0005-0000-0000-00005B5D0000}"/>
    <cellStyle name="Normal 14 7 2 7" xfId="14420" xr:uid="{00000000-0005-0000-0000-00005C5D0000}"/>
    <cellStyle name="Normal 14 7 2 7 2" xfId="40388" xr:uid="{00000000-0005-0000-0000-00005D5D0000}"/>
    <cellStyle name="Normal 14 7 2 8" xfId="3600" xr:uid="{00000000-0005-0000-0000-00005E5D0000}"/>
    <cellStyle name="Normal 14 7 2 9" xfId="29568" xr:uid="{00000000-0005-0000-0000-00005F5D0000}"/>
    <cellStyle name="Normal 14 7 3" xfId="1977" xr:uid="{00000000-0005-0000-0000-0000605D0000}"/>
    <cellStyle name="Normal 14 7 3 2" xfId="6305" xr:uid="{00000000-0005-0000-0000-0000615D0000}"/>
    <cellStyle name="Normal 14 7 3 2 2" xfId="12797" xr:uid="{00000000-0005-0000-0000-0000625D0000}"/>
    <cellStyle name="Normal 14 7 3 2 2 2" xfId="27945" xr:uid="{00000000-0005-0000-0000-0000635D0000}"/>
    <cellStyle name="Normal 14 7 3 2 2 2 2" xfId="53913" xr:uid="{00000000-0005-0000-0000-0000645D0000}"/>
    <cellStyle name="Normal 14 7 3 2 2 3" xfId="38765" xr:uid="{00000000-0005-0000-0000-0000655D0000}"/>
    <cellStyle name="Normal 14 7 3 2 3" xfId="21453" xr:uid="{00000000-0005-0000-0000-0000665D0000}"/>
    <cellStyle name="Normal 14 7 3 2 3 2" xfId="47421" xr:uid="{00000000-0005-0000-0000-0000675D0000}"/>
    <cellStyle name="Normal 14 7 3 2 4" xfId="17125" xr:uid="{00000000-0005-0000-0000-0000685D0000}"/>
    <cellStyle name="Normal 14 7 3 2 4 2" xfId="43093" xr:uid="{00000000-0005-0000-0000-0000695D0000}"/>
    <cellStyle name="Normal 14 7 3 2 5" xfId="32273" xr:uid="{00000000-0005-0000-0000-00006A5D0000}"/>
    <cellStyle name="Normal 14 7 3 2 6" xfId="58755" xr:uid="{00000000-0005-0000-0000-00006B5D0000}"/>
    <cellStyle name="Normal 14 7 3 3" xfId="10633" xr:uid="{00000000-0005-0000-0000-00006C5D0000}"/>
    <cellStyle name="Normal 14 7 3 3 2" xfId="25781" xr:uid="{00000000-0005-0000-0000-00006D5D0000}"/>
    <cellStyle name="Normal 14 7 3 3 2 2" xfId="51749" xr:uid="{00000000-0005-0000-0000-00006E5D0000}"/>
    <cellStyle name="Normal 14 7 3 3 3" xfId="36601" xr:uid="{00000000-0005-0000-0000-00006F5D0000}"/>
    <cellStyle name="Normal 14 7 3 4" xfId="8469" xr:uid="{00000000-0005-0000-0000-0000705D0000}"/>
    <cellStyle name="Normal 14 7 3 4 2" xfId="23617" xr:uid="{00000000-0005-0000-0000-0000715D0000}"/>
    <cellStyle name="Normal 14 7 3 4 2 2" xfId="49585" xr:uid="{00000000-0005-0000-0000-0000725D0000}"/>
    <cellStyle name="Normal 14 7 3 4 3" xfId="34437" xr:uid="{00000000-0005-0000-0000-0000735D0000}"/>
    <cellStyle name="Normal 14 7 3 5" xfId="19289" xr:uid="{00000000-0005-0000-0000-0000745D0000}"/>
    <cellStyle name="Normal 14 7 3 5 2" xfId="45257" xr:uid="{00000000-0005-0000-0000-0000755D0000}"/>
    <cellStyle name="Normal 14 7 3 6" xfId="14961" xr:uid="{00000000-0005-0000-0000-0000765D0000}"/>
    <cellStyle name="Normal 14 7 3 6 2" xfId="40929" xr:uid="{00000000-0005-0000-0000-0000775D0000}"/>
    <cellStyle name="Normal 14 7 3 7" xfId="4141" xr:uid="{00000000-0005-0000-0000-0000785D0000}"/>
    <cellStyle name="Normal 14 7 3 8" xfId="30109" xr:uid="{00000000-0005-0000-0000-0000795D0000}"/>
    <cellStyle name="Normal 14 7 3 9" xfId="56591" xr:uid="{00000000-0005-0000-0000-00007A5D0000}"/>
    <cellStyle name="Normal 14 7 4" xfId="5223" xr:uid="{00000000-0005-0000-0000-00007B5D0000}"/>
    <cellStyle name="Normal 14 7 4 2" xfId="11715" xr:uid="{00000000-0005-0000-0000-00007C5D0000}"/>
    <cellStyle name="Normal 14 7 4 2 2" xfId="26863" xr:uid="{00000000-0005-0000-0000-00007D5D0000}"/>
    <cellStyle name="Normal 14 7 4 2 2 2" xfId="52831" xr:uid="{00000000-0005-0000-0000-00007E5D0000}"/>
    <cellStyle name="Normal 14 7 4 2 3" xfId="37683" xr:uid="{00000000-0005-0000-0000-00007F5D0000}"/>
    <cellStyle name="Normal 14 7 4 3" xfId="20371" xr:uid="{00000000-0005-0000-0000-0000805D0000}"/>
    <cellStyle name="Normal 14 7 4 3 2" xfId="46339" xr:uid="{00000000-0005-0000-0000-0000815D0000}"/>
    <cellStyle name="Normal 14 7 4 4" xfId="16043" xr:uid="{00000000-0005-0000-0000-0000825D0000}"/>
    <cellStyle name="Normal 14 7 4 4 2" xfId="42011" xr:uid="{00000000-0005-0000-0000-0000835D0000}"/>
    <cellStyle name="Normal 14 7 4 5" xfId="31191" xr:uid="{00000000-0005-0000-0000-0000845D0000}"/>
    <cellStyle name="Normal 14 7 4 6" xfId="57673" xr:uid="{00000000-0005-0000-0000-0000855D0000}"/>
    <cellStyle name="Normal 14 7 5" xfId="9551" xr:uid="{00000000-0005-0000-0000-0000865D0000}"/>
    <cellStyle name="Normal 14 7 5 2" xfId="24699" xr:uid="{00000000-0005-0000-0000-0000875D0000}"/>
    <cellStyle name="Normal 14 7 5 2 2" xfId="50667" xr:uid="{00000000-0005-0000-0000-0000885D0000}"/>
    <cellStyle name="Normal 14 7 5 3" xfId="35519" xr:uid="{00000000-0005-0000-0000-0000895D0000}"/>
    <cellStyle name="Normal 14 7 6" xfId="7387" xr:uid="{00000000-0005-0000-0000-00008A5D0000}"/>
    <cellStyle name="Normal 14 7 6 2" xfId="22535" xr:uid="{00000000-0005-0000-0000-00008B5D0000}"/>
    <cellStyle name="Normal 14 7 6 2 2" xfId="48503" xr:uid="{00000000-0005-0000-0000-00008C5D0000}"/>
    <cellStyle name="Normal 14 7 6 3" xfId="33355" xr:uid="{00000000-0005-0000-0000-00008D5D0000}"/>
    <cellStyle name="Normal 14 7 7" xfId="18207" xr:uid="{00000000-0005-0000-0000-00008E5D0000}"/>
    <cellStyle name="Normal 14 7 7 2" xfId="44175" xr:uid="{00000000-0005-0000-0000-00008F5D0000}"/>
    <cellStyle name="Normal 14 7 8" xfId="13879" xr:uid="{00000000-0005-0000-0000-0000905D0000}"/>
    <cellStyle name="Normal 14 7 8 2" xfId="39847" xr:uid="{00000000-0005-0000-0000-0000915D0000}"/>
    <cellStyle name="Normal 14 7 9" xfId="3059" xr:uid="{00000000-0005-0000-0000-0000925D0000}"/>
    <cellStyle name="Normal 14 8" xfId="322" xr:uid="{00000000-0005-0000-0000-0000935D0000}"/>
    <cellStyle name="Normal 14 8 10" xfId="29028" xr:uid="{00000000-0005-0000-0000-0000945D0000}"/>
    <cellStyle name="Normal 14 8 11" xfId="54989" xr:uid="{00000000-0005-0000-0000-0000955D0000}"/>
    <cellStyle name="Normal 14 8 12" xfId="55510" xr:uid="{00000000-0005-0000-0000-0000965D0000}"/>
    <cellStyle name="Normal 14 8 13" xfId="986" xr:uid="{00000000-0005-0000-0000-0000975D0000}"/>
    <cellStyle name="Normal 14 8 2" xfId="1437" xr:uid="{00000000-0005-0000-0000-0000985D0000}"/>
    <cellStyle name="Normal 14 8 2 10" xfId="56051" xr:uid="{00000000-0005-0000-0000-0000995D0000}"/>
    <cellStyle name="Normal 14 8 2 2" xfId="2519" xr:uid="{00000000-0005-0000-0000-00009A5D0000}"/>
    <cellStyle name="Normal 14 8 2 2 2" xfId="6847" xr:uid="{00000000-0005-0000-0000-00009B5D0000}"/>
    <cellStyle name="Normal 14 8 2 2 2 2" xfId="13339" xr:uid="{00000000-0005-0000-0000-00009C5D0000}"/>
    <cellStyle name="Normal 14 8 2 2 2 2 2" xfId="28487" xr:uid="{00000000-0005-0000-0000-00009D5D0000}"/>
    <cellStyle name="Normal 14 8 2 2 2 2 2 2" xfId="54455" xr:uid="{00000000-0005-0000-0000-00009E5D0000}"/>
    <cellStyle name="Normal 14 8 2 2 2 2 3" xfId="39307" xr:uid="{00000000-0005-0000-0000-00009F5D0000}"/>
    <cellStyle name="Normal 14 8 2 2 2 3" xfId="21995" xr:uid="{00000000-0005-0000-0000-0000A05D0000}"/>
    <cellStyle name="Normal 14 8 2 2 2 3 2" xfId="47963" xr:uid="{00000000-0005-0000-0000-0000A15D0000}"/>
    <cellStyle name="Normal 14 8 2 2 2 4" xfId="17667" xr:uid="{00000000-0005-0000-0000-0000A25D0000}"/>
    <cellStyle name="Normal 14 8 2 2 2 4 2" xfId="43635" xr:uid="{00000000-0005-0000-0000-0000A35D0000}"/>
    <cellStyle name="Normal 14 8 2 2 2 5" xfId="32815" xr:uid="{00000000-0005-0000-0000-0000A45D0000}"/>
    <cellStyle name="Normal 14 8 2 2 2 6" xfId="59297" xr:uid="{00000000-0005-0000-0000-0000A55D0000}"/>
    <cellStyle name="Normal 14 8 2 2 3" xfId="11175" xr:uid="{00000000-0005-0000-0000-0000A65D0000}"/>
    <cellStyle name="Normal 14 8 2 2 3 2" xfId="26323" xr:uid="{00000000-0005-0000-0000-0000A75D0000}"/>
    <cellStyle name="Normal 14 8 2 2 3 2 2" xfId="52291" xr:uid="{00000000-0005-0000-0000-0000A85D0000}"/>
    <cellStyle name="Normal 14 8 2 2 3 3" xfId="37143" xr:uid="{00000000-0005-0000-0000-0000A95D0000}"/>
    <cellStyle name="Normal 14 8 2 2 4" xfId="9011" xr:uid="{00000000-0005-0000-0000-0000AA5D0000}"/>
    <cellStyle name="Normal 14 8 2 2 4 2" xfId="24159" xr:uid="{00000000-0005-0000-0000-0000AB5D0000}"/>
    <cellStyle name="Normal 14 8 2 2 4 2 2" xfId="50127" xr:uid="{00000000-0005-0000-0000-0000AC5D0000}"/>
    <cellStyle name="Normal 14 8 2 2 4 3" xfId="34979" xr:uid="{00000000-0005-0000-0000-0000AD5D0000}"/>
    <cellStyle name="Normal 14 8 2 2 5" xfId="19831" xr:uid="{00000000-0005-0000-0000-0000AE5D0000}"/>
    <cellStyle name="Normal 14 8 2 2 5 2" xfId="45799" xr:uid="{00000000-0005-0000-0000-0000AF5D0000}"/>
    <cellStyle name="Normal 14 8 2 2 6" xfId="15503" xr:uid="{00000000-0005-0000-0000-0000B05D0000}"/>
    <cellStyle name="Normal 14 8 2 2 6 2" xfId="41471" xr:uid="{00000000-0005-0000-0000-0000B15D0000}"/>
    <cellStyle name="Normal 14 8 2 2 7" xfId="4683" xr:uid="{00000000-0005-0000-0000-0000B25D0000}"/>
    <cellStyle name="Normal 14 8 2 2 8" xfId="30651" xr:uid="{00000000-0005-0000-0000-0000B35D0000}"/>
    <cellStyle name="Normal 14 8 2 2 9" xfId="57133" xr:uid="{00000000-0005-0000-0000-0000B45D0000}"/>
    <cellStyle name="Normal 14 8 2 3" xfId="5765" xr:uid="{00000000-0005-0000-0000-0000B55D0000}"/>
    <cellStyle name="Normal 14 8 2 3 2" xfId="12257" xr:uid="{00000000-0005-0000-0000-0000B65D0000}"/>
    <cellStyle name="Normal 14 8 2 3 2 2" xfId="27405" xr:uid="{00000000-0005-0000-0000-0000B75D0000}"/>
    <cellStyle name="Normal 14 8 2 3 2 2 2" xfId="53373" xr:uid="{00000000-0005-0000-0000-0000B85D0000}"/>
    <cellStyle name="Normal 14 8 2 3 2 3" xfId="38225" xr:uid="{00000000-0005-0000-0000-0000B95D0000}"/>
    <cellStyle name="Normal 14 8 2 3 3" xfId="20913" xr:uid="{00000000-0005-0000-0000-0000BA5D0000}"/>
    <cellStyle name="Normal 14 8 2 3 3 2" xfId="46881" xr:uid="{00000000-0005-0000-0000-0000BB5D0000}"/>
    <cellStyle name="Normal 14 8 2 3 4" xfId="16585" xr:uid="{00000000-0005-0000-0000-0000BC5D0000}"/>
    <cellStyle name="Normal 14 8 2 3 4 2" xfId="42553" xr:uid="{00000000-0005-0000-0000-0000BD5D0000}"/>
    <cellStyle name="Normal 14 8 2 3 5" xfId="31733" xr:uid="{00000000-0005-0000-0000-0000BE5D0000}"/>
    <cellStyle name="Normal 14 8 2 3 6" xfId="58215" xr:uid="{00000000-0005-0000-0000-0000BF5D0000}"/>
    <cellStyle name="Normal 14 8 2 4" xfId="10093" xr:uid="{00000000-0005-0000-0000-0000C05D0000}"/>
    <cellStyle name="Normal 14 8 2 4 2" xfId="25241" xr:uid="{00000000-0005-0000-0000-0000C15D0000}"/>
    <cellStyle name="Normal 14 8 2 4 2 2" xfId="51209" xr:uid="{00000000-0005-0000-0000-0000C25D0000}"/>
    <cellStyle name="Normal 14 8 2 4 3" xfId="36061" xr:uid="{00000000-0005-0000-0000-0000C35D0000}"/>
    <cellStyle name="Normal 14 8 2 5" xfId="7929" xr:uid="{00000000-0005-0000-0000-0000C45D0000}"/>
    <cellStyle name="Normal 14 8 2 5 2" xfId="23077" xr:uid="{00000000-0005-0000-0000-0000C55D0000}"/>
    <cellStyle name="Normal 14 8 2 5 2 2" xfId="49045" xr:uid="{00000000-0005-0000-0000-0000C65D0000}"/>
    <cellStyle name="Normal 14 8 2 5 3" xfId="33897" xr:uid="{00000000-0005-0000-0000-0000C75D0000}"/>
    <cellStyle name="Normal 14 8 2 6" xfId="18749" xr:uid="{00000000-0005-0000-0000-0000C85D0000}"/>
    <cellStyle name="Normal 14 8 2 6 2" xfId="44717" xr:uid="{00000000-0005-0000-0000-0000C95D0000}"/>
    <cellStyle name="Normal 14 8 2 7" xfId="14421" xr:uid="{00000000-0005-0000-0000-0000CA5D0000}"/>
    <cellStyle name="Normal 14 8 2 7 2" xfId="40389" xr:uid="{00000000-0005-0000-0000-0000CB5D0000}"/>
    <cellStyle name="Normal 14 8 2 8" xfId="3601" xr:uid="{00000000-0005-0000-0000-0000CC5D0000}"/>
    <cellStyle name="Normal 14 8 2 9" xfId="29569" xr:uid="{00000000-0005-0000-0000-0000CD5D0000}"/>
    <cellStyle name="Normal 14 8 3" xfId="1978" xr:uid="{00000000-0005-0000-0000-0000CE5D0000}"/>
    <cellStyle name="Normal 14 8 3 2" xfId="6306" xr:uid="{00000000-0005-0000-0000-0000CF5D0000}"/>
    <cellStyle name="Normal 14 8 3 2 2" xfId="12798" xr:uid="{00000000-0005-0000-0000-0000D05D0000}"/>
    <cellStyle name="Normal 14 8 3 2 2 2" xfId="27946" xr:uid="{00000000-0005-0000-0000-0000D15D0000}"/>
    <cellStyle name="Normal 14 8 3 2 2 2 2" xfId="53914" xr:uid="{00000000-0005-0000-0000-0000D25D0000}"/>
    <cellStyle name="Normal 14 8 3 2 2 3" xfId="38766" xr:uid="{00000000-0005-0000-0000-0000D35D0000}"/>
    <cellStyle name="Normal 14 8 3 2 3" xfId="21454" xr:uid="{00000000-0005-0000-0000-0000D45D0000}"/>
    <cellStyle name="Normal 14 8 3 2 3 2" xfId="47422" xr:uid="{00000000-0005-0000-0000-0000D55D0000}"/>
    <cellStyle name="Normal 14 8 3 2 4" xfId="17126" xr:uid="{00000000-0005-0000-0000-0000D65D0000}"/>
    <cellStyle name="Normal 14 8 3 2 4 2" xfId="43094" xr:uid="{00000000-0005-0000-0000-0000D75D0000}"/>
    <cellStyle name="Normal 14 8 3 2 5" xfId="32274" xr:uid="{00000000-0005-0000-0000-0000D85D0000}"/>
    <cellStyle name="Normal 14 8 3 2 6" xfId="58756" xr:uid="{00000000-0005-0000-0000-0000D95D0000}"/>
    <cellStyle name="Normal 14 8 3 3" xfId="10634" xr:uid="{00000000-0005-0000-0000-0000DA5D0000}"/>
    <cellStyle name="Normal 14 8 3 3 2" xfId="25782" xr:uid="{00000000-0005-0000-0000-0000DB5D0000}"/>
    <cellStyle name="Normal 14 8 3 3 2 2" xfId="51750" xr:uid="{00000000-0005-0000-0000-0000DC5D0000}"/>
    <cellStyle name="Normal 14 8 3 3 3" xfId="36602" xr:uid="{00000000-0005-0000-0000-0000DD5D0000}"/>
    <cellStyle name="Normal 14 8 3 4" xfId="8470" xr:uid="{00000000-0005-0000-0000-0000DE5D0000}"/>
    <cellStyle name="Normal 14 8 3 4 2" xfId="23618" xr:uid="{00000000-0005-0000-0000-0000DF5D0000}"/>
    <cellStyle name="Normal 14 8 3 4 2 2" xfId="49586" xr:uid="{00000000-0005-0000-0000-0000E05D0000}"/>
    <cellStyle name="Normal 14 8 3 4 3" xfId="34438" xr:uid="{00000000-0005-0000-0000-0000E15D0000}"/>
    <cellStyle name="Normal 14 8 3 5" xfId="19290" xr:uid="{00000000-0005-0000-0000-0000E25D0000}"/>
    <cellStyle name="Normal 14 8 3 5 2" xfId="45258" xr:uid="{00000000-0005-0000-0000-0000E35D0000}"/>
    <cellStyle name="Normal 14 8 3 6" xfId="14962" xr:uid="{00000000-0005-0000-0000-0000E45D0000}"/>
    <cellStyle name="Normal 14 8 3 6 2" xfId="40930" xr:uid="{00000000-0005-0000-0000-0000E55D0000}"/>
    <cellStyle name="Normal 14 8 3 7" xfId="4142" xr:uid="{00000000-0005-0000-0000-0000E65D0000}"/>
    <cellStyle name="Normal 14 8 3 8" xfId="30110" xr:uid="{00000000-0005-0000-0000-0000E75D0000}"/>
    <cellStyle name="Normal 14 8 3 9" xfId="56592" xr:uid="{00000000-0005-0000-0000-0000E85D0000}"/>
    <cellStyle name="Normal 14 8 4" xfId="5224" xr:uid="{00000000-0005-0000-0000-0000E95D0000}"/>
    <cellStyle name="Normal 14 8 4 2" xfId="11716" xr:uid="{00000000-0005-0000-0000-0000EA5D0000}"/>
    <cellStyle name="Normal 14 8 4 2 2" xfId="26864" xr:uid="{00000000-0005-0000-0000-0000EB5D0000}"/>
    <cellStyle name="Normal 14 8 4 2 2 2" xfId="52832" xr:uid="{00000000-0005-0000-0000-0000EC5D0000}"/>
    <cellStyle name="Normal 14 8 4 2 3" xfId="37684" xr:uid="{00000000-0005-0000-0000-0000ED5D0000}"/>
    <cellStyle name="Normal 14 8 4 3" xfId="20372" xr:uid="{00000000-0005-0000-0000-0000EE5D0000}"/>
    <cellStyle name="Normal 14 8 4 3 2" xfId="46340" xr:uid="{00000000-0005-0000-0000-0000EF5D0000}"/>
    <cellStyle name="Normal 14 8 4 4" xfId="16044" xr:uid="{00000000-0005-0000-0000-0000F05D0000}"/>
    <cellStyle name="Normal 14 8 4 4 2" xfId="42012" xr:uid="{00000000-0005-0000-0000-0000F15D0000}"/>
    <cellStyle name="Normal 14 8 4 5" xfId="31192" xr:uid="{00000000-0005-0000-0000-0000F25D0000}"/>
    <cellStyle name="Normal 14 8 4 6" xfId="57674" xr:uid="{00000000-0005-0000-0000-0000F35D0000}"/>
    <cellStyle name="Normal 14 8 5" xfId="9552" xr:uid="{00000000-0005-0000-0000-0000F45D0000}"/>
    <cellStyle name="Normal 14 8 5 2" xfId="24700" xr:uid="{00000000-0005-0000-0000-0000F55D0000}"/>
    <cellStyle name="Normal 14 8 5 2 2" xfId="50668" xr:uid="{00000000-0005-0000-0000-0000F65D0000}"/>
    <cellStyle name="Normal 14 8 5 3" xfId="35520" xr:uid="{00000000-0005-0000-0000-0000F75D0000}"/>
    <cellStyle name="Normal 14 8 6" xfId="7388" xr:uid="{00000000-0005-0000-0000-0000F85D0000}"/>
    <cellStyle name="Normal 14 8 6 2" xfId="22536" xr:uid="{00000000-0005-0000-0000-0000F95D0000}"/>
    <cellStyle name="Normal 14 8 6 2 2" xfId="48504" xr:uid="{00000000-0005-0000-0000-0000FA5D0000}"/>
    <cellStyle name="Normal 14 8 6 3" xfId="33356" xr:uid="{00000000-0005-0000-0000-0000FB5D0000}"/>
    <cellStyle name="Normal 14 8 7" xfId="18208" xr:uid="{00000000-0005-0000-0000-0000FC5D0000}"/>
    <cellStyle name="Normal 14 8 7 2" xfId="44176" xr:uid="{00000000-0005-0000-0000-0000FD5D0000}"/>
    <cellStyle name="Normal 14 8 8" xfId="13880" xr:uid="{00000000-0005-0000-0000-0000FE5D0000}"/>
    <cellStyle name="Normal 14 8 8 2" xfId="39848" xr:uid="{00000000-0005-0000-0000-0000FF5D0000}"/>
    <cellStyle name="Normal 14 8 9" xfId="3060" xr:uid="{00000000-0005-0000-0000-0000005E0000}"/>
    <cellStyle name="Normal 14 9" xfId="323" xr:uid="{00000000-0005-0000-0000-0000015E0000}"/>
    <cellStyle name="Normal 14 9 10" xfId="29029" xr:uid="{00000000-0005-0000-0000-0000025E0000}"/>
    <cellStyle name="Normal 14 9 11" xfId="54990" xr:uid="{00000000-0005-0000-0000-0000035E0000}"/>
    <cellStyle name="Normal 14 9 12" xfId="55511" xr:uid="{00000000-0005-0000-0000-0000045E0000}"/>
    <cellStyle name="Normal 14 9 13" xfId="1026" xr:uid="{00000000-0005-0000-0000-0000055E0000}"/>
    <cellStyle name="Normal 14 9 2" xfId="1438" xr:uid="{00000000-0005-0000-0000-0000065E0000}"/>
    <cellStyle name="Normal 14 9 2 10" xfId="56052" xr:uid="{00000000-0005-0000-0000-0000075E0000}"/>
    <cellStyle name="Normal 14 9 2 2" xfId="2520" xr:uid="{00000000-0005-0000-0000-0000085E0000}"/>
    <cellStyle name="Normal 14 9 2 2 2" xfId="6848" xr:uid="{00000000-0005-0000-0000-0000095E0000}"/>
    <cellStyle name="Normal 14 9 2 2 2 2" xfId="13340" xr:uid="{00000000-0005-0000-0000-00000A5E0000}"/>
    <cellStyle name="Normal 14 9 2 2 2 2 2" xfId="28488" xr:uid="{00000000-0005-0000-0000-00000B5E0000}"/>
    <cellStyle name="Normal 14 9 2 2 2 2 2 2" xfId="54456" xr:uid="{00000000-0005-0000-0000-00000C5E0000}"/>
    <cellStyle name="Normal 14 9 2 2 2 2 3" xfId="39308" xr:uid="{00000000-0005-0000-0000-00000D5E0000}"/>
    <cellStyle name="Normal 14 9 2 2 2 3" xfId="21996" xr:uid="{00000000-0005-0000-0000-00000E5E0000}"/>
    <cellStyle name="Normal 14 9 2 2 2 3 2" xfId="47964" xr:uid="{00000000-0005-0000-0000-00000F5E0000}"/>
    <cellStyle name="Normal 14 9 2 2 2 4" xfId="17668" xr:uid="{00000000-0005-0000-0000-0000105E0000}"/>
    <cellStyle name="Normal 14 9 2 2 2 4 2" xfId="43636" xr:uid="{00000000-0005-0000-0000-0000115E0000}"/>
    <cellStyle name="Normal 14 9 2 2 2 5" xfId="32816" xr:uid="{00000000-0005-0000-0000-0000125E0000}"/>
    <cellStyle name="Normal 14 9 2 2 2 6" xfId="59298" xr:uid="{00000000-0005-0000-0000-0000135E0000}"/>
    <cellStyle name="Normal 14 9 2 2 3" xfId="11176" xr:uid="{00000000-0005-0000-0000-0000145E0000}"/>
    <cellStyle name="Normal 14 9 2 2 3 2" xfId="26324" xr:uid="{00000000-0005-0000-0000-0000155E0000}"/>
    <cellStyle name="Normal 14 9 2 2 3 2 2" xfId="52292" xr:uid="{00000000-0005-0000-0000-0000165E0000}"/>
    <cellStyle name="Normal 14 9 2 2 3 3" xfId="37144" xr:uid="{00000000-0005-0000-0000-0000175E0000}"/>
    <cellStyle name="Normal 14 9 2 2 4" xfId="9012" xr:uid="{00000000-0005-0000-0000-0000185E0000}"/>
    <cellStyle name="Normal 14 9 2 2 4 2" xfId="24160" xr:uid="{00000000-0005-0000-0000-0000195E0000}"/>
    <cellStyle name="Normal 14 9 2 2 4 2 2" xfId="50128" xr:uid="{00000000-0005-0000-0000-00001A5E0000}"/>
    <cellStyle name="Normal 14 9 2 2 4 3" xfId="34980" xr:uid="{00000000-0005-0000-0000-00001B5E0000}"/>
    <cellStyle name="Normal 14 9 2 2 5" xfId="19832" xr:uid="{00000000-0005-0000-0000-00001C5E0000}"/>
    <cellStyle name="Normal 14 9 2 2 5 2" xfId="45800" xr:uid="{00000000-0005-0000-0000-00001D5E0000}"/>
    <cellStyle name="Normal 14 9 2 2 6" xfId="15504" xr:uid="{00000000-0005-0000-0000-00001E5E0000}"/>
    <cellStyle name="Normal 14 9 2 2 6 2" xfId="41472" xr:uid="{00000000-0005-0000-0000-00001F5E0000}"/>
    <cellStyle name="Normal 14 9 2 2 7" xfId="4684" xr:uid="{00000000-0005-0000-0000-0000205E0000}"/>
    <cellStyle name="Normal 14 9 2 2 8" xfId="30652" xr:uid="{00000000-0005-0000-0000-0000215E0000}"/>
    <cellStyle name="Normal 14 9 2 2 9" xfId="57134" xr:uid="{00000000-0005-0000-0000-0000225E0000}"/>
    <cellStyle name="Normal 14 9 2 3" xfId="5766" xr:uid="{00000000-0005-0000-0000-0000235E0000}"/>
    <cellStyle name="Normal 14 9 2 3 2" xfId="12258" xr:uid="{00000000-0005-0000-0000-0000245E0000}"/>
    <cellStyle name="Normal 14 9 2 3 2 2" xfId="27406" xr:uid="{00000000-0005-0000-0000-0000255E0000}"/>
    <cellStyle name="Normal 14 9 2 3 2 2 2" xfId="53374" xr:uid="{00000000-0005-0000-0000-0000265E0000}"/>
    <cellStyle name="Normal 14 9 2 3 2 3" xfId="38226" xr:uid="{00000000-0005-0000-0000-0000275E0000}"/>
    <cellStyle name="Normal 14 9 2 3 3" xfId="20914" xr:uid="{00000000-0005-0000-0000-0000285E0000}"/>
    <cellStyle name="Normal 14 9 2 3 3 2" xfId="46882" xr:uid="{00000000-0005-0000-0000-0000295E0000}"/>
    <cellStyle name="Normal 14 9 2 3 4" xfId="16586" xr:uid="{00000000-0005-0000-0000-00002A5E0000}"/>
    <cellStyle name="Normal 14 9 2 3 4 2" xfId="42554" xr:uid="{00000000-0005-0000-0000-00002B5E0000}"/>
    <cellStyle name="Normal 14 9 2 3 5" xfId="31734" xr:uid="{00000000-0005-0000-0000-00002C5E0000}"/>
    <cellStyle name="Normal 14 9 2 3 6" xfId="58216" xr:uid="{00000000-0005-0000-0000-00002D5E0000}"/>
    <cellStyle name="Normal 14 9 2 4" xfId="10094" xr:uid="{00000000-0005-0000-0000-00002E5E0000}"/>
    <cellStyle name="Normal 14 9 2 4 2" xfId="25242" xr:uid="{00000000-0005-0000-0000-00002F5E0000}"/>
    <cellStyle name="Normal 14 9 2 4 2 2" xfId="51210" xr:uid="{00000000-0005-0000-0000-0000305E0000}"/>
    <cellStyle name="Normal 14 9 2 4 3" xfId="36062" xr:uid="{00000000-0005-0000-0000-0000315E0000}"/>
    <cellStyle name="Normal 14 9 2 5" xfId="7930" xr:uid="{00000000-0005-0000-0000-0000325E0000}"/>
    <cellStyle name="Normal 14 9 2 5 2" xfId="23078" xr:uid="{00000000-0005-0000-0000-0000335E0000}"/>
    <cellStyle name="Normal 14 9 2 5 2 2" xfId="49046" xr:uid="{00000000-0005-0000-0000-0000345E0000}"/>
    <cellStyle name="Normal 14 9 2 5 3" xfId="33898" xr:uid="{00000000-0005-0000-0000-0000355E0000}"/>
    <cellStyle name="Normal 14 9 2 6" xfId="18750" xr:uid="{00000000-0005-0000-0000-0000365E0000}"/>
    <cellStyle name="Normal 14 9 2 6 2" xfId="44718" xr:uid="{00000000-0005-0000-0000-0000375E0000}"/>
    <cellStyle name="Normal 14 9 2 7" xfId="14422" xr:uid="{00000000-0005-0000-0000-0000385E0000}"/>
    <cellStyle name="Normal 14 9 2 7 2" xfId="40390" xr:uid="{00000000-0005-0000-0000-0000395E0000}"/>
    <cellStyle name="Normal 14 9 2 8" xfId="3602" xr:uid="{00000000-0005-0000-0000-00003A5E0000}"/>
    <cellStyle name="Normal 14 9 2 9" xfId="29570" xr:uid="{00000000-0005-0000-0000-00003B5E0000}"/>
    <cellStyle name="Normal 14 9 3" xfId="1979" xr:uid="{00000000-0005-0000-0000-00003C5E0000}"/>
    <cellStyle name="Normal 14 9 3 2" xfId="6307" xr:uid="{00000000-0005-0000-0000-00003D5E0000}"/>
    <cellStyle name="Normal 14 9 3 2 2" xfId="12799" xr:uid="{00000000-0005-0000-0000-00003E5E0000}"/>
    <cellStyle name="Normal 14 9 3 2 2 2" xfId="27947" xr:uid="{00000000-0005-0000-0000-00003F5E0000}"/>
    <cellStyle name="Normal 14 9 3 2 2 2 2" xfId="53915" xr:uid="{00000000-0005-0000-0000-0000405E0000}"/>
    <cellStyle name="Normal 14 9 3 2 2 3" xfId="38767" xr:uid="{00000000-0005-0000-0000-0000415E0000}"/>
    <cellStyle name="Normal 14 9 3 2 3" xfId="21455" xr:uid="{00000000-0005-0000-0000-0000425E0000}"/>
    <cellStyle name="Normal 14 9 3 2 3 2" xfId="47423" xr:uid="{00000000-0005-0000-0000-0000435E0000}"/>
    <cellStyle name="Normal 14 9 3 2 4" xfId="17127" xr:uid="{00000000-0005-0000-0000-0000445E0000}"/>
    <cellStyle name="Normal 14 9 3 2 4 2" xfId="43095" xr:uid="{00000000-0005-0000-0000-0000455E0000}"/>
    <cellStyle name="Normal 14 9 3 2 5" xfId="32275" xr:uid="{00000000-0005-0000-0000-0000465E0000}"/>
    <cellStyle name="Normal 14 9 3 2 6" xfId="58757" xr:uid="{00000000-0005-0000-0000-0000475E0000}"/>
    <cellStyle name="Normal 14 9 3 3" xfId="10635" xr:uid="{00000000-0005-0000-0000-0000485E0000}"/>
    <cellStyle name="Normal 14 9 3 3 2" xfId="25783" xr:uid="{00000000-0005-0000-0000-0000495E0000}"/>
    <cellStyle name="Normal 14 9 3 3 2 2" xfId="51751" xr:uid="{00000000-0005-0000-0000-00004A5E0000}"/>
    <cellStyle name="Normal 14 9 3 3 3" xfId="36603" xr:uid="{00000000-0005-0000-0000-00004B5E0000}"/>
    <cellStyle name="Normal 14 9 3 4" xfId="8471" xr:uid="{00000000-0005-0000-0000-00004C5E0000}"/>
    <cellStyle name="Normal 14 9 3 4 2" xfId="23619" xr:uid="{00000000-0005-0000-0000-00004D5E0000}"/>
    <cellStyle name="Normal 14 9 3 4 2 2" xfId="49587" xr:uid="{00000000-0005-0000-0000-00004E5E0000}"/>
    <cellStyle name="Normal 14 9 3 4 3" xfId="34439" xr:uid="{00000000-0005-0000-0000-00004F5E0000}"/>
    <cellStyle name="Normal 14 9 3 5" xfId="19291" xr:uid="{00000000-0005-0000-0000-0000505E0000}"/>
    <cellStyle name="Normal 14 9 3 5 2" xfId="45259" xr:uid="{00000000-0005-0000-0000-0000515E0000}"/>
    <cellStyle name="Normal 14 9 3 6" xfId="14963" xr:uid="{00000000-0005-0000-0000-0000525E0000}"/>
    <cellStyle name="Normal 14 9 3 6 2" xfId="40931" xr:uid="{00000000-0005-0000-0000-0000535E0000}"/>
    <cellStyle name="Normal 14 9 3 7" xfId="4143" xr:uid="{00000000-0005-0000-0000-0000545E0000}"/>
    <cellStyle name="Normal 14 9 3 8" xfId="30111" xr:uid="{00000000-0005-0000-0000-0000555E0000}"/>
    <cellStyle name="Normal 14 9 3 9" xfId="56593" xr:uid="{00000000-0005-0000-0000-0000565E0000}"/>
    <cellStyle name="Normal 14 9 4" xfId="5225" xr:uid="{00000000-0005-0000-0000-0000575E0000}"/>
    <cellStyle name="Normal 14 9 4 2" xfId="11717" xr:uid="{00000000-0005-0000-0000-0000585E0000}"/>
    <cellStyle name="Normal 14 9 4 2 2" xfId="26865" xr:uid="{00000000-0005-0000-0000-0000595E0000}"/>
    <cellStyle name="Normal 14 9 4 2 2 2" xfId="52833" xr:uid="{00000000-0005-0000-0000-00005A5E0000}"/>
    <cellStyle name="Normal 14 9 4 2 3" xfId="37685" xr:uid="{00000000-0005-0000-0000-00005B5E0000}"/>
    <cellStyle name="Normal 14 9 4 3" xfId="20373" xr:uid="{00000000-0005-0000-0000-00005C5E0000}"/>
    <cellStyle name="Normal 14 9 4 3 2" xfId="46341" xr:uid="{00000000-0005-0000-0000-00005D5E0000}"/>
    <cellStyle name="Normal 14 9 4 4" xfId="16045" xr:uid="{00000000-0005-0000-0000-00005E5E0000}"/>
    <cellStyle name="Normal 14 9 4 4 2" xfId="42013" xr:uid="{00000000-0005-0000-0000-00005F5E0000}"/>
    <cellStyle name="Normal 14 9 4 5" xfId="31193" xr:uid="{00000000-0005-0000-0000-0000605E0000}"/>
    <cellStyle name="Normal 14 9 4 6" xfId="57675" xr:uid="{00000000-0005-0000-0000-0000615E0000}"/>
    <cellStyle name="Normal 14 9 5" xfId="9553" xr:uid="{00000000-0005-0000-0000-0000625E0000}"/>
    <cellStyle name="Normal 14 9 5 2" xfId="24701" xr:uid="{00000000-0005-0000-0000-0000635E0000}"/>
    <cellStyle name="Normal 14 9 5 2 2" xfId="50669" xr:uid="{00000000-0005-0000-0000-0000645E0000}"/>
    <cellStyle name="Normal 14 9 5 3" xfId="35521" xr:uid="{00000000-0005-0000-0000-0000655E0000}"/>
    <cellStyle name="Normal 14 9 6" xfId="7389" xr:uid="{00000000-0005-0000-0000-0000665E0000}"/>
    <cellStyle name="Normal 14 9 6 2" xfId="22537" xr:uid="{00000000-0005-0000-0000-0000675E0000}"/>
    <cellStyle name="Normal 14 9 6 2 2" xfId="48505" xr:uid="{00000000-0005-0000-0000-0000685E0000}"/>
    <cellStyle name="Normal 14 9 6 3" xfId="33357" xr:uid="{00000000-0005-0000-0000-0000695E0000}"/>
    <cellStyle name="Normal 14 9 7" xfId="18209" xr:uid="{00000000-0005-0000-0000-00006A5E0000}"/>
    <cellStyle name="Normal 14 9 7 2" xfId="44177" xr:uid="{00000000-0005-0000-0000-00006B5E0000}"/>
    <cellStyle name="Normal 14 9 8" xfId="13881" xr:uid="{00000000-0005-0000-0000-00006C5E0000}"/>
    <cellStyle name="Normal 14 9 8 2" xfId="39849" xr:uid="{00000000-0005-0000-0000-00006D5E0000}"/>
    <cellStyle name="Normal 14 9 9" xfId="3061" xr:uid="{00000000-0005-0000-0000-00006E5E0000}"/>
    <cellStyle name="Normal 15" xfId="324" xr:uid="{00000000-0005-0000-0000-00006F5E0000}"/>
    <cellStyle name="Normal 15 10" xfId="325" xr:uid="{00000000-0005-0000-0000-0000705E0000}"/>
    <cellStyle name="Normal 15 10 10" xfId="29031" xr:uid="{00000000-0005-0000-0000-0000715E0000}"/>
    <cellStyle name="Normal 15 10 11" xfId="54992" xr:uid="{00000000-0005-0000-0000-0000725E0000}"/>
    <cellStyle name="Normal 15 10 12" xfId="55513" xr:uid="{00000000-0005-0000-0000-0000735E0000}"/>
    <cellStyle name="Normal 15 10 13" xfId="1067" xr:uid="{00000000-0005-0000-0000-0000745E0000}"/>
    <cellStyle name="Normal 15 10 2" xfId="1440" xr:uid="{00000000-0005-0000-0000-0000755E0000}"/>
    <cellStyle name="Normal 15 10 2 10" xfId="56054" xr:uid="{00000000-0005-0000-0000-0000765E0000}"/>
    <cellStyle name="Normal 15 10 2 2" xfId="2522" xr:uid="{00000000-0005-0000-0000-0000775E0000}"/>
    <cellStyle name="Normal 15 10 2 2 2" xfId="6850" xr:uid="{00000000-0005-0000-0000-0000785E0000}"/>
    <cellStyle name="Normal 15 10 2 2 2 2" xfId="13342" xr:uid="{00000000-0005-0000-0000-0000795E0000}"/>
    <cellStyle name="Normal 15 10 2 2 2 2 2" xfId="28490" xr:uid="{00000000-0005-0000-0000-00007A5E0000}"/>
    <cellStyle name="Normal 15 10 2 2 2 2 2 2" xfId="54458" xr:uid="{00000000-0005-0000-0000-00007B5E0000}"/>
    <cellStyle name="Normal 15 10 2 2 2 2 3" xfId="39310" xr:uid="{00000000-0005-0000-0000-00007C5E0000}"/>
    <cellStyle name="Normal 15 10 2 2 2 3" xfId="21998" xr:uid="{00000000-0005-0000-0000-00007D5E0000}"/>
    <cellStyle name="Normal 15 10 2 2 2 3 2" xfId="47966" xr:uid="{00000000-0005-0000-0000-00007E5E0000}"/>
    <cellStyle name="Normal 15 10 2 2 2 4" xfId="17670" xr:uid="{00000000-0005-0000-0000-00007F5E0000}"/>
    <cellStyle name="Normal 15 10 2 2 2 4 2" xfId="43638" xr:uid="{00000000-0005-0000-0000-0000805E0000}"/>
    <cellStyle name="Normal 15 10 2 2 2 5" xfId="32818" xr:uid="{00000000-0005-0000-0000-0000815E0000}"/>
    <cellStyle name="Normal 15 10 2 2 2 6" xfId="59300" xr:uid="{00000000-0005-0000-0000-0000825E0000}"/>
    <cellStyle name="Normal 15 10 2 2 3" xfId="11178" xr:uid="{00000000-0005-0000-0000-0000835E0000}"/>
    <cellStyle name="Normal 15 10 2 2 3 2" xfId="26326" xr:uid="{00000000-0005-0000-0000-0000845E0000}"/>
    <cellStyle name="Normal 15 10 2 2 3 2 2" xfId="52294" xr:uid="{00000000-0005-0000-0000-0000855E0000}"/>
    <cellStyle name="Normal 15 10 2 2 3 3" xfId="37146" xr:uid="{00000000-0005-0000-0000-0000865E0000}"/>
    <cellStyle name="Normal 15 10 2 2 4" xfId="9014" xr:uid="{00000000-0005-0000-0000-0000875E0000}"/>
    <cellStyle name="Normal 15 10 2 2 4 2" xfId="24162" xr:uid="{00000000-0005-0000-0000-0000885E0000}"/>
    <cellStyle name="Normal 15 10 2 2 4 2 2" xfId="50130" xr:uid="{00000000-0005-0000-0000-0000895E0000}"/>
    <cellStyle name="Normal 15 10 2 2 4 3" xfId="34982" xr:uid="{00000000-0005-0000-0000-00008A5E0000}"/>
    <cellStyle name="Normal 15 10 2 2 5" xfId="19834" xr:uid="{00000000-0005-0000-0000-00008B5E0000}"/>
    <cellStyle name="Normal 15 10 2 2 5 2" xfId="45802" xr:uid="{00000000-0005-0000-0000-00008C5E0000}"/>
    <cellStyle name="Normal 15 10 2 2 6" xfId="15506" xr:uid="{00000000-0005-0000-0000-00008D5E0000}"/>
    <cellStyle name="Normal 15 10 2 2 6 2" xfId="41474" xr:uid="{00000000-0005-0000-0000-00008E5E0000}"/>
    <cellStyle name="Normal 15 10 2 2 7" xfId="4686" xr:uid="{00000000-0005-0000-0000-00008F5E0000}"/>
    <cellStyle name="Normal 15 10 2 2 8" xfId="30654" xr:uid="{00000000-0005-0000-0000-0000905E0000}"/>
    <cellStyle name="Normal 15 10 2 2 9" xfId="57136" xr:uid="{00000000-0005-0000-0000-0000915E0000}"/>
    <cellStyle name="Normal 15 10 2 3" xfId="5768" xr:uid="{00000000-0005-0000-0000-0000925E0000}"/>
    <cellStyle name="Normal 15 10 2 3 2" xfId="12260" xr:uid="{00000000-0005-0000-0000-0000935E0000}"/>
    <cellStyle name="Normal 15 10 2 3 2 2" xfId="27408" xr:uid="{00000000-0005-0000-0000-0000945E0000}"/>
    <cellStyle name="Normal 15 10 2 3 2 2 2" xfId="53376" xr:uid="{00000000-0005-0000-0000-0000955E0000}"/>
    <cellStyle name="Normal 15 10 2 3 2 3" xfId="38228" xr:uid="{00000000-0005-0000-0000-0000965E0000}"/>
    <cellStyle name="Normal 15 10 2 3 3" xfId="20916" xr:uid="{00000000-0005-0000-0000-0000975E0000}"/>
    <cellStyle name="Normal 15 10 2 3 3 2" xfId="46884" xr:uid="{00000000-0005-0000-0000-0000985E0000}"/>
    <cellStyle name="Normal 15 10 2 3 4" xfId="16588" xr:uid="{00000000-0005-0000-0000-0000995E0000}"/>
    <cellStyle name="Normal 15 10 2 3 4 2" xfId="42556" xr:uid="{00000000-0005-0000-0000-00009A5E0000}"/>
    <cellStyle name="Normal 15 10 2 3 5" xfId="31736" xr:uid="{00000000-0005-0000-0000-00009B5E0000}"/>
    <cellStyle name="Normal 15 10 2 3 6" xfId="58218" xr:uid="{00000000-0005-0000-0000-00009C5E0000}"/>
    <cellStyle name="Normal 15 10 2 4" xfId="10096" xr:uid="{00000000-0005-0000-0000-00009D5E0000}"/>
    <cellStyle name="Normal 15 10 2 4 2" xfId="25244" xr:uid="{00000000-0005-0000-0000-00009E5E0000}"/>
    <cellStyle name="Normal 15 10 2 4 2 2" xfId="51212" xr:uid="{00000000-0005-0000-0000-00009F5E0000}"/>
    <cellStyle name="Normal 15 10 2 4 3" xfId="36064" xr:uid="{00000000-0005-0000-0000-0000A05E0000}"/>
    <cellStyle name="Normal 15 10 2 5" xfId="7932" xr:uid="{00000000-0005-0000-0000-0000A15E0000}"/>
    <cellStyle name="Normal 15 10 2 5 2" xfId="23080" xr:uid="{00000000-0005-0000-0000-0000A25E0000}"/>
    <cellStyle name="Normal 15 10 2 5 2 2" xfId="49048" xr:uid="{00000000-0005-0000-0000-0000A35E0000}"/>
    <cellStyle name="Normal 15 10 2 5 3" xfId="33900" xr:uid="{00000000-0005-0000-0000-0000A45E0000}"/>
    <cellStyle name="Normal 15 10 2 6" xfId="18752" xr:uid="{00000000-0005-0000-0000-0000A55E0000}"/>
    <cellStyle name="Normal 15 10 2 6 2" xfId="44720" xr:uid="{00000000-0005-0000-0000-0000A65E0000}"/>
    <cellStyle name="Normal 15 10 2 7" xfId="14424" xr:uid="{00000000-0005-0000-0000-0000A75E0000}"/>
    <cellStyle name="Normal 15 10 2 7 2" xfId="40392" xr:uid="{00000000-0005-0000-0000-0000A85E0000}"/>
    <cellStyle name="Normal 15 10 2 8" xfId="3604" xr:uid="{00000000-0005-0000-0000-0000A95E0000}"/>
    <cellStyle name="Normal 15 10 2 9" xfId="29572" xr:uid="{00000000-0005-0000-0000-0000AA5E0000}"/>
    <cellStyle name="Normal 15 10 3" xfId="1981" xr:uid="{00000000-0005-0000-0000-0000AB5E0000}"/>
    <cellStyle name="Normal 15 10 3 2" xfId="6309" xr:uid="{00000000-0005-0000-0000-0000AC5E0000}"/>
    <cellStyle name="Normal 15 10 3 2 2" xfId="12801" xr:uid="{00000000-0005-0000-0000-0000AD5E0000}"/>
    <cellStyle name="Normal 15 10 3 2 2 2" xfId="27949" xr:uid="{00000000-0005-0000-0000-0000AE5E0000}"/>
    <cellStyle name="Normal 15 10 3 2 2 2 2" xfId="53917" xr:uid="{00000000-0005-0000-0000-0000AF5E0000}"/>
    <cellStyle name="Normal 15 10 3 2 2 3" xfId="38769" xr:uid="{00000000-0005-0000-0000-0000B05E0000}"/>
    <cellStyle name="Normal 15 10 3 2 3" xfId="21457" xr:uid="{00000000-0005-0000-0000-0000B15E0000}"/>
    <cellStyle name="Normal 15 10 3 2 3 2" xfId="47425" xr:uid="{00000000-0005-0000-0000-0000B25E0000}"/>
    <cellStyle name="Normal 15 10 3 2 4" xfId="17129" xr:uid="{00000000-0005-0000-0000-0000B35E0000}"/>
    <cellStyle name="Normal 15 10 3 2 4 2" xfId="43097" xr:uid="{00000000-0005-0000-0000-0000B45E0000}"/>
    <cellStyle name="Normal 15 10 3 2 5" xfId="32277" xr:uid="{00000000-0005-0000-0000-0000B55E0000}"/>
    <cellStyle name="Normal 15 10 3 2 6" xfId="58759" xr:uid="{00000000-0005-0000-0000-0000B65E0000}"/>
    <cellStyle name="Normal 15 10 3 3" xfId="10637" xr:uid="{00000000-0005-0000-0000-0000B75E0000}"/>
    <cellStyle name="Normal 15 10 3 3 2" xfId="25785" xr:uid="{00000000-0005-0000-0000-0000B85E0000}"/>
    <cellStyle name="Normal 15 10 3 3 2 2" xfId="51753" xr:uid="{00000000-0005-0000-0000-0000B95E0000}"/>
    <cellStyle name="Normal 15 10 3 3 3" xfId="36605" xr:uid="{00000000-0005-0000-0000-0000BA5E0000}"/>
    <cellStyle name="Normal 15 10 3 4" xfId="8473" xr:uid="{00000000-0005-0000-0000-0000BB5E0000}"/>
    <cellStyle name="Normal 15 10 3 4 2" xfId="23621" xr:uid="{00000000-0005-0000-0000-0000BC5E0000}"/>
    <cellStyle name="Normal 15 10 3 4 2 2" xfId="49589" xr:uid="{00000000-0005-0000-0000-0000BD5E0000}"/>
    <cellStyle name="Normal 15 10 3 4 3" xfId="34441" xr:uid="{00000000-0005-0000-0000-0000BE5E0000}"/>
    <cellStyle name="Normal 15 10 3 5" xfId="19293" xr:uid="{00000000-0005-0000-0000-0000BF5E0000}"/>
    <cellStyle name="Normal 15 10 3 5 2" xfId="45261" xr:uid="{00000000-0005-0000-0000-0000C05E0000}"/>
    <cellStyle name="Normal 15 10 3 6" xfId="14965" xr:uid="{00000000-0005-0000-0000-0000C15E0000}"/>
    <cellStyle name="Normal 15 10 3 6 2" xfId="40933" xr:uid="{00000000-0005-0000-0000-0000C25E0000}"/>
    <cellStyle name="Normal 15 10 3 7" xfId="4145" xr:uid="{00000000-0005-0000-0000-0000C35E0000}"/>
    <cellStyle name="Normal 15 10 3 8" xfId="30113" xr:uid="{00000000-0005-0000-0000-0000C45E0000}"/>
    <cellStyle name="Normal 15 10 3 9" xfId="56595" xr:uid="{00000000-0005-0000-0000-0000C55E0000}"/>
    <cellStyle name="Normal 15 10 4" xfId="5227" xr:uid="{00000000-0005-0000-0000-0000C65E0000}"/>
    <cellStyle name="Normal 15 10 4 2" xfId="11719" xr:uid="{00000000-0005-0000-0000-0000C75E0000}"/>
    <cellStyle name="Normal 15 10 4 2 2" xfId="26867" xr:uid="{00000000-0005-0000-0000-0000C85E0000}"/>
    <cellStyle name="Normal 15 10 4 2 2 2" xfId="52835" xr:uid="{00000000-0005-0000-0000-0000C95E0000}"/>
    <cellStyle name="Normal 15 10 4 2 3" xfId="37687" xr:uid="{00000000-0005-0000-0000-0000CA5E0000}"/>
    <cellStyle name="Normal 15 10 4 3" xfId="20375" xr:uid="{00000000-0005-0000-0000-0000CB5E0000}"/>
    <cellStyle name="Normal 15 10 4 3 2" xfId="46343" xr:uid="{00000000-0005-0000-0000-0000CC5E0000}"/>
    <cellStyle name="Normal 15 10 4 4" xfId="16047" xr:uid="{00000000-0005-0000-0000-0000CD5E0000}"/>
    <cellStyle name="Normal 15 10 4 4 2" xfId="42015" xr:uid="{00000000-0005-0000-0000-0000CE5E0000}"/>
    <cellStyle name="Normal 15 10 4 5" xfId="31195" xr:uid="{00000000-0005-0000-0000-0000CF5E0000}"/>
    <cellStyle name="Normal 15 10 4 6" xfId="57677" xr:uid="{00000000-0005-0000-0000-0000D05E0000}"/>
    <cellStyle name="Normal 15 10 5" xfId="9555" xr:uid="{00000000-0005-0000-0000-0000D15E0000}"/>
    <cellStyle name="Normal 15 10 5 2" xfId="24703" xr:uid="{00000000-0005-0000-0000-0000D25E0000}"/>
    <cellStyle name="Normal 15 10 5 2 2" xfId="50671" xr:uid="{00000000-0005-0000-0000-0000D35E0000}"/>
    <cellStyle name="Normal 15 10 5 3" xfId="35523" xr:uid="{00000000-0005-0000-0000-0000D45E0000}"/>
    <cellStyle name="Normal 15 10 6" xfId="7391" xr:uid="{00000000-0005-0000-0000-0000D55E0000}"/>
    <cellStyle name="Normal 15 10 6 2" xfId="22539" xr:uid="{00000000-0005-0000-0000-0000D65E0000}"/>
    <cellStyle name="Normal 15 10 6 2 2" xfId="48507" xr:uid="{00000000-0005-0000-0000-0000D75E0000}"/>
    <cellStyle name="Normal 15 10 6 3" xfId="33359" xr:uid="{00000000-0005-0000-0000-0000D85E0000}"/>
    <cellStyle name="Normal 15 10 7" xfId="18211" xr:uid="{00000000-0005-0000-0000-0000D95E0000}"/>
    <cellStyle name="Normal 15 10 7 2" xfId="44179" xr:uid="{00000000-0005-0000-0000-0000DA5E0000}"/>
    <cellStyle name="Normal 15 10 8" xfId="13883" xr:uid="{00000000-0005-0000-0000-0000DB5E0000}"/>
    <cellStyle name="Normal 15 10 8 2" xfId="39851" xr:uid="{00000000-0005-0000-0000-0000DC5E0000}"/>
    <cellStyle name="Normal 15 10 9" xfId="3063" xr:uid="{00000000-0005-0000-0000-0000DD5E0000}"/>
    <cellStyle name="Normal 15 11" xfId="326" xr:uid="{00000000-0005-0000-0000-0000DE5E0000}"/>
    <cellStyle name="Normal 15 11 10" xfId="29032" xr:uid="{00000000-0005-0000-0000-0000DF5E0000}"/>
    <cellStyle name="Normal 15 11 11" xfId="54993" xr:uid="{00000000-0005-0000-0000-0000E05E0000}"/>
    <cellStyle name="Normal 15 11 12" xfId="55514" xr:uid="{00000000-0005-0000-0000-0000E15E0000}"/>
    <cellStyle name="Normal 15 11 13" xfId="1107" xr:uid="{00000000-0005-0000-0000-0000E25E0000}"/>
    <cellStyle name="Normal 15 11 2" xfId="1441" xr:uid="{00000000-0005-0000-0000-0000E35E0000}"/>
    <cellStyle name="Normal 15 11 2 10" xfId="56055" xr:uid="{00000000-0005-0000-0000-0000E45E0000}"/>
    <cellStyle name="Normal 15 11 2 2" xfId="2523" xr:uid="{00000000-0005-0000-0000-0000E55E0000}"/>
    <cellStyle name="Normal 15 11 2 2 2" xfId="6851" xr:uid="{00000000-0005-0000-0000-0000E65E0000}"/>
    <cellStyle name="Normal 15 11 2 2 2 2" xfId="13343" xr:uid="{00000000-0005-0000-0000-0000E75E0000}"/>
    <cellStyle name="Normal 15 11 2 2 2 2 2" xfId="28491" xr:uid="{00000000-0005-0000-0000-0000E85E0000}"/>
    <cellStyle name="Normal 15 11 2 2 2 2 2 2" xfId="54459" xr:uid="{00000000-0005-0000-0000-0000E95E0000}"/>
    <cellStyle name="Normal 15 11 2 2 2 2 3" xfId="39311" xr:uid="{00000000-0005-0000-0000-0000EA5E0000}"/>
    <cellStyle name="Normal 15 11 2 2 2 3" xfId="21999" xr:uid="{00000000-0005-0000-0000-0000EB5E0000}"/>
    <cellStyle name="Normal 15 11 2 2 2 3 2" xfId="47967" xr:uid="{00000000-0005-0000-0000-0000EC5E0000}"/>
    <cellStyle name="Normal 15 11 2 2 2 4" xfId="17671" xr:uid="{00000000-0005-0000-0000-0000ED5E0000}"/>
    <cellStyle name="Normal 15 11 2 2 2 4 2" xfId="43639" xr:uid="{00000000-0005-0000-0000-0000EE5E0000}"/>
    <cellStyle name="Normal 15 11 2 2 2 5" xfId="32819" xr:uid="{00000000-0005-0000-0000-0000EF5E0000}"/>
    <cellStyle name="Normal 15 11 2 2 2 6" xfId="59301" xr:uid="{00000000-0005-0000-0000-0000F05E0000}"/>
    <cellStyle name="Normal 15 11 2 2 3" xfId="11179" xr:uid="{00000000-0005-0000-0000-0000F15E0000}"/>
    <cellStyle name="Normal 15 11 2 2 3 2" xfId="26327" xr:uid="{00000000-0005-0000-0000-0000F25E0000}"/>
    <cellStyle name="Normal 15 11 2 2 3 2 2" xfId="52295" xr:uid="{00000000-0005-0000-0000-0000F35E0000}"/>
    <cellStyle name="Normal 15 11 2 2 3 3" xfId="37147" xr:uid="{00000000-0005-0000-0000-0000F45E0000}"/>
    <cellStyle name="Normal 15 11 2 2 4" xfId="9015" xr:uid="{00000000-0005-0000-0000-0000F55E0000}"/>
    <cellStyle name="Normal 15 11 2 2 4 2" xfId="24163" xr:uid="{00000000-0005-0000-0000-0000F65E0000}"/>
    <cellStyle name="Normal 15 11 2 2 4 2 2" xfId="50131" xr:uid="{00000000-0005-0000-0000-0000F75E0000}"/>
    <cellStyle name="Normal 15 11 2 2 4 3" xfId="34983" xr:uid="{00000000-0005-0000-0000-0000F85E0000}"/>
    <cellStyle name="Normal 15 11 2 2 5" xfId="19835" xr:uid="{00000000-0005-0000-0000-0000F95E0000}"/>
    <cellStyle name="Normal 15 11 2 2 5 2" xfId="45803" xr:uid="{00000000-0005-0000-0000-0000FA5E0000}"/>
    <cellStyle name="Normal 15 11 2 2 6" xfId="15507" xr:uid="{00000000-0005-0000-0000-0000FB5E0000}"/>
    <cellStyle name="Normal 15 11 2 2 6 2" xfId="41475" xr:uid="{00000000-0005-0000-0000-0000FC5E0000}"/>
    <cellStyle name="Normal 15 11 2 2 7" xfId="4687" xr:uid="{00000000-0005-0000-0000-0000FD5E0000}"/>
    <cellStyle name="Normal 15 11 2 2 8" xfId="30655" xr:uid="{00000000-0005-0000-0000-0000FE5E0000}"/>
    <cellStyle name="Normal 15 11 2 2 9" xfId="57137" xr:uid="{00000000-0005-0000-0000-0000FF5E0000}"/>
    <cellStyle name="Normal 15 11 2 3" xfId="5769" xr:uid="{00000000-0005-0000-0000-0000005F0000}"/>
    <cellStyle name="Normal 15 11 2 3 2" xfId="12261" xr:uid="{00000000-0005-0000-0000-0000015F0000}"/>
    <cellStyle name="Normal 15 11 2 3 2 2" xfId="27409" xr:uid="{00000000-0005-0000-0000-0000025F0000}"/>
    <cellStyle name="Normal 15 11 2 3 2 2 2" xfId="53377" xr:uid="{00000000-0005-0000-0000-0000035F0000}"/>
    <cellStyle name="Normal 15 11 2 3 2 3" xfId="38229" xr:uid="{00000000-0005-0000-0000-0000045F0000}"/>
    <cellStyle name="Normal 15 11 2 3 3" xfId="20917" xr:uid="{00000000-0005-0000-0000-0000055F0000}"/>
    <cellStyle name="Normal 15 11 2 3 3 2" xfId="46885" xr:uid="{00000000-0005-0000-0000-0000065F0000}"/>
    <cellStyle name="Normal 15 11 2 3 4" xfId="16589" xr:uid="{00000000-0005-0000-0000-0000075F0000}"/>
    <cellStyle name="Normal 15 11 2 3 4 2" xfId="42557" xr:uid="{00000000-0005-0000-0000-0000085F0000}"/>
    <cellStyle name="Normal 15 11 2 3 5" xfId="31737" xr:uid="{00000000-0005-0000-0000-0000095F0000}"/>
    <cellStyle name="Normal 15 11 2 3 6" xfId="58219" xr:uid="{00000000-0005-0000-0000-00000A5F0000}"/>
    <cellStyle name="Normal 15 11 2 4" xfId="10097" xr:uid="{00000000-0005-0000-0000-00000B5F0000}"/>
    <cellStyle name="Normal 15 11 2 4 2" xfId="25245" xr:uid="{00000000-0005-0000-0000-00000C5F0000}"/>
    <cellStyle name="Normal 15 11 2 4 2 2" xfId="51213" xr:uid="{00000000-0005-0000-0000-00000D5F0000}"/>
    <cellStyle name="Normal 15 11 2 4 3" xfId="36065" xr:uid="{00000000-0005-0000-0000-00000E5F0000}"/>
    <cellStyle name="Normal 15 11 2 5" xfId="7933" xr:uid="{00000000-0005-0000-0000-00000F5F0000}"/>
    <cellStyle name="Normal 15 11 2 5 2" xfId="23081" xr:uid="{00000000-0005-0000-0000-0000105F0000}"/>
    <cellStyle name="Normal 15 11 2 5 2 2" xfId="49049" xr:uid="{00000000-0005-0000-0000-0000115F0000}"/>
    <cellStyle name="Normal 15 11 2 5 3" xfId="33901" xr:uid="{00000000-0005-0000-0000-0000125F0000}"/>
    <cellStyle name="Normal 15 11 2 6" xfId="18753" xr:uid="{00000000-0005-0000-0000-0000135F0000}"/>
    <cellStyle name="Normal 15 11 2 6 2" xfId="44721" xr:uid="{00000000-0005-0000-0000-0000145F0000}"/>
    <cellStyle name="Normal 15 11 2 7" xfId="14425" xr:uid="{00000000-0005-0000-0000-0000155F0000}"/>
    <cellStyle name="Normal 15 11 2 7 2" xfId="40393" xr:uid="{00000000-0005-0000-0000-0000165F0000}"/>
    <cellStyle name="Normal 15 11 2 8" xfId="3605" xr:uid="{00000000-0005-0000-0000-0000175F0000}"/>
    <cellStyle name="Normal 15 11 2 9" xfId="29573" xr:uid="{00000000-0005-0000-0000-0000185F0000}"/>
    <cellStyle name="Normal 15 11 3" xfId="1982" xr:uid="{00000000-0005-0000-0000-0000195F0000}"/>
    <cellStyle name="Normal 15 11 3 2" xfId="6310" xr:uid="{00000000-0005-0000-0000-00001A5F0000}"/>
    <cellStyle name="Normal 15 11 3 2 2" xfId="12802" xr:uid="{00000000-0005-0000-0000-00001B5F0000}"/>
    <cellStyle name="Normal 15 11 3 2 2 2" xfId="27950" xr:uid="{00000000-0005-0000-0000-00001C5F0000}"/>
    <cellStyle name="Normal 15 11 3 2 2 2 2" xfId="53918" xr:uid="{00000000-0005-0000-0000-00001D5F0000}"/>
    <cellStyle name="Normal 15 11 3 2 2 3" xfId="38770" xr:uid="{00000000-0005-0000-0000-00001E5F0000}"/>
    <cellStyle name="Normal 15 11 3 2 3" xfId="21458" xr:uid="{00000000-0005-0000-0000-00001F5F0000}"/>
    <cellStyle name="Normal 15 11 3 2 3 2" xfId="47426" xr:uid="{00000000-0005-0000-0000-0000205F0000}"/>
    <cellStyle name="Normal 15 11 3 2 4" xfId="17130" xr:uid="{00000000-0005-0000-0000-0000215F0000}"/>
    <cellStyle name="Normal 15 11 3 2 4 2" xfId="43098" xr:uid="{00000000-0005-0000-0000-0000225F0000}"/>
    <cellStyle name="Normal 15 11 3 2 5" xfId="32278" xr:uid="{00000000-0005-0000-0000-0000235F0000}"/>
    <cellStyle name="Normal 15 11 3 2 6" xfId="58760" xr:uid="{00000000-0005-0000-0000-0000245F0000}"/>
    <cellStyle name="Normal 15 11 3 3" xfId="10638" xr:uid="{00000000-0005-0000-0000-0000255F0000}"/>
    <cellStyle name="Normal 15 11 3 3 2" xfId="25786" xr:uid="{00000000-0005-0000-0000-0000265F0000}"/>
    <cellStyle name="Normal 15 11 3 3 2 2" xfId="51754" xr:uid="{00000000-0005-0000-0000-0000275F0000}"/>
    <cellStyle name="Normal 15 11 3 3 3" xfId="36606" xr:uid="{00000000-0005-0000-0000-0000285F0000}"/>
    <cellStyle name="Normal 15 11 3 4" xfId="8474" xr:uid="{00000000-0005-0000-0000-0000295F0000}"/>
    <cellStyle name="Normal 15 11 3 4 2" xfId="23622" xr:uid="{00000000-0005-0000-0000-00002A5F0000}"/>
    <cellStyle name="Normal 15 11 3 4 2 2" xfId="49590" xr:uid="{00000000-0005-0000-0000-00002B5F0000}"/>
    <cellStyle name="Normal 15 11 3 4 3" xfId="34442" xr:uid="{00000000-0005-0000-0000-00002C5F0000}"/>
    <cellStyle name="Normal 15 11 3 5" xfId="19294" xr:uid="{00000000-0005-0000-0000-00002D5F0000}"/>
    <cellStyle name="Normal 15 11 3 5 2" xfId="45262" xr:uid="{00000000-0005-0000-0000-00002E5F0000}"/>
    <cellStyle name="Normal 15 11 3 6" xfId="14966" xr:uid="{00000000-0005-0000-0000-00002F5F0000}"/>
    <cellStyle name="Normal 15 11 3 6 2" xfId="40934" xr:uid="{00000000-0005-0000-0000-0000305F0000}"/>
    <cellStyle name="Normal 15 11 3 7" xfId="4146" xr:uid="{00000000-0005-0000-0000-0000315F0000}"/>
    <cellStyle name="Normal 15 11 3 8" xfId="30114" xr:uid="{00000000-0005-0000-0000-0000325F0000}"/>
    <cellStyle name="Normal 15 11 3 9" xfId="56596" xr:uid="{00000000-0005-0000-0000-0000335F0000}"/>
    <cellStyle name="Normal 15 11 4" xfId="5228" xr:uid="{00000000-0005-0000-0000-0000345F0000}"/>
    <cellStyle name="Normal 15 11 4 2" xfId="11720" xr:uid="{00000000-0005-0000-0000-0000355F0000}"/>
    <cellStyle name="Normal 15 11 4 2 2" xfId="26868" xr:uid="{00000000-0005-0000-0000-0000365F0000}"/>
    <cellStyle name="Normal 15 11 4 2 2 2" xfId="52836" xr:uid="{00000000-0005-0000-0000-0000375F0000}"/>
    <cellStyle name="Normal 15 11 4 2 3" xfId="37688" xr:uid="{00000000-0005-0000-0000-0000385F0000}"/>
    <cellStyle name="Normal 15 11 4 3" xfId="20376" xr:uid="{00000000-0005-0000-0000-0000395F0000}"/>
    <cellStyle name="Normal 15 11 4 3 2" xfId="46344" xr:uid="{00000000-0005-0000-0000-00003A5F0000}"/>
    <cellStyle name="Normal 15 11 4 4" xfId="16048" xr:uid="{00000000-0005-0000-0000-00003B5F0000}"/>
    <cellStyle name="Normal 15 11 4 4 2" xfId="42016" xr:uid="{00000000-0005-0000-0000-00003C5F0000}"/>
    <cellStyle name="Normal 15 11 4 5" xfId="31196" xr:uid="{00000000-0005-0000-0000-00003D5F0000}"/>
    <cellStyle name="Normal 15 11 4 6" xfId="57678" xr:uid="{00000000-0005-0000-0000-00003E5F0000}"/>
    <cellStyle name="Normal 15 11 5" xfId="9556" xr:uid="{00000000-0005-0000-0000-00003F5F0000}"/>
    <cellStyle name="Normal 15 11 5 2" xfId="24704" xr:uid="{00000000-0005-0000-0000-0000405F0000}"/>
    <cellStyle name="Normal 15 11 5 2 2" xfId="50672" xr:uid="{00000000-0005-0000-0000-0000415F0000}"/>
    <cellStyle name="Normal 15 11 5 3" xfId="35524" xr:uid="{00000000-0005-0000-0000-0000425F0000}"/>
    <cellStyle name="Normal 15 11 6" xfId="7392" xr:uid="{00000000-0005-0000-0000-0000435F0000}"/>
    <cellStyle name="Normal 15 11 6 2" xfId="22540" xr:uid="{00000000-0005-0000-0000-0000445F0000}"/>
    <cellStyle name="Normal 15 11 6 2 2" xfId="48508" xr:uid="{00000000-0005-0000-0000-0000455F0000}"/>
    <cellStyle name="Normal 15 11 6 3" xfId="33360" xr:uid="{00000000-0005-0000-0000-0000465F0000}"/>
    <cellStyle name="Normal 15 11 7" xfId="18212" xr:uid="{00000000-0005-0000-0000-0000475F0000}"/>
    <cellStyle name="Normal 15 11 7 2" xfId="44180" xr:uid="{00000000-0005-0000-0000-0000485F0000}"/>
    <cellStyle name="Normal 15 11 8" xfId="13884" xr:uid="{00000000-0005-0000-0000-0000495F0000}"/>
    <cellStyle name="Normal 15 11 8 2" xfId="39852" xr:uid="{00000000-0005-0000-0000-00004A5F0000}"/>
    <cellStyle name="Normal 15 11 9" xfId="3064" xr:uid="{00000000-0005-0000-0000-00004B5F0000}"/>
    <cellStyle name="Normal 15 12" xfId="327" xr:uid="{00000000-0005-0000-0000-00004C5F0000}"/>
    <cellStyle name="Normal 15 12 10" xfId="29033" xr:uid="{00000000-0005-0000-0000-00004D5F0000}"/>
    <cellStyle name="Normal 15 12 11" xfId="54994" xr:uid="{00000000-0005-0000-0000-00004E5F0000}"/>
    <cellStyle name="Normal 15 12 12" xfId="55515" xr:uid="{00000000-0005-0000-0000-00004F5F0000}"/>
    <cellStyle name="Normal 15 12 13" xfId="1147" xr:uid="{00000000-0005-0000-0000-0000505F0000}"/>
    <cellStyle name="Normal 15 12 2" xfId="1442" xr:uid="{00000000-0005-0000-0000-0000515F0000}"/>
    <cellStyle name="Normal 15 12 2 10" xfId="56056" xr:uid="{00000000-0005-0000-0000-0000525F0000}"/>
    <cellStyle name="Normal 15 12 2 2" xfId="2524" xr:uid="{00000000-0005-0000-0000-0000535F0000}"/>
    <cellStyle name="Normal 15 12 2 2 2" xfId="6852" xr:uid="{00000000-0005-0000-0000-0000545F0000}"/>
    <cellStyle name="Normal 15 12 2 2 2 2" xfId="13344" xr:uid="{00000000-0005-0000-0000-0000555F0000}"/>
    <cellStyle name="Normal 15 12 2 2 2 2 2" xfId="28492" xr:uid="{00000000-0005-0000-0000-0000565F0000}"/>
    <cellStyle name="Normal 15 12 2 2 2 2 2 2" xfId="54460" xr:uid="{00000000-0005-0000-0000-0000575F0000}"/>
    <cellStyle name="Normal 15 12 2 2 2 2 3" xfId="39312" xr:uid="{00000000-0005-0000-0000-0000585F0000}"/>
    <cellStyle name="Normal 15 12 2 2 2 3" xfId="22000" xr:uid="{00000000-0005-0000-0000-0000595F0000}"/>
    <cellStyle name="Normal 15 12 2 2 2 3 2" xfId="47968" xr:uid="{00000000-0005-0000-0000-00005A5F0000}"/>
    <cellStyle name="Normal 15 12 2 2 2 4" xfId="17672" xr:uid="{00000000-0005-0000-0000-00005B5F0000}"/>
    <cellStyle name="Normal 15 12 2 2 2 4 2" xfId="43640" xr:uid="{00000000-0005-0000-0000-00005C5F0000}"/>
    <cellStyle name="Normal 15 12 2 2 2 5" xfId="32820" xr:uid="{00000000-0005-0000-0000-00005D5F0000}"/>
    <cellStyle name="Normal 15 12 2 2 2 6" xfId="59302" xr:uid="{00000000-0005-0000-0000-00005E5F0000}"/>
    <cellStyle name="Normal 15 12 2 2 3" xfId="11180" xr:uid="{00000000-0005-0000-0000-00005F5F0000}"/>
    <cellStyle name="Normal 15 12 2 2 3 2" xfId="26328" xr:uid="{00000000-0005-0000-0000-0000605F0000}"/>
    <cellStyle name="Normal 15 12 2 2 3 2 2" xfId="52296" xr:uid="{00000000-0005-0000-0000-0000615F0000}"/>
    <cellStyle name="Normal 15 12 2 2 3 3" xfId="37148" xr:uid="{00000000-0005-0000-0000-0000625F0000}"/>
    <cellStyle name="Normal 15 12 2 2 4" xfId="9016" xr:uid="{00000000-0005-0000-0000-0000635F0000}"/>
    <cellStyle name="Normal 15 12 2 2 4 2" xfId="24164" xr:uid="{00000000-0005-0000-0000-0000645F0000}"/>
    <cellStyle name="Normal 15 12 2 2 4 2 2" xfId="50132" xr:uid="{00000000-0005-0000-0000-0000655F0000}"/>
    <cellStyle name="Normal 15 12 2 2 4 3" xfId="34984" xr:uid="{00000000-0005-0000-0000-0000665F0000}"/>
    <cellStyle name="Normal 15 12 2 2 5" xfId="19836" xr:uid="{00000000-0005-0000-0000-0000675F0000}"/>
    <cellStyle name="Normal 15 12 2 2 5 2" xfId="45804" xr:uid="{00000000-0005-0000-0000-0000685F0000}"/>
    <cellStyle name="Normal 15 12 2 2 6" xfId="15508" xr:uid="{00000000-0005-0000-0000-0000695F0000}"/>
    <cellStyle name="Normal 15 12 2 2 6 2" xfId="41476" xr:uid="{00000000-0005-0000-0000-00006A5F0000}"/>
    <cellStyle name="Normal 15 12 2 2 7" xfId="4688" xr:uid="{00000000-0005-0000-0000-00006B5F0000}"/>
    <cellStyle name="Normal 15 12 2 2 8" xfId="30656" xr:uid="{00000000-0005-0000-0000-00006C5F0000}"/>
    <cellStyle name="Normal 15 12 2 2 9" xfId="57138" xr:uid="{00000000-0005-0000-0000-00006D5F0000}"/>
    <cellStyle name="Normal 15 12 2 3" xfId="5770" xr:uid="{00000000-0005-0000-0000-00006E5F0000}"/>
    <cellStyle name="Normal 15 12 2 3 2" xfId="12262" xr:uid="{00000000-0005-0000-0000-00006F5F0000}"/>
    <cellStyle name="Normal 15 12 2 3 2 2" xfId="27410" xr:uid="{00000000-0005-0000-0000-0000705F0000}"/>
    <cellStyle name="Normal 15 12 2 3 2 2 2" xfId="53378" xr:uid="{00000000-0005-0000-0000-0000715F0000}"/>
    <cellStyle name="Normal 15 12 2 3 2 3" xfId="38230" xr:uid="{00000000-0005-0000-0000-0000725F0000}"/>
    <cellStyle name="Normal 15 12 2 3 3" xfId="20918" xr:uid="{00000000-0005-0000-0000-0000735F0000}"/>
    <cellStyle name="Normal 15 12 2 3 3 2" xfId="46886" xr:uid="{00000000-0005-0000-0000-0000745F0000}"/>
    <cellStyle name="Normal 15 12 2 3 4" xfId="16590" xr:uid="{00000000-0005-0000-0000-0000755F0000}"/>
    <cellStyle name="Normal 15 12 2 3 4 2" xfId="42558" xr:uid="{00000000-0005-0000-0000-0000765F0000}"/>
    <cellStyle name="Normal 15 12 2 3 5" xfId="31738" xr:uid="{00000000-0005-0000-0000-0000775F0000}"/>
    <cellStyle name="Normal 15 12 2 3 6" xfId="58220" xr:uid="{00000000-0005-0000-0000-0000785F0000}"/>
    <cellStyle name="Normal 15 12 2 4" xfId="10098" xr:uid="{00000000-0005-0000-0000-0000795F0000}"/>
    <cellStyle name="Normal 15 12 2 4 2" xfId="25246" xr:uid="{00000000-0005-0000-0000-00007A5F0000}"/>
    <cellStyle name="Normal 15 12 2 4 2 2" xfId="51214" xr:uid="{00000000-0005-0000-0000-00007B5F0000}"/>
    <cellStyle name="Normal 15 12 2 4 3" xfId="36066" xr:uid="{00000000-0005-0000-0000-00007C5F0000}"/>
    <cellStyle name="Normal 15 12 2 5" xfId="7934" xr:uid="{00000000-0005-0000-0000-00007D5F0000}"/>
    <cellStyle name="Normal 15 12 2 5 2" xfId="23082" xr:uid="{00000000-0005-0000-0000-00007E5F0000}"/>
    <cellStyle name="Normal 15 12 2 5 2 2" xfId="49050" xr:uid="{00000000-0005-0000-0000-00007F5F0000}"/>
    <cellStyle name="Normal 15 12 2 5 3" xfId="33902" xr:uid="{00000000-0005-0000-0000-0000805F0000}"/>
    <cellStyle name="Normal 15 12 2 6" xfId="18754" xr:uid="{00000000-0005-0000-0000-0000815F0000}"/>
    <cellStyle name="Normal 15 12 2 6 2" xfId="44722" xr:uid="{00000000-0005-0000-0000-0000825F0000}"/>
    <cellStyle name="Normal 15 12 2 7" xfId="14426" xr:uid="{00000000-0005-0000-0000-0000835F0000}"/>
    <cellStyle name="Normal 15 12 2 7 2" xfId="40394" xr:uid="{00000000-0005-0000-0000-0000845F0000}"/>
    <cellStyle name="Normal 15 12 2 8" xfId="3606" xr:uid="{00000000-0005-0000-0000-0000855F0000}"/>
    <cellStyle name="Normal 15 12 2 9" xfId="29574" xr:uid="{00000000-0005-0000-0000-0000865F0000}"/>
    <cellStyle name="Normal 15 12 3" xfId="1983" xr:uid="{00000000-0005-0000-0000-0000875F0000}"/>
    <cellStyle name="Normal 15 12 3 2" xfId="6311" xr:uid="{00000000-0005-0000-0000-0000885F0000}"/>
    <cellStyle name="Normal 15 12 3 2 2" xfId="12803" xr:uid="{00000000-0005-0000-0000-0000895F0000}"/>
    <cellStyle name="Normal 15 12 3 2 2 2" xfId="27951" xr:uid="{00000000-0005-0000-0000-00008A5F0000}"/>
    <cellStyle name="Normal 15 12 3 2 2 2 2" xfId="53919" xr:uid="{00000000-0005-0000-0000-00008B5F0000}"/>
    <cellStyle name="Normal 15 12 3 2 2 3" xfId="38771" xr:uid="{00000000-0005-0000-0000-00008C5F0000}"/>
    <cellStyle name="Normal 15 12 3 2 3" xfId="21459" xr:uid="{00000000-0005-0000-0000-00008D5F0000}"/>
    <cellStyle name="Normal 15 12 3 2 3 2" xfId="47427" xr:uid="{00000000-0005-0000-0000-00008E5F0000}"/>
    <cellStyle name="Normal 15 12 3 2 4" xfId="17131" xr:uid="{00000000-0005-0000-0000-00008F5F0000}"/>
    <cellStyle name="Normal 15 12 3 2 4 2" xfId="43099" xr:uid="{00000000-0005-0000-0000-0000905F0000}"/>
    <cellStyle name="Normal 15 12 3 2 5" xfId="32279" xr:uid="{00000000-0005-0000-0000-0000915F0000}"/>
    <cellStyle name="Normal 15 12 3 2 6" xfId="58761" xr:uid="{00000000-0005-0000-0000-0000925F0000}"/>
    <cellStyle name="Normal 15 12 3 3" xfId="10639" xr:uid="{00000000-0005-0000-0000-0000935F0000}"/>
    <cellStyle name="Normal 15 12 3 3 2" xfId="25787" xr:uid="{00000000-0005-0000-0000-0000945F0000}"/>
    <cellStyle name="Normal 15 12 3 3 2 2" xfId="51755" xr:uid="{00000000-0005-0000-0000-0000955F0000}"/>
    <cellStyle name="Normal 15 12 3 3 3" xfId="36607" xr:uid="{00000000-0005-0000-0000-0000965F0000}"/>
    <cellStyle name="Normal 15 12 3 4" xfId="8475" xr:uid="{00000000-0005-0000-0000-0000975F0000}"/>
    <cellStyle name="Normal 15 12 3 4 2" xfId="23623" xr:uid="{00000000-0005-0000-0000-0000985F0000}"/>
    <cellStyle name="Normal 15 12 3 4 2 2" xfId="49591" xr:uid="{00000000-0005-0000-0000-0000995F0000}"/>
    <cellStyle name="Normal 15 12 3 4 3" xfId="34443" xr:uid="{00000000-0005-0000-0000-00009A5F0000}"/>
    <cellStyle name="Normal 15 12 3 5" xfId="19295" xr:uid="{00000000-0005-0000-0000-00009B5F0000}"/>
    <cellStyle name="Normal 15 12 3 5 2" xfId="45263" xr:uid="{00000000-0005-0000-0000-00009C5F0000}"/>
    <cellStyle name="Normal 15 12 3 6" xfId="14967" xr:uid="{00000000-0005-0000-0000-00009D5F0000}"/>
    <cellStyle name="Normal 15 12 3 6 2" xfId="40935" xr:uid="{00000000-0005-0000-0000-00009E5F0000}"/>
    <cellStyle name="Normal 15 12 3 7" xfId="4147" xr:uid="{00000000-0005-0000-0000-00009F5F0000}"/>
    <cellStyle name="Normal 15 12 3 8" xfId="30115" xr:uid="{00000000-0005-0000-0000-0000A05F0000}"/>
    <cellStyle name="Normal 15 12 3 9" xfId="56597" xr:uid="{00000000-0005-0000-0000-0000A15F0000}"/>
    <cellStyle name="Normal 15 12 4" xfId="5229" xr:uid="{00000000-0005-0000-0000-0000A25F0000}"/>
    <cellStyle name="Normal 15 12 4 2" xfId="11721" xr:uid="{00000000-0005-0000-0000-0000A35F0000}"/>
    <cellStyle name="Normal 15 12 4 2 2" xfId="26869" xr:uid="{00000000-0005-0000-0000-0000A45F0000}"/>
    <cellStyle name="Normal 15 12 4 2 2 2" xfId="52837" xr:uid="{00000000-0005-0000-0000-0000A55F0000}"/>
    <cellStyle name="Normal 15 12 4 2 3" xfId="37689" xr:uid="{00000000-0005-0000-0000-0000A65F0000}"/>
    <cellStyle name="Normal 15 12 4 3" xfId="20377" xr:uid="{00000000-0005-0000-0000-0000A75F0000}"/>
    <cellStyle name="Normal 15 12 4 3 2" xfId="46345" xr:uid="{00000000-0005-0000-0000-0000A85F0000}"/>
    <cellStyle name="Normal 15 12 4 4" xfId="16049" xr:uid="{00000000-0005-0000-0000-0000A95F0000}"/>
    <cellStyle name="Normal 15 12 4 4 2" xfId="42017" xr:uid="{00000000-0005-0000-0000-0000AA5F0000}"/>
    <cellStyle name="Normal 15 12 4 5" xfId="31197" xr:uid="{00000000-0005-0000-0000-0000AB5F0000}"/>
    <cellStyle name="Normal 15 12 4 6" xfId="57679" xr:uid="{00000000-0005-0000-0000-0000AC5F0000}"/>
    <cellStyle name="Normal 15 12 5" xfId="9557" xr:uid="{00000000-0005-0000-0000-0000AD5F0000}"/>
    <cellStyle name="Normal 15 12 5 2" xfId="24705" xr:uid="{00000000-0005-0000-0000-0000AE5F0000}"/>
    <cellStyle name="Normal 15 12 5 2 2" xfId="50673" xr:uid="{00000000-0005-0000-0000-0000AF5F0000}"/>
    <cellStyle name="Normal 15 12 5 3" xfId="35525" xr:uid="{00000000-0005-0000-0000-0000B05F0000}"/>
    <cellStyle name="Normal 15 12 6" xfId="7393" xr:uid="{00000000-0005-0000-0000-0000B15F0000}"/>
    <cellStyle name="Normal 15 12 6 2" xfId="22541" xr:uid="{00000000-0005-0000-0000-0000B25F0000}"/>
    <cellStyle name="Normal 15 12 6 2 2" xfId="48509" xr:uid="{00000000-0005-0000-0000-0000B35F0000}"/>
    <cellStyle name="Normal 15 12 6 3" xfId="33361" xr:uid="{00000000-0005-0000-0000-0000B45F0000}"/>
    <cellStyle name="Normal 15 12 7" xfId="18213" xr:uid="{00000000-0005-0000-0000-0000B55F0000}"/>
    <cellStyle name="Normal 15 12 7 2" xfId="44181" xr:uid="{00000000-0005-0000-0000-0000B65F0000}"/>
    <cellStyle name="Normal 15 12 8" xfId="13885" xr:uid="{00000000-0005-0000-0000-0000B75F0000}"/>
    <cellStyle name="Normal 15 12 8 2" xfId="39853" xr:uid="{00000000-0005-0000-0000-0000B85F0000}"/>
    <cellStyle name="Normal 15 12 9" xfId="3065" xr:uid="{00000000-0005-0000-0000-0000B95F0000}"/>
    <cellStyle name="Normal 15 13" xfId="328" xr:uid="{00000000-0005-0000-0000-0000BA5F0000}"/>
    <cellStyle name="Normal 15 13 10" xfId="29034" xr:uid="{00000000-0005-0000-0000-0000BB5F0000}"/>
    <cellStyle name="Normal 15 13 11" xfId="55516" xr:uid="{00000000-0005-0000-0000-0000BC5F0000}"/>
    <cellStyle name="Normal 15 13 12" xfId="1187" xr:uid="{00000000-0005-0000-0000-0000BD5F0000}"/>
    <cellStyle name="Normal 15 13 2" xfId="1443" xr:uid="{00000000-0005-0000-0000-0000BE5F0000}"/>
    <cellStyle name="Normal 15 13 2 10" xfId="56057" xr:uid="{00000000-0005-0000-0000-0000BF5F0000}"/>
    <cellStyle name="Normal 15 13 2 2" xfId="2525" xr:uid="{00000000-0005-0000-0000-0000C05F0000}"/>
    <cellStyle name="Normal 15 13 2 2 2" xfId="6853" xr:uid="{00000000-0005-0000-0000-0000C15F0000}"/>
    <cellStyle name="Normal 15 13 2 2 2 2" xfId="13345" xr:uid="{00000000-0005-0000-0000-0000C25F0000}"/>
    <cellStyle name="Normal 15 13 2 2 2 2 2" xfId="28493" xr:uid="{00000000-0005-0000-0000-0000C35F0000}"/>
    <cellStyle name="Normal 15 13 2 2 2 2 2 2" xfId="54461" xr:uid="{00000000-0005-0000-0000-0000C45F0000}"/>
    <cellStyle name="Normal 15 13 2 2 2 2 3" xfId="39313" xr:uid="{00000000-0005-0000-0000-0000C55F0000}"/>
    <cellStyle name="Normal 15 13 2 2 2 3" xfId="22001" xr:uid="{00000000-0005-0000-0000-0000C65F0000}"/>
    <cellStyle name="Normal 15 13 2 2 2 3 2" xfId="47969" xr:uid="{00000000-0005-0000-0000-0000C75F0000}"/>
    <cellStyle name="Normal 15 13 2 2 2 4" xfId="17673" xr:uid="{00000000-0005-0000-0000-0000C85F0000}"/>
    <cellStyle name="Normal 15 13 2 2 2 4 2" xfId="43641" xr:uid="{00000000-0005-0000-0000-0000C95F0000}"/>
    <cellStyle name="Normal 15 13 2 2 2 5" xfId="32821" xr:uid="{00000000-0005-0000-0000-0000CA5F0000}"/>
    <cellStyle name="Normal 15 13 2 2 2 6" xfId="59303" xr:uid="{00000000-0005-0000-0000-0000CB5F0000}"/>
    <cellStyle name="Normal 15 13 2 2 3" xfId="11181" xr:uid="{00000000-0005-0000-0000-0000CC5F0000}"/>
    <cellStyle name="Normal 15 13 2 2 3 2" xfId="26329" xr:uid="{00000000-0005-0000-0000-0000CD5F0000}"/>
    <cellStyle name="Normal 15 13 2 2 3 2 2" xfId="52297" xr:uid="{00000000-0005-0000-0000-0000CE5F0000}"/>
    <cellStyle name="Normal 15 13 2 2 3 3" xfId="37149" xr:uid="{00000000-0005-0000-0000-0000CF5F0000}"/>
    <cellStyle name="Normal 15 13 2 2 4" xfId="9017" xr:uid="{00000000-0005-0000-0000-0000D05F0000}"/>
    <cellStyle name="Normal 15 13 2 2 4 2" xfId="24165" xr:uid="{00000000-0005-0000-0000-0000D15F0000}"/>
    <cellStyle name="Normal 15 13 2 2 4 2 2" xfId="50133" xr:uid="{00000000-0005-0000-0000-0000D25F0000}"/>
    <cellStyle name="Normal 15 13 2 2 4 3" xfId="34985" xr:uid="{00000000-0005-0000-0000-0000D35F0000}"/>
    <cellStyle name="Normal 15 13 2 2 5" xfId="19837" xr:uid="{00000000-0005-0000-0000-0000D45F0000}"/>
    <cellStyle name="Normal 15 13 2 2 5 2" xfId="45805" xr:uid="{00000000-0005-0000-0000-0000D55F0000}"/>
    <cellStyle name="Normal 15 13 2 2 6" xfId="15509" xr:uid="{00000000-0005-0000-0000-0000D65F0000}"/>
    <cellStyle name="Normal 15 13 2 2 6 2" xfId="41477" xr:uid="{00000000-0005-0000-0000-0000D75F0000}"/>
    <cellStyle name="Normal 15 13 2 2 7" xfId="4689" xr:uid="{00000000-0005-0000-0000-0000D85F0000}"/>
    <cellStyle name="Normal 15 13 2 2 8" xfId="30657" xr:uid="{00000000-0005-0000-0000-0000D95F0000}"/>
    <cellStyle name="Normal 15 13 2 2 9" xfId="57139" xr:uid="{00000000-0005-0000-0000-0000DA5F0000}"/>
    <cellStyle name="Normal 15 13 2 3" xfId="5771" xr:uid="{00000000-0005-0000-0000-0000DB5F0000}"/>
    <cellStyle name="Normal 15 13 2 3 2" xfId="12263" xr:uid="{00000000-0005-0000-0000-0000DC5F0000}"/>
    <cellStyle name="Normal 15 13 2 3 2 2" xfId="27411" xr:uid="{00000000-0005-0000-0000-0000DD5F0000}"/>
    <cellStyle name="Normal 15 13 2 3 2 2 2" xfId="53379" xr:uid="{00000000-0005-0000-0000-0000DE5F0000}"/>
    <cellStyle name="Normal 15 13 2 3 2 3" xfId="38231" xr:uid="{00000000-0005-0000-0000-0000DF5F0000}"/>
    <cellStyle name="Normal 15 13 2 3 3" xfId="20919" xr:uid="{00000000-0005-0000-0000-0000E05F0000}"/>
    <cellStyle name="Normal 15 13 2 3 3 2" xfId="46887" xr:uid="{00000000-0005-0000-0000-0000E15F0000}"/>
    <cellStyle name="Normal 15 13 2 3 4" xfId="16591" xr:uid="{00000000-0005-0000-0000-0000E25F0000}"/>
    <cellStyle name="Normal 15 13 2 3 4 2" xfId="42559" xr:uid="{00000000-0005-0000-0000-0000E35F0000}"/>
    <cellStyle name="Normal 15 13 2 3 5" xfId="31739" xr:uid="{00000000-0005-0000-0000-0000E45F0000}"/>
    <cellStyle name="Normal 15 13 2 3 6" xfId="58221" xr:uid="{00000000-0005-0000-0000-0000E55F0000}"/>
    <cellStyle name="Normal 15 13 2 4" xfId="10099" xr:uid="{00000000-0005-0000-0000-0000E65F0000}"/>
    <cellStyle name="Normal 15 13 2 4 2" xfId="25247" xr:uid="{00000000-0005-0000-0000-0000E75F0000}"/>
    <cellStyle name="Normal 15 13 2 4 2 2" xfId="51215" xr:uid="{00000000-0005-0000-0000-0000E85F0000}"/>
    <cellStyle name="Normal 15 13 2 4 3" xfId="36067" xr:uid="{00000000-0005-0000-0000-0000E95F0000}"/>
    <cellStyle name="Normal 15 13 2 5" xfId="7935" xr:uid="{00000000-0005-0000-0000-0000EA5F0000}"/>
    <cellStyle name="Normal 15 13 2 5 2" xfId="23083" xr:uid="{00000000-0005-0000-0000-0000EB5F0000}"/>
    <cellStyle name="Normal 15 13 2 5 2 2" xfId="49051" xr:uid="{00000000-0005-0000-0000-0000EC5F0000}"/>
    <cellStyle name="Normal 15 13 2 5 3" xfId="33903" xr:uid="{00000000-0005-0000-0000-0000ED5F0000}"/>
    <cellStyle name="Normal 15 13 2 6" xfId="18755" xr:uid="{00000000-0005-0000-0000-0000EE5F0000}"/>
    <cellStyle name="Normal 15 13 2 6 2" xfId="44723" xr:uid="{00000000-0005-0000-0000-0000EF5F0000}"/>
    <cellStyle name="Normal 15 13 2 7" xfId="14427" xr:uid="{00000000-0005-0000-0000-0000F05F0000}"/>
    <cellStyle name="Normal 15 13 2 7 2" xfId="40395" xr:uid="{00000000-0005-0000-0000-0000F15F0000}"/>
    <cellStyle name="Normal 15 13 2 8" xfId="3607" xr:uid="{00000000-0005-0000-0000-0000F25F0000}"/>
    <cellStyle name="Normal 15 13 2 9" xfId="29575" xr:uid="{00000000-0005-0000-0000-0000F35F0000}"/>
    <cellStyle name="Normal 15 13 3" xfId="1984" xr:uid="{00000000-0005-0000-0000-0000F45F0000}"/>
    <cellStyle name="Normal 15 13 3 2" xfId="6312" xr:uid="{00000000-0005-0000-0000-0000F55F0000}"/>
    <cellStyle name="Normal 15 13 3 2 2" xfId="12804" xr:uid="{00000000-0005-0000-0000-0000F65F0000}"/>
    <cellStyle name="Normal 15 13 3 2 2 2" xfId="27952" xr:uid="{00000000-0005-0000-0000-0000F75F0000}"/>
    <cellStyle name="Normal 15 13 3 2 2 2 2" xfId="53920" xr:uid="{00000000-0005-0000-0000-0000F85F0000}"/>
    <cellStyle name="Normal 15 13 3 2 2 3" xfId="38772" xr:uid="{00000000-0005-0000-0000-0000F95F0000}"/>
    <cellStyle name="Normal 15 13 3 2 3" xfId="21460" xr:uid="{00000000-0005-0000-0000-0000FA5F0000}"/>
    <cellStyle name="Normal 15 13 3 2 3 2" xfId="47428" xr:uid="{00000000-0005-0000-0000-0000FB5F0000}"/>
    <cellStyle name="Normal 15 13 3 2 4" xfId="17132" xr:uid="{00000000-0005-0000-0000-0000FC5F0000}"/>
    <cellStyle name="Normal 15 13 3 2 4 2" xfId="43100" xr:uid="{00000000-0005-0000-0000-0000FD5F0000}"/>
    <cellStyle name="Normal 15 13 3 2 5" xfId="32280" xr:uid="{00000000-0005-0000-0000-0000FE5F0000}"/>
    <cellStyle name="Normal 15 13 3 2 6" xfId="58762" xr:uid="{00000000-0005-0000-0000-0000FF5F0000}"/>
    <cellStyle name="Normal 15 13 3 3" xfId="10640" xr:uid="{00000000-0005-0000-0000-000000600000}"/>
    <cellStyle name="Normal 15 13 3 3 2" xfId="25788" xr:uid="{00000000-0005-0000-0000-000001600000}"/>
    <cellStyle name="Normal 15 13 3 3 2 2" xfId="51756" xr:uid="{00000000-0005-0000-0000-000002600000}"/>
    <cellStyle name="Normal 15 13 3 3 3" xfId="36608" xr:uid="{00000000-0005-0000-0000-000003600000}"/>
    <cellStyle name="Normal 15 13 3 4" xfId="8476" xr:uid="{00000000-0005-0000-0000-000004600000}"/>
    <cellStyle name="Normal 15 13 3 4 2" xfId="23624" xr:uid="{00000000-0005-0000-0000-000005600000}"/>
    <cellStyle name="Normal 15 13 3 4 2 2" xfId="49592" xr:uid="{00000000-0005-0000-0000-000006600000}"/>
    <cellStyle name="Normal 15 13 3 4 3" xfId="34444" xr:uid="{00000000-0005-0000-0000-000007600000}"/>
    <cellStyle name="Normal 15 13 3 5" xfId="19296" xr:uid="{00000000-0005-0000-0000-000008600000}"/>
    <cellStyle name="Normal 15 13 3 5 2" xfId="45264" xr:uid="{00000000-0005-0000-0000-000009600000}"/>
    <cellStyle name="Normal 15 13 3 6" xfId="14968" xr:uid="{00000000-0005-0000-0000-00000A600000}"/>
    <cellStyle name="Normal 15 13 3 6 2" xfId="40936" xr:uid="{00000000-0005-0000-0000-00000B600000}"/>
    <cellStyle name="Normal 15 13 3 7" xfId="4148" xr:uid="{00000000-0005-0000-0000-00000C600000}"/>
    <cellStyle name="Normal 15 13 3 8" xfId="30116" xr:uid="{00000000-0005-0000-0000-00000D600000}"/>
    <cellStyle name="Normal 15 13 3 9" xfId="56598" xr:uid="{00000000-0005-0000-0000-00000E600000}"/>
    <cellStyle name="Normal 15 13 4" xfId="5230" xr:uid="{00000000-0005-0000-0000-00000F600000}"/>
    <cellStyle name="Normal 15 13 4 2" xfId="11722" xr:uid="{00000000-0005-0000-0000-000010600000}"/>
    <cellStyle name="Normal 15 13 4 2 2" xfId="26870" xr:uid="{00000000-0005-0000-0000-000011600000}"/>
    <cellStyle name="Normal 15 13 4 2 2 2" xfId="52838" xr:uid="{00000000-0005-0000-0000-000012600000}"/>
    <cellStyle name="Normal 15 13 4 2 3" xfId="37690" xr:uid="{00000000-0005-0000-0000-000013600000}"/>
    <cellStyle name="Normal 15 13 4 3" xfId="20378" xr:uid="{00000000-0005-0000-0000-000014600000}"/>
    <cellStyle name="Normal 15 13 4 3 2" xfId="46346" xr:uid="{00000000-0005-0000-0000-000015600000}"/>
    <cellStyle name="Normal 15 13 4 4" xfId="16050" xr:uid="{00000000-0005-0000-0000-000016600000}"/>
    <cellStyle name="Normal 15 13 4 4 2" xfId="42018" xr:uid="{00000000-0005-0000-0000-000017600000}"/>
    <cellStyle name="Normal 15 13 4 5" xfId="31198" xr:uid="{00000000-0005-0000-0000-000018600000}"/>
    <cellStyle name="Normal 15 13 4 6" xfId="57680" xr:uid="{00000000-0005-0000-0000-000019600000}"/>
    <cellStyle name="Normal 15 13 5" xfId="9558" xr:uid="{00000000-0005-0000-0000-00001A600000}"/>
    <cellStyle name="Normal 15 13 5 2" xfId="24706" xr:uid="{00000000-0005-0000-0000-00001B600000}"/>
    <cellStyle name="Normal 15 13 5 2 2" xfId="50674" xr:uid="{00000000-0005-0000-0000-00001C600000}"/>
    <cellStyle name="Normal 15 13 5 3" xfId="35526" xr:uid="{00000000-0005-0000-0000-00001D600000}"/>
    <cellStyle name="Normal 15 13 6" xfId="7394" xr:uid="{00000000-0005-0000-0000-00001E600000}"/>
    <cellStyle name="Normal 15 13 6 2" xfId="22542" xr:uid="{00000000-0005-0000-0000-00001F600000}"/>
    <cellStyle name="Normal 15 13 6 2 2" xfId="48510" xr:uid="{00000000-0005-0000-0000-000020600000}"/>
    <cellStyle name="Normal 15 13 6 3" xfId="33362" xr:uid="{00000000-0005-0000-0000-000021600000}"/>
    <cellStyle name="Normal 15 13 7" xfId="18214" xr:uid="{00000000-0005-0000-0000-000022600000}"/>
    <cellStyle name="Normal 15 13 7 2" xfId="44182" xr:uid="{00000000-0005-0000-0000-000023600000}"/>
    <cellStyle name="Normal 15 13 8" xfId="13886" xr:uid="{00000000-0005-0000-0000-000024600000}"/>
    <cellStyle name="Normal 15 13 8 2" xfId="39854" xr:uid="{00000000-0005-0000-0000-000025600000}"/>
    <cellStyle name="Normal 15 13 9" xfId="3066" xr:uid="{00000000-0005-0000-0000-000026600000}"/>
    <cellStyle name="Normal 15 14" xfId="1439" xr:uid="{00000000-0005-0000-0000-000027600000}"/>
    <cellStyle name="Normal 15 14 10" xfId="56053" xr:uid="{00000000-0005-0000-0000-000028600000}"/>
    <cellStyle name="Normal 15 14 2" xfId="2521" xr:uid="{00000000-0005-0000-0000-000029600000}"/>
    <cellStyle name="Normal 15 14 2 2" xfId="6849" xr:uid="{00000000-0005-0000-0000-00002A600000}"/>
    <cellStyle name="Normal 15 14 2 2 2" xfId="13341" xr:uid="{00000000-0005-0000-0000-00002B600000}"/>
    <cellStyle name="Normal 15 14 2 2 2 2" xfId="28489" xr:uid="{00000000-0005-0000-0000-00002C600000}"/>
    <cellStyle name="Normal 15 14 2 2 2 2 2" xfId="54457" xr:uid="{00000000-0005-0000-0000-00002D600000}"/>
    <cellStyle name="Normal 15 14 2 2 2 3" xfId="39309" xr:uid="{00000000-0005-0000-0000-00002E600000}"/>
    <cellStyle name="Normal 15 14 2 2 3" xfId="21997" xr:uid="{00000000-0005-0000-0000-00002F600000}"/>
    <cellStyle name="Normal 15 14 2 2 3 2" xfId="47965" xr:uid="{00000000-0005-0000-0000-000030600000}"/>
    <cellStyle name="Normal 15 14 2 2 4" xfId="17669" xr:uid="{00000000-0005-0000-0000-000031600000}"/>
    <cellStyle name="Normal 15 14 2 2 4 2" xfId="43637" xr:uid="{00000000-0005-0000-0000-000032600000}"/>
    <cellStyle name="Normal 15 14 2 2 5" xfId="32817" xr:uid="{00000000-0005-0000-0000-000033600000}"/>
    <cellStyle name="Normal 15 14 2 2 6" xfId="59299" xr:uid="{00000000-0005-0000-0000-000034600000}"/>
    <cellStyle name="Normal 15 14 2 3" xfId="11177" xr:uid="{00000000-0005-0000-0000-000035600000}"/>
    <cellStyle name="Normal 15 14 2 3 2" xfId="26325" xr:uid="{00000000-0005-0000-0000-000036600000}"/>
    <cellStyle name="Normal 15 14 2 3 2 2" xfId="52293" xr:uid="{00000000-0005-0000-0000-000037600000}"/>
    <cellStyle name="Normal 15 14 2 3 3" xfId="37145" xr:uid="{00000000-0005-0000-0000-000038600000}"/>
    <cellStyle name="Normal 15 14 2 4" xfId="9013" xr:uid="{00000000-0005-0000-0000-000039600000}"/>
    <cellStyle name="Normal 15 14 2 4 2" xfId="24161" xr:uid="{00000000-0005-0000-0000-00003A600000}"/>
    <cellStyle name="Normal 15 14 2 4 2 2" xfId="50129" xr:uid="{00000000-0005-0000-0000-00003B600000}"/>
    <cellStyle name="Normal 15 14 2 4 3" xfId="34981" xr:uid="{00000000-0005-0000-0000-00003C600000}"/>
    <cellStyle name="Normal 15 14 2 5" xfId="19833" xr:uid="{00000000-0005-0000-0000-00003D600000}"/>
    <cellStyle name="Normal 15 14 2 5 2" xfId="45801" xr:uid="{00000000-0005-0000-0000-00003E600000}"/>
    <cellStyle name="Normal 15 14 2 6" xfId="15505" xr:uid="{00000000-0005-0000-0000-00003F600000}"/>
    <cellStyle name="Normal 15 14 2 6 2" xfId="41473" xr:uid="{00000000-0005-0000-0000-000040600000}"/>
    <cellStyle name="Normal 15 14 2 7" xfId="4685" xr:uid="{00000000-0005-0000-0000-000041600000}"/>
    <cellStyle name="Normal 15 14 2 8" xfId="30653" xr:uid="{00000000-0005-0000-0000-000042600000}"/>
    <cellStyle name="Normal 15 14 2 9" xfId="57135" xr:uid="{00000000-0005-0000-0000-000043600000}"/>
    <cellStyle name="Normal 15 14 3" xfId="5767" xr:uid="{00000000-0005-0000-0000-000044600000}"/>
    <cellStyle name="Normal 15 14 3 2" xfId="12259" xr:uid="{00000000-0005-0000-0000-000045600000}"/>
    <cellStyle name="Normal 15 14 3 2 2" xfId="27407" xr:uid="{00000000-0005-0000-0000-000046600000}"/>
    <cellStyle name="Normal 15 14 3 2 2 2" xfId="53375" xr:uid="{00000000-0005-0000-0000-000047600000}"/>
    <cellStyle name="Normal 15 14 3 2 3" xfId="38227" xr:uid="{00000000-0005-0000-0000-000048600000}"/>
    <cellStyle name="Normal 15 14 3 3" xfId="20915" xr:uid="{00000000-0005-0000-0000-000049600000}"/>
    <cellStyle name="Normal 15 14 3 3 2" xfId="46883" xr:uid="{00000000-0005-0000-0000-00004A600000}"/>
    <cellStyle name="Normal 15 14 3 4" xfId="16587" xr:uid="{00000000-0005-0000-0000-00004B600000}"/>
    <cellStyle name="Normal 15 14 3 4 2" xfId="42555" xr:uid="{00000000-0005-0000-0000-00004C600000}"/>
    <cellStyle name="Normal 15 14 3 5" xfId="31735" xr:uid="{00000000-0005-0000-0000-00004D600000}"/>
    <cellStyle name="Normal 15 14 3 6" xfId="58217" xr:uid="{00000000-0005-0000-0000-00004E600000}"/>
    <cellStyle name="Normal 15 14 4" xfId="10095" xr:uid="{00000000-0005-0000-0000-00004F600000}"/>
    <cellStyle name="Normal 15 14 4 2" xfId="25243" xr:uid="{00000000-0005-0000-0000-000050600000}"/>
    <cellStyle name="Normal 15 14 4 2 2" xfId="51211" xr:uid="{00000000-0005-0000-0000-000051600000}"/>
    <cellStyle name="Normal 15 14 4 3" xfId="36063" xr:uid="{00000000-0005-0000-0000-000052600000}"/>
    <cellStyle name="Normal 15 14 5" xfId="7931" xr:uid="{00000000-0005-0000-0000-000053600000}"/>
    <cellStyle name="Normal 15 14 5 2" xfId="23079" xr:uid="{00000000-0005-0000-0000-000054600000}"/>
    <cellStyle name="Normal 15 14 5 2 2" xfId="49047" xr:uid="{00000000-0005-0000-0000-000055600000}"/>
    <cellStyle name="Normal 15 14 5 3" xfId="33899" xr:uid="{00000000-0005-0000-0000-000056600000}"/>
    <cellStyle name="Normal 15 14 6" xfId="18751" xr:uid="{00000000-0005-0000-0000-000057600000}"/>
    <cellStyle name="Normal 15 14 6 2" xfId="44719" xr:uid="{00000000-0005-0000-0000-000058600000}"/>
    <cellStyle name="Normal 15 14 7" xfId="14423" xr:uid="{00000000-0005-0000-0000-000059600000}"/>
    <cellStyle name="Normal 15 14 7 2" xfId="40391" xr:uid="{00000000-0005-0000-0000-00005A600000}"/>
    <cellStyle name="Normal 15 14 8" xfId="3603" xr:uid="{00000000-0005-0000-0000-00005B600000}"/>
    <cellStyle name="Normal 15 14 9" xfId="29571" xr:uid="{00000000-0005-0000-0000-00005C600000}"/>
    <cellStyle name="Normal 15 15" xfId="1980" xr:uid="{00000000-0005-0000-0000-00005D600000}"/>
    <cellStyle name="Normal 15 15 2" xfId="6308" xr:uid="{00000000-0005-0000-0000-00005E600000}"/>
    <cellStyle name="Normal 15 15 2 2" xfId="12800" xr:uid="{00000000-0005-0000-0000-00005F600000}"/>
    <cellStyle name="Normal 15 15 2 2 2" xfId="27948" xr:uid="{00000000-0005-0000-0000-000060600000}"/>
    <cellStyle name="Normal 15 15 2 2 2 2" xfId="53916" xr:uid="{00000000-0005-0000-0000-000061600000}"/>
    <cellStyle name="Normal 15 15 2 2 3" xfId="38768" xr:uid="{00000000-0005-0000-0000-000062600000}"/>
    <cellStyle name="Normal 15 15 2 3" xfId="21456" xr:uid="{00000000-0005-0000-0000-000063600000}"/>
    <cellStyle name="Normal 15 15 2 3 2" xfId="47424" xr:uid="{00000000-0005-0000-0000-000064600000}"/>
    <cellStyle name="Normal 15 15 2 4" xfId="17128" xr:uid="{00000000-0005-0000-0000-000065600000}"/>
    <cellStyle name="Normal 15 15 2 4 2" xfId="43096" xr:uid="{00000000-0005-0000-0000-000066600000}"/>
    <cellStyle name="Normal 15 15 2 5" xfId="32276" xr:uid="{00000000-0005-0000-0000-000067600000}"/>
    <cellStyle name="Normal 15 15 2 6" xfId="58758" xr:uid="{00000000-0005-0000-0000-000068600000}"/>
    <cellStyle name="Normal 15 15 3" xfId="10636" xr:uid="{00000000-0005-0000-0000-000069600000}"/>
    <cellStyle name="Normal 15 15 3 2" xfId="25784" xr:uid="{00000000-0005-0000-0000-00006A600000}"/>
    <cellStyle name="Normal 15 15 3 2 2" xfId="51752" xr:uid="{00000000-0005-0000-0000-00006B600000}"/>
    <cellStyle name="Normal 15 15 3 3" xfId="36604" xr:uid="{00000000-0005-0000-0000-00006C600000}"/>
    <cellStyle name="Normal 15 15 4" xfId="8472" xr:uid="{00000000-0005-0000-0000-00006D600000}"/>
    <cellStyle name="Normal 15 15 4 2" xfId="23620" xr:uid="{00000000-0005-0000-0000-00006E600000}"/>
    <cellStyle name="Normal 15 15 4 2 2" xfId="49588" xr:uid="{00000000-0005-0000-0000-00006F600000}"/>
    <cellStyle name="Normal 15 15 4 3" xfId="34440" xr:uid="{00000000-0005-0000-0000-000070600000}"/>
    <cellStyle name="Normal 15 15 5" xfId="19292" xr:uid="{00000000-0005-0000-0000-000071600000}"/>
    <cellStyle name="Normal 15 15 5 2" xfId="45260" xr:uid="{00000000-0005-0000-0000-000072600000}"/>
    <cellStyle name="Normal 15 15 6" xfId="14964" xr:uid="{00000000-0005-0000-0000-000073600000}"/>
    <cellStyle name="Normal 15 15 6 2" xfId="40932" xr:uid="{00000000-0005-0000-0000-000074600000}"/>
    <cellStyle name="Normal 15 15 7" xfId="4144" xr:uid="{00000000-0005-0000-0000-000075600000}"/>
    <cellStyle name="Normal 15 15 8" xfId="30112" xr:uid="{00000000-0005-0000-0000-000076600000}"/>
    <cellStyle name="Normal 15 15 9" xfId="56594" xr:uid="{00000000-0005-0000-0000-000077600000}"/>
    <cellStyle name="Normal 15 16" xfId="5226" xr:uid="{00000000-0005-0000-0000-000078600000}"/>
    <cellStyle name="Normal 15 16 2" xfId="11718" xr:uid="{00000000-0005-0000-0000-000079600000}"/>
    <cellStyle name="Normal 15 16 2 2" xfId="26866" xr:uid="{00000000-0005-0000-0000-00007A600000}"/>
    <cellStyle name="Normal 15 16 2 2 2" xfId="52834" xr:uid="{00000000-0005-0000-0000-00007B600000}"/>
    <cellStyle name="Normal 15 16 2 3" xfId="37686" xr:uid="{00000000-0005-0000-0000-00007C600000}"/>
    <cellStyle name="Normal 15 16 3" xfId="20374" xr:uid="{00000000-0005-0000-0000-00007D600000}"/>
    <cellStyle name="Normal 15 16 3 2" xfId="46342" xr:uid="{00000000-0005-0000-0000-00007E600000}"/>
    <cellStyle name="Normal 15 16 4" xfId="16046" xr:uid="{00000000-0005-0000-0000-00007F600000}"/>
    <cellStyle name="Normal 15 16 4 2" xfId="42014" xr:uid="{00000000-0005-0000-0000-000080600000}"/>
    <cellStyle name="Normal 15 16 5" xfId="31194" xr:uid="{00000000-0005-0000-0000-000081600000}"/>
    <cellStyle name="Normal 15 16 6" xfId="57676" xr:uid="{00000000-0005-0000-0000-000082600000}"/>
    <cellStyle name="Normal 15 17" xfId="9554" xr:uid="{00000000-0005-0000-0000-000083600000}"/>
    <cellStyle name="Normal 15 17 2" xfId="24702" xr:uid="{00000000-0005-0000-0000-000084600000}"/>
    <cellStyle name="Normal 15 17 2 2" xfId="50670" xr:uid="{00000000-0005-0000-0000-000085600000}"/>
    <cellStyle name="Normal 15 17 3" xfId="35522" xr:uid="{00000000-0005-0000-0000-000086600000}"/>
    <cellStyle name="Normal 15 18" xfId="7390" xr:uid="{00000000-0005-0000-0000-000087600000}"/>
    <cellStyle name="Normal 15 18 2" xfId="22538" xr:uid="{00000000-0005-0000-0000-000088600000}"/>
    <cellStyle name="Normal 15 18 2 2" xfId="48506" xr:uid="{00000000-0005-0000-0000-000089600000}"/>
    <cellStyle name="Normal 15 18 3" xfId="33358" xr:uid="{00000000-0005-0000-0000-00008A600000}"/>
    <cellStyle name="Normal 15 19" xfId="18210" xr:uid="{00000000-0005-0000-0000-00008B600000}"/>
    <cellStyle name="Normal 15 19 2" xfId="44178" xr:uid="{00000000-0005-0000-0000-00008C600000}"/>
    <cellStyle name="Normal 15 2" xfId="329" xr:uid="{00000000-0005-0000-0000-00008D600000}"/>
    <cellStyle name="Normal 15 2 10" xfId="29035" xr:uid="{00000000-0005-0000-0000-00008E600000}"/>
    <cellStyle name="Normal 15 2 11" xfId="54995" xr:uid="{00000000-0005-0000-0000-00008F600000}"/>
    <cellStyle name="Normal 15 2 12" xfId="55517" xr:uid="{00000000-0005-0000-0000-000090600000}"/>
    <cellStyle name="Normal 15 2 13" xfId="747" xr:uid="{00000000-0005-0000-0000-000091600000}"/>
    <cellStyle name="Normal 15 2 2" xfId="1444" xr:uid="{00000000-0005-0000-0000-000092600000}"/>
    <cellStyle name="Normal 15 2 2 10" xfId="56058" xr:uid="{00000000-0005-0000-0000-000093600000}"/>
    <cellStyle name="Normal 15 2 2 2" xfId="2526" xr:uid="{00000000-0005-0000-0000-000094600000}"/>
    <cellStyle name="Normal 15 2 2 2 2" xfId="6854" xr:uid="{00000000-0005-0000-0000-000095600000}"/>
    <cellStyle name="Normal 15 2 2 2 2 2" xfId="13346" xr:uid="{00000000-0005-0000-0000-000096600000}"/>
    <cellStyle name="Normal 15 2 2 2 2 2 2" xfId="28494" xr:uid="{00000000-0005-0000-0000-000097600000}"/>
    <cellStyle name="Normal 15 2 2 2 2 2 2 2" xfId="54462" xr:uid="{00000000-0005-0000-0000-000098600000}"/>
    <cellStyle name="Normal 15 2 2 2 2 2 3" xfId="39314" xr:uid="{00000000-0005-0000-0000-000099600000}"/>
    <cellStyle name="Normal 15 2 2 2 2 3" xfId="22002" xr:uid="{00000000-0005-0000-0000-00009A600000}"/>
    <cellStyle name="Normal 15 2 2 2 2 3 2" xfId="47970" xr:uid="{00000000-0005-0000-0000-00009B600000}"/>
    <cellStyle name="Normal 15 2 2 2 2 4" xfId="17674" xr:uid="{00000000-0005-0000-0000-00009C600000}"/>
    <cellStyle name="Normal 15 2 2 2 2 4 2" xfId="43642" xr:uid="{00000000-0005-0000-0000-00009D600000}"/>
    <cellStyle name="Normal 15 2 2 2 2 5" xfId="32822" xr:uid="{00000000-0005-0000-0000-00009E600000}"/>
    <cellStyle name="Normal 15 2 2 2 2 6" xfId="59304" xr:uid="{00000000-0005-0000-0000-00009F600000}"/>
    <cellStyle name="Normal 15 2 2 2 3" xfId="11182" xr:uid="{00000000-0005-0000-0000-0000A0600000}"/>
    <cellStyle name="Normal 15 2 2 2 3 2" xfId="26330" xr:uid="{00000000-0005-0000-0000-0000A1600000}"/>
    <cellStyle name="Normal 15 2 2 2 3 2 2" xfId="52298" xr:uid="{00000000-0005-0000-0000-0000A2600000}"/>
    <cellStyle name="Normal 15 2 2 2 3 3" xfId="37150" xr:uid="{00000000-0005-0000-0000-0000A3600000}"/>
    <cellStyle name="Normal 15 2 2 2 4" xfId="9018" xr:uid="{00000000-0005-0000-0000-0000A4600000}"/>
    <cellStyle name="Normal 15 2 2 2 4 2" xfId="24166" xr:uid="{00000000-0005-0000-0000-0000A5600000}"/>
    <cellStyle name="Normal 15 2 2 2 4 2 2" xfId="50134" xr:uid="{00000000-0005-0000-0000-0000A6600000}"/>
    <cellStyle name="Normal 15 2 2 2 4 3" xfId="34986" xr:uid="{00000000-0005-0000-0000-0000A7600000}"/>
    <cellStyle name="Normal 15 2 2 2 5" xfId="19838" xr:uid="{00000000-0005-0000-0000-0000A8600000}"/>
    <cellStyle name="Normal 15 2 2 2 5 2" xfId="45806" xr:uid="{00000000-0005-0000-0000-0000A9600000}"/>
    <cellStyle name="Normal 15 2 2 2 6" xfId="15510" xr:uid="{00000000-0005-0000-0000-0000AA600000}"/>
    <cellStyle name="Normal 15 2 2 2 6 2" xfId="41478" xr:uid="{00000000-0005-0000-0000-0000AB600000}"/>
    <cellStyle name="Normal 15 2 2 2 7" xfId="4690" xr:uid="{00000000-0005-0000-0000-0000AC600000}"/>
    <cellStyle name="Normal 15 2 2 2 8" xfId="30658" xr:uid="{00000000-0005-0000-0000-0000AD600000}"/>
    <cellStyle name="Normal 15 2 2 2 9" xfId="57140" xr:uid="{00000000-0005-0000-0000-0000AE600000}"/>
    <cellStyle name="Normal 15 2 2 3" xfId="5772" xr:uid="{00000000-0005-0000-0000-0000AF600000}"/>
    <cellStyle name="Normal 15 2 2 3 2" xfId="12264" xr:uid="{00000000-0005-0000-0000-0000B0600000}"/>
    <cellStyle name="Normal 15 2 2 3 2 2" xfId="27412" xr:uid="{00000000-0005-0000-0000-0000B1600000}"/>
    <cellStyle name="Normal 15 2 2 3 2 2 2" xfId="53380" xr:uid="{00000000-0005-0000-0000-0000B2600000}"/>
    <cellStyle name="Normal 15 2 2 3 2 3" xfId="38232" xr:uid="{00000000-0005-0000-0000-0000B3600000}"/>
    <cellStyle name="Normal 15 2 2 3 3" xfId="20920" xr:uid="{00000000-0005-0000-0000-0000B4600000}"/>
    <cellStyle name="Normal 15 2 2 3 3 2" xfId="46888" xr:uid="{00000000-0005-0000-0000-0000B5600000}"/>
    <cellStyle name="Normal 15 2 2 3 4" xfId="16592" xr:uid="{00000000-0005-0000-0000-0000B6600000}"/>
    <cellStyle name="Normal 15 2 2 3 4 2" xfId="42560" xr:uid="{00000000-0005-0000-0000-0000B7600000}"/>
    <cellStyle name="Normal 15 2 2 3 5" xfId="31740" xr:uid="{00000000-0005-0000-0000-0000B8600000}"/>
    <cellStyle name="Normal 15 2 2 3 6" xfId="58222" xr:uid="{00000000-0005-0000-0000-0000B9600000}"/>
    <cellStyle name="Normal 15 2 2 4" xfId="10100" xr:uid="{00000000-0005-0000-0000-0000BA600000}"/>
    <cellStyle name="Normal 15 2 2 4 2" xfId="25248" xr:uid="{00000000-0005-0000-0000-0000BB600000}"/>
    <cellStyle name="Normal 15 2 2 4 2 2" xfId="51216" xr:uid="{00000000-0005-0000-0000-0000BC600000}"/>
    <cellStyle name="Normal 15 2 2 4 3" xfId="36068" xr:uid="{00000000-0005-0000-0000-0000BD600000}"/>
    <cellStyle name="Normal 15 2 2 5" xfId="7936" xr:uid="{00000000-0005-0000-0000-0000BE600000}"/>
    <cellStyle name="Normal 15 2 2 5 2" xfId="23084" xr:uid="{00000000-0005-0000-0000-0000BF600000}"/>
    <cellStyle name="Normal 15 2 2 5 2 2" xfId="49052" xr:uid="{00000000-0005-0000-0000-0000C0600000}"/>
    <cellStyle name="Normal 15 2 2 5 3" xfId="33904" xr:uid="{00000000-0005-0000-0000-0000C1600000}"/>
    <cellStyle name="Normal 15 2 2 6" xfId="18756" xr:uid="{00000000-0005-0000-0000-0000C2600000}"/>
    <cellStyle name="Normal 15 2 2 6 2" xfId="44724" xr:uid="{00000000-0005-0000-0000-0000C3600000}"/>
    <cellStyle name="Normal 15 2 2 7" xfId="14428" xr:uid="{00000000-0005-0000-0000-0000C4600000}"/>
    <cellStyle name="Normal 15 2 2 7 2" xfId="40396" xr:uid="{00000000-0005-0000-0000-0000C5600000}"/>
    <cellStyle name="Normal 15 2 2 8" xfId="3608" xr:uid="{00000000-0005-0000-0000-0000C6600000}"/>
    <cellStyle name="Normal 15 2 2 9" xfId="29576" xr:uid="{00000000-0005-0000-0000-0000C7600000}"/>
    <cellStyle name="Normal 15 2 3" xfId="1985" xr:uid="{00000000-0005-0000-0000-0000C8600000}"/>
    <cellStyle name="Normal 15 2 3 2" xfId="6313" xr:uid="{00000000-0005-0000-0000-0000C9600000}"/>
    <cellStyle name="Normal 15 2 3 2 2" xfId="12805" xr:uid="{00000000-0005-0000-0000-0000CA600000}"/>
    <cellStyle name="Normal 15 2 3 2 2 2" xfId="27953" xr:uid="{00000000-0005-0000-0000-0000CB600000}"/>
    <cellStyle name="Normal 15 2 3 2 2 2 2" xfId="53921" xr:uid="{00000000-0005-0000-0000-0000CC600000}"/>
    <cellStyle name="Normal 15 2 3 2 2 3" xfId="38773" xr:uid="{00000000-0005-0000-0000-0000CD600000}"/>
    <cellStyle name="Normal 15 2 3 2 3" xfId="21461" xr:uid="{00000000-0005-0000-0000-0000CE600000}"/>
    <cellStyle name="Normal 15 2 3 2 3 2" xfId="47429" xr:uid="{00000000-0005-0000-0000-0000CF600000}"/>
    <cellStyle name="Normal 15 2 3 2 4" xfId="17133" xr:uid="{00000000-0005-0000-0000-0000D0600000}"/>
    <cellStyle name="Normal 15 2 3 2 4 2" xfId="43101" xr:uid="{00000000-0005-0000-0000-0000D1600000}"/>
    <cellStyle name="Normal 15 2 3 2 5" xfId="32281" xr:uid="{00000000-0005-0000-0000-0000D2600000}"/>
    <cellStyle name="Normal 15 2 3 2 6" xfId="58763" xr:uid="{00000000-0005-0000-0000-0000D3600000}"/>
    <cellStyle name="Normal 15 2 3 3" xfId="10641" xr:uid="{00000000-0005-0000-0000-0000D4600000}"/>
    <cellStyle name="Normal 15 2 3 3 2" xfId="25789" xr:uid="{00000000-0005-0000-0000-0000D5600000}"/>
    <cellStyle name="Normal 15 2 3 3 2 2" xfId="51757" xr:uid="{00000000-0005-0000-0000-0000D6600000}"/>
    <cellStyle name="Normal 15 2 3 3 3" xfId="36609" xr:uid="{00000000-0005-0000-0000-0000D7600000}"/>
    <cellStyle name="Normal 15 2 3 4" xfId="8477" xr:uid="{00000000-0005-0000-0000-0000D8600000}"/>
    <cellStyle name="Normal 15 2 3 4 2" xfId="23625" xr:uid="{00000000-0005-0000-0000-0000D9600000}"/>
    <cellStyle name="Normal 15 2 3 4 2 2" xfId="49593" xr:uid="{00000000-0005-0000-0000-0000DA600000}"/>
    <cellStyle name="Normal 15 2 3 4 3" xfId="34445" xr:uid="{00000000-0005-0000-0000-0000DB600000}"/>
    <cellStyle name="Normal 15 2 3 5" xfId="19297" xr:uid="{00000000-0005-0000-0000-0000DC600000}"/>
    <cellStyle name="Normal 15 2 3 5 2" xfId="45265" xr:uid="{00000000-0005-0000-0000-0000DD600000}"/>
    <cellStyle name="Normal 15 2 3 6" xfId="14969" xr:uid="{00000000-0005-0000-0000-0000DE600000}"/>
    <cellStyle name="Normal 15 2 3 6 2" xfId="40937" xr:uid="{00000000-0005-0000-0000-0000DF600000}"/>
    <cellStyle name="Normal 15 2 3 7" xfId="4149" xr:uid="{00000000-0005-0000-0000-0000E0600000}"/>
    <cellStyle name="Normal 15 2 3 8" xfId="30117" xr:uid="{00000000-0005-0000-0000-0000E1600000}"/>
    <cellStyle name="Normal 15 2 3 9" xfId="56599" xr:uid="{00000000-0005-0000-0000-0000E2600000}"/>
    <cellStyle name="Normal 15 2 4" xfId="5231" xr:uid="{00000000-0005-0000-0000-0000E3600000}"/>
    <cellStyle name="Normal 15 2 4 2" xfId="11723" xr:uid="{00000000-0005-0000-0000-0000E4600000}"/>
    <cellStyle name="Normal 15 2 4 2 2" xfId="26871" xr:uid="{00000000-0005-0000-0000-0000E5600000}"/>
    <cellStyle name="Normal 15 2 4 2 2 2" xfId="52839" xr:uid="{00000000-0005-0000-0000-0000E6600000}"/>
    <cellStyle name="Normal 15 2 4 2 3" xfId="37691" xr:uid="{00000000-0005-0000-0000-0000E7600000}"/>
    <cellStyle name="Normal 15 2 4 3" xfId="20379" xr:uid="{00000000-0005-0000-0000-0000E8600000}"/>
    <cellStyle name="Normal 15 2 4 3 2" xfId="46347" xr:uid="{00000000-0005-0000-0000-0000E9600000}"/>
    <cellStyle name="Normal 15 2 4 4" xfId="16051" xr:uid="{00000000-0005-0000-0000-0000EA600000}"/>
    <cellStyle name="Normal 15 2 4 4 2" xfId="42019" xr:uid="{00000000-0005-0000-0000-0000EB600000}"/>
    <cellStyle name="Normal 15 2 4 5" xfId="31199" xr:uid="{00000000-0005-0000-0000-0000EC600000}"/>
    <cellStyle name="Normal 15 2 4 6" xfId="57681" xr:uid="{00000000-0005-0000-0000-0000ED600000}"/>
    <cellStyle name="Normal 15 2 5" xfId="9559" xr:uid="{00000000-0005-0000-0000-0000EE600000}"/>
    <cellStyle name="Normal 15 2 5 2" xfId="24707" xr:uid="{00000000-0005-0000-0000-0000EF600000}"/>
    <cellStyle name="Normal 15 2 5 2 2" xfId="50675" xr:uid="{00000000-0005-0000-0000-0000F0600000}"/>
    <cellStyle name="Normal 15 2 5 3" xfId="35527" xr:uid="{00000000-0005-0000-0000-0000F1600000}"/>
    <cellStyle name="Normal 15 2 6" xfId="7395" xr:uid="{00000000-0005-0000-0000-0000F2600000}"/>
    <cellStyle name="Normal 15 2 6 2" xfId="22543" xr:uid="{00000000-0005-0000-0000-0000F3600000}"/>
    <cellStyle name="Normal 15 2 6 2 2" xfId="48511" xr:uid="{00000000-0005-0000-0000-0000F4600000}"/>
    <cellStyle name="Normal 15 2 6 3" xfId="33363" xr:uid="{00000000-0005-0000-0000-0000F5600000}"/>
    <cellStyle name="Normal 15 2 7" xfId="18215" xr:uid="{00000000-0005-0000-0000-0000F6600000}"/>
    <cellStyle name="Normal 15 2 7 2" xfId="44183" xr:uid="{00000000-0005-0000-0000-0000F7600000}"/>
    <cellStyle name="Normal 15 2 8" xfId="13887" xr:uid="{00000000-0005-0000-0000-0000F8600000}"/>
    <cellStyle name="Normal 15 2 8 2" xfId="39855" xr:uid="{00000000-0005-0000-0000-0000F9600000}"/>
    <cellStyle name="Normal 15 2 9" xfId="3067" xr:uid="{00000000-0005-0000-0000-0000FA600000}"/>
    <cellStyle name="Normal 15 20" xfId="13882" xr:uid="{00000000-0005-0000-0000-0000FB600000}"/>
    <cellStyle name="Normal 15 20 2" xfId="39850" xr:uid="{00000000-0005-0000-0000-0000FC600000}"/>
    <cellStyle name="Normal 15 21" xfId="3062" xr:uid="{00000000-0005-0000-0000-0000FD600000}"/>
    <cellStyle name="Normal 15 22" xfId="29030" xr:uid="{00000000-0005-0000-0000-0000FE600000}"/>
    <cellStyle name="Normal 15 23" xfId="54991" xr:uid="{00000000-0005-0000-0000-0000FF600000}"/>
    <cellStyle name="Normal 15 24" xfId="55512" xr:uid="{00000000-0005-0000-0000-000000610000}"/>
    <cellStyle name="Normal 15 25" xfId="707" xr:uid="{00000000-0005-0000-0000-000001610000}"/>
    <cellStyle name="Normal 15 3" xfId="330" xr:uid="{00000000-0005-0000-0000-000002610000}"/>
    <cellStyle name="Normal 15 3 10" xfId="29036" xr:uid="{00000000-0005-0000-0000-000003610000}"/>
    <cellStyle name="Normal 15 3 11" xfId="54996" xr:uid="{00000000-0005-0000-0000-000004610000}"/>
    <cellStyle name="Normal 15 3 12" xfId="55518" xr:uid="{00000000-0005-0000-0000-000005610000}"/>
    <cellStyle name="Normal 15 3 13" xfId="787" xr:uid="{00000000-0005-0000-0000-000006610000}"/>
    <cellStyle name="Normal 15 3 2" xfId="1445" xr:uid="{00000000-0005-0000-0000-000007610000}"/>
    <cellStyle name="Normal 15 3 2 10" xfId="56059" xr:uid="{00000000-0005-0000-0000-000008610000}"/>
    <cellStyle name="Normal 15 3 2 2" xfId="2527" xr:uid="{00000000-0005-0000-0000-000009610000}"/>
    <cellStyle name="Normal 15 3 2 2 2" xfId="6855" xr:uid="{00000000-0005-0000-0000-00000A610000}"/>
    <cellStyle name="Normal 15 3 2 2 2 2" xfId="13347" xr:uid="{00000000-0005-0000-0000-00000B610000}"/>
    <cellStyle name="Normal 15 3 2 2 2 2 2" xfId="28495" xr:uid="{00000000-0005-0000-0000-00000C610000}"/>
    <cellStyle name="Normal 15 3 2 2 2 2 2 2" xfId="54463" xr:uid="{00000000-0005-0000-0000-00000D610000}"/>
    <cellStyle name="Normal 15 3 2 2 2 2 3" xfId="39315" xr:uid="{00000000-0005-0000-0000-00000E610000}"/>
    <cellStyle name="Normal 15 3 2 2 2 3" xfId="22003" xr:uid="{00000000-0005-0000-0000-00000F610000}"/>
    <cellStyle name="Normal 15 3 2 2 2 3 2" xfId="47971" xr:uid="{00000000-0005-0000-0000-000010610000}"/>
    <cellStyle name="Normal 15 3 2 2 2 4" xfId="17675" xr:uid="{00000000-0005-0000-0000-000011610000}"/>
    <cellStyle name="Normal 15 3 2 2 2 4 2" xfId="43643" xr:uid="{00000000-0005-0000-0000-000012610000}"/>
    <cellStyle name="Normal 15 3 2 2 2 5" xfId="32823" xr:uid="{00000000-0005-0000-0000-000013610000}"/>
    <cellStyle name="Normal 15 3 2 2 2 6" xfId="59305" xr:uid="{00000000-0005-0000-0000-000014610000}"/>
    <cellStyle name="Normal 15 3 2 2 3" xfId="11183" xr:uid="{00000000-0005-0000-0000-000015610000}"/>
    <cellStyle name="Normal 15 3 2 2 3 2" xfId="26331" xr:uid="{00000000-0005-0000-0000-000016610000}"/>
    <cellStyle name="Normal 15 3 2 2 3 2 2" xfId="52299" xr:uid="{00000000-0005-0000-0000-000017610000}"/>
    <cellStyle name="Normal 15 3 2 2 3 3" xfId="37151" xr:uid="{00000000-0005-0000-0000-000018610000}"/>
    <cellStyle name="Normal 15 3 2 2 4" xfId="9019" xr:uid="{00000000-0005-0000-0000-000019610000}"/>
    <cellStyle name="Normal 15 3 2 2 4 2" xfId="24167" xr:uid="{00000000-0005-0000-0000-00001A610000}"/>
    <cellStyle name="Normal 15 3 2 2 4 2 2" xfId="50135" xr:uid="{00000000-0005-0000-0000-00001B610000}"/>
    <cellStyle name="Normal 15 3 2 2 4 3" xfId="34987" xr:uid="{00000000-0005-0000-0000-00001C610000}"/>
    <cellStyle name="Normal 15 3 2 2 5" xfId="19839" xr:uid="{00000000-0005-0000-0000-00001D610000}"/>
    <cellStyle name="Normal 15 3 2 2 5 2" xfId="45807" xr:uid="{00000000-0005-0000-0000-00001E610000}"/>
    <cellStyle name="Normal 15 3 2 2 6" xfId="15511" xr:uid="{00000000-0005-0000-0000-00001F610000}"/>
    <cellStyle name="Normal 15 3 2 2 6 2" xfId="41479" xr:uid="{00000000-0005-0000-0000-000020610000}"/>
    <cellStyle name="Normal 15 3 2 2 7" xfId="4691" xr:uid="{00000000-0005-0000-0000-000021610000}"/>
    <cellStyle name="Normal 15 3 2 2 8" xfId="30659" xr:uid="{00000000-0005-0000-0000-000022610000}"/>
    <cellStyle name="Normal 15 3 2 2 9" xfId="57141" xr:uid="{00000000-0005-0000-0000-000023610000}"/>
    <cellStyle name="Normal 15 3 2 3" xfId="5773" xr:uid="{00000000-0005-0000-0000-000024610000}"/>
    <cellStyle name="Normal 15 3 2 3 2" xfId="12265" xr:uid="{00000000-0005-0000-0000-000025610000}"/>
    <cellStyle name="Normal 15 3 2 3 2 2" xfId="27413" xr:uid="{00000000-0005-0000-0000-000026610000}"/>
    <cellStyle name="Normal 15 3 2 3 2 2 2" xfId="53381" xr:uid="{00000000-0005-0000-0000-000027610000}"/>
    <cellStyle name="Normal 15 3 2 3 2 3" xfId="38233" xr:uid="{00000000-0005-0000-0000-000028610000}"/>
    <cellStyle name="Normal 15 3 2 3 3" xfId="20921" xr:uid="{00000000-0005-0000-0000-000029610000}"/>
    <cellStyle name="Normal 15 3 2 3 3 2" xfId="46889" xr:uid="{00000000-0005-0000-0000-00002A610000}"/>
    <cellStyle name="Normal 15 3 2 3 4" xfId="16593" xr:uid="{00000000-0005-0000-0000-00002B610000}"/>
    <cellStyle name="Normal 15 3 2 3 4 2" xfId="42561" xr:uid="{00000000-0005-0000-0000-00002C610000}"/>
    <cellStyle name="Normal 15 3 2 3 5" xfId="31741" xr:uid="{00000000-0005-0000-0000-00002D610000}"/>
    <cellStyle name="Normal 15 3 2 3 6" xfId="58223" xr:uid="{00000000-0005-0000-0000-00002E610000}"/>
    <cellStyle name="Normal 15 3 2 4" xfId="10101" xr:uid="{00000000-0005-0000-0000-00002F610000}"/>
    <cellStyle name="Normal 15 3 2 4 2" xfId="25249" xr:uid="{00000000-0005-0000-0000-000030610000}"/>
    <cellStyle name="Normal 15 3 2 4 2 2" xfId="51217" xr:uid="{00000000-0005-0000-0000-000031610000}"/>
    <cellStyle name="Normal 15 3 2 4 3" xfId="36069" xr:uid="{00000000-0005-0000-0000-000032610000}"/>
    <cellStyle name="Normal 15 3 2 5" xfId="7937" xr:uid="{00000000-0005-0000-0000-000033610000}"/>
    <cellStyle name="Normal 15 3 2 5 2" xfId="23085" xr:uid="{00000000-0005-0000-0000-000034610000}"/>
    <cellStyle name="Normal 15 3 2 5 2 2" xfId="49053" xr:uid="{00000000-0005-0000-0000-000035610000}"/>
    <cellStyle name="Normal 15 3 2 5 3" xfId="33905" xr:uid="{00000000-0005-0000-0000-000036610000}"/>
    <cellStyle name="Normal 15 3 2 6" xfId="18757" xr:uid="{00000000-0005-0000-0000-000037610000}"/>
    <cellStyle name="Normal 15 3 2 6 2" xfId="44725" xr:uid="{00000000-0005-0000-0000-000038610000}"/>
    <cellStyle name="Normal 15 3 2 7" xfId="14429" xr:uid="{00000000-0005-0000-0000-000039610000}"/>
    <cellStyle name="Normal 15 3 2 7 2" xfId="40397" xr:uid="{00000000-0005-0000-0000-00003A610000}"/>
    <cellStyle name="Normal 15 3 2 8" xfId="3609" xr:uid="{00000000-0005-0000-0000-00003B610000}"/>
    <cellStyle name="Normal 15 3 2 9" xfId="29577" xr:uid="{00000000-0005-0000-0000-00003C610000}"/>
    <cellStyle name="Normal 15 3 3" xfId="1986" xr:uid="{00000000-0005-0000-0000-00003D610000}"/>
    <cellStyle name="Normal 15 3 3 2" xfId="6314" xr:uid="{00000000-0005-0000-0000-00003E610000}"/>
    <cellStyle name="Normal 15 3 3 2 2" xfId="12806" xr:uid="{00000000-0005-0000-0000-00003F610000}"/>
    <cellStyle name="Normal 15 3 3 2 2 2" xfId="27954" xr:uid="{00000000-0005-0000-0000-000040610000}"/>
    <cellStyle name="Normal 15 3 3 2 2 2 2" xfId="53922" xr:uid="{00000000-0005-0000-0000-000041610000}"/>
    <cellStyle name="Normal 15 3 3 2 2 3" xfId="38774" xr:uid="{00000000-0005-0000-0000-000042610000}"/>
    <cellStyle name="Normal 15 3 3 2 3" xfId="21462" xr:uid="{00000000-0005-0000-0000-000043610000}"/>
    <cellStyle name="Normal 15 3 3 2 3 2" xfId="47430" xr:uid="{00000000-0005-0000-0000-000044610000}"/>
    <cellStyle name="Normal 15 3 3 2 4" xfId="17134" xr:uid="{00000000-0005-0000-0000-000045610000}"/>
    <cellStyle name="Normal 15 3 3 2 4 2" xfId="43102" xr:uid="{00000000-0005-0000-0000-000046610000}"/>
    <cellStyle name="Normal 15 3 3 2 5" xfId="32282" xr:uid="{00000000-0005-0000-0000-000047610000}"/>
    <cellStyle name="Normal 15 3 3 2 6" xfId="58764" xr:uid="{00000000-0005-0000-0000-000048610000}"/>
    <cellStyle name="Normal 15 3 3 3" xfId="10642" xr:uid="{00000000-0005-0000-0000-000049610000}"/>
    <cellStyle name="Normal 15 3 3 3 2" xfId="25790" xr:uid="{00000000-0005-0000-0000-00004A610000}"/>
    <cellStyle name="Normal 15 3 3 3 2 2" xfId="51758" xr:uid="{00000000-0005-0000-0000-00004B610000}"/>
    <cellStyle name="Normal 15 3 3 3 3" xfId="36610" xr:uid="{00000000-0005-0000-0000-00004C610000}"/>
    <cellStyle name="Normal 15 3 3 4" xfId="8478" xr:uid="{00000000-0005-0000-0000-00004D610000}"/>
    <cellStyle name="Normal 15 3 3 4 2" xfId="23626" xr:uid="{00000000-0005-0000-0000-00004E610000}"/>
    <cellStyle name="Normal 15 3 3 4 2 2" xfId="49594" xr:uid="{00000000-0005-0000-0000-00004F610000}"/>
    <cellStyle name="Normal 15 3 3 4 3" xfId="34446" xr:uid="{00000000-0005-0000-0000-000050610000}"/>
    <cellStyle name="Normal 15 3 3 5" xfId="19298" xr:uid="{00000000-0005-0000-0000-000051610000}"/>
    <cellStyle name="Normal 15 3 3 5 2" xfId="45266" xr:uid="{00000000-0005-0000-0000-000052610000}"/>
    <cellStyle name="Normal 15 3 3 6" xfId="14970" xr:uid="{00000000-0005-0000-0000-000053610000}"/>
    <cellStyle name="Normal 15 3 3 6 2" xfId="40938" xr:uid="{00000000-0005-0000-0000-000054610000}"/>
    <cellStyle name="Normal 15 3 3 7" xfId="4150" xr:uid="{00000000-0005-0000-0000-000055610000}"/>
    <cellStyle name="Normal 15 3 3 8" xfId="30118" xr:uid="{00000000-0005-0000-0000-000056610000}"/>
    <cellStyle name="Normal 15 3 3 9" xfId="56600" xr:uid="{00000000-0005-0000-0000-000057610000}"/>
    <cellStyle name="Normal 15 3 4" xfId="5232" xr:uid="{00000000-0005-0000-0000-000058610000}"/>
    <cellStyle name="Normal 15 3 4 2" xfId="11724" xr:uid="{00000000-0005-0000-0000-000059610000}"/>
    <cellStyle name="Normal 15 3 4 2 2" xfId="26872" xr:uid="{00000000-0005-0000-0000-00005A610000}"/>
    <cellStyle name="Normal 15 3 4 2 2 2" xfId="52840" xr:uid="{00000000-0005-0000-0000-00005B610000}"/>
    <cellStyle name="Normal 15 3 4 2 3" xfId="37692" xr:uid="{00000000-0005-0000-0000-00005C610000}"/>
    <cellStyle name="Normal 15 3 4 3" xfId="20380" xr:uid="{00000000-0005-0000-0000-00005D610000}"/>
    <cellStyle name="Normal 15 3 4 3 2" xfId="46348" xr:uid="{00000000-0005-0000-0000-00005E610000}"/>
    <cellStyle name="Normal 15 3 4 4" xfId="16052" xr:uid="{00000000-0005-0000-0000-00005F610000}"/>
    <cellStyle name="Normal 15 3 4 4 2" xfId="42020" xr:uid="{00000000-0005-0000-0000-000060610000}"/>
    <cellStyle name="Normal 15 3 4 5" xfId="31200" xr:uid="{00000000-0005-0000-0000-000061610000}"/>
    <cellStyle name="Normal 15 3 4 6" xfId="57682" xr:uid="{00000000-0005-0000-0000-000062610000}"/>
    <cellStyle name="Normal 15 3 5" xfId="9560" xr:uid="{00000000-0005-0000-0000-000063610000}"/>
    <cellStyle name="Normal 15 3 5 2" xfId="24708" xr:uid="{00000000-0005-0000-0000-000064610000}"/>
    <cellStyle name="Normal 15 3 5 2 2" xfId="50676" xr:uid="{00000000-0005-0000-0000-000065610000}"/>
    <cellStyle name="Normal 15 3 5 3" xfId="35528" xr:uid="{00000000-0005-0000-0000-000066610000}"/>
    <cellStyle name="Normal 15 3 6" xfId="7396" xr:uid="{00000000-0005-0000-0000-000067610000}"/>
    <cellStyle name="Normal 15 3 6 2" xfId="22544" xr:uid="{00000000-0005-0000-0000-000068610000}"/>
    <cellStyle name="Normal 15 3 6 2 2" xfId="48512" xr:uid="{00000000-0005-0000-0000-000069610000}"/>
    <cellStyle name="Normal 15 3 6 3" xfId="33364" xr:uid="{00000000-0005-0000-0000-00006A610000}"/>
    <cellStyle name="Normal 15 3 7" xfId="18216" xr:uid="{00000000-0005-0000-0000-00006B610000}"/>
    <cellStyle name="Normal 15 3 7 2" xfId="44184" xr:uid="{00000000-0005-0000-0000-00006C610000}"/>
    <cellStyle name="Normal 15 3 8" xfId="13888" xr:uid="{00000000-0005-0000-0000-00006D610000}"/>
    <cellStyle name="Normal 15 3 8 2" xfId="39856" xr:uid="{00000000-0005-0000-0000-00006E610000}"/>
    <cellStyle name="Normal 15 3 9" xfId="3068" xr:uid="{00000000-0005-0000-0000-00006F610000}"/>
    <cellStyle name="Normal 15 4" xfId="331" xr:uid="{00000000-0005-0000-0000-000070610000}"/>
    <cellStyle name="Normal 15 4 10" xfId="29037" xr:uid="{00000000-0005-0000-0000-000071610000}"/>
    <cellStyle name="Normal 15 4 11" xfId="54997" xr:uid="{00000000-0005-0000-0000-000072610000}"/>
    <cellStyle name="Normal 15 4 12" xfId="55519" xr:uid="{00000000-0005-0000-0000-000073610000}"/>
    <cellStyle name="Normal 15 4 13" xfId="827" xr:uid="{00000000-0005-0000-0000-000074610000}"/>
    <cellStyle name="Normal 15 4 2" xfId="1446" xr:uid="{00000000-0005-0000-0000-000075610000}"/>
    <cellStyle name="Normal 15 4 2 10" xfId="56060" xr:uid="{00000000-0005-0000-0000-000076610000}"/>
    <cellStyle name="Normal 15 4 2 2" xfId="2528" xr:uid="{00000000-0005-0000-0000-000077610000}"/>
    <cellStyle name="Normal 15 4 2 2 2" xfId="6856" xr:uid="{00000000-0005-0000-0000-000078610000}"/>
    <cellStyle name="Normal 15 4 2 2 2 2" xfId="13348" xr:uid="{00000000-0005-0000-0000-000079610000}"/>
    <cellStyle name="Normal 15 4 2 2 2 2 2" xfId="28496" xr:uid="{00000000-0005-0000-0000-00007A610000}"/>
    <cellStyle name="Normal 15 4 2 2 2 2 2 2" xfId="54464" xr:uid="{00000000-0005-0000-0000-00007B610000}"/>
    <cellStyle name="Normal 15 4 2 2 2 2 3" xfId="39316" xr:uid="{00000000-0005-0000-0000-00007C610000}"/>
    <cellStyle name="Normal 15 4 2 2 2 3" xfId="22004" xr:uid="{00000000-0005-0000-0000-00007D610000}"/>
    <cellStyle name="Normal 15 4 2 2 2 3 2" xfId="47972" xr:uid="{00000000-0005-0000-0000-00007E610000}"/>
    <cellStyle name="Normal 15 4 2 2 2 4" xfId="17676" xr:uid="{00000000-0005-0000-0000-00007F610000}"/>
    <cellStyle name="Normal 15 4 2 2 2 4 2" xfId="43644" xr:uid="{00000000-0005-0000-0000-000080610000}"/>
    <cellStyle name="Normal 15 4 2 2 2 5" xfId="32824" xr:uid="{00000000-0005-0000-0000-000081610000}"/>
    <cellStyle name="Normal 15 4 2 2 2 6" xfId="59306" xr:uid="{00000000-0005-0000-0000-000082610000}"/>
    <cellStyle name="Normal 15 4 2 2 3" xfId="11184" xr:uid="{00000000-0005-0000-0000-000083610000}"/>
    <cellStyle name="Normal 15 4 2 2 3 2" xfId="26332" xr:uid="{00000000-0005-0000-0000-000084610000}"/>
    <cellStyle name="Normal 15 4 2 2 3 2 2" xfId="52300" xr:uid="{00000000-0005-0000-0000-000085610000}"/>
    <cellStyle name="Normal 15 4 2 2 3 3" xfId="37152" xr:uid="{00000000-0005-0000-0000-000086610000}"/>
    <cellStyle name="Normal 15 4 2 2 4" xfId="9020" xr:uid="{00000000-0005-0000-0000-000087610000}"/>
    <cellStyle name="Normal 15 4 2 2 4 2" xfId="24168" xr:uid="{00000000-0005-0000-0000-000088610000}"/>
    <cellStyle name="Normal 15 4 2 2 4 2 2" xfId="50136" xr:uid="{00000000-0005-0000-0000-000089610000}"/>
    <cellStyle name="Normal 15 4 2 2 4 3" xfId="34988" xr:uid="{00000000-0005-0000-0000-00008A610000}"/>
    <cellStyle name="Normal 15 4 2 2 5" xfId="19840" xr:uid="{00000000-0005-0000-0000-00008B610000}"/>
    <cellStyle name="Normal 15 4 2 2 5 2" xfId="45808" xr:uid="{00000000-0005-0000-0000-00008C610000}"/>
    <cellStyle name="Normal 15 4 2 2 6" xfId="15512" xr:uid="{00000000-0005-0000-0000-00008D610000}"/>
    <cellStyle name="Normal 15 4 2 2 6 2" xfId="41480" xr:uid="{00000000-0005-0000-0000-00008E610000}"/>
    <cellStyle name="Normal 15 4 2 2 7" xfId="4692" xr:uid="{00000000-0005-0000-0000-00008F610000}"/>
    <cellStyle name="Normal 15 4 2 2 8" xfId="30660" xr:uid="{00000000-0005-0000-0000-000090610000}"/>
    <cellStyle name="Normal 15 4 2 2 9" xfId="57142" xr:uid="{00000000-0005-0000-0000-000091610000}"/>
    <cellStyle name="Normal 15 4 2 3" xfId="5774" xr:uid="{00000000-0005-0000-0000-000092610000}"/>
    <cellStyle name="Normal 15 4 2 3 2" xfId="12266" xr:uid="{00000000-0005-0000-0000-000093610000}"/>
    <cellStyle name="Normal 15 4 2 3 2 2" xfId="27414" xr:uid="{00000000-0005-0000-0000-000094610000}"/>
    <cellStyle name="Normal 15 4 2 3 2 2 2" xfId="53382" xr:uid="{00000000-0005-0000-0000-000095610000}"/>
    <cellStyle name="Normal 15 4 2 3 2 3" xfId="38234" xr:uid="{00000000-0005-0000-0000-000096610000}"/>
    <cellStyle name="Normal 15 4 2 3 3" xfId="20922" xr:uid="{00000000-0005-0000-0000-000097610000}"/>
    <cellStyle name="Normal 15 4 2 3 3 2" xfId="46890" xr:uid="{00000000-0005-0000-0000-000098610000}"/>
    <cellStyle name="Normal 15 4 2 3 4" xfId="16594" xr:uid="{00000000-0005-0000-0000-000099610000}"/>
    <cellStyle name="Normal 15 4 2 3 4 2" xfId="42562" xr:uid="{00000000-0005-0000-0000-00009A610000}"/>
    <cellStyle name="Normal 15 4 2 3 5" xfId="31742" xr:uid="{00000000-0005-0000-0000-00009B610000}"/>
    <cellStyle name="Normal 15 4 2 3 6" xfId="58224" xr:uid="{00000000-0005-0000-0000-00009C610000}"/>
    <cellStyle name="Normal 15 4 2 4" xfId="10102" xr:uid="{00000000-0005-0000-0000-00009D610000}"/>
    <cellStyle name="Normal 15 4 2 4 2" xfId="25250" xr:uid="{00000000-0005-0000-0000-00009E610000}"/>
    <cellStyle name="Normal 15 4 2 4 2 2" xfId="51218" xr:uid="{00000000-0005-0000-0000-00009F610000}"/>
    <cellStyle name="Normal 15 4 2 4 3" xfId="36070" xr:uid="{00000000-0005-0000-0000-0000A0610000}"/>
    <cellStyle name="Normal 15 4 2 5" xfId="7938" xr:uid="{00000000-0005-0000-0000-0000A1610000}"/>
    <cellStyle name="Normal 15 4 2 5 2" xfId="23086" xr:uid="{00000000-0005-0000-0000-0000A2610000}"/>
    <cellStyle name="Normal 15 4 2 5 2 2" xfId="49054" xr:uid="{00000000-0005-0000-0000-0000A3610000}"/>
    <cellStyle name="Normal 15 4 2 5 3" xfId="33906" xr:uid="{00000000-0005-0000-0000-0000A4610000}"/>
    <cellStyle name="Normal 15 4 2 6" xfId="18758" xr:uid="{00000000-0005-0000-0000-0000A5610000}"/>
    <cellStyle name="Normal 15 4 2 6 2" xfId="44726" xr:uid="{00000000-0005-0000-0000-0000A6610000}"/>
    <cellStyle name="Normal 15 4 2 7" xfId="14430" xr:uid="{00000000-0005-0000-0000-0000A7610000}"/>
    <cellStyle name="Normal 15 4 2 7 2" xfId="40398" xr:uid="{00000000-0005-0000-0000-0000A8610000}"/>
    <cellStyle name="Normal 15 4 2 8" xfId="3610" xr:uid="{00000000-0005-0000-0000-0000A9610000}"/>
    <cellStyle name="Normal 15 4 2 9" xfId="29578" xr:uid="{00000000-0005-0000-0000-0000AA610000}"/>
    <cellStyle name="Normal 15 4 3" xfId="1987" xr:uid="{00000000-0005-0000-0000-0000AB610000}"/>
    <cellStyle name="Normal 15 4 3 2" xfId="6315" xr:uid="{00000000-0005-0000-0000-0000AC610000}"/>
    <cellStyle name="Normal 15 4 3 2 2" xfId="12807" xr:uid="{00000000-0005-0000-0000-0000AD610000}"/>
    <cellStyle name="Normal 15 4 3 2 2 2" xfId="27955" xr:uid="{00000000-0005-0000-0000-0000AE610000}"/>
    <cellStyle name="Normal 15 4 3 2 2 2 2" xfId="53923" xr:uid="{00000000-0005-0000-0000-0000AF610000}"/>
    <cellStyle name="Normal 15 4 3 2 2 3" xfId="38775" xr:uid="{00000000-0005-0000-0000-0000B0610000}"/>
    <cellStyle name="Normal 15 4 3 2 3" xfId="21463" xr:uid="{00000000-0005-0000-0000-0000B1610000}"/>
    <cellStyle name="Normal 15 4 3 2 3 2" xfId="47431" xr:uid="{00000000-0005-0000-0000-0000B2610000}"/>
    <cellStyle name="Normal 15 4 3 2 4" xfId="17135" xr:uid="{00000000-0005-0000-0000-0000B3610000}"/>
    <cellStyle name="Normal 15 4 3 2 4 2" xfId="43103" xr:uid="{00000000-0005-0000-0000-0000B4610000}"/>
    <cellStyle name="Normal 15 4 3 2 5" xfId="32283" xr:uid="{00000000-0005-0000-0000-0000B5610000}"/>
    <cellStyle name="Normal 15 4 3 2 6" xfId="58765" xr:uid="{00000000-0005-0000-0000-0000B6610000}"/>
    <cellStyle name="Normal 15 4 3 3" xfId="10643" xr:uid="{00000000-0005-0000-0000-0000B7610000}"/>
    <cellStyle name="Normal 15 4 3 3 2" xfId="25791" xr:uid="{00000000-0005-0000-0000-0000B8610000}"/>
    <cellStyle name="Normal 15 4 3 3 2 2" xfId="51759" xr:uid="{00000000-0005-0000-0000-0000B9610000}"/>
    <cellStyle name="Normal 15 4 3 3 3" xfId="36611" xr:uid="{00000000-0005-0000-0000-0000BA610000}"/>
    <cellStyle name="Normal 15 4 3 4" xfId="8479" xr:uid="{00000000-0005-0000-0000-0000BB610000}"/>
    <cellStyle name="Normal 15 4 3 4 2" xfId="23627" xr:uid="{00000000-0005-0000-0000-0000BC610000}"/>
    <cellStyle name="Normal 15 4 3 4 2 2" xfId="49595" xr:uid="{00000000-0005-0000-0000-0000BD610000}"/>
    <cellStyle name="Normal 15 4 3 4 3" xfId="34447" xr:uid="{00000000-0005-0000-0000-0000BE610000}"/>
    <cellStyle name="Normal 15 4 3 5" xfId="19299" xr:uid="{00000000-0005-0000-0000-0000BF610000}"/>
    <cellStyle name="Normal 15 4 3 5 2" xfId="45267" xr:uid="{00000000-0005-0000-0000-0000C0610000}"/>
    <cellStyle name="Normal 15 4 3 6" xfId="14971" xr:uid="{00000000-0005-0000-0000-0000C1610000}"/>
    <cellStyle name="Normal 15 4 3 6 2" xfId="40939" xr:uid="{00000000-0005-0000-0000-0000C2610000}"/>
    <cellStyle name="Normal 15 4 3 7" xfId="4151" xr:uid="{00000000-0005-0000-0000-0000C3610000}"/>
    <cellStyle name="Normal 15 4 3 8" xfId="30119" xr:uid="{00000000-0005-0000-0000-0000C4610000}"/>
    <cellStyle name="Normal 15 4 3 9" xfId="56601" xr:uid="{00000000-0005-0000-0000-0000C5610000}"/>
    <cellStyle name="Normal 15 4 4" xfId="5233" xr:uid="{00000000-0005-0000-0000-0000C6610000}"/>
    <cellStyle name="Normal 15 4 4 2" xfId="11725" xr:uid="{00000000-0005-0000-0000-0000C7610000}"/>
    <cellStyle name="Normal 15 4 4 2 2" xfId="26873" xr:uid="{00000000-0005-0000-0000-0000C8610000}"/>
    <cellStyle name="Normal 15 4 4 2 2 2" xfId="52841" xr:uid="{00000000-0005-0000-0000-0000C9610000}"/>
    <cellStyle name="Normal 15 4 4 2 3" xfId="37693" xr:uid="{00000000-0005-0000-0000-0000CA610000}"/>
    <cellStyle name="Normal 15 4 4 3" xfId="20381" xr:uid="{00000000-0005-0000-0000-0000CB610000}"/>
    <cellStyle name="Normal 15 4 4 3 2" xfId="46349" xr:uid="{00000000-0005-0000-0000-0000CC610000}"/>
    <cellStyle name="Normal 15 4 4 4" xfId="16053" xr:uid="{00000000-0005-0000-0000-0000CD610000}"/>
    <cellStyle name="Normal 15 4 4 4 2" xfId="42021" xr:uid="{00000000-0005-0000-0000-0000CE610000}"/>
    <cellStyle name="Normal 15 4 4 5" xfId="31201" xr:uid="{00000000-0005-0000-0000-0000CF610000}"/>
    <cellStyle name="Normal 15 4 4 6" xfId="57683" xr:uid="{00000000-0005-0000-0000-0000D0610000}"/>
    <cellStyle name="Normal 15 4 5" xfId="9561" xr:uid="{00000000-0005-0000-0000-0000D1610000}"/>
    <cellStyle name="Normal 15 4 5 2" xfId="24709" xr:uid="{00000000-0005-0000-0000-0000D2610000}"/>
    <cellStyle name="Normal 15 4 5 2 2" xfId="50677" xr:uid="{00000000-0005-0000-0000-0000D3610000}"/>
    <cellStyle name="Normal 15 4 5 3" xfId="35529" xr:uid="{00000000-0005-0000-0000-0000D4610000}"/>
    <cellStyle name="Normal 15 4 6" xfId="7397" xr:uid="{00000000-0005-0000-0000-0000D5610000}"/>
    <cellStyle name="Normal 15 4 6 2" xfId="22545" xr:uid="{00000000-0005-0000-0000-0000D6610000}"/>
    <cellStyle name="Normal 15 4 6 2 2" xfId="48513" xr:uid="{00000000-0005-0000-0000-0000D7610000}"/>
    <cellStyle name="Normal 15 4 6 3" xfId="33365" xr:uid="{00000000-0005-0000-0000-0000D8610000}"/>
    <cellStyle name="Normal 15 4 7" xfId="18217" xr:uid="{00000000-0005-0000-0000-0000D9610000}"/>
    <cellStyle name="Normal 15 4 7 2" xfId="44185" xr:uid="{00000000-0005-0000-0000-0000DA610000}"/>
    <cellStyle name="Normal 15 4 8" xfId="13889" xr:uid="{00000000-0005-0000-0000-0000DB610000}"/>
    <cellStyle name="Normal 15 4 8 2" xfId="39857" xr:uid="{00000000-0005-0000-0000-0000DC610000}"/>
    <cellStyle name="Normal 15 4 9" xfId="3069" xr:uid="{00000000-0005-0000-0000-0000DD610000}"/>
    <cellStyle name="Normal 15 5" xfId="332" xr:uid="{00000000-0005-0000-0000-0000DE610000}"/>
    <cellStyle name="Normal 15 5 10" xfId="29038" xr:uid="{00000000-0005-0000-0000-0000DF610000}"/>
    <cellStyle name="Normal 15 5 11" xfId="54998" xr:uid="{00000000-0005-0000-0000-0000E0610000}"/>
    <cellStyle name="Normal 15 5 12" xfId="55520" xr:uid="{00000000-0005-0000-0000-0000E1610000}"/>
    <cellStyle name="Normal 15 5 13" xfId="867" xr:uid="{00000000-0005-0000-0000-0000E2610000}"/>
    <cellStyle name="Normal 15 5 2" xfId="1447" xr:uid="{00000000-0005-0000-0000-0000E3610000}"/>
    <cellStyle name="Normal 15 5 2 10" xfId="56061" xr:uid="{00000000-0005-0000-0000-0000E4610000}"/>
    <cellStyle name="Normal 15 5 2 2" xfId="2529" xr:uid="{00000000-0005-0000-0000-0000E5610000}"/>
    <cellStyle name="Normal 15 5 2 2 2" xfId="6857" xr:uid="{00000000-0005-0000-0000-0000E6610000}"/>
    <cellStyle name="Normal 15 5 2 2 2 2" xfId="13349" xr:uid="{00000000-0005-0000-0000-0000E7610000}"/>
    <cellStyle name="Normal 15 5 2 2 2 2 2" xfId="28497" xr:uid="{00000000-0005-0000-0000-0000E8610000}"/>
    <cellStyle name="Normal 15 5 2 2 2 2 2 2" xfId="54465" xr:uid="{00000000-0005-0000-0000-0000E9610000}"/>
    <cellStyle name="Normal 15 5 2 2 2 2 3" xfId="39317" xr:uid="{00000000-0005-0000-0000-0000EA610000}"/>
    <cellStyle name="Normal 15 5 2 2 2 3" xfId="22005" xr:uid="{00000000-0005-0000-0000-0000EB610000}"/>
    <cellStyle name="Normal 15 5 2 2 2 3 2" xfId="47973" xr:uid="{00000000-0005-0000-0000-0000EC610000}"/>
    <cellStyle name="Normal 15 5 2 2 2 4" xfId="17677" xr:uid="{00000000-0005-0000-0000-0000ED610000}"/>
    <cellStyle name="Normal 15 5 2 2 2 4 2" xfId="43645" xr:uid="{00000000-0005-0000-0000-0000EE610000}"/>
    <cellStyle name="Normal 15 5 2 2 2 5" xfId="32825" xr:uid="{00000000-0005-0000-0000-0000EF610000}"/>
    <cellStyle name="Normal 15 5 2 2 2 6" xfId="59307" xr:uid="{00000000-0005-0000-0000-0000F0610000}"/>
    <cellStyle name="Normal 15 5 2 2 3" xfId="11185" xr:uid="{00000000-0005-0000-0000-0000F1610000}"/>
    <cellStyle name="Normal 15 5 2 2 3 2" xfId="26333" xr:uid="{00000000-0005-0000-0000-0000F2610000}"/>
    <cellStyle name="Normal 15 5 2 2 3 2 2" xfId="52301" xr:uid="{00000000-0005-0000-0000-0000F3610000}"/>
    <cellStyle name="Normal 15 5 2 2 3 3" xfId="37153" xr:uid="{00000000-0005-0000-0000-0000F4610000}"/>
    <cellStyle name="Normal 15 5 2 2 4" xfId="9021" xr:uid="{00000000-0005-0000-0000-0000F5610000}"/>
    <cellStyle name="Normal 15 5 2 2 4 2" xfId="24169" xr:uid="{00000000-0005-0000-0000-0000F6610000}"/>
    <cellStyle name="Normal 15 5 2 2 4 2 2" xfId="50137" xr:uid="{00000000-0005-0000-0000-0000F7610000}"/>
    <cellStyle name="Normal 15 5 2 2 4 3" xfId="34989" xr:uid="{00000000-0005-0000-0000-0000F8610000}"/>
    <cellStyle name="Normal 15 5 2 2 5" xfId="19841" xr:uid="{00000000-0005-0000-0000-0000F9610000}"/>
    <cellStyle name="Normal 15 5 2 2 5 2" xfId="45809" xr:uid="{00000000-0005-0000-0000-0000FA610000}"/>
    <cellStyle name="Normal 15 5 2 2 6" xfId="15513" xr:uid="{00000000-0005-0000-0000-0000FB610000}"/>
    <cellStyle name="Normal 15 5 2 2 6 2" xfId="41481" xr:uid="{00000000-0005-0000-0000-0000FC610000}"/>
    <cellStyle name="Normal 15 5 2 2 7" xfId="4693" xr:uid="{00000000-0005-0000-0000-0000FD610000}"/>
    <cellStyle name="Normal 15 5 2 2 8" xfId="30661" xr:uid="{00000000-0005-0000-0000-0000FE610000}"/>
    <cellStyle name="Normal 15 5 2 2 9" xfId="57143" xr:uid="{00000000-0005-0000-0000-0000FF610000}"/>
    <cellStyle name="Normal 15 5 2 3" xfId="5775" xr:uid="{00000000-0005-0000-0000-000000620000}"/>
    <cellStyle name="Normal 15 5 2 3 2" xfId="12267" xr:uid="{00000000-0005-0000-0000-000001620000}"/>
    <cellStyle name="Normal 15 5 2 3 2 2" xfId="27415" xr:uid="{00000000-0005-0000-0000-000002620000}"/>
    <cellStyle name="Normal 15 5 2 3 2 2 2" xfId="53383" xr:uid="{00000000-0005-0000-0000-000003620000}"/>
    <cellStyle name="Normal 15 5 2 3 2 3" xfId="38235" xr:uid="{00000000-0005-0000-0000-000004620000}"/>
    <cellStyle name="Normal 15 5 2 3 3" xfId="20923" xr:uid="{00000000-0005-0000-0000-000005620000}"/>
    <cellStyle name="Normal 15 5 2 3 3 2" xfId="46891" xr:uid="{00000000-0005-0000-0000-000006620000}"/>
    <cellStyle name="Normal 15 5 2 3 4" xfId="16595" xr:uid="{00000000-0005-0000-0000-000007620000}"/>
    <cellStyle name="Normal 15 5 2 3 4 2" xfId="42563" xr:uid="{00000000-0005-0000-0000-000008620000}"/>
    <cellStyle name="Normal 15 5 2 3 5" xfId="31743" xr:uid="{00000000-0005-0000-0000-000009620000}"/>
    <cellStyle name="Normal 15 5 2 3 6" xfId="58225" xr:uid="{00000000-0005-0000-0000-00000A620000}"/>
    <cellStyle name="Normal 15 5 2 4" xfId="10103" xr:uid="{00000000-0005-0000-0000-00000B620000}"/>
    <cellStyle name="Normal 15 5 2 4 2" xfId="25251" xr:uid="{00000000-0005-0000-0000-00000C620000}"/>
    <cellStyle name="Normal 15 5 2 4 2 2" xfId="51219" xr:uid="{00000000-0005-0000-0000-00000D620000}"/>
    <cellStyle name="Normal 15 5 2 4 3" xfId="36071" xr:uid="{00000000-0005-0000-0000-00000E620000}"/>
    <cellStyle name="Normal 15 5 2 5" xfId="7939" xr:uid="{00000000-0005-0000-0000-00000F620000}"/>
    <cellStyle name="Normal 15 5 2 5 2" xfId="23087" xr:uid="{00000000-0005-0000-0000-000010620000}"/>
    <cellStyle name="Normal 15 5 2 5 2 2" xfId="49055" xr:uid="{00000000-0005-0000-0000-000011620000}"/>
    <cellStyle name="Normal 15 5 2 5 3" xfId="33907" xr:uid="{00000000-0005-0000-0000-000012620000}"/>
    <cellStyle name="Normal 15 5 2 6" xfId="18759" xr:uid="{00000000-0005-0000-0000-000013620000}"/>
    <cellStyle name="Normal 15 5 2 6 2" xfId="44727" xr:uid="{00000000-0005-0000-0000-000014620000}"/>
    <cellStyle name="Normal 15 5 2 7" xfId="14431" xr:uid="{00000000-0005-0000-0000-000015620000}"/>
    <cellStyle name="Normal 15 5 2 7 2" xfId="40399" xr:uid="{00000000-0005-0000-0000-000016620000}"/>
    <cellStyle name="Normal 15 5 2 8" xfId="3611" xr:uid="{00000000-0005-0000-0000-000017620000}"/>
    <cellStyle name="Normal 15 5 2 9" xfId="29579" xr:uid="{00000000-0005-0000-0000-000018620000}"/>
    <cellStyle name="Normal 15 5 3" xfId="1988" xr:uid="{00000000-0005-0000-0000-000019620000}"/>
    <cellStyle name="Normal 15 5 3 2" xfId="6316" xr:uid="{00000000-0005-0000-0000-00001A620000}"/>
    <cellStyle name="Normal 15 5 3 2 2" xfId="12808" xr:uid="{00000000-0005-0000-0000-00001B620000}"/>
    <cellStyle name="Normal 15 5 3 2 2 2" xfId="27956" xr:uid="{00000000-0005-0000-0000-00001C620000}"/>
    <cellStyle name="Normal 15 5 3 2 2 2 2" xfId="53924" xr:uid="{00000000-0005-0000-0000-00001D620000}"/>
    <cellStyle name="Normal 15 5 3 2 2 3" xfId="38776" xr:uid="{00000000-0005-0000-0000-00001E620000}"/>
    <cellStyle name="Normal 15 5 3 2 3" xfId="21464" xr:uid="{00000000-0005-0000-0000-00001F620000}"/>
    <cellStyle name="Normal 15 5 3 2 3 2" xfId="47432" xr:uid="{00000000-0005-0000-0000-000020620000}"/>
    <cellStyle name="Normal 15 5 3 2 4" xfId="17136" xr:uid="{00000000-0005-0000-0000-000021620000}"/>
    <cellStyle name="Normal 15 5 3 2 4 2" xfId="43104" xr:uid="{00000000-0005-0000-0000-000022620000}"/>
    <cellStyle name="Normal 15 5 3 2 5" xfId="32284" xr:uid="{00000000-0005-0000-0000-000023620000}"/>
    <cellStyle name="Normal 15 5 3 2 6" xfId="58766" xr:uid="{00000000-0005-0000-0000-000024620000}"/>
    <cellStyle name="Normal 15 5 3 3" xfId="10644" xr:uid="{00000000-0005-0000-0000-000025620000}"/>
    <cellStyle name="Normal 15 5 3 3 2" xfId="25792" xr:uid="{00000000-0005-0000-0000-000026620000}"/>
    <cellStyle name="Normal 15 5 3 3 2 2" xfId="51760" xr:uid="{00000000-0005-0000-0000-000027620000}"/>
    <cellStyle name="Normal 15 5 3 3 3" xfId="36612" xr:uid="{00000000-0005-0000-0000-000028620000}"/>
    <cellStyle name="Normal 15 5 3 4" xfId="8480" xr:uid="{00000000-0005-0000-0000-000029620000}"/>
    <cellStyle name="Normal 15 5 3 4 2" xfId="23628" xr:uid="{00000000-0005-0000-0000-00002A620000}"/>
    <cellStyle name="Normal 15 5 3 4 2 2" xfId="49596" xr:uid="{00000000-0005-0000-0000-00002B620000}"/>
    <cellStyle name="Normal 15 5 3 4 3" xfId="34448" xr:uid="{00000000-0005-0000-0000-00002C620000}"/>
    <cellStyle name="Normal 15 5 3 5" xfId="19300" xr:uid="{00000000-0005-0000-0000-00002D620000}"/>
    <cellStyle name="Normal 15 5 3 5 2" xfId="45268" xr:uid="{00000000-0005-0000-0000-00002E620000}"/>
    <cellStyle name="Normal 15 5 3 6" xfId="14972" xr:uid="{00000000-0005-0000-0000-00002F620000}"/>
    <cellStyle name="Normal 15 5 3 6 2" xfId="40940" xr:uid="{00000000-0005-0000-0000-000030620000}"/>
    <cellStyle name="Normal 15 5 3 7" xfId="4152" xr:uid="{00000000-0005-0000-0000-000031620000}"/>
    <cellStyle name="Normal 15 5 3 8" xfId="30120" xr:uid="{00000000-0005-0000-0000-000032620000}"/>
    <cellStyle name="Normal 15 5 3 9" xfId="56602" xr:uid="{00000000-0005-0000-0000-000033620000}"/>
    <cellStyle name="Normal 15 5 4" xfId="5234" xr:uid="{00000000-0005-0000-0000-000034620000}"/>
    <cellStyle name="Normal 15 5 4 2" xfId="11726" xr:uid="{00000000-0005-0000-0000-000035620000}"/>
    <cellStyle name="Normal 15 5 4 2 2" xfId="26874" xr:uid="{00000000-0005-0000-0000-000036620000}"/>
    <cellStyle name="Normal 15 5 4 2 2 2" xfId="52842" xr:uid="{00000000-0005-0000-0000-000037620000}"/>
    <cellStyle name="Normal 15 5 4 2 3" xfId="37694" xr:uid="{00000000-0005-0000-0000-000038620000}"/>
    <cellStyle name="Normal 15 5 4 3" xfId="20382" xr:uid="{00000000-0005-0000-0000-000039620000}"/>
    <cellStyle name="Normal 15 5 4 3 2" xfId="46350" xr:uid="{00000000-0005-0000-0000-00003A620000}"/>
    <cellStyle name="Normal 15 5 4 4" xfId="16054" xr:uid="{00000000-0005-0000-0000-00003B620000}"/>
    <cellStyle name="Normal 15 5 4 4 2" xfId="42022" xr:uid="{00000000-0005-0000-0000-00003C620000}"/>
    <cellStyle name="Normal 15 5 4 5" xfId="31202" xr:uid="{00000000-0005-0000-0000-00003D620000}"/>
    <cellStyle name="Normal 15 5 4 6" xfId="57684" xr:uid="{00000000-0005-0000-0000-00003E620000}"/>
    <cellStyle name="Normal 15 5 5" xfId="9562" xr:uid="{00000000-0005-0000-0000-00003F620000}"/>
    <cellStyle name="Normal 15 5 5 2" xfId="24710" xr:uid="{00000000-0005-0000-0000-000040620000}"/>
    <cellStyle name="Normal 15 5 5 2 2" xfId="50678" xr:uid="{00000000-0005-0000-0000-000041620000}"/>
    <cellStyle name="Normal 15 5 5 3" xfId="35530" xr:uid="{00000000-0005-0000-0000-000042620000}"/>
    <cellStyle name="Normal 15 5 6" xfId="7398" xr:uid="{00000000-0005-0000-0000-000043620000}"/>
    <cellStyle name="Normal 15 5 6 2" xfId="22546" xr:uid="{00000000-0005-0000-0000-000044620000}"/>
    <cellStyle name="Normal 15 5 6 2 2" xfId="48514" xr:uid="{00000000-0005-0000-0000-000045620000}"/>
    <cellStyle name="Normal 15 5 6 3" xfId="33366" xr:uid="{00000000-0005-0000-0000-000046620000}"/>
    <cellStyle name="Normal 15 5 7" xfId="18218" xr:uid="{00000000-0005-0000-0000-000047620000}"/>
    <cellStyle name="Normal 15 5 7 2" xfId="44186" xr:uid="{00000000-0005-0000-0000-000048620000}"/>
    <cellStyle name="Normal 15 5 8" xfId="13890" xr:uid="{00000000-0005-0000-0000-000049620000}"/>
    <cellStyle name="Normal 15 5 8 2" xfId="39858" xr:uid="{00000000-0005-0000-0000-00004A620000}"/>
    <cellStyle name="Normal 15 5 9" xfId="3070" xr:uid="{00000000-0005-0000-0000-00004B620000}"/>
    <cellStyle name="Normal 15 6" xfId="333" xr:uid="{00000000-0005-0000-0000-00004C620000}"/>
    <cellStyle name="Normal 15 6 10" xfId="29039" xr:uid="{00000000-0005-0000-0000-00004D620000}"/>
    <cellStyle name="Normal 15 6 11" xfId="54999" xr:uid="{00000000-0005-0000-0000-00004E620000}"/>
    <cellStyle name="Normal 15 6 12" xfId="55521" xr:uid="{00000000-0005-0000-0000-00004F620000}"/>
    <cellStyle name="Normal 15 6 13" xfId="907" xr:uid="{00000000-0005-0000-0000-000050620000}"/>
    <cellStyle name="Normal 15 6 2" xfId="1448" xr:uid="{00000000-0005-0000-0000-000051620000}"/>
    <cellStyle name="Normal 15 6 2 10" xfId="56062" xr:uid="{00000000-0005-0000-0000-000052620000}"/>
    <cellStyle name="Normal 15 6 2 2" xfId="2530" xr:uid="{00000000-0005-0000-0000-000053620000}"/>
    <cellStyle name="Normal 15 6 2 2 2" xfId="6858" xr:uid="{00000000-0005-0000-0000-000054620000}"/>
    <cellStyle name="Normal 15 6 2 2 2 2" xfId="13350" xr:uid="{00000000-0005-0000-0000-000055620000}"/>
    <cellStyle name="Normal 15 6 2 2 2 2 2" xfId="28498" xr:uid="{00000000-0005-0000-0000-000056620000}"/>
    <cellStyle name="Normal 15 6 2 2 2 2 2 2" xfId="54466" xr:uid="{00000000-0005-0000-0000-000057620000}"/>
    <cellStyle name="Normal 15 6 2 2 2 2 3" xfId="39318" xr:uid="{00000000-0005-0000-0000-000058620000}"/>
    <cellStyle name="Normal 15 6 2 2 2 3" xfId="22006" xr:uid="{00000000-0005-0000-0000-000059620000}"/>
    <cellStyle name="Normal 15 6 2 2 2 3 2" xfId="47974" xr:uid="{00000000-0005-0000-0000-00005A620000}"/>
    <cellStyle name="Normal 15 6 2 2 2 4" xfId="17678" xr:uid="{00000000-0005-0000-0000-00005B620000}"/>
    <cellStyle name="Normal 15 6 2 2 2 4 2" xfId="43646" xr:uid="{00000000-0005-0000-0000-00005C620000}"/>
    <cellStyle name="Normal 15 6 2 2 2 5" xfId="32826" xr:uid="{00000000-0005-0000-0000-00005D620000}"/>
    <cellStyle name="Normal 15 6 2 2 2 6" xfId="59308" xr:uid="{00000000-0005-0000-0000-00005E620000}"/>
    <cellStyle name="Normal 15 6 2 2 3" xfId="11186" xr:uid="{00000000-0005-0000-0000-00005F620000}"/>
    <cellStyle name="Normal 15 6 2 2 3 2" xfId="26334" xr:uid="{00000000-0005-0000-0000-000060620000}"/>
    <cellStyle name="Normal 15 6 2 2 3 2 2" xfId="52302" xr:uid="{00000000-0005-0000-0000-000061620000}"/>
    <cellStyle name="Normal 15 6 2 2 3 3" xfId="37154" xr:uid="{00000000-0005-0000-0000-000062620000}"/>
    <cellStyle name="Normal 15 6 2 2 4" xfId="9022" xr:uid="{00000000-0005-0000-0000-000063620000}"/>
    <cellStyle name="Normal 15 6 2 2 4 2" xfId="24170" xr:uid="{00000000-0005-0000-0000-000064620000}"/>
    <cellStyle name="Normal 15 6 2 2 4 2 2" xfId="50138" xr:uid="{00000000-0005-0000-0000-000065620000}"/>
    <cellStyle name="Normal 15 6 2 2 4 3" xfId="34990" xr:uid="{00000000-0005-0000-0000-000066620000}"/>
    <cellStyle name="Normal 15 6 2 2 5" xfId="19842" xr:uid="{00000000-0005-0000-0000-000067620000}"/>
    <cellStyle name="Normal 15 6 2 2 5 2" xfId="45810" xr:uid="{00000000-0005-0000-0000-000068620000}"/>
    <cellStyle name="Normal 15 6 2 2 6" xfId="15514" xr:uid="{00000000-0005-0000-0000-000069620000}"/>
    <cellStyle name="Normal 15 6 2 2 6 2" xfId="41482" xr:uid="{00000000-0005-0000-0000-00006A620000}"/>
    <cellStyle name="Normal 15 6 2 2 7" xfId="4694" xr:uid="{00000000-0005-0000-0000-00006B620000}"/>
    <cellStyle name="Normal 15 6 2 2 8" xfId="30662" xr:uid="{00000000-0005-0000-0000-00006C620000}"/>
    <cellStyle name="Normal 15 6 2 2 9" xfId="57144" xr:uid="{00000000-0005-0000-0000-00006D620000}"/>
    <cellStyle name="Normal 15 6 2 3" xfId="5776" xr:uid="{00000000-0005-0000-0000-00006E620000}"/>
    <cellStyle name="Normal 15 6 2 3 2" xfId="12268" xr:uid="{00000000-0005-0000-0000-00006F620000}"/>
    <cellStyle name="Normal 15 6 2 3 2 2" xfId="27416" xr:uid="{00000000-0005-0000-0000-000070620000}"/>
    <cellStyle name="Normal 15 6 2 3 2 2 2" xfId="53384" xr:uid="{00000000-0005-0000-0000-000071620000}"/>
    <cellStyle name="Normal 15 6 2 3 2 3" xfId="38236" xr:uid="{00000000-0005-0000-0000-000072620000}"/>
    <cellStyle name="Normal 15 6 2 3 3" xfId="20924" xr:uid="{00000000-0005-0000-0000-000073620000}"/>
    <cellStyle name="Normal 15 6 2 3 3 2" xfId="46892" xr:uid="{00000000-0005-0000-0000-000074620000}"/>
    <cellStyle name="Normal 15 6 2 3 4" xfId="16596" xr:uid="{00000000-0005-0000-0000-000075620000}"/>
    <cellStyle name="Normal 15 6 2 3 4 2" xfId="42564" xr:uid="{00000000-0005-0000-0000-000076620000}"/>
    <cellStyle name="Normal 15 6 2 3 5" xfId="31744" xr:uid="{00000000-0005-0000-0000-000077620000}"/>
    <cellStyle name="Normal 15 6 2 3 6" xfId="58226" xr:uid="{00000000-0005-0000-0000-000078620000}"/>
    <cellStyle name="Normal 15 6 2 4" xfId="10104" xr:uid="{00000000-0005-0000-0000-000079620000}"/>
    <cellStyle name="Normal 15 6 2 4 2" xfId="25252" xr:uid="{00000000-0005-0000-0000-00007A620000}"/>
    <cellStyle name="Normal 15 6 2 4 2 2" xfId="51220" xr:uid="{00000000-0005-0000-0000-00007B620000}"/>
    <cellStyle name="Normal 15 6 2 4 3" xfId="36072" xr:uid="{00000000-0005-0000-0000-00007C620000}"/>
    <cellStyle name="Normal 15 6 2 5" xfId="7940" xr:uid="{00000000-0005-0000-0000-00007D620000}"/>
    <cellStyle name="Normal 15 6 2 5 2" xfId="23088" xr:uid="{00000000-0005-0000-0000-00007E620000}"/>
    <cellStyle name="Normal 15 6 2 5 2 2" xfId="49056" xr:uid="{00000000-0005-0000-0000-00007F620000}"/>
    <cellStyle name="Normal 15 6 2 5 3" xfId="33908" xr:uid="{00000000-0005-0000-0000-000080620000}"/>
    <cellStyle name="Normal 15 6 2 6" xfId="18760" xr:uid="{00000000-0005-0000-0000-000081620000}"/>
    <cellStyle name="Normal 15 6 2 6 2" xfId="44728" xr:uid="{00000000-0005-0000-0000-000082620000}"/>
    <cellStyle name="Normal 15 6 2 7" xfId="14432" xr:uid="{00000000-0005-0000-0000-000083620000}"/>
    <cellStyle name="Normal 15 6 2 7 2" xfId="40400" xr:uid="{00000000-0005-0000-0000-000084620000}"/>
    <cellStyle name="Normal 15 6 2 8" xfId="3612" xr:uid="{00000000-0005-0000-0000-000085620000}"/>
    <cellStyle name="Normal 15 6 2 9" xfId="29580" xr:uid="{00000000-0005-0000-0000-000086620000}"/>
    <cellStyle name="Normal 15 6 3" xfId="1989" xr:uid="{00000000-0005-0000-0000-000087620000}"/>
    <cellStyle name="Normal 15 6 3 2" xfId="6317" xr:uid="{00000000-0005-0000-0000-000088620000}"/>
    <cellStyle name="Normal 15 6 3 2 2" xfId="12809" xr:uid="{00000000-0005-0000-0000-000089620000}"/>
    <cellStyle name="Normal 15 6 3 2 2 2" xfId="27957" xr:uid="{00000000-0005-0000-0000-00008A620000}"/>
    <cellStyle name="Normal 15 6 3 2 2 2 2" xfId="53925" xr:uid="{00000000-0005-0000-0000-00008B620000}"/>
    <cellStyle name="Normal 15 6 3 2 2 3" xfId="38777" xr:uid="{00000000-0005-0000-0000-00008C620000}"/>
    <cellStyle name="Normal 15 6 3 2 3" xfId="21465" xr:uid="{00000000-0005-0000-0000-00008D620000}"/>
    <cellStyle name="Normal 15 6 3 2 3 2" xfId="47433" xr:uid="{00000000-0005-0000-0000-00008E620000}"/>
    <cellStyle name="Normal 15 6 3 2 4" xfId="17137" xr:uid="{00000000-0005-0000-0000-00008F620000}"/>
    <cellStyle name="Normal 15 6 3 2 4 2" xfId="43105" xr:uid="{00000000-0005-0000-0000-000090620000}"/>
    <cellStyle name="Normal 15 6 3 2 5" xfId="32285" xr:uid="{00000000-0005-0000-0000-000091620000}"/>
    <cellStyle name="Normal 15 6 3 2 6" xfId="58767" xr:uid="{00000000-0005-0000-0000-000092620000}"/>
    <cellStyle name="Normal 15 6 3 3" xfId="10645" xr:uid="{00000000-0005-0000-0000-000093620000}"/>
    <cellStyle name="Normal 15 6 3 3 2" xfId="25793" xr:uid="{00000000-0005-0000-0000-000094620000}"/>
    <cellStyle name="Normal 15 6 3 3 2 2" xfId="51761" xr:uid="{00000000-0005-0000-0000-000095620000}"/>
    <cellStyle name="Normal 15 6 3 3 3" xfId="36613" xr:uid="{00000000-0005-0000-0000-000096620000}"/>
    <cellStyle name="Normal 15 6 3 4" xfId="8481" xr:uid="{00000000-0005-0000-0000-000097620000}"/>
    <cellStyle name="Normal 15 6 3 4 2" xfId="23629" xr:uid="{00000000-0005-0000-0000-000098620000}"/>
    <cellStyle name="Normal 15 6 3 4 2 2" xfId="49597" xr:uid="{00000000-0005-0000-0000-000099620000}"/>
    <cellStyle name="Normal 15 6 3 4 3" xfId="34449" xr:uid="{00000000-0005-0000-0000-00009A620000}"/>
    <cellStyle name="Normal 15 6 3 5" xfId="19301" xr:uid="{00000000-0005-0000-0000-00009B620000}"/>
    <cellStyle name="Normal 15 6 3 5 2" xfId="45269" xr:uid="{00000000-0005-0000-0000-00009C620000}"/>
    <cellStyle name="Normal 15 6 3 6" xfId="14973" xr:uid="{00000000-0005-0000-0000-00009D620000}"/>
    <cellStyle name="Normal 15 6 3 6 2" xfId="40941" xr:uid="{00000000-0005-0000-0000-00009E620000}"/>
    <cellStyle name="Normal 15 6 3 7" xfId="4153" xr:uid="{00000000-0005-0000-0000-00009F620000}"/>
    <cellStyle name="Normal 15 6 3 8" xfId="30121" xr:uid="{00000000-0005-0000-0000-0000A0620000}"/>
    <cellStyle name="Normal 15 6 3 9" xfId="56603" xr:uid="{00000000-0005-0000-0000-0000A1620000}"/>
    <cellStyle name="Normal 15 6 4" xfId="5235" xr:uid="{00000000-0005-0000-0000-0000A2620000}"/>
    <cellStyle name="Normal 15 6 4 2" xfId="11727" xr:uid="{00000000-0005-0000-0000-0000A3620000}"/>
    <cellStyle name="Normal 15 6 4 2 2" xfId="26875" xr:uid="{00000000-0005-0000-0000-0000A4620000}"/>
    <cellStyle name="Normal 15 6 4 2 2 2" xfId="52843" xr:uid="{00000000-0005-0000-0000-0000A5620000}"/>
    <cellStyle name="Normal 15 6 4 2 3" xfId="37695" xr:uid="{00000000-0005-0000-0000-0000A6620000}"/>
    <cellStyle name="Normal 15 6 4 3" xfId="20383" xr:uid="{00000000-0005-0000-0000-0000A7620000}"/>
    <cellStyle name="Normal 15 6 4 3 2" xfId="46351" xr:uid="{00000000-0005-0000-0000-0000A8620000}"/>
    <cellStyle name="Normal 15 6 4 4" xfId="16055" xr:uid="{00000000-0005-0000-0000-0000A9620000}"/>
    <cellStyle name="Normal 15 6 4 4 2" xfId="42023" xr:uid="{00000000-0005-0000-0000-0000AA620000}"/>
    <cellStyle name="Normal 15 6 4 5" xfId="31203" xr:uid="{00000000-0005-0000-0000-0000AB620000}"/>
    <cellStyle name="Normal 15 6 4 6" xfId="57685" xr:uid="{00000000-0005-0000-0000-0000AC620000}"/>
    <cellStyle name="Normal 15 6 5" xfId="9563" xr:uid="{00000000-0005-0000-0000-0000AD620000}"/>
    <cellStyle name="Normal 15 6 5 2" xfId="24711" xr:uid="{00000000-0005-0000-0000-0000AE620000}"/>
    <cellStyle name="Normal 15 6 5 2 2" xfId="50679" xr:uid="{00000000-0005-0000-0000-0000AF620000}"/>
    <cellStyle name="Normal 15 6 5 3" xfId="35531" xr:uid="{00000000-0005-0000-0000-0000B0620000}"/>
    <cellStyle name="Normal 15 6 6" xfId="7399" xr:uid="{00000000-0005-0000-0000-0000B1620000}"/>
    <cellStyle name="Normal 15 6 6 2" xfId="22547" xr:uid="{00000000-0005-0000-0000-0000B2620000}"/>
    <cellStyle name="Normal 15 6 6 2 2" xfId="48515" xr:uid="{00000000-0005-0000-0000-0000B3620000}"/>
    <cellStyle name="Normal 15 6 6 3" xfId="33367" xr:uid="{00000000-0005-0000-0000-0000B4620000}"/>
    <cellStyle name="Normal 15 6 7" xfId="18219" xr:uid="{00000000-0005-0000-0000-0000B5620000}"/>
    <cellStyle name="Normal 15 6 7 2" xfId="44187" xr:uid="{00000000-0005-0000-0000-0000B6620000}"/>
    <cellStyle name="Normal 15 6 8" xfId="13891" xr:uid="{00000000-0005-0000-0000-0000B7620000}"/>
    <cellStyle name="Normal 15 6 8 2" xfId="39859" xr:uid="{00000000-0005-0000-0000-0000B8620000}"/>
    <cellStyle name="Normal 15 6 9" xfId="3071" xr:uid="{00000000-0005-0000-0000-0000B9620000}"/>
    <cellStyle name="Normal 15 7" xfId="334" xr:uid="{00000000-0005-0000-0000-0000BA620000}"/>
    <cellStyle name="Normal 15 7 10" xfId="29040" xr:uid="{00000000-0005-0000-0000-0000BB620000}"/>
    <cellStyle name="Normal 15 7 11" xfId="55000" xr:uid="{00000000-0005-0000-0000-0000BC620000}"/>
    <cellStyle name="Normal 15 7 12" xfId="55522" xr:uid="{00000000-0005-0000-0000-0000BD620000}"/>
    <cellStyle name="Normal 15 7 13" xfId="947" xr:uid="{00000000-0005-0000-0000-0000BE620000}"/>
    <cellStyle name="Normal 15 7 2" xfId="1449" xr:uid="{00000000-0005-0000-0000-0000BF620000}"/>
    <cellStyle name="Normal 15 7 2 10" xfId="56063" xr:uid="{00000000-0005-0000-0000-0000C0620000}"/>
    <cellStyle name="Normal 15 7 2 2" xfId="2531" xr:uid="{00000000-0005-0000-0000-0000C1620000}"/>
    <cellStyle name="Normal 15 7 2 2 2" xfId="6859" xr:uid="{00000000-0005-0000-0000-0000C2620000}"/>
    <cellStyle name="Normal 15 7 2 2 2 2" xfId="13351" xr:uid="{00000000-0005-0000-0000-0000C3620000}"/>
    <cellStyle name="Normal 15 7 2 2 2 2 2" xfId="28499" xr:uid="{00000000-0005-0000-0000-0000C4620000}"/>
    <cellStyle name="Normal 15 7 2 2 2 2 2 2" xfId="54467" xr:uid="{00000000-0005-0000-0000-0000C5620000}"/>
    <cellStyle name="Normal 15 7 2 2 2 2 3" xfId="39319" xr:uid="{00000000-0005-0000-0000-0000C6620000}"/>
    <cellStyle name="Normal 15 7 2 2 2 3" xfId="22007" xr:uid="{00000000-0005-0000-0000-0000C7620000}"/>
    <cellStyle name="Normal 15 7 2 2 2 3 2" xfId="47975" xr:uid="{00000000-0005-0000-0000-0000C8620000}"/>
    <cellStyle name="Normal 15 7 2 2 2 4" xfId="17679" xr:uid="{00000000-0005-0000-0000-0000C9620000}"/>
    <cellStyle name="Normal 15 7 2 2 2 4 2" xfId="43647" xr:uid="{00000000-0005-0000-0000-0000CA620000}"/>
    <cellStyle name="Normal 15 7 2 2 2 5" xfId="32827" xr:uid="{00000000-0005-0000-0000-0000CB620000}"/>
    <cellStyle name="Normal 15 7 2 2 2 6" xfId="59309" xr:uid="{00000000-0005-0000-0000-0000CC620000}"/>
    <cellStyle name="Normal 15 7 2 2 3" xfId="11187" xr:uid="{00000000-0005-0000-0000-0000CD620000}"/>
    <cellStyle name="Normal 15 7 2 2 3 2" xfId="26335" xr:uid="{00000000-0005-0000-0000-0000CE620000}"/>
    <cellStyle name="Normal 15 7 2 2 3 2 2" xfId="52303" xr:uid="{00000000-0005-0000-0000-0000CF620000}"/>
    <cellStyle name="Normal 15 7 2 2 3 3" xfId="37155" xr:uid="{00000000-0005-0000-0000-0000D0620000}"/>
    <cellStyle name="Normal 15 7 2 2 4" xfId="9023" xr:uid="{00000000-0005-0000-0000-0000D1620000}"/>
    <cellStyle name="Normal 15 7 2 2 4 2" xfId="24171" xr:uid="{00000000-0005-0000-0000-0000D2620000}"/>
    <cellStyle name="Normal 15 7 2 2 4 2 2" xfId="50139" xr:uid="{00000000-0005-0000-0000-0000D3620000}"/>
    <cellStyle name="Normal 15 7 2 2 4 3" xfId="34991" xr:uid="{00000000-0005-0000-0000-0000D4620000}"/>
    <cellStyle name="Normal 15 7 2 2 5" xfId="19843" xr:uid="{00000000-0005-0000-0000-0000D5620000}"/>
    <cellStyle name="Normal 15 7 2 2 5 2" xfId="45811" xr:uid="{00000000-0005-0000-0000-0000D6620000}"/>
    <cellStyle name="Normal 15 7 2 2 6" xfId="15515" xr:uid="{00000000-0005-0000-0000-0000D7620000}"/>
    <cellStyle name="Normal 15 7 2 2 6 2" xfId="41483" xr:uid="{00000000-0005-0000-0000-0000D8620000}"/>
    <cellStyle name="Normal 15 7 2 2 7" xfId="4695" xr:uid="{00000000-0005-0000-0000-0000D9620000}"/>
    <cellStyle name="Normal 15 7 2 2 8" xfId="30663" xr:uid="{00000000-0005-0000-0000-0000DA620000}"/>
    <cellStyle name="Normal 15 7 2 2 9" xfId="57145" xr:uid="{00000000-0005-0000-0000-0000DB620000}"/>
    <cellStyle name="Normal 15 7 2 3" xfId="5777" xr:uid="{00000000-0005-0000-0000-0000DC620000}"/>
    <cellStyle name="Normal 15 7 2 3 2" xfId="12269" xr:uid="{00000000-0005-0000-0000-0000DD620000}"/>
    <cellStyle name="Normal 15 7 2 3 2 2" xfId="27417" xr:uid="{00000000-0005-0000-0000-0000DE620000}"/>
    <cellStyle name="Normal 15 7 2 3 2 2 2" xfId="53385" xr:uid="{00000000-0005-0000-0000-0000DF620000}"/>
    <cellStyle name="Normal 15 7 2 3 2 3" xfId="38237" xr:uid="{00000000-0005-0000-0000-0000E0620000}"/>
    <cellStyle name="Normal 15 7 2 3 3" xfId="20925" xr:uid="{00000000-0005-0000-0000-0000E1620000}"/>
    <cellStyle name="Normal 15 7 2 3 3 2" xfId="46893" xr:uid="{00000000-0005-0000-0000-0000E2620000}"/>
    <cellStyle name="Normal 15 7 2 3 4" xfId="16597" xr:uid="{00000000-0005-0000-0000-0000E3620000}"/>
    <cellStyle name="Normal 15 7 2 3 4 2" xfId="42565" xr:uid="{00000000-0005-0000-0000-0000E4620000}"/>
    <cellStyle name="Normal 15 7 2 3 5" xfId="31745" xr:uid="{00000000-0005-0000-0000-0000E5620000}"/>
    <cellStyle name="Normal 15 7 2 3 6" xfId="58227" xr:uid="{00000000-0005-0000-0000-0000E6620000}"/>
    <cellStyle name="Normal 15 7 2 4" xfId="10105" xr:uid="{00000000-0005-0000-0000-0000E7620000}"/>
    <cellStyle name="Normal 15 7 2 4 2" xfId="25253" xr:uid="{00000000-0005-0000-0000-0000E8620000}"/>
    <cellStyle name="Normal 15 7 2 4 2 2" xfId="51221" xr:uid="{00000000-0005-0000-0000-0000E9620000}"/>
    <cellStyle name="Normal 15 7 2 4 3" xfId="36073" xr:uid="{00000000-0005-0000-0000-0000EA620000}"/>
    <cellStyle name="Normal 15 7 2 5" xfId="7941" xr:uid="{00000000-0005-0000-0000-0000EB620000}"/>
    <cellStyle name="Normal 15 7 2 5 2" xfId="23089" xr:uid="{00000000-0005-0000-0000-0000EC620000}"/>
    <cellStyle name="Normal 15 7 2 5 2 2" xfId="49057" xr:uid="{00000000-0005-0000-0000-0000ED620000}"/>
    <cellStyle name="Normal 15 7 2 5 3" xfId="33909" xr:uid="{00000000-0005-0000-0000-0000EE620000}"/>
    <cellStyle name="Normal 15 7 2 6" xfId="18761" xr:uid="{00000000-0005-0000-0000-0000EF620000}"/>
    <cellStyle name="Normal 15 7 2 6 2" xfId="44729" xr:uid="{00000000-0005-0000-0000-0000F0620000}"/>
    <cellStyle name="Normal 15 7 2 7" xfId="14433" xr:uid="{00000000-0005-0000-0000-0000F1620000}"/>
    <cellStyle name="Normal 15 7 2 7 2" xfId="40401" xr:uid="{00000000-0005-0000-0000-0000F2620000}"/>
    <cellStyle name="Normal 15 7 2 8" xfId="3613" xr:uid="{00000000-0005-0000-0000-0000F3620000}"/>
    <cellStyle name="Normal 15 7 2 9" xfId="29581" xr:uid="{00000000-0005-0000-0000-0000F4620000}"/>
    <cellStyle name="Normal 15 7 3" xfId="1990" xr:uid="{00000000-0005-0000-0000-0000F5620000}"/>
    <cellStyle name="Normal 15 7 3 2" xfId="6318" xr:uid="{00000000-0005-0000-0000-0000F6620000}"/>
    <cellStyle name="Normal 15 7 3 2 2" xfId="12810" xr:uid="{00000000-0005-0000-0000-0000F7620000}"/>
    <cellStyle name="Normal 15 7 3 2 2 2" xfId="27958" xr:uid="{00000000-0005-0000-0000-0000F8620000}"/>
    <cellStyle name="Normal 15 7 3 2 2 2 2" xfId="53926" xr:uid="{00000000-0005-0000-0000-0000F9620000}"/>
    <cellStyle name="Normal 15 7 3 2 2 3" xfId="38778" xr:uid="{00000000-0005-0000-0000-0000FA620000}"/>
    <cellStyle name="Normal 15 7 3 2 3" xfId="21466" xr:uid="{00000000-0005-0000-0000-0000FB620000}"/>
    <cellStyle name="Normal 15 7 3 2 3 2" xfId="47434" xr:uid="{00000000-0005-0000-0000-0000FC620000}"/>
    <cellStyle name="Normal 15 7 3 2 4" xfId="17138" xr:uid="{00000000-0005-0000-0000-0000FD620000}"/>
    <cellStyle name="Normal 15 7 3 2 4 2" xfId="43106" xr:uid="{00000000-0005-0000-0000-0000FE620000}"/>
    <cellStyle name="Normal 15 7 3 2 5" xfId="32286" xr:uid="{00000000-0005-0000-0000-0000FF620000}"/>
    <cellStyle name="Normal 15 7 3 2 6" xfId="58768" xr:uid="{00000000-0005-0000-0000-000000630000}"/>
    <cellStyle name="Normal 15 7 3 3" xfId="10646" xr:uid="{00000000-0005-0000-0000-000001630000}"/>
    <cellStyle name="Normal 15 7 3 3 2" xfId="25794" xr:uid="{00000000-0005-0000-0000-000002630000}"/>
    <cellStyle name="Normal 15 7 3 3 2 2" xfId="51762" xr:uid="{00000000-0005-0000-0000-000003630000}"/>
    <cellStyle name="Normal 15 7 3 3 3" xfId="36614" xr:uid="{00000000-0005-0000-0000-000004630000}"/>
    <cellStyle name="Normal 15 7 3 4" xfId="8482" xr:uid="{00000000-0005-0000-0000-000005630000}"/>
    <cellStyle name="Normal 15 7 3 4 2" xfId="23630" xr:uid="{00000000-0005-0000-0000-000006630000}"/>
    <cellStyle name="Normal 15 7 3 4 2 2" xfId="49598" xr:uid="{00000000-0005-0000-0000-000007630000}"/>
    <cellStyle name="Normal 15 7 3 4 3" xfId="34450" xr:uid="{00000000-0005-0000-0000-000008630000}"/>
    <cellStyle name="Normal 15 7 3 5" xfId="19302" xr:uid="{00000000-0005-0000-0000-000009630000}"/>
    <cellStyle name="Normal 15 7 3 5 2" xfId="45270" xr:uid="{00000000-0005-0000-0000-00000A630000}"/>
    <cellStyle name="Normal 15 7 3 6" xfId="14974" xr:uid="{00000000-0005-0000-0000-00000B630000}"/>
    <cellStyle name="Normal 15 7 3 6 2" xfId="40942" xr:uid="{00000000-0005-0000-0000-00000C630000}"/>
    <cellStyle name="Normal 15 7 3 7" xfId="4154" xr:uid="{00000000-0005-0000-0000-00000D630000}"/>
    <cellStyle name="Normal 15 7 3 8" xfId="30122" xr:uid="{00000000-0005-0000-0000-00000E630000}"/>
    <cellStyle name="Normal 15 7 3 9" xfId="56604" xr:uid="{00000000-0005-0000-0000-00000F630000}"/>
    <cellStyle name="Normal 15 7 4" xfId="5236" xr:uid="{00000000-0005-0000-0000-000010630000}"/>
    <cellStyle name="Normal 15 7 4 2" xfId="11728" xr:uid="{00000000-0005-0000-0000-000011630000}"/>
    <cellStyle name="Normal 15 7 4 2 2" xfId="26876" xr:uid="{00000000-0005-0000-0000-000012630000}"/>
    <cellStyle name="Normal 15 7 4 2 2 2" xfId="52844" xr:uid="{00000000-0005-0000-0000-000013630000}"/>
    <cellStyle name="Normal 15 7 4 2 3" xfId="37696" xr:uid="{00000000-0005-0000-0000-000014630000}"/>
    <cellStyle name="Normal 15 7 4 3" xfId="20384" xr:uid="{00000000-0005-0000-0000-000015630000}"/>
    <cellStyle name="Normal 15 7 4 3 2" xfId="46352" xr:uid="{00000000-0005-0000-0000-000016630000}"/>
    <cellStyle name="Normal 15 7 4 4" xfId="16056" xr:uid="{00000000-0005-0000-0000-000017630000}"/>
    <cellStyle name="Normal 15 7 4 4 2" xfId="42024" xr:uid="{00000000-0005-0000-0000-000018630000}"/>
    <cellStyle name="Normal 15 7 4 5" xfId="31204" xr:uid="{00000000-0005-0000-0000-000019630000}"/>
    <cellStyle name="Normal 15 7 4 6" xfId="57686" xr:uid="{00000000-0005-0000-0000-00001A630000}"/>
    <cellStyle name="Normal 15 7 5" xfId="9564" xr:uid="{00000000-0005-0000-0000-00001B630000}"/>
    <cellStyle name="Normal 15 7 5 2" xfId="24712" xr:uid="{00000000-0005-0000-0000-00001C630000}"/>
    <cellStyle name="Normal 15 7 5 2 2" xfId="50680" xr:uid="{00000000-0005-0000-0000-00001D630000}"/>
    <cellStyle name="Normal 15 7 5 3" xfId="35532" xr:uid="{00000000-0005-0000-0000-00001E630000}"/>
    <cellStyle name="Normal 15 7 6" xfId="7400" xr:uid="{00000000-0005-0000-0000-00001F630000}"/>
    <cellStyle name="Normal 15 7 6 2" xfId="22548" xr:uid="{00000000-0005-0000-0000-000020630000}"/>
    <cellStyle name="Normal 15 7 6 2 2" xfId="48516" xr:uid="{00000000-0005-0000-0000-000021630000}"/>
    <cellStyle name="Normal 15 7 6 3" xfId="33368" xr:uid="{00000000-0005-0000-0000-000022630000}"/>
    <cellStyle name="Normal 15 7 7" xfId="18220" xr:uid="{00000000-0005-0000-0000-000023630000}"/>
    <cellStyle name="Normal 15 7 7 2" xfId="44188" xr:uid="{00000000-0005-0000-0000-000024630000}"/>
    <cellStyle name="Normal 15 7 8" xfId="13892" xr:uid="{00000000-0005-0000-0000-000025630000}"/>
    <cellStyle name="Normal 15 7 8 2" xfId="39860" xr:uid="{00000000-0005-0000-0000-000026630000}"/>
    <cellStyle name="Normal 15 7 9" xfId="3072" xr:uid="{00000000-0005-0000-0000-000027630000}"/>
    <cellStyle name="Normal 15 8" xfId="335" xr:uid="{00000000-0005-0000-0000-000028630000}"/>
    <cellStyle name="Normal 15 8 10" xfId="29041" xr:uid="{00000000-0005-0000-0000-000029630000}"/>
    <cellStyle name="Normal 15 8 11" xfId="55001" xr:uid="{00000000-0005-0000-0000-00002A630000}"/>
    <cellStyle name="Normal 15 8 12" xfId="55523" xr:uid="{00000000-0005-0000-0000-00002B630000}"/>
    <cellStyle name="Normal 15 8 13" xfId="987" xr:uid="{00000000-0005-0000-0000-00002C630000}"/>
    <cellStyle name="Normal 15 8 2" xfId="1450" xr:uid="{00000000-0005-0000-0000-00002D630000}"/>
    <cellStyle name="Normal 15 8 2 10" xfId="56064" xr:uid="{00000000-0005-0000-0000-00002E630000}"/>
    <cellStyle name="Normal 15 8 2 2" xfId="2532" xr:uid="{00000000-0005-0000-0000-00002F630000}"/>
    <cellStyle name="Normal 15 8 2 2 2" xfId="6860" xr:uid="{00000000-0005-0000-0000-000030630000}"/>
    <cellStyle name="Normal 15 8 2 2 2 2" xfId="13352" xr:uid="{00000000-0005-0000-0000-000031630000}"/>
    <cellStyle name="Normal 15 8 2 2 2 2 2" xfId="28500" xr:uid="{00000000-0005-0000-0000-000032630000}"/>
    <cellStyle name="Normal 15 8 2 2 2 2 2 2" xfId="54468" xr:uid="{00000000-0005-0000-0000-000033630000}"/>
    <cellStyle name="Normal 15 8 2 2 2 2 3" xfId="39320" xr:uid="{00000000-0005-0000-0000-000034630000}"/>
    <cellStyle name="Normal 15 8 2 2 2 3" xfId="22008" xr:uid="{00000000-0005-0000-0000-000035630000}"/>
    <cellStyle name="Normal 15 8 2 2 2 3 2" xfId="47976" xr:uid="{00000000-0005-0000-0000-000036630000}"/>
    <cellStyle name="Normal 15 8 2 2 2 4" xfId="17680" xr:uid="{00000000-0005-0000-0000-000037630000}"/>
    <cellStyle name="Normal 15 8 2 2 2 4 2" xfId="43648" xr:uid="{00000000-0005-0000-0000-000038630000}"/>
    <cellStyle name="Normal 15 8 2 2 2 5" xfId="32828" xr:uid="{00000000-0005-0000-0000-000039630000}"/>
    <cellStyle name="Normal 15 8 2 2 2 6" xfId="59310" xr:uid="{00000000-0005-0000-0000-00003A630000}"/>
    <cellStyle name="Normal 15 8 2 2 3" xfId="11188" xr:uid="{00000000-0005-0000-0000-00003B630000}"/>
    <cellStyle name="Normal 15 8 2 2 3 2" xfId="26336" xr:uid="{00000000-0005-0000-0000-00003C630000}"/>
    <cellStyle name="Normal 15 8 2 2 3 2 2" xfId="52304" xr:uid="{00000000-0005-0000-0000-00003D630000}"/>
    <cellStyle name="Normal 15 8 2 2 3 3" xfId="37156" xr:uid="{00000000-0005-0000-0000-00003E630000}"/>
    <cellStyle name="Normal 15 8 2 2 4" xfId="9024" xr:uid="{00000000-0005-0000-0000-00003F630000}"/>
    <cellStyle name="Normal 15 8 2 2 4 2" xfId="24172" xr:uid="{00000000-0005-0000-0000-000040630000}"/>
    <cellStyle name="Normal 15 8 2 2 4 2 2" xfId="50140" xr:uid="{00000000-0005-0000-0000-000041630000}"/>
    <cellStyle name="Normal 15 8 2 2 4 3" xfId="34992" xr:uid="{00000000-0005-0000-0000-000042630000}"/>
    <cellStyle name="Normal 15 8 2 2 5" xfId="19844" xr:uid="{00000000-0005-0000-0000-000043630000}"/>
    <cellStyle name="Normal 15 8 2 2 5 2" xfId="45812" xr:uid="{00000000-0005-0000-0000-000044630000}"/>
    <cellStyle name="Normal 15 8 2 2 6" xfId="15516" xr:uid="{00000000-0005-0000-0000-000045630000}"/>
    <cellStyle name="Normal 15 8 2 2 6 2" xfId="41484" xr:uid="{00000000-0005-0000-0000-000046630000}"/>
    <cellStyle name="Normal 15 8 2 2 7" xfId="4696" xr:uid="{00000000-0005-0000-0000-000047630000}"/>
    <cellStyle name="Normal 15 8 2 2 8" xfId="30664" xr:uid="{00000000-0005-0000-0000-000048630000}"/>
    <cellStyle name="Normal 15 8 2 2 9" xfId="57146" xr:uid="{00000000-0005-0000-0000-000049630000}"/>
    <cellStyle name="Normal 15 8 2 3" xfId="5778" xr:uid="{00000000-0005-0000-0000-00004A630000}"/>
    <cellStyle name="Normal 15 8 2 3 2" xfId="12270" xr:uid="{00000000-0005-0000-0000-00004B630000}"/>
    <cellStyle name="Normal 15 8 2 3 2 2" xfId="27418" xr:uid="{00000000-0005-0000-0000-00004C630000}"/>
    <cellStyle name="Normal 15 8 2 3 2 2 2" xfId="53386" xr:uid="{00000000-0005-0000-0000-00004D630000}"/>
    <cellStyle name="Normal 15 8 2 3 2 3" xfId="38238" xr:uid="{00000000-0005-0000-0000-00004E630000}"/>
    <cellStyle name="Normal 15 8 2 3 3" xfId="20926" xr:uid="{00000000-0005-0000-0000-00004F630000}"/>
    <cellStyle name="Normal 15 8 2 3 3 2" xfId="46894" xr:uid="{00000000-0005-0000-0000-000050630000}"/>
    <cellStyle name="Normal 15 8 2 3 4" xfId="16598" xr:uid="{00000000-0005-0000-0000-000051630000}"/>
    <cellStyle name="Normal 15 8 2 3 4 2" xfId="42566" xr:uid="{00000000-0005-0000-0000-000052630000}"/>
    <cellStyle name="Normal 15 8 2 3 5" xfId="31746" xr:uid="{00000000-0005-0000-0000-000053630000}"/>
    <cellStyle name="Normal 15 8 2 3 6" xfId="58228" xr:uid="{00000000-0005-0000-0000-000054630000}"/>
    <cellStyle name="Normal 15 8 2 4" xfId="10106" xr:uid="{00000000-0005-0000-0000-000055630000}"/>
    <cellStyle name="Normal 15 8 2 4 2" xfId="25254" xr:uid="{00000000-0005-0000-0000-000056630000}"/>
    <cellStyle name="Normal 15 8 2 4 2 2" xfId="51222" xr:uid="{00000000-0005-0000-0000-000057630000}"/>
    <cellStyle name="Normal 15 8 2 4 3" xfId="36074" xr:uid="{00000000-0005-0000-0000-000058630000}"/>
    <cellStyle name="Normal 15 8 2 5" xfId="7942" xr:uid="{00000000-0005-0000-0000-000059630000}"/>
    <cellStyle name="Normal 15 8 2 5 2" xfId="23090" xr:uid="{00000000-0005-0000-0000-00005A630000}"/>
    <cellStyle name="Normal 15 8 2 5 2 2" xfId="49058" xr:uid="{00000000-0005-0000-0000-00005B630000}"/>
    <cellStyle name="Normal 15 8 2 5 3" xfId="33910" xr:uid="{00000000-0005-0000-0000-00005C630000}"/>
    <cellStyle name="Normal 15 8 2 6" xfId="18762" xr:uid="{00000000-0005-0000-0000-00005D630000}"/>
    <cellStyle name="Normal 15 8 2 6 2" xfId="44730" xr:uid="{00000000-0005-0000-0000-00005E630000}"/>
    <cellStyle name="Normal 15 8 2 7" xfId="14434" xr:uid="{00000000-0005-0000-0000-00005F630000}"/>
    <cellStyle name="Normal 15 8 2 7 2" xfId="40402" xr:uid="{00000000-0005-0000-0000-000060630000}"/>
    <cellStyle name="Normal 15 8 2 8" xfId="3614" xr:uid="{00000000-0005-0000-0000-000061630000}"/>
    <cellStyle name="Normal 15 8 2 9" xfId="29582" xr:uid="{00000000-0005-0000-0000-000062630000}"/>
    <cellStyle name="Normal 15 8 3" xfId="1991" xr:uid="{00000000-0005-0000-0000-000063630000}"/>
    <cellStyle name="Normal 15 8 3 2" xfId="6319" xr:uid="{00000000-0005-0000-0000-000064630000}"/>
    <cellStyle name="Normal 15 8 3 2 2" xfId="12811" xr:uid="{00000000-0005-0000-0000-000065630000}"/>
    <cellStyle name="Normal 15 8 3 2 2 2" xfId="27959" xr:uid="{00000000-0005-0000-0000-000066630000}"/>
    <cellStyle name="Normal 15 8 3 2 2 2 2" xfId="53927" xr:uid="{00000000-0005-0000-0000-000067630000}"/>
    <cellStyle name="Normal 15 8 3 2 2 3" xfId="38779" xr:uid="{00000000-0005-0000-0000-000068630000}"/>
    <cellStyle name="Normal 15 8 3 2 3" xfId="21467" xr:uid="{00000000-0005-0000-0000-000069630000}"/>
    <cellStyle name="Normal 15 8 3 2 3 2" xfId="47435" xr:uid="{00000000-0005-0000-0000-00006A630000}"/>
    <cellStyle name="Normal 15 8 3 2 4" xfId="17139" xr:uid="{00000000-0005-0000-0000-00006B630000}"/>
    <cellStyle name="Normal 15 8 3 2 4 2" xfId="43107" xr:uid="{00000000-0005-0000-0000-00006C630000}"/>
    <cellStyle name="Normal 15 8 3 2 5" xfId="32287" xr:uid="{00000000-0005-0000-0000-00006D630000}"/>
    <cellStyle name="Normal 15 8 3 2 6" xfId="58769" xr:uid="{00000000-0005-0000-0000-00006E630000}"/>
    <cellStyle name="Normal 15 8 3 3" xfId="10647" xr:uid="{00000000-0005-0000-0000-00006F630000}"/>
    <cellStyle name="Normal 15 8 3 3 2" xfId="25795" xr:uid="{00000000-0005-0000-0000-000070630000}"/>
    <cellStyle name="Normal 15 8 3 3 2 2" xfId="51763" xr:uid="{00000000-0005-0000-0000-000071630000}"/>
    <cellStyle name="Normal 15 8 3 3 3" xfId="36615" xr:uid="{00000000-0005-0000-0000-000072630000}"/>
    <cellStyle name="Normal 15 8 3 4" xfId="8483" xr:uid="{00000000-0005-0000-0000-000073630000}"/>
    <cellStyle name="Normal 15 8 3 4 2" xfId="23631" xr:uid="{00000000-0005-0000-0000-000074630000}"/>
    <cellStyle name="Normal 15 8 3 4 2 2" xfId="49599" xr:uid="{00000000-0005-0000-0000-000075630000}"/>
    <cellStyle name="Normal 15 8 3 4 3" xfId="34451" xr:uid="{00000000-0005-0000-0000-000076630000}"/>
    <cellStyle name="Normal 15 8 3 5" xfId="19303" xr:uid="{00000000-0005-0000-0000-000077630000}"/>
    <cellStyle name="Normal 15 8 3 5 2" xfId="45271" xr:uid="{00000000-0005-0000-0000-000078630000}"/>
    <cellStyle name="Normal 15 8 3 6" xfId="14975" xr:uid="{00000000-0005-0000-0000-000079630000}"/>
    <cellStyle name="Normal 15 8 3 6 2" xfId="40943" xr:uid="{00000000-0005-0000-0000-00007A630000}"/>
    <cellStyle name="Normal 15 8 3 7" xfId="4155" xr:uid="{00000000-0005-0000-0000-00007B630000}"/>
    <cellStyle name="Normal 15 8 3 8" xfId="30123" xr:uid="{00000000-0005-0000-0000-00007C630000}"/>
    <cellStyle name="Normal 15 8 3 9" xfId="56605" xr:uid="{00000000-0005-0000-0000-00007D630000}"/>
    <cellStyle name="Normal 15 8 4" xfId="5237" xr:uid="{00000000-0005-0000-0000-00007E630000}"/>
    <cellStyle name="Normal 15 8 4 2" xfId="11729" xr:uid="{00000000-0005-0000-0000-00007F630000}"/>
    <cellStyle name="Normal 15 8 4 2 2" xfId="26877" xr:uid="{00000000-0005-0000-0000-000080630000}"/>
    <cellStyle name="Normal 15 8 4 2 2 2" xfId="52845" xr:uid="{00000000-0005-0000-0000-000081630000}"/>
    <cellStyle name="Normal 15 8 4 2 3" xfId="37697" xr:uid="{00000000-0005-0000-0000-000082630000}"/>
    <cellStyle name="Normal 15 8 4 3" xfId="20385" xr:uid="{00000000-0005-0000-0000-000083630000}"/>
    <cellStyle name="Normal 15 8 4 3 2" xfId="46353" xr:uid="{00000000-0005-0000-0000-000084630000}"/>
    <cellStyle name="Normal 15 8 4 4" xfId="16057" xr:uid="{00000000-0005-0000-0000-000085630000}"/>
    <cellStyle name="Normal 15 8 4 4 2" xfId="42025" xr:uid="{00000000-0005-0000-0000-000086630000}"/>
    <cellStyle name="Normal 15 8 4 5" xfId="31205" xr:uid="{00000000-0005-0000-0000-000087630000}"/>
    <cellStyle name="Normal 15 8 4 6" xfId="57687" xr:uid="{00000000-0005-0000-0000-000088630000}"/>
    <cellStyle name="Normal 15 8 5" xfId="9565" xr:uid="{00000000-0005-0000-0000-000089630000}"/>
    <cellStyle name="Normal 15 8 5 2" xfId="24713" xr:uid="{00000000-0005-0000-0000-00008A630000}"/>
    <cellStyle name="Normal 15 8 5 2 2" xfId="50681" xr:uid="{00000000-0005-0000-0000-00008B630000}"/>
    <cellStyle name="Normal 15 8 5 3" xfId="35533" xr:uid="{00000000-0005-0000-0000-00008C630000}"/>
    <cellStyle name="Normal 15 8 6" xfId="7401" xr:uid="{00000000-0005-0000-0000-00008D630000}"/>
    <cellStyle name="Normal 15 8 6 2" xfId="22549" xr:uid="{00000000-0005-0000-0000-00008E630000}"/>
    <cellStyle name="Normal 15 8 6 2 2" xfId="48517" xr:uid="{00000000-0005-0000-0000-00008F630000}"/>
    <cellStyle name="Normal 15 8 6 3" xfId="33369" xr:uid="{00000000-0005-0000-0000-000090630000}"/>
    <cellStyle name="Normal 15 8 7" xfId="18221" xr:uid="{00000000-0005-0000-0000-000091630000}"/>
    <cellStyle name="Normal 15 8 7 2" xfId="44189" xr:uid="{00000000-0005-0000-0000-000092630000}"/>
    <cellStyle name="Normal 15 8 8" xfId="13893" xr:uid="{00000000-0005-0000-0000-000093630000}"/>
    <cellStyle name="Normal 15 8 8 2" xfId="39861" xr:uid="{00000000-0005-0000-0000-000094630000}"/>
    <cellStyle name="Normal 15 8 9" xfId="3073" xr:uid="{00000000-0005-0000-0000-000095630000}"/>
    <cellStyle name="Normal 15 9" xfId="336" xr:uid="{00000000-0005-0000-0000-000096630000}"/>
    <cellStyle name="Normal 15 9 10" xfId="29042" xr:uid="{00000000-0005-0000-0000-000097630000}"/>
    <cellStyle name="Normal 15 9 11" xfId="55002" xr:uid="{00000000-0005-0000-0000-000098630000}"/>
    <cellStyle name="Normal 15 9 12" xfId="55524" xr:uid="{00000000-0005-0000-0000-000099630000}"/>
    <cellStyle name="Normal 15 9 13" xfId="1027" xr:uid="{00000000-0005-0000-0000-00009A630000}"/>
    <cellStyle name="Normal 15 9 2" xfId="1451" xr:uid="{00000000-0005-0000-0000-00009B630000}"/>
    <cellStyle name="Normal 15 9 2 10" xfId="56065" xr:uid="{00000000-0005-0000-0000-00009C630000}"/>
    <cellStyle name="Normal 15 9 2 2" xfId="2533" xr:uid="{00000000-0005-0000-0000-00009D630000}"/>
    <cellStyle name="Normal 15 9 2 2 2" xfId="6861" xr:uid="{00000000-0005-0000-0000-00009E630000}"/>
    <cellStyle name="Normal 15 9 2 2 2 2" xfId="13353" xr:uid="{00000000-0005-0000-0000-00009F630000}"/>
    <cellStyle name="Normal 15 9 2 2 2 2 2" xfId="28501" xr:uid="{00000000-0005-0000-0000-0000A0630000}"/>
    <cellStyle name="Normal 15 9 2 2 2 2 2 2" xfId="54469" xr:uid="{00000000-0005-0000-0000-0000A1630000}"/>
    <cellStyle name="Normal 15 9 2 2 2 2 3" xfId="39321" xr:uid="{00000000-0005-0000-0000-0000A2630000}"/>
    <cellStyle name="Normal 15 9 2 2 2 3" xfId="22009" xr:uid="{00000000-0005-0000-0000-0000A3630000}"/>
    <cellStyle name="Normal 15 9 2 2 2 3 2" xfId="47977" xr:uid="{00000000-0005-0000-0000-0000A4630000}"/>
    <cellStyle name="Normal 15 9 2 2 2 4" xfId="17681" xr:uid="{00000000-0005-0000-0000-0000A5630000}"/>
    <cellStyle name="Normal 15 9 2 2 2 4 2" xfId="43649" xr:uid="{00000000-0005-0000-0000-0000A6630000}"/>
    <cellStyle name="Normal 15 9 2 2 2 5" xfId="32829" xr:uid="{00000000-0005-0000-0000-0000A7630000}"/>
    <cellStyle name="Normal 15 9 2 2 2 6" xfId="59311" xr:uid="{00000000-0005-0000-0000-0000A8630000}"/>
    <cellStyle name="Normal 15 9 2 2 3" xfId="11189" xr:uid="{00000000-0005-0000-0000-0000A9630000}"/>
    <cellStyle name="Normal 15 9 2 2 3 2" xfId="26337" xr:uid="{00000000-0005-0000-0000-0000AA630000}"/>
    <cellStyle name="Normal 15 9 2 2 3 2 2" xfId="52305" xr:uid="{00000000-0005-0000-0000-0000AB630000}"/>
    <cellStyle name="Normal 15 9 2 2 3 3" xfId="37157" xr:uid="{00000000-0005-0000-0000-0000AC630000}"/>
    <cellStyle name="Normal 15 9 2 2 4" xfId="9025" xr:uid="{00000000-0005-0000-0000-0000AD630000}"/>
    <cellStyle name="Normal 15 9 2 2 4 2" xfId="24173" xr:uid="{00000000-0005-0000-0000-0000AE630000}"/>
    <cellStyle name="Normal 15 9 2 2 4 2 2" xfId="50141" xr:uid="{00000000-0005-0000-0000-0000AF630000}"/>
    <cellStyle name="Normal 15 9 2 2 4 3" xfId="34993" xr:uid="{00000000-0005-0000-0000-0000B0630000}"/>
    <cellStyle name="Normal 15 9 2 2 5" xfId="19845" xr:uid="{00000000-0005-0000-0000-0000B1630000}"/>
    <cellStyle name="Normal 15 9 2 2 5 2" xfId="45813" xr:uid="{00000000-0005-0000-0000-0000B2630000}"/>
    <cellStyle name="Normal 15 9 2 2 6" xfId="15517" xr:uid="{00000000-0005-0000-0000-0000B3630000}"/>
    <cellStyle name="Normal 15 9 2 2 6 2" xfId="41485" xr:uid="{00000000-0005-0000-0000-0000B4630000}"/>
    <cellStyle name="Normal 15 9 2 2 7" xfId="4697" xr:uid="{00000000-0005-0000-0000-0000B5630000}"/>
    <cellStyle name="Normal 15 9 2 2 8" xfId="30665" xr:uid="{00000000-0005-0000-0000-0000B6630000}"/>
    <cellStyle name="Normal 15 9 2 2 9" xfId="57147" xr:uid="{00000000-0005-0000-0000-0000B7630000}"/>
    <cellStyle name="Normal 15 9 2 3" xfId="5779" xr:uid="{00000000-0005-0000-0000-0000B8630000}"/>
    <cellStyle name="Normal 15 9 2 3 2" xfId="12271" xr:uid="{00000000-0005-0000-0000-0000B9630000}"/>
    <cellStyle name="Normal 15 9 2 3 2 2" xfId="27419" xr:uid="{00000000-0005-0000-0000-0000BA630000}"/>
    <cellStyle name="Normal 15 9 2 3 2 2 2" xfId="53387" xr:uid="{00000000-0005-0000-0000-0000BB630000}"/>
    <cellStyle name="Normal 15 9 2 3 2 3" xfId="38239" xr:uid="{00000000-0005-0000-0000-0000BC630000}"/>
    <cellStyle name="Normal 15 9 2 3 3" xfId="20927" xr:uid="{00000000-0005-0000-0000-0000BD630000}"/>
    <cellStyle name="Normal 15 9 2 3 3 2" xfId="46895" xr:uid="{00000000-0005-0000-0000-0000BE630000}"/>
    <cellStyle name="Normal 15 9 2 3 4" xfId="16599" xr:uid="{00000000-0005-0000-0000-0000BF630000}"/>
    <cellStyle name="Normal 15 9 2 3 4 2" xfId="42567" xr:uid="{00000000-0005-0000-0000-0000C0630000}"/>
    <cellStyle name="Normal 15 9 2 3 5" xfId="31747" xr:uid="{00000000-0005-0000-0000-0000C1630000}"/>
    <cellStyle name="Normal 15 9 2 3 6" xfId="58229" xr:uid="{00000000-0005-0000-0000-0000C2630000}"/>
    <cellStyle name="Normal 15 9 2 4" xfId="10107" xr:uid="{00000000-0005-0000-0000-0000C3630000}"/>
    <cellStyle name="Normal 15 9 2 4 2" xfId="25255" xr:uid="{00000000-0005-0000-0000-0000C4630000}"/>
    <cellStyle name="Normal 15 9 2 4 2 2" xfId="51223" xr:uid="{00000000-0005-0000-0000-0000C5630000}"/>
    <cellStyle name="Normal 15 9 2 4 3" xfId="36075" xr:uid="{00000000-0005-0000-0000-0000C6630000}"/>
    <cellStyle name="Normal 15 9 2 5" xfId="7943" xr:uid="{00000000-0005-0000-0000-0000C7630000}"/>
    <cellStyle name="Normal 15 9 2 5 2" xfId="23091" xr:uid="{00000000-0005-0000-0000-0000C8630000}"/>
    <cellStyle name="Normal 15 9 2 5 2 2" xfId="49059" xr:uid="{00000000-0005-0000-0000-0000C9630000}"/>
    <cellStyle name="Normal 15 9 2 5 3" xfId="33911" xr:uid="{00000000-0005-0000-0000-0000CA630000}"/>
    <cellStyle name="Normal 15 9 2 6" xfId="18763" xr:uid="{00000000-0005-0000-0000-0000CB630000}"/>
    <cellStyle name="Normal 15 9 2 6 2" xfId="44731" xr:uid="{00000000-0005-0000-0000-0000CC630000}"/>
    <cellStyle name="Normal 15 9 2 7" xfId="14435" xr:uid="{00000000-0005-0000-0000-0000CD630000}"/>
    <cellStyle name="Normal 15 9 2 7 2" xfId="40403" xr:uid="{00000000-0005-0000-0000-0000CE630000}"/>
    <cellStyle name="Normal 15 9 2 8" xfId="3615" xr:uid="{00000000-0005-0000-0000-0000CF630000}"/>
    <cellStyle name="Normal 15 9 2 9" xfId="29583" xr:uid="{00000000-0005-0000-0000-0000D0630000}"/>
    <cellStyle name="Normal 15 9 3" xfId="1992" xr:uid="{00000000-0005-0000-0000-0000D1630000}"/>
    <cellStyle name="Normal 15 9 3 2" xfId="6320" xr:uid="{00000000-0005-0000-0000-0000D2630000}"/>
    <cellStyle name="Normal 15 9 3 2 2" xfId="12812" xr:uid="{00000000-0005-0000-0000-0000D3630000}"/>
    <cellStyle name="Normal 15 9 3 2 2 2" xfId="27960" xr:uid="{00000000-0005-0000-0000-0000D4630000}"/>
    <cellStyle name="Normal 15 9 3 2 2 2 2" xfId="53928" xr:uid="{00000000-0005-0000-0000-0000D5630000}"/>
    <cellStyle name="Normal 15 9 3 2 2 3" xfId="38780" xr:uid="{00000000-0005-0000-0000-0000D6630000}"/>
    <cellStyle name="Normal 15 9 3 2 3" xfId="21468" xr:uid="{00000000-0005-0000-0000-0000D7630000}"/>
    <cellStyle name="Normal 15 9 3 2 3 2" xfId="47436" xr:uid="{00000000-0005-0000-0000-0000D8630000}"/>
    <cellStyle name="Normal 15 9 3 2 4" xfId="17140" xr:uid="{00000000-0005-0000-0000-0000D9630000}"/>
    <cellStyle name="Normal 15 9 3 2 4 2" xfId="43108" xr:uid="{00000000-0005-0000-0000-0000DA630000}"/>
    <cellStyle name="Normal 15 9 3 2 5" xfId="32288" xr:uid="{00000000-0005-0000-0000-0000DB630000}"/>
    <cellStyle name="Normal 15 9 3 2 6" xfId="58770" xr:uid="{00000000-0005-0000-0000-0000DC630000}"/>
    <cellStyle name="Normal 15 9 3 3" xfId="10648" xr:uid="{00000000-0005-0000-0000-0000DD630000}"/>
    <cellStyle name="Normal 15 9 3 3 2" xfId="25796" xr:uid="{00000000-0005-0000-0000-0000DE630000}"/>
    <cellStyle name="Normal 15 9 3 3 2 2" xfId="51764" xr:uid="{00000000-0005-0000-0000-0000DF630000}"/>
    <cellStyle name="Normal 15 9 3 3 3" xfId="36616" xr:uid="{00000000-0005-0000-0000-0000E0630000}"/>
    <cellStyle name="Normal 15 9 3 4" xfId="8484" xr:uid="{00000000-0005-0000-0000-0000E1630000}"/>
    <cellStyle name="Normal 15 9 3 4 2" xfId="23632" xr:uid="{00000000-0005-0000-0000-0000E2630000}"/>
    <cellStyle name="Normal 15 9 3 4 2 2" xfId="49600" xr:uid="{00000000-0005-0000-0000-0000E3630000}"/>
    <cellStyle name="Normal 15 9 3 4 3" xfId="34452" xr:uid="{00000000-0005-0000-0000-0000E4630000}"/>
    <cellStyle name="Normal 15 9 3 5" xfId="19304" xr:uid="{00000000-0005-0000-0000-0000E5630000}"/>
    <cellStyle name="Normal 15 9 3 5 2" xfId="45272" xr:uid="{00000000-0005-0000-0000-0000E6630000}"/>
    <cellStyle name="Normal 15 9 3 6" xfId="14976" xr:uid="{00000000-0005-0000-0000-0000E7630000}"/>
    <cellStyle name="Normal 15 9 3 6 2" xfId="40944" xr:uid="{00000000-0005-0000-0000-0000E8630000}"/>
    <cellStyle name="Normal 15 9 3 7" xfId="4156" xr:uid="{00000000-0005-0000-0000-0000E9630000}"/>
    <cellStyle name="Normal 15 9 3 8" xfId="30124" xr:uid="{00000000-0005-0000-0000-0000EA630000}"/>
    <cellStyle name="Normal 15 9 3 9" xfId="56606" xr:uid="{00000000-0005-0000-0000-0000EB630000}"/>
    <cellStyle name="Normal 15 9 4" xfId="5238" xr:uid="{00000000-0005-0000-0000-0000EC630000}"/>
    <cellStyle name="Normal 15 9 4 2" xfId="11730" xr:uid="{00000000-0005-0000-0000-0000ED630000}"/>
    <cellStyle name="Normal 15 9 4 2 2" xfId="26878" xr:uid="{00000000-0005-0000-0000-0000EE630000}"/>
    <cellStyle name="Normal 15 9 4 2 2 2" xfId="52846" xr:uid="{00000000-0005-0000-0000-0000EF630000}"/>
    <cellStyle name="Normal 15 9 4 2 3" xfId="37698" xr:uid="{00000000-0005-0000-0000-0000F0630000}"/>
    <cellStyle name="Normal 15 9 4 3" xfId="20386" xr:uid="{00000000-0005-0000-0000-0000F1630000}"/>
    <cellStyle name="Normal 15 9 4 3 2" xfId="46354" xr:uid="{00000000-0005-0000-0000-0000F2630000}"/>
    <cellStyle name="Normal 15 9 4 4" xfId="16058" xr:uid="{00000000-0005-0000-0000-0000F3630000}"/>
    <cellStyle name="Normal 15 9 4 4 2" xfId="42026" xr:uid="{00000000-0005-0000-0000-0000F4630000}"/>
    <cellStyle name="Normal 15 9 4 5" xfId="31206" xr:uid="{00000000-0005-0000-0000-0000F5630000}"/>
    <cellStyle name="Normal 15 9 4 6" xfId="57688" xr:uid="{00000000-0005-0000-0000-0000F6630000}"/>
    <cellStyle name="Normal 15 9 5" xfId="9566" xr:uid="{00000000-0005-0000-0000-0000F7630000}"/>
    <cellStyle name="Normal 15 9 5 2" xfId="24714" xr:uid="{00000000-0005-0000-0000-0000F8630000}"/>
    <cellStyle name="Normal 15 9 5 2 2" xfId="50682" xr:uid="{00000000-0005-0000-0000-0000F9630000}"/>
    <cellStyle name="Normal 15 9 5 3" xfId="35534" xr:uid="{00000000-0005-0000-0000-0000FA630000}"/>
    <cellStyle name="Normal 15 9 6" xfId="7402" xr:uid="{00000000-0005-0000-0000-0000FB630000}"/>
    <cellStyle name="Normal 15 9 6 2" xfId="22550" xr:uid="{00000000-0005-0000-0000-0000FC630000}"/>
    <cellStyle name="Normal 15 9 6 2 2" xfId="48518" xr:uid="{00000000-0005-0000-0000-0000FD630000}"/>
    <cellStyle name="Normal 15 9 6 3" xfId="33370" xr:uid="{00000000-0005-0000-0000-0000FE630000}"/>
    <cellStyle name="Normal 15 9 7" xfId="18222" xr:uid="{00000000-0005-0000-0000-0000FF630000}"/>
    <cellStyle name="Normal 15 9 7 2" xfId="44190" xr:uid="{00000000-0005-0000-0000-000000640000}"/>
    <cellStyle name="Normal 15 9 8" xfId="13894" xr:uid="{00000000-0005-0000-0000-000001640000}"/>
    <cellStyle name="Normal 15 9 8 2" xfId="39862" xr:uid="{00000000-0005-0000-0000-000002640000}"/>
    <cellStyle name="Normal 15 9 9" xfId="3074" xr:uid="{00000000-0005-0000-0000-000003640000}"/>
    <cellStyle name="Normal 16" xfId="337" xr:uid="{00000000-0005-0000-0000-000004640000}"/>
    <cellStyle name="Normal 16 10" xfId="338" xr:uid="{00000000-0005-0000-0000-000005640000}"/>
    <cellStyle name="Normal 16 10 10" xfId="29044" xr:uid="{00000000-0005-0000-0000-000006640000}"/>
    <cellStyle name="Normal 16 10 11" xfId="55004" xr:uid="{00000000-0005-0000-0000-000007640000}"/>
    <cellStyle name="Normal 16 10 12" xfId="55526" xr:uid="{00000000-0005-0000-0000-000008640000}"/>
    <cellStyle name="Normal 16 10 13" xfId="1068" xr:uid="{00000000-0005-0000-0000-000009640000}"/>
    <cellStyle name="Normal 16 10 2" xfId="1453" xr:uid="{00000000-0005-0000-0000-00000A640000}"/>
    <cellStyle name="Normal 16 10 2 10" xfId="56067" xr:uid="{00000000-0005-0000-0000-00000B640000}"/>
    <cellStyle name="Normal 16 10 2 2" xfId="2535" xr:uid="{00000000-0005-0000-0000-00000C640000}"/>
    <cellStyle name="Normal 16 10 2 2 2" xfId="6863" xr:uid="{00000000-0005-0000-0000-00000D640000}"/>
    <cellStyle name="Normal 16 10 2 2 2 2" xfId="13355" xr:uid="{00000000-0005-0000-0000-00000E640000}"/>
    <cellStyle name="Normal 16 10 2 2 2 2 2" xfId="28503" xr:uid="{00000000-0005-0000-0000-00000F640000}"/>
    <cellStyle name="Normal 16 10 2 2 2 2 2 2" xfId="54471" xr:uid="{00000000-0005-0000-0000-000010640000}"/>
    <cellStyle name="Normal 16 10 2 2 2 2 3" xfId="39323" xr:uid="{00000000-0005-0000-0000-000011640000}"/>
    <cellStyle name="Normal 16 10 2 2 2 3" xfId="22011" xr:uid="{00000000-0005-0000-0000-000012640000}"/>
    <cellStyle name="Normal 16 10 2 2 2 3 2" xfId="47979" xr:uid="{00000000-0005-0000-0000-000013640000}"/>
    <cellStyle name="Normal 16 10 2 2 2 4" xfId="17683" xr:uid="{00000000-0005-0000-0000-000014640000}"/>
    <cellStyle name="Normal 16 10 2 2 2 4 2" xfId="43651" xr:uid="{00000000-0005-0000-0000-000015640000}"/>
    <cellStyle name="Normal 16 10 2 2 2 5" xfId="32831" xr:uid="{00000000-0005-0000-0000-000016640000}"/>
    <cellStyle name="Normal 16 10 2 2 2 6" xfId="59313" xr:uid="{00000000-0005-0000-0000-000017640000}"/>
    <cellStyle name="Normal 16 10 2 2 3" xfId="11191" xr:uid="{00000000-0005-0000-0000-000018640000}"/>
    <cellStyle name="Normal 16 10 2 2 3 2" xfId="26339" xr:uid="{00000000-0005-0000-0000-000019640000}"/>
    <cellStyle name="Normal 16 10 2 2 3 2 2" xfId="52307" xr:uid="{00000000-0005-0000-0000-00001A640000}"/>
    <cellStyle name="Normal 16 10 2 2 3 3" xfId="37159" xr:uid="{00000000-0005-0000-0000-00001B640000}"/>
    <cellStyle name="Normal 16 10 2 2 4" xfId="9027" xr:uid="{00000000-0005-0000-0000-00001C640000}"/>
    <cellStyle name="Normal 16 10 2 2 4 2" xfId="24175" xr:uid="{00000000-0005-0000-0000-00001D640000}"/>
    <cellStyle name="Normal 16 10 2 2 4 2 2" xfId="50143" xr:uid="{00000000-0005-0000-0000-00001E640000}"/>
    <cellStyle name="Normal 16 10 2 2 4 3" xfId="34995" xr:uid="{00000000-0005-0000-0000-00001F640000}"/>
    <cellStyle name="Normal 16 10 2 2 5" xfId="19847" xr:uid="{00000000-0005-0000-0000-000020640000}"/>
    <cellStyle name="Normal 16 10 2 2 5 2" xfId="45815" xr:uid="{00000000-0005-0000-0000-000021640000}"/>
    <cellStyle name="Normal 16 10 2 2 6" xfId="15519" xr:uid="{00000000-0005-0000-0000-000022640000}"/>
    <cellStyle name="Normal 16 10 2 2 6 2" xfId="41487" xr:uid="{00000000-0005-0000-0000-000023640000}"/>
    <cellStyle name="Normal 16 10 2 2 7" xfId="4699" xr:uid="{00000000-0005-0000-0000-000024640000}"/>
    <cellStyle name="Normal 16 10 2 2 8" xfId="30667" xr:uid="{00000000-0005-0000-0000-000025640000}"/>
    <cellStyle name="Normal 16 10 2 2 9" xfId="57149" xr:uid="{00000000-0005-0000-0000-000026640000}"/>
    <cellStyle name="Normal 16 10 2 3" xfId="5781" xr:uid="{00000000-0005-0000-0000-000027640000}"/>
    <cellStyle name="Normal 16 10 2 3 2" xfId="12273" xr:uid="{00000000-0005-0000-0000-000028640000}"/>
    <cellStyle name="Normal 16 10 2 3 2 2" xfId="27421" xr:uid="{00000000-0005-0000-0000-000029640000}"/>
    <cellStyle name="Normal 16 10 2 3 2 2 2" xfId="53389" xr:uid="{00000000-0005-0000-0000-00002A640000}"/>
    <cellStyle name="Normal 16 10 2 3 2 3" xfId="38241" xr:uid="{00000000-0005-0000-0000-00002B640000}"/>
    <cellStyle name="Normal 16 10 2 3 3" xfId="20929" xr:uid="{00000000-0005-0000-0000-00002C640000}"/>
    <cellStyle name="Normal 16 10 2 3 3 2" xfId="46897" xr:uid="{00000000-0005-0000-0000-00002D640000}"/>
    <cellStyle name="Normal 16 10 2 3 4" xfId="16601" xr:uid="{00000000-0005-0000-0000-00002E640000}"/>
    <cellStyle name="Normal 16 10 2 3 4 2" xfId="42569" xr:uid="{00000000-0005-0000-0000-00002F640000}"/>
    <cellStyle name="Normal 16 10 2 3 5" xfId="31749" xr:uid="{00000000-0005-0000-0000-000030640000}"/>
    <cellStyle name="Normal 16 10 2 3 6" xfId="58231" xr:uid="{00000000-0005-0000-0000-000031640000}"/>
    <cellStyle name="Normal 16 10 2 4" xfId="10109" xr:uid="{00000000-0005-0000-0000-000032640000}"/>
    <cellStyle name="Normal 16 10 2 4 2" xfId="25257" xr:uid="{00000000-0005-0000-0000-000033640000}"/>
    <cellStyle name="Normal 16 10 2 4 2 2" xfId="51225" xr:uid="{00000000-0005-0000-0000-000034640000}"/>
    <cellStyle name="Normal 16 10 2 4 3" xfId="36077" xr:uid="{00000000-0005-0000-0000-000035640000}"/>
    <cellStyle name="Normal 16 10 2 5" xfId="7945" xr:uid="{00000000-0005-0000-0000-000036640000}"/>
    <cellStyle name="Normal 16 10 2 5 2" xfId="23093" xr:uid="{00000000-0005-0000-0000-000037640000}"/>
    <cellStyle name="Normal 16 10 2 5 2 2" xfId="49061" xr:uid="{00000000-0005-0000-0000-000038640000}"/>
    <cellStyle name="Normal 16 10 2 5 3" xfId="33913" xr:uid="{00000000-0005-0000-0000-000039640000}"/>
    <cellStyle name="Normal 16 10 2 6" xfId="18765" xr:uid="{00000000-0005-0000-0000-00003A640000}"/>
    <cellStyle name="Normal 16 10 2 6 2" xfId="44733" xr:uid="{00000000-0005-0000-0000-00003B640000}"/>
    <cellStyle name="Normal 16 10 2 7" xfId="14437" xr:uid="{00000000-0005-0000-0000-00003C640000}"/>
    <cellStyle name="Normal 16 10 2 7 2" xfId="40405" xr:uid="{00000000-0005-0000-0000-00003D640000}"/>
    <cellStyle name="Normal 16 10 2 8" xfId="3617" xr:uid="{00000000-0005-0000-0000-00003E640000}"/>
    <cellStyle name="Normal 16 10 2 9" xfId="29585" xr:uid="{00000000-0005-0000-0000-00003F640000}"/>
    <cellStyle name="Normal 16 10 3" xfId="1994" xr:uid="{00000000-0005-0000-0000-000040640000}"/>
    <cellStyle name="Normal 16 10 3 2" xfId="6322" xr:uid="{00000000-0005-0000-0000-000041640000}"/>
    <cellStyle name="Normal 16 10 3 2 2" xfId="12814" xr:uid="{00000000-0005-0000-0000-000042640000}"/>
    <cellStyle name="Normal 16 10 3 2 2 2" xfId="27962" xr:uid="{00000000-0005-0000-0000-000043640000}"/>
    <cellStyle name="Normal 16 10 3 2 2 2 2" xfId="53930" xr:uid="{00000000-0005-0000-0000-000044640000}"/>
    <cellStyle name="Normal 16 10 3 2 2 3" xfId="38782" xr:uid="{00000000-0005-0000-0000-000045640000}"/>
    <cellStyle name="Normal 16 10 3 2 3" xfId="21470" xr:uid="{00000000-0005-0000-0000-000046640000}"/>
    <cellStyle name="Normal 16 10 3 2 3 2" xfId="47438" xr:uid="{00000000-0005-0000-0000-000047640000}"/>
    <cellStyle name="Normal 16 10 3 2 4" xfId="17142" xr:uid="{00000000-0005-0000-0000-000048640000}"/>
    <cellStyle name="Normal 16 10 3 2 4 2" xfId="43110" xr:uid="{00000000-0005-0000-0000-000049640000}"/>
    <cellStyle name="Normal 16 10 3 2 5" xfId="32290" xr:uid="{00000000-0005-0000-0000-00004A640000}"/>
    <cellStyle name="Normal 16 10 3 2 6" xfId="58772" xr:uid="{00000000-0005-0000-0000-00004B640000}"/>
    <cellStyle name="Normal 16 10 3 3" xfId="10650" xr:uid="{00000000-0005-0000-0000-00004C640000}"/>
    <cellStyle name="Normal 16 10 3 3 2" xfId="25798" xr:uid="{00000000-0005-0000-0000-00004D640000}"/>
    <cellStyle name="Normal 16 10 3 3 2 2" xfId="51766" xr:uid="{00000000-0005-0000-0000-00004E640000}"/>
    <cellStyle name="Normal 16 10 3 3 3" xfId="36618" xr:uid="{00000000-0005-0000-0000-00004F640000}"/>
    <cellStyle name="Normal 16 10 3 4" xfId="8486" xr:uid="{00000000-0005-0000-0000-000050640000}"/>
    <cellStyle name="Normal 16 10 3 4 2" xfId="23634" xr:uid="{00000000-0005-0000-0000-000051640000}"/>
    <cellStyle name="Normal 16 10 3 4 2 2" xfId="49602" xr:uid="{00000000-0005-0000-0000-000052640000}"/>
    <cellStyle name="Normal 16 10 3 4 3" xfId="34454" xr:uid="{00000000-0005-0000-0000-000053640000}"/>
    <cellStyle name="Normal 16 10 3 5" xfId="19306" xr:uid="{00000000-0005-0000-0000-000054640000}"/>
    <cellStyle name="Normal 16 10 3 5 2" xfId="45274" xr:uid="{00000000-0005-0000-0000-000055640000}"/>
    <cellStyle name="Normal 16 10 3 6" xfId="14978" xr:uid="{00000000-0005-0000-0000-000056640000}"/>
    <cellStyle name="Normal 16 10 3 6 2" xfId="40946" xr:uid="{00000000-0005-0000-0000-000057640000}"/>
    <cellStyle name="Normal 16 10 3 7" xfId="4158" xr:uid="{00000000-0005-0000-0000-000058640000}"/>
    <cellStyle name="Normal 16 10 3 8" xfId="30126" xr:uid="{00000000-0005-0000-0000-000059640000}"/>
    <cellStyle name="Normal 16 10 3 9" xfId="56608" xr:uid="{00000000-0005-0000-0000-00005A640000}"/>
    <cellStyle name="Normal 16 10 4" xfId="5240" xr:uid="{00000000-0005-0000-0000-00005B640000}"/>
    <cellStyle name="Normal 16 10 4 2" xfId="11732" xr:uid="{00000000-0005-0000-0000-00005C640000}"/>
    <cellStyle name="Normal 16 10 4 2 2" xfId="26880" xr:uid="{00000000-0005-0000-0000-00005D640000}"/>
    <cellStyle name="Normal 16 10 4 2 2 2" xfId="52848" xr:uid="{00000000-0005-0000-0000-00005E640000}"/>
    <cellStyle name="Normal 16 10 4 2 3" xfId="37700" xr:uid="{00000000-0005-0000-0000-00005F640000}"/>
    <cellStyle name="Normal 16 10 4 3" xfId="20388" xr:uid="{00000000-0005-0000-0000-000060640000}"/>
    <cellStyle name="Normal 16 10 4 3 2" xfId="46356" xr:uid="{00000000-0005-0000-0000-000061640000}"/>
    <cellStyle name="Normal 16 10 4 4" xfId="16060" xr:uid="{00000000-0005-0000-0000-000062640000}"/>
    <cellStyle name="Normal 16 10 4 4 2" xfId="42028" xr:uid="{00000000-0005-0000-0000-000063640000}"/>
    <cellStyle name="Normal 16 10 4 5" xfId="31208" xr:uid="{00000000-0005-0000-0000-000064640000}"/>
    <cellStyle name="Normal 16 10 4 6" xfId="57690" xr:uid="{00000000-0005-0000-0000-000065640000}"/>
    <cellStyle name="Normal 16 10 5" xfId="9568" xr:uid="{00000000-0005-0000-0000-000066640000}"/>
    <cellStyle name="Normal 16 10 5 2" xfId="24716" xr:uid="{00000000-0005-0000-0000-000067640000}"/>
    <cellStyle name="Normal 16 10 5 2 2" xfId="50684" xr:uid="{00000000-0005-0000-0000-000068640000}"/>
    <cellStyle name="Normal 16 10 5 3" xfId="35536" xr:uid="{00000000-0005-0000-0000-000069640000}"/>
    <cellStyle name="Normal 16 10 6" xfId="7404" xr:uid="{00000000-0005-0000-0000-00006A640000}"/>
    <cellStyle name="Normal 16 10 6 2" xfId="22552" xr:uid="{00000000-0005-0000-0000-00006B640000}"/>
    <cellStyle name="Normal 16 10 6 2 2" xfId="48520" xr:uid="{00000000-0005-0000-0000-00006C640000}"/>
    <cellStyle name="Normal 16 10 6 3" xfId="33372" xr:uid="{00000000-0005-0000-0000-00006D640000}"/>
    <cellStyle name="Normal 16 10 7" xfId="18224" xr:uid="{00000000-0005-0000-0000-00006E640000}"/>
    <cellStyle name="Normal 16 10 7 2" xfId="44192" xr:uid="{00000000-0005-0000-0000-00006F640000}"/>
    <cellStyle name="Normal 16 10 8" xfId="13896" xr:uid="{00000000-0005-0000-0000-000070640000}"/>
    <cellStyle name="Normal 16 10 8 2" xfId="39864" xr:uid="{00000000-0005-0000-0000-000071640000}"/>
    <cellStyle name="Normal 16 10 9" xfId="3076" xr:uid="{00000000-0005-0000-0000-000072640000}"/>
    <cellStyle name="Normal 16 11" xfId="339" xr:uid="{00000000-0005-0000-0000-000073640000}"/>
    <cellStyle name="Normal 16 11 10" xfId="29045" xr:uid="{00000000-0005-0000-0000-000074640000}"/>
    <cellStyle name="Normal 16 11 11" xfId="55005" xr:uid="{00000000-0005-0000-0000-000075640000}"/>
    <cellStyle name="Normal 16 11 12" xfId="55527" xr:uid="{00000000-0005-0000-0000-000076640000}"/>
    <cellStyle name="Normal 16 11 13" xfId="1108" xr:uid="{00000000-0005-0000-0000-000077640000}"/>
    <cellStyle name="Normal 16 11 2" xfId="1454" xr:uid="{00000000-0005-0000-0000-000078640000}"/>
    <cellStyle name="Normal 16 11 2 10" xfId="56068" xr:uid="{00000000-0005-0000-0000-000079640000}"/>
    <cellStyle name="Normal 16 11 2 2" xfId="2536" xr:uid="{00000000-0005-0000-0000-00007A640000}"/>
    <cellStyle name="Normal 16 11 2 2 2" xfId="6864" xr:uid="{00000000-0005-0000-0000-00007B640000}"/>
    <cellStyle name="Normal 16 11 2 2 2 2" xfId="13356" xr:uid="{00000000-0005-0000-0000-00007C640000}"/>
    <cellStyle name="Normal 16 11 2 2 2 2 2" xfId="28504" xr:uid="{00000000-0005-0000-0000-00007D640000}"/>
    <cellStyle name="Normal 16 11 2 2 2 2 2 2" xfId="54472" xr:uid="{00000000-0005-0000-0000-00007E640000}"/>
    <cellStyle name="Normal 16 11 2 2 2 2 3" xfId="39324" xr:uid="{00000000-0005-0000-0000-00007F640000}"/>
    <cellStyle name="Normal 16 11 2 2 2 3" xfId="22012" xr:uid="{00000000-0005-0000-0000-000080640000}"/>
    <cellStyle name="Normal 16 11 2 2 2 3 2" xfId="47980" xr:uid="{00000000-0005-0000-0000-000081640000}"/>
    <cellStyle name="Normal 16 11 2 2 2 4" xfId="17684" xr:uid="{00000000-0005-0000-0000-000082640000}"/>
    <cellStyle name="Normal 16 11 2 2 2 4 2" xfId="43652" xr:uid="{00000000-0005-0000-0000-000083640000}"/>
    <cellStyle name="Normal 16 11 2 2 2 5" xfId="32832" xr:uid="{00000000-0005-0000-0000-000084640000}"/>
    <cellStyle name="Normal 16 11 2 2 2 6" xfId="59314" xr:uid="{00000000-0005-0000-0000-000085640000}"/>
    <cellStyle name="Normal 16 11 2 2 3" xfId="11192" xr:uid="{00000000-0005-0000-0000-000086640000}"/>
    <cellStyle name="Normal 16 11 2 2 3 2" xfId="26340" xr:uid="{00000000-0005-0000-0000-000087640000}"/>
    <cellStyle name="Normal 16 11 2 2 3 2 2" xfId="52308" xr:uid="{00000000-0005-0000-0000-000088640000}"/>
    <cellStyle name="Normal 16 11 2 2 3 3" xfId="37160" xr:uid="{00000000-0005-0000-0000-000089640000}"/>
    <cellStyle name="Normal 16 11 2 2 4" xfId="9028" xr:uid="{00000000-0005-0000-0000-00008A640000}"/>
    <cellStyle name="Normal 16 11 2 2 4 2" xfId="24176" xr:uid="{00000000-0005-0000-0000-00008B640000}"/>
    <cellStyle name="Normal 16 11 2 2 4 2 2" xfId="50144" xr:uid="{00000000-0005-0000-0000-00008C640000}"/>
    <cellStyle name="Normal 16 11 2 2 4 3" xfId="34996" xr:uid="{00000000-0005-0000-0000-00008D640000}"/>
    <cellStyle name="Normal 16 11 2 2 5" xfId="19848" xr:uid="{00000000-0005-0000-0000-00008E640000}"/>
    <cellStyle name="Normal 16 11 2 2 5 2" xfId="45816" xr:uid="{00000000-0005-0000-0000-00008F640000}"/>
    <cellStyle name="Normal 16 11 2 2 6" xfId="15520" xr:uid="{00000000-0005-0000-0000-000090640000}"/>
    <cellStyle name="Normal 16 11 2 2 6 2" xfId="41488" xr:uid="{00000000-0005-0000-0000-000091640000}"/>
    <cellStyle name="Normal 16 11 2 2 7" xfId="4700" xr:uid="{00000000-0005-0000-0000-000092640000}"/>
    <cellStyle name="Normal 16 11 2 2 8" xfId="30668" xr:uid="{00000000-0005-0000-0000-000093640000}"/>
    <cellStyle name="Normal 16 11 2 2 9" xfId="57150" xr:uid="{00000000-0005-0000-0000-000094640000}"/>
    <cellStyle name="Normal 16 11 2 3" xfId="5782" xr:uid="{00000000-0005-0000-0000-000095640000}"/>
    <cellStyle name="Normal 16 11 2 3 2" xfId="12274" xr:uid="{00000000-0005-0000-0000-000096640000}"/>
    <cellStyle name="Normal 16 11 2 3 2 2" xfId="27422" xr:uid="{00000000-0005-0000-0000-000097640000}"/>
    <cellStyle name="Normal 16 11 2 3 2 2 2" xfId="53390" xr:uid="{00000000-0005-0000-0000-000098640000}"/>
    <cellStyle name="Normal 16 11 2 3 2 3" xfId="38242" xr:uid="{00000000-0005-0000-0000-000099640000}"/>
    <cellStyle name="Normal 16 11 2 3 3" xfId="20930" xr:uid="{00000000-0005-0000-0000-00009A640000}"/>
    <cellStyle name="Normal 16 11 2 3 3 2" xfId="46898" xr:uid="{00000000-0005-0000-0000-00009B640000}"/>
    <cellStyle name="Normal 16 11 2 3 4" xfId="16602" xr:uid="{00000000-0005-0000-0000-00009C640000}"/>
    <cellStyle name="Normal 16 11 2 3 4 2" xfId="42570" xr:uid="{00000000-0005-0000-0000-00009D640000}"/>
    <cellStyle name="Normal 16 11 2 3 5" xfId="31750" xr:uid="{00000000-0005-0000-0000-00009E640000}"/>
    <cellStyle name="Normal 16 11 2 3 6" xfId="58232" xr:uid="{00000000-0005-0000-0000-00009F640000}"/>
    <cellStyle name="Normal 16 11 2 4" xfId="10110" xr:uid="{00000000-0005-0000-0000-0000A0640000}"/>
    <cellStyle name="Normal 16 11 2 4 2" xfId="25258" xr:uid="{00000000-0005-0000-0000-0000A1640000}"/>
    <cellStyle name="Normal 16 11 2 4 2 2" xfId="51226" xr:uid="{00000000-0005-0000-0000-0000A2640000}"/>
    <cellStyle name="Normal 16 11 2 4 3" xfId="36078" xr:uid="{00000000-0005-0000-0000-0000A3640000}"/>
    <cellStyle name="Normal 16 11 2 5" xfId="7946" xr:uid="{00000000-0005-0000-0000-0000A4640000}"/>
    <cellStyle name="Normal 16 11 2 5 2" xfId="23094" xr:uid="{00000000-0005-0000-0000-0000A5640000}"/>
    <cellStyle name="Normal 16 11 2 5 2 2" xfId="49062" xr:uid="{00000000-0005-0000-0000-0000A6640000}"/>
    <cellStyle name="Normal 16 11 2 5 3" xfId="33914" xr:uid="{00000000-0005-0000-0000-0000A7640000}"/>
    <cellStyle name="Normal 16 11 2 6" xfId="18766" xr:uid="{00000000-0005-0000-0000-0000A8640000}"/>
    <cellStyle name="Normal 16 11 2 6 2" xfId="44734" xr:uid="{00000000-0005-0000-0000-0000A9640000}"/>
    <cellStyle name="Normal 16 11 2 7" xfId="14438" xr:uid="{00000000-0005-0000-0000-0000AA640000}"/>
    <cellStyle name="Normal 16 11 2 7 2" xfId="40406" xr:uid="{00000000-0005-0000-0000-0000AB640000}"/>
    <cellStyle name="Normal 16 11 2 8" xfId="3618" xr:uid="{00000000-0005-0000-0000-0000AC640000}"/>
    <cellStyle name="Normal 16 11 2 9" xfId="29586" xr:uid="{00000000-0005-0000-0000-0000AD640000}"/>
    <cellStyle name="Normal 16 11 3" xfId="1995" xr:uid="{00000000-0005-0000-0000-0000AE640000}"/>
    <cellStyle name="Normal 16 11 3 2" xfId="6323" xr:uid="{00000000-0005-0000-0000-0000AF640000}"/>
    <cellStyle name="Normal 16 11 3 2 2" xfId="12815" xr:uid="{00000000-0005-0000-0000-0000B0640000}"/>
    <cellStyle name="Normal 16 11 3 2 2 2" xfId="27963" xr:uid="{00000000-0005-0000-0000-0000B1640000}"/>
    <cellStyle name="Normal 16 11 3 2 2 2 2" xfId="53931" xr:uid="{00000000-0005-0000-0000-0000B2640000}"/>
    <cellStyle name="Normal 16 11 3 2 2 3" xfId="38783" xr:uid="{00000000-0005-0000-0000-0000B3640000}"/>
    <cellStyle name="Normal 16 11 3 2 3" xfId="21471" xr:uid="{00000000-0005-0000-0000-0000B4640000}"/>
    <cellStyle name="Normal 16 11 3 2 3 2" xfId="47439" xr:uid="{00000000-0005-0000-0000-0000B5640000}"/>
    <cellStyle name="Normal 16 11 3 2 4" xfId="17143" xr:uid="{00000000-0005-0000-0000-0000B6640000}"/>
    <cellStyle name="Normal 16 11 3 2 4 2" xfId="43111" xr:uid="{00000000-0005-0000-0000-0000B7640000}"/>
    <cellStyle name="Normal 16 11 3 2 5" xfId="32291" xr:uid="{00000000-0005-0000-0000-0000B8640000}"/>
    <cellStyle name="Normal 16 11 3 2 6" xfId="58773" xr:uid="{00000000-0005-0000-0000-0000B9640000}"/>
    <cellStyle name="Normal 16 11 3 3" xfId="10651" xr:uid="{00000000-0005-0000-0000-0000BA640000}"/>
    <cellStyle name="Normal 16 11 3 3 2" xfId="25799" xr:uid="{00000000-0005-0000-0000-0000BB640000}"/>
    <cellStyle name="Normal 16 11 3 3 2 2" xfId="51767" xr:uid="{00000000-0005-0000-0000-0000BC640000}"/>
    <cellStyle name="Normal 16 11 3 3 3" xfId="36619" xr:uid="{00000000-0005-0000-0000-0000BD640000}"/>
    <cellStyle name="Normal 16 11 3 4" xfId="8487" xr:uid="{00000000-0005-0000-0000-0000BE640000}"/>
    <cellStyle name="Normal 16 11 3 4 2" xfId="23635" xr:uid="{00000000-0005-0000-0000-0000BF640000}"/>
    <cellStyle name="Normal 16 11 3 4 2 2" xfId="49603" xr:uid="{00000000-0005-0000-0000-0000C0640000}"/>
    <cellStyle name="Normal 16 11 3 4 3" xfId="34455" xr:uid="{00000000-0005-0000-0000-0000C1640000}"/>
    <cellStyle name="Normal 16 11 3 5" xfId="19307" xr:uid="{00000000-0005-0000-0000-0000C2640000}"/>
    <cellStyle name="Normal 16 11 3 5 2" xfId="45275" xr:uid="{00000000-0005-0000-0000-0000C3640000}"/>
    <cellStyle name="Normal 16 11 3 6" xfId="14979" xr:uid="{00000000-0005-0000-0000-0000C4640000}"/>
    <cellStyle name="Normal 16 11 3 6 2" xfId="40947" xr:uid="{00000000-0005-0000-0000-0000C5640000}"/>
    <cellStyle name="Normal 16 11 3 7" xfId="4159" xr:uid="{00000000-0005-0000-0000-0000C6640000}"/>
    <cellStyle name="Normal 16 11 3 8" xfId="30127" xr:uid="{00000000-0005-0000-0000-0000C7640000}"/>
    <cellStyle name="Normal 16 11 3 9" xfId="56609" xr:uid="{00000000-0005-0000-0000-0000C8640000}"/>
    <cellStyle name="Normal 16 11 4" xfId="5241" xr:uid="{00000000-0005-0000-0000-0000C9640000}"/>
    <cellStyle name="Normal 16 11 4 2" xfId="11733" xr:uid="{00000000-0005-0000-0000-0000CA640000}"/>
    <cellStyle name="Normal 16 11 4 2 2" xfId="26881" xr:uid="{00000000-0005-0000-0000-0000CB640000}"/>
    <cellStyle name="Normal 16 11 4 2 2 2" xfId="52849" xr:uid="{00000000-0005-0000-0000-0000CC640000}"/>
    <cellStyle name="Normal 16 11 4 2 3" xfId="37701" xr:uid="{00000000-0005-0000-0000-0000CD640000}"/>
    <cellStyle name="Normal 16 11 4 3" xfId="20389" xr:uid="{00000000-0005-0000-0000-0000CE640000}"/>
    <cellStyle name="Normal 16 11 4 3 2" xfId="46357" xr:uid="{00000000-0005-0000-0000-0000CF640000}"/>
    <cellStyle name="Normal 16 11 4 4" xfId="16061" xr:uid="{00000000-0005-0000-0000-0000D0640000}"/>
    <cellStyle name="Normal 16 11 4 4 2" xfId="42029" xr:uid="{00000000-0005-0000-0000-0000D1640000}"/>
    <cellStyle name="Normal 16 11 4 5" xfId="31209" xr:uid="{00000000-0005-0000-0000-0000D2640000}"/>
    <cellStyle name="Normal 16 11 4 6" xfId="57691" xr:uid="{00000000-0005-0000-0000-0000D3640000}"/>
    <cellStyle name="Normal 16 11 5" xfId="9569" xr:uid="{00000000-0005-0000-0000-0000D4640000}"/>
    <cellStyle name="Normal 16 11 5 2" xfId="24717" xr:uid="{00000000-0005-0000-0000-0000D5640000}"/>
    <cellStyle name="Normal 16 11 5 2 2" xfId="50685" xr:uid="{00000000-0005-0000-0000-0000D6640000}"/>
    <cellStyle name="Normal 16 11 5 3" xfId="35537" xr:uid="{00000000-0005-0000-0000-0000D7640000}"/>
    <cellStyle name="Normal 16 11 6" xfId="7405" xr:uid="{00000000-0005-0000-0000-0000D8640000}"/>
    <cellStyle name="Normal 16 11 6 2" xfId="22553" xr:uid="{00000000-0005-0000-0000-0000D9640000}"/>
    <cellStyle name="Normal 16 11 6 2 2" xfId="48521" xr:uid="{00000000-0005-0000-0000-0000DA640000}"/>
    <cellStyle name="Normal 16 11 6 3" xfId="33373" xr:uid="{00000000-0005-0000-0000-0000DB640000}"/>
    <cellStyle name="Normal 16 11 7" xfId="18225" xr:uid="{00000000-0005-0000-0000-0000DC640000}"/>
    <cellStyle name="Normal 16 11 7 2" xfId="44193" xr:uid="{00000000-0005-0000-0000-0000DD640000}"/>
    <cellStyle name="Normal 16 11 8" xfId="13897" xr:uid="{00000000-0005-0000-0000-0000DE640000}"/>
    <cellStyle name="Normal 16 11 8 2" xfId="39865" xr:uid="{00000000-0005-0000-0000-0000DF640000}"/>
    <cellStyle name="Normal 16 11 9" xfId="3077" xr:uid="{00000000-0005-0000-0000-0000E0640000}"/>
    <cellStyle name="Normal 16 12" xfId="340" xr:uid="{00000000-0005-0000-0000-0000E1640000}"/>
    <cellStyle name="Normal 16 12 10" xfId="29046" xr:uid="{00000000-0005-0000-0000-0000E2640000}"/>
    <cellStyle name="Normal 16 12 11" xfId="55006" xr:uid="{00000000-0005-0000-0000-0000E3640000}"/>
    <cellStyle name="Normal 16 12 12" xfId="55528" xr:uid="{00000000-0005-0000-0000-0000E4640000}"/>
    <cellStyle name="Normal 16 12 13" xfId="1148" xr:uid="{00000000-0005-0000-0000-0000E5640000}"/>
    <cellStyle name="Normal 16 12 2" xfId="1455" xr:uid="{00000000-0005-0000-0000-0000E6640000}"/>
    <cellStyle name="Normal 16 12 2 10" xfId="56069" xr:uid="{00000000-0005-0000-0000-0000E7640000}"/>
    <cellStyle name="Normal 16 12 2 2" xfId="2537" xr:uid="{00000000-0005-0000-0000-0000E8640000}"/>
    <cellStyle name="Normal 16 12 2 2 2" xfId="6865" xr:uid="{00000000-0005-0000-0000-0000E9640000}"/>
    <cellStyle name="Normal 16 12 2 2 2 2" xfId="13357" xr:uid="{00000000-0005-0000-0000-0000EA640000}"/>
    <cellStyle name="Normal 16 12 2 2 2 2 2" xfId="28505" xr:uid="{00000000-0005-0000-0000-0000EB640000}"/>
    <cellStyle name="Normal 16 12 2 2 2 2 2 2" xfId="54473" xr:uid="{00000000-0005-0000-0000-0000EC640000}"/>
    <cellStyle name="Normal 16 12 2 2 2 2 3" xfId="39325" xr:uid="{00000000-0005-0000-0000-0000ED640000}"/>
    <cellStyle name="Normal 16 12 2 2 2 3" xfId="22013" xr:uid="{00000000-0005-0000-0000-0000EE640000}"/>
    <cellStyle name="Normal 16 12 2 2 2 3 2" xfId="47981" xr:uid="{00000000-0005-0000-0000-0000EF640000}"/>
    <cellStyle name="Normal 16 12 2 2 2 4" xfId="17685" xr:uid="{00000000-0005-0000-0000-0000F0640000}"/>
    <cellStyle name="Normal 16 12 2 2 2 4 2" xfId="43653" xr:uid="{00000000-0005-0000-0000-0000F1640000}"/>
    <cellStyle name="Normal 16 12 2 2 2 5" xfId="32833" xr:uid="{00000000-0005-0000-0000-0000F2640000}"/>
    <cellStyle name="Normal 16 12 2 2 2 6" xfId="59315" xr:uid="{00000000-0005-0000-0000-0000F3640000}"/>
    <cellStyle name="Normal 16 12 2 2 3" xfId="11193" xr:uid="{00000000-0005-0000-0000-0000F4640000}"/>
    <cellStyle name="Normal 16 12 2 2 3 2" xfId="26341" xr:uid="{00000000-0005-0000-0000-0000F5640000}"/>
    <cellStyle name="Normal 16 12 2 2 3 2 2" xfId="52309" xr:uid="{00000000-0005-0000-0000-0000F6640000}"/>
    <cellStyle name="Normal 16 12 2 2 3 3" xfId="37161" xr:uid="{00000000-0005-0000-0000-0000F7640000}"/>
    <cellStyle name="Normal 16 12 2 2 4" xfId="9029" xr:uid="{00000000-0005-0000-0000-0000F8640000}"/>
    <cellStyle name="Normal 16 12 2 2 4 2" xfId="24177" xr:uid="{00000000-0005-0000-0000-0000F9640000}"/>
    <cellStyle name="Normal 16 12 2 2 4 2 2" xfId="50145" xr:uid="{00000000-0005-0000-0000-0000FA640000}"/>
    <cellStyle name="Normal 16 12 2 2 4 3" xfId="34997" xr:uid="{00000000-0005-0000-0000-0000FB640000}"/>
    <cellStyle name="Normal 16 12 2 2 5" xfId="19849" xr:uid="{00000000-0005-0000-0000-0000FC640000}"/>
    <cellStyle name="Normal 16 12 2 2 5 2" xfId="45817" xr:uid="{00000000-0005-0000-0000-0000FD640000}"/>
    <cellStyle name="Normal 16 12 2 2 6" xfId="15521" xr:uid="{00000000-0005-0000-0000-0000FE640000}"/>
    <cellStyle name="Normal 16 12 2 2 6 2" xfId="41489" xr:uid="{00000000-0005-0000-0000-0000FF640000}"/>
    <cellStyle name="Normal 16 12 2 2 7" xfId="4701" xr:uid="{00000000-0005-0000-0000-000000650000}"/>
    <cellStyle name="Normal 16 12 2 2 8" xfId="30669" xr:uid="{00000000-0005-0000-0000-000001650000}"/>
    <cellStyle name="Normal 16 12 2 2 9" xfId="57151" xr:uid="{00000000-0005-0000-0000-000002650000}"/>
    <cellStyle name="Normal 16 12 2 3" xfId="5783" xr:uid="{00000000-0005-0000-0000-000003650000}"/>
    <cellStyle name="Normal 16 12 2 3 2" xfId="12275" xr:uid="{00000000-0005-0000-0000-000004650000}"/>
    <cellStyle name="Normal 16 12 2 3 2 2" xfId="27423" xr:uid="{00000000-0005-0000-0000-000005650000}"/>
    <cellStyle name="Normal 16 12 2 3 2 2 2" xfId="53391" xr:uid="{00000000-0005-0000-0000-000006650000}"/>
    <cellStyle name="Normal 16 12 2 3 2 3" xfId="38243" xr:uid="{00000000-0005-0000-0000-000007650000}"/>
    <cellStyle name="Normal 16 12 2 3 3" xfId="20931" xr:uid="{00000000-0005-0000-0000-000008650000}"/>
    <cellStyle name="Normal 16 12 2 3 3 2" xfId="46899" xr:uid="{00000000-0005-0000-0000-000009650000}"/>
    <cellStyle name="Normal 16 12 2 3 4" xfId="16603" xr:uid="{00000000-0005-0000-0000-00000A650000}"/>
    <cellStyle name="Normal 16 12 2 3 4 2" xfId="42571" xr:uid="{00000000-0005-0000-0000-00000B650000}"/>
    <cellStyle name="Normal 16 12 2 3 5" xfId="31751" xr:uid="{00000000-0005-0000-0000-00000C650000}"/>
    <cellStyle name="Normal 16 12 2 3 6" xfId="58233" xr:uid="{00000000-0005-0000-0000-00000D650000}"/>
    <cellStyle name="Normal 16 12 2 4" xfId="10111" xr:uid="{00000000-0005-0000-0000-00000E650000}"/>
    <cellStyle name="Normal 16 12 2 4 2" xfId="25259" xr:uid="{00000000-0005-0000-0000-00000F650000}"/>
    <cellStyle name="Normal 16 12 2 4 2 2" xfId="51227" xr:uid="{00000000-0005-0000-0000-000010650000}"/>
    <cellStyle name="Normal 16 12 2 4 3" xfId="36079" xr:uid="{00000000-0005-0000-0000-000011650000}"/>
    <cellStyle name="Normal 16 12 2 5" xfId="7947" xr:uid="{00000000-0005-0000-0000-000012650000}"/>
    <cellStyle name="Normal 16 12 2 5 2" xfId="23095" xr:uid="{00000000-0005-0000-0000-000013650000}"/>
    <cellStyle name="Normal 16 12 2 5 2 2" xfId="49063" xr:uid="{00000000-0005-0000-0000-000014650000}"/>
    <cellStyle name="Normal 16 12 2 5 3" xfId="33915" xr:uid="{00000000-0005-0000-0000-000015650000}"/>
    <cellStyle name="Normal 16 12 2 6" xfId="18767" xr:uid="{00000000-0005-0000-0000-000016650000}"/>
    <cellStyle name="Normal 16 12 2 6 2" xfId="44735" xr:uid="{00000000-0005-0000-0000-000017650000}"/>
    <cellStyle name="Normal 16 12 2 7" xfId="14439" xr:uid="{00000000-0005-0000-0000-000018650000}"/>
    <cellStyle name="Normal 16 12 2 7 2" xfId="40407" xr:uid="{00000000-0005-0000-0000-000019650000}"/>
    <cellStyle name="Normal 16 12 2 8" xfId="3619" xr:uid="{00000000-0005-0000-0000-00001A650000}"/>
    <cellStyle name="Normal 16 12 2 9" xfId="29587" xr:uid="{00000000-0005-0000-0000-00001B650000}"/>
    <cellStyle name="Normal 16 12 3" xfId="1996" xr:uid="{00000000-0005-0000-0000-00001C650000}"/>
    <cellStyle name="Normal 16 12 3 2" xfId="6324" xr:uid="{00000000-0005-0000-0000-00001D650000}"/>
    <cellStyle name="Normal 16 12 3 2 2" xfId="12816" xr:uid="{00000000-0005-0000-0000-00001E650000}"/>
    <cellStyle name="Normal 16 12 3 2 2 2" xfId="27964" xr:uid="{00000000-0005-0000-0000-00001F650000}"/>
    <cellStyle name="Normal 16 12 3 2 2 2 2" xfId="53932" xr:uid="{00000000-0005-0000-0000-000020650000}"/>
    <cellStyle name="Normal 16 12 3 2 2 3" xfId="38784" xr:uid="{00000000-0005-0000-0000-000021650000}"/>
    <cellStyle name="Normal 16 12 3 2 3" xfId="21472" xr:uid="{00000000-0005-0000-0000-000022650000}"/>
    <cellStyle name="Normal 16 12 3 2 3 2" xfId="47440" xr:uid="{00000000-0005-0000-0000-000023650000}"/>
    <cellStyle name="Normal 16 12 3 2 4" xfId="17144" xr:uid="{00000000-0005-0000-0000-000024650000}"/>
    <cellStyle name="Normal 16 12 3 2 4 2" xfId="43112" xr:uid="{00000000-0005-0000-0000-000025650000}"/>
    <cellStyle name="Normal 16 12 3 2 5" xfId="32292" xr:uid="{00000000-0005-0000-0000-000026650000}"/>
    <cellStyle name="Normal 16 12 3 2 6" xfId="58774" xr:uid="{00000000-0005-0000-0000-000027650000}"/>
    <cellStyle name="Normal 16 12 3 3" xfId="10652" xr:uid="{00000000-0005-0000-0000-000028650000}"/>
    <cellStyle name="Normal 16 12 3 3 2" xfId="25800" xr:uid="{00000000-0005-0000-0000-000029650000}"/>
    <cellStyle name="Normal 16 12 3 3 2 2" xfId="51768" xr:uid="{00000000-0005-0000-0000-00002A650000}"/>
    <cellStyle name="Normal 16 12 3 3 3" xfId="36620" xr:uid="{00000000-0005-0000-0000-00002B650000}"/>
    <cellStyle name="Normal 16 12 3 4" xfId="8488" xr:uid="{00000000-0005-0000-0000-00002C650000}"/>
    <cellStyle name="Normal 16 12 3 4 2" xfId="23636" xr:uid="{00000000-0005-0000-0000-00002D650000}"/>
    <cellStyle name="Normal 16 12 3 4 2 2" xfId="49604" xr:uid="{00000000-0005-0000-0000-00002E650000}"/>
    <cellStyle name="Normal 16 12 3 4 3" xfId="34456" xr:uid="{00000000-0005-0000-0000-00002F650000}"/>
    <cellStyle name="Normal 16 12 3 5" xfId="19308" xr:uid="{00000000-0005-0000-0000-000030650000}"/>
    <cellStyle name="Normal 16 12 3 5 2" xfId="45276" xr:uid="{00000000-0005-0000-0000-000031650000}"/>
    <cellStyle name="Normal 16 12 3 6" xfId="14980" xr:uid="{00000000-0005-0000-0000-000032650000}"/>
    <cellStyle name="Normal 16 12 3 6 2" xfId="40948" xr:uid="{00000000-0005-0000-0000-000033650000}"/>
    <cellStyle name="Normal 16 12 3 7" xfId="4160" xr:uid="{00000000-0005-0000-0000-000034650000}"/>
    <cellStyle name="Normal 16 12 3 8" xfId="30128" xr:uid="{00000000-0005-0000-0000-000035650000}"/>
    <cellStyle name="Normal 16 12 3 9" xfId="56610" xr:uid="{00000000-0005-0000-0000-000036650000}"/>
    <cellStyle name="Normal 16 12 4" xfId="5242" xr:uid="{00000000-0005-0000-0000-000037650000}"/>
    <cellStyle name="Normal 16 12 4 2" xfId="11734" xr:uid="{00000000-0005-0000-0000-000038650000}"/>
    <cellStyle name="Normal 16 12 4 2 2" xfId="26882" xr:uid="{00000000-0005-0000-0000-000039650000}"/>
    <cellStyle name="Normal 16 12 4 2 2 2" xfId="52850" xr:uid="{00000000-0005-0000-0000-00003A650000}"/>
    <cellStyle name="Normal 16 12 4 2 3" xfId="37702" xr:uid="{00000000-0005-0000-0000-00003B650000}"/>
    <cellStyle name="Normal 16 12 4 3" xfId="20390" xr:uid="{00000000-0005-0000-0000-00003C650000}"/>
    <cellStyle name="Normal 16 12 4 3 2" xfId="46358" xr:uid="{00000000-0005-0000-0000-00003D650000}"/>
    <cellStyle name="Normal 16 12 4 4" xfId="16062" xr:uid="{00000000-0005-0000-0000-00003E650000}"/>
    <cellStyle name="Normal 16 12 4 4 2" xfId="42030" xr:uid="{00000000-0005-0000-0000-00003F650000}"/>
    <cellStyle name="Normal 16 12 4 5" xfId="31210" xr:uid="{00000000-0005-0000-0000-000040650000}"/>
    <cellStyle name="Normal 16 12 4 6" xfId="57692" xr:uid="{00000000-0005-0000-0000-000041650000}"/>
    <cellStyle name="Normal 16 12 5" xfId="9570" xr:uid="{00000000-0005-0000-0000-000042650000}"/>
    <cellStyle name="Normal 16 12 5 2" xfId="24718" xr:uid="{00000000-0005-0000-0000-000043650000}"/>
    <cellStyle name="Normal 16 12 5 2 2" xfId="50686" xr:uid="{00000000-0005-0000-0000-000044650000}"/>
    <cellStyle name="Normal 16 12 5 3" xfId="35538" xr:uid="{00000000-0005-0000-0000-000045650000}"/>
    <cellStyle name="Normal 16 12 6" xfId="7406" xr:uid="{00000000-0005-0000-0000-000046650000}"/>
    <cellStyle name="Normal 16 12 6 2" xfId="22554" xr:uid="{00000000-0005-0000-0000-000047650000}"/>
    <cellStyle name="Normal 16 12 6 2 2" xfId="48522" xr:uid="{00000000-0005-0000-0000-000048650000}"/>
    <cellStyle name="Normal 16 12 6 3" xfId="33374" xr:uid="{00000000-0005-0000-0000-000049650000}"/>
    <cellStyle name="Normal 16 12 7" xfId="18226" xr:uid="{00000000-0005-0000-0000-00004A650000}"/>
    <cellStyle name="Normal 16 12 7 2" xfId="44194" xr:uid="{00000000-0005-0000-0000-00004B650000}"/>
    <cellStyle name="Normal 16 12 8" xfId="13898" xr:uid="{00000000-0005-0000-0000-00004C650000}"/>
    <cellStyle name="Normal 16 12 8 2" xfId="39866" xr:uid="{00000000-0005-0000-0000-00004D650000}"/>
    <cellStyle name="Normal 16 12 9" xfId="3078" xr:uid="{00000000-0005-0000-0000-00004E650000}"/>
    <cellStyle name="Normal 16 13" xfId="341" xr:uid="{00000000-0005-0000-0000-00004F650000}"/>
    <cellStyle name="Normal 16 13 10" xfId="29047" xr:uid="{00000000-0005-0000-0000-000050650000}"/>
    <cellStyle name="Normal 16 13 11" xfId="55529" xr:uid="{00000000-0005-0000-0000-000051650000}"/>
    <cellStyle name="Normal 16 13 12" xfId="1188" xr:uid="{00000000-0005-0000-0000-000052650000}"/>
    <cellStyle name="Normal 16 13 2" xfId="1456" xr:uid="{00000000-0005-0000-0000-000053650000}"/>
    <cellStyle name="Normal 16 13 2 10" xfId="56070" xr:uid="{00000000-0005-0000-0000-000054650000}"/>
    <cellStyle name="Normal 16 13 2 2" xfId="2538" xr:uid="{00000000-0005-0000-0000-000055650000}"/>
    <cellStyle name="Normal 16 13 2 2 2" xfId="6866" xr:uid="{00000000-0005-0000-0000-000056650000}"/>
    <cellStyle name="Normal 16 13 2 2 2 2" xfId="13358" xr:uid="{00000000-0005-0000-0000-000057650000}"/>
    <cellStyle name="Normal 16 13 2 2 2 2 2" xfId="28506" xr:uid="{00000000-0005-0000-0000-000058650000}"/>
    <cellStyle name="Normal 16 13 2 2 2 2 2 2" xfId="54474" xr:uid="{00000000-0005-0000-0000-000059650000}"/>
    <cellStyle name="Normal 16 13 2 2 2 2 3" xfId="39326" xr:uid="{00000000-0005-0000-0000-00005A650000}"/>
    <cellStyle name="Normal 16 13 2 2 2 3" xfId="22014" xr:uid="{00000000-0005-0000-0000-00005B650000}"/>
    <cellStyle name="Normal 16 13 2 2 2 3 2" xfId="47982" xr:uid="{00000000-0005-0000-0000-00005C650000}"/>
    <cellStyle name="Normal 16 13 2 2 2 4" xfId="17686" xr:uid="{00000000-0005-0000-0000-00005D650000}"/>
    <cellStyle name="Normal 16 13 2 2 2 4 2" xfId="43654" xr:uid="{00000000-0005-0000-0000-00005E650000}"/>
    <cellStyle name="Normal 16 13 2 2 2 5" xfId="32834" xr:uid="{00000000-0005-0000-0000-00005F650000}"/>
    <cellStyle name="Normal 16 13 2 2 2 6" xfId="59316" xr:uid="{00000000-0005-0000-0000-000060650000}"/>
    <cellStyle name="Normal 16 13 2 2 3" xfId="11194" xr:uid="{00000000-0005-0000-0000-000061650000}"/>
    <cellStyle name="Normal 16 13 2 2 3 2" xfId="26342" xr:uid="{00000000-0005-0000-0000-000062650000}"/>
    <cellStyle name="Normal 16 13 2 2 3 2 2" xfId="52310" xr:uid="{00000000-0005-0000-0000-000063650000}"/>
    <cellStyle name="Normal 16 13 2 2 3 3" xfId="37162" xr:uid="{00000000-0005-0000-0000-000064650000}"/>
    <cellStyle name="Normal 16 13 2 2 4" xfId="9030" xr:uid="{00000000-0005-0000-0000-000065650000}"/>
    <cellStyle name="Normal 16 13 2 2 4 2" xfId="24178" xr:uid="{00000000-0005-0000-0000-000066650000}"/>
    <cellStyle name="Normal 16 13 2 2 4 2 2" xfId="50146" xr:uid="{00000000-0005-0000-0000-000067650000}"/>
    <cellStyle name="Normal 16 13 2 2 4 3" xfId="34998" xr:uid="{00000000-0005-0000-0000-000068650000}"/>
    <cellStyle name="Normal 16 13 2 2 5" xfId="19850" xr:uid="{00000000-0005-0000-0000-000069650000}"/>
    <cellStyle name="Normal 16 13 2 2 5 2" xfId="45818" xr:uid="{00000000-0005-0000-0000-00006A650000}"/>
    <cellStyle name="Normal 16 13 2 2 6" xfId="15522" xr:uid="{00000000-0005-0000-0000-00006B650000}"/>
    <cellStyle name="Normal 16 13 2 2 6 2" xfId="41490" xr:uid="{00000000-0005-0000-0000-00006C650000}"/>
    <cellStyle name="Normal 16 13 2 2 7" xfId="4702" xr:uid="{00000000-0005-0000-0000-00006D650000}"/>
    <cellStyle name="Normal 16 13 2 2 8" xfId="30670" xr:uid="{00000000-0005-0000-0000-00006E650000}"/>
    <cellStyle name="Normal 16 13 2 2 9" xfId="57152" xr:uid="{00000000-0005-0000-0000-00006F650000}"/>
    <cellStyle name="Normal 16 13 2 3" xfId="5784" xr:uid="{00000000-0005-0000-0000-000070650000}"/>
    <cellStyle name="Normal 16 13 2 3 2" xfId="12276" xr:uid="{00000000-0005-0000-0000-000071650000}"/>
    <cellStyle name="Normal 16 13 2 3 2 2" xfId="27424" xr:uid="{00000000-0005-0000-0000-000072650000}"/>
    <cellStyle name="Normal 16 13 2 3 2 2 2" xfId="53392" xr:uid="{00000000-0005-0000-0000-000073650000}"/>
    <cellStyle name="Normal 16 13 2 3 2 3" xfId="38244" xr:uid="{00000000-0005-0000-0000-000074650000}"/>
    <cellStyle name="Normal 16 13 2 3 3" xfId="20932" xr:uid="{00000000-0005-0000-0000-000075650000}"/>
    <cellStyle name="Normal 16 13 2 3 3 2" xfId="46900" xr:uid="{00000000-0005-0000-0000-000076650000}"/>
    <cellStyle name="Normal 16 13 2 3 4" xfId="16604" xr:uid="{00000000-0005-0000-0000-000077650000}"/>
    <cellStyle name="Normal 16 13 2 3 4 2" xfId="42572" xr:uid="{00000000-0005-0000-0000-000078650000}"/>
    <cellStyle name="Normal 16 13 2 3 5" xfId="31752" xr:uid="{00000000-0005-0000-0000-000079650000}"/>
    <cellStyle name="Normal 16 13 2 3 6" xfId="58234" xr:uid="{00000000-0005-0000-0000-00007A650000}"/>
    <cellStyle name="Normal 16 13 2 4" xfId="10112" xr:uid="{00000000-0005-0000-0000-00007B650000}"/>
    <cellStyle name="Normal 16 13 2 4 2" xfId="25260" xr:uid="{00000000-0005-0000-0000-00007C650000}"/>
    <cellStyle name="Normal 16 13 2 4 2 2" xfId="51228" xr:uid="{00000000-0005-0000-0000-00007D650000}"/>
    <cellStyle name="Normal 16 13 2 4 3" xfId="36080" xr:uid="{00000000-0005-0000-0000-00007E650000}"/>
    <cellStyle name="Normal 16 13 2 5" xfId="7948" xr:uid="{00000000-0005-0000-0000-00007F650000}"/>
    <cellStyle name="Normal 16 13 2 5 2" xfId="23096" xr:uid="{00000000-0005-0000-0000-000080650000}"/>
    <cellStyle name="Normal 16 13 2 5 2 2" xfId="49064" xr:uid="{00000000-0005-0000-0000-000081650000}"/>
    <cellStyle name="Normal 16 13 2 5 3" xfId="33916" xr:uid="{00000000-0005-0000-0000-000082650000}"/>
    <cellStyle name="Normal 16 13 2 6" xfId="18768" xr:uid="{00000000-0005-0000-0000-000083650000}"/>
    <cellStyle name="Normal 16 13 2 6 2" xfId="44736" xr:uid="{00000000-0005-0000-0000-000084650000}"/>
    <cellStyle name="Normal 16 13 2 7" xfId="14440" xr:uid="{00000000-0005-0000-0000-000085650000}"/>
    <cellStyle name="Normal 16 13 2 7 2" xfId="40408" xr:uid="{00000000-0005-0000-0000-000086650000}"/>
    <cellStyle name="Normal 16 13 2 8" xfId="3620" xr:uid="{00000000-0005-0000-0000-000087650000}"/>
    <cellStyle name="Normal 16 13 2 9" xfId="29588" xr:uid="{00000000-0005-0000-0000-000088650000}"/>
    <cellStyle name="Normal 16 13 3" xfId="1997" xr:uid="{00000000-0005-0000-0000-000089650000}"/>
    <cellStyle name="Normal 16 13 3 2" xfId="6325" xr:uid="{00000000-0005-0000-0000-00008A650000}"/>
    <cellStyle name="Normal 16 13 3 2 2" xfId="12817" xr:uid="{00000000-0005-0000-0000-00008B650000}"/>
    <cellStyle name="Normal 16 13 3 2 2 2" xfId="27965" xr:uid="{00000000-0005-0000-0000-00008C650000}"/>
    <cellStyle name="Normal 16 13 3 2 2 2 2" xfId="53933" xr:uid="{00000000-0005-0000-0000-00008D650000}"/>
    <cellStyle name="Normal 16 13 3 2 2 3" xfId="38785" xr:uid="{00000000-0005-0000-0000-00008E650000}"/>
    <cellStyle name="Normal 16 13 3 2 3" xfId="21473" xr:uid="{00000000-0005-0000-0000-00008F650000}"/>
    <cellStyle name="Normal 16 13 3 2 3 2" xfId="47441" xr:uid="{00000000-0005-0000-0000-000090650000}"/>
    <cellStyle name="Normal 16 13 3 2 4" xfId="17145" xr:uid="{00000000-0005-0000-0000-000091650000}"/>
    <cellStyle name="Normal 16 13 3 2 4 2" xfId="43113" xr:uid="{00000000-0005-0000-0000-000092650000}"/>
    <cellStyle name="Normal 16 13 3 2 5" xfId="32293" xr:uid="{00000000-0005-0000-0000-000093650000}"/>
    <cellStyle name="Normal 16 13 3 2 6" xfId="58775" xr:uid="{00000000-0005-0000-0000-000094650000}"/>
    <cellStyle name="Normal 16 13 3 3" xfId="10653" xr:uid="{00000000-0005-0000-0000-000095650000}"/>
    <cellStyle name="Normal 16 13 3 3 2" xfId="25801" xr:uid="{00000000-0005-0000-0000-000096650000}"/>
    <cellStyle name="Normal 16 13 3 3 2 2" xfId="51769" xr:uid="{00000000-0005-0000-0000-000097650000}"/>
    <cellStyle name="Normal 16 13 3 3 3" xfId="36621" xr:uid="{00000000-0005-0000-0000-000098650000}"/>
    <cellStyle name="Normal 16 13 3 4" xfId="8489" xr:uid="{00000000-0005-0000-0000-000099650000}"/>
    <cellStyle name="Normal 16 13 3 4 2" xfId="23637" xr:uid="{00000000-0005-0000-0000-00009A650000}"/>
    <cellStyle name="Normal 16 13 3 4 2 2" xfId="49605" xr:uid="{00000000-0005-0000-0000-00009B650000}"/>
    <cellStyle name="Normal 16 13 3 4 3" xfId="34457" xr:uid="{00000000-0005-0000-0000-00009C650000}"/>
    <cellStyle name="Normal 16 13 3 5" xfId="19309" xr:uid="{00000000-0005-0000-0000-00009D650000}"/>
    <cellStyle name="Normal 16 13 3 5 2" xfId="45277" xr:uid="{00000000-0005-0000-0000-00009E650000}"/>
    <cellStyle name="Normal 16 13 3 6" xfId="14981" xr:uid="{00000000-0005-0000-0000-00009F650000}"/>
    <cellStyle name="Normal 16 13 3 6 2" xfId="40949" xr:uid="{00000000-0005-0000-0000-0000A0650000}"/>
    <cellStyle name="Normal 16 13 3 7" xfId="4161" xr:uid="{00000000-0005-0000-0000-0000A1650000}"/>
    <cellStyle name="Normal 16 13 3 8" xfId="30129" xr:uid="{00000000-0005-0000-0000-0000A2650000}"/>
    <cellStyle name="Normal 16 13 3 9" xfId="56611" xr:uid="{00000000-0005-0000-0000-0000A3650000}"/>
    <cellStyle name="Normal 16 13 4" xfId="5243" xr:uid="{00000000-0005-0000-0000-0000A4650000}"/>
    <cellStyle name="Normal 16 13 4 2" xfId="11735" xr:uid="{00000000-0005-0000-0000-0000A5650000}"/>
    <cellStyle name="Normal 16 13 4 2 2" xfId="26883" xr:uid="{00000000-0005-0000-0000-0000A6650000}"/>
    <cellStyle name="Normal 16 13 4 2 2 2" xfId="52851" xr:uid="{00000000-0005-0000-0000-0000A7650000}"/>
    <cellStyle name="Normal 16 13 4 2 3" xfId="37703" xr:uid="{00000000-0005-0000-0000-0000A8650000}"/>
    <cellStyle name="Normal 16 13 4 3" xfId="20391" xr:uid="{00000000-0005-0000-0000-0000A9650000}"/>
    <cellStyle name="Normal 16 13 4 3 2" xfId="46359" xr:uid="{00000000-0005-0000-0000-0000AA650000}"/>
    <cellStyle name="Normal 16 13 4 4" xfId="16063" xr:uid="{00000000-0005-0000-0000-0000AB650000}"/>
    <cellStyle name="Normal 16 13 4 4 2" xfId="42031" xr:uid="{00000000-0005-0000-0000-0000AC650000}"/>
    <cellStyle name="Normal 16 13 4 5" xfId="31211" xr:uid="{00000000-0005-0000-0000-0000AD650000}"/>
    <cellStyle name="Normal 16 13 4 6" xfId="57693" xr:uid="{00000000-0005-0000-0000-0000AE650000}"/>
    <cellStyle name="Normal 16 13 5" xfId="9571" xr:uid="{00000000-0005-0000-0000-0000AF650000}"/>
    <cellStyle name="Normal 16 13 5 2" xfId="24719" xr:uid="{00000000-0005-0000-0000-0000B0650000}"/>
    <cellStyle name="Normal 16 13 5 2 2" xfId="50687" xr:uid="{00000000-0005-0000-0000-0000B1650000}"/>
    <cellStyle name="Normal 16 13 5 3" xfId="35539" xr:uid="{00000000-0005-0000-0000-0000B2650000}"/>
    <cellStyle name="Normal 16 13 6" xfId="7407" xr:uid="{00000000-0005-0000-0000-0000B3650000}"/>
    <cellStyle name="Normal 16 13 6 2" xfId="22555" xr:uid="{00000000-0005-0000-0000-0000B4650000}"/>
    <cellStyle name="Normal 16 13 6 2 2" xfId="48523" xr:uid="{00000000-0005-0000-0000-0000B5650000}"/>
    <cellStyle name="Normal 16 13 6 3" xfId="33375" xr:uid="{00000000-0005-0000-0000-0000B6650000}"/>
    <cellStyle name="Normal 16 13 7" xfId="18227" xr:uid="{00000000-0005-0000-0000-0000B7650000}"/>
    <cellStyle name="Normal 16 13 7 2" xfId="44195" xr:uid="{00000000-0005-0000-0000-0000B8650000}"/>
    <cellStyle name="Normal 16 13 8" xfId="13899" xr:uid="{00000000-0005-0000-0000-0000B9650000}"/>
    <cellStyle name="Normal 16 13 8 2" xfId="39867" xr:uid="{00000000-0005-0000-0000-0000BA650000}"/>
    <cellStyle name="Normal 16 13 9" xfId="3079" xr:uid="{00000000-0005-0000-0000-0000BB650000}"/>
    <cellStyle name="Normal 16 14" xfId="1452" xr:uid="{00000000-0005-0000-0000-0000BC650000}"/>
    <cellStyle name="Normal 16 14 10" xfId="56066" xr:uid="{00000000-0005-0000-0000-0000BD650000}"/>
    <cellStyle name="Normal 16 14 2" xfId="2534" xr:uid="{00000000-0005-0000-0000-0000BE650000}"/>
    <cellStyle name="Normal 16 14 2 2" xfId="6862" xr:uid="{00000000-0005-0000-0000-0000BF650000}"/>
    <cellStyle name="Normal 16 14 2 2 2" xfId="13354" xr:uid="{00000000-0005-0000-0000-0000C0650000}"/>
    <cellStyle name="Normal 16 14 2 2 2 2" xfId="28502" xr:uid="{00000000-0005-0000-0000-0000C1650000}"/>
    <cellStyle name="Normal 16 14 2 2 2 2 2" xfId="54470" xr:uid="{00000000-0005-0000-0000-0000C2650000}"/>
    <cellStyle name="Normal 16 14 2 2 2 3" xfId="39322" xr:uid="{00000000-0005-0000-0000-0000C3650000}"/>
    <cellStyle name="Normal 16 14 2 2 3" xfId="22010" xr:uid="{00000000-0005-0000-0000-0000C4650000}"/>
    <cellStyle name="Normal 16 14 2 2 3 2" xfId="47978" xr:uid="{00000000-0005-0000-0000-0000C5650000}"/>
    <cellStyle name="Normal 16 14 2 2 4" xfId="17682" xr:uid="{00000000-0005-0000-0000-0000C6650000}"/>
    <cellStyle name="Normal 16 14 2 2 4 2" xfId="43650" xr:uid="{00000000-0005-0000-0000-0000C7650000}"/>
    <cellStyle name="Normal 16 14 2 2 5" xfId="32830" xr:uid="{00000000-0005-0000-0000-0000C8650000}"/>
    <cellStyle name="Normal 16 14 2 2 6" xfId="59312" xr:uid="{00000000-0005-0000-0000-0000C9650000}"/>
    <cellStyle name="Normal 16 14 2 3" xfId="11190" xr:uid="{00000000-0005-0000-0000-0000CA650000}"/>
    <cellStyle name="Normal 16 14 2 3 2" xfId="26338" xr:uid="{00000000-0005-0000-0000-0000CB650000}"/>
    <cellStyle name="Normal 16 14 2 3 2 2" xfId="52306" xr:uid="{00000000-0005-0000-0000-0000CC650000}"/>
    <cellStyle name="Normal 16 14 2 3 3" xfId="37158" xr:uid="{00000000-0005-0000-0000-0000CD650000}"/>
    <cellStyle name="Normal 16 14 2 4" xfId="9026" xr:uid="{00000000-0005-0000-0000-0000CE650000}"/>
    <cellStyle name="Normal 16 14 2 4 2" xfId="24174" xr:uid="{00000000-0005-0000-0000-0000CF650000}"/>
    <cellStyle name="Normal 16 14 2 4 2 2" xfId="50142" xr:uid="{00000000-0005-0000-0000-0000D0650000}"/>
    <cellStyle name="Normal 16 14 2 4 3" xfId="34994" xr:uid="{00000000-0005-0000-0000-0000D1650000}"/>
    <cellStyle name="Normal 16 14 2 5" xfId="19846" xr:uid="{00000000-0005-0000-0000-0000D2650000}"/>
    <cellStyle name="Normal 16 14 2 5 2" xfId="45814" xr:uid="{00000000-0005-0000-0000-0000D3650000}"/>
    <cellStyle name="Normal 16 14 2 6" xfId="15518" xr:uid="{00000000-0005-0000-0000-0000D4650000}"/>
    <cellStyle name="Normal 16 14 2 6 2" xfId="41486" xr:uid="{00000000-0005-0000-0000-0000D5650000}"/>
    <cellStyle name="Normal 16 14 2 7" xfId="4698" xr:uid="{00000000-0005-0000-0000-0000D6650000}"/>
    <cellStyle name="Normal 16 14 2 8" xfId="30666" xr:uid="{00000000-0005-0000-0000-0000D7650000}"/>
    <cellStyle name="Normal 16 14 2 9" xfId="57148" xr:uid="{00000000-0005-0000-0000-0000D8650000}"/>
    <cellStyle name="Normal 16 14 3" xfId="5780" xr:uid="{00000000-0005-0000-0000-0000D9650000}"/>
    <cellStyle name="Normal 16 14 3 2" xfId="12272" xr:uid="{00000000-0005-0000-0000-0000DA650000}"/>
    <cellStyle name="Normal 16 14 3 2 2" xfId="27420" xr:uid="{00000000-0005-0000-0000-0000DB650000}"/>
    <cellStyle name="Normal 16 14 3 2 2 2" xfId="53388" xr:uid="{00000000-0005-0000-0000-0000DC650000}"/>
    <cellStyle name="Normal 16 14 3 2 3" xfId="38240" xr:uid="{00000000-0005-0000-0000-0000DD650000}"/>
    <cellStyle name="Normal 16 14 3 3" xfId="20928" xr:uid="{00000000-0005-0000-0000-0000DE650000}"/>
    <cellStyle name="Normal 16 14 3 3 2" xfId="46896" xr:uid="{00000000-0005-0000-0000-0000DF650000}"/>
    <cellStyle name="Normal 16 14 3 4" xfId="16600" xr:uid="{00000000-0005-0000-0000-0000E0650000}"/>
    <cellStyle name="Normal 16 14 3 4 2" xfId="42568" xr:uid="{00000000-0005-0000-0000-0000E1650000}"/>
    <cellStyle name="Normal 16 14 3 5" xfId="31748" xr:uid="{00000000-0005-0000-0000-0000E2650000}"/>
    <cellStyle name="Normal 16 14 3 6" xfId="58230" xr:uid="{00000000-0005-0000-0000-0000E3650000}"/>
    <cellStyle name="Normal 16 14 4" xfId="10108" xr:uid="{00000000-0005-0000-0000-0000E4650000}"/>
    <cellStyle name="Normal 16 14 4 2" xfId="25256" xr:uid="{00000000-0005-0000-0000-0000E5650000}"/>
    <cellStyle name="Normal 16 14 4 2 2" xfId="51224" xr:uid="{00000000-0005-0000-0000-0000E6650000}"/>
    <cellStyle name="Normal 16 14 4 3" xfId="36076" xr:uid="{00000000-0005-0000-0000-0000E7650000}"/>
    <cellStyle name="Normal 16 14 5" xfId="7944" xr:uid="{00000000-0005-0000-0000-0000E8650000}"/>
    <cellStyle name="Normal 16 14 5 2" xfId="23092" xr:uid="{00000000-0005-0000-0000-0000E9650000}"/>
    <cellStyle name="Normal 16 14 5 2 2" xfId="49060" xr:uid="{00000000-0005-0000-0000-0000EA650000}"/>
    <cellStyle name="Normal 16 14 5 3" xfId="33912" xr:uid="{00000000-0005-0000-0000-0000EB650000}"/>
    <cellStyle name="Normal 16 14 6" xfId="18764" xr:uid="{00000000-0005-0000-0000-0000EC650000}"/>
    <cellStyle name="Normal 16 14 6 2" xfId="44732" xr:uid="{00000000-0005-0000-0000-0000ED650000}"/>
    <cellStyle name="Normal 16 14 7" xfId="14436" xr:uid="{00000000-0005-0000-0000-0000EE650000}"/>
    <cellStyle name="Normal 16 14 7 2" xfId="40404" xr:uid="{00000000-0005-0000-0000-0000EF650000}"/>
    <cellStyle name="Normal 16 14 8" xfId="3616" xr:uid="{00000000-0005-0000-0000-0000F0650000}"/>
    <cellStyle name="Normal 16 14 9" xfId="29584" xr:uid="{00000000-0005-0000-0000-0000F1650000}"/>
    <cellStyle name="Normal 16 15" xfId="1993" xr:uid="{00000000-0005-0000-0000-0000F2650000}"/>
    <cellStyle name="Normal 16 15 2" xfId="6321" xr:uid="{00000000-0005-0000-0000-0000F3650000}"/>
    <cellStyle name="Normal 16 15 2 2" xfId="12813" xr:uid="{00000000-0005-0000-0000-0000F4650000}"/>
    <cellStyle name="Normal 16 15 2 2 2" xfId="27961" xr:uid="{00000000-0005-0000-0000-0000F5650000}"/>
    <cellStyle name="Normal 16 15 2 2 2 2" xfId="53929" xr:uid="{00000000-0005-0000-0000-0000F6650000}"/>
    <cellStyle name="Normal 16 15 2 2 3" xfId="38781" xr:uid="{00000000-0005-0000-0000-0000F7650000}"/>
    <cellStyle name="Normal 16 15 2 3" xfId="21469" xr:uid="{00000000-0005-0000-0000-0000F8650000}"/>
    <cellStyle name="Normal 16 15 2 3 2" xfId="47437" xr:uid="{00000000-0005-0000-0000-0000F9650000}"/>
    <cellStyle name="Normal 16 15 2 4" xfId="17141" xr:uid="{00000000-0005-0000-0000-0000FA650000}"/>
    <cellStyle name="Normal 16 15 2 4 2" xfId="43109" xr:uid="{00000000-0005-0000-0000-0000FB650000}"/>
    <cellStyle name="Normal 16 15 2 5" xfId="32289" xr:uid="{00000000-0005-0000-0000-0000FC650000}"/>
    <cellStyle name="Normal 16 15 2 6" xfId="58771" xr:uid="{00000000-0005-0000-0000-0000FD650000}"/>
    <cellStyle name="Normal 16 15 3" xfId="10649" xr:uid="{00000000-0005-0000-0000-0000FE650000}"/>
    <cellStyle name="Normal 16 15 3 2" xfId="25797" xr:uid="{00000000-0005-0000-0000-0000FF650000}"/>
    <cellStyle name="Normal 16 15 3 2 2" xfId="51765" xr:uid="{00000000-0005-0000-0000-000000660000}"/>
    <cellStyle name="Normal 16 15 3 3" xfId="36617" xr:uid="{00000000-0005-0000-0000-000001660000}"/>
    <cellStyle name="Normal 16 15 4" xfId="8485" xr:uid="{00000000-0005-0000-0000-000002660000}"/>
    <cellStyle name="Normal 16 15 4 2" xfId="23633" xr:uid="{00000000-0005-0000-0000-000003660000}"/>
    <cellStyle name="Normal 16 15 4 2 2" xfId="49601" xr:uid="{00000000-0005-0000-0000-000004660000}"/>
    <cellStyle name="Normal 16 15 4 3" xfId="34453" xr:uid="{00000000-0005-0000-0000-000005660000}"/>
    <cellStyle name="Normal 16 15 5" xfId="19305" xr:uid="{00000000-0005-0000-0000-000006660000}"/>
    <cellStyle name="Normal 16 15 5 2" xfId="45273" xr:uid="{00000000-0005-0000-0000-000007660000}"/>
    <cellStyle name="Normal 16 15 6" xfId="14977" xr:uid="{00000000-0005-0000-0000-000008660000}"/>
    <cellStyle name="Normal 16 15 6 2" xfId="40945" xr:uid="{00000000-0005-0000-0000-000009660000}"/>
    <cellStyle name="Normal 16 15 7" xfId="4157" xr:uid="{00000000-0005-0000-0000-00000A660000}"/>
    <cellStyle name="Normal 16 15 8" xfId="30125" xr:uid="{00000000-0005-0000-0000-00000B660000}"/>
    <cellStyle name="Normal 16 15 9" xfId="56607" xr:uid="{00000000-0005-0000-0000-00000C660000}"/>
    <cellStyle name="Normal 16 16" xfId="5239" xr:uid="{00000000-0005-0000-0000-00000D660000}"/>
    <cellStyle name="Normal 16 16 2" xfId="11731" xr:uid="{00000000-0005-0000-0000-00000E660000}"/>
    <cellStyle name="Normal 16 16 2 2" xfId="26879" xr:uid="{00000000-0005-0000-0000-00000F660000}"/>
    <cellStyle name="Normal 16 16 2 2 2" xfId="52847" xr:uid="{00000000-0005-0000-0000-000010660000}"/>
    <cellStyle name="Normal 16 16 2 3" xfId="37699" xr:uid="{00000000-0005-0000-0000-000011660000}"/>
    <cellStyle name="Normal 16 16 3" xfId="20387" xr:uid="{00000000-0005-0000-0000-000012660000}"/>
    <cellStyle name="Normal 16 16 3 2" xfId="46355" xr:uid="{00000000-0005-0000-0000-000013660000}"/>
    <cellStyle name="Normal 16 16 4" xfId="16059" xr:uid="{00000000-0005-0000-0000-000014660000}"/>
    <cellStyle name="Normal 16 16 4 2" xfId="42027" xr:uid="{00000000-0005-0000-0000-000015660000}"/>
    <cellStyle name="Normal 16 16 5" xfId="31207" xr:uid="{00000000-0005-0000-0000-000016660000}"/>
    <cellStyle name="Normal 16 16 6" xfId="57689" xr:uid="{00000000-0005-0000-0000-000017660000}"/>
    <cellStyle name="Normal 16 17" xfId="9567" xr:uid="{00000000-0005-0000-0000-000018660000}"/>
    <cellStyle name="Normal 16 17 2" xfId="24715" xr:uid="{00000000-0005-0000-0000-000019660000}"/>
    <cellStyle name="Normal 16 17 2 2" xfId="50683" xr:uid="{00000000-0005-0000-0000-00001A660000}"/>
    <cellStyle name="Normal 16 17 3" xfId="35535" xr:uid="{00000000-0005-0000-0000-00001B660000}"/>
    <cellStyle name="Normal 16 18" xfId="7403" xr:uid="{00000000-0005-0000-0000-00001C660000}"/>
    <cellStyle name="Normal 16 18 2" xfId="22551" xr:uid="{00000000-0005-0000-0000-00001D660000}"/>
    <cellStyle name="Normal 16 18 2 2" xfId="48519" xr:uid="{00000000-0005-0000-0000-00001E660000}"/>
    <cellStyle name="Normal 16 18 3" xfId="33371" xr:uid="{00000000-0005-0000-0000-00001F660000}"/>
    <cellStyle name="Normal 16 19" xfId="18223" xr:uid="{00000000-0005-0000-0000-000020660000}"/>
    <cellStyle name="Normal 16 19 2" xfId="44191" xr:uid="{00000000-0005-0000-0000-000021660000}"/>
    <cellStyle name="Normal 16 2" xfId="342" xr:uid="{00000000-0005-0000-0000-000022660000}"/>
    <cellStyle name="Normal 16 2 10" xfId="29048" xr:uid="{00000000-0005-0000-0000-000023660000}"/>
    <cellStyle name="Normal 16 2 11" xfId="55007" xr:uid="{00000000-0005-0000-0000-000024660000}"/>
    <cellStyle name="Normal 16 2 12" xfId="55530" xr:uid="{00000000-0005-0000-0000-000025660000}"/>
    <cellStyle name="Normal 16 2 13" xfId="748" xr:uid="{00000000-0005-0000-0000-000026660000}"/>
    <cellStyle name="Normal 16 2 2" xfId="1457" xr:uid="{00000000-0005-0000-0000-000027660000}"/>
    <cellStyle name="Normal 16 2 2 10" xfId="56071" xr:uid="{00000000-0005-0000-0000-000028660000}"/>
    <cellStyle name="Normal 16 2 2 2" xfId="2539" xr:uid="{00000000-0005-0000-0000-000029660000}"/>
    <cellStyle name="Normal 16 2 2 2 2" xfId="6867" xr:uid="{00000000-0005-0000-0000-00002A660000}"/>
    <cellStyle name="Normal 16 2 2 2 2 2" xfId="13359" xr:uid="{00000000-0005-0000-0000-00002B660000}"/>
    <cellStyle name="Normal 16 2 2 2 2 2 2" xfId="28507" xr:uid="{00000000-0005-0000-0000-00002C660000}"/>
    <cellStyle name="Normal 16 2 2 2 2 2 2 2" xfId="54475" xr:uid="{00000000-0005-0000-0000-00002D660000}"/>
    <cellStyle name="Normal 16 2 2 2 2 2 3" xfId="39327" xr:uid="{00000000-0005-0000-0000-00002E660000}"/>
    <cellStyle name="Normal 16 2 2 2 2 3" xfId="22015" xr:uid="{00000000-0005-0000-0000-00002F660000}"/>
    <cellStyle name="Normal 16 2 2 2 2 3 2" xfId="47983" xr:uid="{00000000-0005-0000-0000-000030660000}"/>
    <cellStyle name="Normal 16 2 2 2 2 4" xfId="17687" xr:uid="{00000000-0005-0000-0000-000031660000}"/>
    <cellStyle name="Normal 16 2 2 2 2 4 2" xfId="43655" xr:uid="{00000000-0005-0000-0000-000032660000}"/>
    <cellStyle name="Normal 16 2 2 2 2 5" xfId="32835" xr:uid="{00000000-0005-0000-0000-000033660000}"/>
    <cellStyle name="Normal 16 2 2 2 2 6" xfId="59317" xr:uid="{00000000-0005-0000-0000-000034660000}"/>
    <cellStyle name="Normal 16 2 2 2 3" xfId="11195" xr:uid="{00000000-0005-0000-0000-000035660000}"/>
    <cellStyle name="Normal 16 2 2 2 3 2" xfId="26343" xr:uid="{00000000-0005-0000-0000-000036660000}"/>
    <cellStyle name="Normal 16 2 2 2 3 2 2" xfId="52311" xr:uid="{00000000-0005-0000-0000-000037660000}"/>
    <cellStyle name="Normal 16 2 2 2 3 3" xfId="37163" xr:uid="{00000000-0005-0000-0000-000038660000}"/>
    <cellStyle name="Normal 16 2 2 2 4" xfId="9031" xr:uid="{00000000-0005-0000-0000-000039660000}"/>
    <cellStyle name="Normal 16 2 2 2 4 2" xfId="24179" xr:uid="{00000000-0005-0000-0000-00003A660000}"/>
    <cellStyle name="Normal 16 2 2 2 4 2 2" xfId="50147" xr:uid="{00000000-0005-0000-0000-00003B660000}"/>
    <cellStyle name="Normal 16 2 2 2 4 3" xfId="34999" xr:uid="{00000000-0005-0000-0000-00003C660000}"/>
    <cellStyle name="Normal 16 2 2 2 5" xfId="19851" xr:uid="{00000000-0005-0000-0000-00003D660000}"/>
    <cellStyle name="Normal 16 2 2 2 5 2" xfId="45819" xr:uid="{00000000-0005-0000-0000-00003E660000}"/>
    <cellStyle name="Normal 16 2 2 2 6" xfId="15523" xr:uid="{00000000-0005-0000-0000-00003F660000}"/>
    <cellStyle name="Normal 16 2 2 2 6 2" xfId="41491" xr:uid="{00000000-0005-0000-0000-000040660000}"/>
    <cellStyle name="Normal 16 2 2 2 7" xfId="4703" xr:uid="{00000000-0005-0000-0000-000041660000}"/>
    <cellStyle name="Normal 16 2 2 2 8" xfId="30671" xr:uid="{00000000-0005-0000-0000-000042660000}"/>
    <cellStyle name="Normal 16 2 2 2 9" xfId="57153" xr:uid="{00000000-0005-0000-0000-000043660000}"/>
    <cellStyle name="Normal 16 2 2 3" xfId="5785" xr:uid="{00000000-0005-0000-0000-000044660000}"/>
    <cellStyle name="Normal 16 2 2 3 2" xfId="12277" xr:uid="{00000000-0005-0000-0000-000045660000}"/>
    <cellStyle name="Normal 16 2 2 3 2 2" xfId="27425" xr:uid="{00000000-0005-0000-0000-000046660000}"/>
    <cellStyle name="Normal 16 2 2 3 2 2 2" xfId="53393" xr:uid="{00000000-0005-0000-0000-000047660000}"/>
    <cellStyle name="Normal 16 2 2 3 2 3" xfId="38245" xr:uid="{00000000-0005-0000-0000-000048660000}"/>
    <cellStyle name="Normal 16 2 2 3 3" xfId="20933" xr:uid="{00000000-0005-0000-0000-000049660000}"/>
    <cellStyle name="Normal 16 2 2 3 3 2" xfId="46901" xr:uid="{00000000-0005-0000-0000-00004A660000}"/>
    <cellStyle name="Normal 16 2 2 3 4" xfId="16605" xr:uid="{00000000-0005-0000-0000-00004B660000}"/>
    <cellStyle name="Normal 16 2 2 3 4 2" xfId="42573" xr:uid="{00000000-0005-0000-0000-00004C660000}"/>
    <cellStyle name="Normal 16 2 2 3 5" xfId="31753" xr:uid="{00000000-0005-0000-0000-00004D660000}"/>
    <cellStyle name="Normal 16 2 2 3 6" xfId="58235" xr:uid="{00000000-0005-0000-0000-00004E660000}"/>
    <cellStyle name="Normal 16 2 2 4" xfId="10113" xr:uid="{00000000-0005-0000-0000-00004F660000}"/>
    <cellStyle name="Normal 16 2 2 4 2" xfId="25261" xr:uid="{00000000-0005-0000-0000-000050660000}"/>
    <cellStyle name="Normal 16 2 2 4 2 2" xfId="51229" xr:uid="{00000000-0005-0000-0000-000051660000}"/>
    <cellStyle name="Normal 16 2 2 4 3" xfId="36081" xr:uid="{00000000-0005-0000-0000-000052660000}"/>
    <cellStyle name="Normal 16 2 2 5" xfId="7949" xr:uid="{00000000-0005-0000-0000-000053660000}"/>
    <cellStyle name="Normal 16 2 2 5 2" xfId="23097" xr:uid="{00000000-0005-0000-0000-000054660000}"/>
    <cellStyle name="Normal 16 2 2 5 2 2" xfId="49065" xr:uid="{00000000-0005-0000-0000-000055660000}"/>
    <cellStyle name="Normal 16 2 2 5 3" xfId="33917" xr:uid="{00000000-0005-0000-0000-000056660000}"/>
    <cellStyle name="Normal 16 2 2 6" xfId="18769" xr:uid="{00000000-0005-0000-0000-000057660000}"/>
    <cellStyle name="Normal 16 2 2 6 2" xfId="44737" xr:uid="{00000000-0005-0000-0000-000058660000}"/>
    <cellStyle name="Normal 16 2 2 7" xfId="14441" xr:uid="{00000000-0005-0000-0000-000059660000}"/>
    <cellStyle name="Normal 16 2 2 7 2" xfId="40409" xr:uid="{00000000-0005-0000-0000-00005A660000}"/>
    <cellStyle name="Normal 16 2 2 8" xfId="3621" xr:uid="{00000000-0005-0000-0000-00005B660000}"/>
    <cellStyle name="Normal 16 2 2 9" xfId="29589" xr:uid="{00000000-0005-0000-0000-00005C660000}"/>
    <cellStyle name="Normal 16 2 3" xfId="1998" xr:uid="{00000000-0005-0000-0000-00005D660000}"/>
    <cellStyle name="Normal 16 2 3 2" xfId="6326" xr:uid="{00000000-0005-0000-0000-00005E660000}"/>
    <cellStyle name="Normal 16 2 3 2 2" xfId="12818" xr:uid="{00000000-0005-0000-0000-00005F660000}"/>
    <cellStyle name="Normal 16 2 3 2 2 2" xfId="27966" xr:uid="{00000000-0005-0000-0000-000060660000}"/>
    <cellStyle name="Normal 16 2 3 2 2 2 2" xfId="53934" xr:uid="{00000000-0005-0000-0000-000061660000}"/>
    <cellStyle name="Normal 16 2 3 2 2 3" xfId="38786" xr:uid="{00000000-0005-0000-0000-000062660000}"/>
    <cellStyle name="Normal 16 2 3 2 3" xfId="21474" xr:uid="{00000000-0005-0000-0000-000063660000}"/>
    <cellStyle name="Normal 16 2 3 2 3 2" xfId="47442" xr:uid="{00000000-0005-0000-0000-000064660000}"/>
    <cellStyle name="Normal 16 2 3 2 4" xfId="17146" xr:uid="{00000000-0005-0000-0000-000065660000}"/>
    <cellStyle name="Normal 16 2 3 2 4 2" xfId="43114" xr:uid="{00000000-0005-0000-0000-000066660000}"/>
    <cellStyle name="Normal 16 2 3 2 5" xfId="32294" xr:uid="{00000000-0005-0000-0000-000067660000}"/>
    <cellStyle name="Normal 16 2 3 2 6" xfId="58776" xr:uid="{00000000-0005-0000-0000-000068660000}"/>
    <cellStyle name="Normal 16 2 3 3" xfId="10654" xr:uid="{00000000-0005-0000-0000-000069660000}"/>
    <cellStyle name="Normal 16 2 3 3 2" xfId="25802" xr:uid="{00000000-0005-0000-0000-00006A660000}"/>
    <cellStyle name="Normal 16 2 3 3 2 2" xfId="51770" xr:uid="{00000000-0005-0000-0000-00006B660000}"/>
    <cellStyle name="Normal 16 2 3 3 3" xfId="36622" xr:uid="{00000000-0005-0000-0000-00006C660000}"/>
    <cellStyle name="Normal 16 2 3 4" xfId="8490" xr:uid="{00000000-0005-0000-0000-00006D660000}"/>
    <cellStyle name="Normal 16 2 3 4 2" xfId="23638" xr:uid="{00000000-0005-0000-0000-00006E660000}"/>
    <cellStyle name="Normal 16 2 3 4 2 2" xfId="49606" xr:uid="{00000000-0005-0000-0000-00006F660000}"/>
    <cellStyle name="Normal 16 2 3 4 3" xfId="34458" xr:uid="{00000000-0005-0000-0000-000070660000}"/>
    <cellStyle name="Normal 16 2 3 5" xfId="19310" xr:uid="{00000000-0005-0000-0000-000071660000}"/>
    <cellStyle name="Normal 16 2 3 5 2" xfId="45278" xr:uid="{00000000-0005-0000-0000-000072660000}"/>
    <cellStyle name="Normal 16 2 3 6" xfId="14982" xr:uid="{00000000-0005-0000-0000-000073660000}"/>
    <cellStyle name="Normal 16 2 3 6 2" xfId="40950" xr:uid="{00000000-0005-0000-0000-000074660000}"/>
    <cellStyle name="Normal 16 2 3 7" xfId="4162" xr:uid="{00000000-0005-0000-0000-000075660000}"/>
    <cellStyle name="Normal 16 2 3 8" xfId="30130" xr:uid="{00000000-0005-0000-0000-000076660000}"/>
    <cellStyle name="Normal 16 2 3 9" xfId="56612" xr:uid="{00000000-0005-0000-0000-000077660000}"/>
    <cellStyle name="Normal 16 2 4" xfId="5244" xr:uid="{00000000-0005-0000-0000-000078660000}"/>
    <cellStyle name="Normal 16 2 4 2" xfId="11736" xr:uid="{00000000-0005-0000-0000-000079660000}"/>
    <cellStyle name="Normal 16 2 4 2 2" xfId="26884" xr:uid="{00000000-0005-0000-0000-00007A660000}"/>
    <cellStyle name="Normal 16 2 4 2 2 2" xfId="52852" xr:uid="{00000000-0005-0000-0000-00007B660000}"/>
    <cellStyle name="Normal 16 2 4 2 3" xfId="37704" xr:uid="{00000000-0005-0000-0000-00007C660000}"/>
    <cellStyle name="Normal 16 2 4 3" xfId="20392" xr:uid="{00000000-0005-0000-0000-00007D660000}"/>
    <cellStyle name="Normal 16 2 4 3 2" xfId="46360" xr:uid="{00000000-0005-0000-0000-00007E660000}"/>
    <cellStyle name="Normal 16 2 4 4" xfId="16064" xr:uid="{00000000-0005-0000-0000-00007F660000}"/>
    <cellStyle name="Normal 16 2 4 4 2" xfId="42032" xr:uid="{00000000-0005-0000-0000-000080660000}"/>
    <cellStyle name="Normal 16 2 4 5" xfId="31212" xr:uid="{00000000-0005-0000-0000-000081660000}"/>
    <cellStyle name="Normal 16 2 4 6" xfId="57694" xr:uid="{00000000-0005-0000-0000-000082660000}"/>
    <cellStyle name="Normal 16 2 5" xfId="9572" xr:uid="{00000000-0005-0000-0000-000083660000}"/>
    <cellStyle name="Normal 16 2 5 2" xfId="24720" xr:uid="{00000000-0005-0000-0000-000084660000}"/>
    <cellStyle name="Normal 16 2 5 2 2" xfId="50688" xr:uid="{00000000-0005-0000-0000-000085660000}"/>
    <cellStyle name="Normal 16 2 5 3" xfId="35540" xr:uid="{00000000-0005-0000-0000-000086660000}"/>
    <cellStyle name="Normal 16 2 6" xfId="7408" xr:uid="{00000000-0005-0000-0000-000087660000}"/>
    <cellStyle name="Normal 16 2 6 2" xfId="22556" xr:uid="{00000000-0005-0000-0000-000088660000}"/>
    <cellStyle name="Normal 16 2 6 2 2" xfId="48524" xr:uid="{00000000-0005-0000-0000-000089660000}"/>
    <cellStyle name="Normal 16 2 6 3" xfId="33376" xr:uid="{00000000-0005-0000-0000-00008A660000}"/>
    <cellStyle name="Normal 16 2 7" xfId="18228" xr:uid="{00000000-0005-0000-0000-00008B660000}"/>
    <cellStyle name="Normal 16 2 7 2" xfId="44196" xr:uid="{00000000-0005-0000-0000-00008C660000}"/>
    <cellStyle name="Normal 16 2 8" xfId="13900" xr:uid="{00000000-0005-0000-0000-00008D660000}"/>
    <cellStyle name="Normal 16 2 8 2" xfId="39868" xr:uid="{00000000-0005-0000-0000-00008E660000}"/>
    <cellStyle name="Normal 16 2 9" xfId="3080" xr:uid="{00000000-0005-0000-0000-00008F660000}"/>
    <cellStyle name="Normal 16 20" xfId="13895" xr:uid="{00000000-0005-0000-0000-000090660000}"/>
    <cellStyle name="Normal 16 20 2" xfId="39863" xr:uid="{00000000-0005-0000-0000-000091660000}"/>
    <cellStyle name="Normal 16 21" xfId="3075" xr:uid="{00000000-0005-0000-0000-000092660000}"/>
    <cellStyle name="Normal 16 22" xfId="29043" xr:uid="{00000000-0005-0000-0000-000093660000}"/>
    <cellStyle name="Normal 16 23" xfId="55003" xr:uid="{00000000-0005-0000-0000-000094660000}"/>
    <cellStyle name="Normal 16 24" xfId="55525" xr:uid="{00000000-0005-0000-0000-000095660000}"/>
    <cellStyle name="Normal 16 25" xfId="708" xr:uid="{00000000-0005-0000-0000-000096660000}"/>
    <cellStyle name="Normal 16 3" xfId="343" xr:uid="{00000000-0005-0000-0000-000097660000}"/>
    <cellStyle name="Normal 16 3 10" xfId="29049" xr:uid="{00000000-0005-0000-0000-000098660000}"/>
    <cellStyle name="Normal 16 3 11" xfId="55008" xr:uid="{00000000-0005-0000-0000-000099660000}"/>
    <cellStyle name="Normal 16 3 12" xfId="55531" xr:uid="{00000000-0005-0000-0000-00009A660000}"/>
    <cellStyle name="Normal 16 3 13" xfId="788" xr:uid="{00000000-0005-0000-0000-00009B660000}"/>
    <cellStyle name="Normal 16 3 2" xfId="1458" xr:uid="{00000000-0005-0000-0000-00009C660000}"/>
    <cellStyle name="Normal 16 3 2 10" xfId="56072" xr:uid="{00000000-0005-0000-0000-00009D660000}"/>
    <cellStyle name="Normal 16 3 2 2" xfId="2540" xr:uid="{00000000-0005-0000-0000-00009E660000}"/>
    <cellStyle name="Normal 16 3 2 2 2" xfId="6868" xr:uid="{00000000-0005-0000-0000-00009F660000}"/>
    <cellStyle name="Normal 16 3 2 2 2 2" xfId="13360" xr:uid="{00000000-0005-0000-0000-0000A0660000}"/>
    <cellStyle name="Normal 16 3 2 2 2 2 2" xfId="28508" xr:uid="{00000000-0005-0000-0000-0000A1660000}"/>
    <cellStyle name="Normal 16 3 2 2 2 2 2 2" xfId="54476" xr:uid="{00000000-0005-0000-0000-0000A2660000}"/>
    <cellStyle name="Normal 16 3 2 2 2 2 3" xfId="39328" xr:uid="{00000000-0005-0000-0000-0000A3660000}"/>
    <cellStyle name="Normal 16 3 2 2 2 3" xfId="22016" xr:uid="{00000000-0005-0000-0000-0000A4660000}"/>
    <cellStyle name="Normal 16 3 2 2 2 3 2" xfId="47984" xr:uid="{00000000-0005-0000-0000-0000A5660000}"/>
    <cellStyle name="Normal 16 3 2 2 2 4" xfId="17688" xr:uid="{00000000-0005-0000-0000-0000A6660000}"/>
    <cellStyle name="Normal 16 3 2 2 2 4 2" xfId="43656" xr:uid="{00000000-0005-0000-0000-0000A7660000}"/>
    <cellStyle name="Normal 16 3 2 2 2 5" xfId="32836" xr:uid="{00000000-0005-0000-0000-0000A8660000}"/>
    <cellStyle name="Normal 16 3 2 2 2 6" xfId="59318" xr:uid="{00000000-0005-0000-0000-0000A9660000}"/>
    <cellStyle name="Normal 16 3 2 2 3" xfId="11196" xr:uid="{00000000-0005-0000-0000-0000AA660000}"/>
    <cellStyle name="Normal 16 3 2 2 3 2" xfId="26344" xr:uid="{00000000-0005-0000-0000-0000AB660000}"/>
    <cellStyle name="Normal 16 3 2 2 3 2 2" xfId="52312" xr:uid="{00000000-0005-0000-0000-0000AC660000}"/>
    <cellStyle name="Normal 16 3 2 2 3 3" xfId="37164" xr:uid="{00000000-0005-0000-0000-0000AD660000}"/>
    <cellStyle name="Normal 16 3 2 2 4" xfId="9032" xr:uid="{00000000-0005-0000-0000-0000AE660000}"/>
    <cellStyle name="Normal 16 3 2 2 4 2" xfId="24180" xr:uid="{00000000-0005-0000-0000-0000AF660000}"/>
    <cellStyle name="Normal 16 3 2 2 4 2 2" xfId="50148" xr:uid="{00000000-0005-0000-0000-0000B0660000}"/>
    <cellStyle name="Normal 16 3 2 2 4 3" xfId="35000" xr:uid="{00000000-0005-0000-0000-0000B1660000}"/>
    <cellStyle name="Normal 16 3 2 2 5" xfId="19852" xr:uid="{00000000-0005-0000-0000-0000B2660000}"/>
    <cellStyle name="Normal 16 3 2 2 5 2" xfId="45820" xr:uid="{00000000-0005-0000-0000-0000B3660000}"/>
    <cellStyle name="Normal 16 3 2 2 6" xfId="15524" xr:uid="{00000000-0005-0000-0000-0000B4660000}"/>
    <cellStyle name="Normal 16 3 2 2 6 2" xfId="41492" xr:uid="{00000000-0005-0000-0000-0000B5660000}"/>
    <cellStyle name="Normal 16 3 2 2 7" xfId="4704" xr:uid="{00000000-0005-0000-0000-0000B6660000}"/>
    <cellStyle name="Normal 16 3 2 2 8" xfId="30672" xr:uid="{00000000-0005-0000-0000-0000B7660000}"/>
    <cellStyle name="Normal 16 3 2 2 9" xfId="57154" xr:uid="{00000000-0005-0000-0000-0000B8660000}"/>
    <cellStyle name="Normal 16 3 2 3" xfId="5786" xr:uid="{00000000-0005-0000-0000-0000B9660000}"/>
    <cellStyle name="Normal 16 3 2 3 2" xfId="12278" xr:uid="{00000000-0005-0000-0000-0000BA660000}"/>
    <cellStyle name="Normal 16 3 2 3 2 2" xfId="27426" xr:uid="{00000000-0005-0000-0000-0000BB660000}"/>
    <cellStyle name="Normal 16 3 2 3 2 2 2" xfId="53394" xr:uid="{00000000-0005-0000-0000-0000BC660000}"/>
    <cellStyle name="Normal 16 3 2 3 2 3" xfId="38246" xr:uid="{00000000-0005-0000-0000-0000BD660000}"/>
    <cellStyle name="Normal 16 3 2 3 3" xfId="20934" xr:uid="{00000000-0005-0000-0000-0000BE660000}"/>
    <cellStyle name="Normal 16 3 2 3 3 2" xfId="46902" xr:uid="{00000000-0005-0000-0000-0000BF660000}"/>
    <cellStyle name="Normal 16 3 2 3 4" xfId="16606" xr:uid="{00000000-0005-0000-0000-0000C0660000}"/>
    <cellStyle name="Normal 16 3 2 3 4 2" xfId="42574" xr:uid="{00000000-0005-0000-0000-0000C1660000}"/>
    <cellStyle name="Normal 16 3 2 3 5" xfId="31754" xr:uid="{00000000-0005-0000-0000-0000C2660000}"/>
    <cellStyle name="Normal 16 3 2 3 6" xfId="58236" xr:uid="{00000000-0005-0000-0000-0000C3660000}"/>
    <cellStyle name="Normal 16 3 2 4" xfId="10114" xr:uid="{00000000-0005-0000-0000-0000C4660000}"/>
    <cellStyle name="Normal 16 3 2 4 2" xfId="25262" xr:uid="{00000000-0005-0000-0000-0000C5660000}"/>
    <cellStyle name="Normal 16 3 2 4 2 2" xfId="51230" xr:uid="{00000000-0005-0000-0000-0000C6660000}"/>
    <cellStyle name="Normal 16 3 2 4 3" xfId="36082" xr:uid="{00000000-0005-0000-0000-0000C7660000}"/>
    <cellStyle name="Normal 16 3 2 5" xfId="7950" xr:uid="{00000000-0005-0000-0000-0000C8660000}"/>
    <cellStyle name="Normal 16 3 2 5 2" xfId="23098" xr:uid="{00000000-0005-0000-0000-0000C9660000}"/>
    <cellStyle name="Normal 16 3 2 5 2 2" xfId="49066" xr:uid="{00000000-0005-0000-0000-0000CA660000}"/>
    <cellStyle name="Normal 16 3 2 5 3" xfId="33918" xr:uid="{00000000-0005-0000-0000-0000CB660000}"/>
    <cellStyle name="Normal 16 3 2 6" xfId="18770" xr:uid="{00000000-0005-0000-0000-0000CC660000}"/>
    <cellStyle name="Normal 16 3 2 6 2" xfId="44738" xr:uid="{00000000-0005-0000-0000-0000CD660000}"/>
    <cellStyle name="Normal 16 3 2 7" xfId="14442" xr:uid="{00000000-0005-0000-0000-0000CE660000}"/>
    <cellStyle name="Normal 16 3 2 7 2" xfId="40410" xr:uid="{00000000-0005-0000-0000-0000CF660000}"/>
    <cellStyle name="Normal 16 3 2 8" xfId="3622" xr:uid="{00000000-0005-0000-0000-0000D0660000}"/>
    <cellStyle name="Normal 16 3 2 9" xfId="29590" xr:uid="{00000000-0005-0000-0000-0000D1660000}"/>
    <cellStyle name="Normal 16 3 3" xfId="1999" xr:uid="{00000000-0005-0000-0000-0000D2660000}"/>
    <cellStyle name="Normal 16 3 3 2" xfId="6327" xr:uid="{00000000-0005-0000-0000-0000D3660000}"/>
    <cellStyle name="Normal 16 3 3 2 2" xfId="12819" xr:uid="{00000000-0005-0000-0000-0000D4660000}"/>
    <cellStyle name="Normal 16 3 3 2 2 2" xfId="27967" xr:uid="{00000000-0005-0000-0000-0000D5660000}"/>
    <cellStyle name="Normal 16 3 3 2 2 2 2" xfId="53935" xr:uid="{00000000-0005-0000-0000-0000D6660000}"/>
    <cellStyle name="Normal 16 3 3 2 2 3" xfId="38787" xr:uid="{00000000-0005-0000-0000-0000D7660000}"/>
    <cellStyle name="Normal 16 3 3 2 3" xfId="21475" xr:uid="{00000000-0005-0000-0000-0000D8660000}"/>
    <cellStyle name="Normal 16 3 3 2 3 2" xfId="47443" xr:uid="{00000000-0005-0000-0000-0000D9660000}"/>
    <cellStyle name="Normal 16 3 3 2 4" xfId="17147" xr:uid="{00000000-0005-0000-0000-0000DA660000}"/>
    <cellStyle name="Normal 16 3 3 2 4 2" xfId="43115" xr:uid="{00000000-0005-0000-0000-0000DB660000}"/>
    <cellStyle name="Normal 16 3 3 2 5" xfId="32295" xr:uid="{00000000-0005-0000-0000-0000DC660000}"/>
    <cellStyle name="Normal 16 3 3 2 6" xfId="58777" xr:uid="{00000000-0005-0000-0000-0000DD660000}"/>
    <cellStyle name="Normal 16 3 3 3" xfId="10655" xr:uid="{00000000-0005-0000-0000-0000DE660000}"/>
    <cellStyle name="Normal 16 3 3 3 2" xfId="25803" xr:uid="{00000000-0005-0000-0000-0000DF660000}"/>
    <cellStyle name="Normal 16 3 3 3 2 2" xfId="51771" xr:uid="{00000000-0005-0000-0000-0000E0660000}"/>
    <cellStyle name="Normal 16 3 3 3 3" xfId="36623" xr:uid="{00000000-0005-0000-0000-0000E1660000}"/>
    <cellStyle name="Normal 16 3 3 4" xfId="8491" xr:uid="{00000000-0005-0000-0000-0000E2660000}"/>
    <cellStyle name="Normal 16 3 3 4 2" xfId="23639" xr:uid="{00000000-0005-0000-0000-0000E3660000}"/>
    <cellStyle name="Normal 16 3 3 4 2 2" xfId="49607" xr:uid="{00000000-0005-0000-0000-0000E4660000}"/>
    <cellStyle name="Normal 16 3 3 4 3" xfId="34459" xr:uid="{00000000-0005-0000-0000-0000E5660000}"/>
    <cellStyle name="Normal 16 3 3 5" xfId="19311" xr:uid="{00000000-0005-0000-0000-0000E6660000}"/>
    <cellStyle name="Normal 16 3 3 5 2" xfId="45279" xr:uid="{00000000-0005-0000-0000-0000E7660000}"/>
    <cellStyle name="Normal 16 3 3 6" xfId="14983" xr:uid="{00000000-0005-0000-0000-0000E8660000}"/>
    <cellStyle name="Normal 16 3 3 6 2" xfId="40951" xr:uid="{00000000-0005-0000-0000-0000E9660000}"/>
    <cellStyle name="Normal 16 3 3 7" xfId="4163" xr:uid="{00000000-0005-0000-0000-0000EA660000}"/>
    <cellStyle name="Normal 16 3 3 8" xfId="30131" xr:uid="{00000000-0005-0000-0000-0000EB660000}"/>
    <cellStyle name="Normal 16 3 3 9" xfId="56613" xr:uid="{00000000-0005-0000-0000-0000EC660000}"/>
    <cellStyle name="Normal 16 3 4" xfId="5245" xr:uid="{00000000-0005-0000-0000-0000ED660000}"/>
    <cellStyle name="Normal 16 3 4 2" xfId="11737" xr:uid="{00000000-0005-0000-0000-0000EE660000}"/>
    <cellStyle name="Normal 16 3 4 2 2" xfId="26885" xr:uid="{00000000-0005-0000-0000-0000EF660000}"/>
    <cellStyle name="Normal 16 3 4 2 2 2" xfId="52853" xr:uid="{00000000-0005-0000-0000-0000F0660000}"/>
    <cellStyle name="Normal 16 3 4 2 3" xfId="37705" xr:uid="{00000000-0005-0000-0000-0000F1660000}"/>
    <cellStyle name="Normal 16 3 4 3" xfId="20393" xr:uid="{00000000-0005-0000-0000-0000F2660000}"/>
    <cellStyle name="Normal 16 3 4 3 2" xfId="46361" xr:uid="{00000000-0005-0000-0000-0000F3660000}"/>
    <cellStyle name="Normal 16 3 4 4" xfId="16065" xr:uid="{00000000-0005-0000-0000-0000F4660000}"/>
    <cellStyle name="Normal 16 3 4 4 2" xfId="42033" xr:uid="{00000000-0005-0000-0000-0000F5660000}"/>
    <cellStyle name="Normal 16 3 4 5" xfId="31213" xr:uid="{00000000-0005-0000-0000-0000F6660000}"/>
    <cellStyle name="Normal 16 3 4 6" xfId="57695" xr:uid="{00000000-0005-0000-0000-0000F7660000}"/>
    <cellStyle name="Normal 16 3 5" xfId="9573" xr:uid="{00000000-0005-0000-0000-0000F8660000}"/>
    <cellStyle name="Normal 16 3 5 2" xfId="24721" xr:uid="{00000000-0005-0000-0000-0000F9660000}"/>
    <cellStyle name="Normal 16 3 5 2 2" xfId="50689" xr:uid="{00000000-0005-0000-0000-0000FA660000}"/>
    <cellStyle name="Normal 16 3 5 3" xfId="35541" xr:uid="{00000000-0005-0000-0000-0000FB660000}"/>
    <cellStyle name="Normal 16 3 6" xfId="7409" xr:uid="{00000000-0005-0000-0000-0000FC660000}"/>
    <cellStyle name="Normal 16 3 6 2" xfId="22557" xr:uid="{00000000-0005-0000-0000-0000FD660000}"/>
    <cellStyle name="Normal 16 3 6 2 2" xfId="48525" xr:uid="{00000000-0005-0000-0000-0000FE660000}"/>
    <cellStyle name="Normal 16 3 6 3" xfId="33377" xr:uid="{00000000-0005-0000-0000-0000FF660000}"/>
    <cellStyle name="Normal 16 3 7" xfId="18229" xr:uid="{00000000-0005-0000-0000-000000670000}"/>
    <cellStyle name="Normal 16 3 7 2" xfId="44197" xr:uid="{00000000-0005-0000-0000-000001670000}"/>
    <cellStyle name="Normal 16 3 8" xfId="13901" xr:uid="{00000000-0005-0000-0000-000002670000}"/>
    <cellStyle name="Normal 16 3 8 2" xfId="39869" xr:uid="{00000000-0005-0000-0000-000003670000}"/>
    <cellStyle name="Normal 16 3 9" xfId="3081" xr:uid="{00000000-0005-0000-0000-000004670000}"/>
    <cellStyle name="Normal 16 4" xfId="344" xr:uid="{00000000-0005-0000-0000-000005670000}"/>
    <cellStyle name="Normal 16 4 10" xfId="29050" xr:uid="{00000000-0005-0000-0000-000006670000}"/>
    <cellStyle name="Normal 16 4 11" xfId="55009" xr:uid="{00000000-0005-0000-0000-000007670000}"/>
    <cellStyle name="Normal 16 4 12" xfId="55532" xr:uid="{00000000-0005-0000-0000-000008670000}"/>
    <cellStyle name="Normal 16 4 13" xfId="828" xr:uid="{00000000-0005-0000-0000-000009670000}"/>
    <cellStyle name="Normal 16 4 2" xfId="1459" xr:uid="{00000000-0005-0000-0000-00000A670000}"/>
    <cellStyle name="Normal 16 4 2 10" xfId="56073" xr:uid="{00000000-0005-0000-0000-00000B670000}"/>
    <cellStyle name="Normal 16 4 2 2" xfId="2541" xr:uid="{00000000-0005-0000-0000-00000C670000}"/>
    <cellStyle name="Normal 16 4 2 2 2" xfId="6869" xr:uid="{00000000-0005-0000-0000-00000D670000}"/>
    <cellStyle name="Normal 16 4 2 2 2 2" xfId="13361" xr:uid="{00000000-0005-0000-0000-00000E670000}"/>
    <cellStyle name="Normal 16 4 2 2 2 2 2" xfId="28509" xr:uid="{00000000-0005-0000-0000-00000F670000}"/>
    <cellStyle name="Normal 16 4 2 2 2 2 2 2" xfId="54477" xr:uid="{00000000-0005-0000-0000-000010670000}"/>
    <cellStyle name="Normal 16 4 2 2 2 2 3" xfId="39329" xr:uid="{00000000-0005-0000-0000-000011670000}"/>
    <cellStyle name="Normal 16 4 2 2 2 3" xfId="22017" xr:uid="{00000000-0005-0000-0000-000012670000}"/>
    <cellStyle name="Normal 16 4 2 2 2 3 2" xfId="47985" xr:uid="{00000000-0005-0000-0000-000013670000}"/>
    <cellStyle name="Normal 16 4 2 2 2 4" xfId="17689" xr:uid="{00000000-0005-0000-0000-000014670000}"/>
    <cellStyle name="Normal 16 4 2 2 2 4 2" xfId="43657" xr:uid="{00000000-0005-0000-0000-000015670000}"/>
    <cellStyle name="Normal 16 4 2 2 2 5" xfId="32837" xr:uid="{00000000-0005-0000-0000-000016670000}"/>
    <cellStyle name="Normal 16 4 2 2 2 6" xfId="59319" xr:uid="{00000000-0005-0000-0000-000017670000}"/>
    <cellStyle name="Normal 16 4 2 2 3" xfId="11197" xr:uid="{00000000-0005-0000-0000-000018670000}"/>
    <cellStyle name="Normal 16 4 2 2 3 2" xfId="26345" xr:uid="{00000000-0005-0000-0000-000019670000}"/>
    <cellStyle name="Normal 16 4 2 2 3 2 2" xfId="52313" xr:uid="{00000000-0005-0000-0000-00001A670000}"/>
    <cellStyle name="Normal 16 4 2 2 3 3" xfId="37165" xr:uid="{00000000-0005-0000-0000-00001B670000}"/>
    <cellStyle name="Normal 16 4 2 2 4" xfId="9033" xr:uid="{00000000-0005-0000-0000-00001C670000}"/>
    <cellStyle name="Normal 16 4 2 2 4 2" xfId="24181" xr:uid="{00000000-0005-0000-0000-00001D670000}"/>
    <cellStyle name="Normal 16 4 2 2 4 2 2" xfId="50149" xr:uid="{00000000-0005-0000-0000-00001E670000}"/>
    <cellStyle name="Normal 16 4 2 2 4 3" xfId="35001" xr:uid="{00000000-0005-0000-0000-00001F670000}"/>
    <cellStyle name="Normal 16 4 2 2 5" xfId="19853" xr:uid="{00000000-0005-0000-0000-000020670000}"/>
    <cellStyle name="Normal 16 4 2 2 5 2" xfId="45821" xr:uid="{00000000-0005-0000-0000-000021670000}"/>
    <cellStyle name="Normal 16 4 2 2 6" xfId="15525" xr:uid="{00000000-0005-0000-0000-000022670000}"/>
    <cellStyle name="Normal 16 4 2 2 6 2" xfId="41493" xr:uid="{00000000-0005-0000-0000-000023670000}"/>
    <cellStyle name="Normal 16 4 2 2 7" xfId="4705" xr:uid="{00000000-0005-0000-0000-000024670000}"/>
    <cellStyle name="Normal 16 4 2 2 8" xfId="30673" xr:uid="{00000000-0005-0000-0000-000025670000}"/>
    <cellStyle name="Normal 16 4 2 2 9" xfId="57155" xr:uid="{00000000-0005-0000-0000-000026670000}"/>
    <cellStyle name="Normal 16 4 2 3" xfId="5787" xr:uid="{00000000-0005-0000-0000-000027670000}"/>
    <cellStyle name="Normal 16 4 2 3 2" xfId="12279" xr:uid="{00000000-0005-0000-0000-000028670000}"/>
    <cellStyle name="Normal 16 4 2 3 2 2" xfId="27427" xr:uid="{00000000-0005-0000-0000-000029670000}"/>
    <cellStyle name="Normal 16 4 2 3 2 2 2" xfId="53395" xr:uid="{00000000-0005-0000-0000-00002A670000}"/>
    <cellStyle name="Normal 16 4 2 3 2 3" xfId="38247" xr:uid="{00000000-0005-0000-0000-00002B670000}"/>
    <cellStyle name="Normal 16 4 2 3 3" xfId="20935" xr:uid="{00000000-0005-0000-0000-00002C670000}"/>
    <cellStyle name="Normal 16 4 2 3 3 2" xfId="46903" xr:uid="{00000000-0005-0000-0000-00002D670000}"/>
    <cellStyle name="Normal 16 4 2 3 4" xfId="16607" xr:uid="{00000000-0005-0000-0000-00002E670000}"/>
    <cellStyle name="Normal 16 4 2 3 4 2" xfId="42575" xr:uid="{00000000-0005-0000-0000-00002F670000}"/>
    <cellStyle name="Normal 16 4 2 3 5" xfId="31755" xr:uid="{00000000-0005-0000-0000-000030670000}"/>
    <cellStyle name="Normal 16 4 2 3 6" xfId="58237" xr:uid="{00000000-0005-0000-0000-000031670000}"/>
    <cellStyle name="Normal 16 4 2 4" xfId="10115" xr:uid="{00000000-0005-0000-0000-000032670000}"/>
    <cellStyle name="Normal 16 4 2 4 2" xfId="25263" xr:uid="{00000000-0005-0000-0000-000033670000}"/>
    <cellStyle name="Normal 16 4 2 4 2 2" xfId="51231" xr:uid="{00000000-0005-0000-0000-000034670000}"/>
    <cellStyle name="Normal 16 4 2 4 3" xfId="36083" xr:uid="{00000000-0005-0000-0000-000035670000}"/>
    <cellStyle name="Normal 16 4 2 5" xfId="7951" xr:uid="{00000000-0005-0000-0000-000036670000}"/>
    <cellStyle name="Normal 16 4 2 5 2" xfId="23099" xr:uid="{00000000-0005-0000-0000-000037670000}"/>
    <cellStyle name="Normal 16 4 2 5 2 2" xfId="49067" xr:uid="{00000000-0005-0000-0000-000038670000}"/>
    <cellStyle name="Normal 16 4 2 5 3" xfId="33919" xr:uid="{00000000-0005-0000-0000-000039670000}"/>
    <cellStyle name="Normal 16 4 2 6" xfId="18771" xr:uid="{00000000-0005-0000-0000-00003A670000}"/>
    <cellStyle name="Normal 16 4 2 6 2" xfId="44739" xr:uid="{00000000-0005-0000-0000-00003B670000}"/>
    <cellStyle name="Normal 16 4 2 7" xfId="14443" xr:uid="{00000000-0005-0000-0000-00003C670000}"/>
    <cellStyle name="Normal 16 4 2 7 2" xfId="40411" xr:uid="{00000000-0005-0000-0000-00003D670000}"/>
    <cellStyle name="Normal 16 4 2 8" xfId="3623" xr:uid="{00000000-0005-0000-0000-00003E670000}"/>
    <cellStyle name="Normal 16 4 2 9" xfId="29591" xr:uid="{00000000-0005-0000-0000-00003F670000}"/>
    <cellStyle name="Normal 16 4 3" xfId="2000" xr:uid="{00000000-0005-0000-0000-000040670000}"/>
    <cellStyle name="Normal 16 4 3 2" xfId="6328" xr:uid="{00000000-0005-0000-0000-000041670000}"/>
    <cellStyle name="Normal 16 4 3 2 2" xfId="12820" xr:uid="{00000000-0005-0000-0000-000042670000}"/>
    <cellStyle name="Normal 16 4 3 2 2 2" xfId="27968" xr:uid="{00000000-0005-0000-0000-000043670000}"/>
    <cellStyle name="Normal 16 4 3 2 2 2 2" xfId="53936" xr:uid="{00000000-0005-0000-0000-000044670000}"/>
    <cellStyle name="Normal 16 4 3 2 2 3" xfId="38788" xr:uid="{00000000-0005-0000-0000-000045670000}"/>
    <cellStyle name="Normal 16 4 3 2 3" xfId="21476" xr:uid="{00000000-0005-0000-0000-000046670000}"/>
    <cellStyle name="Normal 16 4 3 2 3 2" xfId="47444" xr:uid="{00000000-0005-0000-0000-000047670000}"/>
    <cellStyle name="Normal 16 4 3 2 4" xfId="17148" xr:uid="{00000000-0005-0000-0000-000048670000}"/>
    <cellStyle name="Normal 16 4 3 2 4 2" xfId="43116" xr:uid="{00000000-0005-0000-0000-000049670000}"/>
    <cellStyle name="Normal 16 4 3 2 5" xfId="32296" xr:uid="{00000000-0005-0000-0000-00004A670000}"/>
    <cellStyle name="Normal 16 4 3 2 6" xfId="58778" xr:uid="{00000000-0005-0000-0000-00004B670000}"/>
    <cellStyle name="Normal 16 4 3 3" xfId="10656" xr:uid="{00000000-0005-0000-0000-00004C670000}"/>
    <cellStyle name="Normal 16 4 3 3 2" xfId="25804" xr:uid="{00000000-0005-0000-0000-00004D670000}"/>
    <cellStyle name="Normal 16 4 3 3 2 2" xfId="51772" xr:uid="{00000000-0005-0000-0000-00004E670000}"/>
    <cellStyle name="Normal 16 4 3 3 3" xfId="36624" xr:uid="{00000000-0005-0000-0000-00004F670000}"/>
    <cellStyle name="Normal 16 4 3 4" xfId="8492" xr:uid="{00000000-0005-0000-0000-000050670000}"/>
    <cellStyle name="Normal 16 4 3 4 2" xfId="23640" xr:uid="{00000000-0005-0000-0000-000051670000}"/>
    <cellStyle name="Normal 16 4 3 4 2 2" xfId="49608" xr:uid="{00000000-0005-0000-0000-000052670000}"/>
    <cellStyle name="Normal 16 4 3 4 3" xfId="34460" xr:uid="{00000000-0005-0000-0000-000053670000}"/>
    <cellStyle name="Normal 16 4 3 5" xfId="19312" xr:uid="{00000000-0005-0000-0000-000054670000}"/>
    <cellStyle name="Normal 16 4 3 5 2" xfId="45280" xr:uid="{00000000-0005-0000-0000-000055670000}"/>
    <cellStyle name="Normal 16 4 3 6" xfId="14984" xr:uid="{00000000-0005-0000-0000-000056670000}"/>
    <cellStyle name="Normal 16 4 3 6 2" xfId="40952" xr:uid="{00000000-0005-0000-0000-000057670000}"/>
    <cellStyle name="Normal 16 4 3 7" xfId="4164" xr:uid="{00000000-0005-0000-0000-000058670000}"/>
    <cellStyle name="Normal 16 4 3 8" xfId="30132" xr:uid="{00000000-0005-0000-0000-000059670000}"/>
    <cellStyle name="Normal 16 4 3 9" xfId="56614" xr:uid="{00000000-0005-0000-0000-00005A670000}"/>
    <cellStyle name="Normal 16 4 4" xfId="5246" xr:uid="{00000000-0005-0000-0000-00005B670000}"/>
    <cellStyle name="Normal 16 4 4 2" xfId="11738" xr:uid="{00000000-0005-0000-0000-00005C670000}"/>
    <cellStyle name="Normal 16 4 4 2 2" xfId="26886" xr:uid="{00000000-0005-0000-0000-00005D670000}"/>
    <cellStyle name="Normal 16 4 4 2 2 2" xfId="52854" xr:uid="{00000000-0005-0000-0000-00005E670000}"/>
    <cellStyle name="Normal 16 4 4 2 3" xfId="37706" xr:uid="{00000000-0005-0000-0000-00005F670000}"/>
    <cellStyle name="Normal 16 4 4 3" xfId="20394" xr:uid="{00000000-0005-0000-0000-000060670000}"/>
    <cellStyle name="Normal 16 4 4 3 2" xfId="46362" xr:uid="{00000000-0005-0000-0000-000061670000}"/>
    <cellStyle name="Normal 16 4 4 4" xfId="16066" xr:uid="{00000000-0005-0000-0000-000062670000}"/>
    <cellStyle name="Normal 16 4 4 4 2" xfId="42034" xr:uid="{00000000-0005-0000-0000-000063670000}"/>
    <cellStyle name="Normal 16 4 4 5" xfId="31214" xr:uid="{00000000-0005-0000-0000-000064670000}"/>
    <cellStyle name="Normal 16 4 4 6" xfId="57696" xr:uid="{00000000-0005-0000-0000-000065670000}"/>
    <cellStyle name="Normal 16 4 5" xfId="9574" xr:uid="{00000000-0005-0000-0000-000066670000}"/>
    <cellStyle name="Normal 16 4 5 2" xfId="24722" xr:uid="{00000000-0005-0000-0000-000067670000}"/>
    <cellStyle name="Normal 16 4 5 2 2" xfId="50690" xr:uid="{00000000-0005-0000-0000-000068670000}"/>
    <cellStyle name="Normal 16 4 5 3" xfId="35542" xr:uid="{00000000-0005-0000-0000-000069670000}"/>
    <cellStyle name="Normal 16 4 6" xfId="7410" xr:uid="{00000000-0005-0000-0000-00006A670000}"/>
    <cellStyle name="Normal 16 4 6 2" xfId="22558" xr:uid="{00000000-0005-0000-0000-00006B670000}"/>
    <cellStyle name="Normal 16 4 6 2 2" xfId="48526" xr:uid="{00000000-0005-0000-0000-00006C670000}"/>
    <cellStyle name="Normal 16 4 6 3" xfId="33378" xr:uid="{00000000-0005-0000-0000-00006D670000}"/>
    <cellStyle name="Normal 16 4 7" xfId="18230" xr:uid="{00000000-0005-0000-0000-00006E670000}"/>
    <cellStyle name="Normal 16 4 7 2" xfId="44198" xr:uid="{00000000-0005-0000-0000-00006F670000}"/>
    <cellStyle name="Normal 16 4 8" xfId="13902" xr:uid="{00000000-0005-0000-0000-000070670000}"/>
    <cellStyle name="Normal 16 4 8 2" xfId="39870" xr:uid="{00000000-0005-0000-0000-000071670000}"/>
    <cellStyle name="Normal 16 4 9" xfId="3082" xr:uid="{00000000-0005-0000-0000-000072670000}"/>
    <cellStyle name="Normal 16 5" xfId="345" xr:uid="{00000000-0005-0000-0000-000073670000}"/>
    <cellStyle name="Normal 16 5 10" xfId="29051" xr:uid="{00000000-0005-0000-0000-000074670000}"/>
    <cellStyle name="Normal 16 5 11" xfId="55010" xr:uid="{00000000-0005-0000-0000-000075670000}"/>
    <cellStyle name="Normal 16 5 12" xfId="55533" xr:uid="{00000000-0005-0000-0000-000076670000}"/>
    <cellStyle name="Normal 16 5 13" xfId="868" xr:uid="{00000000-0005-0000-0000-000077670000}"/>
    <cellStyle name="Normal 16 5 2" xfId="1460" xr:uid="{00000000-0005-0000-0000-000078670000}"/>
    <cellStyle name="Normal 16 5 2 10" xfId="56074" xr:uid="{00000000-0005-0000-0000-000079670000}"/>
    <cellStyle name="Normal 16 5 2 2" xfId="2542" xr:uid="{00000000-0005-0000-0000-00007A670000}"/>
    <cellStyle name="Normal 16 5 2 2 2" xfId="6870" xr:uid="{00000000-0005-0000-0000-00007B670000}"/>
    <cellStyle name="Normal 16 5 2 2 2 2" xfId="13362" xr:uid="{00000000-0005-0000-0000-00007C670000}"/>
    <cellStyle name="Normal 16 5 2 2 2 2 2" xfId="28510" xr:uid="{00000000-0005-0000-0000-00007D670000}"/>
    <cellStyle name="Normal 16 5 2 2 2 2 2 2" xfId="54478" xr:uid="{00000000-0005-0000-0000-00007E670000}"/>
    <cellStyle name="Normal 16 5 2 2 2 2 3" xfId="39330" xr:uid="{00000000-0005-0000-0000-00007F670000}"/>
    <cellStyle name="Normal 16 5 2 2 2 3" xfId="22018" xr:uid="{00000000-0005-0000-0000-000080670000}"/>
    <cellStyle name="Normal 16 5 2 2 2 3 2" xfId="47986" xr:uid="{00000000-0005-0000-0000-000081670000}"/>
    <cellStyle name="Normal 16 5 2 2 2 4" xfId="17690" xr:uid="{00000000-0005-0000-0000-000082670000}"/>
    <cellStyle name="Normal 16 5 2 2 2 4 2" xfId="43658" xr:uid="{00000000-0005-0000-0000-000083670000}"/>
    <cellStyle name="Normal 16 5 2 2 2 5" xfId="32838" xr:uid="{00000000-0005-0000-0000-000084670000}"/>
    <cellStyle name="Normal 16 5 2 2 2 6" xfId="59320" xr:uid="{00000000-0005-0000-0000-000085670000}"/>
    <cellStyle name="Normal 16 5 2 2 3" xfId="11198" xr:uid="{00000000-0005-0000-0000-000086670000}"/>
    <cellStyle name="Normal 16 5 2 2 3 2" xfId="26346" xr:uid="{00000000-0005-0000-0000-000087670000}"/>
    <cellStyle name="Normal 16 5 2 2 3 2 2" xfId="52314" xr:uid="{00000000-0005-0000-0000-000088670000}"/>
    <cellStyle name="Normal 16 5 2 2 3 3" xfId="37166" xr:uid="{00000000-0005-0000-0000-000089670000}"/>
    <cellStyle name="Normal 16 5 2 2 4" xfId="9034" xr:uid="{00000000-0005-0000-0000-00008A670000}"/>
    <cellStyle name="Normal 16 5 2 2 4 2" xfId="24182" xr:uid="{00000000-0005-0000-0000-00008B670000}"/>
    <cellStyle name="Normal 16 5 2 2 4 2 2" xfId="50150" xr:uid="{00000000-0005-0000-0000-00008C670000}"/>
    <cellStyle name="Normal 16 5 2 2 4 3" xfId="35002" xr:uid="{00000000-0005-0000-0000-00008D670000}"/>
    <cellStyle name="Normal 16 5 2 2 5" xfId="19854" xr:uid="{00000000-0005-0000-0000-00008E670000}"/>
    <cellStyle name="Normal 16 5 2 2 5 2" xfId="45822" xr:uid="{00000000-0005-0000-0000-00008F670000}"/>
    <cellStyle name="Normal 16 5 2 2 6" xfId="15526" xr:uid="{00000000-0005-0000-0000-000090670000}"/>
    <cellStyle name="Normal 16 5 2 2 6 2" xfId="41494" xr:uid="{00000000-0005-0000-0000-000091670000}"/>
    <cellStyle name="Normal 16 5 2 2 7" xfId="4706" xr:uid="{00000000-0005-0000-0000-000092670000}"/>
    <cellStyle name="Normal 16 5 2 2 8" xfId="30674" xr:uid="{00000000-0005-0000-0000-000093670000}"/>
    <cellStyle name="Normal 16 5 2 2 9" xfId="57156" xr:uid="{00000000-0005-0000-0000-000094670000}"/>
    <cellStyle name="Normal 16 5 2 3" xfId="5788" xr:uid="{00000000-0005-0000-0000-000095670000}"/>
    <cellStyle name="Normal 16 5 2 3 2" xfId="12280" xr:uid="{00000000-0005-0000-0000-000096670000}"/>
    <cellStyle name="Normal 16 5 2 3 2 2" xfId="27428" xr:uid="{00000000-0005-0000-0000-000097670000}"/>
    <cellStyle name="Normal 16 5 2 3 2 2 2" xfId="53396" xr:uid="{00000000-0005-0000-0000-000098670000}"/>
    <cellStyle name="Normal 16 5 2 3 2 3" xfId="38248" xr:uid="{00000000-0005-0000-0000-000099670000}"/>
    <cellStyle name="Normal 16 5 2 3 3" xfId="20936" xr:uid="{00000000-0005-0000-0000-00009A670000}"/>
    <cellStyle name="Normal 16 5 2 3 3 2" xfId="46904" xr:uid="{00000000-0005-0000-0000-00009B670000}"/>
    <cellStyle name="Normal 16 5 2 3 4" xfId="16608" xr:uid="{00000000-0005-0000-0000-00009C670000}"/>
    <cellStyle name="Normal 16 5 2 3 4 2" xfId="42576" xr:uid="{00000000-0005-0000-0000-00009D670000}"/>
    <cellStyle name="Normal 16 5 2 3 5" xfId="31756" xr:uid="{00000000-0005-0000-0000-00009E670000}"/>
    <cellStyle name="Normal 16 5 2 3 6" xfId="58238" xr:uid="{00000000-0005-0000-0000-00009F670000}"/>
    <cellStyle name="Normal 16 5 2 4" xfId="10116" xr:uid="{00000000-0005-0000-0000-0000A0670000}"/>
    <cellStyle name="Normal 16 5 2 4 2" xfId="25264" xr:uid="{00000000-0005-0000-0000-0000A1670000}"/>
    <cellStyle name="Normal 16 5 2 4 2 2" xfId="51232" xr:uid="{00000000-0005-0000-0000-0000A2670000}"/>
    <cellStyle name="Normal 16 5 2 4 3" xfId="36084" xr:uid="{00000000-0005-0000-0000-0000A3670000}"/>
    <cellStyle name="Normal 16 5 2 5" xfId="7952" xr:uid="{00000000-0005-0000-0000-0000A4670000}"/>
    <cellStyle name="Normal 16 5 2 5 2" xfId="23100" xr:uid="{00000000-0005-0000-0000-0000A5670000}"/>
    <cellStyle name="Normal 16 5 2 5 2 2" xfId="49068" xr:uid="{00000000-0005-0000-0000-0000A6670000}"/>
    <cellStyle name="Normal 16 5 2 5 3" xfId="33920" xr:uid="{00000000-0005-0000-0000-0000A7670000}"/>
    <cellStyle name="Normal 16 5 2 6" xfId="18772" xr:uid="{00000000-0005-0000-0000-0000A8670000}"/>
    <cellStyle name="Normal 16 5 2 6 2" xfId="44740" xr:uid="{00000000-0005-0000-0000-0000A9670000}"/>
    <cellStyle name="Normal 16 5 2 7" xfId="14444" xr:uid="{00000000-0005-0000-0000-0000AA670000}"/>
    <cellStyle name="Normal 16 5 2 7 2" xfId="40412" xr:uid="{00000000-0005-0000-0000-0000AB670000}"/>
    <cellStyle name="Normal 16 5 2 8" xfId="3624" xr:uid="{00000000-0005-0000-0000-0000AC670000}"/>
    <cellStyle name="Normal 16 5 2 9" xfId="29592" xr:uid="{00000000-0005-0000-0000-0000AD670000}"/>
    <cellStyle name="Normal 16 5 3" xfId="2001" xr:uid="{00000000-0005-0000-0000-0000AE670000}"/>
    <cellStyle name="Normal 16 5 3 2" xfId="6329" xr:uid="{00000000-0005-0000-0000-0000AF670000}"/>
    <cellStyle name="Normal 16 5 3 2 2" xfId="12821" xr:uid="{00000000-0005-0000-0000-0000B0670000}"/>
    <cellStyle name="Normal 16 5 3 2 2 2" xfId="27969" xr:uid="{00000000-0005-0000-0000-0000B1670000}"/>
    <cellStyle name="Normal 16 5 3 2 2 2 2" xfId="53937" xr:uid="{00000000-0005-0000-0000-0000B2670000}"/>
    <cellStyle name="Normal 16 5 3 2 2 3" xfId="38789" xr:uid="{00000000-0005-0000-0000-0000B3670000}"/>
    <cellStyle name="Normal 16 5 3 2 3" xfId="21477" xr:uid="{00000000-0005-0000-0000-0000B4670000}"/>
    <cellStyle name="Normal 16 5 3 2 3 2" xfId="47445" xr:uid="{00000000-0005-0000-0000-0000B5670000}"/>
    <cellStyle name="Normal 16 5 3 2 4" xfId="17149" xr:uid="{00000000-0005-0000-0000-0000B6670000}"/>
    <cellStyle name="Normal 16 5 3 2 4 2" xfId="43117" xr:uid="{00000000-0005-0000-0000-0000B7670000}"/>
    <cellStyle name="Normal 16 5 3 2 5" xfId="32297" xr:uid="{00000000-0005-0000-0000-0000B8670000}"/>
    <cellStyle name="Normal 16 5 3 2 6" xfId="58779" xr:uid="{00000000-0005-0000-0000-0000B9670000}"/>
    <cellStyle name="Normal 16 5 3 3" xfId="10657" xr:uid="{00000000-0005-0000-0000-0000BA670000}"/>
    <cellStyle name="Normal 16 5 3 3 2" xfId="25805" xr:uid="{00000000-0005-0000-0000-0000BB670000}"/>
    <cellStyle name="Normal 16 5 3 3 2 2" xfId="51773" xr:uid="{00000000-0005-0000-0000-0000BC670000}"/>
    <cellStyle name="Normal 16 5 3 3 3" xfId="36625" xr:uid="{00000000-0005-0000-0000-0000BD670000}"/>
    <cellStyle name="Normal 16 5 3 4" xfId="8493" xr:uid="{00000000-0005-0000-0000-0000BE670000}"/>
    <cellStyle name="Normal 16 5 3 4 2" xfId="23641" xr:uid="{00000000-0005-0000-0000-0000BF670000}"/>
    <cellStyle name="Normal 16 5 3 4 2 2" xfId="49609" xr:uid="{00000000-0005-0000-0000-0000C0670000}"/>
    <cellStyle name="Normal 16 5 3 4 3" xfId="34461" xr:uid="{00000000-0005-0000-0000-0000C1670000}"/>
    <cellStyle name="Normal 16 5 3 5" xfId="19313" xr:uid="{00000000-0005-0000-0000-0000C2670000}"/>
    <cellStyle name="Normal 16 5 3 5 2" xfId="45281" xr:uid="{00000000-0005-0000-0000-0000C3670000}"/>
    <cellStyle name="Normal 16 5 3 6" xfId="14985" xr:uid="{00000000-0005-0000-0000-0000C4670000}"/>
    <cellStyle name="Normal 16 5 3 6 2" xfId="40953" xr:uid="{00000000-0005-0000-0000-0000C5670000}"/>
    <cellStyle name="Normal 16 5 3 7" xfId="4165" xr:uid="{00000000-0005-0000-0000-0000C6670000}"/>
    <cellStyle name="Normal 16 5 3 8" xfId="30133" xr:uid="{00000000-0005-0000-0000-0000C7670000}"/>
    <cellStyle name="Normal 16 5 3 9" xfId="56615" xr:uid="{00000000-0005-0000-0000-0000C8670000}"/>
    <cellStyle name="Normal 16 5 4" xfId="5247" xr:uid="{00000000-0005-0000-0000-0000C9670000}"/>
    <cellStyle name="Normal 16 5 4 2" xfId="11739" xr:uid="{00000000-0005-0000-0000-0000CA670000}"/>
    <cellStyle name="Normal 16 5 4 2 2" xfId="26887" xr:uid="{00000000-0005-0000-0000-0000CB670000}"/>
    <cellStyle name="Normal 16 5 4 2 2 2" xfId="52855" xr:uid="{00000000-0005-0000-0000-0000CC670000}"/>
    <cellStyle name="Normal 16 5 4 2 3" xfId="37707" xr:uid="{00000000-0005-0000-0000-0000CD670000}"/>
    <cellStyle name="Normal 16 5 4 3" xfId="20395" xr:uid="{00000000-0005-0000-0000-0000CE670000}"/>
    <cellStyle name="Normal 16 5 4 3 2" xfId="46363" xr:uid="{00000000-0005-0000-0000-0000CF670000}"/>
    <cellStyle name="Normal 16 5 4 4" xfId="16067" xr:uid="{00000000-0005-0000-0000-0000D0670000}"/>
    <cellStyle name="Normal 16 5 4 4 2" xfId="42035" xr:uid="{00000000-0005-0000-0000-0000D1670000}"/>
    <cellStyle name="Normal 16 5 4 5" xfId="31215" xr:uid="{00000000-0005-0000-0000-0000D2670000}"/>
    <cellStyle name="Normal 16 5 4 6" xfId="57697" xr:uid="{00000000-0005-0000-0000-0000D3670000}"/>
    <cellStyle name="Normal 16 5 5" xfId="9575" xr:uid="{00000000-0005-0000-0000-0000D4670000}"/>
    <cellStyle name="Normal 16 5 5 2" xfId="24723" xr:uid="{00000000-0005-0000-0000-0000D5670000}"/>
    <cellStyle name="Normal 16 5 5 2 2" xfId="50691" xr:uid="{00000000-0005-0000-0000-0000D6670000}"/>
    <cellStyle name="Normal 16 5 5 3" xfId="35543" xr:uid="{00000000-0005-0000-0000-0000D7670000}"/>
    <cellStyle name="Normal 16 5 6" xfId="7411" xr:uid="{00000000-0005-0000-0000-0000D8670000}"/>
    <cellStyle name="Normal 16 5 6 2" xfId="22559" xr:uid="{00000000-0005-0000-0000-0000D9670000}"/>
    <cellStyle name="Normal 16 5 6 2 2" xfId="48527" xr:uid="{00000000-0005-0000-0000-0000DA670000}"/>
    <cellStyle name="Normal 16 5 6 3" xfId="33379" xr:uid="{00000000-0005-0000-0000-0000DB670000}"/>
    <cellStyle name="Normal 16 5 7" xfId="18231" xr:uid="{00000000-0005-0000-0000-0000DC670000}"/>
    <cellStyle name="Normal 16 5 7 2" xfId="44199" xr:uid="{00000000-0005-0000-0000-0000DD670000}"/>
    <cellStyle name="Normal 16 5 8" xfId="13903" xr:uid="{00000000-0005-0000-0000-0000DE670000}"/>
    <cellStyle name="Normal 16 5 8 2" xfId="39871" xr:uid="{00000000-0005-0000-0000-0000DF670000}"/>
    <cellStyle name="Normal 16 5 9" xfId="3083" xr:uid="{00000000-0005-0000-0000-0000E0670000}"/>
    <cellStyle name="Normal 16 6" xfId="346" xr:uid="{00000000-0005-0000-0000-0000E1670000}"/>
    <cellStyle name="Normal 16 6 10" xfId="29052" xr:uid="{00000000-0005-0000-0000-0000E2670000}"/>
    <cellStyle name="Normal 16 6 11" xfId="55011" xr:uid="{00000000-0005-0000-0000-0000E3670000}"/>
    <cellStyle name="Normal 16 6 12" xfId="55534" xr:uid="{00000000-0005-0000-0000-0000E4670000}"/>
    <cellStyle name="Normal 16 6 13" xfId="908" xr:uid="{00000000-0005-0000-0000-0000E5670000}"/>
    <cellStyle name="Normal 16 6 2" xfId="1461" xr:uid="{00000000-0005-0000-0000-0000E6670000}"/>
    <cellStyle name="Normal 16 6 2 10" xfId="56075" xr:uid="{00000000-0005-0000-0000-0000E7670000}"/>
    <cellStyle name="Normal 16 6 2 2" xfId="2543" xr:uid="{00000000-0005-0000-0000-0000E8670000}"/>
    <cellStyle name="Normal 16 6 2 2 2" xfId="6871" xr:uid="{00000000-0005-0000-0000-0000E9670000}"/>
    <cellStyle name="Normal 16 6 2 2 2 2" xfId="13363" xr:uid="{00000000-0005-0000-0000-0000EA670000}"/>
    <cellStyle name="Normal 16 6 2 2 2 2 2" xfId="28511" xr:uid="{00000000-0005-0000-0000-0000EB670000}"/>
    <cellStyle name="Normal 16 6 2 2 2 2 2 2" xfId="54479" xr:uid="{00000000-0005-0000-0000-0000EC670000}"/>
    <cellStyle name="Normal 16 6 2 2 2 2 3" xfId="39331" xr:uid="{00000000-0005-0000-0000-0000ED670000}"/>
    <cellStyle name="Normal 16 6 2 2 2 3" xfId="22019" xr:uid="{00000000-0005-0000-0000-0000EE670000}"/>
    <cellStyle name="Normal 16 6 2 2 2 3 2" xfId="47987" xr:uid="{00000000-0005-0000-0000-0000EF670000}"/>
    <cellStyle name="Normal 16 6 2 2 2 4" xfId="17691" xr:uid="{00000000-0005-0000-0000-0000F0670000}"/>
    <cellStyle name="Normal 16 6 2 2 2 4 2" xfId="43659" xr:uid="{00000000-0005-0000-0000-0000F1670000}"/>
    <cellStyle name="Normal 16 6 2 2 2 5" xfId="32839" xr:uid="{00000000-0005-0000-0000-0000F2670000}"/>
    <cellStyle name="Normal 16 6 2 2 2 6" xfId="59321" xr:uid="{00000000-0005-0000-0000-0000F3670000}"/>
    <cellStyle name="Normal 16 6 2 2 3" xfId="11199" xr:uid="{00000000-0005-0000-0000-0000F4670000}"/>
    <cellStyle name="Normal 16 6 2 2 3 2" xfId="26347" xr:uid="{00000000-0005-0000-0000-0000F5670000}"/>
    <cellStyle name="Normal 16 6 2 2 3 2 2" xfId="52315" xr:uid="{00000000-0005-0000-0000-0000F6670000}"/>
    <cellStyle name="Normal 16 6 2 2 3 3" xfId="37167" xr:uid="{00000000-0005-0000-0000-0000F7670000}"/>
    <cellStyle name="Normal 16 6 2 2 4" xfId="9035" xr:uid="{00000000-0005-0000-0000-0000F8670000}"/>
    <cellStyle name="Normal 16 6 2 2 4 2" xfId="24183" xr:uid="{00000000-0005-0000-0000-0000F9670000}"/>
    <cellStyle name="Normal 16 6 2 2 4 2 2" xfId="50151" xr:uid="{00000000-0005-0000-0000-0000FA670000}"/>
    <cellStyle name="Normal 16 6 2 2 4 3" xfId="35003" xr:uid="{00000000-0005-0000-0000-0000FB670000}"/>
    <cellStyle name="Normal 16 6 2 2 5" xfId="19855" xr:uid="{00000000-0005-0000-0000-0000FC670000}"/>
    <cellStyle name="Normal 16 6 2 2 5 2" xfId="45823" xr:uid="{00000000-0005-0000-0000-0000FD670000}"/>
    <cellStyle name="Normal 16 6 2 2 6" xfId="15527" xr:uid="{00000000-0005-0000-0000-0000FE670000}"/>
    <cellStyle name="Normal 16 6 2 2 6 2" xfId="41495" xr:uid="{00000000-0005-0000-0000-0000FF670000}"/>
    <cellStyle name="Normal 16 6 2 2 7" xfId="4707" xr:uid="{00000000-0005-0000-0000-000000680000}"/>
    <cellStyle name="Normal 16 6 2 2 8" xfId="30675" xr:uid="{00000000-0005-0000-0000-000001680000}"/>
    <cellStyle name="Normal 16 6 2 2 9" xfId="57157" xr:uid="{00000000-0005-0000-0000-000002680000}"/>
    <cellStyle name="Normal 16 6 2 3" xfId="5789" xr:uid="{00000000-0005-0000-0000-000003680000}"/>
    <cellStyle name="Normal 16 6 2 3 2" xfId="12281" xr:uid="{00000000-0005-0000-0000-000004680000}"/>
    <cellStyle name="Normal 16 6 2 3 2 2" xfId="27429" xr:uid="{00000000-0005-0000-0000-000005680000}"/>
    <cellStyle name="Normal 16 6 2 3 2 2 2" xfId="53397" xr:uid="{00000000-0005-0000-0000-000006680000}"/>
    <cellStyle name="Normal 16 6 2 3 2 3" xfId="38249" xr:uid="{00000000-0005-0000-0000-000007680000}"/>
    <cellStyle name="Normal 16 6 2 3 3" xfId="20937" xr:uid="{00000000-0005-0000-0000-000008680000}"/>
    <cellStyle name="Normal 16 6 2 3 3 2" xfId="46905" xr:uid="{00000000-0005-0000-0000-000009680000}"/>
    <cellStyle name="Normal 16 6 2 3 4" xfId="16609" xr:uid="{00000000-0005-0000-0000-00000A680000}"/>
    <cellStyle name="Normal 16 6 2 3 4 2" xfId="42577" xr:uid="{00000000-0005-0000-0000-00000B680000}"/>
    <cellStyle name="Normal 16 6 2 3 5" xfId="31757" xr:uid="{00000000-0005-0000-0000-00000C680000}"/>
    <cellStyle name="Normal 16 6 2 3 6" xfId="58239" xr:uid="{00000000-0005-0000-0000-00000D680000}"/>
    <cellStyle name="Normal 16 6 2 4" xfId="10117" xr:uid="{00000000-0005-0000-0000-00000E680000}"/>
    <cellStyle name="Normal 16 6 2 4 2" xfId="25265" xr:uid="{00000000-0005-0000-0000-00000F680000}"/>
    <cellStyle name="Normal 16 6 2 4 2 2" xfId="51233" xr:uid="{00000000-0005-0000-0000-000010680000}"/>
    <cellStyle name="Normal 16 6 2 4 3" xfId="36085" xr:uid="{00000000-0005-0000-0000-000011680000}"/>
    <cellStyle name="Normal 16 6 2 5" xfId="7953" xr:uid="{00000000-0005-0000-0000-000012680000}"/>
    <cellStyle name="Normal 16 6 2 5 2" xfId="23101" xr:uid="{00000000-0005-0000-0000-000013680000}"/>
    <cellStyle name="Normal 16 6 2 5 2 2" xfId="49069" xr:uid="{00000000-0005-0000-0000-000014680000}"/>
    <cellStyle name="Normal 16 6 2 5 3" xfId="33921" xr:uid="{00000000-0005-0000-0000-000015680000}"/>
    <cellStyle name="Normal 16 6 2 6" xfId="18773" xr:uid="{00000000-0005-0000-0000-000016680000}"/>
    <cellStyle name="Normal 16 6 2 6 2" xfId="44741" xr:uid="{00000000-0005-0000-0000-000017680000}"/>
    <cellStyle name="Normal 16 6 2 7" xfId="14445" xr:uid="{00000000-0005-0000-0000-000018680000}"/>
    <cellStyle name="Normal 16 6 2 7 2" xfId="40413" xr:uid="{00000000-0005-0000-0000-000019680000}"/>
    <cellStyle name="Normal 16 6 2 8" xfId="3625" xr:uid="{00000000-0005-0000-0000-00001A680000}"/>
    <cellStyle name="Normal 16 6 2 9" xfId="29593" xr:uid="{00000000-0005-0000-0000-00001B680000}"/>
    <cellStyle name="Normal 16 6 3" xfId="2002" xr:uid="{00000000-0005-0000-0000-00001C680000}"/>
    <cellStyle name="Normal 16 6 3 2" xfId="6330" xr:uid="{00000000-0005-0000-0000-00001D680000}"/>
    <cellStyle name="Normal 16 6 3 2 2" xfId="12822" xr:uid="{00000000-0005-0000-0000-00001E680000}"/>
    <cellStyle name="Normal 16 6 3 2 2 2" xfId="27970" xr:uid="{00000000-0005-0000-0000-00001F680000}"/>
    <cellStyle name="Normal 16 6 3 2 2 2 2" xfId="53938" xr:uid="{00000000-0005-0000-0000-000020680000}"/>
    <cellStyle name="Normal 16 6 3 2 2 3" xfId="38790" xr:uid="{00000000-0005-0000-0000-000021680000}"/>
    <cellStyle name="Normal 16 6 3 2 3" xfId="21478" xr:uid="{00000000-0005-0000-0000-000022680000}"/>
    <cellStyle name="Normal 16 6 3 2 3 2" xfId="47446" xr:uid="{00000000-0005-0000-0000-000023680000}"/>
    <cellStyle name="Normal 16 6 3 2 4" xfId="17150" xr:uid="{00000000-0005-0000-0000-000024680000}"/>
    <cellStyle name="Normal 16 6 3 2 4 2" xfId="43118" xr:uid="{00000000-0005-0000-0000-000025680000}"/>
    <cellStyle name="Normal 16 6 3 2 5" xfId="32298" xr:uid="{00000000-0005-0000-0000-000026680000}"/>
    <cellStyle name="Normal 16 6 3 2 6" xfId="58780" xr:uid="{00000000-0005-0000-0000-000027680000}"/>
    <cellStyle name="Normal 16 6 3 3" xfId="10658" xr:uid="{00000000-0005-0000-0000-000028680000}"/>
    <cellStyle name="Normal 16 6 3 3 2" xfId="25806" xr:uid="{00000000-0005-0000-0000-000029680000}"/>
    <cellStyle name="Normal 16 6 3 3 2 2" xfId="51774" xr:uid="{00000000-0005-0000-0000-00002A680000}"/>
    <cellStyle name="Normal 16 6 3 3 3" xfId="36626" xr:uid="{00000000-0005-0000-0000-00002B680000}"/>
    <cellStyle name="Normal 16 6 3 4" xfId="8494" xr:uid="{00000000-0005-0000-0000-00002C680000}"/>
    <cellStyle name="Normal 16 6 3 4 2" xfId="23642" xr:uid="{00000000-0005-0000-0000-00002D680000}"/>
    <cellStyle name="Normal 16 6 3 4 2 2" xfId="49610" xr:uid="{00000000-0005-0000-0000-00002E680000}"/>
    <cellStyle name="Normal 16 6 3 4 3" xfId="34462" xr:uid="{00000000-0005-0000-0000-00002F680000}"/>
    <cellStyle name="Normal 16 6 3 5" xfId="19314" xr:uid="{00000000-0005-0000-0000-000030680000}"/>
    <cellStyle name="Normal 16 6 3 5 2" xfId="45282" xr:uid="{00000000-0005-0000-0000-000031680000}"/>
    <cellStyle name="Normal 16 6 3 6" xfId="14986" xr:uid="{00000000-0005-0000-0000-000032680000}"/>
    <cellStyle name="Normal 16 6 3 6 2" xfId="40954" xr:uid="{00000000-0005-0000-0000-000033680000}"/>
    <cellStyle name="Normal 16 6 3 7" xfId="4166" xr:uid="{00000000-0005-0000-0000-000034680000}"/>
    <cellStyle name="Normal 16 6 3 8" xfId="30134" xr:uid="{00000000-0005-0000-0000-000035680000}"/>
    <cellStyle name="Normal 16 6 3 9" xfId="56616" xr:uid="{00000000-0005-0000-0000-000036680000}"/>
    <cellStyle name="Normal 16 6 4" xfId="5248" xr:uid="{00000000-0005-0000-0000-000037680000}"/>
    <cellStyle name="Normal 16 6 4 2" xfId="11740" xr:uid="{00000000-0005-0000-0000-000038680000}"/>
    <cellStyle name="Normal 16 6 4 2 2" xfId="26888" xr:uid="{00000000-0005-0000-0000-000039680000}"/>
    <cellStyle name="Normal 16 6 4 2 2 2" xfId="52856" xr:uid="{00000000-0005-0000-0000-00003A680000}"/>
    <cellStyle name="Normal 16 6 4 2 3" xfId="37708" xr:uid="{00000000-0005-0000-0000-00003B680000}"/>
    <cellStyle name="Normal 16 6 4 3" xfId="20396" xr:uid="{00000000-0005-0000-0000-00003C680000}"/>
    <cellStyle name="Normal 16 6 4 3 2" xfId="46364" xr:uid="{00000000-0005-0000-0000-00003D680000}"/>
    <cellStyle name="Normal 16 6 4 4" xfId="16068" xr:uid="{00000000-0005-0000-0000-00003E680000}"/>
    <cellStyle name="Normal 16 6 4 4 2" xfId="42036" xr:uid="{00000000-0005-0000-0000-00003F680000}"/>
    <cellStyle name="Normal 16 6 4 5" xfId="31216" xr:uid="{00000000-0005-0000-0000-000040680000}"/>
    <cellStyle name="Normal 16 6 4 6" xfId="57698" xr:uid="{00000000-0005-0000-0000-000041680000}"/>
    <cellStyle name="Normal 16 6 5" xfId="9576" xr:uid="{00000000-0005-0000-0000-000042680000}"/>
    <cellStyle name="Normal 16 6 5 2" xfId="24724" xr:uid="{00000000-0005-0000-0000-000043680000}"/>
    <cellStyle name="Normal 16 6 5 2 2" xfId="50692" xr:uid="{00000000-0005-0000-0000-000044680000}"/>
    <cellStyle name="Normal 16 6 5 3" xfId="35544" xr:uid="{00000000-0005-0000-0000-000045680000}"/>
    <cellStyle name="Normal 16 6 6" xfId="7412" xr:uid="{00000000-0005-0000-0000-000046680000}"/>
    <cellStyle name="Normal 16 6 6 2" xfId="22560" xr:uid="{00000000-0005-0000-0000-000047680000}"/>
    <cellStyle name="Normal 16 6 6 2 2" xfId="48528" xr:uid="{00000000-0005-0000-0000-000048680000}"/>
    <cellStyle name="Normal 16 6 6 3" xfId="33380" xr:uid="{00000000-0005-0000-0000-000049680000}"/>
    <cellStyle name="Normal 16 6 7" xfId="18232" xr:uid="{00000000-0005-0000-0000-00004A680000}"/>
    <cellStyle name="Normal 16 6 7 2" xfId="44200" xr:uid="{00000000-0005-0000-0000-00004B680000}"/>
    <cellStyle name="Normal 16 6 8" xfId="13904" xr:uid="{00000000-0005-0000-0000-00004C680000}"/>
    <cellStyle name="Normal 16 6 8 2" xfId="39872" xr:uid="{00000000-0005-0000-0000-00004D680000}"/>
    <cellStyle name="Normal 16 6 9" xfId="3084" xr:uid="{00000000-0005-0000-0000-00004E680000}"/>
    <cellStyle name="Normal 16 7" xfId="347" xr:uid="{00000000-0005-0000-0000-00004F680000}"/>
    <cellStyle name="Normal 16 7 10" xfId="29053" xr:uid="{00000000-0005-0000-0000-000050680000}"/>
    <cellStyle name="Normal 16 7 11" xfId="55012" xr:uid="{00000000-0005-0000-0000-000051680000}"/>
    <cellStyle name="Normal 16 7 12" xfId="55535" xr:uid="{00000000-0005-0000-0000-000052680000}"/>
    <cellStyle name="Normal 16 7 13" xfId="948" xr:uid="{00000000-0005-0000-0000-000053680000}"/>
    <cellStyle name="Normal 16 7 2" xfId="1462" xr:uid="{00000000-0005-0000-0000-000054680000}"/>
    <cellStyle name="Normal 16 7 2 10" xfId="56076" xr:uid="{00000000-0005-0000-0000-000055680000}"/>
    <cellStyle name="Normal 16 7 2 2" xfId="2544" xr:uid="{00000000-0005-0000-0000-000056680000}"/>
    <cellStyle name="Normal 16 7 2 2 2" xfId="6872" xr:uid="{00000000-0005-0000-0000-000057680000}"/>
    <cellStyle name="Normal 16 7 2 2 2 2" xfId="13364" xr:uid="{00000000-0005-0000-0000-000058680000}"/>
    <cellStyle name="Normal 16 7 2 2 2 2 2" xfId="28512" xr:uid="{00000000-0005-0000-0000-000059680000}"/>
    <cellStyle name="Normal 16 7 2 2 2 2 2 2" xfId="54480" xr:uid="{00000000-0005-0000-0000-00005A680000}"/>
    <cellStyle name="Normal 16 7 2 2 2 2 3" xfId="39332" xr:uid="{00000000-0005-0000-0000-00005B680000}"/>
    <cellStyle name="Normal 16 7 2 2 2 3" xfId="22020" xr:uid="{00000000-0005-0000-0000-00005C680000}"/>
    <cellStyle name="Normal 16 7 2 2 2 3 2" xfId="47988" xr:uid="{00000000-0005-0000-0000-00005D680000}"/>
    <cellStyle name="Normal 16 7 2 2 2 4" xfId="17692" xr:uid="{00000000-0005-0000-0000-00005E680000}"/>
    <cellStyle name="Normal 16 7 2 2 2 4 2" xfId="43660" xr:uid="{00000000-0005-0000-0000-00005F680000}"/>
    <cellStyle name="Normal 16 7 2 2 2 5" xfId="32840" xr:uid="{00000000-0005-0000-0000-000060680000}"/>
    <cellStyle name="Normal 16 7 2 2 2 6" xfId="59322" xr:uid="{00000000-0005-0000-0000-000061680000}"/>
    <cellStyle name="Normal 16 7 2 2 3" xfId="11200" xr:uid="{00000000-0005-0000-0000-000062680000}"/>
    <cellStyle name="Normal 16 7 2 2 3 2" xfId="26348" xr:uid="{00000000-0005-0000-0000-000063680000}"/>
    <cellStyle name="Normal 16 7 2 2 3 2 2" xfId="52316" xr:uid="{00000000-0005-0000-0000-000064680000}"/>
    <cellStyle name="Normal 16 7 2 2 3 3" xfId="37168" xr:uid="{00000000-0005-0000-0000-000065680000}"/>
    <cellStyle name="Normal 16 7 2 2 4" xfId="9036" xr:uid="{00000000-0005-0000-0000-000066680000}"/>
    <cellStyle name="Normal 16 7 2 2 4 2" xfId="24184" xr:uid="{00000000-0005-0000-0000-000067680000}"/>
    <cellStyle name="Normal 16 7 2 2 4 2 2" xfId="50152" xr:uid="{00000000-0005-0000-0000-000068680000}"/>
    <cellStyle name="Normal 16 7 2 2 4 3" xfId="35004" xr:uid="{00000000-0005-0000-0000-000069680000}"/>
    <cellStyle name="Normal 16 7 2 2 5" xfId="19856" xr:uid="{00000000-0005-0000-0000-00006A680000}"/>
    <cellStyle name="Normal 16 7 2 2 5 2" xfId="45824" xr:uid="{00000000-0005-0000-0000-00006B680000}"/>
    <cellStyle name="Normal 16 7 2 2 6" xfId="15528" xr:uid="{00000000-0005-0000-0000-00006C680000}"/>
    <cellStyle name="Normal 16 7 2 2 6 2" xfId="41496" xr:uid="{00000000-0005-0000-0000-00006D680000}"/>
    <cellStyle name="Normal 16 7 2 2 7" xfId="4708" xr:uid="{00000000-0005-0000-0000-00006E680000}"/>
    <cellStyle name="Normal 16 7 2 2 8" xfId="30676" xr:uid="{00000000-0005-0000-0000-00006F680000}"/>
    <cellStyle name="Normal 16 7 2 2 9" xfId="57158" xr:uid="{00000000-0005-0000-0000-000070680000}"/>
    <cellStyle name="Normal 16 7 2 3" xfId="5790" xr:uid="{00000000-0005-0000-0000-000071680000}"/>
    <cellStyle name="Normal 16 7 2 3 2" xfId="12282" xr:uid="{00000000-0005-0000-0000-000072680000}"/>
    <cellStyle name="Normal 16 7 2 3 2 2" xfId="27430" xr:uid="{00000000-0005-0000-0000-000073680000}"/>
    <cellStyle name="Normal 16 7 2 3 2 2 2" xfId="53398" xr:uid="{00000000-0005-0000-0000-000074680000}"/>
    <cellStyle name="Normal 16 7 2 3 2 3" xfId="38250" xr:uid="{00000000-0005-0000-0000-000075680000}"/>
    <cellStyle name="Normal 16 7 2 3 3" xfId="20938" xr:uid="{00000000-0005-0000-0000-000076680000}"/>
    <cellStyle name="Normal 16 7 2 3 3 2" xfId="46906" xr:uid="{00000000-0005-0000-0000-000077680000}"/>
    <cellStyle name="Normal 16 7 2 3 4" xfId="16610" xr:uid="{00000000-0005-0000-0000-000078680000}"/>
    <cellStyle name="Normal 16 7 2 3 4 2" xfId="42578" xr:uid="{00000000-0005-0000-0000-000079680000}"/>
    <cellStyle name="Normal 16 7 2 3 5" xfId="31758" xr:uid="{00000000-0005-0000-0000-00007A680000}"/>
    <cellStyle name="Normal 16 7 2 3 6" xfId="58240" xr:uid="{00000000-0005-0000-0000-00007B680000}"/>
    <cellStyle name="Normal 16 7 2 4" xfId="10118" xr:uid="{00000000-0005-0000-0000-00007C680000}"/>
    <cellStyle name="Normal 16 7 2 4 2" xfId="25266" xr:uid="{00000000-0005-0000-0000-00007D680000}"/>
    <cellStyle name="Normal 16 7 2 4 2 2" xfId="51234" xr:uid="{00000000-0005-0000-0000-00007E680000}"/>
    <cellStyle name="Normal 16 7 2 4 3" xfId="36086" xr:uid="{00000000-0005-0000-0000-00007F680000}"/>
    <cellStyle name="Normal 16 7 2 5" xfId="7954" xr:uid="{00000000-0005-0000-0000-000080680000}"/>
    <cellStyle name="Normal 16 7 2 5 2" xfId="23102" xr:uid="{00000000-0005-0000-0000-000081680000}"/>
    <cellStyle name="Normal 16 7 2 5 2 2" xfId="49070" xr:uid="{00000000-0005-0000-0000-000082680000}"/>
    <cellStyle name="Normal 16 7 2 5 3" xfId="33922" xr:uid="{00000000-0005-0000-0000-000083680000}"/>
    <cellStyle name="Normal 16 7 2 6" xfId="18774" xr:uid="{00000000-0005-0000-0000-000084680000}"/>
    <cellStyle name="Normal 16 7 2 6 2" xfId="44742" xr:uid="{00000000-0005-0000-0000-000085680000}"/>
    <cellStyle name="Normal 16 7 2 7" xfId="14446" xr:uid="{00000000-0005-0000-0000-000086680000}"/>
    <cellStyle name="Normal 16 7 2 7 2" xfId="40414" xr:uid="{00000000-0005-0000-0000-000087680000}"/>
    <cellStyle name="Normal 16 7 2 8" xfId="3626" xr:uid="{00000000-0005-0000-0000-000088680000}"/>
    <cellStyle name="Normal 16 7 2 9" xfId="29594" xr:uid="{00000000-0005-0000-0000-000089680000}"/>
    <cellStyle name="Normal 16 7 3" xfId="2003" xr:uid="{00000000-0005-0000-0000-00008A680000}"/>
    <cellStyle name="Normal 16 7 3 2" xfId="6331" xr:uid="{00000000-0005-0000-0000-00008B680000}"/>
    <cellStyle name="Normal 16 7 3 2 2" xfId="12823" xr:uid="{00000000-0005-0000-0000-00008C680000}"/>
    <cellStyle name="Normal 16 7 3 2 2 2" xfId="27971" xr:uid="{00000000-0005-0000-0000-00008D680000}"/>
    <cellStyle name="Normal 16 7 3 2 2 2 2" xfId="53939" xr:uid="{00000000-0005-0000-0000-00008E680000}"/>
    <cellStyle name="Normal 16 7 3 2 2 3" xfId="38791" xr:uid="{00000000-0005-0000-0000-00008F680000}"/>
    <cellStyle name="Normal 16 7 3 2 3" xfId="21479" xr:uid="{00000000-0005-0000-0000-000090680000}"/>
    <cellStyle name="Normal 16 7 3 2 3 2" xfId="47447" xr:uid="{00000000-0005-0000-0000-000091680000}"/>
    <cellStyle name="Normal 16 7 3 2 4" xfId="17151" xr:uid="{00000000-0005-0000-0000-000092680000}"/>
    <cellStyle name="Normal 16 7 3 2 4 2" xfId="43119" xr:uid="{00000000-0005-0000-0000-000093680000}"/>
    <cellStyle name="Normal 16 7 3 2 5" xfId="32299" xr:uid="{00000000-0005-0000-0000-000094680000}"/>
    <cellStyle name="Normal 16 7 3 2 6" xfId="58781" xr:uid="{00000000-0005-0000-0000-000095680000}"/>
    <cellStyle name="Normal 16 7 3 3" xfId="10659" xr:uid="{00000000-0005-0000-0000-000096680000}"/>
    <cellStyle name="Normal 16 7 3 3 2" xfId="25807" xr:uid="{00000000-0005-0000-0000-000097680000}"/>
    <cellStyle name="Normal 16 7 3 3 2 2" xfId="51775" xr:uid="{00000000-0005-0000-0000-000098680000}"/>
    <cellStyle name="Normal 16 7 3 3 3" xfId="36627" xr:uid="{00000000-0005-0000-0000-000099680000}"/>
    <cellStyle name="Normal 16 7 3 4" xfId="8495" xr:uid="{00000000-0005-0000-0000-00009A680000}"/>
    <cellStyle name="Normal 16 7 3 4 2" xfId="23643" xr:uid="{00000000-0005-0000-0000-00009B680000}"/>
    <cellStyle name="Normal 16 7 3 4 2 2" xfId="49611" xr:uid="{00000000-0005-0000-0000-00009C680000}"/>
    <cellStyle name="Normal 16 7 3 4 3" xfId="34463" xr:uid="{00000000-0005-0000-0000-00009D680000}"/>
    <cellStyle name="Normal 16 7 3 5" xfId="19315" xr:uid="{00000000-0005-0000-0000-00009E680000}"/>
    <cellStyle name="Normal 16 7 3 5 2" xfId="45283" xr:uid="{00000000-0005-0000-0000-00009F680000}"/>
    <cellStyle name="Normal 16 7 3 6" xfId="14987" xr:uid="{00000000-0005-0000-0000-0000A0680000}"/>
    <cellStyle name="Normal 16 7 3 6 2" xfId="40955" xr:uid="{00000000-0005-0000-0000-0000A1680000}"/>
    <cellStyle name="Normal 16 7 3 7" xfId="4167" xr:uid="{00000000-0005-0000-0000-0000A2680000}"/>
    <cellStyle name="Normal 16 7 3 8" xfId="30135" xr:uid="{00000000-0005-0000-0000-0000A3680000}"/>
    <cellStyle name="Normal 16 7 3 9" xfId="56617" xr:uid="{00000000-0005-0000-0000-0000A4680000}"/>
    <cellStyle name="Normal 16 7 4" xfId="5249" xr:uid="{00000000-0005-0000-0000-0000A5680000}"/>
    <cellStyle name="Normal 16 7 4 2" xfId="11741" xr:uid="{00000000-0005-0000-0000-0000A6680000}"/>
    <cellStyle name="Normal 16 7 4 2 2" xfId="26889" xr:uid="{00000000-0005-0000-0000-0000A7680000}"/>
    <cellStyle name="Normal 16 7 4 2 2 2" xfId="52857" xr:uid="{00000000-0005-0000-0000-0000A8680000}"/>
    <cellStyle name="Normal 16 7 4 2 3" xfId="37709" xr:uid="{00000000-0005-0000-0000-0000A9680000}"/>
    <cellStyle name="Normal 16 7 4 3" xfId="20397" xr:uid="{00000000-0005-0000-0000-0000AA680000}"/>
    <cellStyle name="Normal 16 7 4 3 2" xfId="46365" xr:uid="{00000000-0005-0000-0000-0000AB680000}"/>
    <cellStyle name="Normal 16 7 4 4" xfId="16069" xr:uid="{00000000-0005-0000-0000-0000AC680000}"/>
    <cellStyle name="Normal 16 7 4 4 2" xfId="42037" xr:uid="{00000000-0005-0000-0000-0000AD680000}"/>
    <cellStyle name="Normal 16 7 4 5" xfId="31217" xr:uid="{00000000-0005-0000-0000-0000AE680000}"/>
    <cellStyle name="Normal 16 7 4 6" xfId="57699" xr:uid="{00000000-0005-0000-0000-0000AF680000}"/>
    <cellStyle name="Normal 16 7 5" xfId="9577" xr:uid="{00000000-0005-0000-0000-0000B0680000}"/>
    <cellStyle name="Normal 16 7 5 2" xfId="24725" xr:uid="{00000000-0005-0000-0000-0000B1680000}"/>
    <cellStyle name="Normal 16 7 5 2 2" xfId="50693" xr:uid="{00000000-0005-0000-0000-0000B2680000}"/>
    <cellStyle name="Normal 16 7 5 3" xfId="35545" xr:uid="{00000000-0005-0000-0000-0000B3680000}"/>
    <cellStyle name="Normal 16 7 6" xfId="7413" xr:uid="{00000000-0005-0000-0000-0000B4680000}"/>
    <cellStyle name="Normal 16 7 6 2" xfId="22561" xr:uid="{00000000-0005-0000-0000-0000B5680000}"/>
    <cellStyle name="Normal 16 7 6 2 2" xfId="48529" xr:uid="{00000000-0005-0000-0000-0000B6680000}"/>
    <cellStyle name="Normal 16 7 6 3" xfId="33381" xr:uid="{00000000-0005-0000-0000-0000B7680000}"/>
    <cellStyle name="Normal 16 7 7" xfId="18233" xr:uid="{00000000-0005-0000-0000-0000B8680000}"/>
    <cellStyle name="Normal 16 7 7 2" xfId="44201" xr:uid="{00000000-0005-0000-0000-0000B9680000}"/>
    <cellStyle name="Normal 16 7 8" xfId="13905" xr:uid="{00000000-0005-0000-0000-0000BA680000}"/>
    <cellStyle name="Normal 16 7 8 2" xfId="39873" xr:uid="{00000000-0005-0000-0000-0000BB680000}"/>
    <cellStyle name="Normal 16 7 9" xfId="3085" xr:uid="{00000000-0005-0000-0000-0000BC680000}"/>
    <cellStyle name="Normal 16 8" xfId="348" xr:uid="{00000000-0005-0000-0000-0000BD680000}"/>
    <cellStyle name="Normal 16 8 10" xfId="29054" xr:uid="{00000000-0005-0000-0000-0000BE680000}"/>
    <cellStyle name="Normal 16 8 11" xfId="55013" xr:uid="{00000000-0005-0000-0000-0000BF680000}"/>
    <cellStyle name="Normal 16 8 12" xfId="55536" xr:uid="{00000000-0005-0000-0000-0000C0680000}"/>
    <cellStyle name="Normal 16 8 13" xfId="988" xr:uid="{00000000-0005-0000-0000-0000C1680000}"/>
    <cellStyle name="Normal 16 8 2" xfId="1463" xr:uid="{00000000-0005-0000-0000-0000C2680000}"/>
    <cellStyle name="Normal 16 8 2 10" xfId="56077" xr:uid="{00000000-0005-0000-0000-0000C3680000}"/>
    <cellStyle name="Normal 16 8 2 2" xfId="2545" xr:uid="{00000000-0005-0000-0000-0000C4680000}"/>
    <cellStyle name="Normal 16 8 2 2 2" xfId="6873" xr:uid="{00000000-0005-0000-0000-0000C5680000}"/>
    <cellStyle name="Normal 16 8 2 2 2 2" xfId="13365" xr:uid="{00000000-0005-0000-0000-0000C6680000}"/>
    <cellStyle name="Normal 16 8 2 2 2 2 2" xfId="28513" xr:uid="{00000000-0005-0000-0000-0000C7680000}"/>
    <cellStyle name="Normal 16 8 2 2 2 2 2 2" xfId="54481" xr:uid="{00000000-0005-0000-0000-0000C8680000}"/>
    <cellStyle name="Normal 16 8 2 2 2 2 3" xfId="39333" xr:uid="{00000000-0005-0000-0000-0000C9680000}"/>
    <cellStyle name="Normal 16 8 2 2 2 3" xfId="22021" xr:uid="{00000000-0005-0000-0000-0000CA680000}"/>
    <cellStyle name="Normal 16 8 2 2 2 3 2" xfId="47989" xr:uid="{00000000-0005-0000-0000-0000CB680000}"/>
    <cellStyle name="Normal 16 8 2 2 2 4" xfId="17693" xr:uid="{00000000-0005-0000-0000-0000CC680000}"/>
    <cellStyle name="Normal 16 8 2 2 2 4 2" xfId="43661" xr:uid="{00000000-0005-0000-0000-0000CD680000}"/>
    <cellStyle name="Normal 16 8 2 2 2 5" xfId="32841" xr:uid="{00000000-0005-0000-0000-0000CE680000}"/>
    <cellStyle name="Normal 16 8 2 2 2 6" xfId="59323" xr:uid="{00000000-0005-0000-0000-0000CF680000}"/>
    <cellStyle name="Normal 16 8 2 2 3" xfId="11201" xr:uid="{00000000-0005-0000-0000-0000D0680000}"/>
    <cellStyle name="Normal 16 8 2 2 3 2" xfId="26349" xr:uid="{00000000-0005-0000-0000-0000D1680000}"/>
    <cellStyle name="Normal 16 8 2 2 3 2 2" xfId="52317" xr:uid="{00000000-0005-0000-0000-0000D2680000}"/>
    <cellStyle name="Normal 16 8 2 2 3 3" xfId="37169" xr:uid="{00000000-0005-0000-0000-0000D3680000}"/>
    <cellStyle name="Normal 16 8 2 2 4" xfId="9037" xr:uid="{00000000-0005-0000-0000-0000D4680000}"/>
    <cellStyle name="Normal 16 8 2 2 4 2" xfId="24185" xr:uid="{00000000-0005-0000-0000-0000D5680000}"/>
    <cellStyle name="Normal 16 8 2 2 4 2 2" xfId="50153" xr:uid="{00000000-0005-0000-0000-0000D6680000}"/>
    <cellStyle name="Normal 16 8 2 2 4 3" xfId="35005" xr:uid="{00000000-0005-0000-0000-0000D7680000}"/>
    <cellStyle name="Normal 16 8 2 2 5" xfId="19857" xr:uid="{00000000-0005-0000-0000-0000D8680000}"/>
    <cellStyle name="Normal 16 8 2 2 5 2" xfId="45825" xr:uid="{00000000-0005-0000-0000-0000D9680000}"/>
    <cellStyle name="Normal 16 8 2 2 6" xfId="15529" xr:uid="{00000000-0005-0000-0000-0000DA680000}"/>
    <cellStyle name="Normal 16 8 2 2 6 2" xfId="41497" xr:uid="{00000000-0005-0000-0000-0000DB680000}"/>
    <cellStyle name="Normal 16 8 2 2 7" xfId="4709" xr:uid="{00000000-0005-0000-0000-0000DC680000}"/>
    <cellStyle name="Normal 16 8 2 2 8" xfId="30677" xr:uid="{00000000-0005-0000-0000-0000DD680000}"/>
    <cellStyle name="Normal 16 8 2 2 9" xfId="57159" xr:uid="{00000000-0005-0000-0000-0000DE680000}"/>
    <cellStyle name="Normal 16 8 2 3" xfId="5791" xr:uid="{00000000-0005-0000-0000-0000DF680000}"/>
    <cellStyle name="Normal 16 8 2 3 2" xfId="12283" xr:uid="{00000000-0005-0000-0000-0000E0680000}"/>
    <cellStyle name="Normal 16 8 2 3 2 2" xfId="27431" xr:uid="{00000000-0005-0000-0000-0000E1680000}"/>
    <cellStyle name="Normal 16 8 2 3 2 2 2" xfId="53399" xr:uid="{00000000-0005-0000-0000-0000E2680000}"/>
    <cellStyle name="Normal 16 8 2 3 2 3" xfId="38251" xr:uid="{00000000-0005-0000-0000-0000E3680000}"/>
    <cellStyle name="Normal 16 8 2 3 3" xfId="20939" xr:uid="{00000000-0005-0000-0000-0000E4680000}"/>
    <cellStyle name="Normal 16 8 2 3 3 2" xfId="46907" xr:uid="{00000000-0005-0000-0000-0000E5680000}"/>
    <cellStyle name="Normal 16 8 2 3 4" xfId="16611" xr:uid="{00000000-0005-0000-0000-0000E6680000}"/>
    <cellStyle name="Normal 16 8 2 3 4 2" xfId="42579" xr:uid="{00000000-0005-0000-0000-0000E7680000}"/>
    <cellStyle name="Normal 16 8 2 3 5" xfId="31759" xr:uid="{00000000-0005-0000-0000-0000E8680000}"/>
    <cellStyle name="Normal 16 8 2 3 6" xfId="58241" xr:uid="{00000000-0005-0000-0000-0000E9680000}"/>
    <cellStyle name="Normal 16 8 2 4" xfId="10119" xr:uid="{00000000-0005-0000-0000-0000EA680000}"/>
    <cellStyle name="Normal 16 8 2 4 2" xfId="25267" xr:uid="{00000000-0005-0000-0000-0000EB680000}"/>
    <cellStyle name="Normal 16 8 2 4 2 2" xfId="51235" xr:uid="{00000000-0005-0000-0000-0000EC680000}"/>
    <cellStyle name="Normal 16 8 2 4 3" xfId="36087" xr:uid="{00000000-0005-0000-0000-0000ED680000}"/>
    <cellStyle name="Normal 16 8 2 5" xfId="7955" xr:uid="{00000000-0005-0000-0000-0000EE680000}"/>
    <cellStyle name="Normal 16 8 2 5 2" xfId="23103" xr:uid="{00000000-0005-0000-0000-0000EF680000}"/>
    <cellStyle name="Normal 16 8 2 5 2 2" xfId="49071" xr:uid="{00000000-0005-0000-0000-0000F0680000}"/>
    <cellStyle name="Normal 16 8 2 5 3" xfId="33923" xr:uid="{00000000-0005-0000-0000-0000F1680000}"/>
    <cellStyle name="Normal 16 8 2 6" xfId="18775" xr:uid="{00000000-0005-0000-0000-0000F2680000}"/>
    <cellStyle name="Normal 16 8 2 6 2" xfId="44743" xr:uid="{00000000-0005-0000-0000-0000F3680000}"/>
    <cellStyle name="Normal 16 8 2 7" xfId="14447" xr:uid="{00000000-0005-0000-0000-0000F4680000}"/>
    <cellStyle name="Normal 16 8 2 7 2" xfId="40415" xr:uid="{00000000-0005-0000-0000-0000F5680000}"/>
    <cellStyle name="Normal 16 8 2 8" xfId="3627" xr:uid="{00000000-0005-0000-0000-0000F6680000}"/>
    <cellStyle name="Normal 16 8 2 9" xfId="29595" xr:uid="{00000000-0005-0000-0000-0000F7680000}"/>
    <cellStyle name="Normal 16 8 3" xfId="2004" xr:uid="{00000000-0005-0000-0000-0000F8680000}"/>
    <cellStyle name="Normal 16 8 3 2" xfId="6332" xr:uid="{00000000-0005-0000-0000-0000F9680000}"/>
    <cellStyle name="Normal 16 8 3 2 2" xfId="12824" xr:uid="{00000000-0005-0000-0000-0000FA680000}"/>
    <cellStyle name="Normal 16 8 3 2 2 2" xfId="27972" xr:uid="{00000000-0005-0000-0000-0000FB680000}"/>
    <cellStyle name="Normal 16 8 3 2 2 2 2" xfId="53940" xr:uid="{00000000-0005-0000-0000-0000FC680000}"/>
    <cellStyle name="Normal 16 8 3 2 2 3" xfId="38792" xr:uid="{00000000-0005-0000-0000-0000FD680000}"/>
    <cellStyle name="Normal 16 8 3 2 3" xfId="21480" xr:uid="{00000000-0005-0000-0000-0000FE680000}"/>
    <cellStyle name="Normal 16 8 3 2 3 2" xfId="47448" xr:uid="{00000000-0005-0000-0000-0000FF680000}"/>
    <cellStyle name="Normal 16 8 3 2 4" xfId="17152" xr:uid="{00000000-0005-0000-0000-000000690000}"/>
    <cellStyle name="Normal 16 8 3 2 4 2" xfId="43120" xr:uid="{00000000-0005-0000-0000-000001690000}"/>
    <cellStyle name="Normal 16 8 3 2 5" xfId="32300" xr:uid="{00000000-0005-0000-0000-000002690000}"/>
    <cellStyle name="Normal 16 8 3 2 6" xfId="58782" xr:uid="{00000000-0005-0000-0000-000003690000}"/>
    <cellStyle name="Normal 16 8 3 3" xfId="10660" xr:uid="{00000000-0005-0000-0000-000004690000}"/>
    <cellStyle name="Normal 16 8 3 3 2" xfId="25808" xr:uid="{00000000-0005-0000-0000-000005690000}"/>
    <cellStyle name="Normal 16 8 3 3 2 2" xfId="51776" xr:uid="{00000000-0005-0000-0000-000006690000}"/>
    <cellStyle name="Normal 16 8 3 3 3" xfId="36628" xr:uid="{00000000-0005-0000-0000-000007690000}"/>
    <cellStyle name="Normal 16 8 3 4" xfId="8496" xr:uid="{00000000-0005-0000-0000-000008690000}"/>
    <cellStyle name="Normal 16 8 3 4 2" xfId="23644" xr:uid="{00000000-0005-0000-0000-000009690000}"/>
    <cellStyle name="Normal 16 8 3 4 2 2" xfId="49612" xr:uid="{00000000-0005-0000-0000-00000A690000}"/>
    <cellStyle name="Normal 16 8 3 4 3" xfId="34464" xr:uid="{00000000-0005-0000-0000-00000B690000}"/>
    <cellStyle name="Normal 16 8 3 5" xfId="19316" xr:uid="{00000000-0005-0000-0000-00000C690000}"/>
    <cellStyle name="Normal 16 8 3 5 2" xfId="45284" xr:uid="{00000000-0005-0000-0000-00000D690000}"/>
    <cellStyle name="Normal 16 8 3 6" xfId="14988" xr:uid="{00000000-0005-0000-0000-00000E690000}"/>
    <cellStyle name="Normal 16 8 3 6 2" xfId="40956" xr:uid="{00000000-0005-0000-0000-00000F690000}"/>
    <cellStyle name="Normal 16 8 3 7" xfId="4168" xr:uid="{00000000-0005-0000-0000-000010690000}"/>
    <cellStyle name="Normal 16 8 3 8" xfId="30136" xr:uid="{00000000-0005-0000-0000-000011690000}"/>
    <cellStyle name="Normal 16 8 3 9" xfId="56618" xr:uid="{00000000-0005-0000-0000-000012690000}"/>
    <cellStyle name="Normal 16 8 4" xfId="5250" xr:uid="{00000000-0005-0000-0000-000013690000}"/>
    <cellStyle name="Normal 16 8 4 2" xfId="11742" xr:uid="{00000000-0005-0000-0000-000014690000}"/>
    <cellStyle name="Normal 16 8 4 2 2" xfId="26890" xr:uid="{00000000-0005-0000-0000-000015690000}"/>
    <cellStyle name="Normal 16 8 4 2 2 2" xfId="52858" xr:uid="{00000000-0005-0000-0000-000016690000}"/>
    <cellStyle name="Normal 16 8 4 2 3" xfId="37710" xr:uid="{00000000-0005-0000-0000-000017690000}"/>
    <cellStyle name="Normal 16 8 4 3" xfId="20398" xr:uid="{00000000-0005-0000-0000-000018690000}"/>
    <cellStyle name="Normal 16 8 4 3 2" xfId="46366" xr:uid="{00000000-0005-0000-0000-000019690000}"/>
    <cellStyle name="Normal 16 8 4 4" xfId="16070" xr:uid="{00000000-0005-0000-0000-00001A690000}"/>
    <cellStyle name="Normal 16 8 4 4 2" xfId="42038" xr:uid="{00000000-0005-0000-0000-00001B690000}"/>
    <cellStyle name="Normal 16 8 4 5" xfId="31218" xr:uid="{00000000-0005-0000-0000-00001C690000}"/>
    <cellStyle name="Normal 16 8 4 6" xfId="57700" xr:uid="{00000000-0005-0000-0000-00001D690000}"/>
    <cellStyle name="Normal 16 8 5" xfId="9578" xr:uid="{00000000-0005-0000-0000-00001E690000}"/>
    <cellStyle name="Normal 16 8 5 2" xfId="24726" xr:uid="{00000000-0005-0000-0000-00001F690000}"/>
    <cellStyle name="Normal 16 8 5 2 2" xfId="50694" xr:uid="{00000000-0005-0000-0000-000020690000}"/>
    <cellStyle name="Normal 16 8 5 3" xfId="35546" xr:uid="{00000000-0005-0000-0000-000021690000}"/>
    <cellStyle name="Normal 16 8 6" xfId="7414" xr:uid="{00000000-0005-0000-0000-000022690000}"/>
    <cellStyle name="Normal 16 8 6 2" xfId="22562" xr:uid="{00000000-0005-0000-0000-000023690000}"/>
    <cellStyle name="Normal 16 8 6 2 2" xfId="48530" xr:uid="{00000000-0005-0000-0000-000024690000}"/>
    <cellStyle name="Normal 16 8 6 3" xfId="33382" xr:uid="{00000000-0005-0000-0000-000025690000}"/>
    <cellStyle name="Normal 16 8 7" xfId="18234" xr:uid="{00000000-0005-0000-0000-000026690000}"/>
    <cellStyle name="Normal 16 8 7 2" xfId="44202" xr:uid="{00000000-0005-0000-0000-000027690000}"/>
    <cellStyle name="Normal 16 8 8" xfId="13906" xr:uid="{00000000-0005-0000-0000-000028690000}"/>
    <cellStyle name="Normal 16 8 8 2" xfId="39874" xr:uid="{00000000-0005-0000-0000-000029690000}"/>
    <cellStyle name="Normal 16 8 9" xfId="3086" xr:uid="{00000000-0005-0000-0000-00002A690000}"/>
    <cellStyle name="Normal 16 9" xfId="349" xr:uid="{00000000-0005-0000-0000-00002B690000}"/>
    <cellStyle name="Normal 16 9 10" xfId="29055" xr:uid="{00000000-0005-0000-0000-00002C690000}"/>
    <cellStyle name="Normal 16 9 11" xfId="55014" xr:uid="{00000000-0005-0000-0000-00002D690000}"/>
    <cellStyle name="Normal 16 9 12" xfId="55537" xr:uid="{00000000-0005-0000-0000-00002E690000}"/>
    <cellStyle name="Normal 16 9 13" xfId="1028" xr:uid="{00000000-0005-0000-0000-00002F690000}"/>
    <cellStyle name="Normal 16 9 2" xfId="1464" xr:uid="{00000000-0005-0000-0000-000030690000}"/>
    <cellStyle name="Normal 16 9 2 10" xfId="56078" xr:uid="{00000000-0005-0000-0000-000031690000}"/>
    <cellStyle name="Normal 16 9 2 2" xfId="2546" xr:uid="{00000000-0005-0000-0000-000032690000}"/>
    <cellStyle name="Normal 16 9 2 2 2" xfId="6874" xr:uid="{00000000-0005-0000-0000-000033690000}"/>
    <cellStyle name="Normal 16 9 2 2 2 2" xfId="13366" xr:uid="{00000000-0005-0000-0000-000034690000}"/>
    <cellStyle name="Normal 16 9 2 2 2 2 2" xfId="28514" xr:uid="{00000000-0005-0000-0000-000035690000}"/>
    <cellStyle name="Normal 16 9 2 2 2 2 2 2" xfId="54482" xr:uid="{00000000-0005-0000-0000-000036690000}"/>
    <cellStyle name="Normal 16 9 2 2 2 2 3" xfId="39334" xr:uid="{00000000-0005-0000-0000-000037690000}"/>
    <cellStyle name="Normal 16 9 2 2 2 3" xfId="22022" xr:uid="{00000000-0005-0000-0000-000038690000}"/>
    <cellStyle name="Normal 16 9 2 2 2 3 2" xfId="47990" xr:uid="{00000000-0005-0000-0000-000039690000}"/>
    <cellStyle name="Normal 16 9 2 2 2 4" xfId="17694" xr:uid="{00000000-0005-0000-0000-00003A690000}"/>
    <cellStyle name="Normal 16 9 2 2 2 4 2" xfId="43662" xr:uid="{00000000-0005-0000-0000-00003B690000}"/>
    <cellStyle name="Normal 16 9 2 2 2 5" xfId="32842" xr:uid="{00000000-0005-0000-0000-00003C690000}"/>
    <cellStyle name="Normal 16 9 2 2 2 6" xfId="59324" xr:uid="{00000000-0005-0000-0000-00003D690000}"/>
    <cellStyle name="Normal 16 9 2 2 3" xfId="11202" xr:uid="{00000000-0005-0000-0000-00003E690000}"/>
    <cellStyle name="Normal 16 9 2 2 3 2" xfId="26350" xr:uid="{00000000-0005-0000-0000-00003F690000}"/>
    <cellStyle name="Normal 16 9 2 2 3 2 2" xfId="52318" xr:uid="{00000000-0005-0000-0000-000040690000}"/>
    <cellStyle name="Normal 16 9 2 2 3 3" xfId="37170" xr:uid="{00000000-0005-0000-0000-000041690000}"/>
    <cellStyle name="Normal 16 9 2 2 4" xfId="9038" xr:uid="{00000000-0005-0000-0000-000042690000}"/>
    <cellStyle name="Normal 16 9 2 2 4 2" xfId="24186" xr:uid="{00000000-0005-0000-0000-000043690000}"/>
    <cellStyle name="Normal 16 9 2 2 4 2 2" xfId="50154" xr:uid="{00000000-0005-0000-0000-000044690000}"/>
    <cellStyle name="Normal 16 9 2 2 4 3" xfId="35006" xr:uid="{00000000-0005-0000-0000-000045690000}"/>
    <cellStyle name="Normal 16 9 2 2 5" xfId="19858" xr:uid="{00000000-0005-0000-0000-000046690000}"/>
    <cellStyle name="Normal 16 9 2 2 5 2" xfId="45826" xr:uid="{00000000-0005-0000-0000-000047690000}"/>
    <cellStyle name="Normal 16 9 2 2 6" xfId="15530" xr:uid="{00000000-0005-0000-0000-000048690000}"/>
    <cellStyle name="Normal 16 9 2 2 6 2" xfId="41498" xr:uid="{00000000-0005-0000-0000-000049690000}"/>
    <cellStyle name="Normal 16 9 2 2 7" xfId="4710" xr:uid="{00000000-0005-0000-0000-00004A690000}"/>
    <cellStyle name="Normal 16 9 2 2 8" xfId="30678" xr:uid="{00000000-0005-0000-0000-00004B690000}"/>
    <cellStyle name="Normal 16 9 2 2 9" xfId="57160" xr:uid="{00000000-0005-0000-0000-00004C690000}"/>
    <cellStyle name="Normal 16 9 2 3" xfId="5792" xr:uid="{00000000-0005-0000-0000-00004D690000}"/>
    <cellStyle name="Normal 16 9 2 3 2" xfId="12284" xr:uid="{00000000-0005-0000-0000-00004E690000}"/>
    <cellStyle name="Normal 16 9 2 3 2 2" xfId="27432" xr:uid="{00000000-0005-0000-0000-00004F690000}"/>
    <cellStyle name="Normal 16 9 2 3 2 2 2" xfId="53400" xr:uid="{00000000-0005-0000-0000-000050690000}"/>
    <cellStyle name="Normal 16 9 2 3 2 3" xfId="38252" xr:uid="{00000000-0005-0000-0000-000051690000}"/>
    <cellStyle name="Normal 16 9 2 3 3" xfId="20940" xr:uid="{00000000-0005-0000-0000-000052690000}"/>
    <cellStyle name="Normal 16 9 2 3 3 2" xfId="46908" xr:uid="{00000000-0005-0000-0000-000053690000}"/>
    <cellStyle name="Normal 16 9 2 3 4" xfId="16612" xr:uid="{00000000-0005-0000-0000-000054690000}"/>
    <cellStyle name="Normal 16 9 2 3 4 2" xfId="42580" xr:uid="{00000000-0005-0000-0000-000055690000}"/>
    <cellStyle name="Normal 16 9 2 3 5" xfId="31760" xr:uid="{00000000-0005-0000-0000-000056690000}"/>
    <cellStyle name="Normal 16 9 2 3 6" xfId="58242" xr:uid="{00000000-0005-0000-0000-000057690000}"/>
    <cellStyle name="Normal 16 9 2 4" xfId="10120" xr:uid="{00000000-0005-0000-0000-000058690000}"/>
    <cellStyle name="Normal 16 9 2 4 2" xfId="25268" xr:uid="{00000000-0005-0000-0000-000059690000}"/>
    <cellStyle name="Normal 16 9 2 4 2 2" xfId="51236" xr:uid="{00000000-0005-0000-0000-00005A690000}"/>
    <cellStyle name="Normal 16 9 2 4 3" xfId="36088" xr:uid="{00000000-0005-0000-0000-00005B690000}"/>
    <cellStyle name="Normal 16 9 2 5" xfId="7956" xr:uid="{00000000-0005-0000-0000-00005C690000}"/>
    <cellStyle name="Normal 16 9 2 5 2" xfId="23104" xr:uid="{00000000-0005-0000-0000-00005D690000}"/>
    <cellStyle name="Normal 16 9 2 5 2 2" xfId="49072" xr:uid="{00000000-0005-0000-0000-00005E690000}"/>
    <cellStyle name="Normal 16 9 2 5 3" xfId="33924" xr:uid="{00000000-0005-0000-0000-00005F690000}"/>
    <cellStyle name="Normal 16 9 2 6" xfId="18776" xr:uid="{00000000-0005-0000-0000-000060690000}"/>
    <cellStyle name="Normal 16 9 2 6 2" xfId="44744" xr:uid="{00000000-0005-0000-0000-000061690000}"/>
    <cellStyle name="Normal 16 9 2 7" xfId="14448" xr:uid="{00000000-0005-0000-0000-000062690000}"/>
    <cellStyle name="Normal 16 9 2 7 2" xfId="40416" xr:uid="{00000000-0005-0000-0000-000063690000}"/>
    <cellStyle name="Normal 16 9 2 8" xfId="3628" xr:uid="{00000000-0005-0000-0000-000064690000}"/>
    <cellStyle name="Normal 16 9 2 9" xfId="29596" xr:uid="{00000000-0005-0000-0000-000065690000}"/>
    <cellStyle name="Normal 16 9 3" xfId="2005" xr:uid="{00000000-0005-0000-0000-000066690000}"/>
    <cellStyle name="Normal 16 9 3 2" xfId="6333" xr:uid="{00000000-0005-0000-0000-000067690000}"/>
    <cellStyle name="Normal 16 9 3 2 2" xfId="12825" xr:uid="{00000000-0005-0000-0000-000068690000}"/>
    <cellStyle name="Normal 16 9 3 2 2 2" xfId="27973" xr:uid="{00000000-0005-0000-0000-000069690000}"/>
    <cellStyle name="Normal 16 9 3 2 2 2 2" xfId="53941" xr:uid="{00000000-0005-0000-0000-00006A690000}"/>
    <cellStyle name="Normal 16 9 3 2 2 3" xfId="38793" xr:uid="{00000000-0005-0000-0000-00006B690000}"/>
    <cellStyle name="Normal 16 9 3 2 3" xfId="21481" xr:uid="{00000000-0005-0000-0000-00006C690000}"/>
    <cellStyle name="Normal 16 9 3 2 3 2" xfId="47449" xr:uid="{00000000-0005-0000-0000-00006D690000}"/>
    <cellStyle name="Normal 16 9 3 2 4" xfId="17153" xr:uid="{00000000-0005-0000-0000-00006E690000}"/>
    <cellStyle name="Normal 16 9 3 2 4 2" xfId="43121" xr:uid="{00000000-0005-0000-0000-00006F690000}"/>
    <cellStyle name="Normal 16 9 3 2 5" xfId="32301" xr:uid="{00000000-0005-0000-0000-000070690000}"/>
    <cellStyle name="Normal 16 9 3 2 6" xfId="58783" xr:uid="{00000000-0005-0000-0000-000071690000}"/>
    <cellStyle name="Normal 16 9 3 3" xfId="10661" xr:uid="{00000000-0005-0000-0000-000072690000}"/>
    <cellStyle name="Normal 16 9 3 3 2" xfId="25809" xr:uid="{00000000-0005-0000-0000-000073690000}"/>
    <cellStyle name="Normal 16 9 3 3 2 2" xfId="51777" xr:uid="{00000000-0005-0000-0000-000074690000}"/>
    <cellStyle name="Normal 16 9 3 3 3" xfId="36629" xr:uid="{00000000-0005-0000-0000-000075690000}"/>
    <cellStyle name="Normal 16 9 3 4" xfId="8497" xr:uid="{00000000-0005-0000-0000-000076690000}"/>
    <cellStyle name="Normal 16 9 3 4 2" xfId="23645" xr:uid="{00000000-0005-0000-0000-000077690000}"/>
    <cellStyle name="Normal 16 9 3 4 2 2" xfId="49613" xr:uid="{00000000-0005-0000-0000-000078690000}"/>
    <cellStyle name="Normal 16 9 3 4 3" xfId="34465" xr:uid="{00000000-0005-0000-0000-000079690000}"/>
    <cellStyle name="Normal 16 9 3 5" xfId="19317" xr:uid="{00000000-0005-0000-0000-00007A690000}"/>
    <cellStyle name="Normal 16 9 3 5 2" xfId="45285" xr:uid="{00000000-0005-0000-0000-00007B690000}"/>
    <cellStyle name="Normal 16 9 3 6" xfId="14989" xr:uid="{00000000-0005-0000-0000-00007C690000}"/>
    <cellStyle name="Normal 16 9 3 6 2" xfId="40957" xr:uid="{00000000-0005-0000-0000-00007D690000}"/>
    <cellStyle name="Normal 16 9 3 7" xfId="4169" xr:uid="{00000000-0005-0000-0000-00007E690000}"/>
    <cellStyle name="Normal 16 9 3 8" xfId="30137" xr:uid="{00000000-0005-0000-0000-00007F690000}"/>
    <cellStyle name="Normal 16 9 3 9" xfId="56619" xr:uid="{00000000-0005-0000-0000-000080690000}"/>
    <cellStyle name="Normal 16 9 4" xfId="5251" xr:uid="{00000000-0005-0000-0000-000081690000}"/>
    <cellStyle name="Normal 16 9 4 2" xfId="11743" xr:uid="{00000000-0005-0000-0000-000082690000}"/>
    <cellStyle name="Normal 16 9 4 2 2" xfId="26891" xr:uid="{00000000-0005-0000-0000-000083690000}"/>
    <cellStyle name="Normal 16 9 4 2 2 2" xfId="52859" xr:uid="{00000000-0005-0000-0000-000084690000}"/>
    <cellStyle name="Normal 16 9 4 2 3" xfId="37711" xr:uid="{00000000-0005-0000-0000-000085690000}"/>
    <cellStyle name="Normal 16 9 4 3" xfId="20399" xr:uid="{00000000-0005-0000-0000-000086690000}"/>
    <cellStyle name="Normal 16 9 4 3 2" xfId="46367" xr:uid="{00000000-0005-0000-0000-000087690000}"/>
    <cellStyle name="Normal 16 9 4 4" xfId="16071" xr:uid="{00000000-0005-0000-0000-000088690000}"/>
    <cellStyle name="Normal 16 9 4 4 2" xfId="42039" xr:uid="{00000000-0005-0000-0000-000089690000}"/>
    <cellStyle name="Normal 16 9 4 5" xfId="31219" xr:uid="{00000000-0005-0000-0000-00008A690000}"/>
    <cellStyle name="Normal 16 9 4 6" xfId="57701" xr:uid="{00000000-0005-0000-0000-00008B690000}"/>
    <cellStyle name="Normal 16 9 5" xfId="9579" xr:uid="{00000000-0005-0000-0000-00008C690000}"/>
    <cellStyle name="Normal 16 9 5 2" xfId="24727" xr:uid="{00000000-0005-0000-0000-00008D690000}"/>
    <cellStyle name="Normal 16 9 5 2 2" xfId="50695" xr:uid="{00000000-0005-0000-0000-00008E690000}"/>
    <cellStyle name="Normal 16 9 5 3" xfId="35547" xr:uid="{00000000-0005-0000-0000-00008F690000}"/>
    <cellStyle name="Normal 16 9 6" xfId="7415" xr:uid="{00000000-0005-0000-0000-000090690000}"/>
    <cellStyle name="Normal 16 9 6 2" xfId="22563" xr:uid="{00000000-0005-0000-0000-000091690000}"/>
    <cellStyle name="Normal 16 9 6 2 2" xfId="48531" xr:uid="{00000000-0005-0000-0000-000092690000}"/>
    <cellStyle name="Normal 16 9 6 3" xfId="33383" xr:uid="{00000000-0005-0000-0000-000093690000}"/>
    <cellStyle name="Normal 16 9 7" xfId="18235" xr:uid="{00000000-0005-0000-0000-000094690000}"/>
    <cellStyle name="Normal 16 9 7 2" xfId="44203" xr:uid="{00000000-0005-0000-0000-000095690000}"/>
    <cellStyle name="Normal 16 9 8" xfId="13907" xr:uid="{00000000-0005-0000-0000-000096690000}"/>
    <cellStyle name="Normal 16 9 8 2" xfId="39875" xr:uid="{00000000-0005-0000-0000-000097690000}"/>
    <cellStyle name="Normal 16 9 9" xfId="3087" xr:uid="{00000000-0005-0000-0000-000098690000}"/>
    <cellStyle name="Normal 17" xfId="350" xr:uid="{00000000-0005-0000-0000-000099690000}"/>
    <cellStyle name="Normal 17 10" xfId="351" xr:uid="{00000000-0005-0000-0000-00009A690000}"/>
    <cellStyle name="Normal 17 10 10" xfId="29057" xr:uid="{00000000-0005-0000-0000-00009B690000}"/>
    <cellStyle name="Normal 17 10 11" xfId="55016" xr:uid="{00000000-0005-0000-0000-00009C690000}"/>
    <cellStyle name="Normal 17 10 12" xfId="55539" xr:uid="{00000000-0005-0000-0000-00009D690000}"/>
    <cellStyle name="Normal 17 10 13" xfId="1069" xr:uid="{00000000-0005-0000-0000-00009E690000}"/>
    <cellStyle name="Normal 17 10 2" xfId="1466" xr:uid="{00000000-0005-0000-0000-00009F690000}"/>
    <cellStyle name="Normal 17 10 2 10" xfId="56080" xr:uid="{00000000-0005-0000-0000-0000A0690000}"/>
    <cellStyle name="Normal 17 10 2 2" xfId="2548" xr:uid="{00000000-0005-0000-0000-0000A1690000}"/>
    <cellStyle name="Normal 17 10 2 2 2" xfId="6876" xr:uid="{00000000-0005-0000-0000-0000A2690000}"/>
    <cellStyle name="Normal 17 10 2 2 2 2" xfId="13368" xr:uid="{00000000-0005-0000-0000-0000A3690000}"/>
    <cellStyle name="Normal 17 10 2 2 2 2 2" xfId="28516" xr:uid="{00000000-0005-0000-0000-0000A4690000}"/>
    <cellStyle name="Normal 17 10 2 2 2 2 2 2" xfId="54484" xr:uid="{00000000-0005-0000-0000-0000A5690000}"/>
    <cellStyle name="Normal 17 10 2 2 2 2 3" xfId="39336" xr:uid="{00000000-0005-0000-0000-0000A6690000}"/>
    <cellStyle name="Normal 17 10 2 2 2 3" xfId="22024" xr:uid="{00000000-0005-0000-0000-0000A7690000}"/>
    <cellStyle name="Normal 17 10 2 2 2 3 2" xfId="47992" xr:uid="{00000000-0005-0000-0000-0000A8690000}"/>
    <cellStyle name="Normal 17 10 2 2 2 4" xfId="17696" xr:uid="{00000000-0005-0000-0000-0000A9690000}"/>
    <cellStyle name="Normal 17 10 2 2 2 4 2" xfId="43664" xr:uid="{00000000-0005-0000-0000-0000AA690000}"/>
    <cellStyle name="Normal 17 10 2 2 2 5" xfId="32844" xr:uid="{00000000-0005-0000-0000-0000AB690000}"/>
    <cellStyle name="Normal 17 10 2 2 2 6" xfId="59326" xr:uid="{00000000-0005-0000-0000-0000AC690000}"/>
    <cellStyle name="Normal 17 10 2 2 3" xfId="11204" xr:uid="{00000000-0005-0000-0000-0000AD690000}"/>
    <cellStyle name="Normal 17 10 2 2 3 2" xfId="26352" xr:uid="{00000000-0005-0000-0000-0000AE690000}"/>
    <cellStyle name="Normal 17 10 2 2 3 2 2" xfId="52320" xr:uid="{00000000-0005-0000-0000-0000AF690000}"/>
    <cellStyle name="Normal 17 10 2 2 3 3" xfId="37172" xr:uid="{00000000-0005-0000-0000-0000B0690000}"/>
    <cellStyle name="Normal 17 10 2 2 4" xfId="9040" xr:uid="{00000000-0005-0000-0000-0000B1690000}"/>
    <cellStyle name="Normal 17 10 2 2 4 2" xfId="24188" xr:uid="{00000000-0005-0000-0000-0000B2690000}"/>
    <cellStyle name="Normal 17 10 2 2 4 2 2" xfId="50156" xr:uid="{00000000-0005-0000-0000-0000B3690000}"/>
    <cellStyle name="Normal 17 10 2 2 4 3" xfId="35008" xr:uid="{00000000-0005-0000-0000-0000B4690000}"/>
    <cellStyle name="Normal 17 10 2 2 5" xfId="19860" xr:uid="{00000000-0005-0000-0000-0000B5690000}"/>
    <cellStyle name="Normal 17 10 2 2 5 2" xfId="45828" xr:uid="{00000000-0005-0000-0000-0000B6690000}"/>
    <cellStyle name="Normal 17 10 2 2 6" xfId="15532" xr:uid="{00000000-0005-0000-0000-0000B7690000}"/>
    <cellStyle name="Normal 17 10 2 2 6 2" xfId="41500" xr:uid="{00000000-0005-0000-0000-0000B8690000}"/>
    <cellStyle name="Normal 17 10 2 2 7" xfId="4712" xr:uid="{00000000-0005-0000-0000-0000B9690000}"/>
    <cellStyle name="Normal 17 10 2 2 8" xfId="30680" xr:uid="{00000000-0005-0000-0000-0000BA690000}"/>
    <cellStyle name="Normal 17 10 2 2 9" xfId="57162" xr:uid="{00000000-0005-0000-0000-0000BB690000}"/>
    <cellStyle name="Normal 17 10 2 3" xfId="5794" xr:uid="{00000000-0005-0000-0000-0000BC690000}"/>
    <cellStyle name="Normal 17 10 2 3 2" xfId="12286" xr:uid="{00000000-0005-0000-0000-0000BD690000}"/>
    <cellStyle name="Normal 17 10 2 3 2 2" xfId="27434" xr:uid="{00000000-0005-0000-0000-0000BE690000}"/>
    <cellStyle name="Normal 17 10 2 3 2 2 2" xfId="53402" xr:uid="{00000000-0005-0000-0000-0000BF690000}"/>
    <cellStyle name="Normal 17 10 2 3 2 3" xfId="38254" xr:uid="{00000000-0005-0000-0000-0000C0690000}"/>
    <cellStyle name="Normal 17 10 2 3 3" xfId="20942" xr:uid="{00000000-0005-0000-0000-0000C1690000}"/>
    <cellStyle name="Normal 17 10 2 3 3 2" xfId="46910" xr:uid="{00000000-0005-0000-0000-0000C2690000}"/>
    <cellStyle name="Normal 17 10 2 3 4" xfId="16614" xr:uid="{00000000-0005-0000-0000-0000C3690000}"/>
    <cellStyle name="Normal 17 10 2 3 4 2" xfId="42582" xr:uid="{00000000-0005-0000-0000-0000C4690000}"/>
    <cellStyle name="Normal 17 10 2 3 5" xfId="31762" xr:uid="{00000000-0005-0000-0000-0000C5690000}"/>
    <cellStyle name="Normal 17 10 2 3 6" xfId="58244" xr:uid="{00000000-0005-0000-0000-0000C6690000}"/>
    <cellStyle name="Normal 17 10 2 4" xfId="10122" xr:uid="{00000000-0005-0000-0000-0000C7690000}"/>
    <cellStyle name="Normal 17 10 2 4 2" xfId="25270" xr:uid="{00000000-0005-0000-0000-0000C8690000}"/>
    <cellStyle name="Normal 17 10 2 4 2 2" xfId="51238" xr:uid="{00000000-0005-0000-0000-0000C9690000}"/>
    <cellStyle name="Normal 17 10 2 4 3" xfId="36090" xr:uid="{00000000-0005-0000-0000-0000CA690000}"/>
    <cellStyle name="Normal 17 10 2 5" xfId="7958" xr:uid="{00000000-0005-0000-0000-0000CB690000}"/>
    <cellStyle name="Normal 17 10 2 5 2" xfId="23106" xr:uid="{00000000-0005-0000-0000-0000CC690000}"/>
    <cellStyle name="Normal 17 10 2 5 2 2" xfId="49074" xr:uid="{00000000-0005-0000-0000-0000CD690000}"/>
    <cellStyle name="Normal 17 10 2 5 3" xfId="33926" xr:uid="{00000000-0005-0000-0000-0000CE690000}"/>
    <cellStyle name="Normal 17 10 2 6" xfId="18778" xr:uid="{00000000-0005-0000-0000-0000CF690000}"/>
    <cellStyle name="Normal 17 10 2 6 2" xfId="44746" xr:uid="{00000000-0005-0000-0000-0000D0690000}"/>
    <cellStyle name="Normal 17 10 2 7" xfId="14450" xr:uid="{00000000-0005-0000-0000-0000D1690000}"/>
    <cellStyle name="Normal 17 10 2 7 2" xfId="40418" xr:uid="{00000000-0005-0000-0000-0000D2690000}"/>
    <cellStyle name="Normal 17 10 2 8" xfId="3630" xr:uid="{00000000-0005-0000-0000-0000D3690000}"/>
    <cellStyle name="Normal 17 10 2 9" xfId="29598" xr:uid="{00000000-0005-0000-0000-0000D4690000}"/>
    <cellStyle name="Normal 17 10 3" xfId="2007" xr:uid="{00000000-0005-0000-0000-0000D5690000}"/>
    <cellStyle name="Normal 17 10 3 2" xfId="6335" xr:uid="{00000000-0005-0000-0000-0000D6690000}"/>
    <cellStyle name="Normal 17 10 3 2 2" xfId="12827" xr:uid="{00000000-0005-0000-0000-0000D7690000}"/>
    <cellStyle name="Normal 17 10 3 2 2 2" xfId="27975" xr:uid="{00000000-0005-0000-0000-0000D8690000}"/>
    <cellStyle name="Normal 17 10 3 2 2 2 2" xfId="53943" xr:uid="{00000000-0005-0000-0000-0000D9690000}"/>
    <cellStyle name="Normal 17 10 3 2 2 3" xfId="38795" xr:uid="{00000000-0005-0000-0000-0000DA690000}"/>
    <cellStyle name="Normal 17 10 3 2 3" xfId="21483" xr:uid="{00000000-0005-0000-0000-0000DB690000}"/>
    <cellStyle name="Normal 17 10 3 2 3 2" xfId="47451" xr:uid="{00000000-0005-0000-0000-0000DC690000}"/>
    <cellStyle name="Normal 17 10 3 2 4" xfId="17155" xr:uid="{00000000-0005-0000-0000-0000DD690000}"/>
    <cellStyle name="Normal 17 10 3 2 4 2" xfId="43123" xr:uid="{00000000-0005-0000-0000-0000DE690000}"/>
    <cellStyle name="Normal 17 10 3 2 5" xfId="32303" xr:uid="{00000000-0005-0000-0000-0000DF690000}"/>
    <cellStyle name="Normal 17 10 3 2 6" xfId="58785" xr:uid="{00000000-0005-0000-0000-0000E0690000}"/>
    <cellStyle name="Normal 17 10 3 3" xfId="10663" xr:uid="{00000000-0005-0000-0000-0000E1690000}"/>
    <cellStyle name="Normal 17 10 3 3 2" xfId="25811" xr:uid="{00000000-0005-0000-0000-0000E2690000}"/>
    <cellStyle name="Normal 17 10 3 3 2 2" xfId="51779" xr:uid="{00000000-0005-0000-0000-0000E3690000}"/>
    <cellStyle name="Normal 17 10 3 3 3" xfId="36631" xr:uid="{00000000-0005-0000-0000-0000E4690000}"/>
    <cellStyle name="Normal 17 10 3 4" xfId="8499" xr:uid="{00000000-0005-0000-0000-0000E5690000}"/>
    <cellStyle name="Normal 17 10 3 4 2" xfId="23647" xr:uid="{00000000-0005-0000-0000-0000E6690000}"/>
    <cellStyle name="Normal 17 10 3 4 2 2" xfId="49615" xr:uid="{00000000-0005-0000-0000-0000E7690000}"/>
    <cellStyle name="Normal 17 10 3 4 3" xfId="34467" xr:uid="{00000000-0005-0000-0000-0000E8690000}"/>
    <cellStyle name="Normal 17 10 3 5" xfId="19319" xr:uid="{00000000-0005-0000-0000-0000E9690000}"/>
    <cellStyle name="Normal 17 10 3 5 2" xfId="45287" xr:uid="{00000000-0005-0000-0000-0000EA690000}"/>
    <cellStyle name="Normal 17 10 3 6" xfId="14991" xr:uid="{00000000-0005-0000-0000-0000EB690000}"/>
    <cellStyle name="Normal 17 10 3 6 2" xfId="40959" xr:uid="{00000000-0005-0000-0000-0000EC690000}"/>
    <cellStyle name="Normal 17 10 3 7" xfId="4171" xr:uid="{00000000-0005-0000-0000-0000ED690000}"/>
    <cellStyle name="Normal 17 10 3 8" xfId="30139" xr:uid="{00000000-0005-0000-0000-0000EE690000}"/>
    <cellStyle name="Normal 17 10 3 9" xfId="56621" xr:uid="{00000000-0005-0000-0000-0000EF690000}"/>
    <cellStyle name="Normal 17 10 4" xfId="5253" xr:uid="{00000000-0005-0000-0000-0000F0690000}"/>
    <cellStyle name="Normal 17 10 4 2" xfId="11745" xr:uid="{00000000-0005-0000-0000-0000F1690000}"/>
    <cellStyle name="Normal 17 10 4 2 2" xfId="26893" xr:uid="{00000000-0005-0000-0000-0000F2690000}"/>
    <cellStyle name="Normal 17 10 4 2 2 2" xfId="52861" xr:uid="{00000000-0005-0000-0000-0000F3690000}"/>
    <cellStyle name="Normal 17 10 4 2 3" xfId="37713" xr:uid="{00000000-0005-0000-0000-0000F4690000}"/>
    <cellStyle name="Normal 17 10 4 3" xfId="20401" xr:uid="{00000000-0005-0000-0000-0000F5690000}"/>
    <cellStyle name="Normal 17 10 4 3 2" xfId="46369" xr:uid="{00000000-0005-0000-0000-0000F6690000}"/>
    <cellStyle name="Normal 17 10 4 4" xfId="16073" xr:uid="{00000000-0005-0000-0000-0000F7690000}"/>
    <cellStyle name="Normal 17 10 4 4 2" xfId="42041" xr:uid="{00000000-0005-0000-0000-0000F8690000}"/>
    <cellStyle name="Normal 17 10 4 5" xfId="31221" xr:uid="{00000000-0005-0000-0000-0000F9690000}"/>
    <cellStyle name="Normal 17 10 4 6" xfId="57703" xr:uid="{00000000-0005-0000-0000-0000FA690000}"/>
    <cellStyle name="Normal 17 10 5" xfId="9581" xr:uid="{00000000-0005-0000-0000-0000FB690000}"/>
    <cellStyle name="Normal 17 10 5 2" xfId="24729" xr:uid="{00000000-0005-0000-0000-0000FC690000}"/>
    <cellStyle name="Normal 17 10 5 2 2" xfId="50697" xr:uid="{00000000-0005-0000-0000-0000FD690000}"/>
    <cellStyle name="Normal 17 10 5 3" xfId="35549" xr:uid="{00000000-0005-0000-0000-0000FE690000}"/>
    <cellStyle name="Normal 17 10 6" xfId="7417" xr:uid="{00000000-0005-0000-0000-0000FF690000}"/>
    <cellStyle name="Normal 17 10 6 2" xfId="22565" xr:uid="{00000000-0005-0000-0000-0000006A0000}"/>
    <cellStyle name="Normal 17 10 6 2 2" xfId="48533" xr:uid="{00000000-0005-0000-0000-0000016A0000}"/>
    <cellStyle name="Normal 17 10 6 3" xfId="33385" xr:uid="{00000000-0005-0000-0000-0000026A0000}"/>
    <cellStyle name="Normal 17 10 7" xfId="18237" xr:uid="{00000000-0005-0000-0000-0000036A0000}"/>
    <cellStyle name="Normal 17 10 7 2" xfId="44205" xr:uid="{00000000-0005-0000-0000-0000046A0000}"/>
    <cellStyle name="Normal 17 10 8" xfId="13909" xr:uid="{00000000-0005-0000-0000-0000056A0000}"/>
    <cellStyle name="Normal 17 10 8 2" xfId="39877" xr:uid="{00000000-0005-0000-0000-0000066A0000}"/>
    <cellStyle name="Normal 17 10 9" xfId="3089" xr:uid="{00000000-0005-0000-0000-0000076A0000}"/>
    <cellStyle name="Normal 17 11" xfId="352" xr:uid="{00000000-0005-0000-0000-0000086A0000}"/>
    <cellStyle name="Normal 17 11 10" xfId="29058" xr:uid="{00000000-0005-0000-0000-0000096A0000}"/>
    <cellStyle name="Normal 17 11 11" xfId="55017" xr:uid="{00000000-0005-0000-0000-00000A6A0000}"/>
    <cellStyle name="Normal 17 11 12" xfId="55540" xr:uid="{00000000-0005-0000-0000-00000B6A0000}"/>
    <cellStyle name="Normal 17 11 13" xfId="1109" xr:uid="{00000000-0005-0000-0000-00000C6A0000}"/>
    <cellStyle name="Normal 17 11 2" xfId="1467" xr:uid="{00000000-0005-0000-0000-00000D6A0000}"/>
    <cellStyle name="Normal 17 11 2 10" xfId="56081" xr:uid="{00000000-0005-0000-0000-00000E6A0000}"/>
    <cellStyle name="Normal 17 11 2 2" xfId="2549" xr:uid="{00000000-0005-0000-0000-00000F6A0000}"/>
    <cellStyle name="Normal 17 11 2 2 2" xfId="6877" xr:uid="{00000000-0005-0000-0000-0000106A0000}"/>
    <cellStyle name="Normal 17 11 2 2 2 2" xfId="13369" xr:uid="{00000000-0005-0000-0000-0000116A0000}"/>
    <cellStyle name="Normal 17 11 2 2 2 2 2" xfId="28517" xr:uid="{00000000-0005-0000-0000-0000126A0000}"/>
    <cellStyle name="Normal 17 11 2 2 2 2 2 2" xfId="54485" xr:uid="{00000000-0005-0000-0000-0000136A0000}"/>
    <cellStyle name="Normal 17 11 2 2 2 2 3" xfId="39337" xr:uid="{00000000-0005-0000-0000-0000146A0000}"/>
    <cellStyle name="Normal 17 11 2 2 2 3" xfId="22025" xr:uid="{00000000-0005-0000-0000-0000156A0000}"/>
    <cellStyle name="Normal 17 11 2 2 2 3 2" xfId="47993" xr:uid="{00000000-0005-0000-0000-0000166A0000}"/>
    <cellStyle name="Normal 17 11 2 2 2 4" xfId="17697" xr:uid="{00000000-0005-0000-0000-0000176A0000}"/>
    <cellStyle name="Normal 17 11 2 2 2 4 2" xfId="43665" xr:uid="{00000000-0005-0000-0000-0000186A0000}"/>
    <cellStyle name="Normal 17 11 2 2 2 5" xfId="32845" xr:uid="{00000000-0005-0000-0000-0000196A0000}"/>
    <cellStyle name="Normal 17 11 2 2 2 6" xfId="59327" xr:uid="{00000000-0005-0000-0000-00001A6A0000}"/>
    <cellStyle name="Normal 17 11 2 2 3" xfId="11205" xr:uid="{00000000-0005-0000-0000-00001B6A0000}"/>
    <cellStyle name="Normal 17 11 2 2 3 2" xfId="26353" xr:uid="{00000000-0005-0000-0000-00001C6A0000}"/>
    <cellStyle name="Normal 17 11 2 2 3 2 2" xfId="52321" xr:uid="{00000000-0005-0000-0000-00001D6A0000}"/>
    <cellStyle name="Normal 17 11 2 2 3 3" xfId="37173" xr:uid="{00000000-0005-0000-0000-00001E6A0000}"/>
    <cellStyle name="Normal 17 11 2 2 4" xfId="9041" xr:uid="{00000000-0005-0000-0000-00001F6A0000}"/>
    <cellStyle name="Normal 17 11 2 2 4 2" xfId="24189" xr:uid="{00000000-0005-0000-0000-0000206A0000}"/>
    <cellStyle name="Normal 17 11 2 2 4 2 2" xfId="50157" xr:uid="{00000000-0005-0000-0000-0000216A0000}"/>
    <cellStyle name="Normal 17 11 2 2 4 3" xfId="35009" xr:uid="{00000000-0005-0000-0000-0000226A0000}"/>
    <cellStyle name="Normal 17 11 2 2 5" xfId="19861" xr:uid="{00000000-0005-0000-0000-0000236A0000}"/>
    <cellStyle name="Normal 17 11 2 2 5 2" xfId="45829" xr:uid="{00000000-0005-0000-0000-0000246A0000}"/>
    <cellStyle name="Normal 17 11 2 2 6" xfId="15533" xr:uid="{00000000-0005-0000-0000-0000256A0000}"/>
    <cellStyle name="Normal 17 11 2 2 6 2" xfId="41501" xr:uid="{00000000-0005-0000-0000-0000266A0000}"/>
    <cellStyle name="Normal 17 11 2 2 7" xfId="4713" xr:uid="{00000000-0005-0000-0000-0000276A0000}"/>
    <cellStyle name="Normal 17 11 2 2 8" xfId="30681" xr:uid="{00000000-0005-0000-0000-0000286A0000}"/>
    <cellStyle name="Normal 17 11 2 2 9" xfId="57163" xr:uid="{00000000-0005-0000-0000-0000296A0000}"/>
    <cellStyle name="Normal 17 11 2 3" xfId="5795" xr:uid="{00000000-0005-0000-0000-00002A6A0000}"/>
    <cellStyle name="Normal 17 11 2 3 2" xfId="12287" xr:uid="{00000000-0005-0000-0000-00002B6A0000}"/>
    <cellStyle name="Normal 17 11 2 3 2 2" xfId="27435" xr:uid="{00000000-0005-0000-0000-00002C6A0000}"/>
    <cellStyle name="Normal 17 11 2 3 2 2 2" xfId="53403" xr:uid="{00000000-0005-0000-0000-00002D6A0000}"/>
    <cellStyle name="Normal 17 11 2 3 2 3" xfId="38255" xr:uid="{00000000-0005-0000-0000-00002E6A0000}"/>
    <cellStyle name="Normal 17 11 2 3 3" xfId="20943" xr:uid="{00000000-0005-0000-0000-00002F6A0000}"/>
    <cellStyle name="Normal 17 11 2 3 3 2" xfId="46911" xr:uid="{00000000-0005-0000-0000-0000306A0000}"/>
    <cellStyle name="Normal 17 11 2 3 4" xfId="16615" xr:uid="{00000000-0005-0000-0000-0000316A0000}"/>
    <cellStyle name="Normal 17 11 2 3 4 2" xfId="42583" xr:uid="{00000000-0005-0000-0000-0000326A0000}"/>
    <cellStyle name="Normal 17 11 2 3 5" xfId="31763" xr:uid="{00000000-0005-0000-0000-0000336A0000}"/>
    <cellStyle name="Normal 17 11 2 3 6" xfId="58245" xr:uid="{00000000-0005-0000-0000-0000346A0000}"/>
    <cellStyle name="Normal 17 11 2 4" xfId="10123" xr:uid="{00000000-0005-0000-0000-0000356A0000}"/>
    <cellStyle name="Normal 17 11 2 4 2" xfId="25271" xr:uid="{00000000-0005-0000-0000-0000366A0000}"/>
    <cellStyle name="Normal 17 11 2 4 2 2" xfId="51239" xr:uid="{00000000-0005-0000-0000-0000376A0000}"/>
    <cellStyle name="Normal 17 11 2 4 3" xfId="36091" xr:uid="{00000000-0005-0000-0000-0000386A0000}"/>
    <cellStyle name="Normal 17 11 2 5" xfId="7959" xr:uid="{00000000-0005-0000-0000-0000396A0000}"/>
    <cellStyle name="Normal 17 11 2 5 2" xfId="23107" xr:uid="{00000000-0005-0000-0000-00003A6A0000}"/>
    <cellStyle name="Normal 17 11 2 5 2 2" xfId="49075" xr:uid="{00000000-0005-0000-0000-00003B6A0000}"/>
    <cellStyle name="Normal 17 11 2 5 3" xfId="33927" xr:uid="{00000000-0005-0000-0000-00003C6A0000}"/>
    <cellStyle name="Normal 17 11 2 6" xfId="18779" xr:uid="{00000000-0005-0000-0000-00003D6A0000}"/>
    <cellStyle name="Normal 17 11 2 6 2" xfId="44747" xr:uid="{00000000-0005-0000-0000-00003E6A0000}"/>
    <cellStyle name="Normal 17 11 2 7" xfId="14451" xr:uid="{00000000-0005-0000-0000-00003F6A0000}"/>
    <cellStyle name="Normal 17 11 2 7 2" xfId="40419" xr:uid="{00000000-0005-0000-0000-0000406A0000}"/>
    <cellStyle name="Normal 17 11 2 8" xfId="3631" xr:uid="{00000000-0005-0000-0000-0000416A0000}"/>
    <cellStyle name="Normal 17 11 2 9" xfId="29599" xr:uid="{00000000-0005-0000-0000-0000426A0000}"/>
    <cellStyle name="Normal 17 11 3" xfId="2008" xr:uid="{00000000-0005-0000-0000-0000436A0000}"/>
    <cellStyle name="Normal 17 11 3 2" xfId="6336" xr:uid="{00000000-0005-0000-0000-0000446A0000}"/>
    <cellStyle name="Normal 17 11 3 2 2" xfId="12828" xr:uid="{00000000-0005-0000-0000-0000456A0000}"/>
    <cellStyle name="Normal 17 11 3 2 2 2" xfId="27976" xr:uid="{00000000-0005-0000-0000-0000466A0000}"/>
    <cellStyle name="Normal 17 11 3 2 2 2 2" xfId="53944" xr:uid="{00000000-0005-0000-0000-0000476A0000}"/>
    <cellStyle name="Normal 17 11 3 2 2 3" xfId="38796" xr:uid="{00000000-0005-0000-0000-0000486A0000}"/>
    <cellStyle name="Normal 17 11 3 2 3" xfId="21484" xr:uid="{00000000-0005-0000-0000-0000496A0000}"/>
    <cellStyle name="Normal 17 11 3 2 3 2" xfId="47452" xr:uid="{00000000-0005-0000-0000-00004A6A0000}"/>
    <cellStyle name="Normal 17 11 3 2 4" xfId="17156" xr:uid="{00000000-0005-0000-0000-00004B6A0000}"/>
    <cellStyle name="Normal 17 11 3 2 4 2" xfId="43124" xr:uid="{00000000-0005-0000-0000-00004C6A0000}"/>
    <cellStyle name="Normal 17 11 3 2 5" xfId="32304" xr:uid="{00000000-0005-0000-0000-00004D6A0000}"/>
    <cellStyle name="Normal 17 11 3 2 6" xfId="58786" xr:uid="{00000000-0005-0000-0000-00004E6A0000}"/>
    <cellStyle name="Normal 17 11 3 3" xfId="10664" xr:uid="{00000000-0005-0000-0000-00004F6A0000}"/>
    <cellStyle name="Normal 17 11 3 3 2" xfId="25812" xr:uid="{00000000-0005-0000-0000-0000506A0000}"/>
    <cellStyle name="Normal 17 11 3 3 2 2" xfId="51780" xr:uid="{00000000-0005-0000-0000-0000516A0000}"/>
    <cellStyle name="Normal 17 11 3 3 3" xfId="36632" xr:uid="{00000000-0005-0000-0000-0000526A0000}"/>
    <cellStyle name="Normal 17 11 3 4" xfId="8500" xr:uid="{00000000-0005-0000-0000-0000536A0000}"/>
    <cellStyle name="Normal 17 11 3 4 2" xfId="23648" xr:uid="{00000000-0005-0000-0000-0000546A0000}"/>
    <cellStyle name="Normal 17 11 3 4 2 2" xfId="49616" xr:uid="{00000000-0005-0000-0000-0000556A0000}"/>
    <cellStyle name="Normal 17 11 3 4 3" xfId="34468" xr:uid="{00000000-0005-0000-0000-0000566A0000}"/>
    <cellStyle name="Normal 17 11 3 5" xfId="19320" xr:uid="{00000000-0005-0000-0000-0000576A0000}"/>
    <cellStyle name="Normal 17 11 3 5 2" xfId="45288" xr:uid="{00000000-0005-0000-0000-0000586A0000}"/>
    <cellStyle name="Normal 17 11 3 6" xfId="14992" xr:uid="{00000000-0005-0000-0000-0000596A0000}"/>
    <cellStyle name="Normal 17 11 3 6 2" xfId="40960" xr:uid="{00000000-0005-0000-0000-00005A6A0000}"/>
    <cellStyle name="Normal 17 11 3 7" xfId="4172" xr:uid="{00000000-0005-0000-0000-00005B6A0000}"/>
    <cellStyle name="Normal 17 11 3 8" xfId="30140" xr:uid="{00000000-0005-0000-0000-00005C6A0000}"/>
    <cellStyle name="Normal 17 11 3 9" xfId="56622" xr:uid="{00000000-0005-0000-0000-00005D6A0000}"/>
    <cellStyle name="Normal 17 11 4" xfId="5254" xr:uid="{00000000-0005-0000-0000-00005E6A0000}"/>
    <cellStyle name="Normal 17 11 4 2" xfId="11746" xr:uid="{00000000-0005-0000-0000-00005F6A0000}"/>
    <cellStyle name="Normal 17 11 4 2 2" xfId="26894" xr:uid="{00000000-0005-0000-0000-0000606A0000}"/>
    <cellStyle name="Normal 17 11 4 2 2 2" xfId="52862" xr:uid="{00000000-0005-0000-0000-0000616A0000}"/>
    <cellStyle name="Normal 17 11 4 2 3" xfId="37714" xr:uid="{00000000-0005-0000-0000-0000626A0000}"/>
    <cellStyle name="Normal 17 11 4 3" xfId="20402" xr:uid="{00000000-0005-0000-0000-0000636A0000}"/>
    <cellStyle name="Normal 17 11 4 3 2" xfId="46370" xr:uid="{00000000-0005-0000-0000-0000646A0000}"/>
    <cellStyle name="Normal 17 11 4 4" xfId="16074" xr:uid="{00000000-0005-0000-0000-0000656A0000}"/>
    <cellStyle name="Normal 17 11 4 4 2" xfId="42042" xr:uid="{00000000-0005-0000-0000-0000666A0000}"/>
    <cellStyle name="Normal 17 11 4 5" xfId="31222" xr:uid="{00000000-0005-0000-0000-0000676A0000}"/>
    <cellStyle name="Normal 17 11 4 6" xfId="57704" xr:uid="{00000000-0005-0000-0000-0000686A0000}"/>
    <cellStyle name="Normal 17 11 5" xfId="9582" xr:uid="{00000000-0005-0000-0000-0000696A0000}"/>
    <cellStyle name="Normal 17 11 5 2" xfId="24730" xr:uid="{00000000-0005-0000-0000-00006A6A0000}"/>
    <cellStyle name="Normal 17 11 5 2 2" xfId="50698" xr:uid="{00000000-0005-0000-0000-00006B6A0000}"/>
    <cellStyle name="Normal 17 11 5 3" xfId="35550" xr:uid="{00000000-0005-0000-0000-00006C6A0000}"/>
    <cellStyle name="Normal 17 11 6" xfId="7418" xr:uid="{00000000-0005-0000-0000-00006D6A0000}"/>
    <cellStyle name="Normal 17 11 6 2" xfId="22566" xr:uid="{00000000-0005-0000-0000-00006E6A0000}"/>
    <cellStyle name="Normal 17 11 6 2 2" xfId="48534" xr:uid="{00000000-0005-0000-0000-00006F6A0000}"/>
    <cellStyle name="Normal 17 11 6 3" xfId="33386" xr:uid="{00000000-0005-0000-0000-0000706A0000}"/>
    <cellStyle name="Normal 17 11 7" xfId="18238" xr:uid="{00000000-0005-0000-0000-0000716A0000}"/>
    <cellStyle name="Normal 17 11 7 2" xfId="44206" xr:uid="{00000000-0005-0000-0000-0000726A0000}"/>
    <cellStyle name="Normal 17 11 8" xfId="13910" xr:uid="{00000000-0005-0000-0000-0000736A0000}"/>
    <cellStyle name="Normal 17 11 8 2" xfId="39878" xr:uid="{00000000-0005-0000-0000-0000746A0000}"/>
    <cellStyle name="Normal 17 11 9" xfId="3090" xr:uid="{00000000-0005-0000-0000-0000756A0000}"/>
    <cellStyle name="Normal 17 12" xfId="353" xr:uid="{00000000-0005-0000-0000-0000766A0000}"/>
    <cellStyle name="Normal 17 12 10" xfId="29059" xr:uid="{00000000-0005-0000-0000-0000776A0000}"/>
    <cellStyle name="Normal 17 12 11" xfId="55018" xr:uid="{00000000-0005-0000-0000-0000786A0000}"/>
    <cellStyle name="Normal 17 12 12" xfId="55541" xr:uid="{00000000-0005-0000-0000-0000796A0000}"/>
    <cellStyle name="Normal 17 12 13" xfId="1149" xr:uid="{00000000-0005-0000-0000-00007A6A0000}"/>
    <cellStyle name="Normal 17 12 2" xfId="1468" xr:uid="{00000000-0005-0000-0000-00007B6A0000}"/>
    <cellStyle name="Normal 17 12 2 10" xfId="56082" xr:uid="{00000000-0005-0000-0000-00007C6A0000}"/>
    <cellStyle name="Normal 17 12 2 2" xfId="2550" xr:uid="{00000000-0005-0000-0000-00007D6A0000}"/>
    <cellStyle name="Normal 17 12 2 2 2" xfId="6878" xr:uid="{00000000-0005-0000-0000-00007E6A0000}"/>
    <cellStyle name="Normal 17 12 2 2 2 2" xfId="13370" xr:uid="{00000000-0005-0000-0000-00007F6A0000}"/>
    <cellStyle name="Normal 17 12 2 2 2 2 2" xfId="28518" xr:uid="{00000000-0005-0000-0000-0000806A0000}"/>
    <cellStyle name="Normal 17 12 2 2 2 2 2 2" xfId="54486" xr:uid="{00000000-0005-0000-0000-0000816A0000}"/>
    <cellStyle name="Normal 17 12 2 2 2 2 3" xfId="39338" xr:uid="{00000000-0005-0000-0000-0000826A0000}"/>
    <cellStyle name="Normal 17 12 2 2 2 3" xfId="22026" xr:uid="{00000000-0005-0000-0000-0000836A0000}"/>
    <cellStyle name="Normal 17 12 2 2 2 3 2" xfId="47994" xr:uid="{00000000-0005-0000-0000-0000846A0000}"/>
    <cellStyle name="Normal 17 12 2 2 2 4" xfId="17698" xr:uid="{00000000-0005-0000-0000-0000856A0000}"/>
    <cellStyle name="Normal 17 12 2 2 2 4 2" xfId="43666" xr:uid="{00000000-0005-0000-0000-0000866A0000}"/>
    <cellStyle name="Normal 17 12 2 2 2 5" xfId="32846" xr:uid="{00000000-0005-0000-0000-0000876A0000}"/>
    <cellStyle name="Normal 17 12 2 2 2 6" xfId="59328" xr:uid="{00000000-0005-0000-0000-0000886A0000}"/>
    <cellStyle name="Normal 17 12 2 2 3" xfId="11206" xr:uid="{00000000-0005-0000-0000-0000896A0000}"/>
    <cellStyle name="Normal 17 12 2 2 3 2" xfId="26354" xr:uid="{00000000-0005-0000-0000-00008A6A0000}"/>
    <cellStyle name="Normal 17 12 2 2 3 2 2" xfId="52322" xr:uid="{00000000-0005-0000-0000-00008B6A0000}"/>
    <cellStyle name="Normal 17 12 2 2 3 3" xfId="37174" xr:uid="{00000000-0005-0000-0000-00008C6A0000}"/>
    <cellStyle name="Normal 17 12 2 2 4" xfId="9042" xr:uid="{00000000-0005-0000-0000-00008D6A0000}"/>
    <cellStyle name="Normal 17 12 2 2 4 2" xfId="24190" xr:uid="{00000000-0005-0000-0000-00008E6A0000}"/>
    <cellStyle name="Normal 17 12 2 2 4 2 2" xfId="50158" xr:uid="{00000000-0005-0000-0000-00008F6A0000}"/>
    <cellStyle name="Normal 17 12 2 2 4 3" xfId="35010" xr:uid="{00000000-0005-0000-0000-0000906A0000}"/>
    <cellStyle name="Normal 17 12 2 2 5" xfId="19862" xr:uid="{00000000-0005-0000-0000-0000916A0000}"/>
    <cellStyle name="Normal 17 12 2 2 5 2" xfId="45830" xr:uid="{00000000-0005-0000-0000-0000926A0000}"/>
    <cellStyle name="Normal 17 12 2 2 6" xfId="15534" xr:uid="{00000000-0005-0000-0000-0000936A0000}"/>
    <cellStyle name="Normal 17 12 2 2 6 2" xfId="41502" xr:uid="{00000000-0005-0000-0000-0000946A0000}"/>
    <cellStyle name="Normal 17 12 2 2 7" xfId="4714" xr:uid="{00000000-0005-0000-0000-0000956A0000}"/>
    <cellStyle name="Normal 17 12 2 2 8" xfId="30682" xr:uid="{00000000-0005-0000-0000-0000966A0000}"/>
    <cellStyle name="Normal 17 12 2 2 9" xfId="57164" xr:uid="{00000000-0005-0000-0000-0000976A0000}"/>
    <cellStyle name="Normal 17 12 2 3" xfId="5796" xr:uid="{00000000-0005-0000-0000-0000986A0000}"/>
    <cellStyle name="Normal 17 12 2 3 2" xfId="12288" xr:uid="{00000000-0005-0000-0000-0000996A0000}"/>
    <cellStyle name="Normal 17 12 2 3 2 2" xfId="27436" xr:uid="{00000000-0005-0000-0000-00009A6A0000}"/>
    <cellStyle name="Normal 17 12 2 3 2 2 2" xfId="53404" xr:uid="{00000000-0005-0000-0000-00009B6A0000}"/>
    <cellStyle name="Normal 17 12 2 3 2 3" xfId="38256" xr:uid="{00000000-0005-0000-0000-00009C6A0000}"/>
    <cellStyle name="Normal 17 12 2 3 3" xfId="20944" xr:uid="{00000000-0005-0000-0000-00009D6A0000}"/>
    <cellStyle name="Normal 17 12 2 3 3 2" xfId="46912" xr:uid="{00000000-0005-0000-0000-00009E6A0000}"/>
    <cellStyle name="Normal 17 12 2 3 4" xfId="16616" xr:uid="{00000000-0005-0000-0000-00009F6A0000}"/>
    <cellStyle name="Normal 17 12 2 3 4 2" xfId="42584" xr:uid="{00000000-0005-0000-0000-0000A06A0000}"/>
    <cellStyle name="Normal 17 12 2 3 5" xfId="31764" xr:uid="{00000000-0005-0000-0000-0000A16A0000}"/>
    <cellStyle name="Normal 17 12 2 3 6" xfId="58246" xr:uid="{00000000-0005-0000-0000-0000A26A0000}"/>
    <cellStyle name="Normal 17 12 2 4" xfId="10124" xr:uid="{00000000-0005-0000-0000-0000A36A0000}"/>
    <cellStyle name="Normal 17 12 2 4 2" xfId="25272" xr:uid="{00000000-0005-0000-0000-0000A46A0000}"/>
    <cellStyle name="Normal 17 12 2 4 2 2" xfId="51240" xr:uid="{00000000-0005-0000-0000-0000A56A0000}"/>
    <cellStyle name="Normal 17 12 2 4 3" xfId="36092" xr:uid="{00000000-0005-0000-0000-0000A66A0000}"/>
    <cellStyle name="Normal 17 12 2 5" xfId="7960" xr:uid="{00000000-0005-0000-0000-0000A76A0000}"/>
    <cellStyle name="Normal 17 12 2 5 2" xfId="23108" xr:uid="{00000000-0005-0000-0000-0000A86A0000}"/>
    <cellStyle name="Normal 17 12 2 5 2 2" xfId="49076" xr:uid="{00000000-0005-0000-0000-0000A96A0000}"/>
    <cellStyle name="Normal 17 12 2 5 3" xfId="33928" xr:uid="{00000000-0005-0000-0000-0000AA6A0000}"/>
    <cellStyle name="Normal 17 12 2 6" xfId="18780" xr:uid="{00000000-0005-0000-0000-0000AB6A0000}"/>
    <cellStyle name="Normal 17 12 2 6 2" xfId="44748" xr:uid="{00000000-0005-0000-0000-0000AC6A0000}"/>
    <cellStyle name="Normal 17 12 2 7" xfId="14452" xr:uid="{00000000-0005-0000-0000-0000AD6A0000}"/>
    <cellStyle name="Normal 17 12 2 7 2" xfId="40420" xr:uid="{00000000-0005-0000-0000-0000AE6A0000}"/>
    <cellStyle name="Normal 17 12 2 8" xfId="3632" xr:uid="{00000000-0005-0000-0000-0000AF6A0000}"/>
    <cellStyle name="Normal 17 12 2 9" xfId="29600" xr:uid="{00000000-0005-0000-0000-0000B06A0000}"/>
    <cellStyle name="Normal 17 12 3" xfId="2009" xr:uid="{00000000-0005-0000-0000-0000B16A0000}"/>
    <cellStyle name="Normal 17 12 3 2" xfId="6337" xr:uid="{00000000-0005-0000-0000-0000B26A0000}"/>
    <cellStyle name="Normal 17 12 3 2 2" xfId="12829" xr:uid="{00000000-0005-0000-0000-0000B36A0000}"/>
    <cellStyle name="Normal 17 12 3 2 2 2" xfId="27977" xr:uid="{00000000-0005-0000-0000-0000B46A0000}"/>
    <cellStyle name="Normal 17 12 3 2 2 2 2" xfId="53945" xr:uid="{00000000-0005-0000-0000-0000B56A0000}"/>
    <cellStyle name="Normal 17 12 3 2 2 3" xfId="38797" xr:uid="{00000000-0005-0000-0000-0000B66A0000}"/>
    <cellStyle name="Normal 17 12 3 2 3" xfId="21485" xr:uid="{00000000-0005-0000-0000-0000B76A0000}"/>
    <cellStyle name="Normal 17 12 3 2 3 2" xfId="47453" xr:uid="{00000000-0005-0000-0000-0000B86A0000}"/>
    <cellStyle name="Normal 17 12 3 2 4" xfId="17157" xr:uid="{00000000-0005-0000-0000-0000B96A0000}"/>
    <cellStyle name="Normal 17 12 3 2 4 2" xfId="43125" xr:uid="{00000000-0005-0000-0000-0000BA6A0000}"/>
    <cellStyle name="Normal 17 12 3 2 5" xfId="32305" xr:uid="{00000000-0005-0000-0000-0000BB6A0000}"/>
    <cellStyle name="Normal 17 12 3 2 6" xfId="58787" xr:uid="{00000000-0005-0000-0000-0000BC6A0000}"/>
    <cellStyle name="Normal 17 12 3 3" xfId="10665" xr:uid="{00000000-0005-0000-0000-0000BD6A0000}"/>
    <cellStyle name="Normal 17 12 3 3 2" xfId="25813" xr:uid="{00000000-0005-0000-0000-0000BE6A0000}"/>
    <cellStyle name="Normal 17 12 3 3 2 2" xfId="51781" xr:uid="{00000000-0005-0000-0000-0000BF6A0000}"/>
    <cellStyle name="Normal 17 12 3 3 3" xfId="36633" xr:uid="{00000000-0005-0000-0000-0000C06A0000}"/>
    <cellStyle name="Normal 17 12 3 4" xfId="8501" xr:uid="{00000000-0005-0000-0000-0000C16A0000}"/>
    <cellStyle name="Normal 17 12 3 4 2" xfId="23649" xr:uid="{00000000-0005-0000-0000-0000C26A0000}"/>
    <cellStyle name="Normal 17 12 3 4 2 2" xfId="49617" xr:uid="{00000000-0005-0000-0000-0000C36A0000}"/>
    <cellStyle name="Normal 17 12 3 4 3" xfId="34469" xr:uid="{00000000-0005-0000-0000-0000C46A0000}"/>
    <cellStyle name="Normal 17 12 3 5" xfId="19321" xr:uid="{00000000-0005-0000-0000-0000C56A0000}"/>
    <cellStyle name="Normal 17 12 3 5 2" xfId="45289" xr:uid="{00000000-0005-0000-0000-0000C66A0000}"/>
    <cellStyle name="Normal 17 12 3 6" xfId="14993" xr:uid="{00000000-0005-0000-0000-0000C76A0000}"/>
    <cellStyle name="Normal 17 12 3 6 2" xfId="40961" xr:uid="{00000000-0005-0000-0000-0000C86A0000}"/>
    <cellStyle name="Normal 17 12 3 7" xfId="4173" xr:uid="{00000000-0005-0000-0000-0000C96A0000}"/>
    <cellStyle name="Normal 17 12 3 8" xfId="30141" xr:uid="{00000000-0005-0000-0000-0000CA6A0000}"/>
    <cellStyle name="Normal 17 12 3 9" xfId="56623" xr:uid="{00000000-0005-0000-0000-0000CB6A0000}"/>
    <cellStyle name="Normal 17 12 4" xfId="5255" xr:uid="{00000000-0005-0000-0000-0000CC6A0000}"/>
    <cellStyle name="Normal 17 12 4 2" xfId="11747" xr:uid="{00000000-0005-0000-0000-0000CD6A0000}"/>
    <cellStyle name="Normal 17 12 4 2 2" xfId="26895" xr:uid="{00000000-0005-0000-0000-0000CE6A0000}"/>
    <cellStyle name="Normal 17 12 4 2 2 2" xfId="52863" xr:uid="{00000000-0005-0000-0000-0000CF6A0000}"/>
    <cellStyle name="Normal 17 12 4 2 3" xfId="37715" xr:uid="{00000000-0005-0000-0000-0000D06A0000}"/>
    <cellStyle name="Normal 17 12 4 3" xfId="20403" xr:uid="{00000000-0005-0000-0000-0000D16A0000}"/>
    <cellStyle name="Normal 17 12 4 3 2" xfId="46371" xr:uid="{00000000-0005-0000-0000-0000D26A0000}"/>
    <cellStyle name="Normal 17 12 4 4" xfId="16075" xr:uid="{00000000-0005-0000-0000-0000D36A0000}"/>
    <cellStyle name="Normal 17 12 4 4 2" xfId="42043" xr:uid="{00000000-0005-0000-0000-0000D46A0000}"/>
    <cellStyle name="Normal 17 12 4 5" xfId="31223" xr:uid="{00000000-0005-0000-0000-0000D56A0000}"/>
    <cellStyle name="Normal 17 12 4 6" xfId="57705" xr:uid="{00000000-0005-0000-0000-0000D66A0000}"/>
    <cellStyle name="Normal 17 12 5" xfId="9583" xr:uid="{00000000-0005-0000-0000-0000D76A0000}"/>
    <cellStyle name="Normal 17 12 5 2" xfId="24731" xr:uid="{00000000-0005-0000-0000-0000D86A0000}"/>
    <cellStyle name="Normal 17 12 5 2 2" xfId="50699" xr:uid="{00000000-0005-0000-0000-0000D96A0000}"/>
    <cellStyle name="Normal 17 12 5 3" xfId="35551" xr:uid="{00000000-0005-0000-0000-0000DA6A0000}"/>
    <cellStyle name="Normal 17 12 6" xfId="7419" xr:uid="{00000000-0005-0000-0000-0000DB6A0000}"/>
    <cellStyle name="Normal 17 12 6 2" xfId="22567" xr:uid="{00000000-0005-0000-0000-0000DC6A0000}"/>
    <cellStyle name="Normal 17 12 6 2 2" xfId="48535" xr:uid="{00000000-0005-0000-0000-0000DD6A0000}"/>
    <cellStyle name="Normal 17 12 6 3" xfId="33387" xr:uid="{00000000-0005-0000-0000-0000DE6A0000}"/>
    <cellStyle name="Normal 17 12 7" xfId="18239" xr:uid="{00000000-0005-0000-0000-0000DF6A0000}"/>
    <cellStyle name="Normal 17 12 7 2" xfId="44207" xr:uid="{00000000-0005-0000-0000-0000E06A0000}"/>
    <cellStyle name="Normal 17 12 8" xfId="13911" xr:uid="{00000000-0005-0000-0000-0000E16A0000}"/>
    <cellStyle name="Normal 17 12 8 2" xfId="39879" xr:uid="{00000000-0005-0000-0000-0000E26A0000}"/>
    <cellStyle name="Normal 17 12 9" xfId="3091" xr:uid="{00000000-0005-0000-0000-0000E36A0000}"/>
    <cellStyle name="Normal 17 13" xfId="354" xr:uid="{00000000-0005-0000-0000-0000E46A0000}"/>
    <cellStyle name="Normal 17 13 10" xfId="29060" xr:uid="{00000000-0005-0000-0000-0000E56A0000}"/>
    <cellStyle name="Normal 17 13 11" xfId="55542" xr:uid="{00000000-0005-0000-0000-0000E66A0000}"/>
    <cellStyle name="Normal 17 13 12" xfId="1189" xr:uid="{00000000-0005-0000-0000-0000E76A0000}"/>
    <cellStyle name="Normal 17 13 2" xfId="1469" xr:uid="{00000000-0005-0000-0000-0000E86A0000}"/>
    <cellStyle name="Normal 17 13 2 10" xfId="56083" xr:uid="{00000000-0005-0000-0000-0000E96A0000}"/>
    <cellStyle name="Normal 17 13 2 2" xfId="2551" xr:uid="{00000000-0005-0000-0000-0000EA6A0000}"/>
    <cellStyle name="Normal 17 13 2 2 2" xfId="6879" xr:uid="{00000000-0005-0000-0000-0000EB6A0000}"/>
    <cellStyle name="Normal 17 13 2 2 2 2" xfId="13371" xr:uid="{00000000-0005-0000-0000-0000EC6A0000}"/>
    <cellStyle name="Normal 17 13 2 2 2 2 2" xfId="28519" xr:uid="{00000000-0005-0000-0000-0000ED6A0000}"/>
    <cellStyle name="Normal 17 13 2 2 2 2 2 2" xfId="54487" xr:uid="{00000000-0005-0000-0000-0000EE6A0000}"/>
    <cellStyle name="Normal 17 13 2 2 2 2 3" xfId="39339" xr:uid="{00000000-0005-0000-0000-0000EF6A0000}"/>
    <cellStyle name="Normal 17 13 2 2 2 3" xfId="22027" xr:uid="{00000000-0005-0000-0000-0000F06A0000}"/>
    <cellStyle name="Normal 17 13 2 2 2 3 2" xfId="47995" xr:uid="{00000000-0005-0000-0000-0000F16A0000}"/>
    <cellStyle name="Normal 17 13 2 2 2 4" xfId="17699" xr:uid="{00000000-0005-0000-0000-0000F26A0000}"/>
    <cellStyle name="Normal 17 13 2 2 2 4 2" xfId="43667" xr:uid="{00000000-0005-0000-0000-0000F36A0000}"/>
    <cellStyle name="Normal 17 13 2 2 2 5" xfId="32847" xr:uid="{00000000-0005-0000-0000-0000F46A0000}"/>
    <cellStyle name="Normal 17 13 2 2 2 6" xfId="59329" xr:uid="{00000000-0005-0000-0000-0000F56A0000}"/>
    <cellStyle name="Normal 17 13 2 2 3" xfId="11207" xr:uid="{00000000-0005-0000-0000-0000F66A0000}"/>
    <cellStyle name="Normal 17 13 2 2 3 2" xfId="26355" xr:uid="{00000000-0005-0000-0000-0000F76A0000}"/>
    <cellStyle name="Normal 17 13 2 2 3 2 2" xfId="52323" xr:uid="{00000000-0005-0000-0000-0000F86A0000}"/>
    <cellStyle name="Normal 17 13 2 2 3 3" xfId="37175" xr:uid="{00000000-0005-0000-0000-0000F96A0000}"/>
    <cellStyle name="Normal 17 13 2 2 4" xfId="9043" xr:uid="{00000000-0005-0000-0000-0000FA6A0000}"/>
    <cellStyle name="Normal 17 13 2 2 4 2" xfId="24191" xr:uid="{00000000-0005-0000-0000-0000FB6A0000}"/>
    <cellStyle name="Normal 17 13 2 2 4 2 2" xfId="50159" xr:uid="{00000000-0005-0000-0000-0000FC6A0000}"/>
    <cellStyle name="Normal 17 13 2 2 4 3" xfId="35011" xr:uid="{00000000-0005-0000-0000-0000FD6A0000}"/>
    <cellStyle name="Normal 17 13 2 2 5" xfId="19863" xr:uid="{00000000-0005-0000-0000-0000FE6A0000}"/>
    <cellStyle name="Normal 17 13 2 2 5 2" xfId="45831" xr:uid="{00000000-0005-0000-0000-0000FF6A0000}"/>
    <cellStyle name="Normal 17 13 2 2 6" xfId="15535" xr:uid="{00000000-0005-0000-0000-0000006B0000}"/>
    <cellStyle name="Normal 17 13 2 2 6 2" xfId="41503" xr:uid="{00000000-0005-0000-0000-0000016B0000}"/>
    <cellStyle name="Normal 17 13 2 2 7" xfId="4715" xr:uid="{00000000-0005-0000-0000-0000026B0000}"/>
    <cellStyle name="Normal 17 13 2 2 8" xfId="30683" xr:uid="{00000000-0005-0000-0000-0000036B0000}"/>
    <cellStyle name="Normal 17 13 2 2 9" xfId="57165" xr:uid="{00000000-0005-0000-0000-0000046B0000}"/>
    <cellStyle name="Normal 17 13 2 3" xfId="5797" xr:uid="{00000000-0005-0000-0000-0000056B0000}"/>
    <cellStyle name="Normal 17 13 2 3 2" xfId="12289" xr:uid="{00000000-0005-0000-0000-0000066B0000}"/>
    <cellStyle name="Normal 17 13 2 3 2 2" xfId="27437" xr:uid="{00000000-0005-0000-0000-0000076B0000}"/>
    <cellStyle name="Normal 17 13 2 3 2 2 2" xfId="53405" xr:uid="{00000000-0005-0000-0000-0000086B0000}"/>
    <cellStyle name="Normal 17 13 2 3 2 3" xfId="38257" xr:uid="{00000000-0005-0000-0000-0000096B0000}"/>
    <cellStyle name="Normal 17 13 2 3 3" xfId="20945" xr:uid="{00000000-0005-0000-0000-00000A6B0000}"/>
    <cellStyle name="Normal 17 13 2 3 3 2" xfId="46913" xr:uid="{00000000-0005-0000-0000-00000B6B0000}"/>
    <cellStyle name="Normal 17 13 2 3 4" xfId="16617" xr:uid="{00000000-0005-0000-0000-00000C6B0000}"/>
    <cellStyle name="Normal 17 13 2 3 4 2" xfId="42585" xr:uid="{00000000-0005-0000-0000-00000D6B0000}"/>
    <cellStyle name="Normal 17 13 2 3 5" xfId="31765" xr:uid="{00000000-0005-0000-0000-00000E6B0000}"/>
    <cellStyle name="Normal 17 13 2 3 6" xfId="58247" xr:uid="{00000000-0005-0000-0000-00000F6B0000}"/>
    <cellStyle name="Normal 17 13 2 4" xfId="10125" xr:uid="{00000000-0005-0000-0000-0000106B0000}"/>
    <cellStyle name="Normal 17 13 2 4 2" xfId="25273" xr:uid="{00000000-0005-0000-0000-0000116B0000}"/>
    <cellStyle name="Normal 17 13 2 4 2 2" xfId="51241" xr:uid="{00000000-0005-0000-0000-0000126B0000}"/>
    <cellStyle name="Normal 17 13 2 4 3" xfId="36093" xr:uid="{00000000-0005-0000-0000-0000136B0000}"/>
    <cellStyle name="Normal 17 13 2 5" xfId="7961" xr:uid="{00000000-0005-0000-0000-0000146B0000}"/>
    <cellStyle name="Normal 17 13 2 5 2" xfId="23109" xr:uid="{00000000-0005-0000-0000-0000156B0000}"/>
    <cellStyle name="Normal 17 13 2 5 2 2" xfId="49077" xr:uid="{00000000-0005-0000-0000-0000166B0000}"/>
    <cellStyle name="Normal 17 13 2 5 3" xfId="33929" xr:uid="{00000000-0005-0000-0000-0000176B0000}"/>
    <cellStyle name="Normal 17 13 2 6" xfId="18781" xr:uid="{00000000-0005-0000-0000-0000186B0000}"/>
    <cellStyle name="Normal 17 13 2 6 2" xfId="44749" xr:uid="{00000000-0005-0000-0000-0000196B0000}"/>
    <cellStyle name="Normal 17 13 2 7" xfId="14453" xr:uid="{00000000-0005-0000-0000-00001A6B0000}"/>
    <cellStyle name="Normal 17 13 2 7 2" xfId="40421" xr:uid="{00000000-0005-0000-0000-00001B6B0000}"/>
    <cellStyle name="Normal 17 13 2 8" xfId="3633" xr:uid="{00000000-0005-0000-0000-00001C6B0000}"/>
    <cellStyle name="Normal 17 13 2 9" xfId="29601" xr:uid="{00000000-0005-0000-0000-00001D6B0000}"/>
    <cellStyle name="Normal 17 13 3" xfId="2010" xr:uid="{00000000-0005-0000-0000-00001E6B0000}"/>
    <cellStyle name="Normal 17 13 3 2" xfId="6338" xr:uid="{00000000-0005-0000-0000-00001F6B0000}"/>
    <cellStyle name="Normal 17 13 3 2 2" xfId="12830" xr:uid="{00000000-0005-0000-0000-0000206B0000}"/>
    <cellStyle name="Normal 17 13 3 2 2 2" xfId="27978" xr:uid="{00000000-0005-0000-0000-0000216B0000}"/>
    <cellStyle name="Normal 17 13 3 2 2 2 2" xfId="53946" xr:uid="{00000000-0005-0000-0000-0000226B0000}"/>
    <cellStyle name="Normal 17 13 3 2 2 3" xfId="38798" xr:uid="{00000000-0005-0000-0000-0000236B0000}"/>
    <cellStyle name="Normal 17 13 3 2 3" xfId="21486" xr:uid="{00000000-0005-0000-0000-0000246B0000}"/>
    <cellStyle name="Normal 17 13 3 2 3 2" xfId="47454" xr:uid="{00000000-0005-0000-0000-0000256B0000}"/>
    <cellStyle name="Normal 17 13 3 2 4" xfId="17158" xr:uid="{00000000-0005-0000-0000-0000266B0000}"/>
    <cellStyle name="Normal 17 13 3 2 4 2" xfId="43126" xr:uid="{00000000-0005-0000-0000-0000276B0000}"/>
    <cellStyle name="Normal 17 13 3 2 5" xfId="32306" xr:uid="{00000000-0005-0000-0000-0000286B0000}"/>
    <cellStyle name="Normal 17 13 3 2 6" xfId="58788" xr:uid="{00000000-0005-0000-0000-0000296B0000}"/>
    <cellStyle name="Normal 17 13 3 3" xfId="10666" xr:uid="{00000000-0005-0000-0000-00002A6B0000}"/>
    <cellStyle name="Normal 17 13 3 3 2" xfId="25814" xr:uid="{00000000-0005-0000-0000-00002B6B0000}"/>
    <cellStyle name="Normal 17 13 3 3 2 2" xfId="51782" xr:uid="{00000000-0005-0000-0000-00002C6B0000}"/>
    <cellStyle name="Normal 17 13 3 3 3" xfId="36634" xr:uid="{00000000-0005-0000-0000-00002D6B0000}"/>
    <cellStyle name="Normal 17 13 3 4" xfId="8502" xr:uid="{00000000-0005-0000-0000-00002E6B0000}"/>
    <cellStyle name="Normal 17 13 3 4 2" xfId="23650" xr:uid="{00000000-0005-0000-0000-00002F6B0000}"/>
    <cellStyle name="Normal 17 13 3 4 2 2" xfId="49618" xr:uid="{00000000-0005-0000-0000-0000306B0000}"/>
    <cellStyle name="Normal 17 13 3 4 3" xfId="34470" xr:uid="{00000000-0005-0000-0000-0000316B0000}"/>
    <cellStyle name="Normal 17 13 3 5" xfId="19322" xr:uid="{00000000-0005-0000-0000-0000326B0000}"/>
    <cellStyle name="Normal 17 13 3 5 2" xfId="45290" xr:uid="{00000000-0005-0000-0000-0000336B0000}"/>
    <cellStyle name="Normal 17 13 3 6" xfId="14994" xr:uid="{00000000-0005-0000-0000-0000346B0000}"/>
    <cellStyle name="Normal 17 13 3 6 2" xfId="40962" xr:uid="{00000000-0005-0000-0000-0000356B0000}"/>
    <cellStyle name="Normal 17 13 3 7" xfId="4174" xr:uid="{00000000-0005-0000-0000-0000366B0000}"/>
    <cellStyle name="Normal 17 13 3 8" xfId="30142" xr:uid="{00000000-0005-0000-0000-0000376B0000}"/>
    <cellStyle name="Normal 17 13 3 9" xfId="56624" xr:uid="{00000000-0005-0000-0000-0000386B0000}"/>
    <cellStyle name="Normal 17 13 4" xfId="5256" xr:uid="{00000000-0005-0000-0000-0000396B0000}"/>
    <cellStyle name="Normal 17 13 4 2" xfId="11748" xr:uid="{00000000-0005-0000-0000-00003A6B0000}"/>
    <cellStyle name="Normal 17 13 4 2 2" xfId="26896" xr:uid="{00000000-0005-0000-0000-00003B6B0000}"/>
    <cellStyle name="Normal 17 13 4 2 2 2" xfId="52864" xr:uid="{00000000-0005-0000-0000-00003C6B0000}"/>
    <cellStyle name="Normal 17 13 4 2 3" xfId="37716" xr:uid="{00000000-0005-0000-0000-00003D6B0000}"/>
    <cellStyle name="Normal 17 13 4 3" xfId="20404" xr:uid="{00000000-0005-0000-0000-00003E6B0000}"/>
    <cellStyle name="Normal 17 13 4 3 2" xfId="46372" xr:uid="{00000000-0005-0000-0000-00003F6B0000}"/>
    <cellStyle name="Normal 17 13 4 4" xfId="16076" xr:uid="{00000000-0005-0000-0000-0000406B0000}"/>
    <cellStyle name="Normal 17 13 4 4 2" xfId="42044" xr:uid="{00000000-0005-0000-0000-0000416B0000}"/>
    <cellStyle name="Normal 17 13 4 5" xfId="31224" xr:uid="{00000000-0005-0000-0000-0000426B0000}"/>
    <cellStyle name="Normal 17 13 4 6" xfId="57706" xr:uid="{00000000-0005-0000-0000-0000436B0000}"/>
    <cellStyle name="Normal 17 13 5" xfId="9584" xr:uid="{00000000-0005-0000-0000-0000446B0000}"/>
    <cellStyle name="Normal 17 13 5 2" xfId="24732" xr:uid="{00000000-0005-0000-0000-0000456B0000}"/>
    <cellStyle name="Normal 17 13 5 2 2" xfId="50700" xr:uid="{00000000-0005-0000-0000-0000466B0000}"/>
    <cellStyle name="Normal 17 13 5 3" xfId="35552" xr:uid="{00000000-0005-0000-0000-0000476B0000}"/>
    <cellStyle name="Normal 17 13 6" xfId="7420" xr:uid="{00000000-0005-0000-0000-0000486B0000}"/>
    <cellStyle name="Normal 17 13 6 2" xfId="22568" xr:uid="{00000000-0005-0000-0000-0000496B0000}"/>
    <cellStyle name="Normal 17 13 6 2 2" xfId="48536" xr:uid="{00000000-0005-0000-0000-00004A6B0000}"/>
    <cellStyle name="Normal 17 13 6 3" xfId="33388" xr:uid="{00000000-0005-0000-0000-00004B6B0000}"/>
    <cellStyle name="Normal 17 13 7" xfId="18240" xr:uid="{00000000-0005-0000-0000-00004C6B0000}"/>
    <cellStyle name="Normal 17 13 7 2" xfId="44208" xr:uid="{00000000-0005-0000-0000-00004D6B0000}"/>
    <cellStyle name="Normal 17 13 8" xfId="13912" xr:uid="{00000000-0005-0000-0000-00004E6B0000}"/>
    <cellStyle name="Normal 17 13 8 2" xfId="39880" xr:uid="{00000000-0005-0000-0000-00004F6B0000}"/>
    <cellStyle name="Normal 17 13 9" xfId="3092" xr:uid="{00000000-0005-0000-0000-0000506B0000}"/>
    <cellStyle name="Normal 17 14" xfId="1465" xr:uid="{00000000-0005-0000-0000-0000516B0000}"/>
    <cellStyle name="Normal 17 14 10" xfId="56079" xr:uid="{00000000-0005-0000-0000-0000526B0000}"/>
    <cellStyle name="Normal 17 14 2" xfId="2547" xr:uid="{00000000-0005-0000-0000-0000536B0000}"/>
    <cellStyle name="Normal 17 14 2 2" xfId="6875" xr:uid="{00000000-0005-0000-0000-0000546B0000}"/>
    <cellStyle name="Normal 17 14 2 2 2" xfId="13367" xr:uid="{00000000-0005-0000-0000-0000556B0000}"/>
    <cellStyle name="Normal 17 14 2 2 2 2" xfId="28515" xr:uid="{00000000-0005-0000-0000-0000566B0000}"/>
    <cellStyle name="Normal 17 14 2 2 2 2 2" xfId="54483" xr:uid="{00000000-0005-0000-0000-0000576B0000}"/>
    <cellStyle name="Normal 17 14 2 2 2 3" xfId="39335" xr:uid="{00000000-0005-0000-0000-0000586B0000}"/>
    <cellStyle name="Normal 17 14 2 2 3" xfId="22023" xr:uid="{00000000-0005-0000-0000-0000596B0000}"/>
    <cellStyle name="Normal 17 14 2 2 3 2" xfId="47991" xr:uid="{00000000-0005-0000-0000-00005A6B0000}"/>
    <cellStyle name="Normal 17 14 2 2 4" xfId="17695" xr:uid="{00000000-0005-0000-0000-00005B6B0000}"/>
    <cellStyle name="Normal 17 14 2 2 4 2" xfId="43663" xr:uid="{00000000-0005-0000-0000-00005C6B0000}"/>
    <cellStyle name="Normal 17 14 2 2 5" xfId="32843" xr:uid="{00000000-0005-0000-0000-00005D6B0000}"/>
    <cellStyle name="Normal 17 14 2 2 6" xfId="59325" xr:uid="{00000000-0005-0000-0000-00005E6B0000}"/>
    <cellStyle name="Normal 17 14 2 3" xfId="11203" xr:uid="{00000000-0005-0000-0000-00005F6B0000}"/>
    <cellStyle name="Normal 17 14 2 3 2" xfId="26351" xr:uid="{00000000-0005-0000-0000-0000606B0000}"/>
    <cellStyle name="Normal 17 14 2 3 2 2" xfId="52319" xr:uid="{00000000-0005-0000-0000-0000616B0000}"/>
    <cellStyle name="Normal 17 14 2 3 3" xfId="37171" xr:uid="{00000000-0005-0000-0000-0000626B0000}"/>
    <cellStyle name="Normal 17 14 2 4" xfId="9039" xr:uid="{00000000-0005-0000-0000-0000636B0000}"/>
    <cellStyle name="Normal 17 14 2 4 2" xfId="24187" xr:uid="{00000000-0005-0000-0000-0000646B0000}"/>
    <cellStyle name="Normal 17 14 2 4 2 2" xfId="50155" xr:uid="{00000000-0005-0000-0000-0000656B0000}"/>
    <cellStyle name="Normal 17 14 2 4 3" xfId="35007" xr:uid="{00000000-0005-0000-0000-0000666B0000}"/>
    <cellStyle name="Normal 17 14 2 5" xfId="19859" xr:uid="{00000000-0005-0000-0000-0000676B0000}"/>
    <cellStyle name="Normal 17 14 2 5 2" xfId="45827" xr:uid="{00000000-0005-0000-0000-0000686B0000}"/>
    <cellStyle name="Normal 17 14 2 6" xfId="15531" xr:uid="{00000000-0005-0000-0000-0000696B0000}"/>
    <cellStyle name="Normal 17 14 2 6 2" xfId="41499" xr:uid="{00000000-0005-0000-0000-00006A6B0000}"/>
    <cellStyle name="Normal 17 14 2 7" xfId="4711" xr:uid="{00000000-0005-0000-0000-00006B6B0000}"/>
    <cellStyle name="Normal 17 14 2 8" xfId="30679" xr:uid="{00000000-0005-0000-0000-00006C6B0000}"/>
    <cellStyle name="Normal 17 14 2 9" xfId="57161" xr:uid="{00000000-0005-0000-0000-00006D6B0000}"/>
    <cellStyle name="Normal 17 14 3" xfId="5793" xr:uid="{00000000-0005-0000-0000-00006E6B0000}"/>
    <cellStyle name="Normal 17 14 3 2" xfId="12285" xr:uid="{00000000-0005-0000-0000-00006F6B0000}"/>
    <cellStyle name="Normal 17 14 3 2 2" xfId="27433" xr:uid="{00000000-0005-0000-0000-0000706B0000}"/>
    <cellStyle name="Normal 17 14 3 2 2 2" xfId="53401" xr:uid="{00000000-0005-0000-0000-0000716B0000}"/>
    <cellStyle name="Normal 17 14 3 2 3" xfId="38253" xr:uid="{00000000-0005-0000-0000-0000726B0000}"/>
    <cellStyle name="Normal 17 14 3 3" xfId="20941" xr:uid="{00000000-0005-0000-0000-0000736B0000}"/>
    <cellStyle name="Normal 17 14 3 3 2" xfId="46909" xr:uid="{00000000-0005-0000-0000-0000746B0000}"/>
    <cellStyle name="Normal 17 14 3 4" xfId="16613" xr:uid="{00000000-0005-0000-0000-0000756B0000}"/>
    <cellStyle name="Normal 17 14 3 4 2" xfId="42581" xr:uid="{00000000-0005-0000-0000-0000766B0000}"/>
    <cellStyle name="Normal 17 14 3 5" xfId="31761" xr:uid="{00000000-0005-0000-0000-0000776B0000}"/>
    <cellStyle name="Normal 17 14 3 6" xfId="58243" xr:uid="{00000000-0005-0000-0000-0000786B0000}"/>
    <cellStyle name="Normal 17 14 4" xfId="10121" xr:uid="{00000000-0005-0000-0000-0000796B0000}"/>
    <cellStyle name="Normal 17 14 4 2" xfId="25269" xr:uid="{00000000-0005-0000-0000-00007A6B0000}"/>
    <cellStyle name="Normal 17 14 4 2 2" xfId="51237" xr:uid="{00000000-0005-0000-0000-00007B6B0000}"/>
    <cellStyle name="Normal 17 14 4 3" xfId="36089" xr:uid="{00000000-0005-0000-0000-00007C6B0000}"/>
    <cellStyle name="Normal 17 14 5" xfId="7957" xr:uid="{00000000-0005-0000-0000-00007D6B0000}"/>
    <cellStyle name="Normal 17 14 5 2" xfId="23105" xr:uid="{00000000-0005-0000-0000-00007E6B0000}"/>
    <cellStyle name="Normal 17 14 5 2 2" xfId="49073" xr:uid="{00000000-0005-0000-0000-00007F6B0000}"/>
    <cellStyle name="Normal 17 14 5 3" xfId="33925" xr:uid="{00000000-0005-0000-0000-0000806B0000}"/>
    <cellStyle name="Normal 17 14 6" xfId="18777" xr:uid="{00000000-0005-0000-0000-0000816B0000}"/>
    <cellStyle name="Normal 17 14 6 2" xfId="44745" xr:uid="{00000000-0005-0000-0000-0000826B0000}"/>
    <cellStyle name="Normal 17 14 7" xfId="14449" xr:uid="{00000000-0005-0000-0000-0000836B0000}"/>
    <cellStyle name="Normal 17 14 7 2" xfId="40417" xr:uid="{00000000-0005-0000-0000-0000846B0000}"/>
    <cellStyle name="Normal 17 14 8" xfId="3629" xr:uid="{00000000-0005-0000-0000-0000856B0000}"/>
    <cellStyle name="Normal 17 14 9" xfId="29597" xr:uid="{00000000-0005-0000-0000-0000866B0000}"/>
    <cellStyle name="Normal 17 15" xfId="2006" xr:uid="{00000000-0005-0000-0000-0000876B0000}"/>
    <cellStyle name="Normal 17 15 2" xfId="6334" xr:uid="{00000000-0005-0000-0000-0000886B0000}"/>
    <cellStyle name="Normal 17 15 2 2" xfId="12826" xr:uid="{00000000-0005-0000-0000-0000896B0000}"/>
    <cellStyle name="Normal 17 15 2 2 2" xfId="27974" xr:uid="{00000000-0005-0000-0000-00008A6B0000}"/>
    <cellStyle name="Normal 17 15 2 2 2 2" xfId="53942" xr:uid="{00000000-0005-0000-0000-00008B6B0000}"/>
    <cellStyle name="Normal 17 15 2 2 3" xfId="38794" xr:uid="{00000000-0005-0000-0000-00008C6B0000}"/>
    <cellStyle name="Normal 17 15 2 3" xfId="21482" xr:uid="{00000000-0005-0000-0000-00008D6B0000}"/>
    <cellStyle name="Normal 17 15 2 3 2" xfId="47450" xr:uid="{00000000-0005-0000-0000-00008E6B0000}"/>
    <cellStyle name="Normal 17 15 2 4" xfId="17154" xr:uid="{00000000-0005-0000-0000-00008F6B0000}"/>
    <cellStyle name="Normal 17 15 2 4 2" xfId="43122" xr:uid="{00000000-0005-0000-0000-0000906B0000}"/>
    <cellStyle name="Normal 17 15 2 5" xfId="32302" xr:uid="{00000000-0005-0000-0000-0000916B0000}"/>
    <cellStyle name="Normal 17 15 2 6" xfId="58784" xr:uid="{00000000-0005-0000-0000-0000926B0000}"/>
    <cellStyle name="Normal 17 15 3" xfId="10662" xr:uid="{00000000-0005-0000-0000-0000936B0000}"/>
    <cellStyle name="Normal 17 15 3 2" xfId="25810" xr:uid="{00000000-0005-0000-0000-0000946B0000}"/>
    <cellStyle name="Normal 17 15 3 2 2" xfId="51778" xr:uid="{00000000-0005-0000-0000-0000956B0000}"/>
    <cellStyle name="Normal 17 15 3 3" xfId="36630" xr:uid="{00000000-0005-0000-0000-0000966B0000}"/>
    <cellStyle name="Normal 17 15 4" xfId="8498" xr:uid="{00000000-0005-0000-0000-0000976B0000}"/>
    <cellStyle name="Normal 17 15 4 2" xfId="23646" xr:uid="{00000000-0005-0000-0000-0000986B0000}"/>
    <cellStyle name="Normal 17 15 4 2 2" xfId="49614" xr:uid="{00000000-0005-0000-0000-0000996B0000}"/>
    <cellStyle name="Normal 17 15 4 3" xfId="34466" xr:uid="{00000000-0005-0000-0000-00009A6B0000}"/>
    <cellStyle name="Normal 17 15 5" xfId="19318" xr:uid="{00000000-0005-0000-0000-00009B6B0000}"/>
    <cellStyle name="Normal 17 15 5 2" xfId="45286" xr:uid="{00000000-0005-0000-0000-00009C6B0000}"/>
    <cellStyle name="Normal 17 15 6" xfId="14990" xr:uid="{00000000-0005-0000-0000-00009D6B0000}"/>
    <cellStyle name="Normal 17 15 6 2" xfId="40958" xr:uid="{00000000-0005-0000-0000-00009E6B0000}"/>
    <cellStyle name="Normal 17 15 7" xfId="4170" xr:uid="{00000000-0005-0000-0000-00009F6B0000}"/>
    <cellStyle name="Normal 17 15 8" xfId="30138" xr:uid="{00000000-0005-0000-0000-0000A06B0000}"/>
    <cellStyle name="Normal 17 15 9" xfId="56620" xr:uid="{00000000-0005-0000-0000-0000A16B0000}"/>
    <cellStyle name="Normal 17 16" xfId="5252" xr:uid="{00000000-0005-0000-0000-0000A26B0000}"/>
    <cellStyle name="Normal 17 16 2" xfId="11744" xr:uid="{00000000-0005-0000-0000-0000A36B0000}"/>
    <cellStyle name="Normal 17 16 2 2" xfId="26892" xr:uid="{00000000-0005-0000-0000-0000A46B0000}"/>
    <cellStyle name="Normal 17 16 2 2 2" xfId="52860" xr:uid="{00000000-0005-0000-0000-0000A56B0000}"/>
    <cellStyle name="Normal 17 16 2 3" xfId="37712" xr:uid="{00000000-0005-0000-0000-0000A66B0000}"/>
    <cellStyle name="Normal 17 16 3" xfId="20400" xr:uid="{00000000-0005-0000-0000-0000A76B0000}"/>
    <cellStyle name="Normal 17 16 3 2" xfId="46368" xr:uid="{00000000-0005-0000-0000-0000A86B0000}"/>
    <cellStyle name="Normal 17 16 4" xfId="16072" xr:uid="{00000000-0005-0000-0000-0000A96B0000}"/>
    <cellStyle name="Normal 17 16 4 2" xfId="42040" xr:uid="{00000000-0005-0000-0000-0000AA6B0000}"/>
    <cellStyle name="Normal 17 16 5" xfId="31220" xr:uid="{00000000-0005-0000-0000-0000AB6B0000}"/>
    <cellStyle name="Normal 17 16 6" xfId="57702" xr:uid="{00000000-0005-0000-0000-0000AC6B0000}"/>
    <cellStyle name="Normal 17 17" xfId="9580" xr:uid="{00000000-0005-0000-0000-0000AD6B0000}"/>
    <cellStyle name="Normal 17 17 2" xfId="24728" xr:uid="{00000000-0005-0000-0000-0000AE6B0000}"/>
    <cellStyle name="Normal 17 17 2 2" xfId="50696" xr:uid="{00000000-0005-0000-0000-0000AF6B0000}"/>
    <cellStyle name="Normal 17 17 3" xfId="35548" xr:uid="{00000000-0005-0000-0000-0000B06B0000}"/>
    <cellStyle name="Normal 17 18" xfId="7416" xr:uid="{00000000-0005-0000-0000-0000B16B0000}"/>
    <cellStyle name="Normal 17 18 2" xfId="22564" xr:uid="{00000000-0005-0000-0000-0000B26B0000}"/>
    <cellStyle name="Normal 17 18 2 2" xfId="48532" xr:uid="{00000000-0005-0000-0000-0000B36B0000}"/>
    <cellStyle name="Normal 17 18 3" xfId="33384" xr:uid="{00000000-0005-0000-0000-0000B46B0000}"/>
    <cellStyle name="Normal 17 19" xfId="18236" xr:uid="{00000000-0005-0000-0000-0000B56B0000}"/>
    <cellStyle name="Normal 17 19 2" xfId="44204" xr:uid="{00000000-0005-0000-0000-0000B66B0000}"/>
    <cellStyle name="Normal 17 2" xfId="355" xr:uid="{00000000-0005-0000-0000-0000B76B0000}"/>
    <cellStyle name="Normal 17 2 10" xfId="29061" xr:uid="{00000000-0005-0000-0000-0000B86B0000}"/>
    <cellStyle name="Normal 17 2 11" xfId="55019" xr:uid="{00000000-0005-0000-0000-0000B96B0000}"/>
    <cellStyle name="Normal 17 2 12" xfId="55543" xr:uid="{00000000-0005-0000-0000-0000BA6B0000}"/>
    <cellStyle name="Normal 17 2 13" xfId="749" xr:uid="{00000000-0005-0000-0000-0000BB6B0000}"/>
    <cellStyle name="Normal 17 2 2" xfId="1470" xr:uid="{00000000-0005-0000-0000-0000BC6B0000}"/>
    <cellStyle name="Normal 17 2 2 10" xfId="56084" xr:uid="{00000000-0005-0000-0000-0000BD6B0000}"/>
    <cellStyle name="Normal 17 2 2 2" xfId="2552" xr:uid="{00000000-0005-0000-0000-0000BE6B0000}"/>
    <cellStyle name="Normal 17 2 2 2 2" xfId="6880" xr:uid="{00000000-0005-0000-0000-0000BF6B0000}"/>
    <cellStyle name="Normal 17 2 2 2 2 2" xfId="13372" xr:uid="{00000000-0005-0000-0000-0000C06B0000}"/>
    <cellStyle name="Normal 17 2 2 2 2 2 2" xfId="28520" xr:uid="{00000000-0005-0000-0000-0000C16B0000}"/>
    <cellStyle name="Normal 17 2 2 2 2 2 2 2" xfId="54488" xr:uid="{00000000-0005-0000-0000-0000C26B0000}"/>
    <cellStyle name="Normal 17 2 2 2 2 2 3" xfId="39340" xr:uid="{00000000-0005-0000-0000-0000C36B0000}"/>
    <cellStyle name="Normal 17 2 2 2 2 3" xfId="22028" xr:uid="{00000000-0005-0000-0000-0000C46B0000}"/>
    <cellStyle name="Normal 17 2 2 2 2 3 2" xfId="47996" xr:uid="{00000000-0005-0000-0000-0000C56B0000}"/>
    <cellStyle name="Normal 17 2 2 2 2 4" xfId="17700" xr:uid="{00000000-0005-0000-0000-0000C66B0000}"/>
    <cellStyle name="Normal 17 2 2 2 2 4 2" xfId="43668" xr:uid="{00000000-0005-0000-0000-0000C76B0000}"/>
    <cellStyle name="Normal 17 2 2 2 2 5" xfId="32848" xr:uid="{00000000-0005-0000-0000-0000C86B0000}"/>
    <cellStyle name="Normal 17 2 2 2 2 6" xfId="59330" xr:uid="{00000000-0005-0000-0000-0000C96B0000}"/>
    <cellStyle name="Normal 17 2 2 2 3" xfId="11208" xr:uid="{00000000-0005-0000-0000-0000CA6B0000}"/>
    <cellStyle name="Normal 17 2 2 2 3 2" xfId="26356" xr:uid="{00000000-0005-0000-0000-0000CB6B0000}"/>
    <cellStyle name="Normal 17 2 2 2 3 2 2" xfId="52324" xr:uid="{00000000-0005-0000-0000-0000CC6B0000}"/>
    <cellStyle name="Normal 17 2 2 2 3 3" xfId="37176" xr:uid="{00000000-0005-0000-0000-0000CD6B0000}"/>
    <cellStyle name="Normal 17 2 2 2 4" xfId="9044" xr:uid="{00000000-0005-0000-0000-0000CE6B0000}"/>
    <cellStyle name="Normal 17 2 2 2 4 2" xfId="24192" xr:uid="{00000000-0005-0000-0000-0000CF6B0000}"/>
    <cellStyle name="Normal 17 2 2 2 4 2 2" xfId="50160" xr:uid="{00000000-0005-0000-0000-0000D06B0000}"/>
    <cellStyle name="Normal 17 2 2 2 4 3" xfId="35012" xr:uid="{00000000-0005-0000-0000-0000D16B0000}"/>
    <cellStyle name="Normal 17 2 2 2 5" xfId="19864" xr:uid="{00000000-0005-0000-0000-0000D26B0000}"/>
    <cellStyle name="Normal 17 2 2 2 5 2" xfId="45832" xr:uid="{00000000-0005-0000-0000-0000D36B0000}"/>
    <cellStyle name="Normal 17 2 2 2 6" xfId="15536" xr:uid="{00000000-0005-0000-0000-0000D46B0000}"/>
    <cellStyle name="Normal 17 2 2 2 6 2" xfId="41504" xr:uid="{00000000-0005-0000-0000-0000D56B0000}"/>
    <cellStyle name="Normal 17 2 2 2 7" xfId="4716" xr:uid="{00000000-0005-0000-0000-0000D66B0000}"/>
    <cellStyle name="Normal 17 2 2 2 8" xfId="30684" xr:uid="{00000000-0005-0000-0000-0000D76B0000}"/>
    <cellStyle name="Normal 17 2 2 2 9" xfId="57166" xr:uid="{00000000-0005-0000-0000-0000D86B0000}"/>
    <cellStyle name="Normal 17 2 2 3" xfId="5798" xr:uid="{00000000-0005-0000-0000-0000D96B0000}"/>
    <cellStyle name="Normal 17 2 2 3 2" xfId="12290" xr:uid="{00000000-0005-0000-0000-0000DA6B0000}"/>
    <cellStyle name="Normal 17 2 2 3 2 2" xfId="27438" xr:uid="{00000000-0005-0000-0000-0000DB6B0000}"/>
    <cellStyle name="Normal 17 2 2 3 2 2 2" xfId="53406" xr:uid="{00000000-0005-0000-0000-0000DC6B0000}"/>
    <cellStyle name="Normal 17 2 2 3 2 3" xfId="38258" xr:uid="{00000000-0005-0000-0000-0000DD6B0000}"/>
    <cellStyle name="Normal 17 2 2 3 3" xfId="20946" xr:uid="{00000000-0005-0000-0000-0000DE6B0000}"/>
    <cellStyle name="Normal 17 2 2 3 3 2" xfId="46914" xr:uid="{00000000-0005-0000-0000-0000DF6B0000}"/>
    <cellStyle name="Normal 17 2 2 3 4" xfId="16618" xr:uid="{00000000-0005-0000-0000-0000E06B0000}"/>
    <cellStyle name="Normal 17 2 2 3 4 2" xfId="42586" xr:uid="{00000000-0005-0000-0000-0000E16B0000}"/>
    <cellStyle name="Normal 17 2 2 3 5" xfId="31766" xr:uid="{00000000-0005-0000-0000-0000E26B0000}"/>
    <cellStyle name="Normal 17 2 2 3 6" xfId="58248" xr:uid="{00000000-0005-0000-0000-0000E36B0000}"/>
    <cellStyle name="Normal 17 2 2 4" xfId="10126" xr:uid="{00000000-0005-0000-0000-0000E46B0000}"/>
    <cellStyle name="Normal 17 2 2 4 2" xfId="25274" xr:uid="{00000000-0005-0000-0000-0000E56B0000}"/>
    <cellStyle name="Normal 17 2 2 4 2 2" xfId="51242" xr:uid="{00000000-0005-0000-0000-0000E66B0000}"/>
    <cellStyle name="Normal 17 2 2 4 3" xfId="36094" xr:uid="{00000000-0005-0000-0000-0000E76B0000}"/>
    <cellStyle name="Normal 17 2 2 5" xfId="7962" xr:uid="{00000000-0005-0000-0000-0000E86B0000}"/>
    <cellStyle name="Normal 17 2 2 5 2" xfId="23110" xr:uid="{00000000-0005-0000-0000-0000E96B0000}"/>
    <cellStyle name="Normal 17 2 2 5 2 2" xfId="49078" xr:uid="{00000000-0005-0000-0000-0000EA6B0000}"/>
    <cellStyle name="Normal 17 2 2 5 3" xfId="33930" xr:uid="{00000000-0005-0000-0000-0000EB6B0000}"/>
    <cellStyle name="Normal 17 2 2 6" xfId="18782" xr:uid="{00000000-0005-0000-0000-0000EC6B0000}"/>
    <cellStyle name="Normal 17 2 2 6 2" xfId="44750" xr:uid="{00000000-0005-0000-0000-0000ED6B0000}"/>
    <cellStyle name="Normal 17 2 2 7" xfId="14454" xr:uid="{00000000-0005-0000-0000-0000EE6B0000}"/>
    <cellStyle name="Normal 17 2 2 7 2" xfId="40422" xr:uid="{00000000-0005-0000-0000-0000EF6B0000}"/>
    <cellStyle name="Normal 17 2 2 8" xfId="3634" xr:uid="{00000000-0005-0000-0000-0000F06B0000}"/>
    <cellStyle name="Normal 17 2 2 9" xfId="29602" xr:uid="{00000000-0005-0000-0000-0000F16B0000}"/>
    <cellStyle name="Normal 17 2 3" xfId="2011" xr:uid="{00000000-0005-0000-0000-0000F26B0000}"/>
    <cellStyle name="Normal 17 2 3 2" xfId="6339" xr:uid="{00000000-0005-0000-0000-0000F36B0000}"/>
    <cellStyle name="Normal 17 2 3 2 2" xfId="12831" xr:uid="{00000000-0005-0000-0000-0000F46B0000}"/>
    <cellStyle name="Normal 17 2 3 2 2 2" xfId="27979" xr:uid="{00000000-0005-0000-0000-0000F56B0000}"/>
    <cellStyle name="Normal 17 2 3 2 2 2 2" xfId="53947" xr:uid="{00000000-0005-0000-0000-0000F66B0000}"/>
    <cellStyle name="Normal 17 2 3 2 2 3" xfId="38799" xr:uid="{00000000-0005-0000-0000-0000F76B0000}"/>
    <cellStyle name="Normal 17 2 3 2 3" xfId="21487" xr:uid="{00000000-0005-0000-0000-0000F86B0000}"/>
    <cellStyle name="Normal 17 2 3 2 3 2" xfId="47455" xr:uid="{00000000-0005-0000-0000-0000F96B0000}"/>
    <cellStyle name="Normal 17 2 3 2 4" xfId="17159" xr:uid="{00000000-0005-0000-0000-0000FA6B0000}"/>
    <cellStyle name="Normal 17 2 3 2 4 2" xfId="43127" xr:uid="{00000000-0005-0000-0000-0000FB6B0000}"/>
    <cellStyle name="Normal 17 2 3 2 5" xfId="32307" xr:uid="{00000000-0005-0000-0000-0000FC6B0000}"/>
    <cellStyle name="Normal 17 2 3 2 6" xfId="58789" xr:uid="{00000000-0005-0000-0000-0000FD6B0000}"/>
    <cellStyle name="Normal 17 2 3 3" xfId="10667" xr:uid="{00000000-0005-0000-0000-0000FE6B0000}"/>
    <cellStyle name="Normal 17 2 3 3 2" xfId="25815" xr:uid="{00000000-0005-0000-0000-0000FF6B0000}"/>
    <cellStyle name="Normal 17 2 3 3 2 2" xfId="51783" xr:uid="{00000000-0005-0000-0000-0000006C0000}"/>
    <cellStyle name="Normal 17 2 3 3 3" xfId="36635" xr:uid="{00000000-0005-0000-0000-0000016C0000}"/>
    <cellStyle name="Normal 17 2 3 4" xfId="8503" xr:uid="{00000000-0005-0000-0000-0000026C0000}"/>
    <cellStyle name="Normal 17 2 3 4 2" xfId="23651" xr:uid="{00000000-0005-0000-0000-0000036C0000}"/>
    <cellStyle name="Normal 17 2 3 4 2 2" xfId="49619" xr:uid="{00000000-0005-0000-0000-0000046C0000}"/>
    <cellStyle name="Normal 17 2 3 4 3" xfId="34471" xr:uid="{00000000-0005-0000-0000-0000056C0000}"/>
    <cellStyle name="Normal 17 2 3 5" xfId="19323" xr:uid="{00000000-0005-0000-0000-0000066C0000}"/>
    <cellStyle name="Normal 17 2 3 5 2" xfId="45291" xr:uid="{00000000-0005-0000-0000-0000076C0000}"/>
    <cellStyle name="Normal 17 2 3 6" xfId="14995" xr:uid="{00000000-0005-0000-0000-0000086C0000}"/>
    <cellStyle name="Normal 17 2 3 6 2" xfId="40963" xr:uid="{00000000-0005-0000-0000-0000096C0000}"/>
    <cellStyle name="Normal 17 2 3 7" xfId="4175" xr:uid="{00000000-0005-0000-0000-00000A6C0000}"/>
    <cellStyle name="Normal 17 2 3 8" xfId="30143" xr:uid="{00000000-0005-0000-0000-00000B6C0000}"/>
    <cellStyle name="Normal 17 2 3 9" xfId="56625" xr:uid="{00000000-0005-0000-0000-00000C6C0000}"/>
    <cellStyle name="Normal 17 2 4" xfId="5257" xr:uid="{00000000-0005-0000-0000-00000D6C0000}"/>
    <cellStyle name="Normal 17 2 4 2" xfId="11749" xr:uid="{00000000-0005-0000-0000-00000E6C0000}"/>
    <cellStyle name="Normal 17 2 4 2 2" xfId="26897" xr:uid="{00000000-0005-0000-0000-00000F6C0000}"/>
    <cellStyle name="Normal 17 2 4 2 2 2" xfId="52865" xr:uid="{00000000-0005-0000-0000-0000106C0000}"/>
    <cellStyle name="Normal 17 2 4 2 3" xfId="37717" xr:uid="{00000000-0005-0000-0000-0000116C0000}"/>
    <cellStyle name="Normal 17 2 4 3" xfId="20405" xr:uid="{00000000-0005-0000-0000-0000126C0000}"/>
    <cellStyle name="Normal 17 2 4 3 2" xfId="46373" xr:uid="{00000000-0005-0000-0000-0000136C0000}"/>
    <cellStyle name="Normal 17 2 4 4" xfId="16077" xr:uid="{00000000-0005-0000-0000-0000146C0000}"/>
    <cellStyle name="Normal 17 2 4 4 2" xfId="42045" xr:uid="{00000000-0005-0000-0000-0000156C0000}"/>
    <cellStyle name="Normal 17 2 4 5" xfId="31225" xr:uid="{00000000-0005-0000-0000-0000166C0000}"/>
    <cellStyle name="Normal 17 2 4 6" xfId="57707" xr:uid="{00000000-0005-0000-0000-0000176C0000}"/>
    <cellStyle name="Normal 17 2 5" xfId="9585" xr:uid="{00000000-0005-0000-0000-0000186C0000}"/>
    <cellStyle name="Normal 17 2 5 2" xfId="24733" xr:uid="{00000000-0005-0000-0000-0000196C0000}"/>
    <cellStyle name="Normal 17 2 5 2 2" xfId="50701" xr:uid="{00000000-0005-0000-0000-00001A6C0000}"/>
    <cellStyle name="Normal 17 2 5 3" xfId="35553" xr:uid="{00000000-0005-0000-0000-00001B6C0000}"/>
    <cellStyle name="Normal 17 2 6" xfId="7421" xr:uid="{00000000-0005-0000-0000-00001C6C0000}"/>
    <cellStyle name="Normal 17 2 6 2" xfId="22569" xr:uid="{00000000-0005-0000-0000-00001D6C0000}"/>
    <cellStyle name="Normal 17 2 6 2 2" xfId="48537" xr:uid="{00000000-0005-0000-0000-00001E6C0000}"/>
    <cellStyle name="Normal 17 2 6 3" xfId="33389" xr:uid="{00000000-0005-0000-0000-00001F6C0000}"/>
    <cellStyle name="Normal 17 2 7" xfId="18241" xr:uid="{00000000-0005-0000-0000-0000206C0000}"/>
    <cellStyle name="Normal 17 2 7 2" xfId="44209" xr:uid="{00000000-0005-0000-0000-0000216C0000}"/>
    <cellStyle name="Normal 17 2 8" xfId="13913" xr:uid="{00000000-0005-0000-0000-0000226C0000}"/>
    <cellStyle name="Normal 17 2 8 2" xfId="39881" xr:uid="{00000000-0005-0000-0000-0000236C0000}"/>
    <cellStyle name="Normal 17 2 9" xfId="3093" xr:uid="{00000000-0005-0000-0000-0000246C0000}"/>
    <cellStyle name="Normal 17 20" xfId="13908" xr:uid="{00000000-0005-0000-0000-0000256C0000}"/>
    <cellStyle name="Normal 17 20 2" xfId="39876" xr:uid="{00000000-0005-0000-0000-0000266C0000}"/>
    <cellStyle name="Normal 17 21" xfId="3088" xr:uid="{00000000-0005-0000-0000-0000276C0000}"/>
    <cellStyle name="Normal 17 22" xfId="29056" xr:uid="{00000000-0005-0000-0000-0000286C0000}"/>
    <cellStyle name="Normal 17 23" xfId="55015" xr:uid="{00000000-0005-0000-0000-0000296C0000}"/>
    <cellStyle name="Normal 17 24" xfId="55538" xr:uid="{00000000-0005-0000-0000-00002A6C0000}"/>
    <cellStyle name="Normal 17 25" xfId="709" xr:uid="{00000000-0005-0000-0000-00002B6C0000}"/>
    <cellStyle name="Normal 17 3" xfId="356" xr:uid="{00000000-0005-0000-0000-00002C6C0000}"/>
    <cellStyle name="Normal 17 3 10" xfId="29062" xr:uid="{00000000-0005-0000-0000-00002D6C0000}"/>
    <cellStyle name="Normal 17 3 11" xfId="55020" xr:uid="{00000000-0005-0000-0000-00002E6C0000}"/>
    <cellStyle name="Normal 17 3 12" xfId="55544" xr:uid="{00000000-0005-0000-0000-00002F6C0000}"/>
    <cellStyle name="Normal 17 3 13" xfId="789" xr:uid="{00000000-0005-0000-0000-0000306C0000}"/>
    <cellStyle name="Normal 17 3 2" xfId="1471" xr:uid="{00000000-0005-0000-0000-0000316C0000}"/>
    <cellStyle name="Normal 17 3 2 10" xfId="56085" xr:uid="{00000000-0005-0000-0000-0000326C0000}"/>
    <cellStyle name="Normal 17 3 2 2" xfId="2553" xr:uid="{00000000-0005-0000-0000-0000336C0000}"/>
    <cellStyle name="Normal 17 3 2 2 2" xfId="6881" xr:uid="{00000000-0005-0000-0000-0000346C0000}"/>
    <cellStyle name="Normal 17 3 2 2 2 2" xfId="13373" xr:uid="{00000000-0005-0000-0000-0000356C0000}"/>
    <cellStyle name="Normal 17 3 2 2 2 2 2" xfId="28521" xr:uid="{00000000-0005-0000-0000-0000366C0000}"/>
    <cellStyle name="Normal 17 3 2 2 2 2 2 2" xfId="54489" xr:uid="{00000000-0005-0000-0000-0000376C0000}"/>
    <cellStyle name="Normal 17 3 2 2 2 2 3" xfId="39341" xr:uid="{00000000-0005-0000-0000-0000386C0000}"/>
    <cellStyle name="Normal 17 3 2 2 2 3" xfId="22029" xr:uid="{00000000-0005-0000-0000-0000396C0000}"/>
    <cellStyle name="Normal 17 3 2 2 2 3 2" xfId="47997" xr:uid="{00000000-0005-0000-0000-00003A6C0000}"/>
    <cellStyle name="Normal 17 3 2 2 2 4" xfId="17701" xr:uid="{00000000-0005-0000-0000-00003B6C0000}"/>
    <cellStyle name="Normal 17 3 2 2 2 4 2" xfId="43669" xr:uid="{00000000-0005-0000-0000-00003C6C0000}"/>
    <cellStyle name="Normal 17 3 2 2 2 5" xfId="32849" xr:uid="{00000000-0005-0000-0000-00003D6C0000}"/>
    <cellStyle name="Normal 17 3 2 2 2 6" xfId="59331" xr:uid="{00000000-0005-0000-0000-00003E6C0000}"/>
    <cellStyle name="Normal 17 3 2 2 3" xfId="11209" xr:uid="{00000000-0005-0000-0000-00003F6C0000}"/>
    <cellStyle name="Normal 17 3 2 2 3 2" xfId="26357" xr:uid="{00000000-0005-0000-0000-0000406C0000}"/>
    <cellStyle name="Normal 17 3 2 2 3 2 2" xfId="52325" xr:uid="{00000000-0005-0000-0000-0000416C0000}"/>
    <cellStyle name="Normal 17 3 2 2 3 3" xfId="37177" xr:uid="{00000000-0005-0000-0000-0000426C0000}"/>
    <cellStyle name="Normal 17 3 2 2 4" xfId="9045" xr:uid="{00000000-0005-0000-0000-0000436C0000}"/>
    <cellStyle name="Normal 17 3 2 2 4 2" xfId="24193" xr:uid="{00000000-0005-0000-0000-0000446C0000}"/>
    <cellStyle name="Normal 17 3 2 2 4 2 2" xfId="50161" xr:uid="{00000000-0005-0000-0000-0000456C0000}"/>
    <cellStyle name="Normal 17 3 2 2 4 3" xfId="35013" xr:uid="{00000000-0005-0000-0000-0000466C0000}"/>
    <cellStyle name="Normal 17 3 2 2 5" xfId="19865" xr:uid="{00000000-0005-0000-0000-0000476C0000}"/>
    <cellStyle name="Normal 17 3 2 2 5 2" xfId="45833" xr:uid="{00000000-0005-0000-0000-0000486C0000}"/>
    <cellStyle name="Normal 17 3 2 2 6" xfId="15537" xr:uid="{00000000-0005-0000-0000-0000496C0000}"/>
    <cellStyle name="Normal 17 3 2 2 6 2" xfId="41505" xr:uid="{00000000-0005-0000-0000-00004A6C0000}"/>
    <cellStyle name="Normal 17 3 2 2 7" xfId="4717" xr:uid="{00000000-0005-0000-0000-00004B6C0000}"/>
    <cellStyle name="Normal 17 3 2 2 8" xfId="30685" xr:uid="{00000000-0005-0000-0000-00004C6C0000}"/>
    <cellStyle name="Normal 17 3 2 2 9" xfId="57167" xr:uid="{00000000-0005-0000-0000-00004D6C0000}"/>
    <cellStyle name="Normal 17 3 2 3" xfId="5799" xr:uid="{00000000-0005-0000-0000-00004E6C0000}"/>
    <cellStyle name="Normal 17 3 2 3 2" xfId="12291" xr:uid="{00000000-0005-0000-0000-00004F6C0000}"/>
    <cellStyle name="Normal 17 3 2 3 2 2" xfId="27439" xr:uid="{00000000-0005-0000-0000-0000506C0000}"/>
    <cellStyle name="Normal 17 3 2 3 2 2 2" xfId="53407" xr:uid="{00000000-0005-0000-0000-0000516C0000}"/>
    <cellStyle name="Normal 17 3 2 3 2 3" xfId="38259" xr:uid="{00000000-0005-0000-0000-0000526C0000}"/>
    <cellStyle name="Normal 17 3 2 3 3" xfId="20947" xr:uid="{00000000-0005-0000-0000-0000536C0000}"/>
    <cellStyle name="Normal 17 3 2 3 3 2" xfId="46915" xr:uid="{00000000-0005-0000-0000-0000546C0000}"/>
    <cellStyle name="Normal 17 3 2 3 4" xfId="16619" xr:uid="{00000000-0005-0000-0000-0000556C0000}"/>
    <cellStyle name="Normal 17 3 2 3 4 2" xfId="42587" xr:uid="{00000000-0005-0000-0000-0000566C0000}"/>
    <cellStyle name="Normal 17 3 2 3 5" xfId="31767" xr:uid="{00000000-0005-0000-0000-0000576C0000}"/>
    <cellStyle name="Normal 17 3 2 3 6" xfId="58249" xr:uid="{00000000-0005-0000-0000-0000586C0000}"/>
    <cellStyle name="Normal 17 3 2 4" xfId="10127" xr:uid="{00000000-0005-0000-0000-0000596C0000}"/>
    <cellStyle name="Normal 17 3 2 4 2" xfId="25275" xr:uid="{00000000-0005-0000-0000-00005A6C0000}"/>
    <cellStyle name="Normal 17 3 2 4 2 2" xfId="51243" xr:uid="{00000000-0005-0000-0000-00005B6C0000}"/>
    <cellStyle name="Normal 17 3 2 4 3" xfId="36095" xr:uid="{00000000-0005-0000-0000-00005C6C0000}"/>
    <cellStyle name="Normal 17 3 2 5" xfId="7963" xr:uid="{00000000-0005-0000-0000-00005D6C0000}"/>
    <cellStyle name="Normal 17 3 2 5 2" xfId="23111" xr:uid="{00000000-0005-0000-0000-00005E6C0000}"/>
    <cellStyle name="Normal 17 3 2 5 2 2" xfId="49079" xr:uid="{00000000-0005-0000-0000-00005F6C0000}"/>
    <cellStyle name="Normal 17 3 2 5 3" xfId="33931" xr:uid="{00000000-0005-0000-0000-0000606C0000}"/>
    <cellStyle name="Normal 17 3 2 6" xfId="18783" xr:uid="{00000000-0005-0000-0000-0000616C0000}"/>
    <cellStyle name="Normal 17 3 2 6 2" xfId="44751" xr:uid="{00000000-0005-0000-0000-0000626C0000}"/>
    <cellStyle name="Normal 17 3 2 7" xfId="14455" xr:uid="{00000000-0005-0000-0000-0000636C0000}"/>
    <cellStyle name="Normal 17 3 2 7 2" xfId="40423" xr:uid="{00000000-0005-0000-0000-0000646C0000}"/>
    <cellStyle name="Normal 17 3 2 8" xfId="3635" xr:uid="{00000000-0005-0000-0000-0000656C0000}"/>
    <cellStyle name="Normal 17 3 2 9" xfId="29603" xr:uid="{00000000-0005-0000-0000-0000666C0000}"/>
    <cellStyle name="Normal 17 3 3" xfId="2012" xr:uid="{00000000-0005-0000-0000-0000676C0000}"/>
    <cellStyle name="Normal 17 3 3 2" xfId="6340" xr:uid="{00000000-0005-0000-0000-0000686C0000}"/>
    <cellStyle name="Normal 17 3 3 2 2" xfId="12832" xr:uid="{00000000-0005-0000-0000-0000696C0000}"/>
    <cellStyle name="Normal 17 3 3 2 2 2" xfId="27980" xr:uid="{00000000-0005-0000-0000-00006A6C0000}"/>
    <cellStyle name="Normal 17 3 3 2 2 2 2" xfId="53948" xr:uid="{00000000-0005-0000-0000-00006B6C0000}"/>
    <cellStyle name="Normal 17 3 3 2 2 3" xfId="38800" xr:uid="{00000000-0005-0000-0000-00006C6C0000}"/>
    <cellStyle name="Normal 17 3 3 2 3" xfId="21488" xr:uid="{00000000-0005-0000-0000-00006D6C0000}"/>
    <cellStyle name="Normal 17 3 3 2 3 2" xfId="47456" xr:uid="{00000000-0005-0000-0000-00006E6C0000}"/>
    <cellStyle name="Normal 17 3 3 2 4" xfId="17160" xr:uid="{00000000-0005-0000-0000-00006F6C0000}"/>
    <cellStyle name="Normal 17 3 3 2 4 2" xfId="43128" xr:uid="{00000000-0005-0000-0000-0000706C0000}"/>
    <cellStyle name="Normal 17 3 3 2 5" xfId="32308" xr:uid="{00000000-0005-0000-0000-0000716C0000}"/>
    <cellStyle name="Normal 17 3 3 2 6" xfId="58790" xr:uid="{00000000-0005-0000-0000-0000726C0000}"/>
    <cellStyle name="Normal 17 3 3 3" xfId="10668" xr:uid="{00000000-0005-0000-0000-0000736C0000}"/>
    <cellStyle name="Normal 17 3 3 3 2" xfId="25816" xr:uid="{00000000-0005-0000-0000-0000746C0000}"/>
    <cellStyle name="Normal 17 3 3 3 2 2" xfId="51784" xr:uid="{00000000-0005-0000-0000-0000756C0000}"/>
    <cellStyle name="Normal 17 3 3 3 3" xfId="36636" xr:uid="{00000000-0005-0000-0000-0000766C0000}"/>
    <cellStyle name="Normal 17 3 3 4" xfId="8504" xr:uid="{00000000-0005-0000-0000-0000776C0000}"/>
    <cellStyle name="Normal 17 3 3 4 2" xfId="23652" xr:uid="{00000000-0005-0000-0000-0000786C0000}"/>
    <cellStyle name="Normal 17 3 3 4 2 2" xfId="49620" xr:uid="{00000000-0005-0000-0000-0000796C0000}"/>
    <cellStyle name="Normal 17 3 3 4 3" xfId="34472" xr:uid="{00000000-0005-0000-0000-00007A6C0000}"/>
    <cellStyle name="Normal 17 3 3 5" xfId="19324" xr:uid="{00000000-0005-0000-0000-00007B6C0000}"/>
    <cellStyle name="Normal 17 3 3 5 2" xfId="45292" xr:uid="{00000000-0005-0000-0000-00007C6C0000}"/>
    <cellStyle name="Normal 17 3 3 6" xfId="14996" xr:uid="{00000000-0005-0000-0000-00007D6C0000}"/>
    <cellStyle name="Normal 17 3 3 6 2" xfId="40964" xr:uid="{00000000-0005-0000-0000-00007E6C0000}"/>
    <cellStyle name="Normal 17 3 3 7" xfId="4176" xr:uid="{00000000-0005-0000-0000-00007F6C0000}"/>
    <cellStyle name="Normal 17 3 3 8" xfId="30144" xr:uid="{00000000-0005-0000-0000-0000806C0000}"/>
    <cellStyle name="Normal 17 3 3 9" xfId="56626" xr:uid="{00000000-0005-0000-0000-0000816C0000}"/>
    <cellStyle name="Normal 17 3 4" xfId="5258" xr:uid="{00000000-0005-0000-0000-0000826C0000}"/>
    <cellStyle name="Normal 17 3 4 2" xfId="11750" xr:uid="{00000000-0005-0000-0000-0000836C0000}"/>
    <cellStyle name="Normal 17 3 4 2 2" xfId="26898" xr:uid="{00000000-0005-0000-0000-0000846C0000}"/>
    <cellStyle name="Normal 17 3 4 2 2 2" xfId="52866" xr:uid="{00000000-0005-0000-0000-0000856C0000}"/>
    <cellStyle name="Normal 17 3 4 2 3" xfId="37718" xr:uid="{00000000-0005-0000-0000-0000866C0000}"/>
    <cellStyle name="Normal 17 3 4 3" xfId="20406" xr:uid="{00000000-0005-0000-0000-0000876C0000}"/>
    <cellStyle name="Normal 17 3 4 3 2" xfId="46374" xr:uid="{00000000-0005-0000-0000-0000886C0000}"/>
    <cellStyle name="Normal 17 3 4 4" xfId="16078" xr:uid="{00000000-0005-0000-0000-0000896C0000}"/>
    <cellStyle name="Normal 17 3 4 4 2" xfId="42046" xr:uid="{00000000-0005-0000-0000-00008A6C0000}"/>
    <cellStyle name="Normal 17 3 4 5" xfId="31226" xr:uid="{00000000-0005-0000-0000-00008B6C0000}"/>
    <cellStyle name="Normal 17 3 4 6" xfId="57708" xr:uid="{00000000-0005-0000-0000-00008C6C0000}"/>
    <cellStyle name="Normal 17 3 5" xfId="9586" xr:uid="{00000000-0005-0000-0000-00008D6C0000}"/>
    <cellStyle name="Normal 17 3 5 2" xfId="24734" xr:uid="{00000000-0005-0000-0000-00008E6C0000}"/>
    <cellStyle name="Normal 17 3 5 2 2" xfId="50702" xr:uid="{00000000-0005-0000-0000-00008F6C0000}"/>
    <cellStyle name="Normal 17 3 5 3" xfId="35554" xr:uid="{00000000-0005-0000-0000-0000906C0000}"/>
    <cellStyle name="Normal 17 3 6" xfId="7422" xr:uid="{00000000-0005-0000-0000-0000916C0000}"/>
    <cellStyle name="Normal 17 3 6 2" xfId="22570" xr:uid="{00000000-0005-0000-0000-0000926C0000}"/>
    <cellStyle name="Normal 17 3 6 2 2" xfId="48538" xr:uid="{00000000-0005-0000-0000-0000936C0000}"/>
    <cellStyle name="Normal 17 3 6 3" xfId="33390" xr:uid="{00000000-0005-0000-0000-0000946C0000}"/>
    <cellStyle name="Normal 17 3 7" xfId="18242" xr:uid="{00000000-0005-0000-0000-0000956C0000}"/>
    <cellStyle name="Normal 17 3 7 2" xfId="44210" xr:uid="{00000000-0005-0000-0000-0000966C0000}"/>
    <cellStyle name="Normal 17 3 8" xfId="13914" xr:uid="{00000000-0005-0000-0000-0000976C0000}"/>
    <cellStyle name="Normal 17 3 8 2" xfId="39882" xr:uid="{00000000-0005-0000-0000-0000986C0000}"/>
    <cellStyle name="Normal 17 3 9" xfId="3094" xr:uid="{00000000-0005-0000-0000-0000996C0000}"/>
    <cellStyle name="Normal 17 4" xfId="357" xr:uid="{00000000-0005-0000-0000-00009A6C0000}"/>
    <cellStyle name="Normal 17 4 10" xfId="29063" xr:uid="{00000000-0005-0000-0000-00009B6C0000}"/>
    <cellStyle name="Normal 17 4 11" xfId="55021" xr:uid="{00000000-0005-0000-0000-00009C6C0000}"/>
    <cellStyle name="Normal 17 4 12" xfId="55545" xr:uid="{00000000-0005-0000-0000-00009D6C0000}"/>
    <cellStyle name="Normal 17 4 13" xfId="829" xr:uid="{00000000-0005-0000-0000-00009E6C0000}"/>
    <cellStyle name="Normal 17 4 2" xfId="1472" xr:uid="{00000000-0005-0000-0000-00009F6C0000}"/>
    <cellStyle name="Normal 17 4 2 10" xfId="56086" xr:uid="{00000000-0005-0000-0000-0000A06C0000}"/>
    <cellStyle name="Normal 17 4 2 2" xfId="2554" xr:uid="{00000000-0005-0000-0000-0000A16C0000}"/>
    <cellStyle name="Normal 17 4 2 2 2" xfId="6882" xr:uid="{00000000-0005-0000-0000-0000A26C0000}"/>
    <cellStyle name="Normal 17 4 2 2 2 2" xfId="13374" xr:uid="{00000000-0005-0000-0000-0000A36C0000}"/>
    <cellStyle name="Normal 17 4 2 2 2 2 2" xfId="28522" xr:uid="{00000000-0005-0000-0000-0000A46C0000}"/>
    <cellStyle name="Normal 17 4 2 2 2 2 2 2" xfId="54490" xr:uid="{00000000-0005-0000-0000-0000A56C0000}"/>
    <cellStyle name="Normal 17 4 2 2 2 2 3" xfId="39342" xr:uid="{00000000-0005-0000-0000-0000A66C0000}"/>
    <cellStyle name="Normal 17 4 2 2 2 3" xfId="22030" xr:uid="{00000000-0005-0000-0000-0000A76C0000}"/>
    <cellStyle name="Normal 17 4 2 2 2 3 2" xfId="47998" xr:uid="{00000000-0005-0000-0000-0000A86C0000}"/>
    <cellStyle name="Normal 17 4 2 2 2 4" xfId="17702" xr:uid="{00000000-0005-0000-0000-0000A96C0000}"/>
    <cellStyle name="Normal 17 4 2 2 2 4 2" xfId="43670" xr:uid="{00000000-0005-0000-0000-0000AA6C0000}"/>
    <cellStyle name="Normal 17 4 2 2 2 5" xfId="32850" xr:uid="{00000000-0005-0000-0000-0000AB6C0000}"/>
    <cellStyle name="Normal 17 4 2 2 2 6" xfId="59332" xr:uid="{00000000-0005-0000-0000-0000AC6C0000}"/>
    <cellStyle name="Normal 17 4 2 2 3" xfId="11210" xr:uid="{00000000-0005-0000-0000-0000AD6C0000}"/>
    <cellStyle name="Normal 17 4 2 2 3 2" xfId="26358" xr:uid="{00000000-0005-0000-0000-0000AE6C0000}"/>
    <cellStyle name="Normal 17 4 2 2 3 2 2" xfId="52326" xr:uid="{00000000-0005-0000-0000-0000AF6C0000}"/>
    <cellStyle name="Normal 17 4 2 2 3 3" xfId="37178" xr:uid="{00000000-0005-0000-0000-0000B06C0000}"/>
    <cellStyle name="Normal 17 4 2 2 4" xfId="9046" xr:uid="{00000000-0005-0000-0000-0000B16C0000}"/>
    <cellStyle name="Normal 17 4 2 2 4 2" xfId="24194" xr:uid="{00000000-0005-0000-0000-0000B26C0000}"/>
    <cellStyle name="Normal 17 4 2 2 4 2 2" xfId="50162" xr:uid="{00000000-0005-0000-0000-0000B36C0000}"/>
    <cellStyle name="Normal 17 4 2 2 4 3" xfId="35014" xr:uid="{00000000-0005-0000-0000-0000B46C0000}"/>
    <cellStyle name="Normal 17 4 2 2 5" xfId="19866" xr:uid="{00000000-0005-0000-0000-0000B56C0000}"/>
    <cellStyle name="Normal 17 4 2 2 5 2" xfId="45834" xr:uid="{00000000-0005-0000-0000-0000B66C0000}"/>
    <cellStyle name="Normal 17 4 2 2 6" xfId="15538" xr:uid="{00000000-0005-0000-0000-0000B76C0000}"/>
    <cellStyle name="Normal 17 4 2 2 6 2" xfId="41506" xr:uid="{00000000-0005-0000-0000-0000B86C0000}"/>
    <cellStyle name="Normal 17 4 2 2 7" xfId="4718" xr:uid="{00000000-0005-0000-0000-0000B96C0000}"/>
    <cellStyle name="Normal 17 4 2 2 8" xfId="30686" xr:uid="{00000000-0005-0000-0000-0000BA6C0000}"/>
    <cellStyle name="Normal 17 4 2 2 9" xfId="57168" xr:uid="{00000000-0005-0000-0000-0000BB6C0000}"/>
    <cellStyle name="Normal 17 4 2 3" xfId="5800" xr:uid="{00000000-0005-0000-0000-0000BC6C0000}"/>
    <cellStyle name="Normal 17 4 2 3 2" xfId="12292" xr:uid="{00000000-0005-0000-0000-0000BD6C0000}"/>
    <cellStyle name="Normal 17 4 2 3 2 2" xfId="27440" xr:uid="{00000000-0005-0000-0000-0000BE6C0000}"/>
    <cellStyle name="Normal 17 4 2 3 2 2 2" xfId="53408" xr:uid="{00000000-0005-0000-0000-0000BF6C0000}"/>
    <cellStyle name="Normal 17 4 2 3 2 3" xfId="38260" xr:uid="{00000000-0005-0000-0000-0000C06C0000}"/>
    <cellStyle name="Normal 17 4 2 3 3" xfId="20948" xr:uid="{00000000-0005-0000-0000-0000C16C0000}"/>
    <cellStyle name="Normal 17 4 2 3 3 2" xfId="46916" xr:uid="{00000000-0005-0000-0000-0000C26C0000}"/>
    <cellStyle name="Normal 17 4 2 3 4" xfId="16620" xr:uid="{00000000-0005-0000-0000-0000C36C0000}"/>
    <cellStyle name="Normal 17 4 2 3 4 2" xfId="42588" xr:uid="{00000000-0005-0000-0000-0000C46C0000}"/>
    <cellStyle name="Normal 17 4 2 3 5" xfId="31768" xr:uid="{00000000-0005-0000-0000-0000C56C0000}"/>
    <cellStyle name="Normal 17 4 2 3 6" xfId="58250" xr:uid="{00000000-0005-0000-0000-0000C66C0000}"/>
    <cellStyle name="Normal 17 4 2 4" xfId="10128" xr:uid="{00000000-0005-0000-0000-0000C76C0000}"/>
    <cellStyle name="Normal 17 4 2 4 2" xfId="25276" xr:uid="{00000000-0005-0000-0000-0000C86C0000}"/>
    <cellStyle name="Normal 17 4 2 4 2 2" xfId="51244" xr:uid="{00000000-0005-0000-0000-0000C96C0000}"/>
    <cellStyle name="Normal 17 4 2 4 3" xfId="36096" xr:uid="{00000000-0005-0000-0000-0000CA6C0000}"/>
    <cellStyle name="Normal 17 4 2 5" xfId="7964" xr:uid="{00000000-0005-0000-0000-0000CB6C0000}"/>
    <cellStyle name="Normal 17 4 2 5 2" xfId="23112" xr:uid="{00000000-0005-0000-0000-0000CC6C0000}"/>
    <cellStyle name="Normal 17 4 2 5 2 2" xfId="49080" xr:uid="{00000000-0005-0000-0000-0000CD6C0000}"/>
    <cellStyle name="Normal 17 4 2 5 3" xfId="33932" xr:uid="{00000000-0005-0000-0000-0000CE6C0000}"/>
    <cellStyle name="Normal 17 4 2 6" xfId="18784" xr:uid="{00000000-0005-0000-0000-0000CF6C0000}"/>
    <cellStyle name="Normal 17 4 2 6 2" xfId="44752" xr:uid="{00000000-0005-0000-0000-0000D06C0000}"/>
    <cellStyle name="Normal 17 4 2 7" xfId="14456" xr:uid="{00000000-0005-0000-0000-0000D16C0000}"/>
    <cellStyle name="Normal 17 4 2 7 2" xfId="40424" xr:uid="{00000000-0005-0000-0000-0000D26C0000}"/>
    <cellStyle name="Normal 17 4 2 8" xfId="3636" xr:uid="{00000000-0005-0000-0000-0000D36C0000}"/>
    <cellStyle name="Normal 17 4 2 9" xfId="29604" xr:uid="{00000000-0005-0000-0000-0000D46C0000}"/>
    <cellStyle name="Normal 17 4 3" xfId="2013" xr:uid="{00000000-0005-0000-0000-0000D56C0000}"/>
    <cellStyle name="Normal 17 4 3 2" xfId="6341" xr:uid="{00000000-0005-0000-0000-0000D66C0000}"/>
    <cellStyle name="Normal 17 4 3 2 2" xfId="12833" xr:uid="{00000000-0005-0000-0000-0000D76C0000}"/>
    <cellStyle name="Normal 17 4 3 2 2 2" xfId="27981" xr:uid="{00000000-0005-0000-0000-0000D86C0000}"/>
    <cellStyle name="Normal 17 4 3 2 2 2 2" xfId="53949" xr:uid="{00000000-0005-0000-0000-0000D96C0000}"/>
    <cellStyle name="Normal 17 4 3 2 2 3" xfId="38801" xr:uid="{00000000-0005-0000-0000-0000DA6C0000}"/>
    <cellStyle name="Normal 17 4 3 2 3" xfId="21489" xr:uid="{00000000-0005-0000-0000-0000DB6C0000}"/>
    <cellStyle name="Normal 17 4 3 2 3 2" xfId="47457" xr:uid="{00000000-0005-0000-0000-0000DC6C0000}"/>
    <cellStyle name="Normal 17 4 3 2 4" xfId="17161" xr:uid="{00000000-0005-0000-0000-0000DD6C0000}"/>
    <cellStyle name="Normal 17 4 3 2 4 2" xfId="43129" xr:uid="{00000000-0005-0000-0000-0000DE6C0000}"/>
    <cellStyle name="Normal 17 4 3 2 5" xfId="32309" xr:uid="{00000000-0005-0000-0000-0000DF6C0000}"/>
    <cellStyle name="Normal 17 4 3 2 6" xfId="58791" xr:uid="{00000000-0005-0000-0000-0000E06C0000}"/>
    <cellStyle name="Normal 17 4 3 3" xfId="10669" xr:uid="{00000000-0005-0000-0000-0000E16C0000}"/>
    <cellStyle name="Normal 17 4 3 3 2" xfId="25817" xr:uid="{00000000-0005-0000-0000-0000E26C0000}"/>
    <cellStyle name="Normal 17 4 3 3 2 2" xfId="51785" xr:uid="{00000000-0005-0000-0000-0000E36C0000}"/>
    <cellStyle name="Normal 17 4 3 3 3" xfId="36637" xr:uid="{00000000-0005-0000-0000-0000E46C0000}"/>
    <cellStyle name="Normal 17 4 3 4" xfId="8505" xr:uid="{00000000-0005-0000-0000-0000E56C0000}"/>
    <cellStyle name="Normal 17 4 3 4 2" xfId="23653" xr:uid="{00000000-0005-0000-0000-0000E66C0000}"/>
    <cellStyle name="Normal 17 4 3 4 2 2" xfId="49621" xr:uid="{00000000-0005-0000-0000-0000E76C0000}"/>
    <cellStyle name="Normal 17 4 3 4 3" xfId="34473" xr:uid="{00000000-0005-0000-0000-0000E86C0000}"/>
    <cellStyle name="Normal 17 4 3 5" xfId="19325" xr:uid="{00000000-0005-0000-0000-0000E96C0000}"/>
    <cellStyle name="Normal 17 4 3 5 2" xfId="45293" xr:uid="{00000000-0005-0000-0000-0000EA6C0000}"/>
    <cellStyle name="Normal 17 4 3 6" xfId="14997" xr:uid="{00000000-0005-0000-0000-0000EB6C0000}"/>
    <cellStyle name="Normal 17 4 3 6 2" xfId="40965" xr:uid="{00000000-0005-0000-0000-0000EC6C0000}"/>
    <cellStyle name="Normal 17 4 3 7" xfId="4177" xr:uid="{00000000-0005-0000-0000-0000ED6C0000}"/>
    <cellStyle name="Normal 17 4 3 8" xfId="30145" xr:uid="{00000000-0005-0000-0000-0000EE6C0000}"/>
    <cellStyle name="Normal 17 4 3 9" xfId="56627" xr:uid="{00000000-0005-0000-0000-0000EF6C0000}"/>
    <cellStyle name="Normal 17 4 4" xfId="5259" xr:uid="{00000000-0005-0000-0000-0000F06C0000}"/>
    <cellStyle name="Normal 17 4 4 2" xfId="11751" xr:uid="{00000000-0005-0000-0000-0000F16C0000}"/>
    <cellStyle name="Normal 17 4 4 2 2" xfId="26899" xr:uid="{00000000-0005-0000-0000-0000F26C0000}"/>
    <cellStyle name="Normal 17 4 4 2 2 2" xfId="52867" xr:uid="{00000000-0005-0000-0000-0000F36C0000}"/>
    <cellStyle name="Normal 17 4 4 2 3" xfId="37719" xr:uid="{00000000-0005-0000-0000-0000F46C0000}"/>
    <cellStyle name="Normal 17 4 4 3" xfId="20407" xr:uid="{00000000-0005-0000-0000-0000F56C0000}"/>
    <cellStyle name="Normal 17 4 4 3 2" xfId="46375" xr:uid="{00000000-0005-0000-0000-0000F66C0000}"/>
    <cellStyle name="Normal 17 4 4 4" xfId="16079" xr:uid="{00000000-0005-0000-0000-0000F76C0000}"/>
    <cellStyle name="Normal 17 4 4 4 2" xfId="42047" xr:uid="{00000000-0005-0000-0000-0000F86C0000}"/>
    <cellStyle name="Normal 17 4 4 5" xfId="31227" xr:uid="{00000000-0005-0000-0000-0000F96C0000}"/>
    <cellStyle name="Normal 17 4 4 6" xfId="57709" xr:uid="{00000000-0005-0000-0000-0000FA6C0000}"/>
    <cellStyle name="Normal 17 4 5" xfId="9587" xr:uid="{00000000-0005-0000-0000-0000FB6C0000}"/>
    <cellStyle name="Normal 17 4 5 2" xfId="24735" xr:uid="{00000000-0005-0000-0000-0000FC6C0000}"/>
    <cellStyle name="Normal 17 4 5 2 2" xfId="50703" xr:uid="{00000000-0005-0000-0000-0000FD6C0000}"/>
    <cellStyle name="Normal 17 4 5 3" xfId="35555" xr:uid="{00000000-0005-0000-0000-0000FE6C0000}"/>
    <cellStyle name="Normal 17 4 6" xfId="7423" xr:uid="{00000000-0005-0000-0000-0000FF6C0000}"/>
    <cellStyle name="Normal 17 4 6 2" xfId="22571" xr:uid="{00000000-0005-0000-0000-0000006D0000}"/>
    <cellStyle name="Normal 17 4 6 2 2" xfId="48539" xr:uid="{00000000-0005-0000-0000-0000016D0000}"/>
    <cellStyle name="Normal 17 4 6 3" xfId="33391" xr:uid="{00000000-0005-0000-0000-0000026D0000}"/>
    <cellStyle name="Normal 17 4 7" xfId="18243" xr:uid="{00000000-0005-0000-0000-0000036D0000}"/>
    <cellStyle name="Normal 17 4 7 2" xfId="44211" xr:uid="{00000000-0005-0000-0000-0000046D0000}"/>
    <cellStyle name="Normal 17 4 8" xfId="13915" xr:uid="{00000000-0005-0000-0000-0000056D0000}"/>
    <cellStyle name="Normal 17 4 8 2" xfId="39883" xr:uid="{00000000-0005-0000-0000-0000066D0000}"/>
    <cellStyle name="Normal 17 4 9" xfId="3095" xr:uid="{00000000-0005-0000-0000-0000076D0000}"/>
    <cellStyle name="Normal 17 5" xfId="358" xr:uid="{00000000-0005-0000-0000-0000086D0000}"/>
    <cellStyle name="Normal 17 5 10" xfId="29064" xr:uid="{00000000-0005-0000-0000-0000096D0000}"/>
    <cellStyle name="Normal 17 5 11" xfId="55022" xr:uid="{00000000-0005-0000-0000-00000A6D0000}"/>
    <cellStyle name="Normal 17 5 12" xfId="55546" xr:uid="{00000000-0005-0000-0000-00000B6D0000}"/>
    <cellStyle name="Normal 17 5 13" xfId="869" xr:uid="{00000000-0005-0000-0000-00000C6D0000}"/>
    <cellStyle name="Normal 17 5 2" xfId="1473" xr:uid="{00000000-0005-0000-0000-00000D6D0000}"/>
    <cellStyle name="Normal 17 5 2 10" xfId="56087" xr:uid="{00000000-0005-0000-0000-00000E6D0000}"/>
    <cellStyle name="Normal 17 5 2 2" xfId="2555" xr:uid="{00000000-0005-0000-0000-00000F6D0000}"/>
    <cellStyle name="Normal 17 5 2 2 2" xfId="6883" xr:uid="{00000000-0005-0000-0000-0000106D0000}"/>
    <cellStyle name="Normal 17 5 2 2 2 2" xfId="13375" xr:uid="{00000000-0005-0000-0000-0000116D0000}"/>
    <cellStyle name="Normal 17 5 2 2 2 2 2" xfId="28523" xr:uid="{00000000-0005-0000-0000-0000126D0000}"/>
    <cellStyle name="Normal 17 5 2 2 2 2 2 2" xfId="54491" xr:uid="{00000000-0005-0000-0000-0000136D0000}"/>
    <cellStyle name="Normal 17 5 2 2 2 2 3" xfId="39343" xr:uid="{00000000-0005-0000-0000-0000146D0000}"/>
    <cellStyle name="Normal 17 5 2 2 2 3" xfId="22031" xr:uid="{00000000-0005-0000-0000-0000156D0000}"/>
    <cellStyle name="Normal 17 5 2 2 2 3 2" xfId="47999" xr:uid="{00000000-0005-0000-0000-0000166D0000}"/>
    <cellStyle name="Normal 17 5 2 2 2 4" xfId="17703" xr:uid="{00000000-0005-0000-0000-0000176D0000}"/>
    <cellStyle name="Normal 17 5 2 2 2 4 2" xfId="43671" xr:uid="{00000000-0005-0000-0000-0000186D0000}"/>
    <cellStyle name="Normal 17 5 2 2 2 5" xfId="32851" xr:uid="{00000000-0005-0000-0000-0000196D0000}"/>
    <cellStyle name="Normal 17 5 2 2 2 6" xfId="59333" xr:uid="{00000000-0005-0000-0000-00001A6D0000}"/>
    <cellStyle name="Normal 17 5 2 2 3" xfId="11211" xr:uid="{00000000-0005-0000-0000-00001B6D0000}"/>
    <cellStyle name="Normal 17 5 2 2 3 2" xfId="26359" xr:uid="{00000000-0005-0000-0000-00001C6D0000}"/>
    <cellStyle name="Normal 17 5 2 2 3 2 2" xfId="52327" xr:uid="{00000000-0005-0000-0000-00001D6D0000}"/>
    <cellStyle name="Normal 17 5 2 2 3 3" xfId="37179" xr:uid="{00000000-0005-0000-0000-00001E6D0000}"/>
    <cellStyle name="Normal 17 5 2 2 4" xfId="9047" xr:uid="{00000000-0005-0000-0000-00001F6D0000}"/>
    <cellStyle name="Normal 17 5 2 2 4 2" xfId="24195" xr:uid="{00000000-0005-0000-0000-0000206D0000}"/>
    <cellStyle name="Normal 17 5 2 2 4 2 2" xfId="50163" xr:uid="{00000000-0005-0000-0000-0000216D0000}"/>
    <cellStyle name="Normal 17 5 2 2 4 3" xfId="35015" xr:uid="{00000000-0005-0000-0000-0000226D0000}"/>
    <cellStyle name="Normal 17 5 2 2 5" xfId="19867" xr:uid="{00000000-0005-0000-0000-0000236D0000}"/>
    <cellStyle name="Normal 17 5 2 2 5 2" xfId="45835" xr:uid="{00000000-0005-0000-0000-0000246D0000}"/>
    <cellStyle name="Normal 17 5 2 2 6" xfId="15539" xr:uid="{00000000-0005-0000-0000-0000256D0000}"/>
    <cellStyle name="Normal 17 5 2 2 6 2" xfId="41507" xr:uid="{00000000-0005-0000-0000-0000266D0000}"/>
    <cellStyle name="Normal 17 5 2 2 7" xfId="4719" xr:uid="{00000000-0005-0000-0000-0000276D0000}"/>
    <cellStyle name="Normal 17 5 2 2 8" xfId="30687" xr:uid="{00000000-0005-0000-0000-0000286D0000}"/>
    <cellStyle name="Normal 17 5 2 2 9" xfId="57169" xr:uid="{00000000-0005-0000-0000-0000296D0000}"/>
    <cellStyle name="Normal 17 5 2 3" xfId="5801" xr:uid="{00000000-0005-0000-0000-00002A6D0000}"/>
    <cellStyle name="Normal 17 5 2 3 2" xfId="12293" xr:uid="{00000000-0005-0000-0000-00002B6D0000}"/>
    <cellStyle name="Normal 17 5 2 3 2 2" xfId="27441" xr:uid="{00000000-0005-0000-0000-00002C6D0000}"/>
    <cellStyle name="Normal 17 5 2 3 2 2 2" xfId="53409" xr:uid="{00000000-0005-0000-0000-00002D6D0000}"/>
    <cellStyle name="Normal 17 5 2 3 2 3" xfId="38261" xr:uid="{00000000-0005-0000-0000-00002E6D0000}"/>
    <cellStyle name="Normal 17 5 2 3 3" xfId="20949" xr:uid="{00000000-0005-0000-0000-00002F6D0000}"/>
    <cellStyle name="Normal 17 5 2 3 3 2" xfId="46917" xr:uid="{00000000-0005-0000-0000-0000306D0000}"/>
    <cellStyle name="Normal 17 5 2 3 4" xfId="16621" xr:uid="{00000000-0005-0000-0000-0000316D0000}"/>
    <cellStyle name="Normal 17 5 2 3 4 2" xfId="42589" xr:uid="{00000000-0005-0000-0000-0000326D0000}"/>
    <cellStyle name="Normal 17 5 2 3 5" xfId="31769" xr:uid="{00000000-0005-0000-0000-0000336D0000}"/>
    <cellStyle name="Normal 17 5 2 3 6" xfId="58251" xr:uid="{00000000-0005-0000-0000-0000346D0000}"/>
    <cellStyle name="Normal 17 5 2 4" xfId="10129" xr:uid="{00000000-0005-0000-0000-0000356D0000}"/>
    <cellStyle name="Normal 17 5 2 4 2" xfId="25277" xr:uid="{00000000-0005-0000-0000-0000366D0000}"/>
    <cellStyle name="Normal 17 5 2 4 2 2" xfId="51245" xr:uid="{00000000-0005-0000-0000-0000376D0000}"/>
    <cellStyle name="Normal 17 5 2 4 3" xfId="36097" xr:uid="{00000000-0005-0000-0000-0000386D0000}"/>
    <cellStyle name="Normal 17 5 2 5" xfId="7965" xr:uid="{00000000-0005-0000-0000-0000396D0000}"/>
    <cellStyle name="Normal 17 5 2 5 2" xfId="23113" xr:uid="{00000000-0005-0000-0000-00003A6D0000}"/>
    <cellStyle name="Normal 17 5 2 5 2 2" xfId="49081" xr:uid="{00000000-0005-0000-0000-00003B6D0000}"/>
    <cellStyle name="Normal 17 5 2 5 3" xfId="33933" xr:uid="{00000000-0005-0000-0000-00003C6D0000}"/>
    <cellStyle name="Normal 17 5 2 6" xfId="18785" xr:uid="{00000000-0005-0000-0000-00003D6D0000}"/>
    <cellStyle name="Normal 17 5 2 6 2" xfId="44753" xr:uid="{00000000-0005-0000-0000-00003E6D0000}"/>
    <cellStyle name="Normal 17 5 2 7" xfId="14457" xr:uid="{00000000-0005-0000-0000-00003F6D0000}"/>
    <cellStyle name="Normal 17 5 2 7 2" xfId="40425" xr:uid="{00000000-0005-0000-0000-0000406D0000}"/>
    <cellStyle name="Normal 17 5 2 8" xfId="3637" xr:uid="{00000000-0005-0000-0000-0000416D0000}"/>
    <cellStyle name="Normal 17 5 2 9" xfId="29605" xr:uid="{00000000-0005-0000-0000-0000426D0000}"/>
    <cellStyle name="Normal 17 5 3" xfId="2014" xr:uid="{00000000-0005-0000-0000-0000436D0000}"/>
    <cellStyle name="Normal 17 5 3 2" xfId="6342" xr:uid="{00000000-0005-0000-0000-0000446D0000}"/>
    <cellStyle name="Normal 17 5 3 2 2" xfId="12834" xr:uid="{00000000-0005-0000-0000-0000456D0000}"/>
    <cellStyle name="Normal 17 5 3 2 2 2" xfId="27982" xr:uid="{00000000-0005-0000-0000-0000466D0000}"/>
    <cellStyle name="Normal 17 5 3 2 2 2 2" xfId="53950" xr:uid="{00000000-0005-0000-0000-0000476D0000}"/>
    <cellStyle name="Normal 17 5 3 2 2 3" xfId="38802" xr:uid="{00000000-0005-0000-0000-0000486D0000}"/>
    <cellStyle name="Normal 17 5 3 2 3" xfId="21490" xr:uid="{00000000-0005-0000-0000-0000496D0000}"/>
    <cellStyle name="Normal 17 5 3 2 3 2" xfId="47458" xr:uid="{00000000-0005-0000-0000-00004A6D0000}"/>
    <cellStyle name="Normal 17 5 3 2 4" xfId="17162" xr:uid="{00000000-0005-0000-0000-00004B6D0000}"/>
    <cellStyle name="Normal 17 5 3 2 4 2" xfId="43130" xr:uid="{00000000-0005-0000-0000-00004C6D0000}"/>
    <cellStyle name="Normal 17 5 3 2 5" xfId="32310" xr:uid="{00000000-0005-0000-0000-00004D6D0000}"/>
    <cellStyle name="Normal 17 5 3 2 6" xfId="58792" xr:uid="{00000000-0005-0000-0000-00004E6D0000}"/>
    <cellStyle name="Normal 17 5 3 3" xfId="10670" xr:uid="{00000000-0005-0000-0000-00004F6D0000}"/>
    <cellStyle name="Normal 17 5 3 3 2" xfId="25818" xr:uid="{00000000-0005-0000-0000-0000506D0000}"/>
    <cellStyle name="Normal 17 5 3 3 2 2" xfId="51786" xr:uid="{00000000-0005-0000-0000-0000516D0000}"/>
    <cellStyle name="Normal 17 5 3 3 3" xfId="36638" xr:uid="{00000000-0005-0000-0000-0000526D0000}"/>
    <cellStyle name="Normal 17 5 3 4" xfId="8506" xr:uid="{00000000-0005-0000-0000-0000536D0000}"/>
    <cellStyle name="Normal 17 5 3 4 2" xfId="23654" xr:uid="{00000000-0005-0000-0000-0000546D0000}"/>
    <cellStyle name="Normal 17 5 3 4 2 2" xfId="49622" xr:uid="{00000000-0005-0000-0000-0000556D0000}"/>
    <cellStyle name="Normal 17 5 3 4 3" xfId="34474" xr:uid="{00000000-0005-0000-0000-0000566D0000}"/>
    <cellStyle name="Normal 17 5 3 5" xfId="19326" xr:uid="{00000000-0005-0000-0000-0000576D0000}"/>
    <cellStyle name="Normal 17 5 3 5 2" xfId="45294" xr:uid="{00000000-0005-0000-0000-0000586D0000}"/>
    <cellStyle name="Normal 17 5 3 6" xfId="14998" xr:uid="{00000000-0005-0000-0000-0000596D0000}"/>
    <cellStyle name="Normal 17 5 3 6 2" xfId="40966" xr:uid="{00000000-0005-0000-0000-00005A6D0000}"/>
    <cellStyle name="Normal 17 5 3 7" xfId="4178" xr:uid="{00000000-0005-0000-0000-00005B6D0000}"/>
    <cellStyle name="Normal 17 5 3 8" xfId="30146" xr:uid="{00000000-0005-0000-0000-00005C6D0000}"/>
    <cellStyle name="Normal 17 5 3 9" xfId="56628" xr:uid="{00000000-0005-0000-0000-00005D6D0000}"/>
    <cellStyle name="Normal 17 5 4" xfId="5260" xr:uid="{00000000-0005-0000-0000-00005E6D0000}"/>
    <cellStyle name="Normal 17 5 4 2" xfId="11752" xr:uid="{00000000-0005-0000-0000-00005F6D0000}"/>
    <cellStyle name="Normal 17 5 4 2 2" xfId="26900" xr:uid="{00000000-0005-0000-0000-0000606D0000}"/>
    <cellStyle name="Normal 17 5 4 2 2 2" xfId="52868" xr:uid="{00000000-0005-0000-0000-0000616D0000}"/>
    <cellStyle name="Normal 17 5 4 2 3" xfId="37720" xr:uid="{00000000-0005-0000-0000-0000626D0000}"/>
    <cellStyle name="Normal 17 5 4 3" xfId="20408" xr:uid="{00000000-0005-0000-0000-0000636D0000}"/>
    <cellStyle name="Normal 17 5 4 3 2" xfId="46376" xr:uid="{00000000-0005-0000-0000-0000646D0000}"/>
    <cellStyle name="Normal 17 5 4 4" xfId="16080" xr:uid="{00000000-0005-0000-0000-0000656D0000}"/>
    <cellStyle name="Normal 17 5 4 4 2" xfId="42048" xr:uid="{00000000-0005-0000-0000-0000666D0000}"/>
    <cellStyle name="Normal 17 5 4 5" xfId="31228" xr:uid="{00000000-0005-0000-0000-0000676D0000}"/>
    <cellStyle name="Normal 17 5 4 6" xfId="57710" xr:uid="{00000000-0005-0000-0000-0000686D0000}"/>
    <cellStyle name="Normal 17 5 5" xfId="9588" xr:uid="{00000000-0005-0000-0000-0000696D0000}"/>
    <cellStyle name="Normal 17 5 5 2" xfId="24736" xr:uid="{00000000-0005-0000-0000-00006A6D0000}"/>
    <cellStyle name="Normal 17 5 5 2 2" xfId="50704" xr:uid="{00000000-0005-0000-0000-00006B6D0000}"/>
    <cellStyle name="Normal 17 5 5 3" xfId="35556" xr:uid="{00000000-0005-0000-0000-00006C6D0000}"/>
    <cellStyle name="Normal 17 5 6" xfId="7424" xr:uid="{00000000-0005-0000-0000-00006D6D0000}"/>
    <cellStyle name="Normal 17 5 6 2" xfId="22572" xr:uid="{00000000-0005-0000-0000-00006E6D0000}"/>
    <cellStyle name="Normal 17 5 6 2 2" xfId="48540" xr:uid="{00000000-0005-0000-0000-00006F6D0000}"/>
    <cellStyle name="Normal 17 5 6 3" xfId="33392" xr:uid="{00000000-0005-0000-0000-0000706D0000}"/>
    <cellStyle name="Normal 17 5 7" xfId="18244" xr:uid="{00000000-0005-0000-0000-0000716D0000}"/>
    <cellStyle name="Normal 17 5 7 2" xfId="44212" xr:uid="{00000000-0005-0000-0000-0000726D0000}"/>
    <cellStyle name="Normal 17 5 8" xfId="13916" xr:uid="{00000000-0005-0000-0000-0000736D0000}"/>
    <cellStyle name="Normal 17 5 8 2" xfId="39884" xr:uid="{00000000-0005-0000-0000-0000746D0000}"/>
    <cellStyle name="Normal 17 5 9" xfId="3096" xr:uid="{00000000-0005-0000-0000-0000756D0000}"/>
    <cellStyle name="Normal 17 6" xfId="359" xr:uid="{00000000-0005-0000-0000-0000766D0000}"/>
    <cellStyle name="Normal 17 6 10" xfId="29065" xr:uid="{00000000-0005-0000-0000-0000776D0000}"/>
    <cellStyle name="Normal 17 6 11" xfId="55023" xr:uid="{00000000-0005-0000-0000-0000786D0000}"/>
    <cellStyle name="Normal 17 6 12" xfId="55547" xr:uid="{00000000-0005-0000-0000-0000796D0000}"/>
    <cellStyle name="Normal 17 6 13" xfId="909" xr:uid="{00000000-0005-0000-0000-00007A6D0000}"/>
    <cellStyle name="Normal 17 6 2" xfId="1474" xr:uid="{00000000-0005-0000-0000-00007B6D0000}"/>
    <cellStyle name="Normal 17 6 2 10" xfId="56088" xr:uid="{00000000-0005-0000-0000-00007C6D0000}"/>
    <cellStyle name="Normal 17 6 2 2" xfId="2556" xr:uid="{00000000-0005-0000-0000-00007D6D0000}"/>
    <cellStyle name="Normal 17 6 2 2 2" xfId="6884" xr:uid="{00000000-0005-0000-0000-00007E6D0000}"/>
    <cellStyle name="Normal 17 6 2 2 2 2" xfId="13376" xr:uid="{00000000-0005-0000-0000-00007F6D0000}"/>
    <cellStyle name="Normal 17 6 2 2 2 2 2" xfId="28524" xr:uid="{00000000-0005-0000-0000-0000806D0000}"/>
    <cellStyle name="Normal 17 6 2 2 2 2 2 2" xfId="54492" xr:uid="{00000000-0005-0000-0000-0000816D0000}"/>
    <cellStyle name="Normal 17 6 2 2 2 2 3" xfId="39344" xr:uid="{00000000-0005-0000-0000-0000826D0000}"/>
    <cellStyle name="Normal 17 6 2 2 2 3" xfId="22032" xr:uid="{00000000-0005-0000-0000-0000836D0000}"/>
    <cellStyle name="Normal 17 6 2 2 2 3 2" xfId="48000" xr:uid="{00000000-0005-0000-0000-0000846D0000}"/>
    <cellStyle name="Normal 17 6 2 2 2 4" xfId="17704" xr:uid="{00000000-0005-0000-0000-0000856D0000}"/>
    <cellStyle name="Normal 17 6 2 2 2 4 2" xfId="43672" xr:uid="{00000000-0005-0000-0000-0000866D0000}"/>
    <cellStyle name="Normal 17 6 2 2 2 5" xfId="32852" xr:uid="{00000000-0005-0000-0000-0000876D0000}"/>
    <cellStyle name="Normal 17 6 2 2 2 6" xfId="59334" xr:uid="{00000000-0005-0000-0000-0000886D0000}"/>
    <cellStyle name="Normal 17 6 2 2 3" xfId="11212" xr:uid="{00000000-0005-0000-0000-0000896D0000}"/>
    <cellStyle name="Normal 17 6 2 2 3 2" xfId="26360" xr:uid="{00000000-0005-0000-0000-00008A6D0000}"/>
    <cellStyle name="Normal 17 6 2 2 3 2 2" xfId="52328" xr:uid="{00000000-0005-0000-0000-00008B6D0000}"/>
    <cellStyle name="Normal 17 6 2 2 3 3" xfId="37180" xr:uid="{00000000-0005-0000-0000-00008C6D0000}"/>
    <cellStyle name="Normal 17 6 2 2 4" xfId="9048" xr:uid="{00000000-0005-0000-0000-00008D6D0000}"/>
    <cellStyle name="Normal 17 6 2 2 4 2" xfId="24196" xr:uid="{00000000-0005-0000-0000-00008E6D0000}"/>
    <cellStyle name="Normal 17 6 2 2 4 2 2" xfId="50164" xr:uid="{00000000-0005-0000-0000-00008F6D0000}"/>
    <cellStyle name="Normal 17 6 2 2 4 3" xfId="35016" xr:uid="{00000000-0005-0000-0000-0000906D0000}"/>
    <cellStyle name="Normal 17 6 2 2 5" xfId="19868" xr:uid="{00000000-0005-0000-0000-0000916D0000}"/>
    <cellStyle name="Normal 17 6 2 2 5 2" xfId="45836" xr:uid="{00000000-0005-0000-0000-0000926D0000}"/>
    <cellStyle name="Normal 17 6 2 2 6" xfId="15540" xr:uid="{00000000-0005-0000-0000-0000936D0000}"/>
    <cellStyle name="Normal 17 6 2 2 6 2" xfId="41508" xr:uid="{00000000-0005-0000-0000-0000946D0000}"/>
    <cellStyle name="Normal 17 6 2 2 7" xfId="4720" xr:uid="{00000000-0005-0000-0000-0000956D0000}"/>
    <cellStyle name="Normal 17 6 2 2 8" xfId="30688" xr:uid="{00000000-0005-0000-0000-0000966D0000}"/>
    <cellStyle name="Normal 17 6 2 2 9" xfId="57170" xr:uid="{00000000-0005-0000-0000-0000976D0000}"/>
    <cellStyle name="Normal 17 6 2 3" xfId="5802" xr:uid="{00000000-0005-0000-0000-0000986D0000}"/>
    <cellStyle name="Normal 17 6 2 3 2" xfId="12294" xr:uid="{00000000-0005-0000-0000-0000996D0000}"/>
    <cellStyle name="Normal 17 6 2 3 2 2" xfId="27442" xr:uid="{00000000-0005-0000-0000-00009A6D0000}"/>
    <cellStyle name="Normal 17 6 2 3 2 2 2" xfId="53410" xr:uid="{00000000-0005-0000-0000-00009B6D0000}"/>
    <cellStyle name="Normal 17 6 2 3 2 3" xfId="38262" xr:uid="{00000000-0005-0000-0000-00009C6D0000}"/>
    <cellStyle name="Normal 17 6 2 3 3" xfId="20950" xr:uid="{00000000-0005-0000-0000-00009D6D0000}"/>
    <cellStyle name="Normal 17 6 2 3 3 2" xfId="46918" xr:uid="{00000000-0005-0000-0000-00009E6D0000}"/>
    <cellStyle name="Normal 17 6 2 3 4" xfId="16622" xr:uid="{00000000-0005-0000-0000-00009F6D0000}"/>
    <cellStyle name="Normal 17 6 2 3 4 2" xfId="42590" xr:uid="{00000000-0005-0000-0000-0000A06D0000}"/>
    <cellStyle name="Normal 17 6 2 3 5" xfId="31770" xr:uid="{00000000-0005-0000-0000-0000A16D0000}"/>
    <cellStyle name="Normal 17 6 2 3 6" xfId="58252" xr:uid="{00000000-0005-0000-0000-0000A26D0000}"/>
    <cellStyle name="Normal 17 6 2 4" xfId="10130" xr:uid="{00000000-0005-0000-0000-0000A36D0000}"/>
    <cellStyle name="Normal 17 6 2 4 2" xfId="25278" xr:uid="{00000000-0005-0000-0000-0000A46D0000}"/>
    <cellStyle name="Normal 17 6 2 4 2 2" xfId="51246" xr:uid="{00000000-0005-0000-0000-0000A56D0000}"/>
    <cellStyle name="Normal 17 6 2 4 3" xfId="36098" xr:uid="{00000000-0005-0000-0000-0000A66D0000}"/>
    <cellStyle name="Normal 17 6 2 5" xfId="7966" xr:uid="{00000000-0005-0000-0000-0000A76D0000}"/>
    <cellStyle name="Normal 17 6 2 5 2" xfId="23114" xr:uid="{00000000-0005-0000-0000-0000A86D0000}"/>
    <cellStyle name="Normal 17 6 2 5 2 2" xfId="49082" xr:uid="{00000000-0005-0000-0000-0000A96D0000}"/>
    <cellStyle name="Normal 17 6 2 5 3" xfId="33934" xr:uid="{00000000-0005-0000-0000-0000AA6D0000}"/>
    <cellStyle name="Normal 17 6 2 6" xfId="18786" xr:uid="{00000000-0005-0000-0000-0000AB6D0000}"/>
    <cellStyle name="Normal 17 6 2 6 2" xfId="44754" xr:uid="{00000000-0005-0000-0000-0000AC6D0000}"/>
    <cellStyle name="Normal 17 6 2 7" xfId="14458" xr:uid="{00000000-0005-0000-0000-0000AD6D0000}"/>
    <cellStyle name="Normal 17 6 2 7 2" xfId="40426" xr:uid="{00000000-0005-0000-0000-0000AE6D0000}"/>
    <cellStyle name="Normal 17 6 2 8" xfId="3638" xr:uid="{00000000-0005-0000-0000-0000AF6D0000}"/>
    <cellStyle name="Normal 17 6 2 9" xfId="29606" xr:uid="{00000000-0005-0000-0000-0000B06D0000}"/>
    <cellStyle name="Normal 17 6 3" xfId="2015" xr:uid="{00000000-0005-0000-0000-0000B16D0000}"/>
    <cellStyle name="Normal 17 6 3 2" xfId="6343" xr:uid="{00000000-0005-0000-0000-0000B26D0000}"/>
    <cellStyle name="Normal 17 6 3 2 2" xfId="12835" xr:uid="{00000000-0005-0000-0000-0000B36D0000}"/>
    <cellStyle name="Normal 17 6 3 2 2 2" xfId="27983" xr:uid="{00000000-0005-0000-0000-0000B46D0000}"/>
    <cellStyle name="Normal 17 6 3 2 2 2 2" xfId="53951" xr:uid="{00000000-0005-0000-0000-0000B56D0000}"/>
    <cellStyle name="Normal 17 6 3 2 2 3" xfId="38803" xr:uid="{00000000-0005-0000-0000-0000B66D0000}"/>
    <cellStyle name="Normal 17 6 3 2 3" xfId="21491" xr:uid="{00000000-0005-0000-0000-0000B76D0000}"/>
    <cellStyle name="Normal 17 6 3 2 3 2" xfId="47459" xr:uid="{00000000-0005-0000-0000-0000B86D0000}"/>
    <cellStyle name="Normal 17 6 3 2 4" xfId="17163" xr:uid="{00000000-0005-0000-0000-0000B96D0000}"/>
    <cellStyle name="Normal 17 6 3 2 4 2" xfId="43131" xr:uid="{00000000-0005-0000-0000-0000BA6D0000}"/>
    <cellStyle name="Normal 17 6 3 2 5" xfId="32311" xr:uid="{00000000-0005-0000-0000-0000BB6D0000}"/>
    <cellStyle name="Normal 17 6 3 2 6" xfId="58793" xr:uid="{00000000-0005-0000-0000-0000BC6D0000}"/>
    <cellStyle name="Normal 17 6 3 3" xfId="10671" xr:uid="{00000000-0005-0000-0000-0000BD6D0000}"/>
    <cellStyle name="Normal 17 6 3 3 2" xfId="25819" xr:uid="{00000000-0005-0000-0000-0000BE6D0000}"/>
    <cellStyle name="Normal 17 6 3 3 2 2" xfId="51787" xr:uid="{00000000-0005-0000-0000-0000BF6D0000}"/>
    <cellStyle name="Normal 17 6 3 3 3" xfId="36639" xr:uid="{00000000-0005-0000-0000-0000C06D0000}"/>
    <cellStyle name="Normal 17 6 3 4" xfId="8507" xr:uid="{00000000-0005-0000-0000-0000C16D0000}"/>
    <cellStyle name="Normal 17 6 3 4 2" xfId="23655" xr:uid="{00000000-0005-0000-0000-0000C26D0000}"/>
    <cellStyle name="Normal 17 6 3 4 2 2" xfId="49623" xr:uid="{00000000-0005-0000-0000-0000C36D0000}"/>
    <cellStyle name="Normal 17 6 3 4 3" xfId="34475" xr:uid="{00000000-0005-0000-0000-0000C46D0000}"/>
    <cellStyle name="Normal 17 6 3 5" xfId="19327" xr:uid="{00000000-0005-0000-0000-0000C56D0000}"/>
    <cellStyle name="Normal 17 6 3 5 2" xfId="45295" xr:uid="{00000000-0005-0000-0000-0000C66D0000}"/>
    <cellStyle name="Normal 17 6 3 6" xfId="14999" xr:uid="{00000000-0005-0000-0000-0000C76D0000}"/>
    <cellStyle name="Normal 17 6 3 6 2" xfId="40967" xr:uid="{00000000-0005-0000-0000-0000C86D0000}"/>
    <cellStyle name="Normal 17 6 3 7" xfId="4179" xr:uid="{00000000-0005-0000-0000-0000C96D0000}"/>
    <cellStyle name="Normal 17 6 3 8" xfId="30147" xr:uid="{00000000-0005-0000-0000-0000CA6D0000}"/>
    <cellStyle name="Normal 17 6 3 9" xfId="56629" xr:uid="{00000000-0005-0000-0000-0000CB6D0000}"/>
    <cellStyle name="Normal 17 6 4" xfId="5261" xr:uid="{00000000-0005-0000-0000-0000CC6D0000}"/>
    <cellStyle name="Normal 17 6 4 2" xfId="11753" xr:uid="{00000000-0005-0000-0000-0000CD6D0000}"/>
    <cellStyle name="Normal 17 6 4 2 2" xfId="26901" xr:uid="{00000000-0005-0000-0000-0000CE6D0000}"/>
    <cellStyle name="Normal 17 6 4 2 2 2" xfId="52869" xr:uid="{00000000-0005-0000-0000-0000CF6D0000}"/>
    <cellStyle name="Normal 17 6 4 2 3" xfId="37721" xr:uid="{00000000-0005-0000-0000-0000D06D0000}"/>
    <cellStyle name="Normal 17 6 4 3" xfId="20409" xr:uid="{00000000-0005-0000-0000-0000D16D0000}"/>
    <cellStyle name="Normal 17 6 4 3 2" xfId="46377" xr:uid="{00000000-0005-0000-0000-0000D26D0000}"/>
    <cellStyle name="Normal 17 6 4 4" xfId="16081" xr:uid="{00000000-0005-0000-0000-0000D36D0000}"/>
    <cellStyle name="Normal 17 6 4 4 2" xfId="42049" xr:uid="{00000000-0005-0000-0000-0000D46D0000}"/>
    <cellStyle name="Normal 17 6 4 5" xfId="31229" xr:uid="{00000000-0005-0000-0000-0000D56D0000}"/>
    <cellStyle name="Normal 17 6 4 6" xfId="57711" xr:uid="{00000000-0005-0000-0000-0000D66D0000}"/>
    <cellStyle name="Normal 17 6 5" xfId="9589" xr:uid="{00000000-0005-0000-0000-0000D76D0000}"/>
    <cellStyle name="Normal 17 6 5 2" xfId="24737" xr:uid="{00000000-0005-0000-0000-0000D86D0000}"/>
    <cellStyle name="Normal 17 6 5 2 2" xfId="50705" xr:uid="{00000000-0005-0000-0000-0000D96D0000}"/>
    <cellStyle name="Normal 17 6 5 3" xfId="35557" xr:uid="{00000000-0005-0000-0000-0000DA6D0000}"/>
    <cellStyle name="Normal 17 6 6" xfId="7425" xr:uid="{00000000-0005-0000-0000-0000DB6D0000}"/>
    <cellStyle name="Normal 17 6 6 2" xfId="22573" xr:uid="{00000000-0005-0000-0000-0000DC6D0000}"/>
    <cellStyle name="Normal 17 6 6 2 2" xfId="48541" xr:uid="{00000000-0005-0000-0000-0000DD6D0000}"/>
    <cellStyle name="Normal 17 6 6 3" xfId="33393" xr:uid="{00000000-0005-0000-0000-0000DE6D0000}"/>
    <cellStyle name="Normal 17 6 7" xfId="18245" xr:uid="{00000000-0005-0000-0000-0000DF6D0000}"/>
    <cellStyle name="Normal 17 6 7 2" xfId="44213" xr:uid="{00000000-0005-0000-0000-0000E06D0000}"/>
    <cellStyle name="Normal 17 6 8" xfId="13917" xr:uid="{00000000-0005-0000-0000-0000E16D0000}"/>
    <cellStyle name="Normal 17 6 8 2" xfId="39885" xr:uid="{00000000-0005-0000-0000-0000E26D0000}"/>
    <cellStyle name="Normal 17 6 9" xfId="3097" xr:uid="{00000000-0005-0000-0000-0000E36D0000}"/>
    <cellStyle name="Normal 17 7" xfId="360" xr:uid="{00000000-0005-0000-0000-0000E46D0000}"/>
    <cellStyle name="Normal 17 7 10" xfId="29066" xr:uid="{00000000-0005-0000-0000-0000E56D0000}"/>
    <cellStyle name="Normal 17 7 11" xfId="55024" xr:uid="{00000000-0005-0000-0000-0000E66D0000}"/>
    <cellStyle name="Normal 17 7 12" xfId="55548" xr:uid="{00000000-0005-0000-0000-0000E76D0000}"/>
    <cellStyle name="Normal 17 7 13" xfId="949" xr:uid="{00000000-0005-0000-0000-0000E86D0000}"/>
    <cellStyle name="Normal 17 7 2" xfId="1475" xr:uid="{00000000-0005-0000-0000-0000E96D0000}"/>
    <cellStyle name="Normal 17 7 2 10" xfId="56089" xr:uid="{00000000-0005-0000-0000-0000EA6D0000}"/>
    <cellStyle name="Normal 17 7 2 2" xfId="2557" xr:uid="{00000000-0005-0000-0000-0000EB6D0000}"/>
    <cellStyle name="Normal 17 7 2 2 2" xfId="6885" xr:uid="{00000000-0005-0000-0000-0000EC6D0000}"/>
    <cellStyle name="Normal 17 7 2 2 2 2" xfId="13377" xr:uid="{00000000-0005-0000-0000-0000ED6D0000}"/>
    <cellStyle name="Normal 17 7 2 2 2 2 2" xfId="28525" xr:uid="{00000000-0005-0000-0000-0000EE6D0000}"/>
    <cellStyle name="Normal 17 7 2 2 2 2 2 2" xfId="54493" xr:uid="{00000000-0005-0000-0000-0000EF6D0000}"/>
    <cellStyle name="Normal 17 7 2 2 2 2 3" xfId="39345" xr:uid="{00000000-0005-0000-0000-0000F06D0000}"/>
    <cellStyle name="Normal 17 7 2 2 2 3" xfId="22033" xr:uid="{00000000-0005-0000-0000-0000F16D0000}"/>
    <cellStyle name="Normal 17 7 2 2 2 3 2" xfId="48001" xr:uid="{00000000-0005-0000-0000-0000F26D0000}"/>
    <cellStyle name="Normal 17 7 2 2 2 4" xfId="17705" xr:uid="{00000000-0005-0000-0000-0000F36D0000}"/>
    <cellStyle name="Normal 17 7 2 2 2 4 2" xfId="43673" xr:uid="{00000000-0005-0000-0000-0000F46D0000}"/>
    <cellStyle name="Normal 17 7 2 2 2 5" xfId="32853" xr:uid="{00000000-0005-0000-0000-0000F56D0000}"/>
    <cellStyle name="Normal 17 7 2 2 2 6" xfId="59335" xr:uid="{00000000-0005-0000-0000-0000F66D0000}"/>
    <cellStyle name="Normal 17 7 2 2 3" xfId="11213" xr:uid="{00000000-0005-0000-0000-0000F76D0000}"/>
    <cellStyle name="Normal 17 7 2 2 3 2" xfId="26361" xr:uid="{00000000-0005-0000-0000-0000F86D0000}"/>
    <cellStyle name="Normal 17 7 2 2 3 2 2" xfId="52329" xr:uid="{00000000-0005-0000-0000-0000F96D0000}"/>
    <cellStyle name="Normal 17 7 2 2 3 3" xfId="37181" xr:uid="{00000000-0005-0000-0000-0000FA6D0000}"/>
    <cellStyle name="Normal 17 7 2 2 4" xfId="9049" xr:uid="{00000000-0005-0000-0000-0000FB6D0000}"/>
    <cellStyle name="Normal 17 7 2 2 4 2" xfId="24197" xr:uid="{00000000-0005-0000-0000-0000FC6D0000}"/>
    <cellStyle name="Normal 17 7 2 2 4 2 2" xfId="50165" xr:uid="{00000000-0005-0000-0000-0000FD6D0000}"/>
    <cellStyle name="Normal 17 7 2 2 4 3" xfId="35017" xr:uid="{00000000-0005-0000-0000-0000FE6D0000}"/>
    <cellStyle name="Normal 17 7 2 2 5" xfId="19869" xr:uid="{00000000-0005-0000-0000-0000FF6D0000}"/>
    <cellStyle name="Normal 17 7 2 2 5 2" xfId="45837" xr:uid="{00000000-0005-0000-0000-0000006E0000}"/>
    <cellStyle name="Normal 17 7 2 2 6" xfId="15541" xr:uid="{00000000-0005-0000-0000-0000016E0000}"/>
    <cellStyle name="Normal 17 7 2 2 6 2" xfId="41509" xr:uid="{00000000-0005-0000-0000-0000026E0000}"/>
    <cellStyle name="Normal 17 7 2 2 7" xfId="4721" xr:uid="{00000000-0005-0000-0000-0000036E0000}"/>
    <cellStyle name="Normal 17 7 2 2 8" xfId="30689" xr:uid="{00000000-0005-0000-0000-0000046E0000}"/>
    <cellStyle name="Normal 17 7 2 2 9" xfId="57171" xr:uid="{00000000-0005-0000-0000-0000056E0000}"/>
    <cellStyle name="Normal 17 7 2 3" xfId="5803" xr:uid="{00000000-0005-0000-0000-0000066E0000}"/>
    <cellStyle name="Normal 17 7 2 3 2" xfId="12295" xr:uid="{00000000-0005-0000-0000-0000076E0000}"/>
    <cellStyle name="Normal 17 7 2 3 2 2" xfId="27443" xr:uid="{00000000-0005-0000-0000-0000086E0000}"/>
    <cellStyle name="Normal 17 7 2 3 2 2 2" xfId="53411" xr:uid="{00000000-0005-0000-0000-0000096E0000}"/>
    <cellStyle name="Normal 17 7 2 3 2 3" xfId="38263" xr:uid="{00000000-0005-0000-0000-00000A6E0000}"/>
    <cellStyle name="Normal 17 7 2 3 3" xfId="20951" xr:uid="{00000000-0005-0000-0000-00000B6E0000}"/>
    <cellStyle name="Normal 17 7 2 3 3 2" xfId="46919" xr:uid="{00000000-0005-0000-0000-00000C6E0000}"/>
    <cellStyle name="Normal 17 7 2 3 4" xfId="16623" xr:uid="{00000000-0005-0000-0000-00000D6E0000}"/>
    <cellStyle name="Normal 17 7 2 3 4 2" xfId="42591" xr:uid="{00000000-0005-0000-0000-00000E6E0000}"/>
    <cellStyle name="Normal 17 7 2 3 5" xfId="31771" xr:uid="{00000000-0005-0000-0000-00000F6E0000}"/>
    <cellStyle name="Normal 17 7 2 3 6" xfId="58253" xr:uid="{00000000-0005-0000-0000-0000106E0000}"/>
    <cellStyle name="Normal 17 7 2 4" xfId="10131" xr:uid="{00000000-0005-0000-0000-0000116E0000}"/>
    <cellStyle name="Normal 17 7 2 4 2" xfId="25279" xr:uid="{00000000-0005-0000-0000-0000126E0000}"/>
    <cellStyle name="Normal 17 7 2 4 2 2" xfId="51247" xr:uid="{00000000-0005-0000-0000-0000136E0000}"/>
    <cellStyle name="Normal 17 7 2 4 3" xfId="36099" xr:uid="{00000000-0005-0000-0000-0000146E0000}"/>
    <cellStyle name="Normal 17 7 2 5" xfId="7967" xr:uid="{00000000-0005-0000-0000-0000156E0000}"/>
    <cellStyle name="Normal 17 7 2 5 2" xfId="23115" xr:uid="{00000000-0005-0000-0000-0000166E0000}"/>
    <cellStyle name="Normal 17 7 2 5 2 2" xfId="49083" xr:uid="{00000000-0005-0000-0000-0000176E0000}"/>
    <cellStyle name="Normal 17 7 2 5 3" xfId="33935" xr:uid="{00000000-0005-0000-0000-0000186E0000}"/>
    <cellStyle name="Normal 17 7 2 6" xfId="18787" xr:uid="{00000000-0005-0000-0000-0000196E0000}"/>
    <cellStyle name="Normal 17 7 2 6 2" xfId="44755" xr:uid="{00000000-0005-0000-0000-00001A6E0000}"/>
    <cellStyle name="Normal 17 7 2 7" xfId="14459" xr:uid="{00000000-0005-0000-0000-00001B6E0000}"/>
    <cellStyle name="Normal 17 7 2 7 2" xfId="40427" xr:uid="{00000000-0005-0000-0000-00001C6E0000}"/>
    <cellStyle name="Normal 17 7 2 8" xfId="3639" xr:uid="{00000000-0005-0000-0000-00001D6E0000}"/>
    <cellStyle name="Normal 17 7 2 9" xfId="29607" xr:uid="{00000000-0005-0000-0000-00001E6E0000}"/>
    <cellStyle name="Normal 17 7 3" xfId="2016" xr:uid="{00000000-0005-0000-0000-00001F6E0000}"/>
    <cellStyle name="Normal 17 7 3 2" xfId="6344" xr:uid="{00000000-0005-0000-0000-0000206E0000}"/>
    <cellStyle name="Normal 17 7 3 2 2" xfId="12836" xr:uid="{00000000-0005-0000-0000-0000216E0000}"/>
    <cellStyle name="Normal 17 7 3 2 2 2" xfId="27984" xr:uid="{00000000-0005-0000-0000-0000226E0000}"/>
    <cellStyle name="Normal 17 7 3 2 2 2 2" xfId="53952" xr:uid="{00000000-0005-0000-0000-0000236E0000}"/>
    <cellStyle name="Normal 17 7 3 2 2 3" xfId="38804" xr:uid="{00000000-0005-0000-0000-0000246E0000}"/>
    <cellStyle name="Normal 17 7 3 2 3" xfId="21492" xr:uid="{00000000-0005-0000-0000-0000256E0000}"/>
    <cellStyle name="Normal 17 7 3 2 3 2" xfId="47460" xr:uid="{00000000-0005-0000-0000-0000266E0000}"/>
    <cellStyle name="Normal 17 7 3 2 4" xfId="17164" xr:uid="{00000000-0005-0000-0000-0000276E0000}"/>
    <cellStyle name="Normal 17 7 3 2 4 2" xfId="43132" xr:uid="{00000000-0005-0000-0000-0000286E0000}"/>
    <cellStyle name="Normal 17 7 3 2 5" xfId="32312" xr:uid="{00000000-0005-0000-0000-0000296E0000}"/>
    <cellStyle name="Normal 17 7 3 2 6" xfId="58794" xr:uid="{00000000-0005-0000-0000-00002A6E0000}"/>
    <cellStyle name="Normal 17 7 3 3" xfId="10672" xr:uid="{00000000-0005-0000-0000-00002B6E0000}"/>
    <cellStyle name="Normal 17 7 3 3 2" xfId="25820" xr:uid="{00000000-0005-0000-0000-00002C6E0000}"/>
    <cellStyle name="Normal 17 7 3 3 2 2" xfId="51788" xr:uid="{00000000-0005-0000-0000-00002D6E0000}"/>
    <cellStyle name="Normal 17 7 3 3 3" xfId="36640" xr:uid="{00000000-0005-0000-0000-00002E6E0000}"/>
    <cellStyle name="Normal 17 7 3 4" xfId="8508" xr:uid="{00000000-0005-0000-0000-00002F6E0000}"/>
    <cellStyle name="Normal 17 7 3 4 2" xfId="23656" xr:uid="{00000000-0005-0000-0000-0000306E0000}"/>
    <cellStyle name="Normal 17 7 3 4 2 2" xfId="49624" xr:uid="{00000000-0005-0000-0000-0000316E0000}"/>
    <cellStyle name="Normal 17 7 3 4 3" xfId="34476" xr:uid="{00000000-0005-0000-0000-0000326E0000}"/>
    <cellStyle name="Normal 17 7 3 5" xfId="19328" xr:uid="{00000000-0005-0000-0000-0000336E0000}"/>
    <cellStyle name="Normal 17 7 3 5 2" xfId="45296" xr:uid="{00000000-0005-0000-0000-0000346E0000}"/>
    <cellStyle name="Normal 17 7 3 6" xfId="15000" xr:uid="{00000000-0005-0000-0000-0000356E0000}"/>
    <cellStyle name="Normal 17 7 3 6 2" xfId="40968" xr:uid="{00000000-0005-0000-0000-0000366E0000}"/>
    <cellStyle name="Normal 17 7 3 7" xfId="4180" xr:uid="{00000000-0005-0000-0000-0000376E0000}"/>
    <cellStyle name="Normal 17 7 3 8" xfId="30148" xr:uid="{00000000-0005-0000-0000-0000386E0000}"/>
    <cellStyle name="Normal 17 7 3 9" xfId="56630" xr:uid="{00000000-0005-0000-0000-0000396E0000}"/>
    <cellStyle name="Normal 17 7 4" xfId="5262" xr:uid="{00000000-0005-0000-0000-00003A6E0000}"/>
    <cellStyle name="Normal 17 7 4 2" xfId="11754" xr:uid="{00000000-0005-0000-0000-00003B6E0000}"/>
    <cellStyle name="Normal 17 7 4 2 2" xfId="26902" xr:uid="{00000000-0005-0000-0000-00003C6E0000}"/>
    <cellStyle name="Normal 17 7 4 2 2 2" xfId="52870" xr:uid="{00000000-0005-0000-0000-00003D6E0000}"/>
    <cellStyle name="Normal 17 7 4 2 3" xfId="37722" xr:uid="{00000000-0005-0000-0000-00003E6E0000}"/>
    <cellStyle name="Normal 17 7 4 3" xfId="20410" xr:uid="{00000000-0005-0000-0000-00003F6E0000}"/>
    <cellStyle name="Normal 17 7 4 3 2" xfId="46378" xr:uid="{00000000-0005-0000-0000-0000406E0000}"/>
    <cellStyle name="Normal 17 7 4 4" xfId="16082" xr:uid="{00000000-0005-0000-0000-0000416E0000}"/>
    <cellStyle name="Normal 17 7 4 4 2" xfId="42050" xr:uid="{00000000-0005-0000-0000-0000426E0000}"/>
    <cellStyle name="Normal 17 7 4 5" xfId="31230" xr:uid="{00000000-0005-0000-0000-0000436E0000}"/>
    <cellStyle name="Normal 17 7 4 6" xfId="57712" xr:uid="{00000000-0005-0000-0000-0000446E0000}"/>
    <cellStyle name="Normal 17 7 5" xfId="9590" xr:uid="{00000000-0005-0000-0000-0000456E0000}"/>
    <cellStyle name="Normal 17 7 5 2" xfId="24738" xr:uid="{00000000-0005-0000-0000-0000466E0000}"/>
    <cellStyle name="Normal 17 7 5 2 2" xfId="50706" xr:uid="{00000000-0005-0000-0000-0000476E0000}"/>
    <cellStyle name="Normal 17 7 5 3" xfId="35558" xr:uid="{00000000-0005-0000-0000-0000486E0000}"/>
    <cellStyle name="Normal 17 7 6" xfId="7426" xr:uid="{00000000-0005-0000-0000-0000496E0000}"/>
    <cellStyle name="Normal 17 7 6 2" xfId="22574" xr:uid="{00000000-0005-0000-0000-00004A6E0000}"/>
    <cellStyle name="Normal 17 7 6 2 2" xfId="48542" xr:uid="{00000000-0005-0000-0000-00004B6E0000}"/>
    <cellStyle name="Normal 17 7 6 3" xfId="33394" xr:uid="{00000000-0005-0000-0000-00004C6E0000}"/>
    <cellStyle name="Normal 17 7 7" xfId="18246" xr:uid="{00000000-0005-0000-0000-00004D6E0000}"/>
    <cellStyle name="Normal 17 7 7 2" xfId="44214" xr:uid="{00000000-0005-0000-0000-00004E6E0000}"/>
    <cellStyle name="Normal 17 7 8" xfId="13918" xr:uid="{00000000-0005-0000-0000-00004F6E0000}"/>
    <cellStyle name="Normal 17 7 8 2" xfId="39886" xr:uid="{00000000-0005-0000-0000-0000506E0000}"/>
    <cellStyle name="Normal 17 7 9" xfId="3098" xr:uid="{00000000-0005-0000-0000-0000516E0000}"/>
    <cellStyle name="Normal 17 8" xfId="361" xr:uid="{00000000-0005-0000-0000-0000526E0000}"/>
    <cellStyle name="Normal 17 8 10" xfId="29067" xr:uid="{00000000-0005-0000-0000-0000536E0000}"/>
    <cellStyle name="Normal 17 8 11" xfId="55025" xr:uid="{00000000-0005-0000-0000-0000546E0000}"/>
    <cellStyle name="Normal 17 8 12" xfId="55549" xr:uid="{00000000-0005-0000-0000-0000556E0000}"/>
    <cellStyle name="Normal 17 8 13" xfId="989" xr:uid="{00000000-0005-0000-0000-0000566E0000}"/>
    <cellStyle name="Normal 17 8 2" xfId="1476" xr:uid="{00000000-0005-0000-0000-0000576E0000}"/>
    <cellStyle name="Normal 17 8 2 10" xfId="56090" xr:uid="{00000000-0005-0000-0000-0000586E0000}"/>
    <cellStyle name="Normal 17 8 2 2" xfId="2558" xr:uid="{00000000-0005-0000-0000-0000596E0000}"/>
    <cellStyle name="Normal 17 8 2 2 2" xfId="6886" xr:uid="{00000000-0005-0000-0000-00005A6E0000}"/>
    <cellStyle name="Normal 17 8 2 2 2 2" xfId="13378" xr:uid="{00000000-0005-0000-0000-00005B6E0000}"/>
    <cellStyle name="Normal 17 8 2 2 2 2 2" xfId="28526" xr:uid="{00000000-0005-0000-0000-00005C6E0000}"/>
    <cellStyle name="Normal 17 8 2 2 2 2 2 2" xfId="54494" xr:uid="{00000000-0005-0000-0000-00005D6E0000}"/>
    <cellStyle name="Normal 17 8 2 2 2 2 3" xfId="39346" xr:uid="{00000000-0005-0000-0000-00005E6E0000}"/>
    <cellStyle name="Normal 17 8 2 2 2 3" xfId="22034" xr:uid="{00000000-0005-0000-0000-00005F6E0000}"/>
    <cellStyle name="Normal 17 8 2 2 2 3 2" xfId="48002" xr:uid="{00000000-0005-0000-0000-0000606E0000}"/>
    <cellStyle name="Normal 17 8 2 2 2 4" xfId="17706" xr:uid="{00000000-0005-0000-0000-0000616E0000}"/>
    <cellStyle name="Normal 17 8 2 2 2 4 2" xfId="43674" xr:uid="{00000000-0005-0000-0000-0000626E0000}"/>
    <cellStyle name="Normal 17 8 2 2 2 5" xfId="32854" xr:uid="{00000000-0005-0000-0000-0000636E0000}"/>
    <cellStyle name="Normal 17 8 2 2 2 6" xfId="59336" xr:uid="{00000000-0005-0000-0000-0000646E0000}"/>
    <cellStyle name="Normal 17 8 2 2 3" xfId="11214" xr:uid="{00000000-0005-0000-0000-0000656E0000}"/>
    <cellStyle name="Normal 17 8 2 2 3 2" xfId="26362" xr:uid="{00000000-0005-0000-0000-0000666E0000}"/>
    <cellStyle name="Normal 17 8 2 2 3 2 2" xfId="52330" xr:uid="{00000000-0005-0000-0000-0000676E0000}"/>
    <cellStyle name="Normal 17 8 2 2 3 3" xfId="37182" xr:uid="{00000000-0005-0000-0000-0000686E0000}"/>
    <cellStyle name="Normal 17 8 2 2 4" xfId="9050" xr:uid="{00000000-0005-0000-0000-0000696E0000}"/>
    <cellStyle name="Normal 17 8 2 2 4 2" xfId="24198" xr:uid="{00000000-0005-0000-0000-00006A6E0000}"/>
    <cellStyle name="Normal 17 8 2 2 4 2 2" xfId="50166" xr:uid="{00000000-0005-0000-0000-00006B6E0000}"/>
    <cellStyle name="Normal 17 8 2 2 4 3" xfId="35018" xr:uid="{00000000-0005-0000-0000-00006C6E0000}"/>
    <cellStyle name="Normal 17 8 2 2 5" xfId="19870" xr:uid="{00000000-0005-0000-0000-00006D6E0000}"/>
    <cellStyle name="Normal 17 8 2 2 5 2" xfId="45838" xr:uid="{00000000-0005-0000-0000-00006E6E0000}"/>
    <cellStyle name="Normal 17 8 2 2 6" xfId="15542" xr:uid="{00000000-0005-0000-0000-00006F6E0000}"/>
    <cellStyle name="Normal 17 8 2 2 6 2" xfId="41510" xr:uid="{00000000-0005-0000-0000-0000706E0000}"/>
    <cellStyle name="Normal 17 8 2 2 7" xfId="4722" xr:uid="{00000000-0005-0000-0000-0000716E0000}"/>
    <cellStyle name="Normal 17 8 2 2 8" xfId="30690" xr:uid="{00000000-0005-0000-0000-0000726E0000}"/>
    <cellStyle name="Normal 17 8 2 2 9" xfId="57172" xr:uid="{00000000-0005-0000-0000-0000736E0000}"/>
    <cellStyle name="Normal 17 8 2 3" xfId="5804" xr:uid="{00000000-0005-0000-0000-0000746E0000}"/>
    <cellStyle name="Normal 17 8 2 3 2" xfId="12296" xr:uid="{00000000-0005-0000-0000-0000756E0000}"/>
    <cellStyle name="Normal 17 8 2 3 2 2" xfId="27444" xr:uid="{00000000-0005-0000-0000-0000766E0000}"/>
    <cellStyle name="Normal 17 8 2 3 2 2 2" xfId="53412" xr:uid="{00000000-0005-0000-0000-0000776E0000}"/>
    <cellStyle name="Normal 17 8 2 3 2 3" xfId="38264" xr:uid="{00000000-0005-0000-0000-0000786E0000}"/>
    <cellStyle name="Normal 17 8 2 3 3" xfId="20952" xr:uid="{00000000-0005-0000-0000-0000796E0000}"/>
    <cellStyle name="Normal 17 8 2 3 3 2" xfId="46920" xr:uid="{00000000-0005-0000-0000-00007A6E0000}"/>
    <cellStyle name="Normal 17 8 2 3 4" xfId="16624" xr:uid="{00000000-0005-0000-0000-00007B6E0000}"/>
    <cellStyle name="Normal 17 8 2 3 4 2" xfId="42592" xr:uid="{00000000-0005-0000-0000-00007C6E0000}"/>
    <cellStyle name="Normal 17 8 2 3 5" xfId="31772" xr:uid="{00000000-0005-0000-0000-00007D6E0000}"/>
    <cellStyle name="Normal 17 8 2 3 6" xfId="58254" xr:uid="{00000000-0005-0000-0000-00007E6E0000}"/>
    <cellStyle name="Normal 17 8 2 4" xfId="10132" xr:uid="{00000000-0005-0000-0000-00007F6E0000}"/>
    <cellStyle name="Normal 17 8 2 4 2" xfId="25280" xr:uid="{00000000-0005-0000-0000-0000806E0000}"/>
    <cellStyle name="Normal 17 8 2 4 2 2" xfId="51248" xr:uid="{00000000-0005-0000-0000-0000816E0000}"/>
    <cellStyle name="Normal 17 8 2 4 3" xfId="36100" xr:uid="{00000000-0005-0000-0000-0000826E0000}"/>
    <cellStyle name="Normal 17 8 2 5" xfId="7968" xr:uid="{00000000-0005-0000-0000-0000836E0000}"/>
    <cellStyle name="Normal 17 8 2 5 2" xfId="23116" xr:uid="{00000000-0005-0000-0000-0000846E0000}"/>
    <cellStyle name="Normal 17 8 2 5 2 2" xfId="49084" xr:uid="{00000000-0005-0000-0000-0000856E0000}"/>
    <cellStyle name="Normal 17 8 2 5 3" xfId="33936" xr:uid="{00000000-0005-0000-0000-0000866E0000}"/>
    <cellStyle name="Normal 17 8 2 6" xfId="18788" xr:uid="{00000000-0005-0000-0000-0000876E0000}"/>
    <cellStyle name="Normal 17 8 2 6 2" xfId="44756" xr:uid="{00000000-0005-0000-0000-0000886E0000}"/>
    <cellStyle name="Normal 17 8 2 7" xfId="14460" xr:uid="{00000000-0005-0000-0000-0000896E0000}"/>
    <cellStyle name="Normal 17 8 2 7 2" xfId="40428" xr:uid="{00000000-0005-0000-0000-00008A6E0000}"/>
    <cellStyle name="Normal 17 8 2 8" xfId="3640" xr:uid="{00000000-0005-0000-0000-00008B6E0000}"/>
    <cellStyle name="Normal 17 8 2 9" xfId="29608" xr:uid="{00000000-0005-0000-0000-00008C6E0000}"/>
    <cellStyle name="Normal 17 8 3" xfId="2017" xr:uid="{00000000-0005-0000-0000-00008D6E0000}"/>
    <cellStyle name="Normal 17 8 3 2" xfId="6345" xr:uid="{00000000-0005-0000-0000-00008E6E0000}"/>
    <cellStyle name="Normal 17 8 3 2 2" xfId="12837" xr:uid="{00000000-0005-0000-0000-00008F6E0000}"/>
    <cellStyle name="Normal 17 8 3 2 2 2" xfId="27985" xr:uid="{00000000-0005-0000-0000-0000906E0000}"/>
    <cellStyle name="Normal 17 8 3 2 2 2 2" xfId="53953" xr:uid="{00000000-0005-0000-0000-0000916E0000}"/>
    <cellStyle name="Normal 17 8 3 2 2 3" xfId="38805" xr:uid="{00000000-0005-0000-0000-0000926E0000}"/>
    <cellStyle name="Normal 17 8 3 2 3" xfId="21493" xr:uid="{00000000-0005-0000-0000-0000936E0000}"/>
    <cellStyle name="Normal 17 8 3 2 3 2" xfId="47461" xr:uid="{00000000-0005-0000-0000-0000946E0000}"/>
    <cellStyle name="Normal 17 8 3 2 4" xfId="17165" xr:uid="{00000000-0005-0000-0000-0000956E0000}"/>
    <cellStyle name="Normal 17 8 3 2 4 2" xfId="43133" xr:uid="{00000000-0005-0000-0000-0000966E0000}"/>
    <cellStyle name="Normal 17 8 3 2 5" xfId="32313" xr:uid="{00000000-0005-0000-0000-0000976E0000}"/>
    <cellStyle name="Normal 17 8 3 2 6" xfId="58795" xr:uid="{00000000-0005-0000-0000-0000986E0000}"/>
    <cellStyle name="Normal 17 8 3 3" xfId="10673" xr:uid="{00000000-0005-0000-0000-0000996E0000}"/>
    <cellStyle name="Normal 17 8 3 3 2" xfId="25821" xr:uid="{00000000-0005-0000-0000-00009A6E0000}"/>
    <cellStyle name="Normal 17 8 3 3 2 2" xfId="51789" xr:uid="{00000000-0005-0000-0000-00009B6E0000}"/>
    <cellStyle name="Normal 17 8 3 3 3" xfId="36641" xr:uid="{00000000-0005-0000-0000-00009C6E0000}"/>
    <cellStyle name="Normal 17 8 3 4" xfId="8509" xr:uid="{00000000-0005-0000-0000-00009D6E0000}"/>
    <cellStyle name="Normal 17 8 3 4 2" xfId="23657" xr:uid="{00000000-0005-0000-0000-00009E6E0000}"/>
    <cellStyle name="Normal 17 8 3 4 2 2" xfId="49625" xr:uid="{00000000-0005-0000-0000-00009F6E0000}"/>
    <cellStyle name="Normal 17 8 3 4 3" xfId="34477" xr:uid="{00000000-0005-0000-0000-0000A06E0000}"/>
    <cellStyle name="Normal 17 8 3 5" xfId="19329" xr:uid="{00000000-0005-0000-0000-0000A16E0000}"/>
    <cellStyle name="Normal 17 8 3 5 2" xfId="45297" xr:uid="{00000000-0005-0000-0000-0000A26E0000}"/>
    <cellStyle name="Normal 17 8 3 6" xfId="15001" xr:uid="{00000000-0005-0000-0000-0000A36E0000}"/>
    <cellStyle name="Normal 17 8 3 6 2" xfId="40969" xr:uid="{00000000-0005-0000-0000-0000A46E0000}"/>
    <cellStyle name="Normal 17 8 3 7" xfId="4181" xr:uid="{00000000-0005-0000-0000-0000A56E0000}"/>
    <cellStyle name="Normal 17 8 3 8" xfId="30149" xr:uid="{00000000-0005-0000-0000-0000A66E0000}"/>
    <cellStyle name="Normal 17 8 3 9" xfId="56631" xr:uid="{00000000-0005-0000-0000-0000A76E0000}"/>
    <cellStyle name="Normal 17 8 4" xfId="5263" xr:uid="{00000000-0005-0000-0000-0000A86E0000}"/>
    <cellStyle name="Normal 17 8 4 2" xfId="11755" xr:uid="{00000000-0005-0000-0000-0000A96E0000}"/>
    <cellStyle name="Normal 17 8 4 2 2" xfId="26903" xr:uid="{00000000-0005-0000-0000-0000AA6E0000}"/>
    <cellStyle name="Normal 17 8 4 2 2 2" xfId="52871" xr:uid="{00000000-0005-0000-0000-0000AB6E0000}"/>
    <cellStyle name="Normal 17 8 4 2 3" xfId="37723" xr:uid="{00000000-0005-0000-0000-0000AC6E0000}"/>
    <cellStyle name="Normal 17 8 4 3" xfId="20411" xr:uid="{00000000-0005-0000-0000-0000AD6E0000}"/>
    <cellStyle name="Normal 17 8 4 3 2" xfId="46379" xr:uid="{00000000-0005-0000-0000-0000AE6E0000}"/>
    <cellStyle name="Normal 17 8 4 4" xfId="16083" xr:uid="{00000000-0005-0000-0000-0000AF6E0000}"/>
    <cellStyle name="Normal 17 8 4 4 2" xfId="42051" xr:uid="{00000000-0005-0000-0000-0000B06E0000}"/>
    <cellStyle name="Normal 17 8 4 5" xfId="31231" xr:uid="{00000000-0005-0000-0000-0000B16E0000}"/>
    <cellStyle name="Normal 17 8 4 6" xfId="57713" xr:uid="{00000000-0005-0000-0000-0000B26E0000}"/>
    <cellStyle name="Normal 17 8 5" xfId="9591" xr:uid="{00000000-0005-0000-0000-0000B36E0000}"/>
    <cellStyle name="Normal 17 8 5 2" xfId="24739" xr:uid="{00000000-0005-0000-0000-0000B46E0000}"/>
    <cellStyle name="Normal 17 8 5 2 2" xfId="50707" xr:uid="{00000000-0005-0000-0000-0000B56E0000}"/>
    <cellStyle name="Normal 17 8 5 3" xfId="35559" xr:uid="{00000000-0005-0000-0000-0000B66E0000}"/>
    <cellStyle name="Normal 17 8 6" xfId="7427" xr:uid="{00000000-0005-0000-0000-0000B76E0000}"/>
    <cellStyle name="Normal 17 8 6 2" xfId="22575" xr:uid="{00000000-0005-0000-0000-0000B86E0000}"/>
    <cellStyle name="Normal 17 8 6 2 2" xfId="48543" xr:uid="{00000000-0005-0000-0000-0000B96E0000}"/>
    <cellStyle name="Normal 17 8 6 3" xfId="33395" xr:uid="{00000000-0005-0000-0000-0000BA6E0000}"/>
    <cellStyle name="Normal 17 8 7" xfId="18247" xr:uid="{00000000-0005-0000-0000-0000BB6E0000}"/>
    <cellStyle name="Normal 17 8 7 2" xfId="44215" xr:uid="{00000000-0005-0000-0000-0000BC6E0000}"/>
    <cellStyle name="Normal 17 8 8" xfId="13919" xr:uid="{00000000-0005-0000-0000-0000BD6E0000}"/>
    <cellStyle name="Normal 17 8 8 2" xfId="39887" xr:uid="{00000000-0005-0000-0000-0000BE6E0000}"/>
    <cellStyle name="Normal 17 8 9" xfId="3099" xr:uid="{00000000-0005-0000-0000-0000BF6E0000}"/>
    <cellStyle name="Normal 17 9" xfId="362" xr:uid="{00000000-0005-0000-0000-0000C06E0000}"/>
    <cellStyle name="Normal 17 9 10" xfId="29068" xr:uid="{00000000-0005-0000-0000-0000C16E0000}"/>
    <cellStyle name="Normal 17 9 11" xfId="55026" xr:uid="{00000000-0005-0000-0000-0000C26E0000}"/>
    <cellStyle name="Normal 17 9 12" xfId="55550" xr:uid="{00000000-0005-0000-0000-0000C36E0000}"/>
    <cellStyle name="Normal 17 9 13" xfId="1029" xr:uid="{00000000-0005-0000-0000-0000C46E0000}"/>
    <cellStyle name="Normal 17 9 2" xfId="1477" xr:uid="{00000000-0005-0000-0000-0000C56E0000}"/>
    <cellStyle name="Normal 17 9 2 10" xfId="56091" xr:uid="{00000000-0005-0000-0000-0000C66E0000}"/>
    <cellStyle name="Normal 17 9 2 2" xfId="2559" xr:uid="{00000000-0005-0000-0000-0000C76E0000}"/>
    <cellStyle name="Normal 17 9 2 2 2" xfId="6887" xr:uid="{00000000-0005-0000-0000-0000C86E0000}"/>
    <cellStyle name="Normal 17 9 2 2 2 2" xfId="13379" xr:uid="{00000000-0005-0000-0000-0000C96E0000}"/>
    <cellStyle name="Normal 17 9 2 2 2 2 2" xfId="28527" xr:uid="{00000000-0005-0000-0000-0000CA6E0000}"/>
    <cellStyle name="Normal 17 9 2 2 2 2 2 2" xfId="54495" xr:uid="{00000000-0005-0000-0000-0000CB6E0000}"/>
    <cellStyle name="Normal 17 9 2 2 2 2 3" xfId="39347" xr:uid="{00000000-0005-0000-0000-0000CC6E0000}"/>
    <cellStyle name="Normal 17 9 2 2 2 3" xfId="22035" xr:uid="{00000000-0005-0000-0000-0000CD6E0000}"/>
    <cellStyle name="Normal 17 9 2 2 2 3 2" xfId="48003" xr:uid="{00000000-0005-0000-0000-0000CE6E0000}"/>
    <cellStyle name="Normal 17 9 2 2 2 4" xfId="17707" xr:uid="{00000000-0005-0000-0000-0000CF6E0000}"/>
    <cellStyle name="Normal 17 9 2 2 2 4 2" xfId="43675" xr:uid="{00000000-0005-0000-0000-0000D06E0000}"/>
    <cellStyle name="Normal 17 9 2 2 2 5" xfId="32855" xr:uid="{00000000-0005-0000-0000-0000D16E0000}"/>
    <cellStyle name="Normal 17 9 2 2 2 6" xfId="59337" xr:uid="{00000000-0005-0000-0000-0000D26E0000}"/>
    <cellStyle name="Normal 17 9 2 2 3" xfId="11215" xr:uid="{00000000-0005-0000-0000-0000D36E0000}"/>
    <cellStyle name="Normal 17 9 2 2 3 2" xfId="26363" xr:uid="{00000000-0005-0000-0000-0000D46E0000}"/>
    <cellStyle name="Normal 17 9 2 2 3 2 2" xfId="52331" xr:uid="{00000000-0005-0000-0000-0000D56E0000}"/>
    <cellStyle name="Normal 17 9 2 2 3 3" xfId="37183" xr:uid="{00000000-0005-0000-0000-0000D66E0000}"/>
    <cellStyle name="Normal 17 9 2 2 4" xfId="9051" xr:uid="{00000000-0005-0000-0000-0000D76E0000}"/>
    <cellStyle name="Normal 17 9 2 2 4 2" xfId="24199" xr:uid="{00000000-0005-0000-0000-0000D86E0000}"/>
    <cellStyle name="Normal 17 9 2 2 4 2 2" xfId="50167" xr:uid="{00000000-0005-0000-0000-0000D96E0000}"/>
    <cellStyle name="Normal 17 9 2 2 4 3" xfId="35019" xr:uid="{00000000-0005-0000-0000-0000DA6E0000}"/>
    <cellStyle name="Normal 17 9 2 2 5" xfId="19871" xr:uid="{00000000-0005-0000-0000-0000DB6E0000}"/>
    <cellStyle name="Normal 17 9 2 2 5 2" xfId="45839" xr:uid="{00000000-0005-0000-0000-0000DC6E0000}"/>
    <cellStyle name="Normal 17 9 2 2 6" xfId="15543" xr:uid="{00000000-0005-0000-0000-0000DD6E0000}"/>
    <cellStyle name="Normal 17 9 2 2 6 2" xfId="41511" xr:uid="{00000000-0005-0000-0000-0000DE6E0000}"/>
    <cellStyle name="Normal 17 9 2 2 7" xfId="4723" xr:uid="{00000000-0005-0000-0000-0000DF6E0000}"/>
    <cellStyle name="Normal 17 9 2 2 8" xfId="30691" xr:uid="{00000000-0005-0000-0000-0000E06E0000}"/>
    <cellStyle name="Normal 17 9 2 2 9" xfId="57173" xr:uid="{00000000-0005-0000-0000-0000E16E0000}"/>
    <cellStyle name="Normal 17 9 2 3" xfId="5805" xr:uid="{00000000-0005-0000-0000-0000E26E0000}"/>
    <cellStyle name="Normal 17 9 2 3 2" xfId="12297" xr:uid="{00000000-0005-0000-0000-0000E36E0000}"/>
    <cellStyle name="Normal 17 9 2 3 2 2" xfId="27445" xr:uid="{00000000-0005-0000-0000-0000E46E0000}"/>
    <cellStyle name="Normal 17 9 2 3 2 2 2" xfId="53413" xr:uid="{00000000-0005-0000-0000-0000E56E0000}"/>
    <cellStyle name="Normal 17 9 2 3 2 3" xfId="38265" xr:uid="{00000000-0005-0000-0000-0000E66E0000}"/>
    <cellStyle name="Normal 17 9 2 3 3" xfId="20953" xr:uid="{00000000-0005-0000-0000-0000E76E0000}"/>
    <cellStyle name="Normal 17 9 2 3 3 2" xfId="46921" xr:uid="{00000000-0005-0000-0000-0000E86E0000}"/>
    <cellStyle name="Normal 17 9 2 3 4" xfId="16625" xr:uid="{00000000-0005-0000-0000-0000E96E0000}"/>
    <cellStyle name="Normal 17 9 2 3 4 2" xfId="42593" xr:uid="{00000000-0005-0000-0000-0000EA6E0000}"/>
    <cellStyle name="Normal 17 9 2 3 5" xfId="31773" xr:uid="{00000000-0005-0000-0000-0000EB6E0000}"/>
    <cellStyle name="Normal 17 9 2 3 6" xfId="58255" xr:uid="{00000000-0005-0000-0000-0000EC6E0000}"/>
    <cellStyle name="Normal 17 9 2 4" xfId="10133" xr:uid="{00000000-0005-0000-0000-0000ED6E0000}"/>
    <cellStyle name="Normal 17 9 2 4 2" xfId="25281" xr:uid="{00000000-0005-0000-0000-0000EE6E0000}"/>
    <cellStyle name="Normal 17 9 2 4 2 2" xfId="51249" xr:uid="{00000000-0005-0000-0000-0000EF6E0000}"/>
    <cellStyle name="Normal 17 9 2 4 3" xfId="36101" xr:uid="{00000000-0005-0000-0000-0000F06E0000}"/>
    <cellStyle name="Normal 17 9 2 5" xfId="7969" xr:uid="{00000000-0005-0000-0000-0000F16E0000}"/>
    <cellStyle name="Normal 17 9 2 5 2" xfId="23117" xr:uid="{00000000-0005-0000-0000-0000F26E0000}"/>
    <cellStyle name="Normal 17 9 2 5 2 2" xfId="49085" xr:uid="{00000000-0005-0000-0000-0000F36E0000}"/>
    <cellStyle name="Normal 17 9 2 5 3" xfId="33937" xr:uid="{00000000-0005-0000-0000-0000F46E0000}"/>
    <cellStyle name="Normal 17 9 2 6" xfId="18789" xr:uid="{00000000-0005-0000-0000-0000F56E0000}"/>
    <cellStyle name="Normal 17 9 2 6 2" xfId="44757" xr:uid="{00000000-0005-0000-0000-0000F66E0000}"/>
    <cellStyle name="Normal 17 9 2 7" xfId="14461" xr:uid="{00000000-0005-0000-0000-0000F76E0000}"/>
    <cellStyle name="Normal 17 9 2 7 2" xfId="40429" xr:uid="{00000000-0005-0000-0000-0000F86E0000}"/>
    <cellStyle name="Normal 17 9 2 8" xfId="3641" xr:uid="{00000000-0005-0000-0000-0000F96E0000}"/>
    <cellStyle name="Normal 17 9 2 9" xfId="29609" xr:uid="{00000000-0005-0000-0000-0000FA6E0000}"/>
    <cellStyle name="Normal 17 9 3" xfId="2018" xr:uid="{00000000-0005-0000-0000-0000FB6E0000}"/>
    <cellStyle name="Normal 17 9 3 2" xfId="6346" xr:uid="{00000000-0005-0000-0000-0000FC6E0000}"/>
    <cellStyle name="Normal 17 9 3 2 2" xfId="12838" xr:uid="{00000000-0005-0000-0000-0000FD6E0000}"/>
    <cellStyle name="Normal 17 9 3 2 2 2" xfId="27986" xr:uid="{00000000-0005-0000-0000-0000FE6E0000}"/>
    <cellStyle name="Normal 17 9 3 2 2 2 2" xfId="53954" xr:uid="{00000000-0005-0000-0000-0000FF6E0000}"/>
    <cellStyle name="Normal 17 9 3 2 2 3" xfId="38806" xr:uid="{00000000-0005-0000-0000-0000006F0000}"/>
    <cellStyle name="Normal 17 9 3 2 3" xfId="21494" xr:uid="{00000000-0005-0000-0000-0000016F0000}"/>
    <cellStyle name="Normal 17 9 3 2 3 2" xfId="47462" xr:uid="{00000000-0005-0000-0000-0000026F0000}"/>
    <cellStyle name="Normal 17 9 3 2 4" xfId="17166" xr:uid="{00000000-0005-0000-0000-0000036F0000}"/>
    <cellStyle name="Normal 17 9 3 2 4 2" xfId="43134" xr:uid="{00000000-0005-0000-0000-0000046F0000}"/>
    <cellStyle name="Normal 17 9 3 2 5" xfId="32314" xr:uid="{00000000-0005-0000-0000-0000056F0000}"/>
    <cellStyle name="Normal 17 9 3 2 6" xfId="58796" xr:uid="{00000000-0005-0000-0000-0000066F0000}"/>
    <cellStyle name="Normal 17 9 3 3" xfId="10674" xr:uid="{00000000-0005-0000-0000-0000076F0000}"/>
    <cellStyle name="Normal 17 9 3 3 2" xfId="25822" xr:uid="{00000000-0005-0000-0000-0000086F0000}"/>
    <cellStyle name="Normal 17 9 3 3 2 2" xfId="51790" xr:uid="{00000000-0005-0000-0000-0000096F0000}"/>
    <cellStyle name="Normal 17 9 3 3 3" xfId="36642" xr:uid="{00000000-0005-0000-0000-00000A6F0000}"/>
    <cellStyle name="Normal 17 9 3 4" xfId="8510" xr:uid="{00000000-0005-0000-0000-00000B6F0000}"/>
    <cellStyle name="Normal 17 9 3 4 2" xfId="23658" xr:uid="{00000000-0005-0000-0000-00000C6F0000}"/>
    <cellStyle name="Normal 17 9 3 4 2 2" xfId="49626" xr:uid="{00000000-0005-0000-0000-00000D6F0000}"/>
    <cellStyle name="Normal 17 9 3 4 3" xfId="34478" xr:uid="{00000000-0005-0000-0000-00000E6F0000}"/>
    <cellStyle name="Normal 17 9 3 5" xfId="19330" xr:uid="{00000000-0005-0000-0000-00000F6F0000}"/>
    <cellStyle name="Normal 17 9 3 5 2" xfId="45298" xr:uid="{00000000-0005-0000-0000-0000106F0000}"/>
    <cellStyle name="Normal 17 9 3 6" xfId="15002" xr:uid="{00000000-0005-0000-0000-0000116F0000}"/>
    <cellStyle name="Normal 17 9 3 6 2" xfId="40970" xr:uid="{00000000-0005-0000-0000-0000126F0000}"/>
    <cellStyle name="Normal 17 9 3 7" xfId="4182" xr:uid="{00000000-0005-0000-0000-0000136F0000}"/>
    <cellStyle name="Normal 17 9 3 8" xfId="30150" xr:uid="{00000000-0005-0000-0000-0000146F0000}"/>
    <cellStyle name="Normal 17 9 3 9" xfId="56632" xr:uid="{00000000-0005-0000-0000-0000156F0000}"/>
    <cellStyle name="Normal 17 9 4" xfId="5264" xr:uid="{00000000-0005-0000-0000-0000166F0000}"/>
    <cellStyle name="Normal 17 9 4 2" xfId="11756" xr:uid="{00000000-0005-0000-0000-0000176F0000}"/>
    <cellStyle name="Normal 17 9 4 2 2" xfId="26904" xr:uid="{00000000-0005-0000-0000-0000186F0000}"/>
    <cellStyle name="Normal 17 9 4 2 2 2" xfId="52872" xr:uid="{00000000-0005-0000-0000-0000196F0000}"/>
    <cellStyle name="Normal 17 9 4 2 3" xfId="37724" xr:uid="{00000000-0005-0000-0000-00001A6F0000}"/>
    <cellStyle name="Normal 17 9 4 3" xfId="20412" xr:uid="{00000000-0005-0000-0000-00001B6F0000}"/>
    <cellStyle name="Normal 17 9 4 3 2" xfId="46380" xr:uid="{00000000-0005-0000-0000-00001C6F0000}"/>
    <cellStyle name="Normal 17 9 4 4" xfId="16084" xr:uid="{00000000-0005-0000-0000-00001D6F0000}"/>
    <cellStyle name="Normal 17 9 4 4 2" xfId="42052" xr:uid="{00000000-0005-0000-0000-00001E6F0000}"/>
    <cellStyle name="Normal 17 9 4 5" xfId="31232" xr:uid="{00000000-0005-0000-0000-00001F6F0000}"/>
    <cellStyle name="Normal 17 9 4 6" xfId="57714" xr:uid="{00000000-0005-0000-0000-0000206F0000}"/>
    <cellStyle name="Normal 17 9 5" xfId="9592" xr:uid="{00000000-0005-0000-0000-0000216F0000}"/>
    <cellStyle name="Normal 17 9 5 2" xfId="24740" xr:uid="{00000000-0005-0000-0000-0000226F0000}"/>
    <cellStyle name="Normal 17 9 5 2 2" xfId="50708" xr:uid="{00000000-0005-0000-0000-0000236F0000}"/>
    <cellStyle name="Normal 17 9 5 3" xfId="35560" xr:uid="{00000000-0005-0000-0000-0000246F0000}"/>
    <cellStyle name="Normal 17 9 6" xfId="7428" xr:uid="{00000000-0005-0000-0000-0000256F0000}"/>
    <cellStyle name="Normal 17 9 6 2" xfId="22576" xr:uid="{00000000-0005-0000-0000-0000266F0000}"/>
    <cellStyle name="Normal 17 9 6 2 2" xfId="48544" xr:uid="{00000000-0005-0000-0000-0000276F0000}"/>
    <cellStyle name="Normal 17 9 6 3" xfId="33396" xr:uid="{00000000-0005-0000-0000-0000286F0000}"/>
    <cellStyle name="Normal 17 9 7" xfId="18248" xr:uid="{00000000-0005-0000-0000-0000296F0000}"/>
    <cellStyle name="Normal 17 9 7 2" xfId="44216" xr:uid="{00000000-0005-0000-0000-00002A6F0000}"/>
    <cellStyle name="Normal 17 9 8" xfId="13920" xr:uid="{00000000-0005-0000-0000-00002B6F0000}"/>
    <cellStyle name="Normal 17 9 8 2" xfId="39888" xr:uid="{00000000-0005-0000-0000-00002C6F0000}"/>
    <cellStyle name="Normal 17 9 9" xfId="3100" xr:uid="{00000000-0005-0000-0000-00002D6F0000}"/>
    <cellStyle name="Normal 18" xfId="363" xr:uid="{00000000-0005-0000-0000-00002E6F0000}"/>
    <cellStyle name="Normal 18 10" xfId="364" xr:uid="{00000000-0005-0000-0000-00002F6F0000}"/>
    <cellStyle name="Normal 18 10 10" xfId="29070" xr:uid="{00000000-0005-0000-0000-0000306F0000}"/>
    <cellStyle name="Normal 18 10 11" xfId="55028" xr:uid="{00000000-0005-0000-0000-0000316F0000}"/>
    <cellStyle name="Normal 18 10 12" xfId="55552" xr:uid="{00000000-0005-0000-0000-0000326F0000}"/>
    <cellStyle name="Normal 18 10 13" xfId="1070" xr:uid="{00000000-0005-0000-0000-0000336F0000}"/>
    <cellStyle name="Normal 18 10 2" xfId="1479" xr:uid="{00000000-0005-0000-0000-0000346F0000}"/>
    <cellStyle name="Normal 18 10 2 10" xfId="56093" xr:uid="{00000000-0005-0000-0000-0000356F0000}"/>
    <cellStyle name="Normal 18 10 2 2" xfId="2561" xr:uid="{00000000-0005-0000-0000-0000366F0000}"/>
    <cellStyle name="Normal 18 10 2 2 2" xfId="6889" xr:uid="{00000000-0005-0000-0000-0000376F0000}"/>
    <cellStyle name="Normal 18 10 2 2 2 2" xfId="13381" xr:uid="{00000000-0005-0000-0000-0000386F0000}"/>
    <cellStyle name="Normal 18 10 2 2 2 2 2" xfId="28529" xr:uid="{00000000-0005-0000-0000-0000396F0000}"/>
    <cellStyle name="Normal 18 10 2 2 2 2 2 2" xfId="54497" xr:uid="{00000000-0005-0000-0000-00003A6F0000}"/>
    <cellStyle name="Normal 18 10 2 2 2 2 3" xfId="39349" xr:uid="{00000000-0005-0000-0000-00003B6F0000}"/>
    <cellStyle name="Normal 18 10 2 2 2 3" xfId="22037" xr:uid="{00000000-0005-0000-0000-00003C6F0000}"/>
    <cellStyle name="Normal 18 10 2 2 2 3 2" xfId="48005" xr:uid="{00000000-0005-0000-0000-00003D6F0000}"/>
    <cellStyle name="Normal 18 10 2 2 2 4" xfId="17709" xr:uid="{00000000-0005-0000-0000-00003E6F0000}"/>
    <cellStyle name="Normal 18 10 2 2 2 4 2" xfId="43677" xr:uid="{00000000-0005-0000-0000-00003F6F0000}"/>
    <cellStyle name="Normal 18 10 2 2 2 5" xfId="32857" xr:uid="{00000000-0005-0000-0000-0000406F0000}"/>
    <cellStyle name="Normal 18 10 2 2 2 6" xfId="59339" xr:uid="{00000000-0005-0000-0000-0000416F0000}"/>
    <cellStyle name="Normal 18 10 2 2 3" xfId="11217" xr:uid="{00000000-0005-0000-0000-0000426F0000}"/>
    <cellStyle name="Normal 18 10 2 2 3 2" xfId="26365" xr:uid="{00000000-0005-0000-0000-0000436F0000}"/>
    <cellStyle name="Normal 18 10 2 2 3 2 2" xfId="52333" xr:uid="{00000000-0005-0000-0000-0000446F0000}"/>
    <cellStyle name="Normal 18 10 2 2 3 3" xfId="37185" xr:uid="{00000000-0005-0000-0000-0000456F0000}"/>
    <cellStyle name="Normal 18 10 2 2 4" xfId="9053" xr:uid="{00000000-0005-0000-0000-0000466F0000}"/>
    <cellStyle name="Normal 18 10 2 2 4 2" xfId="24201" xr:uid="{00000000-0005-0000-0000-0000476F0000}"/>
    <cellStyle name="Normal 18 10 2 2 4 2 2" xfId="50169" xr:uid="{00000000-0005-0000-0000-0000486F0000}"/>
    <cellStyle name="Normal 18 10 2 2 4 3" xfId="35021" xr:uid="{00000000-0005-0000-0000-0000496F0000}"/>
    <cellStyle name="Normal 18 10 2 2 5" xfId="19873" xr:uid="{00000000-0005-0000-0000-00004A6F0000}"/>
    <cellStyle name="Normal 18 10 2 2 5 2" xfId="45841" xr:uid="{00000000-0005-0000-0000-00004B6F0000}"/>
    <cellStyle name="Normal 18 10 2 2 6" xfId="15545" xr:uid="{00000000-0005-0000-0000-00004C6F0000}"/>
    <cellStyle name="Normal 18 10 2 2 6 2" xfId="41513" xr:uid="{00000000-0005-0000-0000-00004D6F0000}"/>
    <cellStyle name="Normal 18 10 2 2 7" xfId="4725" xr:uid="{00000000-0005-0000-0000-00004E6F0000}"/>
    <cellStyle name="Normal 18 10 2 2 8" xfId="30693" xr:uid="{00000000-0005-0000-0000-00004F6F0000}"/>
    <cellStyle name="Normal 18 10 2 2 9" xfId="57175" xr:uid="{00000000-0005-0000-0000-0000506F0000}"/>
    <cellStyle name="Normal 18 10 2 3" xfId="5807" xr:uid="{00000000-0005-0000-0000-0000516F0000}"/>
    <cellStyle name="Normal 18 10 2 3 2" xfId="12299" xr:uid="{00000000-0005-0000-0000-0000526F0000}"/>
    <cellStyle name="Normal 18 10 2 3 2 2" xfId="27447" xr:uid="{00000000-0005-0000-0000-0000536F0000}"/>
    <cellStyle name="Normal 18 10 2 3 2 2 2" xfId="53415" xr:uid="{00000000-0005-0000-0000-0000546F0000}"/>
    <cellStyle name="Normal 18 10 2 3 2 3" xfId="38267" xr:uid="{00000000-0005-0000-0000-0000556F0000}"/>
    <cellStyle name="Normal 18 10 2 3 3" xfId="20955" xr:uid="{00000000-0005-0000-0000-0000566F0000}"/>
    <cellStyle name="Normal 18 10 2 3 3 2" xfId="46923" xr:uid="{00000000-0005-0000-0000-0000576F0000}"/>
    <cellStyle name="Normal 18 10 2 3 4" xfId="16627" xr:uid="{00000000-0005-0000-0000-0000586F0000}"/>
    <cellStyle name="Normal 18 10 2 3 4 2" xfId="42595" xr:uid="{00000000-0005-0000-0000-0000596F0000}"/>
    <cellStyle name="Normal 18 10 2 3 5" xfId="31775" xr:uid="{00000000-0005-0000-0000-00005A6F0000}"/>
    <cellStyle name="Normal 18 10 2 3 6" xfId="58257" xr:uid="{00000000-0005-0000-0000-00005B6F0000}"/>
    <cellStyle name="Normal 18 10 2 4" xfId="10135" xr:uid="{00000000-0005-0000-0000-00005C6F0000}"/>
    <cellStyle name="Normal 18 10 2 4 2" xfId="25283" xr:uid="{00000000-0005-0000-0000-00005D6F0000}"/>
    <cellStyle name="Normal 18 10 2 4 2 2" xfId="51251" xr:uid="{00000000-0005-0000-0000-00005E6F0000}"/>
    <cellStyle name="Normal 18 10 2 4 3" xfId="36103" xr:uid="{00000000-0005-0000-0000-00005F6F0000}"/>
    <cellStyle name="Normal 18 10 2 5" xfId="7971" xr:uid="{00000000-0005-0000-0000-0000606F0000}"/>
    <cellStyle name="Normal 18 10 2 5 2" xfId="23119" xr:uid="{00000000-0005-0000-0000-0000616F0000}"/>
    <cellStyle name="Normal 18 10 2 5 2 2" xfId="49087" xr:uid="{00000000-0005-0000-0000-0000626F0000}"/>
    <cellStyle name="Normal 18 10 2 5 3" xfId="33939" xr:uid="{00000000-0005-0000-0000-0000636F0000}"/>
    <cellStyle name="Normal 18 10 2 6" xfId="18791" xr:uid="{00000000-0005-0000-0000-0000646F0000}"/>
    <cellStyle name="Normal 18 10 2 6 2" xfId="44759" xr:uid="{00000000-0005-0000-0000-0000656F0000}"/>
    <cellStyle name="Normal 18 10 2 7" xfId="14463" xr:uid="{00000000-0005-0000-0000-0000666F0000}"/>
    <cellStyle name="Normal 18 10 2 7 2" xfId="40431" xr:uid="{00000000-0005-0000-0000-0000676F0000}"/>
    <cellStyle name="Normal 18 10 2 8" xfId="3643" xr:uid="{00000000-0005-0000-0000-0000686F0000}"/>
    <cellStyle name="Normal 18 10 2 9" xfId="29611" xr:uid="{00000000-0005-0000-0000-0000696F0000}"/>
    <cellStyle name="Normal 18 10 3" xfId="2020" xr:uid="{00000000-0005-0000-0000-00006A6F0000}"/>
    <cellStyle name="Normal 18 10 3 2" xfId="6348" xr:uid="{00000000-0005-0000-0000-00006B6F0000}"/>
    <cellStyle name="Normal 18 10 3 2 2" xfId="12840" xr:uid="{00000000-0005-0000-0000-00006C6F0000}"/>
    <cellStyle name="Normal 18 10 3 2 2 2" xfId="27988" xr:uid="{00000000-0005-0000-0000-00006D6F0000}"/>
    <cellStyle name="Normal 18 10 3 2 2 2 2" xfId="53956" xr:uid="{00000000-0005-0000-0000-00006E6F0000}"/>
    <cellStyle name="Normal 18 10 3 2 2 3" xfId="38808" xr:uid="{00000000-0005-0000-0000-00006F6F0000}"/>
    <cellStyle name="Normal 18 10 3 2 3" xfId="21496" xr:uid="{00000000-0005-0000-0000-0000706F0000}"/>
    <cellStyle name="Normal 18 10 3 2 3 2" xfId="47464" xr:uid="{00000000-0005-0000-0000-0000716F0000}"/>
    <cellStyle name="Normal 18 10 3 2 4" xfId="17168" xr:uid="{00000000-0005-0000-0000-0000726F0000}"/>
    <cellStyle name="Normal 18 10 3 2 4 2" xfId="43136" xr:uid="{00000000-0005-0000-0000-0000736F0000}"/>
    <cellStyle name="Normal 18 10 3 2 5" xfId="32316" xr:uid="{00000000-0005-0000-0000-0000746F0000}"/>
    <cellStyle name="Normal 18 10 3 2 6" xfId="58798" xr:uid="{00000000-0005-0000-0000-0000756F0000}"/>
    <cellStyle name="Normal 18 10 3 3" xfId="10676" xr:uid="{00000000-0005-0000-0000-0000766F0000}"/>
    <cellStyle name="Normal 18 10 3 3 2" xfId="25824" xr:uid="{00000000-0005-0000-0000-0000776F0000}"/>
    <cellStyle name="Normal 18 10 3 3 2 2" xfId="51792" xr:uid="{00000000-0005-0000-0000-0000786F0000}"/>
    <cellStyle name="Normal 18 10 3 3 3" xfId="36644" xr:uid="{00000000-0005-0000-0000-0000796F0000}"/>
    <cellStyle name="Normal 18 10 3 4" xfId="8512" xr:uid="{00000000-0005-0000-0000-00007A6F0000}"/>
    <cellStyle name="Normal 18 10 3 4 2" xfId="23660" xr:uid="{00000000-0005-0000-0000-00007B6F0000}"/>
    <cellStyle name="Normal 18 10 3 4 2 2" xfId="49628" xr:uid="{00000000-0005-0000-0000-00007C6F0000}"/>
    <cellStyle name="Normal 18 10 3 4 3" xfId="34480" xr:uid="{00000000-0005-0000-0000-00007D6F0000}"/>
    <cellStyle name="Normal 18 10 3 5" xfId="19332" xr:uid="{00000000-0005-0000-0000-00007E6F0000}"/>
    <cellStyle name="Normal 18 10 3 5 2" xfId="45300" xr:uid="{00000000-0005-0000-0000-00007F6F0000}"/>
    <cellStyle name="Normal 18 10 3 6" xfId="15004" xr:uid="{00000000-0005-0000-0000-0000806F0000}"/>
    <cellStyle name="Normal 18 10 3 6 2" xfId="40972" xr:uid="{00000000-0005-0000-0000-0000816F0000}"/>
    <cellStyle name="Normal 18 10 3 7" xfId="4184" xr:uid="{00000000-0005-0000-0000-0000826F0000}"/>
    <cellStyle name="Normal 18 10 3 8" xfId="30152" xr:uid="{00000000-0005-0000-0000-0000836F0000}"/>
    <cellStyle name="Normal 18 10 3 9" xfId="56634" xr:uid="{00000000-0005-0000-0000-0000846F0000}"/>
    <cellStyle name="Normal 18 10 4" xfId="5266" xr:uid="{00000000-0005-0000-0000-0000856F0000}"/>
    <cellStyle name="Normal 18 10 4 2" xfId="11758" xr:uid="{00000000-0005-0000-0000-0000866F0000}"/>
    <cellStyle name="Normal 18 10 4 2 2" xfId="26906" xr:uid="{00000000-0005-0000-0000-0000876F0000}"/>
    <cellStyle name="Normal 18 10 4 2 2 2" xfId="52874" xr:uid="{00000000-0005-0000-0000-0000886F0000}"/>
    <cellStyle name="Normal 18 10 4 2 3" xfId="37726" xr:uid="{00000000-0005-0000-0000-0000896F0000}"/>
    <cellStyle name="Normal 18 10 4 3" xfId="20414" xr:uid="{00000000-0005-0000-0000-00008A6F0000}"/>
    <cellStyle name="Normal 18 10 4 3 2" xfId="46382" xr:uid="{00000000-0005-0000-0000-00008B6F0000}"/>
    <cellStyle name="Normal 18 10 4 4" xfId="16086" xr:uid="{00000000-0005-0000-0000-00008C6F0000}"/>
    <cellStyle name="Normal 18 10 4 4 2" xfId="42054" xr:uid="{00000000-0005-0000-0000-00008D6F0000}"/>
    <cellStyle name="Normal 18 10 4 5" xfId="31234" xr:uid="{00000000-0005-0000-0000-00008E6F0000}"/>
    <cellStyle name="Normal 18 10 4 6" xfId="57716" xr:uid="{00000000-0005-0000-0000-00008F6F0000}"/>
    <cellStyle name="Normal 18 10 5" xfId="9594" xr:uid="{00000000-0005-0000-0000-0000906F0000}"/>
    <cellStyle name="Normal 18 10 5 2" xfId="24742" xr:uid="{00000000-0005-0000-0000-0000916F0000}"/>
    <cellStyle name="Normal 18 10 5 2 2" xfId="50710" xr:uid="{00000000-0005-0000-0000-0000926F0000}"/>
    <cellStyle name="Normal 18 10 5 3" xfId="35562" xr:uid="{00000000-0005-0000-0000-0000936F0000}"/>
    <cellStyle name="Normal 18 10 6" xfId="7430" xr:uid="{00000000-0005-0000-0000-0000946F0000}"/>
    <cellStyle name="Normal 18 10 6 2" xfId="22578" xr:uid="{00000000-0005-0000-0000-0000956F0000}"/>
    <cellStyle name="Normal 18 10 6 2 2" xfId="48546" xr:uid="{00000000-0005-0000-0000-0000966F0000}"/>
    <cellStyle name="Normal 18 10 6 3" xfId="33398" xr:uid="{00000000-0005-0000-0000-0000976F0000}"/>
    <cellStyle name="Normal 18 10 7" xfId="18250" xr:uid="{00000000-0005-0000-0000-0000986F0000}"/>
    <cellStyle name="Normal 18 10 7 2" xfId="44218" xr:uid="{00000000-0005-0000-0000-0000996F0000}"/>
    <cellStyle name="Normal 18 10 8" xfId="13922" xr:uid="{00000000-0005-0000-0000-00009A6F0000}"/>
    <cellStyle name="Normal 18 10 8 2" xfId="39890" xr:uid="{00000000-0005-0000-0000-00009B6F0000}"/>
    <cellStyle name="Normal 18 10 9" xfId="3102" xr:uid="{00000000-0005-0000-0000-00009C6F0000}"/>
    <cellStyle name="Normal 18 11" xfId="365" xr:uid="{00000000-0005-0000-0000-00009D6F0000}"/>
    <cellStyle name="Normal 18 11 10" xfId="29071" xr:uid="{00000000-0005-0000-0000-00009E6F0000}"/>
    <cellStyle name="Normal 18 11 11" xfId="55553" xr:uid="{00000000-0005-0000-0000-00009F6F0000}"/>
    <cellStyle name="Normal 18 11 12" xfId="1110" xr:uid="{00000000-0005-0000-0000-0000A06F0000}"/>
    <cellStyle name="Normal 18 11 2" xfId="1480" xr:uid="{00000000-0005-0000-0000-0000A16F0000}"/>
    <cellStyle name="Normal 18 11 2 10" xfId="56094" xr:uid="{00000000-0005-0000-0000-0000A26F0000}"/>
    <cellStyle name="Normal 18 11 2 2" xfId="2562" xr:uid="{00000000-0005-0000-0000-0000A36F0000}"/>
    <cellStyle name="Normal 18 11 2 2 2" xfId="6890" xr:uid="{00000000-0005-0000-0000-0000A46F0000}"/>
    <cellStyle name="Normal 18 11 2 2 2 2" xfId="13382" xr:uid="{00000000-0005-0000-0000-0000A56F0000}"/>
    <cellStyle name="Normal 18 11 2 2 2 2 2" xfId="28530" xr:uid="{00000000-0005-0000-0000-0000A66F0000}"/>
    <cellStyle name="Normal 18 11 2 2 2 2 2 2" xfId="54498" xr:uid="{00000000-0005-0000-0000-0000A76F0000}"/>
    <cellStyle name="Normal 18 11 2 2 2 2 3" xfId="39350" xr:uid="{00000000-0005-0000-0000-0000A86F0000}"/>
    <cellStyle name="Normal 18 11 2 2 2 3" xfId="22038" xr:uid="{00000000-0005-0000-0000-0000A96F0000}"/>
    <cellStyle name="Normal 18 11 2 2 2 3 2" xfId="48006" xr:uid="{00000000-0005-0000-0000-0000AA6F0000}"/>
    <cellStyle name="Normal 18 11 2 2 2 4" xfId="17710" xr:uid="{00000000-0005-0000-0000-0000AB6F0000}"/>
    <cellStyle name="Normal 18 11 2 2 2 4 2" xfId="43678" xr:uid="{00000000-0005-0000-0000-0000AC6F0000}"/>
    <cellStyle name="Normal 18 11 2 2 2 5" xfId="32858" xr:uid="{00000000-0005-0000-0000-0000AD6F0000}"/>
    <cellStyle name="Normal 18 11 2 2 2 6" xfId="59340" xr:uid="{00000000-0005-0000-0000-0000AE6F0000}"/>
    <cellStyle name="Normal 18 11 2 2 3" xfId="11218" xr:uid="{00000000-0005-0000-0000-0000AF6F0000}"/>
    <cellStyle name="Normal 18 11 2 2 3 2" xfId="26366" xr:uid="{00000000-0005-0000-0000-0000B06F0000}"/>
    <cellStyle name="Normal 18 11 2 2 3 2 2" xfId="52334" xr:uid="{00000000-0005-0000-0000-0000B16F0000}"/>
    <cellStyle name="Normal 18 11 2 2 3 3" xfId="37186" xr:uid="{00000000-0005-0000-0000-0000B26F0000}"/>
    <cellStyle name="Normal 18 11 2 2 4" xfId="9054" xr:uid="{00000000-0005-0000-0000-0000B36F0000}"/>
    <cellStyle name="Normal 18 11 2 2 4 2" xfId="24202" xr:uid="{00000000-0005-0000-0000-0000B46F0000}"/>
    <cellStyle name="Normal 18 11 2 2 4 2 2" xfId="50170" xr:uid="{00000000-0005-0000-0000-0000B56F0000}"/>
    <cellStyle name="Normal 18 11 2 2 4 3" xfId="35022" xr:uid="{00000000-0005-0000-0000-0000B66F0000}"/>
    <cellStyle name="Normal 18 11 2 2 5" xfId="19874" xr:uid="{00000000-0005-0000-0000-0000B76F0000}"/>
    <cellStyle name="Normal 18 11 2 2 5 2" xfId="45842" xr:uid="{00000000-0005-0000-0000-0000B86F0000}"/>
    <cellStyle name="Normal 18 11 2 2 6" xfId="15546" xr:uid="{00000000-0005-0000-0000-0000B96F0000}"/>
    <cellStyle name="Normal 18 11 2 2 6 2" xfId="41514" xr:uid="{00000000-0005-0000-0000-0000BA6F0000}"/>
    <cellStyle name="Normal 18 11 2 2 7" xfId="4726" xr:uid="{00000000-0005-0000-0000-0000BB6F0000}"/>
    <cellStyle name="Normal 18 11 2 2 8" xfId="30694" xr:uid="{00000000-0005-0000-0000-0000BC6F0000}"/>
    <cellStyle name="Normal 18 11 2 2 9" xfId="57176" xr:uid="{00000000-0005-0000-0000-0000BD6F0000}"/>
    <cellStyle name="Normal 18 11 2 3" xfId="5808" xr:uid="{00000000-0005-0000-0000-0000BE6F0000}"/>
    <cellStyle name="Normal 18 11 2 3 2" xfId="12300" xr:uid="{00000000-0005-0000-0000-0000BF6F0000}"/>
    <cellStyle name="Normal 18 11 2 3 2 2" xfId="27448" xr:uid="{00000000-0005-0000-0000-0000C06F0000}"/>
    <cellStyle name="Normal 18 11 2 3 2 2 2" xfId="53416" xr:uid="{00000000-0005-0000-0000-0000C16F0000}"/>
    <cellStyle name="Normal 18 11 2 3 2 3" xfId="38268" xr:uid="{00000000-0005-0000-0000-0000C26F0000}"/>
    <cellStyle name="Normal 18 11 2 3 3" xfId="20956" xr:uid="{00000000-0005-0000-0000-0000C36F0000}"/>
    <cellStyle name="Normal 18 11 2 3 3 2" xfId="46924" xr:uid="{00000000-0005-0000-0000-0000C46F0000}"/>
    <cellStyle name="Normal 18 11 2 3 4" xfId="16628" xr:uid="{00000000-0005-0000-0000-0000C56F0000}"/>
    <cellStyle name="Normal 18 11 2 3 4 2" xfId="42596" xr:uid="{00000000-0005-0000-0000-0000C66F0000}"/>
    <cellStyle name="Normal 18 11 2 3 5" xfId="31776" xr:uid="{00000000-0005-0000-0000-0000C76F0000}"/>
    <cellStyle name="Normal 18 11 2 3 6" xfId="58258" xr:uid="{00000000-0005-0000-0000-0000C86F0000}"/>
    <cellStyle name="Normal 18 11 2 4" xfId="10136" xr:uid="{00000000-0005-0000-0000-0000C96F0000}"/>
    <cellStyle name="Normal 18 11 2 4 2" xfId="25284" xr:uid="{00000000-0005-0000-0000-0000CA6F0000}"/>
    <cellStyle name="Normal 18 11 2 4 2 2" xfId="51252" xr:uid="{00000000-0005-0000-0000-0000CB6F0000}"/>
    <cellStyle name="Normal 18 11 2 4 3" xfId="36104" xr:uid="{00000000-0005-0000-0000-0000CC6F0000}"/>
    <cellStyle name="Normal 18 11 2 5" xfId="7972" xr:uid="{00000000-0005-0000-0000-0000CD6F0000}"/>
    <cellStyle name="Normal 18 11 2 5 2" xfId="23120" xr:uid="{00000000-0005-0000-0000-0000CE6F0000}"/>
    <cellStyle name="Normal 18 11 2 5 2 2" xfId="49088" xr:uid="{00000000-0005-0000-0000-0000CF6F0000}"/>
    <cellStyle name="Normal 18 11 2 5 3" xfId="33940" xr:uid="{00000000-0005-0000-0000-0000D06F0000}"/>
    <cellStyle name="Normal 18 11 2 6" xfId="18792" xr:uid="{00000000-0005-0000-0000-0000D16F0000}"/>
    <cellStyle name="Normal 18 11 2 6 2" xfId="44760" xr:uid="{00000000-0005-0000-0000-0000D26F0000}"/>
    <cellStyle name="Normal 18 11 2 7" xfId="14464" xr:uid="{00000000-0005-0000-0000-0000D36F0000}"/>
    <cellStyle name="Normal 18 11 2 7 2" xfId="40432" xr:uid="{00000000-0005-0000-0000-0000D46F0000}"/>
    <cellStyle name="Normal 18 11 2 8" xfId="3644" xr:uid="{00000000-0005-0000-0000-0000D56F0000}"/>
    <cellStyle name="Normal 18 11 2 9" xfId="29612" xr:uid="{00000000-0005-0000-0000-0000D66F0000}"/>
    <cellStyle name="Normal 18 11 3" xfId="2021" xr:uid="{00000000-0005-0000-0000-0000D76F0000}"/>
    <cellStyle name="Normal 18 11 3 2" xfId="6349" xr:uid="{00000000-0005-0000-0000-0000D86F0000}"/>
    <cellStyle name="Normal 18 11 3 2 2" xfId="12841" xr:uid="{00000000-0005-0000-0000-0000D96F0000}"/>
    <cellStyle name="Normal 18 11 3 2 2 2" xfId="27989" xr:uid="{00000000-0005-0000-0000-0000DA6F0000}"/>
    <cellStyle name="Normal 18 11 3 2 2 2 2" xfId="53957" xr:uid="{00000000-0005-0000-0000-0000DB6F0000}"/>
    <cellStyle name="Normal 18 11 3 2 2 3" xfId="38809" xr:uid="{00000000-0005-0000-0000-0000DC6F0000}"/>
    <cellStyle name="Normal 18 11 3 2 3" xfId="21497" xr:uid="{00000000-0005-0000-0000-0000DD6F0000}"/>
    <cellStyle name="Normal 18 11 3 2 3 2" xfId="47465" xr:uid="{00000000-0005-0000-0000-0000DE6F0000}"/>
    <cellStyle name="Normal 18 11 3 2 4" xfId="17169" xr:uid="{00000000-0005-0000-0000-0000DF6F0000}"/>
    <cellStyle name="Normal 18 11 3 2 4 2" xfId="43137" xr:uid="{00000000-0005-0000-0000-0000E06F0000}"/>
    <cellStyle name="Normal 18 11 3 2 5" xfId="32317" xr:uid="{00000000-0005-0000-0000-0000E16F0000}"/>
    <cellStyle name="Normal 18 11 3 2 6" xfId="58799" xr:uid="{00000000-0005-0000-0000-0000E26F0000}"/>
    <cellStyle name="Normal 18 11 3 3" xfId="10677" xr:uid="{00000000-0005-0000-0000-0000E36F0000}"/>
    <cellStyle name="Normal 18 11 3 3 2" xfId="25825" xr:uid="{00000000-0005-0000-0000-0000E46F0000}"/>
    <cellStyle name="Normal 18 11 3 3 2 2" xfId="51793" xr:uid="{00000000-0005-0000-0000-0000E56F0000}"/>
    <cellStyle name="Normal 18 11 3 3 3" xfId="36645" xr:uid="{00000000-0005-0000-0000-0000E66F0000}"/>
    <cellStyle name="Normal 18 11 3 4" xfId="8513" xr:uid="{00000000-0005-0000-0000-0000E76F0000}"/>
    <cellStyle name="Normal 18 11 3 4 2" xfId="23661" xr:uid="{00000000-0005-0000-0000-0000E86F0000}"/>
    <cellStyle name="Normal 18 11 3 4 2 2" xfId="49629" xr:uid="{00000000-0005-0000-0000-0000E96F0000}"/>
    <cellStyle name="Normal 18 11 3 4 3" xfId="34481" xr:uid="{00000000-0005-0000-0000-0000EA6F0000}"/>
    <cellStyle name="Normal 18 11 3 5" xfId="19333" xr:uid="{00000000-0005-0000-0000-0000EB6F0000}"/>
    <cellStyle name="Normal 18 11 3 5 2" xfId="45301" xr:uid="{00000000-0005-0000-0000-0000EC6F0000}"/>
    <cellStyle name="Normal 18 11 3 6" xfId="15005" xr:uid="{00000000-0005-0000-0000-0000ED6F0000}"/>
    <cellStyle name="Normal 18 11 3 6 2" xfId="40973" xr:uid="{00000000-0005-0000-0000-0000EE6F0000}"/>
    <cellStyle name="Normal 18 11 3 7" xfId="4185" xr:uid="{00000000-0005-0000-0000-0000EF6F0000}"/>
    <cellStyle name="Normal 18 11 3 8" xfId="30153" xr:uid="{00000000-0005-0000-0000-0000F06F0000}"/>
    <cellStyle name="Normal 18 11 3 9" xfId="56635" xr:uid="{00000000-0005-0000-0000-0000F16F0000}"/>
    <cellStyle name="Normal 18 11 4" xfId="5267" xr:uid="{00000000-0005-0000-0000-0000F26F0000}"/>
    <cellStyle name="Normal 18 11 4 2" xfId="11759" xr:uid="{00000000-0005-0000-0000-0000F36F0000}"/>
    <cellStyle name="Normal 18 11 4 2 2" xfId="26907" xr:uid="{00000000-0005-0000-0000-0000F46F0000}"/>
    <cellStyle name="Normal 18 11 4 2 2 2" xfId="52875" xr:uid="{00000000-0005-0000-0000-0000F56F0000}"/>
    <cellStyle name="Normal 18 11 4 2 3" xfId="37727" xr:uid="{00000000-0005-0000-0000-0000F66F0000}"/>
    <cellStyle name="Normal 18 11 4 3" xfId="20415" xr:uid="{00000000-0005-0000-0000-0000F76F0000}"/>
    <cellStyle name="Normal 18 11 4 3 2" xfId="46383" xr:uid="{00000000-0005-0000-0000-0000F86F0000}"/>
    <cellStyle name="Normal 18 11 4 4" xfId="16087" xr:uid="{00000000-0005-0000-0000-0000F96F0000}"/>
    <cellStyle name="Normal 18 11 4 4 2" xfId="42055" xr:uid="{00000000-0005-0000-0000-0000FA6F0000}"/>
    <cellStyle name="Normal 18 11 4 5" xfId="31235" xr:uid="{00000000-0005-0000-0000-0000FB6F0000}"/>
    <cellStyle name="Normal 18 11 4 6" xfId="57717" xr:uid="{00000000-0005-0000-0000-0000FC6F0000}"/>
    <cellStyle name="Normal 18 11 5" xfId="9595" xr:uid="{00000000-0005-0000-0000-0000FD6F0000}"/>
    <cellStyle name="Normal 18 11 5 2" xfId="24743" xr:uid="{00000000-0005-0000-0000-0000FE6F0000}"/>
    <cellStyle name="Normal 18 11 5 2 2" xfId="50711" xr:uid="{00000000-0005-0000-0000-0000FF6F0000}"/>
    <cellStyle name="Normal 18 11 5 3" xfId="35563" xr:uid="{00000000-0005-0000-0000-000000700000}"/>
    <cellStyle name="Normal 18 11 6" xfId="7431" xr:uid="{00000000-0005-0000-0000-000001700000}"/>
    <cellStyle name="Normal 18 11 6 2" xfId="22579" xr:uid="{00000000-0005-0000-0000-000002700000}"/>
    <cellStyle name="Normal 18 11 6 2 2" xfId="48547" xr:uid="{00000000-0005-0000-0000-000003700000}"/>
    <cellStyle name="Normal 18 11 6 3" xfId="33399" xr:uid="{00000000-0005-0000-0000-000004700000}"/>
    <cellStyle name="Normal 18 11 7" xfId="18251" xr:uid="{00000000-0005-0000-0000-000005700000}"/>
    <cellStyle name="Normal 18 11 7 2" xfId="44219" xr:uid="{00000000-0005-0000-0000-000006700000}"/>
    <cellStyle name="Normal 18 11 8" xfId="13923" xr:uid="{00000000-0005-0000-0000-000007700000}"/>
    <cellStyle name="Normal 18 11 8 2" xfId="39891" xr:uid="{00000000-0005-0000-0000-000008700000}"/>
    <cellStyle name="Normal 18 11 9" xfId="3103" xr:uid="{00000000-0005-0000-0000-000009700000}"/>
    <cellStyle name="Normal 18 12" xfId="366" xr:uid="{00000000-0005-0000-0000-00000A700000}"/>
    <cellStyle name="Normal 18 12 10" xfId="29072" xr:uid="{00000000-0005-0000-0000-00000B700000}"/>
    <cellStyle name="Normal 18 12 11" xfId="55554" xr:uid="{00000000-0005-0000-0000-00000C700000}"/>
    <cellStyle name="Normal 18 12 12" xfId="1150" xr:uid="{00000000-0005-0000-0000-00000D700000}"/>
    <cellStyle name="Normal 18 12 2" xfId="1481" xr:uid="{00000000-0005-0000-0000-00000E700000}"/>
    <cellStyle name="Normal 18 12 2 10" xfId="56095" xr:uid="{00000000-0005-0000-0000-00000F700000}"/>
    <cellStyle name="Normal 18 12 2 2" xfId="2563" xr:uid="{00000000-0005-0000-0000-000010700000}"/>
    <cellStyle name="Normal 18 12 2 2 2" xfId="6891" xr:uid="{00000000-0005-0000-0000-000011700000}"/>
    <cellStyle name="Normal 18 12 2 2 2 2" xfId="13383" xr:uid="{00000000-0005-0000-0000-000012700000}"/>
    <cellStyle name="Normal 18 12 2 2 2 2 2" xfId="28531" xr:uid="{00000000-0005-0000-0000-000013700000}"/>
    <cellStyle name="Normal 18 12 2 2 2 2 2 2" xfId="54499" xr:uid="{00000000-0005-0000-0000-000014700000}"/>
    <cellStyle name="Normal 18 12 2 2 2 2 3" xfId="39351" xr:uid="{00000000-0005-0000-0000-000015700000}"/>
    <cellStyle name="Normal 18 12 2 2 2 3" xfId="22039" xr:uid="{00000000-0005-0000-0000-000016700000}"/>
    <cellStyle name="Normal 18 12 2 2 2 3 2" xfId="48007" xr:uid="{00000000-0005-0000-0000-000017700000}"/>
    <cellStyle name="Normal 18 12 2 2 2 4" xfId="17711" xr:uid="{00000000-0005-0000-0000-000018700000}"/>
    <cellStyle name="Normal 18 12 2 2 2 4 2" xfId="43679" xr:uid="{00000000-0005-0000-0000-000019700000}"/>
    <cellStyle name="Normal 18 12 2 2 2 5" xfId="32859" xr:uid="{00000000-0005-0000-0000-00001A700000}"/>
    <cellStyle name="Normal 18 12 2 2 2 6" xfId="59341" xr:uid="{00000000-0005-0000-0000-00001B700000}"/>
    <cellStyle name="Normal 18 12 2 2 3" xfId="11219" xr:uid="{00000000-0005-0000-0000-00001C700000}"/>
    <cellStyle name="Normal 18 12 2 2 3 2" xfId="26367" xr:uid="{00000000-0005-0000-0000-00001D700000}"/>
    <cellStyle name="Normal 18 12 2 2 3 2 2" xfId="52335" xr:uid="{00000000-0005-0000-0000-00001E700000}"/>
    <cellStyle name="Normal 18 12 2 2 3 3" xfId="37187" xr:uid="{00000000-0005-0000-0000-00001F700000}"/>
    <cellStyle name="Normal 18 12 2 2 4" xfId="9055" xr:uid="{00000000-0005-0000-0000-000020700000}"/>
    <cellStyle name="Normal 18 12 2 2 4 2" xfId="24203" xr:uid="{00000000-0005-0000-0000-000021700000}"/>
    <cellStyle name="Normal 18 12 2 2 4 2 2" xfId="50171" xr:uid="{00000000-0005-0000-0000-000022700000}"/>
    <cellStyle name="Normal 18 12 2 2 4 3" xfId="35023" xr:uid="{00000000-0005-0000-0000-000023700000}"/>
    <cellStyle name="Normal 18 12 2 2 5" xfId="19875" xr:uid="{00000000-0005-0000-0000-000024700000}"/>
    <cellStyle name="Normal 18 12 2 2 5 2" xfId="45843" xr:uid="{00000000-0005-0000-0000-000025700000}"/>
    <cellStyle name="Normal 18 12 2 2 6" xfId="15547" xr:uid="{00000000-0005-0000-0000-000026700000}"/>
    <cellStyle name="Normal 18 12 2 2 6 2" xfId="41515" xr:uid="{00000000-0005-0000-0000-000027700000}"/>
    <cellStyle name="Normal 18 12 2 2 7" xfId="4727" xr:uid="{00000000-0005-0000-0000-000028700000}"/>
    <cellStyle name="Normal 18 12 2 2 8" xfId="30695" xr:uid="{00000000-0005-0000-0000-000029700000}"/>
    <cellStyle name="Normal 18 12 2 2 9" xfId="57177" xr:uid="{00000000-0005-0000-0000-00002A700000}"/>
    <cellStyle name="Normal 18 12 2 3" xfId="5809" xr:uid="{00000000-0005-0000-0000-00002B700000}"/>
    <cellStyle name="Normal 18 12 2 3 2" xfId="12301" xr:uid="{00000000-0005-0000-0000-00002C700000}"/>
    <cellStyle name="Normal 18 12 2 3 2 2" xfId="27449" xr:uid="{00000000-0005-0000-0000-00002D700000}"/>
    <cellStyle name="Normal 18 12 2 3 2 2 2" xfId="53417" xr:uid="{00000000-0005-0000-0000-00002E700000}"/>
    <cellStyle name="Normal 18 12 2 3 2 3" xfId="38269" xr:uid="{00000000-0005-0000-0000-00002F700000}"/>
    <cellStyle name="Normal 18 12 2 3 3" xfId="20957" xr:uid="{00000000-0005-0000-0000-000030700000}"/>
    <cellStyle name="Normal 18 12 2 3 3 2" xfId="46925" xr:uid="{00000000-0005-0000-0000-000031700000}"/>
    <cellStyle name="Normal 18 12 2 3 4" xfId="16629" xr:uid="{00000000-0005-0000-0000-000032700000}"/>
    <cellStyle name="Normal 18 12 2 3 4 2" xfId="42597" xr:uid="{00000000-0005-0000-0000-000033700000}"/>
    <cellStyle name="Normal 18 12 2 3 5" xfId="31777" xr:uid="{00000000-0005-0000-0000-000034700000}"/>
    <cellStyle name="Normal 18 12 2 3 6" xfId="58259" xr:uid="{00000000-0005-0000-0000-000035700000}"/>
    <cellStyle name="Normal 18 12 2 4" xfId="10137" xr:uid="{00000000-0005-0000-0000-000036700000}"/>
    <cellStyle name="Normal 18 12 2 4 2" xfId="25285" xr:uid="{00000000-0005-0000-0000-000037700000}"/>
    <cellStyle name="Normal 18 12 2 4 2 2" xfId="51253" xr:uid="{00000000-0005-0000-0000-000038700000}"/>
    <cellStyle name="Normal 18 12 2 4 3" xfId="36105" xr:uid="{00000000-0005-0000-0000-000039700000}"/>
    <cellStyle name="Normal 18 12 2 5" xfId="7973" xr:uid="{00000000-0005-0000-0000-00003A700000}"/>
    <cellStyle name="Normal 18 12 2 5 2" xfId="23121" xr:uid="{00000000-0005-0000-0000-00003B700000}"/>
    <cellStyle name="Normal 18 12 2 5 2 2" xfId="49089" xr:uid="{00000000-0005-0000-0000-00003C700000}"/>
    <cellStyle name="Normal 18 12 2 5 3" xfId="33941" xr:uid="{00000000-0005-0000-0000-00003D700000}"/>
    <cellStyle name="Normal 18 12 2 6" xfId="18793" xr:uid="{00000000-0005-0000-0000-00003E700000}"/>
    <cellStyle name="Normal 18 12 2 6 2" xfId="44761" xr:uid="{00000000-0005-0000-0000-00003F700000}"/>
    <cellStyle name="Normal 18 12 2 7" xfId="14465" xr:uid="{00000000-0005-0000-0000-000040700000}"/>
    <cellStyle name="Normal 18 12 2 7 2" xfId="40433" xr:uid="{00000000-0005-0000-0000-000041700000}"/>
    <cellStyle name="Normal 18 12 2 8" xfId="3645" xr:uid="{00000000-0005-0000-0000-000042700000}"/>
    <cellStyle name="Normal 18 12 2 9" xfId="29613" xr:uid="{00000000-0005-0000-0000-000043700000}"/>
    <cellStyle name="Normal 18 12 3" xfId="2022" xr:uid="{00000000-0005-0000-0000-000044700000}"/>
    <cellStyle name="Normal 18 12 3 2" xfId="6350" xr:uid="{00000000-0005-0000-0000-000045700000}"/>
    <cellStyle name="Normal 18 12 3 2 2" xfId="12842" xr:uid="{00000000-0005-0000-0000-000046700000}"/>
    <cellStyle name="Normal 18 12 3 2 2 2" xfId="27990" xr:uid="{00000000-0005-0000-0000-000047700000}"/>
    <cellStyle name="Normal 18 12 3 2 2 2 2" xfId="53958" xr:uid="{00000000-0005-0000-0000-000048700000}"/>
    <cellStyle name="Normal 18 12 3 2 2 3" xfId="38810" xr:uid="{00000000-0005-0000-0000-000049700000}"/>
    <cellStyle name="Normal 18 12 3 2 3" xfId="21498" xr:uid="{00000000-0005-0000-0000-00004A700000}"/>
    <cellStyle name="Normal 18 12 3 2 3 2" xfId="47466" xr:uid="{00000000-0005-0000-0000-00004B700000}"/>
    <cellStyle name="Normal 18 12 3 2 4" xfId="17170" xr:uid="{00000000-0005-0000-0000-00004C700000}"/>
    <cellStyle name="Normal 18 12 3 2 4 2" xfId="43138" xr:uid="{00000000-0005-0000-0000-00004D700000}"/>
    <cellStyle name="Normal 18 12 3 2 5" xfId="32318" xr:uid="{00000000-0005-0000-0000-00004E700000}"/>
    <cellStyle name="Normal 18 12 3 2 6" xfId="58800" xr:uid="{00000000-0005-0000-0000-00004F700000}"/>
    <cellStyle name="Normal 18 12 3 3" xfId="10678" xr:uid="{00000000-0005-0000-0000-000050700000}"/>
    <cellStyle name="Normal 18 12 3 3 2" xfId="25826" xr:uid="{00000000-0005-0000-0000-000051700000}"/>
    <cellStyle name="Normal 18 12 3 3 2 2" xfId="51794" xr:uid="{00000000-0005-0000-0000-000052700000}"/>
    <cellStyle name="Normal 18 12 3 3 3" xfId="36646" xr:uid="{00000000-0005-0000-0000-000053700000}"/>
    <cellStyle name="Normal 18 12 3 4" xfId="8514" xr:uid="{00000000-0005-0000-0000-000054700000}"/>
    <cellStyle name="Normal 18 12 3 4 2" xfId="23662" xr:uid="{00000000-0005-0000-0000-000055700000}"/>
    <cellStyle name="Normal 18 12 3 4 2 2" xfId="49630" xr:uid="{00000000-0005-0000-0000-000056700000}"/>
    <cellStyle name="Normal 18 12 3 4 3" xfId="34482" xr:uid="{00000000-0005-0000-0000-000057700000}"/>
    <cellStyle name="Normal 18 12 3 5" xfId="19334" xr:uid="{00000000-0005-0000-0000-000058700000}"/>
    <cellStyle name="Normal 18 12 3 5 2" xfId="45302" xr:uid="{00000000-0005-0000-0000-000059700000}"/>
    <cellStyle name="Normal 18 12 3 6" xfId="15006" xr:uid="{00000000-0005-0000-0000-00005A700000}"/>
    <cellStyle name="Normal 18 12 3 6 2" xfId="40974" xr:uid="{00000000-0005-0000-0000-00005B700000}"/>
    <cellStyle name="Normal 18 12 3 7" xfId="4186" xr:uid="{00000000-0005-0000-0000-00005C700000}"/>
    <cellStyle name="Normal 18 12 3 8" xfId="30154" xr:uid="{00000000-0005-0000-0000-00005D700000}"/>
    <cellStyle name="Normal 18 12 3 9" xfId="56636" xr:uid="{00000000-0005-0000-0000-00005E700000}"/>
    <cellStyle name="Normal 18 12 4" xfId="5268" xr:uid="{00000000-0005-0000-0000-00005F700000}"/>
    <cellStyle name="Normal 18 12 4 2" xfId="11760" xr:uid="{00000000-0005-0000-0000-000060700000}"/>
    <cellStyle name="Normal 18 12 4 2 2" xfId="26908" xr:uid="{00000000-0005-0000-0000-000061700000}"/>
    <cellStyle name="Normal 18 12 4 2 2 2" xfId="52876" xr:uid="{00000000-0005-0000-0000-000062700000}"/>
    <cellStyle name="Normal 18 12 4 2 3" xfId="37728" xr:uid="{00000000-0005-0000-0000-000063700000}"/>
    <cellStyle name="Normal 18 12 4 3" xfId="20416" xr:uid="{00000000-0005-0000-0000-000064700000}"/>
    <cellStyle name="Normal 18 12 4 3 2" xfId="46384" xr:uid="{00000000-0005-0000-0000-000065700000}"/>
    <cellStyle name="Normal 18 12 4 4" xfId="16088" xr:uid="{00000000-0005-0000-0000-000066700000}"/>
    <cellStyle name="Normal 18 12 4 4 2" xfId="42056" xr:uid="{00000000-0005-0000-0000-000067700000}"/>
    <cellStyle name="Normal 18 12 4 5" xfId="31236" xr:uid="{00000000-0005-0000-0000-000068700000}"/>
    <cellStyle name="Normal 18 12 4 6" xfId="57718" xr:uid="{00000000-0005-0000-0000-000069700000}"/>
    <cellStyle name="Normal 18 12 5" xfId="9596" xr:uid="{00000000-0005-0000-0000-00006A700000}"/>
    <cellStyle name="Normal 18 12 5 2" xfId="24744" xr:uid="{00000000-0005-0000-0000-00006B700000}"/>
    <cellStyle name="Normal 18 12 5 2 2" xfId="50712" xr:uid="{00000000-0005-0000-0000-00006C700000}"/>
    <cellStyle name="Normal 18 12 5 3" xfId="35564" xr:uid="{00000000-0005-0000-0000-00006D700000}"/>
    <cellStyle name="Normal 18 12 6" xfId="7432" xr:uid="{00000000-0005-0000-0000-00006E700000}"/>
    <cellStyle name="Normal 18 12 6 2" xfId="22580" xr:uid="{00000000-0005-0000-0000-00006F700000}"/>
    <cellStyle name="Normal 18 12 6 2 2" xfId="48548" xr:uid="{00000000-0005-0000-0000-000070700000}"/>
    <cellStyle name="Normal 18 12 6 3" xfId="33400" xr:uid="{00000000-0005-0000-0000-000071700000}"/>
    <cellStyle name="Normal 18 12 7" xfId="18252" xr:uid="{00000000-0005-0000-0000-000072700000}"/>
    <cellStyle name="Normal 18 12 7 2" xfId="44220" xr:uid="{00000000-0005-0000-0000-000073700000}"/>
    <cellStyle name="Normal 18 12 8" xfId="13924" xr:uid="{00000000-0005-0000-0000-000074700000}"/>
    <cellStyle name="Normal 18 12 8 2" xfId="39892" xr:uid="{00000000-0005-0000-0000-000075700000}"/>
    <cellStyle name="Normal 18 12 9" xfId="3104" xr:uid="{00000000-0005-0000-0000-000076700000}"/>
    <cellStyle name="Normal 18 13" xfId="367" xr:uid="{00000000-0005-0000-0000-000077700000}"/>
    <cellStyle name="Normal 18 13 10" xfId="29073" xr:uid="{00000000-0005-0000-0000-000078700000}"/>
    <cellStyle name="Normal 18 13 11" xfId="55555" xr:uid="{00000000-0005-0000-0000-000079700000}"/>
    <cellStyle name="Normal 18 13 12" xfId="1190" xr:uid="{00000000-0005-0000-0000-00007A700000}"/>
    <cellStyle name="Normal 18 13 2" xfId="1482" xr:uid="{00000000-0005-0000-0000-00007B700000}"/>
    <cellStyle name="Normal 18 13 2 10" xfId="56096" xr:uid="{00000000-0005-0000-0000-00007C700000}"/>
    <cellStyle name="Normal 18 13 2 2" xfId="2564" xr:uid="{00000000-0005-0000-0000-00007D700000}"/>
    <cellStyle name="Normal 18 13 2 2 2" xfId="6892" xr:uid="{00000000-0005-0000-0000-00007E700000}"/>
    <cellStyle name="Normal 18 13 2 2 2 2" xfId="13384" xr:uid="{00000000-0005-0000-0000-00007F700000}"/>
    <cellStyle name="Normal 18 13 2 2 2 2 2" xfId="28532" xr:uid="{00000000-0005-0000-0000-000080700000}"/>
    <cellStyle name="Normal 18 13 2 2 2 2 2 2" xfId="54500" xr:uid="{00000000-0005-0000-0000-000081700000}"/>
    <cellStyle name="Normal 18 13 2 2 2 2 3" xfId="39352" xr:uid="{00000000-0005-0000-0000-000082700000}"/>
    <cellStyle name="Normal 18 13 2 2 2 3" xfId="22040" xr:uid="{00000000-0005-0000-0000-000083700000}"/>
    <cellStyle name="Normal 18 13 2 2 2 3 2" xfId="48008" xr:uid="{00000000-0005-0000-0000-000084700000}"/>
    <cellStyle name="Normal 18 13 2 2 2 4" xfId="17712" xr:uid="{00000000-0005-0000-0000-000085700000}"/>
    <cellStyle name="Normal 18 13 2 2 2 4 2" xfId="43680" xr:uid="{00000000-0005-0000-0000-000086700000}"/>
    <cellStyle name="Normal 18 13 2 2 2 5" xfId="32860" xr:uid="{00000000-0005-0000-0000-000087700000}"/>
    <cellStyle name="Normal 18 13 2 2 2 6" xfId="59342" xr:uid="{00000000-0005-0000-0000-000088700000}"/>
    <cellStyle name="Normal 18 13 2 2 3" xfId="11220" xr:uid="{00000000-0005-0000-0000-000089700000}"/>
    <cellStyle name="Normal 18 13 2 2 3 2" xfId="26368" xr:uid="{00000000-0005-0000-0000-00008A700000}"/>
    <cellStyle name="Normal 18 13 2 2 3 2 2" xfId="52336" xr:uid="{00000000-0005-0000-0000-00008B700000}"/>
    <cellStyle name="Normal 18 13 2 2 3 3" xfId="37188" xr:uid="{00000000-0005-0000-0000-00008C700000}"/>
    <cellStyle name="Normal 18 13 2 2 4" xfId="9056" xr:uid="{00000000-0005-0000-0000-00008D700000}"/>
    <cellStyle name="Normal 18 13 2 2 4 2" xfId="24204" xr:uid="{00000000-0005-0000-0000-00008E700000}"/>
    <cellStyle name="Normal 18 13 2 2 4 2 2" xfId="50172" xr:uid="{00000000-0005-0000-0000-00008F700000}"/>
    <cellStyle name="Normal 18 13 2 2 4 3" xfId="35024" xr:uid="{00000000-0005-0000-0000-000090700000}"/>
    <cellStyle name="Normal 18 13 2 2 5" xfId="19876" xr:uid="{00000000-0005-0000-0000-000091700000}"/>
    <cellStyle name="Normal 18 13 2 2 5 2" xfId="45844" xr:uid="{00000000-0005-0000-0000-000092700000}"/>
    <cellStyle name="Normal 18 13 2 2 6" xfId="15548" xr:uid="{00000000-0005-0000-0000-000093700000}"/>
    <cellStyle name="Normal 18 13 2 2 6 2" xfId="41516" xr:uid="{00000000-0005-0000-0000-000094700000}"/>
    <cellStyle name="Normal 18 13 2 2 7" xfId="4728" xr:uid="{00000000-0005-0000-0000-000095700000}"/>
    <cellStyle name="Normal 18 13 2 2 8" xfId="30696" xr:uid="{00000000-0005-0000-0000-000096700000}"/>
    <cellStyle name="Normal 18 13 2 2 9" xfId="57178" xr:uid="{00000000-0005-0000-0000-000097700000}"/>
    <cellStyle name="Normal 18 13 2 3" xfId="5810" xr:uid="{00000000-0005-0000-0000-000098700000}"/>
    <cellStyle name="Normal 18 13 2 3 2" xfId="12302" xr:uid="{00000000-0005-0000-0000-000099700000}"/>
    <cellStyle name="Normal 18 13 2 3 2 2" xfId="27450" xr:uid="{00000000-0005-0000-0000-00009A700000}"/>
    <cellStyle name="Normal 18 13 2 3 2 2 2" xfId="53418" xr:uid="{00000000-0005-0000-0000-00009B700000}"/>
    <cellStyle name="Normal 18 13 2 3 2 3" xfId="38270" xr:uid="{00000000-0005-0000-0000-00009C700000}"/>
    <cellStyle name="Normal 18 13 2 3 3" xfId="20958" xr:uid="{00000000-0005-0000-0000-00009D700000}"/>
    <cellStyle name="Normal 18 13 2 3 3 2" xfId="46926" xr:uid="{00000000-0005-0000-0000-00009E700000}"/>
    <cellStyle name="Normal 18 13 2 3 4" xfId="16630" xr:uid="{00000000-0005-0000-0000-00009F700000}"/>
    <cellStyle name="Normal 18 13 2 3 4 2" xfId="42598" xr:uid="{00000000-0005-0000-0000-0000A0700000}"/>
    <cellStyle name="Normal 18 13 2 3 5" xfId="31778" xr:uid="{00000000-0005-0000-0000-0000A1700000}"/>
    <cellStyle name="Normal 18 13 2 3 6" xfId="58260" xr:uid="{00000000-0005-0000-0000-0000A2700000}"/>
    <cellStyle name="Normal 18 13 2 4" xfId="10138" xr:uid="{00000000-0005-0000-0000-0000A3700000}"/>
    <cellStyle name="Normal 18 13 2 4 2" xfId="25286" xr:uid="{00000000-0005-0000-0000-0000A4700000}"/>
    <cellStyle name="Normal 18 13 2 4 2 2" xfId="51254" xr:uid="{00000000-0005-0000-0000-0000A5700000}"/>
    <cellStyle name="Normal 18 13 2 4 3" xfId="36106" xr:uid="{00000000-0005-0000-0000-0000A6700000}"/>
    <cellStyle name="Normal 18 13 2 5" xfId="7974" xr:uid="{00000000-0005-0000-0000-0000A7700000}"/>
    <cellStyle name="Normal 18 13 2 5 2" xfId="23122" xr:uid="{00000000-0005-0000-0000-0000A8700000}"/>
    <cellStyle name="Normal 18 13 2 5 2 2" xfId="49090" xr:uid="{00000000-0005-0000-0000-0000A9700000}"/>
    <cellStyle name="Normal 18 13 2 5 3" xfId="33942" xr:uid="{00000000-0005-0000-0000-0000AA700000}"/>
    <cellStyle name="Normal 18 13 2 6" xfId="18794" xr:uid="{00000000-0005-0000-0000-0000AB700000}"/>
    <cellStyle name="Normal 18 13 2 6 2" xfId="44762" xr:uid="{00000000-0005-0000-0000-0000AC700000}"/>
    <cellStyle name="Normal 18 13 2 7" xfId="14466" xr:uid="{00000000-0005-0000-0000-0000AD700000}"/>
    <cellStyle name="Normal 18 13 2 7 2" xfId="40434" xr:uid="{00000000-0005-0000-0000-0000AE700000}"/>
    <cellStyle name="Normal 18 13 2 8" xfId="3646" xr:uid="{00000000-0005-0000-0000-0000AF700000}"/>
    <cellStyle name="Normal 18 13 2 9" xfId="29614" xr:uid="{00000000-0005-0000-0000-0000B0700000}"/>
    <cellStyle name="Normal 18 13 3" xfId="2023" xr:uid="{00000000-0005-0000-0000-0000B1700000}"/>
    <cellStyle name="Normal 18 13 3 2" xfId="6351" xr:uid="{00000000-0005-0000-0000-0000B2700000}"/>
    <cellStyle name="Normal 18 13 3 2 2" xfId="12843" xr:uid="{00000000-0005-0000-0000-0000B3700000}"/>
    <cellStyle name="Normal 18 13 3 2 2 2" xfId="27991" xr:uid="{00000000-0005-0000-0000-0000B4700000}"/>
    <cellStyle name="Normal 18 13 3 2 2 2 2" xfId="53959" xr:uid="{00000000-0005-0000-0000-0000B5700000}"/>
    <cellStyle name="Normal 18 13 3 2 2 3" xfId="38811" xr:uid="{00000000-0005-0000-0000-0000B6700000}"/>
    <cellStyle name="Normal 18 13 3 2 3" xfId="21499" xr:uid="{00000000-0005-0000-0000-0000B7700000}"/>
    <cellStyle name="Normal 18 13 3 2 3 2" xfId="47467" xr:uid="{00000000-0005-0000-0000-0000B8700000}"/>
    <cellStyle name="Normal 18 13 3 2 4" xfId="17171" xr:uid="{00000000-0005-0000-0000-0000B9700000}"/>
    <cellStyle name="Normal 18 13 3 2 4 2" xfId="43139" xr:uid="{00000000-0005-0000-0000-0000BA700000}"/>
    <cellStyle name="Normal 18 13 3 2 5" xfId="32319" xr:uid="{00000000-0005-0000-0000-0000BB700000}"/>
    <cellStyle name="Normal 18 13 3 2 6" xfId="58801" xr:uid="{00000000-0005-0000-0000-0000BC700000}"/>
    <cellStyle name="Normal 18 13 3 3" xfId="10679" xr:uid="{00000000-0005-0000-0000-0000BD700000}"/>
    <cellStyle name="Normal 18 13 3 3 2" xfId="25827" xr:uid="{00000000-0005-0000-0000-0000BE700000}"/>
    <cellStyle name="Normal 18 13 3 3 2 2" xfId="51795" xr:uid="{00000000-0005-0000-0000-0000BF700000}"/>
    <cellStyle name="Normal 18 13 3 3 3" xfId="36647" xr:uid="{00000000-0005-0000-0000-0000C0700000}"/>
    <cellStyle name="Normal 18 13 3 4" xfId="8515" xr:uid="{00000000-0005-0000-0000-0000C1700000}"/>
    <cellStyle name="Normal 18 13 3 4 2" xfId="23663" xr:uid="{00000000-0005-0000-0000-0000C2700000}"/>
    <cellStyle name="Normal 18 13 3 4 2 2" xfId="49631" xr:uid="{00000000-0005-0000-0000-0000C3700000}"/>
    <cellStyle name="Normal 18 13 3 4 3" xfId="34483" xr:uid="{00000000-0005-0000-0000-0000C4700000}"/>
    <cellStyle name="Normal 18 13 3 5" xfId="19335" xr:uid="{00000000-0005-0000-0000-0000C5700000}"/>
    <cellStyle name="Normal 18 13 3 5 2" xfId="45303" xr:uid="{00000000-0005-0000-0000-0000C6700000}"/>
    <cellStyle name="Normal 18 13 3 6" xfId="15007" xr:uid="{00000000-0005-0000-0000-0000C7700000}"/>
    <cellStyle name="Normal 18 13 3 6 2" xfId="40975" xr:uid="{00000000-0005-0000-0000-0000C8700000}"/>
    <cellStyle name="Normal 18 13 3 7" xfId="4187" xr:uid="{00000000-0005-0000-0000-0000C9700000}"/>
    <cellStyle name="Normal 18 13 3 8" xfId="30155" xr:uid="{00000000-0005-0000-0000-0000CA700000}"/>
    <cellStyle name="Normal 18 13 3 9" xfId="56637" xr:uid="{00000000-0005-0000-0000-0000CB700000}"/>
    <cellStyle name="Normal 18 13 4" xfId="5269" xr:uid="{00000000-0005-0000-0000-0000CC700000}"/>
    <cellStyle name="Normal 18 13 4 2" xfId="11761" xr:uid="{00000000-0005-0000-0000-0000CD700000}"/>
    <cellStyle name="Normal 18 13 4 2 2" xfId="26909" xr:uid="{00000000-0005-0000-0000-0000CE700000}"/>
    <cellStyle name="Normal 18 13 4 2 2 2" xfId="52877" xr:uid="{00000000-0005-0000-0000-0000CF700000}"/>
    <cellStyle name="Normal 18 13 4 2 3" xfId="37729" xr:uid="{00000000-0005-0000-0000-0000D0700000}"/>
    <cellStyle name="Normal 18 13 4 3" xfId="20417" xr:uid="{00000000-0005-0000-0000-0000D1700000}"/>
    <cellStyle name="Normal 18 13 4 3 2" xfId="46385" xr:uid="{00000000-0005-0000-0000-0000D2700000}"/>
    <cellStyle name="Normal 18 13 4 4" xfId="16089" xr:uid="{00000000-0005-0000-0000-0000D3700000}"/>
    <cellStyle name="Normal 18 13 4 4 2" xfId="42057" xr:uid="{00000000-0005-0000-0000-0000D4700000}"/>
    <cellStyle name="Normal 18 13 4 5" xfId="31237" xr:uid="{00000000-0005-0000-0000-0000D5700000}"/>
    <cellStyle name="Normal 18 13 4 6" xfId="57719" xr:uid="{00000000-0005-0000-0000-0000D6700000}"/>
    <cellStyle name="Normal 18 13 5" xfId="9597" xr:uid="{00000000-0005-0000-0000-0000D7700000}"/>
    <cellStyle name="Normal 18 13 5 2" xfId="24745" xr:uid="{00000000-0005-0000-0000-0000D8700000}"/>
    <cellStyle name="Normal 18 13 5 2 2" xfId="50713" xr:uid="{00000000-0005-0000-0000-0000D9700000}"/>
    <cellStyle name="Normal 18 13 5 3" xfId="35565" xr:uid="{00000000-0005-0000-0000-0000DA700000}"/>
    <cellStyle name="Normal 18 13 6" xfId="7433" xr:uid="{00000000-0005-0000-0000-0000DB700000}"/>
    <cellStyle name="Normal 18 13 6 2" xfId="22581" xr:uid="{00000000-0005-0000-0000-0000DC700000}"/>
    <cellStyle name="Normal 18 13 6 2 2" xfId="48549" xr:uid="{00000000-0005-0000-0000-0000DD700000}"/>
    <cellStyle name="Normal 18 13 6 3" xfId="33401" xr:uid="{00000000-0005-0000-0000-0000DE700000}"/>
    <cellStyle name="Normal 18 13 7" xfId="18253" xr:uid="{00000000-0005-0000-0000-0000DF700000}"/>
    <cellStyle name="Normal 18 13 7 2" xfId="44221" xr:uid="{00000000-0005-0000-0000-0000E0700000}"/>
    <cellStyle name="Normal 18 13 8" xfId="13925" xr:uid="{00000000-0005-0000-0000-0000E1700000}"/>
    <cellStyle name="Normal 18 13 8 2" xfId="39893" xr:uid="{00000000-0005-0000-0000-0000E2700000}"/>
    <cellStyle name="Normal 18 13 9" xfId="3105" xr:uid="{00000000-0005-0000-0000-0000E3700000}"/>
    <cellStyle name="Normal 18 14" xfId="1478" xr:uid="{00000000-0005-0000-0000-0000E4700000}"/>
    <cellStyle name="Normal 18 14 10" xfId="56092" xr:uid="{00000000-0005-0000-0000-0000E5700000}"/>
    <cellStyle name="Normal 18 14 2" xfId="2560" xr:uid="{00000000-0005-0000-0000-0000E6700000}"/>
    <cellStyle name="Normal 18 14 2 2" xfId="6888" xr:uid="{00000000-0005-0000-0000-0000E7700000}"/>
    <cellStyle name="Normal 18 14 2 2 2" xfId="13380" xr:uid="{00000000-0005-0000-0000-0000E8700000}"/>
    <cellStyle name="Normal 18 14 2 2 2 2" xfId="28528" xr:uid="{00000000-0005-0000-0000-0000E9700000}"/>
    <cellStyle name="Normal 18 14 2 2 2 2 2" xfId="54496" xr:uid="{00000000-0005-0000-0000-0000EA700000}"/>
    <cellStyle name="Normal 18 14 2 2 2 3" xfId="39348" xr:uid="{00000000-0005-0000-0000-0000EB700000}"/>
    <cellStyle name="Normal 18 14 2 2 3" xfId="22036" xr:uid="{00000000-0005-0000-0000-0000EC700000}"/>
    <cellStyle name="Normal 18 14 2 2 3 2" xfId="48004" xr:uid="{00000000-0005-0000-0000-0000ED700000}"/>
    <cellStyle name="Normal 18 14 2 2 4" xfId="17708" xr:uid="{00000000-0005-0000-0000-0000EE700000}"/>
    <cellStyle name="Normal 18 14 2 2 4 2" xfId="43676" xr:uid="{00000000-0005-0000-0000-0000EF700000}"/>
    <cellStyle name="Normal 18 14 2 2 5" xfId="32856" xr:uid="{00000000-0005-0000-0000-0000F0700000}"/>
    <cellStyle name="Normal 18 14 2 2 6" xfId="59338" xr:uid="{00000000-0005-0000-0000-0000F1700000}"/>
    <cellStyle name="Normal 18 14 2 3" xfId="11216" xr:uid="{00000000-0005-0000-0000-0000F2700000}"/>
    <cellStyle name="Normal 18 14 2 3 2" xfId="26364" xr:uid="{00000000-0005-0000-0000-0000F3700000}"/>
    <cellStyle name="Normal 18 14 2 3 2 2" xfId="52332" xr:uid="{00000000-0005-0000-0000-0000F4700000}"/>
    <cellStyle name="Normal 18 14 2 3 3" xfId="37184" xr:uid="{00000000-0005-0000-0000-0000F5700000}"/>
    <cellStyle name="Normal 18 14 2 4" xfId="9052" xr:uid="{00000000-0005-0000-0000-0000F6700000}"/>
    <cellStyle name="Normal 18 14 2 4 2" xfId="24200" xr:uid="{00000000-0005-0000-0000-0000F7700000}"/>
    <cellStyle name="Normal 18 14 2 4 2 2" xfId="50168" xr:uid="{00000000-0005-0000-0000-0000F8700000}"/>
    <cellStyle name="Normal 18 14 2 4 3" xfId="35020" xr:uid="{00000000-0005-0000-0000-0000F9700000}"/>
    <cellStyle name="Normal 18 14 2 5" xfId="19872" xr:uid="{00000000-0005-0000-0000-0000FA700000}"/>
    <cellStyle name="Normal 18 14 2 5 2" xfId="45840" xr:uid="{00000000-0005-0000-0000-0000FB700000}"/>
    <cellStyle name="Normal 18 14 2 6" xfId="15544" xr:uid="{00000000-0005-0000-0000-0000FC700000}"/>
    <cellStyle name="Normal 18 14 2 6 2" xfId="41512" xr:uid="{00000000-0005-0000-0000-0000FD700000}"/>
    <cellStyle name="Normal 18 14 2 7" xfId="4724" xr:uid="{00000000-0005-0000-0000-0000FE700000}"/>
    <cellStyle name="Normal 18 14 2 8" xfId="30692" xr:uid="{00000000-0005-0000-0000-0000FF700000}"/>
    <cellStyle name="Normal 18 14 2 9" xfId="57174" xr:uid="{00000000-0005-0000-0000-000000710000}"/>
    <cellStyle name="Normal 18 14 3" xfId="5806" xr:uid="{00000000-0005-0000-0000-000001710000}"/>
    <cellStyle name="Normal 18 14 3 2" xfId="12298" xr:uid="{00000000-0005-0000-0000-000002710000}"/>
    <cellStyle name="Normal 18 14 3 2 2" xfId="27446" xr:uid="{00000000-0005-0000-0000-000003710000}"/>
    <cellStyle name="Normal 18 14 3 2 2 2" xfId="53414" xr:uid="{00000000-0005-0000-0000-000004710000}"/>
    <cellStyle name="Normal 18 14 3 2 3" xfId="38266" xr:uid="{00000000-0005-0000-0000-000005710000}"/>
    <cellStyle name="Normal 18 14 3 3" xfId="20954" xr:uid="{00000000-0005-0000-0000-000006710000}"/>
    <cellStyle name="Normal 18 14 3 3 2" xfId="46922" xr:uid="{00000000-0005-0000-0000-000007710000}"/>
    <cellStyle name="Normal 18 14 3 4" xfId="16626" xr:uid="{00000000-0005-0000-0000-000008710000}"/>
    <cellStyle name="Normal 18 14 3 4 2" xfId="42594" xr:uid="{00000000-0005-0000-0000-000009710000}"/>
    <cellStyle name="Normal 18 14 3 5" xfId="31774" xr:uid="{00000000-0005-0000-0000-00000A710000}"/>
    <cellStyle name="Normal 18 14 3 6" xfId="58256" xr:uid="{00000000-0005-0000-0000-00000B710000}"/>
    <cellStyle name="Normal 18 14 4" xfId="10134" xr:uid="{00000000-0005-0000-0000-00000C710000}"/>
    <cellStyle name="Normal 18 14 4 2" xfId="25282" xr:uid="{00000000-0005-0000-0000-00000D710000}"/>
    <cellStyle name="Normal 18 14 4 2 2" xfId="51250" xr:uid="{00000000-0005-0000-0000-00000E710000}"/>
    <cellStyle name="Normal 18 14 4 3" xfId="36102" xr:uid="{00000000-0005-0000-0000-00000F710000}"/>
    <cellStyle name="Normal 18 14 5" xfId="7970" xr:uid="{00000000-0005-0000-0000-000010710000}"/>
    <cellStyle name="Normal 18 14 5 2" xfId="23118" xr:uid="{00000000-0005-0000-0000-000011710000}"/>
    <cellStyle name="Normal 18 14 5 2 2" xfId="49086" xr:uid="{00000000-0005-0000-0000-000012710000}"/>
    <cellStyle name="Normal 18 14 5 3" xfId="33938" xr:uid="{00000000-0005-0000-0000-000013710000}"/>
    <cellStyle name="Normal 18 14 6" xfId="18790" xr:uid="{00000000-0005-0000-0000-000014710000}"/>
    <cellStyle name="Normal 18 14 6 2" xfId="44758" xr:uid="{00000000-0005-0000-0000-000015710000}"/>
    <cellStyle name="Normal 18 14 7" xfId="14462" xr:uid="{00000000-0005-0000-0000-000016710000}"/>
    <cellStyle name="Normal 18 14 7 2" xfId="40430" xr:uid="{00000000-0005-0000-0000-000017710000}"/>
    <cellStyle name="Normal 18 14 8" xfId="3642" xr:uid="{00000000-0005-0000-0000-000018710000}"/>
    <cellStyle name="Normal 18 14 9" xfId="29610" xr:uid="{00000000-0005-0000-0000-000019710000}"/>
    <cellStyle name="Normal 18 15" xfId="2019" xr:uid="{00000000-0005-0000-0000-00001A710000}"/>
    <cellStyle name="Normal 18 15 2" xfId="6347" xr:uid="{00000000-0005-0000-0000-00001B710000}"/>
    <cellStyle name="Normal 18 15 2 2" xfId="12839" xr:uid="{00000000-0005-0000-0000-00001C710000}"/>
    <cellStyle name="Normal 18 15 2 2 2" xfId="27987" xr:uid="{00000000-0005-0000-0000-00001D710000}"/>
    <cellStyle name="Normal 18 15 2 2 2 2" xfId="53955" xr:uid="{00000000-0005-0000-0000-00001E710000}"/>
    <cellStyle name="Normal 18 15 2 2 3" xfId="38807" xr:uid="{00000000-0005-0000-0000-00001F710000}"/>
    <cellStyle name="Normal 18 15 2 3" xfId="21495" xr:uid="{00000000-0005-0000-0000-000020710000}"/>
    <cellStyle name="Normal 18 15 2 3 2" xfId="47463" xr:uid="{00000000-0005-0000-0000-000021710000}"/>
    <cellStyle name="Normal 18 15 2 4" xfId="17167" xr:uid="{00000000-0005-0000-0000-000022710000}"/>
    <cellStyle name="Normal 18 15 2 4 2" xfId="43135" xr:uid="{00000000-0005-0000-0000-000023710000}"/>
    <cellStyle name="Normal 18 15 2 5" xfId="32315" xr:uid="{00000000-0005-0000-0000-000024710000}"/>
    <cellStyle name="Normal 18 15 2 6" xfId="58797" xr:uid="{00000000-0005-0000-0000-000025710000}"/>
    <cellStyle name="Normal 18 15 3" xfId="10675" xr:uid="{00000000-0005-0000-0000-000026710000}"/>
    <cellStyle name="Normal 18 15 3 2" xfId="25823" xr:uid="{00000000-0005-0000-0000-000027710000}"/>
    <cellStyle name="Normal 18 15 3 2 2" xfId="51791" xr:uid="{00000000-0005-0000-0000-000028710000}"/>
    <cellStyle name="Normal 18 15 3 3" xfId="36643" xr:uid="{00000000-0005-0000-0000-000029710000}"/>
    <cellStyle name="Normal 18 15 4" xfId="8511" xr:uid="{00000000-0005-0000-0000-00002A710000}"/>
    <cellStyle name="Normal 18 15 4 2" xfId="23659" xr:uid="{00000000-0005-0000-0000-00002B710000}"/>
    <cellStyle name="Normal 18 15 4 2 2" xfId="49627" xr:uid="{00000000-0005-0000-0000-00002C710000}"/>
    <cellStyle name="Normal 18 15 4 3" xfId="34479" xr:uid="{00000000-0005-0000-0000-00002D710000}"/>
    <cellStyle name="Normal 18 15 5" xfId="19331" xr:uid="{00000000-0005-0000-0000-00002E710000}"/>
    <cellStyle name="Normal 18 15 5 2" xfId="45299" xr:uid="{00000000-0005-0000-0000-00002F710000}"/>
    <cellStyle name="Normal 18 15 6" xfId="15003" xr:uid="{00000000-0005-0000-0000-000030710000}"/>
    <cellStyle name="Normal 18 15 6 2" xfId="40971" xr:uid="{00000000-0005-0000-0000-000031710000}"/>
    <cellStyle name="Normal 18 15 7" xfId="4183" xr:uid="{00000000-0005-0000-0000-000032710000}"/>
    <cellStyle name="Normal 18 15 8" xfId="30151" xr:uid="{00000000-0005-0000-0000-000033710000}"/>
    <cellStyle name="Normal 18 15 9" xfId="56633" xr:uid="{00000000-0005-0000-0000-000034710000}"/>
    <cellStyle name="Normal 18 16" xfId="5265" xr:uid="{00000000-0005-0000-0000-000035710000}"/>
    <cellStyle name="Normal 18 16 2" xfId="11757" xr:uid="{00000000-0005-0000-0000-000036710000}"/>
    <cellStyle name="Normal 18 16 2 2" xfId="26905" xr:uid="{00000000-0005-0000-0000-000037710000}"/>
    <cellStyle name="Normal 18 16 2 2 2" xfId="52873" xr:uid="{00000000-0005-0000-0000-000038710000}"/>
    <cellStyle name="Normal 18 16 2 3" xfId="37725" xr:uid="{00000000-0005-0000-0000-000039710000}"/>
    <cellStyle name="Normal 18 16 3" xfId="20413" xr:uid="{00000000-0005-0000-0000-00003A710000}"/>
    <cellStyle name="Normal 18 16 3 2" xfId="46381" xr:uid="{00000000-0005-0000-0000-00003B710000}"/>
    <cellStyle name="Normal 18 16 4" xfId="16085" xr:uid="{00000000-0005-0000-0000-00003C710000}"/>
    <cellStyle name="Normal 18 16 4 2" xfId="42053" xr:uid="{00000000-0005-0000-0000-00003D710000}"/>
    <cellStyle name="Normal 18 16 5" xfId="31233" xr:uid="{00000000-0005-0000-0000-00003E710000}"/>
    <cellStyle name="Normal 18 16 6" xfId="57715" xr:uid="{00000000-0005-0000-0000-00003F710000}"/>
    <cellStyle name="Normal 18 17" xfId="9593" xr:uid="{00000000-0005-0000-0000-000040710000}"/>
    <cellStyle name="Normal 18 17 2" xfId="24741" xr:uid="{00000000-0005-0000-0000-000041710000}"/>
    <cellStyle name="Normal 18 17 2 2" xfId="50709" xr:uid="{00000000-0005-0000-0000-000042710000}"/>
    <cellStyle name="Normal 18 17 3" xfId="35561" xr:uid="{00000000-0005-0000-0000-000043710000}"/>
    <cellStyle name="Normal 18 18" xfId="7429" xr:uid="{00000000-0005-0000-0000-000044710000}"/>
    <cellStyle name="Normal 18 18 2" xfId="22577" xr:uid="{00000000-0005-0000-0000-000045710000}"/>
    <cellStyle name="Normal 18 18 2 2" xfId="48545" xr:uid="{00000000-0005-0000-0000-000046710000}"/>
    <cellStyle name="Normal 18 18 3" xfId="33397" xr:uid="{00000000-0005-0000-0000-000047710000}"/>
    <cellStyle name="Normal 18 19" xfId="18249" xr:uid="{00000000-0005-0000-0000-000048710000}"/>
    <cellStyle name="Normal 18 19 2" xfId="44217" xr:uid="{00000000-0005-0000-0000-000049710000}"/>
    <cellStyle name="Normal 18 2" xfId="368" xr:uid="{00000000-0005-0000-0000-00004A710000}"/>
    <cellStyle name="Normal 18 2 10" xfId="29074" xr:uid="{00000000-0005-0000-0000-00004B710000}"/>
    <cellStyle name="Normal 18 2 11" xfId="55029" xr:uid="{00000000-0005-0000-0000-00004C710000}"/>
    <cellStyle name="Normal 18 2 12" xfId="55556" xr:uid="{00000000-0005-0000-0000-00004D710000}"/>
    <cellStyle name="Normal 18 2 13" xfId="750" xr:uid="{00000000-0005-0000-0000-00004E710000}"/>
    <cellStyle name="Normal 18 2 2" xfId="1483" xr:uid="{00000000-0005-0000-0000-00004F710000}"/>
    <cellStyle name="Normal 18 2 2 10" xfId="56097" xr:uid="{00000000-0005-0000-0000-000050710000}"/>
    <cellStyle name="Normal 18 2 2 2" xfId="2565" xr:uid="{00000000-0005-0000-0000-000051710000}"/>
    <cellStyle name="Normal 18 2 2 2 2" xfId="6893" xr:uid="{00000000-0005-0000-0000-000052710000}"/>
    <cellStyle name="Normal 18 2 2 2 2 2" xfId="13385" xr:uid="{00000000-0005-0000-0000-000053710000}"/>
    <cellStyle name="Normal 18 2 2 2 2 2 2" xfId="28533" xr:uid="{00000000-0005-0000-0000-000054710000}"/>
    <cellStyle name="Normal 18 2 2 2 2 2 2 2" xfId="54501" xr:uid="{00000000-0005-0000-0000-000055710000}"/>
    <cellStyle name="Normal 18 2 2 2 2 2 3" xfId="39353" xr:uid="{00000000-0005-0000-0000-000056710000}"/>
    <cellStyle name="Normal 18 2 2 2 2 3" xfId="22041" xr:uid="{00000000-0005-0000-0000-000057710000}"/>
    <cellStyle name="Normal 18 2 2 2 2 3 2" xfId="48009" xr:uid="{00000000-0005-0000-0000-000058710000}"/>
    <cellStyle name="Normal 18 2 2 2 2 4" xfId="17713" xr:uid="{00000000-0005-0000-0000-000059710000}"/>
    <cellStyle name="Normal 18 2 2 2 2 4 2" xfId="43681" xr:uid="{00000000-0005-0000-0000-00005A710000}"/>
    <cellStyle name="Normal 18 2 2 2 2 5" xfId="32861" xr:uid="{00000000-0005-0000-0000-00005B710000}"/>
    <cellStyle name="Normal 18 2 2 2 2 6" xfId="59343" xr:uid="{00000000-0005-0000-0000-00005C710000}"/>
    <cellStyle name="Normal 18 2 2 2 3" xfId="11221" xr:uid="{00000000-0005-0000-0000-00005D710000}"/>
    <cellStyle name="Normal 18 2 2 2 3 2" xfId="26369" xr:uid="{00000000-0005-0000-0000-00005E710000}"/>
    <cellStyle name="Normal 18 2 2 2 3 2 2" xfId="52337" xr:uid="{00000000-0005-0000-0000-00005F710000}"/>
    <cellStyle name="Normal 18 2 2 2 3 3" xfId="37189" xr:uid="{00000000-0005-0000-0000-000060710000}"/>
    <cellStyle name="Normal 18 2 2 2 4" xfId="9057" xr:uid="{00000000-0005-0000-0000-000061710000}"/>
    <cellStyle name="Normal 18 2 2 2 4 2" xfId="24205" xr:uid="{00000000-0005-0000-0000-000062710000}"/>
    <cellStyle name="Normal 18 2 2 2 4 2 2" xfId="50173" xr:uid="{00000000-0005-0000-0000-000063710000}"/>
    <cellStyle name="Normal 18 2 2 2 4 3" xfId="35025" xr:uid="{00000000-0005-0000-0000-000064710000}"/>
    <cellStyle name="Normal 18 2 2 2 5" xfId="19877" xr:uid="{00000000-0005-0000-0000-000065710000}"/>
    <cellStyle name="Normal 18 2 2 2 5 2" xfId="45845" xr:uid="{00000000-0005-0000-0000-000066710000}"/>
    <cellStyle name="Normal 18 2 2 2 6" xfId="15549" xr:uid="{00000000-0005-0000-0000-000067710000}"/>
    <cellStyle name="Normal 18 2 2 2 6 2" xfId="41517" xr:uid="{00000000-0005-0000-0000-000068710000}"/>
    <cellStyle name="Normal 18 2 2 2 7" xfId="4729" xr:uid="{00000000-0005-0000-0000-000069710000}"/>
    <cellStyle name="Normal 18 2 2 2 8" xfId="30697" xr:uid="{00000000-0005-0000-0000-00006A710000}"/>
    <cellStyle name="Normal 18 2 2 2 9" xfId="57179" xr:uid="{00000000-0005-0000-0000-00006B710000}"/>
    <cellStyle name="Normal 18 2 2 3" xfId="5811" xr:uid="{00000000-0005-0000-0000-00006C710000}"/>
    <cellStyle name="Normal 18 2 2 3 2" xfId="12303" xr:uid="{00000000-0005-0000-0000-00006D710000}"/>
    <cellStyle name="Normal 18 2 2 3 2 2" xfId="27451" xr:uid="{00000000-0005-0000-0000-00006E710000}"/>
    <cellStyle name="Normal 18 2 2 3 2 2 2" xfId="53419" xr:uid="{00000000-0005-0000-0000-00006F710000}"/>
    <cellStyle name="Normal 18 2 2 3 2 3" xfId="38271" xr:uid="{00000000-0005-0000-0000-000070710000}"/>
    <cellStyle name="Normal 18 2 2 3 3" xfId="20959" xr:uid="{00000000-0005-0000-0000-000071710000}"/>
    <cellStyle name="Normal 18 2 2 3 3 2" xfId="46927" xr:uid="{00000000-0005-0000-0000-000072710000}"/>
    <cellStyle name="Normal 18 2 2 3 4" xfId="16631" xr:uid="{00000000-0005-0000-0000-000073710000}"/>
    <cellStyle name="Normal 18 2 2 3 4 2" xfId="42599" xr:uid="{00000000-0005-0000-0000-000074710000}"/>
    <cellStyle name="Normal 18 2 2 3 5" xfId="31779" xr:uid="{00000000-0005-0000-0000-000075710000}"/>
    <cellStyle name="Normal 18 2 2 3 6" xfId="58261" xr:uid="{00000000-0005-0000-0000-000076710000}"/>
    <cellStyle name="Normal 18 2 2 4" xfId="10139" xr:uid="{00000000-0005-0000-0000-000077710000}"/>
    <cellStyle name="Normal 18 2 2 4 2" xfId="25287" xr:uid="{00000000-0005-0000-0000-000078710000}"/>
    <cellStyle name="Normal 18 2 2 4 2 2" xfId="51255" xr:uid="{00000000-0005-0000-0000-000079710000}"/>
    <cellStyle name="Normal 18 2 2 4 3" xfId="36107" xr:uid="{00000000-0005-0000-0000-00007A710000}"/>
    <cellStyle name="Normal 18 2 2 5" xfId="7975" xr:uid="{00000000-0005-0000-0000-00007B710000}"/>
    <cellStyle name="Normal 18 2 2 5 2" xfId="23123" xr:uid="{00000000-0005-0000-0000-00007C710000}"/>
    <cellStyle name="Normal 18 2 2 5 2 2" xfId="49091" xr:uid="{00000000-0005-0000-0000-00007D710000}"/>
    <cellStyle name="Normal 18 2 2 5 3" xfId="33943" xr:uid="{00000000-0005-0000-0000-00007E710000}"/>
    <cellStyle name="Normal 18 2 2 6" xfId="18795" xr:uid="{00000000-0005-0000-0000-00007F710000}"/>
    <cellStyle name="Normal 18 2 2 6 2" xfId="44763" xr:uid="{00000000-0005-0000-0000-000080710000}"/>
    <cellStyle name="Normal 18 2 2 7" xfId="14467" xr:uid="{00000000-0005-0000-0000-000081710000}"/>
    <cellStyle name="Normal 18 2 2 7 2" xfId="40435" xr:uid="{00000000-0005-0000-0000-000082710000}"/>
    <cellStyle name="Normal 18 2 2 8" xfId="3647" xr:uid="{00000000-0005-0000-0000-000083710000}"/>
    <cellStyle name="Normal 18 2 2 9" xfId="29615" xr:uid="{00000000-0005-0000-0000-000084710000}"/>
    <cellStyle name="Normal 18 2 3" xfId="2024" xr:uid="{00000000-0005-0000-0000-000085710000}"/>
    <cellStyle name="Normal 18 2 3 2" xfId="6352" xr:uid="{00000000-0005-0000-0000-000086710000}"/>
    <cellStyle name="Normal 18 2 3 2 2" xfId="12844" xr:uid="{00000000-0005-0000-0000-000087710000}"/>
    <cellStyle name="Normal 18 2 3 2 2 2" xfId="27992" xr:uid="{00000000-0005-0000-0000-000088710000}"/>
    <cellStyle name="Normal 18 2 3 2 2 2 2" xfId="53960" xr:uid="{00000000-0005-0000-0000-000089710000}"/>
    <cellStyle name="Normal 18 2 3 2 2 3" xfId="38812" xr:uid="{00000000-0005-0000-0000-00008A710000}"/>
    <cellStyle name="Normal 18 2 3 2 3" xfId="21500" xr:uid="{00000000-0005-0000-0000-00008B710000}"/>
    <cellStyle name="Normal 18 2 3 2 3 2" xfId="47468" xr:uid="{00000000-0005-0000-0000-00008C710000}"/>
    <cellStyle name="Normal 18 2 3 2 4" xfId="17172" xr:uid="{00000000-0005-0000-0000-00008D710000}"/>
    <cellStyle name="Normal 18 2 3 2 4 2" xfId="43140" xr:uid="{00000000-0005-0000-0000-00008E710000}"/>
    <cellStyle name="Normal 18 2 3 2 5" xfId="32320" xr:uid="{00000000-0005-0000-0000-00008F710000}"/>
    <cellStyle name="Normal 18 2 3 2 6" xfId="58802" xr:uid="{00000000-0005-0000-0000-000090710000}"/>
    <cellStyle name="Normal 18 2 3 3" xfId="10680" xr:uid="{00000000-0005-0000-0000-000091710000}"/>
    <cellStyle name="Normal 18 2 3 3 2" xfId="25828" xr:uid="{00000000-0005-0000-0000-000092710000}"/>
    <cellStyle name="Normal 18 2 3 3 2 2" xfId="51796" xr:uid="{00000000-0005-0000-0000-000093710000}"/>
    <cellStyle name="Normal 18 2 3 3 3" xfId="36648" xr:uid="{00000000-0005-0000-0000-000094710000}"/>
    <cellStyle name="Normal 18 2 3 4" xfId="8516" xr:uid="{00000000-0005-0000-0000-000095710000}"/>
    <cellStyle name="Normal 18 2 3 4 2" xfId="23664" xr:uid="{00000000-0005-0000-0000-000096710000}"/>
    <cellStyle name="Normal 18 2 3 4 2 2" xfId="49632" xr:uid="{00000000-0005-0000-0000-000097710000}"/>
    <cellStyle name="Normal 18 2 3 4 3" xfId="34484" xr:uid="{00000000-0005-0000-0000-000098710000}"/>
    <cellStyle name="Normal 18 2 3 5" xfId="19336" xr:uid="{00000000-0005-0000-0000-000099710000}"/>
    <cellStyle name="Normal 18 2 3 5 2" xfId="45304" xr:uid="{00000000-0005-0000-0000-00009A710000}"/>
    <cellStyle name="Normal 18 2 3 6" xfId="15008" xr:uid="{00000000-0005-0000-0000-00009B710000}"/>
    <cellStyle name="Normal 18 2 3 6 2" xfId="40976" xr:uid="{00000000-0005-0000-0000-00009C710000}"/>
    <cellStyle name="Normal 18 2 3 7" xfId="4188" xr:uid="{00000000-0005-0000-0000-00009D710000}"/>
    <cellStyle name="Normal 18 2 3 8" xfId="30156" xr:uid="{00000000-0005-0000-0000-00009E710000}"/>
    <cellStyle name="Normal 18 2 3 9" xfId="56638" xr:uid="{00000000-0005-0000-0000-00009F710000}"/>
    <cellStyle name="Normal 18 2 4" xfId="5270" xr:uid="{00000000-0005-0000-0000-0000A0710000}"/>
    <cellStyle name="Normal 18 2 4 2" xfId="11762" xr:uid="{00000000-0005-0000-0000-0000A1710000}"/>
    <cellStyle name="Normal 18 2 4 2 2" xfId="26910" xr:uid="{00000000-0005-0000-0000-0000A2710000}"/>
    <cellStyle name="Normal 18 2 4 2 2 2" xfId="52878" xr:uid="{00000000-0005-0000-0000-0000A3710000}"/>
    <cellStyle name="Normal 18 2 4 2 3" xfId="37730" xr:uid="{00000000-0005-0000-0000-0000A4710000}"/>
    <cellStyle name="Normal 18 2 4 3" xfId="20418" xr:uid="{00000000-0005-0000-0000-0000A5710000}"/>
    <cellStyle name="Normal 18 2 4 3 2" xfId="46386" xr:uid="{00000000-0005-0000-0000-0000A6710000}"/>
    <cellStyle name="Normal 18 2 4 4" xfId="16090" xr:uid="{00000000-0005-0000-0000-0000A7710000}"/>
    <cellStyle name="Normal 18 2 4 4 2" xfId="42058" xr:uid="{00000000-0005-0000-0000-0000A8710000}"/>
    <cellStyle name="Normal 18 2 4 5" xfId="31238" xr:uid="{00000000-0005-0000-0000-0000A9710000}"/>
    <cellStyle name="Normal 18 2 4 6" xfId="57720" xr:uid="{00000000-0005-0000-0000-0000AA710000}"/>
    <cellStyle name="Normal 18 2 5" xfId="9598" xr:uid="{00000000-0005-0000-0000-0000AB710000}"/>
    <cellStyle name="Normal 18 2 5 2" xfId="24746" xr:uid="{00000000-0005-0000-0000-0000AC710000}"/>
    <cellStyle name="Normal 18 2 5 2 2" xfId="50714" xr:uid="{00000000-0005-0000-0000-0000AD710000}"/>
    <cellStyle name="Normal 18 2 5 3" xfId="35566" xr:uid="{00000000-0005-0000-0000-0000AE710000}"/>
    <cellStyle name="Normal 18 2 6" xfId="7434" xr:uid="{00000000-0005-0000-0000-0000AF710000}"/>
    <cellStyle name="Normal 18 2 6 2" xfId="22582" xr:uid="{00000000-0005-0000-0000-0000B0710000}"/>
    <cellStyle name="Normal 18 2 6 2 2" xfId="48550" xr:uid="{00000000-0005-0000-0000-0000B1710000}"/>
    <cellStyle name="Normal 18 2 6 3" xfId="33402" xr:uid="{00000000-0005-0000-0000-0000B2710000}"/>
    <cellStyle name="Normal 18 2 7" xfId="18254" xr:uid="{00000000-0005-0000-0000-0000B3710000}"/>
    <cellStyle name="Normal 18 2 7 2" xfId="44222" xr:uid="{00000000-0005-0000-0000-0000B4710000}"/>
    <cellStyle name="Normal 18 2 8" xfId="13926" xr:uid="{00000000-0005-0000-0000-0000B5710000}"/>
    <cellStyle name="Normal 18 2 8 2" xfId="39894" xr:uid="{00000000-0005-0000-0000-0000B6710000}"/>
    <cellStyle name="Normal 18 2 9" xfId="3106" xr:uid="{00000000-0005-0000-0000-0000B7710000}"/>
    <cellStyle name="Normal 18 20" xfId="13921" xr:uid="{00000000-0005-0000-0000-0000B8710000}"/>
    <cellStyle name="Normal 18 20 2" xfId="39889" xr:uid="{00000000-0005-0000-0000-0000B9710000}"/>
    <cellStyle name="Normal 18 21" xfId="3101" xr:uid="{00000000-0005-0000-0000-0000BA710000}"/>
    <cellStyle name="Normal 18 22" xfId="29069" xr:uid="{00000000-0005-0000-0000-0000BB710000}"/>
    <cellStyle name="Normal 18 23" xfId="55027" xr:uid="{00000000-0005-0000-0000-0000BC710000}"/>
    <cellStyle name="Normal 18 24" xfId="55551" xr:uid="{00000000-0005-0000-0000-0000BD710000}"/>
    <cellStyle name="Normal 18 25" xfId="710" xr:uid="{00000000-0005-0000-0000-0000BE710000}"/>
    <cellStyle name="Normal 18 3" xfId="369" xr:uid="{00000000-0005-0000-0000-0000BF710000}"/>
    <cellStyle name="Normal 18 3 10" xfId="29075" xr:uid="{00000000-0005-0000-0000-0000C0710000}"/>
    <cellStyle name="Normal 18 3 11" xfId="55030" xr:uid="{00000000-0005-0000-0000-0000C1710000}"/>
    <cellStyle name="Normal 18 3 12" xfId="55557" xr:uid="{00000000-0005-0000-0000-0000C2710000}"/>
    <cellStyle name="Normal 18 3 13" xfId="790" xr:uid="{00000000-0005-0000-0000-0000C3710000}"/>
    <cellStyle name="Normal 18 3 2" xfId="1484" xr:uid="{00000000-0005-0000-0000-0000C4710000}"/>
    <cellStyle name="Normal 18 3 2 10" xfId="56098" xr:uid="{00000000-0005-0000-0000-0000C5710000}"/>
    <cellStyle name="Normal 18 3 2 2" xfId="2566" xr:uid="{00000000-0005-0000-0000-0000C6710000}"/>
    <cellStyle name="Normal 18 3 2 2 2" xfId="6894" xr:uid="{00000000-0005-0000-0000-0000C7710000}"/>
    <cellStyle name="Normal 18 3 2 2 2 2" xfId="13386" xr:uid="{00000000-0005-0000-0000-0000C8710000}"/>
    <cellStyle name="Normal 18 3 2 2 2 2 2" xfId="28534" xr:uid="{00000000-0005-0000-0000-0000C9710000}"/>
    <cellStyle name="Normal 18 3 2 2 2 2 2 2" xfId="54502" xr:uid="{00000000-0005-0000-0000-0000CA710000}"/>
    <cellStyle name="Normal 18 3 2 2 2 2 3" xfId="39354" xr:uid="{00000000-0005-0000-0000-0000CB710000}"/>
    <cellStyle name="Normal 18 3 2 2 2 3" xfId="22042" xr:uid="{00000000-0005-0000-0000-0000CC710000}"/>
    <cellStyle name="Normal 18 3 2 2 2 3 2" xfId="48010" xr:uid="{00000000-0005-0000-0000-0000CD710000}"/>
    <cellStyle name="Normal 18 3 2 2 2 4" xfId="17714" xr:uid="{00000000-0005-0000-0000-0000CE710000}"/>
    <cellStyle name="Normal 18 3 2 2 2 4 2" xfId="43682" xr:uid="{00000000-0005-0000-0000-0000CF710000}"/>
    <cellStyle name="Normal 18 3 2 2 2 5" xfId="32862" xr:uid="{00000000-0005-0000-0000-0000D0710000}"/>
    <cellStyle name="Normal 18 3 2 2 2 6" xfId="59344" xr:uid="{00000000-0005-0000-0000-0000D1710000}"/>
    <cellStyle name="Normal 18 3 2 2 3" xfId="11222" xr:uid="{00000000-0005-0000-0000-0000D2710000}"/>
    <cellStyle name="Normal 18 3 2 2 3 2" xfId="26370" xr:uid="{00000000-0005-0000-0000-0000D3710000}"/>
    <cellStyle name="Normal 18 3 2 2 3 2 2" xfId="52338" xr:uid="{00000000-0005-0000-0000-0000D4710000}"/>
    <cellStyle name="Normal 18 3 2 2 3 3" xfId="37190" xr:uid="{00000000-0005-0000-0000-0000D5710000}"/>
    <cellStyle name="Normal 18 3 2 2 4" xfId="9058" xr:uid="{00000000-0005-0000-0000-0000D6710000}"/>
    <cellStyle name="Normal 18 3 2 2 4 2" xfId="24206" xr:uid="{00000000-0005-0000-0000-0000D7710000}"/>
    <cellStyle name="Normal 18 3 2 2 4 2 2" xfId="50174" xr:uid="{00000000-0005-0000-0000-0000D8710000}"/>
    <cellStyle name="Normal 18 3 2 2 4 3" xfId="35026" xr:uid="{00000000-0005-0000-0000-0000D9710000}"/>
    <cellStyle name="Normal 18 3 2 2 5" xfId="19878" xr:uid="{00000000-0005-0000-0000-0000DA710000}"/>
    <cellStyle name="Normal 18 3 2 2 5 2" xfId="45846" xr:uid="{00000000-0005-0000-0000-0000DB710000}"/>
    <cellStyle name="Normal 18 3 2 2 6" xfId="15550" xr:uid="{00000000-0005-0000-0000-0000DC710000}"/>
    <cellStyle name="Normal 18 3 2 2 6 2" xfId="41518" xr:uid="{00000000-0005-0000-0000-0000DD710000}"/>
    <cellStyle name="Normal 18 3 2 2 7" xfId="4730" xr:uid="{00000000-0005-0000-0000-0000DE710000}"/>
    <cellStyle name="Normal 18 3 2 2 8" xfId="30698" xr:uid="{00000000-0005-0000-0000-0000DF710000}"/>
    <cellStyle name="Normal 18 3 2 2 9" xfId="57180" xr:uid="{00000000-0005-0000-0000-0000E0710000}"/>
    <cellStyle name="Normal 18 3 2 3" xfId="5812" xr:uid="{00000000-0005-0000-0000-0000E1710000}"/>
    <cellStyle name="Normal 18 3 2 3 2" xfId="12304" xr:uid="{00000000-0005-0000-0000-0000E2710000}"/>
    <cellStyle name="Normal 18 3 2 3 2 2" xfId="27452" xr:uid="{00000000-0005-0000-0000-0000E3710000}"/>
    <cellStyle name="Normal 18 3 2 3 2 2 2" xfId="53420" xr:uid="{00000000-0005-0000-0000-0000E4710000}"/>
    <cellStyle name="Normal 18 3 2 3 2 3" xfId="38272" xr:uid="{00000000-0005-0000-0000-0000E5710000}"/>
    <cellStyle name="Normal 18 3 2 3 3" xfId="20960" xr:uid="{00000000-0005-0000-0000-0000E6710000}"/>
    <cellStyle name="Normal 18 3 2 3 3 2" xfId="46928" xr:uid="{00000000-0005-0000-0000-0000E7710000}"/>
    <cellStyle name="Normal 18 3 2 3 4" xfId="16632" xr:uid="{00000000-0005-0000-0000-0000E8710000}"/>
    <cellStyle name="Normal 18 3 2 3 4 2" xfId="42600" xr:uid="{00000000-0005-0000-0000-0000E9710000}"/>
    <cellStyle name="Normal 18 3 2 3 5" xfId="31780" xr:uid="{00000000-0005-0000-0000-0000EA710000}"/>
    <cellStyle name="Normal 18 3 2 3 6" xfId="58262" xr:uid="{00000000-0005-0000-0000-0000EB710000}"/>
    <cellStyle name="Normal 18 3 2 4" xfId="10140" xr:uid="{00000000-0005-0000-0000-0000EC710000}"/>
    <cellStyle name="Normal 18 3 2 4 2" xfId="25288" xr:uid="{00000000-0005-0000-0000-0000ED710000}"/>
    <cellStyle name="Normal 18 3 2 4 2 2" xfId="51256" xr:uid="{00000000-0005-0000-0000-0000EE710000}"/>
    <cellStyle name="Normal 18 3 2 4 3" xfId="36108" xr:uid="{00000000-0005-0000-0000-0000EF710000}"/>
    <cellStyle name="Normal 18 3 2 5" xfId="7976" xr:uid="{00000000-0005-0000-0000-0000F0710000}"/>
    <cellStyle name="Normal 18 3 2 5 2" xfId="23124" xr:uid="{00000000-0005-0000-0000-0000F1710000}"/>
    <cellStyle name="Normal 18 3 2 5 2 2" xfId="49092" xr:uid="{00000000-0005-0000-0000-0000F2710000}"/>
    <cellStyle name="Normal 18 3 2 5 3" xfId="33944" xr:uid="{00000000-0005-0000-0000-0000F3710000}"/>
    <cellStyle name="Normal 18 3 2 6" xfId="18796" xr:uid="{00000000-0005-0000-0000-0000F4710000}"/>
    <cellStyle name="Normal 18 3 2 6 2" xfId="44764" xr:uid="{00000000-0005-0000-0000-0000F5710000}"/>
    <cellStyle name="Normal 18 3 2 7" xfId="14468" xr:uid="{00000000-0005-0000-0000-0000F6710000}"/>
    <cellStyle name="Normal 18 3 2 7 2" xfId="40436" xr:uid="{00000000-0005-0000-0000-0000F7710000}"/>
    <cellStyle name="Normal 18 3 2 8" xfId="3648" xr:uid="{00000000-0005-0000-0000-0000F8710000}"/>
    <cellStyle name="Normal 18 3 2 9" xfId="29616" xr:uid="{00000000-0005-0000-0000-0000F9710000}"/>
    <cellStyle name="Normal 18 3 3" xfId="2025" xr:uid="{00000000-0005-0000-0000-0000FA710000}"/>
    <cellStyle name="Normal 18 3 3 2" xfId="6353" xr:uid="{00000000-0005-0000-0000-0000FB710000}"/>
    <cellStyle name="Normal 18 3 3 2 2" xfId="12845" xr:uid="{00000000-0005-0000-0000-0000FC710000}"/>
    <cellStyle name="Normal 18 3 3 2 2 2" xfId="27993" xr:uid="{00000000-0005-0000-0000-0000FD710000}"/>
    <cellStyle name="Normal 18 3 3 2 2 2 2" xfId="53961" xr:uid="{00000000-0005-0000-0000-0000FE710000}"/>
    <cellStyle name="Normal 18 3 3 2 2 3" xfId="38813" xr:uid="{00000000-0005-0000-0000-0000FF710000}"/>
    <cellStyle name="Normal 18 3 3 2 3" xfId="21501" xr:uid="{00000000-0005-0000-0000-000000720000}"/>
    <cellStyle name="Normal 18 3 3 2 3 2" xfId="47469" xr:uid="{00000000-0005-0000-0000-000001720000}"/>
    <cellStyle name="Normal 18 3 3 2 4" xfId="17173" xr:uid="{00000000-0005-0000-0000-000002720000}"/>
    <cellStyle name="Normal 18 3 3 2 4 2" xfId="43141" xr:uid="{00000000-0005-0000-0000-000003720000}"/>
    <cellStyle name="Normal 18 3 3 2 5" xfId="32321" xr:uid="{00000000-0005-0000-0000-000004720000}"/>
    <cellStyle name="Normal 18 3 3 2 6" xfId="58803" xr:uid="{00000000-0005-0000-0000-000005720000}"/>
    <cellStyle name="Normal 18 3 3 3" xfId="10681" xr:uid="{00000000-0005-0000-0000-000006720000}"/>
    <cellStyle name="Normal 18 3 3 3 2" xfId="25829" xr:uid="{00000000-0005-0000-0000-000007720000}"/>
    <cellStyle name="Normal 18 3 3 3 2 2" xfId="51797" xr:uid="{00000000-0005-0000-0000-000008720000}"/>
    <cellStyle name="Normal 18 3 3 3 3" xfId="36649" xr:uid="{00000000-0005-0000-0000-000009720000}"/>
    <cellStyle name="Normal 18 3 3 4" xfId="8517" xr:uid="{00000000-0005-0000-0000-00000A720000}"/>
    <cellStyle name="Normal 18 3 3 4 2" xfId="23665" xr:uid="{00000000-0005-0000-0000-00000B720000}"/>
    <cellStyle name="Normal 18 3 3 4 2 2" xfId="49633" xr:uid="{00000000-0005-0000-0000-00000C720000}"/>
    <cellStyle name="Normal 18 3 3 4 3" xfId="34485" xr:uid="{00000000-0005-0000-0000-00000D720000}"/>
    <cellStyle name="Normal 18 3 3 5" xfId="19337" xr:uid="{00000000-0005-0000-0000-00000E720000}"/>
    <cellStyle name="Normal 18 3 3 5 2" xfId="45305" xr:uid="{00000000-0005-0000-0000-00000F720000}"/>
    <cellStyle name="Normal 18 3 3 6" xfId="15009" xr:uid="{00000000-0005-0000-0000-000010720000}"/>
    <cellStyle name="Normal 18 3 3 6 2" xfId="40977" xr:uid="{00000000-0005-0000-0000-000011720000}"/>
    <cellStyle name="Normal 18 3 3 7" xfId="4189" xr:uid="{00000000-0005-0000-0000-000012720000}"/>
    <cellStyle name="Normal 18 3 3 8" xfId="30157" xr:uid="{00000000-0005-0000-0000-000013720000}"/>
    <cellStyle name="Normal 18 3 3 9" xfId="56639" xr:uid="{00000000-0005-0000-0000-000014720000}"/>
    <cellStyle name="Normal 18 3 4" xfId="5271" xr:uid="{00000000-0005-0000-0000-000015720000}"/>
    <cellStyle name="Normal 18 3 4 2" xfId="11763" xr:uid="{00000000-0005-0000-0000-000016720000}"/>
    <cellStyle name="Normal 18 3 4 2 2" xfId="26911" xr:uid="{00000000-0005-0000-0000-000017720000}"/>
    <cellStyle name="Normal 18 3 4 2 2 2" xfId="52879" xr:uid="{00000000-0005-0000-0000-000018720000}"/>
    <cellStyle name="Normal 18 3 4 2 3" xfId="37731" xr:uid="{00000000-0005-0000-0000-000019720000}"/>
    <cellStyle name="Normal 18 3 4 3" xfId="20419" xr:uid="{00000000-0005-0000-0000-00001A720000}"/>
    <cellStyle name="Normal 18 3 4 3 2" xfId="46387" xr:uid="{00000000-0005-0000-0000-00001B720000}"/>
    <cellStyle name="Normal 18 3 4 4" xfId="16091" xr:uid="{00000000-0005-0000-0000-00001C720000}"/>
    <cellStyle name="Normal 18 3 4 4 2" xfId="42059" xr:uid="{00000000-0005-0000-0000-00001D720000}"/>
    <cellStyle name="Normal 18 3 4 5" xfId="31239" xr:uid="{00000000-0005-0000-0000-00001E720000}"/>
    <cellStyle name="Normal 18 3 4 6" xfId="57721" xr:uid="{00000000-0005-0000-0000-00001F720000}"/>
    <cellStyle name="Normal 18 3 5" xfId="9599" xr:uid="{00000000-0005-0000-0000-000020720000}"/>
    <cellStyle name="Normal 18 3 5 2" xfId="24747" xr:uid="{00000000-0005-0000-0000-000021720000}"/>
    <cellStyle name="Normal 18 3 5 2 2" xfId="50715" xr:uid="{00000000-0005-0000-0000-000022720000}"/>
    <cellStyle name="Normal 18 3 5 3" xfId="35567" xr:uid="{00000000-0005-0000-0000-000023720000}"/>
    <cellStyle name="Normal 18 3 6" xfId="7435" xr:uid="{00000000-0005-0000-0000-000024720000}"/>
    <cellStyle name="Normal 18 3 6 2" xfId="22583" xr:uid="{00000000-0005-0000-0000-000025720000}"/>
    <cellStyle name="Normal 18 3 6 2 2" xfId="48551" xr:uid="{00000000-0005-0000-0000-000026720000}"/>
    <cellStyle name="Normal 18 3 6 3" xfId="33403" xr:uid="{00000000-0005-0000-0000-000027720000}"/>
    <cellStyle name="Normal 18 3 7" xfId="18255" xr:uid="{00000000-0005-0000-0000-000028720000}"/>
    <cellStyle name="Normal 18 3 7 2" xfId="44223" xr:uid="{00000000-0005-0000-0000-000029720000}"/>
    <cellStyle name="Normal 18 3 8" xfId="13927" xr:uid="{00000000-0005-0000-0000-00002A720000}"/>
    <cellStyle name="Normal 18 3 8 2" xfId="39895" xr:uid="{00000000-0005-0000-0000-00002B720000}"/>
    <cellStyle name="Normal 18 3 9" xfId="3107" xr:uid="{00000000-0005-0000-0000-00002C720000}"/>
    <cellStyle name="Normal 18 4" xfId="370" xr:uid="{00000000-0005-0000-0000-00002D720000}"/>
    <cellStyle name="Normal 18 4 10" xfId="29076" xr:uid="{00000000-0005-0000-0000-00002E720000}"/>
    <cellStyle name="Normal 18 4 11" xfId="55031" xr:uid="{00000000-0005-0000-0000-00002F720000}"/>
    <cellStyle name="Normal 18 4 12" xfId="55558" xr:uid="{00000000-0005-0000-0000-000030720000}"/>
    <cellStyle name="Normal 18 4 13" xfId="830" xr:uid="{00000000-0005-0000-0000-000031720000}"/>
    <cellStyle name="Normal 18 4 2" xfId="1485" xr:uid="{00000000-0005-0000-0000-000032720000}"/>
    <cellStyle name="Normal 18 4 2 10" xfId="56099" xr:uid="{00000000-0005-0000-0000-000033720000}"/>
    <cellStyle name="Normal 18 4 2 2" xfId="2567" xr:uid="{00000000-0005-0000-0000-000034720000}"/>
    <cellStyle name="Normal 18 4 2 2 2" xfId="6895" xr:uid="{00000000-0005-0000-0000-000035720000}"/>
    <cellStyle name="Normal 18 4 2 2 2 2" xfId="13387" xr:uid="{00000000-0005-0000-0000-000036720000}"/>
    <cellStyle name="Normal 18 4 2 2 2 2 2" xfId="28535" xr:uid="{00000000-0005-0000-0000-000037720000}"/>
    <cellStyle name="Normal 18 4 2 2 2 2 2 2" xfId="54503" xr:uid="{00000000-0005-0000-0000-000038720000}"/>
    <cellStyle name="Normal 18 4 2 2 2 2 3" xfId="39355" xr:uid="{00000000-0005-0000-0000-000039720000}"/>
    <cellStyle name="Normal 18 4 2 2 2 3" xfId="22043" xr:uid="{00000000-0005-0000-0000-00003A720000}"/>
    <cellStyle name="Normal 18 4 2 2 2 3 2" xfId="48011" xr:uid="{00000000-0005-0000-0000-00003B720000}"/>
    <cellStyle name="Normal 18 4 2 2 2 4" xfId="17715" xr:uid="{00000000-0005-0000-0000-00003C720000}"/>
    <cellStyle name="Normal 18 4 2 2 2 4 2" xfId="43683" xr:uid="{00000000-0005-0000-0000-00003D720000}"/>
    <cellStyle name="Normal 18 4 2 2 2 5" xfId="32863" xr:uid="{00000000-0005-0000-0000-00003E720000}"/>
    <cellStyle name="Normal 18 4 2 2 2 6" xfId="59345" xr:uid="{00000000-0005-0000-0000-00003F720000}"/>
    <cellStyle name="Normal 18 4 2 2 3" xfId="11223" xr:uid="{00000000-0005-0000-0000-000040720000}"/>
    <cellStyle name="Normal 18 4 2 2 3 2" xfId="26371" xr:uid="{00000000-0005-0000-0000-000041720000}"/>
    <cellStyle name="Normal 18 4 2 2 3 2 2" xfId="52339" xr:uid="{00000000-0005-0000-0000-000042720000}"/>
    <cellStyle name="Normal 18 4 2 2 3 3" xfId="37191" xr:uid="{00000000-0005-0000-0000-000043720000}"/>
    <cellStyle name="Normal 18 4 2 2 4" xfId="9059" xr:uid="{00000000-0005-0000-0000-000044720000}"/>
    <cellStyle name="Normal 18 4 2 2 4 2" xfId="24207" xr:uid="{00000000-0005-0000-0000-000045720000}"/>
    <cellStyle name="Normal 18 4 2 2 4 2 2" xfId="50175" xr:uid="{00000000-0005-0000-0000-000046720000}"/>
    <cellStyle name="Normal 18 4 2 2 4 3" xfId="35027" xr:uid="{00000000-0005-0000-0000-000047720000}"/>
    <cellStyle name="Normal 18 4 2 2 5" xfId="19879" xr:uid="{00000000-0005-0000-0000-000048720000}"/>
    <cellStyle name="Normal 18 4 2 2 5 2" xfId="45847" xr:uid="{00000000-0005-0000-0000-000049720000}"/>
    <cellStyle name="Normal 18 4 2 2 6" xfId="15551" xr:uid="{00000000-0005-0000-0000-00004A720000}"/>
    <cellStyle name="Normal 18 4 2 2 6 2" xfId="41519" xr:uid="{00000000-0005-0000-0000-00004B720000}"/>
    <cellStyle name="Normal 18 4 2 2 7" xfId="4731" xr:uid="{00000000-0005-0000-0000-00004C720000}"/>
    <cellStyle name="Normal 18 4 2 2 8" xfId="30699" xr:uid="{00000000-0005-0000-0000-00004D720000}"/>
    <cellStyle name="Normal 18 4 2 2 9" xfId="57181" xr:uid="{00000000-0005-0000-0000-00004E720000}"/>
    <cellStyle name="Normal 18 4 2 3" xfId="5813" xr:uid="{00000000-0005-0000-0000-00004F720000}"/>
    <cellStyle name="Normal 18 4 2 3 2" xfId="12305" xr:uid="{00000000-0005-0000-0000-000050720000}"/>
    <cellStyle name="Normal 18 4 2 3 2 2" xfId="27453" xr:uid="{00000000-0005-0000-0000-000051720000}"/>
    <cellStyle name="Normal 18 4 2 3 2 2 2" xfId="53421" xr:uid="{00000000-0005-0000-0000-000052720000}"/>
    <cellStyle name="Normal 18 4 2 3 2 3" xfId="38273" xr:uid="{00000000-0005-0000-0000-000053720000}"/>
    <cellStyle name="Normal 18 4 2 3 3" xfId="20961" xr:uid="{00000000-0005-0000-0000-000054720000}"/>
    <cellStyle name="Normal 18 4 2 3 3 2" xfId="46929" xr:uid="{00000000-0005-0000-0000-000055720000}"/>
    <cellStyle name="Normal 18 4 2 3 4" xfId="16633" xr:uid="{00000000-0005-0000-0000-000056720000}"/>
    <cellStyle name="Normal 18 4 2 3 4 2" xfId="42601" xr:uid="{00000000-0005-0000-0000-000057720000}"/>
    <cellStyle name="Normal 18 4 2 3 5" xfId="31781" xr:uid="{00000000-0005-0000-0000-000058720000}"/>
    <cellStyle name="Normal 18 4 2 3 6" xfId="58263" xr:uid="{00000000-0005-0000-0000-000059720000}"/>
    <cellStyle name="Normal 18 4 2 4" xfId="10141" xr:uid="{00000000-0005-0000-0000-00005A720000}"/>
    <cellStyle name="Normal 18 4 2 4 2" xfId="25289" xr:uid="{00000000-0005-0000-0000-00005B720000}"/>
    <cellStyle name="Normal 18 4 2 4 2 2" xfId="51257" xr:uid="{00000000-0005-0000-0000-00005C720000}"/>
    <cellStyle name="Normal 18 4 2 4 3" xfId="36109" xr:uid="{00000000-0005-0000-0000-00005D720000}"/>
    <cellStyle name="Normal 18 4 2 5" xfId="7977" xr:uid="{00000000-0005-0000-0000-00005E720000}"/>
    <cellStyle name="Normal 18 4 2 5 2" xfId="23125" xr:uid="{00000000-0005-0000-0000-00005F720000}"/>
    <cellStyle name="Normal 18 4 2 5 2 2" xfId="49093" xr:uid="{00000000-0005-0000-0000-000060720000}"/>
    <cellStyle name="Normal 18 4 2 5 3" xfId="33945" xr:uid="{00000000-0005-0000-0000-000061720000}"/>
    <cellStyle name="Normal 18 4 2 6" xfId="18797" xr:uid="{00000000-0005-0000-0000-000062720000}"/>
    <cellStyle name="Normal 18 4 2 6 2" xfId="44765" xr:uid="{00000000-0005-0000-0000-000063720000}"/>
    <cellStyle name="Normal 18 4 2 7" xfId="14469" xr:uid="{00000000-0005-0000-0000-000064720000}"/>
    <cellStyle name="Normal 18 4 2 7 2" xfId="40437" xr:uid="{00000000-0005-0000-0000-000065720000}"/>
    <cellStyle name="Normal 18 4 2 8" xfId="3649" xr:uid="{00000000-0005-0000-0000-000066720000}"/>
    <cellStyle name="Normal 18 4 2 9" xfId="29617" xr:uid="{00000000-0005-0000-0000-000067720000}"/>
    <cellStyle name="Normal 18 4 3" xfId="2026" xr:uid="{00000000-0005-0000-0000-000068720000}"/>
    <cellStyle name="Normal 18 4 3 2" xfId="6354" xr:uid="{00000000-0005-0000-0000-000069720000}"/>
    <cellStyle name="Normal 18 4 3 2 2" xfId="12846" xr:uid="{00000000-0005-0000-0000-00006A720000}"/>
    <cellStyle name="Normal 18 4 3 2 2 2" xfId="27994" xr:uid="{00000000-0005-0000-0000-00006B720000}"/>
    <cellStyle name="Normal 18 4 3 2 2 2 2" xfId="53962" xr:uid="{00000000-0005-0000-0000-00006C720000}"/>
    <cellStyle name="Normal 18 4 3 2 2 3" xfId="38814" xr:uid="{00000000-0005-0000-0000-00006D720000}"/>
    <cellStyle name="Normal 18 4 3 2 3" xfId="21502" xr:uid="{00000000-0005-0000-0000-00006E720000}"/>
    <cellStyle name="Normal 18 4 3 2 3 2" xfId="47470" xr:uid="{00000000-0005-0000-0000-00006F720000}"/>
    <cellStyle name="Normal 18 4 3 2 4" xfId="17174" xr:uid="{00000000-0005-0000-0000-000070720000}"/>
    <cellStyle name="Normal 18 4 3 2 4 2" xfId="43142" xr:uid="{00000000-0005-0000-0000-000071720000}"/>
    <cellStyle name="Normal 18 4 3 2 5" xfId="32322" xr:uid="{00000000-0005-0000-0000-000072720000}"/>
    <cellStyle name="Normal 18 4 3 2 6" xfId="58804" xr:uid="{00000000-0005-0000-0000-000073720000}"/>
    <cellStyle name="Normal 18 4 3 3" xfId="10682" xr:uid="{00000000-0005-0000-0000-000074720000}"/>
    <cellStyle name="Normal 18 4 3 3 2" xfId="25830" xr:uid="{00000000-0005-0000-0000-000075720000}"/>
    <cellStyle name="Normal 18 4 3 3 2 2" xfId="51798" xr:uid="{00000000-0005-0000-0000-000076720000}"/>
    <cellStyle name="Normal 18 4 3 3 3" xfId="36650" xr:uid="{00000000-0005-0000-0000-000077720000}"/>
    <cellStyle name="Normal 18 4 3 4" xfId="8518" xr:uid="{00000000-0005-0000-0000-000078720000}"/>
    <cellStyle name="Normal 18 4 3 4 2" xfId="23666" xr:uid="{00000000-0005-0000-0000-000079720000}"/>
    <cellStyle name="Normal 18 4 3 4 2 2" xfId="49634" xr:uid="{00000000-0005-0000-0000-00007A720000}"/>
    <cellStyle name="Normal 18 4 3 4 3" xfId="34486" xr:uid="{00000000-0005-0000-0000-00007B720000}"/>
    <cellStyle name="Normal 18 4 3 5" xfId="19338" xr:uid="{00000000-0005-0000-0000-00007C720000}"/>
    <cellStyle name="Normal 18 4 3 5 2" xfId="45306" xr:uid="{00000000-0005-0000-0000-00007D720000}"/>
    <cellStyle name="Normal 18 4 3 6" xfId="15010" xr:uid="{00000000-0005-0000-0000-00007E720000}"/>
    <cellStyle name="Normal 18 4 3 6 2" xfId="40978" xr:uid="{00000000-0005-0000-0000-00007F720000}"/>
    <cellStyle name="Normal 18 4 3 7" xfId="4190" xr:uid="{00000000-0005-0000-0000-000080720000}"/>
    <cellStyle name="Normal 18 4 3 8" xfId="30158" xr:uid="{00000000-0005-0000-0000-000081720000}"/>
    <cellStyle name="Normal 18 4 3 9" xfId="56640" xr:uid="{00000000-0005-0000-0000-000082720000}"/>
    <cellStyle name="Normal 18 4 4" xfId="5272" xr:uid="{00000000-0005-0000-0000-000083720000}"/>
    <cellStyle name="Normal 18 4 4 2" xfId="11764" xr:uid="{00000000-0005-0000-0000-000084720000}"/>
    <cellStyle name="Normal 18 4 4 2 2" xfId="26912" xr:uid="{00000000-0005-0000-0000-000085720000}"/>
    <cellStyle name="Normal 18 4 4 2 2 2" xfId="52880" xr:uid="{00000000-0005-0000-0000-000086720000}"/>
    <cellStyle name="Normal 18 4 4 2 3" xfId="37732" xr:uid="{00000000-0005-0000-0000-000087720000}"/>
    <cellStyle name="Normal 18 4 4 3" xfId="20420" xr:uid="{00000000-0005-0000-0000-000088720000}"/>
    <cellStyle name="Normal 18 4 4 3 2" xfId="46388" xr:uid="{00000000-0005-0000-0000-000089720000}"/>
    <cellStyle name="Normal 18 4 4 4" xfId="16092" xr:uid="{00000000-0005-0000-0000-00008A720000}"/>
    <cellStyle name="Normal 18 4 4 4 2" xfId="42060" xr:uid="{00000000-0005-0000-0000-00008B720000}"/>
    <cellStyle name="Normal 18 4 4 5" xfId="31240" xr:uid="{00000000-0005-0000-0000-00008C720000}"/>
    <cellStyle name="Normal 18 4 4 6" xfId="57722" xr:uid="{00000000-0005-0000-0000-00008D720000}"/>
    <cellStyle name="Normal 18 4 5" xfId="9600" xr:uid="{00000000-0005-0000-0000-00008E720000}"/>
    <cellStyle name="Normal 18 4 5 2" xfId="24748" xr:uid="{00000000-0005-0000-0000-00008F720000}"/>
    <cellStyle name="Normal 18 4 5 2 2" xfId="50716" xr:uid="{00000000-0005-0000-0000-000090720000}"/>
    <cellStyle name="Normal 18 4 5 3" xfId="35568" xr:uid="{00000000-0005-0000-0000-000091720000}"/>
    <cellStyle name="Normal 18 4 6" xfId="7436" xr:uid="{00000000-0005-0000-0000-000092720000}"/>
    <cellStyle name="Normal 18 4 6 2" xfId="22584" xr:uid="{00000000-0005-0000-0000-000093720000}"/>
    <cellStyle name="Normal 18 4 6 2 2" xfId="48552" xr:uid="{00000000-0005-0000-0000-000094720000}"/>
    <cellStyle name="Normal 18 4 6 3" xfId="33404" xr:uid="{00000000-0005-0000-0000-000095720000}"/>
    <cellStyle name="Normal 18 4 7" xfId="18256" xr:uid="{00000000-0005-0000-0000-000096720000}"/>
    <cellStyle name="Normal 18 4 7 2" xfId="44224" xr:uid="{00000000-0005-0000-0000-000097720000}"/>
    <cellStyle name="Normal 18 4 8" xfId="13928" xr:uid="{00000000-0005-0000-0000-000098720000}"/>
    <cellStyle name="Normal 18 4 8 2" xfId="39896" xr:uid="{00000000-0005-0000-0000-000099720000}"/>
    <cellStyle name="Normal 18 4 9" xfId="3108" xr:uid="{00000000-0005-0000-0000-00009A720000}"/>
    <cellStyle name="Normal 18 5" xfId="371" xr:uid="{00000000-0005-0000-0000-00009B720000}"/>
    <cellStyle name="Normal 18 5 10" xfId="29077" xr:uid="{00000000-0005-0000-0000-00009C720000}"/>
    <cellStyle name="Normal 18 5 11" xfId="55032" xr:uid="{00000000-0005-0000-0000-00009D720000}"/>
    <cellStyle name="Normal 18 5 12" xfId="55559" xr:uid="{00000000-0005-0000-0000-00009E720000}"/>
    <cellStyle name="Normal 18 5 13" xfId="870" xr:uid="{00000000-0005-0000-0000-00009F720000}"/>
    <cellStyle name="Normal 18 5 2" xfId="1486" xr:uid="{00000000-0005-0000-0000-0000A0720000}"/>
    <cellStyle name="Normal 18 5 2 10" xfId="56100" xr:uid="{00000000-0005-0000-0000-0000A1720000}"/>
    <cellStyle name="Normal 18 5 2 2" xfId="2568" xr:uid="{00000000-0005-0000-0000-0000A2720000}"/>
    <cellStyle name="Normal 18 5 2 2 2" xfId="6896" xr:uid="{00000000-0005-0000-0000-0000A3720000}"/>
    <cellStyle name="Normal 18 5 2 2 2 2" xfId="13388" xr:uid="{00000000-0005-0000-0000-0000A4720000}"/>
    <cellStyle name="Normal 18 5 2 2 2 2 2" xfId="28536" xr:uid="{00000000-0005-0000-0000-0000A5720000}"/>
    <cellStyle name="Normal 18 5 2 2 2 2 2 2" xfId="54504" xr:uid="{00000000-0005-0000-0000-0000A6720000}"/>
    <cellStyle name="Normal 18 5 2 2 2 2 3" xfId="39356" xr:uid="{00000000-0005-0000-0000-0000A7720000}"/>
    <cellStyle name="Normal 18 5 2 2 2 3" xfId="22044" xr:uid="{00000000-0005-0000-0000-0000A8720000}"/>
    <cellStyle name="Normal 18 5 2 2 2 3 2" xfId="48012" xr:uid="{00000000-0005-0000-0000-0000A9720000}"/>
    <cellStyle name="Normal 18 5 2 2 2 4" xfId="17716" xr:uid="{00000000-0005-0000-0000-0000AA720000}"/>
    <cellStyle name="Normal 18 5 2 2 2 4 2" xfId="43684" xr:uid="{00000000-0005-0000-0000-0000AB720000}"/>
    <cellStyle name="Normal 18 5 2 2 2 5" xfId="32864" xr:uid="{00000000-0005-0000-0000-0000AC720000}"/>
    <cellStyle name="Normal 18 5 2 2 2 6" xfId="59346" xr:uid="{00000000-0005-0000-0000-0000AD720000}"/>
    <cellStyle name="Normal 18 5 2 2 3" xfId="11224" xr:uid="{00000000-0005-0000-0000-0000AE720000}"/>
    <cellStyle name="Normal 18 5 2 2 3 2" xfId="26372" xr:uid="{00000000-0005-0000-0000-0000AF720000}"/>
    <cellStyle name="Normal 18 5 2 2 3 2 2" xfId="52340" xr:uid="{00000000-0005-0000-0000-0000B0720000}"/>
    <cellStyle name="Normal 18 5 2 2 3 3" xfId="37192" xr:uid="{00000000-0005-0000-0000-0000B1720000}"/>
    <cellStyle name="Normal 18 5 2 2 4" xfId="9060" xr:uid="{00000000-0005-0000-0000-0000B2720000}"/>
    <cellStyle name="Normal 18 5 2 2 4 2" xfId="24208" xr:uid="{00000000-0005-0000-0000-0000B3720000}"/>
    <cellStyle name="Normal 18 5 2 2 4 2 2" xfId="50176" xr:uid="{00000000-0005-0000-0000-0000B4720000}"/>
    <cellStyle name="Normal 18 5 2 2 4 3" xfId="35028" xr:uid="{00000000-0005-0000-0000-0000B5720000}"/>
    <cellStyle name="Normal 18 5 2 2 5" xfId="19880" xr:uid="{00000000-0005-0000-0000-0000B6720000}"/>
    <cellStyle name="Normal 18 5 2 2 5 2" xfId="45848" xr:uid="{00000000-0005-0000-0000-0000B7720000}"/>
    <cellStyle name="Normal 18 5 2 2 6" xfId="15552" xr:uid="{00000000-0005-0000-0000-0000B8720000}"/>
    <cellStyle name="Normal 18 5 2 2 6 2" xfId="41520" xr:uid="{00000000-0005-0000-0000-0000B9720000}"/>
    <cellStyle name="Normal 18 5 2 2 7" xfId="4732" xr:uid="{00000000-0005-0000-0000-0000BA720000}"/>
    <cellStyle name="Normal 18 5 2 2 8" xfId="30700" xr:uid="{00000000-0005-0000-0000-0000BB720000}"/>
    <cellStyle name="Normal 18 5 2 2 9" xfId="57182" xr:uid="{00000000-0005-0000-0000-0000BC720000}"/>
    <cellStyle name="Normal 18 5 2 3" xfId="5814" xr:uid="{00000000-0005-0000-0000-0000BD720000}"/>
    <cellStyle name="Normal 18 5 2 3 2" xfId="12306" xr:uid="{00000000-0005-0000-0000-0000BE720000}"/>
    <cellStyle name="Normal 18 5 2 3 2 2" xfId="27454" xr:uid="{00000000-0005-0000-0000-0000BF720000}"/>
    <cellStyle name="Normal 18 5 2 3 2 2 2" xfId="53422" xr:uid="{00000000-0005-0000-0000-0000C0720000}"/>
    <cellStyle name="Normal 18 5 2 3 2 3" xfId="38274" xr:uid="{00000000-0005-0000-0000-0000C1720000}"/>
    <cellStyle name="Normal 18 5 2 3 3" xfId="20962" xr:uid="{00000000-0005-0000-0000-0000C2720000}"/>
    <cellStyle name="Normal 18 5 2 3 3 2" xfId="46930" xr:uid="{00000000-0005-0000-0000-0000C3720000}"/>
    <cellStyle name="Normal 18 5 2 3 4" xfId="16634" xr:uid="{00000000-0005-0000-0000-0000C4720000}"/>
    <cellStyle name="Normal 18 5 2 3 4 2" xfId="42602" xr:uid="{00000000-0005-0000-0000-0000C5720000}"/>
    <cellStyle name="Normal 18 5 2 3 5" xfId="31782" xr:uid="{00000000-0005-0000-0000-0000C6720000}"/>
    <cellStyle name="Normal 18 5 2 3 6" xfId="58264" xr:uid="{00000000-0005-0000-0000-0000C7720000}"/>
    <cellStyle name="Normal 18 5 2 4" xfId="10142" xr:uid="{00000000-0005-0000-0000-0000C8720000}"/>
    <cellStyle name="Normal 18 5 2 4 2" xfId="25290" xr:uid="{00000000-0005-0000-0000-0000C9720000}"/>
    <cellStyle name="Normal 18 5 2 4 2 2" xfId="51258" xr:uid="{00000000-0005-0000-0000-0000CA720000}"/>
    <cellStyle name="Normal 18 5 2 4 3" xfId="36110" xr:uid="{00000000-0005-0000-0000-0000CB720000}"/>
    <cellStyle name="Normal 18 5 2 5" xfId="7978" xr:uid="{00000000-0005-0000-0000-0000CC720000}"/>
    <cellStyle name="Normal 18 5 2 5 2" xfId="23126" xr:uid="{00000000-0005-0000-0000-0000CD720000}"/>
    <cellStyle name="Normal 18 5 2 5 2 2" xfId="49094" xr:uid="{00000000-0005-0000-0000-0000CE720000}"/>
    <cellStyle name="Normal 18 5 2 5 3" xfId="33946" xr:uid="{00000000-0005-0000-0000-0000CF720000}"/>
    <cellStyle name="Normal 18 5 2 6" xfId="18798" xr:uid="{00000000-0005-0000-0000-0000D0720000}"/>
    <cellStyle name="Normal 18 5 2 6 2" xfId="44766" xr:uid="{00000000-0005-0000-0000-0000D1720000}"/>
    <cellStyle name="Normal 18 5 2 7" xfId="14470" xr:uid="{00000000-0005-0000-0000-0000D2720000}"/>
    <cellStyle name="Normal 18 5 2 7 2" xfId="40438" xr:uid="{00000000-0005-0000-0000-0000D3720000}"/>
    <cellStyle name="Normal 18 5 2 8" xfId="3650" xr:uid="{00000000-0005-0000-0000-0000D4720000}"/>
    <cellStyle name="Normal 18 5 2 9" xfId="29618" xr:uid="{00000000-0005-0000-0000-0000D5720000}"/>
    <cellStyle name="Normal 18 5 3" xfId="2027" xr:uid="{00000000-0005-0000-0000-0000D6720000}"/>
    <cellStyle name="Normal 18 5 3 2" xfId="6355" xr:uid="{00000000-0005-0000-0000-0000D7720000}"/>
    <cellStyle name="Normal 18 5 3 2 2" xfId="12847" xr:uid="{00000000-0005-0000-0000-0000D8720000}"/>
    <cellStyle name="Normal 18 5 3 2 2 2" xfId="27995" xr:uid="{00000000-0005-0000-0000-0000D9720000}"/>
    <cellStyle name="Normal 18 5 3 2 2 2 2" xfId="53963" xr:uid="{00000000-0005-0000-0000-0000DA720000}"/>
    <cellStyle name="Normal 18 5 3 2 2 3" xfId="38815" xr:uid="{00000000-0005-0000-0000-0000DB720000}"/>
    <cellStyle name="Normal 18 5 3 2 3" xfId="21503" xr:uid="{00000000-0005-0000-0000-0000DC720000}"/>
    <cellStyle name="Normal 18 5 3 2 3 2" xfId="47471" xr:uid="{00000000-0005-0000-0000-0000DD720000}"/>
    <cellStyle name="Normal 18 5 3 2 4" xfId="17175" xr:uid="{00000000-0005-0000-0000-0000DE720000}"/>
    <cellStyle name="Normal 18 5 3 2 4 2" xfId="43143" xr:uid="{00000000-0005-0000-0000-0000DF720000}"/>
    <cellStyle name="Normal 18 5 3 2 5" xfId="32323" xr:uid="{00000000-0005-0000-0000-0000E0720000}"/>
    <cellStyle name="Normal 18 5 3 2 6" xfId="58805" xr:uid="{00000000-0005-0000-0000-0000E1720000}"/>
    <cellStyle name="Normal 18 5 3 3" xfId="10683" xr:uid="{00000000-0005-0000-0000-0000E2720000}"/>
    <cellStyle name="Normal 18 5 3 3 2" xfId="25831" xr:uid="{00000000-0005-0000-0000-0000E3720000}"/>
    <cellStyle name="Normal 18 5 3 3 2 2" xfId="51799" xr:uid="{00000000-0005-0000-0000-0000E4720000}"/>
    <cellStyle name="Normal 18 5 3 3 3" xfId="36651" xr:uid="{00000000-0005-0000-0000-0000E5720000}"/>
    <cellStyle name="Normal 18 5 3 4" xfId="8519" xr:uid="{00000000-0005-0000-0000-0000E6720000}"/>
    <cellStyle name="Normal 18 5 3 4 2" xfId="23667" xr:uid="{00000000-0005-0000-0000-0000E7720000}"/>
    <cellStyle name="Normal 18 5 3 4 2 2" xfId="49635" xr:uid="{00000000-0005-0000-0000-0000E8720000}"/>
    <cellStyle name="Normal 18 5 3 4 3" xfId="34487" xr:uid="{00000000-0005-0000-0000-0000E9720000}"/>
    <cellStyle name="Normal 18 5 3 5" xfId="19339" xr:uid="{00000000-0005-0000-0000-0000EA720000}"/>
    <cellStyle name="Normal 18 5 3 5 2" xfId="45307" xr:uid="{00000000-0005-0000-0000-0000EB720000}"/>
    <cellStyle name="Normal 18 5 3 6" xfId="15011" xr:uid="{00000000-0005-0000-0000-0000EC720000}"/>
    <cellStyle name="Normal 18 5 3 6 2" xfId="40979" xr:uid="{00000000-0005-0000-0000-0000ED720000}"/>
    <cellStyle name="Normal 18 5 3 7" xfId="4191" xr:uid="{00000000-0005-0000-0000-0000EE720000}"/>
    <cellStyle name="Normal 18 5 3 8" xfId="30159" xr:uid="{00000000-0005-0000-0000-0000EF720000}"/>
    <cellStyle name="Normal 18 5 3 9" xfId="56641" xr:uid="{00000000-0005-0000-0000-0000F0720000}"/>
    <cellStyle name="Normal 18 5 4" xfId="5273" xr:uid="{00000000-0005-0000-0000-0000F1720000}"/>
    <cellStyle name="Normal 18 5 4 2" xfId="11765" xr:uid="{00000000-0005-0000-0000-0000F2720000}"/>
    <cellStyle name="Normal 18 5 4 2 2" xfId="26913" xr:uid="{00000000-0005-0000-0000-0000F3720000}"/>
    <cellStyle name="Normal 18 5 4 2 2 2" xfId="52881" xr:uid="{00000000-0005-0000-0000-0000F4720000}"/>
    <cellStyle name="Normal 18 5 4 2 3" xfId="37733" xr:uid="{00000000-0005-0000-0000-0000F5720000}"/>
    <cellStyle name="Normal 18 5 4 3" xfId="20421" xr:uid="{00000000-0005-0000-0000-0000F6720000}"/>
    <cellStyle name="Normal 18 5 4 3 2" xfId="46389" xr:uid="{00000000-0005-0000-0000-0000F7720000}"/>
    <cellStyle name="Normal 18 5 4 4" xfId="16093" xr:uid="{00000000-0005-0000-0000-0000F8720000}"/>
    <cellStyle name="Normal 18 5 4 4 2" xfId="42061" xr:uid="{00000000-0005-0000-0000-0000F9720000}"/>
    <cellStyle name="Normal 18 5 4 5" xfId="31241" xr:uid="{00000000-0005-0000-0000-0000FA720000}"/>
    <cellStyle name="Normal 18 5 4 6" xfId="57723" xr:uid="{00000000-0005-0000-0000-0000FB720000}"/>
    <cellStyle name="Normal 18 5 5" xfId="9601" xr:uid="{00000000-0005-0000-0000-0000FC720000}"/>
    <cellStyle name="Normal 18 5 5 2" xfId="24749" xr:uid="{00000000-0005-0000-0000-0000FD720000}"/>
    <cellStyle name="Normal 18 5 5 2 2" xfId="50717" xr:uid="{00000000-0005-0000-0000-0000FE720000}"/>
    <cellStyle name="Normal 18 5 5 3" xfId="35569" xr:uid="{00000000-0005-0000-0000-0000FF720000}"/>
    <cellStyle name="Normal 18 5 6" xfId="7437" xr:uid="{00000000-0005-0000-0000-000000730000}"/>
    <cellStyle name="Normal 18 5 6 2" xfId="22585" xr:uid="{00000000-0005-0000-0000-000001730000}"/>
    <cellStyle name="Normal 18 5 6 2 2" xfId="48553" xr:uid="{00000000-0005-0000-0000-000002730000}"/>
    <cellStyle name="Normal 18 5 6 3" xfId="33405" xr:uid="{00000000-0005-0000-0000-000003730000}"/>
    <cellStyle name="Normal 18 5 7" xfId="18257" xr:uid="{00000000-0005-0000-0000-000004730000}"/>
    <cellStyle name="Normal 18 5 7 2" xfId="44225" xr:uid="{00000000-0005-0000-0000-000005730000}"/>
    <cellStyle name="Normal 18 5 8" xfId="13929" xr:uid="{00000000-0005-0000-0000-000006730000}"/>
    <cellStyle name="Normal 18 5 8 2" xfId="39897" xr:uid="{00000000-0005-0000-0000-000007730000}"/>
    <cellStyle name="Normal 18 5 9" xfId="3109" xr:uid="{00000000-0005-0000-0000-000008730000}"/>
    <cellStyle name="Normal 18 6" xfId="372" xr:uid="{00000000-0005-0000-0000-000009730000}"/>
    <cellStyle name="Normal 18 6 10" xfId="29078" xr:uid="{00000000-0005-0000-0000-00000A730000}"/>
    <cellStyle name="Normal 18 6 11" xfId="55033" xr:uid="{00000000-0005-0000-0000-00000B730000}"/>
    <cellStyle name="Normal 18 6 12" xfId="55560" xr:uid="{00000000-0005-0000-0000-00000C730000}"/>
    <cellStyle name="Normal 18 6 13" xfId="910" xr:uid="{00000000-0005-0000-0000-00000D730000}"/>
    <cellStyle name="Normal 18 6 2" xfId="1487" xr:uid="{00000000-0005-0000-0000-00000E730000}"/>
    <cellStyle name="Normal 18 6 2 10" xfId="56101" xr:uid="{00000000-0005-0000-0000-00000F730000}"/>
    <cellStyle name="Normal 18 6 2 2" xfId="2569" xr:uid="{00000000-0005-0000-0000-000010730000}"/>
    <cellStyle name="Normal 18 6 2 2 2" xfId="6897" xr:uid="{00000000-0005-0000-0000-000011730000}"/>
    <cellStyle name="Normal 18 6 2 2 2 2" xfId="13389" xr:uid="{00000000-0005-0000-0000-000012730000}"/>
    <cellStyle name="Normal 18 6 2 2 2 2 2" xfId="28537" xr:uid="{00000000-0005-0000-0000-000013730000}"/>
    <cellStyle name="Normal 18 6 2 2 2 2 2 2" xfId="54505" xr:uid="{00000000-0005-0000-0000-000014730000}"/>
    <cellStyle name="Normal 18 6 2 2 2 2 3" xfId="39357" xr:uid="{00000000-0005-0000-0000-000015730000}"/>
    <cellStyle name="Normal 18 6 2 2 2 3" xfId="22045" xr:uid="{00000000-0005-0000-0000-000016730000}"/>
    <cellStyle name="Normal 18 6 2 2 2 3 2" xfId="48013" xr:uid="{00000000-0005-0000-0000-000017730000}"/>
    <cellStyle name="Normal 18 6 2 2 2 4" xfId="17717" xr:uid="{00000000-0005-0000-0000-000018730000}"/>
    <cellStyle name="Normal 18 6 2 2 2 4 2" xfId="43685" xr:uid="{00000000-0005-0000-0000-000019730000}"/>
    <cellStyle name="Normal 18 6 2 2 2 5" xfId="32865" xr:uid="{00000000-0005-0000-0000-00001A730000}"/>
    <cellStyle name="Normal 18 6 2 2 2 6" xfId="59347" xr:uid="{00000000-0005-0000-0000-00001B730000}"/>
    <cellStyle name="Normal 18 6 2 2 3" xfId="11225" xr:uid="{00000000-0005-0000-0000-00001C730000}"/>
    <cellStyle name="Normal 18 6 2 2 3 2" xfId="26373" xr:uid="{00000000-0005-0000-0000-00001D730000}"/>
    <cellStyle name="Normal 18 6 2 2 3 2 2" xfId="52341" xr:uid="{00000000-0005-0000-0000-00001E730000}"/>
    <cellStyle name="Normal 18 6 2 2 3 3" xfId="37193" xr:uid="{00000000-0005-0000-0000-00001F730000}"/>
    <cellStyle name="Normal 18 6 2 2 4" xfId="9061" xr:uid="{00000000-0005-0000-0000-000020730000}"/>
    <cellStyle name="Normal 18 6 2 2 4 2" xfId="24209" xr:uid="{00000000-0005-0000-0000-000021730000}"/>
    <cellStyle name="Normal 18 6 2 2 4 2 2" xfId="50177" xr:uid="{00000000-0005-0000-0000-000022730000}"/>
    <cellStyle name="Normal 18 6 2 2 4 3" xfId="35029" xr:uid="{00000000-0005-0000-0000-000023730000}"/>
    <cellStyle name="Normal 18 6 2 2 5" xfId="19881" xr:uid="{00000000-0005-0000-0000-000024730000}"/>
    <cellStyle name="Normal 18 6 2 2 5 2" xfId="45849" xr:uid="{00000000-0005-0000-0000-000025730000}"/>
    <cellStyle name="Normal 18 6 2 2 6" xfId="15553" xr:uid="{00000000-0005-0000-0000-000026730000}"/>
    <cellStyle name="Normal 18 6 2 2 6 2" xfId="41521" xr:uid="{00000000-0005-0000-0000-000027730000}"/>
    <cellStyle name="Normal 18 6 2 2 7" xfId="4733" xr:uid="{00000000-0005-0000-0000-000028730000}"/>
    <cellStyle name="Normal 18 6 2 2 8" xfId="30701" xr:uid="{00000000-0005-0000-0000-000029730000}"/>
    <cellStyle name="Normal 18 6 2 2 9" xfId="57183" xr:uid="{00000000-0005-0000-0000-00002A730000}"/>
    <cellStyle name="Normal 18 6 2 3" xfId="5815" xr:uid="{00000000-0005-0000-0000-00002B730000}"/>
    <cellStyle name="Normal 18 6 2 3 2" xfId="12307" xr:uid="{00000000-0005-0000-0000-00002C730000}"/>
    <cellStyle name="Normal 18 6 2 3 2 2" xfId="27455" xr:uid="{00000000-0005-0000-0000-00002D730000}"/>
    <cellStyle name="Normal 18 6 2 3 2 2 2" xfId="53423" xr:uid="{00000000-0005-0000-0000-00002E730000}"/>
    <cellStyle name="Normal 18 6 2 3 2 3" xfId="38275" xr:uid="{00000000-0005-0000-0000-00002F730000}"/>
    <cellStyle name="Normal 18 6 2 3 3" xfId="20963" xr:uid="{00000000-0005-0000-0000-000030730000}"/>
    <cellStyle name="Normal 18 6 2 3 3 2" xfId="46931" xr:uid="{00000000-0005-0000-0000-000031730000}"/>
    <cellStyle name="Normal 18 6 2 3 4" xfId="16635" xr:uid="{00000000-0005-0000-0000-000032730000}"/>
    <cellStyle name="Normal 18 6 2 3 4 2" xfId="42603" xr:uid="{00000000-0005-0000-0000-000033730000}"/>
    <cellStyle name="Normal 18 6 2 3 5" xfId="31783" xr:uid="{00000000-0005-0000-0000-000034730000}"/>
    <cellStyle name="Normal 18 6 2 3 6" xfId="58265" xr:uid="{00000000-0005-0000-0000-000035730000}"/>
    <cellStyle name="Normal 18 6 2 4" xfId="10143" xr:uid="{00000000-0005-0000-0000-000036730000}"/>
    <cellStyle name="Normal 18 6 2 4 2" xfId="25291" xr:uid="{00000000-0005-0000-0000-000037730000}"/>
    <cellStyle name="Normal 18 6 2 4 2 2" xfId="51259" xr:uid="{00000000-0005-0000-0000-000038730000}"/>
    <cellStyle name="Normal 18 6 2 4 3" xfId="36111" xr:uid="{00000000-0005-0000-0000-000039730000}"/>
    <cellStyle name="Normal 18 6 2 5" xfId="7979" xr:uid="{00000000-0005-0000-0000-00003A730000}"/>
    <cellStyle name="Normal 18 6 2 5 2" xfId="23127" xr:uid="{00000000-0005-0000-0000-00003B730000}"/>
    <cellStyle name="Normal 18 6 2 5 2 2" xfId="49095" xr:uid="{00000000-0005-0000-0000-00003C730000}"/>
    <cellStyle name="Normal 18 6 2 5 3" xfId="33947" xr:uid="{00000000-0005-0000-0000-00003D730000}"/>
    <cellStyle name="Normal 18 6 2 6" xfId="18799" xr:uid="{00000000-0005-0000-0000-00003E730000}"/>
    <cellStyle name="Normal 18 6 2 6 2" xfId="44767" xr:uid="{00000000-0005-0000-0000-00003F730000}"/>
    <cellStyle name="Normal 18 6 2 7" xfId="14471" xr:uid="{00000000-0005-0000-0000-000040730000}"/>
    <cellStyle name="Normal 18 6 2 7 2" xfId="40439" xr:uid="{00000000-0005-0000-0000-000041730000}"/>
    <cellStyle name="Normal 18 6 2 8" xfId="3651" xr:uid="{00000000-0005-0000-0000-000042730000}"/>
    <cellStyle name="Normal 18 6 2 9" xfId="29619" xr:uid="{00000000-0005-0000-0000-000043730000}"/>
    <cellStyle name="Normal 18 6 3" xfId="2028" xr:uid="{00000000-0005-0000-0000-000044730000}"/>
    <cellStyle name="Normal 18 6 3 2" xfId="6356" xr:uid="{00000000-0005-0000-0000-000045730000}"/>
    <cellStyle name="Normal 18 6 3 2 2" xfId="12848" xr:uid="{00000000-0005-0000-0000-000046730000}"/>
    <cellStyle name="Normal 18 6 3 2 2 2" xfId="27996" xr:uid="{00000000-0005-0000-0000-000047730000}"/>
    <cellStyle name="Normal 18 6 3 2 2 2 2" xfId="53964" xr:uid="{00000000-0005-0000-0000-000048730000}"/>
    <cellStyle name="Normal 18 6 3 2 2 3" xfId="38816" xr:uid="{00000000-0005-0000-0000-000049730000}"/>
    <cellStyle name="Normal 18 6 3 2 3" xfId="21504" xr:uid="{00000000-0005-0000-0000-00004A730000}"/>
    <cellStyle name="Normal 18 6 3 2 3 2" xfId="47472" xr:uid="{00000000-0005-0000-0000-00004B730000}"/>
    <cellStyle name="Normal 18 6 3 2 4" xfId="17176" xr:uid="{00000000-0005-0000-0000-00004C730000}"/>
    <cellStyle name="Normal 18 6 3 2 4 2" xfId="43144" xr:uid="{00000000-0005-0000-0000-00004D730000}"/>
    <cellStyle name="Normal 18 6 3 2 5" xfId="32324" xr:uid="{00000000-0005-0000-0000-00004E730000}"/>
    <cellStyle name="Normal 18 6 3 2 6" xfId="58806" xr:uid="{00000000-0005-0000-0000-00004F730000}"/>
    <cellStyle name="Normal 18 6 3 3" xfId="10684" xr:uid="{00000000-0005-0000-0000-000050730000}"/>
    <cellStyle name="Normal 18 6 3 3 2" xfId="25832" xr:uid="{00000000-0005-0000-0000-000051730000}"/>
    <cellStyle name="Normal 18 6 3 3 2 2" xfId="51800" xr:uid="{00000000-0005-0000-0000-000052730000}"/>
    <cellStyle name="Normal 18 6 3 3 3" xfId="36652" xr:uid="{00000000-0005-0000-0000-000053730000}"/>
    <cellStyle name="Normal 18 6 3 4" xfId="8520" xr:uid="{00000000-0005-0000-0000-000054730000}"/>
    <cellStyle name="Normal 18 6 3 4 2" xfId="23668" xr:uid="{00000000-0005-0000-0000-000055730000}"/>
    <cellStyle name="Normal 18 6 3 4 2 2" xfId="49636" xr:uid="{00000000-0005-0000-0000-000056730000}"/>
    <cellStyle name="Normal 18 6 3 4 3" xfId="34488" xr:uid="{00000000-0005-0000-0000-000057730000}"/>
    <cellStyle name="Normal 18 6 3 5" xfId="19340" xr:uid="{00000000-0005-0000-0000-000058730000}"/>
    <cellStyle name="Normal 18 6 3 5 2" xfId="45308" xr:uid="{00000000-0005-0000-0000-000059730000}"/>
    <cellStyle name="Normal 18 6 3 6" xfId="15012" xr:uid="{00000000-0005-0000-0000-00005A730000}"/>
    <cellStyle name="Normal 18 6 3 6 2" xfId="40980" xr:uid="{00000000-0005-0000-0000-00005B730000}"/>
    <cellStyle name="Normal 18 6 3 7" xfId="4192" xr:uid="{00000000-0005-0000-0000-00005C730000}"/>
    <cellStyle name="Normal 18 6 3 8" xfId="30160" xr:uid="{00000000-0005-0000-0000-00005D730000}"/>
    <cellStyle name="Normal 18 6 3 9" xfId="56642" xr:uid="{00000000-0005-0000-0000-00005E730000}"/>
    <cellStyle name="Normal 18 6 4" xfId="5274" xr:uid="{00000000-0005-0000-0000-00005F730000}"/>
    <cellStyle name="Normal 18 6 4 2" xfId="11766" xr:uid="{00000000-0005-0000-0000-000060730000}"/>
    <cellStyle name="Normal 18 6 4 2 2" xfId="26914" xr:uid="{00000000-0005-0000-0000-000061730000}"/>
    <cellStyle name="Normal 18 6 4 2 2 2" xfId="52882" xr:uid="{00000000-0005-0000-0000-000062730000}"/>
    <cellStyle name="Normal 18 6 4 2 3" xfId="37734" xr:uid="{00000000-0005-0000-0000-000063730000}"/>
    <cellStyle name="Normal 18 6 4 3" xfId="20422" xr:uid="{00000000-0005-0000-0000-000064730000}"/>
    <cellStyle name="Normal 18 6 4 3 2" xfId="46390" xr:uid="{00000000-0005-0000-0000-000065730000}"/>
    <cellStyle name="Normal 18 6 4 4" xfId="16094" xr:uid="{00000000-0005-0000-0000-000066730000}"/>
    <cellStyle name="Normal 18 6 4 4 2" xfId="42062" xr:uid="{00000000-0005-0000-0000-000067730000}"/>
    <cellStyle name="Normal 18 6 4 5" xfId="31242" xr:uid="{00000000-0005-0000-0000-000068730000}"/>
    <cellStyle name="Normal 18 6 4 6" xfId="57724" xr:uid="{00000000-0005-0000-0000-000069730000}"/>
    <cellStyle name="Normal 18 6 5" xfId="9602" xr:uid="{00000000-0005-0000-0000-00006A730000}"/>
    <cellStyle name="Normal 18 6 5 2" xfId="24750" xr:uid="{00000000-0005-0000-0000-00006B730000}"/>
    <cellStyle name="Normal 18 6 5 2 2" xfId="50718" xr:uid="{00000000-0005-0000-0000-00006C730000}"/>
    <cellStyle name="Normal 18 6 5 3" xfId="35570" xr:uid="{00000000-0005-0000-0000-00006D730000}"/>
    <cellStyle name="Normal 18 6 6" xfId="7438" xr:uid="{00000000-0005-0000-0000-00006E730000}"/>
    <cellStyle name="Normal 18 6 6 2" xfId="22586" xr:uid="{00000000-0005-0000-0000-00006F730000}"/>
    <cellStyle name="Normal 18 6 6 2 2" xfId="48554" xr:uid="{00000000-0005-0000-0000-000070730000}"/>
    <cellStyle name="Normal 18 6 6 3" xfId="33406" xr:uid="{00000000-0005-0000-0000-000071730000}"/>
    <cellStyle name="Normal 18 6 7" xfId="18258" xr:uid="{00000000-0005-0000-0000-000072730000}"/>
    <cellStyle name="Normal 18 6 7 2" xfId="44226" xr:uid="{00000000-0005-0000-0000-000073730000}"/>
    <cellStyle name="Normal 18 6 8" xfId="13930" xr:uid="{00000000-0005-0000-0000-000074730000}"/>
    <cellStyle name="Normal 18 6 8 2" xfId="39898" xr:uid="{00000000-0005-0000-0000-000075730000}"/>
    <cellStyle name="Normal 18 6 9" xfId="3110" xr:uid="{00000000-0005-0000-0000-000076730000}"/>
    <cellStyle name="Normal 18 7" xfId="373" xr:uid="{00000000-0005-0000-0000-000077730000}"/>
    <cellStyle name="Normal 18 7 10" xfId="29079" xr:uid="{00000000-0005-0000-0000-000078730000}"/>
    <cellStyle name="Normal 18 7 11" xfId="55034" xr:uid="{00000000-0005-0000-0000-000079730000}"/>
    <cellStyle name="Normal 18 7 12" xfId="55561" xr:uid="{00000000-0005-0000-0000-00007A730000}"/>
    <cellStyle name="Normal 18 7 13" xfId="950" xr:uid="{00000000-0005-0000-0000-00007B730000}"/>
    <cellStyle name="Normal 18 7 2" xfId="1488" xr:uid="{00000000-0005-0000-0000-00007C730000}"/>
    <cellStyle name="Normal 18 7 2 10" xfId="56102" xr:uid="{00000000-0005-0000-0000-00007D730000}"/>
    <cellStyle name="Normal 18 7 2 2" xfId="2570" xr:uid="{00000000-0005-0000-0000-00007E730000}"/>
    <cellStyle name="Normal 18 7 2 2 2" xfId="6898" xr:uid="{00000000-0005-0000-0000-00007F730000}"/>
    <cellStyle name="Normal 18 7 2 2 2 2" xfId="13390" xr:uid="{00000000-0005-0000-0000-000080730000}"/>
    <cellStyle name="Normal 18 7 2 2 2 2 2" xfId="28538" xr:uid="{00000000-0005-0000-0000-000081730000}"/>
    <cellStyle name="Normal 18 7 2 2 2 2 2 2" xfId="54506" xr:uid="{00000000-0005-0000-0000-000082730000}"/>
    <cellStyle name="Normal 18 7 2 2 2 2 3" xfId="39358" xr:uid="{00000000-0005-0000-0000-000083730000}"/>
    <cellStyle name="Normal 18 7 2 2 2 3" xfId="22046" xr:uid="{00000000-0005-0000-0000-000084730000}"/>
    <cellStyle name="Normal 18 7 2 2 2 3 2" xfId="48014" xr:uid="{00000000-0005-0000-0000-000085730000}"/>
    <cellStyle name="Normal 18 7 2 2 2 4" xfId="17718" xr:uid="{00000000-0005-0000-0000-000086730000}"/>
    <cellStyle name="Normal 18 7 2 2 2 4 2" xfId="43686" xr:uid="{00000000-0005-0000-0000-000087730000}"/>
    <cellStyle name="Normal 18 7 2 2 2 5" xfId="32866" xr:uid="{00000000-0005-0000-0000-000088730000}"/>
    <cellStyle name="Normal 18 7 2 2 2 6" xfId="59348" xr:uid="{00000000-0005-0000-0000-000089730000}"/>
    <cellStyle name="Normal 18 7 2 2 3" xfId="11226" xr:uid="{00000000-0005-0000-0000-00008A730000}"/>
    <cellStyle name="Normal 18 7 2 2 3 2" xfId="26374" xr:uid="{00000000-0005-0000-0000-00008B730000}"/>
    <cellStyle name="Normal 18 7 2 2 3 2 2" xfId="52342" xr:uid="{00000000-0005-0000-0000-00008C730000}"/>
    <cellStyle name="Normal 18 7 2 2 3 3" xfId="37194" xr:uid="{00000000-0005-0000-0000-00008D730000}"/>
    <cellStyle name="Normal 18 7 2 2 4" xfId="9062" xr:uid="{00000000-0005-0000-0000-00008E730000}"/>
    <cellStyle name="Normal 18 7 2 2 4 2" xfId="24210" xr:uid="{00000000-0005-0000-0000-00008F730000}"/>
    <cellStyle name="Normal 18 7 2 2 4 2 2" xfId="50178" xr:uid="{00000000-0005-0000-0000-000090730000}"/>
    <cellStyle name="Normal 18 7 2 2 4 3" xfId="35030" xr:uid="{00000000-0005-0000-0000-000091730000}"/>
    <cellStyle name="Normal 18 7 2 2 5" xfId="19882" xr:uid="{00000000-0005-0000-0000-000092730000}"/>
    <cellStyle name="Normal 18 7 2 2 5 2" xfId="45850" xr:uid="{00000000-0005-0000-0000-000093730000}"/>
    <cellStyle name="Normal 18 7 2 2 6" xfId="15554" xr:uid="{00000000-0005-0000-0000-000094730000}"/>
    <cellStyle name="Normal 18 7 2 2 6 2" xfId="41522" xr:uid="{00000000-0005-0000-0000-000095730000}"/>
    <cellStyle name="Normal 18 7 2 2 7" xfId="4734" xr:uid="{00000000-0005-0000-0000-000096730000}"/>
    <cellStyle name="Normal 18 7 2 2 8" xfId="30702" xr:uid="{00000000-0005-0000-0000-000097730000}"/>
    <cellStyle name="Normal 18 7 2 2 9" xfId="57184" xr:uid="{00000000-0005-0000-0000-000098730000}"/>
    <cellStyle name="Normal 18 7 2 3" xfId="5816" xr:uid="{00000000-0005-0000-0000-000099730000}"/>
    <cellStyle name="Normal 18 7 2 3 2" xfId="12308" xr:uid="{00000000-0005-0000-0000-00009A730000}"/>
    <cellStyle name="Normal 18 7 2 3 2 2" xfId="27456" xr:uid="{00000000-0005-0000-0000-00009B730000}"/>
    <cellStyle name="Normal 18 7 2 3 2 2 2" xfId="53424" xr:uid="{00000000-0005-0000-0000-00009C730000}"/>
    <cellStyle name="Normal 18 7 2 3 2 3" xfId="38276" xr:uid="{00000000-0005-0000-0000-00009D730000}"/>
    <cellStyle name="Normal 18 7 2 3 3" xfId="20964" xr:uid="{00000000-0005-0000-0000-00009E730000}"/>
    <cellStyle name="Normal 18 7 2 3 3 2" xfId="46932" xr:uid="{00000000-0005-0000-0000-00009F730000}"/>
    <cellStyle name="Normal 18 7 2 3 4" xfId="16636" xr:uid="{00000000-0005-0000-0000-0000A0730000}"/>
    <cellStyle name="Normal 18 7 2 3 4 2" xfId="42604" xr:uid="{00000000-0005-0000-0000-0000A1730000}"/>
    <cellStyle name="Normal 18 7 2 3 5" xfId="31784" xr:uid="{00000000-0005-0000-0000-0000A2730000}"/>
    <cellStyle name="Normal 18 7 2 3 6" xfId="58266" xr:uid="{00000000-0005-0000-0000-0000A3730000}"/>
    <cellStyle name="Normal 18 7 2 4" xfId="10144" xr:uid="{00000000-0005-0000-0000-0000A4730000}"/>
    <cellStyle name="Normal 18 7 2 4 2" xfId="25292" xr:uid="{00000000-0005-0000-0000-0000A5730000}"/>
    <cellStyle name="Normal 18 7 2 4 2 2" xfId="51260" xr:uid="{00000000-0005-0000-0000-0000A6730000}"/>
    <cellStyle name="Normal 18 7 2 4 3" xfId="36112" xr:uid="{00000000-0005-0000-0000-0000A7730000}"/>
    <cellStyle name="Normal 18 7 2 5" xfId="7980" xr:uid="{00000000-0005-0000-0000-0000A8730000}"/>
    <cellStyle name="Normal 18 7 2 5 2" xfId="23128" xr:uid="{00000000-0005-0000-0000-0000A9730000}"/>
    <cellStyle name="Normal 18 7 2 5 2 2" xfId="49096" xr:uid="{00000000-0005-0000-0000-0000AA730000}"/>
    <cellStyle name="Normal 18 7 2 5 3" xfId="33948" xr:uid="{00000000-0005-0000-0000-0000AB730000}"/>
    <cellStyle name="Normal 18 7 2 6" xfId="18800" xr:uid="{00000000-0005-0000-0000-0000AC730000}"/>
    <cellStyle name="Normal 18 7 2 6 2" xfId="44768" xr:uid="{00000000-0005-0000-0000-0000AD730000}"/>
    <cellStyle name="Normal 18 7 2 7" xfId="14472" xr:uid="{00000000-0005-0000-0000-0000AE730000}"/>
    <cellStyle name="Normal 18 7 2 7 2" xfId="40440" xr:uid="{00000000-0005-0000-0000-0000AF730000}"/>
    <cellStyle name="Normal 18 7 2 8" xfId="3652" xr:uid="{00000000-0005-0000-0000-0000B0730000}"/>
    <cellStyle name="Normal 18 7 2 9" xfId="29620" xr:uid="{00000000-0005-0000-0000-0000B1730000}"/>
    <cellStyle name="Normal 18 7 3" xfId="2029" xr:uid="{00000000-0005-0000-0000-0000B2730000}"/>
    <cellStyle name="Normal 18 7 3 2" xfId="6357" xr:uid="{00000000-0005-0000-0000-0000B3730000}"/>
    <cellStyle name="Normal 18 7 3 2 2" xfId="12849" xr:uid="{00000000-0005-0000-0000-0000B4730000}"/>
    <cellStyle name="Normal 18 7 3 2 2 2" xfId="27997" xr:uid="{00000000-0005-0000-0000-0000B5730000}"/>
    <cellStyle name="Normal 18 7 3 2 2 2 2" xfId="53965" xr:uid="{00000000-0005-0000-0000-0000B6730000}"/>
    <cellStyle name="Normal 18 7 3 2 2 3" xfId="38817" xr:uid="{00000000-0005-0000-0000-0000B7730000}"/>
    <cellStyle name="Normal 18 7 3 2 3" xfId="21505" xr:uid="{00000000-0005-0000-0000-0000B8730000}"/>
    <cellStyle name="Normal 18 7 3 2 3 2" xfId="47473" xr:uid="{00000000-0005-0000-0000-0000B9730000}"/>
    <cellStyle name="Normal 18 7 3 2 4" xfId="17177" xr:uid="{00000000-0005-0000-0000-0000BA730000}"/>
    <cellStyle name="Normal 18 7 3 2 4 2" xfId="43145" xr:uid="{00000000-0005-0000-0000-0000BB730000}"/>
    <cellStyle name="Normal 18 7 3 2 5" xfId="32325" xr:uid="{00000000-0005-0000-0000-0000BC730000}"/>
    <cellStyle name="Normal 18 7 3 2 6" xfId="58807" xr:uid="{00000000-0005-0000-0000-0000BD730000}"/>
    <cellStyle name="Normal 18 7 3 3" xfId="10685" xr:uid="{00000000-0005-0000-0000-0000BE730000}"/>
    <cellStyle name="Normal 18 7 3 3 2" xfId="25833" xr:uid="{00000000-0005-0000-0000-0000BF730000}"/>
    <cellStyle name="Normal 18 7 3 3 2 2" xfId="51801" xr:uid="{00000000-0005-0000-0000-0000C0730000}"/>
    <cellStyle name="Normal 18 7 3 3 3" xfId="36653" xr:uid="{00000000-0005-0000-0000-0000C1730000}"/>
    <cellStyle name="Normal 18 7 3 4" xfId="8521" xr:uid="{00000000-0005-0000-0000-0000C2730000}"/>
    <cellStyle name="Normal 18 7 3 4 2" xfId="23669" xr:uid="{00000000-0005-0000-0000-0000C3730000}"/>
    <cellStyle name="Normal 18 7 3 4 2 2" xfId="49637" xr:uid="{00000000-0005-0000-0000-0000C4730000}"/>
    <cellStyle name="Normal 18 7 3 4 3" xfId="34489" xr:uid="{00000000-0005-0000-0000-0000C5730000}"/>
    <cellStyle name="Normal 18 7 3 5" xfId="19341" xr:uid="{00000000-0005-0000-0000-0000C6730000}"/>
    <cellStyle name="Normal 18 7 3 5 2" xfId="45309" xr:uid="{00000000-0005-0000-0000-0000C7730000}"/>
    <cellStyle name="Normal 18 7 3 6" xfId="15013" xr:uid="{00000000-0005-0000-0000-0000C8730000}"/>
    <cellStyle name="Normal 18 7 3 6 2" xfId="40981" xr:uid="{00000000-0005-0000-0000-0000C9730000}"/>
    <cellStyle name="Normal 18 7 3 7" xfId="4193" xr:uid="{00000000-0005-0000-0000-0000CA730000}"/>
    <cellStyle name="Normal 18 7 3 8" xfId="30161" xr:uid="{00000000-0005-0000-0000-0000CB730000}"/>
    <cellStyle name="Normal 18 7 3 9" xfId="56643" xr:uid="{00000000-0005-0000-0000-0000CC730000}"/>
    <cellStyle name="Normal 18 7 4" xfId="5275" xr:uid="{00000000-0005-0000-0000-0000CD730000}"/>
    <cellStyle name="Normal 18 7 4 2" xfId="11767" xr:uid="{00000000-0005-0000-0000-0000CE730000}"/>
    <cellStyle name="Normal 18 7 4 2 2" xfId="26915" xr:uid="{00000000-0005-0000-0000-0000CF730000}"/>
    <cellStyle name="Normal 18 7 4 2 2 2" xfId="52883" xr:uid="{00000000-0005-0000-0000-0000D0730000}"/>
    <cellStyle name="Normal 18 7 4 2 3" xfId="37735" xr:uid="{00000000-0005-0000-0000-0000D1730000}"/>
    <cellStyle name="Normal 18 7 4 3" xfId="20423" xr:uid="{00000000-0005-0000-0000-0000D2730000}"/>
    <cellStyle name="Normal 18 7 4 3 2" xfId="46391" xr:uid="{00000000-0005-0000-0000-0000D3730000}"/>
    <cellStyle name="Normal 18 7 4 4" xfId="16095" xr:uid="{00000000-0005-0000-0000-0000D4730000}"/>
    <cellStyle name="Normal 18 7 4 4 2" xfId="42063" xr:uid="{00000000-0005-0000-0000-0000D5730000}"/>
    <cellStyle name="Normal 18 7 4 5" xfId="31243" xr:uid="{00000000-0005-0000-0000-0000D6730000}"/>
    <cellStyle name="Normal 18 7 4 6" xfId="57725" xr:uid="{00000000-0005-0000-0000-0000D7730000}"/>
    <cellStyle name="Normal 18 7 5" xfId="9603" xr:uid="{00000000-0005-0000-0000-0000D8730000}"/>
    <cellStyle name="Normal 18 7 5 2" xfId="24751" xr:uid="{00000000-0005-0000-0000-0000D9730000}"/>
    <cellStyle name="Normal 18 7 5 2 2" xfId="50719" xr:uid="{00000000-0005-0000-0000-0000DA730000}"/>
    <cellStyle name="Normal 18 7 5 3" xfId="35571" xr:uid="{00000000-0005-0000-0000-0000DB730000}"/>
    <cellStyle name="Normal 18 7 6" xfId="7439" xr:uid="{00000000-0005-0000-0000-0000DC730000}"/>
    <cellStyle name="Normal 18 7 6 2" xfId="22587" xr:uid="{00000000-0005-0000-0000-0000DD730000}"/>
    <cellStyle name="Normal 18 7 6 2 2" xfId="48555" xr:uid="{00000000-0005-0000-0000-0000DE730000}"/>
    <cellStyle name="Normal 18 7 6 3" xfId="33407" xr:uid="{00000000-0005-0000-0000-0000DF730000}"/>
    <cellStyle name="Normal 18 7 7" xfId="18259" xr:uid="{00000000-0005-0000-0000-0000E0730000}"/>
    <cellStyle name="Normal 18 7 7 2" xfId="44227" xr:uid="{00000000-0005-0000-0000-0000E1730000}"/>
    <cellStyle name="Normal 18 7 8" xfId="13931" xr:uid="{00000000-0005-0000-0000-0000E2730000}"/>
    <cellStyle name="Normal 18 7 8 2" xfId="39899" xr:uid="{00000000-0005-0000-0000-0000E3730000}"/>
    <cellStyle name="Normal 18 7 9" xfId="3111" xr:uid="{00000000-0005-0000-0000-0000E4730000}"/>
    <cellStyle name="Normal 18 8" xfId="374" xr:uid="{00000000-0005-0000-0000-0000E5730000}"/>
    <cellStyle name="Normal 18 8 10" xfId="29080" xr:uid="{00000000-0005-0000-0000-0000E6730000}"/>
    <cellStyle name="Normal 18 8 11" xfId="55035" xr:uid="{00000000-0005-0000-0000-0000E7730000}"/>
    <cellStyle name="Normal 18 8 12" xfId="55562" xr:uid="{00000000-0005-0000-0000-0000E8730000}"/>
    <cellStyle name="Normal 18 8 13" xfId="990" xr:uid="{00000000-0005-0000-0000-0000E9730000}"/>
    <cellStyle name="Normal 18 8 2" xfId="1489" xr:uid="{00000000-0005-0000-0000-0000EA730000}"/>
    <cellStyle name="Normal 18 8 2 10" xfId="56103" xr:uid="{00000000-0005-0000-0000-0000EB730000}"/>
    <cellStyle name="Normal 18 8 2 2" xfId="2571" xr:uid="{00000000-0005-0000-0000-0000EC730000}"/>
    <cellStyle name="Normal 18 8 2 2 2" xfId="6899" xr:uid="{00000000-0005-0000-0000-0000ED730000}"/>
    <cellStyle name="Normal 18 8 2 2 2 2" xfId="13391" xr:uid="{00000000-0005-0000-0000-0000EE730000}"/>
    <cellStyle name="Normal 18 8 2 2 2 2 2" xfId="28539" xr:uid="{00000000-0005-0000-0000-0000EF730000}"/>
    <cellStyle name="Normal 18 8 2 2 2 2 2 2" xfId="54507" xr:uid="{00000000-0005-0000-0000-0000F0730000}"/>
    <cellStyle name="Normal 18 8 2 2 2 2 3" xfId="39359" xr:uid="{00000000-0005-0000-0000-0000F1730000}"/>
    <cellStyle name="Normal 18 8 2 2 2 3" xfId="22047" xr:uid="{00000000-0005-0000-0000-0000F2730000}"/>
    <cellStyle name="Normal 18 8 2 2 2 3 2" xfId="48015" xr:uid="{00000000-0005-0000-0000-0000F3730000}"/>
    <cellStyle name="Normal 18 8 2 2 2 4" xfId="17719" xr:uid="{00000000-0005-0000-0000-0000F4730000}"/>
    <cellStyle name="Normal 18 8 2 2 2 4 2" xfId="43687" xr:uid="{00000000-0005-0000-0000-0000F5730000}"/>
    <cellStyle name="Normal 18 8 2 2 2 5" xfId="32867" xr:uid="{00000000-0005-0000-0000-0000F6730000}"/>
    <cellStyle name="Normal 18 8 2 2 2 6" xfId="59349" xr:uid="{00000000-0005-0000-0000-0000F7730000}"/>
    <cellStyle name="Normal 18 8 2 2 3" xfId="11227" xr:uid="{00000000-0005-0000-0000-0000F8730000}"/>
    <cellStyle name="Normal 18 8 2 2 3 2" xfId="26375" xr:uid="{00000000-0005-0000-0000-0000F9730000}"/>
    <cellStyle name="Normal 18 8 2 2 3 2 2" xfId="52343" xr:uid="{00000000-0005-0000-0000-0000FA730000}"/>
    <cellStyle name="Normal 18 8 2 2 3 3" xfId="37195" xr:uid="{00000000-0005-0000-0000-0000FB730000}"/>
    <cellStyle name="Normal 18 8 2 2 4" xfId="9063" xr:uid="{00000000-0005-0000-0000-0000FC730000}"/>
    <cellStyle name="Normal 18 8 2 2 4 2" xfId="24211" xr:uid="{00000000-0005-0000-0000-0000FD730000}"/>
    <cellStyle name="Normal 18 8 2 2 4 2 2" xfId="50179" xr:uid="{00000000-0005-0000-0000-0000FE730000}"/>
    <cellStyle name="Normal 18 8 2 2 4 3" xfId="35031" xr:uid="{00000000-0005-0000-0000-0000FF730000}"/>
    <cellStyle name="Normal 18 8 2 2 5" xfId="19883" xr:uid="{00000000-0005-0000-0000-000000740000}"/>
    <cellStyle name="Normal 18 8 2 2 5 2" xfId="45851" xr:uid="{00000000-0005-0000-0000-000001740000}"/>
    <cellStyle name="Normal 18 8 2 2 6" xfId="15555" xr:uid="{00000000-0005-0000-0000-000002740000}"/>
    <cellStyle name="Normal 18 8 2 2 6 2" xfId="41523" xr:uid="{00000000-0005-0000-0000-000003740000}"/>
    <cellStyle name="Normal 18 8 2 2 7" xfId="4735" xr:uid="{00000000-0005-0000-0000-000004740000}"/>
    <cellStyle name="Normal 18 8 2 2 8" xfId="30703" xr:uid="{00000000-0005-0000-0000-000005740000}"/>
    <cellStyle name="Normal 18 8 2 2 9" xfId="57185" xr:uid="{00000000-0005-0000-0000-000006740000}"/>
    <cellStyle name="Normal 18 8 2 3" xfId="5817" xr:uid="{00000000-0005-0000-0000-000007740000}"/>
    <cellStyle name="Normal 18 8 2 3 2" xfId="12309" xr:uid="{00000000-0005-0000-0000-000008740000}"/>
    <cellStyle name="Normal 18 8 2 3 2 2" xfId="27457" xr:uid="{00000000-0005-0000-0000-000009740000}"/>
    <cellStyle name="Normal 18 8 2 3 2 2 2" xfId="53425" xr:uid="{00000000-0005-0000-0000-00000A740000}"/>
    <cellStyle name="Normal 18 8 2 3 2 3" xfId="38277" xr:uid="{00000000-0005-0000-0000-00000B740000}"/>
    <cellStyle name="Normal 18 8 2 3 3" xfId="20965" xr:uid="{00000000-0005-0000-0000-00000C740000}"/>
    <cellStyle name="Normal 18 8 2 3 3 2" xfId="46933" xr:uid="{00000000-0005-0000-0000-00000D740000}"/>
    <cellStyle name="Normal 18 8 2 3 4" xfId="16637" xr:uid="{00000000-0005-0000-0000-00000E740000}"/>
    <cellStyle name="Normal 18 8 2 3 4 2" xfId="42605" xr:uid="{00000000-0005-0000-0000-00000F740000}"/>
    <cellStyle name="Normal 18 8 2 3 5" xfId="31785" xr:uid="{00000000-0005-0000-0000-000010740000}"/>
    <cellStyle name="Normal 18 8 2 3 6" xfId="58267" xr:uid="{00000000-0005-0000-0000-000011740000}"/>
    <cellStyle name="Normal 18 8 2 4" xfId="10145" xr:uid="{00000000-0005-0000-0000-000012740000}"/>
    <cellStyle name="Normal 18 8 2 4 2" xfId="25293" xr:uid="{00000000-0005-0000-0000-000013740000}"/>
    <cellStyle name="Normal 18 8 2 4 2 2" xfId="51261" xr:uid="{00000000-0005-0000-0000-000014740000}"/>
    <cellStyle name="Normal 18 8 2 4 3" xfId="36113" xr:uid="{00000000-0005-0000-0000-000015740000}"/>
    <cellStyle name="Normal 18 8 2 5" xfId="7981" xr:uid="{00000000-0005-0000-0000-000016740000}"/>
    <cellStyle name="Normal 18 8 2 5 2" xfId="23129" xr:uid="{00000000-0005-0000-0000-000017740000}"/>
    <cellStyle name="Normal 18 8 2 5 2 2" xfId="49097" xr:uid="{00000000-0005-0000-0000-000018740000}"/>
    <cellStyle name="Normal 18 8 2 5 3" xfId="33949" xr:uid="{00000000-0005-0000-0000-000019740000}"/>
    <cellStyle name="Normal 18 8 2 6" xfId="18801" xr:uid="{00000000-0005-0000-0000-00001A740000}"/>
    <cellStyle name="Normal 18 8 2 6 2" xfId="44769" xr:uid="{00000000-0005-0000-0000-00001B740000}"/>
    <cellStyle name="Normal 18 8 2 7" xfId="14473" xr:uid="{00000000-0005-0000-0000-00001C740000}"/>
    <cellStyle name="Normal 18 8 2 7 2" xfId="40441" xr:uid="{00000000-0005-0000-0000-00001D740000}"/>
    <cellStyle name="Normal 18 8 2 8" xfId="3653" xr:uid="{00000000-0005-0000-0000-00001E740000}"/>
    <cellStyle name="Normal 18 8 2 9" xfId="29621" xr:uid="{00000000-0005-0000-0000-00001F740000}"/>
    <cellStyle name="Normal 18 8 3" xfId="2030" xr:uid="{00000000-0005-0000-0000-000020740000}"/>
    <cellStyle name="Normal 18 8 3 2" xfId="6358" xr:uid="{00000000-0005-0000-0000-000021740000}"/>
    <cellStyle name="Normal 18 8 3 2 2" xfId="12850" xr:uid="{00000000-0005-0000-0000-000022740000}"/>
    <cellStyle name="Normal 18 8 3 2 2 2" xfId="27998" xr:uid="{00000000-0005-0000-0000-000023740000}"/>
    <cellStyle name="Normal 18 8 3 2 2 2 2" xfId="53966" xr:uid="{00000000-0005-0000-0000-000024740000}"/>
    <cellStyle name="Normal 18 8 3 2 2 3" xfId="38818" xr:uid="{00000000-0005-0000-0000-000025740000}"/>
    <cellStyle name="Normal 18 8 3 2 3" xfId="21506" xr:uid="{00000000-0005-0000-0000-000026740000}"/>
    <cellStyle name="Normal 18 8 3 2 3 2" xfId="47474" xr:uid="{00000000-0005-0000-0000-000027740000}"/>
    <cellStyle name="Normal 18 8 3 2 4" xfId="17178" xr:uid="{00000000-0005-0000-0000-000028740000}"/>
    <cellStyle name="Normal 18 8 3 2 4 2" xfId="43146" xr:uid="{00000000-0005-0000-0000-000029740000}"/>
    <cellStyle name="Normal 18 8 3 2 5" xfId="32326" xr:uid="{00000000-0005-0000-0000-00002A740000}"/>
    <cellStyle name="Normal 18 8 3 2 6" xfId="58808" xr:uid="{00000000-0005-0000-0000-00002B740000}"/>
    <cellStyle name="Normal 18 8 3 3" xfId="10686" xr:uid="{00000000-0005-0000-0000-00002C740000}"/>
    <cellStyle name="Normal 18 8 3 3 2" xfId="25834" xr:uid="{00000000-0005-0000-0000-00002D740000}"/>
    <cellStyle name="Normal 18 8 3 3 2 2" xfId="51802" xr:uid="{00000000-0005-0000-0000-00002E740000}"/>
    <cellStyle name="Normal 18 8 3 3 3" xfId="36654" xr:uid="{00000000-0005-0000-0000-00002F740000}"/>
    <cellStyle name="Normal 18 8 3 4" xfId="8522" xr:uid="{00000000-0005-0000-0000-000030740000}"/>
    <cellStyle name="Normal 18 8 3 4 2" xfId="23670" xr:uid="{00000000-0005-0000-0000-000031740000}"/>
    <cellStyle name="Normal 18 8 3 4 2 2" xfId="49638" xr:uid="{00000000-0005-0000-0000-000032740000}"/>
    <cellStyle name="Normal 18 8 3 4 3" xfId="34490" xr:uid="{00000000-0005-0000-0000-000033740000}"/>
    <cellStyle name="Normal 18 8 3 5" xfId="19342" xr:uid="{00000000-0005-0000-0000-000034740000}"/>
    <cellStyle name="Normal 18 8 3 5 2" xfId="45310" xr:uid="{00000000-0005-0000-0000-000035740000}"/>
    <cellStyle name="Normal 18 8 3 6" xfId="15014" xr:uid="{00000000-0005-0000-0000-000036740000}"/>
    <cellStyle name="Normal 18 8 3 6 2" xfId="40982" xr:uid="{00000000-0005-0000-0000-000037740000}"/>
    <cellStyle name="Normal 18 8 3 7" xfId="4194" xr:uid="{00000000-0005-0000-0000-000038740000}"/>
    <cellStyle name="Normal 18 8 3 8" xfId="30162" xr:uid="{00000000-0005-0000-0000-000039740000}"/>
    <cellStyle name="Normal 18 8 3 9" xfId="56644" xr:uid="{00000000-0005-0000-0000-00003A740000}"/>
    <cellStyle name="Normal 18 8 4" xfId="5276" xr:uid="{00000000-0005-0000-0000-00003B740000}"/>
    <cellStyle name="Normal 18 8 4 2" xfId="11768" xr:uid="{00000000-0005-0000-0000-00003C740000}"/>
    <cellStyle name="Normal 18 8 4 2 2" xfId="26916" xr:uid="{00000000-0005-0000-0000-00003D740000}"/>
    <cellStyle name="Normal 18 8 4 2 2 2" xfId="52884" xr:uid="{00000000-0005-0000-0000-00003E740000}"/>
    <cellStyle name="Normal 18 8 4 2 3" xfId="37736" xr:uid="{00000000-0005-0000-0000-00003F740000}"/>
    <cellStyle name="Normal 18 8 4 3" xfId="20424" xr:uid="{00000000-0005-0000-0000-000040740000}"/>
    <cellStyle name="Normal 18 8 4 3 2" xfId="46392" xr:uid="{00000000-0005-0000-0000-000041740000}"/>
    <cellStyle name="Normal 18 8 4 4" xfId="16096" xr:uid="{00000000-0005-0000-0000-000042740000}"/>
    <cellStyle name="Normal 18 8 4 4 2" xfId="42064" xr:uid="{00000000-0005-0000-0000-000043740000}"/>
    <cellStyle name="Normal 18 8 4 5" xfId="31244" xr:uid="{00000000-0005-0000-0000-000044740000}"/>
    <cellStyle name="Normal 18 8 4 6" xfId="57726" xr:uid="{00000000-0005-0000-0000-000045740000}"/>
    <cellStyle name="Normal 18 8 5" xfId="9604" xr:uid="{00000000-0005-0000-0000-000046740000}"/>
    <cellStyle name="Normal 18 8 5 2" xfId="24752" xr:uid="{00000000-0005-0000-0000-000047740000}"/>
    <cellStyle name="Normal 18 8 5 2 2" xfId="50720" xr:uid="{00000000-0005-0000-0000-000048740000}"/>
    <cellStyle name="Normal 18 8 5 3" xfId="35572" xr:uid="{00000000-0005-0000-0000-000049740000}"/>
    <cellStyle name="Normal 18 8 6" xfId="7440" xr:uid="{00000000-0005-0000-0000-00004A740000}"/>
    <cellStyle name="Normal 18 8 6 2" xfId="22588" xr:uid="{00000000-0005-0000-0000-00004B740000}"/>
    <cellStyle name="Normal 18 8 6 2 2" xfId="48556" xr:uid="{00000000-0005-0000-0000-00004C740000}"/>
    <cellStyle name="Normal 18 8 6 3" xfId="33408" xr:uid="{00000000-0005-0000-0000-00004D740000}"/>
    <cellStyle name="Normal 18 8 7" xfId="18260" xr:uid="{00000000-0005-0000-0000-00004E740000}"/>
    <cellStyle name="Normal 18 8 7 2" xfId="44228" xr:uid="{00000000-0005-0000-0000-00004F740000}"/>
    <cellStyle name="Normal 18 8 8" xfId="13932" xr:uid="{00000000-0005-0000-0000-000050740000}"/>
    <cellStyle name="Normal 18 8 8 2" xfId="39900" xr:uid="{00000000-0005-0000-0000-000051740000}"/>
    <cellStyle name="Normal 18 8 9" xfId="3112" xr:uid="{00000000-0005-0000-0000-000052740000}"/>
    <cellStyle name="Normal 18 9" xfId="375" xr:uid="{00000000-0005-0000-0000-000053740000}"/>
    <cellStyle name="Normal 18 9 10" xfId="29081" xr:uid="{00000000-0005-0000-0000-000054740000}"/>
    <cellStyle name="Normal 18 9 11" xfId="55036" xr:uid="{00000000-0005-0000-0000-000055740000}"/>
    <cellStyle name="Normal 18 9 12" xfId="55563" xr:uid="{00000000-0005-0000-0000-000056740000}"/>
    <cellStyle name="Normal 18 9 13" xfId="1030" xr:uid="{00000000-0005-0000-0000-000057740000}"/>
    <cellStyle name="Normal 18 9 2" xfId="1490" xr:uid="{00000000-0005-0000-0000-000058740000}"/>
    <cellStyle name="Normal 18 9 2 10" xfId="56104" xr:uid="{00000000-0005-0000-0000-000059740000}"/>
    <cellStyle name="Normal 18 9 2 2" xfId="2572" xr:uid="{00000000-0005-0000-0000-00005A740000}"/>
    <cellStyle name="Normal 18 9 2 2 2" xfId="6900" xr:uid="{00000000-0005-0000-0000-00005B740000}"/>
    <cellStyle name="Normal 18 9 2 2 2 2" xfId="13392" xr:uid="{00000000-0005-0000-0000-00005C740000}"/>
    <cellStyle name="Normal 18 9 2 2 2 2 2" xfId="28540" xr:uid="{00000000-0005-0000-0000-00005D740000}"/>
    <cellStyle name="Normal 18 9 2 2 2 2 2 2" xfId="54508" xr:uid="{00000000-0005-0000-0000-00005E740000}"/>
    <cellStyle name="Normal 18 9 2 2 2 2 3" xfId="39360" xr:uid="{00000000-0005-0000-0000-00005F740000}"/>
    <cellStyle name="Normal 18 9 2 2 2 3" xfId="22048" xr:uid="{00000000-0005-0000-0000-000060740000}"/>
    <cellStyle name="Normal 18 9 2 2 2 3 2" xfId="48016" xr:uid="{00000000-0005-0000-0000-000061740000}"/>
    <cellStyle name="Normal 18 9 2 2 2 4" xfId="17720" xr:uid="{00000000-0005-0000-0000-000062740000}"/>
    <cellStyle name="Normal 18 9 2 2 2 4 2" xfId="43688" xr:uid="{00000000-0005-0000-0000-000063740000}"/>
    <cellStyle name="Normal 18 9 2 2 2 5" xfId="32868" xr:uid="{00000000-0005-0000-0000-000064740000}"/>
    <cellStyle name="Normal 18 9 2 2 2 6" xfId="59350" xr:uid="{00000000-0005-0000-0000-000065740000}"/>
    <cellStyle name="Normal 18 9 2 2 3" xfId="11228" xr:uid="{00000000-0005-0000-0000-000066740000}"/>
    <cellStyle name="Normal 18 9 2 2 3 2" xfId="26376" xr:uid="{00000000-0005-0000-0000-000067740000}"/>
    <cellStyle name="Normal 18 9 2 2 3 2 2" xfId="52344" xr:uid="{00000000-0005-0000-0000-000068740000}"/>
    <cellStyle name="Normal 18 9 2 2 3 3" xfId="37196" xr:uid="{00000000-0005-0000-0000-000069740000}"/>
    <cellStyle name="Normal 18 9 2 2 4" xfId="9064" xr:uid="{00000000-0005-0000-0000-00006A740000}"/>
    <cellStyle name="Normal 18 9 2 2 4 2" xfId="24212" xr:uid="{00000000-0005-0000-0000-00006B740000}"/>
    <cellStyle name="Normal 18 9 2 2 4 2 2" xfId="50180" xr:uid="{00000000-0005-0000-0000-00006C740000}"/>
    <cellStyle name="Normal 18 9 2 2 4 3" xfId="35032" xr:uid="{00000000-0005-0000-0000-00006D740000}"/>
    <cellStyle name="Normal 18 9 2 2 5" xfId="19884" xr:uid="{00000000-0005-0000-0000-00006E740000}"/>
    <cellStyle name="Normal 18 9 2 2 5 2" xfId="45852" xr:uid="{00000000-0005-0000-0000-00006F740000}"/>
    <cellStyle name="Normal 18 9 2 2 6" xfId="15556" xr:uid="{00000000-0005-0000-0000-000070740000}"/>
    <cellStyle name="Normal 18 9 2 2 6 2" xfId="41524" xr:uid="{00000000-0005-0000-0000-000071740000}"/>
    <cellStyle name="Normal 18 9 2 2 7" xfId="4736" xr:uid="{00000000-0005-0000-0000-000072740000}"/>
    <cellStyle name="Normal 18 9 2 2 8" xfId="30704" xr:uid="{00000000-0005-0000-0000-000073740000}"/>
    <cellStyle name="Normal 18 9 2 2 9" xfId="57186" xr:uid="{00000000-0005-0000-0000-000074740000}"/>
    <cellStyle name="Normal 18 9 2 3" xfId="5818" xr:uid="{00000000-0005-0000-0000-000075740000}"/>
    <cellStyle name="Normal 18 9 2 3 2" xfId="12310" xr:uid="{00000000-0005-0000-0000-000076740000}"/>
    <cellStyle name="Normal 18 9 2 3 2 2" xfId="27458" xr:uid="{00000000-0005-0000-0000-000077740000}"/>
    <cellStyle name="Normal 18 9 2 3 2 2 2" xfId="53426" xr:uid="{00000000-0005-0000-0000-000078740000}"/>
    <cellStyle name="Normal 18 9 2 3 2 3" xfId="38278" xr:uid="{00000000-0005-0000-0000-000079740000}"/>
    <cellStyle name="Normal 18 9 2 3 3" xfId="20966" xr:uid="{00000000-0005-0000-0000-00007A740000}"/>
    <cellStyle name="Normal 18 9 2 3 3 2" xfId="46934" xr:uid="{00000000-0005-0000-0000-00007B740000}"/>
    <cellStyle name="Normal 18 9 2 3 4" xfId="16638" xr:uid="{00000000-0005-0000-0000-00007C740000}"/>
    <cellStyle name="Normal 18 9 2 3 4 2" xfId="42606" xr:uid="{00000000-0005-0000-0000-00007D740000}"/>
    <cellStyle name="Normal 18 9 2 3 5" xfId="31786" xr:uid="{00000000-0005-0000-0000-00007E740000}"/>
    <cellStyle name="Normal 18 9 2 3 6" xfId="58268" xr:uid="{00000000-0005-0000-0000-00007F740000}"/>
    <cellStyle name="Normal 18 9 2 4" xfId="10146" xr:uid="{00000000-0005-0000-0000-000080740000}"/>
    <cellStyle name="Normal 18 9 2 4 2" xfId="25294" xr:uid="{00000000-0005-0000-0000-000081740000}"/>
    <cellStyle name="Normal 18 9 2 4 2 2" xfId="51262" xr:uid="{00000000-0005-0000-0000-000082740000}"/>
    <cellStyle name="Normal 18 9 2 4 3" xfId="36114" xr:uid="{00000000-0005-0000-0000-000083740000}"/>
    <cellStyle name="Normal 18 9 2 5" xfId="7982" xr:uid="{00000000-0005-0000-0000-000084740000}"/>
    <cellStyle name="Normal 18 9 2 5 2" xfId="23130" xr:uid="{00000000-0005-0000-0000-000085740000}"/>
    <cellStyle name="Normal 18 9 2 5 2 2" xfId="49098" xr:uid="{00000000-0005-0000-0000-000086740000}"/>
    <cellStyle name="Normal 18 9 2 5 3" xfId="33950" xr:uid="{00000000-0005-0000-0000-000087740000}"/>
    <cellStyle name="Normal 18 9 2 6" xfId="18802" xr:uid="{00000000-0005-0000-0000-000088740000}"/>
    <cellStyle name="Normal 18 9 2 6 2" xfId="44770" xr:uid="{00000000-0005-0000-0000-000089740000}"/>
    <cellStyle name="Normal 18 9 2 7" xfId="14474" xr:uid="{00000000-0005-0000-0000-00008A740000}"/>
    <cellStyle name="Normal 18 9 2 7 2" xfId="40442" xr:uid="{00000000-0005-0000-0000-00008B740000}"/>
    <cellStyle name="Normal 18 9 2 8" xfId="3654" xr:uid="{00000000-0005-0000-0000-00008C740000}"/>
    <cellStyle name="Normal 18 9 2 9" xfId="29622" xr:uid="{00000000-0005-0000-0000-00008D740000}"/>
    <cellStyle name="Normal 18 9 3" xfId="2031" xr:uid="{00000000-0005-0000-0000-00008E740000}"/>
    <cellStyle name="Normal 18 9 3 2" xfId="6359" xr:uid="{00000000-0005-0000-0000-00008F740000}"/>
    <cellStyle name="Normal 18 9 3 2 2" xfId="12851" xr:uid="{00000000-0005-0000-0000-000090740000}"/>
    <cellStyle name="Normal 18 9 3 2 2 2" xfId="27999" xr:uid="{00000000-0005-0000-0000-000091740000}"/>
    <cellStyle name="Normal 18 9 3 2 2 2 2" xfId="53967" xr:uid="{00000000-0005-0000-0000-000092740000}"/>
    <cellStyle name="Normal 18 9 3 2 2 3" xfId="38819" xr:uid="{00000000-0005-0000-0000-000093740000}"/>
    <cellStyle name="Normal 18 9 3 2 3" xfId="21507" xr:uid="{00000000-0005-0000-0000-000094740000}"/>
    <cellStyle name="Normal 18 9 3 2 3 2" xfId="47475" xr:uid="{00000000-0005-0000-0000-000095740000}"/>
    <cellStyle name="Normal 18 9 3 2 4" xfId="17179" xr:uid="{00000000-0005-0000-0000-000096740000}"/>
    <cellStyle name="Normal 18 9 3 2 4 2" xfId="43147" xr:uid="{00000000-0005-0000-0000-000097740000}"/>
    <cellStyle name="Normal 18 9 3 2 5" xfId="32327" xr:uid="{00000000-0005-0000-0000-000098740000}"/>
    <cellStyle name="Normal 18 9 3 2 6" xfId="58809" xr:uid="{00000000-0005-0000-0000-000099740000}"/>
    <cellStyle name="Normal 18 9 3 3" xfId="10687" xr:uid="{00000000-0005-0000-0000-00009A740000}"/>
    <cellStyle name="Normal 18 9 3 3 2" xfId="25835" xr:uid="{00000000-0005-0000-0000-00009B740000}"/>
    <cellStyle name="Normal 18 9 3 3 2 2" xfId="51803" xr:uid="{00000000-0005-0000-0000-00009C740000}"/>
    <cellStyle name="Normal 18 9 3 3 3" xfId="36655" xr:uid="{00000000-0005-0000-0000-00009D740000}"/>
    <cellStyle name="Normal 18 9 3 4" xfId="8523" xr:uid="{00000000-0005-0000-0000-00009E740000}"/>
    <cellStyle name="Normal 18 9 3 4 2" xfId="23671" xr:uid="{00000000-0005-0000-0000-00009F740000}"/>
    <cellStyle name="Normal 18 9 3 4 2 2" xfId="49639" xr:uid="{00000000-0005-0000-0000-0000A0740000}"/>
    <cellStyle name="Normal 18 9 3 4 3" xfId="34491" xr:uid="{00000000-0005-0000-0000-0000A1740000}"/>
    <cellStyle name="Normal 18 9 3 5" xfId="19343" xr:uid="{00000000-0005-0000-0000-0000A2740000}"/>
    <cellStyle name="Normal 18 9 3 5 2" xfId="45311" xr:uid="{00000000-0005-0000-0000-0000A3740000}"/>
    <cellStyle name="Normal 18 9 3 6" xfId="15015" xr:uid="{00000000-0005-0000-0000-0000A4740000}"/>
    <cellStyle name="Normal 18 9 3 6 2" xfId="40983" xr:uid="{00000000-0005-0000-0000-0000A5740000}"/>
    <cellStyle name="Normal 18 9 3 7" xfId="4195" xr:uid="{00000000-0005-0000-0000-0000A6740000}"/>
    <cellStyle name="Normal 18 9 3 8" xfId="30163" xr:uid="{00000000-0005-0000-0000-0000A7740000}"/>
    <cellStyle name="Normal 18 9 3 9" xfId="56645" xr:uid="{00000000-0005-0000-0000-0000A8740000}"/>
    <cellStyle name="Normal 18 9 4" xfId="5277" xr:uid="{00000000-0005-0000-0000-0000A9740000}"/>
    <cellStyle name="Normal 18 9 4 2" xfId="11769" xr:uid="{00000000-0005-0000-0000-0000AA740000}"/>
    <cellStyle name="Normal 18 9 4 2 2" xfId="26917" xr:uid="{00000000-0005-0000-0000-0000AB740000}"/>
    <cellStyle name="Normal 18 9 4 2 2 2" xfId="52885" xr:uid="{00000000-0005-0000-0000-0000AC740000}"/>
    <cellStyle name="Normal 18 9 4 2 3" xfId="37737" xr:uid="{00000000-0005-0000-0000-0000AD740000}"/>
    <cellStyle name="Normal 18 9 4 3" xfId="20425" xr:uid="{00000000-0005-0000-0000-0000AE740000}"/>
    <cellStyle name="Normal 18 9 4 3 2" xfId="46393" xr:uid="{00000000-0005-0000-0000-0000AF740000}"/>
    <cellStyle name="Normal 18 9 4 4" xfId="16097" xr:uid="{00000000-0005-0000-0000-0000B0740000}"/>
    <cellStyle name="Normal 18 9 4 4 2" xfId="42065" xr:uid="{00000000-0005-0000-0000-0000B1740000}"/>
    <cellStyle name="Normal 18 9 4 5" xfId="31245" xr:uid="{00000000-0005-0000-0000-0000B2740000}"/>
    <cellStyle name="Normal 18 9 4 6" xfId="57727" xr:uid="{00000000-0005-0000-0000-0000B3740000}"/>
    <cellStyle name="Normal 18 9 5" xfId="9605" xr:uid="{00000000-0005-0000-0000-0000B4740000}"/>
    <cellStyle name="Normal 18 9 5 2" xfId="24753" xr:uid="{00000000-0005-0000-0000-0000B5740000}"/>
    <cellStyle name="Normal 18 9 5 2 2" xfId="50721" xr:uid="{00000000-0005-0000-0000-0000B6740000}"/>
    <cellStyle name="Normal 18 9 5 3" xfId="35573" xr:uid="{00000000-0005-0000-0000-0000B7740000}"/>
    <cellStyle name="Normal 18 9 6" xfId="7441" xr:uid="{00000000-0005-0000-0000-0000B8740000}"/>
    <cellStyle name="Normal 18 9 6 2" xfId="22589" xr:uid="{00000000-0005-0000-0000-0000B9740000}"/>
    <cellStyle name="Normal 18 9 6 2 2" xfId="48557" xr:uid="{00000000-0005-0000-0000-0000BA740000}"/>
    <cellStyle name="Normal 18 9 6 3" xfId="33409" xr:uid="{00000000-0005-0000-0000-0000BB740000}"/>
    <cellStyle name="Normal 18 9 7" xfId="18261" xr:uid="{00000000-0005-0000-0000-0000BC740000}"/>
    <cellStyle name="Normal 18 9 7 2" xfId="44229" xr:uid="{00000000-0005-0000-0000-0000BD740000}"/>
    <cellStyle name="Normal 18 9 8" xfId="13933" xr:uid="{00000000-0005-0000-0000-0000BE740000}"/>
    <cellStyle name="Normal 18 9 8 2" xfId="39901" xr:uid="{00000000-0005-0000-0000-0000BF740000}"/>
    <cellStyle name="Normal 18 9 9" xfId="3113" xr:uid="{00000000-0005-0000-0000-0000C0740000}"/>
    <cellStyle name="Normal 19" xfId="376" xr:uid="{00000000-0005-0000-0000-0000C1740000}"/>
    <cellStyle name="Normal 19 10" xfId="377" xr:uid="{00000000-0005-0000-0000-0000C2740000}"/>
    <cellStyle name="Normal 19 10 10" xfId="29083" xr:uid="{00000000-0005-0000-0000-0000C3740000}"/>
    <cellStyle name="Normal 19 10 11" xfId="55038" xr:uid="{00000000-0005-0000-0000-0000C4740000}"/>
    <cellStyle name="Normal 19 10 12" xfId="55565" xr:uid="{00000000-0005-0000-0000-0000C5740000}"/>
    <cellStyle name="Normal 19 10 13" xfId="1071" xr:uid="{00000000-0005-0000-0000-0000C6740000}"/>
    <cellStyle name="Normal 19 10 2" xfId="1492" xr:uid="{00000000-0005-0000-0000-0000C7740000}"/>
    <cellStyle name="Normal 19 10 2 10" xfId="56106" xr:uid="{00000000-0005-0000-0000-0000C8740000}"/>
    <cellStyle name="Normal 19 10 2 2" xfId="2574" xr:uid="{00000000-0005-0000-0000-0000C9740000}"/>
    <cellStyle name="Normal 19 10 2 2 2" xfId="6902" xr:uid="{00000000-0005-0000-0000-0000CA740000}"/>
    <cellStyle name="Normal 19 10 2 2 2 2" xfId="13394" xr:uid="{00000000-0005-0000-0000-0000CB740000}"/>
    <cellStyle name="Normal 19 10 2 2 2 2 2" xfId="28542" xr:uid="{00000000-0005-0000-0000-0000CC740000}"/>
    <cellStyle name="Normal 19 10 2 2 2 2 2 2" xfId="54510" xr:uid="{00000000-0005-0000-0000-0000CD740000}"/>
    <cellStyle name="Normal 19 10 2 2 2 2 3" xfId="39362" xr:uid="{00000000-0005-0000-0000-0000CE740000}"/>
    <cellStyle name="Normal 19 10 2 2 2 3" xfId="22050" xr:uid="{00000000-0005-0000-0000-0000CF740000}"/>
    <cellStyle name="Normal 19 10 2 2 2 3 2" xfId="48018" xr:uid="{00000000-0005-0000-0000-0000D0740000}"/>
    <cellStyle name="Normal 19 10 2 2 2 4" xfId="17722" xr:uid="{00000000-0005-0000-0000-0000D1740000}"/>
    <cellStyle name="Normal 19 10 2 2 2 4 2" xfId="43690" xr:uid="{00000000-0005-0000-0000-0000D2740000}"/>
    <cellStyle name="Normal 19 10 2 2 2 5" xfId="32870" xr:uid="{00000000-0005-0000-0000-0000D3740000}"/>
    <cellStyle name="Normal 19 10 2 2 2 6" xfId="59352" xr:uid="{00000000-0005-0000-0000-0000D4740000}"/>
    <cellStyle name="Normal 19 10 2 2 3" xfId="11230" xr:uid="{00000000-0005-0000-0000-0000D5740000}"/>
    <cellStyle name="Normal 19 10 2 2 3 2" xfId="26378" xr:uid="{00000000-0005-0000-0000-0000D6740000}"/>
    <cellStyle name="Normal 19 10 2 2 3 2 2" xfId="52346" xr:uid="{00000000-0005-0000-0000-0000D7740000}"/>
    <cellStyle name="Normal 19 10 2 2 3 3" xfId="37198" xr:uid="{00000000-0005-0000-0000-0000D8740000}"/>
    <cellStyle name="Normal 19 10 2 2 4" xfId="9066" xr:uid="{00000000-0005-0000-0000-0000D9740000}"/>
    <cellStyle name="Normal 19 10 2 2 4 2" xfId="24214" xr:uid="{00000000-0005-0000-0000-0000DA740000}"/>
    <cellStyle name="Normal 19 10 2 2 4 2 2" xfId="50182" xr:uid="{00000000-0005-0000-0000-0000DB740000}"/>
    <cellStyle name="Normal 19 10 2 2 4 3" xfId="35034" xr:uid="{00000000-0005-0000-0000-0000DC740000}"/>
    <cellStyle name="Normal 19 10 2 2 5" xfId="19886" xr:uid="{00000000-0005-0000-0000-0000DD740000}"/>
    <cellStyle name="Normal 19 10 2 2 5 2" xfId="45854" xr:uid="{00000000-0005-0000-0000-0000DE740000}"/>
    <cellStyle name="Normal 19 10 2 2 6" xfId="15558" xr:uid="{00000000-0005-0000-0000-0000DF740000}"/>
    <cellStyle name="Normal 19 10 2 2 6 2" xfId="41526" xr:uid="{00000000-0005-0000-0000-0000E0740000}"/>
    <cellStyle name="Normal 19 10 2 2 7" xfId="4738" xr:uid="{00000000-0005-0000-0000-0000E1740000}"/>
    <cellStyle name="Normal 19 10 2 2 8" xfId="30706" xr:uid="{00000000-0005-0000-0000-0000E2740000}"/>
    <cellStyle name="Normal 19 10 2 2 9" xfId="57188" xr:uid="{00000000-0005-0000-0000-0000E3740000}"/>
    <cellStyle name="Normal 19 10 2 3" xfId="5820" xr:uid="{00000000-0005-0000-0000-0000E4740000}"/>
    <cellStyle name="Normal 19 10 2 3 2" xfId="12312" xr:uid="{00000000-0005-0000-0000-0000E5740000}"/>
    <cellStyle name="Normal 19 10 2 3 2 2" xfId="27460" xr:uid="{00000000-0005-0000-0000-0000E6740000}"/>
    <cellStyle name="Normal 19 10 2 3 2 2 2" xfId="53428" xr:uid="{00000000-0005-0000-0000-0000E7740000}"/>
    <cellStyle name="Normal 19 10 2 3 2 3" xfId="38280" xr:uid="{00000000-0005-0000-0000-0000E8740000}"/>
    <cellStyle name="Normal 19 10 2 3 3" xfId="20968" xr:uid="{00000000-0005-0000-0000-0000E9740000}"/>
    <cellStyle name="Normal 19 10 2 3 3 2" xfId="46936" xr:uid="{00000000-0005-0000-0000-0000EA740000}"/>
    <cellStyle name="Normal 19 10 2 3 4" xfId="16640" xr:uid="{00000000-0005-0000-0000-0000EB740000}"/>
    <cellStyle name="Normal 19 10 2 3 4 2" xfId="42608" xr:uid="{00000000-0005-0000-0000-0000EC740000}"/>
    <cellStyle name="Normal 19 10 2 3 5" xfId="31788" xr:uid="{00000000-0005-0000-0000-0000ED740000}"/>
    <cellStyle name="Normal 19 10 2 3 6" xfId="58270" xr:uid="{00000000-0005-0000-0000-0000EE740000}"/>
    <cellStyle name="Normal 19 10 2 4" xfId="10148" xr:uid="{00000000-0005-0000-0000-0000EF740000}"/>
    <cellStyle name="Normal 19 10 2 4 2" xfId="25296" xr:uid="{00000000-0005-0000-0000-0000F0740000}"/>
    <cellStyle name="Normal 19 10 2 4 2 2" xfId="51264" xr:uid="{00000000-0005-0000-0000-0000F1740000}"/>
    <cellStyle name="Normal 19 10 2 4 3" xfId="36116" xr:uid="{00000000-0005-0000-0000-0000F2740000}"/>
    <cellStyle name="Normal 19 10 2 5" xfId="7984" xr:uid="{00000000-0005-0000-0000-0000F3740000}"/>
    <cellStyle name="Normal 19 10 2 5 2" xfId="23132" xr:uid="{00000000-0005-0000-0000-0000F4740000}"/>
    <cellStyle name="Normal 19 10 2 5 2 2" xfId="49100" xr:uid="{00000000-0005-0000-0000-0000F5740000}"/>
    <cellStyle name="Normal 19 10 2 5 3" xfId="33952" xr:uid="{00000000-0005-0000-0000-0000F6740000}"/>
    <cellStyle name="Normal 19 10 2 6" xfId="18804" xr:uid="{00000000-0005-0000-0000-0000F7740000}"/>
    <cellStyle name="Normal 19 10 2 6 2" xfId="44772" xr:uid="{00000000-0005-0000-0000-0000F8740000}"/>
    <cellStyle name="Normal 19 10 2 7" xfId="14476" xr:uid="{00000000-0005-0000-0000-0000F9740000}"/>
    <cellStyle name="Normal 19 10 2 7 2" xfId="40444" xr:uid="{00000000-0005-0000-0000-0000FA740000}"/>
    <cellStyle name="Normal 19 10 2 8" xfId="3656" xr:uid="{00000000-0005-0000-0000-0000FB740000}"/>
    <cellStyle name="Normal 19 10 2 9" xfId="29624" xr:uid="{00000000-0005-0000-0000-0000FC740000}"/>
    <cellStyle name="Normal 19 10 3" xfId="2033" xr:uid="{00000000-0005-0000-0000-0000FD740000}"/>
    <cellStyle name="Normal 19 10 3 2" xfId="6361" xr:uid="{00000000-0005-0000-0000-0000FE740000}"/>
    <cellStyle name="Normal 19 10 3 2 2" xfId="12853" xr:uid="{00000000-0005-0000-0000-0000FF740000}"/>
    <cellStyle name="Normal 19 10 3 2 2 2" xfId="28001" xr:uid="{00000000-0005-0000-0000-000000750000}"/>
    <cellStyle name="Normal 19 10 3 2 2 2 2" xfId="53969" xr:uid="{00000000-0005-0000-0000-000001750000}"/>
    <cellStyle name="Normal 19 10 3 2 2 3" xfId="38821" xr:uid="{00000000-0005-0000-0000-000002750000}"/>
    <cellStyle name="Normal 19 10 3 2 3" xfId="21509" xr:uid="{00000000-0005-0000-0000-000003750000}"/>
    <cellStyle name="Normal 19 10 3 2 3 2" xfId="47477" xr:uid="{00000000-0005-0000-0000-000004750000}"/>
    <cellStyle name="Normal 19 10 3 2 4" xfId="17181" xr:uid="{00000000-0005-0000-0000-000005750000}"/>
    <cellStyle name="Normal 19 10 3 2 4 2" xfId="43149" xr:uid="{00000000-0005-0000-0000-000006750000}"/>
    <cellStyle name="Normal 19 10 3 2 5" xfId="32329" xr:uid="{00000000-0005-0000-0000-000007750000}"/>
    <cellStyle name="Normal 19 10 3 2 6" xfId="58811" xr:uid="{00000000-0005-0000-0000-000008750000}"/>
    <cellStyle name="Normal 19 10 3 3" xfId="10689" xr:uid="{00000000-0005-0000-0000-000009750000}"/>
    <cellStyle name="Normal 19 10 3 3 2" xfId="25837" xr:uid="{00000000-0005-0000-0000-00000A750000}"/>
    <cellStyle name="Normal 19 10 3 3 2 2" xfId="51805" xr:uid="{00000000-0005-0000-0000-00000B750000}"/>
    <cellStyle name="Normal 19 10 3 3 3" xfId="36657" xr:uid="{00000000-0005-0000-0000-00000C750000}"/>
    <cellStyle name="Normal 19 10 3 4" xfId="8525" xr:uid="{00000000-0005-0000-0000-00000D750000}"/>
    <cellStyle name="Normal 19 10 3 4 2" xfId="23673" xr:uid="{00000000-0005-0000-0000-00000E750000}"/>
    <cellStyle name="Normal 19 10 3 4 2 2" xfId="49641" xr:uid="{00000000-0005-0000-0000-00000F750000}"/>
    <cellStyle name="Normal 19 10 3 4 3" xfId="34493" xr:uid="{00000000-0005-0000-0000-000010750000}"/>
    <cellStyle name="Normal 19 10 3 5" xfId="19345" xr:uid="{00000000-0005-0000-0000-000011750000}"/>
    <cellStyle name="Normal 19 10 3 5 2" xfId="45313" xr:uid="{00000000-0005-0000-0000-000012750000}"/>
    <cellStyle name="Normal 19 10 3 6" xfId="15017" xr:uid="{00000000-0005-0000-0000-000013750000}"/>
    <cellStyle name="Normal 19 10 3 6 2" xfId="40985" xr:uid="{00000000-0005-0000-0000-000014750000}"/>
    <cellStyle name="Normal 19 10 3 7" xfId="4197" xr:uid="{00000000-0005-0000-0000-000015750000}"/>
    <cellStyle name="Normal 19 10 3 8" xfId="30165" xr:uid="{00000000-0005-0000-0000-000016750000}"/>
    <cellStyle name="Normal 19 10 3 9" xfId="56647" xr:uid="{00000000-0005-0000-0000-000017750000}"/>
    <cellStyle name="Normal 19 10 4" xfId="5279" xr:uid="{00000000-0005-0000-0000-000018750000}"/>
    <cellStyle name="Normal 19 10 4 2" xfId="11771" xr:uid="{00000000-0005-0000-0000-000019750000}"/>
    <cellStyle name="Normal 19 10 4 2 2" xfId="26919" xr:uid="{00000000-0005-0000-0000-00001A750000}"/>
    <cellStyle name="Normal 19 10 4 2 2 2" xfId="52887" xr:uid="{00000000-0005-0000-0000-00001B750000}"/>
    <cellStyle name="Normal 19 10 4 2 3" xfId="37739" xr:uid="{00000000-0005-0000-0000-00001C750000}"/>
    <cellStyle name="Normal 19 10 4 3" xfId="20427" xr:uid="{00000000-0005-0000-0000-00001D750000}"/>
    <cellStyle name="Normal 19 10 4 3 2" xfId="46395" xr:uid="{00000000-0005-0000-0000-00001E750000}"/>
    <cellStyle name="Normal 19 10 4 4" xfId="16099" xr:uid="{00000000-0005-0000-0000-00001F750000}"/>
    <cellStyle name="Normal 19 10 4 4 2" xfId="42067" xr:uid="{00000000-0005-0000-0000-000020750000}"/>
    <cellStyle name="Normal 19 10 4 5" xfId="31247" xr:uid="{00000000-0005-0000-0000-000021750000}"/>
    <cellStyle name="Normal 19 10 4 6" xfId="57729" xr:uid="{00000000-0005-0000-0000-000022750000}"/>
    <cellStyle name="Normal 19 10 5" xfId="9607" xr:uid="{00000000-0005-0000-0000-000023750000}"/>
    <cellStyle name="Normal 19 10 5 2" xfId="24755" xr:uid="{00000000-0005-0000-0000-000024750000}"/>
    <cellStyle name="Normal 19 10 5 2 2" xfId="50723" xr:uid="{00000000-0005-0000-0000-000025750000}"/>
    <cellStyle name="Normal 19 10 5 3" xfId="35575" xr:uid="{00000000-0005-0000-0000-000026750000}"/>
    <cellStyle name="Normal 19 10 6" xfId="7443" xr:uid="{00000000-0005-0000-0000-000027750000}"/>
    <cellStyle name="Normal 19 10 6 2" xfId="22591" xr:uid="{00000000-0005-0000-0000-000028750000}"/>
    <cellStyle name="Normal 19 10 6 2 2" xfId="48559" xr:uid="{00000000-0005-0000-0000-000029750000}"/>
    <cellStyle name="Normal 19 10 6 3" xfId="33411" xr:uid="{00000000-0005-0000-0000-00002A750000}"/>
    <cellStyle name="Normal 19 10 7" xfId="18263" xr:uid="{00000000-0005-0000-0000-00002B750000}"/>
    <cellStyle name="Normal 19 10 7 2" xfId="44231" xr:uid="{00000000-0005-0000-0000-00002C750000}"/>
    <cellStyle name="Normal 19 10 8" xfId="13935" xr:uid="{00000000-0005-0000-0000-00002D750000}"/>
    <cellStyle name="Normal 19 10 8 2" xfId="39903" xr:uid="{00000000-0005-0000-0000-00002E750000}"/>
    <cellStyle name="Normal 19 10 9" xfId="3115" xr:uid="{00000000-0005-0000-0000-00002F750000}"/>
    <cellStyle name="Normal 19 11" xfId="378" xr:uid="{00000000-0005-0000-0000-000030750000}"/>
    <cellStyle name="Normal 19 11 10" xfId="29084" xr:uid="{00000000-0005-0000-0000-000031750000}"/>
    <cellStyle name="Normal 19 11 11" xfId="55566" xr:uid="{00000000-0005-0000-0000-000032750000}"/>
    <cellStyle name="Normal 19 11 12" xfId="1111" xr:uid="{00000000-0005-0000-0000-000033750000}"/>
    <cellStyle name="Normal 19 11 2" xfId="1493" xr:uid="{00000000-0005-0000-0000-000034750000}"/>
    <cellStyle name="Normal 19 11 2 10" xfId="56107" xr:uid="{00000000-0005-0000-0000-000035750000}"/>
    <cellStyle name="Normal 19 11 2 2" xfId="2575" xr:uid="{00000000-0005-0000-0000-000036750000}"/>
    <cellStyle name="Normal 19 11 2 2 2" xfId="6903" xr:uid="{00000000-0005-0000-0000-000037750000}"/>
    <cellStyle name="Normal 19 11 2 2 2 2" xfId="13395" xr:uid="{00000000-0005-0000-0000-000038750000}"/>
    <cellStyle name="Normal 19 11 2 2 2 2 2" xfId="28543" xr:uid="{00000000-0005-0000-0000-000039750000}"/>
    <cellStyle name="Normal 19 11 2 2 2 2 2 2" xfId="54511" xr:uid="{00000000-0005-0000-0000-00003A750000}"/>
    <cellStyle name="Normal 19 11 2 2 2 2 3" xfId="39363" xr:uid="{00000000-0005-0000-0000-00003B750000}"/>
    <cellStyle name="Normal 19 11 2 2 2 3" xfId="22051" xr:uid="{00000000-0005-0000-0000-00003C750000}"/>
    <cellStyle name="Normal 19 11 2 2 2 3 2" xfId="48019" xr:uid="{00000000-0005-0000-0000-00003D750000}"/>
    <cellStyle name="Normal 19 11 2 2 2 4" xfId="17723" xr:uid="{00000000-0005-0000-0000-00003E750000}"/>
    <cellStyle name="Normal 19 11 2 2 2 4 2" xfId="43691" xr:uid="{00000000-0005-0000-0000-00003F750000}"/>
    <cellStyle name="Normal 19 11 2 2 2 5" xfId="32871" xr:uid="{00000000-0005-0000-0000-000040750000}"/>
    <cellStyle name="Normal 19 11 2 2 2 6" xfId="59353" xr:uid="{00000000-0005-0000-0000-000041750000}"/>
    <cellStyle name="Normal 19 11 2 2 3" xfId="11231" xr:uid="{00000000-0005-0000-0000-000042750000}"/>
    <cellStyle name="Normal 19 11 2 2 3 2" xfId="26379" xr:uid="{00000000-0005-0000-0000-000043750000}"/>
    <cellStyle name="Normal 19 11 2 2 3 2 2" xfId="52347" xr:uid="{00000000-0005-0000-0000-000044750000}"/>
    <cellStyle name="Normal 19 11 2 2 3 3" xfId="37199" xr:uid="{00000000-0005-0000-0000-000045750000}"/>
    <cellStyle name="Normal 19 11 2 2 4" xfId="9067" xr:uid="{00000000-0005-0000-0000-000046750000}"/>
    <cellStyle name="Normal 19 11 2 2 4 2" xfId="24215" xr:uid="{00000000-0005-0000-0000-000047750000}"/>
    <cellStyle name="Normal 19 11 2 2 4 2 2" xfId="50183" xr:uid="{00000000-0005-0000-0000-000048750000}"/>
    <cellStyle name="Normal 19 11 2 2 4 3" xfId="35035" xr:uid="{00000000-0005-0000-0000-000049750000}"/>
    <cellStyle name="Normal 19 11 2 2 5" xfId="19887" xr:uid="{00000000-0005-0000-0000-00004A750000}"/>
    <cellStyle name="Normal 19 11 2 2 5 2" xfId="45855" xr:uid="{00000000-0005-0000-0000-00004B750000}"/>
    <cellStyle name="Normal 19 11 2 2 6" xfId="15559" xr:uid="{00000000-0005-0000-0000-00004C750000}"/>
    <cellStyle name="Normal 19 11 2 2 6 2" xfId="41527" xr:uid="{00000000-0005-0000-0000-00004D750000}"/>
    <cellStyle name="Normal 19 11 2 2 7" xfId="4739" xr:uid="{00000000-0005-0000-0000-00004E750000}"/>
    <cellStyle name="Normal 19 11 2 2 8" xfId="30707" xr:uid="{00000000-0005-0000-0000-00004F750000}"/>
    <cellStyle name="Normal 19 11 2 2 9" xfId="57189" xr:uid="{00000000-0005-0000-0000-000050750000}"/>
    <cellStyle name="Normal 19 11 2 3" xfId="5821" xr:uid="{00000000-0005-0000-0000-000051750000}"/>
    <cellStyle name="Normal 19 11 2 3 2" xfId="12313" xr:uid="{00000000-0005-0000-0000-000052750000}"/>
    <cellStyle name="Normal 19 11 2 3 2 2" xfId="27461" xr:uid="{00000000-0005-0000-0000-000053750000}"/>
    <cellStyle name="Normal 19 11 2 3 2 2 2" xfId="53429" xr:uid="{00000000-0005-0000-0000-000054750000}"/>
    <cellStyle name="Normal 19 11 2 3 2 3" xfId="38281" xr:uid="{00000000-0005-0000-0000-000055750000}"/>
    <cellStyle name="Normal 19 11 2 3 3" xfId="20969" xr:uid="{00000000-0005-0000-0000-000056750000}"/>
    <cellStyle name="Normal 19 11 2 3 3 2" xfId="46937" xr:uid="{00000000-0005-0000-0000-000057750000}"/>
    <cellStyle name="Normal 19 11 2 3 4" xfId="16641" xr:uid="{00000000-0005-0000-0000-000058750000}"/>
    <cellStyle name="Normal 19 11 2 3 4 2" xfId="42609" xr:uid="{00000000-0005-0000-0000-000059750000}"/>
    <cellStyle name="Normal 19 11 2 3 5" xfId="31789" xr:uid="{00000000-0005-0000-0000-00005A750000}"/>
    <cellStyle name="Normal 19 11 2 3 6" xfId="58271" xr:uid="{00000000-0005-0000-0000-00005B750000}"/>
    <cellStyle name="Normal 19 11 2 4" xfId="10149" xr:uid="{00000000-0005-0000-0000-00005C750000}"/>
    <cellStyle name="Normal 19 11 2 4 2" xfId="25297" xr:uid="{00000000-0005-0000-0000-00005D750000}"/>
    <cellStyle name="Normal 19 11 2 4 2 2" xfId="51265" xr:uid="{00000000-0005-0000-0000-00005E750000}"/>
    <cellStyle name="Normal 19 11 2 4 3" xfId="36117" xr:uid="{00000000-0005-0000-0000-00005F750000}"/>
    <cellStyle name="Normal 19 11 2 5" xfId="7985" xr:uid="{00000000-0005-0000-0000-000060750000}"/>
    <cellStyle name="Normal 19 11 2 5 2" xfId="23133" xr:uid="{00000000-0005-0000-0000-000061750000}"/>
    <cellStyle name="Normal 19 11 2 5 2 2" xfId="49101" xr:uid="{00000000-0005-0000-0000-000062750000}"/>
    <cellStyle name="Normal 19 11 2 5 3" xfId="33953" xr:uid="{00000000-0005-0000-0000-000063750000}"/>
    <cellStyle name="Normal 19 11 2 6" xfId="18805" xr:uid="{00000000-0005-0000-0000-000064750000}"/>
    <cellStyle name="Normal 19 11 2 6 2" xfId="44773" xr:uid="{00000000-0005-0000-0000-000065750000}"/>
    <cellStyle name="Normal 19 11 2 7" xfId="14477" xr:uid="{00000000-0005-0000-0000-000066750000}"/>
    <cellStyle name="Normal 19 11 2 7 2" xfId="40445" xr:uid="{00000000-0005-0000-0000-000067750000}"/>
    <cellStyle name="Normal 19 11 2 8" xfId="3657" xr:uid="{00000000-0005-0000-0000-000068750000}"/>
    <cellStyle name="Normal 19 11 2 9" xfId="29625" xr:uid="{00000000-0005-0000-0000-000069750000}"/>
    <cellStyle name="Normal 19 11 3" xfId="2034" xr:uid="{00000000-0005-0000-0000-00006A750000}"/>
    <cellStyle name="Normal 19 11 3 2" xfId="6362" xr:uid="{00000000-0005-0000-0000-00006B750000}"/>
    <cellStyle name="Normal 19 11 3 2 2" xfId="12854" xr:uid="{00000000-0005-0000-0000-00006C750000}"/>
    <cellStyle name="Normal 19 11 3 2 2 2" xfId="28002" xr:uid="{00000000-0005-0000-0000-00006D750000}"/>
    <cellStyle name="Normal 19 11 3 2 2 2 2" xfId="53970" xr:uid="{00000000-0005-0000-0000-00006E750000}"/>
    <cellStyle name="Normal 19 11 3 2 2 3" xfId="38822" xr:uid="{00000000-0005-0000-0000-00006F750000}"/>
    <cellStyle name="Normal 19 11 3 2 3" xfId="21510" xr:uid="{00000000-0005-0000-0000-000070750000}"/>
    <cellStyle name="Normal 19 11 3 2 3 2" xfId="47478" xr:uid="{00000000-0005-0000-0000-000071750000}"/>
    <cellStyle name="Normal 19 11 3 2 4" xfId="17182" xr:uid="{00000000-0005-0000-0000-000072750000}"/>
    <cellStyle name="Normal 19 11 3 2 4 2" xfId="43150" xr:uid="{00000000-0005-0000-0000-000073750000}"/>
    <cellStyle name="Normal 19 11 3 2 5" xfId="32330" xr:uid="{00000000-0005-0000-0000-000074750000}"/>
    <cellStyle name="Normal 19 11 3 2 6" xfId="58812" xr:uid="{00000000-0005-0000-0000-000075750000}"/>
    <cellStyle name="Normal 19 11 3 3" xfId="10690" xr:uid="{00000000-0005-0000-0000-000076750000}"/>
    <cellStyle name="Normal 19 11 3 3 2" xfId="25838" xr:uid="{00000000-0005-0000-0000-000077750000}"/>
    <cellStyle name="Normal 19 11 3 3 2 2" xfId="51806" xr:uid="{00000000-0005-0000-0000-000078750000}"/>
    <cellStyle name="Normal 19 11 3 3 3" xfId="36658" xr:uid="{00000000-0005-0000-0000-000079750000}"/>
    <cellStyle name="Normal 19 11 3 4" xfId="8526" xr:uid="{00000000-0005-0000-0000-00007A750000}"/>
    <cellStyle name="Normal 19 11 3 4 2" xfId="23674" xr:uid="{00000000-0005-0000-0000-00007B750000}"/>
    <cellStyle name="Normal 19 11 3 4 2 2" xfId="49642" xr:uid="{00000000-0005-0000-0000-00007C750000}"/>
    <cellStyle name="Normal 19 11 3 4 3" xfId="34494" xr:uid="{00000000-0005-0000-0000-00007D750000}"/>
    <cellStyle name="Normal 19 11 3 5" xfId="19346" xr:uid="{00000000-0005-0000-0000-00007E750000}"/>
    <cellStyle name="Normal 19 11 3 5 2" xfId="45314" xr:uid="{00000000-0005-0000-0000-00007F750000}"/>
    <cellStyle name="Normal 19 11 3 6" xfId="15018" xr:uid="{00000000-0005-0000-0000-000080750000}"/>
    <cellStyle name="Normal 19 11 3 6 2" xfId="40986" xr:uid="{00000000-0005-0000-0000-000081750000}"/>
    <cellStyle name="Normal 19 11 3 7" xfId="4198" xr:uid="{00000000-0005-0000-0000-000082750000}"/>
    <cellStyle name="Normal 19 11 3 8" xfId="30166" xr:uid="{00000000-0005-0000-0000-000083750000}"/>
    <cellStyle name="Normal 19 11 3 9" xfId="56648" xr:uid="{00000000-0005-0000-0000-000084750000}"/>
    <cellStyle name="Normal 19 11 4" xfId="5280" xr:uid="{00000000-0005-0000-0000-000085750000}"/>
    <cellStyle name="Normal 19 11 4 2" xfId="11772" xr:uid="{00000000-0005-0000-0000-000086750000}"/>
    <cellStyle name="Normal 19 11 4 2 2" xfId="26920" xr:uid="{00000000-0005-0000-0000-000087750000}"/>
    <cellStyle name="Normal 19 11 4 2 2 2" xfId="52888" xr:uid="{00000000-0005-0000-0000-000088750000}"/>
    <cellStyle name="Normal 19 11 4 2 3" xfId="37740" xr:uid="{00000000-0005-0000-0000-000089750000}"/>
    <cellStyle name="Normal 19 11 4 3" xfId="20428" xr:uid="{00000000-0005-0000-0000-00008A750000}"/>
    <cellStyle name="Normal 19 11 4 3 2" xfId="46396" xr:uid="{00000000-0005-0000-0000-00008B750000}"/>
    <cellStyle name="Normal 19 11 4 4" xfId="16100" xr:uid="{00000000-0005-0000-0000-00008C750000}"/>
    <cellStyle name="Normal 19 11 4 4 2" xfId="42068" xr:uid="{00000000-0005-0000-0000-00008D750000}"/>
    <cellStyle name="Normal 19 11 4 5" xfId="31248" xr:uid="{00000000-0005-0000-0000-00008E750000}"/>
    <cellStyle name="Normal 19 11 4 6" xfId="57730" xr:uid="{00000000-0005-0000-0000-00008F750000}"/>
    <cellStyle name="Normal 19 11 5" xfId="9608" xr:uid="{00000000-0005-0000-0000-000090750000}"/>
    <cellStyle name="Normal 19 11 5 2" xfId="24756" xr:uid="{00000000-0005-0000-0000-000091750000}"/>
    <cellStyle name="Normal 19 11 5 2 2" xfId="50724" xr:uid="{00000000-0005-0000-0000-000092750000}"/>
    <cellStyle name="Normal 19 11 5 3" xfId="35576" xr:uid="{00000000-0005-0000-0000-000093750000}"/>
    <cellStyle name="Normal 19 11 6" xfId="7444" xr:uid="{00000000-0005-0000-0000-000094750000}"/>
    <cellStyle name="Normal 19 11 6 2" xfId="22592" xr:uid="{00000000-0005-0000-0000-000095750000}"/>
    <cellStyle name="Normal 19 11 6 2 2" xfId="48560" xr:uid="{00000000-0005-0000-0000-000096750000}"/>
    <cellStyle name="Normal 19 11 6 3" xfId="33412" xr:uid="{00000000-0005-0000-0000-000097750000}"/>
    <cellStyle name="Normal 19 11 7" xfId="18264" xr:uid="{00000000-0005-0000-0000-000098750000}"/>
    <cellStyle name="Normal 19 11 7 2" xfId="44232" xr:uid="{00000000-0005-0000-0000-000099750000}"/>
    <cellStyle name="Normal 19 11 8" xfId="13936" xr:uid="{00000000-0005-0000-0000-00009A750000}"/>
    <cellStyle name="Normal 19 11 8 2" xfId="39904" xr:uid="{00000000-0005-0000-0000-00009B750000}"/>
    <cellStyle name="Normal 19 11 9" xfId="3116" xr:uid="{00000000-0005-0000-0000-00009C750000}"/>
    <cellStyle name="Normal 19 12" xfId="379" xr:uid="{00000000-0005-0000-0000-00009D750000}"/>
    <cellStyle name="Normal 19 12 10" xfId="29085" xr:uid="{00000000-0005-0000-0000-00009E750000}"/>
    <cellStyle name="Normal 19 12 11" xfId="55567" xr:uid="{00000000-0005-0000-0000-00009F750000}"/>
    <cellStyle name="Normal 19 12 12" xfId="1151" xr:uid="{00000000-0005-0000-0000-0000A0750000}"/>
    <cellStyle name="Normal 19 12 2" xfId="1494" xr:uid="{00000000-0005-0000-0000-0000A1750000}"/>
    <cellStyle name="Normal 19 12 2 10" xfId="56108" xr:uid="{00000000-0005-0000-0000-0000A2750000}"/>
    <cellStyle name="Normal 19 12 2 2" xfId="2576" xr:uid="{00000000-0005-0000-0000-0000A3750000}"/>
    <cellStyle name="Normal 19 12 2 2 2" xfId="6904" xr:uid="{00000000-0005-0000-0000-0000A4750000}"/>
    <cellStyle name="Normal 19 12 2 2 2 2" xfId="13396" xr:uid="{00000000-0005-0000-0000-0000A5750000}"/>
    <cellStyle name="Normal 19 12 2 2 2 2 2" xfId="28544" xr:uid="{00000000-0005-0000-0000-0000A6750000}"/>
    <cellStyle name="Normal 19 12 2 2 2 2 2 2" xfId="54512" xr:uid="{00000000-0005-0000-0000-0000A7750000}"/>
    <cellStyle name="Normal 19 12 2 2 2 2 3" xfId="39364" xr:uid="{00000000-0005-0000-0000-0000A8750000}"/>
    <cellStyle name="Normal 19 12 2 2 2 3" xfId="22052" xr:uid="{00000000-0005-0000-0000-0000A9750000}"/>
    <cellStyle name="Normal 19 12 2 2 2 3 2" xfId="48020" xr:uid="{00000000-0005-0000-0000-0000AA750000}"/>
    <cellStyle name="Normal 19 12 2 2 2 4" xfId="17724" xr:uid="{00000000-0005-0000-0000-0000AB750000}"/>
    <cellStyle name="Normal 19 12 2 2 2 4 2" xfId="43692" xr:uid="{00000000-0005-0000-0000-0000AC750000}"/>
    <cellStyle name="Normal 19 12 2 2 2 5" xfId="32872" xr:uid="{00000000-0005-0000-0000-0000AD750000}"/>
    <cellStyle name="Normal 19 12 2 2 2 6" xfId="59354" xr:uid="{00000000-0005-0000-0000-0000AE750000}"/>
    <cellStyle name="Normal 19 12 2 2 3" xfId="11232" xr:uid="{00000000-0005-0000-0000-0000AF750000}"/>
    <cellStyle name="Normal 19 12 2 2 3 2" xfId="26380" xr:uid="{00000000-0005-0000-0000-0000B0750000}"/>
    <cellStyle name="Normal 19 12 2 2 3 2 2" xfId="52348" xr:uid="{00000000-0005-0000-0000-0000B1750000}"/>
    <cellStyle name="Normal 19 12 2 2 3 3" xfId="37200" xr:uid="{00000000-0005-0000-0000-0000B2750000}"/>
    <cellStyle name="Normal 19 12 2 2 4" xfId="9068" xr:uid="{00000000-0005-0000-0000-0000B3750000}"/>
    <cellStyle name="Normal 19 12 2 2 4 2" xfId="24216" xr:uid="{00000000-0005-0000-0000-0000B4750000}"/>
    <cellStyle name="Normal 19 12 2 2 4 2 2" xfId="50184" xr:uid="{00000000-0005-0000-0000-0000B5750000}"/>
    <cellStyle name="Normal 19 12 2 2 4 3" xfId="35036" xr:uid="{00000000-0005-0000-0000-0000B6750000}"/>
    <cellStyle name="Normal 19 12 2 2 5" xfId="19888" xr:uid="{00000000-0005-0000-0000-0000B7750000}"/>
    <cellStyle name="Normal 19 12 2 2 5 2" xfId="45856" xr:uid="{00000000-0005-0000-0000-0000B8750000}"/>
    <cellStyle name="Normal 19 12 2 2 6" xfId="15560" xr:uid="{00000000-0005-0000-0000-0000B9750000}"/>
    <cellStyle name="Normal 19 12 2 2 6 2" xfId="41528" xr:uid="{00000000-0005-0000-0000-0000BA750000}"/>
    <cellStyle name="Normal 19 12 2 2 7" xfId="4740" xr:uid="{00000000-0005-0000-0000-0000BB750000}"/>
    <cellStyle name="Normal 19 12 2 2 8" xfId="30708" xr:uid="{00000000-0005-0000-0000-0000BC750000}"/>
    <cellStyle name="Normal 19 12 2 2 9" xfId="57190" xr:uid="{00000000-0005-0000-0000-0000BD750000}"/>
    <cellStyle name="Normal 19 12 2 3" xfId="5822" xr:uid="{00000000-0005-0000-0000-0000BE750000}"/>
    <cellStyle name="Normal 19 12 2 3 2" xfId="12314" xr:uid="{00000000-0005-0000-0000-0000BF750000}"/>
    <cellStyle name="Normal 19 12 2 3 2 2" xfId="27462" xr:uid="{00000000-0005-0000-0000-0000C0750000}"/>
    <cellStyle name="Normal 19 12 2 3 2 2 2" xfId="53430" xr:uid="{00000000-0005-0000-0000-0000C1750000}"/>
    <cellStyle name="Normal 19 12 2 3 2 3" xfId="38282" xr:uid="{00000000-0005-0000-0000-0000C2750000}"/>
    <cellStyle name="Normal 19 12 2 3 3" xfId="20970" xr:uid="{00000000-0005-0000-0000-0000C3750000}"/>
    <cellStyle name="Normal 19 12 2 3 3 2" xfId="46938" xr:uid="{00000000-0005-0000-0000-0000C4750000}"/>
    <cellStyle name="Normal 19 12 2 3 4" xfId="16642" xr:uid="{00000000-0005-0000-0000-0000C5750000}"/>
    <cellStyle name="Normal 19 12 2 3 4 2" xfId="42610" xr:uid="{00000000-0005-0000-0000-0000C6750000}"/>
    <cellStyle name="Normal 19 12 2 3 5" xfId="31790" xr:uid="{00000000-0005-0000-0000-0000C7750000}"/>
    <cellStyle name="Normal 19 12 2 3 6" xfId="58272" xr:uid="{00000000-0005-0000-0000-0000C8750000}"/>
    <cellStyle name="Normal 19 12 2 4" xfId="10150" xr:uid="{00000000-0005-0000-0000-0000C9750000}"/>
    <cellStyle name="Normal 19 12 2 4 2" xfId="25298" xr:uid="{00000000-0005-0000-0000-0000CA750000}"/>
    <cellStyle name="Normal 19 12 2 4 2 2" xfId="51266" xr:uid="{00000000-0005-0000-0000-0000CB750000}"/>
    <cellStyle name="Normal 19 12 2 4 3" xfId="36118" xr:uid="{00000000-0005-0000-0000-0000CC750000}"/>
    <cellStyle name="Normal 19 12 2 5" xfId="7986" xr:uid="{00000000-0005-0000-0000-0000CD750000}"/>
    <cellStyle name="Normal 19 12 2 5 2" xfId="23134" xr:uid="{00000000-0005-0000-0000-0000CE750000}"/>
    <cellStyle name="Normal 19 12 2 5 2 2" xfId="49102" xr:uid="{00000000-0005-0000-0000-0000CF750000}"/>
    <cellStyle name="Normal 19 12 2 5 3" xfId="33954" xr:uid="{00000000-0005-0000-0000-0000D0750000}"/>
    <cellStyle name="Normal 19 12 2 6" xfId="18806" xr:uid="{00000000-0005-0000-0000-0000D1750000}"/>
    <cellStyle name="Normal 19 12 2 6 2" xfId="44774" xr:uid="{00000000-0005-0000-0000-0000D2750000}"/>
    <cellStyle name="Normal 19 12 2 7" xfId="14478" xr:uid="{00000000-0005-0000-0000-0000D3750000}"/>
    <cellStyle name="Normal 19 12 2 7 2" xfId="40446" xr:uid="{00000000-0005-0000-0000-0000D4750000}"/>
    <cellStyle name="Normal 19 12 2 8" xfId="3658" xr:uid="{00000000-0005-0000-0000-0000D5750000}"/>
    <cellStyle name="Normal 19 12 2 9" xfId="29626" xr:uid="{00000000-0005-0000-0000-0000D6750000}"/>
    <cellStyle name="Normal 19 12 3" xfId="2035" xr:uid="{00000000-0005-0000-0000-0000D7750000}"/>
    <cellStyle name="Normal 19 12 3 2" xfId="6363" xr:uid="{00000000-0005-0000-0000-0000D8750000}"/>
    <cellStyle name="Normal 19 12 3 2 2" xfId="12855" xr:uid="{00000000-0005-0000-0000-0000D9750000}"/>
    <cellStyle name="Normal 19 12 3 2 2 2" xfId="28003" xr:uid="{00000000-0005-0000-0000-0000DA750000}"/>
    <cellStyle name="Normal 19 12 3 2 2 2 2" xfId="53971" xr:uid="{00000000-0005-0000-0000-0000DB750000}"/>
    <cellStyle name="Normal 19 12 3 2 2 3" xfId="38823" xr:uid="{00000000-0005-0000-0000-0000DC750000}"/>
    <cellStyle name="Normal 19 12 3 2 3" xfId="21511" xr:uid="{00000000-0005-0000-0000-0000DD750000}"/>
    <cellStyle name="Normal 19 12 3 2 3 2" xfId="47479" xr:uid="{00000000-0005-0000-0000-0000DE750000}"/>
    <cellStyle name="Normal 19 12 3 2 4" xfId="17183" xr:uid="{00000000-0005-0000-0000-0000DF750000}"/>
    <cellStyle name="Normal 19 12 3 2 4 2" xfId="43151" xr:uid="{00000000-0005-0000-0000-0000E0750000}"/>
    <cellStyle name="Normal 19 12 3 2 5" xfId="32331" xr:uid="{00000000-0005-0000-0000-0000E1750000}"/>
    <cellStyle name="Normal 19 12 3 2 6" xfId="58813" xr:uid="{00000000-0005-0000-0000-0000E2750000}"/>
    <cellStyle name="Normal 19 12 3 3" xfId="10691" xr:uid="{00000000-0005-0000-0000-0000E3750000}"/>
    <cellStyle name="Normal 19 12 3 3 2" xfId="25839" xr:uid="{00000000-0005-0000-0000-0000E4750000}"/>
    <cellStyle name="Normal 19 12 3 3 2 2" xfId="51807" xr:uid="{00000000-0005-0000-0000-0000E5750000}"/>
    <cellStyle name="Normal 19 12 3 3 3" xfId="36659" xr:uid="{00000000-0005-0000-0000-0000E6750000}"/>
    <cellStyle name="Normal 19 12 3 4" xfId="8527" xr:uid="{00000000-0005-0000-0000-0000E7750000}"/>
    <cellStyle name="Normal 19 12 3 4 2" xfId="23675" xr:uid="{00000000-0005-0000-0000-0000E8750000}"/>
    <cellStyle name="Normal 19 12 3 4 2 2" xfId="49643" xr:uid="{00000000-0005-0000-0000-0000E9750000}"/>
    <cellStyle name="Normal 19 12 3 4 3" xfId="34495" xr:uid="{00000000-0005-0000-0000-0000EA750000}"/>
    <cellStyle name="Normal 19 12 3 5" xfId="19347" xr:uid="{00000000-0005-0000-0000-0000EB750000}"/>
    <cellStyle name="Normal 19 12 3 5 2" xfId="45315" xr:uid="{00000000-0005-0000-0000-0000EC750000}"/>
    <cellStyle name="Normal 19 12 3 6" xfId="15019" xr:uid="{00000000-0005-0000-0000-0000ED750000}"/>
    <cellStyle name="Normal 19 12 3 6 2" xfId="40987" xr:uid="{00000000-0005-0000-0000-0000EE750000}"/>
    <cellStyle name="Normal 19 12 3 7" xfId="4199" xr:uid="{00000000-0005-0000-0000-0000EF750000}"/>
    <cellStyle name="Normal 19 12 3 8" xfId="30167" xr:uid="{00000000-0005-0000-0000-0000F0750000}"/>
    <cellStyle name="Normal 19 12 3 9" xfId="56649" xr:uid="{00000000-0005-0000-0000-0000F1750000}"/>
    <cellStyle name="Normal 19 12 4" xfId="5281" xr:uid="{00000000-0005-0000-0000-0000F2750000}"/>
    <cellStyle name="Normal 19 12 4 2" xfId="11773" xr:uid="{00000000-0005-0000-0000-0000F3750000}"/>
    <cellStyle name="Normal 19 12 4 2 2" xfId="26921" xr:uid="{00000000-0005-0000-0000-0000F4750000}"/>
    <cellStyle name="Normal 19 12 4 2 2 2" xfId="52889" xr:uid="{00000000-0005-0000-0000-0000F5750000}"/>
    <cellStyle name="Normal 19 12 4 2 3" xfId="37741" xr:uid="{00000000-0005-0000-0000-0000F6750000}"/>
    <cellStyle name="Normal 19 12 4 3" xfId="20429" xr:uid="{00000000-0005-0000-0000-0000F7750000}"/>
    <cellStyle name="Normal 19 12 4 3 2" xfId="46397" xr:uid="{00000000-0005-0000-0000-0000F8750000}"/>
    <cellStyle name="Normal 19 12 4 4" xfId="16101" xr:uid="{00000000-0005-0000-0000-0000F9750000}"/>
    <cellStyle name="Normal 19 12 4 4 2" xfId="42069" xr:uid="{00000000-0005-0000-0000-0000FA750000}"/>
    <cellStyle name="Normal 19 12 4 5" xfId="31249" xr:uid="{00000000-0005-0000-0000-0000FB750000}"/>
    <cellStyle name="Normal 19 12 4 6" xfId="57731" xr:uid="{00000000-0005-0000-0000-0000FC750000}"/>
    <cellStyle name="Normal 19 12 5" xfId="9609" xr:uid="{00000000-0005-0000-0000-0000FD750000}"/>
    <cellStyle name="Normal 19 12 5 2" xfId="24757" xr:uid="{00000000-0005-0000-0000-0000FE750000}"/>
    <cellStyle name="Normal 19 12 5 2 2" xfId="50725" xr:uid="{00000000-0005-0000-0000-0000FF750000}"/>
    <cellStyle name="Normal 19 12 5 3" xfId="35577" xr:uid="{00000000-0005-0000-0000-000000760000}"/>
    <cellStyle name="Normal 19 12 6" xfId="7445" xr:uid="{00000000-0005-0000-0000-000001760000}"/>
    <cellStyle name="Normal 19 12 6 2" xfId="22593" xr:uid="{00000000-0005-0000-0000-000002760000}"/>
    <cellStyle name="Normal 19 12 6 2 2" xfId="48561" xr:uid="{00000000-0005-0000-0000-000003760000}"/>
    <cellStyle name="Normal 19 12 6 3" xfId="33413" xr:uid="{00000000-0005-0000-0000-000004760000}"/>
    <cellStyle name="Normal 19 12 7" xfId="18265" xr:uid="{00000000-0005-0000-0000-000005760000}"/>
    <cellStyle name="Normal 19 12 7 2" xfId="44233" xr:uid="{00000000-0005-0000-0000-000006760000}"/>
    <cellStyle name="Normal 19 12 8" xfId="13937" xr:uid="{00000000-0005-0000-0000-000007760000}"/>
    <cellStyle name="Normal 19 12 8 2" xfId="39905" xr:uid="{00000000-0005-0000-0000-000008760000}"/>
    <cellStyle name="Normal 19 12 9" xfId="3117" xr:uid="{00000000-0005-0000-0000-000009760000}"/>
    <cellStyle name="Normal 19 13" xfId="380" xr:uid="{00000000-0005-0000-0000-00000A760000}"/>
    <cellStyle name="Normal 19 13 10" xfId="29086" xr:uid="{00000000-0005-0000-0000-00000B760000}"/>
    <cellStyle name="Normal 19 13 11" xfId="55568" xr:uid="{00000000-0005-0000-0000-00000C760000}"/>
    <cellStyle name="Normal 19 13 12" xfId="1191" xr:uid="{00000000-0005-0000-0000-00000D760000}"/>
    <cellStyle name="Normal 19 13 2" xfId="1495" xr:uid="{00000000-0005-0000-0000-00000E760000}"/>
    <cellStyle name="Normal 19 13 2 10" xfId="56109" xr:uid="{00000000-0005-0000-0000-00000F760000}"/>
    <cellStyle name="Normal 19 13 2 2" xfId="2577" xr:uid="{00000000-0005-0000-0000-000010760000}"/>
    <cellStyle name="Normal 19 13 2 2 2" xfId="6905" xr:uid="{00000000-0005-0000-0000-000011760000}"/>
    <cellStyle name="Normal 19 13 2 2 2 2" xfId="13397" xr:uid="{00000000-0005-0000-0000-000012760000}"/>
    <cellStyle name="Normal 19 13 2 2 2 2 2" xfId="28545" xr:uid="{00000000-0005-0000-0000-000013760000}"/>
    <cellStyle name="Normal 19 13 2 2 2 2 2 2" xfId="54513" xr:uid="{00000000-0005-0000-0000-000014760000}"/>
    <cellStyle name="Normal 19 13 2 2 2 2 3" xfId="39365" xr:uid="{00000000-0005-0000-0000-000015760000}"/>
    <cellStyle name="Normal 19 13 2 2 2 3" xfId="22053" xr:uid="{00000000-0005-0000-0000-000016760000}"/>
    <cellStyle name="Normal 19 13 2 2 2 3 2" xfId="48021" xr:uid="{00000000-0005-0000-0000-000017760000}"/>
    <cellStyle name="Normal 19 13 2 2 2 4" xfId="17725" xr:uid="{00000000-0005-0000-0000-000018760000}"/>
    <cellStyle name="Normal 19 13 2 2 2 4 2" xfId="43693" xr:uid="{00000000-0005-0000-0000-000019760000}"/>
    <cellStyle name="Normal 19 13 2 2 2 5" xfId="32873" xr:uid="{00000000-0005-0000-0000-00001A760000}"/>
    <cellStyle name="Normal 19 13 2 2 2 6" xfId="59355" xr:uid="{00000000-0005-0000-0000-00001B760000}"/>
    <cellStyle name="Normal 19 13 2 2 3" xfId="11233" xr:uid="{00000000-0005-0000-0000-00001C760000}"/>
    <cellStyle name="Normal 19 13 2 2 3 2" xfId="26381" xr:uid="{00000000-0005-0000-0000-00001D760000}"/>
    <cellStyle name="Normal 19 13 2 2 3 2 2" xfId="52349" xr:uid="{00000000-0005-0000-0000-00001E760000}"/>
    <cellStyle name="Normal 19 13 2 2 3 3" xfId="37201" xr:uid="{00000000-0005-0000-0000-00001F760000}"/>
    <cellStyle name="Normal 19 13 2 2 4" xfId="9069" xr:uid="{00000000-0005-0000-0000-000020760000}"/>
    <cellStyle name="Normal 19 13 2 2 4 2" xfId="24217" xr:uid="{00000000-0005-0000-0000-000021760000}"/>
    <cellStyle name="Normal 19 13 2 2 4 2 2" xfId="50185" xr:uid="{00000000-0005-0000-0000-000022760000}"/>
    <cellStyle name="Normal 19 13 2 2 4 3" xfId="35037" xr:uid="{00000000-0005-0000-0000-000023760000}"/>
    <cellStyle name="Normal 19 13 2 2 5" xfId="19889" xr:uid="{00000000-0005-0000-0000-000024760000}"/>
    <cellStyle name="Normal 19 13 2 2 5 2" xfId="45857" xr:uid="{00000000-0005-0000-0000-000025760000}"/>
    <cellStyle name="Normal 19 13 2 2 6" xfId="15561" xr:uid="{00000000-0005-0000-0000-000026760000}"/>
    <cellStyle name="Normal 19 13 2 2 6 2" xfId="41529" xr:uid="{00000000-0005-0000-0000-000027760000}"/>
    <cellStyle name="Normal 19 13 2 2 7" xfId="4741" xr:uid="{00000000-0005-0000-0000-000028760000}"/>
    <cellStyle name="Normal 19 13 2 2 8" xfId="30709" xr:uid="{00000000-0005-0000-0000-000029760000}"/>
    <cellStyle name="Normal 19 13 2 2 9" xfId="57191" xr:uid="{00000000-0005-0000-0000-00002A760000}"/>
    <cellStyle name="Normal 19 13 2 3" xfId="5823" xr:uid="{00000000-0005-0000-0000-00002B760000}"/>
    <cellStyle name="Normal 19 13 2 3 2" xfId="12315" xr:uid="{00000000-0005-0000-0000-00002C760000}"/>
    <cellStyle name="Normal 19 13 2 3 2 2" xfId="27463" xr:uid="{00000000-0005-0000-0000-00002D760000}"/>
    <cellStyle name="Normal 19 13 2 3 2 2 2" xfId="53431" xr:uid="{00000000-0005-0000-0000-00002E760000}"/>
    <cellStyle name="Normal 19 13 2 3 2 3" xfId="38283" xr:uid="{00000000-0005-0000-0000-00002F760000}"/>
    <cellStyle name="Normal 19 13 2 3 3" xfId="20971" xr:uid="{00000000-0005-0000-0000-000030760000}"/>
    <cellStyle name="Normal 19 13 2 3 3 2" xfId="46939" xr:uid="{00000000-0005-0000-0000-000031760000}"/>
    <cellStyle name="Normal 19 13 2 3 4" xfId="16643" xr:uid="{00000000-0005-0000-0000-000032760000}"/>
    <cellStyle name="Normal 19 13 2 3 4 2" xfId="42611" xr:uid="{00000000-0005-0000-0000-000033760000}"/>
    <cellStyle name="Normal 19 13 2 3 5" xfId="31791" xr:uid="{00000000-0005-0000-0000-000034760000}"/>
    <cellStyle name="Normal 19 13 2 3 6" xfId="58273" xr:uid="{00000000-0005-0000-0000-000035760000}"/>
    <cellStyle name="Normal 19 13 2 4" xfId="10151" xr:uid="{00000000-0005-0000-0000-000036760000}"/>
    <cellStyle name="Normal 19 13 2 4 2" xfId="25299" xr:uid="{00000000-0005-0000-0000-000037760000}"/>
    <cellStyle name="Normal 19 13 2 4 2 2" xfId="51267" xr:uid="{00000000-0005-0000-0000-000038760000}"/>
    <cellStyle name="Normal 19 13 2 4 3" xfId="36119" xr:uid="{00000000-0005-0000-0000-000039760000}"/>
    <cellStyle name="Normal 19 13 2 5" xfId="7987" xr:uid="{00000000-0005-0000-0000-00003A760000}"/>
    <cellStyle name="Normal 19 13 2 5 2" xfId="23135" xr:uid="{00000000-0005-0000-0000-00003B760000}"/>
    <cellStyle name="Normal 19 13 2 5 2 2" xfId="49103" xr:uid="{00000000-0005-0000-0000-00003C760000}"/>
    <cellStyle name="Normal 19 13 2 5 3" xfId="33955" xr:uid="{00000000-0005-0000-0000-00003D760000}"/>
    <cellStyle name="Normal 19 13 2 6" xfId="18807" xr:uid="{00000000-0005-0000-0000-00003E760000}"/>
    <cellStyle name="Normal 19 13 2 6 2" xfId="44775" xr:uid="{00000000-0005-0000-0000-00003F760000}"/>
    <cellStyle name="Normal 19 13 2 7" xfId="14479" xr:uid="{00000000-0005-0000-0000-000040760000}"/>
    <cellStyle name="Normal 19 13 2 7 2" xfId="40447" xr:uid="{00000000-0005-0000-0000-000041760000}"/>
    <cellStyle name="Normal 19 13 2 8" xfId="3659" xr:uid="{00000000-0005-0000-0000-000042760000}"/>
    <cellStyle name="Normal 19 13 2 9" xfId="29627" xr:uid="{00000000-0005-0000-0000-000043760000}"/>
    <cellStyle name="Normal 19 13 3" xfId="2036" xr:uid="{00000000-0005-0000-0000-000044760000}"/>
    <cellStyle name="Normal 19 13 3 2" xfId="6364" xr:uid="{00000000-0005-0000-0000-000045760000}"/>
    <cellStyle name="Normal 19 13 3 2 2" xfId="12856" xr:uid="{00000000-0005-0000-0000-000046760000}"/>
    <cellStyle name="Normal 19 13 3 2 2 2" xfId="28004" xr:uid="{00000000-0005-0000-0000-000047760000}"/>
    <cellStyle name="Normal 19 13 3 2 2 2 2" xfId="53972" xr:uid="{00000000-0005-0000-0000-000048760000}"/>
    <cellStyle name="Normal 19 13 3 2 2 3" xfId="38824" xr:uid="{00000000-0005-0000-0000-000049760000}"/>
    <cellStyle name="Normal 19 13 3 2 3" xfId="21512" xr:uid="{00000000-0005-0000-0000-00004A760000}"/>
    <cellStyle name="Normal 19 13 3 2 3 2" xfId="47480" xr:uid="{00000000-0005-0000-0000-00004B760000}"/>
    <cellStyle name="Normal 19 13 3 2 4" xfId="17184" xr:uid="{00000000-0005-0000-0000-00004C760000}"/>
    <cellStyle name="Normal 19 13 3 2 4 2" xfId="43152" xr:uid="{00000000-0005-0000-0000-00004D760000}"/>
    <cellStyle name="Normal 19 13 3 2 5" xfId="32332" xr:uid="{00000000-0005-0000-0000-00004E760000}"/>
    <cellStyle name="Normal 19 13 3 2 6" xfId="58814" xr:uid="{00000000-0005-0000-0000-00004F760000}"/>
    <cellStyle name="Normal 19 13 3 3" xfId="10692" xr:uid="{00000000-0005-0000-0000-000050760000}"/>
    <cellStyle name="Normal 19 13 3 3 2" xfId="25840" xr:uid="{00000000-0005-0000-0000-000051760000}"/>
    <cellStyle name="Normal 19 13 3 3 2 2" xfId="51808" xr:uid="{00000000-0005-0000-0000-000052760000}"/>
    <cellStyle name="Normal 19 13 3 3 3" xfId="36660" xr:uid="{00000000-0005-0000-0000-000053760000}"/>
    <cellStyle name="Normal 19 13 3 4" xfId="8528" xr:uid="{00000000-0005-0000-0000-000054760000}"/>
    <cellStyle name="Normal 19 13 3 4 2" xfId="23676" xr:uid="{00000000-0005-0000-0000-000055760000}"/>
    <cellStyle name="Normal 19 13 3 4 2 2" xfId="49644" xr:uid="{00000000-0005-0000-0000-000056760000}"/>
    <cellStyle name="Normal 19 13 3 4 3" xfId="34496" xr:uid="{00000000-0005-0000-0000-000057760000}"/>
    <cellStyle name="Normal 19 13 3 5" xfId="19348" xr:uid="{00000000-0005-0000-0000-000058760000}"/>
    <cellStyle name="Normal 19 13 3 5 2" xfId="45316" xr:uid="{00000000-0005-0000-0000-000059760000}"/>
    <cellStyle name="Normal 19 13 3 6" xfId="15020" xr:uid="{00000000-0005-0000-0000-00005A760000}"/>
    <cellStyle name="Normal 19 13 3 6 2" xfId="40988" xr:uid="{00000000-0005-0000-0000-00005B760000}"/>
    <cellStyle name="Normal 19 13 3 7" xfId="4200" xr:uid="{00000000-0005-0000-0000-00005C760000}"/>
    <cellStyle name="Normal 19 13 3 8" xfId="30168" xr:uid="{00000000-0005-0000-0000-00005D760000}"/>
    <cellStyle name="Normal 19 13 3 9" xfId="56650" xr:uid="{00000000-0005-0000-0000-00005E760000}"/>
    <cellStyle name="Normal 19 13 4" xfId="5282" xr:uid="{00000000-0005-0000-0000-00005F760000}"/>
    <cellStyle name="Normal 19 13 4 2" xfId="11774" xr:uid="{00000000-0005-0000-0000-000060760000}"/>
    <cellStyle name="Normal 19 13 4 2 2" xfId="26922" xr:uid="{00000000-0005-0000-0000-000061760000}"/>
    <cellStyle name="Normal 19 13 4 2 2 2" xfId="52890" xr:uid="{00000000-0005-0000-0000-000062760000}"/>
    <cellStyle name="Normal 19 13 4 2 3" xfId="37742" xr:uid="{00000000-0005-0000-0000-000063760000}"/>
    <cellStyle name="Normal 19 13 4 3" xfId="20430" xr:uid="{00000000-0005-0000-0000-000064760000}"/>
    <cellStyle name="Normal 19 13 4 3 2" xfId="46398" xr:uid="{00000000-0005-0000-0000-000065760000}"/>
    <cellStyle name="Normal 19 13 4 4" xfId="16102" xr:uid="{00000000-0005-0000-0000-000066760000}"/>
    <cellStyle name="Normal 19 13 4 4 2" xfId="42070" xr:uid="{00000000-0005-0000-0000-000067760000}"/>
    <cellStyle name="Normal 19 13 4 5" xfId="31250" xr:uid="{00000000-0005-0000-0000-000068760000}"/>
    <cellStyle name="Normal 19 13 4 6" xfId="57732" xr:uid="{00000000-0005-0000-0000-000069760000}"/>
    <cellStyle name="Normal 19 13 5" xfId="9610" xr:uid="{00000000-0005-0000-0000-00006A760000}"/>
    <cellStyle name="Normal 19 13 5 2" xfId="24758" xr:uid="{00000000-0005-0000-0000-00006B760000}"/>
    <cellStyle name="Normal 19 13 5 2 2" xfId="50726" xr:uid="{00000000-0005-0000-0000-00006C760000}"/>
    <cellStyle name="Normal 19 13 5 3" xfId="35578" xr:uid="{00000000-0005-0000-0000-00006D760000}"/>
    <cellStyle name="Normal 19 13 6" xfId="7446" xr:uid="{00000000-0005-0000-0000-00006E760000}"/>
    <cellStyle name="Normal 19 13 6 2" xfId="22594" xr:uid="{00000000-0005-0000-0000-00006F760000}"/>
    <cellStyle name="Normal 19 13 6 2 2" xfId="48562" xr:uid="{00000000-0005-0000-0000-000070760000}"/>
    <cellStyle name="Normal 19 13 6 3" xfId="33414" xr:uid="{00000000-0005-0000-0000-000071760000}"/>
    <cellStyle name="Normal 19 13 7" xfId="18266" xr:uid="{00000000-0005-0000-0000-000072760000}"/>
    <cellStyle name="Normal 19 13 7 2" xfId="44234" xr:uid="{00000000-0005-0000-0000-000073760000}"/>
    <cellStyle name="Normal 19 13 8" xfId="13938" xr:uid="{00000000-0005-0000-0000-000074760000}"/>
    <cellStyle name="Normal 19 13 8 2" xfId="39906" xr:uid="{00000000-0005-0000-0000-000075760000}"/>
    <cellStyle name="Normal 19 13 9" xfId="3118" xr:uid="{00000000-0005-0000-0000-000076760000}"/>
    <cellStyle name="Normal 19 14" xfId="1491" xr:uid="{00000000-0005-0000-0000-000077760000}"/>
    <cellStyle name="Normal 19 14 10" xfId="56105" xr:uid="{00000000-0005-0000-0000-000078760000}"/>
    <cellStyle name="Normal 19 14 2" xfId="2573" xr:uid="{00000000-0005-0000-0000-000079760000}"/>
    <cellStyle name="Normal 19 14 2 2" xfId="6901" xr:uid="{00000000-0005-0000-0000-00007A760000}"/>
    <cellStyle name="Normal 19 14 2 2 2" xfId="13393" xr:uid="{00000000-0005-0000-0000-00007B760000}"/>
    <cellStyle name="Normal 19 14 2 2 2 2" xfId="28541" xr:uid="{00000000-0005-0000-0000-00007C760000}"/>
    <cellStyle name="Normal 19 14 2 2 2 2 2" xfId="54509" xr:uid="{00000000-0005-0000-0000-00007D760000}"/>
    <cellStyle name="Normal 19 14 2 2 2 3" xfId="39361" xr:uid="{00000000-0005-0000-0000-00007E760000}"/>
    <cellStyle name="Normal 19 14 2 2 3" xfId="22049" xr:uid="{00000000-0005-0000-0000-00007F760000}"/>
    <cellStyle name="Normal 19 14 2 2 3 2" xfId="48017" xr:uid="{00000000-0005-0000-0000-000080760000}"/>
    <cellStyle name="Normal 19 14 2 2 4" xfId="17721" xr:uid="{00000000-0005-0000-0000-000081760000}"/>
    <cellStyle name="Normal 19 14 2 2 4 2" xfId="43689" xr:uid="{00000000-0005-0000-0000-000082760000}"/>
    <cellStyle name="Normal 19 14 2 2 5" xfId="32869" xr:uid="{00000000-0005-0000-0000-000083760000}"/>
    <cellStyle name="Normal 19 14 2 2 6" xfId="59351" xr:uid="{00000000-0005-0000-0000-000084760000}"/>
    <cellStyle name="Normal 19 14 2 3" xfId="11229" xr:uid="{00000000-0005-0000-0000-000085760000}"/>
    <cellStyle name="Normal 19 14 2 3 2" xfId="26377" xr:uid="{00000000-0005-0000-0000-000086760000}"/>
    <cellStyle name="Normal 19 14 2 3 2 2" xfId="52345" xr:uid="{00000000-0005-0000-0000-000087760000}"/>
    <cellStyle name="Normal 19 14 2 3 3" xfId="37197" xr:uid="{00000000-0005-0000-0000-000088760000}"/>
    <cellStyle name="Normal 19 14 2 4" xfId="9065" xr:uid="{00000000-0005-0000-0000-000089760000}"/>
    <cellStyle name="Normal 19 14 2 4 2" xfId="24213" xr:uid="{00000000-0005-0000-0000-00008A760000}"/>
    <cellStyle name="Normal 19 14 2 4 2 2" xfId="50181" xr:uid="{00000000-0005-0000-0000-00008B760000}"/>
    <cellStyle name="Normal 19 14 2 4 3" xfId="35033" xr:uid="{00000000-0005-0000-0000-00008C760000}"/>
    <cellStyle name="Normal 19 14 2 5" xfId="19885" xr:uid="{00000000-0005-0000-0000-00008D760000}"/>
    <cellStyle name="Normal 19 14 2 5 2" xfId="45853" xr:uid="{00000000-0005-0000-0000-00008E760000}"/>
    <cellStyle name="Normal 19 14 2 6" xfId="15557" xr:uid="{00000000-0005-0000-0000-00008F760000}"/>
    <cellStyle name="Normal 19 14 2 6 2" xfId="41525" xr:uid="{00000000-0005-0000-0000-000090760000}"/>
    <cellStyle name="Normal 19 14 2 7" xfId="4737" xr:uid="{00000000-0005-0000-0000-000091760000}"/>
    <cellStyle name="Normal 19 14 2 8" xfId="30705" xr:uid="{00000000-0005-0000-0000-000092760000}"/>
    <cellStyle name="Normal 19 14 2 9" xfId="57187" xr:uid="{00000000-0005-0000-0000-000093760000}"/>
    <cellStyle name="Normal 19 14 3" xfId="5819" xr:uid="{00000000-0005-0000-0000-000094760000}"/>
    <cellStyle name="Normal 19 14 3 2" xfId="12311" xr:uid="{00000000-0005-0000-0000-000095760000}"/>
    <cellStyle name="Normal 19 14 3 2 2" xfId="27459" xr:uid="{00000000-0005-0000-0000-000096760000}"/>
    <cellStyle name="Normal 19 14 3 2 2 2" xfId="53427" xr:uid="{00000000-0005-0000-0000-000097760000}"/>
    <cellStyle name="Normal 19 14 3 2 3" xfId="38279" xr:uid="{00000000-0005-0000-0000-000098760000}"/>
    <cellStyle name="Normal 19 14 3 3" xfId="20967" xr:uid="{00000000-0005-0000-0000-000099760000}"/>
    <cellStyle name="Normal 19 14 3 3 2" xfId="46935" xr:uid="{00000000-0005-0000-0000-00009A760000}"/>
    <cellStyle name="Normal 19 14 3 4" xfId="16639" xr:uid="{00000000-0005-0000-0000-00009B760000}"/>
    <cellStyle name="Normal 19 14 3 4 2" xfId="42607" xr:uid="{00000000-0005-0000-0000-00009C760000}"/>
    <cellStyle name="Normal 19 14 3 5" xfId="31787" xr:uid="{00000000-0005-0000-0000-00009D760000}"/>
    <cellStyle name="Normal 19 14 3 6" xfId="58269" xr:uid="{00000000-0005-0000-0000-00009E760000}"/>
    <cellStyle name="Normal 19 14 4" xfId="10147" xr:uid="{00000000-0005-0000-0000-00009F760000}"/>
    <cellStyle name="Normal 19 14 4 2" xfId="25295" xr:uid="{00000000-0005-0000-0000-0000A0760000}"/>
    <cellStyle name="Normal 19 14 4 2 2" xfId="51263" xr:uid="{00000000-0005-0000-0000-0000A1760000}"/>
    <cellStyle name="Normal 19 14 4 3" xfId="36115" xr:uid="{00000000-0005-0000-0000-0000A2760000}"/>
    <cellStyle name="Normal 19 14 5" xfId="7983" xr:uid="{00000000-0005-0000-0000-0000A3760000}"/>
    <cellStyle name="Normal 19 14 5 2" xfId="23131" xr:uid="{00000000-0005-0000-0000-0000A4760000}"/>
    <cellStyle name="Normal 19 14 5 2 2" xfId="49099" xr:uid="{00000000-0005-0000-0000-0000A5760000}"/>
    <cellStyle name="Normal 19 14 5 3" xfId="33951" xr:uid="{00000000-0005-0000-0000-0000A6760000}"/>
    <cellStyle name="Normal 19 14 6" xfId="18803" xr:uid="{00000000-0005-0000-0000-0000A7760000}"/>
    <cellStyle name="Normal 19 14 6 2" xfId="44771" xr:uid="{00000000-0005-0000-0000-0000A8760000}"/>
    <cellStyle name="Normal 19 14 7" xfId="14475" xr:uid="{00000000-0005-0000-0000-0000A9760000}"/>
    <cellStyle name="Normal 19 14 7 2" xfId="40443" xr:uid="{00000000-0005-0000-0000-0000AA760000}"/>
    <cellStyle name="Normal 19 14 8" xfId="3655" xr:uid="{00000000-0005-0000-0000-0000AB760000}"/>
    <cellStyle name="Normal 19 14 9" xfId="29623" xr:uid="{00000000-0005-0000-0000-0000AC760000}"/>
    <cellStyle name="Normal 19 15" xfId="2032" xr:uid="{00000000-0005-0000-0000-0000AD760000}"/>
    <cellStyle name="Normal 19 15 2" xfId="6360" xr:uid="{00000000-0005-0000-0000-0000AE760000}"/>
    <cellStyle name="Normal 19 15 2 2" xfId="12852" xr:uid="{00000000-0005-0000-0000-0000AF760000}"/>
    <cellStyle name="Normal 19 15 2 2 2" xfId="28000" xr:uid="{00000000-0005-0000-0000-0000B0760000}"/>
    <cellStyle name="Normal 19 15 2 2 2 2" xfId="53968" xr:uid="{00000000-0005-0000-0000-0000B1760000}"/>
    <cellStyle name="Normal 19 15 2 2 3" xfId="38820" xr:uid="{00000000-0005-0000-0000-0000B2760000}"/>
    <cellStyle name="Normal 19 15 2 3" xfId="21508" xr:uid="{00000000-0005-0000-0000-0000B3760000}"/>
    <cellStyle name="Normal 19 15 2 3 2" xfId="47476" xr:uid="{00000000-0005-0000-0000-0000B4760000}"/>
    <cellStyle name="Normal 19 15 2 4" xfId="17180" xr:uid="{00000000-0005-0000-0000-0000B5760000}"/>
    <cellStyle name="Normal 19 15 2 4 2" xfId="43148" xr:uid="{00000000-0005-0000-0000-0000B6760000}"/>
    <cellStyle name="Normal 19 15 2 5" xfId="32328" xr:uid="{00000000-0005-0000-0000-0000B7760000}"/>
    <cellStyle name="Normal 19 15 2 6" xfId="58810" xr:uid="{00000000-0005-0000-0000-0000B8760000}"/>
    <cellStyle name="Normal 19 15 3" xfId="10688" xr:uid="{00000000-0005-0000-0000-0000B9760000}"/>
    <cellStyle name="Normal 19 15 3 2" xfId="25836" xr:uid="{00000000-0005-0000-0000-0000BA760000}"/>
    <cellStyle name="Normal 19 15 3 2 2" xfId="51804" xr:uid="{00000000-0005-0000-0000-0000BB760000}"/>
    <cellStyle name="Normal 19 15 3 3" xfId="36656" xr:uid="{00000000-0005-0000-0000-0000BC760000}"/>
    <cellStyle name="Normal 19 15 4" xfId="8524" xr:uid="{00000000-0005-0000-0000-0000BD760000}"/>
    <cellStyle name="Normal 19 15 4 2" xfId="23672" xr:uid="{00000000-0005-0000-0000-0000BE760000}"/>
    <cellStyle name="Normal 19 15 4 2 2" xfId="49640" xr:uid="{00000000-0005-0000-0000-0000BF760000}"/>
    <cellStyle name="Normal 19 15 4 3" xfId="34492" xr:uid="{00000000-0005-0000-0000-0000C0760000}"/>
    <cellStyle name="Normal 19 15 5" xfId="19344" xr:uid="{00000000-0005-0000-0000-0000C1760000}"/>
    <cellStyle name="Normal 19 15 5 2" xfId="45312" xr:uid="{00000000-0005-0000-0000-0000C2760000}"/>
    <cellStyle name="Normal 19 15 6" xfId="15016" xr:uid="{00000000-0005-0000-0000-0000C3760000}"/>
    <cellStyle name="Normal 19 15 6 2" xfId="40984" xr:uid="{00000000-0005-0000-0000-0000C4760000}"/>
    <cellStyle name="Normal 19 15 7" xfId="4196" xr:uid="{00000000-0005-0000-0000-0000C5760000}"/>
    <cellStyle name="Normal 19 15 8" xfId="30164" xr:uid="{00000000-0005-0000-0000-0000C6760000}"/>
    <cellStyle name="Normal 19 15 9" xfId="56646" xr:uid="{00000000-0005-0000-0000-0000C7760000}"/>
    <cellStyle name="Normal 19 16" xfId="5278" xr:uid="{00000000-0005-0000-0000-0000C8760000}"/>
    <cellStyle name="Normal 19 16 2" xfId="11770" xr:uid="{00000000-0005-0000-0000-0000C9760000}"/>
    <cellStyle name="Normal 19 16 2 2" xfId="26918" xr:uid="{00000000-0005-0000-0000-0000CA760000}"/>
    <cellStyle name="Normal 19 16 2 2 2" xfId="52886" xr:uid="{00000000-0005-0000-0000-0000CB760000}"/>
    <cellStyle name="Normal 19 16 2 3" xfId="37738" xr:uid="{00000000-0005-0000-0000-0000CC760000}"/>
    <cellStyle name="Normal 19 16 3" xfId="20426" xr:uid="{00000000-0005-0000-0000-0000CD760000}"/>
    <cellStyle name="Normal 19 16 3 2" xfId="46394" xr:uid="{00000000-0005-0000-0000-0000CE760000}"/>
    <cellStyle name="Normal 19 16 4" xfId="16098" xr:uid="{00000000-0005-0000-0000-0000CF760000}"/>
    <cellStyle name="Normal 19 16 4 2" xfId="42066" xr:uid="{00000000-0005-0000-0000-0000D0760000}"/>
    <cellStyle name="Normal 19 16 5" xfId="31246" xr:uid="{00000000-0005-0000-0000-0000D1760000}"/>
    <cellStyle name="Normal 19 16 6" xfId="57728" xr:uid="{00000000-0005-0000-0000-0000D2760000}"/>
    <cellStyle name="Normal 19 17" xfId="9606" xr:uid="{00000000-0005-0000-0000-0000D3760000}"/>
    <cellStyle name="Normal 19 17 2" xfId="24754" xr:uid="{00000000-0005-0000-0000-0000D4760000}"/>
    <cellStyle name="Normal 19 17 2 2" xfId="50722" xr:uid="{00000000-0005-0000-0000-0000D5760000}"/>
    <cellStyle name="Normal 19 17 3" xfId="35574" xr:uid="{00000000-0005-0000-0000-0000D6760000}"/>
    <cellStyle name="Normal 19 18" xfId="7442" xr:uid="{00000000-0005-0000-0000-0000D7760000}"/>
    <cellStyle name="Normal 19 18 2" xfId="22590" xr:uid="{00000000-0005-0000-0000-0000D8760000}"/>
    <cellStyle name="Normal 19 18 2 2" xfId="48558" xr:uid="{00000000-0005-0000-0000-0000D9760000}"/>
    <cellStyle name="Normal 19 18 3" xfId="33410" xr:uid="{00000000-0005-0000-0000-0000DA760000}"/>
    <cellStyle name="Normal 19 19" xfId="18262" xr:uid="{00000000-0005-0000-0000-0000DB760000}"/>
    <cellStyle name="Normal 19 19 2" xfId="44230" xr:uid="{00000000-0005-0000-0000-0000DC760000}"/>
    <cellStyle name="Normal 19 2" xfId="381" xr:uid="{00000000-0005-0000-0000-0000DD760000}"/>
    <cellStyle name="Normal 19 2 10" xfId="29087" xr:uid="{00000000-0005-0000-0000-0000DE760000}"/>
    <cellStyle name="Normal 19 2 11" xfId="55039" xr:uid="{00000000-0005-0000-0000-0000DF760000}"/>
    <cellStyle name="Normal 19 2 12" xfId="55569" xr:uid="{00000000-0005-0000-0000-0000E0760000}"/>
    <cellStyle name="Normal 19 2 13" xfId="751" xr:uid="{00000000-0005-0000-0000-0000E1760000}"/>
    <cellStyle name="Normal 19 2 2" xfId="1496" xr:uid="{00000000-0005-0000-0000-0000E2760000}"/>
    <cellStyle name="Normal 19 2 2 10" xfId="56110" xr:uid="{00000000-0005-0000-0000-0000E3760000}"/>
    <cellStyle name="Normal 19 2 2 2" xfId="2578" xr:uid="{00000000-0005-0000-0000-0000E4760000}"/>
    <cellStyle name="Normal 19 2 2 2 2" xfId="6906" xr:uid="{00000000-0005-0000-0000-0000E5760000}"/>
    <cellStyle name="Normal 19 2 2 2 2 2" xfId="13398" xr:uid="{00000000-0005-0000-0000-0000E6760000}"/>
    <cellStyle name="Normal 19 2 2 2 2 2 2" xfId="28546" xr:uid="{00000000-0005-0000-0000-0000E7760000}"/>
    <cellStyle name="Normal 19 2 2 2 2 2 2 2" xfId="54514" xr:uid="{00000000-0005-0000-0000-0000E8760000}"/>
    <cellStyle name="Normal 19 2 2 2 2 2 3" xfId="39366" xr:uid="{00000000-0005-0000-0000-0000E9760000}"/>
    <cellStyle name="Normal 19 2 2 2 2 3" xfId="22054" xr:uid="{00000000-0005-0000-0000-0000EA760000}"/>
    <cellStyle name="Normal 19 2 2 2 2 3 2" xfId="48022" xr:uid="{00000000-0005-0000-0000-0000EB760000}"/>
    <cellStyle name="Normal 19 2 2 2 2 4" xfId="17726" xr:uid="{00000000-0005-0000-0000-0000EC760000}"/>
    <cellStyle name="Normal 19 2 2 2 2 4 2" xfId="43694" xr:uid="{00000000-0005-0000-0000-0000ED760000}"/>
    <cellStyle name="Normal 19 2 2 2 2 5" xfId="32874" xr:uid="{00000000-0005-0000-0000-0000EE760000}"/>
    <cellStyle name="Normal 19 2 2 2 2 6" xfId="59356" xr:uid="{00000000-0005-0000-0000-0000EF760000}"/>
    <cellStyle name="Normal 19 2 2 2 3" xfId="11234" xr:uid="{00000000-0005-0000-0000-0000F0760000}"/>
    <cellStyle name="Normal 19 2 2 2 3 2" xfId="26382" xr:uid="{00000000-0005-0000-0000-0000F1760000}"/>
    <cellStyle name="Normal 19 2 2 2 3 2 2" xfId="52350" xr:uid="{00000000-0005-0000-0000-0000F2760000}"/>
    <cellStyle name="Normal 19 2 2 2 3 3" xfId="37202" xr:uid="{00000000-0005-0000-0000-0000F3760000}"/>
    <cellStyle name="Normal 19 2 2 2 4" xfId="9070" xr:uid="{00000000-0005-0000-0000-0000F4760000}"/>
    <cellStyle name="Normal 19 2 2 2 4 2" xfId="24218" xr:uid="{00000000-0005-0000-0000-0000F5760000}"/>
    <cellStyle name="Normal 19 2 2 2 4 2 2" xfId="50186" xr:uid="{00000000-0005-0000-0000-0000F6760000}"/>
    <cellStyle name="Normal 19 2 2 2 4 3" xfId="35038" xr:uid="{00000000-0005-0000-0000-0000F7760000}"/>
    <cellStyle name="Normal 19 2 2 2 5" xfId="19890" xr:uid="{00000000-0005-0000-0000-0000F8760000}"/>
    <cellStyle name="Normal 19 2 2 2 5 2" xfId="45858" xr:uid="{00000000-0005-0000-0000-0000F9760000}"/>
    <cellStyle name="Normal 19 2 2 2 6" xfId="15562" xr:uid="{00000000-0005-0000-0000-0000FA760000}"/>
    <cellStyle name="Normal 19 2 2 2 6 2" xfId="41530" xr:uid="{00000000-0005-0000-0000-0000FB760000}"/>
    <cellStyle name="Normal 19 2 2 2 7" xfId="4742" xr:uid="{00000000-0005-0000-0000-0000FC760000}"/>
    <cellStyle name="Normal 19 2 2 2 8" xfId="30710" xr:uid="{00000000-0005-0000-0000-0000FD760000}"/>
    <cellStyle name="Normal 19 2 2 2 9" xfId="57192" xr:uid="{00000000-0005-0000-0000-0000FE760000}"/>
    <cellStyle name="Normal 19 2 2 3" xfId="5824" xr:uid="{00000000-0005-0000-0000-0000FF760000}"/>
    <cellStyle name="Normal 19 2 2 3 2" xfId="12316" xr:uid="{00000000-0005-0000-0000-000000770000}"/>
    <cellStyle name="Normal 19 2 2 3 2 2" xfId="27464" xr:uid="{00000000-0005-0000-0000-000001770000}"/>
    <cellStyle name="Normal 19 2 2 3 2 2 2" xfId="53432" xr:uid="{00000000-0005-0000-0000-000002770000}"/>
    <cellStyle name="Normal 19 2 2 3 2 3" xfId="38284" xr:uid="{00000000-0005-0000-0000-000003770000}"/>
    <cellStyle name="Normal 19 2 2 3 3" xfId="20972" xr:uid="{00000000-0005-0000-0000-000004770000}"/>
    <cellStyle name="Normal 19 2 2 3 3 2" xfId="46940" xr:uid="{00000000-0005-0000-0000-000005770000}"/>
    <cellStyle name="Normal 19 2 2 3 4" xfId="16644" xr:uid="{00000000-0005-0000-0000-000006770000}"/>
    <cellStyle name="Normal 19 2 2 3 4 2" xfId="42612" xr:uid="{00000000-0005-0000-0000-000007770000}"/>
    <cellStyle name="Normal 19 2 2 3 5" xfId="31792" xr:uid="{00000000-0005-0000-0000-000008770000}"/>
    <cellStyle name="Normal 19 2 2 3 6" xfId="58274" xr:uid="{00000000-0005-0000-0000-000009770000}"/>
    <cellStyle name="Normal 19 2 2 4" xfId="10152" xr:uid="{00000000-0005-0000-0000-00000A770000}"/>
    <cellStyle name="Normal 19 2 2 4 2" xfId="25300" xr:uid="{00000000-0005-0000-0000-00000B770000}"/>
    <cellStyle name="Normal 19 2 2 4 2 2" xfId="51268" xr:uid="{00000000-0005-0000-0000-00000C770000}"/>
    <cellStyle name="Normal 19 2 2 4 3" xfId="36120" xr:uid="{00000000-0005-0000-0000-00000D770000}"/>
    <cellStyle name="Normal 19 2 2 5" xfId="7988" xr:uid="{00000000-0005-0000-0000-00000E770000}"/>
    <cellStyle name="Normal 19 2 2 5 2" xfId="23136" xr:uid="{00000000-0005-0000-0000-00000F770000}"/>
    <cellStyle name="Normal 19 2 2 5 2 2" xfId="49104" xr:uid="{00000000-0005-0000-0000-000010770000}"/>
    <cellStyle name="Normal 19 2 2 5 3" xfId="33956" xr:uid="{00000000-0005-0000-0000-000011770000}"/>
    <cellStyle name="Normal 19 2 2 6" xfId="18808" xr:uid="{00000000-0005-0000-0000-000012770000}"/>
    <cellStyle name="Normal 19 2 2 6 2" xfId="44776" xr:uid="{00000000-0005-0000-0000-000013770000}"/>
    <cellStyle name="Normal 19 2 2 7" xfId="14480" xr:uid="{00000000-0005-0000-0000-000014770000}"/>
    <cellStyle name="Normal 19 2 2 7 2" xfId="40448" xr:uid="{00000000-0005-0000-0000-000015770000}"/>
    <cellStyle name="Normal 19 2 2 8" xfId="3660" xr:uid="{00000000-0005-0000-0000-000016770000}"/>
    <cellStyle name="Normal 19 2 2 9" xfId="29628" xr:uid="{00000000-0005-0000-0000-000017770000}"/>
    <cellStyle name="Normal 19 2 3" xfId="2037" xr:uid="{00000000-0005-0000-0000-000018770000}"/>
    <cellStyle name="Normal 19 2 3 2" xfId="6365" xr:uid="{00000000-0005-0000-0000-000019770000}"/>
    <cellStyle name="Normal 19 2 3 2 2" xfId="12857" xr:uid="{00000000-0005-0000-0000-00001A770000}"/>
    <cellStyle name="Normal 19 2 3 2 2 2" xfId="28005" xr:uid="{00000000-0005-0000-0000-00001B770000}"/>
    <cellStyle name="Normal 19 2 3 2 2 2 2" xfId="53973" xr:uid="{00000000-0005-0000-0000-00001C770000}"/>
    <cellStyle name="Normal 19 2 3 2 2 3" xfId="38825" xr:uid="{00000000-0005-0000-0000-00001D770000}"/>
    <cellStyle name="Normal 19 2 3 2 3" xfId="21513" xr:uid="{00000000-0005-0000-0000-00001E770000}"/>
    <cellStyle name="Normal 19 2 3 2 3 2" xfId="47481" xr:uid="{00000000-0005-0000-0000-00001F770000}"/>
    <cellStyle name="Normal 19 2 3 2 4" xfId="17185" xr:uid="{00000000-0005-0000-0000-000020770000}"/>
    <cellStyle name="Normal 19 2 3 2 4 2" xfId="43153" xr:uid="{00000000-0005-0000-0000-000021770000}"/>
    <cellStyle name="Normal 19 2 3 2 5" xfId="32333" xr:uid="{00000000-0005-0000-0000-000022770000}"/>
    <cellStyle name="Normal 19 2 3 2 6" xfId="58815" xr:uid="{00000000-0005-0000-0000-000023770000}"/>
    <cellStyle name="Normal 19 2 3 3" xfId="10693" xr:uid="{00000000-0005-0000-0000-000024770000}"/>
    <cellStyle name="Normal 19 2 3 3 2" xfId="25841" xr:uid="{00000000-0005-0000-0000-000025770000}"/>
    <cellStyle name="Normal 19 2 3 3 2 2" xfId="51809" xr:uid="{00000000-0005-0000-0000-000026770000}"/>
    <cellStyle name="Normal 19 2 3 3 3" xfId="36661" xr:uid="{00000000-0005-0000-0000-000027770000}"/>
    <cellStyle name="Normal 19 2 3 4" xfId="8529" xr:uid="{00000000-0005-0000-0000-000028770000}"/>
    <cellStyle name="Normal 19 2 3 4 2" xfId="23677" xr:uid="{00000000-0005-0000-0000-000029770000}"/>
    <cellStyle name="Normal 19 2 3 4 2 2" xfId="49645" xr:uid="{00000000-0005-0000-0000-00002A770000}"/>
    <cellStyle name="Normal 19 2 3 4 3" xfId="34497" xr:uid="{00000000-0005-0000-0000-00002B770000}"/>
    <cellStyle name="Normal 19 2 3 5" xfId="19349" xr:uid="{00000000-0005-0000-0000-00002C770000}"/>
    <cellStyle name="Normal 19 2 3 5 2" xfId="45317" xr:uid="{00000000-0005-0000-0000-00002D770000}"/>
    <cellStyle name="Normal 19 2 3 6" xfId="15021" xr:uid="{00000000-0005-0000-0000-00002E770000}"/>
    <cellStyle name="Normal 19 2 3 6 2" xfId="40989" xr:uid="{00000000-0005-0000-0000-00002F770000}"/>
    <cellStyle name="Normal 19 2 3 7" xfId="4201" xr:uid="{00000000-0005-0000-0000-000030770000}"/>
    <cellStyle name="Normal 19 2 3 8" xfId="30169" xr:uid="{00000000-0005-0000-0000-000031770000}"/>
    <cellStyle name="Normal 19 2 3 9" xfId="56651" xr:uid="{00000000-0005-0000-0000-000032770000}"/>
    <cellStyle name="Normal 19 2 4" xfId="5283" xr:uid="{00000000-0005-0000-0000-000033770000}"/>
    <cellStyle name="Normal 19 2 4 2" xfId="11775" xr:uid="{00000000-0005-0000-0000-000034770000}"/>
    <cellStyle name="Normal 19 2 4 2 2" xfId="26923" xr:uid="{00000000-0005-0000-0000-000035770000}"/>
    <cellStyle name="Normal 19 2 4 2 2 2" xfId="52891" xr:uid="{00000000-0005-0000-0000-000036770000}"/>
    <cellStyle name="Normal 19 2 4 2 3" xfId="37743" xr:uid="{00000000-0005-0000-0000-000037770000}"/>
    <cellStyle name="Normal 19 2 4 3" xfId="20431" xr:uid="{00000000-0005-0000-0000-000038770000}"/>
    <cellStyle name="Normal 19 2 4 3 2" xfId="46399" xr:uid="{00000000-0005-0000-0000-000039770000}"/>
    <cellStyle name="Normal 19 2 4 4" xfId="16103" xr:uid="{00000000-0005-0000-0000-00003A770000}"/>
    <cellStyle name="Normal 19 2 4 4 2" xfId="42071" xr:uid="{00000000-0005-0000-0000-00003B770000}"/>
    <cellStyle name="Normal 19 2 4 5" xfId="31251" xr:uid="{00000000-0005-0000-0000-00003C770000}"/>
    <cellStyle name="Normal 19 2 4 6" xfId="57733" xr:uid="{00000000-0005-0000-0000-00003D770000}"/>
    <cellStyle name="Normal 19 2 5" xfId="9611" xr:uid="{00000000-0005-0000-0000-00003E770000}"/>
    <cellStyle name="Normal 19 2 5 2" xfId="24759" xr:uid="{00000000-0005-0000-0000-00003F770000}"/>
    <cellStyle name="Normal 19 2 5 2 2" xfId="50727" xr:uid="{00000000-0005-0000-0000-000040770000}"/>
    <cellStyle name="Normal 19 2 5 3" xfId="35579" xr:uid="{00000000-0005-0000-0000-000041770000}"/>
    <cellStyle name="Normal 19 2 6" xfId="7447" xr:uid="{00000000-0005-0000-0000-000042770000}"/>
    <cellStyle name="Normal 19 2 6 2" xfId="22595" xr:uid="{00000000-0005-0000-0000-000043770000}"/>
    <cellStyle name="Normal 19 2 6 2 2" xfId="48563" xr:uid="{00000000-0005-0000-0000-000044770000}"/>
    <cellStyle name="Normal 19 2 6 3" xfId="33415" xr:uid="{00000000-0005-0000-0000-000045770000}"/>
    <cellStyle name="Normal 19 2 7" xfId="18267" xr:uid="{00000000-0005-0000-0000-000046770000}"/>
    <cellStyle name="Normal 19 2 7 2" xfId="44235" xr:uid="{00000000-0005-0000-0000-000047770000}"/>
    <cellStyle name="Normal 19 2 8" xfId="13939" xr:uid="{00000000-0005-0000-0000-000048770000}"/>
    <cellStyle name="Normal 19 2 8 2" xfId="39907" xr:uid="{00000000-0005-0000-0000-000049770000}"/>
    <cellStyle name="Normal 19 2 9" xfId="3119" xr:uid="{00000000-0005-0000-0000-00004A770000}"/>
    <cellStyle name="Normal 19 20" xfId="13934" xr:uid="{00000000-0005-0000-0000-00004B770000}"/>
    <cellStyle name="Normal 19 20 2" xfId="39902" xr:uid="{00000000-0005-0000-0000-00004C770000}"/>
    <cellStyle name="Normal 19 21" xfId="3114" xr:uid="{00000000-0005-0000-0000-00004D770000}"/>
    <cellStyle name="Normal 19 22" xfId="29082" xr:uid="{00000000-0005-0000-0000-00004E770000}"/>
    <cellStyle name="Normal 19 23" xfId="55037" xr:uid="{00000000-0005-0000-0000-00004F770000}"/>
    <cellStyle name="Normal 19 24" xfId="55564" xr:uid="{00000000-0005-0000-0000-000050770000}"/>
    <cellStyle name="Normal 19 25" xfId="711" xr:uid="{00000000-0005-0000-0000-000051770000}"/>
    <cellStyle name="Normal 19 3" xfId="382" xr:uid="{00000000-0005-0000-0000-000052770000}"/>
    <cellStyle name="Normal 19 3 10" xfId="29088" xr:uid="{00000000-0005-0000-0000-000053770000}"/>
    <cellStyle name="Normal 19 3 11" xfId="55040" xr:uid="{00000000-0005-0000-0000-000054770000}"/>
    <cellStyle name="Normal 19 3 12" xfId="55570" xr:uid="{00000000-0005-0000-0000-000055770000}"/>
    <cellStyle name="Normal 19 3 13" xfId="791" xr:uid="{00000000-0005-0000-0000-000056770000}"/>
    <cellStyle name="Normal 19 3 2" xfId="1497" xr:uid="{00000000-0005-0000-0000-000057770000}"/>
    <cellStyle name="Normal 19 3 2 10" xfId="56111" xr:uid="{00000000-0005-0000-0000-000058770000}"/>
    <cellStyle name="Normal 19 3 2 2" xfId="2579" xr:uid="{00000000-0005-0000-0000-000059770000}"/>
    <cellStyle name="Normal 19 3 2 2 2" xfId="6907" xr:uid="{00000000-0005-0000-0000-00005A770000}"/>
    <cellStyle name="Normal 19 3 2 2 2 2" xfId="13399" xr:uid="{00000000-0005-0000-0000-00005B770000}"/>
    <cellStyle name="Normal 19 3 2 2 2 2 2" xfId="28547" xr:uid="{00000000-0005-0000-0000-00005C770000}"/>
    <cellStyle name="Normal 19 3 2 2 2 2 2 2" xfId="54515" xr:uid="{00000000-0005-0000-0000-00005D770000}"/>
    <cellStyle name="Normal 19 3 2 2 2 2 3" xfId="39367" xr:uid="{00000000-0005-0000-0000-00005E770000}"/>
    <cellStyle name="Normal 19 3 2 2 2 3" xfId="22055" xr:uid="{00000000-0005-0000-0000-00005F770000}"/>
    <cellStyle name="Normal 19 3 2 2 2 3 2" xfId="48023" xr:uid="{00000000-0005-0000-0000-000060770000}"/>
    <cellStyle name="Normal 19 3 2 2 2 4" xfId="17727" xr:uid="{00000000-0005-0000-0000-000061770000}"/>
    <cellStyle name="Normal 19 3 2 2 2 4 2" xfId="43695" xr:uid="{00000000-0005-0000-0000-000062770000}"/>
    <cellStyle name="Normal 19 3 2 2 2 5" xfId="32875" xr:uid="{00000000-0005-0000-0000-000063770000}"/>
    <cellStyle name="Normal 19 3 2 2 2 6" xfId="59357" xr:uid="{00000000-0005-0000-0000-000064770000}"/>
    <cellStyle name="Normal 19 3 2 2 3" xfId="11235" xr:uid="{00000000-0005-0000-0000-000065770000}"/>
    <cellStyle name="Normal 19 3 2 2 3 2" xfId="26383" xr:uid="{00000000-0005-0000-0000-000066770000}"/>
    <cellStyle name="Normal 19 3 2 2 3 2 2" xfId="52351" xr:uid="{00000000-0005-0000-0000-000067770000}"/>
    <cellStyle name="Normal 19 3 2 2 3 3" xfId="37203" xr:uid="{00000000-0005-0000-0000-000068770000}"/>
    <cellStyle name="Normal 19 3 2 2 4" xfId="9071" xr:uid="{00000000-0005-0000-0000-000069770000}"/>
    <cellStyle name="Normal 19 3 2 2 4 2" xfId="24219" xr:uid="{00000000-0005-0000-0000-00006A770000}"/>
    <cellStyle name="Normal 19 3 2 2 4 2 2" xfId="50187" xr:uid="{00000000-0005-0000-0000-00006B770000}"/>
    <cellStyle name="Normal 19 3 2 2 4 3" xfId="35039" xr:uid="{00000000-0005-0000-0000-00006C770000}"/>
    <cellStyle name="Normal 19 3 2 2 5" xfId="19891" xr:uid="{00000000-0005-0000-0000-00006D770000}"/>
    <cellStyle name="Normal 19 3 2 2 5 2" xfId="45859" xr:uid="{00000000-0005-0000-0000-00006E770000}"/>
    <cellStyle name="Normal 19 3 2 2 6" xfId="15563" xr:uid="{00000000-0005-0000-0000-00006F770000}"/>
    <cellStyle name="Normal 19 3 2 2 6 2" xfId="41531" xr:uid="{00000000-0005-0000-0000-000070770000}"/>
    <cellStyle name="Normal 19 3 2 2 7" xfId="4743" xr:uid="{00000000-0005-0000-0000-000071770000}"/>
    <cellStyle name="Normal 19 3 2 2 8" xfId="30711" xr:uid="{00000000-0005-0000-0000-000072770000}"/>
    <cellStyle name="Normal 19 3 2 2 9" xfId="57193" xr:uid="{00000000-0005-0000-0000-000073770000}"/>
    <cellStyle name="Normal 19 3 2 3" xfId="5825" xr:uid="{00000000-0005-0000-0000-000074770000}"/>
    <cellStyle name="Normal 19 3 2 3 2" xfId="12317" xr:uid="{00000000-0005-0000-0000-000075770000}"/>
    <cellStyle name="Normal 19 3 2 3 2 2" xfId="27465" xr:uid="{00000000-0005-0000-0000-000076770000}"/>
    <cellStyle name="Normal 19 3 2 3 2 2 2" xfId="53433" xr:uid="{00000000-0005-0000-0000-000077770000}"/>
    <cellStyle name="Normal 19 3 2 3 2 3" xfId="38285" xr:uid="{00000000-0005-0000-0000-000078770000}"/>
    <cellStyle name="Normal 19 3 2 3 3" xfId="20973" xr:uid="{00000000-0005-0000-0000-000079770000}"/>
    <cellStyle name="Normal 19 3 2 3 3 2" xfId="46941" xr:uid="{00000000-0005-0000-0000-00007A770000}"/>
    <cellStyle name="Normal 19 3 2 3 4" xfId="16645" xr:uid="{00000000-0005-0000-0000-00007B770000}"/>
    <cellStyle name="Normal 19 3 2 3 4 2" xfId="42613" xr:uid="{00000000-0005-0000-0000-00007C770000}"/>
    <cellStyle name="Normal 19 3 2 3 5" xfId="31793" xr:uid="{00000000-0005-0000-0000-00007D770000}"/>
    <cellStyle name="Normal 19 3 2 3 6" xfId="58275" xr:uid="{00000000-0005-0000-0000-00007E770000}"/>
    <cellStyle name="Normal 19 3 2 4" xfId="10153" xr:uid="{00000000-0005-0000-0000-00007F770000}"/>
    <cellStyle name="Normal 19 3 2 4 2" xfId="25301" xr:uid="{00000000-0005-0000-0000-000080770000}"/>
    <cellStyle name="Normal 19 3 2 4 2 2" xfId="51269" xr:uid="{00000000-0005-0000-0000-000081770000}"/>
    <cellStyle name="Normal 19 3 2 4 3" xfId="36121" xr:uid="{00000000-0005-0000-0000-000082770000}"/>
    <cellStyle name="Normal 19 3 2 5" xfId="7989" xr:uid="{00000000-0005-0000-0000-000083770000}"/>
    <cellStyle name="Normal 19 3 2 5 2" xfId="23137" xr:uid="{00000000-0005-0000-0000-000084770000}"/>
    <cellStyle name="Normal 19 3 2 5 2 2" xfId="49105" xr:uid="{00000000-0005-0000-0000-000085770000}"/>
    <cellStyle name="Normal 19 3 2 5 3" xfId="33957" xr:uid="{00000000-0005-0000-0000-000086770000}"/>
    <cellStyle name="Normal 19 3 2 6" xfId="18809" xr:uid="{00000000-0005-0000-0000-000087770000}"/>
    <cellStyle name="Normal 19 3 2 6 2" xfId="44777" xr:uid="{00000000-0005-0000-0000-000088770000}"/>
    <cellStyle name="Normal 19 3 2 7" xfId="14481" xr:uid="{00000000-0005-0000-0000-000089770000}"/>
    <cellStyle name="Normal 19 3 2 7 2" xfId="40449" xr:uid="{00000000-0005-0000-0000-00008A770000}"/>
    <cellStyle name="Normal 19 3 2 8" xfId="3661" xr:uid="{00000000-0005-0000-0000-00008B770000}"/>
    <cellStyle name="Normal 19 3 2 9" xfId="29629" xr:uid="{00000000-0005-0000-0000-00008C770000}"/>
    <cellStyle name="Normal 19 3 3" xfId="2038" xr:uid="{00000000-0005-0000-0000-00008D770000}"/>
    <cellStyle name="Normal 19 3 3 2" xfId="6366" xr:uid="{00000000-0005-0000-0000-00008E770000}"/>
    <cellStyle name="Normal 19 3 3 2 2" xfId="12858" xr:uid="{00000000-0005-0000-0000-00008F770000}"/>
    <cellStyle name="Normal 19 3 3 2 2 2" xfId="28006" xr:uid="{00000000-0005-0000-0000-000090770000}"/>
    <cellStyle name="Normal 19 3 3 2 2 2 2" xfId="53974" xr:uid="{00000000-0005-0000-0000-000091770000}"/>
    <cellStyle name="Normal 19 3 3 2 2 3" xfId="38826" xr:uid="{00000000-0005-0000-0000-000092770000}"/>
    <cellStyle name="Normal 19 3 3 2 3" xfId="21514" xr:uid="{00000000-0005-0000-0000-000093770000}"/>
    <cellStyle name="Normal 19 3 3 2 3 2" xfId="47482" xr:uid="{00000000-0005-0000-0000-000094770000}"/>
    <cellStyle name="Normal 19 3 3 2 4" xfId="17186" xr:uid="{00000000-0005-0000-0000-000095770000}"/>
    <cellStyle name="Normal 19 3 3 2 4 2" xfId="43154" xr:uid="{00000000-0005-0000-0000-000096770000}"/>
    <cellStyle name="Normal 19 3 3 2 5" xfId="32334" xr:uid="{00000000-0005-0000-0000-000097770000}"/>
    <cellStyle name="Normal 19 3 3 2 6" xfId="58816" xr:uid="{00000000-0005-0000-0000-000098770000}"/>
    <cellStyle name="Normal 19 3 3 3" xfId="10694" xr:uid="{00000000-0005-0000-0000-000099770000}"/>
    <cellStyle name="Normal 19 3 3 3 2" xfId="25842" xr:uid="{00000000-0005-0000-0000-00009A770000}"/>
    <cellStyle name="Normal 19 3 3 3 2 2" xfId="51810" xr:uid="{00000000-0005-0000-0000-00009B770000}"/>
    <cellStyle name="Normal 19 3 3 3 3" xfId="36662" xr:uid="{00000000-0005-0000-0000-00009C770000}"/>
    <cellStyle name="Normal 19 3 3 4" xfId="8530" xr:uid="{00000000-0005-0000-0000-00009D770000}"/>
    <cellStyle name="Normal 19 3 3 4 2" xfId="23678" xr:uid="{00000000-0005-0000-0000-00009E770000}"/>
    <cellStyle name="Normal 19 3 3 4 2 2" xfId="49646" xr:uid="{00000000-0005-0000-0000-00009F770000}"/>
    <cellStyle name="Normal 19 3 3 4 3" xfId="34498" xr:uid="{00000000-0005-0000-0000-0000A0770000}"/>
    <cellStyle name="Normal 19 3 3 5" xfId="19350" xr:uid="{00000000-0005-0000-0000-0000A1770000}"/>
    <cellStyle name="Normal 19 3 3 5 2" xfId="45318" xr:uid="{00000000-0005-0000-0000-0000A2770000}"/>
    <cellStyle name="Normal 19 3 3 6" xfId="15022" xr:uid="{00000000-0005-0000-0000-0000A3770000}"/>
    <cellStyle name="Normal 19 3 3 6 2" xfId="40990" xr:uid="{00000000-0005-0000-0000-0000A4770000}"/>
    <cellStyle name="Normal 19 3 3 7" xfId="4202" xr:uid="{00000000-0005-0000-0000-0000A5770000}"/>
    <cellStyle name="Normal 19 3 3 8" xfId="30170" xr:uid="{00000000-0005-0000-0000-0000A6770000}"/>
    <cellStyle name="Normal 19 3 3 9" xfId="56652" xr:uid="{00000000-0005-0000-0000-0000A7770000}"/>
    <cellStyle name="Normal 19 3 4" xfId="5284" xr:uid="{00000000-0005-0000-0000-0000A8770000}"/>
    <cellStyle name="Normal 19 3 4 2" xfId="11776" xr:uid="{00000000-0005-0000-0000-0000A9770000}"/>
    <cellStyle name="Normal 19 3 4 2 2" xfId="26924" xr:uid="{00000000-0005-0000-0000-0000AA770000}"/>
    <cellStyle name="Normal 19 3 4 2 2 2" xfId="52892" xr:uid="{00000000-0005-0000-0000-0000AB770000}"/>
    <cellStyle name="Normal 19 3 4 2 3" xfId="37744" xr:uid="{00000000-0005-0000-0000-0000AC770000}"/>
    <cellStyle name="Normal 19 3 4 3" xfId="20432" xr:uid="{00000000-0005-0000-0000-0000AD770000}"/>
    <cellStyle name="Normal 19 3 4 3 2" xfId="46400" xr:uid="{00000000-0005-0000-0000-0000AE770000}"/>
    <cellStyle name="Normal 19 3 4 4" xfId="16104" xr:uid="{00000000-0005-0000-0000-0000AF770000}"/>
    <cellStyle name="Normal 19 3 4 4 2" xfId="42072" xr:uid="{00000000-0005-0000-0000-0000B0770000}"/>
    <cellStyle name="Normal 19 3 4 5" xfId="31252" xr:uid="{00000000-0005-0000-0000-0000B1770000}"/>
    <cellStyle name="Normal 19 3 4 6" xfId="57734" xr:uid="{00000000-0005-0000-0000-0000B2770000}"/>
    <cellStyle name="Normal 19 3 5" xfId="9612" xr:uid="{00000000-0005-0000-0000-0000B3770000}"/>
    <cellStyle name="Normal 19 3 5 2" xfId="24760" xr:uid="{00000000-0005-0000-0000-0000B4770000}"/>
    <cellStyle name="Normal 19 3 5 2 2" xfId="50728" xr:uid="{00000000-0005-0000-0000-0000B5770000}"/>
    <cellStyle name="Normal 19 3 5 3" xfId="35580" xr:uid="{00000000-0005-0000-0000-0000B6770000}"/>
    <cellStyle name="Normal 19 3 6" xfId="7448" xr:uid="{00000000-0005-0000-0000-0000B7770000}"/>
    <cellStyle name="Normal 19 3 6 2" xfId="22596" xr:uid="{00000000-0005-0000-0000-0000B8770000}"/>
    <cellStyle name="Normal 19 3 6 2 2" xfId="48564" xr:uid="{00000000-0005-0000-0000-0000B9770000}"/>
    <cellStyle name="Normal 19 3 6 3" xfId="33416" xr:uid="{00000000-0005-0000-0000-0000BA770000}"/>
    <cellStyle name="Normal 19 3 7" xfId="18268" xr:uid="{00000000-0005-0000-0000-0000BB770000}"/>
    <cellStyle name="Normal 19 3 7 2" xfId="44236" xr:uid="{00000000-0005-0000-0000-0000BC770000}"/>
    <cellStyle name="Normal 19 3 8" xfId="13940" xr:uid="{00000000-0005-0000-0000-0000BD770000}"/>
    <cellStyle name="Normal 19 3 8 2" xfId="39908" xr:uid="{00000000-0005-0000-0000-0000BE770000}"/>
    <cellStyle name="Normal 19 3 9" xfId="3120" xr:uid="{00000000-0005-0000-0000-0000BF770000}"/>
    <cellStyle name="Normal 19 4" xfId="383" xr:uid="{00000000-0005-0000-0000-0000C0770000}"/>
    <cellStyle name="Normal 19 4 10" xfId="29089" xr:uid="{00000000-0005-0000-0000-0000C1770000}"/>
    <cellStyle name="Normal 19 4 11" xfId="55041" xr:uid="{00000000-0005-0000-0000-0000C2770000}"/>
    <cellStyle name="Normal 19 4 12" xfId="55571" xr:uid="{00000000-0005-0000-0000-0000C3770000}"/>
    <cellStyle name="Normal 19 4 13" xfId="831" xr:uid="{00000000-0005-0000-0000-0000C4770000}"/>
    <cellStyle name="Normal 19 4 2" xfId="1498" xr:uid="{00000000-0005-0000-0000-0000C5770000}"/>
    <cellStyle name="Normal 19 4 2 10" xfId="56112" xr:uid="{00000000-0005-0000-0000-0000C6770000}"/>
    <cellStyle name="Normal 19 4 2 2" xfId="2580" xr:uid="{00000000-0005-0000-0000-0000C7770000}"/>
    <cellStyle name="Normal 19 4 2 2 2" xfId="6908" xr:uid="{00000000-0005-0000-0000-0000C8770000}"/>
    <cellStyle name="Normal 19 4 2 2 2 2" xfId="13400" xr:uid="{00000000-0005-0000-0000-0000C9770000}"/>
    <cellStyle name="Normal 19 4 2 2 2 2 2" xfId="28548" xr:uid="{00000000-0005-0000-0000-0000CA770000}"/>
    <cellStyle name="Normal 19 4 2 2 2 2 2 2" xfId="54516" xr:uid="{00000000-0005-0000-0000-0000CB770000}"/>
    <cellStyle name="Normal 19 4 2 2 2 2 3" xfId="39368" xr:uid="{00000000-0005-0000-0000-0000CC770000}"/>
    <cellStyle name="Normal 19 4 2 2 2 3" xfId="22056" xr:uid="{00000000-0005-0000-0000-0000CD770000}"/>
    <cellStyle name="Normal 19 4 2 2 2 3 2" xfId="48024" xr:uid="{00000000-0005-0000-0000-0000CE770000}"/>
    <cellStyle name="Normal 19 4 2 2 2 4" xfId="17728" xr:uid="{00000000-0005-0000-0000-0000CF770000}"/>
    <cellStyle name="Normal 19 4 2 2 2 4 2" xfId="43696" xr:uid="{00000000-0005-0000-0000-0000D0770000}"/>
    <cellStyle name="Normal 19 4 2 2 2 5" xfId="32876" xr:uid="{00000000-0005-0000-0000-0000D1770000}"/>
    <cellStyle name="Normal 19 4 2 2 2 6" xfId="59358" xr:uid="{00000000-0005-0000-0000-0000D2770000}"/>
    <cellStyle name="Normal 19 4 2 2 3" xfId="11236" xr:uid="{00000000-0005-0000-0000-0000D3770000}"/>
    <cellStyle name="Normal 19 4 2 2 3 2" xfId="26384" xr:uid="{00000000-0005-0000-0000-0000D4770000}"/>
    <cellStyle name="Normal 19 4 2 2 3 2 2" xfId="52352" xr:uid="{00000000-0005-0000-0000-0000D5770000}"/>
    <cellStyle name="Normal 19 4 2 2 3 3" xfId="37204" xr:uid="{00000000-0005-0000-0000-0000D6770000}"/>
    <cellStyle name="Normal 19 4 2 2 4" xfId="9072" xr:uid="{00000000-0005-0000-0000-0000D7770000}"/>
    <cellStyle name="Normal 19 4 2 2 4 2" xfId="24220" xr:uid="{00000000-0005-0000-0000-0000D8770000}"/>
    <cellStyle name="Normal 19 4 2 2 4 2 2" xfId="50188" xr:uid="{00000000-0005-0000-0000-0000D9770000}"/>
    <cellStyle name="Normal 19 4 2 2 4 3" xfId="35040" xr:uid="{00000000-0005-0000-0000-0000DA770000}"/>
    <cellStyle name="Normal 19 4 2 2 5" xfId="19892" xr:uid="{00000000-0005-0000-0000-0000DB770000}"/>
    <cellStyle name="Normal 19 4 2 2 5 2" xfId="45860" xr:uid="{00000000-0005-0000-0000-0000DC770000}"/>
    <cellStyle name="Normal 19 4 2 2 6" xfId="15564" xr:uid="{00000000-0005-0000-0000-0000DD770000}"/>
    <cellStyle name="Normal 19 4 2 2 6 2" xfId="41532" xr:uid="{00000000-0005-0000-0000-0000DE770000}"/>
    <cellStyle name="Normal 19 4 2 2 7" xfId="4744" xr:uid="{00000000-0005-0000-0000-0000DF770000}"/>
    <cellStyle name="Normal 19 4 2 2 8" xfId="30712" xr:uid="{00000000-0005-0000-0000-0000E0770000}"/>
    <cellStyle name="Normal 19 4 2 2 9" xfId="57194" xr:uid="{00000000-0005-0000-0000-0000E1770000}"/>
    <cellStyle name="Normal 19 4 2 3" xfId="5826" xr:uid="{00000000-0005-0000-0000-0000E2770000}"/>
    <cellStyle name="Normal 19 4 2 3 2" xfId="12318" xr:uid="{00000000-0005-0000-0000-0000E3770000}"/>
    <cellStyle name="Normal 19 4 2 3 2 2" xfId="27466" xr:uid="{00000000-0005-0000-0000-0000E4770000}"/>
    <cellStyle name="Normal 19 4 2 3 2 2 2" xfId="53434" xr:uid="{00000000-0005-0000-0000-0000E5770000}"/>
    <cellStyle name="Normal 19 4 2 3 2 3" xfId="38286" xr:uid="{00000000-0005-0000-0000-0000E6770000}"/>
    <cellStyle name="Normal 19 4 2 3 3" xfId="20974" xr:uid="{00000000-0005-0000-0000-0000E7770000}"/>
    <cellStyle name="Normal 19 4 2 3 3 2" xfId="46942" xr:uid="{00000000-0005-0000-0000-0000E8770000}"/>
    <cellStyle name="Normal 19 4 2 3 4" xfId="16646" xr:uid="{00000000-0005-0000-0000-0000E9770000}"/>
    <cellStyle name="Normal 19 4 2 3 4 2" xfId="42614" xr:uid="{00000000-0005-0000-0000-0000EA770000}"/>
    <cellStyle name="Normal 19 4 2 3 5" xfId="31794" xr:uid="{00000000-0005-0000-0000-0000EB770000}"/>
    <cellStyle name="Normal 19 4 2 3 6" xfId="58276" xr:uid="{00000000-0005-0000-0000-0000EC770000}"/>
    <cellStyle name="Normal 19 4 2 4" xfId="10154" xr:uid="{00000000-0005-0000-0000-0000ED770000}"/>
    <cellStyle name="Normal 19 4 2 4 2" xfId="25302" xr:uid="{00000000-0005-0000-0000-0000EE770000}"/>
    <cellStyle name="Normal 19 4 2 4 2 2" xfId="51270" xr:uid="{00000000-0005-0000-0000-0000EF770000}"/>
    <cellStyle name="Normal 19 4 2 4 3" xfId="36122" xr:uid="{00000000-0005-0000-0000-0000F0770000}"/>
    <cellStyle name="Normal 19 4 2 5" xfId="7990" xr:uid="{00000000-0005-0000-0000-0000F1770000}"/>
    <cellStyle name="Normal 19 4 2 5 2" xfId="23138" xr:uid="{00000000-0005-0000-0000-0000F2770000}"/>
    <cellStyle name="Normal 19 4 2 5 2 2" xfId="49106" xr:uid="{00000000-0005-0000-0000-0000F3770000}"/>
    <cellStyle name="Normal 19 4 2 5 3" xfId="33958" xr:uid="{00000000-0005-0000-0000-0000F4770000}"/>
    <cellStyle name="Normal 19 4 2 6" xfId="18810" xr:uid="{00000000-0005-0000-0000-0000F5770000}"/>
    <cellStyle name="Normal 19 4 2 6 2" xfId="44778" xr:uid="{00000000-0005-0000-0000-0000F6770000}"/>
    <cellStyle name="Normal 19 4 2 7" xfId="14482" xr:uid="{00000000-0005-0000-0000-0000F7770000}"/>
    <cellStyle name="Normal 19 4 2 7 2" xfId="40450" xr:uid="{00000000-0005-0000-0000-0000F8770000}"/>
    <cellStyle name="Normal 19 4 2 8" xfId="3662" xr:uid="{00000000-0005-0000-0000-0000F9770000}"/>
    <cellStyle name="Normal 19 4 2 9" xfId="29630" xr:uid="{00000000-0005-0000-0000-0000FA770000}"/>
    <cellStyle name="Normal 19 4 3" xfId="2039" xr:uid="{00000000-0005-0000-0000-0000FB770000}"/>
    <cellStyle name="Normal 19 4 3 2" xfId="6367" xr:uid="{00000000-0005-0000-0000-0000FC770000}"/>
    <cellStyle name="Normal 19 4 3 2 2" xfId="12859" xr:uid="{00000000-0005-0000-0000-0000FD770000}"/>
    <cellStyle name="Normal 19 4 3 2 2 2" xfId="28007" xr:uid="{00000000-0005-0000-0000-0000FE770000}"/>
    <cellStyle name="Normal 19 4 3 2 2 2 2" xfId="53975" xr:uid="{00000000-0005-0000-0000-0000FF770000}"/>
    <cellStyle name="Normal 19 4 3 2 2 3" xfId="38827" xr:uid="{00000000-0005-0000-0000-000000780000}"/>
    <cellStyle name="Normal 19 4 3 2 3" xfId="21515" xr:uid="{00000000-0005-0000-0000-000001780000}"/>
    <cellStyle name="Normal 19 4 3 2 3 2" xfId="47483" xr:uid="{00000000-0005-0000-0000-000002780000}"/>
    <cellStyle name="Normal 19 4 3 2 4" xfId="17187" xr:uid="{00000000-0005-0000-0000-000003780000}"/>
    <cellStyle name="Normal 19 4 3 2 4 2" xfId="43155" xr:uid="{00000000-0005-0000-0000-000004780000}"/>
    <cellStyle name="Normal 19 4 3 2 5" xfId="32335" xr:uid="{00000000-0005-0000-0000-000005780000}"/>
    <cellStyle name="Normal 19 4 3 2 6" xfId="58817" xr:uid="{00000000-0005-0000-0000-000006780000}"/>
    <cellStyle name="Normal 19 4 3 3" xfId="10695" xr:uid="{00000000-0005-0000-0000-000007780000}"/>
    <cellStyle name="Normal 19 4 3 3 2" xfId="25843" xr:uid="{00000000-0005-0000-0000-000008780000}"/>
    <cellStyle name="Normal 19 4 3 3 2 2" xfId="51811" xr:uid="{00000000-0005-0000-0000-000009780000}"/>
    <cellStyle name="Normal 19 4 3 3 3" xfId="36663" xr:uid="{00000000-0005-0000-0000-00000A780000}"/>
    <cellStyle name="Normal 19 4 3 4" xfId="8531" xr:uid="{00000000-0005-0000-0000-00000B780000}"/>
    <cellStyle name="Normal 19 4 3 4 2" xfId="23679" xr:uid="{00000000-0005-0000-0000-00000C780000}"/>
    <cellStyle name="Normal 19 4 3 4 2 2" xfId="49647" xr:uid="{00000000-0005-0000-0000-00000D780000}"/>
    <cellStyle name="Normal 19 4 3 4 3" xfId="34499" xr:uid="{00000000-0005-0000-0000-00000E780000}"/>
    <cellStyle name="Normal 19 4 3 5" xfId="19351" xr:uid="{00000000-0005-0000-0000-00000F780000}"/>
    <cellStyle name="Normal 19 4 3 5 2" xfId="45319" xr:uid="{00000000-0005-0000-0000-000010780000}"/>
    <cellStyle name="Normal 19 4 3 6" xfId="15023" xr:uid="{00000000-0005-0000-0000-000011780000}"/>
    <cellStyle name="Normal 19 4 3 6 2" xfId="40991" xr:uid="{00000000-0005-0000-0000-000012780000}"/>
    <cellStyle name="Normal 19 4 3 7" xfId="4203" xr:uid="{00000000-0005-0000-0000-000013780000}"/>
    <cellStyle name="Normal 19 4 3 8" xfId="30171" xr:uid="{00000000-0005-0000-0000-000014780000}"/>
    <cellStyle name="Normal 19 4 3 9" xfId="56653" xr:uid="{00000000-0005-0000-0000-000015780000}"/>
    <cellStyle name="Normal 19 4 4" xfId="5285" xr:uid="{00000000-0005-0000-0000-000016780000}"/>
    <cellStyle name="Normal 19 4 4 2" xfId="11777" xr:uid="{00000000-0005-0000-0000-000017780000}"/>
    <cellStyle name="Normal 19 4 4 2 2" xfId="26925" xr:uid="{00000000-0005-0000-0000-000018780000}"/>
    <cellStyle name="Normal 19 4 4 2 2 2" xfId="52893" xr:uid="{00000000-0005-0000-0000-000019780000}"/>
    <cellStyle name="Normal 19 4 4 2 3" xfId="37745" xr:uid="{00000000-0005-0000-0000-00001A780000}"/>
    <cellStyle name="Normal 19 4 4 3" xfId="20433" xr:uid="{00000000-0005-0000-0000-00001B780000}"/>
    <cellStyle name="Normal 19 4 4 3 2" xfId="46401" xr:uid="{00000000-0005-0000-0000-00001C780000}"/>
    <cellStyle name="Normal 19 4 4 4" xfId="16105" xr:uid="{00000000-0005-0000-0000-00001D780000}"/>
    <cellStyle name="Normal 19 4 4 4 2" xfId="42073" xr:uid="{00000000-0005-0000-0000-00001E780000}"/>
    <cellStyle name="Normal 19 4 4 5" xfId="31253" xr:uid="{00000000-0005-0000-0000-00001F780000}"/>
    <cellStyle name="Normal 19 4 4 6" xfId="57735" xr:uid="{00000000-0005-0000-0000-000020780000}"/>
    <cellStyle name="Normal 19 4 5" xfId="9613" xr:uid="{00000000-0005-0000-0000-000021780000}"/>
    <cellStyle name="Normal 19 4 5 2" xfId="24761" xr:uid="{00000000-0005-0000-0000-000022780000}"/>
    <cellStyle name="Normal 19 4 5 2 2" xfId="50729" xr:uid="{00000000-0005-0000-0000-000023780000}"/>
    <cellStyle name="Normal 19 4 5 3" xfId="35581" xr:uid="{00000000-0005-0000-0000-000024780000}"/>
    <cellStyle name="Normal 19 4 6" xfId="7449" xr:uid="{00000000-0005-0000-0000-000025780000}"/>
    <cellStyle name="Normal 19 4 6 2" xfId="22597" xr:uid="{00000000-0005-0000-0000-000026780000}"/>
    <cellStyle name="Normal 19 4 6 2 2" xfId="48565" xr:uid="{00000000-0005-0000-0000-000027780000}"/>
    <cellStyle name="Normal 19 4 6 3" xfId="33417" xr:uid="{00000000-0005-0000-0000-000028780000}"/>
    <cellStyle name="Normal 19 4 7" xfId="18269" xr:uid="{00000000-0005-0000-0000-000029780000}"/>
    <cellStyle name="Normal 19 4 7 2" xfId="44237" xr:uid="{00000000-0005-0000-0000-00002A780000}"/>
    <cellStyle name="Normal 19 4 8" xfId="13941" xr:uid="{00000000-0005-0000-0000-00002B780000}"/>
    <cellStyle name="Normal 19 4 8 2" xfId="39909" xr:uid="{00000000-0005-0000-0000-00002C780000}"/>
    <cellStyle name="Normal 19 4 9" xfId="3121" xr:uid="{00000000-0005-0000-0000-00002D780000}"/>
    <cellStyle name="Normal 19 5" xfId="384" xr:uid="{00000000-0005-0000-0000-00002E780000}"/>
    <cellStyle name="Normal 19 5 10" xfId="29090" xr:uid="{00000000-0005-0000-0000-00002F780000}"/>
    <cellStyle name="Normal 19 5 11" xfId="55042" xr:uid="{00000000-0005-0000-0000-000030780000}"/>
    <cellStyle name="Normal 19 5 12" xfId="55572" xr:uid="{00000000-0005-0000-0000-000031780000}"/>
    <cellStyle name="Normal 19 5 13" xfId="871" xr:uid="{00000000-0005-0000-0000-000032780000}"/>
    <cellStyle name="Normal 19 5 2" xfId="1499" xr:uid="{00000000-0005-0000-0000-000033780000}"/>
    <cellStyle name="Normal 19 5 2 10" xfId="56113" xr:uid="{00000000-0005-0000-0000-000034780000}"/>
    <cellStyle name="Normal 19 5 2 2" xfId="2581" xr:uid="{00000000-0005-0000-0000-000035780000}"/>
    <cellStyle name="Normal 19 5 2 2 2" xfId="6909" xr:uid="{00000000-0005-0000-0000-000036780000}"/>
    <cellStyle name="Normal 19 5 2 2 2 2" xfId="13401" xr:uid="{00000000-0005-0000-0000-000037780000}"/>
    <cellStyle name="Normal 19 5 2 2 2 2 2" xfId="28549" xr:uid="{00000000-0005-0000-0000-000038780000}"/>
    <cellStyle name="Normal 19 5 2 2 2 2 2 2" xfId="54517" xr:uid="{00000000-0005-0000-0000-000039780000}"/>
    <cellStyle name="Normal 19 5 2 2 2 2 3" xfId="39369" xr:uid="{00000000-0005-0000-0000-00003A780000}"/>
    <cellStyle name="Normal 19 5 2 2 2 3" xfId="22057" xr:uid="{00000000-0005-0000-0000-00003B780000}"/>
    <cellStyle name="Normal 19 5 2 2 2 3 2" xfId="48025" xr:uid="{00000000-0005-0000-0000-00003C780000}"/>
    <cellStyle name="Normal 19 5 2 2 2 4" xfId="17729" xr:uid="{00000000-0005-0000-0000-00003D780000}"/>
    <cellStyle name="Normal 19 5 2 2 2 4 2" xfId="43697" xr:uid="{00000000-0005-0000-0000-00003E780000}"/>
    <cellStyle name="Normal 19 5 2 2 2 5" xfId="32877" xr:uid="{00000000-0005-0000-0000-00003F780000}"/>
    <cellStyle name="Normal 19 5 2 2 2 6" xfId="59359" xr:uid="{00000000-0005-0000-0000-000040780000}"/>
    <cellStyle name="Normal 19 5 2 2 3" xfId="11237" xr:uid="{00000000-0005-0000-0000-000041780000}"/>
    <cellStyle name="Normal 19 5 2 2 3 2" xfId="26385" xr:uid="{00000000-0005-0000-0000-000042780000}"/>
    <cellStyle name="Normal 19 5 2 2 3 2 2" xfId="52353" xr:uid="{00000000-0005-0000-0000-000043780000}"/>
    <cellStyle name="Normal 19 5 2 2 3 3" xfId="37205" xr:uid="{00000000-0005-0000-0000-000044780000}"/>
    <cellStyle name="Normal 19 5 2 2 4" xfId="9073" xr:uid="{00000000-0005-0000-0000-000045780000}"/>
    <cellStyle name="Normal 19 5 2 2 4 2" xfId="24221" xr:uid="{00000000-0005-0000-0000-000046780000}"/>
    <cellStyle name="Normal 19 5 2 2 4 2 2" xfId="50189" xr:uid="{00000000-0005-0000-0000-000047780000}"/>
    <cellStyle name="Normal 19 5 2 2 4 3" xfId="35041" xr:uid="{00000000-0005-0000-0000-000048780000}"/>
    <cellStyle name="Normal 19 5 2 2 5" xfId="19893" xr:uid="{00000000-0005-0000-0000-000049780000}"/>
    <cellStyle name="Normal 19 5 2 2 5 2" xfId="45861" xr:uid="{00000000-0005-0000-0000-00004A780000}"/>
    <cellStyle name="Normal 19 5 2 2 6" xfId="15565" xr:uid="{00000000-0005-0000-0000-00004B780000}"/>
    <cellStyle name="Normal 19 5 2 2 6 2" xfId="41533" xr:uid="{00000000-0005-0000-0000-00004C780000}"/>
    <cellStyle name="Normal 19 5 2 2 7" xfId="4745" xr:uid="{00000000-0005-0000-0000-00004D780000}"/>
    <cellStyle name="Normal 19 5 2 2 8" xfId="30713" xr:uid="{00000000-0005-0000-0000-00004E780000}"/>
    <cellStyle name="Normal 19 5 2 2 9" xfId="57195" xr:uid="{00000000-0005-0000-0000-00004F780000}"/>
    <cellStyle name="Normal 19 5 2 3" xfId="5827" xr:uid="{00000000-0005-0000-0000-000050780000}"/>
    <cellStyle name="Normal 19 5 2 3 2" xfId="12319" xr:uid="{00000000-0005-0000-0000-000051780000}"/>
    <cellStyle name="Normal 19 5 2 3 2 2" xfId="27467" xr:uid="{00000000-0005-0000-0000-000052780000}"/>
    <cellStyle name="Normal 19 5 2 3 2 2 2" xfId="53435" xr:uid="{00000000-0005-0000-0000-000053780000}"/>
    <cellStyle name="Normal 19 5 2 3 2 3" xfId="38287" xr:uid="{00000000-0005-0000-0000-000054780000}"/>
    <cellStyle name="Normal 19 5 2 3 3" xfId="20975" xr:uid="{00000000-0005-0000-0000-000055780000}"/>
    <cellStyle name="Normal 19 5 2 3 3 2" xfId="46943" xr:uid="{00000000-0005-0000-0000-000056780000}"/>
    <cellStyle name="Normal 19 5 2 3 4" xfId="16647" xr:uid="{00000000-0005-0000-0000-000057780000}"/>
    <cellStyle name="Normal 19 5 2 3 4 2" xfId="42615" xr:uid="{00000000-0005-0000-0000-000058780000}"/>
    <cellStyle name="Normal 19 5 2 3 5" xfId="31795" xr:uid="{00000000-0005-0000-0000-000059780000}"/>
    <cellStyle name="Normal 19 5 2 3 6" xfId="58277" xr:uid="{00000000-0005-0000-0000-00005A780000}"/>
    <cellStyle name="Normal 19 5 2 4" xfId="10155" xr:uid="{00000000-0005-0000-0000-00005B780000}"/>
    <cellStyle name="Normal 19 5 2 4 2" xfId="25303" xr:uid="{00000000-0005-0000-0000-00005C780000}"/>
    <cellStyle name="Normal 19 5 2 4 2 2" xfId="51271" xr:uid="{00000000-0005-0000-0000-00005D780000}"/>
    <cellStyle name="Normal 19 5 2 4 3" xfId="36123" xr:uid="{00000000-0005-0000-0000-00005E780000}"/>
    <cellStyle name="Normal 19 5 2 5" xfId="7991" xr:uid="{00000000-0005-0000-0000-00005F780000}"/>
    <cellStyle name="Normal 19 5 2 5 2" xfId="23139" xr:uid="{00000000-0005-0000-0000-000060780000}"/>
    <cellStyle name="Normal 19 5 2 5 2 2" xfId="49107" xr:uid="{00000000-0005-0000-0000-000061780000}"/>
    <cellStyle name="Normal 19 5 2 5 3" xfId="33959" xr:uid="{00000000-0005-0000-0000-000062780000}"/>
    <cellStyle name="Normal 19 5 2 6" xfId="18811" xr:uid="{00000000-0005-0000-0000-000063780000}"/>
    <cellStyle name="Normal 19 5 2 6 2" xfId="44779" xr:uid="{00000000-0005-0000-0000-000064780000}"/>
    <cellStyle name="Normal 19 5 2 7" xfId="14483" xr:uid="{00000000-0005-0000-0000-000065780000}"/>
    <cellStyle name="Normal 19 5 2 7 2" xfId="40451" xr:uid="{00000000-0005-0000-0000-000066780000}"/>
    <cellStyle name="Normal 19 5 2 8" xfId="3663" xr:uid="{00000000-0005-0000-0000-000067780000}"/>
    <cellStyle name="Normal 19 5 2 9" xfId="29631" xr:uid="{00000000-0005-0000-0000-000068780000}"/>
    <cellStyle name="Normal 19 5 3" xfId="2040" xr:uid="{00000000-0005-0000-0000-000069780000}"/>
    <cellStyle name="Normal 19 5 3 2" xfId="6368" xr:uid="{00000000-0005-0000-0000-00006A780000}"/>
    <cellStyle name="Normal 19 5 3 2 2" xfId="12860" xr:uid="{00000000-0005-0000-0000-00006B780000}"/>
    <cellStyle name="Normal 19 5 3 2 2 2" xfId="28008" xr:uid="{00000000-0005-0000-0000-00006C780000}"/>
    <cellStyle name="Normal 19 5 3 2 2 2 2" xfId="53976" xr:uid="{00000000-0005-0000-0000-00006D780000}"/>
    <cellStyle name="Normal 19 5 3 2 2 3" xfId="38828" xr:uid="{00000000-0005-0000-0000-00006E780000}"/>
    <cellStyle name="Normal 19 5 3 2 3" xfId="21516" xr:uid="{00000000-0005-0000-0000-00006F780000}"/>
    <cellStyle name="Normal 19 5 3 2 3 2" xfId="47484" xr:uid="{00000000-0005-0000-0000-000070780000}"/>
    <cellStyle name="Normal 19 5 3 2 4" xfId="17188" xr:uid="{00000000-0005-0000-0000-000071780000}"/>
    <cellStyle name="Normal 19 5 3 2 4 2" xfId="43156" xr:uid="{00000000-0005-0000-0000-000072780000}"/>
    <cellStyle name="Normal 19 5 3 2 5" xfId="32336" xr:uid="{00000000-0005-0000-0000-000073780000}"/>
    <cellStyle name="Normal 19 5 3 2 6" xfId="58818" xr:uid="{00000000-0005-0000-0000-000074780000}"/>
    <cellStyle name="Normal 19 5 3 3" xfId="10696" xr:uid="{00000000-0005-0000-0000-000075780000}"/>
    <cellStyle name="Normal 19 5 3 3 2" xfId="25844" xr:uid="{00000000-0005-0000-0000-000076780000}"/>
    <cellStyle name="Normal 19 5 3 3 2 2" xfId="51812" xr:uid="{00000000-0005-0000-0000-000077780000}"/>
    <cellStyle name="Normal 19 5 3 3 3" xfId="36664" xr:uid="{00000000-0005-0000-0000-000078780000}"/>
    <cellStyle name="Normal 19 5 3 4" xfId="8532" xr:uid="{00000000-0005-0000-0000-000079780000}"/>
    <cellStyle name="Normal 19 5 3 4 2" xfId="23680" xr:uid="{00000000-0005-0000-0000-00007A780000}"/>
    <cellStyle name="Normal 19 5 3 4 2 2" xfId="49648" xr:uid="{00000000-0005-0000-0000-00007B780000}"/>
    <cellStyle name="Normal 19 5 3 4 3" xfId="34500" xr:uid="{00000000-0005-0000-0000-00007C780000}"/>
    <cellStyle name="Normal 19 5 3 5" xfId="19352" xr:uid="{00000000-0005-0000-0000-00007D780000}"/>
    <cellStyle name="Normal 19 5 3 5 2" xfId="45320" xr:uid="{00000000-0005-0000-0000-00007E780000}"/>
    <cellStyle name="Normal 19 5 3 6" xfId="15024" xr:uid="{00000000-0005-0000-0000-00007F780000}"/>
    <cellStyle name="Normal 19 5 3 6 2" xfId="40992" xr:uid="{00000000-0005-0000-0000-000080780000}"/>
    <cellStyle name="Normal 19 5 3 7" xfId="4204" xr:uid="{00000000-0005-0000-0000-000081780000}"/>
    <cellStyle name="Normal 19 5 3 8" xfId="30172" xr:uid="{00000000-0005-0000-0000-000082780000}"/>
    <cellStyle name="Normal 19 5 3 9" xfId="56654" xr:uid="{00000000-0005-0000-0000-000083780000}"/>
    <cellStyle name="Normal 19 5 4" xfId="5286" xr:uid="{00000000-0005-0000-0000-000084780000}"/>
    <cellStyle name="Normal 19 5 4 2" xfId="11778" xr:uid="{00000000-0005-0000-0000-000085780000}"/>
    <cellStyle name="Normal 19 5 4 2 2" xfId="26926" xr:uid="{00000000-0005-0000-0000-000086780000}"/>
    <cellStyle name="Normal 19 5 4 2 2 2" xfId="52894" xr:uid="{00000000-0005-0000-0000-000087780000}"/>
    <cellStyle name="Normal 19 5 4 2 3" xfId="37746" xr:uid="{00000000-0005-0000-0000-000088780000}"/>
    <cellStyle name="Normal 19 5 4 3" xfId="20434" xr:uid="{00000000-0005-0000-0000-000089780000}"/>
    <cellStyle name="Normal 19 5 4 3 2" xfId="46402" xr:uid="{00000000-0005-0000-0000-00008A780000}"/>
    <cellStyle name="Normal 19 5 4 4" xfId="16106" xr:uid="{00000000-0005-0000-0000-00008B780000}"/>
    <cellStyle name="Normal 19 5 4 4 2" xfId="42074" xr:uid="{00000000-0005-0000-0000-00008C780000}"/>
    <cellStyle name="Normal 19 5 4 5" xfId="31254" xr:uid="{00000000-0005-0000-0000-00008D780000}"/>
    <cellStyle name="Normal 19 5 4 6" xfId="57736" xr:uid="{00000000-0005-0000-0000-00008E780000}"/>
    <cellStyle name="Normal 19 5 5" xfId="9614" xr:uid="{00000000-0005-0000-0000-00008F780000}"/>
    <cellStyle name="Normal 19 5 5 2" xfId="24762" xr:uid="{00000000-0005-0000-0000-000090780000}"/>
    <cellStyle name="Normal 19 5 5 2 2" xfId="50730" xr:uid="{00000000-0005-0000-0000-000091780000}"/>
    <cellStyle name="Normal 19 5 5 3" xfId="35582" xr:uid="{00000000-0005-0000-0000-000092780000}"/>
    <cellStyle name="Normal 19 5 6" xfId="7450" xr:uid="{00000000-0005-0000-0000-000093780000}"/>
    <cellStyle name="Normal 19 5 6 2" xfId="22598" xr:uid="{00000000-0005-0000-0000-000094780000}"/>
    <cellStyle name="Normal 19 5 6 2 2" xfId="48566" xr:uid="{00000000-0005-0000-0000-000095780000}"/>
    <cellStyle name="Normal 19 5 6 3" xfId="33418" xr:uid="{00000000-0005-0000-0000-000096780000}"/>
    <cellStyle name="Normal 19 5 7" xfId="18270" xr:uid="{00000000-0005-0000-0000-000097780000}"/>
    <cellStyle name="Normal 19 5 7 2" xfId="44238" xr:uid="{00000000-0005-0000-0000-000098780000}"/>
    <cellStyle name="Normal 19 5 8" xfId="13942" xr:uid="{00000000-0005-0000-0000-000099780000}"/>
    <cellStyle name="Normal 19 5 8 2" xfId="39910" xr:uid="{00000000-0005-0000-0000-00009A780000}"/>
    <cellStyle name="Normal 19 5 9" xfId="3122" xr:uid="{00000000-0005-0000-0000-00009B780000}"/>
    <cellStyle name="Normal 19 6" xfId="385" xr:uid="{00000000-0005-0000-0000-00009C780000}"/>
    <cellStyle name="Normal 19 6 10" xfId="29091" xr:uid="{00000000-0005-0000-0000-00009D780000}"/>
    <cellStyle name="Normal 19 6 11" xfId="55043" xr:uid="{00000000-0005-0000-0000-00009E780000}"/>
    <cellStyle name="Normal 19 6 12" xfId="55573" xr:uid="{00000000-0005-0000-0000-00009F780000}"/>
    <cellStyle name="Normal 19 6 13" xfId="911" xr:uid="{00000000-0005-0000-0000-0000A0780000}"/>
    <cellStyle name="Normal 19 6 2" xfId="1500" xr:uid="{00000000-0005-0000-0000-0000A1780000}"/>
    <cellStyle name="Normal 19 6 2 10" xfId="56114" xr:uid="{00000000-0005-0000-0000-0000A2780000}"/>
    <cellStyle name="Normal 19 6 2 2" xfId="2582" xr:uid="{00000000-0005-0000-0000-0000A3780000}"/>
    <cellStyle name="Normal 19 6 2 2 2" xfId="6910" xr:uid="{00000000-0005-0000-0000-0000A4780000}"/>
    <cellStyle name="Normal 19 6 2 2 2 2" xfId="13402" xr:uid="{00000000-0005-0000-0000-0000A5780000}"/>
    <cellStyle name="Normal 19 6 2 2 2 2 2" xfId="28550" xr:uid="{00000000-0005-0000-0000-0000A6780000}"/>
    <cellStyle name="Normal 19 6 2 2 2 2 2 2" xfId="54518" xr:uid="{00000000-0005-0000-0000-0000A7780000}"/>
    <cellStyle name="Normal 19 6 2 2 2 2 3" xfId="39370" xr:uid="{00000000-0005-0000-0000-0000A8780000}"/>
    <cellStyle name="Normal 19 6 2 2 2 3" xfId="22058" xr:uid="{00000000-0005-0000-0000-0000A9780000}"/>
    <cellStyle name="Normal 19 6 2 2 2 3 2" xfId="48026" xr:uid="{00000000-0005-0000-0000-0000AA780000}"/>
    <cellStyle name="Normal 19 6 2 2 2 4" xfId="17730" xr:uid="{00000000-0005-0000-0000-0000AB780000}"/>
    <cellStyle name="Normal 19 6 2 2 2 4 2" xfId="43698" xr:uid="{00000000-0005-0000-0000-0000AC780000}"/>
    <cellStyle name="Normal 19 6 2 2 2 5" xfId="32878" xr:uid="{00000000-0005-0000-0000-0000AD780000}"/>
    <cellStyle name="Normal 19 6 2 2 2 6" xfId="59360" xr:uid="{00000000-0005-0000-0000-0000AE780000}"/>
    <cellStyle name="Normal 19 6 2 2 3" xfId="11238" xr:uid="{00000000-0005-0000-0000-0000AF780000}"/>
    <cellStyle name="Normal 19 6 2 2 3 2" xfId="26386" xr:uid="{00000000-0005-0000-0000-0000B0780000}"/>
    <cellStyle name="Normal 19 6 2 2 3 2 2" xfId="52354" xr:uid="{00000000-0005-0000-0000-0000B1780000}"/>
    <cellStyle name="Normal 19 6 2 2 3 3" xfId="37206" xr:uid="{00000000-0005-0000-0000-0000B2780000}"/>
    <cellStyle name="Normal 19 6 2 2 4" xfId="9074" xr:uid="{00000000-0005-0000-0000-0000B3780000}"/>
    <cellStyle name="Normal 19 6 2 2 4 2" xfId="24222" xr:uid="{00000000-0005-0000-0000-0000B4780000}"/>
    <cellStyle name="Normal 19 6 2 2 4 2 2" xfId="50190" xr:uid="{00000000-0005-0000-0000-0000B5780000}"/>
    <cellStyle name="Normal 19 6 2 2 4 3" xfId="35042" xr:uid="{00000000-0005-0000-0000-0000B6780000}"/>
    <cellStyle name="Normal 19 6 2 2 5" xfId="19894" xr:uid="{00000000-0005-0000-0000-0000B7780000}"/>
    <cellStyle name="Normal 19 6 2 2 5 2" xfId="45862" xr:uid="{00000000-0005-0000-0000-0000B8780000}"/>
    <cellStyle name="Normal 19 6 2 2 6" xfId="15566" xr:uid="{00000000-0005-0000-0000-0000B9780000}"/>
    <cellStyle name="Normal 19 6 2 2 6 2" xfId="41534" xr:uid="{00000000-0005-0000-0000-0000BA780000}"/>
    <cellStyle name="Normal 19 6 2 2 7" xfId="4746" xr:uid="{00000000-0005-0000-0000-0000BB780000}"/>
    <cellStyle name="Normal 19 6 2 2 8" xfId="30714" xr:uid="{00000000-0005-0000-0000-0000BC780000}"/>
    <cellStyle name="Normal 19 6 2 2 9" xfId="57196" xr:uid="{00000000-0005-0000-0000-0000BD780000}"/>
    <cellStyle name="Normal 19 6 2 3" xfId="5828" xr:uid="{00000000-0005-0000-0000-0000BE780000}"/>
    <cellStyle name="Normal 19 6 2 3 2" xfId="12320" xr:uid="{00000000-0005-0000-0000-0000BF780000}"/>
    <cellStyle name="Normal 19 6 2 3 2 2" xfId="27468" xr:uid="{00000000-0005-0000-0000-0000C0780000}"/>
    <cellStyle name="Normal 19 6 2 3 2 2 2" xfId="53436" xr:uid="{00000000-0005-0000-0000-0000C1780000}"/>
    <cellStyle name="Normal 19 6 2 3 2 3" xfId="38288" xr:uid="{00000000-0005-0000-0000-0000C2780000}"/>
    <cellStyle name="Normal 19 6 2 3 3" xfId="20976" xr:uid="{00000000-0005-0000-0000-0000C3780000}"/>
    <cellStyle name="Normal 19 6 2 3 3 2" xfId="46944" xr:uid="{00000000-0005-0000-0000-0000C4780000}"/>
    <cellStyle name="Normal 19 6 2 3 4" xfId="16648" xr:uid="{00000000-0005-0000-0000-0000C5780000}"/>
    <cellStyle name="Normal 19 6 2 3 4 2" xfId="42616" xr:uid="{00000000-0005-0000-0000-0000C6780000}"/>
    <cellStyle name="Normal 19 6 2 3 5" xfId="31796" xr:uid="{00000000-0005-0000-0000-0000C7780000}"/>
    <cellStyle name="Normal 19 6 2 3 6" xfId="58278" xr:uid="{00000000-0005-0000-0000-0000C8780000}"/>
    <cellStyle name="Normal 19 6 2 4" xfId="10156" xr:uid="{00000000-0005-0000-0000-0000C9780000}"/>
    <cellStyle name="Normal 19 6 2 4 2" xfId="25304" xr:uid="{00000000-0005-0000-0000-0000CA780000}"/>
    <cellStyle name="Normal 19 6 2 4 2 2" xfId="51272" xr:uid="{00000000-0005-0000-0000-0000CB780000}"/>
    <cellStyle name="Normal 19 6 2 4 3" xfId="36124" xr:uid="{00000000-0005-0000-0000-0000CC780000}"/>
    <cellStyle name="Normal 19 6 2 5" xfId="7992" xr:uid="{00000000-0005-0000-0000-0000CD780000}"/>
    <cellStyle name="Normal 19 6 2 5 2" xfId="23140" xr:uid="{00000000-0005-0000-0000-0000CE780000}"/>
    <cellStyle name="Normal 19 6 2 5 2 2" xfId="49108" xr:uid="{00000000-0005-0000-0000-0000CF780000}"/>
    <cellStyle name="Normal 19 6 2 5 3" xfId="33960" xr:uid="{00000000-0005-0000-0000-0000D0780000}"/>
    <cellStyle name="Normal 19 6 2 6" xfId="18812" xr:uid="{00000000-0005-0000-0000-0000D1780000}"/>
    <cellStyle name="Normal 19 6 2 6 2" xfId="44780" xr:uid="{00000000-0005-0000-0000-0000D2780000}"/>
    <cellStyle name="Normal 19 6 2 7" xfId="14484" xr:uid="{00000000-0005-0000-0000-0000D3780000}"/>
    <cellStyle name="Normal 19 6 2 7 2" xfId="40452" xr:uid="{00000000-0005-0000-0000-0000D4780000}"/>
    <cellStyle name="Normal 19 6 2 8" xfId="3664" xr:uid="{00000000-0005-0000-0000-0000D5780000}"/>
    <cellStyle name="Normal 19 6 2 9" xfId="29632" xr:uid="{00000000-0005-0000-0000-0000D6780000}"/>
    <cellStyle name="Normal 19 6 3" xfId="2041" xr:uid="{00000000-0005-0000-0000-0000D7780000}"/>
    <cellStyle name="Normal 19 6 3 2" xfId="6369" xr:uid="{00000000-0005-0000-0000-0000D8780000}"/>
    <cellStyle name="Normal 19 6 3 2 2" xfId="12861" xr:uid="{00000000-0005-0000-0000-0000D9780000}"/>
    <cellStyle name="Normal 19 6 3 2 2 2" xfId="28009" xr:uid="{00000000-0005-0000-0000-0000DA780000}"/>
    <cellStyle name="Normal 19 6 3 2 2 2 2" xfId="53977" xr:uid="{00000000-0005-0000-0000-0000DB780000}"/>
    <cellStyle name="Normal 19 6 3 2 2 3" xfId="38829" xr:uid="{00000000-0005-0000-0000-0000DC780000}"/>
    <cellStyle name="Normal 19 6 3 2 3" xfId="21517" xr:uid="{00000000-0005-0000-0000-0000DD780000}"/>
    <cellStyle name="Normal 19 6 3 2 3 2" xfId="47485" xr:uid="{00000000-0005-0000-0000-0000DE780000}"/>
    <cellStyle name="Normal 19 6 3 2 4" xfId="17189" xr:uid="{00000000-0005-0000-0000-0000DF780000}"/>
    <cellStyle name="Normal 19 6 3 2 4 2" xfId="43157" xr:uid="{00000000-0005-0000-0000-0000E0780000}"/>
    <cellStyle name="Normal 19 6 3 2 5" xfId="32337" xr:uid="{00000000-0005-0000-0000-0000E1780000}"/>
    <cellStyle name="Normal 19 6 3 2 6" xfId="58819" xr:uid="{00000000-0005-0000-0000-0000E2780000}"/>
    <cellStyle name="Normal 19 6 3 3" xfId="10697" xr:uid="{00000000-0005-0000-0000-0000E3780000}"/>
    <cellStyle name="Normal 19 6 3 3 2" xfId="25845" xr:uid="{00000000-0005-0000-0000-0000E4780000}"/>
    <cellStyle name="Normal 19 6 3 3 2 2" xfId="51813" xr:uid="{00000000-0005-0000-0000-0000E5780000}"/>
    <cellStyle name="Normal 19 6 3 3 3" xfId="36665" xr:uid="{00000000-0005-0000-0000-0000E6780000}"/>
    <cellStyle name="Normal 19 6 3 4" xfId="8533" xr:uid="{00000000-0005-0000-0000-0000E7780000}"/>
    <cellStyle name="Normal 19 6 3 4 2" xfId="23681" xr:uid="{00000000-0005-0000-0000-0000E8780000}"/>
    <cellStyle name="Normal 19 6 3 4 2 2" xfId="49649" xr:uid="{00000000-0005-0000-0000-0000E9780000}"/>
    <cellStyle name="Normal 19 6 3 4 3" xfId="34501" xr:uid="{00000000-0005-0000-0000-0000EA780000}"/>
    <cellStyle name="Normal 19 6 3 5" xfId="19353" xr:uid="{00000000-0005-0000-0000-0000EB780000}"/>
    <cellStyle name="Normal 19 6 3 5 2" xfId="45321" xr:uid="{00000000-0005-0000-0000-0000EC780000}"/>
    <cellStyle name="Normal 19 6 3 6" xfId="15025" xr:uid="{00000000-0005-0000-0000-0000ED780000}"/>
    <cellStyle name="Normal 19 6 3 6 2" xfId="40993" xr:uid="{00000000-0005-0000-0000-0000EE780000}"/>
    <cellStyle name="Normal 19 6 3 7" xfId="4205" xr:uid="{00000000-0005-0000-0000-0000EF780000}"/>
    <cellStyle name="Normal 19 6 3 8" xfId="30173" xr:uid="{00000000-0005-0000-0000-0000F0780000}"/>
    <cellStyle name="Normal 19 6 3 9" xfId="56655" xr:uid="{00000000-0005-0000-0000-0000F1780000}"/>
    <cellStyle name="Normal 19 6 4" xfId="5287" xr:uid="{00000000-0005-0000-0000-0000F2780000}"/>
    <cellStyle name="Normal 19 6 4 2" xfId="11779" xr:uid="{00000000-0005-0000-0000-0000F3780000}"/>
    <cellStyle name="Normal 19 6 4 2 2" xfId="26927" xr:uid="{00000000-0005-0000-0000-0000F4780000}"/>
    <cellStyle name="Normal 19 6 4 2 2 2" xfId="52895" xr:uid="{00000000-0005-0000-0000-0000F5780000}"/>
    <cellStyle name="Normal 19 6 4 2 3" xfId="37747" xr:uid="{00000000-0005-0000-0000-0000F6780000}"/>
    <cellStyle name="Normal 19 6 4 3" xfId="20435" xr:uid="{00000000-0005-0000-0000-0000F7780000}"/>
    <cellStyle name="Normal 19 6 4 3 2" xfId="46403" xr:uid="{00000000-0005-0000-0000-0000F8780000}"/>
    <cellStyle name="Normal 19 6 4 4" xfId="16107" xr:uid="{00000000-0005-0000-0000-0000F9780000}"/>
    <cellStyle name="Normal 19 6 4 4 2" xfId="42075" xr:uid="{00000000-0005-0000-0000-0000FA780000}"/>
    <cellStyle name="Normal 19 6 4 5" xfId="31255" xr:uid="{00000000-0005-0000-0000-0000FB780000}"/>
    <cellStyle name="Normal 19 6 4 6" xfId="57737" xr:uid="{00000000-0005-0000-0000-0000FC780000}"/>
    <cellStyle name="Normal 19 6 5" xfId="9615" xr:uid="{00000000-0005-0000-0000-0000FD780000}"/>
    <cellStyle name="Normal 19 6 5 2" xfId="24763" xr:uid="{00000000-0005-0000-0000-0000FE780000}"/>
    <cellStyle name="Normal 19 6 5 2 2" xfId="50731" xr:uid="{00000000-0005-0000-0000-0000FF780000}"/>
    <cellStyle name="Normal 19 6 5 3" xfId="35583" xr:uid="{00000000-0005-0000-0000-000000790000}"/>
    <cellStyle name="Normal 19 6 6" xfId="7451" xr:uid="{00000000-0005-0000-0000-000001790000}"/>
    <cellStyle name="Normal 19 6 6 2" xfId="22599" xr:uid="{00000000-0005-0000-0000-000002790000}"/>
    <cellStyle name="Normal 19 6 6 2 2" xfId="48567" xr:uid="{00000000-0005-0000-0000-000003790000}"/>
    <cellStyle name="Normal 19 6 6 3" xfId="33419" xr:uid="{00000000-0005-0000-0000-000004790000}"/>
    <cellStyle name="Normal 19 6 7" xfId="18271" xr:uid="{00000000-0005-0000-0000-000005790000}"/>
    <cellStyle name="Normal 19 6 7 2" xfId="44239" xr:uid="{00000000-0005-0000-0000-000006790000}"/>
    <cellStyle name="Normal 19 6 8" xfId="13943" xr:uid="{00000000-0005-0000-0000-000007790000}"/>
    <cellStyle name="Normal 19 6 8 2" xfId="39911" xr:uid="{00000000-0005-0000-0000-000008790000}"/>
    <cellStyle name="Normal 19 6 9" xfId="3123" xr:uid="{00000000-0005-0000-0000-000009790000}"/>
    <cellStyle name="Normal 19 7" xfId="386" xr:uid="{00000000-0005-0000-0000-00000A790000}"/>
    <cellStyle name="Normal 19 7 10" xfId="29092" xr:uid="{00000000-0005-0000-0000-00000B790000}"/>
    <cellStyle name="Normal 19 7 11" xfId="55044" xr:uid="{00000000-0005-0000-0000-00000C790000}"/>
    <cellStyle name="Normal 19 7 12" xfId="55574" xr:uid="{00000000-0005-0000-0000-00000D790000}"/>
    <cellStyle name="Normal 19 7 13" xfId="951" xr:uid="{00000000-0005-0000-0000-00000E790000}"/>
    <cellStyle name="Normal 19 7 2" xfId="1501" xr:uid="{00000000-0005-0000-0000-00000F790000}"/>
    <cellStyle name="Normal 19 7 2 10" xfId="56115" xr:uid="{00000000-0005-0000-0000-000010790000}"/>
    <cellStyle name="Normal 19 7 2 2" xfId="2583" xr:uid="{00000000-0005-0000-0000-000011790000}"/>
    <cellStyle name="Normal 19 7 2 2 2" xfId="6911" xr:uid="{00000000-0005-0000-0000-000012790000}"/>
    <cellStyle name="Normal 19 7 2 2 2 2" xfId="13403" xr:uid="{00000000-0005-0000-0000-000013790000}"/>
    <cellStyle name="Normal 19 7 2 2 2 2 2" xfId="28551" xr:uid="{00000000-0005-0000-0000-000014790000}"/>
    <cellStyle name="Normal 19 7 2 2 2 2 2 2" xfId="54519" xr:uid="{00000000-0005-0000-0000-000015790000}"/>
    <cellStyle name="Normal 19 7 2 2 2 2 3" xfId="39371" xr:uid="{00000000-0005-0000-0000-000016790000}"/>
    <cellStyle name="Normal 19 7 2 2 2 3" xfId="22059" xr:uid="{00000000-0005-0000-0000-000017790000}"/>
    <cellStyle name="Normal 19 7 2 2 2 3 2" xfId="48027" xr:uid="{00000000-0005-0000-0000-000018790000}"/>
    <cellStyle name="Normal 19 7 2 2 2 4" xfId="17731" xr:uid="{00000000-0005-0000-0000-000019790000}"/>
    <cellStyle name="Normal 19 7 2 2 2 4 2" xfId="43699" xr:uid="{00000000-0005-0000-0000-00001A790000}"/>
    <cellStyle name="Normal 19 7 2 2 2 5" xfId="32879" xr:uid="{00000000-0005-0000-0000-00001B790000}"/>
    <cellStyle name="Normal 19 7 2 2 2 6" xfId="59361" xr:uid="{00000000-0005-0000-0000-00001C790000}"/>
    <cellStyle name="Normal 19 7 2 2 3" xfId="11239" xr:uid="{00000000-0005-0000-0000-00001D790000}"/>
    <cellStyle name="Normal 19 7 2 2 3 2" xfId="26387" xr:uid="{00000000-0005-0000-0000-00001E790000}"/>
    <cellStyle name="Normal 19 7 2 2 3 2 2" xfId="52355" xr:uid="{00000000-0005-0000-0000-00001F790000}"/>
    <cellStyle name="Normal 19 7 2 2 3 3" xfId="37207" xr:uid="{00000000-0005-0000-0000-000020790000}"/>
    <cellStyle name="Normal 19 7 2 2 4" xfId="9075" xr:uid="{00000000-0005-0000-0000-000021790000}"/>
    <cellStyle name="Normal 19 7 2 2 4 2" xfId="24223" xr:uid="{00000000-0005-0000-0000-000022790000}"/>
    <cellStyle name="Normal 19 7 2 2 4 2 2" xfId="50191" xr:uid="{00000000-0005-0000-0000-000023790000}"/>
    <cellStyle name="Normal 19 7 2 2 4 3" xfId="35043" xr:uid="{00000000-0005-0000-0000-000024790000}"/>
    <cellStyle name="Normal 19 7 2 2 5" xfId="19895" xr:uid="{00000000-0005-0000-0000-000025790000}"/>
    <cellStyle name="Normal 19 7 2 2 5 2" xfId="45863" xr:uid="{00000000-0005-0000-0000-000026790000}"/>
    <cellStyle name="Normal 19 7 2 2 6" xfId="15567" xr:uid="{00000000-0005-0000-0000-000027790000}"/>
    <cellStyle name="Normal 19 7 2 2 6 2" xfId="41535" xr:uid="{00000000-0005-0000-0000-000028790000}"/>
    <cellStyle name="Normal 19 7 2 2 7" xfId="4747" xr:uid="{00000000-0005-0000-0000-000029790000}"/>
    <cellStyle name="Normal 19 7 2 2 8" xfId="30715" xr:uid="{00000000-0005-0000-0000-00002A790000}"/>
    <cellStyle name="Normal 19 7 2 2 9" xfId="57197" xr:uid="{00000000-0005-0000-0000-00002B790000}"/>
    <cellStyle name="Normal 19 7 2 3" xfId="5829" xr:uid="{00000000-0005-0000-0000-00002C790000}"/>
    <cellStyle name="Normal 19 7 2 3 2" xfId="12321" xr:uid="{00000000-0005-0000-0000-00002D790000}"/>
    <cellStyle name="Normal 19 7 2 3 2 2" xfId="27469" xr:uid="{00000000-0005-0000-0000-00002E790000}"/>
    <cellStyle name="Normal 19 7 2 3 2 2 2" xfId="53437" xr:uid="{00000000-0005-0000-0000-00002F790000}"/>
    <cellStyle name="Normal 19 7 2 3 2 3" xfId="38289" xr:uid="{00000000-0005-0000-0000-000030790000}"/>
    <cellStyle name="Normal 19 7 2 3 3" xfId="20977" xr:uid="{00000000-0005-0000-0000-000031790000}"/>
    <cellStyle name="Normal 19 7 2 3 3 2" xfId="46945" xr:uid="{00000000-0005-0000-0000-000032790000}"/>
    <cellStyle name="Normal 19 7 2 3 4" xfId="16649" xr:uid="{00000000-0005-0000-0000-000033790000}"/>
    <cellStyle name="Normal 19 7 2 3 4 2" xfId="42617" xr:uid="{00000000-0005-0000-0000-000034790000}"/>
    <cellStyle name="Normal 19 7 2 3 5" xfId="31797" xr:uid="{00000000-0005-0000-0000-000035790000}"/>
    <cellStyle name="Normal 19 7 2 3 6" xfId="58279" xr:uid="{00000000-0005-0000-0000-000036790000}"/>
    <cellStyle name="Normal 19 7 2 4" xfId="10157" xr:uid="{00000000-0005-0000-0000-000037790000}"/>
    <cellStyle name="Normal 19 7 2 4 2" xfId="25305" xr:uid="{00000000-0005-0000-0000-000038790000}"/>
    <cellStyle name="Normal 19 7 2 4 2 2" xfId="51273" xr:uid="{00000000-0005-0000-0000-000039790000}"/>
    <cellStyle name="Normal 19 7 2 4 3" xfId="36125" xr:uid="{00000000-0005-0000-0000-00003A790000}"/>
    <cellStyle name="Normal 19 7 2 5" xfId="7993" xr:uid="{00000000-0005-0000-0000-00003B790000}"/>
    <cellStyle name="Normal 19 7 2 5 2" xfId="23141" xr:uid="{00000000-0005-0000-0000-00003C790000}"/>
    <cellStyle name="Normal 19 7 2 5 2 2" xfId="49109" xr:uid="{00000000-0005-0000-0000-00003D790000}"/>
    <cellStyle name="Normal 19 7 2 5 3" xfId="33961" xr:uid="{00000000-0005-0000-0000-00003E790000}"/>
    <cellStyle name="Normal 19 7 2 6" xfId="18813" xr:uid="{00000000-0005-0000-0000-00003F790000}"/>
    <cellStyle name="Normal 19 7 2 6 2" xfId="44781" xr:uid="{00000000-0005-0000-0000-000040790000}"/>
    <cellStyle name="Normal 19 7 2 7" xfId="14485" xr:uid="{00000000-0005-0000-0000-000041790000}"/>
    <cellStyle name="Normal 19 7 2 7 2" xfId="40453" xr:uid="{00000000-0005-0000-0000-000042790000}"/>
    <cellStyle name="Normal 19 7 2 8" xfId="3665" xr:uid="{00000000-0005-0000-0000-000043790000}"/>
    <cellStyle name="Normal 19 7 2 9" xfId="29633" xr:uid="{00000000-0005-0000-0000-000044790000}"/>
    <cellStyle name="Normal 19 7 3" xfId="2042" xr:uid="{00000000-0005-0000-0000-000045790000}"/>
    <cellStyle name="Normal 19 7 3 2" xfId="6370" xr:uid="{00000000-0005-0000-0000-000046790000}"/>
    <cellStyle name="Normal 19 7 3 2 2" xfId="12862" xr:uid="{00000000-0005-0000-0000-000047790000}"/>
    <cellStyle name="Normal 19 7 3 2 2 2" xfId="28010" xr:uid="{00000000-0005-0000-0000-000048790000}"/>
    <cellStyle name="Normal 19 7 3 2 2 2 2" xfId="53978" xr:uid="{00000000-0005-0000-0000-000049790000}"/>
    <cellStyle name="Normal 19 7 3 2 2 3" xfId="38830" xr:uid="{00000000-0005-0000-0000-00004A790000}"/>
    <cellStyle name="Normal 19 7 3 2 3" xfId="21518" xr:uid="{00000000-0005-0000-0000-00004B790000}"/>
    <cellStyle name="Normal 19 7 3 2 3 2" xfId="47486" xr:uid="{00000000-0005-0000-0000-00004C790000}"/>
    <cellStyle name="Normal 19 7 3 2 4" xfId="17190" xr:uid="{00000000-0005-0000-0000-00004D790000}"/>
    <cellStyle name="Normal 19 7 3 2 4 2" xfId="43158" xr:uid="{00000000-0005-0000-0000-00004E790000}"/>
    <cellStyle name="Normal 19 7 3 2 5" xfId="32338" xr:uid="{00000000-0005-0000-0000-00004F790000}"/>
    <cellStyle name="Normal 19 7 3 2 6" xfId="58820" xr:uid="{00000000-0005-0000-0000-000050790000}"/>
    <cellStyle name="Normal 19 7 3 3" xfId="10698" xr:uid="{00000000-0005-0000-0000-000051790000}"/>
    <cellStyle name="Normal 19 7 3 3 2" xfId="25846" xr:uid="{00000000-0005-0000-0000-000052790000}"/>
    <cellStyle name="Normal 19 7 3 3 2 2" xfId="51814" xr:uid="{00000000-0005-0000-0000-000053790000}"/>
    <cellStyle name="Normal 19 7 3 3 3" xfId="36666" xr:uid="{00000000-0005-0000-0000-000054790000}"/>
    <cellStyle name="Normal 19 7 3 4" xfId="8534" xr:uid="{00000000-0005-0000-0000-000055790000}"/>
    <cellStyle name="Normal 19 7 3 4 2" xfId="23682" xr:uid="{00000000-0005-0000-0000-000056790000}"/>
    <cellStyle name="Normal 19 7 3 4 2 2" xfId="49650" xr:uid="{00000000-0005-0000-0000-000057790000}"/>
    <cellStyle name="Normal 19 7 3 4 3" xfId="34502" xr:uid="{00000000-0005-0000-0000-000058790000}"/>
    <cellStyle name="Normal 19 7 3 5" xfId="19354" xr:uid="{00000000-0005-0000-0000-000059790000}"/>
    <cellStyle name="Normal 19 7 3 5 2" xfId="45322" xr:uid="{00000000-0005-0000-0000-00005A790000}"/>
    <cellStyle name="Normal 19 7 3 6" xfId="15026" xr:uid="{00000000-0005-0000-0000-00005B790000}"/>
    <cellStyle name="Normal 19 7 3 6 2" xfId="40994" xr:uid="{00000000-0005-0000-0000-00005C790000}"/>
    <cellStyle name="Normal 19 7 3 7" xfId="4206" xr:uid="{00000000-0005-0000-0000-00005D790000}"/>
    <cellStyle name="Normal 19 7 3 8" xfId="30174" xr:uid="{00000000-0005-0000-0000-00005E790000}"/>
    <cellStyle name="Normal 19 7 3 9" xfId="56656" xr:uid="{00000000-0005-0000-0000-00005F790000}"/>
    <cellStyle name="Normal 19 7 4" xfId="5288" xr:uid="{00000000-0005-0000-0000-000060790000}"/>
    <cellStyle name="Normal 19 7 4 2" xfId="11780" xr:uid="{00000000-0005-0000-0000-000061790000}"/>
    <cellStyle name="Normal 19 7 4 2 2" xfId="26928" xr:uid="{00000000-0005-0000-0000-000062790000}"/>
    <cellStyle name="Normal 19 7 4 2 2 2" xfId="52896" xr:uid="{00000000-0005-0000-0000-000063790000}"/>
    <cellStyle name="Normal 19 7 4 2 3" xfId="37748" xr:uid="{00000000-0005-0000-0000-000064790000}"/>
    <cellStyle name="Normal 19 7 4 3" xfId="20436" xr:uid="{00000000-0005-0000-0000-000065790000}"/>
    <cellStyle name="Normal 19 7 4 3 2" xfId="46404" xr:uid="{00000000-0005-0000-0000-000066790000}"/>
    <cellStyle name="Normal 19 7 4 4" xfId="16108" xr:uid="{00000000-0005-0000-0000-000067790000}"/>
    <cellStyle name="Normal 19 7 4 4 2" xfId="42076" xr:uid="{00000000-0005-0000-0000-000068790000}"/>
    <cellStyle name="Normal 19 7 4 5" xfId="31256" xr:uid="{00000000-0005-0000-0000-000069790000}"/>
    <cellStyle name="Normal 19 7 4 6" xfId="57738" xr:uid="{00000000-0005-0000-0000-00006A790000}"/>
    <cellStyle name="Normal 19 7 5" xfId="9616" xr:uid="{00000000-0005-0000-0000-00006B790000}"/>
    <cellStyle name="Normal 19 7 5 2" xfId="24764" xr:uid="{00000000-0005-0000-0000-00006C790000}"/>
    <cellStyle name="Normal 19 7 5 2 2" xfId="50732" xr:uid="{00000000-0005-0000-0000-00006D790000}"/>
    <cellStyle name="Normal 19 7 5 3" xfId="35584" xr:uid="{00000000-0005-0000-0000-00006E790000}"/>
    <cellStyle name="Normal 19 7 6" xfId="7452" xr:uid="{00000000-0005-0000-0000-00006F790000}"/>
    <cellStyle name="Normal 19 7 6 2" xfId="22600" xr:uid="{00000000-0005-0000-0000-000070790000}"/>
    <cellStyle name="Normal 19 7 6 2 2" xfId="48568" xr:uid="{00000000-0005-0000-0000-000071790000}"/>
    <cellStyle name="Normal 19 7 6 3" xfId="33420" xr:uid="{00000000-0005-0000-0000-000072790000}"/>
    <cellStyle name="Normal 19 7 7" xfId="18272" xr:uid="{00000000-0005-0000-0000-000073790000}"/>
    <cellStyle name="Normal 19 7 7 2" xfId="44240" xr:uid="{00000000-0005-0000-0000-000074790000}"/>
    <cellStyle name="Normal 19 7 8" xfId="13944" xr:uid="{00000000-0005-0000-0000-000075790000}"/>
    <cellStyle name="Normal 19 7 8 2" xfId="39912" xr:uid="{00000000-0005-0000-0000-000076790000}"/>
    <cellStyle name="Normal 19 7 9" xfId="3124" xr:uid="{00000000-0005-0000-0000-000077790000}"/>
    <cellStyle name="Normal 19 8" xfId="387" xr:uid="{00000000-0005-0000-0000-000078790000}"/>
    <cellStyle name="Normal 19 8 10" xfId="29093" xr:uid="{00000000-0005-0000-0000-000079790000}"/>
    <cellStyle name="Normal 19 8 11" xfId="55045" xr:uid="{00000000-0005-0000-0000-00007A790000}"/>
    <cellStyle name="Normal 19 8 12" xfId="55575" xr:uid="{00000000-0005-0000-0000-00007B790000}"/>
    <cellStyle name="Normal 19 8 13" xfId="991" xr:uid="{00000000-0005-0000-0000-00007C790000}"/>
    <cellStyle name="Normal 19 8 2" xfId="1502" xr:uid="{00000000-0005-0000-0000-00007D790000}"/>
    <cellStyle name="Normal 19 8 2 10" xfId="56116" xr:uid="{00000000-0005-0000-0000-00007E790000}"/>
    <cellStyle name="Normal 19 8 2 2" xfId="2584" xr:uid="{00000000-0005-0000-0000-00007F790000}"/>
    <cellStyle name="Normal 19 8 2 2 2" xfId="6912" xr:uid="{00000000-0005-0000-0000-000080790000}"/>
    <cellStyle name="Normal 19 8 2 2 2 2" xfId="13404" xr:uid="{00000000-0005-0000-0000-000081790000}"/>
    <cellStyle name="Normal 19 8 2 2 2 2 2" xfId="28552" xr:uid="{00000000-0005-0000-0000-000082790000}"/>
    <cellStyle name="Normal 19 8 2 2 2 2 2 2" xfId="54520" xr:uid="{00000000-0005-0000-0000-000083790000}"/>
    <cellStyle name="Normal 19 8 2 2 2 2 3" xfId="39372" xr:uid="{00000000-0005-0000-0000-000084790000}"/>
    <cellStyle name="Normal 19 8 2 2 2 3" xfId="22060" xr:uid="{00000000-0005-0000-0000-000085790000}"/>
    <cellStyle name="Normal 19 8 2 2 2 3 2" xfId="48028" xr:uid="{00000000-0005-0000-0000-000086790000}"/>
    <cellStyle name="Normal 19 8 2 2 2 4" xfId="17732" xr:uid="{00000000-0005-0000-0000-000087790000}"/>
    <cellStyle name="Normal 19 8 2 2 2 4 2" xfId="43700" xr:uid="{00000000-0005-0000-0000-000088790000}"/>
    <cellStyle name="Normal 19 8 2 2 2 5" xfId="32880" xr:uid="{00000000-0005-0000-0000-000089790000}"/>
    <cellStyle name="Normal 19 8 2 2 2 6" xfId="59362" xr:uid="{00000000-0005-0000-0000-00008A790000}"/>
    <cellStyle name="Normal 19 8 2 2 3" xfId="11240" xr:uid="{00000000-0005-0000-0000-00008B790000}"/>
    <cellStyle name="Normal 19 8 2 2 3 2" xfId="26388" xr:uid="{00000000-0005-0000-0000-00008C790000}"/>
    <cellStyle name="Normal 19 8 2 2 3 2 2" xfId="52356" xr:uid="{00000000-0005-0000-0000-00008D790000}"/>
    <cellStyle name="Normal 19 8 2 2 3 3" xfId="37208" xr:uid="{00000000-0005-0000-0000-00008E790000}"/>
    <cellStyle name="Normal 19 8 2 2 4" xfId="9076" xr:uid="{00000000-0005-0000-0000-00008F790000}"/>
    <cellStyle name="Normal 19 8 2 2 4 2" xfId="24224" xr:uid="{00000000-0005-0000-0000-000090790000}"/>
    <cellStyle name="Normal 19 8 2 2 4 2 2" xfId="50192" xr:uid="{00000000-0005-0000-0000-000091790000}"/>
    <cellStyle name="Normal 19 8 2 2 4 3" xfId="35044" xr:uid="{00000000-0005-0000-0000-000092790000}"/>
    <cellStyle name="Normal 19 8 2 2 5" xfId="19896" xr:uid="{00000000-0005-0000-0000-000093790000}"/>
    <cellStyle name="Normal 19 8 2 2 5 2" xfId="45864" xr:uid="{00000000-0005-0000-0000-000094790000}"/>
    <cellStyle name="Normal 19 8 2 2 6" xfId="15568" xr:uid="{00000000-0005-0000-0000-000095790000}"/>
    <cellStyle name="Normal 19 8 2 2 6 2" xfId="41536" xr:uid="{00000000-0005-0000-0000-000096790000}"/>
    <cellStyle name="Normal 19 8 2 2 7" xfId="4748" xr:uid="{00000000-0005-0000-0000-000097790000}"/>
    <cellStyle name="Normal 19 8 2 2 8" xfId="30716" xr:uid="{00000000-0005-0000-0000-000098790000}"/>
    <cellStyle name="Normal 19 8 2 2 9" xfId="57198" xr:uid="{00000000-0005-0000-0000-000099790000}"/>
    <cellStyle name="Normal 19 8 2 3" xfId="5830" xr:uid="{00000000-0005-0000-0000-00009A790000}"/>
    <cellStyle name="Normal 19 8 2 3 2" xfId="12322" xr:uid="{00000000-0005-0000-0000-00009B790000}"/>
    <cellStyle name="Normal 19 8 2 3 2 2" xfId="27470" xr:uid="{00000000-0005-0000-0000-00009C790000}"/>
    <cellStyle name="Normal 19 8 2 3 2 2 2" xfId="53438" xr:uid="{00000000-0005-0000-0000-00009D790000}"/>
    <cellStyle name="Normal 19 8 2 3 2 3" xfId="38290" xr:uid="{00000000-0005-0000-0000-00009E790000}"/>
    <cellStyle name="Normal 19 8 2 3 3" xfId="20978" xr:uid="{00000000-0005-0000-0000-00009F790000}"/>
    <cellStyle name="Normal 19 8 2 3 3 2" xfId="46946" xr:uid="{00000000-0005-0000-0000-0000A0790000}"/>
    <cellStyle name="Normal 19 8 2 3 4" xfId="16650" xr:uid="{00000000-0005-0000-0000-0000A1790000}"/>
    <cellStyle name="Normal 19 8 2 3 4 2" xfId="42618" xr:uid="{00000000-0005-0000-0000-0000A2790000}"/>
    <cellStyle name="Normal 19 8 2 3 5" xfId="31798" xr:uid="{00000000-0005-0000-0000-0000A3790000}"/>
    <cellStyle name="Normal 19 8 2 3 6" xfId="58280" xr:uid="{00000000-0005-0000-0000-0000A4790000}"/>
    <cellStyle name="Normal 19 8 2 4" xfId="10158" xr:uid="{00000000-0005-0000-0000-0000A5790000}"/>
    <cellStyle name="Normal 19 8 2 4 2" xfId="25306" xr:uid="{00000000-0005-0000-0000-0000A6790000}"/>
    <cellStyle name="Normal 19 8 2 4 2 2" xfId="51274" xr:uid="{00000000-0005-0000-0000-0000A7790000}"/>
    <cellStyle name="Normal 19 8 2 4 3" xfId="36126" xr:uid="{00000000-0005-0000-0000-0000A8790000}"/>
    <cellStyle name="Normal 19 8 2 5" xfId="7994" xr:uid="{00000000-0005-0000-0000-0000A9790000}"/>
    <cellStyle name="Normal 19 8 2 5 2" xfId="23142" xr:uid="{00000000-0005-0000-0000-0000AA790000}"/>
    <cellStyle name="Normal 19 8 2 5 2 2" xfId="49110" xr:uid="{00000000-0005-0000-0000-0000AB790000}"/>
    <cellStyle name="Normal 19 8 2 5 3" xfId="33962" xr:uid="{00000000-0005-0000-0000-0000AC790000}"/>
    <cellStyle name="Normal 19 8 2 6" xfId="18814" xr:uid="{00000000-0005-0000-0000-0000AD790000}"/>
    <cellStyle name="Normal 19 8 2 6 2" xfId="44782" xr:uid="{00000000-0005-0000-0000-0000AE790000}"/>
    <cellStyle name="Normal 19 8 2 7" xfId="14486" xr:uid="{00000000-0005-0000-0000-0000AF790000}"/>
    <cellStyle name="Normal 19 8 2 7 2" xfId="40454" xr:uid="{00000000-0005-0000-0000-0000B0790000}"/>
    <cellStyle name="Normal 19 8 2 8" xfId="3666" xr:uid="{00000000-0005-0000-0000-0000B1790000}"/>
    <cellStyle name="Normal 19 8 2 9" xfId="29634" xr:uid="{00000000-0005-0000-0000-0000B2790000}"/>
    <cellStyle name="Normal 19 8 3" xfId="2043" xr:uid="{00000000-0005-0000-0000-0000B3790000}"/>
    <cellStyle name="Normal 19 8 3 2" xfId="6371" xr:uid="{00000000-0005-0000-0000-0000B4790000}"/>
    <cellStyle name="Normal 19 8 3 2 2" xfId="12863" xr:uid="{00000000-0005-0000-0000-0000B5790000}"/>
    <cellStyle name="Normal 19 8 3 2 2 2" xfId="28011" xr:uid="{00000000-0005-0000-0000-0000B6790000}"/>
    <cellStyle name="Normal 19 8 3 2 2 2 2" xfId="53979" xr:uid="{00000000-0005-0000-0000-0000B7790000}"/>
    <cellStyle name="Normal 19 8 3 2 2 3" xfId="38831" xr:uid="{00000000-0005-0000-0000-0000B8790000}"/>
    <cellStyle name="Normal 19 8 3 2 3" xfId="21519" xr:uid="{00000000-0005-0000-0000-0000B9790000}"/>
    <cellStyle name="Normal 19 8 3 2 3 2" xfId="47487" xr:uid="{00000000-0005-0000-0000-0000BA790000}"/>
    <cellStyle name="Normal 19 8 3 2 4" xfId="17191" xr:uid="{00000000-0005-0000-0000-0000BB790000}"/>
    <cellStyle name="Normal 19 8 3 2 4 2" xfId="43159" xr:uid="{00000000-0005-0000-0000-0000BC790000}"/>
    <cellStyle name="Normal 19 8 3 2 5" xfId="32339" xr:uid="{00000000-0005-0000-0000-0000BD790000}"/>
    <cellStyle name="Normal 19 8 3 2 6" xfId="58821" xr:uid="{00000000-0005-0000-0000-0000BE790000}"/>
    <cellStyle name="Normal 19 8 3 3" xfId="10699" xr:uid="{00000000-0005-0000-0000-0000BF790000}"/>
    <cellStyle name="Normal 19 8 3 3 2" xfId="25847" xr:uid="{00000000-0005-0000-0000-0000C0790000}"/>
    <cellStyle name="Normal 19 8 3 3 2 2" xfId="51815" xr:uid="{00000000-0005-0000-0000-0000C1790000}"/>
    <cellStyle name="Normal 19 8 3 3 3" xfId="36667" xr:uid="{00000000-0005-0000-0000-0000C2790000}"/>
    <cellStyle name="Normal 19 8 3 4" xfId="8535" xr:uid="{00000000-0005-0000-0000-0000C3790000}"/>
    <cellStyle name="Normal 19 8 3 4 2" xfId="23683" xr:uid="{00000000-0005-0000-0000-0000C4790000}"/>
    <cellStyle name="Normal 19 8 3 4 2 2" xfId="49651" xr:uid="{00000000-0005-0000-0000-0000C5790000}"/>
    <cellStyle name="Normal 19 8 3 4 3" xfId="34503" xr:uid="{00000000-0005-0000-0000-0000C6790000}"/>
    <cellStyle name="Normal 19 8 3 5" xfId="19355" xr:uid="{00000000-0005-0000-0000-0000C7790000}"/>
    <cellStyle name="Normal 19 8 3 5 2" xfId="45323" xr:uid="{00000000-0005-0000-0000-0000C8790000}"/>
    <cellStyle name="Normal 19 8 3 6" xfId="15027" xr:uid="{00000000-0005-0000-0000-0000C9790000}"/>
    <cellStyle name="Normal 19 8 3 6 2" xfId="40995" xr:uid="{00000000-0005-0000-0000-0000CA790000}"/>
    <cellStyle name="Normal 19 8 3 7" xfId="4207" xr:uid="{00000000-0005-0000-0000-0000CB790000}"/>
    <cellStyle name="Normal 19 8 3 8" xfId="30175" xr:uid="{00000000-0005-0000-0000-0000CC790000}"/>
    <cellStyle name="Normal 19 8 3 9" xfId="56657" xr:uid="{00000000-0005-0000-0000-0000CD790000}"/>
    <cellStyle name="Normal 19 8 4" xfId="5289" xr:uid="{00000000-0005-0000-0000-0000CE790000}"/>
    <cellStyle name="Normal 19 8 4 2" xfId="11781" xr:uid="{00000000-0005-0000-0000-0000CF790000}"/>
    <cellStyle name="Normal 19 8 4 2 2" xfId="26929" xr:uid="{00000000-0005-0000-0000-0000D0790000}"/>
    <cellStyle name="Normal 19 8 4 2 2 2" xfId="52897" xr:uid="{00000000-0005-0000-0000-0000D1790000}"/>
    <cellStyle name="Normal 19 8 4 2 3" xfId="37749" xr:uid="{00000000-0005-0000-0000-0000D2790000}"/>
    <cellStyle name="Normal 19 8 4 3" xfId="20437" xr:uid="{00000000-0005-0000-0000-0000D3790000}"/>
    <cellStyle name="Normal 19 8 4 3 2" xfId="46405" xr:uid="{00000000-0005-0000-0000-0000D4790000}"/>
    <cellStyle name="Normal 19 8 4 4" xfId="16109" xr:uid="{00000000-0005-0000-0000-0000D5790000}"/>
    <cellStyle name="Normal 19 8 4 4 2" xfId="42077" xr:uid="{00000000-0005-0000-0000-0000D6790000}"/>
    <cellStyle name="Normal 19 8 4 5" xfId="31257" xr:uid="{00000000-0005-0000-0000-0000D7790000}"/>
    <cellStyle name="Normal 19 8 4 6" xfId="57739" xr:uid="{00000000-0005-0000-0000-0000D8790000}"/>
    <cellStyle name="Normal 19 8 5" xfId="9617" xr:uid="{00000000-0005-0000-0000-0000D9790000}"/>
    <cellStyle name="Normal 19 8 5 2" xfId="24765" xr:uid="{00000000-0005-0000-0000-0000DA790000}"/>
    <cellStyle name="Normal 19 8 5 2 2" xfId="50733" xr:uid="{00000000-0005-0000-0000-0000DB790000}"/>
    <cellStyle name="Normal 19 8 5 3" xfId="35585" xr:uid="{00000000-0005-0000-0000-0000DC790000}"/>
    <cellStyle name="Normal 19 8 6" xfId="7453" xr:uid="{00000000-0005-0000-0000-0000DD790000}"/>
    <cellStyle name="Normal 19 8 6 2" xfId="22601" xr:uid="{00000000-0005-0000-0000-0000DE790000}"/>
    <cellStyle name="Normal 19 8 6 2 2" xfId="48569" xr:uid="{00000000-0005-0000-0000-0000DF790000}"/>
    <cellStyle name="Normal 19 8 6 3" xfId="33421" xr:uid="{00000000-0005-0000-0000-0000E0790000}"/>
    <cellStyle name="Normal 19 8 7" xfId="18273" xr:uid="{00000000-0005-0000-0000-0000E1790000}"/>
    <cellStyle name="Normal 19 8 7 2" xfId="44241" xr:uid="{00000000-0005-0000-0000-0000E2790000}"/>
    <cellStyle name="Normal 19 8 8" xfId="13945" xr:uid="{00000000-0005-0000-0000-0000E3790000}"/>
    <cellStyle name="Normal 19 8 8 2" xfId="39913" xr:uid="{00000000-0005-0000-0000-0000E4790000}"/>
    <cellStyle name="Normal 19 8 9" xfId="3125" xr:uid="{00000000-0005-0000-0000-0000E5790000}"/>
    <cellStyle name="Normal 19 9" xfId="388" xr:uid="{00000000-0005-0000-0000-0000E6790000}"/>
    <cellStyle name="Normal 19 9 10" xfId="29094" xr:uid="{00000000-0005-0000-0000-0000E7790000}"/>
    <cellStyle name="Normal 19 9 11" xfId="55046" xr:uid="{00000000-0005-0000-0000-0000E8790000}"/>
    <cellStyle name="Normal 19 9 12" xfId="55576" xr:uid="{00000000-0005-0000-0000-0000E9790000}"/>
    <cellStyle name="Normal 19 9 13" xfId="1031" xr:uid="{00000000-0005-0000-0000-0000EA790000}"/>
    <cellStyle name="Normal 19 9 2" xfId="1503" xr:uid="{00000000-0005-0000-0000-0000EB790000}"/>
    <cellStyle name="Normal 19 9 2 10" xfId="56117" xr:uid="{00000000-0005-0000-0000-0000EC790000}"/>
    <cellStyle name="Normal 19 9 2 2" xfId="2585" xr:uid="{00000000-0005-0000-0000-0000ED790000}"/>
    <cellStyle name="Normal 19 9 2 2 2" xfId="6913" xr:uid="{00000000-0005-0000-0000-0000EE790000}"/>
    <cellStyle name="Normal 19 9 2 2 2 2" xfId="13405" xr:uid="{00000000-0005-0000-0000-0000EF790000}"/>
    <cellStyle name="Normal 19 9 2 2 2 2 2" xfId="28553" xr:uid="{00000000-0005-0000-0000-0000F0790000}"/>
    <cellStyle name="Normal 19 9 2 2 2 2 2 2" xfId="54521" xr:uid="{00000000-0005-0000-0000-0000F1790000}"/>
    <cellStyle name="Normal 19 9 2 2 2 2 3" xfId="39373" xr:uid="{00000000-0005-0000-0000-0000F2790000}"/>
    <cellStyle name="Normal 19 9 2 2 2 3" xfId="22061" xr:uid="{00000000-0005-0000-0000-0000F3790000}"/>
    <cellStyle name="Normal 19 9 2 2 2 3 2" xfId="48029" xr:uid="{00000000-0005-0000-0000-0000F4790000}"/>
    <cellStyle name="Normal 19 9 2 2 2 4" xfId="17733" xr:uid="{00000000-0005-0000-0000-0000F5790000}"/>
    <cellStyle name="Normal 19 9 2 2 2 4 2" xfId="43701" xr:uid="{00000000-0005-0000-0000-0000F6790000}"/>
    <cellStyle name="Normal 19 9 2 2 2 5" xfId="32881" xr:uid="{00000000-0005-0000-0000-0000F7790000}"/>
    <cellStyle name="Normal 19 9 2 2 2 6" xfId="59363" xr:uid="{00000000-0005-0000-0000-0000F8790000}"/>
    <cellStyle name="Normal 19 9 2 2 3" xfId="11241" xr:uid="{00000000-0005-0000-0000-0000F9790000}"/>
    <cellStyle name="Normal 19 9 2 2 3 2" xfId="26389" xr:uid="{00000000-0005-0000-0000-0000FA790000}"/>
    <cellStyle name="Normal 19 9 2 2 3 2 2" xfId="52357" xr:uid="{00000000-0005-0000-0000-0000FB790000}"/>
    <cellStyle name="Normal 19 9 2 2 3 3" xfId="37209" xr:uid="{00000000-0005-0000-0000-0000FC790000}"/>
    <cellStyle name="Normal 19 9 2 2 4" xfId="9077" xr:uid="{00000000-0005-0000-0000-0000FD790000}"/>
    <cellStyle name="Normal 19 9 2 2 4 2" xfId="24225" xr:uid="{00000000-0005-0000-0000-0000FE790000}"/>
    <cellStyle name="Normal 19 9 2 2 4 2 2" xfId="50193" xr:uid="{00000000-0005-0000-0000-0000FF790000}"/>
    <cellStyle name="Normal 19 9 2 2 4 3" xfId="35045" xr:uid="{00000000-0005-0000-0000-0000007A0000}"/>
    <cellStyle name="Normal 19 9 2 2 5" xfId="19897" xr:uid="{00000000-0005-0000-0000-0000017A0000}"/>
    <cellStyle name="Normal 19 9 2 2 5 2" xfId="45865" xr:uid="{00000000-0005-0000-0000-0000027A0000}"/>
    <cellStyle name="Normal 19 9 2 2 6" xfId="15569" xr:uid="{00000000-0005-0000-0000-0000037A0000}"/>
    <cellStyle name="Normal 19 9 2 2 6 2" xfId="41537" xr:uid="{00000000-0005-0000-0000-0000047A0000}"/>
    <cellStyle name="Normal 19 9 2 2 7" xfId="4749" xr:uid="{00000000-0005-0000-0000-0000057A0000}"/>
    <cellStyle name="Normal 19 9 2 2 8" xfId="30717" xr:uid="{00000000-0005-0000-0000-0000067A0000}"/>
    <cellStyle name="Normal 19 9 2 2 9" xfId="57199" xr:uid="{00000000-0005-0000-0000-0000077A0000}"/>
    <cellStyle name="Normal 19 9 2 3" xfId="5831" xr:uid="{00000000-0005-0000-0000-0000087A0000}"/>
    <cellStyle name="Normal 19 9 2 3 2" xfId="12323" xr:uid="{00000000-0005-0000-0000-0000097A0000}"/>
    <cellStyle name="Normal 19 9 2 3 2 2" xfId="27471" xr:uid="{00000000-0005-0000-0000-00000A7A0000}"/>
    <cellStyle name="Normal 19 9 2 3 2 2 2" xfId="53439" xr:uid="{00000000-0005-0000-0000-00000B7A0000}"/>
    <cellStyle name="Normal 19 9 2 3 2 3" xfId="38291" xr:uid="{00000000-0005-0000-0000-00000C7A0000}"/>
    <cellStyle name="Normal 19 9 2 3 3" xfId="20979" xr:uid="{00000000-0005-0000-0000-00000D7A0000}"/>
    <cellStyle name="Normal 19 9 2 3 3 2" xfId="46947" xr:uid="{00000000-0005-0000-0000-00000E7A0000}"/>
    <cellStyle name="Normal 19 9 2 3 4" xfId="16651" xr:uid="{00000000-0005-0000-0000-00000F7A0000}"/>
    <cellStyle name="Normal 19 9 2 3 4 2" xfId="42619" xr:uid="{00000000-0005-0000-0000-0000107A0000}"/>
    <cellStyle name="Normal 19 9 2 3 5" xfId="31799" xr:uid="{00000000-0005-0000-0000-0000117A0000}"/>
    <cellStyle name="Normal 19 9 2 3 6" xfId="58281" xr:uid="{00000000-0005-0000-0000-0000127A0000}"/>
    <cellStyle name="Normal 19 9 2 4" xfId="10159" xr:uid="{00000000-0005-0000-0000-0000137A0000}"/>
    <cellStyle name="Normal 19 9 2 4 2" xfId="25307" xr:uid="{00000000-0005-0000-0000-0000147A0000}"/>
    <cellStyle name="Normal 19 9 2 4 2 2" xfId="51275" xr:uid="{00000000-0005-0000-0000-0000157A0000}"/>
    <cellStyle name="Normal 19 9 2 4 3" xfId="36127" xr:uid="{00000000-0005-0000-0000-0000167A0000}"/>
    <cellStyle name="Normal 19 9 2 5" xfId="7995" xr:uid="{00000000-0005-0000-0000-0000177A0000}"/>
    <cellStyle name="Normal 19 9 2 5 2" xfId="23143" xr:uid="{00000000-0005-0000-0000-0000187A0000}"/>
    <cellStyle name="Normal 19 9 2 5 2 2" xfId="49111" xr:uid="{00000000-0005-0000-0000-0000197A0000}"/>
    <cellStyle name="Normal 19 9 2 5 3" xfId="33963" xr:uid="{00000000-0005-0000-0000-00001A7A0000}"/>
    <cellStyle name="Normal 19 9 2 6" xfId="18815" xr:uid="{00000000-0005-0000-0000-00001B7A0000}"/>
    <cellStyle name="Normal 19 9 2 6 2" xfId="44783" xr:uid="{00000000-0005-0000-0000-00001C7A0000}"/>
    <cellStyle name="Normal 19 9 2 7" xfId="14487" xr:uid="{00000000-0005-0000-0000-00001D7A0000}"/>
    <cellStyle name="Normal 19 9 2 7 2" xfId="40455" xr:uid="{00000000-0005-0000-0000-00001E7A0000}"/>
    <cellStyle name="Normal 19 9 2 8" xfId="3667" xr:uid="{00000000-0005-0000-0000-00001F7A0000}"/>
    <cellStyle name="Normal 19 9 2 9" xfId="29635" xr:uid="{00000000-0005-0000-0000-0000207A0000}"/>
    <cellStyle name="Normal 19 9 3" xfId="2044" xr:uid="{00000000-0005-0000-0000-0000217A0000}"/>
    <cellStyle name="Normal 19 9 3 2" xfId="6372" xr:uid="{00000000-0005-0000-0000-0000227A0000}"/>
    <cellStyle name="Normal 19 9 3 2 2" xfId="12864" xr:uid="{00000000-0005-0000-0000-0000237A0000}"/>
    <cellStyle name="Normal 19 9 3 2 2 2" xfId="28012" xr:uid="{00000000-0005-0000-0000-0000247A0000}"/>
    <cellStyle name="Normal 19 9 3 2 2 2 2" xfId="53980" xr:uid="{00000000-0005-0000-0000-0000257A0000}"/>
    <cellStyle name="Normal 19 9 3 2 2 3" xfId="38832" xr:uid="{00000000-0005-0000-0000-0000267A0000}"/>
    <cellStyle name="Normal 19 9 3 2 3" xfId="21520" xr:uid="{00000000-0005-0000-0000-0000277A0000}"/>
    <cellStyle name="Normal 19 9 3 2 3 2" xfId="47488" xr:uid="{00000000-0005-0000-0000-0000287A0000}"/>
    <cellStyle name="Normal 19 9 3 2 4" xfId="17192" xr:uid="{00000000-0005-0000-0000-0000297A0000}"/>
    <cellStyle name="Normal 19 9 3 2 4 2" xfId="43160" xr:uid="{00000000-0005-0000-0000-00002A7A0000}"/>
    <cellStyle name="Normal 19 9 3 2 5" xfId="32340" xr:uid="{00000000-0005-0000-0000-00002B7A0000}"/>
    <cellStyle name="Normal 19 9 3 2 6" xfId="58822" xr:uid="{00000000-0005-0000-0000-00002C7A0000}"/>
    <cellStyle name="Normal 19 9 3 3" xfId="10700" xr:uid="{00000000-0005-0000-0000-00002D7A0000}"/>
    <cellStyle name="Normal 19 9 3 3 2" xfId="25848" xr:uid="{00000000-0005-0000-0000-00002E7A0000}"/>
    <cellStyle name="Normal 19 9 3 3 2 2" xfId="51816" xr:uid="{00000000-0005-0000-0000-00002F7A0000}"/>
    <cellStyle name="Normal 19 9 3 3 3" xfId="36668" xr:uid="{00000000-0005-0000-0000-0000307A0000}"/>
    <cellStyle name="Normal 19 9 3 4" xfId="8536" xr:uid="{00000000-0005-0000-0000-0000317A0000}"/>
    <cellStyle name="Normal 19 9 3 4 2" xfId="23684" xr:uid="{00000000-0005-0000-0000-0000327A0000}"/>
    <cellStyle name="Normal 19 9 3 4 2 2" xfId="49652" xr:uid="{00000000-0005-0000-0000-0000337A0000}"/>
    <cellStyle name="Normal 19 9 3 4 3" xfId="34504" xr:uid="{00000000-0005-0000-0000-0000347A0000}"/>
    <cellStyle name="Normal 19 9 3 5" xfId="19356" xr:uid="{00000000-0005-0000-0000-0000357A0000}"/>
    <cellStyle name="Normal 19 9 3 5 2" xfId="45324" xr:uid="{00000000-0005-0000-0000-0000367A0000}"/>
    <cellStyle name="Normal 19 9 3 6" xfId="15028" xr:uid="{00000000-0005-0000-0000-0000377A0000}"/>
    <cellStyle name="Normal 19 9 3 6 2" xfId="40996" xr:uid="{00000000-0005-0000-0000-0000387A0000}"/>
    <cellStyle name="Normal 19 9 3 7" xfId="4208" xr:uid="{00000000-0005-0000-0000-0000397A0000}"/>
    <cellStyle name="Normal 19 9 3 8" xfId="30176" xr:uid="{00000000-0005-0000-0000-00003A7A0000}"/>
    <cellStyle name="Normal 19 9 3 9" xfId="56658" xr:uid="{00000000-0005-0000-0000-00003B7A0000}"/>
    <cellStyle name="Normal 19 9 4" xfId="5290" xr:uid="{00000000-0005-0000-0000-00003C7A0000}"/>
    <cellStyle name="Normal 19 9 4 2" xfId="11782" xr:uid="{00000000-0005-0000-0000-00003D7A0000}"/>
    <cellStyle name="Normal 19 9 4 2 2" xfId="26930" xr:uid="{00000000-0005-0000-0000-00003E7A0000}"/>
    <cellStyle name="Normal 19 9 4 2 2 2" xfId="52898" xr:uid="{00000000-0005-0000-0000-00003F7A0000}"/>
    <cellStyle name="Normal 19 9 4 2 3" xfId="37750" xr:uid="{00000000-0005-0000-0000-0000407A0000}"/>
    <cellStyle name="Normal 19 9 4 3" xfId="20438" xr:uid="{00000000-0005-0000-0000-0000417A0000}"/>
    <cellStyle name="Normal 19 9 4 3 2" xfId="46406" xr:uid="{00000000-0005-0000-0000-0000427A0000}"/>
    <cellStyle name="Normal 19 9 4 4" xfId="16110" xr:uid="{00000000-0005-0000-0000-0000437A0000}"/>
    <cellStyle name="Normal 19 9 4 4 2" xfId="42078" xr:uid="{00000000-0005-0000-0000-0000447A0000}"/>
    <cellStyle name="Normal 19 9 4 5" xfId="31258" xr:uid="{00000000-0005-0000-0000-0000457A0000}"/>
    <cellStyle name="Normal 19 9 4 6" xfId="57740" xr:uid="{00000000-0005-0000-0000-0000467A0000}"/>
    <cellStyle name="Normal 19 9 5" xfId="9618" xr:uid="{00000000-0005-0000-0000-0000477A0000}"/>
    <cellStyle name="Normal 19 9 5 2" xfId="24766" xr:uid="{00000000-0005-0000-0000-0000487A0000}"/>
    <cellStyle name="Normal 19 9 5 2 2" xfId="50734" xr:uid="{00000000-0005-0000-0000-0000497A0000}"/>
    <cellStyle name="Normal 19 9 5 3" xfId="35586" xr:uid="{00000000-0005-0000-0000-00004A7A0000}"/>
    <cellStyle name="Normal 19 9 6" xfId="7454" xr:uid="{00000000-0005-0000-0000-00004B7A0000}"/>
    <cellStyle name="Normal 19 9 6 2" xfId="22602" xr:uid="{00000000-0005-0000-0000-00004C7A0000}"/>
    <cellStyle name="Normal 19 9 6 2 2" xfId="48570" xr:uid="{00000000-0005-0000-0000-00004D7A0000}"/>
    <cellStyle name="Normal 19 9 6 3" xfId="33422" xr:uid="{00000000-0005-0000-0000-00004E7A0000}"/>
    <cellStyle name="Normal 19 9 7" xfId="18274" xr:uid="{00000000-0005-0000-0000-00004F7A0000}"/>
    <cellStyle name="Normal 19 9 7 2" xfId="44242" xr:uid="{00000000-0005-0000-0000-0000507A0000}"/>
    <cellStyle name="Normal 19 9 8" xfId="13946" xr:uid="{00000000-0005-0000-0000-0000517A0000}"/>
    <cellStyle name="Normal 19 9 8 2" xfId="39914" xr:uid="{00000000-0005-0000-0000-0000527A0000}"/>
    <cellStyle name="Normal 19 9 9" xfId="3126" xr:uid="{00000000-0005-0000-0000-0000537A0000}"/>
    <cellStyle name="Normal 2" xfId="44" xr:uid="{00000000-0005-0000-0000-0000547A0000}"/>
    <cellStyle name="Normal 2 10" xfId="390" xr:uid="{00000000-0005-0000-0000-0000557A0000}"/>
    <cellStyle name="Normal 2 11" xfId="391" xr:uid="{00000000-0005-0000-0000-0000567A0000}"/>
    <cellStyle name="Normal 2 12" xfId="392" xr:uid="{00000000-0005-0000-0000-0000577A0000}"/>
    <cellStyle name="Normal 2 13" xfId="393" xr:uid="{00000000-0005-0000-0000-0000587A0000}"/>
    <cellStyle name="Normal 2 14" xfId="394" xr:uid="{00000000-0005-0000-0000-0000597A0000}"/>
    <cellStyle name="Normal 2 15" xfId="395" xr:uid="{00000000-0005-0000-0000-00005A7A0000}"/>
    <cellStyle name="Normal 2 16" xfId="396" xr:uid="{00000000-0005-0000-0000-00005B7A0000}"/>
    <cellStyle name="Normal 2 17" xfId="389" xr:uid="{00000000-0005-0000-0000-00005C7A0000}"/>
    <cellStyle name="Normal 2 2" xfId="59" xr:uid="{00000000-0005-0000-0000-00005D7A0000}"/>
    <cellStyle name="Normal 2 2 2" xfId="87" xr:uid="{00000000-0005-0000-0000-00005E7A0000}"/>
    <cellStyle name="Normal 2 2 3" xfId="397" xr:uid="{00000000-0005-0000-0000-00005F7A0000}"/>
    <cellStyle name="Normal 2 3" xfId="73" xr:uid="{00000000-0005-0000-0000-0000607A0000}"/>
    <cellStyle name="Normal 2 3 2" xfId="398" xr:uid="{00000000-0005-0000-0000-0000617A0000}"/>
    <cellStyle name="Normal 2 4" xfId="399" xr:uid="{00000000-0005-0000-0000-0000627A0000}"/>
    <cellStyle name="Normal 2 5" xfId="400" xr:uid="{00000000-0005-0000-0000-0000637A0000}"/>
    <cellStyle name="Normal 2 6" xfId="401" xr:uid="{00000000-0005-0000-0000-0000647A0000}"/>
    <cellStyle name="Normal 2 7" xfId="402" xr:uid="{00000000-0005-0000-0000-0000657A0000}"/>
    <cellStyle name="Normal 2 8" xfId="403" xr:uid="{00000000-0005-0000-0000-0000667A0000}"/>
    <cellStyle name="Normal 2 9" xfId="404" xr:uid="{00000000-0005-0000-0000-0000677A0000}"/>
    <cellStyle name="Normal 20" xfId="405" xr:uid="{00000000-0005-0000-0000-0000687A0000}"/>
    <cellStyle name="Normal 20 10" xfId="29095" xr:uid="{00000000-0005-0000-0000-0000697A0000}"/>
    <cellStyle name="Normal 20 11" xfId="55047" xr:uid="{00000000-0005-0000-0000-00006A7A0000}"/>
    <cellStyle name="Normal 20 12" xfId="55577" xr:uid="{00000000-0005-0000-0000-00006B7A0000}"/>
    <cellStyle name="Normal 20 13" xfId="712" xr:uid="{00000000-0005-0000-0000-00006C7A0000}"/>
    <cellStyle name="Normal 20 2" xfId="1504" xr:uid="{00000000-0005-0000-0000-00006D7A0000}"/>
    <cellStyle name="Normal 20 2 10" xfId="56118" xr:uid="{00000000-0005-0000-0000-00006E7A0000}"/>
    <cellStyle name="Normal 20 2 2" xfId="2586" xr:uid="{00000000-0005-0000-0000-00006F7A0000}"/>
    <cellStyle name="Normal 20 2 2 2" xfId="6914" xr:uid="{00000000-0005-0000-0000-0000707A0000}"/>
    <cellStyle name="Normal 20 2 2 2 2" xfId="13406" xr:uid="{00000000-0005-0000-0000-0000717A0000}"/>
    <cellStyle name="Normal 20 2 2 2 2 2" xfId="28554" xr:uid="{00000000-0005-0000-0000-0000727A0000}"/>
    <cellStyle name="Normal 20 2 2 2 2 2 2" xfId="54522" xr:uid="{00000000-0005-0000-0000-0000737A0000}"/>
    <cellStyle name="Normal 20 2 2 2 2 3" xfId="39374" xr:uid="{00000000-0005-0000-0000-0000747A0000}"/>
    <cellStyle name="Normal 20 2 2 2 3" xfId="22062" xr:uid="{00000000-0005-0000-0000-0000757A0000}"/>
    <cellStyle name="Normal 20 2 2 2 3 2" xfId="48030" xr:uid="{00000000-0005-0000-0000-0000767A0000}"/>
    <cellStyle name="Normal 20 2 2 2 4" xfId="17734" xr:uid="{00000000-0005-0000-0000-0000777A0000}"/>
    <cellStyle name="Normal 20 2 2 2 4 2" xfId="43702" xr:uid="{00000000-0005-0000-0000-0000787A0000}"/>
    <cellStyle name="Normal 20 2 2 2 5" xfId="32882" xr:uid="{00000000-0005-0000-0000-0000797A0000}"/>
    <cellStyle name="Normal 20 2 2 2 6" xfId="59364" xr:uid="{00000000-0005-0000-0000-00007A7A0000}"/>
    <cellStyle name="Normal 20 2 2 3" xfId="11242" xr:uid="{00000000-0005-0000-0000-00007B7A0000}"/>
    <cellStyle name="Normal 20 2 2 3 2" xfId="26390" xr:uid="{00000000-0005-0000-0000-00007C7A0000}"/>
    <cellStyle name="Normal 20 2 2 3 2 2" xfId="52358" xr:uid="{00000000-0005-0000-0000-00007D7A0000}"/>
    <cellStyle name="Normal 20 2 2 3 3" xfId="37210" xr:uid="{00000000-0005-0000-0000-00007E7A0000}"/>
    <cellStyle name="Normal 20 2 2 4" xfId="9078" xr:uid="{00000000-0005-0000-0000-00007F7A0000}"/>
    <cellStyle name="Normal 20 2 2 4 2" xfId="24226" xr:uid="{00000000-0005-0000-0000-0000807A0000}"/>
    <cellStyle name="Normal 20 2 2 4 2 2" xfId="50194" xr:uid="{00000000-0005-0000-0000-0000817A0000}"/>
    <cellStyle name="Normal 20 2 2 4 3" xfId="35046" xr:uid="{00000000-0005-0000-0000-0000827A0000}"/>
    <cellStyle name="Normal 20 2 2 5" xfId="19898" xr:uid="{00000000-0005-0000-0000-0000837A0000}"/>
    <cellStyle name="Normal 20 2 2 5 2" xfId="45866" xr:uid="{00000000-0005-0000-0000-0000847A0000}"/>
    <cellStyle name="Normal 20 2 2 6" xfId="15570" xr:uid="{00000000-0005-0000-0000-0000857A0000}"/>
    <cellStyle name="Normal 20 2 2 6 2" xfId="41538" xr:uid="{00000000-0005-0000-0000-0000867A0000}"/>
    <cellStyle name="Normal 20 2 2 7" xfId="4750" xr:uid="{00000000-0005-0000-0000-0000877A0000}"/>
    <cellStyle name="Normal 20 2 2 8" xfId="30718" xr:uid="{00000000-0005-0000-0000-0000887A0000}"/>
    <cellStyle name="Normal 20 2 2 9" xfId="57200" xr:uid="{00000000-0005-0000-0000-0000897A0000}"/>
    <cellStyle name="Normal 20 2 3" xfId="5832" xr:uid="{00000000-0005-0000-0000-00008A7A0000}"/>
    <cellStyle name="Normal 20 2 3 2" xfId="12324" xr:uid="{00000000-0005-0000-0000-00008B7A0000}"/>
    <cellStyle name="Normal 20 2 3 2 2" xfId="27472" xr:uid="{00000000-0005-0000-0000-00008C7A0000}"/>
    <cellStyle name="Normal 20 2 3 2 2 2" xfId="53440" xr:uid="{00000000-0005-0000-0000-00008D7A0000}"/>
    <cellStyle name="Normal 20 2 3 2 3" xfId="38292" xr:uid="{00000000-0005-0000-0000-00008E7A0000}"/>
    <cellStyle name="Normal 20 2 3 3" xfId="20980" xr:uid="{00000000-0005-0000-0000-00008F7A0000}"/>
    <cellStyle name="Normal 20 2 3 3 2" xfId="46948" xr:uid="{00000000-0005-0000-0000-0000907A0000}"/>
    <cellStyle name="Normal 20 2 3 4" xfId="16652" xr:uid="{00000000-0005-0000-0000-0000917A0000}"/>
    <cellStyle name="Normal 20 2 3 4 2" xfId="42620" xr:uid="{00000000-0005-0000-0000-0000927A0000}"/>
    <cellStyle name="Normal 20 2 3 5" xfId="31800" xr:uid="{00000000-0005-0000-0000-0000937A0000}"/>
    <cellStyle name="Normal 20 2 3 6" xfId="58282" xr:uid="{00000000-0005-0000-0000-0000947A0000}"/>
    <cellStyle name="Normal 20 2 4" xfId="10160" xr:uid="{00000000-0005-0000-0000-0000957A0000}"/>
    <cellStyle name="Normal 20 2 4 2" xfId="25308" xr:uid="{00000000-0005-0000-0000-0000967A0000}"/>
    <cellStyle name="Normal 20 2 4 2 2" xfId="51276" xr:uid="{00000000-0005-0000-0000-0000977A0000}"/>
    <cellStyle name="Normal 20 2 4 3" xfId="36128" xr:uid="{00000000-0005-0000-0000-0000987A0000}"/>
    <cellStyle name="Normal 20 2 5" xfId="7996" xr:uid="{00000000-0005-0000-0000-0000997A0000}"/>
    <cellStyle name="Normal 20 2 5 2" xfId="23144" xr:uid="{00000000-0005-0000-0000-00009A7A0000}"/>
    <cellStyle name="Normal 20 2 5 2 2" xfId="49112" xr:uid="{00000000-0005-0000-0000-00009B7A0000}"/>
    <cellStyle name="Normal 20 2 5 3" xfId="33964" xr:uid="{00000000-0005-0000-0000-00009C7A0000}"/>
    <cellStyle name="Normal 20 2 6" xfId="18816" xr:uid="{00000000-0005-0000-0000-00009D7A0000}"/>
    <cellStyle name="Normal 20 2 6 2" xfId="44784" xr:uid="{00000000-0005-0000-0000-00009E7A0000}"/>
    <cellStyle name="Normal 20 2 7" xfId="14488" xr:uid="{00000000-0005-0000-0000-00009F7A0000}"/>
    <cellStyle name="Normal 20 2 7 2" xfId="40456" xr:uid="{00000000-0005-0000-0000-0000A07A0000}"/>
    <cellStyle name="Normal 20 2 8" xfId="3668" xr:uid="{00000000-0005-0000-0000-0000A17A0000}"/>
    <cellStyle name="Normal 20 2 9" xfId="29636" xr:uid="{00000000-0005-0000-0000-0000A27A0000}"/>
    <cellStyle name="Normal 20 3" xfId="2045" xr:uid="{00000000-0005-0000-0000-0000A37A0000}"/>
    <cellStyle name="Normal 20 3 2" xfId="6373" xr:uid="{00000000-0005-0000-0000-0000A47A0000}"/>
    <cellStyle name="Normal 20 3 2 2" xfId="12865" xr:uid="{00000000-0005-0000-0000-0000A57A0000}"/>
    <cellStyle name="Normal 20 3 2 2 2" xfId="28013" xr:uid="{00000000-0005-0000-0000-0000A67A0000}"/>
    <cellStyle name="Normal 20 3 2 2 2 2" xfId="53981" xr:uid="{00000000-0005-0000-0000-0000A77A0000}"/>
    <cellStyle name="Normal 20 3 2 2 3" xfId="38833" xr:uid="{00000000-0005-0000-0000-0000A87A0000}"/>
    <cellStyle name="Normal 20 3 2 3" xfId="21521" xr:uid="{00000000-0005-0000-0000-0000A97A0000}"/>
    <cellStyle name="Normal 20 3 2 3 2" xfId="47489" xr:uid="{00000000-0005-0000-0000-0000AA7A0000}"/>
    <cellStyle name="Normal 20 3 2 4" xfId="17193" xr:uid="{00000000-0005-0000-0000-0000AB7A0000}"/>
    <cellStyle name="Normal 20 3 2 4 2" xfId="43161" xr:uid="{00000000-0005-0000-0000-0000AC7A0000}"/>
    <cellStyle name="Normal 20 3 2 5" xfId="32341" xr:uid="{00000000-0005-0000-0000-0000AD7A0000}"/>
    <cellStyle name="Normal 20 3 2 6" xfId="58823" xr:uid="{00000000-0005-0000-0000-0000AE7A0000}"/>
    <cellStyle name="Normal 20 3 3" xfId="10701" xr:uid="{00000000-0005-0000-0000-0000AF7A0000}"/>
    <cellStyle name="Normal 20 3 3 2" xfId="25849" xr:uid="{00000000-0005-0000-0000-0000B07A0000}"/>
    <cellStyle name="Normal 20 3 3 2 2" xfId="51817" xr:uid="{00000000-0005-0000-0000-0000B17A0000}"/>
    <cellStyle name="Normal 20 3 3 3" xfId="36669" xr:uid="{00000000-0005-0000-0000-0000B27A0000}"/>
    <cellStyle name="Normal 20 3 4" xfId="8537" xr:uid="{00000000-0005-0000-0000-0000B37A0000}"/>
    <cellStyle name="Normal 20 3 4 2" xfId="23685" xr:uid="{00000000-0005-0000-0000-0000B47A0000}"/>
    <cellStyle name="Normal 20 3 4 2 2" xfId="49653" xr:uid="{00000000-0005-0000-0000-0000B57A0000}"/>
    <cellStyle name="Normal 20 3 4 3" xfId="34505" xr:uid="{00000000-0005-0000-0000-0000B67A0000}"/>
    <cellStyle name="Normal 20 3 5" xfId="19357" xr:uid="{00000000-0005-0000-0000-0000B77A0000}"/>
    <cellStyle name="Normal 20 3 5 2" xfId="45325" xr:uid="{00000000-0005-0000-0000-0000B87A0000}"/>
    <cellStyle name="Normal 20 3 6" xfId="15029" xr:uid="{00000000-0005-0000-0000-0000B97A0000}"/>
    <cellStyle name="Normal 20 3 6 2" xfId="40997" xr:uid="{00000000-0005-0000-0000-0000BA7A0000}"/>
    <cellStyle name="Normal 20 3 7" xfId="4209" xr:uid="{00000000-0005-0000-0000-0000BB7A0000}"/>
    <cellStyle name="Normal 20 3 8" xfId="30177" xr:uid="{00000000-0005-0000-0000-0000BC7A0000}"/>
    <cellStyle name="Normal 20 3 9" xfId="56659" xr:uid="{00000000-0005-0000-0000-0000BD7A0000}"/>
    <cellStyle name="Normal 20 4" xfId="5291" xr:uid="{00000000-0005-0000-0000-0000BE7A0000}"/>
    <cellStyle name="Normal 20 4 2" xfId="11783" xr:uid="{00000000-0005-0000-0000-0000BF7A0000}"/>
    <cellStyle name="Normal 20 4 2 2" xfId="26931" xr:uid="{00000000-0005-0000-0000-0000C07A0000}"/>
    <cellStyle name="Normal 20 4 2 2 2" xfId="52899" xr:uid="{00000000-0005-0000-0000-0000C17A0000}"/>
    <cellStyle name="Normal 20 4 2 3" xfId="37751" xr:uid="{00000000-0005-0000-0000-0000C27A0000}"/>
    <cellStyle name="Normal 20 4 3" xfId="20439" xr:uid="{00000000-0005-0000-0000-0000C37A0000}"/>
    <cellStyle name="Normal 20 4 3 2" xfId="46407" xr:uid="{00000000-0005-0000-0000-0000C47A0000}"/>
    <cellStyle name="Normal 20 4 4" xfId="16111" xr:uid="{00000000-0005-0000-0000-0000C57A0000}"/>
    <cellStyle name="Normal 20 4 4 2" xfId="42079" xr:uid="{00000000-0005-0000-0000-0000C67A0000}"/>
    <cellStyle name="Normal 20 4 5" xfId="31259" xr:uid="{00000000-0005-0000-0000-0000C77A0000}"/>
    <cellStyle name="Normal 20 4 6" xfId="57741" xr:uid="{00000000-0005-0000-0000-0000C87A0000}"/>
    <cellStyle name="Normal 20 5" xfId="9619" xr:uid="{00000000-0005-0000-0000-0000C97A0000}"/>
    <cellStyle name="Normal 20 5 2" xfId="24767" xr:uid="{00000000-0005-0000-0000-0000CA7A0000}"/>
    <cellStyle name="Normal 20 5 2 2" xfId="50735" xr:uid="{00000000-0005-0000-0000-0000CB7A0000}"/>
    <cellStyle name="Normal 20 5 3" xfId="35587" xr:uid="{00000000-0005-0000-0000-0000CC7A0000}"/>
    <cellStyle name="Normal 20 6" xfId="7455" xr:uid="{00000000-0005-0000-0000-0000CD7A0000}"/>
    <cellStyle name="Normal 20 6 2" xfId="22603" xr:uid="{00000000-0005-0000-0000-0000CE7A0000}"/>
    <cellStyle name="Normal 20 6 2 2" xfId="48571" xr:uid="{00000000-0005-0000-0000-0000CF7A0000}"/>
    <cellStyle name="Normal 20 6 3" xfId="33423" xr:uid="{00000000-0005-0000-0000-0000D07A0000}"/>
    <cellStyle name="Normal 20 7" xfId="18275" xr:uid="{00000000-0005-0000-0000-0000D17A0000}"/>
    <cellStyle name="Normal 20 7 2" xfId="44243" xr:uid="{00000000-0005-0000-0000-0000D27A0000}"/>
    <cellStyle name="Normal 20 8" xfId="13947" xr:uid="{00000000-0005-0000-0000-0000D37A0000}"/>
    <cellStyle name="Normal 20 8 2" xfId="39915" xr:uid="{00000000-0005-0000-0000-0000D47A0000}"/>
    <cellStyle name="Normal 20 9" xfId="3127" xr:uid="{00000000-0005-0000-0000-0000D57A0000}"/>
    <cellStyle name="Normal 21" xfId="406" xr:uid="{00000000-0005-0000-0000-0000D67A0000}"/>
    <cellStyle name="Normal 21 10" xfId="29096" xr:uid="{00000000-0005-0000-0000-0000D77A0000}"/>
    <cellStyle name="Normal 21 11" xfId="55048" xr:uid="{00000000-0005-0000-0000-0000D87A0000}"/>
    <cellStyle name="Normal 21 12" xfId="55578" xr:uid="{00000000-0005-0000-0000-0000D97A0000}"/>
    <cellStyle name="Normal 21 13" xfId="752" xr:uid="{00000000-0005-0000-0000-0000DA7A0000}"/>
    <cellStyle name="Normal 21 2" xfId="1505" xr:uid="{00000000-0005-0000-0000-0000DB7A0000}"/>
    <cellStyle name="Normal 21 2 10" xfId="56119" xr:uid="{00000000-0005-0000-0000-0000DC7A0000}"/>
    <cellStyle name="Normal 21 2 2" xfId="2587" xr:uid="{00000000-0005-0000-0000-0000DD7A0000}"/>
    <cellStyle name="Normal 21 2 2 2" xfId="6915" xr:uid="{00000000-0005-0000-0000-0000DE7A0000}"/>
    <cellStyle name="Normal 21 2 2 2 2" xfId="13407" xr:uid="{00000000-0005-0000-0000-0000DF7A0000}"/>
    <cellStyle name="Normal 21 2 2 2 2 2" xfId="28555" xr:uid="{00000000-0005-0000-0000-0000E07A0000}"/>
    <cellStyle name="Normal 21 2 2 2 2 2 2" xfId="54523" xr:uid="{00000000-0005-0000-0000-0000E17A0000}"/>
    <cellStyle name="Normal 21 2 2 2 2 3" xfId="39375" xr:uid="{00000000-0005-0000-0000-0000E27A0000}"/>
    <cellStyle name="Normal 21 2 2 2 3" xfId="22063" xr:uid="{00000000-0005-0000-0000-0000E37A0000}"/>
    <cellStyle name="Normal 21 2 2 2 3 2" xfId="48031" xr:uid="{00000000-0005-0000-0000-0000E47A0000}"/>
    <cellStyle name="Normal 21 2 2 2 4" xfId="17735" xr:uid="{00000000-0005-0000-0000-0000E57A0000}"/>
    <cellStyle name="Normal 21 2 2 2 4 2" xfId="43703" xr:uid="{00000000-0005-0000-0000-0000E67A0000}"/>
    <cellStyle name="Normal 21 2 2 2 5" xfId="32883" xr:uid="{00000000-0005-0000-0000-0000E77A0000}"/>
    <cellStyle name="Normal 21 2 2 2 6" xfId="59365" xr:uid="{00000000-0005-0000-0000-0000E87A0000}"/>
    <cellStyle name="Normal 21 2 2 3" xfId="11243" xr:uid="{00000000-0005-0000-0000-0000E97A0000}"/>
    <cellStyle name="Normal 21 2 2 3 2" xfId="26391" xr:uid="{00000000-0005-0000-0000-0000EA7A0000}"/>
    <cellStyle name="Normal 21 2 2 3 2 2" xfId="52359" xr:uid="{00000000-0005-0000-0000-0000EB7A0000}"/>
    <cellStyle name="Normal 21 2 2 3 3" xfId="37211" xr:uid="{00000000-0005-0000-0000-0000EC7A0000}"/>
    <cellStyle name="Normal 21 2 2 4" xfId="9079" xr:uid="{00000000-0005-0000-0000-0000ED7A0000}"/>
    <cellStyle name="Normal 21 2 2 4 2" xfId="24227" xr:uid="{00000000-0005-0000-0000-0000EE7A0000}"/>
    <cellStyle name="Normal 21 2 2 4 2 2" xfId="50195" xr:uid="{00000000-0005-0000-0000-0000EF7A0000}"/>
    <cellStyle name="Normal 21 2 2 4 3" xfId="35047" xr:uid="{00000000-0005-0000-0000-0000F07A0000}"/>
    <cellStyle name="Normal 21 2 2 5" xfId="19899" xr:uid="{00000000-0005-0000-0000-0000F17A0000}"/>
    <cellStyle name="Normal 21 2 2 5 2" xfId="45867" xr:uid="{00000000-0005-0000-0000-0000F27A0000}"/>
    <cellStyle name="Normal 21 2 2 6" xfId="15571" xr:uid="{00000000-0005-0000-0000-0000F37A0000}"/>
    <cellStyle name="Normal 21 2 2 6 2" xfId="41539" xr:uid="{00000000-0005-0000-0000-0000F47A0000}"/>
    <cellStyle name="Normal 21 2 2 7" xfId="4751" xr:uid="{00000000-0005-0000-0000-0000F57A0000}"/>
    <cellStyle name="Normal 21 2 2 8" xfId="30719" xr:uid="{00000000-0005-0000-0000-0000F67A0000}"/>
    <cellStyle name="Normal 21 2 2 9" xfId="57201" xr:uid="{00000000-0005-0000-0000-0000F77A0000}"/>
    <cellStyle name="Normal 21 2 3" xfId="5833" xr:uid="{00000000-0005-0000-0000-0000F87A0000}"/>
    <cellStyle name="Normal 21 2 3 2" xfId="12325" xr:uid="{00000000-0005-0000-0000-0000F97A0000}"/>
    <cellStyle name="Normal 21 2 3 2 2" xfId="27473" xr:uid="{00000000-0005-0000-0000-0000FA7A0000}"/>
    <cellStyle name="Normal 21 2 3 2 2 2" xfId="53441" xr:uid="{00000000-0005-0000-0000-0000FB7A0000}"/>
    <cellStyle name="Normal 21 2 3 2 3" xfId="38293" xr:uid="{00000000-0005-0000-0000-0000FC7A0000}"/>
    <cellStyle name="Normal 21 2 3 3" xfId="20981" xr:uid="{00000000-0005-0000-0000-0000FD7A0000}"/>
    <cellStyle name="Normal 21 2 3 3 2" xfId="46949" xr:uid="{00000000-0005-0000-0000-0000FE7A0000}"/>
    <cellStyle name="Normal 21 2 3 4" xfId="16653" xr:uid="{00000000-0005-0000-0000-0000FF7A0000}"/>
    <cellStyle name="Normal 21 2 3 4 2" xfId="42621" xr:uid="{00000000-0005-0000-0000-0000007B0000}"/>
    <cellStyle name="Normal 21 2 3 5" xfId="31801" xr:uid="{00000000-0005-0000-0000-0000017B0000}"/>
    <cellStyle name="Normal 21 2 3 6" xfId="58283" xr:uid="{00000000-0005-0000-0000-0000027B0000}"/>
    <cellStyle name="Normal 21 2 4" xfId="10161" xr:uid="{00000000-0005-0000-0000-0000037B0000}"/>
    <cellStyle name="Normal 21 2 4 2" xfId="25309" xr:uid="{00000000-0005-0000-0000-0000047B0000}"/>
    <cellStyle name="Normal 21 2 4 2 2" xfId="51277" xr:uid="{00000000-0005-0000-0000-0000057B0000}"/>
    <cellStyle name="Normal 21 2 4 3" xfId="36129" xr:uid="{00000000-0005-0000-0000-0000067B0000}"/>
    <cellStyle name="Normal 21 2 5" xfId="7997" xr:uid="{00000000-0005-0000-0000-0000077B0000}"/>
    <cellStyle name="Normal 21 2 5 2" xfId="23145" xr:uid="{00000000-0005-0000-0000-0000087B0000}"/>
    <cellStyle name="Normal 21 2 5 2 2" xfId="49113" xr:uid="{00000000-0005-0000-0000-0000097B0000}"/>
    <cellStyle name="Normal 21 2 5 3" xfId="33965" xr:uid="{00000000-0005-0000-0000-00000A7B0000}"/>
    <cellStyle name="Normal 21 2 6" xfId="18817" xr:uid="{00000000-0005-0000-0000-00000B7B0000}"/>
    <cellStyle name="Normal 21 2 6 2" xfId="44785" xr:uid="{00000000-0005-0000-0000-00000C7B0000}"/>
    <cellStyle name="Normal 21 2 7" xfId="14489" xr:uid="{00000000-0005-0000-0000-00000D7B0000}"/>
    <cellStyle name="Normal 21 2 7 2" xfId="40457" xr:uid="{00000000-0005-0000-0000-00000E7B0000}"/>
    <cellStyle name="Normal 21 2 8" xfId="3669" xr:uid="{00000000-0005-0000-0000-00000F7B0000}"/>
    <cellStyle name="Normal 21 2 9" xfId="29637" xr:uid="{00000000-0005-0000-0000-0000107B0000}"/>
    <cellStyle name="Normal 21 3" xfId="2046" xr:uid="{00000000-0005-0000-0000-0000117B0000}"/>
    <cellStyle name="Normal 21 3 2" xfId="6374" xr:uid="{00000000-0005-0000-0000-0000127B0000}"/>
    <cellStyle name="Normal 21 3 2 2" xfId="12866" xr:uid="{00000000-0005-0000-0000-0000137B0000}"/>
    <cellStyle name="Normal 21 3 2 2 2" xfId="28014" xr:uid="{00000000-0005-0000-0000-0000147B0000}"/>
    <cellStyle name="Normal 21 3 2 2 2 2" xfId="53982" xr:uid="{00000000-0005-0000-0000-0000157B0000}"/>
    <cellStyle name="Normal 21 3 2 2 3" xfId="38834" xr:uid="{00000000-0005-0000-0000-0000167B0000}"/>
    <cellStyle name="Normal 21 3 2 3" xfId="21522" xr:uid="{00000000-0005-0000-0000-0000177B0000}"/>
    <cellStyle name="Normal 21 3 2 3 2" xfId="47490" xr:uid="{00000000-0005-0000-0000-0000187B0000}"/>
    <cellStyle name="Normal 21 3 2 4" xfId="17194" xr:uid="{00000000-0005-0000-0000-0000197B0000}"/>
    <cellStyle name="Normal 21 3 2 4 2" xfId="43162" xr:uid="{00000000-0005-0000-0000-00001A7B0000}"/>
    <cellStyle name="Normal 21 3 2 5" xfId="32342" xr:uid="{00000000-0005-0000-0000-00001B7B0000}"/>
    <cellStyle name="Normal 21 3 2 6" xfId="58824" xr:uid="{00000000-0005-0000-0000-00001C7B0000}"/>
    <cellStyle name="Normal 21 3 3" xfId="10702" xr:uid="{00000000-0005-0000-0000-00001D7B0000}"/>
    <cellStyle name="Normal 21 3 3 2" xfId="25850" xr:uid="{00000000-0005-0000-0000-00001E7B0000}"/>
    <cellStyle name="Normal 21 3 3 2 2" xfId="51818" xr:uid="{00000000-0005-0000-0000-00001F7B0000}"/>
    <cellStyle name="Normal 21 3 3 3" xfId="36670" xr:uid="{00000000-0005-0000-0000-0000207B0000}"/>
    <cellStyle name="Normal 21 3 4" xfId="8538" xr:uid="{00000000-0005-0000-0000-0000217B0000}"/>
    <cellStyle name="Normal 21 3 4 2" xfId="23686" xr:uid="{00000000-0005-0000-0000-0000227B0000}"/>
    <cellStyle name="Normal 21 3 4 2 2" xfId="49654" xr:uid="{00000000-0005-0000-0000-0000237B0000}"/>
    <cellStyle name="Normal 21 3 4 3" xfId="34506" xr:uid="{00000000-0005-0000-0000-0000247B0000}"/>
    <cellStyle name="Normal 21 3 5" xfId="19358" xr:uid="{00000000-0005-0000-0000-0000257B0000}"/>
    <cellStyle name="Normal 21 3 5 2" xfId="45326" xr:uid="{00000000-0005-0000-0000-0000267B0000}"/>
    <cellStyle name="Normal 21 3 6" xfId="15030" xr:uid="{00000000-0005-0000-0000-0000277B0000}"/>
    <cellStyle name="Normal 21 3 6 2" xfId="40998" xr:uid="{00000000-0005-0000-0000-0000287B0000}"/>
    <cellStyle name="Normal 21 3 7" xfId="4210" xr:uid="{00000000-0005-0000-0000-0000297B0000}"/>
    <cellStyle name="Normal 21 3 8" xfId="30178" xr:uid="{00000000-0005-0000-0000-00002A7B0000}"/>
    <cellStyle name="Normal 21 3 9" xfId="56660" xr:uid="{00000000-0005-0000-0000-00002B7B0000}"/>
    <cellStyle name="Normal 21 4" xfId="5292" xr:uid="{00000000-0005-0000-0000-00002C7B0000}"/>
    <cellStyle name="Normal 21 4 2" xfId="11784" xr:uid="{00000000-0005-0000-0000-00002D7B0000}"/>
    <cellStyle name="Normal 21 4 2 2" xfId="26932" xr:uid="{00000000-0005-0000-0000-00002E7B0000}"/>
    <cellStyle name="Normal 21 4 2 2 2" xfId="52900" xr:uid="{00000000-0005-0000-0000-00002F7B0000}"/>
    <cellStyle name="Normal 21 4 2 3" xfId="37752" xr:uid="{00000000-0005-0000-0000-0000307B0000}"/>
    <cellStyle name="Normal 21 4 3" xfId="20440" xr:uid="{00000000-0005-0000-0000-0000317B0000}"/>
    <cellStyle name="Normal 21 4 3 2" xfId="46408" xr:uid="{00000000-0005-0000-0000-0000327B0000}"/>
    <cellStyle name="Normal 21 4 4" xfId="16112" xr:uid="{00000000-0005-0000-0000-0000337B0000}"/>
    <cellStyle name="Normal 21 4 4 2" xfId="42080" xr:uid="{00000000-0005-0000-0000-0000347B0000}"/>
    <cellStyle name="Normal 21 4 5" xfId="31260" xr:uid="{00000000-0005-0000-0000-0000357B0000}"/>
    <cellStyle name="Normal 21 4 6" xfId="57742" xr:uid="{00000000-0005-0000-0000-0000367B0000}"/>
    <cellStyle name="Normal 21 5" xfId="9620" xr:uid="{00000000-0005-0000-0000-0000377B0000}"/>
    <cellStyle name="Normal 21 5 2" xfId="24768" xr:uid="{00000000-0005-0000-0000-0000387B0000}"/>
    <cellStyle name="Normal 21 5 2 2" xfId="50736" xr:uid="{00000000-0005-0000-0000-0000397B0000}"/>
    <cellStyle name="Normal 21 5 3" xfId="35588" xr:uid="{00000000-0005-0000-0000-00003A7B0000}"/>
    <cellStyle name="Normal 21 6" xfId="7456" xr:uid="{00000000-0005-0000-0000-00003B7B0000}"/>
    <cellStyle name="Normal 21 6 2" xfId="22604" xr:uid="{00000000-0005-0000-0000-00003C7B0000}"/>
    <cellStyle name="Normal 21 6 2 2" xfId="48572" xr:uid="{00000000-0005-0000-0000-00003D7B0000}"/>
    <cellStyle name="Normal 21 6 3" xfId="33424" xr:uid="{00000000-0005-0000-0000-00003E7B0000}"/>
    <cellStyle name="Normal 21 7" xfId="18276" xr:uid="{00000000-0005-0000-0000-00003F7B0000}"/>
    <cellStyle name="Normal 21 7 2" xfId="44244" xr:uid="{00000000-0005-0000-0000-0000407B0000}"/>
    <cellStyle name="Normal 21 8" xfId="13948" xr:uid="{00000000-0005-0000-0000-0000417B0000}"/>
    <cellStyle name="Normal 21 8 2" xfId="39916" xr:uid="{00000000-0005-0000-0000-0000427B0000}"/>
    <cellStyle name="Normal 21 9" xfId="3128" xr:uid="{00000000-0005-0000-0000-0000437B0000}"/>
    <cellStyle name="Normal 22" xfId="407" xr:uid="{00000000-0005-0000-0000-0000447B0000}"/>
    <cellStyle name="Normal 22 10" xfId="29097" xr:uid="{00000000-0005-0000-0000-0000457B0000}"/>
    <cellStyle name="Normal 22 11" xfId="55049" xr:uid="{00000000-0005-0000-0000-0000467B0000}"/>
    <cellStyle name="Normal 22 12" xfId="55579" xr:uid="{00000000-0005-0000-0000-0000477B0000}"/>
    <cellStyle name="Normal 22 13" xfId="792" xr:uid="{00000000-0005-0000-0000-0000487B0000}"/>
    <cellStyle name="Normal 22 2" xfId="1506" xr:uid="{00000000-0005-0000-0000-0000497B0000}"/>
    <cellStyle name="Normal 22 2 10" xfId="56120" xr:uid="{00000000-0005-0000-0000-00004A7B0000}"/>
    <cellStyle name="Normal 22 2 2" xfId="2588" xr:uid="{00000000-0005-0000-0000-00004B7B0000}"/>
    <cellStyle name="Normal 22 2 2 2" xfId="6916" xr:uid="{00000000-0005-0000-0000-00004C7B0000}"/>
    <cellStyle name="Normal 22 2 2 2 2" xfId="13408" xr:uid="{00000000-0005-0000-0000-00004D7B0000}"/>
    <cellStyle name="Normal 22 2 2 2 2 2" xfId="28556" xr:uid="{00000000-0005-0000-0000-00004E7B0000}"/>
    <cellStyle name="Normal 22 2 2 2 2 2 2" xfId="54524" xr:uid="{00000000-0005-0000-0000-00004F7B0000}"/>
    <cellStyle name="Normal 22 2 2 2 2 3" xfId="39376" xr:uid="{00000000-0005-0000-0000-0000507B0000}"/>
    <cellStyle name="Normal 22 2 2 2 3" xfId="22064" xr:uid="{00000000-0005-0000-0000-0000517B0000}"/>
    <cellStyle name="Normal 22 2 2 2 3 2" xfId="48032" xr:uid="{00000000-0005-0000-0000-0000527B0000}"/>
    <cellStyle name="Normal 22 2 2 2 4" xfId="17736" xr:uid="{00000000-0005-0000-0000-0000537B0000}"/>
    <cellStyle name="Normal 22 2 2 2 4 2" xfId="43704" xr:uid="{00000000-0005-0000-0000-0000547B0000}"/>
    <cellStyle name="Normal 22 2 2 2 5" xfId="32884" xr:uid="{00000000-0005-0000-0000-0000557B0000}"/>
    <cellStyle name="Normal 22 2 2 2 6" xfId="59366" xr:uid="{00000000-0005-0000-0000-0000567B0000}"/>
    <cellStyle name="Normal 22 2 2 3" xfId="11244" xr:uid="{00000000-0005-0000-0000-0000577B0000}"/>
    <cellStyle name="Normal 22 2 2 3 2" xfId="26392" xr:uid="{00000000-0005-0000-0000-0000587B0000}"/>
    <cellStyle name="Normal 22 2 2 3 2 2" xfId="52360" xr:uid="{00000000-0005-0000-0000-0000597B0000}"/>
    <cellStyle name="Normal 22 2 2 3 3" xfId="37212" xr:uid="{00000000-0005-0000-0000-00005A7B0000}"/>
    <cellStyle name="Normal 22 2 2 4" xfId="9080" xr:uid="{00000000-0005-0000-0000-00005B7B0000}"/>
    <cellStyle name="Normal 22 2 2 4 2" xfId="24228" xr:uid="{00000000-0005-0000-0000-00005C7B0000}"/>
    <cellStyle name="Normal 22 2 2 4 2 2" xfId="50196" xr:uid="{00000000-0005-0000-0000-00005D7B0000}"/>
    <cellStyle name="Normal 22 2 2 4 3" xfId="35048" xr:uid="{00000000-0005-0000-0000-00005E7B0000}"/>
    <cellStyle name="Normal 22 2 2 5" xfId="19900" xr:uid="{00000000-0005-0000-0000-00005F7B0000}"/>
    <cellStyle name="Normal 22 2 2 5 2" xfId="45868" xr:uid="{00000000-0005-0000-0000-0000607B0000}"/>
    <cellStyle name="Normal 22 2 2 6" xfId="15572" xr:uid="{00000000-0005-0000-0000-0000617B0000}"/>
    <cellStyle name="Normal 22 2 2 6 2" xfId="41540" xr:uid="{00000000-0005-0000-0000-0000627B0000}"/>
    <cellStyle name="Normal 22 2 2 7" xfId="4752" xr:uid="{00000000-0005-0000-0000-0000637B0000}"/>
    <cellStyle name="Normal 22 2 2 8" xfId="30720" xr:uid="{00000000-0005-0000-0000-0000647B0000}"/>
    <cellStyle name="Normal 22 2 2 9" xfId="57202" xr:uid="{00000000-0005-0000-0000-0000657B0000}"/>
    <cellStyle name="Normal 22 2 3" xfId="5834" xr:uid="{00000000-0005-0000-0000-0000667B0000}"/>
    <cellStyle name="Normal 22 2 3 2" xfId="12326" xr:uid="{00000000-0005-0000-0000-0000677B0000}"/>
    <cellStyle name="Normal 22 2 3 2 2" xfId="27474" xr:uid="{00000000-0005-0000-0000-0000687B0000}"/>
    <cellStyle name="Normal 22 2 3 2 2 2" xfId="53442" xr:uid="{00000000-0005-0000-0000-0000697B0000}"/>
    <cellStyle name="Normal 22 2 3 2 3" xfId="38294" xr:uid="{00000000-0005-0000-0000-00006A7B0000}"/>
    <cellStyle name="Normal 22 2 3 3" xfId="20982" xr:uid="{00000000-0005-0000-0000-00006B7B0000}"/>
    <cellStyle name="Normal 22 2 3 3 2" xfId="46950" xr:uid="{00000000-0005-0000-0000-00006C7B0000}"/>
    <cellStyle name="Normal 22 2 3 4" xfId="16654" xr:uid="{00000000-0005-0000-0000-00006D7B0000}"/>
    <cellStyle name="Normal 22 2 3 4 2" xfId="42622" xr:uid="{00000000-0005-0000-0000-00006E7B0000}"/>
    <cellStyle name="Normal 22 2 3 5" xfId="31802" xr:uid="{00000000-0005-0000-0000-00006F7B0000}"/>
    <cellStyle name="Normal 22 2 3 6" xfId="58284" xr:uid="{00000000-0005-0000-0000-0000707B0000}"/>
    <cellStyle name="Normal 22 2 4" xfId="10162" xr:uid="{00000000-0005-0000-0000-0000717B0000}"/>
    <cellStyle name="Normal 22 2 4 2" xfId="25310" xr:uid="{00000000-0005-0000-0000-0000727B0000}"/>
    <cellStyle name="Normal 22 2 4 2 2" xfId="51278" xr:uid="{00000000-0005-0000-0000-0000737B0000}"/>
    <cellStyle name="Normal 22 2 4 3" xfId="36130" xr:uid="{00000000-0005-0000-0000-0000747B0000}"/>
    <cellStyle name="Normal 22 2 5" xfId="7998" xr:uid="{00000000-0005-0000-0000-0000757B0000}"/>
    <cellStyle name="Normal 22 2 5 2" xfId="23146" xr:uid="{00000000-0005-0000-0000-0000767B0000}"/>
    <cellStyle name="Normal 22 2 5 2 2" xfId="49114" xr:uid="{00000000-0005-0000-0000-0000777B0000}"/>
    <cellStyle name="Normal 22 2 5 3" xfId="33966" xr:uid="{00000000-0005-0000-0000-0000787B0000}"/>
    <cellStyle name="Normal 22 2 6" xfId="18818" xr:uid="{00000000-0005-0000-0000-0000797B0000}"/>
    <cellStyle name="Normal 22 2 6 2" xfId="44786" xr:uid="{00000000-0005-0000-0000-00007A7B0000}"/>
    <cellStyle name="Normal 22 2 7" xfId="14490" xr:uid="{00000000-0005-0000-0000-00007B7B0000}"/>
    <cellStyle name="Normal 22 2 7 2" xfId="40458" xr:uid="{00000000-0005-0000-0000-00007C7B0000}"/>
    <cellStyle name="Normal 22 2 8" xfId="3670" xr:uid="{00000000-0005-0000-0000-00007D7B0000}"/>
    <cellStyle name="Normal 22 2 9" xfId="29638" xr:uid="{00000000-0005-0000-0000-00007E7B0000}"/>
    <cellStyle name="Normal 22 3" xfId="2047" xr:uid="{00000000-0005-0000-0000-00007F7B0000}"/>
    <cellStyle name="Normal 22 3 2" xfId="6375" xr:uid="{00000000-0005-0000-0000-0000807B0000}"/>
    <cellStyle name="Normal 22 3 2 2" xfId="12867" xr:uid="{00000000-0005-0000-0000-0000817B0000}"/>
    <cellStyle name="Normal 22 3 2 2 2" xfId="28015" xr:uid="{00000000-0005-0000-0000-0000827B0000}"/>
    <cellStyle name="Normal 22 3 2 2 2 2" xfId="53983" xr:uid="{00000000-0005-0000-0000-0000837B0000}"/>
    <cellStyle name="Normal 22 3 2 2 3" xfId="38835" xr:uid="{00000000-0005-0000-0000-0000847B0000}"/>
    <cellStyle name="Normal 22 3 2 3" xfId="21523" xr:uid="{00000000-0005-0000-0000-0000857B0000}"/>
    <cellStyle name="Normal 22 3 2 3 2" xfId="47491" xr:uid="{00000000-0005-0000-0000-0000867B0000}"/>
    <cellStyle name="Normal 22 3 2 4" xfId="17195" xr:uid="{00000000-0005-0000-0000-0000877B0000}"/>
    <cellStyle name="Normal 22 3 2 4 2" xfId="43163" xr:uid="{00000000-0005-0000-0000-0000887B0000}"/>
    <cellStyle name="Normal 22 3 2 5" xfId="32343" xr:uid="{00000000-0005-0000-0000-0000897B0000}"/>
    <cellStyle name="Normal 22 3 2 6" xfId="58825" xr:uid="{00000000-0005-0000-0000-00008A7B0000}"/>
    <cellStyle name="Normal 22 3 3" xfId="10703" xr:uid="{00000000-0005-0000-0000-00008B7B0000}"/>
    <cellStyle name="Normal 22 3 3 2" xfId="25851" xr:uid="{00000000-0005-0000-0000-00008C7B0000}"/>
    <cellStyle name="Normal 22 3 3 2 2" xfId="51819" xr:uid="{00000000-0005-0000-0000-00008D7B0000}"/>
    <cellStyle name="Normal 22 3 3 3" xfId="36671" xr:uid="{00000000-0005-0000-0000-00008E7B0000}"/>
    <cellStyle name="Normal 22 3 4" xfId="8539" xr:uid="{00000000-0005-0000-0000-00008F7B0000}"/>
    <cellStyle name="Normal 22 3 4 2" xfId="23687" xr:uid="{00000000-0005-0000-0000-0000907B0000}"/>
    <cellStyle name="Normal 22 3 4 2 2" xfId="49655" xr:uid="{00000000-0005-0000-0000-0000917B0000}"/>
    <cellStyle name="Normal 22 3 4 3" xfId="34507" xr:uid="{00000000-0005-0000-0000-0000927B0000}"/>
    <cellStyle name="Normal 22 3 5" xfId="19359" xr:uid="{00000000-0005-0000-0000-0000937B0000}"/>
    <cellStyle name="Normal 22 3 5 2" xfId="45327" xr:uid="{00000000-0005-0000-0000-0000947B0000}"/>
    <cellStyle name="Normal 22 3 6" xfId="15031" xr:uid="{00000000-0005-0000-0000-0000957B0000}"/>
    <cellStyle name="Normal 22 3 6 2" xfId="40999" xr:uid="{00000000-0005-0000-0000-0000967B0000}"/>
    <cellStyle name="Normal 22 3 7" xfId="4211" xr:uid="{00000000-0005-0000-0000-0000977B0000}"/>
    <cellStyle name="Normal 22 3 8" xfId="30179" xr:uid="{00000000-0005-0000-0000-0000987B0000}"/>
    <cellStyle name="Normal 22 3 9" xfId="56661" xr:uid="{00000000-0005-0000-0000-0000997B0000}"/>
    <cellStyle name="Normal 22 4" xfId="5293" xr:uid="{00000000-0005-0000-0000-00009A7B0000}"/>
    <cellStyle name="Normal 22 4 2" xfId="11785" xr:uid="{00000000-0005-0000-0000-00009B7B0000}"/>
    <cellStyle name="Normal 22 4 2 2" xfId="26933" xr:uid="{00000000-0005-0000-0000-00009C7B0000}"/>
    <cellStyle name="Normal 22 4 2 2 2" xfId="52901" xr:uid="{00000000-0005-0000-0000-00009D7B0000}"/>
    <cellStyle name="Normal 22 4 2 3" xfId="37753" xr:uid="{00000000-0005-0000-0000-00009E7B0000}"/>
    <cellStyle name="Normal 22 4 3" xfId="20441" xr:uid="{00000000-0005-0000-0000-00009F7B0000}"/>
    <cellStyle name="Normal 22 4 3 2" xfId="46409" xr:uid="{00000000-0005-0000-0000-0000A07B0000}"/>
    <cellStyle name="Normal 22 4 4" xfId="16113" xr:uid="{00000000-0005-0000-0000-0000A17B0000}"/>
    <cellStyle name="Normal 22 4 4 2" xfId="42081" xr:uid="{00000000-0005-0000-0000-0000A27B0000}"/>
    <cellStyle name="Normal 22 4 5" xfId="31261" xr:uid="{00000000-0005-0000-0000-0000A37B0000}"/>
    <cellStyle name="Normal 22 4 6" xfId="57743" xr:uid="{00000000-0005-0000-0000-0000A47B0000}"/>
    <cellStyle name="Normal 22 5" xfId="9621" xr:uid="{00000000-0005-0000-0000-0000A57B0000}"/>
    <cellStyle name="Normal 22 5 2" xfId="24769" xr:uid="{00000000-0005-0000-0000-0000A67B0000}"/>
    <cellStyle name="Normal 22 5 2 2" xfId="50737" xr:uid="{00000000-0005-0000-0000-0000A77B0000}"/>
    <cellStyle name="Normal 22 5 3" xfId="35589" xr:uid="{00000000-0005-0000-0000-0000A87B0000}"/>
    <cellStyle name="Normal 22 6" xfId="7457" xr:uid="{00000000-0005-0000-0000-0000A97B0000}"/>
    <cellStyle name="Normal 22 6 2" xfId="22605" xr:uid="{00000000-0005-0000-0000-0000AA7B0000}"/>
    <cellStyle name="Normal 22 6 2 2" xfId="48573" xr:uid="{00000000-0005-0000-0000-0000AB7B0000}"/>
    <cellStyle name="Normal 22 6 3" xfId="33425" xr:uid="{00000000-0005-0000-0000-0000AC7B0000}"/>
    <cellStyle name="Normal 22 7" xfId="18277" xr:uid="{00000000-0005-0000-0000-0000AD7B0000}"/>
    <cellStyle name="Normal 22 7 2" xfId="44245" xr:uid="{00000000-0005-0000-0000-0000AE7B0000}"/>
    <cellStyle name="Normal 22 8" xfId="13949" xr:uid="{00000000-0005-0000-0000-0000AF7B0000}"/>
    <cellStyle name="Normal 22 8 2" xfId="39917" xr:uid="{00000000-0005-0000-0000-0000B07B0000}"/>
    <cellStyle name="Normal 22 9" xfId="3129" xr:uid="{00000000-0005-0000-0000-0000B17B0000}"/>
    <cellStyle name="Normal 23" xfId="408" xr:uid="{00000000-0005-0000-0000-0000B27B0000}"/>
    <cellStyle name="Normal 23 10" xfId="29098" xr:uid="{00000000-0005-0000-0000-0000B37B0000}"/>
    <cellStyle name="Normal 23 11" xfId="55050" xr:uid="{00000000-0005-0000-0000-0000B47B0000}"/>
    <cellStyle name="Normal 23 12" xfId="55580" xr:uid="{00000000-0005-0000-0000-0000B57B0000}"/>
    <cellStyle name="Normal 23 13" xfId="832" xr:uid="{00000000-0005-0000-0000-0000B67B0000}"/>
    <cellStyle name="Normal 23 2" xfId="1507" xr:uid="{00000000-0005-0000-0000-0000B77B0000}"/>
    <cellStyle name="Normal 23 2 10" xfId="56121" xr:uid="{00000000-0005-0000-0000-0000B87B0000}"/>
    <cellStyle name="Normal 23 2 2" xfId="2589" xr:uid="{00000000-0005-0000-0000-0000B97B0000}"/>
    <cellStyle name="Normal 23 2 2 2" xfId="6917" xr:uid="{00000000-0005-0000-0000-0000BA7B0000}"/>
    <cellStyle name="Normal 23 2 2 2 2" xfId="13409" xr:uid="{00000000-0005-0000-0000-0000BB7B0000}"/>
    <cellStyle name="Normal 23 2 2 2 2 2" xfId="28557" xr:uid="{00000000-0005-0000-0000-0000BC7B0000}"/>
    <cellStyle name="Normal 23 2 2 2 2 2 2" xfId="54525" xr:uid="{00000000-0005-0000-0000-0000BD7B0000}"/>
    <cellStyle name="Normal 23 2 2 2 2 3" xfId="39377" xr:uid="{00000000-0005-0000-0000-0000BE7B0000}"/>
    <cellStyle name="Normal 23 2 2 2 3" xfId="22065" xr:uid="{00000000-0005-0000-0000-0000BF7B0000}"/>
    <cellStyle name="Normal 23 2 2 2 3 2" xfId="48033" xr:uid="{00000000-0005-0000-0000-0000C07B0000}"/>
    <cellStyle name="Normal 23 2 2 2 4" xfId="17737" xr:uid="{00000000-0005-0000-0000-0000C17B0000}"/>
    <cellStyle name="Normal 23 2 2 2 4 2" xfId="43705" xr:uid="{00000000-0005-0000-0000-0000C27B0000}"/>
    <cellStyle name="Normal 23 2 2 2 5" xfId="32885" xr:uid="{00000000-0005-0000-0000-0000C37B0000}"/>
    <cellStyle name="Normal 23 2 2 2 6" xfId="59367" xr:uid="{00000000-0005-0000-0000-0000C47B0000}"/>
    <cellStyle name="Normal 23 2 2 3" xfId="11245" xr:uid="{00000000-0005-0000-0000-0000C57B0000}"/>
    <cellStyle name="Normal 23 2 2 3 2" xfId="26393" xr:uid="{00000000-0005-0000-0000-0000C67B0000}"/>
    <cellStyle name="Normal 23 2 2 3 2 2" xfId="52361" xr:uid="{00000000-0005-0000-0000-0000C77B0000}"/>
    <cellStyle name="Normal 23 2 2 3 3" xfId="37213" xr:uid="{00000000-0005-0000-0000-0000C87B0000}"/>
    <cellStyle name="Normal 23 2 2 4" xfId="9081" xr:uid="{00000000-0005-0000-0000-0000C97B0000}"/>
    <cellStyle name="Normal 23 2 2 4 2" xfId="24229" xr:uid="{00000000-0005-0000-0000-0000CA7B0000}"/>
    <cellStyle name="Normal 23 2 2 4 2 2" xfId="50197" xr:uid="{00000000-0005-0000-0000-0000CB7B0000}"/>
    <cellStyle name="Normal 23 2 2 4 3" xfId="35049" xr:uid="{00000000-0005-0000-0000-0000CC7B0000}"/>
    <cellStyle name="Normal 23 2 2 5" xfId="19901" xr:uid="{00000000-0005-0000-0000-0000CD7B0000}"/>
    <cellStyle name="Normal 23 2 2 5 2" xfId="45869" xr:uid="{00000000-0005-0000-0000-0000CE7B0000}"/>
    <cellStyle name="Normal 23 2 2 6" xfId="15573" xr:uid="{00000000-0005-0000-0000-0000CF7B0000}"/>
    <cellStyle name="Normal 23 2 2 6 2" xfId="41541" xr:uid="{00000000-0005-0000-0000-0000D07B0000}"/>
    <cellStyle name="Normal 23 2 2 7" xfId="4753" xr:uid="{00000000-0005-0000-0000-0000D17B0000}"/>
    <cellStyle name="Normal 23 2 2 8" xfId="30721" xr:uid="{00000000-0005-0000-0000-0000D27B0000}"/>
    <cellStyle name="Normal 23 2 2 9" xfId="57203" xr:uid="{00000000-0005-0000-0000-0000D37B0000}"/>
    <cellStyle name="Normal 23 2 3" xfId="5835" xr:uid="{00000000-0005-0000-0000-0000D47B0000}"/>
    <cellStyle name="Normal 23 2 3 2" xfId="12327" xr:uid="{00000000-0005-0000-0000-0000D57B0000}"/>
    <cellStyle name="Normal 23 2 3 2 2" xfId="27475" xr:uid="{00000000-0005-0000-0000-0000D67B0000}"/>
    <cellStyle name="Normal 23 2 3 2 2 2" xfId="53443" xr:uid="{00000000-0005-0000-0000-0000D77B0000}"/>
    <cellStyle name="Normal 23 2 3 2 3" xfId="38295" xr:uid="{00000000-0005-0000-0000-0000D87B0000}"/>
    <cellStyle name="Normal 23 2 3 3" xfId="20983" xr:uid="{00000000-0005-0000-0000-0000D97B0000}"/>
    <cellStyle name="Normal 23 2 3 3 2" xfId="46951" xr:uid="{00000000-0005-0000-0000-0000DA7B0000}"/>
    <cellStyle name="Normal 23 2 3 4" xfId="16655" xr:uid="{00000000-0005-0000-0000-0000DB7B0000}"/>
    <cellStyle name="Normal 23 2 3 4 2" xfId="42623" xr:uid="{00000000-0005-0000-0000-0000DC7B0000}"/>
    <cellStyle name="Normal 23 2 3 5" xfId="31803" xr:uid="{00000000-0005-0000-0000-0000DD7B0000}"/>
    <cellStyle name="Normal 23 2 3 6" xfId="58285" xr:uid="{00000000-0005-0000-0000-0000DE7B0000}"/>
    <cellStyle name="Normal 23 2 4" xfId="10163" xr:uid="{00000000-0005-0000-0000-0000DF7B0000}"/>
    <cellStyle name="Normal 23 2 4 2" xfId="25311" xr:uid="{00000000-0005-0000-0000-0000E07B0000}"/>
    <cellStyle name="Normal 23 2 4 2 2" xfId="51279" xr:uid="{00000000-0005-0000-0000-0000E17B0000}"/>
    <cellStyle name="Normal 23 2 4 3" xfId="36131" xr:uid="{00000000-0005-0000-0000-0000E27B0000}"/>
    <cellStyle name="Normal 23 2 5" xfId="7999" xr:uid="{00000000-0005-0000-0000-0000E37B0000}"/>
    <cellStyle name="Normal 23 2 5 2" xfId="23147" xr:uid="{00000000-0005-0000-0000-0000E47B0000}"/>
    <cellStyle name="Normal 23 2 5 2 2" xfId="49115" xr:uid="{00000000-0005-0000-0000-0000E57B0000}"/>
    <cellStyle name="Normal 23 2 5 3" xfId="33967" xr:uid="{00000000-0005-0000-0000-0000E67B0000}"/>
    <cellStyle name="Normal 23 2 6" xfId="18819" xr:uid="{00000000-0005-0000-0000-0000E77B0000}"/>
    <cellStyle name="Normal 23 2 6 2" xfId="44787" xr:uid="{00000000-0005-0000-0000-0000E87B0000}"/>
    <cellStyle name="Normal 23 2 7" xfId="14491" xr:uid="{00000000-0005-0000-0000-0000E97B0000}"/>
    <cellStyle name="Normal 23 2 7 2" xfId="40459" xr:uid="{00000000-0005-0000-0000-0000EA7B0000}"/>
    <cellStyle name="Normal 23 2 8" xfId="3671" xr:uid="{00000000-0005-0000-0000-0000EB7B0000}"/>
    <cellStyle name="Normal 23 2 9" xfId="29639" xr:uid="{00000000-0005-0000-0000-0000EC7B0000}"/>
    <cellStyle name="Normal 23 3" xfId="2048" xr:uid="{00000000-0005-0000-0000-0000ED7B0000}"/>
    <cellStyle name="Normal 23 3 2" xfId="6376" xr:uid="{00000000-0005-0000-0000-0000EE7B0000}"/>
    <cellStyle name="Normal 23 3 2 2" xfId="12868" xr:uid="{00000000-0005-0000-0000-0000EF7B0000}"/>
    <cellStyle name="Normal 23 3 2 2 2" xfId="28016" xr:uid="{00000000-0005-0000-0000-0000F07B0000}"/>
    <cellStyle name="Normal 23 3 2 2 2 2" xfId="53984" xr:uid="{00000000-0005-0000-0000-0000F17B0000}"/>
    <cellStyle name="Normal 23 3 2 2 3" xfId="38836" xr:uid="{00000000-0005-0000-0000-0000F27B0000}"/>
    <cellStyle name="Normal 23 3 2 3" xfId="21524" xr:uid="{00000000-0005-0000-0000-0000F37B0000}"/>
    <cellStyle name="Normal 23 3 2 3 2" xfId="47492" xr:uid="{00000000-0005-0000-0000-0000F47B0000}"/>
    <cellStyle name="Normal 23 3 2 4" xfId="17196" xr:uid="{00000000-0005-0000-0000-0000F57B0000}"/>
    <cellStyle name="Normal 23 3 2 4 2" xfId="43164" xr:uid="{00000000-0005-0000-0000-0000F67B0000}"/>
    <cellStyle name="Normal 23 3 2 5" xfId="32344" xr:uid="{00000000-0005-0000-0000-0000F77B0000}"/>
    <cellStyle name="Normal 23 3 2 6" xfId="58826" xr:uid="{00000000-0005-0000-0000-0000F87B0000}"/>
    <cellStyle name="Normal 23 3 3" xfId="10704" xr:uid="{00000000-0005-0000-0000-0000F97B0000}"/>
    <cellStyle name="Normal 23 3 3 2" xfId="25852" xr:uid="{00000000-0005-0000-0000-0000FA7B0000}"/>
    <cellStyle name="Normal 23 3 3 2 2" xfId="51820" xr:uid="{00000000-0005-0000-0000-0000FB7B0000}"/>
    <cellStyle name="Normal 23 3 3 3" xfId="36672" xr:uid="{00000000-0005-0000-0000-0000FC7B0000}"/>
    <cellStyle name="Normal 23 3 4" xfId="8540" xr:uid="{00000000-0005-0000-0000-0000FD7B0000}"/>
    <cellStyle name="Normal 23 3 4 2" xfId="23688" xr:uid="{00000000-0005-0000-0000-0000FE7B0000}"/>
    <cellStyle name="Normal 23 3 4 2 2" xfId="49656" xr:uid="{00000000-0005-0000-0000-0000FF7B0000}"/>
    <cellStyle name="Normal 23 3 4 3" xfId="34508" xr:uid="{00000000-0005-0000-0000-0000007C0000}"/>
    <cellStyle name="Normal 23 3 5" xfId="19360" xr:uid="{00000000-0005-0000-0000-0000017C0000}"/>
    <cellStyle name="Normal 23 3 5 2" xfId="45328" xr:uid="{00000000-0005-0000-0000-0000027C0000}"/>
    <cellStyle name="Normal 23 3 6" xfId="15032" xr:uid="{00000000-0005-0000-0000-0000037C0000}"/>
    <cellStyle name="Normal 23 3 6 2" xfId="41000" xr:uid="{00000000-0005-0000-0000-0000047C0000}"/>
    <cellStyle name="Normal 23 3 7" xfId="4212" xr:uid="{00000000-0005-0000-0000-0000057C0000}"/>
    <cellStyle name="Normal 23 3 8" xfId="30180" xr:uid="{00000000-0005-0000-0000-0000067C0000}"/>
    <cellStyle name="Normal 23 3 9" xfId="56662" xr:uid="{00000000-0005-0000-0000-0000077C0000}"/>
    <cellStyle name="Normal 23 4" xfId="5294" xr:uid="{00000000-0005-0000-0000-0000087C0000}"/>
    <cellStyle name="Normal 23 4 2" xfId="11786" xr:uid="{00000000-0005-0000-0000-0000097C0000}"/>
    <cellStyle name="Normal 23 4 2 2" xfId="26934" xr:uid="{00000000-0005-0000-0000-00000A7C0000}"/>
    <cellStyle name="Normal 23 4 2 2 2" xfId="52902" xr:uid="{00000000-0005-0000-0000-00000B7C0000}"/>
    <cellStyle name="Normal 23 4 2 3" xfId="37754" xr:uid="{00000000-0005-0000-0000-00000C7C0000}"/>
    <cellStyle name="Normal 23 4 3" xfId="20442" xr:uid="{00000000-0005-0000-0000-00000D7C0000}"/>
    <cellStyle name="Normal 23 4 3 2" xfId="46410" xr:uid="{00000000-0005-0000-0000-00000E7C0000}"/>
    <cellStyle name="Normal 23 4 4" xfId="16114" xr:uid="{00000000-0005-0000-0000-00000F7C0000}"/>
    <cellStyle name="Normal 23 4 4 2" xfId="42082" xr:uid="{00000000-0005-0000-0000-0000107C0000}"/>
    <cellStyle name="Normal 23 4 5" xfId="31262" xr:uid="{00000000-0005-0000-0000-0000117C0000}"/>
    <cellStyle name="Normal 23 4 6" xfId="57744" xr:uid="{00000000-0005-0000-0000-0000127C0000}"/>
    <cellStyle name="Normal 23 5" xfId="9622" xr:uid="{00000000-0005-0000-0000-0000137C0000}"/>
    <cellStyle name="Normal 23 5 2" xfId="24770" xr:uid="{00000000-0005-0000-0000-0000147C0000}"/>
    <cellStyle name="Normal 23 5 2 2" xfId="50738" xr:uid="{00000000-0005-0000-0000-0000157C0000}"/>
    <cellStyle name="Normal 23 5 3" xfId="35590" xr:uid="{00000000-0005-0000-0000-0000167C0000}"/>
    <cellStyle name="Normal 23 6" xfId="7458" xr:uid="{00000000-0005-0000-0000-0000177C0000}"/>
    <cellStyle name="Normal 23 6 2" xfId="22606" xr:uid="{00000000-0005-0000-0000-0000187C0000}"/>
    <cellStyle name="Normal 23 6 2 2" xfId="48574" xr:uid="{00000000-0005-0000-0000-0000197C0000}"/>
    <cellStyle name="Normal 23 6 3" xfId="33426" xr:uid="{00000000-0005-0000-0000-00001A7C0000}"/>
    <cellStyle name="Normal 23 7" xfId="18278" xr:uid="{00000000-0005-0000-0000-00001B7C0000}"/>
    <cellStyle name="Normal 23 7 2" xfId="44246" xr:uid="{00000000-0005-0000-0000-00001C7C0000}"/>
    <cellStyle name="Normal 23 8" xfId="13950" xr:uid="{00000000-0005-0000-0000-00001D7C0000}"/>
    <cellStyle name="Normal 23 8 2" xfId="39918" xr:uid="{00000000-0005-0000-0000-00001E7C0000}"/>
    <cellStyle name="Normal 23 9" xfId="3130" xr:uid="{00000000-0005-0000-0000-00001F7C0000}"/>
    <cellStyle name="Normal 24" xfId="409" xr:uid="{00000000-0005-0000-0000-0000207C0000}"/>
    <cellStyle name="Normal 24 10" xfId="29099" xr:uid="{00000000-0005-0000-0000-0000217C0000}"/>
    <cellStyle name="Normal 24 11" xfId="55051" xr:uid="{00000000-0005-0000-0000-0000227C0000}"/>
    <cellStyle name="Normal 24 12" xfId="55581" xr:uid="{00000000-0005-0000-0000-0000237C0000}"/>
    <cellStyle name="Normal 24 13" xfId="872" xr:uid="{00000000-0005-0000-0000-0000247C0000}"/>
    <cellStyle name="Normal 24 2" xfId="1508" xr:uid="{00000000-0005-0000-0000-0000257C0000}"/>
    <cellStyle name="Normal 24 2 10" xfId="56122" xr:uid="{00000000-0005-0000-0000-0000267C0000}"/>
    <cellStyle name="Normal 24 2 2" xfId="2590" xr:uid="{00000000-0005-0000-0000-0000277C0000}"/>
    <cellStyle name="Normal 24 2 2 2" xfId="6918" xr:uid="{00000000-0005-0000-0000-0000287C0000}"/>
    <cellStyle name="Normal 24 2 2 2 2" xfId="13410" xr:uid="{00000000-0005-0000-0000-0000297C0000}"/>
    <cellStyle name="Normal 24 2 2 2 2 2" xfId="28558" xr:uid="{00000000-0005-0000-0000-00002A7C0000}"/>
    <cellStyle name="Normal 24 2 2 2 2 2 2" xfId="54526" xr:uid="{00000000-0005-0000-0000-00002B7C0000}"/>
    <cellStyle name="Normal 24 2 2 2 2 3" xfId="39378" xr:uid="{00000000-0005-0000-0000-00002C7C0000}"/>
    <cellStyle name="Normal 24 2 2 2 3" xfId="22066" xr:uid="{00000000-0005-0000-0000-00002D7C0000}"/>
    <cellStyle name="Normal 24 2 2 2 3 2" xfId="48034" xr:uid="{00000000-0005-0000-0000-00002E7C0000}"/>
    <cellStyle name="Normal 24 2 2 2 4" xfId="17738" xr:uid="{00000000-0005-0000-0000-00002F7C0000}"/>
    <cellStyle name="Normal 24 2 2 2 4 2" xfId="43706" xr:uid="{00000000-0005-0000-0000-0000307C0000}"/>
    <cellStyle name="Normal 24 2 2 2 5" xfId="32886" xr:uid="{00000000-0005-0000-0000-0000317C0000}"/>
    <cellStyle name="Normal 24 2 2 2 6" xfId="59368" xr:uid="{00000000-0005-0000-0000-0000327C0000}"/>
    <cellStyle name="Normal 24 2 2 3" xfId="11246" xr:uid="{00000000-0005-0000-0000-0000337C0000}"/>
    <cellStyle name="Normal 24 2 2 3 2" xfId="26394" xr:uid="{00000000-0005-0000-0000-0000347C0000}"/>
    <cellStyle name="Normal 24 2 2 3 2 2" xfId="52362" xr:uid="{00000000-0005-0000-0000-0000357C0000}"/>
    <cellStyle name="Normal 24 2 2 3 3" xfId="37214" xr:uid="{00000000-0005-0000-0000-0000367C0000}"/>
    <cellStyle name="Normal 24 2 2 4" xfId="9082" xr:uid="{00000000-0005-0000-0000-0000377C0000}"/>
    <cellStyle name="Normal 24 2 2 4 2" xfId="24230" xr:uid="{00000000-0005-0000-0000-0000387C0000}"/>
    <cellStyle name="Normal 24 2 2 4 2 2" xfId="50198" xr:uid="{00000000-0005-0000-0000-0000397C0000}"/>
    <cellStyle name="Normal 24 2 2 4 3" xfId="35050" xr:uid="{00000000-0005-0000-0000-00003A7C0000}"/>
    <cellStyle name="Normal 24 2 2 5" xfId="19902" xr:uid="{00000000-0005-0000-0000-00003B7C0000}"/>
    <cellStyle name="Normal 24 2 2 5 2" xfId="45870" xr:uid="{00000000-0005-0000-0000-00003C7C0000}"/>
    <cellStyle name="Normal 24 2 2 6" xfId="15574" xr:uid="{00000000-0005-0000-0000-00003D7C0000}"/>
    <cellStyle name="Normal 24 2 2 6 2" xfId="41542" xr:uid="{00000000-0005-0000-0000-00003E7C0000}"/>
    <cellStyle name="Normal 24 2 2 7" xfId="4754" xr:uid="{00000000-0005-0000-0000-00003F7C0000}"/>
    <cellStyle name="Normal 24 2 2 8" xfId="30722" xr:uid="{00000000-0005-0000-0000-0000407C0000}"/>
    <cellStyle name="Normal 24 2 2 9" xfId="57204" xr:uid="{00000000-0005-0000-0000-0000417C0000}"/>
    <cellStyle name="Normal 24 2 3" xfId="5836" xr:uid="{00000000-0005-0000-0000-0000427C0000}"/>
    <cellStyle name="Normal 24 2 3 2" xfId="12328" xr:uid="{00000000-0005-0000-0000-0000437C0000}"/>
    <cellStyle name="Normal 24 2 3 2 2" xfId="27476" xr:uid="{00000000-0005-0000-0000-0000447C0000}"/>
    <cellStyle name="Normal 24 2 3 2 2 2" xfId="53444" xr:uid="{00000000-0005-0000-0000-0000457C0000}"/>
    <cellStyle name="Normal 24 2 3 2 3" xfId="38296" xr:uid="{00000000-0005-0000-0000-0000467C0000}"/>
    <cellStyle name="Normal 24 2 3 3" xfId="20984" xr:uid="{00000000-0005-0000-0000-0000477C0000}"/>
    <cellStyle name="Normal 24 2 3 3 2" xfId="46952" xr:uid="{00000000-0005-0000-0000-0000487C0000}"/>
    <cellStyle name="Normal 24 2 3 4" xfId="16656" xr:uid="{00000000-0005-0000-0000-0000497C0000}"/>
    <cellStyle name="Normal 24 2 3 4 2" xfId="42624" xr:uid="{00000000-0005-0000-0000-00004A7C0000}"/>
    <cellStyle name="Normal 24 2 3 5" xfId="31804" xr:uid="{00000000-0005-0000-0000-00004B7C0000}"/>
    <cellStyle name="Normal 24 2 3 6" xfId="58286" xr:uid="{00000000-0005-0000-0000-00004C7C0000}"/>
    <cellStyle name="Normal 24 2 4" xfId="10164" xr:uid="{00000000-0005-0000-0000-00004D7C0000}"/>
    <cellStyle name="Normal 24 2 4 2" xfId="25312" xr:uid="{00000000-0005-0000-0000-00004E7C0000}"/>
    <cellStyle name="Normal 24 2 4 2 2" xfId="51280" xr:uid="{00000000-0005-0000-0000-00004F7C0000}"/>
    <cellStyle name="Normal 24 2 4 3" xfId="36132" xr:uid="{00000000-0005-0000-0000-0000507C0000}"/>
    <cellStyle name="Normal 24 2 5" xfId="8000" xr:uid="{00000000-0005-0000-0000-0000517C0000}"/>
    <cellStyle name="Normal 24 2 5 2" xfId="23148" xr:uid="{00000000-0005-0000-0000-0000527C0000}"/>
    <cellStyle name="Normal 24 2 5 2 2" xfId="49116" xr:uid="{00000000-0005-0000-0000-0000537C0000}"/>
    <cellStyle name="Normal 24 2 5 3" xfId="33968" xr:uid="{00000000-0005-0000-0000-0000547C0000}"/>
    <cellStyle name="Normal 24 2 6" xfId="18820" xr:uid="{00000000-0005-0000-0000-0000557C0000}"/>
    <cellStyle name="Normal 24 2 6 2" xfId="44788" xr:uid="{00000000-0005-0000-0000-0000567C0000}"/>
    <cellStyle name="Normal 24 2 7" xfId="14492" xr:uid="{00000000-0005-0000-0000-0000577C0000}"/>
    <cellStyle name="Normal 24 2 7 2" xfId="40460" xr:uid="{00000000-0005-0000-0000-0000587C0000}"/>
    <cellStyle name="Normal 24 2 8" xfId="3672" xr:uid="{00000000-0005-0000-0000-0000597C0000}"/>
    <cellStyle name="Normal 24 2 9" xfId="29640" xr:uid="{00000000-0005-0000-0000-00005A7C0000}"/>
    <cellStyle name="Normal 24 3" xfId="2049" xr:uid="{00000000-0005-0000-0000-00005B7C0000}"/>
    <cellStyle name="Normal 24 3 2" xfId="6377" xr:uid="{00000000-0005-0000-0000-00005C7C0000}"/>
    <cellStyle name="Normal 24 3 2 2" xfId="12869" xr:uid="{00000000-0005-0000-0000-00005D7C0000}"/>
    <cellStyle name="Normal 24 3 2 2 2" xfId="28017" xr:uid="{00000000-0005-0000-0000-00005E7C0000}"/>
    <cellStyle name="Normal 24 3 2 2 2 2" xfId="53985" xr:uid="{00000000-0005-0000-0000-00005F7C0000}"/>
    <cellStyle name="Normal 24 3 2 2 3" xfId="38837" xr:uid="{00000000-0005-0000-0000-0000607C0000}"/>
    <cellStyle name="Normal 24 3 2 3" xfId="21525" xr:uid="{00000000-0005-0000-0000-0000617C0000}"/>
    <cellStyle name="Normal 24 3 2 3 2" xfId="47493" xr:uid="{00000000-0005-0000-0000-0000627C0000}"/>
    <cellStyle name="Normal 24 3 2 4" xfId="17197" xr:uid="{00000000-0005-0000-0000-0000637C0000}"/>
    <cellStyle name="Normal 24 3 2 4 2" xfId="43165" xr:uid="{00000000-0005-0000-0000-0000647C0000}"/>
    <cellStyle name="Normal 24 3 2 5" xfId="32345" xr:uid="{00000000-0005-0000-0000-0000657C0000}"/>
    <cellStyle name="Normal 24 3 2 6" xfId="58827" xr:uid="{00000000-0005-0000-0000-0000667C0000}"/>
    <cellStyle name="Normal 24 3 3" xfId="10705" xr:uid="{00000000-0005-0000-0000-0000677C0000}"/>
    <cellStyle name="Normal 24 3 3 2" xfId="25853" xr:uid="{00000000-0005-0000-0000-0000687C0000}"/>
    <cellStyle name="Normal 24 3 3 2 2" xfId="51821" xr:uid="{00000000-0005-0000-0000-0000697C0000}"/>
    <cellStyle name="Normal 24 3 3 3" xfId="36673" xr:uid="{00000000-0005-0000-0000-00006A7C0000}"/>
    <cellStyle name="Normal 24 3 4" xfId="8541" xr:uid="{00000000-0005-0000-0000-00006B7C0000}"/>
    <cellStyle name="Normal 24 3 4 2" xfId="23689" xr:uid="{00000000-0005-0000-0000-00006C7C0000}"/>
    <cellStyle name="Normal 24 3 4 2 2" xfId="49657" xr:uid="{00000000-0005-0000-0000-00006D7C0000}"/>
    <cellStyle name="Normal 24 3 4 3" xfId="34509" xr:uid="{00000000-0005-0000-0000-00006E7C0000}"/>
    <cellStyle name="Normal 24 3 5" xfId="19361" xr:uid="{00000000-0005-0000-0000-00006F7C0000}"/>
    <cellStyle name="Normal 24 3 5 2" xfId="45329" xr:uid="{00000000-0005-0000-0000-0000707C0000}"/>
    <cellStyle name="Normal 24 3 6" xfId="15033" xr:uid="{00000000-0005-0000-0000-0000717C0000}"/>
    <cellStyle name="Normal 24 3 6 2" xfId="41001" xr:uid="{00000000-0005-0000-0000-0000727C0000}"/>
    <cellStyle name="Normal 24 3 7" xfId="4213" xr:uid="{00000000-0005-0000-0000-0000737C0000}"/>
    <cellStyle name="Normal 24 3 8" xfId="30181" xr:uid="{00000000-0005-0000-0000-0000747C0000}"/>
    <cellStyle name="Normal 24 3 9" xfId="56663" xr:uid="{00000000-0005-0000-0000-0000757C0000}"/>
    <cellStyle name="Normal 24 4" xfId="5295" xr:uid="{00000000-0005-0000-0000-0000767C0000}"/>
    <cellStyle name="Normal 24 4 2" xfId="11787" xr:uid="{00000000-0005-0000-0000-0000777C0000}"/>
    <cellStyle name="Normal 24 4 2 2" xfId="26935" xr:uid="{00000000-0005-0000-0000-0000787C0000}"/>
    <cellStyle name="Normal 24 4 2 2 2" xfId="52903" xr:uid="{00000000-0005-0000-0000-0000797C0000}"/>
    <cellStyle name="Normal 24 4 2 3" xfId="37755" xr:uid="{00000000-0005-0000-0000-00007A7C0000}"/>
    <cellStyle name="Normal 24 4 3" xfId="20443" xr:uid="{00000000-0005-0000-0000-00007B7C0000}"/>
    <cellStyle name="Normal 24 4 3 2" xfId="46411" xr:uid="{00000000-0005-0000-0000-00007C7C0000}"/>
    <cellStyle name="Normal 24 4 4" xfId="16115" xr:uid="{00000000-0005-0000-0000-00007D7C0000}"/>
    <cellStyle name="Normal 24 4 4 2" xfId="42083" xr:uid="{00000000-0005-0000-0000-00007E7C0000}"/>
    <cellStyle name="Normal 24 4 5" xfId="31263" xr:uid="{00000000-0005-0000-0000-00007F7C0000}"/>
    <cellStyle name="Normal 24 4 6" xfId="57745" xr:uid="{00000000-0005-0000-0000-0000807C0000}"/>
    <cellStyle name="Normal 24 5" xfId="9623" xr:uid="{00000000-0005-0000-0000-0000817C0000}"/>
    <cellStyle name="Normal 24 5 2" xfId="24771" xr:uid="{00000000-0005-0000-0000-0000827C0000}"/>
    <cellStyle name="Normal 24 5 2 2" xfId="50739" xr:uid="{00000000-0005-0000-0000-0000837C0000}"/>
    <cellStyle name="Normal 24 5 3" xfId="35591" xr:uid="{00000000-0005-0000-0000-0000847C0000}"/>
    <cellStyle name="Normal 24 6" xfId="7459" xr:uid="{00000000-0005-0000-0000-0000857C0000}"/>
    <cellStyle name="Normal 24 6 2" xfId="22607" xr:uid="{00000000-0005-0000-0000-0000867C0000}"/>
    <cellStyle name="Normal 24 6 2 2" xfId="48575" xr:uid="{00000000-0005-0000-0000-0000877C0000}"/>
    <cellStyle name="Normal 24 6 3" xfId="33427" xr:uid="{00000000-0005-0000-0000-0000887C0000}"/>
    <cellStyle name="Normal 24 7" xfId="18279" xr:uid="{00000000-0005-0000-0000-0000897C0000}"/>
    <cellStyle name="Normal 24 7 2" xfId="44247" xr:uid="{00000000-0005-0000-0000-00008A7C0000}"/>
    <cellStyle name="Normal 24 8" xfId="13951" xr:uid="{00000000-0005-0000-0000-00008B7C0000}"/>
    <cellStyle name="Normal 24 8 2" xfId="39919" xr:uid="{00000000-0005-0000-0000-00008C7C0000}"/>
    <cellStyle name="Normal 24 9" xfId="3131" xr:uid="{00000000-0005-0000-0000-00008D7C0000}"/>
    <cellStyle name="Normal 25" xfId="410" xr:uid="{00000000-0005-0000-0000-00008E7C0000}"/>
    <cellStyle name="Normal 25 10" xfId="29100" xr:uid="{00000000-0005-0000-0000-00008F7C0000}"/>
    <cellStyle name="Normal 25 11" xfId="55052" xr:uid="{00000000-0005-0000-0000-0000907C0000}"/>
    <cellStyle name="Normal 25 12" xfId="55582" xr:uid="{00000000-0005-0000-0000-0000917C0000}"/>
    <cellStyle name="Normal 25 13" xfId="912" xr:uid="{00000000-0005-0000-0000-0000927C0000}"/>
    <cellStyle name="Normal 25 2" xfId="1509" xr:uid="{00000000-0005-0000-0000-0000937C0000}"/>
    <cellStyle name="Normal 25 2 10" xfId="56123" xr:uid="{00000000-0005-0000-0000-0000947C0000}"/>
    <cellStyle name="Normal 25 2 2" xfId="2591" xr:uid="{00000000-0005-0000-0000-0000957C0000}"/>
    <cellStyle name="Normal 25 2 2 2" xfId="6919" xr:uid="{00000000-0005-0000-0000-0000967C0000}"/>
    <cellStyle name="Normal 25 2 2 2 2" xfId="13411" xr:uid="{00000000-0005-0000-0000-0000977C0000}"/>
    <cellStyle name="Normal 25 2 2 2 2 2" xfId="28559" xr:uid="{00000000-0005-0000-0000-0000987C0000}"/>
    <cellStyle name="Normal 25 2 2 2 2 2 2" xfId="54527" xr:uid="{00000000-0005-0000-0000-0000997C0000}"/>
    <cellStyle name="Normal 25 2 2 2 2 3" xfId="39379" xr:uid="{00000000-0005-0000-0000-00009A7C0000}"/>
    <cellStyle name="Normal 25 2 2 2 3" xfId="22067" xr:uid="{00000000-0005-0000-0000-00009B7C0000}"/>
    <cellStyle name="Normal 25 2 2 2 3 2" xfId="48035" xr:uid="{00000000-0005-0000-0000-00009C7C0000}"/>
    <cellStyle name="Normal 25 2 2 2 4" xfId="17739" xr:uid="{00000000-0005-0000-0000-00009D7C0000}"/>
    <cellStyle name="Normal 25 2 2 2 4 2" xfId="43707" xr:uid="{00000000-0005-0000-0000-00009E7C0000}"/>
    <cellStyle name="Normal 25 2 2 2 5" xfId="32887" xr:uid="{00000000-0005-0000-0000-00009F7C0000}"/>
    <cellStyle name="Normal 25 2 2 2 6" xfId="59369" xr:uid="{00000000-0005-0000-0000-0000A07C0000}"/>
    <cellStyle name="Normal 25 2 2 3" xfId="11247" xr:uid="{00000000-0005-0000-0000-0000A17C0000}"/>
    <cellStyle name="Normal 25 2 2 3 2" xfId="26395" xr:uid="{00000000-0005-0000-0000-0000A27C0000}"/>
    <cellStyle name="Normal 25 2 2 3 2 2" xfId="52363" xr:uid="{00000000-0005-0000-0000-0000A37C0000}"/>
    <cellStyle name="Normal 25 2 2 3 3" xfId="37215" xr:uid="{00000000-0005-0000-0000-0000A47C0000}"/>
    <cellStyle name="Normal 25 2 2 4" xfId="9083" xr:uid="{00000000-0005-0000-0000-0000A57C0000}"/>
    <cellStyle name="Normal 25 2 2 4 2" xfId="24231" xr:uid="{00000000-0005-0000-0000-0000A67C0000}"/>
    <cellStyle name="Normal 25 2 2 4 2 2" xfId="50199" xr:uid="{00000000-0005-0000-0000-0000A77C0000}"/>
    <cellStyle name="Normal 25 2 2 4 3" xfId="35051" xr:uid="{00000000-0005-0000-0000-0000A87C0000}"/>
    <cellStyle name="Normal 25 2 2 5" xfId="19903" xr:uid="{00000000-0005-0000-0000-0000A97C0000}"/>
    <cellStyle name="Normal 25 2 2 5 2" xfId="45871" xr:uid="{00000000-0005-0000-0000-0000AA7C0000}"/>
    <cellStyle name="Normal 25 2 2 6" xfId="15575" xr:uid="{00000000-0005-0000-0000-0000AB7C0000}"/>
    <cellStyle name="Normal 25 2 2 6 2" xfId="41543" xr:uid="{00000000-0005-0000-0000-0000AC7C0000}"/>
    <cellStyle name="Normal 25 2 2 7" xfId="4755" xr:uid="{00000000-0005-0000-0000-0000AD7C0000}"/>
    <cellStyle name="Normal 25 2 2 8" xfId="30723" xr:uid="{00000000-0005-0000-0000-0000AE7C0000}"/>
    <cellStyle name="Normal 25 2 2 9" xfId="57205" xr:uid="{00000000-0005-0000-0000-0000AF7C0000}"/>
    <cellStyle name="Normal 25 2 3" xfId="5837" xr:uid="{00000000-0005-0000-0000-0000B07C0000}"/>
    <cellStyle name="Normal 25 2 3 2" xfId="12329" xr:uid="{00000000-0005-0000-0000-0000B17C0000}"/>
    <cellStyle name="Normal 25 2 3 2 2" xfId="27477" xr:uid="{00000000-0005-0000-0000-0000B27C0000}"/>
    <cellStyle name="Normal 25 2 3 2 2 2" xfId="53445" xr:uid="{00000000-0005-0000-0000-0000B37C0000}"/>
    <cellStyle name="Normal 25 2 3 2 3" xfId="38297" xr:uid="{00000000-0005-0000-0000-0000B47C0000}"/>
    <cellStyle name="Normal 25 2 3 3" xfId="20985" xr:uid="{00000000-0005-0000-0000-0000B57C0000}"/>
    <cellStyle name="Normal 25 2 3 3 2" xfId="46953" xr:uid="{00000000-0005-0000-0000-0000B67C0000}"/>
    <cellStyle name="Normal 25 2 3 4" xfId="16657" xr:uid="{00000000-0005-0000-0000-0000B77C0000}"/>
    <cellStyle name="Normal 25 2 3 4 2" xfId="42625" xr:uid="{00000000-0005-0000-0000-0000B87C0000}"/>
    <cellStyle name="Normal 25 2 3 5" xfId="31805" xr:uid="{00000000-0005-0000-0000-0000B97C0000}"/>
    <cellStyle name="Normal 25 2 3 6" xfId="58287" xr:uid="{00000000-0005-0000-0000-0000BA7C0000}"/>
    <cellStyle name="Normal 25 2 4" xfId="10165" xr:uid="{00000000-0005-0000-0000-0000BB7C0000}"/>
    <cellStyle name="Normal 25 2 4 2" xfId="25313" xr:uid="{00000000-0005-0000-0000-0000BC7C0000}"/>
    <cellStyle name="Normal 25 2 4 2 2" xfId="51281" xr:uid="{00000000-0005-0000-0000-0000BD7C0000}"/>
    <cellStyle name="Normal 25 2 4 3" xfId="36133" xr:uid="{00000000-0005-0000-0000-0000BE7C0000}"/>
    <cellStyle name="Normal 25 2 5" xfId="8001" xr:uid="{00000000-0005-0000-0000-0000BF7C0000}"/>
    <cellStyle name="Normal 25 2 5 2" xfId="23149" xr:uid="{00000000-0005-0000-0000-0000C07C0000}"/>
    <cellStyle name="Normal 25 2 5 2 2" xfId="49117" xr:uid="{00000000-0005-0000-0000-0000C17C0000}"/>
    <cellStyle name="Normal 25 2 5 3" xfId="33969" xr:uid="{00000000-0005-0000-0000-0000C27C0000}"/>
    <cellStyle name="Normal 25 2 6" xfId="18821" xr:uid="{00000000-0005-0000-0000-0000C37C0000}"/>
    <cellStyle name="Normal 25 2 6 2" xfId="44789" xr:uid="{00000000-0005-0000-0000-0000C47C0000}"/>
    <cellStyle name="Normal 25 2 7" xfId="14493" xr:uid="{00000000-0005-0000-0000-0000C57C0000}"/>
    <cellStyle name="Normal 25 2 7 2" xfId="40461" xr:uid="{00000000-0005-0000-0000-0000C67C0000}"/>
    <cellStyle name="Normal 25 2 8" xfId="3673" xr:uid="{00000000-0005-0000-0000-0000C77C0000}"/>
    <cellStyle name="Normal 25 2 9" xfId="29641" xr:uid="{00000000-0005-0000-0000-0000C87C0000}"/>
    <cellStyle name="Normal 25 3" xfId="2050" xr:uid="{00000000-0005-0000-0000-0000C97C0000}"/>
    <cellStyle name="Normal 25 3 2" xfId="6378" xr:uid="{00000000-0005-0000-0000-0000CA7C0000}"/>
    <cellStyle name="Normal 25 3 2 2" xfId="12870" xr:uid="{00000000-0005-0000-0000-0000CB7C0000}"/>
    <cellStyle name="Normal 25 3 2 2 2" xfId="28018" xr:uid="{00000000-0005-0000-0000-0000CC7C0000}"/>
    <cellStyle name="Normal 25 3 2 2 2 2" xfId="53986" xr:uid="{00000000-0005-0000-0000-0000CD7C0000}"/>
    <cellStyle name="Normal 25 3 2 2 3" xfId="38838" xr:uid="{00000000-0005-0000-0000-0000CE7C0000}"/>
    <cellStyle name="Normal 25 3 2 3" xfId="21526" xr:uid="{00000000-0005-0000-0000-0000CF7C0000}"/>
    <cellStyle name="Normal 25 3 2 3 2" xfId="47494" xr:uid="{00000000-0005-0000-0000-0000D07C0000}"/>
    <cellStyle name="Normal 25 3 2 4" xfId="17198" xr:uid="{00000000-0005-0000-0000-0000D17C0000}"/>
    <cellStyle name="Normal 25 3 2 4 2" xfId="43166" xr:uid="{00000000-0005-0000-0000-0000D27C0000}"/>
    <cellStyle name="Normal 25 3 2 5" xfId="32346" xr:uid="{00000000-0005-0000-0000-0000D37C0000}"/>
    <cellStyle name="Normal 25 3 2 6" xfId="58828" xr:uid="{00000000-0005-0000-0000-0000D47C0000}"/>
    <cellStyle name="Normal 25 3 3" xfId="10706" xr:uid="{00000000-0005-0000-0000-0000D57C0000}"/>
    <cellStyle name="Normal 25 3 3 2" xfId="25854" xr:uid="{00000000-0005-0000-0000-0000D67C0000}"/>
    <cellStyle name="Normal 25 3 3 2 2" xfId="51822" xr:uid="{00000000-0005-0000-0000-0000D77C0000}"/>
    <cellStyle name="Normal 25 3 3 3" xfId="36674" xr:uid="{00000000-0005-0000-0000-0000D87C0000}"/>
    <cellStyle name="Normal 25 3 4" xfId="8542" xr:uid="{00000000-0005-0000-0000-0000D97C0000}"/>
    <cellStyle name="Normal 25 3 4 2" xfId="23690" xr:uid="{00000000-0005-0000-0000-0000DA7C0000}"/>
    <cellStyle name="Normal 25 3 4 2 2" xfId="49658" xr:uid="{00000000-0005-0000-0000-0000DB7C0000}"/>
    <cellStyle name="Normal 25 3 4 3" xfId="34510" xr:uid="{00000000-0005-0000-0000-0000DC7C0000}"/>
    <cellStyle name="Normal 25 3 5" xfId="19362" xr:uid="{00000000-0005-0000-0000-0000DD7C0000}"/>
    <cellStyle name="Normal 25 3 5 2" xfId="45330" xr:uid="{00000000-0005-0000-0000-0000DE7C0000}"/>
    <cellStyle name="Normal 25 3 6" xfId="15034" xr:uid="{00000000-0005-0000-0000-0000DF7C0000}"/>
    <cellStyle name="Normal 25 3 6 2" xfId="41002" xr:uid="{00000000-0005-0000-0000-0000E07C0000}"/>
    <cellStyle name="Normal 25 3 7" xfId="4214" xr:uid="{00000000-0005-0000-0000-0000E17C0000}"/>
    <cellStyle name="Normal 25 3 8" xfId="30182" xr:uid="{00000000-0005-0000-0000-0000E27C0000}"/>
    <cellStyle name="Normal 25 3 9" xfId="56664" xr:uid="{00000000-0005-0000-0000-0000E37C0000}"/>
    <cellStyle name="Normal 25 4" xfId="5296" xr:uid="{00000000-0005-0000-0000-0000E47C0000}"/>
    <cellStyle name="Normal 25 4 2" xfId="11788" xr:uid="{00000000-0005-0000-0000-0000E57C0000}"/>
    <cellStyle name="Normal 25 4 2 2" xfId="26936" xr:uid="{00000000-0005-0000-0000-0000E67C0000}"/>
    <cellStyle name="Normal 25 4 2 2 2" xfId="52904" xr:uid="{00000000-0005-0000-0000-0000E77C0000}"/>
    <cellStyle name="Normal 25 4 2 3" xfId="37756" xr:uid="{00000000-0005-0000-0000-0000E87C0000}"/>
    <cellStyle name="Normal 25 4 3" xfId="20444" xr:uid="{00000000-0005-0000-0000-0000E97C0000}"/>
    <cellStyle name="Normal 25 4 3 2" xfId="46412" xr:uid="{00000000-0005-0000-0000-0000EA7C0000}"/>
    <cellStyle name="Normal 25 4 4" xfId="16116" xr:uid="{00000000-0005-0000-0000-0000EB7C0000}"/>
    <cellStyle name="Normal 25 4 4 2" xfId="42084" xr:uid="{00000000-0005-0000-0000-0000EC7C0000}"/>
    <cellStyle name="Normal 25 4 5" xfId="31264" xr:uid="{00000000-0005-0000-0000-0000ED7C0000}"/>
    <cellStyle name="Normal 25 4 6" xfId="57746" xr:uid="{00000000-0005-0000-0000-0000EE7C0000}"/>
    <cellStyle name="Normal 25 5" xfId="9624" xr:uid="{00000000-0005-0000-0000-0000EF7C0000}"/>
    <cellStyle name="Normal 25 5 2" xfId="24772" xr:uid="{00000000-0005-0000-0000-0000F07C0000}"/>
    <cellStyle name="Normal 25 5 2 2" xfId="50740" xr:uid="{00000000-0005-0000-0000-0000F17C0000}"/>
    <cellStyle name="Normal 25 5 3" xfId="35592" xr:uid="{00000000-0005-0000-0000-0000F27C0000}"/>
    <cellStyle name="Normal 25 6" xfId="7460" xr:uid="{00000000-0005-0000-0000-0000F37C0000}"/>
    <cellStyle name="Normal 25 6 2" xfId="22608" xr:uid="{00000000-0005-0000-0000-0000F47C0000}"/>
    <cellStyle name="Normal 25 6 2 2" xfId="48576" xr:uid="{00000000-0005-0000-0000-0000F57C0000}"/>
    <cellStyle name="Normal 25 6 3" xfId="33428" xr:uid="{00000000-0005-0000-0000-0000F67C0000}"/>
    <cellStyle name="Normal 25 7" xfId="18280" xr:uid="{00000000-0005-0000-0000-0000F77C0000}"/>
    <cellStyle name="Normal 25 7 2" xfId="44248" xr:uid="{00000000-0005-0000-0000-0000F87C0000}"/>
    <cellStyle name="Normal 25 8" xfId="13952" xr:uid="{00000000-0005-0000-0000-0000F97C0000}"/>
    <cellStyle name="Normal 25 8 2" xfId="39920" xr:uid="{00000000-0005-0000-0000-0000FA7C0000}"/>
    <cellStyle name="Normal 25 9" xfId="3132" xr:uid="{00000000-0005-0000-0000-0000FB7C0000}"/>
    <cellStyle name="Normal 26" xfId="411" xr:uid="{00000000-0005-0000-0000-0000FC7C0000}"/>
    <cellStyle name="Normal 26 10" xfId="29101" xr:uid="{00000000-0005-0000-0000-0000FD7C0000}"/>
    <cellStyle name="Normal 26 11" xfId="55053" xr:uid="{00000000-0005-0000-0000-0000FE7C0000}"/>
    <cellStyle name="Normal 26 12" xfId="55583" xr:uid="{00000000-0005-0000-0000-0000FF7C0000}"/>
    <cellStyle name="Normal 26 13" xfId="952" xr:uid="{00000000-0005-0000-0000-0000007D0000}"/>
    <cellStyle name="Normal 26 2" xfId="1510" xr:uid="{00000000-0005-0000-0000-0000017D0000}"/>
    <cellStyle name="Normal 26 2 10" xfId="56124" xr:uid="{00000000-0005-0000-0000-0000027D0000}"/>
    <cellStyle name="Normal 26 2 2" xfId="2592" xr:uid="{00000000-0005-0000-0000-0000037D0000}"/>
    <cellStyle name="Normal 26 2 2 2" xfId="6920" xr:uid="{00000000-0005-0000-0000-0000047D0000}"/>
    <cellStyle name="Normal 26 2 2 2 2" xfId="13412" xr:uid="{00000000-0005-0000-0000-0000057D0000}"/>
    <cellStyle name="Normal 26 2 2 2 2 2" xfId="28560" xr:uid="{00000000-0005-0000-0000-0000067D0000}"/>
    <cellStyle name="Normal 26 2 2 2 2 2 2" xfId="54528" xr:uid="{00000000-0005-0000-0000-0000077D0000}"/>
    <cellStyle name="Normal 26 2 2 2 2 3" xfId="39380" xr:uid="{00000000-0005-0000-0000-0000087D0000}"/>
    <cellStyle name="Normal 26 2 2 2 3" xfId="22068" xr:uid="{00000000-0005-0000-0000-0000097D0000}"/>
    <cellStyle name="Normal 26 2 2 2 3 2" xfId="48036" xr:uid="{00000000-0005-0000-0000-00000A7D0000}"/>
    <cellStyle name="Normal 26 2 2 2 4" xfId="17740" xr:uid="{00000000-0005-0000-0000-00000B7D0000}"/>
    <cellStyle name="Normal 26 2 2 2 4 2" xfId="43708" xr:uid="{00000000-0005-0000-0000-00000C7D0000}"/>
    <cellStyle name="Normal 26 2 2 2 5" xfId="32888" xr:uid="{00000000-0005-0000-0000-00000D7D0000}"/>
    <cellStyle name="Normal 26 2 2 2 6" xfId="59370" xr:uid="{00000000-0005-0000-0000-00000E7D0000}"/>
    <cellStyle name="Normal 26 2 2 3" xfId="11248" xr:uid="{00000000-0005-0000-0000-00000F7D0000}"/>
    <cellStyle name="Normal 26 2 2 3 2" xfId="26396" xr:uid="{00000000-0005-0000-0000-0000107D0000}"/>
    <cellStyle name="Normal 26 2 2 3 2 2" xfId="52364" xr:uid="{00000000-0005-0000-0000-0000117D0000}"/>
    <cellStyle name="Normal 26 2 2 3 3" xfId="37216" xr:uid="{00000000-0005-0000-0000-0000127D0000}"/>
    <cellStyle name="Normal 26 2 2 4" xfId="9084" xr:uid="{00000000-0005-0000-0000-0000137D0000}"/>
    <cellStyle name="Normal 26 2 2 4 2" xfId="24232" xr:uid="{00000000-0005-0000-0000-0000147D0000}"/>
    <cellStyle name="Normal 26 2 2 4 2 2" xfId="50200" xr:uid="{00000000-0005-0000-0000-0000157D0000}"/>
    <cellStyle name="Normal 26 2 2 4 3" xfId="35052" xr:uid="{00000000-0005-0000-0000-0000167D0000}"/>
    <cellStyle name="Normal 26 2 2 5" xfId="19904" xr:uid="{00000000-0005-0000-0000-0000177D0000}"/>
    <cellStyle name="Normal 26 2 2 5 2" xfId="45872" xr:uid="{00000000-0005-0000-0000-0000187D0000}"/>
    <cellStyle name="Normal 26 2 2 6" xfId="15576" xr:uid="{00000000-0005-0000-0000-0000197D0000}"/>
    <cellStyle name="Normal 26 2 2 6 2" xfId="41544" xr:uid="{00000000-0005-0000-0000-00001A7D0000}"/>
    <cellStyle name="Normal 26 2 2 7" xfId="4756" xr:uid="{00000000-0005-0000-0000-00001B7D0000}"/>
    <cellStyle name="Normal 26 2 2 8" xfId="30724" xr:uid="{00000000-0005-0000-0000-00001C7D0000}"/>
    <cellStyle name="Normal 26 2 2 9" xfId="57206" xr:uid="{00000000-0005-0000-0000-00001D7D0000}"/>
    <cellStyle name="Normal 26 2 3" xfId="5838" xr:uid="{00000000-0005-0000-0000-00001E7D0000}"/>
    <cellStyle name="Normal 26 2 3 2" xfId="12330" xr:uid="{00000000-0005-0000-0000-00001F7D0000}"/>
    <cellStyle name="Normal 26 2 3 2 2" xfId="27478" xr:uid="{00000000-0005-0000-0000-0000207D0000}"/>
    <cellStyle name="Normal 26 2 3 2 2 2" xfId="53446" xr:uid="{00000000-0005-0000-0000-0000217D0000}"/>
    <cellStyle name="Normal 26 2 3 2 3" xfId="38298" xr:uid="{00000000-0005-0000-0000-0000227D0000}"/>
    <cellStyle name="Normal 26 2 3 3" xfId="20986" xr:uid="{00000000-0005-0000-0000-0000237D0000}"/>
    <cellStyle name="Normal 26 2 3 3 2" xfId="46954" xr:uid="{00000000-0005-0000-0000-0000247D0000}"/>
    <cellStyle name="Normal 26 2 3 4" xfId="16658" xr:uid="{00000000-0005-0000-0000-0000257D0000}"/>
    <cellStyle name="Normal 26 2 3 4 2" xfId="42626" xr:uid="{00000000-0005-0000-0000-0000267D0000}"/>
    <cellStyle name="Normal 26 2 3 5" xfId="31806" xr:uid="{00000000-0005-0000-0000-0000277D0000}"/>
    <cellStyle name="Normal 26 2 3 6" xfId="58288" xr:uid="{00000000-0005-0000-0000-0000287D0000}"/>
    <cellStyle name="Normal 26 2 4" xfId="10166" xr:uid="{00000000-0005-0000-0000-0000297D0000}"/>
    <cellStyle name="Normal 26 2 4 2" xfId="25314" xr:uid="{00000000-0005-0000-0000-00002A7D0000}"/>
    <cellStyle name="Normal 26 2 4 2 2" xfId="51282" xr:uid="{00000000-0005-0000-0000-00002B7D0000}"/>
    <cellStyle name="Normal 26 2 4 3" xfId="36134" xr:uid="{00000000-0005-0000-0000-00002C7D0000}"/>
    <cellStyle name="Normal 26 2 5" xfId="8002" xr:uid="{00000000-0005-0000-0000-00002D7D0000}"/>
    <cellStyle name="Normal 26 2 5 2" xfId="23150" xr:uid="{00000000-0005-0000-0000-00002E7D0000}"/>
    <cellStyle name="Normal 26 2 5 2 2" xfId="49118" xr:uid="{00000000-0005-0000-0000-00002F7D0000}"/>
    <cellStyle name="Normal 26 2 5 3" xfId="33970" xr:uid="{00000000-0005-0000-0000-0000307D0000}"/>
    <cellStyle name="Normal 26 2 6" xfId="18822" xr:uid="{00000000-0005-0000-0000-0000317D0000}"/>
    <cellStyle name="Normal 26 2 6 2" xfId="44790" xr:uid="{00000000-0005-0000-0000-0000327D0000}"/>
    <cellStyle name="Normal 26 2 7" xfId="14494" xr:uid="{00000000-0005-0000-0000-0000337D0000}"/>
    <cellStyle name="Normal 26 2 7 2" xfId="40462" xr:uid="{00000000-0005-0000-0000-0000347D0000}"/>
    <cellStyle name="Normal 26 2 8" xfId="3674" xr:uid="{00000000-0005-0000-0000-0000357D0000}"/>
    <cellStyle name="Normal 26 2 9" xfId="29642" xr:uid="{00000000-0005-0000-0000-0000367D0000}"/>
    <cellStyle name="Normal 26 3" xfId="2051" xr:uid="{00000000-0005-0000-0000-0000377D0000}"/>
    <cellStyle name="Normal 26 3 2" xfId="6379" xr:uid="{00000000-0005-0000-0000-0000387D0000}"/>
    <cellStyle name="Normal 26 3 2 2" xfId="12871" xr:uid="{00000000-0005-0000-0000-0000397D0000}"/>
    <cellStyle name="Normal 26 3 2 2 2" xfId="28019" xr:uid="{00000000-0005-0000-0000-00003A7D0000}"/>
    <cellStyle name="Normal 26 3 2 2 2 2" xfId="53987" xr:uid="{00000000-0005-0000-0000-00003B7D0000}"/>
    <cellStyle name="Normal 26 3 2 2 3" xfId="38839" xr:uid="{00000000-0005-0000-0000-00003C7D0000}"/>
    <cellStyle name="Normal 26 3 2 3" xfId="21527" xr:uid="{00000000-0005-0000-0000-00003D7D0000}"/>
    <cellStyle name="Normal 26 3 2 3 2" xfId="47495" xr:uid="{00000000-0005-0000-0000-00003E7D0000}"/>
    <cellStyle name="Normal 26 3 2 4" xfId="17199" xr:uid="{00000000-0005-0000-0000-00003F7D0000}"/>
    <cellStyle name="Normal 26 3 2 4 2" xfId="43167" xr:uid="{00000000-0005-0000-0000-0000407D0000}"/>
    <cellStyle name="Normal 26 3 2 5" xfId="32347" xr:uid="{00000000-0005-0000-0000-0000417D0000}"/>
    <cellStyle name="Normal 26 3 2 6" xfId="58829" xr:uid="{00000000-0005-0000-0000-0000427D0000}"/>
    <cellStyle name="Normal 26 3 3" xfId="10707" xr:uid="{00000000-0005-0000-0000-0000437D0000}"/>
    <cellStyle name="Normal 26 3 3 2" xfId="25855" xr:uid="{00000000-0005-0000-0000-0000447D0000}"/>
    <cellStyle name="Normal 26 3 3 2 2" xfId="51823" xr:uid="{00000000-0005-0000-0000-0000457D0000}"/>
    <cellStyle name="Normal 26 3 3 3" xfId="36675" xr:uid="{00000000-0005-0000-0000-0000467D0000}"/>
    <cellStyle name="Normal 26 3 4" xfId="8543" xr:uid="{00000000-0005-0000-0000-0000477D0000}"/>
    <cellStyle name="Normal 26 3 4 2" xfId="23691" xr:uid="{00000000-0005-0000-0000-0000487D0000}"/>
    <cellStyle name="Normal 26 3 4 2 2" xfId="49659" xr:uid="{00000000-0005-0000-0000-0000497D0000}"/>
    <cellStyle name="Normal 26 3 4 3" xfId="34511" xr:uid="{00000000-0005-0000-0000-00004A7D0000}"/>
    <cellStyle name="Normal 26 3 5" xfId="19363" xr:uid="{00000000-0005-0000-0000-00004B7D0000}"/>
    <cellStyle name="Normal 26 3 5 2" xfId="45331" xr:uid="{00000000-0005-0000-0000-00004C7D0000}"/>
    <cellStyle name="Normal 26 3 6" xfId="15035" xr:uid="{00000000-0005-0000-0000-00004D7D0000}"/>
    <cellStyle name="Normal 26 3 6 2" xfId="41003" xr:uid="{00000000-0005-0000-0000-00004E7D0000}"/>
    <cellStyle name="Normal 26 3 7" xfId="4215" xr:uid="{00000000-0005-0000-0000-00004F7D0000}"/>
    <cellStyle name="Normal 26 3 8" xfId="30183" xr:uid="{00000000-0005-0000-0000-0000507D0000}"/>
    <cellStyle name="Normal 26 3 9" xfId="56665" xr:uid="{00000000-0005-0000-0000-0000517D0000}"/>
    <cellStyle name="Normal 26 4" xfId="5297" xr:uid="{00000000-0005-0000-0000-0000527D0000}"/>
    <cellStyle name="Normal 26 4 2" xfId="11789" xr:uid="{00000000-0005-0000-0000-0000537D0000}"/>
    <cellStyle name="Normal 26 4 2 2" xfId="26937" xr:uid="{00000000-0005-0000-0000-0000547D0000}"/>
    <cellStyle name="Normal 26 4 2 2 2" xfId="52905" xr:uid="{00000000-0005-0000-0000-0000557D0000}"/>
    <cellStyle name="Normal 26 4 2 3" xfId="37757" xr:uid="{00000000-0005-0000-0000-0000567D0000}"/>
    <cellStyle name="Normal 26 4 3" xfId="20445" xr:uid="{00000000-0005-0000-0000-0000577D0000}"/>
    <cellStyle name="Normal 26 4 3 2" xfId="46413" xr:uid="{00000000-0005-0000-0000-0000587D0000}"/>
    <cellStyle name="Normal 26 4 4" xfId="16117" xr:uid="{00000000-0005-0000-0000-0000597D0000}"/>
    <cellStyle name="Normal 26 4 4 2" xfId="42085" xr:uid="{00000000-0005-0000-0000-00005A7D0000}"/>
    <cellStyle name="Normal 26 4 5" xfId="31265" xr:uid="{00000000-0005-0000-0000-00005B7D0000}"/>
    <cellStyle name="Normal 26 4 6" xfId="57747" xr:uid="{00000000-0005-0000-0000-00005C7D0000}"/>
    <cellStyle name="Normal 26 5" xfId="9625" xr:uid="{00000000-0005-0000-0000-00005D7D0000}"/>
    <cellStyle name="Normal 26 5 2" xfId="24773" xr:uid="{00000000-0005-0000-0000-00005E7D0000}"/>
    <cellStyle name="Normal 26 5 2 2" xfId="50741" xr:uid="{00000000-0005-0000-0000-00005F7D0000}"/>
    <cellStyle name="Normal 26 5 3" xfId="35593" xr:uid="{00000000-0005-0000-0000-0000607D0000}"/>
    <cellStyle name="Normal 26 6" xfId="7461" xr:uid="{00000000-0005-0000-0000-0000617D0000}"/>
    <cellStyle name="Normal 26 6 2" xfId="22609" xr:uid="{00000000-0005-0000-0000-0000627D0000}"/>
    <cellStyle name="Normal 26 6 2 2" xfId="48577" xr:uid="{00000000-0005-0000-0000-0000637D0000}"/>
    <cellStyle name="Normal 26 6 3" xfId="33429" xr:uid="{00000000-0005-0000-0000-0000647D0000}"/>
    <cellStyle name="Normal 26 7" xfId="18281" xr:uid="{00000000-0005-0000-0000-0000657D0000}"/>
    <cellStyle name="Normal 26 7 2" xfId="44249" xr:uid="{00000000-0005-0000-0000-0000667D0000}"/>
    <cellStyle name="Normal 26 8" xfId="13953" xr:uid="{00000000-0005-0000-0000-0000677D0000}"/>
    <cellStyle name="Normal 26 8 2" xfId="39921" xr:uid="{00000000-0005-0000-0000-0000687D0000}"/>
    <cellStyle name="Normal 26 9" xfId="3133" xr:uid="{00000000-0005-0000-0000-0000697D0000}"/>
    <cellStyle name="Normal 27" xfId="412" xr:uid="{00000000-0005-0000-0000-00006A7D0000}"/>
    <cellStyle name="Normal 27 10" xfId="29102" xr:uid="{00000000-0005-0000-0000-00006B7D0000}"/>
    <cellStyle name="Normal 27 11" xfId="55054" xr:uid="{00000000-0005-0000-0000-00006C7D0000}"/>
    <cellStyle name="Normal 27 12" xfId="55584" xr:uid="{00000000-0005-0000-0000-00006D7D0000}"/>
    <cellStyle name="Normal 27 13" xfId="992" xr:uid="{00000000-0005-0000-0000-00006E7D0000}"/>
    <cellStyle name="Normal 27 2" xfId="1511" xr:uid="{00000000-0005-0000-0000-00006F7D0000}"/>
    <cellStyle name="Normal 27 2 10" xfId="56125" xr:uid="{00000000-0005-0000-0000-0000707D0000}"/>
    <cellStyle name="Normal 27 2 2" xfId="2593" xr:uid="{00000000-0005-0000-0000-0000717D0000}"/>
    <cellStyle name="Normal 27 2 2 2" xfId="6921" xr:uid="{00000000-0005-0000-0000-0000727D0000}"/>
    <cellStyle name="Normal 27 2 2 2 2" xfId="13413" xr:uid="{00000000-0005-0000-0000-0000737D0000}"/>
    <cellStyle name="Normal 27 2 2 2 2 2" xfId="28561" xr:uid="{00000000-0005-0000-0000-0000747D0000}"/>
    <cellStyle name="Normal 27 2 2 2 2 2 2" xfId="54529" xr:uid="{00000000-0005-0000-0000-0000757D0000}"/>
    <cellStyle name="Normal 27 2 2 2 2 3" xfId="39381" xr:uid="{00000000-0005-0000-0000-0000767D0000}"/>
    <cellStyle name="Normal 27 2 2 2 3" xfId="22069" xr:uid="{00000000-0005-0000-0000-0000777D0000}"/>
    <cellStyle name="Normal 27 2 2 2 3 2" xfId="48037" xr:uid="{00000000-0005-0000-0000-0000787D0000}"/>
    <cellStyle name="Normal 27 2 2 2 4" xfId="17741" xr:uid="{00000000-0005-0000-0000-0000797D0000}"/>
    <cellStyle name="Normal 27 2 2 2 4 2" xfId="43709" xr:uid="{00000000-0005-0000-0000-00007A7D0000}"/>
    <cellStyle name="Normal 27 2 2 2 5" xfId="32889" xr:uid="{00000000-0005-0000-0000-00007B7D0000}"/>
    <cellStyle name="Normal 27 2 2 2 6" xfId="59371" xr:uid="{00000000-0005-0000-0000-00007C7D0000}"/>
    <cellStyle name="Normal 27 2 2 3" xfId="11249" xr:uid="{00000000-0005-0000-0000-00007D7D0000}"/>
    <cellStyle name="Normal 27 2 2 3 2" xfId="26397" xr:uid="{00000000-0005-0000-0000-00007E7D0000}"/>
    <cellStyle name="Normal 27 2 2 3 2 2" xfId="52365" xr:uid="{00000000-0005-0000-0000-00007F7D0000}"/>
    <cellStyle name="Normal 27 2 2 3 3" xfId="37217" xr:uid="{00000000-0005-0000-0000-0000807D0000}"/>
    <cellStyle name="Normal 27 2 2 4" xfId="9085" xr:uid="{00000000-0005-0000-0000-0000817D0000}"/>
    <cellStyle name="Normal 27 2 2 4 2" xfId="24233" xr:uid="{00000000-0005-0000-0000-0000827D0000}"/>
    <cellStyle name="Normal 27 2 2 4 2 2" xfId="50201" xr:uid="{00000000-0005-0000-0000-0000837D0000}"/>
    <cellStyle name="Normal 27 2 2 4 3" xfId="35053" xr:uid="{00000000-0005-0000-0000-0000847D0000}"/>
    <cellStyle name="Normal 27 2 2 5" xfId="19905" xr:uid="{00000000-0005-0000-0000-0000857D0000}"/>
    <cellStyle name="Normal 27 2 2 5 2" xfId="45873" xr:uid="{00000000-0005-0000-0000-0000867D0000}"/>
    <cellStyle name="Normal 27 2 2 6" xfId="15577" xr:uid="{00000000-0005-0000-0000-0000877D0000}"/>
    <cellStyle name="Normal 27 2 2 6 2" xfId="41545" xr:uid="{00000000-0005-0000-0000-0000887D0000}"/>
    <cellStyle name="Normal 27 2 2 7" xfId="4757" xr:uid="{00000000-0005-0000-0000-0000897D0000}"/>
    <cellStyle name="Normal 27 2 2 8" xfId="30725" xr:uid="{00000000-0005-0000-0000-00008A7D0000}"/>
    <cellStyle name="Normal 27 2 2 9" xfId="57207" xr:uid="{00000000-0005-0000-0000-00008B7D0000}"/>
    <cellStyle name="Normal 27 2 3" xfId="5839" xr:uid="{00000000-0005-0000-0000-00008C7D0000}"/>
    <cellStyle name="Normal 27 2 3 2" xfId="12331" xr:uid="{00000000-0005-0000-0000-00008D7D0000}"/>
    <cellStyle name="Normal 27 2 3 2 2" xfId="27479" xr:uid="{00000000-0005-0000-0000-00008E7D0000}"/>
    <cellStyle name="Normal 27 2 3 2 2 2" xfId="53447" xr:uid="{00000000-0005-0000-0000-00008F7D0000}"/>
    <cellStyle name="Normal 27 2 3 2 3" xfId="38299" xr:uid="{00000000-0005-0000-0000-0000907D0000}"/>
    <cellStyle name="Normal 27 2 3 3" xfId="20987" xr:uid="{00000000-0005-0000-0000-0000917D0000}"/>
    <cellStyle name="Normal 27 2 3 3 2" xfId="46955" xr:uid="{00000000-0005-0000-0000-0000927D0000}"/>
    <cellStyle name="Normal 27 2 3 4" xfId="16659" xr:uid="{00000000-0005-0000-0000-0000937D0000}"/>
    <cellStyle name="Normal 27 2 3 4 2" xfId="42627" xr:uid="{00000000-0005-0000-0000-0000947D0000}"/>
    <cellStyle name="Normal 27 2 3 5" xfId="31807" xr:uid="{00000000-0005-0000-0000-0000957D0000}"/>
    <cellStyle name="Normal 27 2 3 6" xfId="58289" xr:uid="{00000000-0005-0000-0000-0000967D0000}"/>
    <cellStyle name="Normal 27 2 4" xfId="10167" xr:uid="{00000000-0005-0000-0000-0000977D0000}"/>
    <cellStyle name="Normal 27 2 4 2" xfId="25315" xr:uid="{00000000-0005-0000-0000-0000987D0000}"/>
    <cellStyle name="Normal 27 2 4 2 2" xfId="51283" xr:uid="{00000000-0005-0000-0000-0000997D0000}"/>
    <cellStyle name="Normal 27 2 4 3" xfId="36135" xr:uid="{00000000-0005-0000-0000-00009A7D0000}"/>
    <cellStyle name="Normal 27 2 5" xfId="8003" xr:uid="{00000000-0005-0000-0000-00009B7D0000}"/>
    <cellStyle name="Normal 27 2 5 2" xfId="23151" xr:uid="{00000000-0005-0000-0000-00009C7D0000}"/>
    <cellStyle name="Normal 27 2 5 2 2" xfId="49119" xr:uid="{00000000-0005-0000-0000-00009D7D0000}"/>
    <cellStyle name="Normal 27 2 5 3" xfId="33971" xr:uid="{00000000-0005-0000-0000-00009E7D0000}"/>
    <cellStyle name="Normal 27 2 6" xfId="18823" xr:uid="{00000000-0005-0000-0000-00009F7D0000}"/>
    <cellStyle name="Normal 27 2 6 2" xfId="44791" xr:uid="{00000000-0005-0000-0000-0000A07D0000}"/>
    <cellStyle name="Normal 27 2 7" xfId="14495" xr:uid="{00000000-0005-0000-0000-0000A17D0000}"/>
    <cellStyle name="Normal 27 2 7 2" xfId="40463" xr:uid="{00000000-0005-0000-0000-0000A27D0000}"/>
    <cellStyle name="Normal 27 2 8" xfId="3675" xr:uid="{00000000-0005-0000-0000-0000A37D0000}"/>
    <cellStyle name="Normal 27 2 9" xfId="29643" xr:uid="{00000000-0005-0000-0000-0000A47D0000}"/>
    <cellStyle name="Normal 27 3" xfId="2052" xr:uid="{00000000-0005-0000-0000-0000A57D0000}"/>
    <cellStyle name="Normal 27 3 2" xfId="6380" xr:uid="{00000000-0005-0000-0000-0000A67D0000}"/>
    <cellStyle name="Normal 27 3 2 2" xfId="12872" xr:uid="{00000000-0005-0000-0000-0000A77D0000}"/>
    <cellStyle name="Normal 27 3 2 2 2" xfId="28020" xr:uid="{00000000-0005-0000-0000-0000A87D0000}"/>
    <cellStyle name="Normal 27 3 2 2 2 2" xfId="53988" xr:uid="{00000000-0005-0000-0000-0000A97D0000}"/>
    <cellStyle name="Normal 27 3 2 2 3" xfId="38840" xr:uid="{00000000-0005-0000-0000-0000AA7D0000}"/>
    <cellStyle name="Normal 27 3 2 3" xfId="21528" xr:uid="{00000000-0005-0000-0000-0000AB7D0000}"/>
    <cellStyle name="Normal 27 3 2 3 2" xfId="47496" xr:uid="{00000000-0005-0000-0000-0000AC7D0000}"/>
    <cellStyle name="Normal 27 3 2 4" xfId="17200" xr:uid="{00000000-0005-0000-0000-0000AD7D0000}"/>
    <cellStyle name="Normal 27 3 2 4 2" xfId="43168" xr:uid="{00000000-0005-0000-0000-0000AE7D0000}"/>
    <cellStyle name="Normal 27 3 2 5" xfId="32348" xr:uid="{00000000-0005-0000-0000-0000AF7D0000}"/>
    <cellStyle name="Normal 27 3 2 6" xfId="58830" xr:uid="{00000000-0005-0000-0000-0000B07D0000}"/>
    <cellStyle name="Normal 27 3 3" xfId="10708" xr:uid="{00000000-0005-0000-0000-0000B17D0000}"/>
    <cellStyle name="Normal 27 3 3 2" xfId="25856" xr:uid="{00000000-0005-0000-0000-0000B27D0000}"/>
    <cellStyle name="Normal 27 3 3 2 2" xfId="51824" xr:uid="{00000000-0005-0000-0000-0000B37D0000}"/>
    <cellStyle name="Normal 27 3 3 3" xfId="36676" xr:uid="{00000000-0005-0000-0000-0000B47D0000}"/>
    <cellStyle name="Normal 27 3 4" xfId="8544" xr:uid="{00000000-0005-0000-0000-0000B57D0000}"/>
    <cellStyle name="Normal 27 3 4 2" xfId="23692" xr:uid="{00000000-0005-0000-0000-0000B67D0000}"/>
    <cellStyle name="Normal 27 3 4 2 2" xfId="49660" xr:uid="{00000000-0005-0000-0000-0000B77D0000}"/>
    <cellStyle name="Normal 27 3 4 3" xfId="34512" xr:uid="{00000000-0005-0000-0000-0000B87D0000}"/>
    <cellStyle name="Normal 27 3 5" xfId="19364" xr:uid="{00000000-0005-0000-0000-0000B97D0000}"/>
    <cellStyle name="Normal 27 3 5 2" xfId="45332" xr:uid="{00000000-0005-0000-0000-0000BA7D0000}"/>
    <cellStyle name="Normal 27 3 6" xfId="15036" xr:uid="{00000000-0005-0000-0000-0000BB7D0000}"/>
    <cellStyle name="Normal 27 3 6 2" xfId="41004" xr:uid="{00000000-0005-0000-0000-0000BC7D0000}"/>
    <cellStyle name="Normal 27 3 7" xfId="4216" xr:uid="{00000000-0005-0000-0000-0000BD7D0000}"/>
    <cellStyle name="Normal 27 3 8" xfId="30184" xr:uid="{00000000-0005-0000-0000-0000BE7D0000}"/>
    <cellStyle name="Normal 27 3 9" xfId="56666" xr:uid="{00000000-0005-0000-0000-0000BF7D0000}"/>
    <cellStyle name="Normal 27 4" xfId="5298" xr:uid="{00000000-0005-0000-0000-0000C07D0000}"/>
    <cellStyle name="Normal 27 4 2" xfId="11790" xr:uid="{00000000-0005-0000-0000-0000C17D0000}"/>
    <cellStyle name="Normal 27 4 2 2" xfId="26938" xr:uid="{00000000-0005-0000-0000-0000C27D0000}"/>
    <cellStyle name="Normal 27 4 2 2 2" xfId="52906" xr:uid="{00000000-0005-0000-0000-0000C37D0000}"/>
    <cellStyle name="Normal 27 4 2 3" xfId="37758" xr:uid="{00000000-0005-0000-0000-0000C47D0000}"/>
    <cellStyle name="Normal 27 4 3" xfId="20446" xr:uid="{00000000-0005-0000-0000-0000C57D0000}"/>
    <cellStyle name="Normal 27 4 3 2" xfId="46414" xr:uid="{00000000-0005-0000-0000-0000C67D0000}"/>
    <cellStyle name="Normal 27 4 4" xfId="16118" xr:uid="{00000000-0005-0000-0000-0000C77D0000}"/>
    <cellStyle name="Normal 27 4 4 2" xfId="42086" xr:uid="{00000000-0005-0000-0000-0000C87D0000}"/>
    <cellStyle name="Normal 27 4 5" xfId="31266" xr:uid="{00000000-0005-0000-0000-0000C97D0000}"/>
    <cellStyle name="Normal 27 4 6" xfId="57748" xr:uid="{00000000-0005-0000-0000-0000CA7D0000}"/>
    <cellStyle name="Normal 27 5" xfId="9626" xr:uid="{00000000-0005-0000-0000-0000CB7D0000}"/>
    <cellStyle name="Normal 27 5 2" xfId="24774" xr:uid="{00000000-0005-0000-0000-0000CC7D0000}"/>
    <cellStyle name="Normal 27 5 2 2" xfId="50742" xr:uid="{00000000-0005-0000-0000-0000CD7D0000}"/>
    <cellStyle name="Normal 27 5 3" xfId="35594" xr:uid="{00000000-0005-0000-0000-0000CE7D0000}"/>
    <cellStyle name="Normal 27 6" xfId="7462" xr:uid="{00000000-0005-0000-0000-0000CF7D0000}"/>
    <cellStyle name="Normal 27 6 2" xfId="22610" xr:uid="{00000000-0005-0000-0000-0000D07D0000}"/>
    <cellStyle name="Normal 27 6 2 2" xfId="48578" xr:uid="{00000000-0005-0000-0000-0000D17D0000}"/>
    <cellStyle name="Normal 27 6 3" xfId="33430" xr:uid="{00000000-0005-0000-0000-0000D27D0000}"/>
    <cellStyle name="Normal 27 7" xfId="18282" xr:uid="{00000000-0005-0000-0000-0000D37D0000}"/>
    <cellStyle name="Normal 27 7 2" xfId="44250" xr:uid="{00000000-0005-0000-0000-0000D47D0000}"/>
    <cellStyle name="Normal 27 8" xfId="13954" xr:uid="{00000000-0005-0000-0000-0000D57D0000}"/>
    <cellStyle name="Normal 27 8 2" xfId="39922" xr:uid="{00000000-0005-0000-0000-0000D67D0000}"/>
    <cellStyle name="Normal 27 9" xfId="3134" xr:uid="{00000000-0005-0000-0000-0000D77D0000}"/>
    <cellStyle name="Normal 28" xfId="413" xr:uid="{00000000-0005-0000-0000-0000D87D0000}"/>
    <cellStyle name="Normal 28 10" xfId="29103" xr:uid="{00000000-0005-0000-0000-0000D97D0000}"/>
    <cellStyle name="Normal 28 11" xfId="55055" xr:uid="{00000000-0005-0000-0000-0000DA7D0000}"/>
    <cellStyle name="Normal 28 12" xfId="55585" xr:uid="{00000000-0005-0000-0000-0000DB7D0000}"/>
    <cellStyle name="Normal 28 13" xfId="1032" xr:uid="{00000000-0005-0000-0000-0000DC7D0000}"/>
    <cellStyle name="Normal 28 2" xfId="1512" xr:uid="{00000000-0005-0000-0000-0000DD7D0000}"/>
    <cellStyle name="Normal 28 2 10" xfId="56126" xr:uid="{00000000-0005-0000-0000-0000DE7D0000}"/>
    <cellStyle name="Normal 28 2 2" xfId="2594" xr:uid="{00000000-0005-0000-0000-0000DF7D0000}"/>
    <cellStyle name="Normal 28 2 2 2" xfId="6922" xr:uid="{00000000-0005-0000-0000-0000E07D0000}"/>
    <cellStyle name="Normal 28 2 2 2 2" xfId="13414" xr:uid="{00000000-0005-0000-0000-0000E17D0000}"/>
    <cellStyle name="Normal 28 2 2 2 2 2" xfId="28562" xr:uid="{00000000-0005-0000-0000-0000E27D0000}"/>
    <cellStyle name="Normal 28 2 2 2 2 2 2" xfId="54530" xr:uid="{00000000-0005-0000-0000-0000E37D0000}"/>
    <cellStyle name="Normal 28 2 2 2 2 3" xfId="39382" xr:uid="{00000000-0005-0000-0000-0000E47D0000}"/>
    <cellStyle name="Normal 28 2 2 2 3" xfId="22070" xr:uid="{00000000-0005-0000-0000-0000E57D0000}"/>
    <cellStyle name="Normal 28 2 2 2 3 2" xfId="48038" xr:uid="{00000000-0005-0000-0000-0000E67D0000}"/>
    <cellStyle name="Normal 28 2 2 2 4" xfId="17742" xr:uid="{00000000-0005-0000-0000-0000E77D0000}"/>
    <cellStyle name="Normal 28 2 2 2 4 2" xfId="43710" xr:uid="{00000000-0005-0000-0000-0000E87D0000}"/>
    <cellStyle name="Normal 28 2 2 2 5" xfId="32890" xr:uid="{00000000-0005-0000-0000-0000E97D0000}"/>
    <cellStyle name="Normal 28 2 2 2 6" xfId="59372" xr:uid="{00000000-0005-0000-0000-0000EA7D0000}"/>
    <cellStyle name="Normal 28 2 2 3" xfId="11250" xr:uid="{00000000-0005-0000-0000-0000EB7D0000}"/>
    <cellStyle name="Normal 28 2 2 3 2" xfId="26398" xr:uid="{00000000-0005-0000-0000-0000EC7D0000}"/>
    <cellStyle name="Normal 28 2 2 3 2 2" xfId="52366" xr:uid="{00000000-0005-0000-0000-0000ED7D0000}"/>
    <cellStyle name="Normal 28 2 2 3 3" xfId="37218" xr:uid="{00000000-0005-0000-0000-0000EE7D0000}"/>
    <cellStyle name="Normal 28 2 2 4" xfId="9086" xr:uid="{00000000-0005-0000-0000-0000EF7D0000}"/>
    <cellStyle name="Normal 28 2 2 4 2" xfId="24234" xr:uid="{00000000-0005-0000-0000-0000F07D0000}"/>
    <cellStyle name="Normal 28 2 2 4 2 2" xfId="50202" xr:uid="{00000000-0005-0000-0000-0000F17D0000}"/>
    <cellStyle name="Normal 28 2 2 4 3" xfId="35054" xr:uid="{00000000-0005-0000-0000-0000F27D0000}"/>
    <cellStyle name="Normal 28 2 2 5" xfId="19906" xr:uid="{00000000-0005-0000-0000-0000F37D0000}"/>
    <cellStyle name="Normal 28 2 2 5 2" xfId="45874" xr:uid="{00000000-0005-0000-0000-0000F47D0000}"/>
    <cellStyle name="Normal 28 2 2 6" xfId="15578" xr:uid="{00000000-0005-0000-0000-0000F57D0000}"/>
    <cellStyle name="Normal 28 2 2 6 2" xfId="41546" xr:uid="{00000000-0005-0000-0000-0000F67D0000}"/>
    <cellStyle name="Normal 28 2 2 7" xfId="4758" xr:uid="{00000000-0005-0000-0000-0000F77D0000}"/>
    <cellStyle name="Normal 28 2 2 8" xfId="30726" xr:uid="{00000000-0005-0000-0000-0000F87D0000}"/>
    <cellStyle name="Normal 28 2 2 9" xfId="57208" xr:uid="{00000000-0005-0000-0000-0000F97D0000}"/>
    <cellStyle name="Normal 28 2 3" xfId="5840" xr:uid="{00000000-0005-0000-0000-0000FA7D0000}"/>
    <cellStyle name="Normal 28 2 3 2" xfId="12332" xr:uid="{00000000-0005-0000-0000-0000FB7D0000}"/>
    <cellStyle name="Normal 28 2 3 2 2" xfId="27480" xr:uid="{00000000-0005-0000-0000-0000FC7D0000}"/>
    <cellStyle name="Normal 28 2 3 2 2 2" xfId="53448" xr:uid="{00000000-0005-0000-0000-0000FD7D0000}"/>
    <cellStyle name="Normal 28 2 3 2 3" xfId="38300" xr:uid="{00000000-0005-0000-0000-0000FE7D0000}"/>
    <cellStyle name="Normal 28 2 3 3" xfId="20988" xr:uid="{00000000-0005-0000-0000-0000FF7D0000}"/>
    <cellStyle name="Normal 28 2 3 3 2" xfId="46956" xr:uid="{00000000-0005-0000-0000-0000007E0000}"/>
    <cellStyle name="Normal 28 2 3 4" xfId="16660" xr:uid="{00000000-0005-0000-0000-0000017E0000}"/>
    <cellStyle name="Normal 28 2 3 4 2" xfId="42628" xr:uid="{00000000-0005-0000-0000-0000027E0000}"/>
    <cellStyle name="Normal 28 2 3 5" xfId="31808" xr:uid="{00000000-0005-0000-0000-0000037E0000}"/>
    <cellStyle name="Normal 28 2 3 6" xfId="58290" xr:uid="{00000000-0005-0000-0000-0000047E0000}"/>
    <cellStyle name="Normal 28 2 4" xfId="10168" xr:uid="{00000000-0005-0000-0000-0000057E0000}"/>
    <cellStyle name="Normal 28 2 4 2" xfId="25316" xr:uid="{00000000-0005-0000-0000-0000067E0000}"/>
    <cellStyle name="Normal 28 2 4 2 2" xfId="51284" xr:uid="{00000000-0005-0000-0000-0000077E0000}"/>
    <cellStyle name="Normal 28 2 4 3" xfId="36136" xr:uid="{00000000-0005-0000-0000-0000087E0000}"/>
    <cellStyle name="Normal 28 2 5" xfId="8004" xr:uid="{00000000-0005-0000-0000-0000097E0000}"/>
    <cellStyle name="Normal 28 2 5 2" xfId="23152" xr:uid="{00000000-0005-0000-0000-00000A7E0000}"/>
    <cellStyle name="Normal 28 2 5 2 2" xfId="49120" xr:uid="{00000000-0005-0000-0000-00000B7E0000}"/>
    <cellStyle name="Normal 28 2 5 3" xfId="33972" xr:uid="{00000000-0005-0000-0000-00000C7E0000}"/>
    <cellStyle name="Normal 28 2 6" xfId="18824" xr:uid="{00000000-0005-0000-0000-00000D7E0000}"/>
    <cellStyle name="Normal 28 2 6 2" xfId="44792" xr:uid="{00000000-0005-0000-0000-00000E7E0000}"/>
    <cellStyle name="Normal 28 2 7" xfId="14496" xr:uid="{00000000-0005-0000-0000-00000F7E0000}"/>
    <cellStyle name="Normal 28 2 7 2" xfId="40464" xr:uid="{00000000-0005-0000-0000-0000107E0000}"/>
    <cellStyle name="Normal 28 2 8" xfId="3676" xr:uid="{00000000-0005-0000-0000-0000117E0000}"/>
    <cellStyle name="Normal 28 2 9" xfId="29644" xr:uid="{00000000-0005-0000-0000-0000127E0000}"/>
    <cellStyle name="Normal 28 3" xfId="2053" xr:uid="{00000000-0005-0000-0000-0000137E0000}"/>
    <cellStyle name="Normal 28 3 2" xfId="6381" xr:uid="{00000000-0005-0000-0000-0000147E0000}"/>
    <cellStyle name="Normal 28 3 2 2" xfId="12873" xr:uid="{00000000-0005-0000-0000-0000157E0000}"/>
    <cellStyle name="Normal 28 3 2 2 2" xfId="28021" xr:uid="{00000000-0005-0000-0000-0000167E0000}"/>
    <cellStyle name="Normal 28 3 2 2 2 2" xfId="53989" xr:uid="{00000000-0005-0000-0000-0000177E0000}"/>
    <cellStyle name="Normal 28 3 2 2 3" xfId="38841" xr:uid="{00000000-0005-0000-0000-0000187E0000}"/>
    <cellStyle name="Normal 28 3 2 3" xfId="21529" xr:uid="{00000000-0005-0000-0000-0000197E0000}"/>
    <cellStyle name="Normal 28 3 2 3 2" xfId="47497" xr:uid="{00000000-0005-0000-0000-00001A7E0000}"/>
    <cellStyle name="Normal 28 3 2 4" xfId="17201" xr:uid="{00000000-0005-0000-0000-00001B7E0000}"/>
    <cellStyle name="Normal 28 3 2 4 2" xfId="43169" xr:uid="{00000000-0005-0000-0000-00001C7E0000}"/>
    <cellStyle name="Normal 28 3 2 5" xfId="32349" xr:uid="{00000000-0005-0000-0000-00001D7E0000}"/>
    <cellStyle name="Normal 28 3 2 6" xfId="58831" xr:uid="{00000000-0005-0000-0000-00001E7E0000}"/>
    <cellStyle name="Normal 28 3 3" xfId="10709" xr:uid="{00000000-0005-0000-0000-00001F7E0000}"/>
    <cellStyle name="Normal 28 3 3 2" xfId="25857" xr:uid="{00000000-0005-0000-0000-0000207E0000}"/>
    <cellStyle name="Normal 28 3 3 2 2" xfId="51825" xr:uid="{00000000-0005-0000-0000-0000217E0000}"/>
    <cellStyle name="Normal 28 3 3 3" xfId="36677" xr:uid="{00000000-0005-0000-0000-0000227E0000}"/>
    <cellStyle name="Normal 28 3 4" xfId="8545" xr:uid="{00000000-0005-0000-0000-0000237E0000}"/>
    <cellStyle name="Normal 28 3 4 2" xfId="23693" xr:uid="{00000000-0005-0000-0000-0000247E0000}"/>
    <cellStyle name="Normal 28 3 4 2 2" xfId="49661" xr:uid="{00000000-0005-0000-0000-0000257E0000}"/>
    <cellStyle name="Normal 28 3 4 3" xfId="34513" xr:uid="{00000000-0005-0000-0000-0000267E0000}"/>
    <cellStyle name="Normal 28 3 5" xfId="19365" xr:uid="{00000000-0005-0000-0000-0000277E0000}"/>
    <cellStyle name="Normal 28 3 5 2" xfId="45333" xr:uid="{00000000-0005-0000-0000-0000287E0000}"/>
    <cellStyle name="Normal 28 3 6" xfId="15037" xr:uid="{00000000-0005-0000-0000-0000297E0000}"/>
    <cellStyle name="Normal 28 3 6 2" xfId="41005" xr:uid="{00000000-0005-0000-0000-00002A7E0000}"/>
    <cellStyle name="Normal 28 3 7" xfId="4217" xr:uid="{00000000-0005-0000-0000-00002B7E0000}"/>
    <cellStyle name="Normal 28 3 8" xfId="30185" xr:uid="{00000000-0005-0000-0000-00002C7E0000}"/>
    <cellStyle name="Normal 28 3 9" xfId="56667" xr:uid="{00000000-0005-0000-0000-00002D7E0000}"/>
    <cellStyle name="Normal 28 4" xfId="5299" xr:uid="{00000000-0005-0000-0000-00002E7E0000}"/>
    <cellStyle name="Normal 28 4 2" xfId="11791" xr:uid="{00000000-0005-0000-0000-00002F7E0000}"/>
    <cellStyle name="Normal 28 4 2 2" xfId="26939" xr:uid="{00000000-0005-0000-0000-0000307E0000}"/>
    <cellStyle name="Normal 28 4 2 2 2" xfId="52907" xr:uid="{00000000-0005-0000-0000-0000317E0000}"/>
    <cellStyle name="Normal 28 4 2 3" xfId="37759" xr:uid="{00000000-0005-0000-0000-0000327E0000}"/>
    <cellStyle name="Normal 28 4 3" xfId="20447" xr:uid="{00000000-0005-0000-0000-0000337E0000}"/>
    <cellStyle name="Normal 28 4 3 2" xfId="46415" xr:uid="{00000000-0005-0000-0000-0000347E0000}"/>
    <cellStyle name="Normal 28 4 4" xfId="16119" xr:uid="{00000000-0005-0000-0000-0000357E0000}"/>
    <cellStyle name="Normal 28 4 4 2" xfId="42087" xr:uid="{00000000-0005-0000-0000-0000367E0000}"/>
    <cellStyle name="Normal 28 4 5" xfId="31267" xr:uid="{00000000-0005-0000-0000-0000377E0000}"/>
    <cellStyle name="Normal 28 4 6" xfId="57749" xr:uid="{00000000-0005-0000-0000-0000387E0000}"/>
    <cellStyle name="Normal 28 5" xfId="9627" xr:uid="{00000000-0005-0000-0000-0000397E0000}"/>
    <cellStyle name="Normal 28 5 2" xfId="24775" xr:uid="{00000000-0005-0000-0000-00003A7E0000}"/>
    <cellStyle name="Normal 28 5 2 2" xfId="50743" xr:uid="{00000000-0005-0000-0000-00003B7E0000}"/>
    <cellStyle name="Normal 28 5 3" xfId="35595" xr:uid="{00000000-0005-0000-0000-00003C7E0000}"/>
    <cellStyle name="Normal 28 6" xfId="7463" xr:uid="{00000000-0005-0000-0000-00003D7E0000}"/>
    <cellStyle name="Normal 28 6 2" xfId="22611" xr:uid="{00000000-0005-0000-0000-00003E7E0000}"/>
    <cellStyle name="Normal 28 6 2 2" xfId="48579" xr:uid="{00000000-0005-0000-0000-00003F7E0000}"/>
    <cellStyle name="Normal 28 6 3" xfId="33431" xr:uid="{00000000-0005-0000-0000-0000407E0000}"/>
    <cellStyle name="Normal 28 7" xfId="18283" xr:uid="{00000000-0005-0000-0000-0000417E0000}"/>
    <cellStyle name="Normal 28 7 2" xfId="44251" xr:uid="{00000000-0005-0000-0000-0000427E0000}"/>
    <cellStyle name="Normal 28 8" xfId="13955" xr:uid="{00000000-0005-0000-0000-0000437E0000}"/>
    <cellStyle name="Normal 28 8 2" xfId="39923" xr:uid="{00000000-0005-0000-0000-0000447E0000}"/>
    <cellStyle name="Normal 28 9" xfId="3135" xr:uid="{00000000-0005-0000-0000-0000457E0000}"/>
    <cellStyle name="Normal 29" xfId="414" xr:uid="{00000000-0005-0000-0000-0000467E0000}"/>
    <cellStyle name="Normal 29 10" xfId="29104" xr:uid="{00000000-0005-0000-0000-0000477E0000}"/>
    <cellStyle name="Normal 29 11" xfId="55586" xr:uid="{00000000-0005-0000-0000-0000487E0000}"/>
    <cellStyle name="Normal 29 12" xfId="1072" xr:uid="{00000000-0005-0000-0000-0000497E0000}"/>
    <cellStyle name="Normal 29 2" xfId="1513" xr:uid="{00000000-0005-0000-0000-00004A7E0000}"/>
    <cellStyle name="Normal 29 2 10" xfId="56127" xr:uid="{00000000-0005-0000-0000-00004B7E0000}"/>
    <cellStyle name="Normal 29 2 2" xfId="2595" xr:uid="{00000000-0005-0000-0000-00004C7E0000}"/>
    <cellStyle name="Normal 29 2 2 2" xfId="6923" xr:uid="{00000000-0005-0000-0000-00004D7E0000}"/>
    <cellStyle name="Normal 29 2 2 2 2" xfId="13415" xr:uid="{00000000-0005-0000-0000-00004E7E0000}"/>
    <cellStyle name="Normal 29 2 2 2 2 2" xfId="28563" xr:uid="{00000000-0005-0000-0000-00004F7E0000}"/>
    <cellStyle name="Normal 29 2 2 2 2 2 2" xfId="54531" xr:uid="{00000000-0005-0000-0000-0000507E0000}"/>
    <cellStyle name="Normal 29 2 2 2 2 3" xfId="39383" xr:uid="{00000000-0005-0000-0000-0000517E0000}"/>
    <cellStyle name="Normal 29 2 2 2 3" xfId="22071" xr:uid="{00000000-0005-0000-0000-0000527E0000}"/>
    <cellStyle name="Normal 29 2 2 2 3 2" xfId="48039" xr:uid="{00000000-0005-0000-0000-0000537E0000}"/>
    <cellStyle name="Normal 29 2 2 2 4" xfId="17743" xr:uid="{00000000-0005-0000-0000-0000547E0000}"/>
    <cellStyle name="Normal 29 2 2 2 4 2" xfId="43711" xr:uid="{00000000-0005-0000-0000-0000557E0000}"/>
    <cellStyle name="Normal 29 2 2 2 5" xfId="32891" xr:uid="{00000000-0005-0000-0000-0000567E0000}"/>
    <cellStyle name="Normal 29 2 2 2 6" xfId="59373" xr:uid="{00000000-0005-0000-0000-0000577E0000}"/>
    <cellStyle name="Normal 29 2 2 3" xfId="11251" xr:uid="{00000000-0005-0000-0000-0000587E0000}"/>
    <cellStyle name="Normal 29 2 2 3 2" xfId="26399" xr:uid="{00000000-0005-0000-0000-0000597E0000}"/>
    <cellStyle name="Normal 29 2 2 3 2 2" xfId="52367" xr:uid="{00000000-0005-0000-0000-00005A7E0000}"/>
    <cellStyle name="Normal 29 2 2 3 3" xfId="37219" xr:uid="{00000000-0005-0000-0000-00005B7E0000}"/>
    <cellStyle name="Normal 29 2 2 4" xfId="9087" xr:uid="{00000000-0005-0000-0000-00005C7E0000}"/>
    <cellStyle name="Normal 29 2 2 4 2" xfId="24235" xr:uid="{00000000-0005-0000-0000-00005D7E0000}"/>
    <cellStyle name="Normal 29 2 2 4 2 2" xfId="50203" xr:uid="{00000000-0005-0000-0000-00005E7E0000}"/>
    <cellStyle name="Normal 29 2 2 4 3" xfId="35055" xr:uid="{00000000-0005-0000-0000-00005F7E0000}"/>
    <cellStyle name="Normal 29 2 2 5" xfId="19907" xr:uid="{00000000-0005-0000-0000-0000607E0000}"/>
    <cellStyle name="Normal 29 2 2 5 2" xfId="45875" xr:uid="{00000000-0005-0000-0000-0000617E0000}"/>
    <cellStyle name="Normal 29 2 2 6" xfId="15579" xr:uid="{00000000-0005-0000-0000-0000627E0000}"/>
    <cellStyle name="Normal 29 2 2 6 2" xfId="41547" xr:uid="{00000000-0005-0000-0000-0000637E0000}"/>
    <cellStyle name="Normal 29 2 2 7" xfId="4759" xr:uid="{00000000-0005-0000-0000-0000647E0000}"/>
    <cellStyle name="Normal 29 2 2 8" xfId="30727" xr:uid="{00000000-0005-0000-0000-0000657E0000}"/>
    <cellStyle name="Normal 29 2 2 9" xfId="57209" xr:uid="{00000000-0005-0000-0000-0000667E0000}"/>
    <cellStyle name="Normal 29 2 3" xfId="5841" xr:uid="{00000000-0005-0000-0000-0000677E0000}"/>
    <cellStyle name="Normal 29 2 3 2" xfId="12333" xr:uid="{00000000-0005-0000-0000-0000687E0000}"/>
    <cellStyle name="Normal 29 2 3 2 2" xfId="27481" xr:uid="{00000000-0005-0000-0000-0000697E0000}"/>
    <cellStyle name="Normal 29 2 3 2 2 2" xfId="53449" xr:uid="{00000000-0005-0000-0000-00006A7E0000}"/>
    <cellStyle name="Normal 29 2 3 2 3" xfId="38301" xr:uid="{00000000-0005-0000-0000-00006B7E0000}"/>
    <cellStyle name="Normal 29 2 3 3" xfId="20989" xr:uid="{00000000-0005-0000-0000-00006C7E0000}"/>
    <cellStyle name="Normal 29 2 3 3 2" xfId="46957" xr:uid="{00000000-0005-0000-0000-00006D7E0000}"/>
    <cellStyle name="Normal 29 2 3 4" xfId="16661" xr:uid="{00000000-0005-0000-0000-00006E7E0000}"/>
    <cellStyle name="Normal 29 2 3 4 2" xfId="42629" xr:uid="{00000000-0005-0000-0000-00006F7E0000}"/>
    <cellStyle name="Normal 29 2 3 5" xfId="31809" xr:uid="{00000000-0005-0000-0000-0000707E0000}"/>
    <cellStyle name="Normal 29 2 3 6" xfId="58291" xr:uid="{00000000-0005-0000-0000-0000717E0000}"/>
    <cellStyle name="Normal 29 2 4" xfId="10169" xr:uid="{00000000-0005-0000-0000-0000727E0000}"/>
    <cellStyle name="Normal 29 2 4 2" xfId="25317" xr:uid="{00000000-0005-0000-0000-0000737E0000}"/>
    <cellStyle name="Normal 29 2 4 2 2" xfId="51285" xr:uid="{00000000-0005-0000-0000-0000747E0000}"/>
    <cellStyle name="Normal 29 2 4 3" xfId="36137" xr:uid="{00000000-0005-0000-0000-0000757E0000}"/>
    <cellStyle name="Normal 29 2 5" xfId="8005" xr:uid="{00000000-0005-0000-0000-0000767E0000}"/>
    <cellStyle name="Normal 29 2 5 2" xfId="23153" xr:uid="{00000000-0005-0000-0000-0000777E0000}"/>
    <cellStyle name="Normal 29 2 5 2 2" xfId="49121" xr:uid="{00000000-0005-0000-0000-0000787E0000}"/>
    <cellStyle name="Normal 29 2 5 3" xfId="33973" xr:uid="{00000000-0005-0000-0000-0000797E0000}"/>
    <cellStyle name="Normal 29 2 6" xfId="18825" xr:uid="{00000000-0005-0000-0000-00007A7E0000}"/>
    <cellStyle name="Normal 29 2 6 2" xfId="44793" xr:uid="{00000000-0005-0000-0000-00007B7E0000}"/>
    <cellStyle name="Normal 29 2 7" xfId="14497" xr:uid="{00000000-0005-0000-0000-00007C7E0000}"/>
    <cellStyle name="Normal 29 2 7 2" xfId="40465" xr:uid="{00000000-0005-0000-0000-00007D7E0000}"/>
    <cellStyle name="Normal 29 2 8" xfId="3677" xr:uid="{00000000-0005-0000-0000-00007E7E0000}"/>
    <cellStyle name="Normal 29 2 9" xfId="29645" xr:uid="{00000000-0005-0000-0000-00007F7E0000}"/>
    <cellStyle name="Normal 29 3" xfId="2054" xr:uid="{00000000-0005-0000-0000-0000807E0000}"/>
    <cellStyle name="Normal 29 3 2" xfId="6382" xr:uid="{00000000-0005-0000-0000-0000817E0000}"/>
    <cellStyle name="Normal 29 3 2 2" xfId="12874" xr:uid="{00000000-0005-0000-0000-0000827E0000}"/>
    <cellStyle name="Normal 29 3 2 2 2" xfId="28022" xr:uid="{00000000-0005-0000-0000-0000837E0000}"/>
    <cellStyle name="Normal 29 3 2 2 2 2" xfId="53990" xr:uid="{00000000-0005-0000-0000-0000847E0000}"/>
    <cellStyle name="Normal 29 3 2 2 3" xfId="38842" xr:uid="{00000000-0005-0000-0000-0000857E0000}"/>
    <cellStyle name="Normal 29 3 2 3" xfId="21530" xr:uid="{00000000-0005-0000-0000-0000867E0000}"/>
    <cellStyle name="Normal 29 3 2 3 2" xfId="47498" xr:uid="{00000000-0005-0000-0000-0000877E0000}"/>
    <cellStyle name="Normal 29 3 2 4" xfId="17202" xr:uid="{00000000-0005-0000-0000-0000887E0000}"/>
    <cellStyle name="Normal 29 3 2 4 2" xfId="43170" xr:uid="{00000000-0005-0000-0000-0000897E0000}"/>
    <cellStyle name="Normal 29 3 2 5" xfId="32350" xr:uid="{00000000-0005-0000-0000-00008A7E0000}"/>
    <cellStyle name="Normal 29 3 2 6" xfId="58832" xr:uid="{00000000-0005-0000-0000-00008B7E0000}"/>
    <cellStyle name="Normal 29 3 3" xfId="10710" xr:uid="{00000000-0005-0000-0000-00008C7E0000}"/>
    <cellStyle name="Normal 29 3 3 2" xfId="25858" xr:uid="{00000000-0005-0000-0000-00008D7E0000}"/>
    <cellStyle name="Normal 29 3 3 2 2" xfId="51826" xr:uid="{00000000-0005-0000-0000-00008E7E0000}"/>
    <cellStyle name="Normal 29 3 3 3" xfId="36678" xr:uid="{00000000-0005-0000-0000-00008F7E0000}"/>
    <cellStyle name="Normal 29 3 4" xfId="8546" xr:uid="{00000000-0005-0000-0000-0000907E0000}"/>
    <cellStyle name="Normal 29 3 4 2" xfId="23694" xr:uid="{00000000-0005-0000-0000-0000917E0000}"/>
    <cellStyle name="Normal 29 3 4 2 2" xfId="49662" xr:uid="{00000000-0005-0000-0000-0000927E0000}"/>
    <cellStyle name="Normal 29 3 4 3" xfId="34514" xr:uid="{00000000-0005-0000-0000-0000937E0000}"/>
    <cellStyle name="Normal 29 3 5" xfId="19366" xr:uid="{00000000-0005-0000-0000-0000947E0000}"/>
    <cellStyle name="Normal 29 3 5 2" xfId="45334" xr:uid="{00000000-0005-0000-0000-0000957E0000}"/>
    <cellStyle name="Normal 29 3 6" xfId="15038" xr:uid="{00000000-0005-0000-0000-0000967E0000}"/>
    <cellStyle name="Normal 29 3 6 2" xfId="41006" xr:uid="{00000000-0005-0000-0000-0000977E0000}"/>
    <cellStyle name="Normal 29 3 7" xfId="4218" xr:uid="{00000000-0005-0000-0000-0000987E0000}"/>
    <cellStyle name="Normal 29 3 8" xfId="30186" xr:uid="{00000000-0005-0000-0000-0000997E0000}"/>
    <cellStyle name="Normal 29 3 9" xfId="56668" xr:uid="{00000000-0005-0000-0000-00009A7E0000}"/>
    <cellStyle name="Normal 29 4" xfId="5300" xr:uid="{00000000-0005-0000-0000-00009B7E0000}"/>
    <cellStyle name="Normal 29 4 2" xfId="11792" xr:uid="{00000000-0005-0000-0000-00009C7E0000}"/>
    <cellStyle name="Normal 29 4 2 2" xfId="26940" xr:uid="{00000000-0005-0000-0000-00009D7E0000}"/>
    <cellStyle name="Normal 29 4 2 2 2" xfId="52908" xr:uid="{00000000-0005-0000-0000-00009E7E0000}"/>
    <cellStyle name="Normal 29 4 2 3" xfId="37760" xr:uid="{00000000-0005-0000-0000-00009F7E0000}"/>
    <cellStyle name="Normal 29 4 3" xfId="20448" xr:uid="{00000000-0005-0000-0000-0000A07E0000}"/>
    <cellStyle name="Normal 29 4 3 2" xfId="46416" xr:uid="{00000000-0005-0000-0000-0000A17E0000}"/>
    <cellStyle name="Normal 29 4 4" xfId="16120" xr:uid="{00000000-0005-0000-0000-0000A27E0000}"/>
    <cellStyle name="Normal 29 4 4 2" xfId="42088" xr:uid="{00000000-0005-0000-0000-0000A37E0000}"/>
    <cellStyle name="Normal 29 4 5" xfId="31268" xr:uid="{00000000-0005-0000-0000-0000A47E0000}"/>
    <cellStyle name="Normal 29 4 6" xfId="57750" xr:uid="{00000000-0005-0000-0000-0000A57E0000}"/>
    <cellStyle name="Normal 29 5" xfId="9628" xr:uid="{00000000-0005-0000-0000-0000A67E0000}"/>
    <cellStyle name="Normal 29 5 2" xfId="24776" xr:uid="{00000000-0005-0000-0000-0000A77E0000}"/>
    <cellStyle name="Normal 29 5 2 2" xfId="50744" xr:uid="{00000000-0005-0000-0000-0000A87E0000}"/>
    <cellStyle name="Normal 29 5 3" xfId="35596" xr:uid="{00000000-0005-0000-0000-0000A97E0000}"/>
    <cellStyle name="Normal 29 6" xfId="7464" xr:uid="{00000000-0005-0000-0000-0000AA7E0000}"/>
    <cellStyle name="Normal 29 6 2" xfId="22612" xr:uid="{00000000-0005-0000-0000-0000AB7E0000}"/>
    <cellStyle name="Normal 29 6 2 2" xfId="48580" xr:uid="{00000000-0005-0000-0000-0000AC7E0000}"/>
    <cellStyle name="Normal 29 6 3" xfId="33432" xr:uid="{00000000-0005-0000-0000-0000AD7E0000}"/>
    <cellStyle name="Normal 29 7" xfId="18284" xr:uid="{00000000-0005-0000-0000-0000AE7E0000}"/>
    <cellStyle name="Normal 29 7 2" xfId="44252" xr:uid="{00000000-0005-0000-0000-0000AF7E0000}"/>
    <cellStyle name="Normal 29 8" xfId="13956" xr:uid="{00000000-0005-0000-0000-0000B07E0000}"/>
    <cellStyle name="Normal 29 8 2" xfId="39924" xr:uid="{00000000-0005-0000-0000-0000B17E0000}"/>
    <cellStyle name="Normal 29 9" xfId="3136" xr:uid="{00000000-0005-0000-0000-0000B27E0000}"/>
    <cellStyle name="Normal 3" xfId="46" xr:uid="{00000000-0005-0000-0000-0000B37E0000}"/>
    <cellStyle name="Normal 3 10" xfId="416" xr:uid="{00000000-0005-0000-0000-0000B47E0000}"/>
    <cellStyle name="Normal 3 10 10" xfId="29105" xr:uid="{00000000-0005-0000-0000-0000B57E0000}"/>
    <cellStyle name="Normal 3 10 11" xfId="55056" xr:uid="{00000000-0005-0000-0000-0000B67E0000}"/>
    <cellStyle name="Normal 3 10 12" xfId="55587" xr:uid="{00000000-0005-0000-0000-0000B77E0000}"/>
    <cellStyle name="Normal 3 10 13" xfId="1033" xr:uid="{00000000-0005-0000-0000-0000B87E0000}"/>
    <cellStyle name="Normal 3 10 2" xfId="1514" xr:uid="{00000000-0005-0000-0000-0000B97E0000}"/>
    <cellStyle name="Normal 3 10 2 10" xfId="56128" xr:uid="{00000000-0005-0000-0000-0000BA7E0000}"/>
    <cellStyle name="Normal 3 10 2 2" xfId="2596" xr:uid="{00000000-0005-0000-0000-0000BB7E0000}"/>
    <cellStyle name="Normal 3 10 2 2 2" xfId="6924" xr:uid="{00000000-0005-0000-0000-0000BC7E0000}"/>
    <cellStyle name="Normal 3 10 2 2 2 2" xfId="13416" xr:uid="{00000000-0005-0000-0000-0000BD7E0000}"/>
    <cellStyle name="Normal 3 10 2 2 2 2 2" xfId="28564" xr:uid="{00000000-0005-0000-0000-0000BE7E0000}"/>
    <cellStyle name="Normal 3 10 2 2 2 2 2 2" xfId="54532" xr:uid="{00000000-0005-0000-0000-0000BF7E0000}"/>
    <cellStyle name="Normal 3 10 2 2 2 2 3" xfId="39384" xr:uid="{00000000-0005-0000-0000-0000C07E0000}"/>
    <cellStyle name="Normal 3 10 2 2 2 3" xfId="22072" xr:uid="{00000000-0005-0000-0000-0000C17E0000}"/>
    <cellStyle name="Normal 3 10 2 2 2 3 2" xfId="48040" xr:uid="{00000000-0005-0000-0000-0000C27E0000}"/>
    <cellStyle name="Normal 3 10 2 2 2 4" xfId="17744" xr:uid="{00000000-0005-0000-0000-0000C37E0000}"/>
    <cellStyle name="Normal 3 10 2 2 2 4 2" xfId="43712" xr:uid="{00000000-0005-0000-0000-0000C47E0000}"/>
    <cellStyle name="Normal 3 10 2 2 2 5" xfId="32892" xr:uid="{00000000-0005-0000-0000-0000C57E0000}"/>
    <cellStyle name="Normal 3 10 2 2 2 6" xfId="59374" xr:uid="{00000000-0005-0000-0000-0000C67E0000}"/>
    <cellStyle name="Normal 3 10 2 2 3" xfId="11252" xr:uid="{00000000-0005-0000-0000-0000C77E0000}"/>
    <cellStyle name="Normal 3 10 2 2 3 2" xfId="26400" xr:uid="{00000000-0005-0000-0000-0000C87E0000}"/>
    <cellStyle name="Normal 3 10 2 2 3 2 2" xfId="52368" xr:uid="{00000000-0005-0000-0000-0000C97E0000}"/>
    <cellStyle name="Normal 3 10 2 2 3 3" xfId="37220" xr:uid="{00000000-0005-0000-0000-0000CA7E0000}"/>
    <cellStyle name="Normal 3 10 2 2 4" xfId="9088" xr:uid="{00000000-0005-0000-0000-0000CB7E0000}"/>
    <cellStyle name="Normal 3 10 2 2 4 2" xfId="24236" xr:uid="{00000000-0005-0000-0000-0000CC7E0000}"/>
    <cellStyle name="Normal 3 10 2 2 4 2 2" xfId="50204" xr:uid="{00000000-0005-0000-0000-0000CD7E0000}"/>
    <cellStyle name="Normal 3 10 2 2 4 3" xfId="35056" xr:uid="{00000000-0005-0000-0000-0000CE7E0000}"/>
    <cellStyle name="Normal 3 10 2 2 5" xfId="19908" xr:uid="{00000000-0005-0000-0000-0000CF7E0000}"/>
    <cellStyle name="Normal 3 10 2 2 5 2" xfId="45876" xr:uid="{00000000-0005-0000-0000-0000D07E0000}"/>
    <cellStyle name="Normal 3 10 2 2 6" xfId="15580" xr:uid="{00000000-0005-0000-0000-0000D17E0000}"/>
    <cellStyle name="Normal 3 10 2 2 6 2" xfId="41548" xr:uid="{00000000-0005-0000-0000-0000D27E0000}"/>
    <cellStyle name="Normal 3 10 2 2 7" xfId="4760" xr:uid="{00000000-0005-0000-0000-0000D37E0000}"/>
    <cellStyle name="Normal 3 10 2 2 8" xfId="30728" xr:uid="{00000000-0005-0000-0000-0000D47E0000}"/>
    <cellStyle name="Normal 3 10 2 2 9" xfId="57210" xr:uid="{00000000-0005-0000-0000-0000D57E0000}"/>
    <cellStyle name="Normal 3 10 2 3" xfId="5842" xr:uid="{00000000-0005-0000-0000-0000D67E0000}"/>
    <cellStyle name="Normal 3 10 2 3 2" xfId="12334" xr:uid="{00000000-0005-0000-0000-0000D77E0000}"/>
    <cellStyle name="Normal 3 10 2 3 2 2" xfId="27482" xr:uid="{00000000-0005-0000-0000-0000D87E0000}"/>
    <cellStyle name="Normal 3 10 2 3 2 2 2" xfId="53450" xr:uid="{00000000-0005-0000-0000-0000D97E0000}"/>
    <cellStyle name="Normal 3 10 2 3 2 3" xfId="38302" xr:uid="{00000000-0005-0000-0000-0000DA7E0000}"/>
    <cellStyle name="Normal 3 10 2 3 3" xfId="20990" xr:uid="{00000000-0005-0000-0000-0000DB7E0000}"/>
    <cellStyle name="Normal 3 10 2 3 3 2" xfId="46958" xr:uid="{00000000-0005-0000-0000-0000DC7E0000}"/>
    <cellStyle name="Normal 3 10 2 3 4" xfId="16662" xr:uid="{00000000-0005-0000-0000-0000DD7E0000}"/>
    <cellStyle name="Normal 3 10 2 3 4 2" xfId="42630" xr:uid="{00000000-0005-0000-0000-0000DE7E0000}"/>
    <cellStyle name="Normal 3 10 2 3 5" xfId="31810" xr:uid="{00000000-0005-0000-0000-0000DF7E0000}"/>
    <cellStyle name="Normal 3 10 2 3 6" xfId="58292" xr:uid="{00000000-0005-0000-0000-0000E07E0000}"/>
    <cellStyle name="Normal 3 10 2 4" xfId="10170" xr:uid="{00000000-0005-0000-0000-0000E17E0000}"/>
    <cellStyle name="Normal 3 10 2 4 2" xfId="25318" xr:uid="{00000000-0005-0000-0000-0000E27E0000}"/>
    <cellStyle name="Normal 3 10 2 4 2 2" xfId="51286" xr:uid="{00000000-0005-0000-0000-0000E37E0000}"/>
    <cellStyle name="Normal 3 10 2 4 3" xfId="36138" xr:uid="{00000000-0005-0000-0000-0000E47E0000}"/>
    <cellStyle name="Normal 3 10 2 5" xfId="8006" xr:uid="{00000000-0005-0000-0000-0000E57E0000}"/>
    <cellStyle name="Normal 3 10 2 5 2" xfId="23154" xr:uid="{00000000-0005-0000-0000-0000E67E0000}"/>
    <cellStyle name="Normal 3 10 2 5 2 2" xfId="49122" xr:uid="{00000000-0005-0000-0000-0000E77E0000}"/>
    <cellStyle name="Normal 3 10 2 5 3" xfId="33974" xr:uid="{00000000-0005-0000-0000-0000E87E0000}"/>
    <cellStyle name="Normal 3 10 2 6" xfId="18826" xr:uid="{00000000-0005-0000-0000-0000E97E0000}"/>
    <cellStyle name="Normal 3 10 2 6 2" xfId="44794" xr:uid="{00000000-0005-0000-0000-0000EA7E0000}"/>
    <cellStyle name="Normal 3 10 2 7" xfId="14498" xr:uid="{00000000-0005-0000-0000-0000EB7E0000}"/>
    <cellStyle name="Normal 3 10 2 7 2" xfId="40466" xr:uid="{00000000-0005-0000-0000-0000EC7E0000}"/>
    <cellStyle name="Normal 3 10 2 8" xfId="3678" xr:uid="{00000000-0005-0000-0000-0000ED7E0000}"/>
    <cellStyle name="Normal 3 10 2 9" xfId="29646" xr:uid="{00000000-0005-0000-0000-0000EE7E0000}"/>
    <cellStyle name="Normal 3 10 3" xfId="2055" xr:uid="{00000000-0005-0000-0000-0000EF7E0000}"/>
    <cellStyle name="Normal 3 10 3 2" xfId="6383" xr:uid="{00000000-0005-0000-0000-0000F07E0000}"/>
    <cellStyle name="Normal 3 10 3 2 2" xfId="12875" xr:uid="{00000000-0005-0000-0000-0000F17E0000}"/>
    <cellStyle name="Normal 3 10 3 2 2 2" xfId="28023" xr:uid="{00000000-0005-0000-0000-0000F27E0000}"/>
    <cellStyle name="Normal 3 10 3 2 2 2 2" xfId="53991" xr:uid="{00000000-0005-0000-0000-0000F37E0000}"/>
    <cellStyle name="Normal 3 10 3 2 2 3" xfId="38843" xr:uid="{00000000-0005-0000-0000-0000F47E0000}"/>
    <cellStyle name="Normal 3 10 3 2 3" xfId="21531" xr:uid="{00000000-0005-0000-0000-0000F57E0000}"/>
    <cellStyle name="Normal 3 10 3 2 3 2" xfId="47499" xr:uid="{00000000-0005-0000-0000-0000F67E0000}"/>
    <cellStyle name="Normal 3 10 3 2 4" xfId="17203" xr:uid="{00000000-0005-0000-0000-0000F77E0000}"/>
    <cellStyle name="Normal 3 10 3 2 4 2" xfId="43171" xr:uid="{00000000-0005-0000-0000-0000F87E0000}"/>
    <cellStyle name="Normal 3 10 3 2 5" xfId="32351" xr:uid="{00000000-0005-0000-0000-0000F97E0000}"/>
    <cellStyle name="Normal 3 10 3 2 6" xfId="58833" xr:uid="{00000000-0005-0000-0000-0000FA7E0000}"/>
    <cellStyle name="Normal 3 10 3 3" xfId="10711" xr:uid="{00000000-0005-0000-0000-0000FB7E0000}"/>
    <cellStyle name="Normal 3 10 3 3 2" xfId="25859" xr:uid="{00000000-0005-0000-0000-0000FC7E0000}"/>
    <cellStyle name="Normal 3 10 3 3 2 2" xfId="51827" xr:uid="{00000000-0005-0000-0000-0000FD7E0000}"/>
    <cellStyle name="Normal 3 10 3 3 3" xfId="36679" xr:uid="{00000000-0005-0000-0000-0000FE7E0000}"/>
    <cellStyle name="Normal 3 10 3 4" xfId="8547" xr:uid="{00000000-0005-0000-0000-0000FF7E0000}"/>
    <cellStyle name="Normal 3 10 3 4 2" xfId="23695" xr:uid="{00000000-0005-0000-0000-0000007F0000}"/>
    <cellStyle name="Normal 3 10 3 4 2 2" xfId="49663" xr:uid="{00000000-0005-0000-0000-0000017F0000}"/>
    <cellStyle name="Normal 3 10 3 4 3" xfId="34515" xr:uid="{00000000-0005-0000-0000-0000027F0000}"/>
    <cellStyle name="Normal 3 10 3 5" xfId="19367" xr:uid="{00000000-0005-0000-0000-0000037F0000}"/>
    <cellStyle name="Normal 3 10 3 5 2" xfId="45335" xr:uid="{00000000-0005-0000-0000-0000047F0000}"/>
    <cellStyle name="Normal 3 10 3 6" xfId="15039" xr:uid="{00000000-0005-0000-0000-0000057F0000}"/>
    <cellStyle name="Normal 3 10 3 6 2" xfId="41007" xr:uid="{00000000-0005-0000-0000-0000067F0000}"/>
    <cellStyle name="Normal 3 10 3 7" xfId="4219" xr:uid="{00000000-0005-0000-0000-0000077F0000}"/>
    <cellStyle name="Normal 3 10 3 8" xfId="30187" xr:uid="{00000000-0005-0000-0000-0000087F0000}"/>
    <cellStyle name="Normal 3 10 3 9" xfId="56669" xr:uid="{00000000-0005-0000-0000-0000097F0000}"/>
    <cellStyle name="Normal 3 10 4" xfId="5301" xr:uid="{00000000-0005-0000-0000-00000A7F0000}"/>
    <cellStyle name="Normal 3 10 4 2" xfId="11793" xr:uid="{00000000-0005-0000-0000-00000B7F0000}"/>
    <cellStyle name="Normal 3 10 4 2 2" xfId="26941" xr:uid="{00000000-0005-0000-0000-00000C7F0000}"/>
    <cellStyle name="Normal 3 10 4 2 2 2" xfId="52909" xr:uid="{00000000-0005-0000-0000-00000D7F0000}"/>
    <cellStyle name="Normal 3 10 4 2 3" xfId="37761" xr:uid="{00000000-0005-0000-0000-00000E7F0000}"/>
    <cellStyle name="Normal 3 10 4 3" xfId="20449" xr:uid="{00000000-0005-0000-0000-00000F7F0000}"/>
    <cellStyle name="Normal 3 10 4 3 2" xfId="46417" xr:uid="{00000000-0005-0000-0000-0000107F0000}"/>
    <cellStyle name="Normal 3 10 4 4" xfId="16121" xr:uid="{00000000-0005-0000-0000-0000117F0000}"/>
    <cellStyle name="Normal 3 10 4 4 2" xfId="42089" xr:uid="{00000000-0005-0000-0000-0000127F0000}"/>
    <cellStyle name="Normal 3 10 4 5" xfId="31269" xr:uid="{00000000-0005-0000-0000-0000137F0000}"/>
    <cellStyle name="Normal 3 10 4 6" xfId="57751" xr:uid="{00000000-0005-0000-0000-0000147F0000}"/>
    <cellStyle name="Normal 3 10 5" xfId="9629" xr:uid="{00000000-0005-0000-0000-0000157F0000}"/>
    <cellStyle name="Normal 3 10 5 2" xfId="24777" xr:uid="{00000000-0005-0000-0000-0000167F0000}"/>
    <cellStyle name="Normal 3 10 5 2 2" xfId="50745" xr:uid="{00000000-0005-0000-0000-0000177F0000}"/>
    <cellStyle name="Normal 3 10 5 3" xfId="35597" xr:uid="{00000000-0005-0000-0000-0000187F0000}"/>
    <cellStyle name="Normal 3 10 6" xfId="7465" xr:uid="{00000000-0005-0000-0000-0000197F0000}"/>
    <cellStyle name="Normal 3 10 6 2" xfId="22613" xr:uid="{00000000-0005-0000-0000-00001A7F0000}"/>
    <cellStyle name="Normal 3 10 6 2 2" xfId="48581" xr:uid="{00000000-0005-0000-0000-00001B7F0000}"/>
    <cellStyle name="Normal 3 10 6 3" xfId="33433" xr:uid="{00000000-0005-0000-0000-00001C7F0000}"/>
    <cellStyle name="Normal 3 10 7" xfId="18285" xr:uid="{00000000-0005-0000-0000-00001D7F0000}"/>
    <cellStyle name="Normal 3 10 7 2" xfId="44253" xr:uid="{00000000-0005-0000-0000-00001E7F0000}"/>
    <cellStyle name="Normal 3 10 8" xfId="13957" xr:uid="{00000000-0005-0000-0000-00001F7F0000}"/>
    <cellStyle name="Normal 3 10 8 2" xfId="39925" xr:uid="{00000000-0005-0000-0000-0000207F0000}"/>
    <cellStyle name="Normal 3 10 9" xfId="3137" xr:uid="{00000000-0005-0000-0000-0000217F0000}"/>
    <cellStyle name="Normal 3 11" xfId="417" xr:uid="{00000000-0005-0000-0000-0000227F0000}"/>
    <cellStyle name="Normal 3 11 10" xfId="29106" xr:uid="{00000000-0005-0000-0000-0000237F0000}"/>
    <cellStyle name="Normal 3 11 11" xfId="55057" xr:uid="{00000000-0005-0000-0000-0000247F0000}"/>
    <cellStyle name="Normal 3 11 12" xfId="55588" xr:uid="{00000000-0005-0000-0000-0000257F0000}"/>
    <cellStyle name="Normal 3 11 13" xfId="1073" xr:uid="{00000000-0005-0000-0000-0000267F0000}"/>
    <cellStyle name="Normal 3 11 2" xfId="1515" xr:uid="{00000000-0005-0000-0000-0000277F0000}"/>
    <cellStyle name="Normal 3 11 2 10" xfId="56129" xr:uid="{00000000-0005-0000-0000-0000287F0000}"/>
    <cellStyle name="Normal 3 11 2 2" xfId="2597" xr:uid="{00000000-0005-0000-0000-0000297F0000}"/>
    <cellStyle name="Normal 3 11 2 2 2" xfId="6925" xr:uid="{00000000-0005-0000-0000-00002A7F0000}"/>
    <cellStyle name="Normal 3 11 2 2 2 2" xfId="13417" xr:uid="{00000000-0005-0000-0000-00002B7F0000}"/>
    <cellStyle name="Normal 3 11 2 2 2 2 2" xfId="28565" xr:uid="{00000000-0005-0000-0000-00002C7F0000}"/>
    <cellStyle name="Normal 3 11 2 2 2 2 2 2" xfId="54533" xr:uid="{00000000-0005-0000-0000-00002D7F0000}"/>
    <cellStyle name="Normal 3 11 2 2 2 2 3" xfId="39385" xr:uid="{00000000-0005-0000-0000-00002E7F0000}"/>
    <cellStyle name="Normal 3 11 2 2 2 3" xfId="22073" xr:uid="{00000000-0005-0000-0000-00002F7F0000}"/>
    <cellStyle name="Normal 3 11 2 2 2 3 2" xfId="48041" xr:uid="{00000000-0005-0000-0000-0000307F0000}"/>
    <cellStyle name="Normal 3 11 2 2 2 4" xfId="17745" xr:uid="{00000000-0005-0000-0000-0000317F0000}"/>
    <cellStyle name="Normal 3 11 2 2 2 4 2" xfId="43713" xr:uid="{00000000-0005-0000-0000-0000327F0000}"/>
    <cellStyle name="Normal 3 11 2 2 2 5" xfId="32893" xr:uid="{00000000-0005-0000-0000-0000337F0000}"/>
    <cellStyle name="Normal 3 11 2 2 2 6" xfId="59375" xr:uid="{00000000-0005-0000-0000-0000347F0000}"/>
    <cellStyle name="Normal 3 11 2 2 3" xfId="11253" xr:uid="{00000000-0005-0000-0000-0000357F0000}"/>
    <cellStyle name="Normal 3 11 2 2 3 2" xfId="26401" xr:uid="{00000000-0005-0000-0000-0000367F0000}"/>
    <cellStyle name="Normal 3 11 2 2 3 2 2" xfId="52369" xr:uid="{00000000-0005-0000-0000-0000377F0000}"/>
    <cellStyle name="Normal 3 11 2 2 3 3" xfId="37221" xr:uid="{00000000-0005-0000-0000-0000387F0000}"/>
    <cellStyle name="Normal 3 11 2 2 4" xfId="9089" xr:uid="{00000000-0005-0000-0000-0000397F0000}"/>
    <cellStyle name="Normal 3 11 2 2 4 2" xfId="24237" xr:uid="{00000000-0005-0000-0000-00003A7F0000}"/>
    <cellStyle name="Normal 3 11 2 2 4 2 2" xfId="50205" xr:uid="{00000000-0005-0000-0000-00003B7F0000}"/>
    <cellStyle name="Normal 3 11 2 2 4 3" xfId="35057" xr:uid="{00000000-0005-0000-0000-00003C7F0000}"/>
    <cellStyle name="Normal 3 11 2 2 5" xfId="19909" xr:uid="{00000000-0005-0000-0000-00003D7F0000}"/>
    <cellStyle name="Normal 3 11 2 2 5 2" xfId="45877" xr:uid="{00000000-0005-0000-0000-00003E7F0000}"/>
    <cellStyle name="Normal 3 11 2 2 6" xfId="15581" xr:uid="{00000000-0005-0000-0000-00003F7F0000}"/>
    <cellStyle name="Normal 3 11 2 2 6 2" xfId="41549" xr:uid="{00000000-0005-0000-0000-0000407F0000}"/>
    <cellStyle name="Normal 3 11 2 2 7" xfId="4761" xr:uid="{00000000-0005-0000-0000-0000417F0000}"/>
    <cellStyle name="Normal 3 11 2 2 8" xfId="30729" xr:uid="{00000000-0005-0000-0000-0000427F0000}"/>
    <cellStyle name="Normal 3 11 2 2 9" xfId="57211" xr:uid="{00000000-0005-0000-0000-0000437F0000}"/>
    <cellStyle name="Normal 3 11 2 3" xfId="5843" xr:uid="{00000000-0005-0000-0000-0000447F0000}"/>
    <cellStyle name="Normal 3 11 2 3 2" xfId="12335" xr:uid="{00000000-0005-0000-0000-0000457F0000}"/>
    <cellStyle name="Normal 3 11 2 3 2 2" xfId="27483" xr:uid="{00000000-0005-0000-0000-0000467F0000}"/>
    <cellStyle name="Normal 3 11 2 3 2 2 2" xfId="53451" xr:uid="{00000000-0005-0000-0000-0000477F0000}"/>
    <cellStyle name="Normal 3 11 2 3 2 3" xfId="38303" xr:uid="{00000000-0005-0000-0000-0000487F0000}"/>
    <cellStyle name="Normal 3 11 2 3 3" xfId="20991" xr:uid="{00000000-0005-0000-0000-0000497F0000}"/>
    <cellStyle name="Normal 3 11 2 3 3 2" xfId="46959" xr:uid="{00000000-0005-0000-0000-00004A7F0000}"/>
    <cellStyle name="Normal 3 11 2 3 4" xfId="16663" xr:uid="{00000000-0005-0000-0000-00004B7F0000}"/>
    <cellStyle name="Normal 3 11 2 3 4 2" xfId="42631" xr:uid="{00000000-0005-0000-0000-00004C7F0000}"/>
    <cellStyle name="Normal 3 11 2 3 5" xfId="31811" xr:uid="{00000000-0005-0000-0000-00004D7F0000}"/>
    <cellStyle name="Normal 3 11 2 3 6" xfId="58293" xr:uid="{00000000-0005-0000-0000-00004E7F0000}"/>
    <cellStyle name="Normal 3 11 2 4" xfId="10171" xr:uid="{00000000-0005-0000-0000-00004F7F0000}"/>
    <cellStyle name="Normal 3 11 2 4 2" xfId="25319" xr:uid="{00000000-0005-0000-0000-0000507F0000}"/>
    <cellStyle name="Normal 3 11 2 4 2 2" xfId="51287" xr:uid="{00000000-0005-0000-0000-0000517F0000}"/>
    <cellStyle name="Normal 3 11 2 4 3" xfId="36139" xr:uid="{00000000-0005-0000-0000-0000527F0000}"/>
    <cellStyle name="Normal 3 11 2 5" xfId="8007" xr:uid="{00000000-0005-0000-0000-0000537F0000}"/>
    <cellStyle name="Normal 3 11 2 5 2" xfId="23155" xr:uid="{00000000-0005-0000-0000-0000547F0000}"/>
    <cellStyle name="Normal 3 11 2 5 2 2" xfId="49123" xr:uid="{00000000-0005-0000-0000-0000557F0000}"/>
    <cellStyle name="Normal 3 11 2 5 3" xfId="33975" xr:uid="{00000000-0005-0000-0000-0000567F0000}"/>
    <cellStyle name="Normal 3 11 2 6" xfId="18827" xr:uid="{00000000-0005-0000-0000-0000577F0000}"/>
    <cellStyle name="Normal 3 11 2 6 2" xfId="44795" xr:uid="{00000000-0005-0000-0000-0000587F0000}"/>
    <cellStyle name="Normal 3 11 2 7" xfId="14499" xr:uid="{00000000-0005-0000-0000-0000597F0000}"/>
    <cellStyle name="Normal 3 11 2 7 2" xfId="40467" xr:uid="{00000000-0005-0000-0000-00005A7F0000}"/>
    <cellStyle name="Normal 3 11 2 8" xfId="3679" xr:uid="{00000000-0005-0000-0000-00005B7F0000}"/>
    <cellStyle name="Normal 3 11 2 9" xfId="29647" xr:uid="{00000000-0005-0000-0000-00005C7F0000}"/>
    <cellStyle name="Normal 3 11 3" xfId="2056" xr:uid="{00000000-0005-0000-0000-00005D7F0000}"/>
    <cellStyle name="Normal 3 11 3 2" xfId="6384" xr:uid="{00000000-0005-0000-0000-00005E7F0000}"/>
    <cellStyle name="Normal 3 11 3 2 2" xfId="12876" xr:uid="{00000000-0005-0000-0000-00005F7F0000}"/>
    <cellStyle name="Normal 3 11 3 2 2 2" xfId="28024" xr:uid="{00000000-0005-0000-0000-0000607F0000}"/>
    <cellStyle name="Normal 3 11 3 2 2 2 2" xfId="53992" xr:uid="{00000000-0005-0000-0000-0000617F0000}"/>
    <cellStyle name="Normal 3 11 3 2 2 3" xfId="38844" xr:uid="{00000000-0005-0000-0000-0000627F0000}"/>
    <cellStyle name="Normal 3 11 3 2 3" xfId="21532" xr:uid="{00000000-0005-0000-0000-0000637F0000}"/>
    <cellStyle name="Normal 3 11 3 2 3 2" xfId="47500" xr:uid="{00000000-0005-0000-0000-0000647F0000}"/>
    <cellStyle name="Normal 3 11 3 2 4" xfId="17204" xr:uid="{00000000-0005-0000-0000-0000657F0000}"/>
    <cellStyle name="Normal 3 11 3 2 4 2" xfId="43172" xr:uid="{00000000-0005-0000-0000-0000667F0000}"/>
    <cellStyle name="Normal 3 11 3 2 5" xfId="32352" xr:uid="{00000000-0005-0000-0000-0000677F0000}"/>
    <cellStyle name="Normal 3 11 3 2 6" xfId="58834" xr:uid="{00000000-0005-0000-0000-0000687F0000}"/>
    <cellStyle name="Normal 3 11 3 3" xfId="10712" xr:uid="{00000000-0005-0000-0000-0000697F0000}"/>
    <cellStyle name="Normal 3 11 3 3 2" xfId="25860" xr:uid="{00000000-0005-0000-0000-00006A7F0000}"/>
    <cellStyle name="Normal 3 11 3 3 2 2" xfId="51828" xr:uid="{00000000-0005-0000-0000-00006B7F0000}"/>
    <cellStyle name="Normal 3 11 3 3 3" xfId="36680" xr:uid="{00000000-0005-0000-0000-00006C7F0000}"/>
    <cellStyle name="Normal 3 11 3 4" xfId="8548" xr:uid="{00000000-0005-0000-0000-00006D7F0000}"/>
    <cellStyle name="Normal 3 11 3 4 2" xfId="23696" xr:uid="{00000000-0005-0000-0000-00006E7F0000}"/>
    <cellStyle name="Normal 3 11 3 4 2 2" xfId="49664" xr:uid="{00000000-0005-0000-0000-00006F7F0000}"/>
    <cellStyle name="Normal 3 11 3 4 3" xfId="34516" xr:uid="{00000000-0005-0000-0000-0000707F0000}"/>
    <cellStyle name="Normal 3 11 3 5" xfId="19368" xr:uid="{00000000-0005-0000-0000-0000717F0000}"/>
    <cellStyle name="Normal 3 11 3 5 2" xfId="45336" xr:uid="{00000000-0005-0000-0000-0000727F0000}"/>
    <cellStyle name="Normal 3 11 3 6" xfId="15040" xr:uid="{00000000-0005-0000-0000-0000737F0000}"/>
    <cellStyle name="Normal 3 11 3 6 2" xfId="41008" xr:uid="{00000000-0005-0000-0000-0000747F0000}"/>
    <cellStyle name="Normal 3 11 3 7" xfId="4220" xr:uid="{00000000-0005-0000-0000-0000757F0000}"/>
    <cellStyle name="Normal 3 11 3 8" xfId="30188" xr:uid="{00000000-0005-0000-0000-0000767F0000}"/>
    <cellStyle name="Normal 3 11 3 9" xfId="56670" xr:uid="{00000000-0005-0000-0000-0000777F0000}"/>
    <cellStyle name="Normal 3 11 4" xfId="5302" xr:uid="{00000000-0005-0000-0000-0000787F0000}"/>
    <cellStyle name="Normal 3 11 4 2" xfId="11794" xr:uid="{00000000-0005-0000-0000-0000797F0000}"/>
    <cellStyle name="Normal 3 11 4 2 2" xfId="26942" xr:uid="{00000000-0005-0000-0000-00007A7F0000}"/>
    <cellStyle name="Normal 3 11 4 2 2 2" xfId="52910" xr:uid="{00000000-0005-0000-0000-00007B7F0000}"/>
    <cellStyle name="Normal 3 11 4 2 3" xfId="37762" xr:uid="{00000000-0005-0000-0000-00007C7F0000}"/>
    <cellStyle name="Normal 3 11 4 3" xfId="20450" xr:uid="{00000000-0005-0000-0000-00007D7F0000}"/>
    <cellStyle name="Normal 3 11 4 3 2" xfId="46418" xr:uid="{00000000-0005-0000-0000-00007E7F0000}"/>
    <cellStyle name="Normal 3 11 4 4" xfId="16122" xr:uid="{00000000-0005-0000-0000-00007F7F0000}"/>
    <cellStyle name="Normal 3 11 4 4 2" xfId="42090" xr:uid="{00000000-0005-0000-0000-0000807F0000}"/>
    <cellStyle name="Normal 3 11 4 5" xfId="31270" xr:uid="{00000000-0005-0000-0000-0000817F0000}"/>
    <cellStyle name="Normal 3 11 4 6" xfId="57752" xr:uid="{00000000-0005-0000-0000-0000827F0000}"/>
    <cellStyle name="Normal 3 11 5" xfId="9630" xr:uid="{00000000-0005-0000-0000-0000837F0000}"/>
    <cellStyle name="Normal 3 11 5 2" xfId="24778" xr:uid="{00000000-0005-0000-0000-0000847F0000}"/>
    <cellStyle name="Normal 3 11 5 2 2" xfId="50746" xr:uid="{00000000-0005-0000-0000-0000857F0000}"/>
    <cellStyle name="Normal 3 11 5 3" xfId="35598" xr:uid="{00000000-0005-0000-0000-0000867F0000}"/>
    <cellStyle name="Normal 3 11 6" xfId="7466" xr:uid="{00000000-0005-0000-0000-0000877F0000}"/>
    <cellStyle name="Normal 3 11 6 2" xfId="22614" xr:uid="{00000000-0005-0000-0000-0000887F0000}"/>
    <cellStyle name="Normal 3 11 6 2 2" xfId="48582" xr:uid="{00000000-0005-0000-0000-0000897F0000}"/>
    <cellStyle name="Normal 3 11 6 3" xfId="33434" xr:uid="{00000000-0005-0000-0000-00008A7F0000}"/>
    <cellStyle name="Normal 3 11 7" xfId="18286" xr:uid="{00000000-0005-0000-0000-00008B7F0000}"/>
    <cellStyle name="Normal 3 11 7 2" xfId="44254" xr:uid="{00000000-0005-0000-0000-00008C7F0000}"/>
    <cellStyle name="Normal 3 11 8" xfId="13958" xr:uid="{00000000-0005-0000-0000-00008D7F0000}"/>
    <cellStyle name="Normal 3 11 8 2" xfId="39926" xr:uid="{00000000-0005-0000-0000-00008E7F0000}"/>
    <cellStyle name="Normal 3 11 9" xfId="3138" xr:uid="{00000000-0005-0000-0000-00008F7F0000}"/>
    <cellStyle name="Normal 3 12" xfId="418" xr:uid="{00000000-0005-0000-0000-0000907F0000}"/>
    <cellStyle name="Normal 3 12 10" xfId="29107" xr:uid="{00000000-0005-0000-0000-0000917F0000}"/>
    <cellStyle name="Normal 3 12 11" xfId="55058" xr:uid="{00000000-0005-0000-0000-0000927F0000}"/>
    <cellStyle name="Normal 3 12 12" xfId="55589" xr:uid="{00000000-0005-0000-0000-0000937F0000}"/>
    <cellStyle name="Normal 3 12 13" xfId="1113" xr:uid="{00000000-0005-0000-0000-0000947F0000}"/>
    <cellStyle name="Normal 3 12 2" xfId="1516" xr:uid="{00000000-0005-0000-0000-0000957F0000}"/>
    <cellStyle name="Normal 3 12 2 10" xfId="56130" xr:uid="{00000000-0005-0000-0000-0000967F0000}"/>
    <cellStyle name="Normal 3 12 2 2" xfId="2598" xr:uid="{00000000-0005-0000-0000-0000977F0000}"/>
    <cellStyle name="Normal 3 12 2 2 2" xfId="6926" xr:uid="{00000000-0005-0000-0000-0000987F0000}"/>
    <cellStyle name="Normal 3 12 2 2 2 2" xfId="13418" xr:uid="{00000000-0005-0000-0000-0000997F0000}"/>
    <cellStyle name="Normal 3 12 2 2 2 2 2" xfId="28566" xr:uid="{00000000-0005-0000-0000-00009A7F0000}"/>
    <cellStyle name="Normal 3 12 2 2 2 2 2 2" xfId="54534" xr:uid="{00000000-0005-0000-0000-00009B7F0000}"/>
    <cellStyle name="Normal 3 12 2 2 2 2 3" xfId="39386" xr:uid="{00000000-0005-0000-0000-00009C7F0000}"/>
    <cellStyle name="Normal 3 12 2 2 2 3" xfId="22074" xr:uid="{00000000-0005-0000-0000-00009D7F0000}"/>
    <cellStyle name="Normal 3 12 2 2 2 3 2" xfId="48042" xr:uid="{00000000-0005-0000-0000-00009E7F0000}"/>
    <cellStyle name="Normal 3 12 2 2 2 4" xfId="17746" xr:uid="{00000000-0005-0000-0000-00009F7F0000}"/>
    <cellStyle name="Normal 3 12 2 2 2 4 2" xfId="43714" xr:uid="{00000000-0005-0000-0000-0000A07F0000}"/>
    <cellStyle name="Normal 3 12 2 2 2 5" xfId="32894" xr:uid="{00000000-0005-0000-0000-0000A17F0000}"/>
    <cellStyle name="Normal 3 12 2 2 2 6" xfId="59376" xr:uid="{00000000-0005-0000-0000-0000A27F0000}"/>
    <cellStyle name="Normal 3 12 2 2 3" xfId="11254" xr:uid="{00000000-0005-0000-0000-0000A37F0000}"/>
    <cellStyle name="Normal 3 12 2 2 3 2" xfId="26402" xr:uid="{00000000-0005-0000-0000-0000A47F0000}"/>
    <cellStyle name="Normal 3 12 2 2 3 2 2" xfId="52370" xr:uid="{00000000-0005-0000-0000-0000A57F0000}"/>
    <cellStyle name="Normal 3 12 2 2 3 3" xfId="37222" xr:uid="{00000000-0005-0000-0000-0000A67F0000}"/>
    <cellStyle name="Normal 3 12 2 2 4" xfId="9090" xr:uid="{00000000-0005-0000-0000-0000A77F0000}"/>
    <cellStyle name="Normal 3 12 2 2 4 2" xfId="24238" xr:uid="{00000000-0005-0000-0000-0000A87F0000}"/>
    <cellStyle name="Normal 3 12 2 2 4 2 2" xfId="50206" xr:uid="{00000000-0005-0000-0000-0000A97F0000}"/>
    <cellStyle name="Normal 3 12 2 2 4 3" xfId="35058" xr:uid="{00000000-0005-0000-0000-0000AA7F0000}"/>
    <cellStyle name="Normal 3 12 2 2 5" xfId="19910" xr:uid="{00000000-0005-0000-0000-0000AB7F0000}"/>
    <cellStyle name="Normal 3 12 2 2 5 2" xfId="45878" xr:uid="{00000000-0005-0000-0000-0000AC7F0000}"/>
    <cellStyle name="Normal 3 12 2 2 6" xfId="15582" xr:uid="{00000000-0005-0000-0000-0000AD7F0000}"/>
    <cellStyle name="Normal 3 12 2 2 6 2" xfId="41550" xr:uid="{00000000-0005-0000-0000-0000AE7F0000}"/>
    <cellStyle name="Normal 3 12 2 2 7" xfId="4762" xr:uid="{00000000-0005-0000-0000-0000AF7F0000}"/>
    <cellStyle name="Normal 3 12 2 2 8" xfId="30730" xr:uid="{00000000-0005-0000-0000-0000B07F0000}"/>
    <cellStyle name="Normal 3 12 2 2 9" xfId="57212" xr:uid="{00000000-0005-0000-0000-0000B17F0000}"/>
    <cellStyle name="Normal 3 12 2 3" xfId="5844" xr:uid="{00000000-0005-0000-0000-0000B27F0000}"/>
    <cellStyle name="Normal 3 12 2 3 2" xfId="12336" xr:uid="{00000000-0005-0000-0000-0000B37F0000}"/>
    <cellStyle name="Normal 3 12 2 3 2 2" xfId="27484" xr:uid="{00000000-0005-0000-0000-0000B47F0000}"/>
    <cellStyle name="Normal 3 12 2 3 2 2 2" xfId="53452" xr:uid="{00000000-0005-0000-0000-0000B57F0000}"/>
    <cellStyle name="Normal 3 12 2 3 2 3" xfId="38304" xr:uid="{00000000-0005-0000-0000-0000B67F0000}"/>
    <cellStyle name="Normal 3 12 2 3 3" xfId="20992" xr:uid="{00000000-0005-0000-0000-0000B77F0000}"/>
    <cellStyle name="Normal 3 12 2 3 3 2" xfId="46960" xr:uid="{00000000-0005-0000-0000-0000B87F0000}"/>
    <cellStyle name="Normal 3 12 2 3 4" xfId="16664" xr:uid="{00000000-0005-0000-0000-0000B97F0000}"/>
    <cellStyle name="Normal 3 12 2 3 4 2" xfId="42632" xr:uid="{00000000-0005-0000-0000-0000BA7F0000}"/>
    <cellStyle name="Normal 3 12 2 3 5" xfId="31812" xr:uid="{00000000-0005-0000-0000-0000BB7F0000}"/>
    <cellStyle name="Normal 3 12 2 3 6" xfId="58294" xr:uid="{00000000-0005-0000-0000-0000BC7F0000}"/>
    <cellStyle name="Normal 3 12 2 4" xfId="10172" xr:uid="{00000000-0005-0000-0000-0000BD7F0000}"/>
    <cellStyle name="Normal 3 12 2 4 2" xfId="25320" xr:uid="{00000000-0005-0000-0000-0000BE7F0000}"/>
    <cellStyle name="Normal 3 12 2 4 2 2" xfId="51288" xr:uid="{00000000-0005-0000-0000-0000BF7F0000}"/>
    <cellStyle name="Normal 3 12 2 4 3" xfId="36140" xr:uid="{00000000-0005-0000-0000-0000C07F0000}"/>
    <cellStyle name="Normal 3 12 2 5" xfId="8008" xr:uid="{00000000-0005-0000-0000-0000C17F0000}"/>
    <cellStyle name="Normal 3 12 2 5 2" xfId="23156" xr:uid="{00000000-0005-0000-0000-0000C27F0000}"/>
    <cellStyle name="Normal 3 12 2 5 2 2" xfId="49124" xr:uid="{00000000-0005-0000-0000-0000C37F0000}"/>
    <cellStyle name="Normal 3 12 2 5 3" xfId="33976" xr:uid="{00000000-0005-0000-0000-0000C47F0000}"/>
    <cellStyle name="Normal 3 12 2 6" xfId="18828" xr:uid="{00000000-0005-0000-0000-0000C57F0000}"/>
    <cellStyle name="Normal 3 12 2 6 2" xfId="44796" xr:uid="{00000000-0005-0000-0000-0000C67F0000}"/>
    <cellStyle name="Normal 3 12 2 7" xfId="14500" xr:uid="{00000000-0005-0000-0000-0000C77F0000}"/>
    <cellStyle name="Normal 3 12 2 7 2" xfId="40468" xr:uid="{00000000-0005-0000-0000-0000C87F0000}"/>
    <cellStyle name="Normal 3 12 2 8" xfId="3680" xr:uid="{00000000-0005-0000-0000-0000C97F0000}"/>
    <cellStyle name="Normal 3 12 2 9" xfId="29648" xr:uid="{00000000-0005-0000-0000-0000CA7F0000}"/>
    <cellStyle name="Normal 3 12 3" xfId="2057" xr:uid="{00000000-0005-0000-0000-0000CB7F0000}"/>
    <cellStyle name="Normal 3 12 3 2" xfId="6385" xr:uid="{00000000-0005-0000-0000-0000CC7F0000}"/>
    <cellStyle name="Normal 3 12 3 2 2" xfId="12877" xr:uid="{00000000-0005-0000-0000-0000CD7F0000}"/>
    <cellStyle name="Normal 3 12 3 2 2 2" xfId="28025" xr:uid="{00000000-0005-0000-0000-0000CE7F0000}"/>
    <cellStyle name="Normal 3 12 3 2 2 2 2" xfId="53993" xr:uid="{00000000-0005-0000-0000-0000CF7F0000}"/>
    <cellStyle name="Normal 3 12 3 2 2 3" xfId="38845" xr:uid="{00000000-0005-0000-0000-0000D07F0000}"/>
    <cellStyle name="Normal 3 12 3 2 3" xfId="21533" xr:uid="{00000000-0005-0000-0000-0000D17F0000}"/>
    <cellStyle name="Normal 3 12 3 2 3 2" xfId="47501" xr:uid="{00000000-0005-0000-0000-0000D27F0000}"/>
    <cellStyle name="Normal 3 12 3 2 4" xfId="17205" xr:uid="{00000000-0005-0000-0000-0000D37F0000}"/>
    <cellStyle name="Normal 3 12 3 2 4 2" xfId="43173" xr:uid="{00000000-0005-0000-0000-0000D47F0000}"/>
    <cellStyle name="Normal 3 12 3 2 5" xfId="32353" xr:uid="{00000000-0005-0000-0000-0000D57F0000}"/>
    <cellStyle name="Normal 3 12 3 2 6" xfId="58835" xr:uid="{00000000-0005-0000-0000-0000D67F0000}"/>
    <cellStyle name="Normal 3 12 3 3" xfId="10713" xr:uid="{00000000-0005-0000-0000-0000D77F0000}"/>
    <cellStyle name="Normal 3 12 3 3 2" xfId="25861" xr:uid="{00000000-0005-0000-0000-0000D87F0000}"/>
    <cellStyle name="Normal 3 12 3 3 2 2" xfId="51829" xr:uid="{00000000-0005-0000-0000-0000D97F0000}"/>
    <cellStyle name="Normal 3 12 3 3 3" xfId="36681" xr:uid="{00000000-0005-0000-0000-0000DA7F0000}"/>
    <cellStyle name="Normal 3 12 3 4" xfId="8549" xr:uid="{00000000-0005-0000-0000-0000DB7F0000}"/>
    <cellStyle name="Normal 3 12 3 4 2" xfId="23697" xr:uid="{00000000-0005-0000-0000-0000DC7F0000}"/>
    <cellStyle name="Normal 3 12 3 4 2 2" xfId="49665" xr:uid="{00000000-0005-0000-0000-0000DD7F0000}"/>
    <cellStyle name="Normal 3 12 3 4 3" xfId="34517" xr:uid="{00000000-0005-0000-0000-0000DE7F0000}"/>
    <cellStyle name="Normal 3 12 3 5" xfId="19369" xr:uid="{00000000-0005-0000-0000-0000DF7F0000}"/>
    <cellStyle name="Normal 3 12 3 5 2" xfId="45337" xr:uid="{00000000-0005-0000-0000-0000E07F0000}"/>
    <cellStyle name="Normal 3 12 3 6" xfId="15041" xr:uid="{00000000-0005-0000-0000-0000E17F0000}"/>
    <cellStyle name="Normal 3 12 3 6 2" xfId="41009" xr:uid="{00000000-0005-0000-0000-0000E27F0000}"/>
    <cellStyle name="Normal 3 12 3 7" xfId="4221" xr:uid="{00000000-0005-0000-0000-0000E37F0000}"/>
    <cellStyle name="Normal 3 12 3 8" xfId="30189" xr:uid="{00000000-0005-0000-0000-0000E47F0000}"/>
    <cellStyle name="Normal 3 12 3 9" xfId="56671" xr:uid="{00000000-0005-0000-0000-0000E57F0000}"/>
    <cellStyle name="Normal 3 12 4" xfId="5303" xr:uid="{00000000-0005-0000-0000-0000E67F0000}"/>
    <cellStyle name="Normal 3 12 4 2" xfId="11795" xr:uid="{00000000-0005-0000-0000-0000E77F0000}"/>
    <cellStyle name="Normal 3 12 4 2 2" xfId="26943" xr:uid="{00000000-0005-0000-0000-0000E87F0000}"/>
    <cellStyle name="Normal 3 12 4 2 2 2" xfId="52911" xr:uid="{00000000-0005-0000-0000-0000E97F0000}"/>
    <cellStyle name="Normal 3 12 4 2 3" xfId="37763" xr:uid="{00000000-0005-0000-0000-0000EA7F0000}"/>
    <cellStyle name="Normal 3 12 4 3" xfId="20451" xr:uid="{00000000-0005-0000-0000-0000EB7F0000}"/>
    <cellStyle name="Normal 3 12 4 3 2" xfId="46419" xr:uid="{00000000-0005-0000-0000-0000EC7F0000}"/>
    <cellStyle name="Normal 3 12 4 4" xfId="16123" xr:uid="{00000000-0005-0000-0000-0000ED7F0000}"/>
    <cellStyle name="Normal 3 12 4 4 2" xfId="42091" xr:uid="{00000000-0005-0000-0000-0000EE7F0000}"/>
    <cellStyle name="Normal 3 12 4 5" xfId="31271" xr:uid="{00000000-0005-0000-0000-0000EF7F0000}"/>
    <cellStyle name="Normal 3 12 4 6" xfId="57753" xr:uid="{00000000-0005-0000-0000-0000F07F0000}"/>
    <cellStyle name="Normal 3 12 5" xfId="9631" xr:uid="{00000000-0005-0000-0000-0000F17F0000}"/>
    <cellStyle name="Normal 3 12 5 2" xfId="24779" xr:uid="{00000000-0005-0000-0000-0000F27F0000}"/>
    <cellStyle name="Normal 3 12 5 2 2" xfId="50747" xr:uid="{00000000-0005-0000-0000-0000F37F0000}"/>
    <cellStyle name="Normal 3 12 5 3" xfId="35599" xr:uid="{00000000-0005-0000-0000-0000F47F0000}"/>
    <cellStyle name="Normal 3 12 6" xfId="7467" xr:uid="{00000000-0005-0000-0000-0000F57F0000}"/>
    <cellStyle name="Normal 3 12 6 2" xfId="22615" xr:uid="{00000000-0005-0000-0000-0000F67F0000}"/>
    <cellStyle name="Normal 3 12 6 2 2" xfId="48583" xr:uid="{00000000-0005-0000-0000-0000F77F0000}"/>
    <cellStyle name="Normal 3 12 6 3" xfId="33435" xr:uid="{00000000-0005-0000-0000-0000F87F0000}"/>
    <cellStyle name="Normal 3 12 7" xfId="18287" xr:uid="{00000000-0005-0000-0000-0000F97F0000}"/>
    <cellStyle name="Normal 3 12 7 2" xfId="44255" xr:uid="{00000000-0005-0000-0000-0000FA7F0000}"/>
    <cellStyle name="Normal 3 12 8" xfId="13959" xr:uid="{00000000-0005-0000-0000-0000FB7F0000}"/>
    <cellStyle name="Normal 3 12 8 2" xfId="39927" xr:uid="{00000000-0005-0000-0000-0000FC7F0000}"/>
    <cellStyle name="Normal 3 12 9" xfId="3139" xr:uid="{00000000-0005-0000-0000-0000FD7F0000}"/>
    <cellStyle name="Normal 3 13" xfId="419" xr:uid="{00000000-0005-0000-0000-0000FE7F0000}"/>
    <cellStyle name="Normal 3 13 10" xfId="29108" xr:uid="{00000000-0005-0000-0000-0000FF7F0000}"/>
    <cellStyle name="Normal 3 13 11" xfId="55059" xr:uid="{00000000-0005-0000-0000-000000800000}"/>
    <cellStyle name="Normal 3 13 12" xfId="55590" xr:uid="{00000000-0005-0000-0000-000001800000}"/>
    <cellStyle name="Normal 3 13 13" xfId="1153" xr:uid="{00000000-0005-0000-0000-000002800000}"/>
    <cellStyle name="Normal 3 13 2" xfId="1517" xr:uid="{00000000-0005-0000-0000-000003800000}"/>
    <cellStyle name="Normal 3 13 2 10" xfId="56131" xr:uid="{00000000-0005-0000-0000-000004800000}"/>
    <cellStyle name="Normal 3 13 2 2" xfId="2599" xr:uid="{00000000-0005-0000-0000-000005800000}"/>
    <cellStyle name="Normal 3 13 2 2 2" xfId="6927" xr:uid="{00000000-0005-0000-0000-000006800000}"/>
    <cellStyle name="Normal 3 13 2 2 2 2" xfId="13419" xr:uid="{00000000-0005-0000-0000-000007800000}"/>
    <cellStyle name="Normal 3 13 2 2 2 2 2" xfId="28567" xr:uid="{00000000-0005-0000-0000-000008800000}"/>
    <cellStyle name="Normal 3 13 2 2 2 2 2 2" xfId="54535" xr:uid="{00000000-0005-0000-0000-000009800000}"/>
    <cellStyle name="Normal 3 13 2 2 2 2 3" xfId="39387" xr:uid="{00000000-0005-0000-0000-00000A800000}"/>
    <cellStyle name="Normal 3 13 2 2 2 3" xfId="22075" xr:uid="{00000000-0005-0000-0000-00000B800000}"/>
    <cellStyle name="Normal 3 13 2 2 2 3 2" xfId="48043" xr:uid="{00000000-0005-0000-0000-00000C800000}"/>
    <cellStyle name="Normal 3 13 2 2 2 4" xfId="17747" xr:uid="{00000000-0005-0000-0000-00000D800000}"/>
    <cellStyle name="Normal 3 13 2 2 2 4 2" xfId="43715" xr:uid="{00000000-0005-0000-0000-00000E800000}"/>
    <cellStyle name="Normal 3 13 2 2 2 5" xfId="32895" xr:uid="{00000000-0005-0000-0000-00000F800000}"/>
    <cellStyle name="Normal 3 13 2 2 2 6" xfId="59377" xr:uid="{00000000-0005-0000-0000-000010800000}"/>
    <cellStyle name="Normal 3 13 2 2 3" xfId="11255" xr:uid="{00000000-0005-0000-0000-000011800000}"/>
    <cellStyle name="Normal 3 13 2 2 3 2" xfId="26403" xr:uid="{00000000-0005-0000-0000-000012800000}"/>
    <cellStyle name="Normal 3 13 2 2 3 2 2" xfId="52371" xr:uid="{00000000-0005-0000-0000-000013800000}"/>
    <cellStyle name="Normal 3 13 2 2 3 3" xfId="37223" xr:uid="{00000000-0005-0000-0000-000014800000}"/>
    <cellStyle name="Normal 3 13 2 2 4" xfId="9091" xr:uid="{00000000-0005-0000-0000-000015800000}"/>
    <cellStyle name="Normal 3 13 2 2 4 2" xfId="24239" xr:uid="{00000000-0005-0000-0000-000016800000}"/>
    <cellStyle name="Normal 3 13 2 2 4 2 2" xfId="50207" xr:uid="{00000000-0005-0000-0000-000017800000}"/>
    <cellStyle name="Normal 3 13 2 2 4 3" xfId="35059" xr:uid="{00000000-0005-0000-0000-000018800000}"/>
    <cellStyle name="Normal 3 13 2 2 5" xfId="19911" xr:uid="{00000000-0005-0000-0000-000019800000}"/>
    <cellStyle name="Normal 3 13 2 2 5 2" xfId="45879" xr:uid="{00000000-0005-0000-0000-00001A800000}"/>
    <cellStyle name="Normal 3 13 2 2 6" xfId="15583" xr:uid="{00000000-0005-0000-0000-00001B800000}"/>
    <cellStyle name="Normal 3 13 2 2 6 2" xfId="41551" xr:uid="{00000000-0005-0000-0000-00001C800000}"/>
    <cellStyle name="Normal 3 13 2 2 7" xfId="4763" xr:uid="{00000000-0005-0000-0000-00001D800000}"/>
    <cellStyle name="Normal 3 13 2 2 8" xfId="30731" xr:uid="{00000000-0005-0000-0000-00001E800000}"/>
    <cellStyle name="Normal 3 13 2 2 9" xfId="57213" xr:uid="{00000000-0005-0000-0000-00001F800000}"/>
    <cellStyle name="Normal 3 13 2 3" xfId="5845" xr:uid="{00000000-0005-0000-0000-000020800000}"/>
    <cellStyle name="Normal 3 13 2 3 2" xfId="12337" xr:uid="{00000000-0005-0000-0000-000021800000}"/>
    <cellStyle name="Normal 3 13 2 3 2 2" xfId="27485" xr:uid="{00000000-0005-0000-0000-000022800000}"/>
    <cellStyle name="Normal 3 13 2 3 2 2 2" xfId="53453" xr:uid="{00000000-0005-0000-0000-000023800000}"/>
    <cellStyle name="Normal 3 13 2 3 2 3" xfId="38305" xr:uid="{00000000-0005-0000-0000-000024800000}"/>
    <cellStyle name="Normal 3 13 2 3 3" xfId="20993" xr:uid="{00000000-0005-0000-0000-000025800000}"/>
    <cellStyle name="Normal 3 13 2 3 3 2" xfId="46961" xr:uid="{00000000-0005-0000-0000-000026800000}"/>
    <cellStyle name="Normal 3 13 2 3 4" xfId="16665" xr:uid="{00000000-0005-0000-0000-000027800000}"/>
    <cellStyle name="Normal 3 13 2 3 4 2" xfId="42633" xr:uid="{00000000-0005-0000-0000-000028800000}"/>
    <cellStyle name="Normal 3 13 2 3 5" xfId="31813" xr:uid="{00000000-0005-0000-0000-000029800000}"/>
    <cellStyle name="Normal 3 13 2 3 6" xfId="58295" xr:uid="{00000000-0005-0000-0000-00002A800000}"/>
    <cellStyle name="Normal 3 13 2 4" xfId="10173" xr:uid="{00000000-0005-0000-0000-00002B800000}"/>
    <cellStyle name="Normal 3 13 2 4 2" xfId="25321" xr:uid="{00000000-0005-0000-0000-00002C800000}"/>
    <cellStyle name="Normal 3 13 2 4 2 2" xfId="51289" xr:uid="{00000000-0005-0000-0000-00002D800000}"/>
    <cellStyle name="Normal 3 13 2 4 3" xfId="36141" xr:uid="{00000000-0005-0000-0000-00002E800000}"/>
    <cellStyle name="Normal 3 13 2 5" xfId="8009" xr:uid="{00000000-0005-0000-0000-00002F800000}"/>
    <cellStyle name="Normal 3 13 2 5 2" xfId="23157" xr:uid="{00000000-0005-0000-0000-000030800000}"/>
    <cellStyle name="Normal 3 13 2 5 2 2" xfId="49125" xr:uid="{00000000-0005-0000-0000-000031800000}"/>
    <cellStyle name="Normal 3 13 2 5 3" xfId="33977" xr:uid="{00000000-0005-0000-0000-000032800000}"/>
    <cellStyle name="Normal 3 13 2 6" xfId="18829" xr:uid="{00000000-0005-0000-0000-000033800000}"/>
    <cellStyle name="Normal 3 13 2 6 2" xfId="44797" xr:uid="{00000000-0005-0000-0000-000034800000}"/>
    <cellStyle name="Normal 3 13 2 7" xfId="14501" xr:uid="{00000000-0005-0000-0000-000035800000}"/>
    <cellStyle name="Normal 3 13 2 7 2" xfId="40469" xr:uid="{00000000-0005-0000-0000-000036800000}"/>
    <cellStyle name="Normal 3 13 2 8" xfId="3681" xr:uid="{00000000-0005-0000-0000-000037800000}"/>
    <cellStyle name="Normal 3 13 2 9" xfId="29649" xr:uid="{00000000-0005-0000-0000-000038800000}"/>
    <cellStyle name="Normal 3 13 3" xfId="2058" xr:uid="{00000000-0005-0000-0000-000039800000}"/>
    <cellStyle name="Normal 3 13 3 2" xfId="6386" xr:uid="{00000000-0005-0000-0000-00003A800000}"/>
    <cellStyle name="Normal 3 13 3 2 2" xfId="12878" xr:uid="{00000000-0005-0000-0000-00003B800000}"/>
    <cellStyle name="Normal 3 13 3 2 2 2" xfId="28026" xr:uid="{00000000-0005-0000-0000-00003C800000}"/>
    <cellStyle name="Normal 3 13 3 2 2 2 2" xfId="53994" xr:uid="{00000000-0005-0000-0000-00003D800000}"/>
    <cellStyle name="Normal 3 13 3 2 2 3" xfId="38846" xr:uid="{00000000-0005-0000-0000-00003E800000}"/>
    <cellStyle name="Normal 3 13 3 2 3" xfId="21534" xr:uid="{00000000-0005-0000-0000-00003F800000}"/>
    <cellStyle name="Normal 3 13 3 2 3 2" xfId="47502" xr:uid="{00000000-0005-0000-0000-000040800000}"/>
    <cellStyle name="Normal 3 13 3 2 4" xfId="17206" xr:uid="{00000000-0005-0000-0000-000041800000}"/>
    <cellStyle name="Normal 3 13 3 2 4 2" xfId="43174" xr:uid="{00000000-0005-0000-0000-000042800000}"/>
    <cellStyle name="Normal 3 13 3 2 5" xfId="32354" xr:uid="{00000000-0005-0000-0000-000043800000}"/>
    <cellStyle name="Normal 3 13 3 2 6" xfId="58836" xr:uid="{00000000-0005-0000-0000-000044800000}"/>
    <cellStyle name="Normal 3 13 3 3" xfId="10714" xr:uid="{00000000-0005-0000-0000-000045800000}"/>
    <cellStyle name="Normal 3 13 3 3 2" xfId="25862" xr:uid="{00000000-0005-0000-0000-000046800000}"/>
    <cellStyle name="Normal 3 13 3 3 2 2" xfId="51830" xr:uid="{00000000-0005-0000-0000-000047800000}"/>
    <cellStyle name="Normal 3 13 3 3 3" xfId="36682" xr:uid="{00000000-0005-0000-0000-000048800000}"/>
    <cellStyle name="Normal 3 13 3 4" xfId="8550" xr:uid="{00000000-0005-0000-0000-000049800000}"/>
    <cellStyle name="Normal 3 13 3 4 2" xfId="23698" xr:uid="{00000000-0005-0000-0000-00004A800000}"/>
    <cellStyle name="Normal 3 13 3 4 2 2" xfId="49666" xr:uid="{00000000-0005-0000-0000-00004B800000}"/>
    <cellStyle name="Normal 3 13 3 4 3" xfId="34518" xr:uid="{00000000-0005-0000-0000-00004C800000}"/>
    <cellStyle name="Normal 3 13 3 5" xfId="19370" xr:uid="{00000000-0005-0000-0000-00004D800000}"/>
    <cellStyle name="Normal 3 13 3 5 2" xfId="45338" xr:uid="{00000000-0005-0000-0000-00004E800000}"/>
    <cellStyle name="Normal 3 13 3 6" xfId="15042" xr:uid="{00000000-0005-0000-0000-00004F800000}"/>
    <cellStyle name="Normal 3 13 3 6 2" xfId="41010" xr:uid="{00000000-0005-0000-0000-000050800000}"/>
    <cellStyle name="Normal 3 13 3 7" xfId="4222" xr:uid="{00000000-0005-0000-0000-000051800000}"/>
    <cellStyle name="Normal 3 13 3 8" xfId="30190" xr:uid="{00000000-0005-0000-0000-000052800000}"/>
    <cellStyle name="Normal 3 13 3 9" xfId="56672" xr:uid="{00000000-0005-0000-0000-000053800000}"/>
    <cellStyle name="Normal 3 13 4" xfId="5304" xr:uid="{00000000-0005-0000-0000-000054800000}"/>
    <cellStyle name="Normal 3 13 4 2" xfId="11796" xr:uid="{00000000-0005-0000-0000-000055800000}"/>
    <cellStyle name="Normal 3 13 4 2 2" xfId="26944" xr:uid="{00000000-0005-0000-0000-000056800000}"/>
    <cellStyle name="Normal 3 13 4 2 2 2" xfId="52912" xr:uid="{00000000-0005-0000-0000-000057800000}"/>
    <cellStyle name="Normal 3 13 4 2 3" xfId="37764" xr:uid="{00000000-0005-0000-0000-000058800000}"/>
    <cellStyle name="Normal 3 13 4 3" xfId="20452" xr:uid="{00000000-0005-0000-0000-000059800000}"/>
    <cellStyle name="Normal 3 13 4 3 2" xfId="46420" xr:uid="{00000000-0005-0000-0000-00005A800000}"/>
    <cellStyle name="Normal 3 13 4 4" xfId="16124" xr:uid="{00000000-0005-0000-0000-00005B800000}"/>
    <cellStyle name="Normal 3 13 4 4 2" xfId="42092" xr:uid="{00000000-0005-0000-0000-00005C800000}"/>
    <cellStyle name="Normal 3 13 4 5" xfId="31272" xr:uid="{00000000-0005-0000-0000-00005D800000}"/>
    <cellStyle name="Normal 3 13 4 6" xfId="57754" xr:uid="{00000000-0005-0000-0000-00005E800000}"/>
    <cellStyle name="Normal 3 13 5" xfId="9632" xr:uid="{00000000-0005-0000-0000-00005F800000}"/>
    <cellStyle name="Normal 3 13 5 2" xfId="24780" xr:uid="{00000000-0005-0000-0000-000060800000}"/>
    <cellStyle name="Normal 3 13 5 2 2" xfId="50748" xr:uid="{00000000-0005-0000-0000-000061800000}"/>
    <cellStyle name="Normal 3 13 5 3" xfId="35600" xr:uid="{00000000-0005-0000-0000-000062800000}"/>
    <cellStyle name="Normal 3 13 6" xfId="7468" xr:uid="{00000000-0005-0000-0000-000063800000}"/>
    <cellStyle name="Normal 3 13 6 2" xfId="22616" xr:uid="{00000000-0005-0000-0000-000064800000}"/>
    <cellStyle name="Normal 3 13 6 2 2" xfId="48584" xr:uid="{00000000-0005-0000-0000-000065800000}"/>
    <cellStyle name="Normal 3 13 6 3" xfId="33436" xr:uid="{00000000-0005-0000-0000-000066800000}"/>
    <cellStyle name="Normal 3 13 7" xfId="18288" xr:uid="{00000000-0005-0000-0000-000067800000}"/>
    <cellStyle name="Normal 3 13 7 2" xfId="44256" xr:uid="{00000000-0005-0000-0000-000068800000}"/>
    <cellStyle name="Normal 3 13 8" xfId="13960" xr:uid="{00000000-0005-0000-0000-000069800000}"/>
    <cellStyle name="Normal 3 13 8 2" xfId="39928" xr:uid="{00000000-0005-0000-0000-00006A800000}"/>
    <cellStyle name="Normal 3 13 9" xfId="3140" xr:uid="{00000000-0005-0000-0000-00006B800000}"/>
    <cellStyle name="Normal 3 14" xfId="415" xr:uid="{00000000-0005-0000-0000-00006C800000}"/>
    <cellStyle name="Normal 3 15" xfId="673" xr:uid="{00000000-0005-0000-0000-00006D800000}"/>
    <cellStyle name="Normal 3 2" xfId="420" xr:uid="{00000000-0005-0000-0000-00006E800000}"/>
    <cellStyle name="Normal 3 2 2" xfId="421" xr:uid="{00000000-0005-0000-0000-00006F800000}"/>
    <cellStyle name="Normal 3 2 3" xfId="422" xr:uid="{00000000-0005-0000-0000-000070800000}"/>
    <cellStyle name="Normal 3 2 3 10" xfId="29109" xr:uid="{00000000-0005-0000-0000-000071800000}"/>
    <cellStyle name="Normal 3 2 3 11" xfId="55591" xr:uid="{00000000-0005-0000-0000-000072800000}"/>
    <cellStyle name="Normal 3 2 3 12" xfId="713" xr:uid="{00000000-0005-0000-0000-000073800000}"/>
    <cellStyle name="Normal 3 2 3 2" xfId="1518" xr:uid="{00000000-0005-0000-0000-000074800000}"/>
    <cellStyle name="Normal 3 2 3 2 10" xfId="56132" xr:uid="{00000000-0005-0000-0000-000075800000}"/>
    <cellStyle name="Normal 3 2 3 2 2" xfId="2600" xr:uid="{00000000-0005-0000-0000-000076800000}"/>
    <cellStyle name="Normal 3 2 3 2 2 2" xfId="6928" xr:uid="{00000000-0005-0000-0000-000077800000}"/>
    <cellStyle name="Normal 3 2 3 2 2 2 2" xfId="13420" xr:uid="{00000000-0005-0000-0000-000078800000}"/>
    <cellStyle name="Normal 3 2 3 2 2 2 2 2" xfId="28568" xr:uid="{00000000-0005-0000-0000-000079800000}"/>
    <cellStyle name="Normal 3 2 3 2 2 2 2 2 2" xfId="54536" xr:uid="{00000000-0005-0000-0000-00007A800000}"/>
    <cellStyle name="Normal 3 2 3 2 2 2 2 3" xfId="39388" xr:uid="{00000000-0005-0000-0000-00007B800000}"/>
    <cellStyle name="Normal 3 2 3 2 2 2 3" xfId="22076" xr:uid="{00000000-0005-0000-0000-00007C800000}"/>
    <cellStyle name="Normal 3 2 3 2 2 2 3 2" xfId="48044" xr:uid="{00000000-0005-0000-0000-00007D800000}"/>
    <cellStyle name="Normal 3 2 3 2 2 2 4" xfId="17748" xr:uid="{00000000-0005-0000-0000-00007E800000}"/>
    <cellStyle name="Normal 3 2 3 2 2 2 4 2" xfId="43716" xr:uid="{00000000-0005-0000-0000-00007F800000}"/>
    <cellStyle name="Normal 3 2 3 2 2 2 5" xfId="32896" xr:uid="{00000000-0005-0000-0000-000080800000}"/>
    <cellStyle name="Normal 3 2 3 2 2 2 6" xfId="59378" xr:uid="{00000000-0005-0000-0000-000081800000}"/>
    <cellStyle name="Normal 3 2 3 2 2 3" xfId="11256" xr:uid="{00000000-0005-0000-0000-000082800000}"/>
    <cellStyle name="Normal 3 2 3 2 2 3 2" xfId="26404" xr:uid="{00000000-0005-0000-0000-000083800000}"/>
    <cellStyle name="Normal 3 2 3 2 2 3 2 2" xfId="52372" xr:uid="{00000000-0005-0000-0000-000084800000}"/>
    <cellStyle name="Normal 3 2 3 2 2 3 3" xfId="37224" xr:uid="{00000000-0005-0000-0000-000085800000}"/>
    <cellStyle name="Normal 3 2 3 2 2 4" xfId="9092" xr:uid="{00000000-0005-0000-0000-000086800000}"/>
    <cellStyle name="Normal 3 2 3 2 2 4 2" xfId="24240" xr:uid="{00000000-0005-0000-0000-000087800000}"/>
    <cellStyle name="Normal 3 2 3 2 2 4 2 2" xfId="50208" xr:uid="{00000000-0005-0000-0000-000088800000}"/>
    <cellStyle name="Normal 3 2 3 2 2 4 3" xfId="35060" xr:uid="{00000000-0005-0000-0000-000089800000}"/>
    <cellStyle name="Normal 3 2 3 2 2 5" xfId="19912" xr:uid="{00000000-0005-0000-0000-00008A800000}"/>
    <cellStyle name="Normal 3 2 3 2 2 5 2" xfId="45880" xr:uid="{00000000-0005-0000-0000-00008B800000}"/>
    <cellStyle name="Normal 3 2 3 2 2 6" xfId="15584" xr:uid="{00000000-0005-0000-0000-00008C800000}"/>
    <cellStyle name="Normal 3 2 3 2 2 6 2" xfId="41552" xr:uid="{00000000-0005-0000-0000-00008D800000}"/>
    <cellStyle name="Normal 3 2 3 2 2 7" xfId="4764" xr:uid="{00000000-0005-0000-0000-00008E800000}"/>
    <cellStyle name="Normal 3 2 3 2 2 8" xfId="30732" xr:uid="{00000000-0005-0000-0000-00008F800000}"/>
    <cellStyle name="Normal 3 2 3 2 2 9" xfId="57214" xr:uid="{00000000-0005-0000-0000-000090800000}"/>
    <cellStyle name="Normal 3 2 3 2 3" xfId="5846" xr:uid="{00000000-0005-0000-0000-000091800000}"/>
    <cellStyle name="Normal 3 2 3 2 3 2" xfId="12338" xr:uid="{00000000-0005-0000-0000-000092800000}"/>
    <cellStyle name="Normal 3 2 3 2 3 2 2" xfId="27486" xr:uid="{00000000-0005-0000-0000-000093800000}"/>
    <cellStyle name="Normal 3 2 3 2 3 2 2 2" xfId="53454" xr:uid="{00000000-0005-0000-0000-000094800000}"/>
    <cellStyle name="Normal 3 2 3 2 3 2 3" xfId="38306" xr:uid="{00000000-0005-0000-0000-000095800000}"/>
    <cellStyle name="Normal 3 2 3 2 3 3" xfId="20994" xr:uid="{00000000-0005-0000-0000-000096800000}"/>
    <cellStyle name="Normal 3 2 3 2 3 3 2" xfId="46962" xr:uid="{00000000-0005-0000-0000-000097800000}"/>
    <cellStyle name="Normal 3 2 3 2 3 4" xfId="16666" xr:uid="{00000000-0005-0000-0000-000098800000}"/>
    <cellStyle name="Normal 3 2 3 2 3 4 2" xfId="42634" xr:uid="{00000000-0005-0000-0000-000099800000}"/>
    <cellStyle name="Normal 3 2 3 2 3 5" xfId="31814" xr:uid="{00000000-0005-0000-0000-00009A800000}"/>
    <cellStyle name="Normal 3 2 3 2 3 6" xfId="58296" xr:uid="{00000000-0005-0000-0000-00009B800000}"/>
    <cellStyle name="Normal 3 2 3 2 4" xfId="10174" xr:uid="{00000000-0005-0000-0000-00009C800000}"/>
    <cellStyle name="Normal 3 2 3 2 4 2" xfId="25322" xr:uid="{00000000-0005-0000-0000-00009D800000}"/>
    <cellStyle name="Normal 3 2 3 2 4 2 2" xfId="51290" xr:uid="{00000000-0005-0000-0000-00009E800000}"/>
    <cellStyle name="Normal 3 2 3 2 4 3" xfId="36142" xr:uid="{00000000-0005-0000-0000-00009F800000}"/>
    <cellStyle name="Normal 3 2 3 2 5" xfId="8010" xr:uid="{00000000-0005-0000-0000-0000A0800000}"/>
    <cellStyle name="Normal 3 2 3 2 5 2" xfId="23158" xr:uid="{00000000-0005-0000-0000-0000A1800000}"/>
    <cellStyle name="Normal 3 2 3 2 5 2 2" xfId="49126" xr:uid="{00000000-0005-0000-0000-0000A2800000}"/>
    <cellStyle name="Normal 3 2 3 2 5 3" xfId="33978" xr:uid="{00000000-0005-0000-0000-0000A3800000}"/>
    <cellStyle name="Normal 3 2 3 2 6" xfId="18830" xr:uid="{00000000-0005-0000-0000-0000A4800000}"/>
    <cellStyle name="Normal 3 2 3 2 6 2" xfId="44798" xr:uid="{00000000-0005-0000-0000-0000A5800000}"/>
    <cellStyle name="Normal 3 2 3 2 7" xfId="14502" xr:uid="{00000000-0005-0000-0000-0000A6800000}"/>
    <cellStyle name="Normal 3 2 3 2 7 2" xfId="40470" xr:uid="{00000000-0005-0000-0000-0000A7800000}"/>
    <cellStyle name="Normal 3 2 3 2 8" xfId="3682" xr:uid="{00000000-0005-0000-0000-0000A8800000}"/>
    <cellStyle name="Normal 3 2 3 2 9" xfId="29650" xr:uid="{00000000-0005-0000-0000-0000A9800000}"/>
    <cellStyle name="Normal 3 2 3 3" xfId="2059" xr:uid="{00000000-0005-0000-0000-0000AA800000}"/>
    <cellStyle name="Normal 3 2 3 3 2" xfId="6387" xr:uid="{00000000-0005-0000-0000-0000AB800000}"/>
    <cellStyle name="Normal 3 2 3 3 2 2" xfId="12879" xr:uid="{00000000-0005-0000-0000-0000AC800000}"/>
    <cellStyle name="Normal 3 2 3 3 2 2 2" xfId="28027" xr:uid="{00000000-0005-0000-0000-0000AD800000}"/>
    <cellStyle name="Normal 3 2 3 3 2 2 2 2" xfId="53995" xr:uid="{00000000-0005-0000-0000-0000AE800000}"/>
    <cellStyle name="Normal 3 2 3 3 2 2 3" xfId="38847" xr:uid="{00000000-0005-0000-0000-0000AF800000}"/>
    <cellStyle name="Normal 3 2 3 3 2 3" xfId="21535" xr:uid="{00000000-0005-0000-0000-0000B0800000}"/>
    <cellStyle name="Normal 3 2 3 3 2 3 2" xfId="47503" xr:uid="{00000000-0005-0000-0000-0000B1800000}"/>
    <cellStyle name="Normal 3 2 3 3 2 4" xfId="17207" xr:uid="{00000000-0005-0000-0000-0000B2800000}"/>
    <cellStyle name="Normal 3 2 3 3 2 4 2" xfId="43175" xr:uid="{00000000-0005-0000-0000-0000B3800000}"/>
    <cellStyle name="Normal 3 2 3 3 2 5" xfId="32355" xr:uid="{00000000-0005-0000-0000-0000B4800000}"/>
    <cellStyle name="Normal 3 2 3 3 2 6" xfId="58837" xr:uid="{00000000-0005-0000-0000-0000B5800000}"/>
    <cellStyle name="Normal 3 2 3 3 3" xfId="10715" xr:uid="{00000000-0005-0000-0000-0000B6800000}"/>
    <cellStyle name="Normal 3 2 3 3 3 2" xfId="25863" xr:uid="{00000000-0005-0000-0000-0000B7800000}"/>
    <cellStyle name="Normal 3 2 3 3 3 2 2" xfId="51831" xr:uid="{00000000-0005-0000-0000-0000B8800000}"/>
    <cellStyle name="Normal 3 2 3 3 3 3" xfId="36683" xr:uid="{00000000-0005-0000-0000-0000B9800000}"/>
    <cellStyle name="Normal 3 2 3 3 4" xfId="8551" xr:uid="{00000000-0005-0000-0000-0000BA800000}"/>
    <cellStyle name="Normal 3 2 3 3 4 2" xfId="23699" xr:uid="{00000000-0005-0000-0000-0000BB800000}"/>
    <cellStyle name="Normal 3 2 3 3 4 2 2" xfId="49667" xr:uid="{00000000-0005-0000-0000-0000BC800000}"/>
    <cellStyle name="Normal 3 2 3 3 4 3" xfId="34519" xr:uid="{00000000-0005-0000-0000-0000BD800000}"/>
    <cellStyle name="Normal 3 2 3 3 5" xfId="19371" xr:uid="{00000000-0005-0000-0000-0000BE800000}"/>
    <cellStyle name="Normal 3 2 3 3 5 2" xfId="45339" xr:uid="{00000000-0005-0000-0000-0000BF800000}"/>
    <cellStyle name="Normal 3 2 3 3 6" xfId="15043" xr:uid="{00000000-0005-0000-0000-0000C0800000}"/>
    <cellStyle name="Normal 3 2 3 3 6 2" xfId="41011" xr:uid="{00000000-0005-0000-0000-0000C1800000}"/>
    <cellStyle name="Normal 3 2 3 3 7" xfId="4223" xr:uid="{00000000-0005-0000-0000-0000C2800000}"/>
    <cellStyle name="Normal 3 2 3 3 8" xfId="30191" xr:uid="{00000000-0005-0000-0000-0000C3800000}"/>
    <cellStyle name="Normal 3 2 3 3 9" xfId="56673" xr:uid="{00000000-0005-0000-0000-0000C4800000}"/>
    <cellStyle name="Normal 3 2 3 4" xfId="5305" xr:uid="{00000000-0005-0000-0000-0000C5800000}"/>
    <cellStyle name="Normal 3 2 3 4 2" xfId="11797" xr:uid="{00000000-0005-0000-0000-0000C6800000}"/>
    <cellStyle name="Normal 3 2 3 4 2 2" xfId="26945" xr:uid="{00000000-0005-0000-0000-0000C7800000}"/>
    <cellStyle name="Normal 3 2 3 4 2 2 2" xfId="52913" xr:uid="{00000000-0005-0000-0000-0000C8800000}"/>
    <cellStyle name="Normal 3 2 3 4 2 3" xfId="37765" xr:uid="{00000000-0005-0000-0000-0000C9800000}"/>
    <cellStyle name="Normal 3 2 3 4 3" xfId="20453" xr:uid="{00000000-0005-0000-0000-0000CA800000}"/>
    <cellStyle name="Normal 3 2 3 4 3 2" xfId="46421" xr:uid="{00000000-0005-0000-0000-0000CB800000}"/>
    <cellStyle name="Normal 3 2 3 4 4" xfId="16125" xr:uid="{00000000-0005-0000-0000-0000CC800000}"/>
    <cellStyle name="Normal 3 2 3 4 4 2" xfId="42093" xr:uid="{00000000-0005-0000-0000-0000CD800000}"/>
    <cellStyle name="Normal 3 2 3 4 5" xfId="31273" xr:uid="{00000000-0005-0000-0000-0000CE800000}"/>
    <cellStyle name="Normal 3 2 3 4 6" xfId="57755" xr:uid="{00000000-0005-0000-0000-0000CF800000}"/>
    <cellStyle name="Normal 3 2 3 5" xfId="9633" xr:uid="{00000000-0005-0000-0000-0000D0800000}"/>
    <cellStyle name="Normal 3 2 3 5 2" xfId="24781" xr:uid="{00000000-0005-0000-0000-0000D1800000}"/>
    <cellStyle name="Normal 3 2 3 5 2 2" xfId="50749" xr:uid="{00000000-0005-0000-0000-0000D2800000}"/>
    <cellStyle name="Normal 3 2 3 5 3" xfId="35601" xr:uid="{00000000-0005-0000-0000-0000D3800000}"/>
    <cellStyle name="Normal 3 2 3 6" xfId="7469" xr:uid="{00000000-0005-0000-0000-0000D4800000}"/>
    <cellStyle name="Normal 3 2 3 6 2" xfId="22617" xr:uid="{00000000-0005-0000-0000-0000D5800000}"/>
    <cellStyle name="Normal 3 2 3 6 2 2" xfId="48585" xr:uid="{00000000-0005-0000-0000-0000D6800000}"/>
    <cellStyle name="Normal 3 2 3 6 3" xfId="33437" xr:uid="{00000000-0005-0000-0000-0000D7800000}"/>
    <cellStyle name="Normal 3 2 3 7" xfId="18289" xr:uid="{00000000-0005-0000-0000-0000D8800000}"/>
    <cellStyle name="Normal 3 2 3 7 2" xfId="44257" xr:uid="{00000000-0005-0000-0000-0000D9800000}"/>
    <cellStyle name="Normal 3 2 3 8" xfId="13961" xr:uid="{00000000-0005-0000-0000-0000DA800000}"/>
    <cellStyle name="Normal 3 2 3 8 2" xfId="39929" xr:uid="{00000000-0005-0000-0000-0000DB800000}"/>
    <cellStyle name="Normal 3 2 3 9" xfId="3141" xr:uid="{00000000-0005-0000-0000-0000DC800000}"/>
    <cellStyle name="Normal 3 3" xfId="423" xr:uid="{00000000-0005-0000-0000-0000DD800000}"/>
    <cellStyle name="Normal 3 3 10" xfId="29110" xr:uid="{00000000-0005-0000-0000-0000DE800000}"/>
    <cellStyle name="Normal 3 3 11" xfId="55060" xr:uid="{00000000-0005-0000-0000-0000DF800000}"/>
    <cellStyle name="Normal 3 3 12" xfId="55592" xr:uid="{00000000-0005-0000-0000-0000E0800000}"/>
    <cellStyle name="Normal 3 3 13" xfId="753" xr:uid="{00000000-0005-0000-0000-0000E1800000}"/>
    <cellStyle name="Normal 3 3 2" xfId="1519" xr:uid="{00000000-0005-0000-0000-0000E2800000}"/>
    <cellStyle name="Normal 3 3 2 10" xfId="56133" xr:uid="{00000000-0005-0000-0000-0000E3800000}"/>
    <cellStyle name="Normal 3 3 2 2" xfId="2601" xr:uid="{00000000-0005-0000-0000-0000E4800000}"/>
    <cellStyle name="Normal 3 3 2 2 2" xfId="6929" xr:uid="{00000000-0005-0000-0000-0000E5800000}"/>
    <cellStyle name="Normal 3 3 2 2 2 2" xfId="13421" xr:uid="{00000000-0005-0000-0000-0000E6800000}"/>
    <cellStyle name="Normal 3 3 2 2 2 2 2" xfId="28569" xr:uid="{00000000-0005-0000-0000-0000E7800000}"/>
    <cellStyle name="Normal 3 3 2 2 2 2 2 2" xfId="54537" xr:uid="{00000000-0005-0000-0000-0000E8800000}"/>
    <cellStyle name="Normal 3 3 2 2 2 2 3" xfId="39389" xr:uid="{00000000-0005-0000-0000-0000E9800000}"/>
    <cellStyle name="Normal 3 3 2 2 2 3" xfId="22077" xr:uid="{00000000-0005-0000-0000-0000EA800000}"/>
    <cellStyle name="Normal 3 3 2 2 2 3 2" xfId="48045" xr:uid="{00000000-0005-0000-0000-0000EB800000}"/>
    <cellStyle name="Normal 3 3 2 2 2 4" xfId="17749" xr:uid="{00000000-0005-0000-0000-0000EC800000}"/>
    <cellStyle name="Normal 3 3 2 2 2 4 2" xfId="43717" xr:uid="{00000000-0005-0000-0000-0000ED800000}"/>
    <cellStyle name="Normal 3 3 2 2 2 5" xfId="32897" xr:uid="{00000000-0005-0000-0000-0000EE800000}"/>
    <cellStyle name="Normal 3 3 2 2 2 6" xfId="59379" xr:uid="{00000000-0005-0000-0000-0000EF800000}"/>
    <cellStyle name="Normal 3 3 2 2 3" xfId="11257" xr:uid="{00000000-0005-0000-0000-0000F0800000}"/>
    <cellStyle name="Normal 3 3 2 2 3 2" xfId="26405" xr:uid="{00000000-0005-0000-0000-0000F1800000}"/>
    <cellStyle name="Normal 3 3 2 2 3 2 2" xfId="52373" xr:uid="{00000000-0005-0000-0000-0000F2800000}"/>
    <cellStyle name="Normal 3 3 2 2 3 3" xfId="37225" xr:uid="{00000000-0005-0000-0000-0000F3800000}"/>
    <cellStyle name="Normal 3 3 2 2 4" xfId="9093" xr:uid="{00000000-0005-0000-0000-0000F4800000}"/>
    <cellStyle name="Normal 3 3 2 2 4 2" xfId="24241" xr:uid="{00000000-0005-0000-0000-0000F5800000}"/>
    <cellStyle name="Normal 3 3 2 2 4 2 2" xfId="50209" xr:uid="{00000000-0005-0000-0000-0000F6800000}"/>
    <cellStyle name="Normal 3 3 2 2 4 3" xfId="35061" xr:uid="{00000000-0005-0000-0000-0000F7800000}"/>
    <cellStyle name="Normal 3 3 2 2 5" xfId="19913" xr:uid="{00000000-0005-0000-0000-0000F8800000}"/>
    <cellStyle name="Normal 3 3 2 2 5 2" xfId="45881" xr:uid="{00000000-0005-0000-0000-0000F9800000}"/>
    <cellStyle name="Normal 3 3 2 2 6" xfId="15585" xr:uid="{00000000-0005-0000-0000-0000FA800000}"/>
    <cellStyle name="Normal 3 3 2 2 6 2" xfId="41553" xr:uid="{00000000-0005-0000-0000-0000FB800000}"/>
    <cellStyle name="Normal 3 3 2 2 7" xfId="4765" xr:uid="{00000000-0005-0000-0000-0000FC800000}"/>
    <cellStyle name="Normal 3 3 2 2 8" xfId="30733" xr:uid="{00000000-0005-0000-0000-0000FD800000}"/>
    <cellStyle name="Normal 3 3 2 2 9" xfId="57215" xr:uid="{00000000-0005-0000-0000-0000FE800000}"/>
    <cellStyle name="Normal 3 3 2 3" xfId="5847" xr:uid="{00000000-0005-0000-0000-0000FF800000}"/>
    <cellStyle name="Normal 3 3 2 3 2" xfId="12339" xr:uid="{00000000-0005-0000-0000-000000810000}"/>
    <cellStyle name="Normal 3 3 2 3 2 2" xfId="27487" xr:uid="{00000000-0005-0000-0000-000001810000}"/>
    <cellStyle name="Normal 3 3 2 3 2 2 2" xfId="53455" xr:uid="{00000000-0005-0000-0000-000002810000}"/>
    <cellStyle name="Normal 3 3 2 3 2 3" xfId="38307" xr:uid="{00000000-0005-0000-0000-000003810000}"/>
    <cellStyle name="Normal 3 3 2 3 3" xfId="20995" xr:uid="{00000000-0005-0000-0000-000004810000}"/>
    <cellStyle name="Normal 3 3 2 3 3 2" xfId="46963" xr:uid="{00000000-0005-0000-0000-000005810000}"/>
    <cellStyle name="Normal 3 3 2 3 4" xfId="16667" xr:uid="{00000000-0005-0000-0000-000006810000}"/>
    <cellStyle name="Normal 3 3 2 3 4 2" xfId="42635" xr:uid="{00000000-0005-0000-0000-000007810000}"/>
    <cellStyle name="Normal 3 3 2 3 5" xfId="31815" xr:uid="{00000000-0005-0000-0000-000008810000}"/>
    <cellStyle name="Normal 3 3 2 3 6" xfId="58297" xr:uid="{00000000-0005-0000-0000-000009810000}"/>
    <cellStyle name="Normal 3 3 2 4" xfId="10175" xr:uid="{00000000-0005-0000-0000-00000A810000}"/>
    <cellStyle name="Normal 3 3 2 4 2" xfId="25323" xr:uid="{00000000-0005-0000-0000-00000B810000}"/>
    <cellStyle name="Normal 3 3 2 4 2 2" xfId="51291" xr:uid="{00000000-0005-0000-0000-00000C810000}"/>
    <cellStyle name="Normal 3 3 2 4 3" xfId="36143" xr:uid="{00000000-0005-0000-0000-00000D810000}"/>
    <cellStyle name="Normal 3 3 2 5" xfId="8011" xr:uid="{00000000-0005-0000-0000-00000E810000}"/>
    <cellStyle name="Normal 3 3 2 5 2" xfId="23159" xr:uid="{00000000-0005-0000-0000-00000F810000}"/>
    <cellStyle name="Normal 3 3 2 5 2 2" xfId="49127" xr:uid="{00000000-0005-0000-0000-000010810000}"/>
    <cellStyle name="Normal 3 3 2 5 3" xfId="33979" xr:uid="{00000000-0005-0000-0000-000011810000}"/>
    <cellStyle name="Normal 3 3 2 6" xfId="18831" xr:uid="{00000000-0005-0000-0000-000012810000}"/>
    <cellStyle name="Normal 3 3 2 6 2" xfId="44799" xr:uid="{00000000-0005-0000-0000-000013810000}"/>
    <cellStyle name="Normal 3 3 2 7" xfId="14503" xr:uid="{00000000-0005-0000-0000-000014810000}"/>
    <cellStyle name="Normal 3 3 2 7 2" xfId="40471" xr:uid="{00000000-0005-0000-0000-000015810000}"/>
    <cellStyle name="Normal 3 3 2 8" xfId="3683" xr:uid="{00000000-0005-0000-0000-000016810000}"/>
    <cellStyle name="Normal 3 3 2 9" xfId="29651" xr:uid="{00000000-0005-0000-0000-000017810000}"/>
    <cellStyle name="Normal 3 3 3" xfId="2060" xr:uid="{00000000-0005-0000-0000-000018810000}"/>
    <cellStyle name="Normal 3 3 3 2" xfId="6388" xr:uid="{00000000-0005-0000-0000-000019810000}"/>
    <cellStyle name="Normal 3 3 3 2 2" xfId="12880" xr:uid="{00000000-0005-0000-0000-00001A810000}"/>
    <cellStyle name="Normal 3 3 3 2 2 2" xfId="28028" xr:uid="{00000000-0005-0000-0000-00001B810000}"/>
    <cellStyle name="Normal 3 3 3 2 2 2 2" xfId="53996" xr:uid="{00000000-0005-0000-0000-00001C810000}"/>
    <cellStyle name="Normal 3 3 3 2 2 3" xfId="38848" xr:uid="{00000000-0005-0000-0000-00001D810000}"/>
    <cellStyle name="Normal 3 3 3 2 3" xfId="21536" xr:uid="{00000000-0005-0000-0000-00001E810000}"/>
    <cellStyle name="Normal 3 3 3 2 3 2" xfId="47504" xr:uid="{00000000-0005-0000-0000-00001F810000}"/>
    <cellStyle name="Normal 3 3 3 2 4" xfId="17208" xr:uid="{00000000-0005-0000-0000-000020810000}"/>
    <cellStyle name="Normal 3 3 3 2 4 2" xfId="43176" xr:uid="{00000000-0005-0000-0000-000021810000}"/>
    <cellStyle name="Normal 3 3 3 2 5" xfId="32356" xr:uid="{00000000-0005-0000-0000-000022810000}"/>
    <cellStyle name="Normal 3 3 3 2 6" xfId="58838" xr:uid="{00000000-0005-0000-0000-000023810000}"/>
    <cellStyle name="Normal 3 3 3 3" xfId="10716" xr:uid="{00000000-0005-0000-0000-000024810000}"/>
    <cellStyle name="Normal 3 3 3 3 2" xfId="25864" xr:uid="{00000000-0005-0000-0000-000025810000}"/>
    <cellStyle name="Normal 3 3 3 3 2 2" xfId="51832" xr:uid="{00000000-0005-0000-0000-000026810000}"/>
    <cellStyle name="Normal 3 3 3 3 3" xfId="36684" xr:uid="{00000000-0005-0000-0000-000027810000}"/>
    <cellStyle name="Normal 3 3 3 4" xfId="8552" xr:uid="{00000000-0005-0000-0000-000028810000}"/>
    <cellStyle name="Normal 3 3 3 4 2" xfId="23700" xr:uid="{00000000-0005-0000-0000-000029810000}"/>
    <cellStyle name="Normal 3 3 3 4 2 2" xfId="49668" xr:uid="{00000000-0005-0000-0000-00002A810000}"/>
    <cellStyle name="Normal 3 3 3 4 3" xfId="34520" xr:uid="{00000000-0005-0000-0000-00002B810000}"/>
    <cellStyle name="Normal 3 3 3 5" xfId="19372" xr:uid="{00000000-0005-0000-0000-00002C810000}"/>
    <cellStyle name="Normal 3 3 3 5 2" xfId="45340" xr:uid="{00000000-0005-0000-0000-00002D810000}"/>
    <cellStyle name="Normal 3 3 3 6" xfId="15044" xr:uid="{00000000-0005-0000-0000-00002E810000}"/>
    <cellStyle name="Normal 3 3 3 6 2" xfId="41012" xr:uid="{00000000-0005-0000-0000-00002F810000}"/>
    <cellStyle name="Normal 3 3 3 7" xfId="4224" xr:uid="{00000000-0005-0000-0000-000030810000}"/>
    <cellStyle name="Normal 3 3 3 8" xfId="30192" xr:uid="{00000000-0005-0000-0000-000031810000}"/>
    <cellStyle name="Normal 3 3 3 9" xfId="56674" xr:uid="{00000000-0005-0000-0000-000032810000}"/>
    <cellStyle name="Normal 3 3 4" xfId="5306" xr:uid="{00000000-0005-0000-0000-000033810000}"/>
    <cellStyle name="Normal 3 3 4 2" xfId="11798" xr:uid="{00000000-0005-0000-0000-000034810000}"/>
    <cellStyle name="Normal 3 3 4 2 2" xfId="26946" xr:uid="{00000000-0005-0000-0000-000035810000}"/>
    <cellStyle name="Normal 3 3 4 2 2 2" xfId="52914" xr:uid="{00000000-0005-0000-0000-000036810000}"/>
    <cellStyle name="Normal 3 3 4 2 3" xfId="37766" xr:uid="{00000000-0005-0000-0000-000037810000}"/>
    <cellStyle name="Normal 3 3 4 3" xfId="20454" xr:uid="{00000000-0005-0000-0000-000038810000}"/>
    <cellStyle name="Normal 3 3 4 3 2" xfId="46422" xr:uid="{00000000-0005-0000-0000-000039810000}"/>
    <cellStyle name="Normal 3 3 4 4" xfId="16126" xr:uid="{00000000-0005-0000-0000-00003A810000}"/>
    <cellStyle name="Normal 3 3 4 4 2" xfId="42094" xr:uid="{00000000-0005-0000-0000-00003B810000}"/>
    <cellStyle name="Normal 3 3 4 5" xfId="31274" xr:uid="{00000000-0005-0000-0000-00003C810000}"/>
    <cellStyle name="Normal 3 3 4 6" xfId="57756" xr:uid="{00000000-0005-0000-0000-00003D810000}"/>
    <cellStyle name="Normal 3 3 5" xfId="9634" xr:uid="{00000000-0005-0000-0000-00003E810000}"/>
    <cellStyle name="Normal 3 3 5 2" xfId="24782" xr:uid="{00000000-0005-0000-0000-00003F810000}"/>
    <cellStyle name="Normal 3 3 5 2 2" xfId="50750" xr:uid="{00000000-0005-0000-0000-000040810000}"/>
    <cellStyle name="Normal 3 3 5 3" xfId="35602" xr:uid="{00000000-0005-0000-0000-000041810000}"/>
    <cellStyle name="Normal 3 3 6" xfId="7470" xr:uid="{00000000-0005-0000-0000-000042810000}"/>
    <cellStyle name="Normal 3 3 6 2" xfId="22618" xr:uid="{00000000-0005-0000-0000-000043810000}"/>
    <cellStyle name="Normal 3 3 6 2 2" xfId="48586" xr:uid="{00000000-0005-0000-0000-000044810000}"/>
    <cellStyle name="Normal 3 3 6 3" xfId="33438" xr:uid="{00000000-0005-0000-0000-000045810000}"/>
    <cellStyle name="Normal 3 3 7" xfId="18290" xr:uid="{00000000-0005-0000-0000-000046810000}"/>
    <cellStyle name="Normal 3 3 7 2" xfId="44258" xr:uid="{00000000-0005-0000-0000-000047810000}"/>
    <cellStyle name="Normal 3 3 8" xfId="13962" xr:uid="{00000000-0005-0000-0000-000048810000}"/>
    <cellStyle name="Normal 3 3 8 2" xfId="39930" xr:uid="{00000000-0005-0000-0000-000049810000}"/>
    <cellStyle name="Normal 3 3 9" xfId="3142" xr:uid="{00000000-0005-0000-0000-00004A810000}"/>
    <cellStyle name="Normal 3 4" xfId="424" xr:uid="{00000000-0005-0000-0000-00004B810000}"/>
    <cellStyle name="Normal 3 4 10" xfId="29111" xr:uid="{00000000-0005-0000-0000-00004C810000}"/>
    <cellStyle name="Normal 3 4 11" xfId="55061" xr:uid="{00000000-0005-0000-0000-00004D810000}"/>
    <cellStyle name="Normal 3 4 12" xfId="55593" xr:uid="{00000000-0005-0000-0000-00004E810000}"/>
    <cellStyle name="Normal 3 4 13" xfId="793" xr:uid="{00000000-0005-0000-0000-00004F810000}"/>
    <cellStyle name="Normal 3 4 2" xfId="1520" xr:uid="{00000000-0005-0000-0000-000050810000}"/>
    <cellStyle name="Normal 3 4 2 10" xfId="56134" xr:uid="{00000000-0005-0000-0000-000051810000}"/>
    <cellStyle name="Normal 3 4 2 2" xfId="2602" xr:uid="{00000000-0005-0000-0000-000052810000}"/>
    <cellStyle name="Normal 3 4 2 2 2" xfId="6930" xr:uid="{00000000-0005-0000-0000-000053810000}"/>
    <cellStyle name="Normal 3 4 2 2 2 2" xfId="13422" xr:uid="{00000000-0005-0000-0000-000054810000}"/>
    <cellStyle name="Normal 3 4 2 2 2 2 2" xfId="28570" xr:uid="{00000000-0005-0000-0000-000055810000}"/>
    <cellStyle name="Normal 3 4 2 2 2 2 2 2" xfId="54538" xr:uid="{00000000-0005-0000-0000-000056810000}"/>
    <cellStyle name="Normal 3 4 2 2 2 2 3" xfId="39390" xr:uid="{00000000-0005-0000-0000-000057810000}"/>
    <cellStyle name="Normal 3 4 2 2 2 3" xfId="22078" xr:uid="{00000000-0005-0000-0000-000058810000}"/>
    <cellStyle name="Normal 3 4 2 2 2 3 2" xfId="48046" xr:uid="{00000000-0005-0000-0000-000059810000}"/>
    <cellStyle name="Normal 3 4 2 2 2 4" xfId="17750" xr:uid="{00000000-0005-0000-0000-00005A810000}"/>
    <cellStyle name="Normal 3 4 2 2 2 4 2" xfId="43718" xr:uid="{00000000-0005-0000-0000-00005B810000}"/>
    <cellStyle name="Normal 3 4 2 2 2 5" xfId="32898" xr:uid="{00000000-0005-0000-0000-00005C810000}"/>
    <cellStyle name="Normal 3 4 2 2 2 6" xfId="59380" xr:uid="{00000000-0005-0000-0000-00005D810000}"/>
    <cellStyle name="Normal 3 4 2 2 3" xfId="11258" xr:uid="{00000000-0005-0000-0000-00005E810000}"/>
    <cellStyle name="Normal 3 4 2 2 3 2" xfId="26406" xr:uid="{00000000-0005-0000-0000-00005F810000}"/>
    <cellStyle name="Normal 3 4 2 2 3 2 2" xfId="52374" xr:uid="{00000000-0005-0000-0000-000060810000}"/>
    <cellStyle name="Normal 3 4 2 2 3 3" xfId="37226" xr:uid="{00000000-0005-0000-0000-000061810000}"/>
    <cellStyle name="Normal 3 4 2 2 4" xfId="9094" xr:uid="{00000000-0005-0000-0000-000062810000}"/>
    <cellStyle name="Normal 3 4 2 2 4 2" xfId="24242" xr:uid="{00000000-0005-0000-0000-000063810000}"/>
    <cellStyle name="Normal 3 4 2 2 4 2 2" xfId="50210" xr:uid="{00000000-0005-0000-0000-000064810000}"/>
    <cellStyle name="Normal 3 4 2 2 4 3" xfId="35062" xr:uid="{00000000-0005-0000-0000-000065810000}"/>
    <cellStyle name="Normal 3 4 2 2 5" xfId="19914" xr:uid="{00000000-0005-0000-0000-000066810000}"/>
    <cellStyle name="Normal 3 4 2 2 5 2" xfId="45882" xr:uid="{00000000-0005-0000-0000-000067810000}"/>
    <cellStyle name="Normal 3 4 2 2 6" xfId="15586" xr:uid="{00000000-0005-0000-0000-000068810000}"/>
    <cellStyle name="Normal 3 4 2 2 6 2" xfId="41554" xr:uid="{00000000-0005-0000-0000-000069810000}"/>
    <cellStyle name="Normal 3 4 2 2 7" xfId="4766" xr:uid="{00000000-0005-0000-0000-00006A810000}"/>
    <cellStyle name="Normal 3 4 2 2 8" xfId="30734" xr:uid="{00000000-0005-0000-0000-00006B810000}"/>
    <cellStyle name="Normal 3 4 2 2 9" xfId="57216" xr:uid="{00000000-0005-0000-0000-00006C810000}"/>
    <cellStyle name="Normal 3 4 2 3" xfId="5848" xr:uid="{00000000-0005-0000-0000-00006D810000}"/>
    <cellStyle name="Normal 3 4 2 3 2" xfId="12340" xr:uid="{00000000-0005-0000-0000-00006E810000}"/>
    <cellStyle name="Normal 3 4 2 3 2 2" xfId="27488" xr:uid="{00000000-0005-0000-0000-00006F810000}"/>
    <cellStyle name="Normal 3 4 2 3 2 2 2" xfId="53456" xr:uid="{00000000-0005-0000-0000-000070810000}"/>
    <cellStyle name="Normal 3 4 2 3 2 3" xfId="38308" xr:uid="{00000000-0005-0000-0000-000071810000}"/>
    <cellStyle name="Normal 3 4 2 3 3" xfId="20996" xr:uid="{00000000-0005-0000-0000-000072810000}"/>
    <cellStyle name="Normal 3 4 2 3 3 2" xfId="46964" xr:uid="{00000000-0005-0000-0000-000073810000}"/>
    <cellStyle name="Normal 3 4 2 3 4" xfId="16668" xr:uid="{00000000-0005-0000-0000-000074810000}"/>
    <cellStyle name="Normal 3 4 2 3 4 2" xfId="42636" xr:uid="{00000000-0005-0000-0000-000075810000}"/>
    <cellStyle name="Normal 3 4 2 3 5" xfId="31816" xr:uid="{00000000-0005-0000-0000-000076810000}"/>
    <cellStyle name="Normal 3 4 2 3 6" xfId="58298" xr:uid="{00000000-0005-0000-0000-000077810000}"/>
    <cellStyle name="Normal 3 4 2 4" xfId="10176" xr:uid="{00000000-0005-0000-0000-000078810000}"/>
    <cellStyle name="Normal 3 4 2 4 2" xfId="25324" xr:uid="{00000000-0005-0000-0000-000079810000}"/>
    <cellStyle name="Normal 3 4 2 4 2 2" xfId="51292" xr:uid="{00000000-0005-0000-0000-00007A810000}"/>
    <cellStyle name="Normal 3 4 2 4 3" xfId="36144" xr:uid="{00000000-0005-0000-0000-00007B810000}"/>
    <cellStyle name="Normal 3 4 2 5" xfId="8012" xr:uid="{00000000-0005-0000-0000-00007C810000}"/>
    <cellStyle name="Normal 3 4 2 5 2" xfId="23160" xr:uid="{00000000-0005-0000-0000-00007D810000}"/>
    <cellStyle name="Normal 3 4 2 5 2 2" xfId="49128" xr:uid="{00000000-0005-0000-0000-00007E810000}"/>
    <cellStyle name="Normal 3 4 2 5 3" xfId="33980" xr:uid="{00000000-0005-0000-0000-00007F810000}"/>
    <cellStyle name="Normal 3 4 2 6" xfId="18832" xr:uid="{00000000-0005-0000-0000-000080810000}"/>
    <cellStyle name="Normal 3 4 2 6 2" xfId="44800" xr:uid="{00000000-0005-0000-0000-000081810000}"/>
    <cellStyle name="Normal 3 4 2 7" xfId="14504" xr:uid="{00000000-0005-0000-0000-000082810000}"/>
    <cellStyle name="Normal 3 4 2 7 2" xfId="40472" xr:uid="{00000000-0005-0000-0000-000083810000}"/>
    <cellStyle name="Normal 3 4 2 8" xfId="3684" xr:uid="{00000000-0005-0000-0000-000084810000}"/>
    <cellStyle name="Normal 3 4 2 9" xfId="29652" xr:uid="{00000000-0005-0000-0000-000085810000}"/>
    <cellStyle name="Normal 3 4 3" xfId="2061" xr:uid="{00000000-0005-0000-0000-000086810000}"/>
    <cellStyle name="Normal 3 4 3 2" xfId="6389" xr:uid="{00000000-0005-0000-0000-000087810000}"/>
    <cellStyle name="Normal 3 4 3 2 2" xfId="12881" xr:uid="{00000000-0005-0000-0000-000088810000}"/>
    <cellStyle name="Normal 3 4 3 2 2 2" xfId="28029" xr:uid="{00000000-0005-0000-0000-000089810000}"/>
    <cellStyle name="Normal 3 4 3 2 2 2 2" xfId="53997" xr:uid="{00000000-0005-0000-0000-00008A810000}"/>
    <cellStyle name="Normal 3 4 3 2 2 3" xfId="38849" xr:uid="{00000000-0005-0000-0000-00008B810000}"/>
    <cellStyle name="Normal 3 4 3 2 3" xfId="21537" xr:uid="{00000000-0005-0000-0000-00008C810000}"/>
    <cellStyle name="Normal 3 4 3 2 3 2" xfId="47505" xr:uid="{00000000-0005-0000-0000-00008D810000}"/>
    <cellStyle name="Normal 3 4 3 2 4" xfId="17209" xr:uid="{00000000-0005-0000-0000-00008E810000}"/>
    <cellStyle name="Normal 3 4 3 2 4 2" xfId="43177" xr:uid="{00000000-0005-0000-0000-00008F810000}"/>
    <cellStyle name="Normal 3 4 3 2 5" xfId="32357" xr:uid="{00000000-0005-0000-0000-000090810000}"/>
    <cellStyle name="Normal 3 4 3 2 6" xfId="58839" xr:uid="{00000000-0005-0000-0000-000091810000}"/>
    <cellStyle name="Normal 3 4 3 3" xfId="10717" xr:uid="{00000000-0005-0000-0000-000092810000}"/>
    <cellStyle name="Normal 3 4 3 3 2" xfId="25865" xr:uid="{00000000-0005-0000-0000-000093810000}"/>
    <cellStyle name="Normal 3 4 3 3 2 2" xfId="51833" xr:uid="{00000000-0005-0000-0000-000094810000}"/>
    <cellStyle name="Normal 3 4 3 3 3" xfId="36685" xr:uid="{00000000-0005-0000-0000-000095810000}"/>
    <cellStyle name="Normal 3 4 3 4" xfId="8553" xr:uid="{00000000-0005-0000-0000-000096810000}"/>
    <cellStyle name="Normal 3 4 3 4 2" xfId="23701" xr:uid="{00000000-0005-0000-0000-000097810000}"/>
    <cellStyle name="Normal 3 4 3 4 2 2" xfId="49669" xr:uid="{00000000-0005-0000-0000-000098810000}"/>
    <cellStyle name="Normal 3 4 3 4 3" xfId="34521" xr:uid="{00000000-0005-0000-0000-000099810000}"/>
    <cellStyle name="Normal 3 4 3 5" xfId="19373" xr:uid="{00000000-0005-0000-0000-00009A810000}"/>
    <cellStyle name="Normal 3 4 3 5 2" xfId="45341" xr:uid="{00000000-0005-0000-0000-00009B810000}"/>
    <cellStyle name="Normal 3 4 3 6" xfId="15045" xr:uid="{00000000-0005-0000-0000-00009C810000}"/>
    <cellStyle name="Normal 3 4 3 6 2" xfId="41013" xr:uid="{00000000-0005-0000-0000-00009D810000}"/>
    <cellStyle name="Normal 3 4 3 7" xfId="4225" xr:uid="{00000000-0005-0000-0000-00009E810000}"/>
    <cellStyle name="Normal 3 4 3 8" xfId="30193" xr:uid="{00000000-0005-0000-0000-00009F810000}"/>
    <cellStyle name="Normal 3 4 3 9" xfId="56675" xr:uid="{00000000-0005-0000-0000-0000A0810000}"/>
    <cellStyle name="Normal 3 4 4" xfId="5307" xr:uid="{00000000-0005-0000-0000-0000A1810000}"/>
    <cellStyle name="Normal 3 4 4 2" xfId="11799" xr:uid="{00000000-0005-0000-0000-0000A2810000}"/>
    <cellStyle name="Normal 3 4 4 2 2" xfId="26947" xr:uid="{00000000-0005-0000-0000-0000A3810000}"/>
    <cellStyle name="Normal 3 4 4 2 2 2" xfId="52915" xr:uid="{00000000-0005-0000-0000-0000A4810000}"/>
    <cellStyle name="Normal 3 4 4 2 3" xfId="37767" xr:uid="{00000000-0005-0000-0000-0000A5810000}"/>
    <cellStyle name="Normal 3 4 4 3" xfId="20455" xr:uid="{00000000-0005-0000-0000-0000A6810000}"/>
    <cellStyle name="Normal 3 4 4 3 2" xfId="46423" xr:uid="{00000000-0005-0000-0000-0000A7810000}"/>
    <cellStyle name="Normal 3 4 4 4" xfId="16127" xr:uid="{00000000-0005-0000-0000-0000A8810000}"/>
    <cellStyle name="Normal 3 4 4 4 2" xfId="42095" xr:uid="{00000000-0005-0000-0000-0000A9810000}"/>
    <cellStyle name="Normal 3 4 4 5" xfId="31275" xr:uid="{00000000-0005-0000-0000-0000AA810000}"/>
    <cellStyle name="Normal 3 4 4 6" xfId="57757" xr:uid="{00000000-0005-0000-0000-0000AB810000}"/>
    <cellStyle name="Normal 3 4 5" xfId="9635" xr:uid="{00000000-0005-0000-0000-0000AC810000}"/>
    <cellStyle name="Normal 3 4 5 2" xfId="24783" xr:uid="{00000000-0005-0000-0000-0000AD810000}"/>
    <cellStyle name="Normal 3 4 5 2 2" xfId="50751" xr:uid="{00000000-0005-0000-0000-0000AE810000}"/>
    <cellStyle name="Normal 3 4 5 3" xfId="35603" xr:uid="{00000000-0005-0000-0000-0000AF810000}"/>
    <cellStyle name="Normal 3 4 6" xfId="7471" xr:uid="{00000000-0005-0000-0000-0000B0810000}"/>
    <cellStyle name="Normal 3 4 6 2" xfId="22619" xr:uid="{00000000-0005-0000-0000-0000B1810000}"/>
    <cellStyle name="Normal 3 4 6 2 2" xfId="48587" xr:uid="{00000000-0005-0000-0000-0000B2810000}"/>
    <cellStyle name="Normal 3 4 6 3" xfId="33439" xr:uid="{00000000-0005-0000-0000-0000B3810000}"/>
    <cellStyle name="Normal 3 4 7" xfId="18291" xr:uid="{00000000-0005-0000-0000-0000B4810000}"/>
    <cellStyle name="Normal 3 4 7 2" xfId="44259" xr:uid="{00000000-0005-0000-0000-0000B5810000}"/>
    <cellStyle name="Normal 3 4 8" xfId="13963" xr:uid="{00000000-0005-0000-0000-0000B6810000}"/>
    <cellStyle name="Normal 3 4 8 2" xfId="39931" xr:uid="{00000000-0005-0000-0000-0000B7810000}"/>
    <cellStyle name="Normal 3 4 9" xfId="3143" xr:uid="{00000000-0005-0000-0000-0000B8810000}"/>
    <cellStyle name="Normal 3 5" xfId="425" xr:uid="{00000000-0005-0000-0000-0000B9810000}"/>
    <cellStyle name="Normal 3 5 10" xfId="29112" xr:uid="{00000000-0005-0000-0000-0000BA810000}"/>
    <cellStyle name="Normal 3 5 11" xfId="55062" xr:uid="{00000000-0005-0000-0000-0000BB810000}"/>
    <cellStyle name="Normal 3 5 12" xfId="55594" xr:uid="{00000000-0005-0000-0000-0000BC810000}"/>
    <cellStyle name="Normal 3 5 13" xfId="833" xr:uid="{00000000-0005-0000-0000-0000BD810000}"/>
    <cellStyle name="Normal 3 5 2" xfId="1521" xr:uid="{00000000-0005-0000-0000-0000BE810000}"/>
    <cellStyle name="Normal 3 5 2 10" xfId="56135" xr:uid="{00000000-0005-0000-0000-0000BF810000}"/>
    <cellStyle name="Normal 3 5 2 2" xfId="2603" xr:uid="{00000000-0005-0000-0000-0000C0810000}"/>
    <cellStyle name="Normal 3 5 2 2 2" xfId="6931" xr:uid="{00000000-0005-0000-0000-0000C1810000}"/>
    <cellStyle name="Normal 3 5 2 2 2 2" xfId="13423" xr:uid="{00000000-0005-0000-0000-0000C2810000}"/>
    <cellStyle name="Normal 3 5 2 2 2 2 2" xfId="28571" xr:uid="{00000000-0005-0000-0000-0000C3810000}"/>
    <cellStyle name="Normal 3 5 2 2 2 2 2 2" xfId="54539" xr:uid="{00000000-0005-0000-0000-0000C4810000}"/>
    <cellStyle name="Normal 3 5 2 2 2 2 3" xfId="39391" xr:uid="{00000000-0005-0000-0000-0000C5810000}"/>
    <cellStyle name="Normal 3 5 2 2 2 3" xfId="22079" xr:uid="{00000000-0005-0000-0000-0000C6810000}"/>
    <cellStyle name="Normal 3 5 2 2 2 3 2" xfId="48047" xr:uid="{00000000-0005-0000-0000-0000C7810000}"/>
    <cellStyle name="Normal 3 5 2 2 2 4" xfId="17751" xr:uid="{00000000-0005-0000-0000-0000C8810000}"/>
    <cellStyle name="Normal 3 5 2 2 2 4 2" xfId="43719" xr:uid="{00000000-0005-0000-0000-0000C9810000}"/>
    <cellStyle name="Normal 3 5 2 2 2 5" xfId="32899" xr:uid="{00000000-0005-0000-0000-0000CA810000}"/>
    <cellStyle name="Normal 3 5 2 2 2 6" xfId="59381" xr:uid="{00000000-0005-0000-0000-0000CB810000}"/>
    <cellStyle name="Normal 3 5 2 2 3" xfId="11259" xr:uid="{00000000-0005-0000-0000-0000CC810000}"/>
    <cellStyle name="Normal 3 5 2 2 3 2" xfId="26407" xr:uid="{00000000-0005-0000-0000-0000CD810000}"/>
    <cellStyle name="Normal 3 5 2 2 3 2 2" xfId="52375" xr:uid="{00000000-0005-0000-0000-0000CE810000}"/>
    <cellStyle name="Normal 3 5 2 2 3 3" xfId="37227" xr:uid="{00000000-0005-0000-0000-0000CF810000}"/>
    <cellStyle name="Normal 3 5 2 2 4" xfId="9095" xr:uid="{00000000-0005-0000-0000-0000D0810000}"/>
    <cellStyle name="Normal 3 5 2 2 4 2" xfId="24243" xr:uid="{00000000-0005-0000-0000-0000D1810000}"/>
    <cellStyle name="Normal 3 5 2 2 4 2 2" xfId="50211" xr:uid="{00000000-0005-0000-0000-0000D2810000}"/>
    <cellStyle name="Normal 3 5 2 2 4 3" xfId="35063" xr:uid="{00000000-0005-0000-0000-0000D3810000}"/>
    <cellStyle name="Normal 3 5 2 2 5" xfId="19915" xr:uid="{00000000-0005-0000-0000-0000D4810000}"/>
    <cellStyle name="Normal 3 5 2 2 5 2" xfId="45883" xr:uid="{00000000-0005-0000-0000-0000D5810000}"/>
    <cellStyle name="Normal 3 5 2 2 6" xfId="15587" xr:uid="{00000000-0005-0000-0000-0000D6810000}"/>
    <cellStyle name="Normal 3 5 2 2 6 2" xfId="41555" xr:uid="{00000000-0005-0000-0000-0000D7810000}"/>
    <cellStyle name="Normal 3 5 2 2 7" xfId="4767" xr:uid="{00000000-0005-0000-0000-0000D8810000}"/>
    <cellStyle name="Normal 3 5 2 2 8" xfId="30735" xr:uid="{00000000-0005-0000-0000-0000D9810000}"/>
    <cellStyle name="Normal 3 5 2 2 9" xfId="57217" xr:uid="{00000000-0005-0000-0000-0000DA810000}"/>
    <cellStyle name="Normal 3 5 2 3" xfId="5849" xr:uid="{00000000-0005-0000-0000-0000DB810000}"/>
    <cellStyle name="Normal 3 5 2 3 2" xfId="12341" xr:uid="{00000000-0005-0000-0000-0000DC810000}"/>
    <cellStyle name="Normal 3 5 2 3 2 2" xfId="27489" xr:uid="{00000000-0005-0000-0000-0000DD810000}"/>
    <cellStyle name="Normal 3 5 2 3 2 2 2" xfId="53457" xr:uid="{00000000-0005-0000-0000-0000DE810000}"/>
    <cellStyle name="Normal 3 5 2 3 2 3" xfId="38309" xr:uid="{00000000-0005-0000-0000-0000DF810000}"/>
    <cellStyle name="Normal 3 5 2 3 3" xfId="20997" xr:uid="{00000000-0005-0000-0000-0000E0810000}"/>
    <cellStyle name="Normal 3 5 2 3 3 2" xfId="46965" xr:uid="{00000000-0005-0000-0000-0000E1810000}"/>
    <cellStyle name="Normal 3 5 2 3 4" xfId="16669" xr:uid="{00000000-0005-0000-0000-0000E2810000}"/>
    <cellStyle name="Normal 3 5 2 3 4 2" xfId="42637" xr:uid="{00000000-0005-0000-0000-0000E3810000}"/>
    <cellStyle name="Normal 3 5 2 3 5" xfId="31817" xr:uid="{00000000-0005-0000-0000-0000E4810000}"/>
    <cellStyle name="Normal 3 5 2 3 6" xfId="58299" xr:uid="{00000000-0005-0000-0000-0000E5810000}"/>
    <cellStyle name="Normal 3 5 2 4" xfId="10177" xr:uid="{00000000-0005-0000-0000-0000E6810000}"/>
    <cellStyle name="Normal 3 5 2 4 2" xfId="25325" xr:uid="{00000000-0005-0000-0000-0000E7810000}"/>
    <cellStyle name="Normal 3 5 2 4 2 2" xfId="51293" xr:uid="{00000000-0005-0000-0000-0000E8810000}"/>
    <cellStyle name="Normal 3 5 2 4 3" xfId="36145" xr:uid="{00000000-0005-0000-0000-0000E9810000}"/>
    <cellStyle name="Normal 3 5 2 5" xfId="8013" xr:uid="{00000000-0005-0000-0000-0000EA810000}"/>
    <cellStyle name="Normal 3 5 2 5 2" xfId="23161" xr:uid="{00000000-0005-0000-0000-0000EB810000}"/>
    <cellStyle name="Normal 3 5 2 5 2 2" xfId="49129" xr:uid="{00000000-0005-0000-0000-0000EC810000}"/>
    <cellStyle name="Normal 3 5 2 5 3" xfId="33981" xr:uid="{00000000-0005-0000-0000-0000ED810000}"/>
    <cellStyle name="Normal 3 5 2 6" xfId="18833" xr:uid="{00000000-0005-0000-0000-0000EE810000}"/>
    <cellStyle name="Normal 3 5 2 6 2" xfId="44801" xr:uid="{00000000-0005-0000-0000-0000EF810000}"/>
    <cellStyle name="Normal 3 5 2 7" xfId="14505" xr:uid="{00000000-0005-0000-0000-0000F0810000}"/>
    <cellStyle name="Normal 3 5 2 7 2" xfId="40473" xr:uid="{00000000-0005-0000-0000-0000F1810000}"/>
    <cellStyle name="Normal 3 5 2 8" xfId="3685" xr:uid="{00000000-0005-0000-0000-0000F2810000}"/>
    <cellStyle name="Normal 3 5 2 9" xfId="29653" xr:uid="{00000000-0005-0000-0000-0000F3810000}"/>
    <cellStyle name="Normal 3 5 3" xfId="2062" xr:uid="{00000000-0005-0000-0000-0000F4810000}"/>
    <cellStyle name="Normal 3 5 3 2" xfId="6390" xr:uid="{00000000-0005-0000-0000-0000F5810000}"/>
    <cellStyle name="Normal 3 5 3 2 2" xfId="12882" xr:uid="{00000000-0005-0000-0000-0000F6810000}"/>
    <cellStyle name="Normal 3 5 3 2 2 2" xfId="28030" xr:uid="{00000000-0005-0000-0000-0000F7810000}"/>
    <cellStyle name="Normal 3 5 3 2 2 2 2" xfId="53998" xr:uid="{00000000-0005-0000-0000-0000F8810000}"/>
    <cellStyle name="Normal 3 5 3 2 2 3" xfId="38850" xr:uid="{00000000-0005-0000-0000-0000F9810000}"/>
    <cellStyle name="Normal 3 5 3 2 3" xfId="21538" xr:uid="{00000000-0005-0000-0000-0000FA810000}"/>
    <cellStyle name="Normal 3 5 3 2 3 2" xfId="47506" xr:uid="{00000000-0005-0000-0000-0000FB810000}"/>
    <cellStyle name="Normal 3 5 3 2 4" xfId="17210" xr:uid="{00000000-0005-0000-0000-0000FC810000}"/>
    <cellStyle name="Normal 3 5 3 2 4 2" xfId="43178" xr:uid="{00000000-0005-0000-0000-0000FD810000}"/>
    <cellStyle name="Normal 3 5 3 2 5" xfId="32358" xr:uid="{00000000-0005-0000-0000-0000FE810000}"/>
    <cellStyle name="Normal 3 5 3 2 6" xfId="58840" xr:uid="{00000000-0005-0000-0000-0000FF810000}"/>
    <cellStyle name="Normal 3 5 3 3" xfId="10718" xr:uid="{00000000-0005-0000-0000-000000820000}"/>
    <cellStyle name="Normal 3 5 3 3 2" xfId="25866" xr:uid="{00000000-0005-0000-0000-000001820000}"/>
    <cellStyle name="Normal 3 5 3 3 2 2" xfId="51834" xr:uid="{00000000-0005-0000-0000-000002820000}"/>
    <cellStyle name="Normal 3 5 3 3 3" xfId="36686" xr:uid="{00000000-0005-0000-0000-000003820000}"/>
    <cellStyle name="Normal 3 5 3 4" xfId="8554" xr:uid="{00000000-0005-0000-0000-000004820000}"/>
    <cellStyle name="Normal 3 5 3 4 2" xfId="23702" xr:uid="{00000000-0005-0000-0000-000005820000}"/>
    <cellStyle name="Normal 3 5 3 4 2 2" xfId="49670" xr:uid="{00000000-0005-0000-0000-000006820000}"/>
    <cellStyle name="Normal 3 5 3 4 3" xfId="34522" xr:uid="{00000000-0005-0000-0000-000007820000}"/>
    <cellStyle name="Normal 3 5 3 5" xfId="19374" xr:uid="{00000000-0005-0000-0000-000008820000}"/>
    <cellStyle name="Normal 3 5 3 5 2" xfId="45342" xr:uid="{00000000-0005-0000-0000-000009820000}"/>
    <cellStyle name="Normal 3 5 3 6" xfId="15046" xr:uid="{00000000-0005-0000-0000-00000A820000}"/>
    <cellStyle name="Normal 3 5 3 6 2" xfId="41014" xr:uid="{00000000-0005-0000-0000-00000B820000}"/>
    <cellStyle name="Normal 3 5 3 7" xfId="4226" xr:uid="{00000000-0005-0000-0000-00000C820000}"/>
    <cellStyle name="Normal 3 5 3 8" xfId="30194" xr:uid="{00000000-0005-0000-0000-00000D820000}"/>
    <cellStyle name="Normal 3 5 3 9" xfId="56676" xr:uid="{00000000-0005-0000-0000-00000E820000}"/>
    <cellStyle name="Normal 3 5 4" xfId="5308" xr:uid="{00000000-0005-0000-0000-00000F820000}"/>
    <cellStyle name="Normal 3 5 4 2" xfId="11800" xr:uid="{00000000-0005-0000-0000-000010820000}"/>
    <cellStyle name="Normal 3 5 4 2 2" xfId="26948" xr:uid="{00000000-0005-0000-0000-000011820000}"/>
    <cellStyle name="Normal 3 5 4 2 2 2" xfId="52916" xr:uid="{00000000-0005-0000-0000-000012820000}"/>
    <cellStyle name="Normal 3 5 4 2 3" xfId="37768" xr:uid="{00000000-0005-0000-0000-000013820000}"/>
    <cellStyle name="Normal 3 5 4 3" xfId="20456" xr:uid="{00000000-0005-0000-0000-000014820000}"/>
    <cellStyle name="Normal 3 5 4 3 2" xfId="46424" xr:uid="{00000000-0005-0000-0000-000015820000}"/>
    <cellStyle name="Normal 3 5 4 4" xfId="16128" xr:uid="{00000000-0005-0000-0000-000016820000}"/>
    <cellStyle name="Normal 3 5 4 4 2" xfId="42096" xr:uid="{00000000-0005-0000-0000-000017820000}"/>
    <cellStyle name="Normal 3 5 4 5" xfId="31276" xr:uid="{00000000-0005-0000-0000-000018820000}"/>
    <cellStyle name="Normal 3 5 4 6" xfId="57758" xr:uid="{00000000-0005-0000-0000-000019820000}"/>
    <cellStyle name="Normal 3 5 5" xfId="9636" xr:uid="{00000000-0005-0000-0000-00001A820000}"/>
    <cellStyle name="Normal 3 5 5 2" xfId="24784" xr:uid="{00000000-0005-0000-0000-00001B820000}"/>
    <cellStyle name="Normal 3 5 5 2 2" xfId="50752" xr:uid="{00000000-0005-0000-0000-00001C820000}"/>
    <cellStyle name="Normal 3 5 5 3" xfId="35604" xr:uid="{00000000-0005-0000-0000-00001D820000}"/>
    <cellStyle name="Normal 3 5 6" xfId="7472" xr:uid="{00000000-0005-0000-0000-00001E820000}"/>
    <cellStyle name="Normal 3 5 6 2" xfId="22620" xr:uid="{00000000-0005-0000-0000-00001F820000}"/>
    <cellStyle name="Normal 3 5 6 2 2" xfId="48588" xr:uid="{00000000-0005-0000-0000-000020820000}"/>
    <cellStyle name="Normal 3 5 6 3" xfId="33440" xr:uid="{00000000-0005-0000-0000-000021820000}"/>
    <cellStyle name="Normal 3 5 7" xfId="18292" xr:uid="{00000000-0005-0000-0000-000022820000}"/>
    <cellStyle name="Normal 3 5 7 2" xfId="44260" xr:uid="{00000000-0005-0000-0000-000023820000}"/>
    <cellStyle name="Normal 3 5 8" xfId="13964" xr:uid="{00000000-0005-0000-0000-000024820000}"/>
    <cellStyle name="Normal 3 5 8 2" xfId="39932" xr:uid="{00000000-0005-0000-0000-000025820000}"/>
    <cellStyle name="Normal 3 5 9" xfId="3144" xr:uid="{00000000-0005-0000-0000-000026820000}"/>
    <cellStyle name="Normal 3 6" xfId="426" xr:uid="{00000000-0005-0000-0000-000027820000}"/>
    <cellStyle name="Normal 3 6 10" xfId="29113" xr:uid="{00000000-0005-0000-0000-000028820000}"/>
    <cellStyle name="Normal 3 6 11" xfId="55063" xr:uid="{00000000-0005-0000-0000-000029820000}"/>
    <cellStyle name="Normal 3 6 12" xfId="55595" xr:uid="{00000000-0005-0000-0000-00002A820000}"/>
    <cellStyle name="Normal 3 6 13" xfId="873" xr:uid="{00000000-0005-0000-0000-00002B820000}"/>
    <cellStyle name="Normal 3 6 2" xfId="1522" xr:uid="{00000000-0005-0000-0000-00002C820000}"/>
    <cellStyle name="Normal 3 6 2 10" xfId="56136" xr:uid="{00000000-0005-0000-0000-00002D820000}"/>
    <cellStyle name="Normal 3 6 2 2" xfId="2604" xr:uid="{00000000-0005-0000-0000-00002E820000}"/>
    <cellStyle name="Normal 3 6 2 2 2" xfId="6932" xr:uid="{00000000-0005-0000-0000-00002F820000}"/>
    <cellStyle name="Normal 3 6 2 2 2 2" xfId="13424" xr:uid="{00000000-0005-0000-0000-000030820000}"/>
    <cellStyle name="Normal 3 6 2 2 2 2 2" xfId="28572" xr:uid="{00000000-0005-0000-0000-000031820000}"/>
    <cellStyle name="Normal 3 6 2 2 2 2 2 2" xfId="54540" xr:uid="{00000000-0005-0000-0000-000032820000}"/>
    <cellStyle name="Normal 3 6 2 2 2 2 3" xfId="39392" xr:uid="{00000000-0005-0000-0000-000033820000}"/>
    <cellStyle name="Normal 3 6 2 2 2 3" xfId="22080" xr:uid="{00000000-0005-0000-0000-000034820000}"/>
    <cellStyle name="Normal 3 6 2 2 2 3 2" xfId="48048" xr:uid="{00000000-0005-0000-0000-000035820000}"/>
    <cellStyle name="Normal 3 6 2 2 2 4" xfId="17752" xr:uid="{00000000-0005-0000-0000-000036820000}"/>
    <cellStyle name="Normal 3 6 2 2 2 4 2" xfId="43720" xr:uid="{00000000-0005-0000-0000-000037820000}"/>
    <cellStyle name="Normal 3 6 2 2 2 5" xfId="32900" xr:uid="{00000000-0005-0000-0000-000038820000}"/>
    <cellStyle name="Normal 3 6 2 2 2 6" xfId="59382" xr:uid="{00000000-0005-0000-0000-000039820000}"/>
    <cellStyle name="Normal 3 6 2 2 3" xfId="11260" xr:uid="{00000000-0005-0000-0000-00003A820000}"/>
    <cellStyle name="Normal 3 6 2 2 3 2" xfId="26408" xr:uid="{00000000-0005-0000-0000-00003B820000}"/>
    <cellStyle name="Normal 3 6 2 2 3 2 2" xfId="52376" xr:uid="{00000000-0005-0000-0000-00003C820000}"/>
    <cellStyle name="Normal 3 6 2 2 3 3" xfId="37228" xr:uid="{00000000-0005-0000-0000-00003D820000}"/>
    <cellStyle name="Normal 3 6 2 2 4" xfId="9096" xr:uid="{00000000-0005-0000-0000-00003E820000}"/>
    <cellStyle name="Normal 3 6 2 2 4 2" xfId="24244" xr:uid="{00000000-0005-0000-0000-00003F820000}"/>
    <cellStyle name="Normal 3 6 2 2 4 2 2" xfId="50212" xr:uid="{00000000-0005-0000-0000-000040820000}"/>
    <cellStyle name="Normal 3 6 2 2 4 3" xfId="35064" xr:uid="{00000000-0005-0000-0000-000041820000}"/>
    <cellStyle name="Normal 3 6 2 2 5" xfId="19916" xr:uid="{00000000-0005-0000-0000-000042820000}"/>
    <cellStyle name="Normal 3 6 2 2 5 2" xfId="45884" xr:uid="{00000000-0005-0000-0000-000043820000}"/>
    <cellStyle name="Normal 3 6 2 2 6" xfId="15588" xr:uid="{00000000-0005-0000-0000-000044820000}"/>
    <cellStyle name="Normal 3 6 2 2 6 2" xfId="41556" xr:uid="{00000000-0005-0000-0000-000045820000}"/>
    <cellStyle name="Normal 3 6 2 2 7" xfId="4768" xr:uid="{00000000-0005-0000-0000-000046820000}"/>
    <cellStyle name="Normal 3 6 2 2 8" xfId="30736" xr:uid="{00000000-0005-0000-0000-000047820000}"/>
    <cellStyle name="Normal 3 6 2 2 9" xfId="57218" xr:uid="{00000000-0005-0000-0000-000048820000}"/>
    <cellStyle name="Normal 3 6 2 3" xfId="5850" xr:uid="{00000000-0005-0000-0000-000049820000}"/>
    <cellStyle name="Normal 3 6 2 3 2" xfId="12342" xr:uid="{00000000-0005-0000-0000-00004A820000}"/>
    <cellStyle name="Normal 3 6 2 3 2 2" xfId="27490" xr:uid="{00000000-0005-0000-0000-00004B820000}"/>
    <cellStyle name="Normal 3 6 2 3 2 2 2" xfId="53458" xr:uid="{00000000-0005-0000-0000-00004C820000}"/>
    <cellStyle name="Normal 3 6 2 3 2 3" xfId="38310" xr:uid="{00000000-0005-0000-0000-00004D820000}"/>
    <cellStyle name="Normal 3 6 2 3 3" xfId="20998" xr:uid="{00000000-0005-0000-0000-00004E820000}"/>
    <cellStyle name="Normal 3 6 2 3 3 2" xfId="46966" xr:uid="{00000000-0005-0000-0000-00004F820000}"/>
    <cellStyle name="Normal 3 6 2 3 4" xfId="16670" xr:uid="{00000000-0005-0000-0000-000050820000}"/>
    <cellStyle name="Normal 3 6 2 3 4 2" xfId="42638" xr:uid="{00000000-0005-0000-0000-000051820000}"/>
    <cellStyle name="Normal 3 6 2 3 5" xfId="31818" xr:uid="{00000000-0005-0000-0000-000052820000}"/>
    <cellStyle name="Normal 3 6 2 3 6" xfId="58300" xr:uid="{00000000-0005-0000-0000-000053820000}"/>
    <cellStyle name="Normal 3 6 2 4" xfId="10178" xr:uid="{00000000-0005-0000-0000-000054820000}"/>
    <cellStyle name="Normal 3 6 2 4 2" xfId="25326" xr:uid="{00000000-0005-0000-0000-000055820000}"/>
    <cellStyle name="Normal 3 6 2 4 2 2" xfId="51294" xr:uid="{00000000-0005-0000-0000-000056820000}"/>
    <cellStyle name="Normal 3 6 2 4 3" xfId="36146" xr:uid="{00000000-0005-0000-0000-000057820000}"/>
    <cellStyle name="Normal 3 6 2 5" xfId="8014" xr:uid="{00000000-0005-0000-0000-000058820000}"/>
    <cellStyle name="Normal 3 6 2 5 2" xfId="23162" xr:uid="{00000000-0005-0000-0000-000059820000}"/>
    <cellStyle name="Normal 3 6 2 5 2 2" xfId="49130" xr:uid="{00000000-0005-0000-0000-00005A820000}"/>
    <cellStyle name="Normal 3 6 2 5 3" xfId="33982" xr:uid="{00000000-0005-0000-0000-00005B820000}"/>
    <cellStyle name="Normal 3 6 2 6" xfId="18834" xr:uid="{00000000-0005-0000-0000-00005C820000}"/>
    <cellStyle name="Normal 3 6 2 6 2" xfId="44802" xr:uid="{00000000-0005-0000-0000-00005D820000}"/>
    <cellStyle name="Normal 3 6 2 7" xfId="14506" xr:uid="{00000000-0005-0000-0000-00005E820000}"/>
    <cellStyle name="Normal 3 6 2 7 2" xfId="40474" xr:uid="{00000000-0005-0000-0000-00005F820000}"/>
    <cellStyle name="Normal 3 6 2 8" xfId="3686" xr:uid="{00000000-0005-0000-0000-000060820000}"/>
    <cellStyle name="Normal 3 6 2 9" xfId="29654" xr:uid="{00000000-0005-0000-0000-000061820000}"/>
    <cellStyle name="Normal 3 6 3" xfId="2063" xr:uid="{00000000-0005-0000-0000-000062820000}"/>
    <cellStyle name="Normal 3 6 3 2" xfId="6391" xr:uid="{00000000-0005-0000-0000-000063820000}"/>
    <cellStyle name="Normal 3 6 3 2 2" xfId="12883" xr:uid="{00000000-0005-0000-0000-000064820000}"/>
    <cellStyle name="Normal 3 6 3 2 2 2" xfId="28031" xr:uid="{00000000-0005-0000-0000-000065820000}"/>
    <cellStyle name="Normal 3 6 3 2 2 2 2" xfId="53999" xr:uid="{00000000-0005-0000-0000-000066820000}"/>
    <cellStyle name="Normal 3 6 3 2 2 3" xfId="38851" xr:uid="{00000000-0005-0000-0000-000067820000}"/>
    <cellStyle name="Normal 3 6 3 2 3" xfId="21539" xr:uid="{00000000-0005-0000-0000-000068820000}"/>
    <cellStyle name="Normal 3 6 3 2 3 2" xfId="47507" xr:uid="{00000000-0005-0000-0000-000069820000}"/>
    <cellStyle name="Normal 3 6 3 2 4" xfId="17211" xr:uid="{00000000-0005-0000-0000-00006A820000}"/>
    <cellStyle name="Normal 3 6 3 2 4 2" xfId="43179" xr:uid="{00000000-0005-0000-0000-00006B820000}"/>
    <cellStyle name="Normal 3 6 3 2 5" xfId="32359" xr:uid="{00000000-0005-0000-0000-00006C820000}"/>
    <cellStyle name="Normal 3 6 3 2 6" xfId="58841" xr:uid="{00000000-0005-0000-0000-00006D820000}"/>
    <cellStyle name="Normal 3 6 3 3" xfId="10719" xr:uid="{00000000-0005-0000-0000-00006E820000}"/>
    <cellStyle name="Normal 3 6 3 3 2" xfId="25867" xr:uid="{00000000-0005-0000-0000-00006F820000}"/>
    <cellStyle name="Normal 3 6 3 3 2 2" xfId="51835" xr:uid="{00000000-0005-0000-0000-000070820000}"/>
    <cellStyle name="Normal 3 6 3 3 3" xfId="36687" xr:uid="{00000000-0005-0000-0000-000071820000}"/>
    <cellStyle name="Normal 3 6 3 4" xfId="8555" xr:uid="{00000000-0005-0000-0000-000072820000}"/>
    <cellStyle name="Normal 3 6 3 4 2" xfId="23703" xr:uid="{00000000-0005-0000-0000-000073820000}"/>
    <cellStyle name="Normal 3 6 3 4 2 2" xfId="49671" xr:uid="{00000000-0005-0000-0000-000074820000}"/>
    <cellStyle name="Normal 3 6 3 4 3" xfId="34523" xr:uid="{00000000-0005-0000-0000-000075820000}"/>
    <cellStyle name="Normal 3 6 3 5" xfId="19375" xr:uid="{00000000-0005-0000-0000-000076820000}"/>
    <cellStyle name="Normal 3 6 3 5 2" xfId="45343" xr:uid="{00000000-0005-0000-0000-000077820000}"/>
    <cellStyle name="Normal 3 6 3 6" xfId="15047" xr:uid="{00000000-0005-0000-0000-000078820000}"/>
    <cellStyle name="Normal 3 6 3 6 2" xfId="41015" xr:uid="{00000000-0005-0000-0000-000079820000}"/>
    <cellStyle name="Normal 3 6 3 7" xfId="4227" xr:uid="{00000000-0005-0000-0000-00007A820000}"/>
    <cellStyle name="Normal 3 6 3 8" xfId="30195" xr:uid="{00000000-0005-0000-0000-00007B820000}"/>
    <cellStyle name="Normal 3 6 3 9" xfId="56677" xr:uid="{00000000-0005-0000-0000-00007C820000}"/>
    <cellStyle name="Normal 3 6 4" xfId="5309" xr:uid="{00000000-0005-0000-0000-00007D820000}"/>
    <cellStyle name="Normal 3 6 4 2" xfId="11801" xr:uid="{00000000-0005-0000-0000-00007E820000}"/>
    <cellStyle name="Normal 3 6 4 2 2" xfId="26949" xr:uid="{00000000-0005-0000-0000-00007F820000}"/>
    <cellStyle name="Normal 3 6 4 2 2 2" xfId="52917" xr:uid="{00000000-0005-0000-0000-000080820000}"/>
    <cellStyle name="Normal 3 6 4 2 3" xfId="37769" xr:uid="{00000000-0005-0000-0000-000081820000}"/>
    <cellStyle name="Normal 3 6 4 3" xfId="20457" xr:uid="{00000000-0005-0000-0000-000082820000}"/>
    <cellStyle name="Normal 3 6 4 3 2" xfId="46425" xr:uid="{00000000-0005-0000-0000-000083820000}"/>
    <cellStyle name="Normal 3 6 4 4" xfId="16129" xr:uid="{00000000-0005-0000-0000-000084820000}"/>
    <cellStyle name="Normal 3 6 4 4 2" xfId="42097" xr:uid="{00000000-0005-0000-0000-000085820000}"/>
    <cellStyle name="Normal 3 6 4 5" xfId="31277" xr:uid="{00000000-0005-0000-0000-000086820000}"/>
    <cellStyle name="Normal 3 6 4 6" xfId="57759" xr:uid="{00000000-0005-0000-0000-000087820000}"/>
    <cellStyle name="Normal 3 6 5" xfId="9637" xr:uid="{00000000-0005-0000-0000-000088820000}"/>
    <cellStyle name="Normal 3 6 5 2" xfId="24785" xr:uid="{00000000-0005-0000-0000-000089820000}"/>
    <cellStyle name="Normal 3 6 5 2 2" xfId="50753" xr:uid="{00000000-0005-0000-0000-00008A820000}"/>
    <cellStyle name="Normal 3 6 5 3" xfId="35605" xr:uid="{00000000-0005-0000-0000-00008B820000}"/>
    <cellStyle name="Normal 3 6 6" xfId="7473" xr:uid="{00000000-0005-0000-0000-00008C820000}"/>
    <cellStyle name="Normal 3 6 6 2" xfId="22621" xr:uid="{00000000-0005-0000-0000-00008D820000}"/>
    <cellStyle name="Normal 3 6 6 2 2" xfId="48589" xr:uid="{00000000-0005-0000-0000-00008E820000}"/>
    <cellStyle name="Normal 3 6 6 3" xfId="33441" xr:uid="{00000000-0005-0000-0000-00008F820000}"/>
    <cellStyle name="Normal 3 6 7" xfId="18293" xr:uid="{00000000-0005-0000-0000-000090820000}"/>
    <cellStyle name="Normal 3 6 7 2" xfId="44261" xr:uid="{00000000-0005-0000-0000-000091820000}"/>
    <cellStyle name="Normal 3 6 8" xfId="13965" xr:uid="{00000000-0005-0000-0000-000092820000}"/>
    <cellStyle name="Normal 3 6 8 2" xfId="39933" xr:uid="{00000000-0005-0000-0000-000093820000}"/>
    <cellStyle name="Normal 3 6 9" xfId="3145" xr:uid="{00000000-0005-0000-0000-000094820000}"/>
    <cellStyle name="Normal 3 7" xfId="427" xr:uid="{00000000-0005-0000-0000-000095820000}"/>
    <cellStyle name="Normal 3 7 10" xfId="29114" xr:uid="{00000000-0005-0000-0000-000096820000}"/>
    <cellStyle name="Normal 3 7 11" xfId="55064" xr:uid="{00000000-0005-0000-0000-000097820000}"/>
    <cellStyle name="Normal 3 7 12" xfId="55596" xr:uid="{00000000-0005-0000-0000-000098820000}"/>
    <cellStyle name="Normal 3 7 13" xfId="913" xr:uid="{00000000-0005-0000-0000-000099820000}"/>
    <cellStyle name="Normal 3 7 2" xfId="1523" xr:uid="{00000000-0005-0000-0000-00009A820000}"/>
    <cellStyle name="Normal 3 7 2 10" xfId="56137" xr:uid="{00000000-0005-0000-0000-00009B820000}"/>
    <cellStyle name="Normal 3 7 2 2" xfId="2605" xr:uid="{00000000-0005-0000-0000-00009C820000}"/>
    <cellStyle name="Normal 3 7 2 2 2" xfId="6933" xr:uid="{00000000-0005-0000-0000-00009D820000}"/>
    <cellStyle name="Normal 3 7 2 2 2 2" xfId="13425" xr:uid="{00000000-0005-0000-0000-00009E820000}"/>
    <cellStyle name="Normal 3 7 2 2 2 2 2" xfId="28573" xr:uid="{00000000-0005-0000-0000-00009F820000}"/>
    <cellStyle name="Normal 3 7 2 2 2 2 2 2" xfId="54541" xr:uid="{00000000-0005-0000-0000-0000A0820000}"/>
    <cellStyle name="Normal 3 7 2 2 2 2 3" xfId="39393" xr:uid="{00000000-0005-0000-0000-0000A1820000}"/>
    <cellStyle name="Normal 3 7 2 2 2 3" xfId="22081" xr:uid="{00000000-0005-0000-0000-0000A2820000}"/>
    <cellStyle name="Normal 3 7 2 2 2 3 2" xfId="48049" xr:uid="{00000000-0005-0000-0000-0000A3820000}"/>
    <cellStyle name="Normal 3 7 2 2 2 4" xfId="17753" xr:uid="{00000000-0005-0000-0000-0000A4820000}"/>
    <cellStyle name="Normal 3 7 2 2 2 4 2" xfId="43721" xr:uid="{00000000-0005-0000-0000-0000A5820000}"/>
    <cellStyle name="Normal 3 7 2 2 2 5" xfId="32901" xr:uid="{00000000-0005-0000-0000-0000A6820000}"/>
    <cellStyle name="Normal 3 7 2 2 2 6" xfId="59383" xr:uid="{00000000-0005-0000-0000-0000A7820000}"/>
    <cellStyle name="Normal 3 7 2 2 3" xfId="11261" xr:uid="{00000000-0005-0000-0000-0000A8820000}"/>
    <cellStyle name="Normal 3 7 2 2 3 2" xfId="26409" xr:uid="{00000000-0005-0000-0000-0000A9820000}"/>
    <cellStyle name="Normal 3 7 2 2 3 2 2" xfId="52377" xr:uid="{00000000-0005-0000-0000-0000AA820000}"/>
    <cellStyle name="Normal 3 7 2 2 3 3" xfId="37229" xr:uid="{00000000-0005-0000-0000-0000AB820000}"/>
    <cellStyle name="Normal 3 7 2 2 4" xfId="9097" xr:uid="{00000000-0005-0000-0000-0000AC820000}"/>
    <cellStyle name="Normal 3 7 2 2 4 2" xfId="24245" xr:uid="{00000000-0005-0000-0000-0000AD820000}"/>
    <cellStyle name="Normal 3 7 2 2 4 2 2" xfId="50213" xr:uid="{00000000-0005-0000-0000-0000AE820000}"/>
    <cellStyle name="Normal 3 7 2 2 4 3" xfId="35065" xr:uid="{00000000-0005-0000-0000-0000AF820000}"/>
    <cellStyle name="Normal 3 7 2 2 5" xfId="19917" xr:uid="{00000000-0005-0000-0000-0000B0820000}"/>
    <cellStyle name="Normal 3 7 2 2 5 2" xfId="45885" xr:uid="{00000000-0005-0000-0000-0000B1820000}"/>
    <cellStyle name="Normal 3 7 2 2 6" xfId="15589" xr:uid="{00000000-0005-0000-0000-0000B2820000}"/>
    <cellStyle name="Normal 3 7 2 2 6 2" xfId="41557" xr:uid="{00000000-0005-0000-0000-0000B3820000}"/>
    <cellStyle name="Normal 3 7 2 2 7" xfId="4769" xr:uid="{00000000-0005-0000-0000-0000B4820000}"/>
    <cellStyle name="Normal 3 7 2 2 8" xfId="30737" xr:uid="{00000000-0005-0000-0000-0000B5820000}"/>
    <cellStyle name="Normal 3 7 2 2 9" xfId="57219" xr:uid="{00000000-0005-0000-0000-0000B6820000}"/>
    <cellStyle name="Normal 3 7 2 3" xfId="5851" xr:uid="{00000000-0005-0000-0000-0000B7820000}"/>
    <cellStyle name="Normal 3 7 2 3 2" xfId="12343" xr:uid="{00000000-0005-0000-0000-0000B8820000}"/>
    <cellStyle name="Normal 3 7 2 3 2 2" xfId="27491" xr:uid="{00000000-0005-0000-0000-0000B9820000}"/>
    <cellStyle name="Normal 3 7 2 3 2 2 2" xfId="53459" xr:uid="{00000000-0005-0000-0000-0000BA820000}"/>
    <cellStyle name="Normal 3 7 2 3 2 3" xfId="38311" xr:uid="{00000000-0005-0000-0000-0000BB820000}"/>
    <cellStyle name="Normal 3 7 2 3 3" xfId="20999" xr:uid="{00000000-0005-0000-0000-0000BC820000}"/>
    <cellStyle name="Normal 3 7 2 3 3 2" xfId="46967" xr:uid="{00000000-0005-0000-0000-0000BD820000}"/>
    <cellStyle name="Normal 3 7 2 3 4" xfId="16671" xr:uid="{00000000-0005-0000-0000-0000BE820000}"/>
    <cellStyle name="Normal 3 7 2 3 4 2" xfId="42639" xr:uid="{00000000-0005-0000-0000-0000BF820000}"/>
    <cellStyle name="Normal 3 7 2 3 5" xfId="31819" xr:uid="{00000000-0005-0000-0000-0000C0820000}"/>
    <cellStyle name="Normal 3 7 2 3 6" xfId="58301" xr:uid="{00000000-0005-0000-0000-0000C1820000}"/>
    <cellStyle name="Normal 3 7 2 4" xfId="10179" xr:uid="{00000000-0005-0000-0000-0000C2820000}"/>
    <cellStyle name="Normal 3 7 2 4 2" xfId="25327" xr:uid="{00000000-0005-0000-0000-0000C3820000}"/>
    <cellStyle name="Normal 3 7 2 4 2 2" xfId="51295" xr:uid="{00000000-0005-0000-0000-0000C4820000}"/>
    <cellStyle name="Normal 3 7 2 4 3" xfId="36147" xr:uid="{00000000-0005-0000-0000-0000C5820000}"/>
    <cellStyle name="Normal 3 7 2 5" xfId="8015" xr:uid="{00000000-0005-0000-0000-0000C6820000}"/>
    <cellStyle name="Normal 3 7 2 5 2" xfId="23163" xr:uid="{00000000-0005-0000-0000-0000C7820000}"/>
    <cellStyle name="Normal 3 7 2 5 2 2" xfId="49131" xr:uid="{00000000-0005-0000-0000-0000C8820000}"/>
    <cellStyle name="Normal 3 7 2 5 3" xfId="33983" xr:uid="{00000000-0005-0000-0000-0000C9820000}"/>
    <cellStyle name="Normal 3 7 2 6" xfId="18835" xr:uid="{00000000-0005-0000-0000-0000CA820000}"/>
    <cellStyle name="Normal 3 7 2 6 2" xfId="44803" xr:uid="{00000000-0005-0000-0000-0000CB820000}"/>
    <cellStyle name="Normal 3 7 2 7" xfId="14507" xr:uid="{00000000-0005-0000-0000-0000CC820000}"/>
    <cellStyle name="Normal 3 7 2 7 2" xfId="40475" xr:uid="{00000000-0005-0000-0000-0000CD820000}"/>
    <cellStyle name="Normal 3 7 2 8" xfId="3687" xr:uid="{00000000-0005-0000-0000-0000CE820000}"/>
    <cellStyle name="Normal 3 7 2 9" xfId="29655" xr:uid="{00000000-0005-0000-0000-0000CF820000}"/>
    <cellStyle name="Normal 3 7 3" xfId="2064" xr:uid="{00000000-0005-0000-0000-0000D0820000}"/>
    <cellStyle name="Normal 3 7 3 2" xfId="6392" xr:uid="{00000000-0005-0000-0000-0000D1820000}"/>
    <cellStyle name="Normal 3 7 3 2 2" xfId="12884" xr:uid="{00000000-0005-0000-0000-0000D2820000}"/>
    <cellStyle name="Normal 3 7 3 2 2 2" xfId="28032" xr:uid="{00000000-0005-0000-0000-0000D3820000}"/>
    <cellStyle name="Normal 3 7 3 2 2 2 2" xfId="54000" xr:uid="{00000000-0005-0000-0000-0000D4820000}"/>
    <cellStyle name="Normal 3 7 3 2 2 3" xfId="38852" xr:uid="{00000000-0005-0000-0000-0000D5820000}"/>
    <cellStyle name="Normal 3 7 3 2 3" xfId="21540" xr:uid="{00000000-0005-0000-0000-0000D6820000}"/>
    <cellStyle name="Normal 3 7 3 2 3 2" xfId="47508" xr:uid="{00000000-0005-0000-0000-0000D7820000}"/>
    <cellStyle name="Normal 3 7 3 2 4" xfId="17212" xr:uid="{00000000-0005-0000-0000-0000D8820000}"/>
    <cellStyle name="Normal 3 7 3 2 4 2" xfId="43180" xr:uid="{00000000-0005-0000-0000-0000D9820000}"/>
    <cellStyle name="Normal 3 7 3 2 5" xfId="32360" xr:uid="{00000000-0005-0000-0000-0000DA820000}"/>
    <cellStyle name="Normal 3 7 3 2 6" xfId="58842" xr:uid="{00000000-0005-0000-0000-0000DB820000}"/>
    <cellStyle name="Normal 3 7 3 3" xfId="10720" xr:uid="{00000000-0005-0000-0000-0000DC820000}"/>
    <cellStyle name="Normal 3 7 3 3 2" xfId="25868" xr:uid="{00000000-0005-0000-0000-0000DD820000}"/>
    <cellStyle name="Normal 3 7 3 3 2 2" xfId="51836" xr:uid="{00000000-0005-0000-0000-0000DE820000}"/>
    <cellStyle name="Normal 3 7 3 3 3" xfId="36688" xr:uid="{00000000-0005-0000-0000-0000DF820000}"/>
    <cellStyle name="Normal 3 7 3 4" xfId="8556" xr:uid="{00000000-0005-0000-0000-0000E0820000}"/>
    <cellStyle name="Normal 3 7 3 4 2" xfId="23704" xr:uid="{00000000-0005-0000-0000-0000E1820000}"/>
    <cellStyle name="Normal 3 7 3 4 2 2" xfId="49672" xr:uid="{00000000-0005-0000-0000-0000E2820000}"/>
    <cellStyle name="Normal 3 7 3 4 3" xfId="34524" xr:uid="{00000000-0005-0000-0000-0000E3820000}"/>
    <cellStyle name="Normal 3 7 3 5" xfId="19376" xr:uid="{00000000-0005-0000-0000-0000E4820000}"/>
    <cellStyle name="Normal 3 7 3 5 2" xfId="45344" xr:uid="{00000000-0005-0000-0000-0000E5820000}"/>
    <cellStyle name="Normal 3 7 3 6" xfId="15048" xr:uid="{00000000-0005-0000-0000-0000E6820000}"/>
    <cellStyle name="Normal 3 7 3 6 2" xfId="41016" xr:uid="{00000000-0005-0000-0000-0000E7820000}"/>
    <cellStyle name="Normal 3 7 3 7" xfId="4228" xr:uid="{00000000-0005-0000-0000-0000E8820000}"/>
    <cellStyle name="Normal 3 7 3 8" xfId="30196" xr:uid="{00000000-0005-0000-0000-0000E9820000}"/>
    <cellStyle name="Normal 3 7 3 9" xfId="56678" xr:uid="{00000000-0005-0000-0000-0000EA820000}"/>
    <cellStyle name="Normal 3 7 4" xfId="5310" xr:uid="{00000000-0005-0000-0000-0000EB820000}"/>
    <cellStyle name="Normal 3 7 4 2" xfId="11802" xr:uid="{00000000-0005-0000-0000-0000EC820000}"/>
    <cellStyle name="Normal 3 7 4 2 2" xfId="26950" xr:uid="{00000000-0005-0000-0000-0000ED820000}"/>
    <cellStyle name="Normal 3 7 4 2 2 2" xfId="52918" xr:uid="{00000000-0005-0000-0000-0000EE820000}"/>
    <cellStyle name="Normal 3 7 4 2 3" xfId="37770" xr:uid="{00000000-0005-0000-0000-0000EF820000}"/>
    <cellStyle name="Normal 3 7 4 3" xfId="20458" xr:uid="{00000000-0005-0000-0000-0000F0820000}"/>
    <cellStyle name="Normal 3 7 4 3 2" xfId="46426" xr:uid="{00000000-0005-0000-0000-0000F1820000}"/>
    <cellStyle name="Normal 3 7 4 4" xfId="16130" xr:uid="{00000000-0005-0000-0000-0000F2820000}"/>
    <cellStyle name="Normal 3 7 4 4 2" xfId="42098" xr:uid="{00000000-0005-0000-0000-0000F3820000}"/>
    <cellStyle name="Normal 3 7 4 5" xfId="31278" xr:uid="{00000000-0005-0000-0000-0000F4820000}"/>
    <cellStyle name="Normal 3 7 4 6" xfId="57760" xr:uid="{00000000-0005-0000-0000-0000F5820000}"/>
    <cellStyle name="Normal 3 7 5" xfId="9638" xr:uid="{00000000-0005-0000-0000-0000F6820000}"/>
    <cellStyle name="Normal 3 7 5 2" xfId="24786" xr:uid="{00000000-0005-0000-0000-0000F7820000}"/>
    <cellStyle name="Normal 3 7 5 2 2" xfId="50754" xr:uid="{00000000-0005-0000-0000-0000F8820000}"/>
    <cellStyle name="Normal 3 7 5 3" xfId="35606" xr:uid="{00000000-0005-0000-0000-0000F9820000}"/>
    <cellStyle name="Normal 3 7 6" xfId="7474" xr:uid="{00000000-0005-0000-0000-0000FA820000}"/>
    <cellStyle name="Normal 3 7 6 2" xfId="22622" xr:uid="{00000000-0005-0000-0000-0000FB820000}"/>
    <cellStyle name="Normal 3 7 6 2 2" xfId="48590" xr:uid="{00000000-0005-0000-0000-0000FC820000}"/>
    <cellStyle name="Normal 3 7 6 3" xfId="33442" xr:uid="{00000000-0005-0000-0000-0000FD820000}"/>
    <cellStyle name="Normal 3 7 7" xfId="18294" xr:uid="{00000000-0005-0000-0000-0000FE820000}"/>
    <cellStyle name="Normal 3 7 7 2" xfId="44262" xr:uid="{00000000-0005-0000-0000-0000FF820000}"/>
    <cellStyle name="Normal 3 7 8" xfId="13966" xr:uid="{00000000-0005-0000-0000-000000830000}"/>
    <cellStyle name="Normal 3 7 8 2" xfId="39934" xr:uid="{00000000-0005-0000-0000-000001830000}"/>
    <cellStyle name="Normal 3 7 9" xfId="3146" xr:uid="{00000000-0005-0000-0000-000002830000}"/>
    <cellStyle name="Normal 3 8" xfId="428" xr:uid="{00000000-0005-0000-0000-000003830000}"/>
    <cellStyle name="Normal 3 8 10" xfId="29115" xr:uid="{00000000-0005-0000-0000-000004830000}"/>
    <cellStyle name="Normal 3 8 11" xfId="55065" xr:uid="{00000000-0005-0000-0000-000005830000}"/>
    <cellStyle name="Normal 3 8 12" xfId="55597" xr:uid="{00000000-0005-0000-0000-000006830000}"/>
    <cellStyle name="Normal 3 8 13" xfId="953" xr:uid="{00000000-0005-0000-0000-000007830000}"/>
    <cellStyle name="Normal 3 8 2" xfId="1524" xr:uid="{00000000-0005-0000-0000-000008830000}"/>
    <cellStyle name="Normal 3 8 2 10" xfId="56138" xr:uid="{00000000-0005-0000-0000-000009830000}"/>
    <cellStyle name="Normal 3 8 2 2" xfId="2606" xr:uid="{00000000-0005-0000-0000-00000A830000}"/>
    <cellStyle name="Normal 3 8 2 2 2" xfId="6934" xr:uid="{00000000-0005-0000-0000-00000B830000}"/>
    <cellStyle name="Normal 3 8 2 2 2 2" xfId="13426" xr:uid="{00000000-0005-0000-0000-00000C830000}"/>
    <cellStyle name="Normal 3 8 2 2 2 2 2" xfId="28574" xr:uid="{00000000-0005-0000-0000-00000D830000}"/>
    <cellStyle name="Normal 3 8 2 2 2 2 2 2" xfId="54542" xr:uid="{00000000-0005-0000-0000-00000E830000}"/>
    <cellStyle name="Normal 3 8 2 2 2 2 3" xfId="39394" xr:uid="{00000000-0005-0000-0000-00000F830000}"/>
    <cellStyle name="Normal 3 8 2 2 2 3" xfId="22082" xr:uid="{00000000-0005-0000-0000-000010830000}"/>
    <cellStyle name="Normal 3 8 2 2 2 3 2" xfId="48050" xr:uid="{00000000-0005-0000-0000-000011830000}"/>
    <cellStyle name="Normal 3 8 2 2 2 4" xfId="17754" xr:uid="{00000000-0005-0000-0000-000012830000}"/>
    <cellStyle name="Normal 3 8 2 2 2 4 2" xfId="43722" xr:uid="{00000000-0005-0000-0000-000013830000}"/>
    <cellStyle name="Normal 3 8 2 2 2 5" xfId="32902" xr:uid="{00000000-0005-0000-0000-000014830000}"/>
    <cellStyle name="Normal 3 8 2 2 2 6" xfId="59384" xr:uid="{00000000-0005-0000-0000-000015830000}"/>
    <cellStyle name="Normal 3 8 2 2 3" xfId="11262" xr:uid="{00000000-0005-0000-0000-000016830000}"/>
    <cellStyle name="Normal 3 8 2 2 3 2" xfId="26410" xr:uid="{00000000-0005-0000-0000-000017830000}"/>
    <cellStyle name="Normal 3 8 2 2 3 2 2" xfId="52378" xr:uid="{00000000-0005-0000-0000-000018830000}"/>
    <cellStyle name="Normal 3 8 2 2 3 3" xfId="37230" xr:uid="{00000000-0005-0000-0000-000019830000}"/>
    <cellStyle name="Normal 3 8 2 2 4" xfId="9098" xr:uid="{00000000-0005-0000-0000-00001A830000}"/>
    <cellStyle name="Normal 3 8 2 2 4 2" xfId="24246" xr:uid="{00000000-0005-0000-0000-00001B830000}"/>
    <cellStyle name="Normal 3 8 2 2 4 2 2" xfId="50214" xr:uid="{00000000-0005-0000-0000-00001C830000}"/>
    <cellStyle name="Normal 3 8 2 2 4 3" xfId="35066" xr:uid="{00000000-0005-0000-0000-00001D830000}"/>
    <cellStyle name="Normal 3 8 2 2 5" xfId="19918" xr:uid="{00000000-0005-0000-0000-00001E830000}"/>
    <cellStyle name="Normal 3 8 2 2 5 2" xfId="45886" xr:uid="{00000000-0005-0000-0000-00001F830000}"/>
    <cellStyle name="Normal 3 8 2 2 6" xfId="15590" xr:uid="{00000000-0005-0000-0000-000020830000}"/>
    <cellStyle name="Normal 3 8 2 2 6 2" xfId="41558" xr:uid="{00000000-0005-0000-0000-000021830000}"/>
    <cellStyle name="Normal 3 8 2 2 7" xfId="4770" xr:uid="{00000000-0005-0000-0000-000022830000}"/>
    <cellStyle name="Normal 3 8 2 2 8" xfId="30738" xr:uid="{00000000-0005-0000-0000-000023830000}"/>
    <cellStyle name="Normal 3 8 2 2 9" xfId="57220" xr:uid="{00000000-0005-0000-0000-000024830000}"/>
    <cellStyle name="Normal 3 8 2 3" xfId="5852" xr:uid="{00000000-0005-0000-0000-000025830000}"/>
    <cellStyle name="Normal 3 8 2 3 2" xfId="12344" xr:uid="{00000000-0005-0000-0000-000026830000}"/>
    <cellStyle name="Normal 3 8 2 3 2 2" xfId="27492" xr:uid="{00000000-0005-0000-0000-000027830000}"/>
    <cellStyle name="Normal 3 8 2 3 2 2 2" xfId="53460" xr:uid="{00000000-0005-0000-0000-000028830000}"/>
    <cellStyle name="Normal 3 8 2 3 2 3" xfId="38312" xr:uid="{00000000-0005-0000-0000-000029830000}"/>
    <cellStyle name="Normal 3 8 2 3 3" xfId="21000" xr:uid="{00000000-0005-0000-0000-00002A830000}"/>
    <cellStyle name="Normal 3 8 2 3 3 2" xfId="46968" xr:uid="{00000000-0005-0000-0000-00002B830000}"/>
    <cellStyle name="Normal 3 8 2 3 4" xfId="16672" xr:uid="{00000000-0005-0000-0000-00002C830000}"/>
    <cellStyle name="Normal 3 8 2 3 4 2" xfId="42640" xr:uid="{00000000-0005-0000-0000-00002D830000}"/>
    <cellStyle name="Normal 3 8 2 3 5" xfId="31820" xr:uid="{00000000-0005-0000-0000-00002E830000}"/>
    <cellStyle name="Normal 3 8 2 3 6" xfId="58302" xr:uid="{00000000-0005-0000-0000-00002F830000}"/>
    <cellStyle name="Normal 3 8 2 4" xfId="10180" xr:uid="{00000000-0005-0000-0000-000030830000}"/>
    <cellStyle name="Normal 3 8 2 4 2" xfId="25328" xr:uid="{00000000-0005-0000-0000-000031830000}"/>
    <cellStyle name="Normal 3 8 2 4 2 2" xfId="51296" xr:uid="{00000000-0005-0000-0000-000032830000}"/>
    <cellStyle name="Normal 3 8 2 4 3" xfId="36148" xr:uid="{00000000-0005-0000-0000-000033830000}"/>
    <cellStyle name="Normal 3 8 2 5" xfId="8016" xr:uid="{00000000-0005-0000-0000-000034830000}"/>
    <cellStyle name="Normal 3 8 2 5 2" xfId="23164" xr:uid="{00000000-0005-0000-0000-000035830000}"/>
    <cellStyle name="Normal 3 8 2 5 2 2" xfId="49132" xr:uid="{00000000-0005-0000-0000-000036830000}"/>
    <cellStyle name="Normal 3 8 2 5 3" xfId="33984" xr:uid="{00000000-0005-0000-0000-000037830000}"/>
    <cellStyle name="Normal 3 8 2 6" xfId="18836" xr:uid="{00000000-0005-0000-0000-000038830000}"/>
    <cellStyle name="Normal 3 8 2 6 2" xfId="44804" xr:uid="{00000000-0005-0000-0000-000039830000}"/>
    <cellStyle name="Normal 3 8 2 7" xfId="14508" xr:uid="{00000000-0005-0000-0000-00003A830000}"/>
    <cellStyle name="Normal 3 8 2 7 2" xfId="40476" xr:uid="{00000000-0005-0000-0000-00003B830000}"/>
    <cellStyle name="Normal 3 8 2 8" xfId="3688" xr:uid="{00000000-0005-0000-0000-00003C830000}"/>
    <cellStyle name="Normal 3 8 2 9" xfId="29656" xr:uid="{00000000-0005-0000-0000-00003D830000}"/>
    <cellStyle name="Normal 3 8 3" xfId="2065" xr:uid="{00000000-0005-0000-0000-00003E830000}"/>
    <cellStyle name="Normal 3 8 3 2" xfId="6393" xr:uid="{00000000-0005-0000-0000-00003F830000}"/>
    <cellStyle name="Normal 3 8 3 2 2" xfId="12885" xr:uid="{00000000-0005-0000-0000-000040830000}"/>
    <cellStyle name="Normal 3 8 3 2 2 2" xfId="28033" xr:uid="{00000000-0005-0000-0000-000041830000}"/>
    <cellStyle name="Normal 3 8 3 2 2 2 2" xfId="54001" xr:uid="{00000000-0005-0000-0000-000042830000}"/>
    <cellStyle name="Normal 3 8 3 2 2 3" xfId="38853" xr:uid="{00000000-0005-0000-0000-000043830000}"/>
    <cellStyle name="Normal 3 8 3 2 3" xfId="21541" xr:uid="{00000000-0005-0000-0000-000044830000}"/>
    <cellStyle name="Normal 3 8 3 2 3 2" xfId="47509" xr:uid="{00000000-0005-0000-0000-000045830000}"/>
    <cellStyle name="Normal 3 8 3 2 4" xfId="17213" xr:uid="{00000000-0005-0000-0000-000046830000}"/>
    <cellStyle name="Normal 3 8 3 2 4 2" xfId="43181" xr:uid="{00000000-0005-0000-0000-000047830000}"/>
    <cellStyle name="Normal 3 8 3 2 5" xfId="32361" xr:uid="{00000000-0005-0000-0000-000048830000}"/>
    <cellStyle name="Normal 3 8 3 2 6" xfId="58843" xr:uid="{00000000-0005-0000-0000-000049830000}"/>
    <cellStyle name="Normal 3 8 3 3" xfId="10721" xr:uid="{00000000-0005-0000-0000-00004A830000}"/>
    <cellStyle name="Normal 3 8 3 3 2" xfId="25869" xr:uid="{00000000-0005-0000-0000-00004B830000}"/>
    <cellStyle name="Normal 3 8 3 3 2 2" xfId="51837" xr:uid="{00000000-0005-0000-0000-00004C830000}"/>
    <cellStyle name="Normal 3 8 3 3 3" xfId="36689" xr:uid="{00000000-0005-0000-0000-00004D830000}"/>
    <cellStyle name="Normal 3 8 3 4" xfId="8557" xr:uid="{00000000-0005-0000-0000-00004E830000}"/>
    <cellStyle name="Normal 3 8 3 4 2" xfId="23705" xr:uid="{00000000-0005-0000-0000-00004F830000}"/>
    <cellStyle name="Normal 3 8 3 4 2 2" xfId="49673" xr:uid="{00000000-0005-0000-0000-000050830000}"/>
    <cellStyle name="Normal 3 8 3 4 3" xfId="34525" xr:uid="{00000000-0005-0000-0000-000051830000}"/>
    <cellStyle name="Normal 3 8 3 5" xfId="19377" xr:uid="{00000000-0005-0000-0000-000052830000}"/>
    <cellStyle name="Normal 3 8 3 5 2" xfId="45345" xr:uid="{00000000-0005-0000-0000-000053830000}"/>
    <cellStyle name="Normal 3 8 3 6" xfId="15049" xr:uid="{00000000-0005-0000-0000-000054830000}"/>
    <cellStyle name="Normal 3 8 3 6 2" xfId="41017" xr:uid="{00000000-0005-0000-0000-000055830000}"/>
    <cellStyle name="Normal 3 8 3 7" xfId="4229" xr:uid="{00000000-0005-0000-0000-000056830000}"/>
    <cellStyle name="Normal 3 8 3 8" xfId="30197" xr:uid="{00000000-0005-0000-0000-000057830000}"/>
    <cellStyle name="Normal 3 8 3 9" xfId="56679" xr:uid="{00000000-0005-0000-0000-000058830000}"/>
    <cellStyle name="Normal 3 8 4" xfId="5311" xr:uid="{00000000-0005-0000-0000-000059830000}"/>
    <cellStyle name="Normal 3 8 4 2" xfId="11803" xr:uid="{00000000-0005-0000-0000-00005A830000}"/>
    <cellStyle name="Normal 3 8 4 2 2" xfId="26951" xr:uid="{00000000-0005-0000-0000-00005B830000}"/>
    <cellStyle name="Normal 3 8 4 2 2 2" xfId="52919" xr:uid="{00000000-0005-0000-0000-00005C830000}"/>
    <cellStyle name="Normal 3 8 4 2 3" xfId="37771" xr:uid="{00000000-0005-0000-0000-00005D830000}"/>
    <cellStyle name="Normal 3 8 4 3" xfId="20459" xr:uid="{00000000-0005-0000-0000-00005E830000}"/>
    <cellStyle name="Normal 3 8 4 3 2" xfId="46427" xr:uid="{00000000-0005-0000-0000-00005F830000}"/>
    <cellStyle name="Normal 3 8 4 4" xfId="16131" xr:uid="{00000000-0005-0000-0000-000060830000}"/>
    <cellStyle name="Normal 3 8 4 4 2" xfId="42099" xr:uid="{00000000-0005-0000-0000-000061830000}"/>
    <cellStyle name="Normal 3 8 4 5" xfId="31279" xr:uid="{00000000-0005-0000-0000-000062830000}"/>
    <cellStyle name="Normal 3 8 4 6" xfId="57761" xr:uid="{00000000-0005-0000-0000-000063830000}"/>
    <cellStyle name="Normal 3 8 5" xfId="9639" xr:uid="{00000000-0005-0000-0000-000064830000}"/>
    <cellStyle name="Normal 3 8 5 2" xfId="24787" xr:uid="{00000000-0005-0000-0000-000065830000}"/>
    <cellStyle name="Normal 3 8 5 2 2" xfId="50755" xr:uid="{00000000-0005-0000-0000-000066830000}"/>
    <cellStyle name="Normal 3 8 5 3" xfId="35607" xr:uid="{00000000-0005-0000-0000-000067830000}"/>
    <cellStyle name="Normal 3 8 6" xfId="7475" xr:uid="{00000000-0005-0000-0000-000068830000}"/>
    <cellStyle name="Normal 3 8 6 2" xfId="22623" xr:uid="{00000000-0005-0000-0000-000069830000}"/>
    <cellStyle name="Normal 3 8 6 2 2" xfId="48591" xr:uid="{00000000-0005-0000-0000-00006A830000}"/>
    <cellStyle name="Normal 3 8 6 3" xfId="33443" xr:uid="{00000000-0005-0000-0000-00006B830000}"/>
    <cellStyle name="Normal 3 8 7" xfId="18295" xr:uid="{00000000-0005-0000-0000-00006C830000}"/>
    <cellStyle name="Normal 3 8 7 2" xfId="44263" xr:uid="{00000000-0005-0000-0000-00006D830000}"/>
    <cellStyle name="Normal 3 8 8" xfId="13967" xr:uid="{00000000-0005-0000-0000-00006E830000}"/>
    <cellStyle name="Normal 3 8 8 2" xfId="39935" xr:uid="{00000000-0005-0000-0000-00006F830000}"/>
    <cellStyle name="Normal 3 8 9" xfId="3147" xr:uid="{00000000-0005-0000-0000-000070830000}"/>
    <cellStyle name="Normal 3 9" xfId="429" xr:uid="{00000000-0005-0000-0000-000071830000}"/>
    <cellStyle name="Normal 3 9 10" xfId="29116" xr:uid="{00000000-0005-0000-0000-000072830000}"/>
    <cellStyle name="Normal 3 9 11" xfId="55066" xr:uid="{00000000-0005-0000-0000-000073830000}"/>
    <cellStyle name="Normal 3 9 12" xfId="55598" xr:uid="{00000000-0005-0000-0000-000074830000}"/>
    <cellStyle name="Normal 3 9 13" xfId="993" xr:uid="{00000000-0005-0000-0000-000075830000}"/>
    <cellStyle name="Normal 3 9 2" xfId="1525" xr:uid="{00000000-0005-0000-0000-000076830000}"/>
    <cellStyle name="Normal 3 9 2 10" xfId="56139" xr:uid="{00000000-0005-0000-0000-000077830000}"/>
    <cellStyle name="Normal 3 9 2 2" xfId="2607" xr:uid="{00000000-0005-0000-0000-000078830000}"/>
    <cellStyle name="Normal 3 9 2 2 2" xfId="6935" xr:uid="{00000000-0005-0000-0000-000079830000}"/>
    <cellStyle name="Normal 3 9 2 2 2 2" xfId="13427" xr:uid="{00000000-0005-0000-0000-00007A830000}"/>
    <cellStyle name="Normal 3 9 2 2 2 2 2" xfId="28575" xr:uid="{00000000-0005-0000-0000-00007B830000}"/>
    <cellStyle name="Normal 3 9 2 2 2 2 2 2" xfId="54543" xr:uid="{00000000-0005-0000-0000-00007C830000}"/>
    <cellStyle name="Normal 3 9 2 2 2 2 3" xfId="39395" xr:uid="{00000000-0005-0000-0000-00007D830000}"/>
    <cellStyle name="Normal 3 9 2 2 2 3" xfId="22083" xr:uid="{00000000-0005-0000-0000-00007E830000}"/>
    <cellStyle name="Normal 3 9 2 2 2 3 2" xfId="48051" xr:uid="{00000000-0005-0000-0000-00007F830000}"/>
    <cellStyle name="Normal 3 9 2 2 2 4" xfId="17755" xr:uid="{00000000-0005-0000-0000-000080830000}"/>
    <cellStyle name="Normal 3 9 2 2 2 4 2" xfId="43723" xr:uid="{00000000-0005-0000-0000-000081830000}"/>
    <cellStyle name="Normal 3 9 2 2 2 5" xfId="32903" xr:uid="{00000000-0005-0000-0000-000082830000}"/>
    <cellStyle name="Normal 3 9 2 2 2 6" xfId="59385" xr:uid="{00000000-0005-0000-0000-000083830000}"/>
    <cellStyle name="Normal 3 9 2 2 3" xfId="11263" xr:uid="{00000000-0005-0000-0000-000084830000}"/>
    <cellStyle name="Normal 3 9 2 2 3 2" xfId="26411" xr:uid="{00000000-0005-0000-0000-000085830000}"/>
    <cellStyle name="Normal 3 9 2 2 3 2 2" xfId="52379" xr:uid="{00000000-0005-0000-0000-000086830000}"/>
    <cellStyle name="Normal 3 9 2 2 3 3" xfId="37231" xr:uid="{00000000-0005-0000-0000-000087830000}"/>
    <cellStyle name="Normal 3 9 2 2 4" xfId="9099" xr:uid="{00000000-0005-0000-0000-000088830000}"/>
    <cellStyle name="Normal 3 9 2 2 4 2" xfId="24247" xr:uid="{00000000-0005-0000-0000-000089830000}"/>
    <cellStyle name="Normal 3 9 2 2 4 2 2" xfId="50215" xr:uid="{00000000-0005-0000-0000-00008A830000}"/>
    <cellStyle name="Normal 3 9 2 2 4 3" xfId="35067" xr:uid="{00000000-0005-0000-0000-00008B830000}"/>
    <cellStyle name="Normal 3 9 2 2 5" xfId="19919" xr:uid="{00000000-0005-0000-0000-00008C830000}"/>
    <cellStyle name="Normal 3 9 2 2 5 2" xfId="45887" xr:uid="{00000000-0005-0000-0000-00008D830000}"/>
    <cellStyle name="Normal 3 9 2 2 6" xfId="15591" xr:uid="{00000000-0005-0000-0000-00008E830000}"/>
    <cellStyle name="Normal 3 9 2 2 6 2" xfId="41559" xr:uid="{00000000-0005-0000-0000-00008F830000}"/>
    <cellStyle name="Normal 3 9 2 2 7" xfId="4771" xr:uid="{00000000-0005-0000-0000-000090830000}"/>
    <cellStyle name="Normal 3 9 2 2 8" xfId="30739" xr:uid="{00000000-0005-0000-0000-000091830000}"/>
    <cellStyle name="Normal 3 9 2 2 9" xfId="57221" xr:uid="{00000000-0005-0000-0000-000092830000}"/>
    <cellStyle name="Normal 3 9 2 3" xfId="5853" xr:uid="{00000000-0005-0000-0000-000093830000}"/>
    <cellStyle name="Normal 3 9 2 3 2" xfId="12345" xr:uid="{00000000-0005-0000-0000-000094830000}"/>
    <cellStyle name="Normal 3 9 2 3 2 2" xfId="27493" xr:uid="{00000000-0005-0000-0000-000095830000}"/>
    <cellStyle name="Normal 3 9 2 3 2 2 2" xfId="53461" xr:uid="{00000000-0005-0000-0000-000096830000}"/>
    <cellStyle name="Normal 3 9 2 3 2 3" xfId="38313" xr:uid="{00000000-0005-0000-0000-000097830000}"/>
    <cellStyle name="Normal 3 9 2 3 3" xfId="21001" xr:uid="{00000000-0005-0000-0000-000098830000}"/>
    <cellStyle name="Normal 3 9 2 3 3 2" xfId="46969" xr:uid="{00000000-0005-0000-0000-000099830000}"/>
    <cellStyle name="Normal 3 9 2 3 4" xfId="16673" xr:uid="{00000000-0005-0000-0000-00009A830000}"/>
    <cellStyle name="Normal 3 9 2 3 4 2" xfId="42641" xr:uid="{00000000-0005-0000-0000-00009B830000}"/>
    <cellStyle name="Normal 3 9 2 3 5" xfId="31821" xr:uid="{00000000-0005-0000-0000-00009C830000}"/>
    <cellStyle name="Normal 3 9 2 3 6" xfId="58303" xr:uid="{00000000-0005-0000-0000-00009D830000}"/>
    <cellStyle name="Normal 3 9 2 4" xfId="10181" xr:uid="{00000000-0005-0000-0000-00009E830000}"/>
    <cellStyle name="Normal 3 9 2 4 2" xfId="25329" xr:uid="{00000000-0005-0000-0000-00009F830000}"/>
    <cellStyle name="Normal 3 9 2 4 2 2" xfId="51297" xr:uid="{00000000-0005-0000-0000-0000A0830000}"/>
    <cellStyle name="Normal 3 9 2 4 3" xfId="36149" xr:uid="{00000000-0005-0000-0000-0000A1830000}"/>
    <cellStyle name="Normal 3 9 2 5" xfId="8017" xr:uid="{00000000-0005-0000-0000-0000A2830000}"/>
    <cellStyle name="Normal 3 9 2 5 2" xfId="23165" xr:uid="{00000000-0005-0000-0000-0000A3830000}"/>
    <cellStyle name="Normal 3 9 2 5 2 2" xfId="49133" xr:uid="{00000000-0005-0000-0000-0000A4830000}"/>
    <cellStyle name="Normal 3 9 2 5 3" xfId="33985" xr:uid="{00000000-0005-0000-0000-0000A5830000}"/>
    <cellStyle name="Normal 3 9 2 6" xfId="18837" xr:uid="{00000000-0005-0000-0000-0000A6830000}"/>
    <cellStyle name="Normal 3 9 2 6 2" xfId="44805" xr:uid="{00000000-0005-0000-0000-0000A7830000}"/>
    <cellStyle name="Normal 3 9 2 7" xfId="14509" xr:uid="{00000000-0005-0000-0000-0000A8830000}"/>
    <cellStyle name="Normal 3 9 2 7 2" xfId="40477" xr:uid="{00000000-0005-0000-0000-0000A9830000}"/>
    <cellStyle name="Normal 3 9 2 8" xfId="3689" xr:uid="{00000000-0005-0000-0000-0000AA830000}"/>
    <cellStyle name="Normal 3 9 2 9" xfId="29657" xr:uid="{00000000-0005-0000-0000-0000AB830000}"/>
    <cellStyle name="Normal 3 9 3" xfId="2066" xr:uid="{00000000-0005-0000-0000-0000AC830000}"/>
    <cellStyle name="Normal 3 9 3 2" xfId="6394" xr:uid="{00000000-0005-0000-0000-0000AD830000}"/>
    <cellStyle name="Normal 3 9 3 2 2" xfId="12886" xr:uid="{00000000-0005-0000-0000-0000AE830000}"/>
    <cellStyle name="Normal 3 9 3 2 2 2" xfId="28034" xr:uid="{00000000-0005-0000-0000-0000AF830000}"/>
    <cellStyle name="Normal 3 9 3 2 2 2 2" xfId="54002" xr:uid="{00000000-0005-0000-0000-0000B0830000}"/>
    <cellStyle name="Normal 3 9 3 2 2 3" xfId="38854" xr:uid="{00000000-0005-0000-0000-0000B1830000}"/>
    <cellStyle name="Normal 3 9 3 2 3" xfId="21542" xr:uid="{00000000-0005-0000-0000-0000B2830000}"/>
    <cellStyle name="Normal 3 9 3 2 3 2" xfId="47510" xr:uid="{00000000-0005-0000-0000-0000B3830000}"/>
    <cellStyle name="Normal 3 9 3 2 4" xfId="17214" xr:uid="{00000000-0005-0000-0000-0000B4830000}"/>
    <cellStyle name="Normal 3 9 3 2 4 2" xfId="43182" xr:uid="{00000000-0005-0000-0000-0000B5830000}"/>
    <cellStyle name="Normal 3 9 3 2 5" xfId="32362" xr:uid="{00000000-0005-0000-0000-0000B6830000}"/>
    <cellStyle name="Normal 3 9 3 2 6" xfId="58844" xr:uid="{00000000-0005-0000-0000-0000B7830000}"/>
    <cellStyle name="Normal 3 9 3 3" xfId="10722" xr:uid="{00000000-0005-0000-0000-0000B8830000}"/>
    <cellStyle name="Normal 3 9 3 3 2" xfId="25870" xr:uid="{00000000-0005-0000-0000-0000B9830000}"/>
    <cellStyle name="Normal 3 9 3 3 2 2" xfId="51838" xr:uid="{00000000-0005-0000-0000-0000BA830000}"/>
    <cellStyle name="Normal 3 9 3 3 3" xfId="36690" xr:uid="{00000000-0005-0000-0000-0000BB830000}"/>
    <cellStyle name="Normal 3 9 3 4" xfId="8558" xr:uid="{00000000-0005-0000-0000-0000BC830000}"/>
    <cellStyle name="Normal 3 9 3 4 2" xfId="23706" xr:uid="{00000000-0005-0000-0000-0000BD830000}"/>
    <cellStyle name="Normal 3 9 3 4 2 2" xfId="49674" xr:uid="{00000000-0005-0000-0000-0000BE830000}"/>
    <cellStyle name="Normal 3 9 3 4 3" xfId="34526" xr:uid="{00000000-0005-0000-0000-0000BF830000}"/>
    <cellStyle name="Normal 3 9 3 5" xfId="19378" xr:uid="{00000000-0005-0000-0000-0000C0830000}"/>
    <cellStyle name="Normal 3 9 3 5 2" xfId="45346" xr:uid="{00000000-0005-0000-0000-0000C1830000}"/>
    <cellStyle name="Normal 3 9 3 6" xfId="15050" xr:uid="{00000000-0005-0000-0000-0000C2830000}"/>
    <cellStyle name="Normal 3 9 3 6 2" xfId="41018" xr:uid="{00000000-0005-0000-0000-0000C3830000}"/>
    <cellStyle name="Normal 3 9 3 7" xfId="4230" xr:uid="{00000000-0005-0000-0000-0000C4830000}"/>
    <cellStyle name="Normal 3 9 3 8" xfId="30198" xr:uid="{00000000-0005-0000-0000-0000C5830000}"/>
    <cellStyle name="Normal 3 9 3 9" xfId="56680" xr:uid="{00000000-0005-0000-0000-0000C6830000}"/>
    <cellStyle name="Normal 3 9 4" xfId="5312" xr:uid="{00000000-0005-0000-0000-0000C7830000}"/>
    <cellStyle name="Normal 3 9 4 2" xfId="11804" xr:uid="{00000000-0005-0000-0000-0000C8830000}"/>
    <cellStyle name="Normal 3 9 4 2 2" xfId="26952" xr:uid="{00000000-0005-0000-0000-0000C9830000}"/>
    <cellStyle name="Normal 3 9 4 2 2 2" xfId="52920" xr:uid="{00000000-0005-0000-0000-0000CA830000}"/>
    <cellStyle name="Normal 3 9 4 2 3" xfId="37772" xr:uid="{00000000-0005-0000-0000-0000CB830000}"/>
    <cellStyle name="Normal 3 9 4 3" xfId="20460" xr:uid="{00000000-0005-0000-0000-0000CC830000}"/>
    <cellStyle name="Normal 3 9 4 3 2" xfId="46428" xr:uid="{00000000-0005-0000-0000-0000CD830000}"/>
    <cellStyle name="Normal 3 9 4 4" xfId="16132" xr:uid="{00000000-0005-0000-0000-0000CE830000}"/>
    <cellStyle name="Normal 3 9 4 4 2" xfId="42100" xr:uid="{00000000-0005-0000-0000-0000CF830000}"/>
    <cellStyle name="Normal 3 9 4 5" xfId="31280" xr:uid="{00000000-0005-0000-0000-0000D0830000}"/>
    <cellStyle name="Normal 3 9 4 6" xfId="57762" xr:uid="{00000000-0005-0000-0000-0000D1830000}"/>
    <cellStyle name="Normal 3 9 5" xfId="9640" xr:uid="{00000000-0005-0000-0000-0000D2830000}"/>
    <cellStyle name="Normal 3 9 5 2" xfId="24788" xr:uid="{00000000-0005-0000-0000-0000D3830000}"/>
    <cellStyle name="Normal 3 9 5 2 2" xfId="50756" xr:uid="{00000000-0005-0000-0000-0000D4830000}"/>
    <cellStyle name="Normal 3 9 5 3" xfId="35608" xr:uid="{00000000-0005-0000-0000-0000D5830000}"/>
    <cellStyle name="Normal 3 9 6" xfId="7476" xr:uid="{00000000-0005-0000-0000-0000D6830000}"/>
    <cellStyle name="Normal 3 9 6 2" xfId="22624" xr:uid="{00000000-0005-0000-0000-0000D7830000}"/>
    <cellStyle name="Normal 3 9 6 2 2" xfId="48592" xr:uid="{00000000-0005-0000-0000-0000D8830000}"/>
    <cellStyle name="Normal 3 9 6 3" xfId="33444" xr:uid="{00000000-0005-0000-0000-0000D9830000}"/>
    <cellStyle name="Normal 3 9 7" xfId="18296" xr:uid="{00000000-0005-0000-0000-0000DA830000}"/>
    <cellStyle name="Normal 3 9 7 2" xfId="44264" xr:uid="{00000000-0005-0000-0000-0000DB830000}"/>
    <cellStyle name="Normal 3 9 8" xfId="13968" xr:uid="{00000000-0005-0000-0000-0000DC830000}"/>
    <cellStyle name="Normal 3 9 8 2" xfId="39936" xr:uid="{00000000-0005-0000-0000-0000DD830000}"/>
    <cellStyle name="Normal 3 9 9" xfId="3148" xr:uid="{00000000-0005-0000-0000-0000DE830000}"/>
    <cellStyle name="Normal 30" xfId="430" xr:uid="{00000000-0005-0000-0000-0000DF830000}"/>
    <cellStyle name="Normal 30 10" xfId="29117" xr:uid="{00000000-0005-0000-0000-0000E0830000}"/>
    <cellStyle name="Normal 30 11" xfId="55599" xr:uid="{00000000-0005-0000-0000-0000E1830000}"/>
    <cellStyle name="Normal 30 12" xfId="1112" xr:uid="{00000000-0005-0000-0000-0000E2830000}"/>
    <cellStyle name="Normal 30 2" xfId="1526" xr:uid="{00000000-0005-0000-0000-0000E3830000}"/>
    <cellStyle name="Normal 30 2 10" xfId="56140" xr:uid="{00000000-0005-0000-0000-0000E4830000}"/>
    <cellStyle name="Normal 30 2 2" xfId="2608" xr:uid="{00000000-0005-0000-0000-0000E5830000}"/>
    <cellStyle name="Normal 30 2 2 2" xfId="6936" xr:uid="{00000000-0005-0000-0000-0000E6830000}"/>
    <cellStyle name="Normal 30 2 2 2 2" xfId="13428" xr:uid="{00000000-0005-0000-0000-0000E7830000}"/>
    <cellStyle name="Normal 30 2 2 2 2 2" xfId="28576" xr:uid="{00000000-0005-0000-0000-0000E8830000}"/>
    <cellStyle name="Normal 30 2 2 2 2 2 2" xfId="54544" xr:uid="{00000000-0005-0000-0000-0000E9830000}"/>
    <cellStyle name="Normal 30 2 2 2 2 3" xfId="39396" xr:uid="{00000000-0005-0000-0000-0000EA830000}"/>
    <cellStyle name="Normal 30 2 2 2 3" xfId="22084" xr:uid="{00000000-0005-0000-0000-0000EB830000}"/>
    <cellStyle name="Normal 30 2 2 2 3 2" xfId="48052" xr:uid="{00000000-0005-0000-0000-0000EC830000}"/>
    <cellStyle name="Normal 30 2 2 2 4" xfId="17756" xr:uid="{00000000-0005-0000-0000-0000ED830000}"/>
    <cellStyle name="Normal 30 2 2 2 4 2" xfId="43724" xr:uid="{00000000-0005-0000-0000-0000EE830000}"/>
    <cellStyle name="Normal 30 2 2 2 5" xfId="32904" xr:uid="{00000000-0005-0000-0000-0000EF830000}"/>
    <cellStyle name="Normal 30 2 2 2 6" xfId="59386" xr:uid="{00000000-0005-0000-0000-0000F0830000}"/>
    <cellStyle name="Normal 30 2 2 3" xfId="11264" xr:uid="{00000000-0005-0000-0000-0000F1830000}"/>
    <cellStyle name="Normal 30 2 2 3 2" xfId="26412" xr:uid="{00000000-0005-0000-0000-0000F2830000}"/>
    <cellStyle name="Normal 30 2 2 3 2 2" xfId="52380" xr:uid="{00000000-0005-0000-0000-0000F3830000}"/>
    <cellStyle name="Normal 30 2 2 3 3" xfId="37232" xr:uid="{00000000-0005-0000-0000-0000F4830000}"/>
    <cellStyle name="Normal 30 2 2 4" xfId="9100" xr:uid="{00000000-0005-0000-0000-0000F5830000}"/>
    <cellStyle name="Normal 30 2 2 4 2" xfId="24248" xr:uid="{00000000-0005-0000-0000-0000F6830000}"/>
    <cellStyle name="Normal 30 2 2 4 2 2" xfId="50216" xr:uid="{00000000-0005-0000-0000-0000F7830000}"/>
    <cellStyle name="Normal 30 2 2 4 3" xfId="35068" xr:uid="{00000000-0005-0000-0000-0000F8830000}"/>
    <cellStyle name="Normal 30 2 2 5" xfId="19920" xr:uid="{00000000-0005-0000-0000-0000F9830000}"/>
    <cellStyle name="Normal 30 2 2 5 2" xfId="45888" xr:uid="{00000000-0005-0000-0000-0000FA830000}"/>
    <cellStyle name="Normal 30 2 2 6" xfId="15592" xr:uid="{00000000-0005-0000-0000-0000FB830000}"/>
    <cellStyle name="Normal 30 2 2 6 2" xfId="41560" xr:uid="{00000000-0005-0000-0000-0000FC830000}"/>
    <cellStyle name="Normal 30 2 2 7" xfId="4772" xr:uid="{00000000-0005-0000-0000-0000FD830000}"/>
    <cellStyle name="Normal 30 2 2 8" xfId="30740" xr:uid="{00000000-0005-0000-0000-0000FE830000}"/>
    <cellStyle name="Normal 30 2 2 9" xfId="57222" xr:uid="{00000000-0005-0000-0000-0000FF830000}"/>
    <cellStyle name="Normal 30 2 3" xfId="5854" xr:uid="{00000000-0005-0000-0000-000000840000}"/>
    <cellStyle name="Normal 30 2 3 2" xfId="12346" xr:uid="{00000000-0005-0000-0000-000001840000}"/>
    <cellStyle name="Normal 30 2 3 2 2" xfId="27494" xr:uid="{00000000-0005-0000-0000-000002840000}"/>
    <cellStyle name="Normal 30 2 3 2 2 2" xfId="53462" xr:uid="{00000000-0005-0000-0000-000003840000}"/>
    <cellStyle name="Normal 30 2 3 2 3" xfId="38314" xr:uid="{00000000-0005-0000-0000-000004840000}"/>
    <cellStyle name="Normal 30 2 3 3" xfId="21002" xr:uid="{00000000-0005-0000-0000-000005840000}"/>
    <cellStyle name="Normal 30 2 3 3 2" xfId="46970" xr:uid="{00000000-0005-0000-0000-000006840000}"/>
    <cellStyle name="Normal 30 2 3 4" xfId="16674" xr:uid="{00000000-0005-0000-0000-000007840000}"/>
    <cellStyle name="Normal 30 2 3 4 2" xfId="42642" xr:uid="{00000000-0005-0000-0000-000008840000}"/>
    <cellStyle name="Normal 30 2 3 5" xfId="31822" xr:uid="{00000000-0005-0000-0000-000009840000}"/>
    <cellStyle name="Normal 30 2 3 6" xfId="58304" xr:uid="{00000000-0005-0000-0000-00000A840000}"/>
    <cellStyle name="Normal 30 2 4" xfId="10182" xr:uid="{00000000-0005-0000-0000-00000B840000}"/>
    <cellStyle name="Normal 30 2 4 2" xfId="25330" xr:uid="{00000000-0005-0000-0000-00000C840000}"/>
    <cellStyle name="Normal 30 2 4 2 2" xfId="51298" xr:uid="{00000000-0005-0000-0000-00000D840000}"/>
    <cellStyle name="Normal 30 2 4 3" xfId="36150" xr:uid="{00000000-0005-0000-0000-00000E840000}"/>
    <cellStyle name="Normal 30 2 5" xfId="8018" xr:uid="{00000000-0005-0000-0000-00000F840000}"/>
    <cellStyle name="Normal 30 2 5 2" xfId="23166" xr:uid="{00000000-0005-0000-0000-000010840000}"/>
    <cellStyle name="Normal 30 2 5 2 2" xfId="49134" xr:uid="{00000000-0005-0000-0000-000011840000}"/>
    <cellStyle name="Normal 30 2 5 3" xfId="33986" xr:uid="{00000000-0005-0000-0000-000012840000}"/>
    <cellStyle name="Normal 30 2 6" xfId="18838" xr:uid="{00000000-0005-0000-0000-000013840000}"/>
    <cellStyle name="Normal 30 2 6 2" xfId="44806" xr:uid="{00000000-0005-0000-0000-000014840000}"/>
    <cellStyle name="Normal 30 2 7" xfId="14510" xr:uid="{00000000-0005-0000-0000-000015840000}"/>
    <cellStyle name="Normal 30 2 7 2" xfId="40478" xr:uid="{00000000-0005-0000-0000-000016840000}"/>
    <cellStyle name="Normal 30 2 8" xfId="3690" xr:uid="{00000000-0005-0000-0000-000017840000}"/>
    <cellStyle name="Normal 30 2 9" xfId="29658" xr:uid="{00000000-0005-0000-0000-000018840000}"/>
    <cellStyle name="Normal 30 3" xfId="2067" xr:uid="{00000000-0005-0000-0000-000019840000}"/>
    <cellStyle name="Normal 30 3 2" xfId="6395" xr:uid="{00000000-0005-0000-0000-00001A840000}"/>
    <cellStyle name="Normal 30 3 2 2" xfId="12887" xr:uid="{00000000-0005-0000-0000-00001B840000}"/>
    <cellStyle name="Normal 30 3 2 2 2" xfId="28035" xr:uid="{00000000-0005-0000-0000-00001C840000}"/>
    <cellStyle name="Normal 30 3 2 2 2 2" xfId="54003" xr:uid="{00000000-0005-0000-0000-00001D840000}"/>
    <cellStyle name="Normal 30 3 2 2 3" xfId="38855" xr:uid="{00000000-0005-0000-0000-00001E840000}"/>
    <cellStyle name="Normal 30 3 2 3" xfId="21543" xr:uid="{00000000-0005-0000-0000-00001F840000}"/>
    <cellStyle name="Normal 30 3 2 3 2" xfId="47511" xr:uid="{00000000-0005-0000-0000-000020840000}"/>
    <cellStyle name="Normal 30 3 2 4" xfId="17215" xr:uid="{00000000-0005-0000-0000-000021840000}"/>
    <cellStyle name="Normal 30 3 2 4 2" xfId="43183" xr:uid="{00000000-0005-0000-0000-000022840000}"/>
    <cellStyle name="Normal 30 3 2 5" xfId="32363" xr:uid="{00000000-0005-0000-0000-000023840000}"/>
    <cellStyle name="Normal 30 3 2 6" xfId="58845" xr:uid="{00000000-0005-0000-0000-000024840000}"/>
    <cellStyle name="Normal 30 3 3" xfId="10723" xr:uid="{00000000-0005-0000-0000-000025840000}"/>
    <cellStyle name="Normal 30 3 3 2" xfId="25871" xr:uid="{00000000-0005-0000-0000-000026840000}"/>
    <cellStyle name="Normal 30 3 3 2 2" xfId="51839" xr:uid="{00000000-0005-0000-0000-000027840000}"/>
    <cellStyle name="Normal 30 3 3 3" xfId="36691" xr:uid="{00000000-0005-0000-0000-000028840000}"/>
    <cellStyle name="Normal 30 3 4" xfId="8559" xr:uid="{00000000-0005-0000-0000-000029840000}"/>
    <cellStyle name="Normal 30 3 4 2" xfId="23707" xr:uid="{00000000-0005-0000-0000-00002A840000}"/>
    <cellStyle name="Normal 30 3 4 2 2" xfId="49675" xr:uid="{00000000-0005-0000-0000-00002B840000}"/>
    <cellStyle name="Normal 30 3 4 3" xfId="34527" xr:uid="{00000000-0005-0000-0000-00002C840000}"/>
    <cellStyle name="Normal 30 3 5" xfId="19379" xr:uid="{00000000-0005-0000-0000-00002D840000}"/>
    <cellStyle name="Normal 30 3 5 2" xfId="45347" xr:uid="{00000000-0005-0000-0000-00002E840000}"/>
    <cellStyle name="Normal 30 3 6" xfId="15051" xr:uid="{00000000-0005-0000-0000-00002F840000}"/>
    <cellStyle name="Normal 30 3 6 2" xfId="41019" xr:uid="{00000000-0005-0000-0000-000030840000}"/>
    <cellStyle name="Normal 30 3 7" xfId="4231" xr:uid="{00000000-0005-0000-0000-000031840000}"/>
    <cellStyle name="Normal 30 3 8" xfId="30199" xr:uid="{00000000-0005-0000-0000-000032840000}"/>
    <cellStyle name="Normal 30 3 9" xfId="56681" xr:uid="{00000000-0005-0000-0000-000033840000}"/>
    <cellStyle name="Normal 30 4" xfId="5313" xr:uid="{00000000-0005-0000-0000-000034840000}"/>
    <cellStyle name="Normal 30 4 2" xfId="11805" xr:uid="{00000000-0005-0000-0000-000035840000}"/>
    <cellStyle name="Normal 30 4 2 2" xfId="26953" xr:uid="{00000000-0005-0000-0000-000036840000}"/>
    <cellStyle name="Normal 30 4 2 2 2" xfId="52921" xr:uid="{00000000-0005-0000-0000-000037840000}"/>
    <cellStyle name="Normal 30 4 2 3" xfId="37773" xr:uid="{00000000-0005-0000-0000-000038840000}"/>
    <cellStyle name="Normal 30 4 3" xfId="20461" xr:uid="{00000000-0005-0000-0000-000039840000}"/>
    <cellStyle name="Normal 30 4 3 2" xfId="46429" xr:uid="{00000000-0005-0000-0000-00003A840000}"/>
    <cellStyle name="Normal 30 4 4" xfId="16133" xr:uid="{00000000-0005-0000-0000-00003B840000}"/>
    <cellStyle name="Normal 30 4 4 2" xfId="42101" xr:uid="{00000000-0005-0000-0000-00003C840000}"/>
    <cellStyle name="Normal 30 4 5" xfId="31281" xr:uid="{00000000-0005-0000-0000-00003D840000}"/>
    <cellStyle name="Normal 30 4 6" xfId="57763" xr:uid="{00000000-0005-0000-0000-00003E840000}"/>
    <cellStyle name="Normal 30 5" xfId="9641" xr:uid="{00000000-0005-0000-0000-00003F840000}"/>
    <cellStyle name="Normal 30 5 2" xfId="24789" xr:uid="{00000000-0005-0000-0000-000040840000}"/>
    <cellStyle name="Normal 30 5 2 2" xfId="50757" xr:uid="{00000000-0005-0000-0000-000041840000}"/>
    <cellStyle name="Normal 30 5 3" xfId="35609" xr:uid="{00000000-0005-0000-0000-000042840000}"/>
    <cellStyle name="Normal 30 6" xfId="7477" xr:uid="{00000000-0005-0000-0000-000043840000}"/>
    <cellStyle name="Normal 30 6 2" xfId="22625" xr:uid="{00000000-0005-0000-0000-000044840000}"/>
    <cellStyle name="Normal 30 6 2 2" xfId="48593" xr:uid="{00000000-0005-0000-0000-000045840000}"/>
    <cellStyle name="Normal 30 6 3" xfId="33445" xr:uid="{00000000-0005-0000-0000-000046840000}"/>
    <cellStyle name="Normal 30 7" xfId="18297" xr:uid="{00000000-0005-0000-0000-000047840000}"/>
    <cellStyle name="Normal 30 7 2" xfId="44265" xr:uid="{00000000-0005-0000-0000-000048840000}"/>
    <cellStyle name="Normal 30 8" xfId="13969" xr:uid="{00000000-0005-0000-0000-000049840000}"/>
    <cellStyle name="Normal 30 8 2" xfId="39937" xr:uid="{00000000-0005-0000-0000-00004A840000}"/>
    <cellStyle name="Normal 30 9" xfId="3149" xr:uid="{00000000-0005-0000-0000-00004B840000}"/>
    <cellStyle name="Normal 31" xfId="431" xr:uid="{00000000-0005-0000-0000-00004C840000}"/>
    <cellStyle name="Normal 31 10" xfId="29118" xr:uid="{00000000-0005-0000-0000-00004D840000}"/>
    <cellStyle name="Normal 31 11" xfId="55600" xr:uid="{00000000-0005-0000-0000-00004E840000}"/>
    <cellStyle name="Normal 31 12" xfId="1152" xr:uid="{00000000-0005-0000-0000-00004F840000}"/>
    <cellStyle name="Normal 31 2" xfId="1527" xr:uid="{00000000-0005-0000-0000-000050840000}"/>
    <cellStyle name="Normal 31 2 10" xfId="56141" xr:uid="{00000000-0005-0000-0000-000051840000}"/>
    <cellStyle name="Normal 31 2 2" xfId="2609" xr:uid="{00000000-0005-0000-0000-000052840000}"/>
    <cellStyle name="Normal 31 2 2 2" xfId="6937" xr:uid="{00000000-0005-0000-0000-000053840000}"/>
    <cellStyle name="Normal 31 2 2 2 2" xfId="13429" xr:uid="{00000000-0005-0000-0000-000054840000}"/>
    <cellStyle name="Normal 31 2 2 2 2 2" xfId="28577" xr:uid="{00000000-0005-0000-0000-000055840000}"/>
    <cellStyle name="Normal 31 2 2 2 2 2 2" xfId="54545" xr:uid="{00000000-0005-0000-0000-000056840000}"/>
    <cellStyle name="Normal 31 2 2 2 2 3" xfId="39397" xr:uid="{00000000-0005-0000-0000-000057840000}"/>
    <cellStyle name="Normal 31 2 2 2 3" xfId="22085" xr:uid="{00000000-0005-0000-0000-000058840000}"/>
    <cellStyle name="Normal 31 2 2 2 3 2" xfId="48053" xr:uid="{00000000-0005-0000-0000-000059840000}"/>
    <cellStyle name="Normal 31 2 2 2 4" xfId="17757" xr:uid="{00000000-0005-0000-0000-00005A840000}"/>
    <cellStyle name="Normal 31 2 2 2 4 2" xfId="43725" xr:uid="{00000000-0005-0000-0000-00005B840000}"/>
    <cellStyle name="Normal 31 2 2 2 5" xfId="32905" xr:uid="{00000000-0005-0000-0000-00005C840000}"/>
    <cellStyle name="Normal 31 2 2 2 6" xfId="59387" xr:uid="{00000000-0005-0000-0000-00005D840000}"/>
    <cellStyle name="Normal 31 2 2 3" xfId="11265" xr:uid="{00000000-0005-0000-0000-00005E840000}"/>
    <cellStyle name="Normal 31 2 2 3 2" xfId="26413" xr:uid="{00000000-0005-0000-0000-00005F840000}"/>
    <cellStyle name="Normal 31 2 2 3 2 2" xfId="52381" xr:uid="{00000000-0005-0000-0000-000060840000}"/>
    <cellStyle name="Normal 31 2 2 3 3" xfId="37233" xr:uid="{00000000-0005-0000-0000-000061840000}"/>
    <cellStyle name="Normal 31 2 2 4" xfId="9101" xr:uid="{00000000-0005-0000-0000-000062840000}"/>
    <cellStyle name="Normal 31 2 2 4 2" xfId="24249" xr:uid="{00000000-0005-0000-0000-000063840000}"/>
    <cellStyle name="Normal 31 2 2 4 2 2" xfId="50217" xr:uid="{00000000-0005-0000-0000-000064840000}"/>
    <cellStyle name="Normal 31 2 2 4 3" xfId="35069" xr:uid="{00000000-0005-0000-0000-000065840000}"/>
    <cellStyle name="Normal 31 2 2 5" xfId="19921" xr:uid="{00000000-0005-0000-0000-000066840000}"/>
    <cellStyle name="Normal 31 2 2 5 2" xfId="45889" xr:uid="{00000000-0005-0000-0000-000067840000}"/>
    <cellStyle name="Normal 31 2 2 6" xfId="15593" xr:uid="{00000000-0005-0000-0000-000068840000}"/>
    <cellStyle name="Normal 31 2 2 6 2" xfId="41561" xr:uid="{00000000-0005-0000-0000-000069840000}"/>
    <cellStyle name="Normal 31 2 2 7" xfId="4773" xr:uid="{00000000-0005-0000-0000-00006A840000}"/>
    <cellStyle name="Normal 31 2 2 8" xfId="30741" xr:uid="{00000000-0005-0000-0000-00006B840000}"/>
    <cellStyle name="Normal 31 2 2 9" xfId="57223" xr:uid="{00000000-0005-0000-0000-00006C840000}"/>
    <cellStyle name="Normal 31 2 3" xfId="5855" xr:uid="{00000000-0005-0000-0000-00006D840000}"/>
    <cellStyle name="Normal 31 2 3 2" xfId="12347" xr:uid="{00000000-0005-0000-0000-00006E840000}"/>
    <cellStyle name="Normal 31 2 3 2 2" xfId="27495" xr:uid="{00000000-0005-0000-0000-00006F840000}"/>
    <cellStyle name="Normal 31 2 3 2 2 2" xfId="53463" xr:uid="{00000000-0005-0000-0000-000070840000}"/>
    <cellStyle name="Normal 31 2 3 2 3" xfId="38315" xr:uid="{00000000-0005-0000-0000-000071840000}"/>
    <cellStyle name="Normal 31 2 3 3" xfId="21003" xr:uid="{00000000-0005-0000-0000-000072840000}"/>
    <cellStyle name="Normal 31 2 3 3 2" xfId="46971" xr:uid="{00000000-0005-0000-0000-000073840000}"/>
    <cellStyle name="Normal 31 2 3 4" xfId="16675" xr:uid="{00000000-0005-0000-0000-000074840000}"/>
    <cellStyle name="Normal 31 2 3 4 2" xfId="42643" xr:uid="{00000000-0005-0000-0000-000075840000}"/>
    <cellStyle name="Normal 31 2 3 5" xfId="31823" xr:uid="{00000000-0005-0000-0000-000076840000}"/>
    <cellStyle name="Normal 31 2 3 6" xfId="58305" xr:uid="{00000000-0005-0000-0000-000077840000}"/>
    <cellStyle name="Normal 31 2 4" xfId="10183" xr:uid="{00000000-0005-0000-0000-000078840000}"/>
    <cellStyle name="Normal 31 2 4 2" xfId="25331" xr:uid="{00000000-0005-0000-0000-000079840000}"/>
    <cellStyle name="Normal 31 2 4 2 2" xfId="51299" xr:uid="{00000000-0005-0000-0000-00007A840000}"/>
    <cellStyle name="Normal 31 2 4 3" xfId="36151" xr:uid="{00000000-0005-0000-0000-00007B840000}"/>
    <cellStyle name="Normal 31 2 5" xfId="8019" xr:uid="{00000000-0005-0000-0000-00007C840000}"/>
    <cellStyle name="Normal 31 2 5 2" xfId="23167" xr:uid="{00000000-0005-0000-0000-00007D840000}"/>
    <cellStyle name="Normal 31 2 5 2 2" xfId="49135" xr:uid="{00000000-0005-0000-0000-00007E840000}"/>
    <cellStyle name="Normal 31 2 5 3" xfId="33987" xr:uid="{00000000-0005-0000-0000-00007F840000}"/>
    <cellStyle name="Normal 31 2 6" xfId="18839" xr:uid="{00000000-0005-0000-0000-000080840000}"/>
    <cellStyle name="Normal 31 2 6 2" xfId="44807" xr:uid="{00000000-0005-0000-0000-000081840000}"/>
    <cellStyle name="Normal 31 2 7" xfId="14511" xr:uid="{00000000-0005-0000-0000-000082840000}"/>
    <cellStyle name="Normal 31 2 7 2" xfId="40479" xr:uid="{00000000-0005-0000-0000-000083840000}"/>
    <cellStyle name="Normal 31 2 8" xfId="3691" xr:uid="{00000000-0005-0000-0000-000084840000}"/>
    <cellStyle name="Normal 31 2 9" xfId="29659" xr:uid="{00000000-0005-0000-0000-000085840000}"/>
    <cellStyle name="Normal 31 3" xfId="2068" xr:uid="{00000000-0005-0000-0000-000086840000}"/>
    <cellStyle name="Normal 31 3 2" xfId="6396" xr:uid="{00000000-0005-0000-0000-000087840000}"/>
    <cellStyle name="Normal 31 3 2 2" xfId="12888" xr:uid="{00000000-0005-0000-0000-000088840000}"/>
    <cellStyle name="Normal 31 3 2 2 2" xfId="28036" xr:uid="{00000000-0005-0000-0000-000089840000}"/>
    <cellStyle name="Normal 31 3 2 2 2 2" xfId="54004" xr:uid="{00000000-0005-0000-0000-00008A840000}"/>
    <cellStyle name="Normal 31 3 2 2 3" xfId="38856" xr:uid="{00000000-0005-0000-0000-00008B840000}"/>
    <cellStyle name="Normal 31 3 2 3" xfId="21544" xr:uid="{00000000-0005-0000-0000-00008C840000}"/>
    <cellStyle name="Normal 31 3 2 3 2" xfId="47512" xr:uid="{00000000-0005-0000-0000-00008D840000}"/>
    <cellStyle name="Normal 31 3 2 4" xfId="17216" xr:uid="{00000000-0005-0000-0000-00008E840000}"/>
    <cellStyle name="Normal 31 3 2 4 2" xfId="43184" xr:uid="{00000000-0005-0000-0000-00008F840000}"/>
    <cellStyle name="Normal 31 3 2 5" xfId="32364" xr:uid="{00000000-0005-0000-0000-000090840000}"/>
    <cellStyle name="Normal 31 3 2 6" xfId="58846" xr:uid="{00000000-0005-0000-0000-000091840000}"/>
    <cellStyle name="Normal 31 3 3" xfId="10724" xr:uid="{00000000-0005-0000-0000-000092840000}"/>
    <cellStyle name="Normal 31 3 3 2" xfId="25872" xr:uid="{00000000-0005-0000-0000-000093840000}"/>
    <cellStyle name="Normal 31 3 3 2 2" xfId="51840" xr:uid="{00000000-0005-0000-0000-000094840000}"/>
    <cellStyle name="Normal 31 3 3 3" xfId="36692" xr:uid="{00000000-0005-0000-0000-000095840000}"/>
    <cellStyle name="Normal 31 3 4" xfId="8560" xr:uid="{00000000-0005-0000-0000-000096840000}"/>
    <cellStyle name="Normal 31 3 4 2" xfId="23708" xr:uid="{00000000-0005-0000-0000-000097840000}"/>
    <cellStyle name="Normal 31 3 4 2 2" xfId="49676" xr:uid="{00000000-0005-0000-0000-000098840000}"/>
    <cellStyle name="Normal 31 3 4 3" xfId="34528" xr:uid="{00000000-0005-0000-0000-000099840000}"/>
    <cellStyle name="Normal 31 3 5" xfId="19380" xr:uid="{00000000-0005-0000-0000-00009A840000}"/>
    <cellStyle name="Normal 31 3 5 2" xfId="45348" xr:uid="{00000000-0005-0000-0000-00009B840000}"/>
    <cellStyle name="Normal 31 3 6" xfId="15052" xr:uid="{00000000-0005-0000-0000-00009C840000}"/>
    <cellStyle name="Normal 31 3 6 2" xfId="41020" xr:uid="{00000000-0005-0000-0000-00009D840000}"/>
    <cellStyle name="Normal 31 3 7" xfId="4232" xr:uid="{00000000-0005-0000-0000-00009E840000}"/>
    <cellStyle name="Normal 31 3 8" xfId="30200" xr:uid="{00000000-0005-0000-0000-00009F840000}"/>
    <cellStyle name="Normal 31 3 9" xfId="56682" xr:uid="{00000000-0005-0000-0000-0000A0840000}"/>
    <cellStyle name="Normal 31 4" xfId="5314" xr:uid="{00000000-0005-0000-0000-0000A1840000}"/>
    <cellStyle name="Normal 31 4 2" xfId="11806" xr:uid="{00000000-0005-0000-0000-0000A2840000}"/>
    <cellStyle name="Normal 31 4 2 2" xfId="26954" xr:uid="{00000000-0005-0000-0000-0000A3840000}"/>
    <cellStyle name="Normal 31 4 2 2 2" xfId="52922" xr:uid="{00000000-0005-0000-0000-0000A4840000}"/>
    <cellStyle name="Normal 31 4 2 3" xfId="37774" xr:uid="{00000000-0005-0000-0000-0000A5840000}"/>
    <cellStyle name="Normal 31 4 3" xfId="20462" xr:uid="{00000000-0005-0000-0000-0000A6840000}"/>
    <cellStyle name="Normal 31 4 3 2" xfId="46430" xr:uid="{00000000-0005-0000-0000-0000A7840000}"/>
    <cellStyle name="Normal 31 4 4" xfId="16134" xr:uid="{00000000-0005-0000-0000-0000A8840000}"/>
    <cellStyle name="Normal 31 4 4 2" xfId="42102" xr:uid="{00000000-0005-0000-0000-0000A9840000}"/>
    <cellStyle name="Normal 31 4 5" xfId="31282" xr:uid="{00000000-0005-0000-0000-0000AA840000}"/>
    <cellStyle name="Normal 31 4 6" xfId="57764" xr:uid="{00000000-0005-0000-0000-0000AB840000}"/>
    <cellStyle name="Normal 31 5" xfId="9642" xr:uid="{00000000-0005-0000-0000-0000AC840000}"/>
    <cellStyle name="Normal 31 5 2" xfId="24790" xr:uid="{00000000-0005-0000-0000-0000AD840000}"/>
    <cellStyle name="Normal 31 5 2 2" xfId="50758" xr:uid="{00000000-0005-0000-0000-0000AE840000}"/>
    <cellStyle name="Normal 31 5 3" xfId="35610" xr:uid="{00000000-0005-0000-0000-0000AF840000}"/>
    <cellStyle name="Normal 31 6" xfId="7478" xr:uid="{00000000-0005-0000-0000-0000B0840000}"/>
    <cellStyle name="Normal 31 6 2" xfId="22626" xr:uid="{00000000-0005-0000-0000-0000B1840000}"/>
    <cellStyle name="Normal 31 6 2 2" xfId="48594" xr:uid="{00000000-0005-0000-0000-0000B2840000}"/>
    <cellStyle name="Normal 31 6 3" xfId="33446" xr:uid="{00000000-0005-0000-0000-0000B3840000}"/>
    <cellStyle name="Normal 31 7" xfId="18298" xr:uid="{00000000-0005-0000-0000-0000B4840000}"/>
    <cellStyle name="Normal 31 7 2" xfId="44266" xr:uid="{00000000-0005-0000-0000-0000B5840000}"/>
    <cellStyle name="Normal 31 8" xfId="13970" xr:uid="{00000000-0005-0000-0000-0000B6840000}"/>
    <cellStyle name="Normal 31 8 2" xfId="39938" xr:uid="{00000000-0005-0000-0000-0000B7840000}"/>
    <cellStyle name="Normal 31 9" xfId="3150" xr:uid="{00000000-0005-0000-0000-0000B8840000}"/>
    <cellStyle name="Normal 32" xfId="672" xr:uid="{00000000-0005-0000-0000-0000B9840000}"/>
    <cellStyle name="Normal 4" xfId="43" xr:uid="{00000000-0005-0000-0000-0000BA840000}"/>
    <cellStyle name="Normal 4 10" xfId="433" xr:uid="{00000000-0005-0000-0000-0000BB840000}"/>
    <cellStyle name="Normal 4 10 10" xfId="29120" xr:uid="{00000000-0005-0000-0000-0000BC840000}"/>
    <cellStyle name="Normal 4 10 11" xfId="55068" xr:uid="{00000000-0005-0000-0000-0000BD840000}"/>
    <cellStyle name="Normal 4 10 12" xfId="55602" xr:uid="{00000000-0005-0000-0000-0000BE840000}"/>
    <cellStyle name="Normal 4 10 13" xfId="1036" xr:uid="{00000000-0005-0000-0000-0000BF840000}"/>
    <cellStyle name="Normal 4 10 2" xfId="1529" xr:uid="{00000000-0005-0000-0000-0000C0840000}"/>
    <cellStyle name="Normal 4 10 2 10" xfId="56143" xr:uid="{00000000-0005-0000-0000-0000C1840000}"/>
    <cellStyle name="Normal 4 10 2 2" xfId="2611" xr:uid="{00000000-0005-0000-0000-0000C2840000}"/>
    <cellStyle name="Normal 4 10 2 2 2" xfId="6939" xr:uid="{00000000-0005-0000-0000-0000C3840000}"/>
    <cellStyle name="Normal 4 10 2 2 2 2" xfId="13431" xr:uid="{00000000-0005-0000-0000-0000C4840000}"/>
    <cellStyle name="Normal 4 10 2 2 2 2 2" xfId="28579" xr:uid="{00000000-0005-0000-0000-0000C5840000}"/>
    <cellStyle name="Normal 4 10 2 2 2 2 2 2" xfId="54547" xr:uid="{00000000-0005-0000-0000-0000C6840000}"/>
    <cellStyle name="Normal 4 10 2 2 2 2 3" xfId="39399" xr:uid="{00000000-0005-0000-0000-0000C7840000}"/>
    <cellStyle name="Normal 4 10 2 2 2 3" xfId="22087" xr:uid="{00000000-0005-0000-0000-0000C8840000}"/>
    <cellStyle name="Normal 4 10 2 2 2 3 2" xfId="48055" xr:uid="{00000000-0005-0000-0000-0000C9840000}"/>
    <cellStyle name="Normal 4 10 2 2 2 4" xfId="17759" xr:uid="{00000000-0005-0000-0000-0000CA840000}"/>
    <cellStyle name="Normal 4 10 2 2 2 4 2" xfId="43727" xr:uid="{00000000-0005-0000-0000-0000CB840000}"/>
    <cellStyle name="Normal 4 10 2 2 2 5" xfId="32907" xr:uid="{00000000-0005-0000-0000-0000CC840000}"/>
    <cellStyle name="Normal 4 10 2 2 2 6" xfId="59389" xr:uid="{00000000-0005-0000-0000-0000CD840000}"/>
    <cellStyle name="Normal 4 10 2 2 3" xfId="11267" xr:uid="{00000000-0005-0000-0000-0000CE840000}"/>
    <cellStyle name="Normal 4 10 2 2 3 2" xfId="26415" xr:uid="{00000000-0005-0000-0000-0000CF840000}"/>
    <cellStyle name="Normal 4 10 2 2 3 2 2" xfId="52383" xr:uid="{00000000-0005-0000-0000-0000D0840000}"/>
    <cellStyle name="Normal 4 10 2 2 3 3" xfId="37235" xr:uid="{00000000-0005-0000-0000-0000D1840000}"/>
    <cellStyle name="Normal 4 10 2 2 4" xfId="9103" xr:uid="{00000000-0005-0000-0000-0000D2840000}"/>
    <cellStyle name="Normal 4 10 2 2 4 2" xfId="24251" xr:uid="{00000000-0005-0000-0000-0000D3840000}"/>
    <cellStyle name="Normal 4 10 2 2 4 2 2" xfId="50219" xr:uid="{00000000-0005-0000-0000-0000D4840000}"/>
    <cellStyle name="Normal 4 10 2 2 4 3" xfId="35071" xr:uid="{00000000-0005-0000-0000-0000D5840000}"/>
    <cellStyle name="Normal 4 10 2 2 5" xfId="19923" xr:uid="{00000000-0005-0000-0000-0000D6840000}"/>
    <cellStyle name="Normal 4 10 2 2 5 2" xfId="45891" xr:uid="{00000000-0005-0000-0000-0000D7840000}"/>
    <cellStyle name="Normal 4 10 2 2 6" xfId="15595" xr:uid="{00000000-0005-0000-0000-0000D8840000}"/>
    <cellStyle name="Normal 4 10 2 2 6 2" xfId="41563" xr:uid="{00000000-0005-0000-0000-0000D9840000}"/>
    <cellStyle name="Normal 4 10 2 2 7" xfId="4775" xr:uid="{00000000-0005-0000-0000-0000DA840000}"/>
    <cellStyle name="Normal 4 10 2 2 8" xfId="30743" xr:uid="{00000000-0005-0000-0000-0000DB840000}"/>
    <cellStyle name="Normal 4 10 2 2 9" xfId="57225" xr:uid="{00000000-0005-0000-0000-0000DC840000}"/>
    <cellStyle name="Normal 4 10 2 3" xfId="5857" xr:uid="{00000000-0005-0000-0000-0000DD840000}"/>
    <cellStyle name="Normal 4 10 2 3 2" xfId="12349" xr:uid="{00000000-0005-0000-0000-0000DE840000}"/>
    <cellStyle name="Normal 4 10 2 3 2 2" xfId="27497" xr:uid="{00000000-0005-0000-0000-0000DF840000}"/>
    <cellStyle name="Normal 4 10 2 3 2 2 2" xfId="53465" xr:uid="{00000000-0005-0000-0000-0000E0840000}"/>
    <cellStyle name="Normal 4 10 2 3 2 3" xfId="38317" xr:uid="{00000000-0005-0000-0000-0000E1840000}"/>
    <cellStyle name="Normal 4 10 2 3 3" xfId="21005" xr:uid="{00000000-0005-0000-0000-0000E2840000}"/>
    <cellStyle name="Normal 4 10 2 3 3 2" xfId="46973" xr:uid="{00000000-0005-0000-0000-0000E3840000}"/>
    <cellStyle name="Normal 4 10 2 3 4" xfId="16677" xr:uid="{00000000-0005-0000-0000-0000E4840000}"/>
    <cellStyle name="Normal 4 10 2 3 4 2" xfId="42645" xr:uid="{00000000-0005-0000-0000-0000E5840000}"/>
    <cellStyle name="Normal 4 10 2 3 5" xfId="31825" xr:uid="{00000000-0005-0000-0000-0000E6840000}"/>
    <cellStyle name="Normal 4 10 2 3 6" xfId="58307" xr:uid="{00000000-0005-0000-0000-0000E7840000}"/>
    <cellStyle name="Normal 4 10 2 4" xfId="10185" xr:uid="{00000000-0005-0000-0000-0000E8840000}"/>
    <cellStyle name="Normal 4 10 2 4 2" xfId="25333" xr:uid="{00000000-0005-0000-0000-0000E9840000}"/>
    <cellStyle name="Normal 4 10 2 4 2 2" xfId="51301" xr:uid="{00000000-0005-0000-0000-0000EA840000}"/>
    <cellStyle name="Normal 4 10 2 4 3" xfId="36153" xr:uid="{00000000-0005-0000-0000-0000EB840000}"/>
    <cellStyle name="Normal 4 10 2 5" xfId="8021" xr:uid="{00000000-0005-0000-0000-0000EC840000}"/>
    <cellStyle name="Normal 4 10 2 5 2" xfId="23169" xr:uid="{00000000-0005-0000-0000-0000ED840000}"/>
    <cellStyle name="Normal 4 10 2 5 2 2" xfId="49137" xr:uid="{00000000-0005-0000-0000-0000EE840000}"/>
    <cellStyle name="Normal 4 10 2 5 3" xfId="33989" xr:uid="{00000000-0005-0000-0000-0000EF840000}"/>
    <cellStyle name="Normal 4 10 2 6" xfId="18841" xr:uid="{00000000-0005-0000-0000-0000F0840000}"/>
    <cellStyle name="Normal 4 10 2 6 2" xfId="44809" xr:uid="{00000000-0005-0000-0000-0000F1840000}"/>
    <cellStyle name="Normal 4 10 2 7" xfId="14513" xr:uid="{00000000-0005-0000-0000-0000F2840000}"/>
    <cellStyle name="Normal 4 10 2 7 2" xfId="40481" xr:uid="{00000000-0005-0000-0000-0000F3840000}"/>
    <cellStyle name="Normal 4 10 2 8" xfId="3693" xr:uid="{00000000-0005-0000-0000-0000F4840000}"/>
    <cellStyle name="Normal 4 10 2 9" xfId="29661" xr:uid="{00000000-0005-0000-0000-0000F5840000}"/>
    <cellStyle name="Normal 4 10 3" xfId="2070" xr:uid="{00000000-0005-0000-0000-0000F6840000}"/>
    <cellStyle name="Normal 4 10 3 2" xfId="6398" xr:uid="{00000000-0005-0000-0000-0000F7840000}"/>
    <cellStyle name="Normal 4 10 3 2 2" xfId="12890" xr:uid="{00000000-0005-0000-0000-0000F8840000}"/>
    <cellStyle name="Normal 4 10 3 2 2 2" xfId="28038" xr:uid="{00000000-0005-0000-0000-0000F9840000}"/>
    <cellStyle name="Normal 4 10 3 2 2 2 2" xfId="54006" xr:uid="{00000000-0005-0000-0000-0000FA840000}"/>
    <cellStyle name="Normal 4 10 3 2 2 3" xfId="38858" xr:uid="{00000000-0005-0000-0000-0000FB840000}"/>
    <cellStyle name="Normal 4 10 3 2 3" xfId="21546" xr:uid="{00000000-0005-0000-0000-0000FC840000}"/>
    <cellStyle name="Normal 4 10 3 2 3 2" xfId="47514" xr:uid="{00000000-0005-0000-0000-0000FD840000}"/>
    <cellStyle name="Normal 4 10 3 2 4" xfId="17218" xr:uid="{00000000-0005-0000-0000-0000FE840000}"/>
    <cellStyle name="Normal 4 10 3 2 4 2" xfId="43186" xr:uid="{00000000-0005-0000-0000-0000FF840000}"/>
    <cellStyle name="Normal 4 10 3 2 5" xfId="32366" xr:uid="{00000000-0005-0000-0000-000000850000}"/>
    <cellStyle name="Normal 4 10 3 2 6" xfId="58848" xr:uid="{00000000-0005-0000-0000-000001850000}"/>
    <cellStyle name="Normal 4 10 3 3" xfId="10726" xr:uid="{00000000-0005-0000-0000-000002850000}"/>
    <cellStyle name="Normal 4 10 3 3 2" xfId="25874" xr:uid="{00000000-0005-0000-0000-000003850000}"/>
    <cellStyle name="Normal 4 10 3 3 2 2" xfId="51842" xr:uid="{00000000-0005-0000-0000-000004850000}"/>
    <cellStyle name="Normal 4 10 3 3 3" xfId="36694" xr:uid="{00000000-0005-0000-0000-000005850000}"/>
    <cellStyle name="Normal 4 10 3 4" xfId="8562" xr:uid="{00000000-0005-0000-0000-000006850000}"/>
    <cellStyle name="Normal 4 10 3 4 2" xfId="23710" xr:uid="{00000000-0005-0000-0000-000007850000}"/>
    <cellStyle name="Normal 4 10 3 4 2 2" xfId="49678" xr:uid="{00000000-0005-0000-0000-000008850000}"/>
    <cellStyle name="Normal 4 10 3 4 3" xfId="34530" xr:uid="{00000000-0005-0000-0000-000009850000}"/>
    <cellStyle name="Normal 4 10 3 5" xfId="19382" xr:uid="{00000000-0005-0000-0000-00000A850000}"/>
    <cellStyle name="Normal 4 10 3 5 2" xfId="45350" xr:uid="{00000000-0005-0000-0000-00000B850000}"/>
    <cellStyle name="Normal 4 10 3 6" xfId="15054" xr:uid="{00000000-0005-0000-0000-00000C850000}"/>
    <cellStyle name="Normal 4 10 3 6 2" xfId="41022" xr:uid="{00000000-0005-0000-0000-00000D850000}"/>
    <cellStyle name="Normal 4 10 3 7" xfId="4234" xr:uid="{00000000-0005-0000-0000-00000E850000}"/>
    <cellStyle name="Normal 4 10 3 8" xfId="30202" xr:uid="{00000000-0005-0000-0000-00000F850000}"/>
    <cellStyle name="Normal 4 10 3 9" xfId="56684" xr:uid="{00000000-0005-0000-0000-000010850000}"/>
    <cellStyle name="Normal 4 10 4" xfId="5316" xr:uid="{00000000-0005-0000-0000-000011850000}"/>
    <cellStyle name="Normal 4 10 4 2" xfId="11808" xr:uid="{00000000-0005-0000-0000-000012850000}"/>
    <cellStyle name="Normal 4 10 4 2 2" xfId="26956" xr:uid="{00000000-0005-0000-0000-000013850000}"/>
    <cellStyle name="Normal 4 10 4 2 2 2" xfId="52924" xr:uid="{00000000-0005-0000-0000-000014850000}"/>
    <cellStyle name="Normal 4 10 4 2 3" xfId="37776" xr:uid="{00000000-0005-0000-0000-000015850000}"/>
    <cellStyle name="Normal 4 10 4 3" xfId="20464" xr:uid="{00000000-0005-0000-0000-000016850000}"/>
    <cellStyle name="Normal 4 10 4 3 2" xfId="46432" xr:uid="{00000000-0005-0000-0000-000017850000}"/>
    <cellStyle name="Normal 4 10 4 4" xfId="16136" xr:uid="{00000000-0005-0000-0000-000018850000}"/>
    <cellStyle name="Normal 4 10 4 4 2" xfId="42104" xr:uid="{00000000-0005-0000-0000-000019850000}"/>
    <cellStyle name="Normal 4 10 4 5" xfId="31284" xr:uid="{00000000-0005-0000-0000-00001A850000}"/>
    <cellStyle name="Normal 4 10 4 6" xfId="57766" xr:uid="{00000000-0005-0000-0000-00001B850000}"/>
    <cellStyle name="Normal 4 10 5" xfId="9644" xr:uid="{00000000-0005-0000-0000-00001C850000}"/>
    <cellStyle name="Normal 4 10 5 2" xfId="24792" xr:uid="{00000000-0005-0000-0000-00001D850000}"/>
    <cellStyle name="Normal 4 10 5 2 2" xfId="50760" xr:uid="{00000000-0005-0000-0000-00001E850000}"/>
    <cellStyle name="Normal 4 10 5 3" xfId="35612" xr:uid="{00000000-0005-0000-0000-00001F850000}"/>
    <cellStyle name="Normal 4 10 6" xfId="7480" xr:uid="{00000000-0005-0000-0000-000020850000}"/>
    <cellStyle name="Normal 4 10 6 2" xfId="22628" xr:uid="{00000000-0005-0000-0000-000021850000}"/>
    <cellStyle name="Normal 4 10 6 2 2" xfId="48596" xr:uid="{00000000-0005-0000-0000-000022850000}"/>
    <cellStyle name="Normal 4 10 6 3" xfId="33448" xr:uid="{00000000-0005-0000-0000-000023850000}"/>
    <cellStyle name="Normal 4 10 7" xfId="18300" xr:uid="{00000000-0005-0000-0000-000024850000}"/>
    <cellStyle name="Normal 4 10 7 2" xfId="44268" xr:uid="{00000000-0005-0000-0000-000025850000}"/>
    <cellStyle name="Normal 4 10 8" xfId="13972" xr:uid="{00000000-0005-0000-0000-000026850000}"/>
    <cellStyle name="Normal 4 10 8 2" xfId="39940" xr:uid="{00000000-0005-0000-0000-000027850000}"/>
    <cellStyle name="Normal 4 10 9" xfId="3152" xr:uid="{00000000-0005-0000-0000-000028850000}"/>
    <cellStyle name="Normal 4 11" xfId="434" xr:uid="{00000000-0005-0000-0000-000029850000}"/>
    <cellStyle name="Normal 4 11 10" xfId="29121" xr:uid="{00000000-0005-0000-0000-00002A850000}"/>
    <cellStyle name="Normal 4 11 11" xfId="55069" xr:uid="{00000000-0005-0000-0000-00002B850000}"/>
    <cellStyle name="Normal 4 11 12" xfId="55603" xr:uid="{00000000-0005-0000-0000-00002C850000}"/>
    <cellStyle name="Normal 4 11 13" xfId="1076" xr:uid="{00000000-0005-0000-0000-00002D850000}"/>
    <cellStyle name="Normal 4 11 2" xfId="1530" xr:uid="{00000000-0005-0000-0000-00002E850000}"/>
    <cellStyle name="Normal 4 11 2 10" xfId="56144" xr:uid="{00000000-0005-0000-0000-00002F850000}"/>
    <cellStyle name="Normal 4 11 2 2" xfId="2612" xr:uid="{00000000-0005-0000-0000-000030850000}"/>
    <cellStyle name="Normal 4 11 2 2 2" xfId="6940" xr:uid="{00000000-0005-0000-0000-000031850000}"/>
    <cellStyle name="Normal 4 11 2 2 2 2" xfId="13432" xr:uid="{00000000-0005-0000-0000-000032850000}"/>
    <cellStyle name="Normal 4 11 2 2 2 2 2" xfId="28580" xr:uid="{00000000-0005-0000-0000-000033850000}"/>
    <cellStyle name="Normal 4 11 2 2 2 2 2 2" xfId="54548" xr:uid="{00000000-0005-0000-0000-000034850000}"/>
    <cellStyle name="Normal 4 11 2 2 2 2 3" xfId="39400" xr:uid="{00000000-0005-0000-0000-000035850000}"/>
    <cellStyle name="Normal 4 11 2 2 2 3" xfId="22088" xr:uid="{00000000-0005-0000-0000-000036850000}"/>
    <cellStyle name="Normal 4 11 2 2 2 3 2" xfId="48056" xr:uid="{00000000-0005-0000-0000-000037850000}"/>
    <cellStyle name="Normal 4 11 2 2 2 4" xfId="17760" xr:uid="{00000000-0005-0000-0000-000038850000}"/>
    <cellStyle name="Normal 4 11 2 2 2 4 2" xfId="43728" xr:uid="{00000000-0005-0000-0000-000039850000}"/>
    <cellStyle name="Normal 4 11 2 2 2 5" xfId="32908" xr:uid="{00000000-0005-0000-0000-00003A850000}"/>
    <cellStyle name="Normal 4 11 2 2 2 6" xfId="59390" xr:uid="{00000000-0005-0000-0000-00003B850000}"/>
    <cellStyle name="Normal 4 11 2 2 3" xfId="11268" xr:uid="{00000000-0005-0000-0000-00003C850000}"/>
    <cellStyle name="Normal 4 11 2 2 3 2" xfId="26416" xr:uid="{00000000-0005-0000-0000-00003D850000}"/>
    <cellStyle name="Normal 4 11 2 2 3 2 2" xfId="52384" xr:uid="{00000000-0005-0000-0000-00003E850000}"/>
    <cellStyle name="Normal 4 11 2 2 3 3" xfId="37236" xr:uid="{00000000-0005-0000-0000-00003F850000}"/>
    <cellStyle name="Normal 4 11 2 2 4" xfId="9104" xr:uid="{00000000-0005-0000-0000-000040850000}"/>
    <cellStyle name="Normal 4 11 2 2 4 2" xfId="24252" xr:uid="{00000000-0005-0000-0000-000041850000}"/>
    <cellStyle name="Normal 4 11 2 2 4 2 2" xfId="50220" xr:uid="{00000000-0005-0000-0000-000042850000}"/>
    <cellStyle name="Normal 4 11 2 2 4 3" xfId="35072" xr:uid="{00000000-0005-0000-0000-000043850000}"/>
    <cellStyle name="Normal 4 11 2 2 5" xfId="19924" xr:uid="{00000000-0005-0000-0000-000044850000}"/>
    <cellStyle name="Normal 4 11 2 2 5 2" xfId="45892" xr:uid="{00000000-0005-0000-0000-000045850000}"/>
    <cellStyle name="Normal 4 11 2 2 6" xfId="15596" xr:uid="{00000000-0005-0000-0000-000046850000}"/>
    <cellStyle name="Normal 4 11 2 2 6 2" xfId="41564" xr:uid="{00000000-0005-0000-0000-000047850000}"/>
    <cellStyle name="Normal 4 11 2 2 7" xfId="4776" xr:uid="{00000000-0005-0000-0000-000048850000}"/>
    <cellStyle name="Normal 4 11 2 2 8" xfId="30744" xr:uid="{00000000-0005-0000-0000-000049850000}"/>
    <cellStyle name="Normal 4 11 2 2 9" xfId="57226" xr:uid="{00000000-0005-0000-0000-00004A850000}"/>
    <cellStyle name="Normal 4 11 2 3" xfId="5858" xr:uid="{00000000-0005-0000-0000-00004B850000}"/>
    <cellStyle name="Normal 4 11 2 3 2" xfId="12350" xr:uid="{00000000-0005-0000-0000-00004C850000}"/>
    <cellStyle name="Normal 4 11 2 3 2 2" xfId="27498" xr:uid="{00000000-0005-0000-0000-00004D850000}"/>
    <cellStyle name="Normal 4 11 2 3 2 2 2" xfId="53466" xr:uid="{00000000-0005-0000-0000-00004E850000}"/>
    <cellStyle name="Normal 4 11 2 3 2 3" xfId="38318" xr:uid="{00000000-0005-0000-0000-00004F850000}"/>
    <cellStyle name="Normal 4 11 2 3 3" xfId="21006" xr:uid="{00000000-0005-0000-0000-000050850000}"/>
    <cellStyle name="Normal 4 11 2 3 3 2" xfId="46974" xr:uid="{00000000-0005-0000-0000-000051850000}"/>
    <cellStyle name="Normal 4 11 2 3 4" xfId="16678" xr:uid="{00000000-0005-0000-0000-000052850000}"/>
    <cellStyle name="Normal 4 11 2 3 4 2" xfId="42646" xr:uid="{00000000-0005-0000-0000-000053850000}"/>
    <cellStyle name="Normal 4 11 2 3 5" xfId="31826" xr:uid="{00000000-0005-0000-0000-000054850000}"/>
    <cellStyle name="Normal 4 11 2 3 6" xfId="58308" xr:uid="{00000000-0005-0000-0000-000055850000}"/>
    <cellStyle name="Normal 4 11 2 4" xfId="10186" xr:uid="{00000000-0005-0000-0000-000056850000}"/>
    <cellStyle name="Normal 4 11 2 4 2" xfId="25334" xr:uid="{00000000-0005-0000-0000-000057850000}"/>
    <cellStyle name="Normal 4 11 2 4 2 2" xfId="51302" xr:uid="{00000000-0005-0000-0000-000058850000}"/>
    <cellStyle name="Normal 4 11 2 4 3" xfId="36154" xr:uid="{00000000-0005-0000-0000-000059850000}"/>
    <cellStyle name="Normal 4 11 2 5" xfId="8022" xr:uid="{00000000-0005-0000-0000-00005A850000}"/>
    <cellStyle name="Normal 4 11 2 5 2" xfId="23170" xr:uid="{00000000-0005-0000-0000-00005B850000}"/>
    <cellStyle name="Normal 4 11 2 5 2 2" xfId="49138" xr:uid="{00000000-0005-0000-0000-00005C850000}"/>
    <cellStyle name="Normal 4 11 2 5 3" xfId="33990" xr:uid="{00000000-0005-0000-0000-00005D850000}"/>
    <cellStyle name="Normal 4 11 2 6" xfId="18842" xr:uid="{00000000-0005-0000-0000-00005E850000}"/>
    <cellStyle name="Normal 4 11 2 6 2" xfId="44810" xr:uid="{00000000-0005-0000-0000-00005F850000}"/>
    <cellStyle name="Normal 4 11 2 7" xfId="14514" xr:uid="{00000000-0005-0000-0000-000060850000}"/>
    <cellStyle name="Normal 4 11 2 7 2" xfId="40482" xr:uid="{00000000-0005-0000-0000-000061850000}"/>
    <cellStyle name="Normal 4 11 2 8" xfId="3694" xr:uid="{00000000-0005-0000-0000-000062850000}"/>
    <cellStyle name="Normal 4 11 2 9" xfId="29662" xr:uid="{00000000-0005-0000-0000-000063850000}"/>
    <cellStyle name="Normal 4 11 3" xfId="2071" xr:uid="{00000000-0005-0000-0000-000064850000}"/>
    <cellStyle name="Normal 4 11 3 2" xfId="6399" xr:uid="{00000000-0005-0000-0000-000065850000}"/>
    <cellStyle name="Normal 4 11 3 2 2" xfId="12891" xr:uid="{00000000-0005-0000-0000-000066850000}"/>
    <cellStyle name="Normal 4 11 3 2 2 2" xfId="28039" xr:uid="{00000000-0005-0000-0000-000067850000}"/>
    <cellStyle name="Normal 4 11 3 2 2 2 2" xfId="54007" xr:uid="{00000000-0005-0000-0000-000068850000}"/>
    <cellStyle name="Normal 4 11 3 2 2 3" xfId="38859" xr:uid="{00000000-0005-0000-0000-000069850000}"/>
    <cellStyle name="Normal 4 11 3 2 3" xfId="21547" xr:uid="{00000000-0005-0000-0000-00006A850000}"/>
    <cellStyle name="Normal 4 11 3 2 3 2" xfId="47515" xr:uid="{00000000-0005-0000-0000-00006B850000}"/>
    <cellStyle name="Normal 4 11 3 2 4" xfId="17219" xr:uid="{00000000-0005-0000-0000-00006C850000}"/>
    <cellStyle name="Normal 4 11 3 2 4 2" xfId="43187" xr:uid="{00000000-0005-0000-0000-00006D850000}"/>
    <cellStyle name="Normal 4 11 3 2 5" xfId="32367" xr:uid="{00000000-0005-0000-0000-00006E850000}"/>
    <cellStyle name="Normal 4 11 3 2 6" xfId="58849" xr:uid="{00000000-0005-0000-0000-00006F850000}"/>
    <cellStyle name="Normal 4 11 3 3" xfId="10727" xr:uid="{00000000-0005-0000-0000-000070850000}"/>
    <cellStyle name="Normal 4 11 3 3 2" xfId="25875" xr:uid="{00000000-0005-0000-0000-000071850000}"/>
    <cellStyle name="Normal 4 11 3 3 2 2" xfId="51843" xr:uid="{00000000-0005-0000-0000-000072850000}"/>
    <cellStyle name="Normal 4 11 3 3 3" xfId="36695" xr:uid="{00000000-0005-0000-0000-000073850000}"/>
    <cellStyle name="Normal 4 11 3 4" xfId="8563" xr:uid="{00000000-0005-0000-0000-000074850000}"/>
    <cellStyle name="Normal 4 11 3 4 2" xfId="23711" xr:uid="{00000000-0005-0000-0000-000075850000}"/>
    <cellStyle name="Normal 4 11 3 4 2 2" xfId="49679" xr:uid="{00000000-0005-0000-0000-000076850000}"/>
    <cellStyle name="Normal 4 11 3 4 3" xfId="34531" xr:uid="{00000000-0005-0000-0000-000077850000}"/>
    <cellStyle name="Normal 4 11 3 5" xfId="19383" xr:uid="{00000000-0005-0000-0000-000078850000}"/>
    <cellStyle name="Normal 4 11 3 5 2" xfId="45351" xr:uid="{00000000-0005-0000-0000-000079850000}"/>
    <cellStyle name="Normal 4 11 3 6" xfId="15055" xr:uid="{00000000-0005-0000-0000-00007A850000}"/>
    <cellStyle name="Normal 4 11 3 6 2" xfId="41023" xr:uid="{00000000-0005-0000-0000-00007B850000}"/>
    <cellStyle name="Normal 4 11 3 7" xfId="4235" xr:uid="{00000000-0005-0000-0000-00007C850000}"/>
    <cellStyle name="Normal 4 11 3 8" xfId="30203" xr:uid="{00000000-0005-0000-0000-00007D850000}"/>
    <cellStyle name="Normal 4 11 3 9" xfId="56685" xr:uid="{00000000-0005-0000-0000-00007E850000}"/>
    <cellStyle name="Normal 4 11 4" xfId="5317" xr:uid="{00000000-0005-0000-0000-00007F850000}"/>
    <cellStyle name="Normal 4 11 4 2" xfId="11809" xr:uid="{00000000-0005-0000-0000-000080850000}"/>
    <cellStyle name="Normal 4 11 4 2 2" xfId="26957" xr:uid="{00000000-0005-0000-0000-000081850000}"/>
    <cellStyle name="Normal 4 11 4 2 2 2" xfId="52925" xr:uid="{00000000-0005-0000-0000-000082850000}"/>
    <cellStyle name="Normal 4 11 4 2 3" xfId="37777" xr:uid="{00000000-0005-0000-0000-000083850000}"/>
    <cellStyle name="Normal 4 11 4 3" xfId="20465" xr:uid="{00000000-0005-0000-0000-000084850000}"/>
    <cellStyle name="Normal 4 11 4 3 2" xfId="46433" xr:uid="{00000000-0005-0000-0000-000085850000}"/>
    <cellStyle name="Normal 4 11 4 4" xfId="16137" xr:uid="{00000000-0005-0000-0000-000086850000}"/>
    <cellStyle name="Normal 4 11 4 4 2" xfId="42105" xr:uid="{00000000-0005-0000-0000-000087850000}"/>
    <cellStyle name="Normal 4 11 4 5" xfId="31285" xr:uid="{00000000-0005-0000-0000-000088850000}"/>
    <cellStyle name="Normal 4 11 4 6" xfId="57767" xr:uid="{00000000-0005-0000-0000-000089850000}"/>
    <cellStyle name="Normal 4 11 5" xfId="9645" xr:uid="{00000000-0005-0000-0000-00008A850000}"/>
    <cellStyle name="Normal 4 11 5 2" xfId="24793" xr:uid="{00000000-0005-0000-0000-00008B850000}"/>
    <cellStyle name="Normal 4 11 5 2 2" xfId="50761" xr:uid="{00000000-0005-0000-0000-00008C850000}"/>
    <cellStyle name="Normal 4 11 5 3" xfId="35613" xr:uid="{00000000-0005-0000-0000-00008D850000}"/>
    <cellStyle name="Normal 4 11 6" xfId="7481" xr:uid="{00000000-0005-0000-0000-00008E850000}"/>
    <cellStyle name="Normal 4 11 6 2" xfId="22629" xr:uid="{00000000-0005-0000-0000-00008F850000}"/>
    <cellStyle name="Normal 4 11 6 2 2" xfId="48597" xr:uid="{00000000-0005-0000-0000-000090850000}"/>
    <cellStyle name="Normal 4 11 6 3" xfId="33449" xr:uid="{00000000-0005-0000-0000-000091850000}"/>
    <cellStyle name="Normal 4 11 7" xfId="18301" xr:uid="{00000000-0005-0000-0000-000092850000}"/>
    <cellStyle name="Normal 4 11 7 2" xfId="44269" xr:uid="{00000000-0005-0000-0000-000093850000}"/>
    <cellStyle name="Normal 4 11 8" xfId="13973" xr:uid="{00000000-0005-0000-0000-000094850000}"/>
    <cellStyle name="Normal 4 11 8 2" xfId="39941" xr:uid="{00000000-0005-0000-0000-000095850000}"/>
    <cellStyle name="Normal 4 11 9" xfId="3153" xr:uid="{00000000-0005-0000-0000-000096850000}"/>
    <cellStyle name="Normal 4 12" xfId="435" xr:uid="{00000000-0005-0000-0000-000097850000}"/>
    <cellStyle name="Normal 4 12 10" xfId="29122" xr:uid="{00000000-0005-0000-0000-000098850000}"/>
    <cellStyle name="Normal 4 12 11" xfId="55070" xr:uid="{00000000-0005-0000-0000-000099850000}"/>
    <cellStyle name="Normal 4 12 12" xfId="55604" xr:uid="{00000000-0005-0000-0000-00009A850000}"/>
    <cellStyle name="Normal 4 12 13" xfId="1116" xr:uid="{00000000-0005-0000-0000-00009B850000}"/>
    <cellStyle name="Normal 4 12 2" xfId="1531" xr:uid="{00000000-0005-0000-0000-00009C850000}"/>
    <cellStyle name="Normal 4 12 2 10" xfId="56145" xr:uid="{00000000-0005-0000-0000-00009D850000}"/>
    <cellStyle name="Normal 4 12 2 2" xfId="2613" xr:uid="{00000000-0005-0000-0000-00009E850000}"/>
    <cellStyle name="Normal 4 12 2 2 2" xfId="6941" xr:uid="{00000000-0005-0000-0000-00009F850000}"/>
    <cellStyle name="Normal 4 12 2 2 2 2" xfId="13433" xr:uid="{00000000-0005-0000-0000-0000A0850000}"/>
    <cellStyle name="Normal 4 12 2 2 2 2 2" xfId="28581" xr:uid="{00000000-0005-0000-0000-0000A1850000}"/>
    <cellStyle name="Normal 4 12 2 2 2 2 2 2" xfId="54549" xr:uid="{00000000-0005-0000-0000-0000A2850000}"/>
    <cellStyle name="Normal 4 12 2 2 2 2 3" xfId="39401" xr:uid="{00000000-0005-0000-0000-0000A3850000}"/>
    <cellStyle name="Normal 4 12 2 2 2 3" xfId="22089" xr:uid="{00000000-0005-0000-0000-0000A4850000}"/>
    <cellStyle name="Normal 4 12 2 2 2 3 2" xfId="48057" xr:uid="{00000000-0005-0000-0000-0000A5850000}"/>
    <cellStyle name="Normal 4 12 2 2 2 4" xfId="17761" xr:uid="{00000000-0005-0000-0000-0000A6850000}"/>
    <cellStyle name="Normal 4 12 2 2 2 4 2" xfId="43729" xr:uid="{00000000-0005-0000-0000-0000A7850000}"/>
    <cellStyle name="Normal 4 12 2 2 2 5" xfId="32909" xr:uid="{00000000-0005-0000-0000-0000A8850000}"/>
    <cellStyle name="Normal 4 12 2 2 2 6" xfId="59391" xr:uid="{00000000-0005-0000-0000-0000A9850000}"/>
    <cellStyle name="Normal 4 12 2 2 3" xfId="11269" xr:uid="{00000000-0005-0000-0000-0000AA850000}"/>
    <cellStyle name="Normal 4 12 2 2 3 2" xfId="26417" xr:uid="{00000000-0005-0000-0000-0000AB850000}"/>
    <cellStyle name="Normal 4 12 2 2 3 2 2" xfId="52385" xr:uid="{00000000-0005-0000-0000-0000AC850000}"/>
    <cellStyle name="Normal 4 12 2 2 3 3" xfId="37237" xr:uid="{00000000-0005-0000-0000-0000AD850000}"/>
    <cellStyle name="Normal 4 12 2 2 4" xfId="9105" xr:uid="{00000000-0005-0000-0000-0000AE850000}"/>
    <cellStyle name="Normal 4 12 2 2 4 2" xfId="24253" xr:uid="{00000000-0005-0000-0000-0000AF850000}"/>
    <cellStyle name="Normal 4 12 2 2 4 2 2" xfId="50221" xr:uid="{00000000-0005-0000-0000-0000B0850000}"/>
    <cellStyle name="Normal 4 12 2 2 4 3" xfId="35073" xr:uid="{00000000-0005-0000-0000-0000B1850000}"/>
    <cellStyle name="Normal 4 12 2 2 5" xfId="19925" xr:uid="{00000000-0005-0000-0000-0000B2850000}"/>
    <cellStyle name="Normal 4 12 2 2 5 2" xfId="45893" xr:uid="{00000000-0005-0000-0000-0000B3850000}"/>
    <cellStyle name="Normal 4 12 2 2 6" xfId="15597" xr:uid="{00000000-0005-0000-0000-0000B4850000}"/>
    <cellStyle name="Normal 4 12 2 2 6 2" xfId="41565" xr:uid="{00000000-0005-0000-0000-0000B5850000}"/>
    <cellStyle name="Normal 4 12 2 2 7" xfId="4777" xr:uid="{00000000-0005-0000-0000-0000B6850000}"/>
    <cellStyle name="Normal 4 12 2 2 8" xfId="30745" xr:uid="{00000000-0005-0000-0000-0000B7850000}"/>
    <cellStyle name="Normal 4 12 2 2 9" xfId="57227" xr:uid="{00000000-0005-0000-0000-0000B8850000}"/>
    <cellStyle name="Normal 4 12 2 3" xfId="5859" xr:uid="{00000000-0005-0000-0000-0000B9850000}"/>
    <cellStyle name="Normal 4 12 2 3 2" xfId="12351" xr:uid="{00000000-0005-0000-0000-0000BA850000}"/>
    <cellStyle name="Normal 4 12 2 3 2 2" xfId="27499" xr:uid="{00000000-0005-0000-0000-0000BB850000}"/>
    <cellStyle name="Normal 4 12 2 3 2 2 2" xfId="53467" xr:uid="{00000000-0005-0000-0000-0000BC850000}"/>
    <cellStyle name="Normal 4 12 2 3 2 3" xfId="38319" xr:uid="{00000000-0005-0000-0000-0000BD850000}"/>
    <cellStyle name="Normal 4 12 2 3 3" xfId="21007" xr:uid="{00000000-0005-0000-0000-0000BE850000}"/>
    <cellStyle name="Normal 4 12 2 3 3 2" xfId="46975" xr:uid="{00000000-0005-0000-0000-0000BF850000}"/>
    <cellStyle name="Normal 4 12 2 3 4" xfId="16679" xr:uid="{00000000-0005-0000-0000-0000C0850000}"/>
    <cellStyle name="Normal 4 12 2 3 4 2" xfId="42647" xr:uid="{00000000-0005-0000-0000-0000C1850000}"/>
    <cellStyle name="Normal 4 12 2 3 5" xfId="31827" xr:uid="{00000000-0005-0000-0000-0000C2850000}"/>
    <cellStyle name="Normal 4 12 2 3 6" xfId="58309" xr:uid="{00000000-0005-0000-0000-0000C3850000}"/>
    <cellStyle name="Normal 4 12 2 4" xfId="10187" xr:uid="{00000000-0005-0000-0000-0000C4850000}"/>
    <cellStyle name="Normal 4 12 2 4 2" xfId="25335" xr:uid="{00000000-0005-0000-0000-0000C5850000}"/>
    <cellStyle name="Normal 4 12 2 4 2 2" xfId="51303" xr:uid="{00000000-0005-0000-0000-0000C6850000}"/>
    <cellStyle name="Normal 4 12 2 4 3" xfId="36155" xr:uid="{00000000-0005-0000-0000-0000C7850000}"/>
    <cellStyle name="Normal 4 12 2 5" xfId="8023" xr:uid="{00000000-0005-0000-0000-0000C8850000}"/>
    <cellStyle name="Normal 4 12 2 5 2" xfId="23171" xr:uid="{00000000-0005-0000-0000-0000C9850000}"/>
    <cellStyle name="Normal 4 12 2 5 2 2" xfId="49139" xr:uid="{00000000-0005-0000-0000-0000CA850000}"/>
    <cellStyle name="Normal 4 12 2 5 3" xfId="33991" xr:uid="{00000000-0005-0000-0000-0000CB850000}"/>
    <cellStyle name="Normal 4 12 2 6" xfId="18843" xr:uid="{00000000-0005-0000-0000-0000CC850000}"/>
    <cellStyle name="Normal 4 12 2 6 2" xfId="44811" xr:uid="{00000000-0005-0000-0000-0000CD850000}"/>
    <cellStyle name="Normal 4 12 2 7" xfId="14515" xr:uid="{00000000-0005-0000-0000-0000CE850000}"/>
    <cellStyle name="Normal 4 12 2 7 2" xfId="40483" xr:uid="{00000000-0005-0000-0000-0000CF850000}"/>
    <cellStyle name="Normal 4 12 2 8" xfId="3695" xr:uid="{00000000-0005-0000-0000-0000D0850000}"/>
    <cellStyle name="Normal 4 12 2 9" xfId="29663" xr:uid="{00000000-0005-0000-0000-0000D1850000}"/>
    <cellStyle name="Normal 4 12 3" xfId="2072" xr:uid="{00000000-0005-0000-0000-0000D2850000}"/>
    <cellStyle name="Normal 4 12 3 2" xfId="6400" xr:uid="{00000000-0005-0000-0000-0000D3850000}"/>
    <cellStyle name="Normal 4 12 3 2 2" xfId="12892" xr:uid="{00000000-0005-0000-0000-0000D4850000}"/>
    <cellStyle name="Normal 4 12 3 2 2 2" xfId="28040" xr:uid="{00000000-0005-0000-0000-0000D5850000}"/>
    <cellStyle name="Normal 4 12 3 2 2 2 2" xfId="54008" xr:uid="{00000000-0005-0000-0000-0000D6850000}"/>
    <cellStyle name="Normal 4 12 3 2 2 3" xfId="38860" xr:uid="{00000000-0005-0000-0000-0000D7850000}"/>
    <cellStyle name="Normal 4 12 3 2 3" xfId="21548" xr:uid="{00000000-0005-0000-0000-0000D8850000}"/>
    <cellStyle name="Normal 4 12 3 2 3 2" xfId="47516" xr:uid="{00000000-0005-0000-0000-0000D9850000}"/>
    <cellStyle name="Normal 4 12 3 2 4" xfId="17220" xr:uid="{00000000-0005-0000-0000-0000DA850000}"/>
    <cellStyle name="Normal 4 12 3 2 4 2" xfId="43188" xr:uid="{00000000-0005-0000-0000-0000DB850000}"/>
    <cellStyle name="Normal 4 12 3 2 5" xfId="32368" xr:uid="{00000000-0005-0000-0000-0000DC850000}"/>
    <cellStyle name="Normal 4 12 3 2 6" xfId="58850" xr:uid="{00000000-0005-0000-0000-0000DD850000}"/>
    <cellStyle name="Normal 4 12 3 3" xfId="10728" xr:uid="{00000000-0005-0000-0000-0000DE850000}"/>
    <cellStyle name="Normal 4 12 3 3 2" xfId="25876" xr:uid="{00000000-0005-0000-0000-0000DF850000}"/>
    <cellStyle name="Normal 4 12 3 3 2 2" xfId="51844" xr:uid="{00000000-0005-0000-0000-0000E0850000}"/>
    <cellStyle name="Normal 4 12 3 3 3" xfId="36696" xr:uid="{00000000-0005-0000-0000-0000E1850000}"/>
    <cellStyle name="Normal 4 12 3 4" xfId="8564" xr:uid="{00000000-0005-0000-0000-0000E2850000}"/>
    <cellStyle name="Normal 4 12 3 4 2" xfId="23712" xr:uid="{00000000-0005-0000-0000-0000E3850000}"/>
    <cellStyle name="Normal 4 12 3 4 2 2" xfId="49680" xr:uid="{00000000-0005-0000-0000-0000E4850000}"/>
    <cellStyle name="Normal 4 12 3 4 3" xfId="34532" xr:uid="{00000000-0005-0000-0000-0000E5850000}"/>
    <cellStyle name="Normal 4 12 3 5" xfId="19384" xr:uid="{00000000-0005-0000-0000-0000E6850000}"/>
    <cellStyle name="Normal 4 12 3 5 2" xfId="45352" xr:uid="{00000000-0005-0000-0000-0000E7850000}"/>
    <cellStyle name="Normal 4 12 3 6" xfId="15056" xr:uid="{00000000-0005-0000-0000-0000E8850000}"/>
    <cellStyle name="Normal 4 12 3 6 2" xfId="41024" xr:uid="{00000000-0005-0000-0000-0000E9850000}"/>
    <cellStyle name="Normal 4 12 3 7" xfId="4236" xr:uid="{00000000-0005-0000-0000-0000EA850000}"/>
    <cellStyle name="Normal 4 12 3 8" xfId="30204" xr:uid="{00000000-0005-0000-0000-0000EB850000}"/>
    <cellStyle name="Normal 4 12 3 9" xfId="56686" xr:uid="{00000000-0005-0000-0000-0000EC850000}"/>
    <cellStyle name="Normal 4 12 4" xfId="5318" xr:uid="{00000000-0005-0000-0000-0000ED850000}"/>
    <cellStyle name="Normal 4 12 4 2" xfId="11810" xr:uid="{00000000-0005-0000-0000-0000EE850000}"/>
    <cellStyle name="Normal 4 12 4 2 2" xfId="26958" xr:uid="{00000000-0005-0000-0000-0000EF850000}"/>
    <cellStyle name="Normal 4 12 4 2 2 2" xfId="52926" xr:uid="{00000000-0005-0000-0000-0000F0850000}"/>
    <cellStyle name="Normal 4 12 4 2 3" xfId="37778" xr:uid="{00000000-0005-0000-0000-0000F1850000}"/>
    <cellStyle name="Normal 4 12 4 3" xfId="20466" xr:uid="{00000000-0005-0000-0000-0000F2850000}"/>
    <cellStyle name="Normal 4 12 4 3 2" xfId="46434" xr:uid="{00000000-0005-0000-0000-0000F3850000}"/>
    <cellStyle name="Normal 4 12 4 4" xfId="16138" xr:uid="{00000000-0005-0000-0000-0000F4850000}"/>
    <cellStyle name="Normal 4 12 4 4 2" xfId="42106" xr:uid="{00000000-0005-0000-0000-0000F5850000}"/>
    <cellStyle name="Normal 4 12 4 5" xfId="31286" xr:uid="{00000000-0005-0000-0000-0000F6850000}"/>
    <cellStyle name="Normal 4 12 4 6" xfId="57768" xr:uid="{00000000-0005-0000-0000-0000F7850000}"/>
    <cellStyle name="Normal 4 12 5" xfId="9646" xr:uid="{00000000-0005-0000-0000-0000F8850000}"/>
    <cellStyle name="Normal 4 12 5 2" xfId="24794" xr:uid="{00000000-0005-0000-0000-0000F9850000}"/>
    <cellStyle name="Normal 4 12 5 2 2" xfId="50762" xr:uid="{00000000-0005-0000-0000-0000FA850000}"/>
    <cellStyle name="Normal 4 12 5 3" xfId="35614" xr:uid="{00000000-0005-0000-0000-0000FB850000}"/>
    <cellStyle name="Normal 4 12 6" xfId="7482" xr:uid="{00000000-0005-0000-0000-0000FC850000}"/>
    <cellStyle name="Normal 4 12 6 2" xfId="22630" xr:uid="{00000000-0005-0000-0000-0000FD850000}"/>
    <cellStyle name="Normal 4 12 6 2 2" xfId="48598" xr:uid="{00000000-0005-0000-0000-0000FE850000}"/>
    <cellStyle name="Normal 4 12 6 3" xfId="33450" xr:uid="{00000000-0005-0000-0000-0000FF850000}"/>
    <cellStyle name="Normal 4 12 7" xfId="18302" xr:uid="{00000000-0005-0000-0000-000000860000}"/>
    <cellStyle name="Normal 4 12 7 2" xfId="44270" xr:uid="{00000000-0005-0000-0000-000001860000}"/>
    <cellStyle name="Normal 4 12 8" xfId="13974" xr:uid="{00000000-0005-0000-0000-000002860000}"/>
    <cellStyle name="Normal 4 12 8 2" xfId="39942" xr:uid="{00000000-0005-0000-0000-000003860000}"/>
    <cellStyle name="Normal 4 12 9" xfId="3154" xr:uid="{00000000-0005-0000-0000-000004860000}"/>
    <cellStyle name="Normal 4 13" xfId="436" xr:uid="{00000000-0005-0000-0000-000005860000}"/>
    <cellStyle name="Normal 4 13 10" xfId="29123" xr:uid="{00000000-0005-0000-0000-000006860000}"/>
    <cellStyle name="Normal 4 13 11" xfId="55071" xr:uid="{00000000-0005-0000-0000-000007860000}"/>
    <cellStyle name="Normal 4 13 12" xfId="55605" xr:uid="{00000000-0005-0000-0000-000008860000}"/>
    <cellStyle name="Normal 4 13 13" xfId="1156" xr:uid="{00000000-0005-0000-0000-000009860000}"/>
    <cellStyle name="Normal 4 13 2" xfId="1532" xr:uid="{00000000-0005-0000-0000-00000A860000}"/>
    <cellStyle name="Normal 4 13 2 10" xfId="56146" xr:uid="{00000000-0005-0000-0000-00000B860000}"/>
    <cellStyle name="Normal 4 13 2 2" xfId="2614" xr:uid="{00000000-0005-0000-0000-00000C860000}"/>
    <cellStyle name="Normal 4 13 2 2 2" xfId="6942" xr:uid="{00000000-0005-0000-0000-00000D860000}"/>
    <cellStyle name="Normal 4 13 2 2 2 2" xfId="13434" xr:uid="{00000000-0005-0000-0000-00000E860000}"/>
    <cellStyle name="Normal 4 13 2 2 2 2 2" xfId="28582" xr:uid="{00000000-0005-0000-0000-00000F860000}"/>
    <cellStyle name="Normal 4 13 2 2 2 2 2 2" xfId="54550" xr:uid="{00000000-0005-0000-0000-000010860000}"/>
    <cellStyle name="Normal 4 13 2 2 2 2 3" xfId="39402" xr:uid="{00000000-0005-0000-0000-000011860000}"/>
    <cellStyle name="Normal 4 13 2 2 2 3" xfId="22090" xr:uid="{00000000-0005-0000-0000-000012860000}"/>
    <cellStyle name="Normal 4 13 2 2 2 3 2" xfId="48058" xr:uid="{00000000-0005-0000-0000-000013860000}"/>
    <cellStyle name="Normal 4 13 2 2 2 4" xfId="17762" xr:uid="{00000000-0005-0000-0000-000014860000}"/>
    <cellStyle name="Normal 4 13 2 2 2 4 2" xfId="43730" xr:uid="{00000000-0005-0000-0000-000015860000}"/>
    <cellStyle name="Normal 4 13 2 2 2 5" xfId="32910" xr:uid="{00000000-0005-0000-0000-000016860000}"/>
    <cellStyle name="Normal 4 13 2 2 2 6" xfId="59392" xr:uid="{00000000-0005-0000-0000-000017860000}"/>
    <cellStyle name="Normal 4 13 2 2 3" xfId="11270" xr:uid="{00000000-0005-0000-0000-000018860000}"/>
    <cellStyle name="Normal 4 13 2 2 3 2" xfId="26418" xr:uid="{00000000-0005-0000-0000-000019860000}"/>
    <cellStyle name="Normal 4 13 2 2 3 2 2" xfId="52386" xr:uid="{00000000-0005-0000-0000-00001A860000}"/>
    <cellStyle name="Normal 4 13 2 2 3 3" xfId="37238" xr:uid="{00000000-0005-0000-0000-00001B860000}"/>
    <cellStyle name="Normal 4 13 2 2 4" xfId="9106" xr:uid="{00000000-0005-0000-0000-00001C860000}"/>
    <cellStyle name="Normal 4 13 2 2 4 2" xfId="24254" xr:uid="{00000000-0005-0000-0000-00001D860000}"/>
    <cellStyle name="Normal 4 13 2 2 4 2 2" xfId="50222" xr:uid="{00000000-0005-0000-0000-00001E860000}"/>
    <cellStyle name="Normal 4 13 2 2 4 3" xfId="35074" xr:uid="{00000000-0005-0000-0000-00001F860000}"/>
    <cellStyle name="Normal 4 13 2 2 5" xfId="19926" xr:uid="{00000000-0005-0000-0000-000020860000}"/>
    <cellStyle name="Normal 4 13 2 2 5 2" xfId="45894" xr:uid="{00000000-0005-0000-0000-000021860000}"/>
    <cellStyle name="Normal 4 13 2 2 6" xfId="15598" xr:uid="{00000000-0005-0000-0000-000022860000}"/>
    <cellStyle name="Normal 4 13 2 2 6 2" xfId="41566" xr:uid="{00000000-0005-0000-0000-000023860000}"/>
    <cellStyle name="Normal 4 13 2 2 7" xfId="4778" xr:uid="{00000000-0005-0000-0000-000024860000}"/>
    <cellStyle name="Normal 4 13 2 2 8" xfId="30746" xr:uid="{00000000-0005-0000-0000-000025860000}"/>
    <cellStyle name="Normal 4 13 2 2 9" xfId="57228" xr:uid="{00000000-0005-0000-0000-000026860000}"/>
    <cellStyle name="Normal 4 13 2 3" xfId="5860" xr:uid="{00000000-0005-0000-0000-000027860000}"/>
    <cellStyle name="Normal 4 13 2 3 2" xfId="12352" xr:uid="{00000000-0005-0000-0000-000028860000}"/>
    <cellStyle name="Normal 4 13 2 3 2 2" xfId="27500" xr:uid="{00000000-0005-0000-0000-000029860000}"/>
    <cellStyle name="Normal 4 13 2 3 2 2 2" xfId="53468" xr:uid="{00000000-0005-0000-0000-00002A860000}"/>
    <cellStyle name="Normal 4 13 2 3 2 3" xfId="38320" xr:uid="{00000000-0005-0000-0000-00002B860000}"/>
    <cellStyle name="Normal 4 13 2 3 3" xfId="21008" xr:uid="{00000000-0005-0000-0000-00002C860000}"/>
    <cellStyle name="Normal 4 13 2 3 3 2" xfId="46976" xr:uid="{00000000-0005-0000-0000-00002D860000}"/>
    <cellStyle name="Normal 4 13 2 3 4" xfId="16680" xr:uid="{00000000-0005-0000-0000-00002E860000}"/>
    <cellStyle name="Normal 4 13 2 3 4 2" xfId="42648" xr:uid="{00000000-0005-0000-0000-00002F860000}"/>
    <cellStyle name="Normal 4 13 2 3 5" xfId="31828" xr:uid="{00000000-0005-0000-0000-000030860000}"/>
    <cellStyle name="Normal 4 13 2 3 6" xfId="58310" xr:uid="{00000000-0005-0000-0000-000031860000}"/>
    <cellStyle name="Normal 4 13 2 4" xfId="10188" xr:uid="{00000000-0005-0000-0000-000032860000}"/>
    <cellStyle name="Normal 4 13 2 4 2" xfId="25336" xr:uid="{00000000-0005-0000-0000-000033860000}"/>
    <cellStyle name="Normal 4 13 2 4 2 2" xfId="51304" xr:uid="{00000000-0005-0000-0000-000034860000}"/>
    <cellStyle name="Normal 4 13 2 4 3" xfId="36156" xr:uid="{00000000-0005-0000-0000-000035860000}"/>
    <cellStyle name="Normal 4 13 2 5" xfId="8024" xr:uid="{00000000-0005-0000-0000-000036860000}"/>
    <cellStyle name="Normal 4 13 2 5 2" xfId="23172" xr:uid="{00000000-0005-0000-0000-000037860000}"/>
    <cellStyle name="Normal 4 13 2 5 2 2" xfId="49140" xr:uid="{00000000-0005-0000-0000-000038860000}"/>
    <cellStyle name="Normal 4 13 2 5 3" xfId="33992" xr:uid="{00000000-0005-0000-0000-000039860000}"/>
    <cellStyle name="Normal 4 13 2 6" xfId="18844" xr:uid="{00000000-0005-0000-0000-00003A860000}"/>
    <cellStyle name="Normal 4 13 2 6 2" xfId="44812" xr:uid="{00000000-0005-0000-0000-00003B860000}"/>
    <cellStyle name="Normal 4 13 2 7" xfId="14516" xr:uid="{00000000-0005-0000-0000-00003C860000}"/>
    <cellStyle name="Normal 4 13 2 7 2" xfId="40484" xr:uid="{00000000-0005-0000-0000-00003D860000}"/>
    <cellStyle name="Normal 4 13 2 8" xfId="3696" xr:uid="{00000000-0005-0000-0000-00003E860000}"/>
    <cellStyle name="Normal 4 13 2 9" xfId="29664" xr:uid="{00000000-0005-0000-0000-00003F860000}"/>
    <cellStyle name="Normal 4 13 3" xfId="2073" xr:uid="{00000000-0005-0000-0000-000040860000}"/>
    <cellStyle name="Normal 4 13 3 2" xfId="6401" xr:uid="{00000000-0005-0000-0000-000041860000}"/>
    <cellStyle name="Normal 4 13 3 2 2" xfId="12893" xr:uid="{00000000-0005-0000-0000-000042860000}"/>
    <cellStyle name="Normal 4 13 3 2 2 2" xfId="28041" xr:uid="{00000000-0005-0000-0000-000043860000}"/>
    <cellStyle name="Normal 4 13 3 2 2 2 2" xfId="54009" xr:uid="{00000000-0005-0000-0000-000044860000}"/>
    <cellStyle name="Normal 4 13 3 2 2 3" xfId="38861" xr:uid="{00000000-0005-0000-0000-000045860000}"/>
    <cellStyle name="Normal 4 13 3 2 3" xfId="21549" xr:uid="{00000000-0005-0000-0000-000046860000}"/>
    <cellStyle name="Normal 4 13 3 2 3 2" xfId="47517" xr:uid="{00000000-0005-0000-0000-000047860000}"/>
    <cellStyle name="Normal 4 13 3 2 4" xfId="17221" xr:uid="{00000000-0005-0000-0000-000048860000}"/>
    <cellStyle name="Normal 4 13 3 2 4 2" xfId="43189" xr:uid="{00000000-0005-0000-0000-000049860000}"/>
    <cellStyle name="Normal 4 13 3 2 5" xfId="32369" xr:uid="{00000000-0005-0000-0000-00004A860000}"/>
    <cellStyle name="Normal 4 13 3 2 6" xfId="58851" xr:uid="{00000000-0005-0000-0000-00004B860000}"/>
    <cellStyle name="Normal 4 13 3 3" xfId="10729" xr:uid="{00000000-0005-0000-0000-00004C860000}"/>
    <cellStyle name="Normal 4 13 3 3 2" xfId="25877" xr:uid="{00000000-0005-0000-0000-00004D860000}"/>
    <cellStyle name="Normal 4 13 3 3 2 2" xfId="51845" xr:uid="{00000000-0005-0000-0000-00004E860000}"/>
    <cellStyle name="Normal 4 13 3 3 3" xfId="36697" xr:uid="{00000000-0005-0000-0000-00004F860000}"/>
    <cellStyle name="Normal 4 13 3 4" xfId="8565" xr:uid="{00000000-0005-0000-0000-000050860000}"/>
    <cellStyle name="Normal 4 13 3 4 2" xfId="23713" xr:uid="{00000000-0005-0000-0000-000051860000}"/>
    <cellStyle name="Normal 4 13 3 4 2 2" xfId="49681" xr:uid="{00000000-0005-0000-0000-000052860000}"/>
    <cellStyle name="Normal 4 13 3 4 3" xfId="34533" xr:uid="{00000000-0005-0000-0000-000053860000}"/>
    <cellStyle name="Normal 4 13 3 5" xfId="19385" xr:uid="{00000000-0005-0000-0000-000054860000}"/>
    <cellStyle name="Normal 4 13 3 5 2" xfId="45353" xr:uid="{00000000-0005-0000-0000-000055860000}"/>
    <cellStyle name="Normal 4 13 3 6" xfId="15057" xr:uid="{00000000-0005-0000-0000-000056860000}"/>
    <cellStyle name="Normal 4 13 3 6 2" xfId="41025" xr:uid="{00000000-0005-0000-0000-000057860000}"/>
    <cellStyle name="Normal 4 13 3 7" xfId="4237" xr:uid="{00000000-0005-0000-0000-000058860000}"/>
    <cellStyle name="Normal 4 13 3 8" xfId="30205" xr:uid="{00000000-0005-0000-0000-000059860000}"/>
    <cellStyle name="Normal 4 13 3 9" xfId="56687" xr:uid="{00000000-0005-0000-0000-00005A860000}"/>
    <cellStyle name="Normal 4 13 4" xfId="5319" xr:uid="{00000000-0005-0000-0000-00005B860000}"/>
    <cellStyle name="Normal 4 13 4 2" xfId="11811" xr:uid="{00000000-0005-0000-0000-00005C860000}"/>
    <cellStyle name="Normal 4 13 4 2 2" xfId="26959" xr:uid="{00000000-0005-0000-0000-00005D860000}"/>
    <cellStyle name="Normal 4 13 4 2 2 2" xfId="52927" xr:uid="{00000000-0005-0000-0000-00005E860000}"/>
    <cellStyle name="Normal 4 13 4 2 3" xfId="37779" xr:uid="{00000000-0005-0000-0000-00005F860000}"/>
    <cellStyle name="Normal 4 13 4 3" xfId="20467" xr:uid="{00000000-0005-0000-0000-000060860000}"/>
    <cellStyle name="Normal 4 13 4 3 2" xfId="46435" xr:uid="{00000000-0005-0000-0000-000061860000}"/>
    <cellStyle name="Normal 4 13 4 4" xfId="16139" xr:uid="{00000000-0005-0000-0000-000062860000}"/>
    <cellStyle name="Normal 4 13 4 4 2" xfId="42107" xr:uid="{00000000-0005-0000-0000-000063860000}"/>
    <cellStyle name="Normal 4 13 4 5" xfId="31287" xr:uid="{00000000-0005-0000-0000-000064860000}"/>
    <cellStyle name="Normal 4 13 4 6" xfId="57769" xr:uid="{00000000-0005-0000-0000-000065860000}"/>
    <cellStyle name="Normal 4 13 5" xfId="9647" xr:uid="{00000000-0005-0000-0000-000066860000}"/>
    <cellStyle name="Normal 4 13 5 2" xfId="24795" xr:uid="{00000000-0005-0000-0000-000067860000}"/>
    <cellStyle name="Normal 4 13 5 2 2" xfId="50763" xr:uid="{00000000-0005-0000-0000-000068860000}"/>
    <cellStyle name="Normal 4 13 5 3" xfId="35615" xr:uid="{00000000-0005-0000-0000-000069860000}"/>
    <cellStyle name="Normal 4 13 6" xfId="7483" xr:uid="{00000000-0005-0000-0000-00006A860000}"/>
    <cellStyle name="Normal 4 13 6 2" xfId="22631" xr:uid="{00000000-0005-0000-0000-00006B860000}"/>
    <cellStyle name="Normal 4 13 6 2 2" xfId="48599" xr:uid="{00000000-0005-0000-0000-00006C860000}"/>
    <cellStyle name="Normal 4 13 6 3" xfId="33451" xr:uid="{00000000-0005-0000-0000-00006D860000}"/>
    <cellStyle name="Normal 4 13 7" xfId="18303" xr:uid="{00000000-0005-0000-0000-00006E860000}"/>
    <cellStyle name="Normal 4 13 7 2" xfId="44271" xr:uid="{00000000-0005-0000-0000-00006F860000}"/>
    <cellStyle name="Normal 4 13 8" xfId="13975" xr:uid="{00000000-0005-0000-0000-000070860000}"/>
    <cellStyle name="Normal 4 13 8 2" xfId="39943" xr:uid="{00000000-0005-0000-0000-000071860000}"/>
    <cellStyle name="Normal 4 13 9" xfId="3155" xr:uid="{00000000-0005-0000-0000-000072860000}"/>
    <cellStyle name="Normal 4 14" xfId="432" xr:uid="{00000000-0005-0000-0000-000073860000}"/>
    <cellStyle name="Normal 4 14 10" xfId="56142" xr:uid="{00000000-0005-0000-0000-000074860000}"/>
    <cellStyle name="Normal 4 14 11" xfId="1528" xr:uid="{00000000-0005-0000-0000-000075860000}"/>
    <cellStyle name="Normal 4 14 2" xfId="2610" xr:uid="{00000000-0005-0000-0000-000076860000}"/>
    <cellStyle name="Normal 4 14 2 2" xfId="6938" xr:uid="{00000000-0005-0000-0000-000077860000}"/>
    <cellStyle name="Normal 4 14 2 2 2" xfId="13430" xr:uid="{00000000-0005-0000-0000-000078860000}"/>
    <cellStyle name="Normal 4 14 2 2 2 2" xfId="28578" xr:uid="{00000000-0005-0000-0000-000079860000}"/>
    <cellStyle name="Normal 4 14 2 2 2 2 2" xfId="54546" xr:uid="{00000000-0005-0000-0000-00007A860000}"/>
    <cellStyle name="Normal 4 14 2 2 2 3" xfId="39398" xr:uid="{00000000-0005-0000-0000-00007B860000}"/>
    <cellStyle name="Normal 4 14 2 2 3" xfId="22086" xr:uid="{00000000-0005-0000-0000-00007C860000}"/>
    <cellStyle name="Normal 4 14 2 2 3 2" xfId="48054" xr:uid="{00000000-0005-0000-0000-00007D860000}"/>
    <cellStyle name="Normal 4 14 2 2 4" xfId="17758" xr:uid="{00000000-0005-0000-0000-00007E860000}"/>
    <cellStyle name="Normal 4 14 2 2 4 2" xfId="43726" xr:uid="{00000000-0005-0000-0000-00007F860000}"/>
    <cellStyle name="Normal 4 14 2 2 5" xfId="32906" xr:uid="{00000000-0005-0000-0000-000080860000}"/>
    <cellStyle name="Normal 4 14 2 2 6" xfId="59388" xr:uid="{00000000-0005-0000-0000-000081860000}"/>
    <cellStyle name="Normal 4 14 2 3" xfId="11266" xr:uid="{00000000-0005-0000-0000-000082860000}"/>
    <cellStyle name="Normal 4 14 2 3 2" xfId="26414" xr:uid="{00000000-0005-0000-0000-000083860000}"/>
    <cellStyle name="Normal 4 14 2 3 2 2" xfId="52382" xr:uid="{00000000-0005-0000-0000-000084860000}"/>
    <cellStyle name="Normal 4 14 2 3 3" xfId="37234" xr:uid="{00000000-0005-0000-0000-000085860000}"/>
    <cellStyle name="Normal 4 14 2 4" xfId="9102" xr:uid="{00000000-0005-0000-0000-000086860000}"/>
    <cellStyle name="Normal 4 14 2 4 2" xfId="24250" xr:uid="{00000000-0005-0000-0000-000087860000}"/>
    <cellStyle name="Normal 4 14 2 4 2 2" xfId="50218" xr:uid="{00000000-0005-0000-0000-000088860000}"/>
    <cellStyle name="Normal 4 14 2 4 3" xfId="35070" xr:uid="{00000000-0005-0000-0000-000089860000}"/>
    <cellStyle name="Normal 4 14 2 5" xfId="19922" xr:uid="{00000000-0005-0000-0000-00008A860000}"/>
    <cellStyle name="Normal 4 14 2 5 2" xfId="45890" xr:uid="{00000000-0005-0000-0000-00008B860000}"/>
    <cellStyle name="Normal 4 14 2 6" xfId="15594" xr:uid="{00000000-0005-0000-0000-00008C860000}"/>
    <cellStyle name="Normal 4 14 2 6 2" xfId="41562" xr:uid="{00000000-0005-0000-0000-00008D860000}"/>
    <cellStyle name="Normal 4 14 2 7" xfId="4774" xr:uid="{00000000-0005-0000-0000-00008E860000}"/>
    <cellStyle name="Normal 4 14 2 8" xfId="30742" xr:uid="{00000000-0005-0000-0000-00008F860000}"/>
    <cellStyle name="Normal 4 14 2 9" xfId="57224" xr:uid="{00000000-0005-0000-0000-000090860000}"/>
    <cellStyle name="Normal 4 14 3" xfId="5856" xr:uid="{00000000-0005-0000-0000-000091860000}"/>
    <cellStyle name="Normal 4 14 3 2" xfId="12348" xr:uid="{00000000-0005-0000-0000-000092860000}"/>
    <cellStyle name="Normal 4 14 3 2 2" xfId="27496" xr:uid="{00000000-0005-0000-0000-000093860000}"/>
    <cellStyle name="Normal 4 14 3 2 2 2" xfId="53464" xr:uid="{00000000-0005-0000-0000-000094860000}"/>
    <cellStyle name="Normal 4 14 3 2 3" xfId="38316" xr:uid="{00000000-0005-0000-0000-000095860000}"/>
    <cellStyle name="Normal 4 14 3 3" xfId="21004" xr:uid="{00000000-0005-0000-0000-000096860000}"/>
    <cellStyle name="Normal 4 14 3 3 2" xfId="46972" xr:uid="{00000000-0005-0000-0000-000097860000}"/>
    <cellStyle name="Normal 4 14 3 4" xfId="16676" xr:uid="{00000000-0005-0000-0000-000098860000}"/>
    <cellStyle name="Normal 4 14 3 4 2" xfId="42644" xr:uid="{00000000-0005-0000-0000-000099860000}"/>
    <cellStyle name="Normal 4 14 3 5" xfId="31824" xr:uid="{00000000-0005-0000-0000-00009A860000}"/>
    <cellStyle name="Normal 4 14 3 6" xfId="58306" xr:uid="{00000000-0005-0000-0000-00009B860000}"/>
    <cellStyle name="Normal 4 14 4" xfId="10184" xr:uid="{00000000-0005-0000-0000-00009C860000}"/>
    <cellStyle name="Normal 4 14 4 2" xfId="25332" xr:uid="{00000000-0005-0000-0000-00009D860000}"/>
    <cellStyle name="Normal 4 14 4 2 2" xfId="51300" xr:uid="{00000000-0005-0000-0000-00009E860000}"/>
    <cellStyle name="Normal 4 14 4 3" xfId="36152" xr:uid="{00000000-0005-0000-0000-00009F860000}"/>
    <cellStyle name="Normal 4 14 5" xfId="8020" xr:uid="{00000000-0005-0000-0000-0000A0860000}"/>
    <cellStyle name="Normal 4 14 5 2" xfId="23168" xr:uid="{00000000-0005-0000-0000-0000A1860000}"/>
    <cellStyle name="Normal 4 14 5 2 2" xfId="49136" xr:uid="{00000000-0005-0000-0000-0000A2860000}"/>
    <cellStyle name="Normal 4 14 5 3" xfId="33988" xr:uid="{00000000-0005-0000-0000-0000A3860000}"/>
    <cellStyle name="Normal 4 14 6" xfId="18840" xr:uid="{00000000-0005-0000-0000-0000A4860000}"/>
    <cellStyle name="Normal 4 14 6 2" xfId="44808" xr:uid="{00000000-0005-0000-0000-0000A5860000}"/>
    <cellStyle name="Normal 4 14 7" xfId="14512" xr:uid="{00000000-0005-0000-0000-0000A6860000}"/>
    <cellStyle name="Normal 4 14 7 2" xfId="40480" xr:uid="{00000000-0005-0000-0000-0000A7860000}"/>
    <cellStyle name="Normal 4 14 8" xfId="3692" xr:uid="{00000000-0005-0000-0000-0000A8860000}"/>
    <cellStyle name="Normal 4 14 9" xfId="29660" xr:uid="{00000000-0005-0000-0000-0000A9860000}"/>
    <cellStyle name="Normal 4 15" xfId="2069" xr:uid="{00000000-0005-0000-0000-0000AA860000}"/>
    <cellStyle name="Normal 4 15 2" xfId="6397" xr:uid="{00000000-0005-0000-0000-0000AB860000}"/>
    <cellStyle name="Normal 4 15 2 2" xfId="12889" xr:uid="{00000000-0005-0000-0000-0000AC860000}"/>
    <cellStyle name="Normal 4 15 2 2 2" xfId="28037" xr:uid="{00000000-0005-0000-0000-0000AD860000}"/>
    <cellStyle name="Normal 4 15 2 2 2 2" xfId="54005" xr:uid="{00000000-0005-0000-0000-0000AE860000}"/>
    <cellStyle name="Normal 4 15 2 2 3" xfId="38857" xr:uid="{00000000-0005-0000-0000-0000AF860000}"/>
    <cellStyle name="Normal 4 15 2 3" xfId="21545" xr:uid="{00000000-0005-0000-0000-0000B0860000}"/>
    <cellStyle name="Normal 4 15 2 3 2" xfId="47513" xr:uid="{00000000-0005-0000-0000-0000B1860000}"/>
    <cellStyle name="Normal 4 15 2 4" xfId="17217" xr:uid="{00000000-0005-0000-0000-0000B2860000}"/>
    <cellStyle name="Normal 4 15 2 4 2" xfId="43185" xr:uid="{00000000-0005-0000-0000-0000B3860000}"/>
    <cellStyle name="Normal 4 15 2 5" xfId="32365" xr:uid="{00000000-0005-0000-0000-0000B4860000}"/>
    <cellStyle name="Normal 4 15 2 6" xfId="58847" xr:uid="{00000000-0005-0000-0000-0000B5860000}"/>
    <cellStyle name="Normal 4 15 3" xfId="10725" xr:uid="{00000000-0005-0000-0000-0000B6860000}"/>
    <cellStyle name="Normal 4 15 3 2" xfId="25873" xr:uid="{00000000-0005-0000-0000-0000B7860000}"/>
    <cellStyle name="Normal 4 15 3 2 2" xfId="51841" xr:uid="{00000000-0005-0000-0000-0000B8860000}"/>
    <cellStyle name="Normal 4 15 3 3" xfId="36693" xr:uid="{00000000-0005-0000-0000-0000B9860000}"/>
    <cellStyle name="Normal 4 15 4" xfId="8561" xr:uid="{00000000-0005-0000-0000-0000BA860000}"/>
    <cellStyle name="Normal 4 15 4 2" xfId="23709" xr:uid="{00000000-0005-0000-0000-0000BB860000}"/>
    <cellStyle name="Normal 4 15 4 2 2" xfId="49677" xr:uid="{00000000-0005-0000-0000-0000BC860000}"/>
    <cellStyle name="Normal 4 15 4 3" xfId="34529" xr:uid="{00000000-0005-0000-0000-0000BD860000}"/>
    <cellStyle name="Normal 4 15 5" xfId="19381" xr:uid="{00000000-0005-0000-0000-0000BE860000}"/>
    <cellStyle name="Normal 4 15 5 2" xfId="45349" xr:uid="{00000000-0005-0000-0000-0000BF860000}"/>
    <cellStyle name="Normal 4 15 6" xfId="15053" xr:uid="{00000000-0005-0000-0000-0000C0860000}"/>
    <cellStyle name="Normal 4 15 6 2" xfId="41021" xr:uid="{00000000-0005-0000-0000-0000C1860000}"/>
    <cellStyle name="Normal 4 15 7" xfId="4233" xr:uid="{00000000-0005-0000-0000-0000C2860000}"/>
    <cellStyle name="Normal 4 15 8" xfId="30201" xr:uid="{00000000-0005-0000-0000-0000C3860000}"/>
    <cellStyle name="Normal 4 15 9" xfId="56683" xr:uid="{00000000-0005-0000-0000-0000C4860000}"/>
    <cellStyle name="Normal 4 16" xfId="5315" xr:uid="{00000000-0005-0000-0000-0000C5860000}"/>
    <cellStyle name="Normal 4 16 2" xfId="11807" xr:uid="{00000000-0005-0000-0000-0000C6860000}"/>
    <cellStyle name="Normal 4 16 2 2" xfId="26955" xr:uid="{00000000-0005-0000-0000-0000C7860000}"/>
    <cellStyle name="Normal 4 16 2 2 2" xfId="52923" xr:uid="{00000000-0005-0000-0000-0000C8860000}"/>
    <cellStyle name="Normal 4 16 2 3" xfId="37775" xr:uid="{00000000-0005-0000-0000-0000C9860000}"/>
    <cellStyle name="Normal 4 16 3" xfId="20463" xr:uid="{00000000-0005-0000-0000-0000CA860000}"/>
    <cellStyle name="Normal 4 16 3 2" xfId="46431" xr:uid="{00000000-0005-0000-0000-0000CB860000}"/>
    <cellStyle name="Normal 4 16 4" xfId="16135" xr:uid="{00000000-0005-0000-0000-0000CC860000}"/>
    <cellStyle name="Normal 4 16 4 2" xfId="42103" xr:uid="{00000000-0005-0000-0000-0000CD860000}"/>
    <cellStyle name="Normal 4 16 5" xfId="31283" xr:uid="{00000000-0005-0000-0000-0000CE860000}"/>
    <cellStyle name="Normal 4 16 6" xfId="57765" xr:uid="{00000000-0005-0000-0000-0000CF860000}"/>
    <cellStyle name="Normal 4 17" xfId="9643" xr:uid="{00000000-0005-0000-0000-0000D0860000}"/>
    <cellStyle name="Normal 4 17 2" xfId="24791" xr:uid="{00000000-0005-0000-0000-0000D1860000}"/>
    <cellStyle name="Normal 4 17 2 2" xfId="50759" xr:uid="{00000000-0005-0000-0000-0000D2860000}"/>
    <cellStyle name="Normal 4 17 3" xfId="35611" xr:uid="{00000000-0005-0000-0000-0000D3860000}"/>
    <cellStyle name="Normal 4 18" xfId="7479" xr:uid="{00000000-0005-0000-0000-0000D4860000}"/>
    <cellStyle name="Normal 4 18 2" xfId="22627" xr:uid="{00000000-0005-0000-0000-0000D5860000}"/>
    <cellStyle name="Normal 4 18 2 2" xfId="48595" xr:uid="{00000000-0005-0000-0000-0000D6860000}"/>
    <cellStyle name="Normal 4 18 3" xfId="33447" xr:uid="{00000000-0005-0000-0000-0000D7860000}"/>
    <cellStyle name="Normal 4 19" xfId="18299" xr:uid="{00000000-0005-0000-0000-0000D8860000}"/>
    <cellStyle name="Normal 4 19 2" xfId="44267" xr:uid="{00000000-0005-0000-0000-0000D9860000}"/>
    <cellStyle name="Normal 4 2" xfId="437" xr:uid="{00000000-0005-0000-0000-0000DA860000}"/>
    <cellStyle name="Normal 4 2 10" xfId="3156" xr:uid="{00000000-0005-0000-0000-0000DB860000}"/>
    <cellStyle name="Normal 4 2 11" xfId="29124" xr:uid="{00000000-0005-0000-0000-0000DC860000}"/>
    <cellStyle name="Normal 4 2 12" xfId="55072" xr:uid="{00000000-0005-0000-0000-0000DD860000}"/>
    <cellStyle name="Normal 4 2 13" xfId="55606" xr:uid="{00000000-0005-0000-0000-0000DE860000}"/>
    <cellStyle name="Normal 4 2 14" xfId="716" xr:uid="{00000000-0005-0000-0000-0000DF860000}"/>
    <cellStyle name="Normal 4 2 2" xfId="438" xr:uid="{00000000-0005-0000-0000-0000E0860000}"/>
    <cellStyle name="Normal 4 2 2 10" xfId="29125" xr:uid="{00000000-0005-0000-0000-0000E1860000}"/>
    <cellStyle name="Normal 4 2 2 11" xfId="55073" xr:uid="{00000000-0005-0000-0000-0000E2860000}"/>
    <cellStyle name="Normal 4 2 2 12" xfId="55607" xr:uid="{00000000-0005-0000-0000-0000E3860000}"/>
    <cellStyle name="Normal 4 2 2 13" xfId="1205" xr:uid="{00000000-0005-0000-0000-0000E4860000}"/>
    <cellStyle name="Normal 4 2 2 2" xfId="1534" xr:uid="{00000000-0005-0000-0000-0000E5860000}"/>
    <cellStyle name="Normal 4 2 2 2 10" xfId="56148" xr:uid="{00000000-0005-0000-0000-0000E6860000}"/>
    <cellStyle name="Normal 4 2 2 2 2" xfId="2616" xr:uid="{00000000-0005-0000-0000-0000E7860000}"/>
    <cellStyle name="Normal 4 2 2 2 2 2" xfId="6944" xr:uid="{00000000-0005-0000-0000-0000E8860000}"/>
    <cellStyle name="Normal 4 2 2 2 2 2 2" xfId="13436" xr:uid="{00000000-0005-0000-0000-0000E9860000}"/>
    <cellStyle name="Normal 4 2 2 2 2 2 2 2" xfId="28584" xr:uid="{00000000-0005-0000-0000-0000EA860000}"/>
    <cellStyle name="Normal 4 2 2 2 2 2 2 2 2" xfId="54552" xr:uid="{00000000-0005-0000-0000-0000EB860000}"/>
    <cellStyle name="Normal 4 2 2 2 2 2 2 3" xfId="39404" xr:uid="{00000000-0005-0000-0000-0000EC860000}"/>
    <cellStyle name="Normal 4 2 2 2 2 2 3" xfId="22092" xr:uid="{00000000-0005-0000-0000-0000ED860000}"/>
    <cellStyle name="Normal 4 2 2 2 2 2 3 2" xfId="48060" xr:uid="{00000000-0005-0000-0000-0000EE860000}"/>
    <cellStyle name="Normal 4 2 2 2 2 2 4" xfId="17764" xr:uid="{00000000-0005-0000-0000-0000EF860000}"/>
    <cellStyle name="Normal 4 2 2 2 2 2 4 2" xfId="43732" xr:uid="{00000000-0005-0000-0000-0000F0860000}"/>
    <cellStyle name="Normal 4 2 2 2 2 2 5" xfId="32912" xr:uid="{00000000-0005-0000-0000-0000F1860000}"/>
    <cellStyle name="Normal 4 2 2 2 2 2 6" xfId="59394" xr:uid="{00000000-0005-0000-0000-0000F2860000}"/>
    <cellStyle name="Normal 4 2 2 2 2 3" xfId="11272" xr:uid="{00000000-0005-0000-0000-0000F3860000}"/>
    <cellStyle name="Normal 4 2 2 2 2 3 2" xfId="26420" xr:uid="{00000000-0005-0000-0000-0000F4860000}"/>
    <cellStyle name="Normal 4 2 2 2 2 3 2 2" xfId="52388" xr:uid="{00000000-0005-0000-0000-0000F5860000}"/>
    <cellStyle name="Normal 4 2 2 2 2 3 3" xfId="37240" xr:uid="{00000000-0005-0000-0000-0000F6860000}"/>
    <cellStyle name="Normal 4 2 2 2 2 4" xfId="9108" xr:uid="{00000000-0005-0000-0000-0000F7860000}"/>
    <cellStyle name="Normal 4 2 2 2 2 4 2" xfId="24256" xr:uid="{00000000-0005-0000-0000-0000F8860000}"/>
    <cellStyle name="Normal 4 2 2 2 2 4 2 2" xfId="50224" xr:uid="{00000000-0005-0000-0000-0000F9860000}"/>
    <cellStyle name="Normal 4 2 2 2 2 4 3" xfId="35076" xr:uid="{00000000-0005-0000-0000-0000FA860000}"/>
    <cellStyle name="Normal 4 2 2 2 2 5" xfId="19928" xr:uid="{00000000-0005-0000-0000-0000FB860000}"/>
    <cellStyle name="Normal 4 2 2 2 2 5 2" xfId="45896" xr:uid="{00000000-0005-0000-0000-0000FC860000}"/>
    <cellStyle name="Normal 4 2 2 2 2 6" xfId="15600" xr:uid="{00000000-0005-0000-0000-0000FD860000}"/>
    <cellStyle name="Normal 4 2 2 2 2 6 2" xfId="41568" xr:uid="{00000000-0005-0000-0000-0000FE860000}"/>
    <cellStyle name="Normal 4 2 2 2 2 7" xfId="4780" xr:uid="{00000000-0005-0000-0000-0000FF860000}"/>
    <cellStyle name="Normal 4 2 2 2 2 8" xfId="30748" xr:uid="{00000000-0005-0000-0000-000000870000}"/>
    <cellStyle name="Normal 4 2 2 2 2 9" xfId="57230" xr:uid="{00000000-0005-0000-0000-000001870000}"/>
    <cellStyle name="Normal 4 2 2 2 3" xfId="5862" xr:uid="{00000000-0005-0000-0000-000002870000}"/>
    <cellStyle name="Normal 4 2 2 2 3 2" xfId="12354" xr:uid="{00000000-0005-0000-0000-000003870000}"/>
    <cellStyle name="Normal 4 2 2 2 3 2 2" xfId="27502" xr:uid="{00000000-0005-0000-0000-000004870000}"/>
    <cellStyle name="Normal 4 2 2 2 3 2 2 2" xfId="53470" xr:uid="{00000000-0005-0000-0000-000005870000}"/>
    <cellStyle name="Normal 4 2 2 2 3 2 3" xfId="38322" xr:uid="{00000000-0005-0000-0000-000006870000}"/>
    <cellStyle name="Normal 4 2 2 2 3 3" xfId="21010" xr:uid="{00000000-0005-0000-0000-000007870000}"/>
    <cellStyle name="Normal 4 2 2 2 3 3 2" xfId="46978" xr:uid="{00000000-0005-0000-0000-000008870000}"/>
    <cellStyle name="Normal 4 2 2 2 3 4" xfId="16682" xr:uid="{00000000-0005-0000-0000-000009870000}"/>
    <cellStyle name="Normal 4 2 2 2 3 4 2" xfId="42650" xr:uid="{00000000-0005-0000-0000-00000A870000}"/>
    <cellStyle name="Normal 4 2 2 2 3 5" xfId="31830" xr:uid="{00000000-0005-0000-0000-00000B870000}"/>
    <cellStyle name="Normal 4 2 2 2 3 6" xfId="58312" xr:uid="{00000000-0005-0000-0000-00000C870000}"/>
    <cellStyle name="Normal 4 2 2 2 4" xfId="10190" xr:uid="{00000000-0005-0000-0000-00000D870000}"/>
    <cellStyle name="Normal 4 2 2 2 4 2" xfId="25338" xr:uid="{00000000-0005-0000-0000-00000E870000}"/>
    <cellStyle name="Normal 4 2 2 2 4 2 2" xfId="51306" xr:uid="{00000000-0005-0000-0000-00000F870000}"/>
    <cellStyle name="Normal 4 2 2 2 4 3" xfId="36158" xr:uid="{00000000-0005-0000-0000-000010870000}"/>
    <cellStyle name="Normal 4 2 2 2 5" xfId="8026" xr:uid="{00000000-0005-0000-0000-000011870000}"/>
    <cellStyle name="Normal 4 2 2 2 5 2" xfId="23174" xr:uid="{00000000-0005-0000-0000-000012870000}"/>
    <cellStyle name="Normal 4 2 2 2 5 2 2" xfId="49142" xr:uid="{00000000-0005-0000-0000-000013870000}"/>
    <cellStyle name="Normal 4 2 2 2 5 3" xfId="33994" xr:uid="{00000000-0005-0000-0000-000014870000}"/>
    <cellStyle name="Normal 4 2 2 2 6" xfId="18846" xr:uid="{00000000-0005-0000-0000-000015870000}"/>
    <cellStyle name="Normal 4 2 2 2 6 2" xfId="44814" xr:uid="{00000000-0005-0000-0000-000016870000}"/>
    <cellStyle name="Normal 4 2 2 2 7" xfId="14518" xr:uid="{00000000-0005-0000-0000-000017870000}"/>
    <cellStyle name="Normal 4 2 2 2 7 2" xfId="40486" xr:uid="{00000000-0005-0000-0000-000018870000}"/>
    <cellStyle name="Normal 4 2 2 2 8" xfId="3698" xr:uid="{00000000-0005-0000-0000-000019870000}"/>
    <cellStyle name="Normal 4 2 2 2 9" xfId="29666" xr:uid="{00000000-0005-0000-0000-00001A870000}"/>
    <cellStyle name="Normal 4 2 2 3" xfId="2075" xr:uid="{00000000-0005-0000-0000-00001B870000}"/>
    <cellStyle name="Normal 4 2 2 3 2" xfId="6403" xr:uid="{00000000-0005-0000-0000-00001C870000}"/>
    <cellStyle name="Normal 4 2 2 3 2 2" xfId="12895" xr:uid="{00000000-0005-0000-0000-00001D870000}"/>
    <cellStyle name="Normal 4 2 2 3 2 2 2" xfId="28043" xr:uid="{00000000-0005-0000-0000-00001E870000}"/>
    <cellStyle name="Normal 4 2 2 3 2 2 2 2" xfId="54011" xr:uid="{00000000-0005-0000-0000-00001F870000}"/>
    <cellStyle name="Normal 4 2 2 3 2 2 3" xfId="38863" xr:uid="{00000000-0005-0000-0000-000020870000}"/>
    <cellStyle name="Normal 4 2 2 3 2 3" xfId="21551" xr:uid="{00000000-0005-0000-0000-000021870000}"/>
    <cellStyle name="Normal 4 2 2 3 2 3 2" xfId="47519" xr:uid="{00000000-0005-0000-0000-000022870000}"/>
    <cellStyle name="Normal 4 2 2 3 2 4" xfId="17223" xr:uid="{00000000-0005-0000-0000-000023870000}"/>
    <cellStyle name="Normal 4 2 2 3 2 4 2" xfId="43191" xr:uid="{00000000-0005-0000-0000-000024870000}"/>
    <cellStyle name="Normal 4 2 2 3 2 5" xfId="32371" xr:uid="{00000000-0005-0000-0000-000025870000}"/>
    <cellStyle name="Normal 4 2 2 3 2 6" xfId="58853" xr:uid="{00000000-0005-0000-0000-000026870000}"/>
    <cellStyle name="Normal 4 2 2 3 3" xfId="10731" xr:uid="{00000000-0005-0000-0000-000027870000}"/>
    <cellStyle name="Normal 4 2 2 3 3 2" xfId="25879" xr:uid="{00000000-0005-0000-0000-000028870000}"/>
    <cellStyle name="Normal 4 2 2 3 3 2 2" xfId="51847" xr:uid="{00000000-0005-0000-0000-000029870000}"/>
    <cellStyle name="Normal 4 2 2 3 3 3" xfId="36699" xr:uid="{00000000-0005-0000-0000-00002A870000}"/>
    <cellStyle name="Normal 4 2 2 3 4" xfId="8567" xr:uid="{00000000-0005-0000-0000-00002B870000}"/>
    <cellStyle name="Normal 4 2 2 3 4 2" xfId="23715" xr:uid="{00000000-0005-0000-0000-00002C870000}"/>
    <cellStyle name="Normal 4 2 2 3 4 2 2" xfId="49683" xr:uid="{00000000-0005-0000-0000-00002D870000}"/>
    <cellStyle name="Normal 4 2 2 3 4 3" xfId="34535" xr:uid="{00000000-0005-0000-0000-00002E870000}"/>
    <cellStyle name="Normal 4 2 2 3 5" xfId="19387" xr:uid="{00000000-0005-0000-0000-00002F870000}"/>
    <cellStyle name="Normal 4 2 2 3 5 2" xfId="45355" xr:uid="{00000000-0005-0000-0000-000030870000}"/>
    <cellStyle name="Normal 4 2 2 3 6" xfId="15059" xr:uid="{00000000-0005-0000-0000-000031870000}"/>
    <cellStyle name="Normal 4 2 2 3 6 2" xfId="41027" xr:uid="{00000000-0005-0000-0000-000032870000}"/>
    <cellStyle name="Normal 4 2 2 3 7" xfId="4239" xr:uid="{00000000-0005-0000-0000-000033870000}"/>
    <cellStyle name="Normal 4 2 2 3 8" xfId="30207" xr:uid="{00000000-0005-0000-0000-000034870000}"/>
    <cellStyle name="Normal 4 2 2 3 9" xfId="56689" xr:uid="{00000000-0005-0000-0000-000035870000}"/>
    <cellStyle name="Normal 4 2 2 4" xfId="5321" xr:uid="{00000000-0005-0000-0000-000036870000}"/>
    <cellStyle name="Normal 4 2 2 4 2" xfId="11813" xr:uid="{00000000-0005-0000-0000-000037870000}"/>
    <cellStyle name="Normal 4 2 2 4 2 2" xfId="26961" xr:uid="{00000000-0005-0000-0000-000038870000}"/>
    <cellStyle name="Normal 4 2 2 4 2 2 2" xfId="52929" xr:uid="{00000000-0005-0000-0000-000039870000}"/>
    <cellStyle name="Normal 4 2 2 4 2 3" xfId="37781" xr:uid="{00000000-0005-0000-0000-00003A870000}"/>
    <cellStyle name="Normal 4 2 2 4 3" xfId="20469" xr:uid="{00000000-0005-0000-0000-00003B870000}"/>
    <cellStyle name="Normal 4 2 2 4 3 2" xfId="46437" xr:uid="{00000000-0005-0000-0000-00003C870000}"/>
    <cellStyle name="Normal 4 2 2 4 4" xfId="16141" xr:uid="{00000000-0005-0000-0000-00003D870000}"/>
    <cellStyle name="Normal 4 2 2 4 4 2" xfId="42109" xr:uid="{00000000-0005-0000-0000-00003E870000}"/>
    <cellStyle name="Normal 4 2 2 4 5" xfId="31289" xr:uid="{00000000-0005-0000-0000-00003F870000}"/>
    <cellStyle name="Normal 4 2 2 4 6" xfId="57771" xr:uid="{00000000-0005-0000-0000-000040870000}"/>
    <cellStyle name="Normal 4 2 2 5" xfId="9649" xr:uid="{00000000-0005-0000-0000-000041870000}"/>
    <cellStyle name="Normal 4 2 2 5 2" xfId="24797" xr:uid="{00000000-0005-0000-0000-000042870000}"/>
    <cellStyle name="Normal 4 2 2 5 2 2" xfId="50765" xr:uid="{00000000-0005-0000-0000-000043870000}"/>
    <cellStyle name="Normal 4 2 2 5 3" xfId="35617" xr:uid="{00000000-0005-0000-0000-000044870000}"/>
    <cellStyle name="Normal 4 2 2 6" xfId="7485" xr:uid="{00000000-0005-0000-0000-000045870000}"/>
    <cellStyle name="Normal 4 2 2 6 2" xfId="22633" xr:uid="{00000000-0005-0000-0000-000046870000}"/>
    <cellStyle name="Normal 4 2 2 6 2 2" xfId="48601" xr:uid="{00000000-0005-0000-0000-000047870000}"/>
    <cellStyle name="Normal 4 2 2 6 3" xfId="33453" xr:uid="{00000000-0005-0000-0000-000048870000}"/>
    <cellStyle name="Normal 4 2 2 7" xfId="18305" xr:uid="{00000000-0005-0000-0000-000049870000}"/>
    <cellStyle name="Normal 4 2 2 7 2" xfId="44273" xr:uid="{00000000-0005-0000-0000-00004A870000}"/>
    <cellStyle name="Normal 4 2 2 8" xfId="13977" xr:uid="{00000000-0005-0000-0000-00004B870000}"/>
    <cellStyle name="Normal 4 2 2 8 2" xfId="39945" xr:uid="{00000000-0005-0000-0000-00004C870000}"/>
    <cellStyle name="Normal 4 2 2 9" xfId="3157" xr:uid="{00000000-0005-0000-0000-00004D870000}"/>
    <cellStyle name="Normal 4 2 3" xfId="1533" xr:uid="{00000000-0005-0000-0000-00004E870000}"/>
    <cellStyle name="Normal 4 2 3 10" xfId="56147" xr:uid="{00000000-0005-0000-0000-00004F870000}"/>
    <cellStyle name="Normal 4 2 3 2" xfId="2615" xr:uid="{00000000-0005-0000-0000-000050870000}"/>
    <cellStyle name="Normal 4 2 3 2 2" xfId="6943" xr:uid="{00000000-0005-0000-0000-000051870000}"/>
    <cellStyle name="Normal 4 2 3 2 2 2" xfId="13435" xr:uid="{00000000-0005-0000-0000-000052870000}"/>
    <cellStyle name="Normal 4 2 3 2 2 2 2" xfId="28583" xr:uid="{00000000-0005-0000-0000-000053870000}"/>
    <cellStyle name="Normal 4 2 3 2 2 2 2 2" xfId="54551" xr:uid="{00000000-0005-0000-0000-000054870000}"/>
    <cellStyle name="Normal 4 2 3 2 2 2 3" xfId="39403" xr:uid="{00000000-0005-0000-0000-000055870000}"/>
    <cellStyle name="Normal 4 2 3 2 2 3" xfId="22091" xr:uid="{00000000-0005-0000-0000-000056870000}"/>
    <cellStyle name="Normal 4 2 3 2 2 3 2" xfId="48059" xr:uid="{00000000-0005-0000-0000-000057870000}"/>
    <cellStyle name="Normal 4 2 3 2 2 4" xfId="17763" xr:uid="{00000000-0005-0000-0000-000058870000}"/>
    <cellStyle name="Normal 4 2 3 2 2 4 2" xfId="43731" xr:uid="{00000000-0005-0000-0000-000059870000}"/>
    <cellStyle name="Normal 4 2 3 2 2 5" xfId="32911" xr:uid="{00000000-0005-0000-0000-00005A870000}"/>
    <cellStyle name="Normal 4 2 3 2 2 6" xfId="59393" xr:uid="{00000000-0005-0000-0000-00005B870000}"/>
    <cellStyle name="Normal 4 2 3 2 3" xfId="11271" xr:uid="{00000000-0005-0000-0000-00005C870000}"/>
    <cellStyle name="Normal 4 2 3 2 3 2" xfId="26419" xr:uid="{00000000-0005-0000-0000-00005D870000}"/>
    <cellStyle name="Normal 4 2 3 2 3 2 2" xfId="52387" xr:uid="{00000000-0005-0000-0000-00005E870000}"/>
    <cellStyle name="Normal 4 2 3 2 3 3" xfId="37239" xr:uid="{00000000-0005-0000-0000-00005F870000}"/>
    <cellStyle name="Normal 4 2 3 2 4" xfId="9107" xr:uid="{00000000-0005-0000-0000-000060870000}"/>
    <cellStyle name="Normal 4 2 3 2 4 2" xfId="24255" xr:uid="{00000000-0005-0000-0000-000061870000}"/>
    <cellStyle name="Normal 4 2 3 2 4 2 2" xfId="50223" xr:uid="{00000000-0005-0000-0000-000062870000}"/>
    <cellStyle name="Normal 4 2 3 2 4 3" xfId="35075" xr:uid="{00000000-0005-0000-0000-000063870000}"/>
    <cellStyle name="Normal 4 2 3 2 5" xfId="19927" xr:uid="{00000000-0005-0000-0000-000064870000}"/>
    <cellStyle name="Normal 4 2 3 2 5 2" xfId="45895" xr:uid="{00000000-0005-0000-0000-000065870000}"/>
    <cellStyle name="Normal 4 2 3 2 6" xfId="15599" xr:uid="{00000000-0005-0000-0000-000066870000}"/>
    <cellStyle name="Normal 4 2 3 2 6 2" xfId="41567" xr:uid="{00000000-0005-0000-0000-000067870000}"/>
    <cellStyle name="Normal 4 2 3 2 7" xfId="4779" xr:uid="{00000000-0005-0000-0000-000068870000}"/>
    <cellStyle name="Normal 4 2 3 2 8" xfId="30747" xr:uid="{00000000-0005-0000-0000-000069870000}"/>
    <cellStyle name="Normal 4 2 3 2 9" xfId="57229" xr:uid="{00000000-0005-0000-0000-00006A870000}"/>
    <cellStyle name="Normal 4 2 3 3" xfId="5861" xr:uid="{00000000-0005-0000-0000-00006B870000}"/>
    <cellStyle name="Normal 4 2 3 3 2" xfId="12353" xr:uid="{00000000-0005-0000-0000-00006C870000}"/>
    <cellStyle name="Normal 4 2 3 3 2 2" xfId="27501" xr:uid="{00000000-0005-0000-0000-00006D870000}"/>
    <cellStyle name="Normal 4 2 3 3 2 2 2" xfId="53469" xr:uid="{00000000-0005-0000-0000-00006E870000}"/>
    <cellStyle name="Normal 4 2 3 3 2 3" xfId="38321" xr:uid="{00000000-0005-0000-0000-00006F870000}"/>
    <cellStyle name="Normal 4 2 3 3 3" xfId="21009" xr:uid="{00000000-0005-0000-0000-000070870000}"/>
    <cellStyle name="Normal 4 2 3 3 3 2" xfId="46977" xr:uid="{00000000-0005-0000-0000-000071870000}"/>
    <cellStyle name="Normal 4 2 3 3 4" xfId="16681" xr:uid="{00000000-0005-0000-0000-000072870000}"/>
    <cellStyle name="Normal 4 2 3 3 4 2" xfId="42649" xr:uid="{00000000-0005-0000-0000-000073870000}"/>
    <cellStyle name="Normal 4 2 3 3 5" xfId="31829" xr:uid="{00000000-0005-0000-0000-000074870000}"/>
    <cellStyle name="Normal 4 2 3 3 6" xfId="58311" xr:uid="{00000000-0005-0000-0000-000075870000}"/>
    <cellStyle name="Normal 4 2 3 4" xfId="10189" xr:uid="{00000000-0005-0000-0000-000076870000}"/>
    <cellStyle name="Normal 4 2 3 4 2" xfId="25337" xr:uid="{00000000-0005-0000-0000-000077870000}"/>
    <cellStyle name="Normal 4 2 3 4 2 2" xfId="51305" xr:uid="{00000000-0005-0000-0000-000078870000}"/>
    <cellStyle name="Normal 4 2 3 4 3" xfId="36157" xr:uid="{00000000-0005-0000-0000-000079870000}"/>
    <cellStyle name="Normal 4 2 3 5" xfId="8025" xr:uid="{00000000-0005-0000-0000-00007A870000}"/>
    <cellStyle name="Normal 4 2 3 5 2" xfId="23173" xr:uid="{00000000-0005-0000-0000-00007B870000}"/>
    <cellStyle name="Normal 4 2 3 5 2 2" xfId="49141" xr:uid="{00000000-0005-0000-0000-00007C870000}"/>
    <cellStyle name="Normal 4 2 3 5 3" xfId="33993" xr:uid="{00000000-0005-0000-0000-00007D870000}"/>
    <cellStyle name="Normal 4 2 3 6" xfId="18845" xr:uid="{00000000-0005-0000-0000-00007E870000}"/>
    <cellStyle name="Normal 4 2 3 6 2" xfId="44813" xr:uid="{00000000-0005-0000-0000-00007F870000}"/>
    <cellStyle name="Normal 4 2 3 7" xfId="14517" xr:uid="{00000000-0005-0000-0000-000080870000}"/>
    <cellStyle name="Normal 4 2 3 7 2" xfId="40485" xr:uid="{00000000-0005-0000-0000-000081870000}"/>
    <cellStyle name="Normal 4 2 3 8" xfId="3697" xr:uid="{00000000-0005-0000-0000-000082870000}"/>
    <cellStyle name="Normal 4 2 3 9" xfId="29665" xr:uid="{00000000-0005-0000-0000-000083870000}"/>
    <cellStyle name="Normal 4 2 4" xfId="2074" xr:uid="{00000000-0005-0000-0000-000084870000}"/>
    <cellStyle name="Normal 4 2 4 2" xfId="6402" xr:uid="{00000000-0005-0000-0000-000085870000}"/>
    <cellStyle name="Normal 4 2 4 2 2" xfId="12894" xr:uid="{00000000-0005-0000-0000-000086870000}"/>
    <cellStyle name="Normal 4 2 4 2 2 2" xfId="28042" xr:uid="{00000000-0005-0000-0000-000087870000}"/>
    <cellStyle name="Normal 4 2 4 2 2 2 2" xfId="54010" xr:uid="{00000000-0005-0000-0000-000088870000}"/>
    <cellStyle name="Normal 4 2 4 2 2 3" xfId="38862" xr:uid="{00000000-0005-0000-0000-000089870000}"/>
    <cellStyle name="Normal 4 2 4 2 3" xfId="21550" xr:uid="{00000000-0005-0000-0000-00008A870000}"/>
    <cellStyle name="Normal 4 2 4 2 3 2" xfId="47518" xr:uid="{00000000-0005-0000-0000-00008B870000}"/>
    <cellStyle name="Normal 4 2 4 2 4" xfId="17222" xr:uid="{00000000-0005-0000-0000-00008C870000}"/>
    <cellStyle name="Normal 4 2 4 2 4 2" xfId="43190" xr:uid="{00000000-0005-0000-0000-00008D870000}"/>
    <cellStyle name="Normal 4 2 4 2 5" xfId="32370" xr:uid="{00000000-0005-0000-0000-00008E870000}"/>
    <cellStyle name="Normal 4 2 4 2 6" xfId="58852" xr:uid="{00000000-0005-0000-0000-00008F870000}"/>
    <cellStyle name="Normal 4 2 4 3" xfId="10730" xr:uid="{00000000-0005-0000-0000-000090870000}"/>
    <cellStyle name="Normal 4 2 4 3 2" xfId="25878" xr:uid="{00000000-0005-0000-0000-000091870000}"/>
    <cellStyle name="Normal 4 2 4 3 2 2" xfId="51846" xr:uid="{00000000-0005-0000-0000-000092870000}"/>
    <cellStyle name="Normal 4 2 4 3 3" xfId="36698" xr:uid="{00000000-0005-0000-0000-000093870000}"/>
    <cellStyle name="Normal 4 2 4 4" xfId="8566" xr:uid="{00000000-0005-0000-0000-000094870000}"/>
    <cellStyle name="Normal 4 2 4 4 2" xfId="23714" xr:uid="{00000000-0005-0000-0000-000095870000}"/>
    <cellStyle name="Normal 4 2 4 4 2 2" xfId="49682" xr:uid="{00000000-0005-0000-0000-000096870000}"/>
    <cellStyle name="Normal 4 2 4 4 3" xfId="34534" xr:uid="{00000000-0005-0000-0000-000097870000}"/>
    <cellStyle name="Normal 4 2 4 5" xfId="19386" xr:uid="{00000000-0005-0000-0000-000098870000}"/>
    <cellStyle name="Normal 4 2 4 5 2" xfId="45354" xr:uid="{00000000-0005-0000-0000-000099870000}"/>
    <cellStyle name="Normal 4 2 4 6" xfId="15058" xr:uid="{00000000-0005-0000-0000-00009A870000}"/>
    <cellStyle name="Normal 4 2 4 6 2" xfId="41026" xr:uid="{00000000-0005-0000-0000-00009B870000}"/>
    <cellStyle name="Normal 4 2 4 7" xfId="4238" xr:uid="{00000000-0005-0000-0000-00009C870000}"/>
    <cellStyle name="Normal 4 2 4 8" xfId="30206" xr:uid="{00000000-0005-0000-0000-00009D870000}"/>
    <cellStyle name="Normal 4 2 4 9" xfId="56688" xr:uid="{00000000-0005-0000-0000-00009E870000}"/>
    <cellStyle name="Normal 4 2 5" xfId="5320" xr:uid="{00000000-0005-0000-0000-00009F870000}"/>
    <cellStyle name="Normal 4 2 5 2" xfId="11812" xr:uid="{00000000-0005-0000-0000-0000A0870000}"/>
    <cellStyle name="Normal 4 2 5 2 2" xfId="26960" xr:uid="{00000000-0005-0000-0000-0000A1870000}"/>
    <cellStyle name="Normal 4 2 5 2 2 2" xfId="52928" xr:uid="{00000000-0005-0000-0000-0000A2870000}"/>
    <cellStyle name="Normal 4 2 5 2 3" xfId="37780" xr:uid="{00000000-0005-0000-0000-0000A3870000}"/>
    <cellStyle name="Normal 4 2 5 3" xfId="20468" xr:uid="{00000000-0005-0000-0000-0000A4870000}"/>
    <cellStyle name="Normal 4 2 5 3 2" xfId="46436" xr:uid="{00000000-0005-0000-0000-0000A5870000}"/>
    <cellStyle name="Normal 4 2 5 4" xfId="16140" xr:uid="{00000000-0005-0000-0000-0000A6870000}"/>
    <cellStyle name="Normal 4 2 5 4 2" xfId="42108" xr:uid="{00000000-0005-0000-0000-0000A7870000}"/>
    <cellStyle name="Normal 4 2 5 5" xfId="31288" xr:uid="{00000000-0005-0000-0000-0000A8870000}"/>
    <cellStyle name="Normal 4 2 5 6" xfId="57770" xr:uid="{00000000-0005-0000-0000-0000A9870000}"/>
    <cellStyle name="Normal 4 2 6" xfId="9648" xr:uid="{00000000-0005-0000-0000-0000AA870000}"/>
    <cellStyle name="Normal 4 2 6 2" xfId="24796" xr:uid="{00000000-0005-0000-0000-0000AB870000}"/>
    <cellStyle name="Normal 4 2 6 2 2" xfId="50764" xr:uid="{00000000-0005-0000-0000-0000AC870000}"/>
    <cellStyle name="Normal 4 2 6 3" xfId="35616" xr:uid="{00000000-0005-0000-0000-0000AD870000}"/>
    <cellStyle name="Normal 4 2 7" xfId="7484" xr:uid="{00000000-0005-0000-0000-0000AE870000}"/>
    <cellStyle name="Normal 4 2 7 2" xfId="22632" xr:uid="{00000000-0005-0000-0000-0000AF870000}"/>
    <cellStyle name="Normal 4 2 7 2 2" xfId="48600" xr:uid="{00000000-0005-0000-0000-0000B0870000}"/>
    <cellStyle name="Normal 4 2 7 3" xfId="33452" xr:uid="{00000000-0005-0000-0000-0000B1870000}"/>
    <cellStyle name="Normal 4 2 8" xfId="18304" xr:uid="{00000000-0005-0000-0000-0000B2870000}"/>
    <cellStyle name="Normal 4 2 8 2" xfId="44272" xr:uid="{00000000-0005-0000-0000-0000B3870000}"/>
    <cellStyle name="Normal 4 2 9" xfId="13976" xr:uid="{00000000-0005-0000-0000-0000B4870000}"/>
    <cellStyle name="Normal 4 2 9 2" xfId="39944" xr:uid="{00000000-0005-0000-0000-0000B5870000}"/>
    <cellStyle name="Normal 4 20" xfId="13971" xr:uid="{00000000-0005-0000-0000-0000B6870000}"/>
    <cellStyle name="Normal 4 20 2" xfId="39939" xr:uid="{00000000-0005-0000-0000-0000B7870000}"/>
    <cellStyle name="Normal 4 21" xfId="3151" xr:uid="{00000000-0005-0000-0000-0000B8870000}"/>
    <cellStyle name="Normal 4 22" xfId="29119" xr:uid="{00000000-0005-0000-0000-0000B9870000}"/>
    <cellStyle name="Normal 4 23" xfId="55067" xr:uid="{00000000-0005-0000-0000-0000BA870000}"/>
    <cellStyle name="Normal 4 24" xfId="55601" xr:uid="{00000000-0005-0000-0000-0000BB870000}"/>
    <cellStyle name="Normal 4 25" xfId="676" xr:uid="{00000000-0005-0000-0000-0000BC870000}"/>
    <cellStyle name="Normal 4 3" xfId="439" xr:uid="{00000000-0005-0000-0000-0000BD870000}"/>
    <cellStyle name="Normal 4 3 10" xfId="29126" xr:uid="{00000000-0005-0000-0000-0000BE870000}"/>
    <cellStyle name="Normal 4 3 11" xfId="55074" xr:uid="{00000000-0005-0000-0000-0000BF870000}"/>
    <cellStyle name="Normal 4 3 12" xfId="55608" xr:uid="{00000000-0005-0000-0000-0000C0870000}"/>
    <cellStyle name="Normal 4 3 13" xfId="756" xr:uid="{00000000-0005-0000-0000-0000C1870000}"/>
    <cellStyle name="Normal 4 3 2" xfId="1535" xr:uid="{00000000-0005-0000-0000-0000C2870000}"/>
    <cellStyle name="Normal 4 3 2 10" xfId="56149" xr:uid="{00000000-0005-0000-0000-0000C3870000}"/>
    <cellStyle name="Normal 4 3 2 2" xfId="2617" xr:uid="{00000000-0005-0000-0000-0000C4870000}"/>
    <cellStyle name="Normal 4 3 2 2 2" xfId="6945" xr:uid="{00000000-0005-0000-0000-0000C5870000}"/>
    <cellStyle name="Normal 4 3 2 2 2 2" xfId="13437" xr:uid="{00000000-0005-0000-0000-0000C6870000}"/>
    <cellStyle name="Normal 4 3 2 2 2 2 2" xfId="28585" xr:uid="{00000000-0005-0000-0000-0000C7870000}"/>
    <cellStyle name="Normal 4 3 2 2 2 2 2 2" xfId="54553" xr:uid="{00000000-0005-0000-0000-0000C8870000}"/>
    <cellStyle name="Normal 4 3 2 2 2 2 3" xfId="39405" xr:uid="{00000000-0005-0000-0000-0000C9870000}"/>
    <cellStyle name="Normal 4 3 2 2 2 3" xfId="22093" xr:uid="{00000000-0005-0000-0000-0000CA870000}"/>
    <cellStyle name="Normal 4 3 2 2 2 3 2" xfId="48061" xr:uid="{00000000-0005-0000-0000-0000CB870000}"/>
    <cellStyle name="Normal 4 3 2 2 2 4" xfId="17765" xr:uid="{00000000-0005-0000-0000-0000CC870000}"/>
    <cellStyle name="Normal 4 3 2 2 2 4 2" xfId="43733" xr:uid="{00000000-0005-0000-0000-0000CD870000}"/>
    <cellStyle name="Normal 4 3 2 2 2 5" xfId="32913" xr:uid="{00000000-0005-0000-0000-0000CE870000}"/>
    <cellStyle name="Normal 4 3 2 2 2 6" xfId="59395" xr:uid="{00000000-0005-0000-0000-0000CF870000}"/>
    <cellStyle name="Normal 4 3 2 2 3" xfId="11273" xr:uid="{00000000-0005-0000-0000-0000D0870000}"/>
    <cellStyle name="Normal 4 3 2 2 3 2" xfId="26421" xr:uid="{00000000-0005-0000-0000-0000D1870000}"/>
    <cellStyle name="Normal 4 3 2 2 3 2 2" xfId="52389" xr:uid="{00000000-0005-0000-0000-0000D2870000}"/>
    <cellStyle name="Normal 4 3 2 2 3 3" xfId="37241" xr:uid="{00000000-0005-0000-0000-0000D3870000}"/>
    <cellStyle name="Normal 4 3 2 2 4" xfId="9109" xr:uid="{00000000-0005-0000-0000-0000D4870000}"/>
    <cellStyle name="Normal 4 3 2 2 4 2" xfId="24257" xr:uid="{00000000-0005-0000-0000-0000D5870000}"/>
    <cellStyle name="Normal 4 3 2 2 4 2 2" xfId="50225" xr:uid="{00000000-0005-0000-0000-0000D6870000}"/>
    <cellStyle name="Normal 4 3 2 2 4 3" xfId="35077" xr:uid="{00000000-0005-0000-0000-0000D7870000}"/>
    <cellStyle name="Normal 4 3 2 2 5" xfId="19929" xr:uid="{00000000-0005-0000-0000-0000D8870000}"/>
    <cellStyle name="Normal 4 3 2 2 5 2" xfId="45897" xr:uid="{00000000-0005-0000-0000-0000D9870000}"/>
    <cellStyle name="Normal 4 3 2 2 6" xfId="15601" xr:uid="{00000000-0005-0000-0000-0000DA870000}"/>
    <cellStyle name="Normal 4 3 2 2 6 2" xfId="41569" xr:uid="{00000000-0005-0000-0000-0000DB870000}"/>
    <cellStyle name="Normal 4 3 2 2 7" xfId="4781" xr:uid="{00000000-0005-0000-0000-0000DC870000}"/>
    <cellStyle name="Normal 4 3 2 2 8" xfId="30749" xr:uid="{00000000-0005-0000-0000-0000DD870000}"/>
    <cellStyle name="Normal 4 3 2 2 9" xfId="57231" xr:uid="{00000000-0005-0000-0000-0000DE870000}"/>
    <cellStyle name="Normal 4 3 2 3" xfId="5863" xr:uid="{00000000-0005-0000-0000-0000DF870000}"/>
    <cellStyle name="Normal 4 3 2 3 2" xfId="12355" xr:uid="{00000000-0005-0000-0000-0000E0870000}"/>
    <cellStyle name="Normal 4 3 2 3 2 2" xfId="27503" xr:uid="{00000000-0005-0000-0000-0000E1870000}"/>
    <cellStyle name="Normal 4 3 2 3 2 2 2" xfId="53471" xr:uid="{00000000-0005-0000-0000-0000E2870000}"/>
    <cellStyle name="Normal 4 3 2 3 2 3" xfId="38323" xr:uid="{00000000-0005-0000-0000-0000E3870000}"/>
    <cellStyle name="Normal 4 3 2 3 3" xfId="21011" xr:uid="{00000000-0005-0000-0000-0000E4870000}"/>
    <cellStyle name="Normal 4 3 2 3 3 2" xfId="46979" xr:uid="{00000000-0005-0000-0000-0000E5870000}"/>
    <cellStyle name="Normal 4 3 2 3 4" xfId="16683" xr:uid="{00000000-0005-0000-0000-0000E6870000}"/>
    <cellStyle name="Normal 4 3 2 3 4 2" xfId="42651" xr:uid="{00000000-0005-0000-0000-0000E7870000}"/>
    <cellStyle name="Normal 4 3 2 3 5" xfId="31831" xr:uid="{00000000-0005-0000-0000-0000E8870000}"/>
    <cellStyle name="Normal 4 3 2 3 6" xfId="58313" xr:uid="{00000000-0005-0000-0000-0000E9870000}"/>
    <cellStyle name="Normal 4 3 2 4" xfId="10191" xr:uid="{00000000-0005-0000-0000-0000EA870000}"/>
    <cellStyle name="Normal 4 3 2 4 2" xfId="25339" xr:uid="{00000000-0005-0000-0000-0000EB870000}"/>
    <cellStyle name="Normal 4 3 2 4 2 2" xfId="51307" xr:uid="{00000000-0005-0000-0000-0000EC870000}"/>
    <cellStyle name="Normal 4 3 2 4 3" xfId="36159" xr:uid="{00000000-0005-0000-0000-0000ED870000}"/>
    <cellStyle name="Normal 4 3 2 5" xfId="8027" xr:uid="{00000000-0005-0000-0000-0000EE870000}"/>
    <cellStyle name="Normal 4 3 2 5 2" xfId="23175" xr:uid="{00000000-0005-0000-0000-0000EF870000}"/>
    <cellStyle name="Normal 4 3 2 5 2 2" xfId="49143" xr:uid="{00000000-0005-0000-0000-0000F0870000}"/>
    <cellStyle name="Normal 4 3 2 5 3" xfId="33995" xr:uid="{00000000-0005-0000-0000-0000F1870000}"/>
    <cellStyle name="Normal 4 3 2 6" xfId="18847" xr:uid="{00000000-0005-0000-0000-0000F2870000}"/>
    <cellStyle name="Normal 4 3 2 6 2" xfId="44815" xr:uid="{00000000-0005-0000-0000-0000F3870000}"/>
    <cellStyle name="Normal 4 3 2 7" xfId="14519" xr:uid="{00000000-0005-0000-0000-0000F4870000}"/>
    <cellStyle name="Normal 4 3 2 7 2" xfId="40487" xr:uid="{00000000-0005-0000-0000-0000F5870000}"/>
    <cellStyle name="Normal 4 3 2 8" xfId="3699" xr:uid="{00000000-0005-0000-0000-0000F6870000}"/>
    <cellStyle name="Normal 4 3 2 9" xfId="29667" xr:uid="{00000000-0005-0000-0000-0000F7870000}"/>
    <cellStyle name="Normal 4 3 3" xfId="2076" xr:uid="{00000000-0005-0000-0000-0000F8870000}"/>
    <cellStyle name="Normal 4 3 3 2" xfId="6404" xr:uid="{00000000-0005-0000-0000-0000F9870000}"/>
    <cellStyle name="Normal 4 3 3 2 2" xfId="12896" xr:uid="{00000000-0005-0000-0000-0000FA870000}"/>
    <cellStyle name="Normal 4 3 3 2 2 2" xfId="28044" xr:uid="{00000000-0005-0000-0000-0000FB870000}"/>
    <cellStyle name="Normal 4 3 3 2 2 2 2" xfId="54012" xr:uid="{00000000-0005-0000-0000-0000FC870000}"/>
    <cellStyle name="Normal 4 3 3 2 2 3" xfId="38864" xr:uid="{00000000-0005-0000-0000-0000FD870000}"/>
    <cellStyle name="Normal 4 3 3 2 3" xfId="21552" xr:uid="{00000000-0005-0000-0000-0000FE870000}"/>
    <cellStyle name="Normal 4 3 3 2 3 2" xfId="47520" xr:uid="{00000000-0005-0000-0000-0000FF870000}"/>
    <cellStyle name="Normal 4 3 3 2 4" xfId="17224" xr:uid="{00000000-0005-0000-0000-000000880000}"/>
    <cellStyle name="Normal 4 3 3 2 4 2" xfId="43192" xr:uid="{00000000-0005-0000-0000-000001880000}"/>
    <cellStyle name="Normal 4 3 3 2 5" xfId="32372" xr:uid="{00000000-0005-0000-0000-000002880000}"/>
    <cellStyle name="Normal 4 3 3 2 6" xfId="58854" xr:uid="{00000000-0005-0000-0000-000003880000}"/>
    <cellStyle name="Normal 4 3 3 3" xfId="10732" xr:uid="{00000000-0005-0000-0000-000004880000}"/>
    <cellStyle name="Normal 4 3 3 3 2" xfId="25880" xr:uid="{00000000-0005-0000-0000-000005880000}"/>
    <cellStyle name="Normal 4 3 3 3 2 2" xfId="51848" xr:uid="{00000000-0005-0000-0000-000006880000}"/>
    <cellStyle name="Normal 4 3 3 3 3" xfId="36700" xr:uid="{00000000-0005-0000-0000-000007880000}"/>
    <cellStyle name="Normal 4 3 3 4" xfId="8568" xr:uid="{00000000-0005-0000-0000-000008880000}"/>
    <cellStyle name="Normal 4 3 3 4 2" xfId="23716" xr:uid="{00000000-0005-0000-0000-000009880000}"/>
    <cellStyle name="Normal 4 3 3 4 2 2" xfId="49684" xr:uid="{00000000-0005-0000-0000-00000A880000}"/>
    <cellStyle name="Normal 4 3 3 4 3" xfId="34536" xr:uid="{00000000-0005-0000-0000-00000B880000}"/>
    <cellStyle name="Normal 4 3 3 5" xfId="19388" xr:uid="{00000000-0005-0000-0000-00000C880000}"/>
    <cellStyle name="Normal 4 3 3 5 2" xfId="45356" xr:uid="{00000000-0005-0000-0000-00000D880000}"/>
    <cellStyle name="Normal 4 3 3 6" xfId="15060" xr:uid="{00000000-0005-0000-0000-00000E880000}"/>
    <cellStyle name="Normal 4 3 3 6 2" xfId="41028" xr:uid="{00000000-0005-0000-0000-00000F880000}"/>
    <cellStyle name="Normal 4 3 3 7" xfId="4240" xr:uid="{00000000-0005-0000-0000-000010880000}"/>
    <cellStyle name="Normal 4 3 3 8" xfId="30208" xr:uid="{00000000-0005-0000-0000-000011880000}"/>
    <cellStyle name="Normal 4 3 3 9" xfId="56690" xr:uid="{00000000-0005-0000-0000-000012880000}"/>
    <cellStyle name="Normal 4 3 4" xfId="5322" xr:uid="{00000000-0005-0000-0000-000013880000}"/>
    <cellStyle name="Normal 4 3 4 2" xfId="11814" xr:uid="{00000000-0005-0000-0000-000014880000}"/>
    <cellStyle name="Normal 4 3 4 2 2" xfId="26962" xr:uid="{00000000-0005-0000-0000-000015880000}"/>
    <cellStyle name="Normal 4 3 4 2 2 2" xfId="52930" xr:uid="{00000000-0005-0000-0000-000016880000}"/>
    <cellStyle name="Normal 4 3 4 2 3" xfId="37782" xr:uid="{00000000-0005-0000-0000-000017880000}"/>
    <cellStyle name="Normal 4 3 4 3" xfId="20470" xr:uid="{00000000-0005-0000-0000-000018880000}"/>
    <cellStyle name="Normal 4 3 4 3 2" xfId="46438" xr:uid="{00000000-0005-0000-0000-000019880000}"/>
    <cellStyle name="Normal 4 3 4 4" xfId="16142" xr:uid="{00000000-0005-0000-0000-00001A880000}"/>
    <cellStyle name="Normal 4 3 4 4 2" xfId="42110" xr:uid="{00000000-0005-0000-0000-00001B880000}"/>
    <cellStyle name="Normal 4 3 4 5" xfId="31290" xr:uid="{00000000-0005-0000-0000-00001C880000}"/>
    <cellStyle name="Normal 4 3 4 6" xfId="57772" xr:uid="{00000000-0005-0000-0000-00001D880000}"/>
    <cellStyle name="Normal 4 3 5" xfId="9650" xr:uid="{00000000-0005-0000-0000-00001E880000}"/>
    <cellStyle name="Normal 4 3 5 2" xfId="24798" xr:uid="{00000000-0005-0000-0000-00001F880000}"/>
    <cellStyle name="Normal 4 3 5 2 2" xfId="50766" xr:uid="{00000000-0005-0000-0000-000020880000}"/>
    <cellStyle name="Normal 4 3 5 3" xfId="35618" xr:uid="{00000000-0005-0000-0000-000021880000}"/>
    <cellStyle name="Normal 4 3 6" xfId="7486" xr:uid="{00000000-0005-0000-0000-000022880000}"/>
    <cellStyle name="Normal 4 3 6 2" xfId="22634" xr:uid="{00000000-0005-0000-0000-000023880000}"/>
    <cellStyle name="Normal 4 3 6 2 2" xfId="48602" xr:uid="{00000000-0005-0000-0000-000024880000}"/>
    <cellStyle name="Normal 4 3 6 3" xfId="33454" xr:uid="{00000000-0005-0000-0000-000025880000}"/>
    <cellStyle name="Normal 4 3 7" xfId="18306" xr:uid="{00000000-0005-0000-0000-000026880000}"/>
    <cellStyle name="Normal 4 3 7 2" xfId="44274" xr:uid="{00000000-0005-0000-0000-000027880000}"/>
    <cellStyle name="Normal 4 3 8" xfId="13978" xr:uid="{00000000-0005-0000-0000-000028880000}"/>
    <cellStyle name="Normal 4 3 8 2" xfId="39946" xr:uid="{00000000-0005-0000-0000-000029880000}"/>
    <cellStyle name="Normal 4 3 9" xfId="3158" xr:uid="{00000000-0005-0000-0000-00002A880000}"/>
    <cellStyle name="Normal 4 4" xfId="440" xr:uid="{00000000-0005-0000-0000-00002B880000}"/>
    <cellStyle name="Normal 4 4 10" xfId="29127" xr:uid="{00000000-0005-0000-0000-00002C880000}"/>
    <cellStyle name="Normal 4 4 11" xfId="55075" xr:uid="{00000000-0005-0000-0000-00002D880000}"/>
    <cellStyle name="Normal 4 4 12" xfId="55609" xr:uid="{00000000-0005-0000-0000-00002E880000}"/>
    <cellStyle name="Normal 4 4 13" xfId="796" xr:uid="{00000000-0005-0000-0000-00002F880000}"/>
    <cellStyle name="Normal 4 4 2" xfId="1536" xr:uid="{00000000-0005-0000-0000-000030880000}"/>
    <cellStyle name="Normal 4 4 2 10" xfId="56150" xr:uid="{00000000-0005-0000-0000-000031880000}"/>
    <cellStyle name="Normal 4 4 2 2" xfId="2618" xr:uid="{00000000-0005-0000-0000-000032880000}"/>
    <cellStyle name="Normal 4 4 2 2 2" xfId="6946" xr:uid="{00000000-0005-0000-0000-000033880000}"/>
    <cellStyle name="Normal 4 4 2 2 2 2" xfId="13438" xr:uid="{00000000-0005-0000-0000-000034880000}"/>
    <cellStyle name="Normal 4 4 2 2 2 2 2" xfId="28586" xr:uid="{00000000-0005-0000-0000-000035880000}"/>
    <cellStyle name="Normal 4 4 2 2 2 2 2 2" xfId="54554" xr:uid="{00000000-0005-0000-0000-000036880000}"/>
    <cellStyle name="Normal 4 4 2 2 2 2 3" xfId="39406" xr:uid="{00000000-0005-0000-0000-000037880000}"/>
    <cellStyle name="Normal 4 4 2 2 2 3" xfId="22094" xr:uid="{00000000-0005-0000-0000-000038880000}"/>
    <cellStyle name="Normal 4 4 2 2 2 3 2" xfId="48062" xr:uid="{00000000-0005-0000-0000-000039880000}"/>
    <cellStyle name="Normal 4 4 2 2 2 4" xfId="17766" xr:uid="{00000000-0005-0000-0000-00003A880000}"/>
    <cellStyle name="Normal 4 4 2 2 2 4 2" xfId="43734" xr:uid="{00000000-0005-0000-0000-00003B880000}"/>
    <cellStyle name="Normal 4 4 2 2 2 5" xfId="32914" xr:uid="{00000000-0005-0000-0000-00003C880000}"/>
    <cellStyle name="Normal 4 4 2 2 2 6" xfId="59396" xr:uid="{00000000-0005-0000-0000-00003D880000}"/>
    <cellStyle name="Normal 4 4 2 2 3" xfId="11274" xr:uid="{00000000-0005-0000-0000-00003E880000}"/>
    <cellStyle name="Normal 4 4 2 2 3 2" xfId="26422" xr:uid="{00000000-0005-0000-0000-00003F880000}"/>
    <cellStyle name="Normal 4 4 2 2 3 2 2" xfId="52390" xr:uid="{00000000-0005-0000-0000-000040880000}"/>
    <cellStyle name="Normal 4 4 2 2 3 3" xfId="37242" xr:uid="{00000000-0005-0000-0000-000041880000}"/>
    <cellStyle name="Normal 4 4 2 2 4" xfId="9110" xr:uid="{00000000-0005-0000-0000-000042880000}"/>
    <cellStyle name="Normal 4 4 2 2 4 2" xfId="24258" xr:uid="{00000000-0005-0000-0000-000043880000}"/>
    <cellStyle name="Normal 4 4 2 2 4 2 2" xfId="50226" xr:uid="{00000000-0005-0000-0000-000044880000}"/>
    <cellStyle name="Normal 4 4 2 2 4 3" xfId="35078" xr:uid="{00000000-0005-0000-0000-000045880000}"/>
    <cellStyle name="Normal 4 4 2 2 5" xfId="19930" xr:uid="{00000000-0005-0000-0000-000046880000}"/>
    <cellStyle name="Normal 4 4 2 2 5 2" xfId="45898" xr:uid="{00000000-0005-0000-0000-000047880000}"/>
    <cellStyle name="Normal 4 4 2 2 6" xfId="15602" xr:uid="{00000000-0005-0000-0000-000048880000}"/>
    <cellStyle name="Normal 4 4 2 2 6 2" xfId="41570" xr:uid="{00000000-0005-0000-0000-000049880000}"/>
    <cellStyle name="Normal 4 4 2 2 7" xfId="4782" xr:uid="{00000000-0005-0000-0000-00004A880000}"/>
    <cellStyle name="Normal 4 4 2 2 8" xfId="30750" xr:uid="{00000000-0005-0000-0000-00004B880000}"/>
    <cellStyle name="Normal 4 4 2 2 9" xfId="57232" xr:uid="{00000000-0005-0000-0000-00004C880000}"/>
    <cellStyle name="Normal 4 4 2 3" xfId="5864" xr:uid="{00000000-0005-0000-0000-00004D880000}"/>
    <cellStyle name="Normal 4 4 2 3 2" xfId="12356" xr:uid="{00000000-0005-0000-0000-00004E880000}"/>
    <cellStyle name="Normal 4 4 2 3 2 2" xfId="27504" xr:uid="{00000000-0005-0000-0000-00004F880000}"/>
    <cellStyle name="Normal 4 4 2 3 2 2 2" xfId="53472" xr:uid="{00000000-0005-0000-0000-000050880000}"/>
    <cellStyle name="Normal 4 4 2 3 2 3" xfId="38324" xr:uid="{00000000-0005-0000-0000-000051880000}"/>
    <cellStyle name="Normal 4 4 2 3 3" xfId="21012" xr:uid="{00000000-0005-0000-0000-000052880000}"/>
    <cellStyle name="Normal 4 4 2 3 3 2" xfId="46980" xr:uid="{00000000-0005-0000-0000-000053880000}"/>
    <cellStyle name="Normal 4 4 2 3 4" xfId="16684" xr:uid="{00000000-0005-0000-0000-000054880000}"/>
    <cellStyle name="Normal 4 4 2 3 4 2" xfId="42652" xr:uid="{00000000-0005-0000-0000-000055880000}"/>
    <cellStyle name="Normal 4 4 2 3 5" xfId="31832" xr:uid="{00000000-0005-0000-0000-000056880000}"/>
    <cellStyle name="Normal 4 4 2 3 6" xfId="58314" xr:uid="{00000000-0005-0000-0000-000057880000}"/>
    <cellStyle name="Normal 4 4 2 4" xfId="10192" xr:uid="{00000000-0005-0000-0000-000058880000}"/>
    <cellStyle name="Normal 4 4 2 4 2" xfId="25340" xr:uid="{00000000-0005-0000-0000-000059880000}"/>
    <cellStyle name="Normal 4 4 2 4 2 2" xfId="51308" xr:uid="{00000000-0005-0000-0000-00005A880000}"/>
    <cellStyle name="Normal 4 4 2 4 3" xfId="36160" xr:uid="{00000000-0005-0000-0000-00005B880000}"/>
    <cellStyle name="Normal 4 4 2 5" xfId="8028" xr:uid="{00000000-0005-0000-0000-00005C880000}"/>
    <cellStyle name="Normal 4 4 2 5 2" xfId="23176" xr:uid="{00000000-0005-0000-0000-00005D880000}"/>
    <cellStyle name="Normal 4 4 2 5 2 2" xfId="49144" xr:uid="{00000000-0005-0000-0000-00005E880000}"/>
    <cellStyle name="Normal 4 4 2 5 3" xfId="33996" xr:uid="{00000000-0005-0000-0000-00005F880000}"/>
    <cellStyle name="Normal 4 4 2 6" xfId="18848" xr:uid="{00000000-0005-0000-0000-000060880000}"/>
    <cellStyle name="Normal 4 4 2 6 2" xfId="44816" xr:uid="{00000000-0005-0000-0000-000061880000}"/>
    <cellStyle name="Normal 4 4 2 7" xfId="14520" xr:uid="{00000000-0005-0000-0000-000062880000}"/>
    <cellStyle name="Normal 4 4 2 7 2" xfId="40488" xr:uid="{00000000-0005-0000-0000-000063880000}"/>
    <cellStyle name="Normal 4 4 2 8" xfId="3700" xr:uid="{00000000-0005-0000-0000-000064880000}"/>
    <cellStyle name="Normal 4 4 2 9" xfId="29668" xr:uid="{00000000-0005-0000-0000-000065880000}"/>
    <cellStyle name="Normal 4 4 3" xfId="2077" xr:uid="{00000000-0005-0000-0000-000066880000}"/>
    <cellStyle name="Normal 4 4 3 2" xfId="6405" xr:uid="{00000000-0005-0000-0000-000067880000}"/>
    <cellStyle name="Normal 4 4 3 2 2" xfId="12897" xr:uid="{00000000-0005-0000-0000-000068880000}"/>
    <cellStyle name="Normal 4 4 3 2 2 2" xfId="28045" xr:uid="{00000000-0005-0000-0000-000069880000}"/>
    <cellStyle name="Normal 4 4 3 2 2 2 2" xfId="54013" xr:uid="{00000000-0005-0000-0000-00006A880000}"/>
    <cellStyle name="Normal 4 4 3 2 2 3" xfId="38865" xr:uid="{00000000-0005-0000-0000-00006B880000}"/>
    <cellStyle name="Normal 4 4 3 2 3" xfId="21553" xr:uid="{00000000-0005-0000-0000-00006C880000}"/>
    <cellStyle name="Normal 4 4 3 2 3 2" xfId="47521" xr:uid="{00000000-0005-0000-0000-00006D880000}"/>
    <cellStyle name="Normal 4 4 3 2 4" xfId="17225" xr:uid="{00000000-0005-0000-0000-00006E880000}"/>
    <cellStyle name="Normal 4 4 3 2 4 2" xfId="43193" xr:uid="{00000000-0005-0000-0000-00006F880000}"/>
    <cellStyle name="Normal 4 4 3 2 5" xfId="32373" xr:uid="{00000000-0005-0000-0000-000070880000}"/>
    <cellStyle name="Normal 4 4 3 2 6" xfId="58855" xr:uid="{00000000-0005-0000-0000-000071880000}"/>
    <cellStyle name="Normal 4 4 3 3" xfId="10733" xr:uid="{00000000-0005-0000-0000-000072880000}"/>
    <cellStyle name="Normal 4 4 3 3 2" xfId="25881" xr:uid="{00000000-0005-0000-0000-000073880000}"/>
    <cellStyle name="Normal 4 4 3 3 2 2" xfId="51849" xr:uid="{00000000-0005-0000-0000-000074880000}"/>
    <cellStyle name="Normal 4 4 3 3 3" xfId="36701" xr:uid="{00000000-0005-0000-0000-000075880000}"/>
    <cellStyle name="Normal 4 4 3 4" xfId="8569" xr:uid="{00000000-0005-0000-0000-000076880000}"/>
    <cellStyle name="Normal 4 4 3 4 2" xfId="23717" xr:uid="{00000000-0005-0000-0000-000077880000}"/>
    <cellStyle name="Normal 4 4 3 4 2 2" xfId="49685" xr:uid="{00000000-0005-0000-0000-000078880000}"/>
    <cellStyle name="Normal 4 4 3 4 3" xfId="34537" xr:uid="{00000000-0005-0000-0000-000079880000}"/>
    <cellStyle name="Normal 4 4 3 5" xfId="19389" xr:uid="{00000000-0005-0000-0000-00007A880000}"/>
    <cellStyle name="Normal 4 4 3 5 2" xfId="45357" xr:uid="{00000000-0005-0000-0000-00007B880000}"/>
    <cellStyle name="Normal 4 4 3 6" xfId="15061" xr:uid="{00000000-0005-0000-0000-00007C880000}"/>
    <cellStyle name="Normal 4 4 3 6 2" xfId="41029" xr:uid="{00000000-0005-0000-0000-00007D880000}"/>
    <cellStyle name="Normal 4 4 3 7" xfId="4241" xr:uid="{00000000-0005-0000-0000-00007E880000}"/>
    <cellStyle name="Normal 4 4 3 8" xfId="30209" xr:uid="{00000000-0005-0000-0000-00007F880000}"/>
    <cellStyle name="Normal 4 4 3 9" xfId="56691" xr:uid="{00000000-0005-0000-0000-000080880000}"/>
    <cellStyle name="Normal 4 4 4" xfId="5323" xr:uid="{00000000-0005-0000-0000-000081880000}"/>
    <cellStyle name="Normal 4 4 4 2" xfId="11815" xr:uid="{00000000-0005-0000-0000-000082880000}"/>
    <cellStyle name="Normal 4 4 4 2 2" xfId="26963" xr:uid="{00000000-0005-0000-0000-000083880000}"/>
    <cellStyle name="Normal 4 4 4 2 2 2" xfId="52931" xr:uid="{00000000-0005-0000-0000-000084880000}"/>
    <cellStyle name="Normal 4 4 4 2 3" xfId="37783" xr:uid="{00000000-0005-0000-0000-000085880000}"/>
    <cellStyle name="Normal 4 4 4 3" xfId="20471" xr:uid="{00000000-0005-0000-0000-000086880000}"/>
    <cellStyle name="Normal 4 4 4 3 2" xfId="46439" xr:uid="{00000000-0005-0000-0000-000087880000}"/>
    <cellStyle name="Normal 4 4 4 4" xfId="16143" xr:uid="{00000000-0005-0000-0000-000088880000}"/>
    <cellStyle name="Normal 4 4 4 4 2" xfId="42111" xr:uid="{00000000-0005-0000-0000-000089880000}"/>
    <cellStyle name="Normal 4 4 4 5" xfId="31291" xr:uid="{00000000-0005-0000-0000-00008A880000}"/>
    <cellStyle name="Normal 4 4 4 6" xfId="57773" xr:uid="{00000000-0005-0000-0000-00008B880000}"/>
    <cellStyle name="Normal 4 4 5" xfId="9651" xr:uid="{00000000-0005-0000-0000-00008C880000}"/>
    <cellStyle name="Normal 4 4 5 2" xfId="24799" xr:uid="{00000000-0005-0000-0000-00008D880000}"/>
    <cellStyle name="Normal 4 4 5 2 2" xfId="50767" xr:uid="{00000000-0005-0000-0000-00008E880000}"/>
    <cellStyle name="Normal 4 4 5 3" xfId="35619" xr:uid="{00000000-0005-0000-0000-00008F880000}"/>
    <cellStyle name="Normal 4 4 6" xfId="7487" xr:uid="{00000000-0005-0000-0000-000090880000}"/>
    <cellStyle name="Normal 4 4 6 2" xfId="22635" xr:uid="{00000000-0005-0000-0000-000091880000}"/>
    <cellStyle name="Normal 4 4 6 2 2" xfId="48603" xr:uid="{00000000-0005-0000-0000-000092880000}"/>
    <cellStyle name="Normal 4 4 6 3" xfId="33455" xr:uid="{00000000-0005-0000-0000-000093880000}"/>
    <cellStyle name="Normal 4 4 7" xfId="18307" xr:uid="{00000000-0005-0000-0000-000094880000}"/>
    <cellStyle name="Normal 4 4 7 2" xfId="44275" xr:uid="{00000000-0005-0000-0000-000095880000}"/>
    <cellStyle name="Normal 4 4 8" xfId="13979" xr:uid="{00000000-0005-0000-0000-000096880000}"/>
    <cellStyle name="Normal 4 4 8 2" xfId="39947" xr:uid="{00000000-0005-0000-0000-000097880000}"/>
    <cellStyle name="Normal 4 4 9" xfId="3159" xr:uid="{00000000-0005-0000-0000-000098880000}"/>
    <cellStyle name="Normal 4 5" xfId="441" xr:uid="{00000000-0005-0000-0000-000099880000}"/>
    <cellStyle name="Normal 4 5 10" xfId="29128" xr:uid="{00000000-0005-0000-0000-00009A880000}"/>
    <cellStyle name="Normal 4 5 11" xfId="55076" xr:uid="{00000000-0005-0000-0000-00009B880000}"/>
    <cellStyle name="Normal 4 5 12" xfId="55610" xr:uid="{00000000-0005-0000-0000-00009C880000}"/>
    <cellStyle name="Normal 4 5 13" xfId="836" xr:uid="{00000000-0005-0000-0000-00009D880000}"/>
    <cellStyle name="Normal 4 5 2" xfId="1537" xr:uid="{00000000-0005-0000-0000-00009E880000}"/>
    <cellStyle name="Normal 4 5 2 10" xfId="56151" xr:uid="{00000000-0005-0000-0000-00009F880000}"/>
    <cellStyle name="Normal 4 5 2 2" xfId="2619" xr:uid="{00000000-0005-0000-0000-0000A0880000}"/>
    <cellStyle name="Normal 4 5 2 2 2" xfId="6947" xr:uid="{00000000-0005-0000-0000-0000A1880000}"/>
    <cellStyle name="Normal 4 5 2 2 2 2" xfId="13439" xr:uid="{00000000-0005-0000-0000-0000A2880000}"/>
    <cellStyle name="Normal 4 5 2 2 2 2 2" xfId="28587" xr:uid="{00000000-0005-0000-0000-0000A3880000}"/>
    <cellStyle name="Normal 4 5 2 2 2 2 2 2" xfId="54555" xr:uid="{00000000-0005-0000-0000-0000A4880000}"/>
    <cellStyle name="Normal 4 5 2 2 2 2 3" xfId="39407" xr:uid="{00000000-0005-0000-0000-0000A5880000}"/>
    <cellStyle name="Normal 4 5 2 2 2 3" xfId="22095" xr:uid="{00000000-0005-0000-0000-0000A6880000}"/>
    <cellStyle name="Normal 4 5 2 2 2 3 2" xfId="48063" xr:uid="{00000000-0005-0000-0000-0000A7880000}"/>
    <cellStyle name="Normal 4 5 2 2 2 4" xfId="17767" xr:uid="{00000000-0005-0000-0000-0000A8880000}"/>
    <cellStyle name="Normal 4 5 2 2 2 4 2" xfId="43735" xr:uid="{00000000-0005-0000-0000-0000A9880000}"/>
    <cellStyle name="Normal 4 5 2 2 2 5" xfId="32915" xr:uid="{00000000-0005-0000-0000-0000AA880000}"/>
    <cellStyle name="Normal 4 5 2 2 2 6" xfId="59397" xr:uid="{00000000-0005-0000-0000-0000AB880000}"/>
    <cellStyle name="Normal 4 5 2 2 3" xfId="11275" xr:uid="{00000000-0005-0000-0000-0000AC880000}"/>
    <cellStyle name="Normal 4 5 2 2 3 2" xfId="26423" xr:uid="{00000000-0005-0000-0000-0000AD880000}"/>
    <cellStyle name="Normal 4 5 2 2 3 2 2" xfId="52391" xr:uid="{00000000-0005-0000-0000-0000AE880000}"/>
    <cellStyle name="Normal 4 5 2 2 3 3" xfId="37243" xr:uid="{00000000-0005-0000-0000-0000AF880000}"/>
    <cellStyle name="Normal 4 5 2 2 4" xfId="9111" xr:uid="{00000000-0005-0000-0000-0000B0880000}"/>
    <cellStyle name="Normal 4 5 2 2 4 2" xfId="24259" xr:uid="{00000000-0005-0000-0000-0000B1880000}"/>
    <cellStyle name="Normal 4 5 2 2 4 2 2" xfId="50227" xr:uid="{00000000-0005-0000-0000-0000B2880000}"/>
    <cellStyle name="Normal 4 5 2 2 4 3" xfId="35079" xr:uid="{00000000-0005-0000-0000-0000B3880000}"/>
    <cellStyle name="Normal 4 5 2 2 5" xfId="19931" xr:uid="{00000000-0005-0000-0000-0000B4880000}"/>
    <cellStyle name="Normal 4 5 2 2 5 2" xfId="45899" xr:uid="{00000000-0005-0000-0000-0000B5880000}"/>
    <cellStyle name="Normal 4 5 2 2 6" xfId="15603" xr:uid="{00000000-0005-0000-0000-0000B6880000}"/>
    <cellStyle name="Normal 4 5 2 2 6 2" xfId="41571" xr:uid="{00000000-0005-0000-0000-0000B7880000}"/>
    <cellStyle name="Normal 4 5 2 2 7" xfId="4783" xr:uid="{00000000-0005-0000-0000-0000B8880000}"/>
    <cellStyle name="Normal 4 5 2 2 8" xfId="30751" xr:uid="{00000000-0005-0000-0000-0000B9880000}"/>
    <cellStyle name="Normal 4 5 2 2 9" xfId="57233" xr:uid="{00000000-0005-0000-0000-0000BA880000}"/>
    <cellStyle name="Normal 4 5 2 3" xfId="5865" xr:uid="{00000000-0005-0000-0000-0000BB880000}"/>
    <cellStyle name="Normal 4 5 2 3 2" xfId="12357" xr:uid="{00000000-0005-0000-0000-0000BC880000}"/>
    <cellStyle name="Normal 4 5 2 3 2 2" xfId="27505" xr:uid="{00000000-0005-0000-0000-0000BD880000}"/>
    <cellStyle name="Normal 4 5 2 3 2 2 2" xfId="53473" xr:uid="{00000000-0005-0000-0000-0000BE880000}"/>
    <cellStyle name="Normal 4 5 2 3 2 3" xfId="38325" xr:uid="{00000000-0005-0000-0000-0000BF880000}"/>
    <cellStyle name="Normal 4 5 2 3 3" xfId="21013" xr:uid="{00000000-0005-0000-0000-0000C0880000}"/>
    <cellStyle name="Normal 4 5 2 3 3 2" xfId="46981" xr:uid="{00000000-0005-0000-0000-0000C1880000}"/>
    <cellStyle name="Normal 4 5 2 3 4" xfId="16685" xr:uid="{00000000-0005-0000-0000-0000C2880000}"/>
    <cellStyle name="Normal 4 5 2 3 4 2" xfId="42653" xr:uid="{00000000-0005-0000-0000-0000C3880000}"/>
    <cellStyle name="Normal 4 5 2 3 5" xfId="31833" xr:uid="{00000000-0005-0000-0000-0000C4880000}"/>
    <cellStyle name="Normal 4 5 2 3 6" xfId="58315" xr:uid="{00000000-0005-0000-0000-0000C5880000}"/>
    <cellStyle name="Normal 4 5 2 4" xfId="10193" xr:uid="{00000000-0005-0000-0000-0000C6880000}"/>
    <cellStyle name="Normal 4 5 2 4 2" xfId="25341" xr:uid="{00000000-0005-0000-0000-0000C7880000}"/>
    <cellStyle name="Normal 4 5 2 4 2 2" xfId="51309" xr:uid="{00000000-0005-0000-0000-0000C8880000}"/>
    <cellStyle name="Normal 4 5 2 4 3" xfId="36161" xr:uid="{00000000-0005-0000-0000-0000C9880000}"/>
    <cellStyle name="Normal 4 5 2 5" xfId="8029" xr:uid="{00000000-0005-0000-0000-0000CA880000}"/>
    <cellStyle name="Normal 4 5 2 5 2" xfId="23177" xr:uid="{00000000-0005-0000-0000-0000CB880000}"/>
    <cellStyle name="Normal 4 5 2 5 2 2" xfId="49145" xr:uid="{00000000-0005-0000-0000-0000CC880000}"/>
    <cellStyle name="Normal 4 5 2 5 3" xfId="33997" xr:uid="{00000000-0005-0000-0000-0000CD880000}"/>
    <cellStyle name="Normal 4 5 2 6" xfId="18849" xr:uid="{00000000-0005-0000-0000-0000CE880000}"/>
    <cellStyle name="Normal 4 5 2 6 2" xfId="44817" xr:uid="{00000000-0005-0000-0000-0000CF880000}"/>
    <cellStyle name="Normal 4 5 2 7" xfId="14521" xr:uid="{00000000-0005-0000-0000-0000D0880000}"/>
    <cellStyle name="Normal 4 5 2 7 2" xfId="40489" xr:uid="{00000000-0005-0000-0000-0000D1880000}"/>
    <cellStyle name="Normal 4 5 2 8" xfId="3701" xr:uid="{00000000-0005-0000-0000-0000D2880000}"/>
    <cellStyle name="Normal 4 5 2 9" xfId="29669" xr:uid="{00000000-0005-0000-0000-0000D3880000}"/>
    <cellStyle name="Normal 4 5 3" xfId="2078" xr:uid="{00000000-0005-0000-0000-0000D4880000}"/>
    <cellStyle name="Normal 4 5 3 2" xfId="6406" xr:uid="{00000000-0005-0000-0000-0000D5880000}"/>
    <cellStyle name="Normal 4 5 3 2 2" xfId="12898" xr:uid="{00000000-0005-0000-0000-0000D6880000}"/>
    <cellStyle name="Normal 4 5 3 2 2 2" xfId="28046" xr:uid="{00000000-0005-0000-0000-0000D7880000}"/>
    <cellStyle name="Normal 4 5 3 2 2 2 2" xfId="54014" xr:uid="{00000000-0005-0000-0000-0000D8880000}"/>
    <cellStyle name="Normal 4 5 3 2 2 3" xfId="38866" xr:uid="{00000000-0005-0000-0000-0000D9880000}"/>
    <cellStyle name="Normal 4 5 3 2 3" xfId="21554" xr:uid="{00000000-0005-0000-0000-0000DA880000}"/>
    <cellStyle name="Normal 4 5 3 2 3 2" xfId="47522" xr:uid="{00000000-0005-0000-0000-0000DB880000}"/>
    <cellStyle name="Normal 4 5 3 2 4" xfId="17226" xr:uid="{00000000-0005-0000-0000-0000DC880000}"/>
    <cellStyle name="Normal 4 5 3 2 4 2" xfId="43194" xr:uid="{00000000-0005-0000-0000-0000DD880000}"/>
    <cellStyle name="Normal 4 5 3 2 5" xfId="32374" xr:uid="{00000000-0005-0000-0000-0000DE880000}"/>
    <cellStyle name="Normal 4 5 3 2 6" xfId="58856" xr:uid="{00000000-0005-0000-0000-0000DF880000}"/>
    <cellStyle name="Normal 4 5 3 3" xfId="10734" xr:uid="{00000000-0005-0000-0000-0000E0880000}"/>
    <cellStyle name="Normal 4 5 3 3 2" xfId="25882" xr:uid="{00000000-0005-0000-0000-0000E1880000}"/>
    <cellStyle name="Normal 4 5 3 3 2 2" xfId="51850" xr:uid="{00000000-0005-0000-0000-0000E2880000}"/>
    <cellStyle name="Normal 4 5 3 3 3" xfId="36702" xr:uid="{00000000-0005-0000-0000-0000E3880000}"/>
    <cellStyle name="Normal 4 5 3 4" xfId="8570" xr:uid="{00000000-0005-0000-0000-0000E4880000}"/>
    <cellStyle name="Normal 4 5 3 4 2" xfId="23718" xr:uid="{00000000-0005-0000-0000-0000E5880000}"/>
    <cellStyle name="Normal 4 5 3 4 2 2" xfId="49686" xr:uid="{00000000-0005-0000-0000-0000E6880000}"/>
    <cellStyle name="Normal 4 5 3 4 3" xfId="34538" xr:uid="{00000000-0005-0000-0000-0000E7880000}"/>
    <cellStyle name="Normal 4 5 3 5" xfId="19390" xr:uid="{00000000-0005-0000-0000-0000E8880000}"/>
    <cellStyle name="Normal 4 5 3 5 2" xfId="45358" xr:uid="{00000000-0005-0000-0000-0000E9880000}"/>
    <cellStyle name="Normal 4 5 3 6" xfId="15062" xr:uid="{00000000-0005-0000-0000-0000EA880000}"/>
    <cellStyle name="Normal 4 5 3 6 2" xfId="41030" xr:uid="{00000000-0005-0000-0000-0000EB880000}"/>
    <cellStyle name="Normal 4 5 3 7" xfId="4242" xr:uid="{00000000-0005-0000-0000-0000EC880000}"/>
    <cellStyle name="Normal 4 5 3 8" xfId="30210" xr:uid="{00000000-0005-0000-0000-0000ED880000}"/>
    <cellStyle name="Normal 4 5 3 9" xfId="56692" xr:uid="{00000000-0005-0000-0000-0000EE880000}"/>
    <cellStyle name="Normal 4 5 4" xfId="5324" xr:uid="{00000000-0005-0000-0000-0000EF880000}"/>
    <cellStyle name="Normal 4 5 4 2" xfId="11816" xr:uid="{00000000-0005-0000-0000-0000F0880000}"/>
    <cellStyle name="Normal 4 5 4 2 2" xfId="26964" xr:uid="{00000000-0005-0000-0000-0000F1880000}"/>
    <cellStyle name="Normal 4 5 4 2 2 2" xfId="52932" xr:uid="{00000000-0005-0000-0000-0000F2880000}"/>
    <cellStyle name="Normal 4 5 4 2 3" xfId="37784" xr:uid="{00000000-0005-0000-0000-0000F3880000}"/>
    <cellStyle name="Normal 4 5 4 3" xfId="20472" xr:uid="{00000000-0005-0000-0000-0000F4880000}"/>
    <cellStyle name="Normal 4 5 4 3 2" xfId="46440" xr:uid="{00000000-0005-0000-0000-0000F5880000}"/>
    <cellStyle name="Normal 4 5 4 4" xfId="16144" xr:uid="{00000000-0005-0000-0000-0000F6880000}"/>
    <cellStyle name="Normal 4 5 4 4 2" xfId="42112" xr:uid="{00000000-0005-0000-0000-0000F7880000}"/>
    <cellStyle name="Normal 4 5 4 5" xfId="31292" xr:uid="{00000000-0005-0000-0000-0000F8880000}"/>
    <cellStyle name="Normal 4 5 4 6" xfId="57774" xr:uid="{00000000-0005-0000-0000-0000F9880000}"/>
    <cellStyle name="Normal 4 5 5" xfId="9652" xr:uid="{00000000-0005-0000-0000-0000FA880000}"/>
    <cellStyle name="Normal 4 5 5 2" xfId="24800" xr:uid="{00000000-0005-0000-0000-0000FB880000}"/>
    <cellStyle name="Normal 4 5 5 2 2" xfId="50768" xr:uid="{00000000-0005-0000-0000-0000FC880000}"/>
    <cellStyle name="Normal 4 5 5 3" xfId="35620" xr:uid="{00000000-0005-0000-0000-0000FD880000}"/>
    <cellStyle name="Normal 4 5 6" xfId="7488" xr:uid="{00000000-0005-0000-0000-0000FE880000}"/>
    <cellStyle name="Normal 4 5 6 2" xfId="22636" xr:uid="{00000000-0005-0000-0000-0000FF880000}"/>
    <cellStyle name="Normal 4 5 6 2 2" xfId="48604" xr:uid="{00000000-0005-0000-0000-000000890000}"/>
    <cellStyle name="Normal 4 5 6 3" xfId="33456" xr:uid="{00000000-0005-0000-0000-000001890000}"/>
    <cellStyle name="Normal 4 5 7" xfId="18308" xr:uid="{00000000-0005-0000-0000-000002890000}"/>
    <cellStyle name="Normal 4 5 7 2" xfId="44276" xr:uid="{00000000-0005-0000-0000-000003890000}"/>
    <cellStyle name="Normal 4 5 8" xfId="13980" xr:uid="{00000000-0005-0000-0000-000004890000}"/>
    <cellStyle name="Normal 4 5 8 2" xfId="39948" xr:uid="{00000000-0005-0000-0000-000005890000}"/>
    <cellStyle name="Normal 4 5 9" xfId="3160" xr:uid="{00000000-0005-0000-0000-000006890000}"/>
    <cellStyle name="Normal 4 6" xfId="442" xr:uid="{00000000-0005-0000-0000-000007890000}"/>
    <cellStyle name="Normal 4 6 10" xfId="29129" xr:uid="{00000000-0005-0000-0000-000008890000}"/>
    <cellStyle name="Normal 4 6 11" xfId="55077" xr:uid="{00000000-0005-0000-0000-000009890000}"/>
    <cellStyle name="Normal 4 6 12" xfId="55611" xr:uid="{00000000-0005-0000-0000-00000A890000}"/>
    <cellStyle name="Normal 4 6 13" xfId="876" xr:uid="{00000000-0005-0000-0000-00000B890000}"/>
    <cellStyle name="Normal 4 6 2" xfId="1538" xr:uid="{00000000-0005-0000-0000-00000C890000}"/>
    <cellStyle name="Normal 4 6 2 10" xfId="56152" xr:uid="{00000000-0005-0000-0000-00000D890000}"/>
    <cellStyle name="Normal 4 6 2 2" xfId="2620" xr:uid="{00000000-0005-0000-0000-00000E890000}"/>
    <cellStyle name="Normal 4 6 2 2 2" xfId="6948" xr:uid="{00000000-0005-0000-0000-00000F890000}"/>
    <cellStyle name="Normal 4 6 2 2 2 2" xfId="13440" xr:uid="{00000000-0005-0000-0000-000010890000}"/>
    <cellStyle name="Normal 4 6 2 2 2 2 2" xfId="28588" xr:uid="{00000000-0005-0000-0000-000011890000}"/>
    <cellStyle name="Normal 4 6 2 2 2 2 2 2" xfId="54556" xr:uid="{00000000-0005-0000-0000-000012890000}"/>
    <cellStyle name="Normal 4 6 2 2 2 2 3" xfId="39408" xr:uid="{00000000-0005-0000-0000-000013890000}"/>
    <cellStyle name="Normal 4 6 2 2 2 3" xfId="22096" xr:uid="{00000000-0005-0000-0000-000014890000}"/>
    <cellStyle name="Normal 4 6 2 2 2 3 2" xfId="48064" xr:uid="{00000000-0005-0000-0000-000015890000}"/>
    <cellStyle name="Normal 4 6 2 2 2 4" xfId="17768" xr:uid="{00000000-0005-0000-0000-000016890000}"/>
    <cellStyle name="Normal 4 6 2 2 2 4 2" xfId="43736" xr:uid="{00000000-0005-0000-0000-000017890000}"/>
    <cellStyle name="Normal 4 6 2 2 2 5" xfId="32916" xr:uid="{00000000-0005-0000-0000-000018890000}"/>
    <cellStyle name="Normal 4 6 2 2 2 6" xfId="59398" xr:uid="{00000000-0005-0000-0000-000019890000}"/>
    <cellStyle name="Normal 4 6 2 2 3" xfId="11276" xr:uid="{00000000-0005-0000-0000-00001A890000}"/>
    <cellStyle name="Normal 4 6 2 2 3 2" xfId="26424" xr:uid="{00000000-0005-0000-0000-00001B890000}"/>
    <cellStyle name="Normal 4 6 2 2 3 2 2" xfId="52392" xr:uid="{00000000-0005-0000-0000-00001C890000}"/>
    <cellStyle name="Normal 4 6 2 2 3 3" xfId="37244" xr:uid="{00000000-0005-0000-0000-00001D890000}"/>
    <cellStyle name="Normal 4 6 2 2 4" xfId="9112" xr:uid="{00000000-0005-0000-0000-00001E890000}"/>
    <cellStyle name="Normal 4 6 2 2 4 2" xfId="24260" xr:uid="{00000000-0005-0000-0000-00001F890000}"/>
    <cellStyle name="Normal 4 6 2 2 4 2 2" xfId="50228" xr:uid="{00000000-0005-0000-0000-000020890000}"/>
    <cellStyle name="Normal 4 6 2 2 4 3" xfId="35080" xr:uid="{00000000-0005-0000-0000-000021890000}"/>
    <cellStyle name="Normal 4 6 2 2 5" xfId="19932" xr:uid="{00000000-0005-0000-0000-000022890000}"/>
    <cellStyle name="Normal 4 6 2 2 5 2" xfId="45900" xr:uid="{00000000-0005-0000-0000-000023890000}"/>
    <cellStyle name="Normal 4 6 2 2 6" xfId="15604" xr:uid="{00000000-0005-0000-0000-000024890000}"/>
    <cellStyle name="Normal 4 6 2 2 6 2" xfId="41572" xr:uid="{00000000-0005-0000-0000-000025890000}"/>
    <cellStyle name="Normal 4 6 2 2 7" xfId="4784" xr:uid="{00000000-0005-0000-0000-000026890000}"/>
    <cellStyle name="Normal 4 6 2 2 8" xfId="30752" xr:uid="{00000000-0005-0000-0000-000027890000}"/>
    <cellStyle name="Normal 4 6 2 2 9" xfId="57234" xr:uid="{00000000-0005-0000-0000-000028890000}"/>
    <cellStyle name="Normal 4 6 2 3" xfId="5866" xr:uid="{00000000-0005-0000-0000-000029890000}"/>
    <cellStyle name="Normal 4 6 2 3 2" xfId="12358" xr:uid="{00000000-0005-0000-0000-00002A890000}"/>
    <cellStyle name="Normal 4 6 2 3 2 2" xfId="27506" xr:uid="{00000000-0005-0000-0000-00002B890000}"/>
    <cellStyle name="Normal 4 6 2 3 2 2 2" xfId="53474" xr:uid="{00000000-0005-0000-0000-00002C890000}"/>
    <cellStyle name="Normal 4 6 2 3 2 3" xfId="38326" xr:uid="{00000000-0005-0000-0000-00002D890000}"/>
    <cellStyle name="Normal 4 6 2 3 3" xfId="21014" xr:uid="{00000000-0005-0000-0000-00002E890000}"/>
    <cellStyle name="Normal 4 6 2 3 3 2" xfId="46982" xr:uid="{00000000-0005-0000-0000-00002F890000}"/>
    <cellStyle name="Normal 4 6 2 3 4" xfId="16686" xr:uid="{00000000-0005-0000-0000-000030890000}"/>
    <cellStyle name="Normal 4 6 2 3 4 2" xfId="42654" xr:uid="{00000000-0005-0000-0000-000031890000}"/>
    <cellStyle name="Normal 4 6 2 3 5" xfId="31834" xr:uid="{00000000-0005-0000-0000-000032890000}"/>
    <cellStyle name="Normal 4 6 2 3 6" xfId="58316" xr:uid="{00000000-0005-0000-0000-000033890000}"/>
    <cellStyle name="Normal 4 6 2 4" xfId="10194" xr:uid="{00000000-0005-0000-0000-000034890000}"/>
    <cellStyle name="Normal 4 6 2 4 2" xfId="25342" xr:uid="{00000000-0005-0000-0000-000035890000}"/>
    <cellStyle name="Normal 4 6 2 4 2 2" xfId="51310" xr:uid="{00000000-0005-0000-0000-000036890000}"/>
    <cellStyle name="Normal 4 6 2 4 3" xfId="36162" xr:uid="{00000000-0005-0000-0000-000037890000}"/>
    <cellStyle name="Normal 4 6 2 5" xfId="8030" xr:uid="{00000000-0005-0000-0000-000038890000}"/>
    <cellStyle name="Normal 4 6 2 5 2" xfId="23178" xr:uid="{00000000-0005-0000-0000-000039890000}"/>
    <cellStyle name="Normal 4 6 2 5 2 2" xfId="49146" xr:uid="{00000000-0005-0000-0000-00003A890000}"/>
    <cellStyle name="Normal 4 6 2 5 3" xfId="33998" xr:uid="{00000000-0005-0000-0000-00003B890000}"/>
    <cellStyle name="Normal 4 6 2 6" xfId="18850" xr:uid="{00000000-0005-0000-0000-00003C890000}"/>
    <cellStyle name="Normal 4 6 2 6 2" xfId="44818" xr:uid="{00000000-0005-0000-0000-00003D890000}"/>
    <cellStyle name="Normal 4 6 2 7" xfId="14522" xr:uid="{00000000-0005-0000-0000-00003E890000}"/>
    <cellStyle name="Normal 4 6 2 7 2" xfId="40490" xr:uid="{00000000-0005-0000-0000-00003F890000}"/>
    <cellStyle name="Normal 4 6 2 8" xfId="3702" xr:uid="{00000000-0005-0000-0000-000040890000}"/>
    <cellStyle name="Normal 4 6 2 9" xfId="29670" xr:uid="{00000000-0005-0000-0000-000041890000}"/>
    <cellStyle name="Normal 4 6 3" xfId="2079" xr:uid="{00000000-0005-0000-0000-000042890000}"/>
    <cellStyle name="Normal 4 6 3 2" xfId="6407" xr:uid="{00000000-0005-0000-0000-000043890000}"/>
    <cellStyle name="Normal 4 6 3 2 2" xfId="12899" xr:uid="{00000000-0005-0000-0000-000044890000}"/>
    <cellStyle name="Normal 4 6 3 2 2 2" xfId="28047" xr:uid="{00000000-0005-0000-0000-000045890000}"/>
    <cellStyle name="Normal 4 6 3 2 2 2 2" xfId="54015" xr:uid="{00000000-0005-0000-0000-000046890000}"/>
    <cellStyle name="Normal 4 6 3 2 2 3" xfId="38867" xr:uid="{00000000-0005-0000-0000-000047890000}"/>
    <cellStyle name="Normal 4 6 3 2 3" xfId="21555" xr:uid="{00000000-0005-0000-0000-000048890000}"/>
    <cellStyle name="Normal 4 6 3 2 3 2" xfId="47523" xr:uid="{00000000-0005-0000-0000-000049890000}"/>
    <cellStyle name="Normal 4 6 3 2 4" xfId="17227" xr:uid="{00000000-0005-0000-0000-00004A890000}"/>
    <cellStyle name="Normal 4 6 3 2 4 2" xfId="43195" xr:uid="{00000000-0005-0000-0000-00004B890000}"/>
    <cellStyle name="Normal 4 6 3 2 5" xfId="32375" xr:uid="{00000000-0005-0000-0000-00004C890000}"/>
    <cellStyle name="Normal 4 6 3 2 6" xfId="58857" xr:uid="{00000000-0005-0000-0000-00004D890000}"/>
    <cellStyle name="Normal 4 6 3 3" xfId="10735" xr:uid="{00000000-0005-0000-0000-00004E890000}"/>
    <cellStyle name="Normal 4 6 3 3 2" xfId="25883" xr:uid="{00000000-0005-0000-0000-00004F890000}"/>
    <cellStyle name="Normal 4 6 3 3 2 2" xfId="51851" xr:uid="{00000000-0005-0000-0000-000050890000}"/>
    <cellStyle name="Normal 4 6 3 3 3" xfId="36703" xr:uid="{00000000-0005-0000-0000-000051890000}"/>
    <cellStyle name="Normal 4 6 3 4" xfId="8571" xr:uid="{00000000-0005-0000-0000-000052890000}"/>
    <cellStyle name="Normal 4 6 3 4 2" xfId="23719" xr:uid="{00000000-0005-0000-0000-000053890000}"/>
    <cellStyle name="Normal 4 6 3 4 2 2" xfId="49687" xr:uid="{00000000-0005-0000-0000-000054890000}"/>
    <cellStyle name="Normal 4 6 3 4 3" xfId="34539" xr:uid="{00000000-0005-0000-0000-000055890000}"/>
    <cellStyle name="Normal 4 6 3 5" xfId="19391" xr:uid="{00000000-0005-0000-0000-000056890000}"/>
    <cellStyle name="Normal 4 6 3 5 2" xfId="45359" xr:uid="{00000000-0005-0000-0000-000057890000}"/>
    <cellStyle name="Normal 4 6 3 6" xfId="15063" xr:uid="{00000000-0005-0000-0000-000058890000}"/>
    <cellStyle name="Normal 4 6 3 6 2" xfId="41031" xr:uid="{00000000-0005-0000-0000-000059890000}"/>
    <cellStyle name="Normal 4 6 3 7" xfId="4243" xr:uid="{00000000-0005-0000-0000-00005A890000}"/>
    <cellStyle name="Normal 4 6 3 8" xfId="30211" xr:uid="{00000000-0005-0000-0000-00005B890000}"/>
    <cellStyle name="Normal 4 6 3 9" xfId="56693" xr:uid="{00000000-0005-0000-0000-00005C890000}"/>
    <cellStyle name="Normal 4 6 4" xfId="5325" xr:uid="{00000000-0005-0000-0000-00005D890000}"/>
    <cellStyle name="Normal 4 6 4 2" xfId="11817" xr:uid="{00000000-0005-0000-0000-00005E890000}"/>
    <cellStyle name="Normal 4 6 4 2 2" xfId="26965" xr:uid="{00000000-0005-0000-0000-00005F890000}"/>
    <cellStyle name="Normal 4 6 4 2 2 2" xfId="52933" xr:uid="{00000000-0005-0000-0000-000060890000}"/>
    <cellStyle name="Normal 4 6 4 2 3" xfId="37785" xr:uid="{00000000-0005-0000-0000-000061890000}"/>
    <cellStyle name="Normal 4 6 4 3" xfId="20473" xr:uid="{00000000-0005-0000-0000-000062890000}"/>
    <cellStyle name="Normal 4 6 4 3 2" xfId="46441" xr:uid="{00000000-0005-0000-0000-000063890000}"/>
    <cellStyle name="Normal 4 6 4 4" xfId="16145" xr:uid="{00000000-0005-0000-0000-000064890000}"/>
    <cellStyle name="Normal 4 6 4 4 2" xfId="42113" xr:uid="{00000000-0005-0000-0000-000065890000}"/>
    <cellStyle name="Normal 4 6 4 5" xfId="31293" xr:uid="{00000000-0005-0000-0000-000066890000}"/>
    <cellStyle name="Normal 4 6 4 6" xfId="57775" xr:uid="{00000000-0005-0000-0000-000067890000}"/>
    <cellStyle name="Normal 4 6 5" xfId="9653" xr:uid="{00000000-0005-0000-0000-000068890000}"/>
    <cellStyle name="Normal 4 6 5 2" xfId="24801" xr:uid="{00000000-0005-0000-0000-000069890000}"/>
    <cellStyle name="Normal 4 6 5 2 2" xfId="50769" xr:uid="{00000000-0005-0000-0000-00006A890000}"/>
    <cellStyle name="Normal 4 6 5 3" xfId="35621" xr:uid="{00000000-0005-0000-0000-00006B890000}"/>
    <cellStyle name="Normal 4 6 6" xfId="7489" xr:uid="{00000000-0005-0000-0000-00006C890000}"/>
    <cellStyle name="Normal 4 6 6 2" xfId="22637" xr:uid="{00000000-0005-0000-0000-00006D890000}"/>
    <cellStyle name="Normal 4 6 6 2 2" xfId="48605" xr:uid="{00000000-0005-0000-0000-00006E890000}"/>
    <cellStyle name="Normal 4 6 6 3" xfId="33457" xr:uid="{00000000-0005-0000-0000-00006F890000}"/>
    <cellStyle name="Normal 4 6 7" xfId="18309" xr:uid="{00000000-0005-0000-0000-000070890000}"/>
    <cellStyle name="Normal 4 6 7 2" xfId="44277" xr:uid="{00000000-0005-0000-0000-000071890000}"/>
    <cellStyle name="Normal 4 6 8" xfId="13981" xr:uid="{00000000-0005-0000-0000-000072890000}"/>
    <cellStyle name="Normal 4 6 8 2" xfId="39949" xr:uid="{00000000-0005-0000-0000-000073890000}"/>
    <cellStyle name="Normal 4 6 9" xfId="3161" xr:uid="{00000000-0005-0000-0000-000074890000}"/>
    <cellStyle name="Normal 4 7" xfId="443" xr:uid="{00000000-0005-0000-0000-000075890000}"/>
    <cellStyle name="Normal 4 7 10" xfId="29130" xr:uid="{00000000-0005-0000-0000-000076890000}"/>
    <cellStyle name="Normal 4 7 11" xfId="55078" xr:uid="{00000000-0005-0000-0000-000077890000}"/>
    <cellStyle name="Normal 4 7 12" xfId="55612" xr:uid="{00000000-0005-0000-0000-000078890000}"/>
    <cellStyle name="Normal 4 7 13" xfId="916" xr:uid="{00000000-0005-0000-0000-000079890000}"/>
    <cellStyle name="Normal 4 7 2" xfId="1539" xr:uid="{00000000-0005-0000-0000-00007A890000}"/>
    <cellStyle name="Normal 4 7 2 10" xfId="56153" xr:uid="{00000000-0005-0000-0000-00007B890000}"/>
    <cellStyle name="Normal 4 7 2 2" xfId="2621" xr:uid="{00000000-0005-0000-0000-00007C890000}"/>
    <cellStyle name="Normal 4 7 2 2 2" xfId="6949" xr:uid="{00000000-0005-0000-0000-00007D890000}"/>
    <cellStyle name="Normal 4 7 2 2 2 2" xfId="13441" xr:uid="{00000000-0005-0000-0000-00007E890000}"/>
    <cellStyle name="Normal 4 7 2 2 2 2 2" xfId="28589" xr:uid="{00000000-0005-0000-0000-00007F890000}"/>
    <cellStyle name="Normal 4 7 2 2 2 2 2 2" xfId="54557" xr:uid="{00000000-0005-0000-0000-000080890000}"/>
    <cellStyle name="Normal 4 7 2 2 2 2 3" xfId="39409" xr:uid="{00000000-0005-0000-0000-000081890000}"/>
    <cellStyle name="Normal 4 7 2 2 2 3" xfId="22097" xr:uid="{00000000-0005-0000-0000-000082890000}"/>
    <cellStyle name="Normal 4 7 2 2 2 3 2" xfId="48065" xr:uid="{00000000-0005-0000-0000-000083890000}"/>
    <cellStyle name="Normal 4 7 2 2 2 4" xfId="17769" xr:uid="{00000000-0005-0000-0000-000084890000}"/>
    <cellStyle name="Normal 4 7 2 2 2 4 2" xfId="43737" xr:uid="{00000000-0005-0000-0000-000085890000}"/>
    <cellStyle name="Normal 4 7 2 2 2 5" xfId="32917" xr:uid="{00000000-0005-0000-0000-000086890000}"/>
    <cellStyle name="Normal 4 7 2 2 2 6" xfId="59399" xr:uid="{00000000-0005-0000-0000-000087890000}"/>
    <cellStyle name="Normal 4 7 2 2 3" xfId="11277" xr:uid="{00000000-0005-0000-0000-000088890000}"/>
    <cellStyle name="Normal 4 7 2 2 3 2" xfId="26425" xr:uid="{00000000-0005-0000-0000-000089890000}"/>
    <cellStyle name="Normal 4 7 2 2 3 2 2" xfId="52393" xr:uid="{00000000-0005-0000-0000-00008A890000}"/>
    <cellStyle name="Normal 4 7 2 2 3 3" xfId="37245" xr:uid="{00000000-0005-0000-0000-00008B890000}"/>
    <cellStyle name="Normal 4 7 2 2 4" xfId="9113" xr:uid="{00000000-0005-0000-0000-00008C890000}"/>
    <cellStyle name="Normal 4 7 2 2 4 2" xfId="24261" xr:uid="{00000000-0005-0000-0000-00008D890000}"/>
    <cellStyle name="Normal 4 7 2 2 4 2 2" xfId="50229" xr:uid="{00000000-0005-0000-0000-00008E890000}"/>
    <cellStyle name="Normal 4 7 2 2 4 3" xfId="35081" xr:uid="{00000000-0005-0000-0000-00008F890000}"/>
    <cellStyle name="Normal 4 7 2 2 5" xfId="19933" xr:uid="{00000000-0005-0000-0000-000090890000}"/>
    <cellStyle name="Normal 4 7 2 2 5 2" xfId="45901" xr:uid="{00000000-0005-0000-0000-000091890000}"/>
    <cellStyle name="Normal 4 7 2 2 6" xfId="15605" xr:uid="{00000000-0005-0000-0000-000092890000}"/>
    <cellStyle name="Normal 4 7 2 2 6 2" xfId="41573" xr:uid="{00000000-0005-0000-0000-000093890000}"/>
    <cellStyle name="Normal 4 7 2 2 7" xfId="4785" xr:uid="{00000000-0005-0000-0000-000094890000}"/>
    <cellStyle name="Normal 4 7 2 2 8" xfId="30753" xr:uid="{00000000-0005-0000-0000-000095890000}"/>
    <cellStyle name="Normal 4 7 2 2 9" xfId="57235" xr:uid="{00000000-0005-0000-0000-000096890000}"/>
    <cellStyle name="Normal 4 7 2 3" xfId="5867" xr:uid="{00000000-0005-0000-0000-000097890000}"/>
    <cellStyle name="Normal 4 7 2 3 2" xfId="12359" xr:uid="{00000000-0005-0000-0000-000098890000}"/>
    <cellStyle name="Normal 4 7 2 3 2 2" xfId="27507" xr:uid="{00000000-0005-0000-0000-000099890000}"/>
    <cellStyle name="Normal 4 7 2 3 2 2 2" xfId="53475" xr:uid="{00000000-0005-0000-0000-00009A890000}"/>
    <cellStyle name="Normal 4 7 2 3 2 3" xfId="38327" xr:uid="{00000000-0005-0000-0000-00009B890000}"/>
    <cellStyle name="Normal 4 7 2 3 3" xfId="21015" xr:uid="{00000000-0005-0000-0000-00009C890000}"/>
    <cellStyle name="Normal 4 7 2 3 3 2" xfId="46983" xr:uid="{00000000-0005-0000-0000-00009D890000}"/>
    <cellStyle name="Normal 4 7 2 3 4" xfId="16687" xr:uid="{00000000-0005-0000-0000-00009E890000}"/>
    <cellStyle name="Normal 4 7 2 3 4 2" xfId="42655" xr:uid="{00000000-0005-0000-0000-00009F890000}"/>
    <cellStyle name="Normal 4 7 2 3 5" xfId="31835" xr:uid="{00000000-0005-0000-0000-0000A0890000}"/>
    <cellStyle name="Normal 4 7 2 3 6" xfId="58317" xr:uid="{00000000-0005-0000-0000-0000A1890000}"/>
    <cellStyle name="Normal 4 7 2 4" xfId="10195" xr:uid="{00000000-0005-0000-0000-0000A2890000}"/>
    <cellStyle name="Normal 4 7 2 4 2" xfId="25343" xr:uid="{00000000-0005-0000-0000-0000A3890000}"/>
    <cellStyle name="Normal 4 7 2 4 2 2" xfId="51311" xr:uid="{00000000-0005-0000-0000-0000A4890000}"/>
    <cellStyle name="Normal 4 7 2 4 3" xfId="36163" xr:uid="{00000000-0005-0000-0000-0000A5890000}"/>
    <cellStyle name="Normal 4 7 2 5" xfId="8031" xr:uid="{00000000-0005-0000-0000-0000A6890000}"/>
    <cellStyle name="Normal 4 7 2 5 2" xfId="23179" xr:uid="{00000000-0005-0000-0000-0000A7890000}"/>
    <cellStyle name="Normal 4 7 2 5 2 2" xfId="49147" xr:uid="{00000000-0005-0000-0000-0000A8890000}"/>
    <cellStyle name="Normal 4 7 2 5 3" xfId="33999" xr:uid="{00000000-0005-0000-0000-0000A9890000}"/>
    <cellStyle name="Normal 4 7 2 6" xfId="18851" xr:uid="{00000000-0005-0000-0000-0000AA890000}"/>
    <cellStyle name="Normal 4 7 2 6 2" xfId="44819" xr:uid="{00000000-0005-0000-0000-0000AB890000}"/>
    <cellStyle name="Normal 4 7 2 7" xfId="14523" xr:uid="{00000000-0005-0000-0000-0000AC890000}"/>
    <cellStyle name="Normal 4 7 2 7 2" xfId="40491" xr:uid="{00000000-0005-0000-0000-0000AD890000}"/>
    <cellStyle name="Normal 4 7 2 8" xfId="3703" xr:uid="{00000000-0005-0000-0000-0000AE890000}"/>
    <cellStyle name="Normal 4 7 2 9" xfId="29671" xr:uid="{00000000-0005-0000-0000-0000AF890000}"/>
    <cellStyle name="Normal 4 7 3" xfId="2080" xr:uid="{00000000-0005-0000-0000-0000B0890000}"/>
    <cellStyle name="Normal 4 7 3 2" xfId="6408" xr:uid="{00000000-0005-0000-0000-0000B1890000}"/>
    <cellStyle name="Normal 4 7 3 2 2" xfId="12900" xr:uid="{00000000-0005-0000-0000-0000B2890000}"/>
    <cellStyle name="Normal 4 7 3 2 2 2" xfId="28048" xr:uid="{00000000-0005-0000-0000-0000B3890000}"/>
    <cellStyle name="Normal 4 7 3 2 2 2 2" xfId="54016" xr:uid="{00000000-0005-0000-0000-0000B4890000}"/>
    <cellStyle name="Normal 4 7 3 2 2 3" xfId="38868" xr:uid="{00000000-0005-0000-0000-0000B5890000}"/>
    <cellStyle name="Normal 4 7 3 2 3" xfId="21556" xr:uid="{00000000-0005-0000-0000-0000B6890000}"/>
    <cellStyle name="Normal 4 7 3 2 3 2" xfId="47524" xr:uid="{00000000-0005-0000-0000-0000B7890000}"/>
    <cellStyle name="Normal 4 7 3 2 4" xfId="17228" xr:uid="{00000000-0005-0000-0000-0000B8890000}"/>
    <cellStyle name="Normal 4 7 3 2 4 2" xfId="43196" xr:uid="{00000000-0005-0000-0000-0000B9890000}"/>
    <cellStyle name="Normal 4 7 3 2 5" xfId="32376" xr:uid="{00000000-0005-0000-0000-0000BA890000}"/>
    <cellStyle name="Normal 4 7 3 2 6" xfId="58858" xr:uid="{00000000-0005-0000-0000-0000BB890000}"/>
    <cellStyle name="Normal 4 7 3 3" xfId="10736" xr:uid="{00000000-0005-0000-0000-0000BC890000}"/>
    <cellStyle name="Normal 4 7 3 3 2" xfId="25884" xr:uid="{00000000-0005-0000-0000-0000BD890000}"/>
    <cellStyle name="Normal 4 7 3 3 2 2" xfId="51852" xr:uid="{00000000-0005-0000-0000-0000BE890000}"/>
    <cellStyle name="Normal 4 7 3 3 3" xfId="36704" xr:uid="{00000000-0005-0000-0000-0000BF890000}"/>
    <cellStyle name="Normal 4 7 3 4" xfId="8572" xr:uid="{00000000-0005-0000-0000-0000C0890000}"/>
    <cellStyle name="Normal 4 7 3 4 2" xfId="23720" xr:uid="{00000000-0005-0000-0000-0000C1890000}"/>
    <cellStyle name="Normal 4 7 3 4 2 2" xfId="49688" xr:uid="{00000000-0005-0000-0000-0000C2890000}"/>
    <cellStyle name="Normal 4 7 3 4 3" xfId="34540" xr:uid="{00000000-0005-0000-0000-0000C3890000}"/>
    <cellStyle name="Normal 4 7 3 5" xfId="19392" xr:uid="{00000000-0005-0000-0000-0000C4890000}"/>
    <cellStyle name="Normal 4 7 3 5 2" xfId="45360" xr:uid="{00000000-0005-0000-0000-0000C5890000}"/>
    <cellStyle name="Normal 4 7 3 6" xfId="15064" xr:uid="{00000000-0005-0000-0000-0000C6890000}"/>
    <cellStyle name="Normal 4 7 3 6 2" xfId="41032" xr:uid="{00000000-0005-0000-0000-0000C7890000}"/>
    <cellStyle name="Normal 4 7 3 7" xfId="4244" xr:uid="{00000000-0005-0000-0000-0000C8890000}"/>
    <cellStyle name="Normal 4 7 3 8" xfId="30212" xr:uid="{00000000-0005-0000-0000-0000C9890000}"/>
    <cellStyle name="Normal 4 7 3 9" xfId="56694" xr:uid="{00000000-0005-0000-0000-0000CA890000}"/>
    <cellStyle name="Normal 4 7 4" xfId="5326" xr:uid="{00000000-0005-0000-0000-0000CB890000}"/>
    <cellStyle name="Normal 4 7 4 2" xfId="11818" xr:uid="{00000000-0005-0000-0000-0000CC890000}"/>
    <cellStyle name="Normal 4 7 4 2 2" xfId="26966" xr:uid="{00000000-0005-0000-0000-0000CD890000}"/>
    <cellStyle name="Normal 4 7 4 2 2 2" xfId="52934" xr:uid="{00000000-0005-0000-0000-0000CE890000}"/>
    <cellStyle name="Normal 4 7 4 2 3" xfId="37786" xr:uid="{00000000-0005-0000-0000-0000CF890000}"/>
    <cellStyle name="Normal 4 7 4 3" xfId="20474" xr:uid="{00000000-0005-0000-0000-0000D0890000}"/>
    <cellStyle name="Normal 4 7 4 3 2" xfId="46442" xr:uid="{00000000-0005-0000-0000-0000D1890000}"/>
    <cellStyle name="Normal 4 7 4 4" xfId="16146" xr:uid="{00000000-0005-0000-0000-0000D2890000}"/>
    <cellStyle name="Normal 4 7 4 4 2" xfId="42114" xr:uid="{00000000-0005-0000-0000-0000D3890000}"/>
    <cellStyle name="Normal 4 7 4 5" xfId="31294" xr:uid="{00000000-0005-0000-0000-0000D4890000}"/>
    <cellStyle name="Normal 4 7 4 6" xfId="57776" xr:uid="{00000000-0005-0000-0000-0000D5890000}"/>
    <cellStyle name="Normal 4 7 5" xfId="9654" xr:uid="{00000000-0005-0000-0000-0000D6890000}"/>
    <cellStyle name="Normal 4 7 5 2" xfId="24802" xr:uid="{00000000-0005-0000-0000-0000D7890000}"/>
    <cellStyle name="Normal 4 7 5 2 2" xfId="50770" xr:uid="{00000000-0005-0000-0000-0000D8890000}"/>
    <cellStyle name="Normal 4 7 5 3" xfId="35622" xr:uid="{00000000-0005-0000-0000-0000D9890000}"/>
    <cellStyle name="Normal 4 7 6" xfId="7490" xr:uid="{00000000-0005-0000-0000-0000DA890000}"/>
    <cellStyle name="Normal 4 7 6 2" xfId="22638" xr:uid="{00000000-0005-0000-0000-0000DB890000}"/>
    <cellStyle name="Normal 4 7 6 2 2" xfId="48606" xr:uid="{00000000-0005-0000-0000-0000DC890000}"/>
    <cellStyle name="Normal 4 7 6 3" xfId="33458" xr:uid="{00000000-0005-0000-0000-0000DD890000}"/>
    <cellStyle name="Normal 4 7 7" xfId="18310" xr:uid="{00000000-0005-0000-0000-0000DE890000}"/>
    <cellStyle name="Normal 4 7 7 2" xfId="44278" xr:uid="{00000000-0005-0000-0000-0000DF890000}"/>
    <cellStyle name="Normal 4 7 8" xfId="13982" xr:uid="{00000000-0005-0000-0000-0000E0890000}"/>
    <cellStyle name="Normal 4 7 8 2" xfId="39950" xr:uid="{00000000-0005-0000-0000-0000E1890000}"/>
    <cellStyle name="Normal 4 7 9" xfId="3162" xr:uid="{00000000-0005-0000-0000-0000E2890000}"/>
    <cellStyle name="Normal 4 8" xfId="444" xr:uid="{00000000-0005-0000-0000-0000E3890000}"/>
    <cellStyle name="Normal 4 8 10" xfId="29131" xr:uid="{00000000-0005-0000-0000-0000E4890000}"/>
    <cellStyle name="Normal 4 8 11" xfId="55079" xr:uid="{00000000-0005-0000-0000-0000E5890000}"/>
    <cellStyle name="Normal 4 8 12" xfId="55613" xr:uid="{00000000-0005-0000-0000-0000E6890000}"/>
    <cellStyle name="Normal 4 8 13" xfId="956" xr:uid="{00000000-0005-0000-0000-0000E7890000}"/>
    <cellStyle name="Normal 4 8 2" xfId="1540" xr:uid="{00000000-0005-0000-0000-0000E8890000}"/>
    <cellStyle name="Normal 4 8 2 10" xfId="56154" xr:uid="{00000000-0005-0000-0000-0000E9890000}"/>
    <cellStyle name="Normal 4 8 2 2" xfId="2622" xr:uid="{00000000-0005-0000-0000-0000EA890000}"/>
    <cellStyle name="Normal 4 8 2 2 2" xfId="6950" xr:uid="{00000000-0005-0000-0000-0000EB890000}"/>
    <cellStyle name="Normal 4 8 2 2 2 2" xfId="13442" xr:uid="{00000000-0005-0000-0000-0000EC890000}"/>
    <cellStyle name="Normal 4 8 2 2 2 2 2" xfId="28590" xr:uid="{00000000-0005-0000-0000-0000ED890000}"/>
    <cellStyle name="Normal 4 8 2 2 2 2 2 2" xfId="54558" xr:uid="{00000000-0005-0000-0000-0000EE890000}"/>
    <cellStyle name="Normal 4 8 2 2 2 2 3" xfId="39410" xr:uid="{00000000-0005-0000-0000-0000EF890000}"/>
    <cellStyle name="Normal 4 8 2 2 2 3" xfId="22098" xr:uid="{00000000-0005-0000-0000-0000F0890000}"/>
    <cellStyle name="Normal 4 8 2 2 2 3 2" xfId="48066" xr:uid="{00000000-0005-0000-0000-0000F1890000}"/>
    <cellStyle name="Normal 4 8 2 2 2 4" xfId="17770" xr:uid="{00000000-0005-0000-0000-0000F2890000}"/>
    <cellStyle name="Normal 4 8 2 2 2 4 2" xfId="43738" xr:uid="{00000000-0005-0000-0000-0000F3890000}"/>
    <cellStyle name="Normal 4 8 2 2 2 5" xfId="32918" xr:uid="{00000000-0005-0000-0000-0000F4890000}"/>
    <cellStyle name="Normal 4 8 2 2 2 6" xfId="59400" xr:uid="{00000000-0005-0000-0000-0000F5890000}"/>
    <cellStyle name="Normal 4 8 2 2 3" xfId="11278" xr:uid="{00000000-0005-0000-0000-0000F6890000}"/>
    <cellStyle name="Normal 4 8 2 2 3 2" xfId="26426" xr:uid="{00000000-0005-0000-0000-0000F7890000}"/>
    <cellStyle name="Normal 4 8 2 2 3 2 2" xfId="52394" xr:uid="{00000000-0005-0000-0000-0000F8890000}"/>
    <cellStyle name="Normal 4 8 2 2 3 3" xfId="37246" xr:uid="{00000000-0005-0000-0000-0000F9890000}"/>
    <cellStyle name="Normal 4 8 2 2 4" xfId="9114" xr:uid="{00000000-0005-0000-0000-0000FA890000}"/>
    <cellStyle name="Normal 4 8 2 2 4 2" xfId="24262" xr:uid="{00000000-0005-0000-0000-0000FB890000}"/>
    <cellStyle name="Normal 4 8 2 2 4 2 2" xfId="50230" xr:uid="{00000000-0005-0000-0000-0000FC890000}"/>
    <cellStyle name="Normal 4 8 2 2 4 3" xfId="35082" xr:uid="{00000000-0005-0000-0000-0000FD890000}"/>
    <cellStyle name="Normal 4 8 2 2 5" xfId="19934" xr:uid="{00000000-0005-0000-0000-0000FE890000}"/>
    <cellStyle name="Normal 4 8 2 2 5 2" xfId="45902" xr:uid="{00000000-0005-0000-0000-0000FF890000}"/>
    <cellStyle name="Normal 4 8 2 2 6" xfId="15606" xr:uid="{00000000-0005-0000-0000-0000008A0000}"/>
    <cellStyle name="Normal 4 8 2 2 6 2" xfId="41574" xr:uid="{00000000-0005-0000-0000-0000018A0000}"/>
    <cellStyle name="Normal 4 8 2 2 7" xfId="4786" xr:uid="{00000000-0005-0000-0000-0000028A0000}"/>
    <cellStyle name="Normal 4 8 2 2 8" xfId="30754" xr:uid="{00000000-0005-0000-0000-0000038A0000}"/>
    <cellStyle name="Normal 4 8 2 2 9" xfId="57236" xr:uid="{00000000-0005-0000-0000-0000048A0000}"/>
    <cellStyle name="Normal 4 8 2 3" xfId="5868" xr:uid="{00000000-0005-0000-0000-0000058A0000}"/>
    <cellStyle name="Normal 4 8 2 3 2" xfId="12360" xr:uid="{00000000-0005-0000-0000-0000068A0000}"/>
    <cellStyle name="Normal 4 8 2 3 2 2" xfId="27508" xr:uid="{00000000-0005-0000-0000-0000078A0000}"/>
    <cellStyle name="Normal 4 8 2 3 2 2 2" xfId="53476" xr:uid="{00000000-0005-0000-0000-0000088A0000}"/>
    <cellStyle name="Normal 4 8 2 3 2 3" xfId="38328" xr:uid="{00000000-0005-0000-0000-0000098A0000}"/>
    <cellStyle name="Normal 4 8 2 3 3" xfId="21016" xr:uid="{00000000-0005-0000-0000-00000A8A0000}"/>
    <cellStyle name="Normal 4 8 2 3 3 2" xfId="46984" xr:uid="{00000000-0005-0000-0000-00000B8A0000}"/>
    <cellStyle name="Normal 4 8 2 3 4" xfId="16688" xr:uid="{00000000-0005-0000-0000-00000C8A0000}"/>
    <cellStyle name="Normal 4 8 2 3 4 2" xfId="42656" xr:uid="{00000000-0005-0000-0000-00000D8A0000}"/>
    <cellStyle name="Normal 4 8 2 3 5" xfId="31836" xr:uid="{00000000-0005-0000-0000-00000E8A0000}"/>
    <cellStyle name="Normal 4 8 2 3 6" xfId="58318" xr:uid="{00000000-0005-0000-0000-00000F8A0000}"/>
    <cellStyle name="Normal 4 8 2 4" xfId="10196" xr:uid="{00000000-0005-0000-0000-0000108A0000}"/>
    <cellStyle name="Normal 4 8 2 4 2" xfId="25344" xr:uid="{00000000-0005-0000-0000-0000118A0000}"/>
    <cellStyle name="Normal 4 8 2 4 2 2" xfId="51312" xr:uid="{00000000-0005-0000-0000-0000128A0000}"/>
    <cellStyle name="Normal 4 8 2 4 3" xfId="36164" xr:uid="{00000000-0005-0000-0000-0000138A0000}"/>
    <cellStyle name="Normal 4 8 2 5" xfId="8032" xr:uid="{00000000-0005-0000-0000-0000148A0000}"/>
    <cellStyle name="Normal 4 8 2 5 2" xfId="23180" xr:uid="{00000000-0005-0000-0000-0000158A0000}"/>
    <cellStyle name="Normal 4 8 2 5 2 2" xfId="49148" xr:uid="{00000000-0005-0000-0000-0000168A0000}"/>
    <cellStyle name="Normal 4 8 2 5 3" xfId="34000" xr:uid="{00000000-0005-0000-0000-0000178A0000}"/>
    <cellStyle name="Normal 4 8 2 6" xfId="18852" xr:uid="{00000000-0005-0000-0000-0000188A0000}"/>
    <cellStyle name="Normal 4 8 2 6 2" xfId="44820" xr:uid="{00000000-0005-0000-0000-0000198A0000}"/>
    <cellStyle name="Normal 4 8 2 7" xfId="14524" xr:uid="{00000000-0005-0000-0000-00001A8A0000}"/>
    <cellStyle name="Normal 4 8 2 7 2" xfId="40492" xr:uid="{00000000-0005-0000-0000-00001B8A0000}"/>
    <cellStyle name="Normal 4 8 2 8" xfId="3704" xr:uid="{00000000-0005-0000-0000-00001C8A0000}"/>
    <cellStyle name="Normal 4 8 2 9" xfId="29672" xr:uid="{00000000-0005-0000-0000-00001D8A0000}"/>
    <cellStyle name="Normal 4 8 3" xfId="2081" xr:uid="{00000000-0005-0000-0000-00001E8A0000}"/>
    <cellStyle name="Normal 4 8 3 2" xfId="6409" xr:uid="{00000000-0005-0000-0000-00001F8A0000}"/>
    <cellStyle name="Normal 4 8 3 2 2" xfId="12901" xr:uid="{00000000-0005-0000-0000-0000208A0000}"/>
    <cellStyle name="Normal 4 8 3 2 2 2" xfId="28049" xr:uid="{00000000-0005-0000-0000-0000218A0000}"/>
    <cellStyle name="Normal 4 8 3 2 2 2 2" xfId="54017" xr:uid="{00000000-0005-0000-0000-0000228A0000}"/>
    <cellStyle name="Normal 4 8 3 2 2 3" xfId="38869" xr:uid="{00000000-0005-0000-0000-0000238A0000}"/>
    <cellStyle name="Normal 4 8 3 2 3" xfId="21557" xr:uid="{00000000-0005-0000-0000-0000248A0000}"/>
    <cellStyle name="Normal 4 8 3 2 3 2" xfId="47525" xr:uid="{00000000-0005-0000-0000-0000258A0000}"/>
    <cellStyle name="Normal 4 8 3 2 4" xfId="17229" xr:uid="{00000000-0005-0000-0000-0000268A0000}"/>
    <cellStyle name="Normal 4 8 3 2 4 2" xfId="43197" xr:uid="{00000000-0005-0000-0000-0000278A0000}"/>
    <cellStyle name="Normal 4 8 3 2 5" xfId="32377" xr:uid="{00000000-0005-0000-0000-0000288A0000}"/>
    <cellStyle name="Normal 4 8 3 2 6" xfId="58859" xr:uid="{00000000-0005-0000-0000-0000298A0000}"/>
    <cellStyle name="Normal 4 8 3 3" xfId="10737" xr:uid="{00000000-0005-0000-0000-00002A8A0000}"/>
    <cellStyle name="Normal 4 8 3 3 2" xfId="25885" xr:uid="{00000000-0005-0000-0000-00002B8A0000}"/>
    <cellStyle name="Normal 4 8 3 3 2 2" xfId="51853" xr:uid="{00000000-0005-0000-0000-00002C8A0000}"/>
    <cellStyle name="Normal 4 8 3 3 3" xfId="36705" xr:uid="{00000000-0005-0000-0000-00002D8A0000}"/>
    <cellStyle name="Normal 4 8 3 4" xfId="8573" xr:uid="{00000000-0005-0000-0000-00002E8A0000}"/>
    <cellStyle name="Normal 4 8 3 4 2" xfId="23721" xr:uid="{00000000-0005-0000-0000-00002F8A0000}"/>
    <cellStyle name="Normal 4 8 3 4 2 2" xfId="49689" xr:uid="{00000000-0005-0000-0000-0000308A0000}"/>
    <cellStyle name="Normal 4 8 3 4 3" xfId="34541" xr:uid="{00000000-0005-0000-0000-0000318A0000}"/>
    <cellStyle name="Normal 4 8 3 5" xfId="19393" xr:uid="{00000000-0005-0000-0000-0000328A0000}"/>
    <cellStyle name="Normal 4 8 3 5 2" xfId="45361" xr:uid="{00000000-0005-0000-0000-0000338A0000}"/>
    <cellStyle name="Normal 4 8 3 6" xfId="15065" xr:uid="{00000000-0005-0000-0000-0000348A0000}"/>
    <cellStyle name="Normal 4 8 3 6 2" xfId="41033" xr:uid="{00000000-0005-0000-0000-0000358A0000}"/>
    <cellStyle name="Normal 4 8 3 7" xfId="4245" xr:uid="{00000000-0005-0000-0000-0000368A0000}"/>
    <cellStyle name="Normal 4 8 3 8" xfId="30213" xr:uid="{00000000-0005-0000-0000-0000378A0000}"/>
    <cellStyle name="Normal 4 8 3 9" xfId="56695" xr:uid="{00000000-0005-0000-0000-0000388A0000}"/>
    <cellStyle name="Normal 4 8 4" xfId="5327" xr:uid="{00000000-0005-0000-0000-0000398A0000}"/>
    <cellStyle name="Normal 4 8 4 2" xfId="11819" xr:uid="{00000000-0005-0000-0000-00003A8A0000}"/>
    <cellStyle name="Normal 4 8 4 2 2" xfId="26967" xr:uid="{00000000-0005-0000-0000-00003B8A0000}"/>
    <cellStyle name="Normal 4 8 4 2 2 2" xfId="52935" xr:uid="{00000000-0005-0000-0000-00003C8A0000}"/>
    <cellStyle name="Normal 4 8 4 2 3" xfId="37787" xr:uid="{00000000-0005-0000-0000-00003D8A0000}"/>
    <cellStyle name="Normal 4 8 4 3" xfId="20475" xr:uid="{00000000-0005-0000-0000-00003E8A0000}"/>
    <cellStyle name="Normal 4 8 4 3 2" xfId="46443" xr:uid="{00000000-0005-0000-0000-00003F8A0000}"/>
    <cellStyle name="Normal 4 8 4 4" xfId="16147" xr:uid="{00000000-0005-0000-0000-0000408A0000}"/>
    <cellStyle name="Normal 4 8 4 4 2" xfId="42115" xr:uid="{00000000-0005-0000-0000-0000418A0000}"/>
    <cellStyle name="Normal 4 8 4 5" xfId="31295" xr:uid="{00000000-0005-0000-0000-0000428A0000}"/>
    <cellStyle name="Normal 4 8 4 6" xfId="57777" xr:uid="{00000000-0005-0000-0000-0000438A0000}"/>
    <cellStyle name="Normal 4 8 5" xfId="9655" xr:uid="{00000000-0005-0000-0000-0000448A0000}"/>
    <cellStyle name="Normal 4 8 5 2" xfId="24803" xr:uid="{00000000-0005-0000-0000-0000458A0000}"/>
    <cellStyle name="Normal 4 8 5 2 2" xfId="50771" xr:uid="{00000000-0005-0000-0000-0000468A0000}"/>
    <cellStyle name="Normal 4 8 5 3" xfId="35623" xr:uid="{00000000-0005-0000-0000-0000478A0000}"/>
    <cellStyle name="Normal 4 8 6" xfId="7491" xr:uid="{00000000-0005-0000-0000-0000488A0000}"/>
    <cellStyle name="Normal 4 8 6 2" xfId="22639" xr:uid="{00000000-0005-0000-0000-0000498A0000}"/>
    <cellStyle name="Normal 4 8 6 2 2" xfId="48607" xr:uid="{00000000-0005-0000-0000-00004A8A0000}"/>
    <cellStyle name="Normal 4 8 6 3" xfId="33459" xr:uid="{00000000-0005-0000-0000-00004B8A0000}"/>
    <cellStyle name="Normal 4 8 7" xfId="18311" xr:uid="{00000000-0005-0000-0000-00004C8A0000}"/>
    <cellStyle name="Normal 4 8 7 2" xfId="44279" xr:uid="{00000000-0005-0000-0000-00004D8A0000}"/>
    <cellStyle name="Normal 4 8 8" xfId="13983" xr:uid="{00000000-0005-0000-0000-00004E8A0000}"/>
    <cellStyle name="Normal 4 8 8 2" xfId="39951" xr:uid="{00000000-0005-0000-0000-00004F8A0000}"/>
    <cellStyle name="Normal 4 8 9" xfId="3163" xr:uid="{00000000-0005-0000-0000-0000508A0000}"/>
    <cellStyle name="Normal 4 9" xfId="445" xr:uid="{00000000-0005-0000-0000-0000518A0000}"/>
    <cellStyle name="Normal 4 9 10" xfId="29132" xr:uid="{00000000-0005-0000-0000-0000528A0000}"/>
    <cellStyle name="Normal 4 9 11" xfId="55080" xr:uid="{00000000-0005-0000-0000-0000538A0000}"/>
    <cellStyle name="Normal 4 9 12" xfId="55614" xr:uid="{00000000-0005-0000-0000-0000548A0000}"/>
    <cellStyle name="Normal 4 9 13" xfId="996" xr:uid="{00000000-0005-0000-0000-0000558A0000}"/>
    <cellStyle name="Normal 4 9 2" xfId="1541" xr:uid="{00000000-0005-0000-0000-0000568A0000}"/>
    <cellStyle name="Normal 4 9 2 10" xfId="56155" xr:uid="{00000000-0005-0000-0000-0000578A0000}"/>
    <cellStyle name="Normal 4 9 2 2" xfId="2623" xr:uid="{00000000-0005-0000-0000-0000588A0000}"/>
    <cellStyle name="Normal 4 9 2 2 2" xfId="6951" xr:uid="{00000000-0005-0000-0000-0000598A0000}"/>
    <cellStyle name="Normal 4 9 2 2 2 2" xfId="13443" xr:uid="{00000000-0005-0000-0000-00005A8A0000}"/>
    <cellStyle name="Normal 4 9 2 2 2 2 2" xfId="28591" xr:uid="{00000000-0005-0000-0000-00005B8A0000}"/>
    <cellStyle name="Normal 4 9 2 2 2 2 2 2" xfId="54559" xr:uid="{00000000-0005-0000-0000-00005C8A0000}"/>
    <cellStyle name="Normal 4 9 2 2 2 2 3" xfId="39411" xr:uid="{00000000-0005-0000-0000-00005D8A0000}"/>
    <cellStyle name="Normal 4 9 2 2 2 3" xfId="22099" xr:uid="{00000000-0005-0000-0000-00005E8A0000}"/>
    <cellStyle name="Normal 4 9 2 2 2 3 2" xfId="48067" xr:uid="{00000000-0005-0000-0000-00005F8A0000}"/>
    <cellStyle name="Normal 4 9 2 2 2 4" xfId="17771" xr:uid="{00000000-0005-0000-0000-0000608A0000}"/>
    <cellStyle name="Normal 4 9 2 2 2 4 2" xfId="43739" xr:uid="{00000000-0005-0000-0000-0000618A0000}"/>
    <cellStyle name="Normal 4 9 2 2 2 5" xfId="32919" xr:uid="{00000000-0005-0000-0000-0000628A0000}"/>
    <cellStyle name="Normal 4 9 2 2 2 6" xfId="59401" xr:uid="{00000000-0005-0000-0000-0000638A0000}"/>
    <cellStyle name="Normal 4 9 2 2 3" xfId="11279" xr:uid="{00000000-0005-0000-0000-0000648A0000}"/>
    <cellStyle name="Normal 4 9 2 2 3 2" xfId="26427" xr:uid="{00000000-0005-0000-0000-0000658A0000}"/>
    <cellStyle name="Normal 4 9 2 2 3 2 2" xfId="52395" xr:uid="{00000000-0005-0000-0000-0000668A0000}"/>
    <cellStyle name="Normal 4 9 2 2 3 3" xfId="37247" xr:uid="{00000000-0005-0000-0000-0000678A0000}"/>
    <cellStyle name="Normal 4 9 2 2 4" xfId="9115" xr:uid="{00000000-0005-0000-0000-0000688A0000}"/>
    <cellStyle name="Normal 4 9 2 2 4 2" xfId="24263" xr:uid="{00000000-0005-0000-0000-0000698A0000}"/>
    <cellStyle name="Normal 4 9 2 2 4 2 2" xfId="50231" xr:uid="{00000000-0005-0000-0000-00006A8A0000}"/>
    <cellStyle name="Normal 4 9 2 2 4 3" xfId="35083" xr:uid="{00000000-0005-0000-0000-00006B8A0000}"/>
    <cellStyle name="Normal 4 9 2 2 5" xfId="19935" xr:uid="{00000000-0005-0000-0000-00006C8A0000}"/>
    <cellStyle name="Normal 4 9 2 2 5 2" xfId="45903" xr:uid="{00000000-0005-0000-0000-00006D8A0000}"/>
    <cellStyle name="Normal 4 9 2 2 6" xfId="15607" xr:uid="{00000000-0005-0000-0000-00006E8A0000}"/>
    <cellStyle name="Normal 4 9 2 2 6 2" xfId="41575" xr:uid="{00000000-0005-0000-0000-00006F8A0000}"/>
    <cellStyle name="Normal 4 9 2 2 7" xfId="4787" xr:uid="{00000000-0005-0000-0000-0000708A0000}"/>
    <cellStyle name="Normal 4 9 2 2 8" xfId="30755" xr:uid="{00000000-0005-0000-0000-0000718A0000}"/>
    <cellStyle name="Normal 4 9 2 2 9" xfId="57237" xr:uid="{00000000-0005-0000-0000-0000728A0000}"/>
    <cellStyle name="Normal 4 9 2 3" xfId="5869" xr:uid="{00000000-0005-0000-0000-0000738A0000}"/>
    <cellStyle name="Normal 4 9 2 3 2" xfId="12361" xr:uid="{00000000-0005-0000-0000-0000748A0000}"/>
    <cellStyle name="Normal 4 9 2 3 2 2" xfId="27509" xr:uid="{00000000-0005-0000-0000-0000758A0000}"/>
    <cellStyle name="Normal 4 9 2 3 2 2 2" xfId="53477" xr:uid="{00000000-0005-0000-0000-0000768A0000}"/>
    <cellStyle name="Normal 4 9 2 3 2 3" xfId="38329" xr:uid="{00000000-0005-0000-0000-0000778A0000}"/>
    <cellStyle name="Normal 4 9 2 3 3" xfId="21017" xr:uid="{00000000-0005-0000-0000-0000788A0000}"/>
    <cellStyle name="Normal 4 9 2 3 3 2" xfId="46985" xr:uid="{00000000-0005-0000-0000-0000798A0000}"/>
    <cellStyle name="Normal 4 9 2 3 4" xfId="16689" xr:uid="{00000000-0005-0000-0000-00007A8A0000}"/>
    <cellStyle name="Normal 4 9 2 3 4 2" xfId="42657" xr:uid="{00000000-0005-0000-0000-00007B8A0000}"/>
    <cellStyle name="Normal 4 9 2 3 5" xfId="31837" xr:uid="{00000000-0005-0000-0000-00007C8A0000}"/>
    <cellStyle name="Normal 4 9 2 3 6" xfId="58319" xr:uid="{00000000-0005-0000-0000-00007D8A0000}"/>
    <cellStyle name="Normal 4 9 2 4" xfId="10197" xr:uid="{00000000-0005-0000-0000-00007E8A0000}"/>
    <cellStyle name="Normal 4 9 2 4 2" xfId="25345" xr:uid="{00000000-0005-0000-0000-00007F8A0000}"/>
    <cellStyle name="Normal 4 9 2 4 2 2" xfId="51313" xr:uid="{00000000-0005-0000-0000-0000808A0000}"/>
    <cellStyle name="Normal 4 9 2 4 3" xfId="36165" xr:uid="{00000000-0005-0000-0000-0000818A0000}"/>
    <cellStyle name="Normal 4 9 2 5" xfId="8033" xr:uid="{00000000-0005-0000-0000-0000828A0000}"/>
    <cellStyle name="Normal 4 9 2 5 2" xfId="23181" xr:uid="{00000000-0005-0000-0000-0000838A0000}"/>
    <cellStyle name="Normal 4 9 2 5 2 2" xfId="49149" xr:uid="{00000000-0005-0000-0000-0000848A0000}"/>
    <cellStyle name="Normal 4 9 2 5 3" xfId="34001" xr:uid="{00000000-0005-0000-0000-0000858A0000}"/>
    <cellStyle name="Normal 4 9 2 6" xfId="18853" xr:uid="{00000000-0005-0000-0000-0000868A0000}"/>
    <cellStyle name="Normal 4 9 2 6 2" xfId="44821" xr:uid="{00000000-0005-0000-0000-0000878A0000}"/>
    <cellStyle name="Normal 4 9 2 7" xfId="14525" xr:uid="{00000000-0005-0000-0000-0000888A0000}"/>
    <cellStyle name="Normal 4 9 2 7 2" xfId="40493" xr:uid="{00000000-0005-0000-0000-0000898A0000}"/>
    <cellStyle name="Normal 4 9 2 8" xfId="3705" xr:uid="{00000000-0005-0000-0000-00008A8A0000}"/>
    <cellStyle name="Normal 4 9 2 9" xfId="29673" xr:uid="{00000000-0005-0000-0000-00008B8A0000}"/>
    <cellStyle name="Normal 4 9 3" xfId="2082" xr:uid="{00000000-0005-0000-0000-00008C8A0000}"/>
    <cellStyle name="Normal 4 9 3 2" xfId="6410" xr:uid="{00000000-0005-0000-0000-00008D8A0000}"/>
    <cellStyle name="Normal 4 9 3 2 2" xfId="12902" xr:uid="{00000000-0005-0000-0000-00008E8A0000}"/>
    <cellStyle name="Normal 4 9 3 2 2 2" xfId="28050" xr:uid="{00000000-0005-0000-0000-00008F8A0000}"/>
    <cellStyle name="Normal 4 9 3 2 2 2 2" xfId="54018" xr:uid="{00000000-0005-0000-0000-0000908A0000}"/>
    <cellStyle name="Normal 4 9 3 2 2 3" xfId="38870" xr:uid="{00000000-0005-0000-0000-0000918A0000}"/>
    <cellStyle name="Normal 4 9 3 2 3" xfId="21558" xr:uid="{00000000-0005-0000-0000-0000928A0000}"/>
    <cellStyle name="Normal 4 9 3 2 3 2" xfId="47526" xr:uid="{00000000-0005-0000-0000-0000938A0000}"/>
    <cellStyle name="Normal 4 9 3 2 4" xfId="17230" xr:uid="{00000000-0005-0000-0000-0000948A0000}"/>
    <cellStyle name="Normal 4 9 3 2 4 2" xfId="43198" xr:uid="{00000000-0005-0000-0000-0000958A0000}"/>
    <cellStyle name="Normal 4 9 3 2 5" xfId="32378" xr:uid="{00000000-0005-0000-0000-0000968A0000}"/>
    <cellStyle name="Normal 4 9 3 2 6" xfId="58860" xr:uid="{00000000-0005-0000-0000-0000978A0000}"/>
    <cellStyle name="Normal 4 9 3 3" xfId="10738" xr:uid="{00000000-0005-0000-0000-0000988A0000}"/>
    <cellStyle name="Normal 4 9 3 3 2" xfId="25886" xr:uid="{00000000-0005-0000-0000-0000998A0000}"/>
    <cellStyle name="Normal 4 9 3 3 2 2" xfId="51854" xr:uid="{00000000-0005-0000-0000-00009A8A0000}"/>
    <cellStyle name="Normal 4 9 3 3 3" xfId="36706" xr:uid="{00000000-0005-0000-0000-00009B8A0000}"/>
    <cellStyle name="Normal 4 9 3 4" xfId="8574" xr:uid="{00000000-0005-0000-0000-00009C8A0000}"/>
    <cellStyle name="Normal 4 9 3 4 2" xfId="23722" xr:uid="{00000000-0005-0000-0000-00009D8A0000}"/>
    <cellStyle name="Normal 4 9 3 4 2 2" xfId="49690" xr:uid="{00000000-0005-0000-0000-00009E8A0000}"/>
    <cellStyle name="Normal 4 9 3 4 3" xfId="34542" xr:uid="{00000000-0005-0000-0000-00009F8A0000}"/>
    <cellStyle name="Normal 4 9 3 5" xfId="19394" xr:uid="{00000000-0005-0000-0000-0000A08A0000}"/>
    <cellStyle name="Normal 4 9 3 5 2" xfId="45362" xr:uid="{00000000-0005-0000-0000-0000A18A0000}"/>
    <cellStyle name="Normal 4 9 3 6" xfId="15066" xr:uid="{00000000-0005-0000-0000-0000A28A0000}"/>
    <cellStyle name="Normal 4 9 3 6 2" xfId="41034" xr:uid="{00000000-0005-0000-0000-0000A38A0000}"/>
    <cellStyle name="Normal 4 9 3 7" xfId="4246" xr:uid="{00000000-0005-0000-0000-0000A48A0000}"/>
    <cellStyle name="Normal 4 9 3 8" xfId="30214" xr:uid="{00000000-0005-0000-0000-0000A58A0000}"/>
    <cellStyle name="Normal 4 9 3 9" xfId="56696" xr:uid="{00000000-0005-0000-0000-0000A68A0000}"/>
    <cellStyle name="Normal 4 9 4" xfId="5328" xr:uid="{00000000-0005-0000-0000-0000A78A0000}"/>
    <cellStyle name="Normal 4 9 4 2" xfId="11820" xr:uid="{00000000-0005-0000-0000-0000A88A0000}"/>
    <cellStyle name="Normal 4 9 4 2 2" xfId="26968" xr:uid="{00000000-0005-0000-0000-0000A98A0000}"/>
    <cellStyle name="Normal 4 9 4 2 2 2" xfId="52936" xr:uid="{00000000-0005-0000-0000-0000AA8A0000}"/>
    <cellStyle name="Normal 4 9 4 2 3" xfId="37788" xr:uid="{00000000-0005-0000-0000-0000AB8A0000}"/>
    <cellStyle name="Normal 4 9 4 3" xfId="20476" xr:uid="{00000000-0005-0000-0000-0000AC8A0000}"/>
    <cellStyle name="Normal 4 9 4 3 2" xfId="46444" xr:uid="{00000000-0005-0000-0000-0000AD8A0000}"/>
    <cellStyle name="Normal 4 9 4 4" xfId="16148" xr:uid="{00000000-0005-0000-0000-0000AE8A0000}"/>
    <cellStyle name="Normal 4 9 4 4 2" xfId="42116" xr:uid="{00000000-0005-0000-0000-0000AF8A0000}"/>
    <cellStyle name="Normal 4 9 4 5" xfId="31296" xr:uid="{00000000-0005-0000-0000-0000B08A0000}"/>
    <cellStyle name="Normal 4 9 4 6" xfId="57778" xr:uid="{00000000-0005-0000-0000-0000B18A0000}"/>
    <cellStyle name="Normal 4 9 5" xfId="9656" xr:uid="{00000000-0005-0000-0000-0000B28A0000}"/>
    <cellStyle name="Normal 4 9 5 2" xfId="24804" xr:uid="{00000000-0005-0000-0000-0000B38A0000}"/>
    <cellStyle name="Normal 4 9 5 2 2" xfId="50772" xr:uid="{00000000-0005-0000-0000-0000B48A0000}"/>
    <cellStyle name="Normal 4 9 5 3" xfId="35624" xr:uid="{00000000-0005-0000-0000-0000B58A0000}"/>
    <cellStyle name="Normal 4 9 6" xfId="7492" xr:uid="{00000000-0005-0000-0000-0000B68A0000}"/>
    <cellStyle name="Normal 4 9 6 2" xfId="22640" xr:uid="{00000000-0005-0000-0000-0000B78A0000}"/>
    <cellStyle name="Normal 4 9 6 2 2" xfId="48608" xr:uid="{00000000-0005-0000-0000-0000B88A0000}"/>
    <cellStyle name="Normal 4 9 6 3" xfId="33460" xr:uid="{00000000-0005-0000-0000-0000B98A0000}"/>
    <cellStyle name="Normal 4 9 7" xfId="18312" xr:uid="{00000000-0005-0000-0000-0000BA8A0000}"/>
    <cellStyle name="Normal 4 9 7 2" xfId="44280" xr:uid="{00000000-0005-0000-0000-0000BB8A0000}"/>
    <cellStyle name="Normal 4 9 8" xfId="13984" xr:uid="{00000000-0005-0000-0000-0000BC8A0000}"/>
    <cellStyle name="Normal 4 9 8 2" xfId="39952" xr:uid="{00000000-0005-0000-0000-0000BD8A0000}"/>
    <cellStyle name="Normal 4 9 9" xfId="3164" xr:uid="{00000000-0005-0000-0000-0000BE8A0000}"/>
    <cellStyle name="Normal 5" xfId="446" xr:uid="{00000000-0005-0000-0000-0000BF8A0000}"/>
    <cellStyle name="Normal 5 10" xfId="447" xr:uid="{00000000-0005-0000-0000-0000C08A0000}"/>
    <cellStyle name="Normal 5 10 10" xfId="29134" xr:uid="{00000000-0005-0000-0000-0000C18A0000}"/>
    <cellStyle name="Normal 5 10 11" xfId="55082" xr:uid="{00000000-0005-0000-0000-0000C28A0000}"/>
    <cellStyle name="Normal 5 10 12" xfId="55616" xr:uid="{00000000-0005-0000-0000-0000C38A0000}"/>
    <cellStyle name="Normal 5 10 13" xfId="1039" xr:uid="{00000000-0005-0000-0000-0000C48A0000}"/>
    <cellStyle name="Normal 5 10 2" xfId="1543" xr:uid="{00000000-0005-0000-0000-0000C58A0000}"/>
    <cellStyle name="Normal 5 10 2 10" xfId="56157" xr:uid="{00000000-0005-0000-0000-0000C68A0000}"/>
    <cellStyle name="Normal 5 10 2 2" xfId="2625" xr:uid="{00000000-0005-0000-0000-0000C78A0000}"/>
    <cellStyle name="Normal 5 10 2 2 2" xfId="6953" xr:uid="{00000000-0005-0000-0000-0000C88A0000}"/>
    <cellStyle name="Normal 5 10 2 2 2 2" xfId="13445" xr:uid="{00000000-0005-0000-0000-0000C98A0000}"/>
    <cellStyle name="Normal 5 10 2 2 2 2 2" xfId="28593" xr:uid="{00000000-0005-0000-0000-0000CA8A0000}"/>
    <cellStyle name="Normal 5 10 2 2 2 2 2 2" xfId="54561" xr:uid="{00000000-0005-0000-0000-0000CB8A0000}"/>
    <cellStyle name="Normal 5 10 2 2 2 2 3" xfId="39413" xr:uid="{00000000-0005-0000-0000-0000CC8A0000}"/>
    <cellStyle name="Normal 5 10 2 2 2 3" xfId="22101" xr:uid="{00000000-0005-0000-0000-0000CD8A0000}"/>
    <cellStyle name="Normal 5 10 2 2 2 3 2" xfId="48069" xr:uid="{00000000-0005-0000-0000-0000CE8A0000}"/>
    <cellStyle name="Normal 5 10 2 2 2 4" xfId="17773" xr:uid="{00000000-0005-0000-0000-0000CF8A0000}"/>
    <cellStyle name="Normal 5 10 2 2 2 4 2" xfId="43741" xr:uid="{00000000-0005-0000-0000-0000D08A0000}"/>
    <cellStyle name="Normal 5 10 2 2 2 5" xfId="32921" xr:uid="{00000000-0005-0000-0000-0000D18A0000}"/>
    <cellStyle name="Normal 5 10 2 2 2 6" xfId="59403" xr:uid="{00000000-0005-0000-0000-0000D28A0000}"/>
    <cellStyle name="Normal 5 10 2 2 3" xfId="11281" xr:uid="{00000000-0005-0000-0000-0000D38A0000}"/>
    <cellStyle name="Normal 5 10 2 2 3 2" xfId="26429" xr:uid="{00000000-0005-0000-0000-0000D48A0000}"/>
    <cellStyle name="Normal 5 10 2 2 3 2 2" xfId="52397" xr:uid="{00000000-0005-0000-0000-0000D58A0000}"/>
    <cellStyle name="Normal 5 10 2 2 3 3" xfId="37249" xr:uid="{00000000-0005-0000-0000-0000D68A0000}"/>
    <cellStyle name="Normal 5 10 2 2 4" xfId="9117" xr:uid="{00000000-0005-0000-0000-0000D78A0000}"/>
    <cellStyle name="Normal 5 10 2 2 4 2" xfId="24265" xr:uid="{00000000-0005-0000-0000-0000D88A0000}"/>
    <cellStyle name="Normal 5 10 2 2 4 2 2" xfId="50233" xr:uid="{00000000-0005-0000-0000-0000D98A0000}"/>
    <cellStyle name="Normal 5 10 2 2 4 3" xfId="35085" xr:uid="{00000000-0005-0000-0000-0000DA8A0000}"/>
    <cellStyle name="Normal 5 10 2 2 5" xfId="19937" xr:uid="{00000000-0005-0000-0000-0000DB8A0000}"/>
    <cellStyle name="Normal 5 10 2 2 5 2" xfId="45905" xr:uid="{00000000-0005-0000-0000-0000DC8A0000}"/>
    <cellStyle name="Normal 5 10 2 2 6" xfId="15609" xr:uid="{00000000-0005-0000-0000-0000DD8A0000}"/>
    <cellStyle name="Normal 5 10 2 2 6 2" xfId="41577" xr:uid="{00000000-0005-0000-0000-0000DE8A0000}"/>
    <cellStyle name="Normal 5 10 2 2 7" xfId="4789" xr:uid="{00000000-0005-0000-0000-0000DF8A0000}"/>
    <cellStyle name="Normal 5 10 2 2 8" xfId="30757" xr:uid="{00000000-0005-0000-0000-0000E08A0000}"/>
    <cellStyle name="Normal 5 10 2 2 9" xfId="57239" xr:uid="{00000000-0005-0000-0000-0000E18A0000}"/>
    <cellStyle name="Normal 5 10 2 3" xfId="5871" xr:uid="{00000000-0005-0000-0000-0000E28A0000}"/>
    <cellStyle name="Normal 5 10 2 3 2" xfId="12363" xr:uid="{00000000-0005-0000-0000-0000E38A0000}"/>
    <cellStyle name="Normal 5 10 2 3 2 2" xfId="27511" xr:uid="{00000000-0005-0000-0000-0000E48A0000}"/>
    <cellStyle name="Normal 5 10 2 3 2 2 2" xfId="53479" xr:uid="{00000000-0005-0000-0000-0000E58A0000}"/>
    <cellStyle name="Normal 5 10 2 3 2 3" xfId="38331" xr:uid="{00000000-0005-0000-0000-0000E68A0000}"/>
    <cellStyle name="Normal 5 10 2 3 3" xfId="21019" xr:uid="{00000000-0005-0000-0000-0000E78A0000}"/>
    <cellStyle name="Normal 5 10 2 3 3 2" xfId="46987" xr:uid="{00000000-0005-0000-0000-0000E88A0000}"/>
    <cellStyle name="Normal 5 10 2 3 4" xfId="16691" xr:uid="{00000000-0005-0000-0000-0000E98A0000}"/>
    <cellStyle name="Normal 5 10 2 3 4 2" xfId="42659" xr:uid="{00000000-0005-0000-0000-0000EA8A0000}"/>
    <cellStyle name="Normal 5 10 2 3 5" xfId="31839" xr:uid="{00000000-0005-0000-0000-0000EB8A0000}"/>
    <cellStyle name="Normal 5 10 2 3 6" xfId="58321" xr:uid="{00000000-0005-0000-0000-0000EC8A0000}"/>
    <cellStyle name="Normal 5 10 2 4" xfId="10199" xr:uid="{00000000-0005-0000-0000-0000ED8A0000}"/>
    <cellStyle name="Normal 5 10 2 4 2" xfId="25347" xr:uid="{00000000-0005-0000-0000-0000EE8A0000}"/>
    <cellStyle name="Normal 5 10 2 4 2 2" xfId="51315" xr:uid="{00000000-0005-0000-0000-0000EF8A0000}"/>
    <cellStyle name="Normal 5 10 2 4 3" xfId="36167" xr:uid="{00000000-0005-0000-0000-0000F08A0000}"/>
    <cellStyle name="Normal 5 10 2 5" xfId="8035" xr:uid="{00000000-0005-0000-0000-0000F18A0000}"/>
    <cellStyle name="Normal 5 10 2 5 2" xfId="23183" xr:uid="{00000000-0005-0000-0000-0000F28A0000}"/>
    <cellStyle name="Normal 5 10 2 5 2 2" xfId="49151" xr:uid="{00000000-0005-0000-0000-0000F38A0000}"/>
    <cellStyle name="Normal 5 10 2 5 3" xfId="34003" xr:uid="{00000000-0005-0000-0000-0000F48A0000}"/>
    <cellStyle name="Normal 5 10 2 6" xfId="18855" xr:uid="{00000000-0005-0000-0000-0000F58A0000}"/>
    <cellStyle name="Normal 5 10 2 6 2" xfId="44823" xr:uid="{00000000-0005-0000-0000-0000F68A0000}"/>
    <cellStyle name="Normal 5 10 2 7" xfId="14527" xr:uid="{00000000-0005-0000-0000-0000F78A0000}"/>
    <cellStyle name="Normal 5 10 2 7 2" xfId="40495" xr:uid="{00000000-0005-0000-0000-0000F88A0000}"/>
    <cellStyle name="Normal 5 10 2 8" xfId="3707" xr:uid="{00000000-0005-0000-0000-0000F98A0000}"/>
    <cellStyle name="Normal 5 10 2 9" xfId="29675" xr:uid="{00000000-0005-0000-0000-0000FA8A0000}"/>
    <cellStyle name="Normal 5 10 3" xfId="2084" xr:uid="{00000000-0005-0000-0000-0000FB8A0000}"/>
    <cellStyle name="Normal 5 10 3 2" xfId="6412" xr:uid="{00000000-0005-0000-0000-0000FC8A0000}"/>
    <cellStyle name="Normal 5 10 3 2 2" xfId="12904" xr:uid="{00000000-0005-0000-0000-0000FD8A0000}"/>
    <cellStyle name="Normal 5 10 3 2 2 2" xfId="28052" xr:uid="{00000000-0005-0000-0000-0000FE8A0000}"/>
    <cellStyle name="Normal 5 10 3 2 2 2 2" xfId="54020" xr:uid="{00000000-0005-0000-0000-0000FF8A0000}"/>
    <cellStyle name="Normal 5 10 3 2 2 3" xfId="38872" xr:uid="{00000000-0005-0000-0000-0000008B0000}"/>
    <cellStyle name="Normal 5 10 3 2 3" xfId="21560" xr:uid="{00000000-0005-0000-0000-0000018B0000}"/>
    <cellStyle name="Normal 5 10 3 2 3 2" xfId="47528" xr:uid="{00000000-0005-0000-0000-0000028B0000}"/>
    <cellStyle name="Normal 5 10 3 2 4" xfId="17232" xr:uid="{00000000-0005-0000-0000-0000038B0000}"/>
    <cellStyle name="Normal 5 10 3 2 4 2" xfId="43200" xr:uid="{00000000-0005-0000-0000-0000048B0000}"/>
    <cellStyle name="Normal 5 10 3 2 5" xfId="32380" xr:uid="{00000000-0005-0000-0000-0000058B0000}"/>
    <cellStyle name="Normal 5 10 3 2 6" xfId="58862" xr:uid="{00000000-0005-0000-0000-0000068B0000}"/>
    <cellStyle name="Normal 5 10 3 3" xfId="10740" xr:uid="{00000000-0005-0000-0000-0000078B0000}"/>
    <cellStyle name="Normal 5 10 3 3 2" xfId="25888" xr:uid="{00000000-0005-0000-0000-0000088B0000}"/>
    <cellStyle name="Normal 5 10 3 3 2 2" xfId="51856" xr:uid="{00000000-0005-0000-0000-0000098B0000}"/>
    <cellStyle name="Normal 5 10 3 3 3" xfId="36708" xr:uid="{00000000-0005-0000-0000-00000A8B0000}"/>
    <cellStyle name="Normal 5 10 3 4" xfId="8576" xr:uid="{00000000-0005-0000-0000-00000B8B0000}"/>
    <cellStyle name="Normal 5 10 3 4 2" xfId="23724" xr:uid="{00000000-0005-0000-0000-00000C8B0000}"/>
    <cellStyle name="Normal 5 10 3 4 2 2" xfId="49692" xr:uid="{00000000-0005-0000-0000-00000D8B0000}"/>
    <cellStyle name="Normal 5 10 3 4 3" xfId="34544" xr:uid="{00000000-0005-0000-0000-00000E8B0000}"/>
    <cellStyle name="Normal 5 10 3 5" xfId="19396" xr:uid="{00000000-0005-0000-0000-00000F8B0000}"/>
    <cellStyle name="Normal 5 10 3 5 2" xfId="45364" xr:uid="{00000000-0005-0000-0000-0000108B0000}"/>
    <cellStyle name="Normal 5 10 3 6" xfId="15068" xr:uid="{00000000-0005-0000-0000-0000118B0000}"/>
    <cellStyle name="Normal 5 10 3 6 2" xfId="41036" xr:uid="{00000000-0005-0000-0000-0000128B0000}"/>
    <cellStyle name="Normal 5 10 3 7" xfId="4248" xr:uid="{00000000-0005-0000-0000-0000138B0000}"/>
    <cellStyle name="Normal 5 10 3 8" xfId="30216" xr:uid="{00000000-0005-0000-0000-0000148B0000}"/>
    <cellStyle name="Normal 5 10 3 9" xfId="56698" xr:uid="{00000000-0005-0000-0000-0000158B0000}"/>
    <cellStyle name="Normal 5 10 4" xfId="5330" xr:uid="{00000000-0005-0000-0000-0000168B0000}"/>
    <cellStyle name="Normal 5 10 4 2" xfId="11822" xr:uid="{00000000-0005-0000-0000-0000178B0000}"/>
    <cellStyle name="Normal 5 10 4 2 2" xfId="26970" xr:uid="{00000000-0005-0000-0000-0000188B0000}"/>
    <cellStyle name="Normal 5 10 4 2 2 2" xfId="52938" xr:uid="{00000000-0005-0000-0000-0000198B0000}"/>
    <cellStyle name="Normal 5 10 4 2 3" xfId="37790" xr:uid="{00000000-0005-0000-0000-00001A8B0000}"/>
    <cellStyle name="Normal 5 10 4 3" xfId="20478" xr:uid="{00000000-0005-0000-0000-00001B8B0000}"/>
    <cellStyle name="Normal 5 10 4 3 2" xfId="46446" xr:uid="{00000000-0005-0000-0000-00001C8B0000}"/>
    <cellStyle name="Normal 5 10 4 4" xfId="16150" xr:uid="{00000000-0005-0000-0000-00001D8B0000}"/>
    <cellStyle name="Normal 5 10 4 4 2" xfId="42118" xr:uid="{00000000-0005-0000-0000-00001E8B0000}"/>
    <cellStyle name="Normal 5 10 4 5" xfId="31298" xr:uid="{00000000-0005-0000-0000-00001F8B0000}"/>
    <cellStyle name="Normal 5 10 4 6" xfId="57780" xr:uid="{00000000-0005-0000-0000-0000208B0000}"/>
    <cellStyle name="Normal 5 10 5" xfId="9658" xr:uid="{00000000-0005-0000-0000-0000218B0000}"/>
    <cellStyle name="Normal 5 10 5 2" xfId="24806" xr:uid="{00000000-0005-0000-0000-0000228B0000}"/>
    <cellStyle name="Normal 5 10 5 2 2" xfId="50774" xr:uid="{00000000-0005-0000-0000-0000238B0000}"/>
    <cellStyle name="Normal 5 10 5 3" xfId="35626" xr:uid="{00000000-0005-0000-0000-0000248B0000}"/>
    <cellStyle name="Normal 5 10 6" xfId="7494" xr:uid="{00000000-0005-0000-0000-0000258B0000}"/>
    <cellStyle name="Normal 5 10 6 2" xfId="22642" xr:uid="{00000000-0005-0000-0000-0000268B0000}"/>
    <cellStyle name="Normal 5 10 6 2 2" xfId="48610" xr:uid="{00000000-0005-0000-0000-0000278B0000}"/>
    <cellStyle name="Normal 5 10 6 3" xfId="33462" xr:uid="{00000000-0005-0000-0000-0000288B0000}"/>
    <cellStyle name="Normal 5 10 7" xfId="18314" xr:uid="{00000000-0005-0000-0000-0000298B0000}"/>
    <cellStyle name="Normal 5 10 7 2" xfId="44282" xr:uid="{00000000-0005-0000-0000-00002A8B0000}"/>
    <cellStyle name="Normal 5 10 8" xfId="13986" xr:uid="{00000000-0005-0000-0000-00002B8B0000}"/>
    <cellStyle name="Normal 5 10 8 2" xfId="39954" xr:uid="{00000000-0005-0000-0000-00002C8B0000}"/>
    <cellStyle name="Normal 5 10 9" xfId="3166" xr:uid="{00000000-0005-0000-0000-00002D8B0000}"/>
    <cellStyle name="Normal 5 11" xfId="448" xr:uid="{00000000-0005-0000-0000-00002E8B0000}"/>
    <cellStyle name="Normal 5 11 10" xfId="29135" xr:uid="{00000000-0005-0000-0000-00002F8B0000}"/>
    <cellStyle name="Normal 5 11 11" xfId="55083" xr:uid="{00000000-0005-0000-0000-0000308B0000}"/>
    <cellStyle name="Normal 5 11 12" xfId="55617" xr:uid="{00000000-0005-0000-0000-0000318B0000}"/>
    <cellStyle name="Normal 5 11 13" xfId="1079" xr:uid="{00000000-0005-0000-0000-0000328B0000}"/>
    <cellStyle name="Normal 5 11 2" xfId="1544" xr:uid="{00000000-0005-0000-0000-0000338B0000}"/>
    <cellStyle name="Normal 5 11 2 10" xfId="56158" xr:uid="{00000000-0005-0000-0000-0000348B0000}"/>
    <cellStyle name="Normal 5 11 2 2" xfId="2626" xr:uid="{00000000-0005-0000-0000-0000358B0000}"/>
    <cellStyle name="Normal 5 11 2 2 2" xfId="6954" xr:uid="{00000000-0005-0000-0000-0000368B0000}"/>
    <cellStyle name="Normal 5 11 2 2 2 2" xfId="13446" xr:uid="{00000000-0005-0000-0000-0000378B0000}"/>
    <cellStyle name="Normal 5 11 2 2 2 2 2" xfId="28594" xr:uid="{00000000-0005-0000-0000-0000388B0000}"/>
    <cellStyle name="Normal 5 11 2 2 2 2 2 2" xfId="54562" xr:uid="{00000000-0005-0000-0000-0000398B0000}"/>
    <cellStyle name="Normal 5 11 2 2 2 2 3" xfId="39414" xr:uid="{00000000-0005-0000-0000-00003A8B0000}"/>
    <cellStyle name="Normal 5 11 2 2 2 3" xfId="22102" xr:uid="{00000000-0005-0000-0000-00003B8B0000}"/>
    <cellStyle name="Normal 5 11 2 2 2 3 2" xfId="48070" xr:uid="{00000000-0005-0000-0000-00003C8B0000}"/>
    <cellStyle name="Normal 5 11 2 2 2 4" xfId="17774" xr:uid="{00000000-0005-0000-0000-00003D8B0000}"/>
    <cellStyle name="Normal 5 11 2 2 2 4 2" xfId="43742" xr:uid="{00000000-0005-0000-0000-00003E8B0000}"/>
    <cellStyle name="Normal 5 11 2 2 2 5" xfId="32922" xr:uid="{00000000-0005-0000-0000-00003F8B0000}"/>
    <cellStyle name="Normal 5 11 2 2 2 6" xfId="59404" xr:uid="{00000000-0005-0000-0000-0000408B0000}"/>
    <cellStyle name="Normal 5 11 2 2 3" xfId="11282" xr:uid="{00000000-0005-0000-0000-0000418B0000}"/>
    <cellStyle name="Normal 5 11 2 2 3 2" xfId="26430" xr:uid="{00000000-0005-0000-0000-0000428B0000}"/>
    <cellStyle name="Normal 5 11 2 2 3 2 2" xfId="52398" xr:uid="{00000000-0005-0000-0000-0000438B0000}"/>
    <cellStyle name="Normal 5 11 2 2 3 3" xfId="37250" xr:uid="{00000000-0005-0000-0000-0000448B0000}"/>
    <cellStyle name="Normal 5 11 2 2 4" xfId="9118" xr:uid="{00000000-0005-0000-0000-0000458B0000}"/>
    <cellStyle name="Normal 5 11 2 2 4 2" xfId="24266" xr:uid="{00000000-0005-0000-0000-0000468B0000}"/>
    <cellStyle name="Normal 5 11 2 2 4 2 2" xfId="50234" xr:uid="{00000000-0005-0000-0000-0000478B0000}"/>
    <cellStyle name="Normal 5 11 2 2 4 3" xfId="35086" xr:uid="{00000000-0005-0000-0000-0000488B0000}"/>
    <cellStyle name="Normal 5 11 2 2 5" xfId="19938" xr:uid="{00000000-0005-0000-0000-0000498B0000}"/>
    <cellStyle name="Normal 5 11 2 2 5 2" xfId="45906" xr:uid="{00000000-0005-0000-0000-00004A8B0000}"/>
    <cellStyle name="Normal 5 11 2 2 6" xfId="15610" xr:uid="{00000000-0005-0000-0000-00004B8B0000}"/>
    <cellStyle name="Normal 5 11 2 2 6 2" xfId="41578" xr:uid="{00000000-0005-0000-0000-00004C8B0000}"/>
    <cellStyle name="Normal 5 11 2 2 7" xfId="4790" xr:uid="{00000000-0005-0000-0000-00004D8B0000}"/>
    <cellStyle name="Normal 5 11 2 2 8" xfId="30758" xr:uid="{00000000-0005-0000-0000-00004E8B0000}"/>
    <cellStyle name="Normal 5 11 2 2 9" xfId="57240" xr:uid="{00000000-0005-0000-0000-00004F8B0000}"/>
    <cellStyle name="Normal 5 11 2 3" xfId="5872" xr:uid="{00000000-0005-0000-0000-0000508B0000}"/>
    <cellStyle name="Normal 5 11 2 3 2" xfId="12364" xr:uid="{00000000-0005-0000-0000-0000518B0000}"/>
    <cellStyle name="Normal 5 11 2 3 2 2" xfId="27512" xr:uid="{00000000-0005-0000-0000-0000528B0000}"/>
    <cellStyle name="Normal 5 11 2 3 2 2 2" xfId="53480" xr:uid="{00000000-0005-0000-0000-0000538B0000}"/>
    <cellStyle name="Normal 5 11 2 3 2 3" xfId="38332" xr:uid="{00000000-0005-0000-0000-0000548B0000}"/>
    <cellStyle name="Normal 5 11 2 3 3" xfId="21020" xr:uid="{00000000-0005-0000-0000-0000558B0000}"/>
    <cellStyle name="Normal 5 11 2 3 3 2" xfId="46988" xr:uid="{00000000-0005-0000-0000-0000568B0000}"/>
    <cellStyle name="Normal 5 11 2 3 4" xfId="16692" xr:uid="{00000000-0005-0000-0000-0000578B0000}"/>
    <cellStyle name="Normal 5 11 2 3 4 2" xfId="42660" xr:uid="{00000000-0005-0000-0000-0000588B0000}"/>
    <cellStyle name="Normal 5 11 2 3 5" xfId="31840" xr:uid="{00000000-0005-0000-0000-0000598B0000}"/>
    <cellStyle name="Normal 5 11 2 3 6" xfId="58322" xr:uid="{00000000-0005-0000-0000-00005A8B0000}"/>
    <cellStyle name="Normal 5 11 2 4" xfId="10200" xr:uid="{00000000-0005-0000-0000-00005B8B0000}"/>
    <cellStyle name="Normal 5 11 2 4 2" xfId="25348" xr:uid="{00000000-0005-0000-0000-00005C8B0000}"/>
    <cellStyle name="Normal 5 11 2 4 2 2" xfId="51316" xr:uid="{00000000-0005-0000-0000-00005D8B0000}"/>
    <cellStyle name="Normal 5 11 2 4 3" xfId="36168" xr:uid="{00000000-0005-0000-0000-00005E8B0000}"/>
    <cellStyle name="Normal 5 11 2 5" xfId="8036" xr:uid="{00000000-0005-0000-0000-00005F8B0000}"/>
    <cellStyle name="Normal 5 11 2 5 2" xfId="23184" xr:uid="{00000000-0005-0000-0000-0000608B0000}"/>
    <cellStyle name="Normal 5 11 2 5 2 2" xfId="49152" xr:uid="{00000000-0005-0000-0000-0000618B0000}"/>
    <cellStyle name="Normal 5 11 2 5 3" xfId="34004" xr:uid="{00000000-0005-0000-0000-0000628B0000}"/>
    <cellStyle name="Normal 5 11 2 6" xfId="18856" xr:uid="{00000000-0005-0000-0000-0000638B0000}"/>
    <cellStyle name="Normal 5 11 2 6 2" xfId="44824" xr:uid="{00000000-0005-0000-0000-0000648B0000}"/>
    <cellStyle name="Normal 5 11 2 7" xfId="14528" xr:uid="{00000000-0005-0000-0000-0000658B0000}"/>
    <cellStyle name="Normal 5 11 2 7 2" xfId="40496" xr:uid="{00000000-0005-0000-0000-0000668B0000}"/>
    <cellStyle name="Normal 5 11 2 8" xfId="3708" xr:uid="{00000000-0005-0000-0000-0000678B0000}"/>
    <cellStyle name="Normal 5 11 2 9" xfId="29676" xr:uid="{00000000-0005-0000-0000-0000688B0000}"/>
    <cellStyle name="Normal 5 11 3" xfId="2085" xr:uid="{00000000-0005-0000-0000-0000698B0000}"/>
    <cellStyle name="Normal 5 11 3 2" xfId="6413" xr:uid="{00000000-0005-0000-0000-00006A8B0000}"/>
    <cellStyle name="Normal 5 11 3 2 2" xfId="12905" xr:uid="{00000000-0005-0000-0000-00006B8B0000}"/>
    <cellStyle name="Normal 5 11 3 2 2 2" xfId="28053" xr:uid="{00000000-0005-0000-0000-00006C8B0000}"/>
    <cellStyle name="Normal 5 11 3 2 2 2 2" xfId="54021" xr:uid="{00000000-0005-0000-0000-00006D8B0000}"/>
    <cellStyle name="Normal 5 11 3 2 2 3" xfId="38873" xr:uid="{00000000-0005-0000-0000-00006E8B0000}"/>
    <cellStyle name="Normal 5 11 3 2 3" xfId="21561" xr:uid="{00000000-0005-0000-0000-00006F8B0000}"/>
    <cellStyle name="Normal 5 11 3 2 3 2" xfId="47529" xr:uid="{00000000-0005-0000-0000-0000708B0000}"/>
    <cellStyle name="Normal 5 11 3 2 4" xfId="17233" xr:uid="{00000000-0005-0000-0000-0000718B0000}"/>
    <cellStyle name="Normal 5 11 3 2 4 2" xfId="43201" xr:uid="{00000000-0005-0000-0000-0000728B0000}"/>
    <cellStyle name="Normal 5 11 3 2 5" xfId="32381" xr:uid="{00000000-0005-0000-0000-0000738B0000}"/>
    <cellStyle name="Normal 5 11 3 2 6" xfId="58863" xr:uid="{00000000-0005-0000-0000-0000748B0000}"/>
    <cellStyle name="Normal 5 11 3 3" xfId="10741" xr:uid="{00000000-0005-0000-0000-0000758B0000}"/>
    <cellStyle name="Normal 5 11 3 3 2" xfId="25889" xr:uid="{00000000-0005-0000-0000-0000768B0000}"/>
    <cellStyle name="Normal 5 11 3 3 2 2" xfId="51857" xr:uid="{00000000-0005-0000-0000-0000778B0000}"/>
    <cellStyle name="Normal 5 11 3 3 3" xfId="36709" xr:uid="{00000000-0005-0000-0000-0000788B0000}"/>
    <cellStyle name="Normal 5 11 3 4" xfId="8577" xr:uid="{00000000-0005-0000-0000-0000798B0000}"/>
    <cellStyle name="Normal 5 11 3 4 2" xfId="23725" xr:uid="{00000000-0005-0000-0000-00007A8B0000}"/>
    <cellStyle name="Normal 5 11 3 4 2 2" xfId="49693" xr:uid="{00000000-0005-0000-0000-00007B8B0000}"/>
    <cellStyle name="Normal 5 11 3 4 3" xfId="34545" xr:uid="{00000000-0005-0000-0000-00007C8B0000}"/>
    <cellStyle name="Normal 5 11 3 5" xfId="19397" xr:uid="{00000000-0005-0000-0000-00007D8B0000}"/>
    <cellStyle name="Normal 5 11 3 5 2" xfId="45365" xr:uid="{00000000-0005-0000-0000-00007E8B0000}"/>
    <cellStyle name="Normal 5 11 3 6" xfId="15069" xr:uid="{00000000-0005-0000-0000-00007F8B0000}"/>
    <cellStyle name="Normal 5 11 3 6 2" xfId="41037" xr:uid="{00000000-0005-0000-0000-0000808B0000}"/>
    <cellStyle name="Normal 5 11 3 7" xfId="4249" xr:uid="{00000000-0005-0000-0000-0000818B0000}"/>
    <cellStyle name="Normal 5 11 3 8" xfId="30217" xr:uid="{00000000-0005-0000-0000-0000828B0000}"/>
    <cellStyle name="Normal 5 11 3 9" xfId="56699" xr:uid="{00000000-0005-0000-0000-0000838B0000}"/>
    <cellStyle name="Normal 5 11 4" xfId="5331" xr:uid="{00000000-0005-0000-0000-0000848B0000}"/>
    <cellStyle name="Normal 5 11 4 2" xfId="11823" xr:uid="{00000000-0005-0000-0000-0000858B0000}"/>
    <cellStyle name="Normal 5 11 4 2 2" xfId="26971" xr:uid="{00000000-0005-0000-0000-0000868B0000}"/>
    <cellStyle name="Normal 5 11 4 2 2 2" xfId="52939" xr:uid="{00000000-0005-0000-0000-0000878B0000}"/>
    <cellStyle name="Normal 5 11 4 2 3" xfId="37791" xr:uid="{00000000-0005-0000-0000-0000888B0000}"/>
    <cellStyle name="Normal 5 11 4 3" xfId="20479" xr:uid="{00000000-0005-0000-0000-0000898B0000}"/>
    <cellStyle name="Normal 5 11 4 3 2" xfId="46447" xr:uid="{00000000-0005-0000-0000-00008A8B0000}"/>
    <cellStyle name="Normal 5 11 4 4" xfId="16151" xr:uid="{00000000-0005-0000-0000-00008B8B0000}"/>
    <cellStyle name="Normal 5 11 4 4 2" xfId="42119" xr:uid="{00000000-0005-0000-0000-00008C8B0000}"/>
    <cellStyle name="Normal 5 11 4 5" xfId="31299" xr:uid="{00000000-0005-0000-0000-00008D8B0000}"/>
    <cellStyle name="Normal 5 11 4 6" xfId="57781" xr:uid="{00000000-0005-0000-0000-00008E8B0000}"/>
    <cellStyle name="Normal 5 11 5" xfId="9659" xr:uid="{00000000-0005-0000-0000-00008F8B0000}"/>
    <cellStyle name="Normal 5 11 5 2" xfId="24807" xr:uid="{00000000-0005-0000-0000-0000908B0000}"/>
    <cellStyle name="Normal 5 11 5 2 2" xfId="50775" xr:uid="{00000000-0005-0000-0000-0000918B0000}"/>
    <cellStyle name="Normal 5 11 5 3" xfId="35627" xr:uid="{00000000-0005-0000-0000-0000928B0000}"/>
    <cellStyle name="Normal 5 11 6" xfId="7495" xr:uid="{00000000-0005-0000-0000-0000938B0000}"/>
    <cellStyle name="Normal 5 11 6 2" xfId="22643" xr:uid="{00000000-0005-0000-0000-0000948B0000}"/>
    <cellStyle name="Normal 5 11 6 2 2" xfId="48611" xr:uid="{00000000-0005-0000-0000-0000958B0000}"/>
    <cellStyle name="Normal 5 11 6 3" xfId="33463" xr:uid="{00000000-0005-0000-0000-0000968B0000}"/>
    <cellStyle name="Normal 5 11 7" xfId="18315" xr:uid="{00000000-0005-0000-0000-0000978B0000}"/>
    <cellStyle name="Normal 5 11 7 2" xfId="44283" xr:uid="{00000000-0005-0000-0000-0000988B0000}"/>
    <cellStyle name="Normal 5 11 8" xfId="13987" xr:uid="{00000000-0005-0000-0000-0000998B0000}"/>
    <cellStyle name="Normal 5 11 8 2" xfId="39955" xr:uid="{00000000-0005-0000-0000-00009A8B0000}"/>
    <cellStyle name="Normal 5 11 9" xfId="3167" xr:uid="{00000000-0005-0000-0000-00009B8B0000}"/>
    <cellStyle name="Normal 5 12" xfId="449" xr:uid="{00000000-0005-0000-0000-00009C8B0000}"/>
    <cellStyle name="Normal 5 12 10" xfId="29136" xr:uid="{00000000-0005-0000-0000-00009D8B0000}"/>
    <cellStyle name="Normal 5 12 11" xfId="55084" xr:uid="{00000000-0005-0000-0000-00009E8B0000}"/>
    <cellStyle name="Normal 5 12 12" xfId="55618" xr:uid="{00000000-0005-0000-0000-00009F8B0000}"/>
    <cellStyle name="Normal 5 12 13" xfId="1119" xr:uid="{00000000-0005-0000-0000-0000A08B0000}"/>
    <cellStyle name="Normal 5 12 2" xfId="1545" xr:uid="{00000000-0005-0000-0000-0000A18B0000}"/>
    <cellStyle name="Normal 5 12 2 10" xfId="56159" xr:uid="{00000000-0005-0000-0000-0000A28B0000}"/>
    <cellStyle name="Normal 5 12 2 2" xfId="2627" xr:uid="{00000000-0005-0000-0000-0000A38B0000}"/>
    <cellStyle name="Normal 5 12 2 2 2" xfId="6955" xr:uid="{00000000-0005-0000-0000-0000A48B0000}"/>
    <cellStyle name="Normal 5 12 2 2 2 2" xfId="13447" xr:uid="{00000000-0005-0000-0000-0000A58B0000}"/>
    <cellStyle name="Normal 5 12 2 2 2 2 2" xfId="28595" xr:uid="{00000000-0005-0000-0000-0000A68B0000}"/>
    <cellStyle name="Normal 5 12 2 2 2 2 2 2" xfId="54563" xr:uid="{00000000-0005-0000-0000-0000A78B0000}"/>
    <cellStyle name="Normal 5 12 2 2 2 2 3" xfId="39415" xr:uid="{00000000-0005-0000-0000-0000A88B0000}"/>
    <cellStyle name="Normal 5 12 2 2 2 3" xfId="22103" xr:uid="{00000000-0005-0000-0000-0000A98B0000}"/>
    <cellStyle name="Normal 5 12 2 2 2 3 2" xfId="48071" xr:uid="{00000000-0005-0000-0000-0000AA8B0000}"/>
    <cellStyle name="Normal 5 12 2 2 2 4" xfId="17775" xr:uid="{00000000-0005-0000-0000-0000AB8B0000}"/>
    <cellStyle name="Normal 5 12 2 2 2 4 2" xfId="43743" xr:uid="{00000000-0005-0000-0000-0000AC8B0000}"/>
    <cellStyle name="Normal 5 12 2 2 2 5" xfId="32923" xr:uid="{00000000-0005-0000-0000-0000AD8B0000}"/>
    <cellStyle name="Normal 5 12 2 2 2 6" xfId="59405" xr:uid="{00000000-0005-0000-0000-0000AE8B0000}"/>
    <cellStyle name="Normal 5 12 2 2 3" xfId="11283" xr:uid="{00000000-0005-0000-0000-0000AF8B0000}"/>
    <cellStyle name="Normal 5 12 2 2 3 2" xfId="26431" xr:uid="{00000000-0005-0000-0000-0000B08B0000}"/>
    <cellStyle name="Normal 5 12 2 2 3 2 2" xfId="52399" xr:uid="{00000000-0005-0000-0000-0000B18B0000}"/>
    <cellStyle name="Normal 5 12 2 2 3 3" xfId="37251" xr:uid="{00000000-0005-0000-0000-0000B28B0000}"/>
    <cellStyle name="Normal 5 12 2 2 4" xfId="9119" xr:uid="{00000000-0005-0000-0000-0000B38B0000}"/>
    <cellStyle name="Normal 5 12 2 2 4 2" xfId="24267" xr:uid="{00000000-0005-0000-0000-0000B48B0000}"/>
    <cellStyle name="Normal 5 12 2 2 4 2 2" xfId="50235" xr:uid="{00000000-0005-0000-0000-0000B58B0000}"/>
    <cellStyle name="Normal 5 12 2 2 4 3" xfId="35087" xr:uid="{00000000-0005-0000-0000-0000B68B0000}"/>
    <cellStyle name="Normal 5 12 2 2 5" xfId="19939" xr:uid="{00000000-0005-0000-0000-0000B78B0000}"/>
    <cellStyle name="Normal 5 12 2 2 5 2" xfId="45907" xr:uid="{00000000-0005-0000-0000-0000B88B0000}"/>
    <cellStyle name="Normal 5 12 2 2 6" xfId="15611" xr:uid="{00000000-0005-0000-0000-0000B98B0000}"/>
    <cellStyle name="Normal 5 12 2 2 6 2" xfId="41579" xr:uid="{00000000-0005-0000-0000-0000BA8B0000}"/>
    <cellStyle name="Normal 5 12 2 2 7" xfId="4791" xr:uid="{00000000-0005-0000-0000-0000BB8B0000}"/>
    <cellStyle name="Normal 5 12 2 2 8" xfId="30759" xr:uid="{00000000-0005-0000-0000-0000BC8B0000}"/>
    <cellStyle name="Normal 5 12 2 2 9" xfId="57241" xr:uid="{00000000-0005-0000-0000-0000BD8B0000}"/>
    <cellStyle name="Normal 5 12 2 3" xfId="5873" xr:uid="{00000000-0005-0000-0000-0000BE8B0000}"/>
    <cellStyle name="Normal 5 12 2 3 2" xfId="12365" xr:uid="{00000000-0005-0000-0000-0000BF8B0000}"/>
    <cellStyle name="Normal 5 12 2 3 2 2" xfId="27513" xr:uid="{00000000-0005-0000-0000-0000C08B0000}"/>
    <cellStyle name="Normal 5 12 2 3 2 2 2" xfId="53481" xr:uid="{00000000-0005-0000-0000-0000C18B0000}"/>
    <cellStyle name="Normal 5 12 2 3 2 3" xfId="38333" xr:uid="{00000000-0005-0000-0000-0000C28B0000}"/>
    <cellStyle name="Normal 5 12 2 3 3" xfId="21021" xr:uid="{00000000-0005-0000-0000-0000C38B0000}"/>
    <cellStyle name="Normal 5 12 2 3 3 2" xfId="46989" xr:uid="{00000000-0005-0000-0000-0000C48B0000}"/>
    <cellStyle name="Normal 5 12 2 3 4" xfId="16693" xr:uid="{00000000-0005-0000-0000-0000C58B0000}"/>
    <cellStyle name="Normal 5 12 2 3 4 2" xfId="42661" xr:uid="{00000000-0005-0000-0000-0000C68B0000}"/>
    <cellStyle name="Normal 5 12 2 3 5" xfId="31841" xr:uid="{00000000-0005-0000-0000-0000C78B0000}"/>
    <cellStyle name="Normal 5 12 2 3 6" xfId="58323" xr:uid="{00000000-0005-0000-0000-0000C88B0000}"/>
    <cellStyle name="Normal 5 12 2 4" xfId="10201" xr:uid="{00000000-0005-0000-0000-0000C98B0000}"/>
    <cellStyle name="Normal 5 12 2 4 2" xfId="25349" xr:uid="{00000000-0005-0000-0000-0000CA8B0000}"/>
    <cellStyle name="Normal 5 12 2 4 2 2" xfId="51317" xr:uid="{00000000-0005-0000-0000-0000CB8B0000}"/>
    <cellStyle name="Normal 5 12 2 4 3" xfId="36169" xr:uid="{00000000-0005-0000-0000-0000CC8B0000}"/>
    <cellStyle name="Normal 5 12 2 5" xfId="8037" xr:uid="{00000000-0005-0000-0000-0000CD8B0000}"/>
    <cellStyle name="Normal 5 12 2 5 2" xfId="23185" xr:uid="{00000000-0005-0000-0000-0000CE8B0000}"/>
    <cellStyle name="Normal 5 12 2 5 2 2" xfId="49153" xr:uid="{00000000-0005-0000-0000-0000CF8B0000}"/>
    <cellStyle name="Normal 5 12 2 5 3" xfId="34005" xr:uid="{00000000-0005-0000-0000-0000D08B0000}"/>
    <cellStyle name="Normal 5 12 2 6" xfId="18857" xr:uid="{00000000-0005-0000-0000-0000D18B0000}"/>
    <cellStyle name="Normal 5 12 2 6 2" xfId="44825" xr:uid="{00000000-0005-0000-0000-0000D28B0000}"/>
    <cellStyle name="Normal 5 12 2 7" xfId="14529" xr:uid="{00000000-0005-0000-0000-0000D38B0000}"/>
    <cellStyle name="Normal 5 12 2 7 2" xfId="40497" xr:uid="{00000000-0005-0000-0000-0000D48B0000}"/>
    <cellStyle name="Normal 5 12 2 8" xfId="3709" xr:uid="{00000000-0005-0000-0000-0000D58B0000}"/>
    <cellStyle name="Normal 5 12 2 9" xfId="29677" xr:uid="{00000000-0005-0000-0000-0000D68B0000}"/>
    <cellStyle name="Normal 5 12 3" xfId="2086" xr:uid="{00000000-0005-0000-0000-0000D78B0000}"/>
    <cellStyle name="Normal 5 12 3 2" xfId="6414" xr:uid="{00000000-0005-0000-0000-0000D88B0000}"/>
    <cellStyle name="Normal 5 12 3 2 2" xfId="12906" xr:uid="{00000000-0005-0000-0000-0000D98B0000}"/>
    <cellStyle name="Normal 5 12 3 2 2 2" xfId="28054" xr:uid="{00000000-0005-0000-0000-0000DA8B0000}"/>
    <cellStyle name="Normal 5 12 3 2 2 2 2" xfId="54022" xr:uid="{00000000-0005-0000-0000-0000DB8B0000}"/>
    <cellStyle name="Normal 5 12 3 2 2 3" xfId="38874" xr:uid="{00000000-0005-0000-0000-0000DC8B0000}"/>
    <cellStyle name="Normal 5 12 3 2 3" xfId="21562" xr:uid="{00000000-0005-0000-0000-0000DD8B0000}"/>
    <cellStyle name="Normal 5 12 3 2 3 2" xfId="47530" xr:uid="{00000000-0005-0000-0000-0000DE8B0000}"/>
    <cellStyle name="Normal 5 12 3 2 4" xfId="17234" xr:uid="{00000000-0005-0000-0000-0000DF8B0000}"/>
    <cellStyle name="Normal 5 12 3 2 4 2" xfId="43202" xr:uid="{00000000-0005-0000-0000-0000E08B0000}"/>
    <cellStyle name="Normal 5 12 3 2 5" xfId="32382" xr:uid="{00000000-0005-0000-0000-0000E18B0000}"/>
    <cellStyle name="Normal 5 12 3 2 6" xfId="58864" xr:uid="{00000000-0005-0000-0000-0000E28B0000}"/>
    <cellStyle name="Normal 5 12 3 3" xfId="10742" xr:uid="{00000000-0005-0000-0000-0000E38B0000}"/>
    <cellStyle name="Normal 5 12 3 3 2" xfId="25890" xr:uid="{00000000-0005-0000-0000-0000E48B0000}"/>
    <cellStyle name="Normal 5 12 3 3 2 2" xfId="51858" xr:uid="{00000000-0005-0000-0000-0000E58B0000}"/>
    <cellStyle name="Normal 5 12 3 3 3" xfId="36710" xr:uid="{00000000-0005-0000-0000-0000E68B0000}"/>
    <cellStyle name="Normal 5 12 3 4" xfId="8578" xr:uid="{00000000-0005-0000-0000-0000E78B0000}"/>
    <cellStyle name="Normal 5 12 3 4 2" xfId="23726" xr:uid="{00000000-0005-0000-0000-0000E88B0000}"/>
    <cellStyle name="Normal 5 12 3 4 2 2" xfId="49694" xr:uid="{00000000-0005-0000-0000-0000E98B0000}"/>
    <cellStyle name="Normal 5 12 3 4 3" xfId="34546" xr:uid="{00000000-0005-0000-0000-0000EA8B0000}"/>
    <cellStyle name="Normal 5 12 3 5" xfId="19398" xr:uid="{00000000-0005-0000-0000-0000EB8B0000}"/>
    <cellStyle name="Normal 5 12 3 5 2" xfId="45366" xr:uid="{00000000-0005-0000-0000-0000EC8B0000}"/>
    <cellStyle name="Normal 5 12 3 6" xfId="15070" xr:uid="{00000000-0005-0000-0000-0000ED8B0000}"/>
    <cellStyle name="Normal 5 12 3 6 2" xfId="41038" xr:uid="{00000000-0005-0000-0000-0000EE8B0000}"/>
    <cellStyle name="Normal 5 12 3 7" xfId="4250" xr:uid="{00000000-0005-0000-0000-0000EF8B0000}"/>
    <cellStyle name="Normal 5 12 3 8" xfId="30218" xr:uid="{00000000-0005-0000-0000-0000F08B0000}"/>
    <cellStyle name="Normal 5 12 3 9" xfId="56700" xr:uid="{00000000-0005-0000-0000-0000F18B0000}"/>
    <cellStyle name="Normal 5 12 4" xfId="5332" xr:uid="{00000000-0005-0000-0000-0000F28B0000}"/>
    <cellStyle name="Normal 5 12 4 2" xfId="11824" xr:uid="{00000000-0005-0000-0000-0000F38B0000}"/>
    <cellStyle name="Normal 5 12 4 2 2" xfId="26972" xr:uid="{00000000-0005-0000-0000-0000F48B0000}"/>
    <cellStyle name="Normal 5 12 4 2 2 2" xfId="52940" xr:uid="{00000000-0005-0000-0000-0000F58B0000}"/>
    <cellStyle name="Normal 5 12 4 2 3" xfId="37792" xr:uid="{00000000-0005-0000-0000-0000F68B0000}"/>
    <cellStyle name="Normal 5 12 4 3" xfId="20480" xr:uid="{00000000-0005-0000-0000-0000F78B0000}"/>
    <cellStyle name="Normal 5 12 4 3 2" xfId="46448" xr:uid="{00000000-0005-0000-0000-0000F88B0000}"/>
    <cellStyle name="Normal 5 12 4 4" xfId="16152" xr:uid="{00000000-0005-0000-0000-0000F98B0000}"/>
    <cellStyle name="Normal 5 12 4 4 2" xfId="42120" xr:uid="{00000000-0005-0000-0000-0000FA8B0000}"/>
    <cellStyle name="Normal 5 12 4 5" xfId="31300" xr:uid="{00000000-0005-0000-0000-0000FB8B0000}"/>
    <cellStyle name="Normal 5 12 4 6" xfId="57782" xr:uid="{00000000-0005-0000-0000-0000FC8B0000}"/>
    <cellStyle name="Normal 5 12 5" xfId="9660" xr:uid="{00000000-0005-0000-0000-0000FD8B0000}"/>
    <cellStyle name="Normal 5 12 5 2" xfId="24808" xr:uid="{00000000-0005-0000-0000-0000FE8B0000}"/>
    <cellStyle name="Normal 5 12 5 2 2" xfId="50776" xr:uid="{00000000-0005-0000-0000-0000FF8B0000}"/>
    <cellStyle name="Normal 5 12 5 3" xfId="35628" xr:uid="{00000000-0005-0000-0000-0000008C0000}"/>
    <cellStyle name="Normal 5 12 6" xfId="7496" xr:uid="{00000000-0005-0000-0000-0000018C0000}"/>
    <cellStyle name="Normal 5 12 6 2" xfId="22644" xr:uid="{00000000-0005-0000-0000-0000028C0000}"/>
    <cellStyle name="Normal 5 12 6 2 2" xfId="48612" xr:uid="{00000000-0005-0000-0000-0000038C0000}"/>
    <cellStyle name="Normal 5 12 6 3" xfId="33464" xr:uid="{00000000-0005-0000-0000-0000048C0000}"/>
    <cellStyle name="Normal 5 12 7" xfId="18316" xr:uid="{00000000-0005-0000-0000-0000058C0000}"/>
    <cellStyle name="Normal 5 12 7 2" xfId="44284" xr:uid="{00000000-0005-0000-0000-0000068C0000}"/>
    <cellStyle name="Normal 5 12 8" xfId="13988" xr:uid="{00000000-0005-0000-0000-0000078C0000}"/>
    <cellStyle name="Normal 5 12 8 2" xfId="39956" xr:uid="{00000000-0005-0000-0000-0000088C0000}"/>
    <cellStyle name="Normal 5 12 9" xfId="3168" xr:uid="{00000000-0005-0000-0000-0000098C0000}"/>
    <cellStyle name="Normal 5 13" xfId="450" xr:uid="{00000000-0005-0000-0000-00000A8C0000}"/>
    <cellStyle name="Normal 5 13 10" xfId="29137" xr:uid="{00000000-0005-0000-0000-00000B8C0000}"/>
    <cellStyle name="Normal 5 13 11" xfId="55085" xr:uid="{00000000-0005-0000-0000-00000C8C0000}"/>
    <cellStyle name="Normal 5 13 12" xfId="55619" xr:uid="{00000000-0005-0000-0000-00000D8C0000}"/>
    <cellStyle name="Normal 5 13 13" xfId="1159" xr:uid="{00000000-0005-0000-0000-00000E8C0000}"/>
    <cellStyle name="Normal 5 13 2" xfId="1546" xr:uid="{00000000-0005-0000-0000-00000F8C0000}"/>
    <cellStyle name="Normal 5 13 2 10" xfId="56160" xr:uid="{00000000-0005-0000-0000-0000108C0000}"/>
    <cellStyle name="Normal 5 13 2 2" xfId="2628" xr:uid="{00000000-0005-0000-0000-0000118C0000}"/>
    <cellStyle name="Normal 5 13 2 2 2" xfId="6956" xr:uid="{00000000-0005-0000-0000-0000128C0000}"/>
    <cellStyle name="Normal 5 13 2 2 2 2" xfId="13448" xr:uid="{00000000-0005-0000-0000-0000138C0000}"/>
    <cellStyle name="Normal 5 13 2 2 2 2 2" xfId="28596" xr:uid="{00000000-0005-0000-0000-0000148C0000}"/>
    <cellStyle name="Normal 5 13 2 2 2 2 2 2" xfId="54564" xr:uid="{00000000-0005-0000-0000-0000158C0000}"/>
    <cellStyle name="Normal 5 13 2 2 2 2 3" xfId="39416" xr:uid="{00000000-0005-0000-0000-0000168C0000}"/>
    <cellStyle name="Normal 5 13 2 2 2 3" xfId="22104" xr:uid="{00000000-0005-0000-0000-0000178C0000}"/>
    <cellStyle name="Normal 5 13 2 2 2 3 2" xfId="48072" xr:uid="{00000000-0005-0000-0000-0000188C0000}"/>
    <cellStyle name="Normal 5 13 2 2 2 4" xfId="17776" xr:uid="{00000000-0005-0000-0000-0000198C0000}"/>
    <cellStyle name="Normal 5 13 2 2 2 4 2" xfId="43744" xr:uid="{00000000-0005-0000-0000-00001A8C0000}"/>
    <cellStyle name="Normal 5 13 2 2 2 5" xfId="32924" xr:uid="{00000000-0005-0000-0000-00001B8C0000}"/>
    <cellStyle name="Normal 5 13 2 2 2 6" xfId="59406" xr:uid="{00000000-0005-0000-0000-00001C8C0000}"/>
    <cellStyle name="Normal 5 13 2 2 3" xfId="11284" xr:uid="{00000000-0005-0000-0000-00001D8C0000}"/>
    <cellStyle name="Normal 5 13 2 2 3 2" xfId="26432" xr:uid="{00000000-0005-0000-0000-00001E8C0000}"/>
    <cellStyle name="Normal 5 13 2 2 3 2 2" xfId="52400" xr:uid="{00000000-0005-0000-0000-00001F8C0000}"/>
    <cellStyle name="Normal 5 13 2 2 3 3" xfId="37252" xr:uid="{00000000-0005-0000-0000-0000208C0000}"/>
    <cellStyle name="Normal 5 13 2 2 4" xfId="9120" xr:uid="{00000000-0005-0000-0000-0000218C0000}"/>
    <cellStyle name="Normal 5 13 2 2 4 2" xfId="24268" xr:uid="{00000000-0005-0000-0000-0000228C0000}"/>
    <cellStyle name="Normal 5 13 2 2 4 2 2" xfId="50236" xr:uid="{00000000-0005-0000-0000-0000238C0000}"/>
    <cellStyle name="Normal 5 13 2 2 4 3" xfId="35088" xr:uid="{00000000-0005-0000-0000-0000248C0000}"/>
    <cellStyle name="Normal 5 13 2 2 5" xfId="19940" xr:uid="{00000000-0005-0000-0000-0000258C0000}"/>
    <cellStyle name="Normal 5 13 2 2 5 2" xfId="45908" xr:uid="{00000000-0005-0000-0000-0000268C0000}"/>
    <cellStyle name="Normal 5 13 2 2 6" xfId="15612" xr:uid="{00000000-0005-0000-0000-0000278C0000}"/>
    <cellStyle name="Normal 5 13 2 2 6 2" xfId="41580" xr:uid="{00000000-0005-0000-0000-0000288C0000}"/>
    <cellStyle name="Normal 5 13 2 2 7" xfId="4792" xr:uid="{00000000-0005-0000-0000-0000298C0000}"/>
    <cellStyle name="Normal 5 13 2 2 8" xfId="30760" xr:uid="{00000000-0005-0000-0000-00002A8C0000}"/>
    <cellStyle name="Normal 5 13 2 2 9" xfId="57242" xr:uid="{00000000-0005-0000-0000-00002B8C0000}"/>
    <cellStyle name="Normal 5 13 2 3" xfId="5874" xr:uid="{00000000-0005-0000-0000-00002C8C0000}"/>
    <cellStyle name="Normal 5 13 2 3 2" xfId="12366" xr:uid="{00000000-0005-0000-0000-00002D8C0000}"/>
    <cellStyle name="Normal 5 13 2 3 2 2" xfId="27514" xr:uid="{00000000-0005-0000-0000-00002E8C0000}"/>
    <cellStyle name="Normal 5 13 2 3 2 2 2" xfId="53482" xr:uid="{00000000-0005-0000-0000-00002F8C0000}"/>
    <cellStyle name="Normal 5 13 2 3 2 3" xfId="38334" xr:uid="{00000000-0005-0000-0000-0000308C0000}"/>
    <cellStyle name="Normal 5 13 2 3 3" xfId="21022" xr:uid="{00000000-0005-0000-0000-0000318C0000}"/>
    <cellStyle name="Normal 5 13 2 3 3 2" xfId="46990" xr:uid="{00000000-0005-0000-0000-0000328C0000}"/>
    <cellStyle name="Normal 5 13 2 3 4" xfId="16694" xr:uid="{00000000-0005-0000-0000-0000338C0000}"/>
    <cellStyle name="Normal 5 13 2 3 4 2" xfId="42662" xr:uid="{00000000-0005-0000-0000-0000348C0000}"/>
    <cellStyle name="Normal 5 13 2 3 5" xfId="31842" xr:uid="{00000000-0005-0000-0000-0000358C0000}"/>
    <cellStyle name="Normal 5 13 2 3 6" xfId="58324" xr:uid="{00000000-0005-0000-0000-0000368C0000}"/>
    <cellStyle name="Normal 5 13 2 4" xfId="10202" xr:uid="{00000000-0005-0000-0000-0000378C0000}"/>
    <cellStyle name="Normal 5 13 2 4 2" xfId="25350" xr:uid="{00000000-0005-0000-0000-0000388C0000}"/>
    <cellStyle name="Normal 5 13 2 4 2 2" xfId="51318" xr:uid="{00000000-0005-0000-0000-0000398C0000}"/>
    <cellStyle name="Normal 5 13 2 4 3" xfId="36170" xr:uid="{00000000-0005-0000-0000-00003A8C0000}"/>
    <cellStyle name="Normal 5 13 2 5" xfId="8038" xr:uid="{00000000-0005-0000-0000-00003B8C0000}"/>
    <cellStyle name="Normal 5 13 2 5 2" xfId="23186" xr:uid="{00000000-0005-0000-0000-00003C8C0000}"/>
    <cellStyle name="Normal 5 13 2 5 2 2" xfId="49154" xr:uid="{00000000-0005-0000-0000-00003D8C0000}"/>
    <cellStyle name="Normal 5 13 2 5 3" xfId="34006" xr:uid="{00000000-0005-0000-0000-00003E8C0000}"/>
    <cellStyle name="Normal 5 13 2 6" xfId="18858" xr:uid="{00000000-0005-0000-0000-00003F8C0000}"/>
    <cellStyle name="Normal 5 13 2 6 2" xfId="44826" xr:uid="{00000000-0005-0000-0000-0000408C0000}"/>
    <cellStyle name="Normal 5 13 2 7" xfId="14530" xr:uid="{00000000-0005-0000-0000-0000418C0000}"/>
    <cellStyle name="Normal 5 13 2 7 2" xfId="40498" xr:uid="{00000000-0005-0000-0000-0000428C0000}"/>
    <cellStyle name="Normal 5 13 2 8" xfId="3710" xr:uid="{00000000-0005-0000-0000-0000438C0000}"/>
    <cellStyle name="Normal 5 13 2 9" xfId="29678" xr:uid="{00000000-0005-0000-0000-0000448C0000}"/>
    <cellStyle name="Normal 5 13 3" xfId="2087" xr:uid="{00000000-0005-0000-0000-0000458C0000}"/>
    <cellStyle name="Normal 5 13 3 2" xfId="6415" xr:uid="{00000000-0005-0000-0000-0000468C0000}"/>
    <cellStyle name="Normal 5 13 3 2 2" xfId="12907" xr:uid="{00000000-0005-0000-0000-0000478C0000}"/>
    <cellStyle name="Normal 5 13 3 2 2 2" xfId="28055" xr:uid="{00000000-0005-0000-0000-0000488C0000}"/>
    <cellStyle name="Normal 5 13 3 2 2 2 2" xfId="54023" xr:uid="{00000000-0005-0000-0000-0000498C0000}"/>
    <cellStyle name="Normal 5 13 3 2 2 3" xfId="38875" xr:uid="{00000000-0005-0000-0000-00004A8C0000}"/>
    <cellStyle name="Normal 5 13 3 2 3" xfId="21563" xr:uid="{00000000-0005-0000-0000-00004B8C0000}"/>
    <cellStyle name="Normal 5 13 3 2 3 2" xfId="47531" xr:uid="{00000000-0005-0000-0000-00004C8C0000}"/>
    <cellStyle name="Normal 5 13 3 2 4" xfId="17235" xr:uid="{00000000-0005-0000-0000-00004D8C0000}"/>
    <cellStyle name="Normal 5 13 3 2 4 2" xfId="43203" xr:uid="{00000000-0005-0000-0000-00004E8C0000}"/>
    <cellStyle name="Normal 5 13 3 2 5" xfId="32383" xr:uid="{00000000-0005-0000-0000-00004F8C0000}"/>
    <cellStyle name="Normal 5 13 3 2 6" xfId="58865" xr:uid="{00000000-0005-0000-0000-0000508C0000}"/>
    <cellStyle name="Normal 5 13 3 3" xfId="10743" xr:uid="{00000000-0005-0000-0000-0000518C0000}"/>
    <cellStyle name="Normal 5 13 3 3 2" xfId="25891" xr:uid="{00000000-0005-0000-0000-0000528C0000}"/>
    <cellStyle name="Normal 5 13 3 3 2 2" xfId="51859" xr:uid="{00000000-0005-0000-0000-0000538C0000}"/>
    <cellStyle name="Normal 5 13 3 3 3" xfId="36711" xr:uid="{00000000-0005-0000-0000-0000548C0000}"/>
    <cellStyle name="Normal 5 13 3 4" xfId="8579" xr:uid="{00000000-0005-0000-0000-0000558C0000}"/>
    <cellStyle name="Normal 5 13 3 4 2" xfId="23727" xr:uid="{00000000-0005-0000-0000-0000568C0000}"/>
    <cellStyle name="Normal 5 13 3 4 2 2" xfId="49695" xr:uid="{00000000-0005-0000-0000-0000578C0000}"/>
    <cellStyle name="Normal 5 13 3 4 3" xfId="34547" xr:uid="{00000000-0005-0000-0000-0000588C0000}"/>
    <cellStyle name="Normal 5 13 3 5" xfId="19399" xr:uid="{00000000-0005-0000-0000-0000598C0000}"/>
    <cellStyle name="Normal 5 13 3 5 2" xfId="45367" xr:uid="{00000000-0005-0000-0000-00005A8C0000}"/>
    <cellStyle name="Normal 5 13 3 6" xfId="15071" xr:uid="{00000000-0005-0000-0000-00005B8C0000}"/>
    <cellStyle name="Normal 5 13 3 6 2" xfId="41039" xr:uid="{00000000-0005-0000-0000-00005C8C0000}"/>
    <cellStyle name="Normal 5 13 3 7" xfId="4251" xr:uid="{00000000-0005-0000-0000-00005D8C0000}"/>
    <cellStyle name="Normal 5 13 3 8" xfId="30219" xr:uid="{00000000-0005-0000-0000-00005E8C0000}"/>
    <cellStyle name="Normal 5 13 3 9" xfId="56701" xr:uid="{00000000-0005-0000-0000-00005F8C0000}"/>
    <cellStyle name="Normal 5 13 4" xfId="5333" xr:uid="{00000000-0005-0000-0000-0000608C0000}"/>
    <cellStyle name="Normal 5 13 4 2" xfId="11825" xr:uid="{00000000-0005-0000-0000-0000618C0000}"/>
    <cellStyle name="Normal 5 13 4 2 2" xfId="26973" xr:uid="{00000000-0005-0000-0000-0000628C0000}"/>
    <cellStyle name="Normal 5 13 4 2 2 2" xfId="52941" xr:uid="{00000000-0005-0000-0000-0000638C0000}"/>
    <cellStyle name="Normal 5 13 4 2 3" xfId="37793" xr:uid="{00000000-0005-0000-0000-0000648C0000}"/>
    <cellStyle name="Normal 5 13 4 3" xfId="20481" xr:uid="{00000000-0005-0000-0000-0000658C0000}"/>
    <cellStyle name="Normal 5 13 4 3 2" xfId="46449" xr:uid="{00000000-0005-0000-0000-0000668C0000}"/>
    <cellStyle name="Normal 5 13 4 4" xfId="16153" xr:uid="{00000000-0005-0000-0000-0000678C0000}"/>
    <cellStyle name="Normal 5 13 4 4 2" xfId="42121" xr:uid="{00000000-0005-0000-0000-0000688C0000}"/>
    <cellStyle name="Normal 5 13 4 5" xfId="31301" xr:uid="{00000000-0005-0000-0000-0000698C0000}"/>
    <cellStyle name="Normal 5 13 4 6" xfId="57783" xr:uid="{00000000-0005-0000-0000-00006A8C0000}"/>
    <cellStyle name="Normal 5 13 5" xfId="9661" xr:uid="{00000000-0005-0000-0000-00006B8C0000}"/>
    <cellStyle name="Normal 5 13 5 2" xfId="24809" xr:uid="{00000000-0005-0000-0000-00006C8C0000}"/>
    <cellStyle name="Normal 5 13 5 2 2" xfId="50777" xr:uid="{00000000-0005-0000-0000-00006D8C0000}"/>
    <cellStyle name="Normal 5 13 5 3" xfId="35629" xr:uid="{00000000-0005-0000-0000-00006E8C0000}"/>
    <cellStyle name="Normal 5 13 6" xfId="7497" xr:uid="{00000000-0005-0000-0000-00006F8C0000}"/>
    <cellStyle name="Normal 5 13 6 2" xfId="22645" xr:uid="{00000000-0005-0000-0000-0000708C0000}"/>
    <cellStyle name="Normal 5 13 6 2 2" xfId="48613" xr:uid="{00000000-0005-0000-0000-0000718C0000}"/>
    <cellStyle name="Normal 5 13 6 3" xfId="33465" xr:uid="{00000000-0005-0000-0000-0000728C0000}"/>
    <cellStyle name="Normal 5 13 7" xfId="18317" xr:uid="{00000000-0005-0000-0000-0000738C0000}"/>
    <cellStyle name="Normal 5 13 7 2" xfId="44285" xr:uid="{00000000-0005-0000-0000-0000748C0000}"/>
    <cellStyle name="Normal 5 13 8" xfId="13989" xr:uid="{00000000-0005-0000-0000-0000758C0000}"/>
    <cellStyle name="Normal 5 13 8 2" xfId="39957" xr:uid="{00000000-0005-0000-0000-0000768C0000}"/>
    <cellStyle name="Normal 5 13 9" xfId="3169" xr:uid="{00000000-0005-0000-0000-0000778C0000}"/>
    <cellStyle name="Normal 5 14" xfId="1542" xr:uid="{00000000-0005-0000-0000-0000788C0000}"/>
    <cellStyle name="Normal 5 14 10" xfId="56156" xr:uid="{00000000-0005-0000-0000-0000798C0000}"/>
    <cellStyle name="Normal 5 14 2" xfId="2624" xr:uid="{00000000-0005-0000-0000-00007A8C0000}"/>
    <cellStyle name="Normal 5 14 2 2" xfId="6952" xr:uid="{00000000-0005-0000-0000-00007B8C0000}"/>
    <cellStyle name="Normal 5 14 2 2 2" xfId="13444" xr:uid="{00000000-0005-0000-0000-00007C8C0000}"/>
    <cellStyle name="Normal 5 14 2 2 2 2" xfId="28592" xr:uid="{00000000-0005-0000-0000-00007D8C0000}"/>
    <cellStyle name="Normal 5 14 2 2 2 2 2" xfId="54560" xr:uid="{00000000-0005-0000-0000-00007E8C0000}"/>
    <cellStyle name="Normal 5 14 2 2 2 3" xfId="39412" xr:uid="{00000000-0005-0000-0000-00007F8C0000}"/>
    <cellStyle name="Normal 5 14 2 2 3" xfId="22100" xr:uid="{00000000-0005-0000-0000-0000808C0000}"/>
    <cellStyle name="Normal 5 14 2 2 3 2" xfId="48068" xr:uid="{00000000-0005-0000-0000-0000818C0000}"/>
    <cellStyle name="Normal 5 14 2 2 4" xfId="17772" xr:uid="{00000000-0005-0000-0000-0000828C0000}"/>
    <cellStyle name="Normal 5 14 2 2 4 2" xfId="43740" xr:uid="{00000000-0005-0000-0000-0000838C0000}"/>
    <cellStyle name="Normal 5 14 2 2 5" xfId="32920" xr:uid="{00000000-0005-0000-0000-0000848C0000}"/>
    <cellStyle name="Normal 5 14 2 2 6" xfId="59402" xr:uid="{00000000-0005-0000-0000-0000858C0000}"/>
    <cellStyle name="Normal 5 14 2 3" xfId="11280" xr:uid="{00000000-0005-0000-0000-0000868C0000}"/>
    <cellStyle name="Normal 5 14 2 3 2" xfId="26428" xr:uid="{00000000-0005-0000-0000-0000878C0000}"/>
    <cellStyle name="Normal 5 14 2 3 2 2" xfId="52396" xr:uid="{00000000-0005-0000-0000-0000888C0000}"/>
    <cellStyle name="Normal 5 14 2 3 3" xfId="37248" xr:uid="{00000000-0005-0000-0000-0000898C0000}"/>
    <cellStyle name="Normal 5 14 2 4" xfId="9116" xr:uid="{00000000-0005-0000-0000-00008A8C0000}"/>
    <cellStyle name="Normal 5 14 2 4 2" xfId="24264" xr:uid="{00000000-0005-0000-0000-00008B8C0000}"/>
    <cellStyle name="Normal 5 14 2 4 2 2" xfId="50232" xr:uid="{00000000-0005-0000-0000-00008C8C0000}"/>
    <cellStyle name="Normal 5 14 2 4 3" xfId="35084" xr:uid="{00000000-0005-0000-0000-00008D8C0000}"/>
    <cellStyle name="Normal 5 14 2 5" xfId="19936" xr:uid="{00000000-0005-0000-0000-00008E8C0000}"/>
    <cellStyle name="Normal 5 14 2 5 2" xfId="45904" xr:uid="{00000000-0005-0000-0000-00008F8C0000}"/>
    <cellStyle name="Normal 5 14 2 6" xfId="15608" xr:uid="{00000000-0005-0000-0000-0000908C0000}"/>
    <cellStyle name="Normal 5 14 2 6 2" xfId="41576" xr:uid="{00000000-0005-0000-0000-0000918C0000}"/>
    <cellStyle name="Normal 5 14 2 7" xfId="4788" xr:uid="{00000000-0005-0000-0000-0000928C0000}"/>
    <cellStyle name="Normal 5 14 2 8" xfId="30756" xr:uid="{00000000-0005-0000-0000-0000938C0000}"/>
    <cellStyle name="Normal 5 14 2 9" xfId="57238" xr:uid="{00000000-0005-0000-0000-0000948C0000}"/>
    <cellStyle name="Normal 5 14 3" xfId="5870" xr:uid="{00000000-0005-0000-0000-0000958C0000}"/>
    <cellStyle name="Normal 5 14 3 2" xfId="12362" xr:uid="{00000000-0005-0000-0000-0000968C0000}"/>
    <cellStyle name="Normal 5 14 3 2 2" xfId="27510" xr:uid="{00000000-0005-0000-0000-0000978C0000}"/>
    <cellStyle name="Normal 5 14 3 2 2 2" xfId="53478" xr:uid="{00000000-0005-0000-0000-0000988C0000}"/>
    <cellStyle name="Normal 5 14 3 2 3" xfId="38330" xr:uid="{00000000-0005-0000-0000-0000998C0000}"/>
    <cellStyle name="Normal 5 14 3 3" xfId="21018" xr:uid="{00000000-0005-0000-0000-00009A8C0000}"/>
    <cellStyle name="Normal 5 14 3 3 2" xfId="46986" xr:uid="{00000000-0005-0000-0000-00009B8C0000}"/>
    <cellStyle name="Normal 5 14 3 4" xfId="16690" xr:uid="{00000000-0005-0000-0000-00009C8C0000}"/>
    <cellStyle name="Normal 5 14 3 4 2" xfId="42658" xr:uid="{00000000-0005-0000-0000-00009D8C0000}"/>
    <cellStyle name="Normal 5 14 3 5" xfId="31838" xr:uid="{00000000-0005-0000-0000-00009E8C0000}"/>
    <cellStyle name="Normal 5 14 3 6" xfId="58320" xr:uid="{00000000-0005-0000-0000-00009F8C0000}"/>
    <cellStyle name="Normal 5 14 4" xfId="10198" xr:uid="{00000000-0005-0000-0000-0000A08C0000}"/>
    <cellStyle name="Normal 5 14 4 2" xfId="25346" xr:uid="{00000000-0005-0000-0000-0000A18C0000}"/>
    <cellStyle name="Normal 5 14 4 2 2" xfId="51314" xr:uid="{00000000-0005-0000-0000-0000A28C0000}"/>
    <cellStyle name="Normal 5 14 4 3" xfId="36166" xr:uid="{00000000-0005-0000-0000-0000A38C0000}"/>
    <cellStyle name="Normal 5 14 5" xfId="8034" xr:uid="{00000000-0005-0000-0000-0000A48C0000}"/>
    <cellStyle name="Normal 5 14 5 2" xfId="23182" xr:uid="{00000000-0005-0000-0000-0000A58C0000}"/>
    <cellStyle name="Normal 5 14 5 2 2" xfId="49150" xr:uid="{00000000-0005-0000-0000-0000A68C0000}"/>
    <cellStyle name="Normal 5 14 5 3" xfId="34002" xr:uid="{00000000-0005-0000-0000-0000A78C0000}"/>
    <cellStyle name="Normal 5 14 6" xfId="18854" xr:uid="{00000000-0005-0000-0000-0000A88C0000}"/>
    <cellStyle name="Normal 5 14 6 2" xfId="44822" xr:uid="{00000000-0005-0000-0000-0000A98C0000}"/>
    <cellStyle name="Normal 5 14 7" xfId="14526" xr:uid="{00000000-0005-0000-0000-0000AA8C0000}"/>
    <cellStyle name="Normal 5 14 7 2" xfId="40494" xr:uid="{00000000-0005-0000-0000-0000AB8C0000}"/>
    <cellStyle name="Normal 5 14 8" xfId="3706" xr:uid="{00000000-0005-0000-0000-0000AC8C0000}"/>
    <cellStyle name="Normal 5 14 9" xfId="29674" xr:uid="{00000000-0005-0000-0000-0000AD8C0000}"/>
    <cellStyle name="Normal 5 15" xfId="2083" xr:uid="{00000000-0005-0000-0000-0000AE8C0000}"/>
    <cellStyle name="Normal 5 15 2" xfId="6411" xr:uid="{00000000-0005-0000-0000-0000AF8C0000}"/>
    <cellStyle name="Normal 5 15 2 2" xfId="12903" xr:uid="{00000000-0005-0000-0000-0000B08C0000}"/>
    <cellStyle name="Normal 5 15 2 2 2" xfId="28051" xr:uid="{00000000-0005-0000-0000-0000B18C0000}"/>
    <cellStyle name="Normal 5 15 2 2 2 2" xfId="54019" xr:uid="{00000000-0005-0000-0000-0000B28C0000}"/>
    <cellStyle name="Normal 5 15 2 2 3" xfId="38871" xr:uid="{00000000-0005-0000-0000-0000B38C0000}"/>
    <cellStyle name="Normal 5 15 2 3" xfId="21559" xr:uid="{00000000-0005-0000-0000-0000B48C0000}"/>
    <cellStyle name="Normal 5 15 2 3 2" xfId="47527" xr:uid="{00000000-0005-0000-0000-0000B58C0000}"/>
    <cellStyle name="Normal 5 15 2 4" xfId="17231" xr:uid="{00000000-0005-0000-0000-0000B68C0000}"/>
    <cellStyle name="Normal 5 15 2 4 2" xfId="43199" xr:uid="{00000000-0005-0000-0000-0000B78C0000}"/>
    <cellStyle name="Normal 5 15 2 5" xfId="32379" xr:uid="{00000000-0005-0000-0000-0000B88C0000}"/>
    <cellStyle name="Normal 5 15 2 6" xfId="58861" xr:uid="{00000000-0005-0000-0000-0000B98C0000}"/>
    <cellStyle name="Normal 5 15 3" xfId="10739" xr:uid="{00000000-0005-0000-0000-0000BA8C0000}"/>
    <cellStyle name="Normal 5 15 3 2" xfId="25887" xr:uid="{00000000-0005-0000-0000-0000BB8C0000}"/>
    <cellStyle name="Normal 5 15 3 2 2" xfId="51855" xr:uid="{00000000-0005-0000-0000-0000BC8C0000}"/>
    <cellStyle name="Normal 5 15 3 3" xfId="36707" xr:uid="{00000000-0005-0000-0000-0000BD8C0000}"/>
    <cellStyle name="Normal 5 15 4" xfId="8575" xr:uid="{00000000-0005-0000-0000-0000BE8C0000}"/>
    <cellStyle name="Normal 5 15 4 2" xfId="23723" xr:uid="{00000000-0005-0000-0000-0000BF8C0000}"/>
    <cellStyle name="Normal 5 15 4 2 2" xfId="49691" xr:uid="{00000000-0005-0000-0000-0000C08C0000}"/>
    <cellStyle name="Normal 5 15 4 3" xfId="34543" xr:uid="{00000000-0005-0000-0000-0000C18C0000}"/>
    <cellStyle name="Normal 5 15 5" xfId="19395" xr:uid="{00000000-0005-0000-0000-0000C28C0000}"/>
    <cellStyle name="Normal 5 15 5 2" xfId="45363" xr:uid="{00000000-0005-0000-0000-0000C38C0000}"/>
    <cellStyle name="Normal 5 15 6" xfId="15067" xr:uid="{00000000-0005-0000-0000-0000C48C0000}"/>
    <cellStyle name="Normal 5 15 6 2" xfId="41035" xr:uid="{00000000-0005-0000-0000-0000C58C0000}"/>
    <cellStyle name="Normal 5 15 7" xfId="4247" xr:uid="{00000000-0005-0000-0000-0000C68C0000}"/>
    <cellStyle name="Normal 5 15 8" xfId="30215" xr:uid="{00000000-0005-0000-0000-0000C78C0000}"/>
    <cellStyle name="Normal 5 15 9" xfId="56697" xr:uid="{00000000-0005-0000-0000-0000C88C0000}"/>
    <cellStyle name="Normal 5 16" xfId="5329" xr:uid="{00000000-0005-0000-0000-0000C98C0000}"/>
    <cellStyle name="Normal 5 16 2" xfId="11821" xr:uid="{00000000-0005-0000-0000-0000CA8C0000}"/>
    <cellStyle name="Normal 5 16 2 2" xfId="26969" xr:uid="{00000000-0005-0000-0000-0000CB8C0000}"/>
    <cellStyle name="Normal 5 16 2 2 2" xfId="52937" xr:uid="{00000000-0005-0000-0000-0000CC8C0000}"/>
    <cellStyle name="Normal 5 16 2 3" xfId="37789" xr:uid="{00000000-0005-0000-0000-0000CD8C0000}"/>
    <cellStyle name="Normal 5 16 3" xfId="20477" xr:uid="{00000000-0005-0000-0000-0000CE8C0000}"/>
    <cellStyle name="Normal 5 16 3 2" xfId="46445" xr:uid="{00000000-0005-0000-0000-0000CF8C0000}"/>
    <cellStyle name="Normal 5 16 4" xfId="16149" xr:uid="{00000000-0005-0000-0000-0000D08C0000}"/>
    <cellStyle name="Normal 5 16 4 2" xfId="42117" xr:uid="{00000000-0005-0000-0000-0000D18C0000}"/>
    <cellStyle name="Normal 5 16 5" xfId="31297" xr:uid="{00000000-0005-0000-0000-0000D28C0000}"/>
    <cellStyle name="Normal 5 16 6" xfId="57779" xr:uid="{00000000-0005-0000-0000-0000D38C0000}"/>
    <cellStyle name="Normal 5 17" xfId="9657" xr:uid="{00000000-0005-0000-0000-0000D48C0000}"/>
    <cellStyle name="Normal 5 17 2" xfId="24805" xr:uid="{00000000-0005-0000-0000-0000D58C0000}"/>
    <cellStyle name="Normal 5 17 2 2" xfId="50773" xr:uid="{00000000-0005-0000-0000-0000D68C0000}"/>
    <cellStyle name="Normal 5 17 3" xfId="35625" xr:uid="{00000000-0005-0000-0000-0000D78C0000}"/>
    <cellStyle name="Normal 5 18" xfId="7493" xr:uid="{00000000-0005-0000-0000-0000D88C0000}"/>
    <cellStyle name="Normal 5 18 2" xfId="22641" xr:uid="{00000000-0005-0000-0000-0000D98C0000}"/>
    <cellStyle name="Normal 5 18 2 2" xfId="48609" xr:uid="{00000000-0005-0000-0000-0000DA8C0000}"/>
    <cellStyle name="Normal 5 18 3" xfId="33461" xr:uid="{00000000-0005-0000-0000-0000DB8C0000}"/>
    <cellStyle name="Normal 5 19" xfId="18313" xr:uid="{00000000-0005-0000-0000-0000DC8C0000}"/>
    <cellStyle name="Normal 5 19 2" xfId="44281" xr:uid="{00000000-0005-0000-0000-0000DD8C0000}"/>
    <cellStyle name="Normal 5 2" xfId="451" xr:uid="{00000000-0005-0000-0000-0000DE8C0000}"/>
    <cellStyle name="Normal 5 2 10" xfId="3170" xr:uid="{00000000-0005-0000-0000-0000DF8C0000}"/>
    <cellStyle name="Normal 5 2 11" xfId="29138" xr:uid="{00000000-0005-0000-0000-0000E08C0000}"/>
    <cellStyle name="Normal 5 2 12" xfId="55086" xr:uid="{00000000-0005-0000-0000-0000E18C0000}"/>
    <cellStyle name="Normal 5 2 13" xfId="55620" xr:uid="{00000000-0005-0000-0000-0000E28C0000}"/>
    <cellStyle name="Normal 5 2 14" xfId="719" xr:uid="{00000000-0005-0000-0000-0000E38C0000}"/>
    <cellStyle name="Normal 5 2 2" xfId="452" xr:uid="{00000000-0005-0000-0000-0000E48C0000}"/>
    <cellStyle name="Normal 5 2 2 10" xfId="29139" xr:uid="{00000000-0005-0000-0000-0000E58C0000}"/>
    <cellStyle name="Normal 5 2 2 11" xfId="55087" xr:uid="{00000000-0005-0000-0000-0000E68C0000}"/>
    <cellStyle name="Normal 5 2 2 12" xfId="55621" xr:uid="{00000000-0005-0000-0000-0000E78C0000}"/>
    <cellStyle name="Normal 5 2 2 13" xfId="1206" xr:uid="{00000000-0005-0000-0000-0000E88C0000}"/>
    <cellStyle name="Normal 5 2 2 2" xfId="1548" xr:uid="{00000000-0005-0000-0000-0000E98C0000}"/>
    <cellStyle name="Normal 5 2 2 2 10" xfId="56162" xr:uid="{00000000-0005-0000-0000-0000EA8C0000}"/>
    <cellStyle name="Normal 5 2 2 2 2" xfId="2630" xr:uid="{00000000-0005-0000-0000-0000EB8C0000}"/>
    <cellStyle name="Normal 5 2 2 2 2 2" xfId="6958" xr:uid="{00000000-0005-0000-0000-0000EC8C0000}"/>
    <cellStyle name="Normal 5 2 2 2 2 2 2" xfId="13450" xr:uid="{00000000-0005-0000-0000-0000ED8C0000}"/>
    <cellStyle name="Normal 5 2 2 2 2 2 2 2" xfId="28598" xr:uid="{00000000-0005-0000-0000-0000EE8C0000}"/>
    <cellStyle name="Normal 5 2 2 2 2 2 2 2 2" xfId="54566" xr:uid="{00000000-0005-0000-0000-0000EF8C0000}"/>
    <cellStyle name="Normal 5 2 2 2 2 2 2 3" xfId="39418" xr:uid="{00000000-0005-0000-0000-0000F08C0000}"/>
    <cellStyle name="Normal 5 2 2 2 2 2 3" xfId="22106" xr:uid="{00000000-0005-0000-0000-0000F18C0000}"/>
    <cellStyle name="Normal 5 2 2 2 2 2 3 2" xfId="48074" xr:uid="{00000000-0005-0000-0000-0000F28C0000}"/>
    <cellStyle name="Normal 5 2 2 2 2 2 4" xfId="17778" xr:uid="{00000000-0005-0000-0000-0000F38C0000}"/>
    <cellStyle name="Normal 5 2 2 2 2 2 4 2" xfId="43746" xr:uid="{00000000-0005-0000-0000-0000F48C0000}"/>
    <cellStyle name="Normal 5 2 2 2 2 2 5" xfId="32926" xr:uid="{00000000-0005-0000-0000-0000F58C0000}"/>
    <cellStyle name="Normal 5 2 2 2 2 2 6" xfId="59408" xr:uid="{00000000-0005-0000-0000-0000F68C0000}"/>
    <cellStyle name="Normal 5 2 2 2 2 3" xfId="11286" xr:uid="{00000000-0005-0000-0000-0000F78C0000}"/>
    <cellStyle name="Normal 5 2 2 2 2 3 2" xfId="26434" xr:uid="{00000000-0005-0000-0000-0000F88C0000}"/>
    <cellStyle name="Normal 5 2 2 2 2 3 2 2" xfId="52402" xr:uid="{00000000-0005-0000-0000-0000F98C0000}"/>
    <cellStyle name="Normal 5 2 2 2 2 3 3" xfId="37254" xr:uid="{00000000-0005-0000-0000-0000FA8C0000}"/>
    <cellStyle name="Normal 5 2 2 2 2 4" xfId="9122" xr:uid="{00000000-0005-0000-0000-0000FB8C0000}"/>
    <cellStyle name="Normal 5 2 2 2 2 4 2" xfId="24270" xr:uid="{00000000-0005-0000-0000-0000FC8C0000}"/>
    <cellStyle name="Normal 5 2 2 2 2 4 2 2" xfId="50238" xr:uid="{00000000-0005-0000-0000-0000FD8C0000}"/>
    <cellStyle name="Normal 5 2 2 2 2 4 3" xfId="35090" xr:uid="{00000000-0005-0000-0000-0000FE8C0000}"/>
    <cellStyle name="Normal 5 2 2 2 2 5" xfId="19942" xr:uid="{00000000-0005-0000-0000-0000FF8C0000}"/>
    <cellStyle name="Normal 5 2 2 2 2 5 2" xfId="45910" xr:uid="{00000000-0005-0000-0000-0000008D0000}"/>
    <cellStyle name="Normal 5 2 2 2 2 6" xfId="15614" xr:uid="{00000000-0005-0000-0000-0000018D0000}"/>
    <cellStyle name="Normal 5 2 2 2 2 6 2" xfId="41582" xr:uid="{00000000-0005-0000-0000-0000028D0000}"/>
    <cellStyle name="Normal 5 2 2 2 2 7" xfId="4794" xr:uid="{00000000-0005-0000-0000-0000038D0000}"/>
    <cellStyle name="Normal 5 2 2 2 2 8" xfId="30762" xr:uid="{00000000-0005-0000-0000-0000048D0000}"/>
    <cellStyle name="Normal 5 2 2 2 2 9" xfId="57244" xr:uid="{00000000-0005-0000-0000-0000058D0000}"/>
    <cellStyle name="Normal 5 2 2 2 3" xfId="5876" xr:uid="{00000000-0005-0000-0000-0000068D0000}"/>
    <cellStyle name="Normal 5 2 2 2 3 2" xfId="12368" xr:uid="{00000000-0005-0000-0000-0000078D0000}"/>
    <cellStyle name="Normal 5 2 2 2 3 2 2" xfId="27516" xr:uid="{00000000-0005-0000-0000-0000088D0000}"/>
    <cellStyle name="Normal 5 2 2 2 3 2 2 2" xfId="53484" xr:uid="{00000000-0005-0000-0000-0000098D0000}"/>
    <cellStyle name="Normal 5 2 2 2 3 2 3" xfId="38336" xr:uid="{00000000-0005-0000-0000-00000A8D0000}"/>
    <cellStyle name="Normal 5 2 2 2 3 3" xfId="21024" xr:uid="{00000000-0005-0000-0000-00000B8D0000}"/>
    <cellStyle name="Normal 5 2 2 2 3 3 2" xfId="46992" xr:uid="{00000000-0005-0000-0000-00000C8D0000}"/>
    <cellStyle name="Normal 5 2 2 2 3 4" xfId="16696" xr:uid="{00000000-0005-0000-0000-00000D8D0000}"/>
    <cellStyle name="Normal 5 2 2 2 3 4 2" xfId="42664" xr:uid="{00000000-0005-0000-0000-00000E8D0000}"/>
    <cellStyle name="Normal 5 2 2 2 3 5" xfId="31844" xr:uid="{00000000-0005-0000-0000-00000F8D0000}"/>
    <cellStyle name="Normal 5 2 2 2 3 6" xfId="58326" xr:uid="{00000000-0005-0000-0000-0000108D0000}"/>
    <cellStyle name="Normal 5 2 2 2 4" xfId="10204" xr:uid="{00000000-0005-0000-0000-0000118D0000}"/>
    <cellStyle name="Normal 5 2 2 2 4 2" xfId="25352" xr:uid="{00000000-0005-0000-0000-0000128D0000}"/>
    <cellStyle name="Normal 5 2 2 2 4 2 2" xfId="51320" xr:uid="{00000000-0005-0000-0000-0000138D0000}"/>
    <cellStyle name="Normal 5 2 2 2 4 3" xfId="36172" xr:uid="{00000000-0005-0000-0000-0000148D0000}"/>
    <cellStyle name="Normal 5 2 2 2 5" xfId="8040" xr:uid="{00000000-0005-0000-0000-0000158D0000}"/>
    <cellStyle name="Normal 5 2 2 2 5 2" xfId="23188" xr:uid="{00000000-0005-0000-0000-0000168D0000}"/>
    <cellStyle name="Normal 5 2 2 2 5 2 2" xfId="49156" xr:uid="{00000000-0005-0000-0000-0000178D0000}"/>
    <cellStyle name="Normal 5 2 2 2 5 3" xfId="34008" xr:uid="{00000000-0005-0000-0000-0000188D0000}"/>
    <cellStyle name="Normal 5 2 2 2 6" xfId="18860" xr:uid="{00000000-0005-0000-0000-0000198D0000}"/>
    <cellStyle name="Normal 5 2 2 2 6 2" xfId="44828" xr:uid="{00000000-0005-0000-0000-00001A8D0000}"/>
    <cellStyle name="Normal 5 2 2 2 7" xfId="14532" xr:uid="{00000000-0005-0000-0000-00001B8D0000}"/>
    <cellStyle name="Normal 5 2 2 2 7 2" xfId="40500" xr:uid="{00000000-0005-0000-0000-00001C8D0000}"/>
    <cellStyle name="Normal 5 2 2 2 8" xfId="3712" xr:uid="{00000000-0005-0000-0000-00001D8D0000}"/>
    <cellStyle name="Normal 5 2 2 2 9" xfId="29680" xr:uid="{00000000-0005-0000-0000-00001E8D0000}"/>
    <cellStyle name="Normal 5 2 2 3" xfId="2089" xr:uid="{00000000-0005-0000-0000-00001F8D0000}"/>
    <cellStyle name="Normal 5 2 2 3 2" xfId="6417" xr:uid="{00000000-0005-0000-0000-0000208D0000}"/>
    <cellStyle name="Normal 5 2 2 3 2 2" xfId="12909" xr:uid="{00000000-0005-0000-0000-0000218D0000}"/>
    <cellStyle name="Normal 5 2 2 3 2 2 2" xfId="28057" xr:uid="{00000000-0005-0000-0000-0000228D0000}"/>
    <cellStyle name="Normal 5 2 2 3 2 2 2 2" xfId="54025" xr:uid="{00000000-0005-0000-0000-0000238D0000}"/>
    <cellStyle name="Normal 5 2 2 3 2 2 3" xfId="38877" xr:uid="{00000000-0005-0000-0000-0000248D0000}"/>
    <cellStyle name="Normal 5 2 2 3 2 3" xfId="21565" xr:uid="{00000000-0005-0000-0000-0000258D0000}"/>
    <cellStyle name="Normal 5 2 2 3 2 3 2" xfId="47533" xr:uid="{00000000-0005-0000-0000-0000268D0000}"/>
    <cellStyle name="Normal 5 2 2 3 2 4" xfId="17237" xr:uid="{00000000-0005-0000-0000-0000278D0000}"/>
    <cellStyle name="Normal 5 2 2 3 2 4 2" xfId="43205" xr:uid="{00000000-0005-0000-0000-0000288D0000}"/>
    <cellStyle name="Normal 5 2 2 3 2 5" xfId="32385" xr:uid="{00000000-0005-0000-0000-0000298D0000}"/>
    <cellStyle name="Normal 5 2 2 3 2 6" xfId="58867" xr:uid="{00000000-0005-0000-0000-00002A8D0000}"/>
    <cellStyle name="Normal 5 2 2 3 3" xfId="10745" xr:uid="{00000000-0005-0000-0000-00002B8D0000}"/>
    <cellStyle name="Normal 5 2 2 3 3 2" xfId="25893" xr:uid="{00000000-0005-0000-0000-00002C8D0000}"/>
    <cellStyle name="Normal 5 2 2 3 3 2 2" xfId="51861" xr:uid="{00000000-0005-0000-0000-00002D8D0000}"/>
    <cellStyle name="Normal 5 2 2 3 3 3" xfId="36713" xr:uid="{00000000-0005-0000-0000-00002E8D0000}"/>
    <cellStyle name="Normal 5 2 2 3 4" xfId="8581" xr:uid="{00000000-0005-0000-0000-00002F8D0000}"/>
    <cellStyle name="Normal 5 2 2 3 4 2" xfId="23729" xr:uid="{00000000-0005-0000-0000-0000308D0000}"/>
    <cellStyle name="Normal 5 2 2 3 4 2 2" xfId="49697" xr:uid="{00000000-0005-0000-0000-0000318D0000}"/>
    <cellStyle name="Normal 5 2 2 3 4 3" xfId="34549" xr:uid="{00000000-0005-0000-0000-0000328D0000}"/>
    <cellStyle name="Normal 5 2 2 3 5" xfId="19401" xr:uid="{00000000-0005-0000-0000-0000338D0000}"/>
    <cellStyle name="Normal 5 2 2 3 5 2" xfId="45369" xr:uid="{00000000-0005-0000-0000-0000348D0000}"/>
    <cellStyle name="Normal 5 2 2 3 6" xfId="15073" xr:uid="{00000000-0005-0000-0000-0000358D0000}"/>
    <cellStyle name="Normal 5 2 2 3 6 2" xfId="41041" xr:uid="{00000000-0005-0000-0000-0000368D0000}"/>
    <cellStyle name="Normal 5 2 2 3 7" xfId="4253" xr:uid="{00000000-0005-0000-0000-0000378D0000}"/>
    <cellStyle name="Normal 5 2 2 3 8" xfId="30221" xr:uid="{00000000-0005-0000-0000-0000388D0000}"/>
    <cellStyle name="Normal 5 2 2 3 9" xfId="56703" xr:uid="{00000000-0005-0000-0000-0000398D0000}"/>
    <cellStyle name="Normal 5 2 2 4" xfId="5335" xr:uid="{00000000-0005-0000-0000-00003A8D0000}"/>
    <cellStyle name="Normal 5 2 2 4 2" xfId="11827" xr:uid="{00000000-0005-0000-0000-00003B8D0000}"/>
    <cellStyle name="Normal 5 2 2 4 2 2" xfId="26975" xr:uid="{00000000-0005-0000-0000-00003C8D0000}"/>
    <cellStyle name="Normal 5 2 2 4 2 2 2" xfId="52943" xr:uid="{00000000-0005-0000-0000-00003D8D0000}"/>
    <cellStyle name="Normal 5 2 2 4 2 3" xfId="37795" xr:uid="{00000000-0005-0000-0000-00003E8D0000}"/>
    <cellStyle name="Normal 5 2 2 4 3" xfId="20483" xr:uid="{00000000-0005-0000-0000-00003F8D0000}"/>
    <cellStyle name="Normal 5 2 2 4 3 2" xfId="46451" xr:uid="{00000000-0005-0000-0000-0000408D0000}"/>
    <cellStyle name="Normal 5 2 2 4 4" xfId="16155" xr:uid="{00000000-0005-0000-0000-0000418D0000}"/>
    <cellStyle name="Normal 5 2 2 4 4 2" xfId="42123" xr:uid="{00000000-0005-0000-0000-0000428D0000}"/>
    <cellStyle name="Normal 5 2 2 4 5" xfId="31303" xr:uid="{00000000-0005-0000-0000-0000438D0000}"/>
    <cellStyle name="Normal 5 2 2 4 6" xfId="57785" xr:uid="{00000000-0005-0000-0000-0000448D0000}"/>
    <cellStyle name="Normal 5 2 2 5" xfId="9663" xr:uid="{00000000-0005-0000-0000-0000458D0000}"/>
    <cellStyle name="Normal 5 2 2 5 2" xfId="24811" xr:uid="{00000000-0005-0000-0000-0000468D0000}"/>
    <cellStyle name="Normal 5 2 2 5 2 2" xfId="50779" xr:uid="{00000000-0005-0000-0000-0000478D0000}"/>
    <cellStyle name="Normal 5 2 2 5 3" xfId="35631" xr:uid="{00000000-0005-0000-0000-0000488D0000}"/>
    <cellStyle name="Normal 5 2 2 6" xfId="7499" xr:uid="{00000000-0005-0000-0000-0000498D0000}"/>
    <cellStyle name="Normal 5 2 2 6 2" xfId="22647" xr:uid="{00000000-0005-0000-0000-00004A8D0000}"/>
    <cellStyle name="Normal 5 2 2 6 2 2" xfId="48615" xr:uid="{00000000-0005-0000-0000-00004B8D0000}"/>
    <cellStyle name="Normal 5 2 2 6 3" xfId="33467" xr:uid="{00000000-0005-0000-0000-00004C8D0000}"/>
    <cellStyle name="Normal 5 2 2 7" xfId="18319" xr:uid="{00000000-0005-0000-0000-00004D8D0000}"/>
    <cellStyle name="Normal 5 2 2 7 2" xfId="44287" xr:uid="{00000000-0005-0000-0000-00004E8D0000}"/>
    <cellStyle name="Normal 5 2 2 8" xfId="13991" xr:uid="{00000000-0005-0000-0000-00004F8D0000}"/>
    <cellStyle name="Normal 5 2 2 8 2" xfId="39959" xr:uid="{00000000-0005-0000-0000-0000508D0000}"/>
    <cellStyle name="Normal 5 2 2 9" xfId="3171" xr:uid="{00000000-0005-0000-0000-0000518D0000}"/>
    <cellStyle name="Normal 5 2 3" xfId="1547" xr:uid="{00000000-0005-0000-0000-0000528D0000}"/>
    <cellStyle name="Normal 5 2 3 10" xfId="56161" xr:uid="{00000000-0005-0000-0000-0000538D0000}"/>
    <cellStyle name="Normal 5 2 3 2" xfId="2629" xr:uid="{00000000-0005-0000-0000-0000548D0000}"/>
    <cellStyle name="Normal 5 2 3 2 2" xfId="6957" xr:uid="{00000000-0005-0000-0000-0000558D0000}"/>
    <cellStyle name="Normal 5 2 3 2 2 2" xfId="13449" xr:uid="{00000000-0005-0000-0000-0000568D0000}"/>
    <cellStyle name="Normal 5 2 3 2 2 2 2" xfId="28597" xr:uid="{00000000-0005-0000-0000-0000578D0000}"/>
    <cellStyle name="Normal 5 2 3 2 2 2 2 2" xfId="54565" xr:uid="{00000000-0005-0000-0000-0000588D0000}"/>
    <cellStyle name="Normal 5 2 3 2 2 2 3" xfId="39417" xr:uid="{00000000-0005-0000-0000-0000598D0000}"/>
    <cellStyle name="Normal 5 2 3 2 2 3" xfId="22105" xr:uid="{00000000-0005-0000-0000-00005A8D0000}"/>
    <cellStyle name="Normal 5 2 3 2 2 3 2" xfId="48073" xr:uid="{00000000-0005-0000-0000-00005B8D0000}"/>
    <cellStyle name="Normal 5 2 3 2 2 4" xfId="17777" xr:uid="{00000000-0005-0000-0000-00005C8D0000}"/>
    <cellStyle name="Normal 5 2 3 2 2 4 2" xfId="43745" xr:uid="{00000000-0005-0000-0000-00005D8D0000}"/>
    <cellStyle name="Normal 5 2 3 2 2 5" xfId="32925" xr:uid="{00000000-0005-0000-0000-00005E8D0000}"/>
    <cellStyle name="Normal 5 2 3 2 2 6" xfId="59407" xr:uid="{00000000-0005-0000-0000-00005F8D0000}"/>
    <cellStyle name="Normal 5 2 3 2 3" xfId="11285" xr:uid="{00000000-0005-0000-0000-0000608D0000}"/>
    <cellStyle name="Normal 5 2 3 2 3 2" xfId="26433" xr:uid="{00000000-0005-0000-0000-0000618D0000}"/>
    <cellStyle name="Normal 5 2 3 2 3 2 2" xfId="52401" xr:uid="{00000000-0005-0000-0000-0000628D0000}"/>
    <cellStyle name="Normal 5 2 3 2 3 3" xfId="37253" xr:uid="{00000000-0005-0000-0000-0000638D0000}"/>
    <cellStyle name="Normal 5 2 3 2 4" xfId="9121" xr:uid="{00000000-0005-0000-0000-0000648D0000}"/>
    <cellStyle name="Normal 5 2 3 2 4 2" xfId="24269" xr:uid="{00000000-0005-0000-0000-0000658D0000}"/>
    <cellStyle name="Normal 5 2 3 2 4 2 2" xfId="50237" xr:uid="{00000000-0005-0000-0000-0000668D0000}"/>
    <cellStyle name="Normal 5 2 3 2 4 3" xfId="35089" xr:uid="{00000000-0005-0000-0000-0000678D0000}"/>
    <cellStyle name="Normal 5 2 3 2 5" xfId="19941" xr:uid="{00000000-0005-0000-0000-0000688D0000}"/>
    <cellStyle name="Normal 5 2 3 2 5 2" xfId="45909" xr:uid="{00000000-0005-0000-0000-0000698D0000}"/>
    <cellStyle name="Normal 5 2 3 2 6" xfId="15613" xr:uid="{00000000-0005-0000-0000-00006A8D0000}"/>
    <cellStyle name="Normal 5 2 3 2 6 2" xfId="41581" xr:uid="{00000000-0005-0000-0000-00006B8D0000}"/>
    <cellStyle name="Normal 5 2 3 2 7" xfId="4793" xr:uid="{00000000-0005-0000-0000-00006C8D0000}"/>
    <cellStyle name="Normal 5 2 3 2 8" xfId="30761" xr:uid="{00000000-0005-0000-0000-00006D8D0000}"/>
    <cellStyle name="Normal 5 2 3 2 9" xfId="57243" xr:uid="{00000000-0005-0000-0000-00006E8D0000}"/>
    <cellStyle name="Normal 5 2 3 3" xfId="5875" xr:uid="{00000000-0005-0000-0000-00006F8D0000}"/>
    <cellStyle name="Normal 5 2 3 3 2" xfId="12367" xr:uid="{00000000-0005-0000-0000-0000708D0000}"/>
    <cellStyle name="Normal 5 2 3 3 2 2" xfId="27515" xr:uid="{00000000-0005-0000-0000-0000718D0000}"/>
    <cellStyle name="Normal 5 2 3 3 2 2 2" xfId="53483" xr:uid="{00000000-0005-0000-0000-0000728D0000}"/>
    <cellStyle name="Normal 5 2 3 3 2 3" xfId="38335" xr:uid="{00000000-0005-0000-0000-0000738D0000}"/>
    <cellStyle name="Normal 5 2 3 3 3" xfId="21023" xr:uid="{00000000-0005-0000-0000-0000748D0000}"/>
    <cellStyle name="Normal 5 2 3 3 3 2" xfId="46991" xr:uid="{00000000-0005-0000-0000-0000758D0000}"/>
    <cellStyle name="Normal 5 2 3 3 4" xfId="16695" xr:uid="{00000000-0005-0000-0000-0000768D0000}"/>
    <cellStyle name="Normal 5 2 3 3 4 2" xfId="42663" xr:uid="{00000000-0005-0000-0000-0000778D0000}"/>
    <cellStyle name="Normal 5 2 3 3 5" xfId="31843" xr:uid="{00000000-0005-0000-0000-0000788D0000}"/>
    <cellStyle name="Normal 5 2 3 3 6" xfId="58325" xr:uid="{00000000-0005-0000-0000-0000798D0000}"/>
    <cellStyle name="Normal 5 2 3 4" xfId="10203" xr:uid="{00000000-0005-0000-0000-00007A8D0000}"/>
    <cellStyle name="Normal 5 2 3 4 2" xfId="25351" xr:uid="{00000000-0005-0000-0000-00007B8D0000}"/>
    <cellStyle name="Normal 5 2 3 4 2 2" xfId="51319" xr:uid="{00000000-0005-0000-0000-00007C8D0000}"/>
    <cellStyle name="Normal 5 2 3 4 3" xfId="36171" xr:uid="{00000000-0005-0000-0000-00007D8D0000}"/>
    <cellStyle name="Normal 5 2 3 5" xfId="8039" xr:uid="{00000000-0005-0000-0000-00007E8D0000}"/>
    <cellStyle name="Normal 5 2 3 5 2" xfId="23187" xr:uid="{00000000-0005-0000-0000-00007F8D0000}"/>
    <cellStyle name="Normal 5 2 3 5 2 2" xfId="49155" xr:uid="{00000000-0005-0000-0000-0000808D0000}"/>
    <cellStyle name="Normal 5 2 3 5 3" xfId="34007" xr:uid="{00000000-0005-0000-0000-0000818D0000}"/>
    <cellStyle name="Normal 5 2 3 6" xfId="18859" xr:uid="{00000000-0005-0000-0000-0000828D0000}"/>
    <cellStyle name="Normal 5 2 3 6 2" xfId="44827" xr:uid="{00000000-0005-0000-0000-0000838D0000}"/>
    <cellStyle name="Normal 5 2 3 7" xfId="14531" xr:uid="{00000000-0005-0000-0000-0000848D0000}"/>
    <cellStyle name="Normal 5 2 3 7 2" xfId="40499" xr:uid="{00000000-0005-0000-0000-0000858D0000}"/>
    <cellStyle name="Normal 5 2 3 8" xfId="3711" xr:uid="{00000000-0005-0000-0000-0000868D0000}"/>
    <cellStyle name="Normal 5 2 3 9" xfId="29679" xr:uid="{00000000-0005-0000-0000-0000878D0000}"/>
    <cellStyle name="Normal 5 2 4" xfId="2088" xr:uid="{00000000-0005-0000-0000-0000888D0000}"/>
    <cellStyle name="Normal 5 2 4 2" xfId="6416" xr:uid="{00000000-0005-0000-0000-0000898D0000}"/>
    <cellStyle name="Normal 5 2 4 2 2" xfId="12908" xr:uid="{00000000-0005-0000-0000-00008A8D0000}"/>
    <cellStyle name="Normal 5 2 4 2 2 2" xfId="28056" xr:uid="{00000000-0005-0000-0000-00008B8D0000}"/>
    <cellStyle name="Normal 5 2 4 2 2 2 2" xfId="54024" xr:uid="{00000000-0005-0000-0000-00008C8D0000}"/>
    <cellStyle name="Normal 5 2 4 2 2 3" xfId="38876" xr:uid="{00000000-0005-0000-0000-00008D8D0000}"/>
    <cellStyle name="Normal 5 2 4 2 3" xfId="21564" xr:uid="{00000000-0005-0000-0000-00008E8D0000}"/>
    <cellStyle name="Normal 5 2 4 2 3 2" xfId="47532" xr:uid="{00000000-0005-0000-0000-00008F8D0000}"/>
    <cellStyle name="Normal 5 2 4 2 4" xfId="17236" xr:uid="{00000000-0005-0000-0000-0000908D0000}"/>
    <cellStyle name="Normal 5 2 4 2 4 2" xfId="43204" xr:uid="{00000000-0005-0000-0000-0000918D0000}"/>
    <cellStyle name="Normal 5 2 4 2 5" xfId="32384" xr:uid="{00000000-0005-0000-0000-0000928D0000}"/>
    <cellStyle name="Normal 5 2 4 2 6" xfId="58866" xr:uid="{00000000-0005-0000-0000-0000938D0000}"/>
    <cellStyle name="Normal 5 2 4 3" xfId="10744" xr:uid="{00000000-0005-0000-0000-0000948D0000}"/>
    <cellStyle name="Normal 5 2 4 3 2" xfId="25892" xr:uid="{00000000-0005-0000-0000-0000958D0000}"/>
    <cellStyle name="Normal 5 2 4 3 2 2" xfId="51860" xr:uid="{00000000-0005-0000-0000-0000968D0000}"/>
    <cellStyle name="Normal 5 2 4 3 3" xfId="36712" xr:uid="{00000000-0005-0000-0000-0000978D0000}"/>
    <cellStyle name="Normal 5 2 4 4" xfId="8580" xr:uid="{00000000-0005-0000-0000-0000988D0000}"/>
    <cellStyle name="Normal 5 2 4 4 2" xfId="23728" xr:uid="{00000000-0005-0000-0000-0000998D0000}"/>
    <cellStyle name="Normal 5 2 4 4 2 2" xfId="49696" xr:uid="{00000000-0005-0000-0000-00009A8D0000}"/>
    <cellStyle name="Normal 5 2 4 4 3" xfId="34548" xr:uid="{00000000-0005-0000-0000-00009B8D0000}"/>
    <cellStyle name="Normal 5 2 4 5" xfId="19400" xr:uid="{00000000-0005-0000-0000-00009C8D0000}"/>
    <cellStyle name="Normal 5 2 4 5 2" xfId="45368" xr:uid="{00000000-0005-0000-0000-00009D8D0000}"/>
    <cellStyle name="Normal 5 2 4 6" xfId="15072" xr:uid="{00000000-0005-0000-0000-00009E8D0000}"/>
    <cellStyle name="Normal 5 2 4 6 2" xfId="41040" xr:uid="{00000000-0005-0000-0000-00009F8D0000}"/>
    <cellStyle name="Normal 5 2 4 7" xfId="4252" xr:uid="{00000000-0005-0000-0000-0000A08D0000}"/>
    <cellStyle name="Normal 5 2 4 8" xfId="30220" xr:uid="{00000000-0005-0000-0000-0000A18D0000}"/>
    <cellStyle name="Normal 5 2 4 9" xfId="56702" xr:uid="{00000000-0005-0000-0000-0000A28D0000}"/>
    <cellStyle name="Normal 5 2 5" xfId="5334" xr:uid="{00000000-0005-0000-0000-0000A38D0000}"/>
    <cellStyle name="Normal 5 2 5 2" xfId="11826" xr:uid="{00000000-0005-0000-0000-0000A48D0000}"/>
    <cellStyle name="Normal 5 2 5 2 2" xfId="26974" xr:uid="{00000000-0005-0000-0000-0000A58D0000}"/>
    <cellStyle name="Normal 5 2 5 2 2 2" xfId="52942" xr:uid="{00000000-0005-0000-0000-0000A68D0000}"/>
    <cellStyle name="Normal 5 2 5 2 3" xfId="37794" xr:uid="{00000000-0005-0000-0000-0000A78D0000}"/>
    <cellStyle name="Normal 5 2 5 3" xfId="20482" xr:uid="{00000000-0005-0000-0000-0000A88D0000}"/>
    <cellStyle name="Normal 5 2 5 3 2" xfId="46450" xr:uid="{00000000-0005-0000-0000-0000A98D0000}"/>
    <cellStyle name="Normal 5 2 5 4" xfId="16154" xr:uid="{00000000-0005-0000-0000-0000AA8D0000}"/>
    <cellStyle name="Normal 5 2 5 4 2" xfId="42122" xr:uid="{00000000-0005-0000-0000-0000AB8D0000}"/>
    <cellStyle name="Normal 5 2 5 5" xfId="31302" xr:uid="{00000000-0005-0000-0000-0000AC8D0000}"/>
    <cellStyle name="Normal 5 2 5 6" xfId="57784" xr:uid="{00000000-0005-0000-0000-0000AD8D0000}"/>
    <cellStyle name="Normal 5 2 6" xfId="9662" xr:uid="{00000000-0005-0000-0000-0000AE8D0000}"/>
    <cellStyle name="Normal 5 2 6 2" xfId="24810" xr:uid="{00000000-0005-0000-0000-0000AF8D0000}"/>
    <cellStyle name="Normal 5 2 6 2 2" xfId="50778" xr:uid="{00000000-0005-0000-0000-0000B08D0000}"/>
    <cellStyle name="Normal 5 2 6 3" xfId="35630" xr:uid="{00000000-0005-0000-0000-0000B18D0000}"/>
    <cellStyle name="Normal 5 2 7" xfId="7498" xr:uid="{00000000-0005-0000-0000-0000B28D0000}"/>
    <cellStyle name="Normal 5 2 7 2" xfId="22646" xr:uid="{00000000-0005-0000-0000-0000B38D0000}"/>
    <cellStyle name="Normal 5 2 7 2 2" xfId="48614" xr:uid="{00000000-0005-0000-0000-0000B48D0000}"/>
    <cellStyle name="Normal 5 2 7 3" xfId="33466" xr:uid="{00000000-0005-0000-0000-0000B58D0000}"/>
    <cellStyle name="Normal 5 2 8" xfId="18318" xr:uid="{00000000-0005-0000-0000-0000B68D0000}"/>
    <cellStyle name="Normal 5 2 8 2" xfId="44286" xr:uid="{00000000-0005-0000-0000-0000B78D0000}"/>
    <cellStyle name="Normal 5 2 9" xfId="13990" xr:uid="{00000000-0005-0000-0000-0000B88D0000}"/>
    <cellStyle name="Normal 5 2 9 2" xfId="39958" xr:uid="{00000000-0005-0000-0000-0000B98D0000}"/>
    <cellStyle name="Normal 5 20" xfId="13985" xr:uid="{00000000-0005-0000-0000-0000BA8D0000}"/>
    <cellStyle name="Normal 5 20 2" xfId="39953" xr:uid="{00000000-0005-0000-0000-0000BB8D0000}"/>
    <cellStyle name="Normal 5 21" xfId="3165" xr:uid="{00000000-0005-0000-0000-0000BC8D0000}"/>
    <cellStyle name="Normal 5 22" xfId="29133" xr:uid="{00000000-0005-0000-0000-0000BD8D0000}"/>
    <cellStyle name="Normal 5 23" xfId="55081" xr:uid="{00000000-0005-0000-0000-0000BE8D0000}"/>
    <cellStyle name="Normal 5 24" xfId="55615" xr:uid="{00000000-0005-0000-0000-0000BF8D0000}"/>
    <cellStyle name="Normal 5 25" xfId="679" xr:uid="{00000000-0005-0000-0000-0000C08D0000}"/>
    <cellStyle name="Normal 5 3" xfId="453" xr:uid="{00000000-0005-0000-0000-0000C18D0000}"/>
    <cellStyle name="Normal 5 3 10" xfId="29140" xr:uid="{00000000-0005-0000-0000-0000C28D0000}"/>
    <cellStyle name="Normal 5 3 11" xfId="55088" xr:uid="{00000000-0005-0000-0000-0000C38D0000}"/>
    <cellStyle name="Normal 5 3 12" xfId="55622" xr:uid="{00000000-0005-0000-0000-0000C48D0000}"/>
    <cellStyle name="Normal 5 3 13" xfId="759" xr:uid="{00000000-0005-0000-0000-0000C58D0000}"/>
    <cellStyle name="Normal 5 3 2" xfId="1549" xr:uid="{00000000-0005-0000-0000-0000C68D0000}"/>
    <cellStyle name="Normal 5 3 2 10" xfId="56163" xr:uid="{00000000-0005-0000-0000-0000C78D0000}"/>
    <cellStyle name="Normal 5 3 2 2" xfId="2631" xr:uid="{00000000-0005-0000-0000-0000C88D0000}"/>
    <cellStyle name="Normal 5 3 2 2 2" xfId="6959" xr:uid="{00000000-0005-0000-0000-0000C98D0000}"/>
    <cellStyle name="Normal 5 3 2 2 2 2" xfId="13451" xr:uid="{00000000-0005-0000-0000-0000CA8D0000}"/>
    <cellStyle name="Normal 5 3 2 2 2 2 2" xfId="28599" xr:uid="{00000000-0005-0000-0000-0000CB8D0000}"/>
    <cellStyle name="Normal 5 3 2 2 2 2 2 2" xfId="54567" xr:uid="{00000000-0005-0000-0000-0000CC8D0000}"/>
    <cellStyle name="Normal 5 3 2 2 2 2 3" xfId="39419" xr:uid="{00000000-0005-0000-0000-0000CD8D0000}"/>
    <cellStyle name="Normal 5 3 2 2 2 3" xfId="22107" xr:uid="{00000000-0005-0000-0000-0000CE8D0000}"/>
    <cellStyle name="Normal 5 3 2 2 2 3 2" xfId="48075" xr:uid="{00000000-0005-0000-0000-0000CF8D0000}"/>
    <cellStyle name="Normal 5 3 2 2 2 4" xfId="17779" xr:uid="{00000000-0005-0000-0000-0000D08D0000}"/>
    <cellStyle name="Normal 5 3 2 2 2 4 2" xfId="43747" xr:uid="{00000000-0005-0000-0000-0000D18D0000}"/>
    <cellStyle name="Normal 5 3 2 2 2 5" xfId="32927" xr:uid="{00000000-0005-0000-0000-0000D28D0000}"/>
    <cellStyle name="Normal 5 3 2 2 2 6" xfId="59409" xr:uid="{00000000-0005-0000-0000-0000D38D0000}"/>
    <cellStyle name="Normal 5 3 2 2 3" xfId="11287" xr:uid="{00000000-0005-0000-0000-0000D48D0000}"/>
    <cellStyle name="Normal 5 3 2 2 3 2" xfId="26435" xr:uid="{00000000-0005-0000-0000-0000D58D0000}"/>
    <cellStyle name="Normal 5 3 2 2 3 2 2" xfId="52403" xr:uid="{00000000-0005-0000-0000-0000D68D0000}"/>
    <cellStyle name="Normal 5 3 2 2 3 3" xfId="37255" xr:uid="{00000000-0005-0000-0000-0000D78D0000}"/>
    <cellStyle name="Normal 5 3 2 2 4" xfId="9123" xr:uid="{00000000-0005-0000-0000-0000D88D0000}"/>
    <cellStyle name="Normal 5 3 2 2 4 2" xfId="24271" xr:uid="{00000000-0005-0000-0000-0000D98D0000}"/>
    <cellStyle name="Normal 5 3 2 2 4 2 2" xfId="50239" xr:uid="{00000000-0005-0000-0000-0000DA8D0000}"/>
    <cellStyle name="Normal 5 3 2 2 4 3" xfId="35091" xr:uid="{00000000-0005-0000-0000-0000DB8D0000}"/>
    <cellStyle name="Normal 5 3 2 2 5" xfId="19943" xr:uid="{00000000-0005-0000-0000-0000DC8D0000}"/>
    <cellStyle name="Normal 5 3 2 2 5 2" xfId="45911" xr:uid="{00000000-0005-0000-0000-0000DD8D0000}"/>
    <cellStyle name="Normal 5 3 2 2 6" xfId="15615" xr:uid="{00000000-0005-0000-0000-0000DE8D0000}"/>
    <cellStyle name="Normal 5 3 2 2 6 2" xfId="41583" xr:uid="{00000000-0005-0000-0000-0000DF8D0000}"/>
    <cellStyle name="Normal 5 3 2 2 7" xfId="4795" xr:uid="{00000000-0005-0000-0000-0000E08D0000}"/>
    <cellStyle name="Normal 5 3 2 2 8" xfId="30763" xr:uid="{00000000-0005-0000-0000-0000E18D0000}"/>
    <cellStyle name="Normal 5 3 2 2 9" xfId="57245" xr:uid="{00000000-0005-0000-0000-0000E28D0000}"/>
    <cellStyle name="Normal 5 3 2 3" xfId="5877" xr:uid="{00000000-0005-0000-0000-0000E38D0000}"/>
    <cellStyle name="Normal 5 3 2 3 2" xfId="12369" xr:uid="{00000000-0005-0000-0000-0000E48D0000}"/>
    <cellStyle name="Normal 5 3 2 3 2 2" xfId="27517" xr:uid="{00000000-0005-0000-0000-0000E58D0000}"/>
    <cellStyle name="Normal 5 3 2 3 2 2 2" xfId="53485" xr:uid="{00000000-0005-0000-0000-0000E68D0000}"/>
    <cellStyle name="Normal 5 3 2 3 2 3" xfId="38337" xr:uid="{00000000-0005-0000-0000-0000E78D0000}"/>
    <cellStyle name="Normal 5 3 2 3 3" xfId="21025" xr:uid="{00000000-0005-0000-0000-0000E88D0000}"/>
    <cellStyle name="Normal 5 3 2 3 3 2" xfId="46993" xr:uid="{00000000-0005-0000-0000-0000E98D0000}"/>
    <cellStyle name="Normal 5 3 2 3 4" xfId="16697" xr:uid="{00000000-0005-0000-0000-0000EA8D0000}"/>
    <cellStyle name="Normal 5 3 2 3 4 2" xfId="42665" xr:uid="{00000000-0005-0000-0000-0000EB8D0000}"/>
    <cellStyle name="Normal 5 3 2 3 5" xfId="31845" xr:uid="{00000000-0005-0000-0000-0000EC8D0000}"/>
    <cellStyle name="Normal 5 3 2 3 6" xfId="58327" xr:uid="{00000000-0005-0000-0000-0000ED8D0000}"/>
    <cellStyle name="Normal 5 3 2 4" xfId="10205" xr:uid="{00000000-0005-0000-0000-0000EE8D0000}"/>
    <cellStyle name="Normal 5 3 2 4 2" xfId="25353" xr:uid="{00000000-0005-0000-0000-0000EF8D0000}"/>
    <cellStyle name="Normal 5 3 2 4 2 2" xfId="51321" xr:uid="{00000000-0005-0000-0000-0000F08D0000}"/>
    <cellStyle name="Normal 5 3 2 4 3" xfId="36173" xr:uid="{00000000-0005-0000-0000-0000F18D0000}"/>
    <cellStyle name="Normal 5 3 2 5" xfId="8041" xr:uid="{00000000-0005-0000-0000-0000F28D0000}"/>
    <cellStyle name="Normal 5 3 2 5 2" xfId="23189" xr:uid="{00000000-0005-0000-0000-0000F38D0000}"/>
    <cellStyle name="Normal 5 3 2 5 2 2" xfId="49157" xr:uid="{00000000-0005-0000-0000-0000F48D0000}"/>
    <cellStyle name="Normal 5 3 2 5 3" xfId="34009" xr:uid="{00000000-0005-0000-0000-0000F58D0000}"/>
    <cellStyle name="Normal 5 3 2 6" xfId="18861" xr:uid="{00000000-0005-0000-0000-0000F68D0000}"/>
    <cellStyle name="Normal 5 3 2 6 2" xfId="44829" xr:uid="{00000000-0005-0000-0000-0000F78D0000}"/>
    <cellStyle name="Normal 5 3 2 7" xfId="14533" xr:uid="{00000000-0005-0000-0000-0000F88D0000}"/>
    <cellStyle name="Normal 5 3 2 7 2" xfId="40501" xr:uid="{00000000-0005-0000-0000-0000F98D0000}"/>
    <cellStyle name="Normal 5 3 2 8" xfId="3713" xr:uid="{00000000-0005-0000-0000-0000FA8D0000}"/>
    <cellStyle name="Normal 5 3 2 9" xfId="29681" xr:uid="{00000000-0005-0000-0000-0000FB8D0000}"/>
    <cellStyle name="Normal 5 3 3" xfId="2090" xr:uid="{00000000-0005-0000-0000-0000FC8D0000}"/>
    <cellStyle name="Normal 5 3 3 2" xfId="6418" xr:uid="{00000000-0005-0000-0000-0000FD8D0000}"/>
    <cellStyle name="Normal 5 3 3 2 2" xfId="12910" xr:uid="{00000000-0005-0000-0000-0000FE8D0000}"/>
    <cellStyle name="Normal 5 3 3 2 2 2" xfId="28058" xr:uid="{00000000-0005-0000-0000-0000FF8D0000}"/>
    <cellStyle name="Normal 5 3 3 2 2 2 2" xfId="54026" xr:uid="{00000000-0005-0000-0000-0000008E0000}"/>
    <cellStyle name="Normal 5 3 3 2 2 3" xfId="38878" xr:uid="{00000000-0005-0000-0000-0000018E0000}"/>
    <cellStyle name="Normal 5 3 3 2 3" xfId="21566" xr:uid="{00000000-0005-0000-0000-0000028E0000}"/>
    <cellStyle name="Normal 5 3 3 2 3 2" xfId="47534" xr:uid="{00000000-0005-0000-0000-0000038E0000}"/>
    <cellStyle name="Normal 5 3 3 2 4" xfId="17238" xr:uid="{00000000-0005-0000-0000-0000048E0000}"/>
    <cellStyle name="Normal 5 3 3 2 4 2" xfId="43206" xr:uid="{00000000-0005-0000-0000-0000058E0000}"/>
    <cellStyle name="Normal 5 3 3 2 5" xfId="32386" xr:uid="{00000000-0005-0000-0000-0000068E0000}"/>
    <cellStyle name="Normal 5 3 3 2 6" xfId="58868" xr:uid="{00000000-0005-0000-0000-0000078E0000}"/>
    <cellStyle name="Normal 5 3 3 3" xfId="10746" xr:uid="{00000000-0005-0000-0000-0000088E0000}"/>
    <cellStyle name="Normal 5 3 3 3 2" xfId="25894" xr:uid="{00000000-0005-0000-0000-0000098E0000}"/>
    <cellStyle name="Normal 5 3 3 3 2 2" xfId="51862" xr:uid="{00000000-0005-0000-0000-00000A8E0000}"/>
    <cellStyle name="Normal 5 3 3 3 3" xfId="36714" xr:uid="{00000000-0005-0000-0000-00000B8E0000}"/>
    <cellStyle name="Normal 5 3 3 4" xfId="8582" xr:uid="{00000000-0005-0000-0000-00000C8E0000}"/>
    <cellStyle name="Normal 5 3 3 4 2" xfId="23730" xr:uid="{00000000-0005-0000-0000-00000D8E0000}"/>
    <cellStyle name="Normal 5 3 3 4 2 2" xfId="49698" xr:uid="{00000000-0005-0000-0000-00000E8E0000}"/>
    <cellStyle name="Normal 5 3 3 4 3" xfId="34550" xr:uid="{00000000-0005-0000-0000-00000F8E0000}"/>
    <cellStyle name="Normal 5 3 3 5" xfId="19402" xr:uid="{00000000-0005-0000-0000-0000108E0000}"/>
    <cellStyle name="Normal 5 3 3 5 2" xfId="45370" xr:uid="{00000000-0005-0000-0000-0000118E0000}"/>
    <cellStyle name="Normal 5 3 3 6" xfId="15074" xr:uid="{00000000-0005-0000-0000-0000128E0000}"/>
    <cellStyle name="Normal 5 3 3 6 2" xfId="41042" xr:uid="{00000000-0005-0000-0000-0000138E0000}"/>
    <cellStyle name="Normal 5 3 3 7" xfId="4254" xr:uid="{00000000-0005-0000-0000-0000148E0000}"/>
    <cellStyle name="Normal 5 3 3 8" xfId="30222" xr:uid="{00000000-0005-0000-0000-0000158E0000}"/>
    <cellStyle name="Normal 5 3 3 9" xfId="56704" xr:uid="{00000000-0005-0000-0000-0000168E0000}"/>
    <cellStyle name="Normal 5 3 4" xfId="5336" xr:uid="{00000000-0005-0000-0000-0000178E0000}"/>
    <cellStyle name="Normal 5 3 4 2" xfId="11828" xr:uid="{00000000-0005-0000-0000-0000188E0000}"/>
    <cellStyle name="Normal 5 3 4 2 2" xfId="26976" xr:uid="{00000000-0005-0000-0000-0000198E0000}"/>
    <cellStyle name="Normal 5 3 4 2 2 2" xfId="52944" xr:uid="{00000000-0005-0000-0000-00001A8E0000}"/>
    <cellStyle name="Normal 5 3 4 2 3" xfId="37796" xr:uid="{00000000-0005-0000-0000-00001B8E0000}"/>
    <cellStyle name="Normal 5 3 4 3" xfId="20484" xr:uid="{00000000-0005-0000-0000-00001C8E0000}"/>
    <cellStyle name="Normal 5 3 4 3 2" xfId="46452" xr:uid="{00000000-0005-0000-0000-00001D8E0000}"/>
    <cellStyle name="Normal 5 3 4 4" xfId="16156" xr:uid="{00000000-0005-0000-0000-00001E8E0000}"/>
    <cellStyle name="Normal 5 3 4 4 2" xfId="42124" xr:uid="{00000000-0005-0000-0000-00001F8E0000}"/>
    <cellStyle name="Normal 5 3 4 5" xfId="31304" xr:uid="{00000000-0005-0000-0000-0000208E0000}"/>
    <cellStyle name="Normal 5 3 4 6" xfId="57786" xr:uid="{00000000-0005-0000-0000-0000218E0000}"/>
    <cellStyle name="Normal 5 3 5" xfId="9664" xr:uid="{00000000-0005-0000-0000-0000228E0000}"/>
    <cellStyle name="Normal 5 3 5 2" xfId="24812" xr:uid="{00000000-0005-0000-0000-0000238E0000}"/>
    <cellStyle name="Normal 5 3 5 2 2" xfId="50780" xr:uid="{00000000-0005-0000-0000-0000248E0000}"/>
    <cellStyle name="Normal 5 3 5 3" xfId="35632" xr:uid="{00000000-0005-0000-0000-0000258E0000}"/>
    <cellStyle name="Normal 5 3 6" xfId="7500" xr:uid="{00000000-0005-0000-0000-0000268E0000}"/>
    <cellStyle name="Normal 5 3 6 2" xfId="22648" xr:uid="{00000000-0005-0000-0000-0000278E0000}"/>
    <cellStyle name="Normal 5 3 6 2 2" xfId="48616" xr:uid="{00000000-0005-0000-0000-0000288E0000}"/>
    <cellStyle name="Normal 5 3 6 3" xfId="33468" xr:uid="{00000000-0005-0000-0000-0000298E0000}"/>
    <cellStyle name="Normal 5 3 7" xfId="18320" xr:uid="{00000000-0005-0000-0000-00002A8E0000}"/>
    <cellStyle name="Normal 5 3 7 2" xfId="44288" xr:uid="{00000000-0005-0000-0000-00002B8E0000}"/>
    <cellStyle name="Normal 5 3 8" xfId="13992" xr:uid="{00000000-0005-0000-0000-00002C8E0000}"/>
    <cellStyle name="Normal 5 3 8 2" xfId="39960" xr:uid="{00000000-0005-0000-0000-00002D8E0000}"/>
    <cellStyle name="Normal 5 3 9" xfId="3172" xr:uid="{00000000-0005-0000-0000-00002E8E0000}"/>
    <cellStyle name="Normal 5 4" xfId="454" xr:uid="{00000000-0005-0000-0000-00002F8E0000}"/>
    <cellStyle name="Normal 5 4 10" xfId="29141" xr:uid="{00000000-0005-0000-0000-0000308E0000}"/>
    <cellStyle name="Normal 5 4 11" xfId="55089" xr:uid="{00000000-0005-0000-0000-0000318E0000}"/>
    <cellStyle name="Normal 5 4 12" xfId="55623" xr:uid="{00000000-0005-0000-0000-0000328E0000}"/>
    <cellStyle name="Normal 5 4 13" xfId="799" xr:uid="{00000000-0005-0000-0000-0000338E0000}"/>
    <cellStyle name="Normal 5 4 2" xfId="1550" xr:uid="{00000000-0005-0000-0000-0000348E0000}"/>
    <cellStyle name="Normal 5 4 2 10" xfId="56164" xr:uid="{00000000-0005-0000-0000-0000358E0000}"/>
    <cellStyle name="Normal 5 4 2 2" xfId="2632" xr:uid="{00000000-0005-0000-0000-0000368E0000}"/>
    <cellStyle name="Normal 5 4 2 2 2" xfId="6960" xr:uid="{00000000-0005-0000-0000-0000378E0000}"/>
    <cellStyle name="Normal 5 4 2 2 2 2" xfId="13452" xr:uid="{00000000-0005-0000-0000-0000388E0000}"/>
    <cellStyle name="Normal 5 4 2 2 2 2 2" xfId="28600" xr:uid="{00000000-0005-0000-0000-0000398E0000}"/>
    <cellStyle name="Normal 5 4 2 2 2 2 2 2" xfId="54568" xr:uid="{00000000-0005-0000-0000-00003A8E0000}"/>
    <cellStyle name="Normal 5 4 2 2 2 2 3" xfId="39420" xr:uid="{00000000-0005-0000-0000-00003B8E0000}"/>
    <cellStyle name="Normal 5 4 2 2 2 3" xfId="22108" xr:uid="{00000000-0005-0000-0000-00003C8E0000}"/>
    <cellStyle name="Normal 5 4 2 2 2 3 2" xfId="48076" xr:uid="{00000000-0005-0000-0000-00003D8E0000}"/>
    <cellStyle name="Normal 5 4 2 2 2 4" xfId="17780" xr:uid="{00000000-0005-0000-0000-00003E8E0000}"/>
    <cellStyle name="Normal 5 4 2 2 2 4 2" xfId="43748" xr:uid="{00000000-0005-0000-0000-00003F8E0000}"/>
    <cellStyle name="Normal 5 4 2 2 2 5" xfId="32928" xr:uid="{00000000-0005-0000-0000-0000408E0000}"/>
    <cellStyle name="Normal 5 4 2 2 2 6" xfId="59410" xr:uid="{00000000-0005-0000-0000-0000418E0000}"/>
    <cellStyle name="Normal 5 4 2 2 3" xfId="11288" xr:uid="{00000000-0005-0000-0000-0000428E0000}"/>
    <cellStyle name="Normal 5 4 2 2 3 2" xfId="26436" xr:uid="{00000000-0005-0000-0000-0000438E0000}"/>
    <cellStyle name="Normal 5 4 2 2 3 2 2" xfId="52404" xr:uid="{00000000-0005-0000-0000-0000448E0000}"/>
    <cellStyle name="Normal 5 4 2 2 3 3" xfId="37256" xr:uid="{00000000-0005-0000-0000-0000458E0000}"/>
    <cellStyle name="Normal 5 4 2 2 4" xfId="9124" xr:uid="{00000000-0005-0000-0000-0000468E0000}"/>
    <cellStyle name="Normal 5 4 2 2 4 2" xfId="24272" xr:uid="{00000000-0005-0000-0000-0000478E0000}"/>
    <cellStyle name="Normal 5 4 2 2 4 2 2" xfId="50240" xr:uid="{00000000-0005-0000-0000-0000488E0000}"/>
    <cellStyle name="Normal 5 4 2 2 4 3" xfId="35092" xr:uid="{00000000-0005-0000-0000-0000498E0000}"/>
    <cellStyle name="Normal 5 4 2 2 5" xfId="19944" xr:uid="{00000000-0005-0000-0000-00004A8E0000}"/>
    <cellStyle name="Normal 5 4 2 2 5 2" xfId="45912" xr:uid="{00000000-0005-0000-0000-00004B8E0000}"/>
    <cellStyle name="Normal 5 4 2 2 6" xfId="15616" xr:uid="{00000000-0005-0000-0000-00004C8E0000}"/>
    <cellStyle name="Normal 5 4 2 2 6 2" xfId="41584" xr:uid="{00000000-0005-0000-0000-00004D8E0000}"/>
    <cellStyle name="Normal 5 4 2 2 7" xfId="4796" xr:uid="{00000000-0005-0000-0000-00004E8E0000}"/>
    <cellStyle name="Normal 5 4 2 2 8" xfId="30764" xr:uid="{00000000-0005-0000-0000-00004F8E0000}"/>
    <cellStyle name="Normal 5 4 2 2 9" xfId="57246" xr:uid="{00000000-0005-0000-0000-0000508E0000}"/>
    <cellStyle name="Normal 5 4 2 3" xfId="5878" xr:uid="{00000000-0005-0000-0000-0000518E0000}"/>
    <cellStyle name="Normal 5 4 2 3 2" xfId="12370" xr:uid="{00000000-0005-0000-0000-0000528E0000}"/>
    <cellStyle name="Normal 5 4 2 3 2 2" xfId="27518" xr:uid="{00000000-0005-0000-0000-0000538E0000}"/>
    <cellStyle name="Normal 5 4 2 3 2 2 2" xfId="53486" xr:uid="{00000000-0005-0000-0000-0000548E0000}"/>
    <cellStyle name="Normal 5 4 2 3 2 3" xfId="38338" xr:uid="{00000000-0005-0000-0000-0000558E0000}"/>
    <cellStyle name="Normal 5 4 2 3 3" xfId="21026" xr:uid="{00000000-0005-0000-0000-0000568E0000}"/>
    <cellStyle name="Normal 5 4 2 3 3 2" xfId="46994" xr:uid="{00000000-0005-0000-0000-0000578E0000}"/>
    <cellStyle name="Normal 5 4 2 3 4" xfId="16698" xr:uid="{00000000-0005-0000-0000-0000588E0000}"/>
    <cellStyle name="Normal 5 4 2 3 4 2" xfId="42666" xr:uid="{00000000-0005-0000-0000-0000598E0000}"/>
    <cellStyle name="Normal 5 4 2 3 5" xfId="31846" xr:uid="{00000000-0005-0000-0000-00005A8E0000}"/>
    <cellStyle name="Normal 5 4 2 3 6" xfId="58328" xr:uid="{00000000-0005-0000-0000-00005B8E0000}"/>
    <cellStyle name="Normal 5 4 2 4" xfId="10206" xr:uid="{00000000-0005-0000-0000-00005C8E0000}"/>
    <cellStyle name="Normal 5 4 2 4 2" xfId="25354" xr:uid="{00000000-0005-0000-0000-00005D8E0000}"/>
    <cellStyle name="Normal 5 4 2 4 2 2" xfId="51322" xr:uid="{00000000-0005-0000-0000-00005E8E0000}"/>
    <cellStyle name="Normal 5 4 2 4 3" xfId="36174" xr:uid="{00000000-0005-0000-0000-00005F8E0000}"/>
    <cellStyle name="Normal 5 4 2 5" xfId="8042" xr:uid="{00000000-0005-0000-0000-0000608E0000}"/>
    <cellStyle name="Normal 5 4 2 5 2" xfId="23190" xr:uid="{00000000-0005-0000-0000-0000618E0000}"/>
    <cellStyle name="Normal 5 4 2 5 2 2" xfId="49158" xr:uid="{00000000-0005-0000-0000-0000628E0000}"/>
    <cellStyle name="Normal 5 4 2 5 3" xfId="34010" xr:uid="{00000000-0005-0000-0000-0000638E0000}"/>
    <cellStyle name="Normal 5 4 2 6" xfId="18862" xr:uid="{00000000-0005-0000-0000-0000648E0000}"/>
    <cellStyle name="Normal 5 4 2 6 2" xfId="44830" xr:uid="{00000000-0005-0000-0000-0000658E0000}"/>
    <cellStyle name="Normal 5 4 2 7" xfId="14534" xr:uid="{00000000-0005-0000-0000-0000668E0000}"/>
    <cellStyle name="Normal 5 4 2 7 2" xfId="40502" xr:uid="{00000000-0005-0000-0000-0000678E0000}"/>
    <cellStyle name="Normal 5 4 2 8" xfId="3714" xr:uid="{00000000-0005-0000-0000-0000688E0000}"/>
    <cellStyle name="Normal 5 4 2 9" xfId="29682" xr:uid="{00000000-0005-0000-0000-0000698E0000}"/>
    <cellStyle name="Normal 5 4 3" xfId="2091" xr:uid="{00000000-0005-0000-0000-00006A8E0000}"/>
    <cellStyle name="Normal 5 4 3 2" xfId="6419" xr:uid="{00000000-0005-0000-0000-00006B8E0000}"/>
    <cellStyle name="Normal 5 4 3 2 2" xfId="12911" xr:uid="{00000000-0005-0000-0000-00006C8E0000}"/>
    <cellStyle name="Normal 5 4 3 2 2 2" xfId="28059" xr:uid="{00000000-0005-0000-0000-00006D8E0000}"/>
    <cellStyle name="Normal 5 4 3 2 2 2 2" xfId="54027" xr:uid="{00000000-0005-0000-0000-00006E8E0000}"/>
    <cellStyle name="Normal 5 4 3 2 2 3" xfId="38879" xr:uid="{00000000-0005-0000-0000-00006F8E0000}"/>
    <cellStyle name="Normal 5 4 3 2 3" xfId="21567" xr:uid="{00000000-0005-0000-0000-0000708E0000}"/>
    <cellStyle name="Normal 5 4 3 2 3 2" xfId="47535" xr:uid="{00000000-0005-0000-0000-0000718E0000}"/>
    <cellStyle name="Normal 5 4 3 2 4" xfId="17239" xr:uid="{00000000-0005-0000-0000-0000728E0000}"/>
    <cellStyle name="Normal 5 4 3 2 4 2" xfId="43207" xr:uid="{00000000-0005-0000-0000-0000738E0000}"/>
    <cellStyle name="Normal 5 4 3 2 5" xfId="32387" xr:uid="{00000000-0005-0000-0000-0000748E0000}"/>
    <cellStyle name="Normal 5 4 3 2 6" xfId="58869" xr:uid="{00000000-0005-0000-0000-0000758E0000}"/>
    <cellStyle name="Normal 5 4 3 3" xfId="10747" xr:uid="{00000000-0005-0000-0000-0000768E0000}"/>
    <cellStyle name="Normal 5 4 3 3 2" xfId="25895" xr:uid="{00000000-0005-0000-0000-0000778E0000}"/>
    <cellStyle name="Normal 5 4 3 3 2 2" xfId="51863" xr:uid="{00000000-0005-0000-0000-0000788E0000}"/>
    <cellStyle name="Normal 5 4 3 3 3" xfId="36715" xr:uid="{00000000-0005-0000-0000-0000798E0000}"/>
    <cellStyle name="Normal 5 4 3 4" xfId="8583" xr:uid="{00000000-0005-0000-0000-00007A8E0000}"/>
    <cellStyle name="Normal 5 4 3 4 2" xfId="23731" xr:uid="{00000000-0005-0000-0000-00007B8E0000}"/>
    <cellStyle name="Normal 5 4 3 4 2 2" xfId="49699" xr:uid="{00000000-0005-0000-0000-00007C8E0000}"/>
    <cellStyle name="Normal 5 4 3 4 3" xfId="34551" xr:uid="{00000000-0005-0000-0000-00007D8E0000}"/>
    <cellStyle name="Normal 5 4 3 5" xfId="19403" xr:uid="{00000000-0005-0000-0000-00007E8E0000}"/>
    <cellStyle name="Normal 5 4 3 5 2" xfId="45371" xr:uid="{00000000-0005-0000-0000-00007F8E0000}"/>
    <cellStyle name="Normal 5 4 3 6" xfId="15075" xr:uid="{00000000-0005-0000-0000-0000808E0000}"/>
    <cellStyle name="Normal 5 4 3 6 2" xfId="41043" xr:uid="{00000000-0005-0000-0000-0000818E0000}"/>
    <cellStyle name="Normal 5 4 3 7" xfId="4255" xr:uid="{00000000-0005-0000-0000-0000828E0000}"/>
    <cellStyle name="Normal 5 4 3 8" xfId="30223" xr:uid="{00000000-0005-0000-0000-0000838E0000}"/>
    <cellStyle name="Normal 5 4 3 9" xfId="56705" xr:uid="{00000000-0005-0000-0000-0000848E0000}"/>
    <cellStyle name="Normal 5 4 4" xfId="5337" xr:uid="{00000000-0005-0000-0000-0000858E0000}"/>
    <cellStyle name="Normal 5 4 4 2" xfId="11829" xr:uid="{00000000-0005-0000-0000-0000868E0000}"/>
    <cellStyle name="Normal 5 4 4 2 2" xfId="26977" xr:uid="{00000000-0005-0000-0000-0000878E0000}"/>
    <cellStyle name="Normal 5 4 4 2 2 2" xfId="52945" xr:uid="{00000000-0005-0000-0000-0000888E0000}"/>
    <cellStyle name="Normal 5 4 4 2 3" xfId="37797" xr:uid="{00000000-0005-0000-0000-0000898E0000}"/>
    <cellStyle name="Normal 5 4 4 3" xfId="20485" xr:uid="{00000000-0005-0000-0000-00008A8E0000}"/>
    <cellStyle name="Normal 5 4 4 3 2" xfId="46453" xr:uid="{00000000-0005-0000-0000-00008B8E0000}"/>
    <cellStyle name="Normal 5 4 4 4" xfId="16157" xr:uid="{00000000-0005-0000-0000-00008C8E0000}"/>
    <cellStyle name="Normal 5 4 4 4 2" xfId="42125" xr:uid="{00000000-0005-0000-0000-00008D8E0000}"/>
    <cellStyle name="Normal 5 4 4 5" xfId="31305" xr:uid="{00000000-0005-0000-0000-00008E8E0000}"/>
    <cellStyle name="Normal 5 4 4 6" xfId="57787" xr:uid="{00000000-0005-0000-0000-00008F8E0000}"/>
    <cellStyle name="Normal 5 4 5" xfId="9665" xr:uid="{00000000-0005-0000-0000-0000908E0000}"/>
    <cellStyle name="Normal 5 4 5 2" xfId="24813" xr:uid="{00000000-0005-0000-0000-0000918E0000}"/>
    <cellStyle name="Normal 5 4 5 2 2" xfId="50781" xr:uid="{00000000-0005-0000-0000-0000928E0000}"/>
    <cellStyle name="Normal 5 4 5 3" xfId="35633" xr:uid="{00000000-0005-0000-0000-0000938E0000}"/>
    <cellStyle name="Normal 5 4 6" xfId="7501" xr:uid="{00000000-0005-0000-0000-0000948E0000}"/>
    <cellStyle name="Normal 5 4 6 2" xfId="22649" xr:uid="{00000000-0005-0000-0000-0000958E0000}"/>
    <cellStyle name="Normal 5 4 6 2 2" xfId="48617" xr:uid="{00000000-0005-0000-0000-0000968E0000}"/>
    <cellStyle name="Normal 5 4 6 3" xfId="33469" xr:uid="{00000000-0005-0000-0000-0000978E0000}"/>
    <cellStyle name="Normal 5 4 7" xfId="18321" xr:uid="{00000000-0005-0000-0000-0000988E0000}"/>
    <cellStyle name="Normal 5 4 7 2" xfId="44289" xr:uid="{00000000-0005-0000-0000-0000998E0000}"/>
    <cellStyle name="Normal 5 4 8" xfId="13993" xr:uid="{00000000-0005-0000-0000-00009A8E0000}"/>
    <cellStyle name="Normal 5 4 8 2" xfId="39961" xr:uid="{00000000-0005-0000-0000-00009B8E0000}"/>
    <cellStyle name="Normal 5 4 9" xfId="3173" xr:uid="{00000000-0005-0000-0000-00009C8E0000}"/>
    <cellStyle name="Normal 5 5" xfId="455" xr:uid="{00000000-0005-0000-0000-00009D8E0000}"/>
    <cellStyle name="Normal 5 5 10" xfId="29142" xr:uid="{00000000-0005-0000-0000-00009E8E0000}"/>
    <cellStyle name="Normal 5 5 11" xfId="55090" xr:uid="{00000000-0005-0000-0000-00009F8E0000}"/>
    <cellStyle name="Normal 5 5 12" xfId="55624" xr:uid="{00000000-0005-0000-0000-0000A08E0000}"/>
    <cellStyle name="Normal 5 5 13" xfId="839" xr:uid="{00000000-0005-0000-0000-0000A18E0000}"/>
    <cellStyle name="Normal 5 5 2" xfId="1551" xr:uid="{00000000-0005-0000-0000-0000A28E0000}"/>
    <cellStyle name="Normal 5 5 2 10" xfId="56165" xr:uid="{00000000-0005-0000-0000-0000A38E0000}"/>
    <cellStyle name="Normal 5 5 2 2" xfId="2633" xr:uid="{00000000-0005-0000-0000-0000A48E0000}"/>
    <cellStyle name="Normal 5 5 2 2 2" xfId="6961" xr:uid="{00000000-0005-0000-0000-0000A58E0000}"/>
    <cellStyle name="Normal 5 5 2 2 2 2" xfId="13453" xr:uid="{00000000-0005-0000-0000-0000A68E0000}"/>
    <cellStyle name="Normal 5 5 2 2 2 2 2" xfId="28601" xr:uid="{00000000-0005-0000-0000-0000A78E0000}"/>
    <cellStyle name="Normal 5 5 2 2 2 2 2 2" xfId="54569" xr:uid="{00000000-0005-0000-0000-0000A88E0000}"/>
    <cellStyle name="Normal 5 5 2 2 2 2 3" xfId="39421" xr:uid="{00000000-0005-0000-0000-0000A98E0000}"/>
    <cellStyle name="Normal 5 5 2 2 2 3" xfId="22109" xr:uid="{00000000-0005-0000-0000-0000AA8E0000}"/>
    <cellStyle name="Normal 5 5 2 2 2 3 2" xfId="48077" xr:uid="{00000000-0005-0000-0000-0000AB8E0000}"/>
    <cellStyle name="Normal 5 5 2 2 2 4" xfId="17781" xr:uid="{00000000-0005-0000-0000-0000AC8E0000}"/>
    <cellStyle name="Normal 5 5 2 2 2 4 2" xfId="43749" xr:uid="{00000000-0005-0000-0000-0000AD8E0000}"/>
    <cellStyle name="Normal 5 5 2 2 2 5" xfId="32929" xr:uid="{00000000-0005-0000-0000-0000AE8E0000}"/>
    <cellStyle name="Normal 5 5 2 2 2 6" xfId="59411" xr:uid="{00000000-0005-0000-0000-0000AF8E0000}"/>
    <cellStyle name="Normal 5 5 2 2 3" xfId="11289" xr:uid="{00000000-0005-0000-0000-0000B08E0000}"/>
    <cellStyle name="Normal 5 5 2 2 3 2" xfId="26437" xr:uid="{00000000-0005-0000-0000-0000B18E0000}"/>
    <cellStyle name="Normal 5 5 2 2 3 2 2" xfId="52405" xr:uid="{00000000-0005-0000-0000-0000B28E0000}"/>
    <cellStyle name="Normal 5 5 2 2 3 3" xfId="37257" xr:uid="{00000000-0005-0000-0000-0000B38E0000}"/>
    <cellStyle name="Normal 5 5 2 2 4" xfId="9125" xr:uid="{00000000-0005-0000-0000-0000B48E0000}"/>
    <cellStyle name="Normal 5 5 2 2 4 2" xfId="24273" xr:uid="{00000000-0005-0000-0000-0000B58E0000}"/>
    <cellStyle name="Normal 5 5 2 2 4 2 2" xfId="50241" xr:uid="{00000000-0005-0000-0000-0000B68E0000}"/>
    <cellStyle name="Normal 5 5 2 2 4 3" xfId="35093" xr:uid="{00000000-0005-0000-0000-0000B78E0000}"/>
    <cellStyle name="Normal 5 5 2 2 5" xfId="19945" xr:uid="{00000000-0005-0000-0000-0000B88E0000}"/>
    <cellStyle name="Normal 5 5 2 2 5 2" xfId="45913" xr:uid="{00000000-0005-0000-0000-0000B98E0000}"/>
    <cellStyle name="Normal 5 5 2 2 6" xfId="15617" xr:uid="{00000000-0005-0000-0000-0000BA8E0000}"/>
    <cellStyle name="Normal 5 5 2 2 6 2" xfId="41585" xr:uid="{00000000-0005-0000-0000-0000BB8E0000}"/>
    <cellStyle name="Normal 5 5 2 2 7" xfId="4797" xr:uid="{00000000-0005-0000-0000-0000BC8E0000}"/>
    <cellStyle name="Normal 5 5 2 2 8" xfId="30765" xr:uid="{00000000-0005-0000-0000-0000BD8E0000}"/>
    <cellStyle name="Normal 5 5 2 2 9" xfId="57247" xr:uid="{00000000-0005-0000-0000-0000BE8E0000}"/>
    <cellStyle name="Normal 5 5 2 3" xfId="5879" xr:uid="{00000000-0005-0000-0000-0000BF8E0000}"/>
    <cellStyle name="Normal 5 5 2 3 2" xfId="12371" xr:uid="{00000000-0005-0000-0000-0000C08E0000}"/>
    <cellStyle name="Normal 5 5 2 3 2 2" xfId="27519" xr:uid="{00000000-0005-0000-0000-0000C18E0000}"/>
    <cellStyle name="Normal 5 5 2 3 2 2 2" xfId="53487" xr:uid="{00000000-0005-0000-0000-0000C28E0000}"/>
    <cellStyle name="Normal 5 5 2 3 2 3" xfId="38339" xr:uid="{00000000-0005-0000-0000-0000C38E0000}"/>
    <cellStyle name="Normal 5 5 2 3 3" xfId="21027" xr:uid="{00000000-0005-0000-0000-0000C48E0000}"/>
    <cellStyle name="Normal 5 5 2 3 3 2" xfId="46995" xr:uid="{00000000-0005-0000-0000-0000C58E0000}"/>
    <cellStyle name="Normal 5 5 2 3 4" xfId="16699" xr:uid="{00000000-0005-0000-0000-0000C68E0000}"/>
    <cellStyle name="Normal 5 5 2 3 4 2" xfId="42667" xr:uid="{00000000-0005-0000-0000-0000C78E0000}"/>
    <cellStyle name="Normal 5 5 2 3 5" xfId="31847" xr:uid="{00000000-0005-0000-0000-0000C88E0000}"/>
    <cellStyle name="Normal 5 5 2 3 6" xfId="58329" xr:uid="{00000000-0005-0000-0000-0000C98E0000}"/>
    <cellStyle name="Normal 5 5 2 4" xfId="10207" xr:uid="{00000000-0005-0000-0000-0000CA8E0000}"/>
    <cellStyle name="Normal 5 5 2 4 2" xfId="25355" xr:uid="{00000000-0005-0000-0000-0000CB8E0000}"/>
    <cellStyle name="Normal 5 5 2 4 2 2" xfId="51323" xr:uid="{00000000-0005-0000-0000-0000CC8E0000}"/>
    <cellStyle name="Normal 5 5 2 4 3" xfId="36175" xr:uid="{00000000-0005-0000-0000-0000CD8E0000}"/>
    <cellStyle name="Normal 5 5 2 5" xfId="8043" xr:uid="{00000000-0005-0000-0000-0000CE8E0000}"/>
    <cellStyle name="Normal 5 5 2 5 2" xfId="23191" xr:uid="{00000000-0005-0000-0000-0000CF8E0000}"/>
    <cellStyle name="Normal 5 5 2 5 2 2" xfId="49159" xr:uid="{00000000-0005-0000-0000-0000D08E0000}"/>
    <cellStyle name="Normal 5 5 2 5 3" xfId="34011" xr:uid="{00000000-0005-0000-0000-0000D18E0000}"/>
    <cellStyle name="Normal 5 5 2 6" xfId="18863" xr:uid="{00000000-0005-0000-0000-0000D28E0000}"/>
    <cellStyle name="Normal 5 5 2 6 2" xfId="44831" xr:uid="{00000000-0005-0000-0000-0000D38E0000}"/>
    <cellStyle name="Normal 5 5 2 7" xfId="14535" xr:uid="{00000000-0005-0000-0000-0000D48E0000}"/>
    <cellStyle name="Normal 5 5 2 7 2" xfId="40503" xr:uid="{00000000-0005-0000-0000-0000D58E0000}"/>
    <cellStyle name="Normal 5 5 2 8" xfId="3715" xr:uid="{00000000-0005-0000-0000-0000D68E0000}"/>
    <cellStyle name="Normal 5 5 2 9" xfId="29683" xr:uid="{00000000-0005-0000-0000-0000D78E0000}"/>
    <cellStyle name="Normal 5 5 3" xfId="2092" xr:uid="{00000000-0005-0000-0000-0000D88E0000}"/>
    <cellStyle name="Normal 5 5 3 2" xfId="6420" xr:uid="{00000000-0005-0000-0000-0000D98E0000}"/>
    <cellStyle name="Normal 5 5 3 2 2" xfId="12912" xr:uid="{00000000-0005-0000-0000-0000DA8E0000}"/>
    <cellStyle name="Normal 5 5 3 2 2 2" xfId="28060" xr:uid="{00000000-0005-0000-0000-0000DB8E0000}"/>
    <cellStyle name="Normal 5 5 3 2 2 2 2" xfId="54028" xr:uid="{00000000-0005-0000-0000-0000DC8E0000}"/>
    <cellStyle name="Normal 5 5 3 2 2 3" xfId="38880" xr:uid="{00000000-0005-0000-0000-0000DD8E0000}"/>
    <cellStyle name="Normal 5 5 3 2 3" xfId="21568" xr:uid="{00000000-0005-0000-0000-0000DE8E0000}"/>
    <cellStyle name="Normal 5 5 3 2 3 2" xfId="47536" xr:uid="{00000000-0005-0000-0000-0000DF8E0000}"/>
    <cellStyle name="Normal 5 5 3 2 4" xfId="17240" xr:uid="{00000000-0005-0000-0000-0000E08E0000}"/>
    <cellStyle name="Normal 5 5 3 2 4 2" xfId="43208" xr:uid="{00000000-0005-0000-0000-0000E18E0000}"/>
    <cellStyle name="Normal 5 5 3 2 5" xfId="32388" xr:uid="{00000000-0005-0000-0000-0000E28E0000}"/>
    <cellStyle name="Normal 5 5 3 2 6" xfId="58870" xr:uid="{00000000-0005-0000-0000-0000E38E0000}"/>
    <cellStyle name="Normal 5 5 3 3" xfId="10748" xr:uid="{00000000-0005-0000-0000-0000E48E0000}"/>
    <cellStyle name="Normal 5 5 3 3 2" xfId="25896" xr:uid="{00000000-0005-0000-0000-0000E58E0000}"/>
    <cellStyle name="Normal 5 5 3 3 2 2" xfId="51864" xr:uid="{00000000-0005-0000-0000-0000E68E0000}"/>
    <cellStyle name="Normal 5 5 3 3 3" xfId="36716" xr:uid="{00000000-0005-0000-0000-0000E78E0000}"/>
    <cellStyle name="Normal 5 5 3 4" xfId="8584" xr:uid="{00000000-0005-0000-0000-0000E88E0000}"/>
    <cellStyle name="Normal 5 5 3 4 2" xfId="23732" xr:uid="{00000000-0005-0000-0000-0000E98E0000}"/>
    <cellStyle name="Normal 5 5 3 4 2 2" xfId="49700" xr:uid="{00000000-0005-0000-0000-0000EA8E0000}"/>
    <cellStyle name="Normal 5 5 3 4 3" xfId="34552" xr:uid="{00000000-0005-0000-0000-0000EB8E0000}"/>
    <cellStyle name="Normal 5 5 3 5" xfId="19404" xr:uid="{00000000-0005-0000-0000-0000EC8E0000}"/>
    <cellStyle name="Normal 5 5 3 5 2" xfId="45372" xr:uid="{00000000-0005-0000-0000-0000ED8E0000}"/>
    <cellStyle name="Normal 5 5 3 6" xfId="15076" xr:uid="{00000000-0005-0000-0000-0000EE8E0000}"/>
    <cellStyle name="Normal 5 5 3 6 2" xfId="41044" xr:uid="{00000000-0005-0000-0000-0000EF8E0000}"/>
    <cellStyle name="Normal 5 5 3 7" xfId="4256" xr:uid="{00000000-0005-0000-0000-0000F08E0000}"/>
    <cellStyle name="Normal 5 5 3 8" xfId="30224" xr:uid="{00000000-0005-0000-0000-0000F18E0000}"/>
    <cellStyle name="Normal 5 5 3 9" xfId="56706" xr:uid="{00000000-0005-0000-0000-0000F28E0000}"/>
    <cellStyle name="Normal 5 5 4" xfId="5338" xr:uid="{00000000-0005-0000-0000-0000F38E0000}"/>
    <cellStyle name="Normal 5 5 4 2" xfId="11830" xr:uid="{00000000-0005-0000-0000-0000F48E0000}"/>
    <cellStyle name="Normal 5 5 4 2 2" xfId="26978" xr:uid="{00000000-0005-0000-0000-0000F58E0000}"/>
    <cellStyle name="Normal 5 5 4 2 2 2" xfId="52946" xr:uid="{00000000-0005-0000-0000-0000F68E0000}"/>
    <cellStyle name="Normal 5 5 4 2 3" xfId="37798" xr:uid="{00000000-0005-0000-0000-0000F78E0000}"/>
    <cellStyle name="Normal 5 5 4 3" xfId="20486" xr:uid="{00000000-0005-0000-0000-0000F88E0000}"/>
    <cellStyle name="Normal 5 5 4 3 2" xfId="46454" xr:uid="{00000000-0005-0000-0000-0000F98E0000}"/>
    <cellStyle name="Normal 5 5 4 4" xfId="16158" xr:uid="{00000000-0005-0000-0000-0000FA8E0000}"/>
    <cellStyle name="Normal 5 5 4 4 2" xfId="42126" xr:uid="{00000000-0005-0000-0000-0000FB8E0000}"/>
    <cellStyle name="Normal 5 5 4 5" xfId="31306" xr:uid="{00000000-0005-0000-0000-0000FC8E0000}"/>
    <cellStyle name="Normal 5 5 4 6" xfId="57788" xr:uid="{00000000-0005-0000-0000-0000FD8E0000}"/>
    <cellStyle name="Normal 5 5 5" xfId="9666" xr:uid="{00000000-0005-0000-0000-0000FE8E0000}"/>
    <cellStyle name="Normal 5 5 5 2" xfId="24814" xr:uid="{00000000-0005-0000-0000-0000FF8E0000}"/>
    <cellStyle name="Normal 5 5 5 2 2" xfId="50782" xr:uid="{00000000-0005-0000-0000-0000008F0000}"/>
    <cellStyle name="Normal 5 5 5 3" xfId="35634" xr:uid="{00000000-0005-0000-0000-0000018F0000}"/>
    <cellStyle name="Normal 5 5 6" xfId="7502" xr:uid="{00000000-0005-0000-0000-0000028F0000}"/>
    <cellStyle name="Normal 5 5 6 2" xfId="22650" xr:uid="{00000000-0005-0000-0000-0000038F0000}"/>
    <cellStyle name="Normal 5 5 6 2 2" xfId="48618" xr:uid="{00000000-0005-0000-0000-0000048F0000}"/>
    <cellStyle name="Normal 5 5 6 3" xfId="33470" xr:uid="{00000000-0005-0000-0000-0000058F0000}"/>
    <cellStyle name="Normal 5 5 7" xfId="18322" xr:uid="{00000000-0005-0000-0000-0000068F0000}"/>
    <cellStyle name="Normal 5 5 7 2" xfId="44290" xr:uid="{00000000-0005-0000-0000-0000078F0000}"/>
    <cellStyle name="Normal 5 5 8" xfId="13994" xr:uid="{00000000-0005-0000-0000-0000088F0000}"/>
    <cellStyle name="Normal 5 5 8 2" xfId="39962" xr:uid="{00000000-0005-0000-0000-0000098F0000}"/>
    <cellStyle name="Normal 5 5 9" xfId="3174" xr:uid="{00000000-0005-0000-0000-00000A8F0000}"/>
    <cellStyle name="Normal 5 6" xfId="456" xr:uid="{00000000-0005-0000-0000-00000B8F0000}"/>
    <cellStyle name="Normal 5 6 10" xfId="29143" xr:uid="{00000000-0005-0000-0000-00000C8F0000}"/>
    <cellStyle name="Normal 5 6 11" xfId="55091" xr:uid="{00000000-0005-0000-0000-00000D8F0000}"/>
    <cellStyle name="Normal 5 6 12" xfId="55625" xr:uid="{00000000-0005-0000-0000-00000E8F0000}"/>
    <cellStyle name="Normal 5 6 13" xfId="879" xr:uid="{00000000-0005-0000-0000-00000F8F0000}"/>
    <cellStyle name="Normal 5 6 2" xfId="1552" xr:uid="{00000000-0005-0000-0000-0000108F0000}"/>
    <cellStyle name="Normal 5 6 2 10" xfId="56166" xr:uid="{00000000-0005-0000-0000-0000118F0000}"/>
    <cellStyle name="Normal 5 6 2 2" xfId="2634" xr:uid="{00000000-0005-0000-0000-0000128F0000}"/>
    <cellStyle name="Normal 5 6 2 2 2" xfId="6962" xr:uid="{00000000-0005-0000-0000-0000138F0000}"/>
    <cellStyle name="Normal 5 6 2 2 2 2" xfId="13454" xr:uid="{00000000-0005-0000-0000-0000148F0000}"/>
    <cellStyle name="Normal 5 6 2 2 2 2 2" xfId="28602" xr:uid="{00000000-0005-0000-0000-0000158F0000}"/>
    <cellStyle name="Normal 5 6 2 2 2 2 2 2" xfId="54570" xr:uid="{00000000-0005-0000-0000-0000168F0000}"/>
    <cellStyle name="Normal 5 6 2 2 2 2 3" xfId="39422" xr:uid="{00000000-0005-0000-0000-0000178F0000}"/>
    <cellStyle name="Normal 5 6 2 2 2 3" xfId="22110" xr:uid="{00000000-0005-0000-0000-0000188F0000}"/>
    <cellStyle name="Normal 5 6 2 2 2 3 2" xfId="48078" xr:uid="{00000000-0005-0000-0000-0000198F0000}"/>
    <cellStyle name="Normal 5 6 2 2 2 4" xfId="17782" xr:uid="{00000000-0005-0000-0000-00001A8F0000}"/>
    <cellStyle name="Normal 5 6 2 2 2 4 2" xfId="43750" xr:uid="{00000000-0005-0000-0000-00001B8F0000}"/>
    <cellStyle name="Normal 5 6 2 2 2 5" xfId="32930" xr:uid="{00000000-0005-0000-0000-00001C8F0000}"/>
    <cellStyle name="Normal 5 6 2 2 2 6" xfId="59412" xr:uid="{00000000-0005-0000-0000-00001D8F0000}"/>
    <cellStyle name="Normal 5 6 2 2 3" xfId="11290" xr:uid="{00000000-0005-0000-0000-00001E8F0000}"/>
    <cellStyle name="Normal 5 6 2 2 3 2" xfId="26438" xr:uid="{00000000-0005-0000-0000-00001F8F0000}"/>
    <cellStyle name="Normal 5 6 2 2 3 2 2" xfId="52406" xr:uid="{00000000-0005-0000-0000-0000208F0000}"/>
    <cellStyle name="Normal 5 6 2 2 3 3" xfId="37258" xr:uid="{00000000-0005-0000-0000-0000218F0000}"/>
    <cellStyle name="Normal 5 6 2 2 4" xfId="9126" xr:uid="{00000000-0005-0000-0000-0000228F0000}"/>
    <cellStyle name="Normal 5 6 2 2 4 2" xfId="24274" xr:uid="{00000000-0005-0000-0000-0000238F0000}"/>
    <cellStyle name="Normal 5 6 2 2 4 2 2" xfId="50242" xr:uid="{00000000-0005-0000-0000-0000248F0000}"/>
    <cellStyle name="Normal 5 6 2 2 4 3" xfId="35094" xr:uid="{00000000-0005-0000-0000-0000258F0000}"/>
    <cellStyle name="Normal 5 6 2 2 5" xfId="19946" xr:uid="{00000000-0005-0000-0000-0000268F0000}"/>
    <cellStyle name="Normal 5 6 2 2 5 2" xfId="45914" xr:uid="{00000000-0005-0000-0000-0000278F0000}"/>
    <cellStyle name="Normal 5 6 2 2 6" xfId="15618" xr:uid="{00000000-0005-0000-0000-0000288F0000}"/>
    <cellStyle name="Normal 5 6 2 2 6 2" xfId="41586" xr:uid="{00000000-0005-0000-0000-0000298F0000}"/>
    <cellStyle name="Normal 5 6 2 2 7" xfId="4798" xr:uid="{00000000-0005-0000-0000-00002A8F0000}"/>
    <cellStyle name="Normal 5 6 2 2 8" xfId="30766" xr:uid="{00000000-0005-0000-0000-00002B8F0000}"/>
    <cellStyle name="Normal 5 6 2 2 9" xfId="57248" xr:uid="{00000000-0005-0000-0000-00002C8F0000}"/>
    <cellStyle name="Normal 5 6 2 3" xfId="5880" xr:uid="{00000000-0005-0000-0000-00002D8F0000}"/>
    <cellStyle name="Normal 5 6 2 3 2" xfId="12372" xr:uid="{00000000-0005-0000-0000-00002E8F0000}"/>
    <cellStyle name="Normal 5 6 2 3 2 2" xfId="27520" xr:uid="{00000000-0005-0000-0000-00002F8F0000}"/>
    <cellStyle name="Normal 5 6 2 3 2 2 2" xfId="53488" xr:uid="{00000000-0005-0000-0000-0000308F0000}"/>
    <cellStyle name="Normal 5 6 2 3 2 3" xfId="38340" xr:uid="{00000000-0005-0000-0000-0000318F0000}"/>
    <cellStyle name="Normal 5 6 2 3 3" xfId="21028" xr:uid="{00000000-0005-0000-0000-0000328F0000}"/>
    <cellStyle name="Normal 5 6 2 3 3 2" xfId="46996" xr:uid="{00000000-0005-0000-0000-0000338F0000}"/>
    <cellStyle name="Normal 5 6 2 3 4" xfId="16700" xr:uid="{00000000-0005-0000-0000-0000348F0000}"/>
    <cellStyle name="Normal 5 6 2 3 4 2" xfId="42668" xr:uid="{00000000-0005-0000-0000-0000358F0000}"/>
    <cellStyle name="Normal 5 6 2 3 5" xfId="31848" xr:uid="{00000000-0005-0000-0000-0000368F0000}"/>
    <cellStyle name="Normal 5 6 2 3 6" xfId="58330" xr:uid="{00000000-0005-0000-0000-0000378F0000}"/>
    <cellStyle name="Normal 5 6 2 4" xfId="10208" xr:uid="{00000000-0005-0000-0000-0000388F0000}"/>
    <cellStyle name="Normal 5 6 2 4 2" xfId="25356" xr:uid="{00000000-0005-0000-0000-0000398F0000}"/>
    <cellStyle name="Normal 5 6 2 4 2 2" xfId="51324" xr:uid="{00000000-0005-0000-0000-00003A8F0000}"/>
    <cellStyle name="Normal 5 6 2 4 3" xfId="36176" xr:uid="{00000000-0005-0000-0000-00003B8F0000}"/>
    <cellStyle name="Normal 5 6 2 5" xfId="8044" xr:uid="{00000000-0005-0000-0000-00003C8F0000}"/>
    <cellStyle name="Normal 5 6 2 5 2" xfId="23192" xr:uid="{00000000-0005-0000-0000-00003D8F0000}"/>
    <cellStyle name="Normal 5 6 2 5 2 2" xfId="49160" xr:uid="{00000000-0005-0000-0000-00003E8F0000}"/>
    <cellStyle name="Normal 5 6 2 5 3" xfId="34012" xr:uid="{00000000-0005-0000-0000-00003F8F0000}"/>
    <cellStyle name="Normal 5 6 2 6" xfId="18864" xr:uid="{00000000-0005-0000-0000-0000408F0000}"/>
    <cellStyle name="Normal 5 6 2 6 2" xfId="44832" xr:uid="{00000000-0005-0000-0000-0000418F0000}"/>
    <cellStyle name="Normal 5 6 2 7" xfId="14536" xr:uid="{00000000-0005-0000-0000-0000428F0000}"/>
    <cellStyle name="Normal 5 6 2 7 2" xfId="40504" xr:uid="{00000000-0005-0000-0000-0000438F0000}"/>
    <cellStyle name="Normal 5 6 2 8" xfId="3716" xr:uid="{00000000-0005-0000-0000-0000448F0000}"/>
    <cellStyle name="Normal 5 6 2 9" xfId="29684" xr:uid="{00000000-0005-0000-0000-0000458F0000}"/>
    <cellStyle name="Normal 5 6 3" xfId="2093" xr:uid="{00000000-0005-0000-0000-0000468F0000}"/>
    <cellStyle name="Normal 5 6 3 2" xfId="6421" xr:uid="{00000000-0005-0000-0000-0000478F0000}"/>
    <cellStyle name="Normal 5 6 3 2 2" xfId="12913" xr:uid="{00000000-0005-0000-0000-0000488F0000}"/>
    <cellStyle name="Normal 5 6 3 2 2 2" xfId="28061" xr:uid="{00000000-0005-0000-0000-0000498F0000}"/>
    <cellStyle name="Normal 5 6 3 2 2 2 2" xfId="54029" xr:uid="{00000000-0005-0000-0000-00004A8F0000}"/>
    <cellStyle name="Normal 5 6 3 2 2 3" xfId="38881" xr:uid="{00000000-0005-0000-0000-00004B8F0000}"/>
    <cellStyle name="Normal 5 6 3 2 3" xfId="21569" xr:uid="{00000000-0005-0000-0000-00004C8F0000}"/>
    <cellStyle name="Normal 5 6 3 2 3 2" xfId="47537" xr:uid="{00000000-0005-0000-0000-00004D8F0000}"/>
    <cellStyle name="Normal 5 6 3 2 4" xfId="17241" xr:uid="{00000000-0005-0000-0000-00004E8F0000}"/>
    <cellStyle name="Normal 5 6 3 2 4 2" xfId="43209" xr:uid="{00000000-0005-0000-0000-00004F8F0000}"/>
    <cellStyle name="Normal 5 6 3 2 5" xfId="32389" xr:uid="{00000000-0005-0000-0000-0000508F0000}"/>
    <cellStyle name="Normal 5 6 3 2 6" xfId="58871" xr:uid="{00000000-0005-0000-0000-0000518F0000}"/>
    <cellStyle name="Normal 5 6 3 3" xfId="10749" xr:uid="{00000000-0005-0000-0000-0000528F0000}"/>
    <cellStyle name="Normal 5 6 3 3 2" xfId="25897" xr:uid="{00000000-0005-0000-0000-0000538F0000}"/>
    <cellStyle name="Normal 5 6 3 3 2 2" xfId="51865" xr:uid="{00000000-0005-0000-0000-0000548F0000}"/>
    <cellStyle name="Normal 5 6 3 3 3" xfId="36717" xr:uid="{00000000-0005-0000-0000-0000558F0000}"/>
    <cellStyle name="Normal 5 6 3 4" xfId="8585" xr:uid="{00000000-0005-0000-0000-0000568F0000}"/>
    <cellStyle name="Normal 5 6 3 4 2" xfId="23733" xr:uid="{00000000-0005-0000-0000-0000578F0000}"/>
    <cellStyle name="Normal 5 6 3 4 2 2" xfId="49701" xr:uid="{00000000-0005-0000-0000-0000588F0000}"/>
    <cellStyle name="Normal 5 6 3 4 3" xfId="34553" xr:uid="{00000000-0005-0000-0000-0000598F0000}"/>
    <cellStyle name="Normal 5 6 3 5" xfId="19405" xr:uid="{00000000-0005-0000-0000-00005A8F0000}"/>
    <cellStyle name="Normal 5 6 3 5 2" xfId="45373" xr:uid="{00000000-0005-0000-0000-00005B8F0000}"/>
    <cellStyle name="Normal 5 6 3 6" xfId="15077" xr:uid="{00000000-0005-0000-0000-00005C8F0000}"/>
    <cellStyle name="Normal 5 6 3 6 2" xfId="41045" xr:uid="{00000000-0005-0000-0000-00005D8F0000}"/>
    <cellStyle name="Normal 5 6 3 7" xfId="4257" xr:uid="{00000000-0005-0000-0000-00005E8F0000}"/>
    <cellStyle name="Normal 5 6 3 8" xfId="30225" xr:uid="{00000000-0005-0000-0000-00005F8F0000}"/>
    <cellStyle name="Normal 5 6 3 9" xfId="56707" xr:uid="{00000000-0005-0000-0000-0000608F0000}"/>
    <cellStyle name="Normal 5 6 4" xfId="5339" xr:uid="{00000000-0005-0000-0000-0000618F0000}"/>
    <cellStyle name="Normal 5 6 4 2" xfId="11831" xr:uid="{00000000-0005-0000-0000-0000628F0000}"/>
    <cellStyle name="Normal 5 6 4 2 2" xfId="26979" xr:uid="{00000000-0005-0000-0000-0000638F0000}"/>
    <cellStyle name="Normal 5 6 4 2 2 2" xfId="52947" xr:uid="{00000000-0005-0000-0000-0000648F0000}"/>
    <cellStyle name="Normal 5 6 4 2 3" xfId="37799" xr:uid="{00000000-0005-0000-0000-0000658F0000}"/>
    <cellStyle name="Normal 5 6 4 3" xfId="20487" xr:uid="{00000000-0005-0000-0000-0000668F0000}"/>
    <cellStyle name="Normal 5 6 4 3 2" xfId="46455" xr:uid="{00000000-0005-0000-0000-0000678F0000}"/>
    <cellStyle name="Normal 5 6 4 4" xfId="16159" xr:uid="{00000000-0005-0000-0000-0000688F0000}"/>
    <cellStyle name="Normal 5 6 4 4 2" xfId="42127" xr:uid="{00000000-0005-0000-0000-0000698F0000}"/>
    <cellStyle name="Normal 5 6 4 5" xfId="31307" xr:uid="{00000000-0005-0000-0000-00006A8F0000}"/>
    <cellStyle name="Normal 5 6 4 6" xfId="57789" xr:uid="{00000000-0005-0000-0000-00006B8F0000}"/>
    <cellStyle name="Normal 5 6 5" xfId="9667" xr:uid="{00000000-0005-0000-0000-00006C8F0000}"/>
    <cellStyle name="Normal 5 6 5 2" xfId="24815" xr:uid="{00000000-0005-0000-0000-00006D8F0000}"/>
    <cellStyle name="Normal 5 6 5 2 2" xfId="50783" xr:uid="{00000000-0005-0000-0000-00006E8F0000}"/>
    <cellStyle name="Normal 5 6 5 3" xfId="35635" xr:uid="{00000000-0005-0000-0000-00006F8F0000}"/>
    <cellStyle name="Normal 5 6 6" xfId="7503" xr:uid="{00000000-0005-0000-0000-0000708F0000}"/>
    <cellStyle name="Normal 5 6 6 2" xfId="22651" xr:uid="{00000000-0005-0000-0000-0000718F0000}"/>
    <cellStyle name="Normal 5 6 6 2 2" xfId="48619" xr:uid="{00000000-0005-0000-0000-0000728F0000}"/>
    <cellStyle name="Normal 5 6 6 3" xfId="33471" xr:uid="{00000000-0005-0000-0000-0000738F0000}"/>
    <cellStyle name="Normal 5 6 7" xfId="18323" xr:uid="{00000000-0005-0000-0000-0000748F0000}"/>
    <cellStyle name="Normal 5 6 7 2" xfId="44291" xr:uid="{00000000-0005-0000-0000-0000758F0000}"/>
    <cellStyle name="Normal 5 6 8" xfId="13995" xr:uid="{00000000-0005-0000-0000-0000768F0000}"/>
    <cellStyle name="Normal 5 6 8 2" xfId="39963" xr:uid="{00000000-0005-0000-0000-0000778F0000}"/>
    <cellStyle name="Normal 5 6 9" xfId="3175" xr:uid="{00000000-0005-0000-0000-0000788F0000}"/>
    <cellStyle name="Normal 5 7" xfId="457" xr:uid="{00000000-0005-0000-0000-0000798F0000}"/>
    <cellStyle name="Normal 5 7 10" xfId="29144" xr:uid="{00000000-0005-0000-0000-00007A8F0000}"/>
    <cellStyle name="Normal 5 7 11" xfId="55092" xr:uid="{00000000-0005-0000-0000-00007B8F0000}"/>
    <cellStyle name="Normal 5 7 12" xfId="55626" xr:uid="{00000000-0005-0000-0000-00007C8F0000}"/>
    <cellStyle name="Normal 5 7 13" xfId="919" xr:uid="{00000000-0005-0000-0000-00007D8F0000}"/>
    <cellStyle name="Normal 5 7 2" xfId="1553" xr:uid="{00000000-0005-0000-0000-00007E8F0000}"/>
    <cellStyle name="Normal 5 7 2 10" xfId="56167" xr:uid="{00000000-0005-0000-0000-00007F8F0000}"/>
    <cellStyle name="Normal 5 7 2 2" xfId="2635" xr:uid="{00000000-0005-0000-0000-0000808F0000}"/>
    <cellStyle name="Normal 5 7 2 2 2" xfId="6963" xr:uid="{00000000-0005-0000-0000-0000818F0000}"/>
    <cellStyle name="Normal 5 7 2 2 2 2" xfId="13455" xr:uid="{00000000-0005-0000-0000-0000828F0000}"/>
    <cellStyle name="Normal 5 7 2 2 2 2 2" xfId="28603" xr:uid="{00000000-0005-0000-0000-0000838F0000}"/>
    <cellStyle name="Normal 5 7 2 2 2 2 2 2" xfId="54571" xr:uid="{00000000-0005-0000-0000-0000848F0000}"/>
    <cellStyle name="Normal 5 7 2 2 2 2 3" xfId="39423" xr:uid="{00000000-0005-0000-0000-0000858F0000}"/>
    <cellStyle name="Normal 5 7 2 2 2 3" xfId="22111" xr:uid="{00000000-0005-0000-0000-0000868F0000}"/>
    <cellStyle name="Normal 5 7 2 2 2 3 2" xfId="48079" xr:uid="{00000000-0005-0000-0000-0000878F0000}"/>
    <cellStyle name="Normal 5 7 2 2 2 4" xfId="17783" xr:uid="{00000000-0005-0000-0000-0000888F0000}"/>
    <cellStyle name="Normal 5 7 2 2 2 4 2" xfId="43751" xr:uid="{00000000-0005-0000-0000-0000898F0000}"/>
    <cellStyle name="Normal 5 7 2 2 2 5" xfId="32931" xr:uid="{00000000-0005-0000-0000-00008A8F0000}"/>
    <cellStyle name="Normal 5 7 2 2 2 6" xfId="59413" xr:uid="{00000000-0005-0000-0000-00008B8F0000}"/>
    <cellStyle name="Normal 5 7 2 2 3" xfId="11291" xr:uid="{00000000-0005-0000-0000-00008C8F0000}"/>
    <cellStyle name="Normal 5 7 2 2 3 2" xfId="26439" xr:uid="{00000000-0005-0000-0000-00008D8F0000}"/>
    <cellStyle name="Normal 5 7 2 2 3 2 2" xfId="52407" xr:uid="{00000000-0005-0000-0000-00008E8F0000}"/>
    <cellStyle name="Normal 5 7 2 2 3 3" xfId="37259" xr:uid="{00000000-0005-0000-0000-00008F8F0000}"/>
    <cellStyle name="Normal 5 7 2 2 4" xfId="9127" xr:uid="{00000000-0005-0000-0000-0000908F0000}"/>
    <cellStyle name="Normal 5 7 2 2 4 2" xfId="24275" xr:uid="{00000000-0005-0000-0000-0000918F0000}"/>
    <cellStyle name="Normal 5 7 2 2 4 2 2" xfId="50243" xr:uid="{00000000-0005-0000-0000-0000928F0000}"/>
    <cellStyle name="Normal 5 7 2 2 4 3" xfId="35095" xr:uid="{00000000-0005-0000-0000-0000938F0000}"/>
    <cellStyle name="Normal 5 7 2 2 5" xfId="19947" xr:uid="{00000000-0005-0000-0000-0000948F0000}"/>
    <cellStyle name="Normal 5 7 2 2 5 2" xfId="45915" xr:uid="{00000000-0005-0000-0000-0000958F0000}"/>
    <cellStyle name="Normal 5 7 2 2 6" xfId="15619" xr:uid="{00000000-0005-0000-0000-0000968F0000}"/>
    <cellStyle name="Normal 5 7 2 2 6 2" xfId="41587" xr:uid="{00000000-0005-0000-0000-0000978F0000}"/>
    <cellStyle name="Normal 5 7 2 2 7" xfId="4799" xr:uid="{00000000-0005-0000-0000-0000988F0000}"/>
    <cellStyle name="Normal 5 7 2 2 8" xfId="30767" xr:uid="{00000000-0005-0000-0000-0000998F0000}"/>
    <cellStyle name="Normal 5 7 2 2 9" xfId="57249" xr:uid="{00000000-0005-0000-0000-00009A8F0000}"/>
    <cellStyle name="Normal 5 7 2 3" xfId="5881" xr:uid="{00000000-0005-0000-0000-00009B8F0000}"/>
    <cellStyle name="Normal 5 7 2 3 2" xfId="12373" xr:uid="{00000000-0005-0000-0000-00009C8F0000}"/>
    <cellStyle name="Normal 5 7 2 3 2 2" xfId="27521" xr:uid="{00000000-0005-0000-0000-00009D8F0000}"/>
    <cellStyle name="Normal 5 7 2 3 2 2 2" xfId="53489" xr:uid="{00000000-0005-0000-0000-00009E8F0000}"/>
    <cellStyle name="Normal 5 7 2 3 2 3" xfId="38341" xr:uid="{00000000-0005-0000-0000-00009F8F0000}"/>
    <cellStyle name="Normal 5 7 2 3 3" xfId="21029" xr:uid="{00000000-0005-0000-0000-0000A08F0000}"/>
    <cellStyle name="Normal 5 7 2 3 3 2" xfId="46997" xr:uid="{00000000-0005-0000-0000-0000A18F0000}"/>
    <cellStyle name="Normal 5 7 2 3 4" xfId="16701" xr:uid="{00000000-0005-0000-0000-0000A28F0000}"/>
    <cellStyle name="Normal 5 7 2 3 4 2" xfId="42669" xr:uid="{00000000-0005-0000-0000-0000A38F0000}"/>
    <cellStyle name="Normal 5 7 2 3 5" xfId="31849" xr:uid="{00000000-0005-0000-0000-0000A48F0000}"/>
    <cellStyle name="Normal 5 7 2 3 6" xfId="58331" xr:uid="{00000000-0005-0000-0000-0000A58F0000}"/>
    <cellStyle name="Normal 5 7 2 4" xfId="10209" xr:uid="{00000000-0005-0000-0000-0000A68F0000}"/>
    <cellStyle name="Normal 5 7 2 4 2" xfId="25357" xr:uid="{00000000-0005-0000-0000-0000A78F0000}"/>
    <cellStyle name="Normal 5 7 2 4 2 2" xfId="51325" xr:uid="{00000000-0005-0000-0000-0000A88F0000}"/>
    <cellStyle name="Normal 5 7 2 4 3" xfId="36177" xr:uid="{00000000-0005-0000-0000-0000A98F0000}"/>
    <cellStyle name="Normal 5 7 2 5" xfId="8045" xr:uid="{00000000-0005-0000-0000-0000AA8F0000}"/>
    <cellStyle name="Normal 5 7 2 5 2" xfId="23193" xr:uid="{00000000-0005-0000-0000-0000AB8F0000}"/>
    <cellStyle name="Normal 5 7 2 5 2 2" xfId="49161" xr:uid="{00000000-0005-0000-0000-0000AC8F0000}"/>
    <cellStyle name="Normal 5 7 2 5 3" xfId="34013" xr:uid="{00000000-0005-0000-0000-0000AD8F0000}"/>
    <cellStyle name="Normal 5 7 2 6" xfId="18865" xr:uid="{00000000-0005-0000-0000-0000AE8F0000}"/>
    <cellStyle name="Normal 5 7 2 6 2" xfId="44833" xr:uid="{00000000-0005-0000-0000-0000AF8F0000}"/>
    <cellStyle name="Normal 5 7 2 7" xfId="14537" xr:uid="{00000000-0005-0000-0000-0000B08F0000}"/>
    <cellStyle name="Normal 5 7 2 7 2" xfId="40505" xr:uid="{00000000-0005-0000-0000-0000B18F0000}"/>
    <cellStyle name="Normal 5 7 2 8" xfId="3717" xr:uid="{00000000-0005-0000-0000-0000B28F0000}"/>
    <cellStyle name="Normal 5 7 2 9" xfId="29685" xr:uid="{00000000-0005-0000-0000-0000B38F0000}"/>
    <cellStyle name="Normal 5 7 3" xfId="2094" xr:uid="{00000000-0005-0000-0000-0000B48F0000}"/>
    <cellStyle name="Normal 5 7 3 2" xfId="6422" xr:uid="{00000000-0005-0000-0000-0000B58F0000}"/>
    <cellStyle name="Normal 5 7 3 2 2" xfId="12914" xr:uid="{00000000-0005-0000-0000-0000B68F0000}"/>
    <cellStyle name="Normal 5 7 3 2 2 2" xfId="28062" xr:uid="{00000000-0005-0000-0000-0000B78F0000}"/>
    <cellStyle name="Normal 5 7 3 2 2 2 2" xfId="54030" xr:uid="{00000000-0005-0000-0000-0000B88F0000}"/>
    <cellStyle name="Normal 5 7 3 2 2 3" xfId="38882" xr:uid="{00000000-0005-0000-0000-0000B98F0000}"/>
    <cellStyle name="Normal 5 7 3 2 3" xfId="21570" xr:uid="{00000000-0005-0000-0000-0000BA8F0000}"/>
    <cellStyle name="Normal 5 7 3 2 3 2" xfId="47538" xr:uid="{00000000-0005-0000-0000-0000BB8F0000}"/>
    <cellStyle name="Normal 5 7 3 2 4" xfId="17242" xr:uid="{00000000-0005-0000-0000-0000BC8F0000}"/>
    <cellStyle name="Normal 5 7 3 2 4 2" xfId="43210" xr:uid="{00000000-0005-0000-0000-0000BD8F0000}"/>
    <cellStyle name="Normal 5 7 3 2 5" xfId="32390" xr:uid="{00000000-0005-0000-0000-0000BE8F0000}"/>
    <cellStyle name="Normal 5 7 3 2 6" xfId="58872" xr:uid="{00000000-0005-0000-0000-0000BF8F0000}"/>
    <cellStyle name="Normal 5 7 3 3" xfId="10750" xr:uid="{00000000-0005-0000-0000-0000C08F0000}"/>
    <cellStyle name="Normal 5 7 3 3 2" xfId="25898" xr:uid="{00000000-0005-0000-0000-0000C18F0000}"/>
    <cellStyle name="Normal 5 7 3 3 2 2" xfId="51866" xr:uid="{00000000-0005-0000-0000-0000C28F0000}"/>
    <cellStyle name="Normal 5 7 3 3 3" xfId="36718" xr:uid="{00000000-0005-0000-0000-0000C38F0000}"/>
    <cellStyle name="Normal 5 7 3 4" xfId="8586" xr:uid="{00000000-0005-0000-0000-0000C48F0000}"/>
    <cellStyle name="Normal 5 7 3 4 2" xfId="23734" xr:uid="{00000000-0005-0000-0000-0000C58F0000}"/>
    <cellStyle name="Normal 5 7 3 4 2 2" xfId="49702" xr:uid="{00000000-0005-0000-0000-0000C68F0000}"/>
    <cellStyle name="Normal 5 7 3 4 3" xfId="34554" xr:uid="{00000000-0005-0000-0000-0000C78F0000}"/>
    <cellStyle name="Normal 5 7 3 5" xfId="19406" xr:uid="{00000000-0005-0000-0000-0000C88F0000}"/>
    <cellStyle name="Normal 5 7 3 5 2" xfId="45374" xr:uid="{00000000-0005-0000-0000-0000C98F0000}"/>
    <cellStyle name="Normal 5 7 3 6" xfId="15078" xr:uid="{00000000-0005-0000-0000-0000CA8F0000}"/>
    <cellStyle name="Normal 5 7 3 6 2" xfId="41046" xr:uid="{00000000-0005-0000-0000-0000CB8F0000}"/>
    <cellStyle name="Normal 5 7 3 7" xfId="4258" xr:uid="{00000000-0005-0000-0000-0000CC8F0000}"/>
    <cellStyle name="Normal 5 7 3 8" xfId="30226" xr:uid="{00000000-0005-0000-0000-0000CD8F0000}"/>
    <cellStyle name="Normal 5 7 3 9" xfId="56708" xr:uid="{00000000-0005-0000-0000-0000CE8F0000}"/>
    <cellStyle name="Normal 5 7 4" xfId="5340" xr:uid="{00000000-0005-0000-0000-0000CF8F0000}"/>
    <cellStyle name="Normal 5 7 4 2" xfId="11832" xr:uid="{00000000-0005-0000-0000-0000D08F0000}"/>
    <cellStyle name="Normal 5 7 4 2 2" xfId="26980" xr:uid="{00000000-0005-0000-0000-0000D18F0000}"/>
    <cellStyle name="Normal 5 7 4 2 2 2" xfId="52948" xr:uid="{00000000-0005-0000-0000-0000D28F0000}"/>
    <cellStyle name="Normal 5 7 4 2 3" xfId="37800" xr:uid="{00000000-0005-0000-0000-0000D38F0000}"/>
    <cellStyle name="Normal 5 7 4 3" xfId="20488" xr:uid="{00000000-0005-0000-0000-0000D48F0000}"/>
    <cellStyle name="Normal 5 7 4 3 2" xfId="46456" xr:uid="{00000000-0005-0000-0000-0000D58F0000}"/>
    <cellStyle name="Normal 5 7 4 4" xfId="16160" xr:uid="{00000000-0005-0000-0000-0000D68F0000}"/>
    <cellStyle name="Normal 5 7 4 4 2" xfId="42128" xr:uid="{00000000-0005-0000-0000-0000D78F0000}"/>
    <cellStyle name="Normal 5 7 4 5" xfId="31308" xr:uid="{00000000-0005-0000-0000-0000D88F0000}"/>
    <cellStyle name="Normal 5 7 4 6" xfId="57790" xr:uid="{00000000-0005-0000-0000-0000D98F0000}"/>
    <cellStyle name="Normal 5 7 5" xfId="9668" xr:uid="{00000000-0005-0000-0000-0000DA8F0000}"/>
    <cellStyle name="Normal 5 7 5 2" xfId="24816" xr:uid="{00000000-0005-0000-0000-0000DB8F0000}"/>
    <cellStyle name="Normal 5 7 5 2 2" xfId="50784" xr:uid="{00000000-0005-0000-0000-0000DC8F0000}"/>
    <cellStyle name="Normal 5 7 5 3" xfId="35636" xr:uid="{00000000-0005-0000-0000-0000DD8F0000}"/>
    <cellStyle name="Normal 5 7 6" xfId="7504" xr:uid="{00000000-0005-0000-0000-0000DE8F0000}"/>
    <cellStyle name="Normal 5 7 6 2" xfId="22652" xr:uid="{00000000-0005-0000-0000-0000DF8F0000}"/>
    <cellStyle name="Normal 5 7 6 2 2" xfId="48620" xr:uid="{00000000-0005-0000-0000-0000E08F0000}"/>
    <cellStyle name="Normal 5 7 6 3" xfId="33472" xr:uid="{00000000-0005-0000-0000-0000E18F0000}"/>
    <cellStyle name="Normal 5 7 7" xfId="18324" xr:uid="{00000000-0005-0000-0000-0000E28F0000}"/>
    <cellStyle name="Normal 5 7 7 2" xfId="44292" xr:uid="{00000000-0005-0000-0000-0000E38F0000}"/>
    <cellStyle name="Normal 5 7 8" xfId="13996" xr:uid="{00000000-0005-0000-0000-0000E48F0000}"/>
    <cellStyle name="Normal 5 7 8 2" xfId="39964" xr:uid="{00000000-0005-0000-0000-0000E58F0000}"/>
    <cellStyle name="Normal 5 7 9" xfId="3176" xr:uid="{00000000-0005-0000-0000-0000E68F0000}"/>
    <cellStyle name="Normal 5 8" xfId="458" xr:uid="{00000000-0005-0000-0000-0000E78F0000}"/>
    <cellStyle name="Normal 5 8 10" xfId="29145" xr:uid="{00000000-0005-0000-0000-0000E88F0000}"/>
    <cellStyle name="Normal 5 8 11" xfId="55093" xr:uid="{00000000-0005-0000-0000-0000E98F0000}"/>
    <cellStyle name="Normal 5 8 12" xfId="55627" xr:uid="{00000000-0005-0000-0000-0000EA8F0000}"/>
    <cellStyle name="Normal 5 8 13" xfId="959" xr:uid="{00000000-0005-0000-0000-0000EB8F0000}"/>
    <cellStyle name="Normal 5 8 2" xfId="1554" xr:uid="{00000000-0005-0000-0000-0000EC8F0000}"/>
    <cellStyle name="Normal 5 8 2 10" xfId="56168" xr:uid="{00000000-0005-0000-0000-0000ED8F0000}"/>
    <cellStyle name="Normal 5 8 2 2" xfId="2636" xr:uid="{00000000-0005-0000-0000-0000EE8F0000}"/>
    <cellStyle name="Normal 5 8 2 2 2" xfId="6964" xr:uid="{00000000-0005-0000-0000-0000EF8F0000}"/>
    <cellStyle name="Normal 5 8 2 2 2 2" xfId="13456" xr:uid="{00000000-0005-0000-0000-0000F08F0000}"/>
    <cellStyle name="Normal 5 8 2 2 2 2 2" xfId="28604" xr:uid="{00000000-0005-0000-0000-0000F18F0000}"/>
    <cellStyle name="Normal 5 8 2 2 2 2 2 2" xfId="54572" xr:uid="{00000000-0005-0000-0000-0000F28F0000}"/>
    <cellStyle name="Normal 5 8 2 2 2 2 3" xfId="39424" xr:uid="{00000000-0005-0000-0000-0000F38F0000}"/>
    <cellStyle name="Normal 5 8 2 2 2 3" xfId="22112" xr:uid="{00000000-0005-0000-0000-0000F48F0000}"/>
    <cellStyle name="Normal 5 8 2 2 2 3 2" xfId="48080" xr:uid="{00000000-0005-0000-0000-0000F58F0000}"/>
    <cellStyle name="Normal 5 8 2 2 2 4" xfId="17784" xr:uid="{00000000-0005-0000-0000-0000F68F0000}"/>
    <cellStyle name="Normal 5 8 2 2 2 4 2" xfId="43752" xr:uid="{00000000-0005-0000-0000-0000F78F0000}"/>
    <cellStyle name="Normal 5 8 2 2 2 5" xfId="32932" xr:uid="{00000000-0005-0000-0000-0000F88F0000}"/>
    <cellStyle name="Normal 5 8 2 2 2 6" xfId="59414" xr:uid="{00000000-0005-0000-0000-0000F98F0000}"/>
    <cellStyle name="Normal 5 8 2 2 3" xfId="11292" xr:uid="{00000000-0005-0000-0000-0000FA8F0000}"/>
    <cellStyle name="Normal 5 8 2 2 3 2" xfId="26440" xr:uid="{00000000-0005-0000-0000-0000FB8F0000}"/>
    <cellStyle name="Normal 5 8 2 2 3 2 2" xfId="52408" xr:uid="{00000000-0005-0000-0000-0000FC8F0000}"/>
    <cellStyle name="Normal 5 8 2 2 3 3" xfId="37260" xr:uid="{00000000-0005-0000-0000-0000FD8F0000}"/>
    <cellStyle name="Normal 5 8 2 2 4" xfId="9128" xr:uid="{00000000-0005-0000-0000-0000FE8F0000}"/>
    <cellStyle name="Normal 5 8 2 2 4 2" xfId="24276" xr:uid="{00000000-0005-0000-0000-0000FF8F0000}"/>
    <cellStyle name="Normal 5 8 2 2 4 2 2" xfId="50244" xr:uid="{00000000-0005-0000-0000-000000900000}"/>
    <cellStyle name="Normal 5 8 2 2 4 3" xfId="35096" xr:uid="{00000000-0005-0000-0000-000001900000}"/>
    <cellStyle name="Normal 5 8 2 2 5" xfId="19948" xr:uid="{00000000-0005-0000-0000-000002900000}"/>
    <cellStyle name="Normal 5 8 2 2 5 2" xfId="45916" xr:uid="{00000000-0005-0000-0000-000003900000}"/>
    <cellStyle name="Normal 5 8 2 2 6" xfId="15620" xr:uid="{00000000-0005-0000-0000-000004900000}"/>
    <cellStyle name="Normal 5 8 2 2 6 2" xfId="41588" xr:uid="{00000000-0005-0000-0000-000005900000}"/>
    <cellStyle name="Normal 5 8 2 2 7" xfId="4800" xr:uid="{00000000-0005-0000-0000-000006900000}"/>
    <cellStyle name="Normal 5 8 2 2 8" xfId="30768" xr:uid="{00000000-0005-0000-0000-000007900000}"/>
    <cellStyle name="Normal 5 8 2 2 9" xfId="57250" xr:uid="{00000000-0005-0000-0000-000008900000}"/>
    <cellStyle name="Normal 5 8 2 3" xfId="5882" xr:uid="{00000000-0005-0000-0000-000009900000}"/>
    <cellStyle name="Normal 5 8 2 3 2" xfId="12374" xr:uid="{00000000-0005-0000-0000-00000A900000}"/>
    <cellStyle name="Normal 5 8 2 3 2 2" xfId="27522" xr:uid="{00000000-0005-0000-0000-00000B900000}"/>
    <cellStyle name="Normal 5 8 2 3 2 2 2" xfId="53490" xr:uid="{00000000-0005-0000-0000-00000C900000}"/>
    <cellStyle name="Normal 5 8 2 3 2 3" xfId="38342" xr:uid="{00000000-0005-0000-0000-00000D900000}"/>
    <cellStyle name="Normal 5 8 2 3 3" xfId="21030" xr:uid="{00000000-0005-0000-0000-00000E900000}"/>
    <cellStyle name="Normal 5 8 2 3 3 2" xfId="46998" xr:uid="{00000000-0005-0000-0000-00000F900000}"/>
    <cellStyle name="Normal 5 8 2 3 4" xfId="16702" xr:uid="{00000000-0005-0000-0000-000010900000}"/>
    <cellStyle name="Normal 5 8 2 3 4 2" xfId="42670" xr:uid="{00000000-0005-0000-0000-000011900000}"/>
    <cellStyle name="Normal 5 8 2 3 5" xfId="31850" xr:uid="{00000000-0005-0000-0000-000012900000}"/>
    <cellStyle name="Normal 5 8 2 3 6" xfId="58332" xr:uid="{00000000-0005-0000-0000-000013900000}"/>
    <cellStyle name="Normal 5 8 2 4" xfId="10210" xr:uid="{00000000-0005-0000-0000-000014900000}"/>
    <cellStyle name="Normal 5 8 2 4 2" xfId="25358" xr:uid="{00000000-0005-0000-0000-000015900000}"/>
    <cellStyle name="Normal 5 8 2 4 2 2" xfId="51326" xr:uid="{00000000-0005-0000-0000-000016900000}"/>
    <cellStyle name="Normal 5 8 2 4 3" xfId="36178" xr:uid="{00000000-0005-0000-0000-000017900000}"/>
    <cellStyle name="Normal 5 8 2 5" xfId="8046" xr:uid="{00000000-0005-0000-0000-000018900000}"/>
    <cellStyle name="Normal 5 8 2 5 2" xfId="23194" xr:uid="{00000000-0005-0000-0000-000019900000}"/>
    <cellStyle name="Normal 5 8 2 5 2 2" xfId="49162" xr:uid="{00000000-0005-0000-0000-00001A900000}"/>
    <cellStyle name="Normal 5 8 2 5 3" xfId="34014" xr:uid="{00000000-0005-0000-0000-00001B900000}"/>
    <cellStyle name="Normal 5 8 2 6" xfId="18866" xr:uid="{00000000-0005-0000-0000-00001C900000}"/>
    <cellStyle name="Normal 5 8 2 6 2" xfId="44834" xr:uid="{00000000-0005-0000-0000-00001D900000}"/>
    <cellStyle name="Normal 5 8 2 7" xfId="14538" xr:uid="{00000000-0005-0000-0000-00001E900000}"/>
    <cellStyle name="Normal 5 8 2 7 2" xfId="40506" xr:uid="{00000000-0005-0000-0000-00001F900000}"/>
    <cellStyle name="Normal 5 8 2 8" xfId="3718" xr:uid="{00000000-0005-0000-0000-000020900000}"/>
    <cellStyle name="Normal 5 8 2 9" xfId="29686" xr:uid="{00000000-0005-0000-0000-000021900000}"/>
    <cellStyle name="Normal 5 8 3" xfId="2095" xr:uid="{00000000-0005-0000-0000-000022900000}"/>
    <cellStyle name="Normal 5 8 3 2" xfId="6423" xr:uid="{00000000-0005-0000-0000-000023900000}"/>
    <cellStyle name="Normal 5 8 3 2 2" xfId="12915" xr:uid="{00000000-0005-0000-0000-000024900000}"/>
    <cellStyle name="Normal 5 8 3 2 2 2" xfId="28063" xr:uid="{00000000-0005-0000-0000-000025900000}"/>
    <cellStyle name="Normal 5 8 3 2 2 2 2" xfId="54031" xr:uid="{00000000-0005-0000-0000-000026900000}"/>
    <cellStyle name="Normal 5 8 3 2 2 3" xfId="38883" xr:uid="{00000000-0005-0000-0000-000027900000}"/>
    <cellStyle name="Normal 5 8 3 2 3" xfId="21571" xr:uid="{00000000-0005-0000-0000-000028900000}"/>
    <cellStyle name="Normal 5 8 3 2 3 2" xfId="47539" xr:uid="{00000000-0005-0000-0000-000029900000}"/>
    <cellStyle name="Normal 5 8 3 2 4" xfId="17243" xr:uid="{00000000-0005-0000-0000-00002A900000}"/>
    <cellStyle name="Normal 5 8 3 2 4 2" xfId="43211" xr:uid="{00000000-0005-0000-0000-00002B900000}"/>
    <cellStyle name="Normal 5 8 3 2 5" xfId="32391" xr:uid="{00000000-0005-0000-0000-00002C900000}"/>
    <cellStyle name="Normal 5 8 3 2 6" xfId="58873" xr:uid="{00000000-0005-0000-0000-00002D900000}"/>
    <cellStyle name="Normal 5 8 3 3" xfId="10751" xr:uid="{00000000-0005-0000-0000-00002E900000}"/>
    <cellStyle name="Normal 5 8 3 3 2" xfId="25899" xr:uid="{00000000-0005-0000-0000-00002F900000}"/>
    <cellStyle name="Normal 5 8 3 3 2 2" xfId="51867" xr:uid="{00000000-0005-0000-0000-000030900000}"/>
    <cellStyle name="Normal 5 8 3 3 3" xfId="36719" xr:uid="{00000000-0005-0000-0000-000031900000}"/>
    <cellStyle name="Normal 5 8 3 4" xfId="8587" xr:uid="{00000000-0005-0000-0000-000032900000}"/>
    <cellStyle name="Normal 5 8 3 4 2" xfId="23735" xr:uid="{00000000-0005-0000-0000-000033900000}"/>
    <cellStyle name="Normal 5 8 3 4 2 2" xfId="49703" xr:uid="{00000000-0005-0000-0000-000034900000}"/>
    <cellStyle name="Normal 5 8 3 4 3" xfId="34555" xr:uid="{00000000-0005-0000-0000-000035900000}"/>
    <cellStyle name="Normal 5 8 3 5" xfId="19407" xr:uid="{00000000-0005-0000-0000-000036900000}"/>
    <cellStyle name="Normal 5 8 3 5 2" xfId="45375" xr:uid="{00000000-0005-0000-0000-000037900000}"/>
    <cellStyle name="Normal 5 8 3 6" xfId="15079" xr:uid="{00000000-0005-0000-0000-000038900000}"/>
    <cellStyle name="Normal 5 8 3 6 2" xfId="41047" xr:uid="{00000000-0005-0000-0000-000039900000}"/>
    <cellStyle name="Normal 5 8 3 7" xfId="4259" xr:uid="{00000000-0005-0000-0000-00003A900000}"/>
    <cellStyle name="Normal 5 8 3 8" xfId="30227" xr:uid="{00000000-0005-0000-0000-00003B900000}"/>
    <cellStyle name="Normal 5 8 3 9" xfId="56709" xr:uid="{00000000-0005-0000-0000-00003C900000}"/>
    <cellStyle name="Normal 5 8 4" xfId="5341" xr:uid="{00000000-0005-0000-0000-00003D900000}"/>
    <cellStyle name="Normal 5 8 4 2" xfId="11833" xr:uid="{00000000-0005-0000-0000-00003E900000}"/>
    <cellStyle name="Normal 5 8 4 2 2" xfId="26981" xr:uid="{00000000-0005-0000-0000-00003F900000}"/>
    <cellStyle name="Normal 5 8 4 2 2 2" xfId="52949" xr:uid="{00000000-0005-0000-0000-000040900000}"/>
    <cellStyle name="Normal 5 8 4 2 3" xfId="37801" xr:uid="{00000000-0005-0000-0000-000041900000}"/>
    <cellStyle name="Normal 5 8 4 3" xfId="20489" xr:uid="{00000000-0005-0000-0000-000042900000}"/>
    <cellStyle name="Normal 5 8 4 3 2" xfId="46457" xr:uid="{00000000-0005-0000-0000-000043900000}"/>
    <cellStyle name="Normal 5 8 4 4" xfId="16161" xr:uid="{00000000-0005-0000-0000-000044900000}"/>
    <cellStyle name="Normal 5 8 4 4 2" xfId="42129" xr:uid="{00000000-0005-0000-0000-000045900000}"/>
    <cellStyle name="Normal 5 8 4 5" xfId="31309" xr:uid="{00000000-0005-0000-0000-000046900000}"/>
    <cellStyle name="Normal 5 8 4 6" xfId="57791" xr:uid="{00000000-0005-0000-0000-000047900000}"/>
    <cellStyle name="Normal 5 8 5" xfId="9669" xr:uid="{00000000-0005-0000-0000-000048900000}"/>
    <cellStyle name="Normal 5 8 5 2" xfId="24817" xr:uid="{00000000-0005-0000-0000-000049900000}"/>
    <cellStyle name="Normal 5 8 5 2 2" xfId="50785" xr:uid="{00000000-0005-0000-0000-00004A900000}"/>
    <cellStyle name="Normal 5 8 5 3" xfId="35637" xr:uid="{00000000-0005-0000-0000-00004B900000}"/>
    <cellStyle name="Normal 5 8 6" xfId="7505" xr:uid="{00000000-0005-0000-0000-00004C900000}"/>
    <cellStyle name="Normal 5 8 6 2" xfId="22653" xr:uid="{00000000-0005-0000-0000-00004D900000}"/>
    <cellStyle name="Normal 5 8 6 2 2" xfId="48621" xr:uid="{00000000-0005-0000-0000-00004E900000}"/>
    <cellStyle name="Normal 5 8 6 3" xfId="33473" xr:uid="{00000000-0005-0000-0000-00004F900000}"/>
    <cellStyle name="Normal 5 8 7" xfId="18325" xr:uid="{00000000-0005-0000-0000-000050900000}"/>
    <cellStyle name="Normal 5 8 7 2" xfId="44293" xr:uid="{00000000-0005-0000-0000-000051900000}"/>
    <cellStyle name="Normal 5 8 8" xfId="13997" xr:uid="{00000000-0005-0000-0000-000052900000}"/>
    <cellStyle name="Normal 5 8 8 2" xfId="39965" xr:uid="{00000000-0005-0000-0000-000053900000}"/>
    <cellStyle name="Normal 5 8 9" xfId="3177" xr:uid="{00000000-0005-0000-0000-000054900000}"/>
    <cellStyle name="Normal 5 9" xfId="459" xr:uid="{00000000-0005-0000-0000-000055900000}"/>
    <cellStyle name="Normal 5 9 10" xfId="29146" xr:uid="{00000000-0005-0000-0000-000056900000}"/>
    <cellStyle name="Normal 5 9 11" xfId="55094" xr:uid="{00000000-0005-0000-0000-000057900000}"/>
    <cellStyle name="Normal 5 9 12" xfId="55628" xr:uid="{00000000-0005-0000-0000-000058900000}"/>
    <cellStyle name="Normal 5 9 13" xfId="999" xr:uid="{00000000-0005-0000-0000-000059900000}"/>
    <cellStyle name="Normal 5 9 2" xfId="1555" xr:uid="{00000000-0005-0000-0000-00005A900000}"/>
    <cellStyle name="Normal 5 9 2 10" xfId="56169" xr:uid="{00000000-0005-0000-0000-00005B900000}"/>
    <cellStyle name="Normal 5 9 2 2" xfId="2637" xr:uid="{00000000-0005-0000-0000-00005C900000}"/>
    <cellStyle name="Normal 5 9 2 2 2" xfId="6965" xr:uid="{00000000-0005-0000-0000-00005D900000}"/>
    <cellStyle name="Normal 5 9 2 2 2 2" xfId="13457" xr:uid="{00000000-0005-0000-0000-00005E900000}"/>
    <cellStyle name="Normal 5 9 2 2 2 2 2" xfId="28605" xr:uid="{00000000-0005-0000-0000-00005F900000}"/>
    <cellStyle name="Normal 5 9 2 2 2 2 2 2" xfId="54573" xr:uid="{00000000-0005-0000-0000-000060900000}"/>
    <cellStyle name="Normal 5 9 2 2 2 2 3" xfId="39425" xr:uid="{00000000-0005-0000-0000-000061900000}"/>
    <cellStyle name="Normal 5 9 2 2 2 3" xfId="22113" xr:uid="{00000000-0005-0000-0000-000062900000}"/>
    <cellStyle name="Normal 5 9 2 2 2 3 2" xfId="48081" xr:uid="{00000000-0005-0000-0000-000063900000}"/>
    <cellStyle name="Normal 5 9 2 2 2 4" xfId="17785" xr:uid="{00000000-0005-0000-0000-000064900000}"/>
    <cellStyle name="Normal 5 9 2 2 2 4 2" xfId="43753" xr:uid="{00000000-0005-0000-0000-000065900000}"/>
    <cellStyle name="Normal 5 9 2 2 2 5" xfId="32933" xr:uid="{00000000-0005-0000-0000-000066900000}"/>
    <cellStyle name="Normal 5 9 2 2 2 6" xfId="59415" xr:uid="{00000000-0005-0000-0000-000067900000}"/>
    <cellStyle name="Normal 5 9 2 2 3" xfId="11293" xr:uid="{00000000-0005-0000-0000-000068900000}"/>
    <cellStyle name="Normal 5 9 2 2 3 2" xfId="26441" xr:uid="{00000000-0005-0000-0000-000069900000}"/>
    <cellStyle name="Normal 5 9 2 2 3 2 2" xfId="52409" xr:uid="{00000000-0005-0000-0000-00006A900000}"/>
    <cellStyle name="Normal 5 9 2 2 3 3" xfId="37261" xr:uid="{00000000-0005-0000-0000-00006B900000}"/>
    <cellStyle name="Normal 5 9 2 2 4" xfId="9129" xr:uid="{00000000-0005-0000-0000-00006C900000}"/>
    <cellStyle name="Normal 5 9 2 2 4 2" xfId="24277" xr:uid="{00000000-0005-0000-0000-00006D900000}"/>
    <cellStyle name="Normal 5 9 2 2 4 2 2" xfId="50245" xr:uid="{00000000-0005-0000-0000-00006E900000}"/>
    <cellStyle name="Normal 5 9 2 2 4 3" xfId="35097" xr:uid="{00000000-0005-0000-0000-00006F900000}"/>
    <cellStyle name="Normal 5 9 2 2 5" xfId="19949" xr:uid="{00000000-0005-0000-0000-000070900000}"/>
    <cellStyle name="Normal 5 9 2 2 5 2" xfId="45917" xr:uid="{00000000-0005-0000-0000-000071900000}"/>
    <cellStyle name="Normal 5 9 2 2 6" xfId="15621" xr:uid="{00000000-0005-0000-0000-000072900000}"/>
    <cellStyle name="Normal 5 9 2 2 6 2" xfId="41589" xr:uid="{00000000-0005-0000-0000-000073900000}"/>
    <cellStyle name="Normal 5 9 2 2 7" xfId="4801" xr:uid="{00000000-0005-0000-0000-000074900000}"/>
    <cellStyle name="Normal 5 9 2 2 8" xfId="30769" xr:uid="{00000000-0005-0000-0000-000075900000}"/>
    <cellStyle name="Normal 5 9 2 2 9" xfId="57251" xr:uid="{00000000-0005-0000-0000-000076900000}"/>
    <cellStyle name="Normal 5 9 2 3" xfId="5883" xr:uid="{00000000-0005-0000-0000-000077900000}"/>
    <cellStyle name="Normal 5 9 2 3 2" xfId="12375" xr:uid="{00000000-0005-0000-0000-000078900000}"/>
    <cellStyle name="Normal 5 9 2 3 2 2" xfId="27523" xr:uid="{00000000-0005-0000-0000-000079900000}"/>
    <cellStyle name="Normal 5 9 2 3 2 2 2" xfId="53491" xr:uid="{00000000-0005-0000-0000-00007A900000}"/>
    <cellStyle name="Normal 5 9 2 3 2 3" xfId="38343" xr:uid="{00000000-0005-0000-0000-00007B900000}"/>
    <cellStyle name="Normal 5 9 2 3 3" xfId="21031" xr:uid="{00000000-0005-0000-0000-00007C900000}"/>
    <cellStyle name="Normal 5 9 2 3 3 2" xfId="46999" xr:uid="{00000000-0005-0000-0000-00007D900000}"/>
    <cellStyle name="Normal 5 9 2 3 4" xfId="16703" xr:uid="{00000000-0005-0000-0000-00007E900000}"/>
    <cellStyle name="Normal 5 9 2 3 4 2" xfId="42671" xr:uid="{00000000-0005-0000-0000-00007F900000}"/>
    <cellStyle name="Normal 5 9 2 3 5" xfId="31851" xr:uid="{00000000-0005-0000-0000-000080900000}"/>
    <cellStyle name="Normal 5 9 2 3 6" xfId="58333" xr:uid="{00000000-0005-0000-0000-000081900000}"/>
    <cellStyle name="Normal 5 9 2 4" xfId="10211" xr:uid="{00000000-0005-0000-0000-000082900000}"/>
    <cellStyle name="Normal 5 9 2 4 2" xfId="25359" xr:uid="{00000000-0005-0000-0000-000083900000}"/>
    <cellStyle name="Normal 5 9 2 4 2 2" xfId="51327" xr:uid="{00000000-0005-0000-0000-000084900000}"/>
    <cellStyle name="Normal 5 9 2 4 3" xfId="36179" xr:uid="{00000000-0005-0000-0000-000085900000}"/>
    <cellStyle name="Normal 5 9 2 5" xfId="8047" xr:uid="{00000000-0005-0000-0000-000086900000}"/>
    <cellStyle name="Normal 5 9 2 5 2" xfId="23195" xr:uid="{00000000-0005-0000-0000-000087900000}"/>
    <cellStyle name="Normal 5 9 2 5 2 2" xfId="49163" xr:uid="{00000000-0005-0000-0000-000088900000}"/>
    <cellStyle name="Normal 5 9 2 5 3" xfId="34015" xr:uid="{00000000-0005-0000-0000-000089900000}"/>
    <cellStyle name="Normal 5 9 2 6" xfId="18867" xr:uid="{00000000-0005-0000-0000-00008A900000}"/>
    <cellStyle name="Normal 5 9 2 6 2" xfId="44835" xr:uid="{00000000-0005-0000-0000-00008B900000}"/>
    <cellStyle name="Normal 5 9 2 7" xfId="14539" xr:uid="{00000000-0005-0000-0000-00008C900000}"/>
    <cellStyle name="Normal 5 9 2 7 2" xfId="40507" xr:uid="{00000000-0005-0000-0000-00008D900000}"/>
    <cellStyle name="Normal 5 9 2 8" xfId="3719" xr:uid="{00000000-0005-0000-0000-00008E900000}"/>
    <cellStyle name="Normal 5 9 2 9" xfId="29687" xr:uid="{00000000-0005-0000-0000-00008F900000}"/>
    <cellStyle name="Normal 5 9 3" xfId="2096" xr:uid="{00000000-0005-0000-0000-000090900000}"/>
    <cellStyle name="Normal 5 9 3 2" xfId="6424" xr:uid="{00000000-0005-0000-0000-000091900000}"/>
    <cellStyle name="Normal 5 9 3 2 2" xfId="12916" xr:uid="{00000000-0005-0000-0000-000092900000}"/>
    <cellStyle name="Normal 5 9 3 2 2 2" xfId="28064" xr:uid="{00000000-0005-0000-0000-000093900000}"/>
    <cellStyle name="Normal 5 9 3 2 2 2 2" xfId="54032" xr:uid="{00000000-0005-0000-0000-000094900000}"/>
    <cellStyle name="Normal 5 9 3 2 2 3" xfId="38884" xr:uid="{00000000-0005-0000-0000-000095900000}"/>
    <cellStyle name="Normal 5 9 3 2 3" xfId="21572" xr:uid="{00000000-0005-0000-0000-000096900000}"/>
    <cellStyle name="Normal 5 9 3 2 3 2" xfId="47540" xr:uid="{00000000-0005-0000-0000-000097900000}"/>
    <cellStyle name="Normal 5 9 3 2 4" xfId="17244" xr:uid="{00000000-0005-0000-0000-000098900000}"/>
    <cellStyle name="Normal 5 9 3 2 4 2" xfId="43212" xr:uid="{00000000-0005-0000-0000-000099900000}"/>
    <cellStyle name="Normal 5 9 3 2 5" xfId="32392" xr:uid="{00000000-0005-0000-0000-00009A900000}"/>
    <cellStyle name="Normal 5 9 3 2 6" xfId="58874" xr:uid="{00000000-0005-0000-0000-00009B900000}"/>
    <cellStyle name="Normal 5 9 3 3" xfId="10752" xr:uid="{00000000-0005-0000-0000-00009C900000}"/>
    <cellStyle name="Normal 5 9 3 3 2" xfId="25900" xr:uid="{00000000-0005-0000-0000-00009D900000}"/>
    <cellStyle name="Normal 5 9 3 3 2 2" xfId="51868" xr:uid="{00000000-0005-0000-0000-00009E900000}"/>
    <cellStyle name="Normal 5 9 3 3 3" xfId="36720" xr:uid="{00000000-0005-0000-0000-00009F900000}"/>
    <cellStyle name="Normal 5 9 3 4" xfId="8588" xr:uid="{00000000-0005-0000-0000-0000A0900000}"/>
    <cellStyle name="Normal 5 9 3 4 2" xfId="23736" xr:uid="{00000000-0005-0000-0000-0000A1900000}"/>
    <cellStyle name="Normal 5 9 3 4 2 2" xfId="49704" xr:uid="{00000000-0005-0000-0000-0000A2900000}"/>
    <cellStyle name="Normal 5 9 3 4 3" xfId="34556" xr:uid="{00000000-0005-0000-0000-0000A3900000}"/>
    <cellStyle name="Normal 5 9 3 5" xfId="19408" xr:uid="{00000000-0005-0000-0000-0000A4900000}"/>
    <cellStyle name="Normal 5 9 3 5 2" xfId="45376" xr:uid="{00000000-0005-0000-0000-0000A5900000}"/>
    <cellStyle name="Normal 5 9 3 6" xfId="15080" xr:uid="{00000000-0005-0000-0000-0000A6900000}"/>
    <cellStyle name="Normal 5 9 3 6 2" xfId="41048" xr:uid="{00000000-0005-0000-0000-0000A7900000}"/>
    <cellStyle name="Normal 5 9 3 7" xfId="4260" xr:uid="{00000000-0005-0000-0000-0000A8900000}"/>
    <cellStyle name="Normal 5 9 3 8" xfId="30228" xr:uid="{00000000-0005-0000-0000-0000A9900000}"/>
    <cellStyle name="Normal 5 9 3 9" xfId="56710" xr:uid="{00000000-0005-0000-0000-0000AA900000}"/>
    <cellStyle name="Normal 5 9 4" xfId="5342" xr:uid="{00000000-0005-0000-0000-0000AB900000}"/>
    <cellStyle name="Normal 5 9 4 2" xfId="11834" xr:uid="{00000000-0005-0000-0000-0000AC900000}"/>
    <cellStyle name="Normal 5 9 4 2 2" xfId="26982" xr:uid="{00000000-0005-0000-0000-0000AD900000}"/>
    <cellStyle name="Normal 5 9 4 2 2 2" xfId="52950" xr:uid="{00000000-0005-0000-0000-0000AE900000}"/>
    <cellStyle name="Normal 5 9 4 2 3" xfId="37802" xr:uid="{00000000-0005-0000-0000-0000AF900000}"/>
    <cellStyle name="Normal 5 9 4 3" xfId="20490" xr:uid="{00000000-0005-0000-0000-0000B0900000}"/>
    <cellStyle name="Normal 5 9 4 3 2" xfId="46458" xr:uid="{00000000-0005-0000-0000-0000B1900000}"/>
    <cellStyle name="Normal 5 9 4 4" xfId="16162" xr:uid="{00000000-0005-0000-0000-0000B2900000}"/>
    <cellStyle name="Normal 5 9 4 4 2" xfId="42130" xr:uid="{00000000-0005-0000-0000-0000B3900000}"/>
    <cellStyle name="Normal 5 9 4 5" xfId="31310" xr:uid="{00000000-0005-0000-0000-0000B4900000}"/>
    <cellStyle name="Normal 5 9 4 6" xfId="57792" xr:uid="{00000000-0005-0000-0000-0000B5900000}"/>
    <cellStyle name="Normal 5 9 5" xfId="9670" xr:uid="{00000000-0005-0000-0000-0000B6900000}"/>
    <cellStyle name="Normal 5 9 5 2" xfId="24818" xr:uid="{00000000-0005-0000-0000-0000B7900000}"/>
    <cellStyle name="Normal 5 9 5 2 2" xfId="50786" xr:uid="{00000000-0005-0000-0000-0000B8900000}"/>
    <cellStyle name="Normal 5 9 5 3" xfId="35638" xr:uid="{00000000-0005-0000-0000-0000B9900000}"/>
    <cellStyle name="Normal 5 9 6" xfId="7506" xr:uid="{00000000-0005-0000-0000-0000BA900000}"/>
    <cellStyle name="Normal 5 9 6 2" xfId="22654" xr:uid="{00000000-0005-0000-0000-0000BB900000}"/>
    <cellStyle name="Normal 5 9 6 2 2" xfId="48622" xr:uid="{00000000-0005-0000-0000-0000BC900000}"/>
    <cellStyle name="Normal 5 9 6 3" xfId="33474" xr:uid="{00000000-0005-0000-0000-0000BD900000}"/>
    <cellStyle name="Normal 5 9 7" xfId="18326" xr:uid="{00000000-0005-0000-0000-0000BE900000}"/>
    <cellStyle name="Normal 5 9 7 2" xfId="44294" xr:uid="{00000000-0005-0000-0000-0000BF900000}"/>
    <cellStyle name="Normal 5 9 8" xfId="13998" xr:uid="{00000000-0005-0000-0000-0000C0900000}"/>
    <cellStyle name="Normal 5 9 8 2" xfId="39966" xr:uid="{00000000-0005-0000-0000-0000C1900000}"/>
    <cellStyle name="Normal 5 9 9" xfId="3178" xr:uid="{00000000-0005-0000-0000-0000C2900000}"/>
    <cellStyle name="Normal 6" xfId="460" xr:uid="{00000000-0005-0000-0000-0000C3900000}"/>
    <cellStyle name="Normal 6 10" xfId="461" xr:uid="{00000000-0005-0000-0000-0000C4900000}"/>
    <cellStyle name="Normal 6 10 10" xfId="29148" xr:uid="{00000000-0005-0000-0000-0000C5900000}"/>
    <cellStyle name="Normal 6 10 11" xfId="55096" xr:uid="{00000000-0005-0000-0000-0000C6900000}"/>
    <cellStyle name="Normal 6 10 12" xfId="55630" xr:uid="{00000000-0005-0000-0000-0000C7900000}"/>
    <cellStyle name="Normal 6 10 13" xfId="1042" xr:uid="{00000000-0005-0000-0000-0000C8900000}"/>
    <cellStyle name="Normal 6 10 2" xfId="1557" xr:uid="{00000000-0005-0000-0000-0000C9900000}"/>
    <cellStyle name="Normal 6 10 2 10" xfId="56171" xr:uid="{00000000-0005-0000-0000-0000CA900000}"/>
    <cellStyle name="Normal 6 10 2 2" xfId="2639" xr:uid="{00000000-0005-0000-0000-0000CB900000}"/>
    <cellStyle name="Normal 6 10 2 2 2" xfId="6967" xr:uid="{00000000-0005-0000-0000-0000CC900000}"/>
    <cellStyle name="Normal 6 10 2 2 2 2" xfId="13459" xr:uid="{00000000-0005-0000-0000-0000CD900000}"/>
    <cellStyle name="Normal 6 10 2 2 2 2 2" xfId="28607" xr:uid="{00000000-0005-0000-0000-0000CE900000}"/>
    <cellStyle name="Normal 6 10 2 2 2 2 2 2" xfId="54575" xr:uid="{00000000-0005-0000-0000-0000CF900000}"/>
    <cellStyle name="Normal 6 10 2 2 2 2 3" xfId="39427" xr:uid="{00000000-0005-0000-0000-0000D0900000}"/>
    <cellStyle name="Normal 6 10 2 2 2 3" xfId="22115" xr:uid="{00000000-0005-0000-0000-0000D1900000}"/>
    <cellStyle name="Normal 6 10 2 2 2 3 2" xfId="48083" xr:uid="{00000000-0005-0000-0000-0000D2900000}"/>
    <cellStyle name="Normal 6 10 2 2 2 4" xfId="17787" xr:uid="{00000000-0005-0000-0000-0000D3900000}"/>
    <cellStyle name="Normal 6 10 2 2 2 4 2" xfId="43755" xr:uid="{00000000-0005-0000-0000-0000D4900000}"/>
    <cellStyle name="Normal 6 10 2 2 2 5" xfId="32935" xr:uid="{00000000-0005-0000-0000-0000D5900000}"/>
    <cellStyle name="Normal 6 10 2 2 2 6" xfId="59417" xr:uid="{00000000-0005-0000-0000-0000D6900000}"/>
    <cellStyle name="Normal 6 10 2 2 3" xfId="11295" xr:uid="{00000000-0005-0000-0000-0000D7900000}"/>
    <cellStyle name="Normal 6 10 2 2 3 2" xfId="26443" xr:uid="{00000000-0005-0000-0000-0000D8900000}"/>
    <cellStyle name="Normal 6 10 2 2 3 2 2" xfId="52411" xr:uid="{00000000-0005-0000-0000-0000D9900000}"/>
    <cellStyle name="Normal 6 10 2 2 3 3" xfId="37263" xr:uid="{00000000-0005-0000-0000-0000DA900000}"/>
    <cellStyle name="Normal 6 10 2 2 4" xfId="9131" xr:uid="{00000000-0005-0000-0000-0000DB900000}"/>
    <cellStyle name="Normal 6 10 2 2 4 2" xfId="24279" xr:uid="{00000000-0005-0000-0000-0000DC900000}"/>
    <cellStyle name="Normal 6 10 2 2 4 2 2" xfId="50247" xr:uid="{00000000-0005-0000-0000-0000DD900000}"/>
    <cellStyle name="Normal 6 10 2 2 4 3" xfId="35099" xr:uid="{00000000-0005-0000-0000-0000DE900000}"/>
    <cellStyle name="Normal 6 10 2 2 5" xfId="19951" xr:uid="{00000000-0005-0000-0000-0000DF900000}"/>
    <cellStyle name="Normal 6 10 2 2 5 2" xfId="45919" xr:uid="{00000000-0005-0000-0000-0000E0900000}"/>
    <cellStyle name="Normal 6 10 2 2 6" xfId="15623" xr:uid="{00000000-0005-0000-0000-0000E1900000}"/>
    <cellStyle name="Normal 6 10 2 2 6 2" xfId="41591" xr:uid="{00000000-0005-0000-0000-0000E2900000}"/>
    <cellStyle name="Normal 6 10 2 2 7" xfId="4803" xr:uid="{00000000-0005-0000-0000-0000E3900000}"/>
    <cellStyle name="Normal 6 10 2 2 8" xfId="30771" xr:uid="{00000000-0005-0000-0000-0000E4900000}"/>
    <cellStyle name="Normal 6 10 2 2 9" xfId="57253" xr:uid="{00000000-0005-0000-0000-0000E5900000}"/>
    <cellStyle name="Normal 6 10 2 3" xfId="5885" xr:uid="{00000000-0005-0000-0000-0000E6900000}"/>
    <cellStyle name="Normal 6 10 2 3 2" xfId="12377" xr:uid="{00000000-0005-0000-0000-0000E7900000}"/>
    <cellStyle name="Normal 6 10 2 3 2 2" xfId="27525" xr:uid="{00000000-0005-0000-0000-0000E8900000}"/>
    <cellStyle name="Normal 6 10 2 3 2 2 2" xfId="53493" xr:uid="{00000000-0005-0000-0000-0000E9900000}"/>
    <cellStyle name="Normal 6 10 2 3 2 3" xfId="38345" xr:uid="{00000000-0005-0000-0000-0000EA900000}"/>
    <cellStyle name="Normal 6 10 2 3 3" xfId="21033" xr:uid="{00000000-0005-0000-0000-0000EB900000}"/>
    <cellStyle name="Normal 6 10 2 3 3 2" xfId="47001" xr:uid="{00000000-0005-0000-0000-0000EC900000}"/>
    <cellStyle name="Normal 6 10 2 3 4" xfId="16705" xr:uid="{00000000-0005-0000-0000-0000ED900000}"/>
    <cellStyle name="Normal 6 10 2 3 4 2" xfId="42673" xr:uid="{00000000-0005-0000-0000-0000EE900000}"/>
    <cellStyle name="Normal 6 10 2 3 5" xfId="31853" xr:uid="{00000000-0005-0000-0000-0000EF900000}"/>
    <cellStyle name="Normal 6 10 2 3 6" xfId="58335" xr:uid="{00000000-0005-0000-0000-0000F0900000}"/>
    <cellStyle name="Normal 6 10 2 4" xfId="10213" xr:uid="{00000000-0005-0000-0000-0000F1900000}"/>
    <cellStyle name="Normal 6 10 2 4 2" xfId="25361" xr:uid="{00000000-0005-0000-0000-0000F2900000}"/>
    <cellStyle name="Normal 6 10 2 4 2 2" xfId="51329" xr:uid="{00000000-0005-0000-0000-0000F3900000}"/>
    <cellStyle name="Normal 6 10 2 4 3" xfId="36181" xr:uid="{00000000-0005-0000-0000-0000F4900000}"/>
    <cellStyle name="Normal 6 10 2 5" xfId="8049" xr:uid="{00000000-0005-0000-0000-0000F5900000}"/>
    <cellStyle name="Normal 6 10 2 5 2" xfId="23197" xr:uid="{00000000-0005-0000-0000-0000F6900000}"/>
    <cellStyle name="Normal 6 10 2 5 2 2" xfId="49165" xr:uid="{00000000-0005-0000-0000-0000F7900000}"/>
    <cellStyle name="Normal 6 10 2 5 3" xfId="34017" xr:uid="{00000000-0005-0000-0000-0000F8900000}"/>
    <cellStyle name="Normal 6 10 2 6" xfId="18869" xr:uid="{00000000-0005-0000-0000-0000F9900000}"/>
    <cellStyle name="Normal 6 10 2 6 2" xfId="44837" xr:uid="{00000000-0005-0000-0000-0000FA900000}"/>
    <cellStyle name="Normal 6 10 2 7" xfId="14541" xr:uid="{00000000-0005-0000-0000-0000FB900000}"/>
    <cellStyle name="Normal 6 10 2 7 2" xfId="40509" xr:uid="{00000000-0005-0000-0000-0000FC900000}"/>
    <cellStyle name="Normal 6 10 2 8" xfId="3721" xr:uid="{00000000-0005-0000-0000-0000FD900000}"/>
    <cellStyle name="Normal 6 10 2 9" xfId="29689" xr:uid="{00000000-0005-0000-0000-0000FE900000}"/>
    <cellStyle name="Normal 6 10 3" xfId="2098" xr:uid="{00000000-0005-0000-0000-0000FF900000}"/>
    <cellStyle name="Normal 6 10 3 2" xfId="6426" xr:uid="{00000000-0005-0000-0000-000000910000}"/>
    <cellStyle name="Normal 6 10 3 2 2" xfId="12918" xr:uid="{00000000-0005-0000-0000-000001910000}"/>
    <cellStyle name="Normal 6 10 3 2 2 2" xfId="28066" xr:uid="{00000000-0005-0000-0000-000002910000}"/>
    <cellStyle name="Normal 6 10 3 2 2 2 2" xfId="54034" xr:uid="{00000000-0005-0000-0000-000003910000}"/>
    <cellStyle name="Normal 6 10 3 2 2 3" xfId="38886" xr:uid="{00000000-0005-0000-0000-000004910000}"/>
    <cellStyle name="Normal 6 10 3 2 3" xfId="21574" xr:uid="{00000000-0005-0000-0000-000005910000}"/>
    <cellStyle name="Normal 6 10 3 2 3 2" xfId="47542" xr:uid="{00000000-0005-0000-0000-000006910000}"/>
    <cellStyle name="Normal 6 10 3 2 4" xfId="17246" xr:uid="{00000000-0005-0000-0000-000007910000}"/>
    <cellStyle name="Normal 6 10 3 2 4 2" xfId="43214" xr:uid="{00000000-0005-0000-0000-000008910000}"/>
    <cellStyle name="Normal 6 10 3 2 5" xfId="32394" xr:uid="{00000000-0005-0000-0000-000009910000}"/>
    <cellStyle name="Normal 6 10 3 2 6" xfId="58876" xr:uid="{00000000-0005-0000-0000-00000A910000}"/>
    <cellStyle name="Normal 6 10 3 3" xfId="10754" xr:uid="{00000000-0005-0000-0000-00000B910000}"/>
    <cellStyle name="Normal 6 10 3 3 2" xfId="25902" xr:uid="{00000000-0005-0000-0000-00000C910000}"/>
    <cellStyle name="Normal 6 10 3 3 2 2" xfId="51870" xr:uid="{00000000-0005-0000-0000-00000D910000}"/>
    <cellStyle name="Normal 6 10 3 3 3" xfId="36722" xr:uid="{00000000-0005-0000-0000-00000E910000}"/>
    <cellStyle name="Normal 6 10 3 4" xfId="8590" xr:uid="{00000000-0005-0000-0000-00000F910000}"/>
    <cellStyle name="Normal 6 10 3 4 2" xfId="23738" xr:uid="{00000000-0005-0000-0000-000010910000}"/>
    <cellStyle name="Normal 6 10 3 4 2 2" xfId="49706" xr:uid="{00000000-0005-0000-0000-000011910000}"/>
    <cellStyle name="Normal 6 10 3 4 3" xfId="34558" xr:uid="{00000000-0005-0000-0000-000012910000}"/>
    <cellStyle name="Normal 6 10 3 5" xfId="19410" xr:uid="{00000000-0005-0000-0000-000013910000}"/>
    <cellStyle name="Normal 6 10 3 5 2" xfId="45378" xr:uid="{00000000-0005-0000-0000-000014910000}"/>
    <cellStyle name="Normal 6 10 3 6" xfId="15082" xr:uid="{00000000-0005-0000-0000-000015910000}"/>
    <cellStyle name="Normal 6 10 3 6 2" xfId="41050" xr:uid="{00000000-0005-0000-0000-000016910000}"/>
    <cellStyle name="Normal 6 10 3 7" xfId="4262" xr:uid="{00000000-0005-0000-0000-000017910000}"/>
    <cellStyle name="Normal 6 10 3 8" xfId="30230" xr:uid="{00000000-0005-0000-0000-000018910000}"/>
    <cellStyle name="Normal 6 10 3 9" xfId="56712" xr:uid="{00000000-0005-0000-0000-000019910000}"/>
    <cellStyle name="Normal 6 10 4" xfId="5344" xr:uid="{00000000-0005-0000-0000-00001A910000}"/>
    <cellStyle name="Normal 6 10 4 2" xfId="11836" xr:uid="{00000000-0005-0000-0000-00001B910000}"/>
    <cellStyle name="Normal 6 10 4 2 2" xfId="26984" xr:uid="{00000000-0005-0000-0000-00001C910000}"/>
    <cellStyle name="Normal 6 10 4 2 2 2" xfId="52952" xr:uid="{00000000-0005-0000-0000-00001D910000}"/>
    <cellStyle name="Normal 6 10 4 2 3" xfId="37804" xr:uid="{00000000-0005-0000-0000-00001E910000}"/>
    <cellStyle name="Normal 6 10 4 3" xfId="20492" xr:uid="{00000000-0005-0000-0000-00001F910000}"/>
    <cellStyle name="Normal 6 10 4 3 2" xfId="46460" xr:uid="{00000000-0005-0000-0000-000020910000}"/>
    <cellStyle name="Normal 6 10 4 4" xfId="16164" xr:uid="{00000000-0005-0000-0000-000021910000}"/>
    <cellStyle name="Normal 6 10 4 4 2" xfId="42132" xr:uid="{00000000-0005-0000-0000-000022910000}"/>
    <cellStyle name="Normal 6 10 4 5" xfId="31312" xr:uid="{00000000-0005-0000-0000-000023910000}"/>
    <cellStyle name="Normal 6 10 4 6" xfId="57794" xr:uid="{00000000-0005-0000-0000-000024910000}"/>
    <cellStyle name="Normal 6 10 5" xfId="9672" xr:uid="{00000000-0005-0000-0000-000025910000}"/>
    <cellStyle name="Normal 6 10 5 2" xfId="24820" xr:uid="{00000000-0005-0000-0000-000026910000}"/>
    <cellStyle name="Normal 6 10 5 2 2" xfId="50788" xr:uid="{00000000-0005-0000-0000-000027910000}"/>
    <cellStyle name="Normal 6 10 5 3" xfId="35640" xr:uid="{00000000-0005-0000-0000-000028910000}"/>
    <cellStyle name="Normal 6 10 6" xfId="7508" xr:uid="{00000000-0005-0000-0000-000029910000}"/>
    <cellStyle name="Normal 6 10 6 2" xfId="22656" xr:uid="{00000000-0005-0000-0000-00002A910000}"/>
    <cellStyle name="Normal 6 10 6 2 2" xfId="48624" xr:uid="{00000000-0005-0000-0000-00002B910000}"/>
    <cellStyle name="Normal 6 10 6 3" xfId="33476" xr:uid="{00000000-0005-0000-0000-00002C910000}"/>
    <cellStyle name="Normal 6 10 7" xfId="18328" xr:uid="{00000000-0005-0000-0000-00002D910000}"/>
    <cellStyle name="Normal 6 10 7 2" xfId="44296" xr:uid="{00000000-0005-0000-0000-00002E910000}"/>
    <cellStyle name="Normal 6 10 8" xfId="14000" xr:uid="{00000000-0005-0000-0000-00002F910000}"/>
    <cellStyle name="Normal 6 10 8 2" xfId="39968" xr:uid="{00000000-0005-0000-0000-000030910000}"/>
    <cellStyle name="Normal 6 10 9" xfId="3180" xr:uid="{00000000-0005-0000-0000-000031910000}"/>
    <cellStyle name="Normal 6 11" xfId="462" xr:uid="{00000000-0005-0000-0000-000032910000}"/>
    <cellStyle name="Normal 6 11 10" xfId="29149" xr:uid="{00000000-0005-0000-0000-000033910000}"/>
    <cellStyle name="Normal 6 11 11" xfId="55097" xr:uid="{00000000-0005-0000-0000-000034910000}"/>
    <cellStyle name="Normal 6 11 12" xfId="55631" xr:uid="{00000000-0005-0000-0000-000035910000}"/>
    <cellStyle name="Normal 6 11 13" xfId="1082" xr:uid="{00000000-0005-0000-0000-000036910000}"/>
    <cellStyle name="Normal 6 11 2" xfId="1558" xr:uid="{00000000-0005-0000-0000-000037910000}"/>
    <cellStyle name="Normal 6 11 2 10" xfId="56172" xr:uid="{00000000-0005-0000-0000-000038910000}"/>
    <cellStyle name="Normal 6 11 2 2" xfId="2640" xr:uid="{00000000-0005-0000-0000-000039910000}"/>
    <cellStyle name="Normal 6 11 2 2 2" xfId="6968" xr:uid="{00000000-0005-0000-0000-00003A910000}"/>
    <cellStyle name="Normal 6 11 2 2 2 2" xfId="13460" xr:uid="{00000000-0005-0000-0000-00003B910000}"/>
    <cellStyle name="Normal 6 11 2 2 2 2 2" xfId="28608" xr:uid="{00000000-0005-0000-0000-00003C910000}"/>
    <cellStyle name="Normal 6 11 2 2 2 2 2 2" xfId="54576" xr:uid="{00000000-0005-0000-0000-00003D910000}"/>
    <cellStyle name="Normal 6 11 2 2 2 2 3" xfId="39428" xr:uid="{00000000-0005-0000-0000-00003E910000}"/>
    <cellStyle name="Normal 6 11 2 2 2 3" xfId="22116" xr:uid="{00000000-0005-0000-0000-00003F910000}"/>
    <cellStyle name="Normal 6 11 2 2 2 3 2" xfId="48084" xr:uid="{00000000-0005-0000-0000-000040910000}"/>
    <cellStyle name="Normal 6 11 2 2 2 4" xfId="17788" xr:uid="{00000000-0005-0000-0000-000041910000}"/>
    <cellStyle name="Normal 6 11 2 2 2 4 2" xfId="43756" xr:uid="{00000000-0005-0000-0000-000042910000}"/>
    <cellStyle name="Normal 6 11 2 2 2 5" xfId="32936" xr:uid="{00000000-0005-0000-0000-000043910000}"/>
    <cellStyle name="Normal 6 11 2 2 2 6" xfId="59418" xr:uid="{00000000-0005-0000-0000-000044910000}"/>
    <cellStyle name="Normal 6 11 2 2 3" xfId="11296" xr:uid="{00000000-0005-0000-0000-000045910000}"/>
    <cellStyle name="Normal 6 11 2 2 3 2" xfId="26444" xr:uid="{00000000-0005-0000-0000-000046910000}"/>
    <cellStyle name="Normal 6 11 2 2 3 2 2" xfId="52412" xr:uid="{00000000-0005-0000-0000-000047910000}"/>
    <cellStyle name="Normal 6 11 2 2 3 3" xfId="37264" xr:uid="{00000000-0005-0000-0000-000048910000}"/>
    <cellStyle name="Normal 6 11 2 2 4" xfId="9132" xr:uid="{00000000-0005-0000-0000-000049910000}"/>
    <cellStyle name="Normal 6 11 2 2 4 2" xfId="24280" xr:uid="{00000000-0005-0000-0000-00004A910000}"/>
    <cellStyle name="Normal 6 11 2 2 4 2 2" xfId="50248" xr:uid="{00000000-0005-0000-0000-00004B910000}"/>
    <cellStyle name="Normal 6 11 2 2 4 3" xfId="35100" xr:uid="{00000000-0005-0000-0000-00004C910000}"/>
    <cellStyle name="Normal 6 11 2 2 5" xfId="19952" xr:uid="{00000000-0005-0000-0000-00004D910000}"/>
    <cellStyle name="Normal 6 11 2 2 5 2" xfId="45920" xr:uid="{00000000-0005-0000-0000-00004E910000}"/>
    <cellStyle name="Normal 6 11 2 2 6" xfId="15624" xr:uid="{00000000-0005-0000-0000-00004F910000}"/>
    <cellStyle name="Normal 6 11 2 2 6 2" xfId="41592" xr:uid="{00000000-0005-0000-0000-000050910000}"/>
    <cellStyle name="Normal 6 11 2 2 7" xfId="4804" xr:uid="{00000000-0005-0000-0000-000051910000}"/>
    <cellStyle name="Normal 6 11 2 2 8" xfId="30772" xr:uid="{00000000-0005-0000-0000-000052910000}"/>
    <cellStyle name="Normal 6 11 2 2 9" xfId="57254" xr:uid="{00000000-0005-0000-0000-000053910000}"/>
    <cellStyle name="Normal 6 11 2 3" xfId="5886" xr:uid="{00000000-0005-0000-0000-000054910000}"/>
    <cellStyle name="Normal 6 11 2 3 2" xfId="12378" xr:uid="{00000000-0005-0000-0000-000055910000}"/>
    <cellStyle name="Normal 6 11 2 3 2 2" xfId="27526" xr:uid="{00000000-0005-0000-0000-000056910000}"/>
    <cellStyle name="Normal 6 11 2 3 2 2 2" xfId="53494" xr:uid="{00000000-0005-0000-0000-000057910000}"/>
    <cellStyle name="Normal 6 11 2 3 2 3" xfId="38346" xr:uid="{00000000-0005-0000-0000-000058910000}"/>
    <cellStyle name="Normal 6 11 2 3 3" xfId="21034" xr:uid="{00000000-0005-0000-0000-000059910000}"/>
    <cellStyle name="Normal 6 11 2 3 3 2" xfId="47002" xr:uid="{00000000-0005-0000-0000-00005A910000}"/>
    <cellStyle name="Normal 6 11 2 3 4" xfId="16706" xr:uid="{00000000-0005-0000-0000-00005B910000}"/>
    <cellStyle name="Normal 6 11 2 3 4 2" xfId="42674" xr:uid="{00000000-0005-0000-0000-00005C910000}"/>
    <cellStyle name="Normal 6 11 2 3 5" xfId="31854" xr:uid="{00000000-0005-0000-0000-00005D910000}"/>
    <cellStyle name="Normal 6 11 2 3 6" xfId="58336" xr:uid="{00000000-0005-0000-0000-00005E910000}"/>
    <cellStyle name="Normal 6 11 2 4" xfId="10214" xr:uid="{00000000-0005-0000-0000-00005F910000}"/>
    <cellStyle name="Normal 6 11 2 4 2" xfId="25362" xr:uid="{00000000-0005-0000-0000-000060910000}"/>
    <cellStyle name="Normal 6 11 2 4 2 2" xfId="51330" xr:uid="{00000000-0005-0000-0000-000061910000}"/>
    <cellStyle name="Normal 6 11 2 4 3" xfId="36182" xr:uid="{00000000-0005-0000-0000-000062910000}"/>
    <cellStyle name="Normal 6 11 2 5" xfId="8050" xr:uid="{00000000-0005-0000-0000-000063910000}"/>
    <cellStyle name="Normal 6 11 2 5 2" xfId="23198" xr:uid="{00000000-0005-0000-0000-000064910000}"/>
    <cellStyle name="Normal 6 11 2 5 2 2" xfId="49166" xr:uid="{00000000-0005-0000-0000-000065910000}"/>
    <cellStyle name="Normal 6 11 2 5 3" xfId="34018" xr:uid="{00000000-0005-0000-0000-000066910000}"/>
    <cellStyle name="Normal 6 11 2 6" xfId="18870" xr:uid="{00000000-0005-0000-0000-000067910000}"/>
    <cellStyle name="Normal 6 11 2 6 2" xfId="44838" xr:uid="{00000000-0005-0000-0000-000068910000}"/>
    <cellStyle name="Normal 6 11 2 7" xfId="14542" xr:uid="{00000000-0005-0000-0000-000069910000}"/>
    <cellStyle name="Normal 6 11 2 7 2" xfId="40510" xr:uid="{00000000-0005-0000-0000-00006A910000}"/>
    <cellStyle name="Normal 6 11 2 8" xfId="3722" xr:uid="{00000000-0005-0000-0000-00006B910000}"/>
    <cellStyle name="Normal 6 11 2 9" xfId="29690" xr:uid="{00000000-0005-0000-0000-00006C910000}"/>
    <cellStyle name="Normal 6 11 3" xfId="2099" xr:uid="{00000000-0005-0000-0000-00006D910000}"/>
    <cellStyle name="Normal 6 11 3 2" xfId="6427" xr:uid="{00000000-0005-0000-0000-00006E910000}"/>
    <cellStyle name="Normal 6 11 3 2 2" xfId="12919" xr:uid="{00000000-0005-0000-0000-00006F910000}"/>
    <cellStyle name="Normal 6 11 3 2 2 2" xfId="28067" xr:uid="{00000000-0005-0000-0000-000070910000}"/>
    <cellStyle name="Normal 6 11 3 2 2 2 2" xfId="54035" xr:uid="{00000000-0005-0000-0000-000071910000}"/>
    <cellStyle name="Normal 6 11 3 2 2 3" xfId="38887" xr:uid="{00000000-0005-0000-0000-000072910000}"/>
    <cellStyle name="Normal 6 11 3 2 3" xfId="21575" xr:uid="{00000000-0005-0000-0000-000073910000}"/>
    <cellStyle name="Normal 6 11 3 2 3 2" xfId="47543" xr:uid="{00000000-0005-0000-0000-000074910000}"/>
    <cellStyle name="Normal 6 11 3 2 4" xfId="17247" xr:uid="{00000000-0005-0000-0000-000075910000}"/>
    <cellStyle name="Normal 6 11 3 2 4 2" xfId="43215" xr:uid="{00000000-0005-0000-0000-000076910000}"/>
    <cellStyle name="Normal 6 11 3 2 5" xfId="32395" xr:uid="{00000000-0005-0000-0000-000077910000}"/>
    <cellStyle name="Normal 6 11 3 2 6" xfId="58877" xr:uid="{00000000-0005-0000-0000-000078910000}"/>
    <cellStyle name="Normal 6 11 3 3" xfId="10755" xr:uid="{00000000-0005-0000-0000-000079910000}"/>
    <cellStyle name="Normal 6 11 3 3 2" xfId="25903" xr:uid="{00000000-0005-0000-0000-00007A910000}"/>
    <cellStyle name="Normal 6 11 3 3 2 2" xfId="51871" xr:uid="{00000000-0005-0000-0000-00007B910000}"/>
    <cellStyle name="Normal 6 11 3 3 3" xfId="36723" xr:uid="{00000000-0005-0000-0000-00007C910000}"/>
    <cellStyle name="Normal 6 11 3 4" xfId="8591" xr:uid="{00000000-0005-0000-0000-00007D910000}"/>
    <cellStyle name="Normal 6 11 3 4 2" xfId="23739" xr:uid="{00000000-0005-0000-0000-00007E910000}"/>
    <cellStyle name="Normal 6 11 3 4 2 2" xfId="49707" xr:uid="{00000000-0005-0000-0000-00007F910000}"/>
    <cellStyle name="Normal 6 11 3 4 3" xfId="34559" xr:uid="{00000000-0005-0000-0000-000080910000}"/>
    <cellStyle name="Normal 6 11 3 5" xfId="19411" xr:uid="{00000000-0005-0000-0000-000081910000}"/>
    <cellStyle name="Normal 6 11 3 5 2" xfId="45379" xr:uid="{00000000-0005-0000-0000-000082910000}"/>
    <cellStyle name="Normal 6 11 3 6" xfId="15083" xr:uid="{00000000-0005-0000-0000-000083910000}"/>
    <cellStyle name="Normal 6 11 3 6 2" xfId="41051" xr:uid="{00000000-0005-0000-0000-000084910000}"/>
    <cellStyle name="Normal 6 11 3 7" xfId="4263" xr:uid="{00000000-0005-0000-0000-000085910000}"/>
    <cellStyle name="Normal 6 11 3 8" xfId="30231" xr:uid="{00000000-0005-0000-0000-000086910000}"/>
    <cellStyle name="Normal 6 11 3 9" xfId="56713" xr:uid="{00000000-0005-0000-0000-000087910000}"/>
    <cellStyle name="Normal 6 11 4" xfId="5345" xr:uid="{00000000-0005-0000-0000-000088910000}"/>
    <cellStyle name="Normal 6 11 4 2" xfId="11837" xr:uid="{00000000-0005-0000-0000-000089910000}"/>
    <cellStyle name="Normal 6 11 4 2 2" xfId="26985" xr:uid="{00000000-0005-0000-0000-00008A910000}"/>
    <cellStyle name="Normal 6 11 4 2 2 2" xfId="52953" xr:uid="{00000000-0005-0000-0000-00008B910000}"/>
    <cellStyle name="Normal 6 11 4 2 3" xfId="37805" xr:uid="{00000000-0005-0000-0000-00008C910000}"/>
    <cellStyle name="Normal 6 11 4 3" xfId="20493" xr:uid="{00000000-0005-0000-0000-00008D910000}"/>
    <cellStyle name="Normal 6 11 4 3 2" xfId="46461" xr:uid="{00000000-0005-0000-0000-00008E910000}"/>
    <cellStyle name="Normal 6 11 4 4" xfId="16165" xr:uid="{00000000-0005-0000-0000-00008F910000}"/>
    <cellStyle name="Normal 6 11 4 4 2" xfId="42133" xr:uid="{00000000-0005-0000-0000-000090910000}"/>
    <cellStyle name="Normal 6 11 4 5" xfId="31313" xr:uid="{00000000-0005-0000-0000-000091910000}"/>
    <cellStyle name="Normal 6 11 4 6" xfId="57795" xr:uid="{00000000-0005-0000-0000-000092910000}"/>
    <cellStyle name="Normal 6 11 5" xfId="9673" xr:uid="{00000000-0005-0000-0000-000093910000}"/>
    <cellStyle name="Normal 6 11 5 2" xfId="24821" xr:uid="{00000000-0005-0000-0000-000094910000}"/>
    <cellStyle name="Normal 6 11 5 2 2" xfId="50789" xr:uid="{00000000-0005-0000-0000-000095910000}"/>
    <cellStyle name="Normal 6 11 5 3" xfId="35641" xr:uid="{00000000-0005-0000-0000-000096910000}"/>
    <cellStyle name="Normal 6 11 6" xfId="7509" xr:uid="{00000000-0005-0000-0000-000097910000}"/>
    <cellStyle name="Normal 6 11 6 2" xfId="22657" xr:uid="{00000000-0005-0000-0000-000098910000}"/>
    <cellStyle name="Normal 6 11 6 2 2" xfId="48625" xr:uid="{00000000-0005-0000-0000-000099910000}"/>
    <cellStyle name="Normal 6 11 6 3" xfId="33477" xr:uid="{00000000-0005-0000-0000-00009A910000}"/>
    <cellStyle name="Normal 6 11 7" xfId="18329" xr:uid="{00000000-0005-0000-0000-00009B910000}"/>
    <cellStyle name="Normal 6 11 7 2" xfId="44297" xr:uid="{00000000-0005-0000-0000-00009C910000}"/>
    <cellStyle name="Normal 6 11 8" xfId="14001" xr:uid="{00000000-0005-0000-0000-00009D910000}"/>
    <cellStyle name="Normal 6 11 8 2" xfId="39969" xr:uid="{00000000-0005-0000-0000-00009E910000}"/>
    <cellStyle name="Normal 6 11 9" xfId="3181" xr:uid="{00000000-0005-0000-0000-00009F910000}"/>
    <cellStyle name="Normal 6 12" xfId="463" xr:uid="{00000000-0005-0000-0000-0000A0910000}"/>
    <cellStyle name="Normal 6 12 10" xfId="29150" xr:uid="{00000000-0005-0000-0000-0000A1910000}"/>
    <cellStyle name="Normal 6 12 11" xfId="55098" xr:uid="{00000000-0005-0000-0000-0000A2910000}"/>
    <cellStyle name="Normal 6 12 12" xfId="55632" xr:uid="{00000000-0005-0000-0000-0000A3910000}"/>
    <cellStyle name="Normal 6 12 13" xfId="1122" xr:uid="{00000000-0005-0000-0000-0000A4910000}"/>
    <cellStyle name="Normal 6 12 2" xfId="1559" xr:uid="{00000000-0005-0000-0000-0000A5910000}"/>
    <cellStyle name="Normal 6 12 2 10" xfId="56173" xr:uid="{00000000-0005-0000-0000-0000A6910000}"/>
    <cellStyle name="Normal 6 12 2 2" xfId="2641" xr:uid="{00000000-0005-0000-0000-0000A7910000}"/>
    <cellStyle name="Normal 6 12 2 2 2" xfId="6969" xr:uid="{00000000-0005-0000-0000-0000A8910000}"/>
    <cellStyle name="Normal 6 12 2 2 2 2" xfId="13461" xr:uid="{00000000-0005-0000-0000-0000A9910000}"/>
    <cellStyle name="Normal 6 12 2 2 2 2 2" xfId="28609" xr:uid="{00000000-0005-0000-0000-0000AA910000}"/>
    <cellStyle name="Normal 6 12 2 2 2 2 2 2" xfId="54577" xr:uid="{00000000-0005-0000-0000-0000AB910000}"/>
    <cellStyle name="Normal 6 12 2 2 2 2 3" xfId="39429" xr:uid="{00000000-0005-0000-0000-0000AC910000}"/>
    <cellStyle name="Normal 6 12 2 2 2 3" xfId="22117" xr:uid="{00000000-0005-0000-0000-0000AD910000}"/>
    <cellStyle name="Normal 6 12 2 2 2 3 2" xfId="48085" xr:uid="{00000000-0005-0000-0000-0000AE910000}"/>
    <cellStyle name="Normal 6 12 2 2 2 4" xfId="17789" xr:uid="{00000000-0005-0000-0000-0000AF910000}"/>
    <cellStyle name="Normal 6 12 2 2 2 4 2" xfId="43757" xr:uid="{00000000-0005-0000-0000-0000B0910000}"/>
    <cellStyle name="Normal 6 12 2 2 2 5" xfId="32937" xr:uid="{00000000-0005-0000-0000-0000B1910000}"/>
    <cellStyle name="Normal 6 12 2 2 2 6" xfId="59419" xr:uid="{00000000-0005-0000-0000-0000B2910000}"/>
    <cellStyle name="Normal 6 12 2 2 3" xfId="11297" xr:uid="{00000000-0005-0000-0000-0000B3910000}"/>
    <cellStyle name="Normal 6 12 2 2 3 2" xfId="26445" xr:uid="{00000000-0005-0000-0000-0000B4910000}"/>
    <cellStyle name="Normal 6 12 2 2 3 2 2" xfId="52413" xr:uid="{00000000-0005-0000-0000-0000B5910000}"/>
    <cellStyle name="Normal 6 12 2 2 3 3" xfId="37265" xr:uid="{00000000-0005-0000-0000-0000B6910000}"/>
    <cellStyle name="Normal 6 12 2 2 4" xfId="9133" xr:uid="{00000000-0005-0000-0000-0000B7910000}"/>
    <cellStyle name="Normal 6 12 2 2 4 2" xfId="24281" xr:uid="{00000000-0005-0000-0000-0000B8910000}"/>
    <cellStyle name="Normal 6 12 2 2 4 2 2" xfId="50249" xr:uid="{00000000-0005-0000-0000-0000B9910000}"/>
    <cellStyle name="Normal 6 12 2 2 4 3" xfId="35101" xr:uid="{00000000-0005-0000-0000-0000BA910000}"/>
    <cellStyle name="Normal 6 12 2 2 5" xfId="19953" xr:uid="{00000000-0005-0000-0000-0000BB910000}"/>
    <cellStyle name="Normal 6 12 2 2 5 2" xfId="45921" xr:uid="{00000000-0005-0000-0000-0000BC910000}"/>
    <cellStyle name="Normal 6 12 2 2 6" xfId="15625" xr:uid="{00000000-0005-0000-0000-0000BD910000}"/>
    <cellStyle name="Normal 6 12 2 2 6 2" xfId="41593" xr:uid="{00000000-0005-0000-0000-0000BE910000}"/>
    <cellStyle name="Normal 6 12 2 2 7" xfId="4805" xr:uid="{00000000-0005-0000-0000-0000BF910000}"/>
    <cellStyle name="Normal 6 12 2 2 8" xfId="30773" xr:uid="{00000000-0005-0000-0000-0000C0910000}"/>
    <cellStyle name="Normal 6 12 2 2 9" xfId="57255" xr:uid="{00000000-0005-0000-0000-0000C1910000}"/>
    <cellStyle name="Normal 6 12 2 3" xfId="5887" xr:uid="{00000000-0005-0000-0000-0000C2910000}"/>
    <cellStyle name="Normal 6 12 2 3 2" xfId="12379" xr:uid="{00000000-0005-0000-0000-0000C3910000}"/>
    <cellStyle name="Normal 6 12 2 3 2 2" xfId="27527" xr:uid="{00000000-0005-0000-0000-0000C4910000}"/>
    <cellStyle name="Normal 6 12 2 3 2 2 2" xfId="53495" xr:uid="{00000000-0005-0000-0000-0000C5910000}"/>
    <cellStyle name="Normal 6 12 2 3 2 3" xfId="38347" xr:uid="{00000000-0005-0000-0000-0000C6910000}"/>
    <cellStyle name="Normal 6 12 2 3 3" xfId="21035" xr:uid="{00000000-0005-0000-0000-0000C7910000}"/>
    <cellStyle name="Normal 6 12 2 3 3 2" xfId="47003" xr:uid="{00000000-0005-0000-0000-0000C8910000}"/>
    <cellStyle name="Normal 6 12 2 3 4" xfId="16707" xr:uid="{00000000-0005-0000-0000-0000C9910000}"/>
    <cellStyle name="Normal 6 12 2 3 4 2" xfId="42675" xr:uid="{00000000-0005-0000-0000-0000CA910000}"/>
    <cellStyle name="Normal 6 12 2 3 5" xfId="31855" xr:uid="{00000000-0005-0000-0000-0000CB910000}"/>
    <cellStyle name="Normal 6 12 2 3 6" xfId="58337" xr:uid="{00000000-0005-0000-0000-0000CC910000}"/>
    <cellStyle name="Normal 6 12 2 4" xfId="10215" xr:uid="{00000000-0005-0000-0000-0000CD910000}"/>
    <cellStyle name="Normal 6 12 2 4 2" xfId="25363" xr:uid="{00000000-0005-0000-0000-0000CE910000}"/>
    <cellStyle name="Normal 6 12 2 4 2 2" xfId="51331" xr:uid="{00000000-0005-0000-0000-0000CF910000}"/>
    <cellStyle name="Normal 6 12 2 4 3" xfId="36183" xr:uid="{00000000-0005-0000-0000-0000D0910000}"/>
    <cellStyle name="Normal 6 12 2 5" xfId="8051" xr:uid="{00000000-0005-0000-0000-0000D1910000}"/>
    <cellStyle name="Normal 6 12 2 5 2" xfId="23199" xr:uid="{00000000-0005-0000-0000-0000D2910000}"/>
    <cellStyle name="Normal 6 12 2 5 2 2" xfId="49167" xr:uid="{00000000-0005-0000-0000-0000D3910000}"/>
    <cellStyle name="Normal 6 12 2 5 3" xfId="34019" xr:uid="{00000000-0005-0000-0000-0000D4910000}"/>
    <cellStyle name="Normal 6 12 2 6" xfId="18871" xr:uid="{00000000-0005-0000-0000-0000D5910000}"/>
    <cellStyle name="Normal 6 12 2 6 2" xfId="44839" xr:uid="{00000000-0005-0000-0000-0000D6910000}"/>
    <cellStyle name="Normal 6 12 2 7" xfId="14543" xr:uid="{00000000-0005-0000-0000-0000D7910000}"/>
    <cellStyle name="Normal 6 12 2 7 2" xfId="40511" xr:uid="{00000000-0005-0000-0000-0000D8910000}"/>
    <cellStyle name="Normal 6 12 2 8" xfId="3723" xr:uid="{00000000-0005-0000-0000-0000D9910000}"/>
    <cellStyle name="Normal 6 12 2 9" xfId="29691" xr:uid="{00000000-0005-0000-0000-0000DA910000}"/>
    <cellStyle name="Normal 6 12 3" xfId="2100" xr:uid="{00000000-0005-0000-0000-0000DB910000}"/>
    <cellStyle name="Normal 6 12 3 2" xfId="6428" xr:uid="{00000000-0005-0000-0000-0000DC910000}"/>
    <cellStyle name="Normal 6 12 3 2 2" xfId="12920" xr:uid="{00000000-0005-0000-0000-0000DD910000}"/>
    <cellStyle name="Normal 6 12 3 2 2 2" xfId="28068" xr:uid="{00000000-0005-0000-0000-0000DE910000}"/>
    <cellStyle name="Normal 6 12 3 2 2 2 2" xfId="54036" xr:uid="{00000000-0005-0000-0000-0000DF910000}"/>
    <cellStyle name="Normal 6 12 3 2 2 3" xfId="38888" xr:uid="{00000000-0005-0000-0000-0000E0910000}"/>
    <cellStyle name="Normal 6 12 3 2 3" xfId="21576" xr:uid="{00000000-0005-0000-0000-0000E1910000}"/>
    <cellStyle name="Normal 6 12 3 2 3 2" xfId="47544" xr:uid="{00000000-0005-0000-0000-0000E2910000}"/>
    <cellStyle name="Normal 6 12 3 2 4" xfId="17248" xr:uid="{00000000-0005-0000-0000-0000E3910000}"/>
    <cellStyle name="Normal 6 12 3 2 4 2" xfId="43216" xr:uid="{00000000-0005-0000-0000-0000E4910000}"/>
    <cellStyle name="Normal 6 12 3 2 5" xfId="32396" xr:uid="{00000000-0005-0000-0000-0000E5910000}"/>
    <cellStyle name="Normal 6 12 3 2 6" xfId="58878" xr:uid="{00000000-0005-0000-0000-0000E6910000}"/>
    <cellStyle name="Normal 6 12 3 3" xfId="10756" xr:uid="{00000000-0005-0000-0000-0000E7910000}"/>
    <cellStyle name="Normal 6 12 3 3 2" xfId="25904" xr:uid="{00000000-0005-0000-0000-0000E8910000}"/>
    <cellStyle name="Normal 6 12 3 3 2 2" xfId="51872" xr:uid="{00000000-0005-0000-0000-0000E9910000}"/>
    <cellStyle name="Normal 6 12 3 3 3" xfId="36724" xr:uid="{00000000-0005-0000-0000-0000EA910000}"/>
    <cellStyle name="Normal 6 12 3 4" xfId="8592" xr:uid="{00000000-0005-0000-0000-0000EB910000}"/>
    <cellStyle name="Normal 6 12 3 4 2" xfId="23740" xr:uid="{00000000-0005-0000-0000-0000EC910000}"/>
    <cellStyle name="Normal 6 12 3 4 2 2" xfId="49708" xr:uid="{00000000-0005-0000-0000-0000ED910000}"/>
    <cellStyle name="Normal 6 12 3 4 3" xfId="34560" xr:uid="{00000000-0005-0000-0000-0000EE910000}"/>
    <cellStyle name="Normal 6 12 3 5" xfId="19412" xr:uid="{00000000-0005-0000-0000-0000EF910000}"/>
    <cellStyle name="Normal 6 12 3 5 2" xfId="45380" xr:uid="{00000000-0005-0000-0000-0000F0910000}"/>
    <cellStyle name="Normal 6 12 3 6" xfId="15084" xr:uid="{00000000-0005-0000-0000-0000F1910000}"/>
    <cellStyle name="Normal 6 12 3 6 2" xfId="41052" xr:uid="{00000000-0005-0000-0000-0000F2910000}"/>
    <cellStyle name="Normal 6 12 3 7" xfId="4264" xr:uid="{00000000-0005-0000-0000-0000F3910000}"/>
    <cellStyle name="Normal 6 12 3 8" xfId="30232" xr:uid="{00000000-0005-0000-0000-0000F4910000}"/>
    <cellStyle name="Normal 6 12 3 9" xfId="56714" xr:uid="{00000000-0005-0000-0000-0000F5910000}"/>
    <cellStyle name="Normal 6 12 4" xfId="5346" xr:uid="{00000000-0005-0000-0000-0000F6910000}"/>
    <cellStyle name="Normal 6 12 4 2" xfId="11838" xr:uid="{00000000-0005-0000-0000-0000F7910000}"/>
    <cellStyle name="Normal 6 12 4 2 2" xfId="26986" xr:uid="{00000000-0005-0000-0000-0000F8910000}"/>
    <cellStyle name="Normal 6 12 4 2 2 2" xfId="52954" xr:uid="{00000000-0005-0000-0000-0000F9910000}"/>
    <cellStyle name="Normal 6 12 4 2 3" xfId="37806" xr:uid="{00000000-0005-0000-0000-0000FA910000}"/>
    <cellStyle name="Normal 6 12 4 3" xfId="20494" xr:uid="{00000000-0005-0000-0000-0000FB910000}"/>
    <cellStyle name="Normal 6 12 4 3 2" xfId="46462" xr:uid="{00000000-0005-0000-0000-0000FC910000}"/>
    <cellStyle name="Normal 6 12 4 4" xfId="16166" xr:uid="{00000000-0005-0000-0000-0000FD910000}"/>
    <cellStyle name="Normal 6 12 4 4 2" xfId="42134" xr:uid="{00000000-0005-0000-0000-0000FE910000}"/>
    <cellStyle name="Normal 6 12 4 5" xfId="31314" xr:uid="{00000000-0005-0000-0000-0000FF910000}"/>
    <cellStyle name="Normal 6 12 4 6" xfId="57796" xr:uid="{00000000-0005-0000-0000-000000920000}"/>
    <cellStyle name="Normal 6 12 5" xfId="9674" xr:uid="{00000000-0005-0000-0000-000001920000}"/>
    <cellStyle name="Normal 6 12 5 2" xfId="24822" xr:uid="{00000000-0005-0000-0000-000002920000}"/>
    <cellStyle name="Normal 6 12 5 2 2" xfId="50790" xr:uid="{00000000-0005-0000-0000-000003920000}"/>
    <cellStyle name="Normal 6 12 5 3" xfId="35642" xr:uid="{00000000-0005-0000-0000-000004920000}"/>
    <cellStyle name="Normal 6 12 6" xfId="7510" xr:uid="{00000000-0005-0000-0000-000005920000}"/>
    <cellStyle name="Normal 6 12 6 2" xfId="22658" xr:uid="{00000000-0005-0000-0000-000006920000}"/>
    <cellStyle name="Normal 6 12 6 2 2" xfId="48626" xr:uid="{00000000-0005-0000-0000-000007920000}"/>
    <cellStyle name="Normal 6 12 6 3" xfId="33478" xr:uid="{00000000-0005-0000-0000-000008920000}"/>
    <cellStyle name="Normal 6 12 7" xfId="18330" xr:uid="{00000000-0005-0000-0000-000009920000}"/>
    <cellStyle name="Normal 6 12 7 2" xfId="44298" xr:uid="{00000000-0005-0000-0000-00000A920000}"/>
    <cellStyle name="Normal 6 12 8" xfId="14002" xr:uid="{00000000-0005-0000-0000-00000B920000}"/>
    <cellStyle name="Normal 6 12 8 2" xfId="39970" xr:uid="{00000000-0005-0000-0000-00000C920000}"/>
    <cellStyle name="Normal 6 12 9" xfId="3182" xr:uid="{00000000-0005-0000-0000-00000D920000}"/>
    <cellStyle name="Normal 6 13" xfId="464" xr:uid="{00000000-0005-0000-0000-00000E920000}"/>
    <cellStyle name="Normal 6 13 10" xfId="29151" xr:uid="{00000000-0005-0000-0000-00000F920000}"/>
    <cellStyle name="Normal 6 13 11" xfId="55099" xr:uid="{00000000-0005-0000-0000-000010920000}"/>
    <cellStyle name="Normal 6 13 12" xfId="55633" xr:uid="{00000000-0005-0000-0000-000011920000}"/>
    <cellStyle name="Normal 6 13 13" xfId="1162" xr:uid="{00000000-0005-0000-0000-000012920000}"/>
    <cellStyle name="Normal 6 13 2" xfId="1560" xr:uid="{00000000-0005-0000-0000-000013920000}"/>
    <cellStyle name="Normal 6 13 2 10" xfId="56174" xr:uid="{00000000-0005-0000-0000-000014920000}"/>
    <cellStyle name="Normal 6 13 2 2" xfId="2642" xr:uid="{00000000-0005-0000-0000-000015920000}"/>
    <cellStyle name="Normal 6 13 2 2 2" xfId="6970" xr:uid="{00000000-0005-0000-0000-000016920000}"/>
    <cellStyle name="Normal 6 13 2 2 2 2" xfId="13462" xr:uid="{00000000-0005-0000-0000-000017920000}"/>
    <cellStyle name="Normal 6 13 2 2 2 2 2" xfId="28610" xr:uid="{00000000-0005-0000-0000-000018920000}"/>
    <cellStyle name="Normal 6 13 2 2 2 2 2 2" xfId="54578" xr:uid="{00000000-0005-0000-0000-000019920000}"/>
    <cellStyle name="Normal 6 13 2 2 2 2 3" xfId="39430" xr:uid="{00000000-0005-0000-0000-00001A920000}"/>
    <cellStyle name="Normal 6 13 2 2 2 3" xfId="22118" xr:uid="{00000000-0005-0000-0000-00001B920000}"/>
    <cellStyle name="Normal 6 13 2 2 2 3 2" xfId="48086" xr:uid="{00000000-0005-0000-0000-00001C920000}"/>
    <cellStyle name="Normal 6 13 2 2 2 4" xfId="17790" xr:uid="{00000000-0005-0000-0000-00001D920000}"/>
    <cellStyle name="Normal 6 13 2 2 2 4 2" xfId="43758" xr:uid="{00000000-0005-0000-0000-00001E920000}"/>
    <cellStyle name="Normal 6 13 2 2 2 5" xfId="32938" xr:uid="{00000000-0005-0000-0000-00001F920000}"/>
    <cellStyle name="Normal 6 13 2 2 2 6" xfId="59420" xr:uid="{00000000-0005-0000-0000-000020920000}"/>
    <cellStyle name="Normal 6 13 2 2 3" xfId="11298" xr:uid="{00000000-0005-0000-0000-000021920000}"/>
    <cellStyle name="Normal 6 13 2 2 3 2" xfId="26446" xr:uid="{00000000-0005-0000-0000-000022920000}"/>
    <cellStyle name="Normal 6 13 2 2 3 2 2" xfId="52414" xr:uid="{00000000-0005-0000-0000-000023920000}"/>
    <cellStyle name="Normal 6 13 2 2 3 3" xfId="37266" xr:uid="{00000000-0005-0000-0000-000024920000}"/>
    <cellStyle name="Normal 6 13 2 2 4" xfId="9134" xr:uid="{00000000-0005-0000-0000-000025920000}"/>
    <cellStyle name="Normal 6 13 2 2 4 2" xfId="24282" xr:uid="{00000000-0005-0000-0000-000026920000}"/>
    <cellStyle name="Normal 6 13 2 2 4 2 2" xfId="50250" xr:uid="{00000000-0005-0000-0000-000027920000}"/>
    <cellStyle name="Normal 6 13 2 2 4 3" xfId="35102" xr:uid="{00000000-0005-0000-0000-000028920000}"/>
    <cellStyle name="Normal 6 13 2 2 5" xfId="19954" xr:uid="{00000000-0005-0000-0000-000029920000}"/>
    <cellStyle name="Normal 6 13 2 2 5 2" xfId="45922" xr:uid="{00000000-0005-0000-0000-00002A920000}"/>
    <cellStyle name="Normal 6 13 2 2 6" xfId="15626" xr:uid="{00000000-0005-0000-0000-00002B920000}"/>
    <cellStyle name="Normal 6 13 2 2 6 2" xfId="41594" xr:uid="{00000000-0005-0000-0000-00002C920000}"/>
    <cellStyle name="Normal 6 13 2 2 7" xfId="4806" xr:uid="{00000000-0005-0000-0000-00002D920000}"/>
    <cellStyle name="Normal 6 13 2 2 8" xfId="30774" xr:uid="{00000000-0005-0000-0000-00002E920000}"/>
    <cellStyle name="Normal 6 13 2 2 9" xfId="57256" xr:uid="{00000000-0005-0000-0000-00002F920000}"/>
    <cellStyle name="Normal 6 13 2 3" xfId="5888" xr:uid="{00000000-0005-0000-0000-000030920000}"/>
    <cellStyle name="Normal 6 13 2 3 2" xfId="12380" xr:uid="{00000000-0005-0000-0000-000031920000}"/>
    <cellStyle name="Normal 6 13 2 3 2 2" xfId="27528" xr:uid="{00000000-0005-0000-0000-000032920000}"/>
    <cellStyle name="Normal 6 13 2 3 2 2 2" xfId="53496" xr:uid="{00000000-0005-0000-0000-000033920000}"/>
    <cellStyle name="Normal 6 13 2 3 2 3" xfId="38348" xr:uid="{00000000-0005-0000-0000-000034920000}"/>
    <cellStyle name="Normal 6 13 2 3 3" xfId="21036" xr:uid="{00000000-0005-0000-0000-000035920000}"/>
    <cellStyle name="Normal 6 13 2 3 3 2" xfId="47004" xr:uid="{00000000-0005-0000-0000-000036920000}"/>
    <cellStyle name="Normal 6 13 2 3 4" xfId="16708" xr:uid="{00000000-0005-0000-0000-000037920000}"/>
    <cellStyle name="Normal 6 13 2 3 4 2" xfId="42676" xr:uid="{00000000-0005-0000-0000-000038920000}"/>
    <cellStyle name="Normal 6 13 2 3 5" xfId="31856" xr:uid="{00000000-0005-0000-0000-000039920000}"/>
    <cellStyle name="Normal 6 13 2 3 6" xfId="58338" xr:uid="{00000000-0005-0000-0000-00003A920000}"/>
    <cellStyle name="Normal 6 13 2 4" xfId="10216" xr:uid="{00000000-0005-0000-0000-00003B920000}"/>
    <cellStyle name="Normal 6 13 2 4 2" xfId="25364" xr:uid="{00000000-0005-0000-0000-00003C920000}"/>
    <cellStyle name="Normal 6 13 2 4 2 2" xfId="51332" xr:uid="{00000000-0005-0000-0000-00003D920000}"/>
    <cellStyle name="Normal 6 13 2 4 3" xfId="36184" xr:uid="{00000000-0005-0000-0000-00003E920000}"/>
    <cellStyle name="Normal 6 13 2 5" xfId="8052" xr:uid="{00000000-0005-0000-0000-00003F920000}"/>
    <cellStyle name="Normal 6 13 2 5 2" xfId="23200" xr:uid="{00000000-0005-0000-0000-000040920000}"/>
    <cellStyle name="Normal 6 13 2 5 2 2" xfId="49168" xr:uid="{00000000-0005-0000-0000-000041920000}"/>
    <cellStyle name="Normal 6 13 2 5 3" xfId="34020" xr:uid="{00000000-0005-0000-0000-000042920000}"/>
    <cellStyle name="Normal 6 13 2 6" xfId="18872" xr:uid="{00000000-0005-0000-0000-000043920000}"/>
    <cellStyle name="Normal 6 13 2 6 2" xfId="44840" xr:uid="{00000000-0005-0000-0000-000044920000}"/>
    <cellStyle name="Normal 6 13 2 7" xfId="14544" xr:uid="{00000000-0005-0000-0000-000045920000}"/>
    <cellStyle name="Normal 6 13 2 7 2" xfId="40512" xr:uid="{00000000-0005-0000-0000-000046920000}"/>
    <cellStyle name="Normal 6 13 2 8" xfId="3724" xr:uid="{00000000-0005-0000-0000-000047920000}"/>
    <cellStyle name="Normal 6 13 2 9" xfId="29692" xr:uid="{00000000-0005-0000-0000-000048920000}"/>
    <cellStyle name="Normal 6 13 3" xfId="2101" xr:uid="{00000000-0005-0000-0000-000049920000}"/>
    <cellStyle name="Normal 6 13 3 2" xfId="6429" xr:uid="{00000000-0005-0000-0000-00004A920000}"/>
    <cellStyle name="Normal 6 13 3 2 2" xfId="12921" xr:uid="{00000000-0005-0000-0000-00004B920000}"/>
    <cellStyle name="Normal 6 13 3 2 2 2" xfId="28069" xr:uid="{00000000-0005-0000-0000-00004C920000}"/>
    <cellStyle name="Normal 6 13 3 2 2 2 2" xfId="54037" xr:uid="{00000000-0005-0000-0000-00004D920000}"/>
    <cellStyle name="Normal 6 13 3 2 2 3" xfId="38889" xr:uid="{00000000-0005-0000-0000-00004E920000}"/>
    <cellStyle name="Normal 6 13 3 2 3" xfId="21577" xr:uid="{00000000-0005-0000-0000-00004F920000}"/>
    <cellStyle name="Normal 6 13 3 2 3 2" xfId="47545" xr:uid="{00000000-0005-0000-0000-000050920000}"/>
    <cellStyle name="Normal 6 13 3 2 4" xfId="17249" xr:uid="{00000000-0005-0000-0000-000051920000}"/>
    <cellStyle name="Normal 6 13 3 2 4 2" xfId="43217" xr:uid="{00000000-0005-0000-0000-000052920000}"/>
    <cellStyle name="Normal 6 13 3 2 5" xfId="32397" xr:uid="{00000000-0005-0000-0000-000053920000}"/>
    <cellStyle name="Normal 6 13 3 2 6" xfId="58879" xr:uid="{00000000-0005-0000-0000-000054920000}"/>
    <cellStyle name="Normal 6 13 3 3" xfId="10757" xr:uid="{00000000-0005-0000-0000-000055920000}"/>
    <cellStyle name="Normal 6 13 3 3 2" xfId="25905" xr:uid="{00000000-0005-0000-0000-000056920000}"/>
    <cellStyle name="Normal 6 13 3 3 2 2" xfId="51873" xr:uid="{00000000-0005-0000-0000-000057920000}"/>
    <cellStyle name="Normal 6 13 3 3 3" xfId="36725" xr:uid="{00000000-0005-0000-0000-000058920000}"/>
    <cellStyle name="Normal 6 13 3 4" xfId="8593" xr:uid="{00000000-0005-0000-0000-000059920000}"/>
    <cellStyle name="Normal 6 13 3 4 2" xfId="23741" xr:uid="{00000000-0005-0000-0000-00005A920000}"/>
    <cellStyle name="Normal 6 13 3 4 2 2" xfId="49709" xr:uid="{00000000-0005-0000-0000-00005B920000}"/>
    <cellStyle name="Normal 6 13 3 4 3" xfId="34561" xr:uid="{00000000-0005-0000-0000-00005C920000}"/>
    <cellStyle name="Normal 6 13 3 5" xfId="19413" xr:uid="{00000000-0005-0000-0000-00005D920000}"/>
    <cellStyle name="Normal 6 13 3 5 2" xfId="45381" xr:uid="{00000000-0005-0000-0000-00005E920000}"/>
    <cellStyle name="Normal 6 13 3 6" xfId="15085" xr:uid="{00000000-0005-0000-0000-00005F920000}"/>
    <cellStyle name="Normal 6 13 3 6 2" xfId="41053" xr:uid="{00000000-0005-0000-0000-000060920000}"/>
    <cellStyle name="Normal 6 13 3 7" xfId="4265" xr:uid="{00000000-0005-0000-0000-000061920000}"/>
    <cellStyle name="Normal 6 13 3 8" xfId="30233" xr:uid="{00000000-0005-0000-0000-000062920000}"/>
    <cellStyle name="Normal 6 13 3 9" xfId="56715" xr:uid="{00000000-0005-0000-0000-000063920000}"/>
    <cellStyle name="Normal 6 13 4" xfId="5347" xr:uid="{00000000-0005-0000-0000-000064920000}"/>
    <cellStyle name="Normal 6 13 4 2" xfId="11839" xr:uid="{00000000-0005-0000-0000-000065920000}"/>
    <cellStyle name="Normal 6 13 4 2 2" xfId="26987" xr:uid="{00000000-0005-0000-0000-000066920000}"/>
    <cellStyle name="Normal 6 13 4 2 2 2" xfId="52955" xr:uid="{00000000-0005-0000-0000-000067920000}"/>
    <cellStyle name="Normal 6 13 4 2 3" xfId="37807" xr:uid="{00000000-0005-0000-0000-000068920000}"/>
    <cellStyle name="Normal 6 13 4 3" xfId="20495" xr:uid="{00000000-0005-0000-0000-000069920000}"/>
    <cellStyle name="Normal 6 13 4 3 2" xfId="46463" xr:uid="{00000000-0005-0000-0000-00006A920000}"/>
    <cellStyle name="Normal 6 13 4 4" xfId="16167" xr:uid="{00000000-0005-0000-0000-00006B920000}"/>
    <cellStyle name="Normal 6 13 4 4 2" xfId="42135" xr:uid="{00000000-0005-0000-0000-00006C920000}"/>
    <cellStyle name="Normal 6 13 4 5" xfId="31315" xr:uid="{00000000-0005-0000-0000-00006D920000}"/>
    <cellStyle name="Normal 6 13 4 6" xfId="57797" xr:uid="{00000000-0005-0000-0000-00006E920000}"/>
    <cellStyle name="Normal 6 13 5" xfId="9675" xr:uid="{00000000-0005-0000-0000-00006F920000}"/>
    <cellStyle name="Normal 6 13 5 2" xfId="24823" xr:uid="{00000000-0005-0000-0000-000070920000}"/>
    <cellStyle name="Normal 6 13 5 2 2" xfId="50791" xr:uid="{00000000-0005-0000-0000-000071920000}"/>
    <cellStyle name="Normal 6 13 5 3" xfId="35643" xr:uid="{00000000-0005-0000-0000-000072920000}"/>
    <cellStyle name="Normal 6 13 6" xfId="7511" xr:uid="{00000000-0005-0000-0000-000073920000}"/>
    <cellStyle name="Normal 6 13 6 2" xfId="22659" xr:uid="{00000000-0005-0000-0000-000074920000}"/>
    <cellStyle name="Normal 6 13 6 2 2" xfId="48627" xr:uid="{00000000-0005-0000-0000-000075920000}"/>
    <cellStyle name="Normal 6 13 6 3" xfId="33479" xr:uid="{00000000-0005-0000-0000-000076920000}"/>
    <cellStyle name="Normal 6 13 7" xfId="18331" xr:uid="{00000000-0005-0000-0000-000077920000}"/>
    <cellStyle name="Normal 6 13 7 2" xfId="44299" xr:uid="{00000000-0005-0000-0000-000078920000}"/>
    <cellStyle name="Normal 6 13 8" xfId="14003" xr:uid="{00000000-0005-0000-0000-000079920000}"/>
    <cellStyle name="Normal 6 13 8 2" xfId="39971" xr:uid="{00000000-0005-0000-0000-00007A920000}"/>
    <cellStyle name="Normal 6 13 9" xfId="3183" xr:uid="{00000000-0005-0000-0000-00007B920000}"/>
    <cellStyle name="Normal 6 14" xfId="1556" xr:uid="{00000000-0005-0000-0000-00007C920000}"/>
    <cellStyle name="Normal 6 14 10" xfId="56170" xr:uid="{00000000-0005-0000-0000-00007D920000}"/>
    <cellStyle name="Normal 6 14 2" xfId="2638" xr:uid="{00000000-0005-0000-0000-00007E920000}"/>
    <cellStyle name="Normal 6 14 2 2" xfId="6966" xr:uid="{00000000-0005-0000-0000-00007F920000}"/>
    <cellStyle name="Normal 6 14 2 2 2" xfId="13458" xr:uid="{00000000-0005-0000-0000-000080920000}"/>
    <cellStyle name="Normal 6 14 2 2 2 2" xfId="28606" xr:uid="{00000000-0005-0000-0000-000081920000}"/>
    <cellStyle name="Normal 6 14 2 2 2 2 2" xfId="54574" xr:uid="{00000000-0005-0000-0000-000082920000}"/>
    <cellStyle name="Normal 6 14 2 2 2 3" xfId="39426" xr:uid="{00000000-0005-0000-0000-000083920000}"/>
    <cellStyle name="Normal 6 14 2 2 3" xfId="22114" xr:uid="{00000000-0005-0000-0000-000084920000}"/>
    <cellStyle name="Normal 6 14 2 2 3 2" xfId="48082" xr:uid="{00000000-0005-0000-0000-000085920000}"/>
    <cellStyle name="Normal 6 14 2 2 4" xfId="17786" xr:uid="{00000000-0005-0000-0000-000086920000}"/>
    <cellStyle name="Normal 6 14 2 2 4 2" xfId="43754" xr:uid="{00000000-0005-0000-0000-000087920000}"/>
    <cellStyle name="Normal 6 14 2 2 5" xfId="32934" xr:uid="{00000000-0005-0000-0000-000088920000}"/>
    <cellStyle name="Normal 6 14 2 2 6" xfId="59416" xr:uid="{00000000-0005-0000-0000-000089920000}"/>
    <cellStyle name="Normal 6 14 2 3" xfId="11294" xr:uid="{00000000-0005-0000-0000-00008A920000}"/>
    <cellStyle name="Normal 6 14 2 3 2" xfId="26442" xr:uid="{00000000-0005-0000-0000-00008B920000}"/>
    <cellStyle name="Normal 6 14 2 3 2 2" xfId="52410" xr:uid="{00000000-0005-0000-0000-00008C920000}"/>
    <cellStyle name="Normal 6 14 2 3 3" xfId="37262" xr:uid="{00000000-0005-0000-0000-00008D920000}"/>
    <cellStyle name="Normal 6 14 2 4" xfId="9130" xr:uid="{00000000-0005-0000-0000-00008E920000}"/>
    <cellStyle name="Normal 6 14 2 4 2" xfId="24278" xr:uid="{00000000-0005-0000-0000-00008F920000}"/>
    <cellStyle name="Normal 6 14 2 4 2 2" xfId="50246" xr:uid="{00000000-0005-0000-0000-000090920000}"/>
    <cellStyle name="Normal 6 14 2 4 3" xfId="35098" xr:uid="{00000000-0005-0000-0000-000091920000}"/>
    <cellStyle name="Normal 6 14 2 5" xfId="19950" xr:uid="{00000000-0005-0000-0000-000092920000}"/>
    <cellStyle name="Normal 6 14 2 5 2" xfId="45918" xr:uid="{00000000-0005-0000-0000-000093920000}"/>
    <cellStyle name="Normal 6 14 2 6" xfId="15622" xr:uid="{00000000-0005-0000-0000-000094920000}"/>
    <cellStyle name="Normal 6 14 2 6 2" xfId="41590" xr:uid="{00000000-0005-0000-0000-000095920000}"/>
    <cellStyle name="Normal 6 14 2 7" xfId="4802" xr:uid="{00000000-0005-0000-0000-000096920000}"/>
    <cellStyle name="Normal 6 14 2 8" xfId="30770" xr:uid="{00000000-0005-0000-0000-000097920000}"/>
    <cellStyle name="Normal 6 14 2 9" xfId="57252" xr:uid="{00000000-0005-0000-0000-000098920000}"/>
    <cellStyle name="Normal 6 14 3" xfId="5884" xr:uid="{00000000-0005-0000-0000-000099920000}"/>
    <cellStyle name="Normal 6 14 3 2" xfId="12376" xr:uid="{00000000-0005-0000-0000-00009A920000}"/>
    <cellStyle name="Normal 6 14 3 2 2" xfId="27524" xr:uid="{00000000-0005-0000-0000-00009B920000}"/>
    <cellStyle name="Normal 6 14 3 2 2 2" xfId="53492" xr:uid="{00000000-0005-0000-0000-00009C920000}"/>
    <cellStyle name="Normal 6 14 3 2 3" xfId="38344" xr:uid="{00000000-0005-0000-0000-00009D920000}"/>
    <cellStyle name="Normal 6 14 3 3" xfId="21032" xr:uid="{00000000-0005-0000-0000-00009E920000}"/>
    <cellStyle name="Normal 6 14 3 3 2" xfId="47000" xr:uid="{00000000-0005-0000-0000-00009F920000}"/>
    <cellStyle name="Normal 6 14 3 4" xfId="16704" xr:uid="{00000000-0005-0000-0000-0000A0920000}"/>
    <cellStyle name="Normal 6 14 3 4 2" xfId="42672" xr:uid="{00000000-0005-0000-0000-0000A1920000}"/>
    <cellStyle name="Normal 6 14 3 5" xfId="31852" xr:uid="{00000000-0005-0000-0000-0000A2920000}"/>
    <cellStyle name="Normal 6 14 3 6" xfId="58334" xr:uid="{00000000-0005-0000-0000-0000A3920000}"/>
    <cellStyle name="Normal 6 14 4" xfId="10212" xr:uid="{00000000-0005-0000-0000-0000A4920000}"/>
    <cellStyle name="Normal 6 14 4 2" xfId="25360" xr:uid="{00000000-0005-0000-0000-0000A5920000}"/>
    <cellStyle name="Normal 6 14 4 2 2" xfId="51328" xr:uid="{00000000-0005-0000-0000-0000A6920000}"/>
    <cellStyle name="Normal 6 14 4 3" xfId="36180" xr:uid="{00000000-0005-0000-0000-0000A7920000}"/>
    <cellStyle name="Normal 6 14 5" xfId="8048" xr:uid="{00000000-0005-0000-0000-0000A8920000}"/>
    <cellStyle name="Normal 6 14 5 2" xfId="23196" xr:uid="{00000000-0005-0000-0000-0000A9920000}"/>
    <cellStyle name="Normal 6 14 5 2 2" xfId="49164" xr:uid="{00000000-0005-0000-0000-0000AA920000}"/>
    <cellStyle name="Normal 6 14 5 3" xfId="34016" xr:uid="{00000000-0005-0000-0000-0000AB920000}"/>
    <cellStyle name="Normal 6 14 6" xfId="18868" xr:uid="{00000000-0005-0000-0000-0000AC920000}"/>
    <cellStyle name="Normal 6 14 6 2" xfId="44836" xr:uid="{00000000-0005-0000-0000-0000AD920000}"/>
    <cellStyle name="Normal 6 14 7" xfId="14540" xr:uid="{00000000-0005-0000-0000-0000AE920000}"/>
    <cellStyle name="Normal 6 14 7 2" xfId="40508" xr:uid="{00000000-0005-0000-0000-0000AF920000}"/>
    <cellStyle name="Normal 6 14 8" xfId="3720" xr:uid="{00000000-0005-0000-0000-0000B0920000}"/>
    <cellStyle name="Normal 6 14 9" xfId="29688" xr:uid="{00000000-0005-0000-0000-0000B1920000}"/>
    <cellStyle name="Normal 6 15" xfId="2097" xr:uid="{00000000-0005-0000-0000-0000B2920000}"/>
    <cellStyle name="Normal 6 15 2" xfId="6425" xr:uid="{00000000-0005-0000-0000-0000B3920000}"/>
    <cellStyle name="Normal 6 15 2 2" xfId="12917" xr:uid="{00000000-0005-0000-0000-0000B4920000}"/>
    <cellStyle name="Normal 6 15 2 2 2" xfId="28065" xr:uid="{00000000-0005-0000-0000-0000B5920000}"/>
    <cellStyle name="Normal 6 15 2 2 2 2" xfId="54033" xr:uid="{00000000-0005-0000-0000-0000B6920000}"/>
    <cellStyle name="Normal 6 15 2 2 3" xfId="38885" xr:uid="{00000000-0005-0000-0000-0000B7920000}"/>
    <cellStyle name="Normal 6 15 2 3" xfId="21573" xr:uid="{00000000-0005-0000-0000-0000B8920000}"/>
    <cellStyle name="Normal 6 15 2 3 2" xfId="47541" xr:uid="{00000000-0005-0000-0000-0000B9920000}"/>
    <cellStyle name="Normal 6 15 2 4" xfId="17245" xr:uid="{00000000-0005-0000-0000-0000BA920000}"/>
    <cellStyle name="Normal 6 15 2 4 2" xfId="43213" xr:uid="{00000000-0005-0000-0000-0000BB920000}"/>
    <cellStyle name="Normal 6 15 2 5" xfId="32393" xr:uid="{00000000-0005-0000-0000-0000BC920000}"/>
    <cellStyle name="Normal 6 15 2 6" xfId="58875" xr:uid="{00000000-0005-0000-0000-0000BD920000}"/>
    <cellStyle name="Normal 6 15 3" xfId="10753" xr:uid="{00000000-0005-0000-0000-0000BE920000}"/>
    <cellStyle name="Normal 6 15 3 2" xfId="25901" xr:uid="{00000000-0005-0000-0000-0000BF920000}"/>
    <cellStyle name="Normal 6 15 3 2 2" xfId="51869" xr:uid="{00000000-0005-0000-0000-0000C0920000}"/>
    <cellStyle name="Normal 6 15 3 3" xfId="36721" xr:uid="{00000000-0005-0000-0000-0000C1920000}"/>
    <cellStyle name="Normal 6 15 4" xfId="8589" xr:uid="{00000000-0005-0000-0000-0000C2920000}"/>
    <cellStyle name="Normal 6 15 4 2" xfId="23737" xr:uid="{00000000-0005-0000-0000-0000C3920000}"/>
    <cellStyle name="Normal 6 15 4 2 2" xfId="49705" xr:uid="{00000000-0005-0000-0000-0000C4920000}"/>
    <cellStyle name="Normal 6 15 4 3" xfId="34557" xr:uid="{00000000-0005-0000-0000-0000C5920000}"/>
    <cellStyle name="Normal 6 15 5" xfId="19409" xr:uid="{00000000-0005-0000-0000-0000C6920000}"/>
    <cellStyle name="Normal 6 15 5 2" xfId="45377" xr:uid="{00000000-0005-0000-0000-0000C7920000}"/>
    <cellStyle name="Normal 6 15 6" xfId="15081" xr:uid="{00000000-0005-0000-0000-0000C8920000}"/>
    <cellStyle name="Normal 6 15 6 2" xfId="41049" xr:uid="{00000000-0005-0000-0000-0000C9920000}"/>
    <cellStyle name="Normal 6 15 7" xfId="4261" xr:uid="{00000000-0005-0000-0000-0000CA920000}"/>
    <cellStyle name="Normal 6 15 8" xfId="30229" xr:uid="{00000000-0005-0000-0000-0000CB920000}"/>
    <cellStyle name="Normal 6 15 9" xfId="56711" xr:uid="{00000000-0005-0000-0000-0000CC920000}"/>
    <cellStyle name="Normal 6 16" xfId="5343" xr:uid="{00000000-0005-0000-0000-0000CD920000}"/>
    <cellStyle name="Normal 6 16 2" xfId="11835" xr:uid="{00000000-0005-0000-0000-0000CE920000}"/>
    <cellStyle name="Normal 6 16 2 2" xfId="26983" xr:uid="{00000000-0005-0000-0000-0000CF920000}"/>
    <cellStyle name="Normal 6 16 2 2 2" xfId="52951" xr:uid="{00000000-0005-0000-0000-0000D0920000}"/>
    <cellStyle name="Normal 6 16 2 3" xfId="37803" xr:uid="{00000000-0005-0000-0000-0000D1920000}"/>
    <cellStyle name="Normal 6 16 3" xfId="20491" xr:uid="{00000000-0005-0000-0000-0000D2920000}"/>
    <cellStyle name="Normal 6 16 3 2" xfId="46459" xr:uid="{00000000-0005-0000-0000-0000D3920000}"/>
    <cellStyle name="Normal 6 16 4" xfId="16163" xr:uid="{00000000-0005-0000-0000-0000D4920000}"/>
    <cellStyle name="Normal 6 16 4 2" xfId="42131" xr:uid="{00000000-0005-0000-0000-0000D5920000}"/>
    <cellStyle name="Normal 6 16 5" xfId="31311" xr:uid="{00000000-0005-0000-0000-0000D6920000}"/>
    <cellStyle name="Normal 6 16 6" xfId="57793" xr:uid="{00000000-0005-0000-0000-0000D7920000}"/>
    <cellStyle name="Normal 6 17" xfId="9671" xr:uid="{00000000-0005-0000-0000-0000D8920000}"/>
    <cellStyle name="Normal 6 17 2" xfId="24819" xr:uid="{00000000-0005-0000-0000-0000D9920000}"/>
    <cellStyle name="Normal 6 17 2 2" xfId="50787" xr:uid="{00000000-0005-0000-0000-0000DA920000}"/>
    <cellStyle name="Normal 6 17 3" xfId="35639" xr:uid="{00000000-0005-0000-0000-0000DB920000}"/>
    <cellStyle name="Normal 6 18" xfId="7507" xr:uid="{00000000-0005-0000-0000-0000DC920000}"/>
    <cellStyle name="Normal 6 18 2" xfId="22655" xr:uid="{00000000-0005-0000-0000-0000DD920000}"/>
    <cellStyle name="Normal 6 18 2 2" xfId="48623" xr:uid="{00000000-0005-0000-0000-0000DE920000}"/>
    <cellStyle name="Normal 6 18 3" xfId="33475" xr:uid="{00000000-0005-0000-0000-0000DF920000}"/>
    <cellStyle name="Normal 6 19" xfId="18327" xr:uid="{00000000-0005-0000-0000-0000E0920000}"/>
    <cellStyle name="Normal 6 19 2" xfId="44295" xr:uid="{00000000-0005-0000-0000-0000E1920000}"/>
    <cellStyle name="Normal 6 2" xfId="465" xr:uid="{00000000-0005-0000-0000-0000E2920000}"/>
    <cellStyle name="Normal 6 2 10" xfId="3184" xr:uid="{00000000-0005-0000-0000-0000E3920000}"/>
    <cellStyle name="Normal 6 2 11" xfId="29152" xr:uid="{00000000-0005-0000-0000-0000E4920000}"/>
    <cellStyle name="Normal 6 2 12" xfId="55100" xr:uid="{00000000-0005-0000-0000-0000E5920000}"/>
    <cellStyle name="Normal 6 2 13" xfId="55634" xr:uid="{00000000-0005-0000-0000-0000E6920000}"/>
    <cellStyle name="Normal 6 2 14" xfId="722" xr:uid="{00000000-0005-0000-0000-0000E7920000}"/>
    <cellStyle name="Normal 6 2 2" xfId="466" xr:uid="{00000000-0005-0000-0000-0000E8920000}"/>
    <cellStyle name="Normal 6 2 2 10" xfId="29153" xr:uid="{00000000-0005-0000-0000-0000E9920000}"/>
    <cellStyle name="Normal 6 2 2 11" xfId="55101" xr:uid="{00000000-0005-0000-0000-0000EA920000}"/>
    <cellStyle name="Normal 6 2 2 12" xfId="55635" xr:uid="{00000000-0005-0000-0000-0000EB920000}"/>
    <cellStyle name="Normal 6 2 2 13" xfId="1207" xr:uid="{00000000-0005-0000-0000-0000EC920000}"/>
    <cellStyle name="Normal 6 2 2 2" xfId="1562" xr:uid="{00000000-0005-0000-0000-0000ED920000}"/>
    <cellStyle name="Normal 6 2 2 2 10" xfId="56176" xr:uid="{00000000-0005-0000-0000-0000EE920000}"/>
    <cellStyle name="Normal 6 2 2 2 2" xfId="2644" xr:uid="{00000000-0005-0000-0000-0000EF920000}"/>
    <cellStyle name="Normal 6 2 2 2 2 2" xfId="6972" xr:uid="{00000000-0005-0000-0000-0000F0920000}"/>
    <cellStyle name="Normal 6 2 2 2 2 2 2" xfId="13464" xr:uid="{00000000-0005-0000-0000-0000F1920000}"/>
    <cellStyle name="Normal 6 2 2 2 2 2 2 2" xfId="28612" xr:uid="{00000000-0005-0000-0000-0000F2920000}"/>
    <cellStyle name="Normal 6 2 2 2 2 2 2 2 2" xfId="54580" xr:uid="{00000000-0005-0000-0000-0000F3920000}"/>
    <cellStyle name="Normal 6 2 2 2 2 2 2 3" xfId="39432" xr:uid="{00000000-0005-0000-0000-0000F4920000}"/>
    <cellStyle name="Normal 6 2 2 2 2 2 3" xfId="22120" xr:uid="{00000000-0005-0000-0000-0000F5920000}"/>
    <cellStyle name="Normal 6 2 2 2 2 2 3 2" xfId="48088" xr:uid="{00000000-0005-0000-0000-0000F6920000}"/>
    <cellStyle name="Normal 6 2 2 2 2 2 4" xfId="17792" xr:uid="{00000000-0005-0000-0000-0000F7920000}"/>
    <cellStyle name="Normal 6 2 2 2 2 2 4 2" xfId="43760" xr:uid="{00000000-0005-0000-0000-0000F8920000}"/>
    <cellStyle name="Normal 6 2 2 2 2 2 5" xfId="32940" xr:uid="{00000000-0005-0000-0000-0000F9920000}"/>
    <cellStyle name="Normal 6 2 2 2 2 2 6" xfId="59422" xr:uid="{00000000-0005-0000-0000-0000FA920000}"/>
    <cellStyle name="Normal 6 2 2 2 2 3" xfId="11300" xr:uid="{00000000-0005-0000-0000-0000FB920000}"/>
    <cellStyle name="Normal 6 2 2 2 2 3 2" xfId="26448" xr:uid="{00000000-0005-0000-0000-0000FC920000}"/>
    <cellStyle name="Normal 6 2 2 2 2 3 2 2" xfId="52416" xr:uid="{00000000-0005-0000-0000-0000FD920000}"/>
    <cellStyle name="Normal 6 2 2 2 2 3 3" xfId="37268" xr:uid="{00000000-0005-0000-0000-0000FE920000}"/>
    <cellStyle name="Normal 6 2 2 2 2 4" xfId="9136" xr:uid="{00000000-0005-0000-0000-0000FF920000}"/>
    <cellStyle name="Normal 6 2 2 2 2 4 2" xfId="24284" xr:uid="{00000000-0005-0000-0000-000000930000}"/>
    <cellStyle name="Normal 6 2 2 2 2 4 2 2" xfId="50252" xr:uid="{00000000-0005-0000-0000-000001930000}"/>
    <cellStyle name="Normal 6 2 2 2 2 4 3" xfId="35104" xr:uid="{00000000-0005-0000-0000-000002930000}"/>
    <cellStyle name="Normal 6 2 2 2 2 5" xfId="19956" xr:uid="{00000000-0005-0000-0000-000003930000}"/>
    <cellStyle name="Normal 6 2 2 2 2 5 2" xfId="45924" xr:uid="{00000000-0005-0000-0000-000004930000}"/>
    <cellStyle name="Normal 6 2 2 2 2 6" xfId="15628" xr:uid="{00000000-0005-0000-0000-000005930000}"/>
    <cellStyle name="Normal 6 2 2 2 2 6 2" xfId="41596" xr:uid="{00000000-0005-0000-0000-000006930000}"/>
    <cellStyle name="Normal 6 2 2 2 2 7" xfId="4808" xr:uid="{00000000-0005-0000-0000-000007930000}"/>
    <cellStyle name="Normal 6 2 2 2 2 8" xfId="30776" xr:uid="{00000000-0005-0000-0000-000008930000}"/>
    <cellStyle name="Normal 6 2 2 2 2 9" xfId="57258" xr:uid="{00000000-0005-0000-0000-000009930000}"/>
    <cellStyle name="Normal 6 2 2 2 3" xfId="5890" xr:uid="{00000000-0005-0000-0000-00000A930000}"/>
    <cellStyle name="Normal 6 2 2 2 3 2" xfId="12382" xr:uid="{00000000-0005-0000-0000-00000B930000}"/>
    <cellStyle name="Normal 6 2 2 2 3 2 2" xfId="27530" xr:uid="{00000000-0005-0000-0000-00000C930000}"/>
    <cellStyle name="Normal 6 2 2 2 3 2 2 2" xfId="53498" xr:uid="{00000000-0005-0000-0000-00000D930000}"/>
    <cellStyle name="Normal 6 2 2 2 3 2 3" xfId="38350" xr:uid="{00000000-0005-0000-0000-00000E930000}"/>
    <cellStyle name="Normal 6 2 2 2 3 3" xfId="21038" xr:uid="{00000000-0005-0000-0000-00000F930000}"/>
    <cellStyle name="Normal 6 2 2 2 3 3 2" xfId="47006" xr:uid="{00000000-0005-0000-0000-000010930000}"/>
    <cellStyle name="Normal 6 2 2 2 3 4" xfId="16710" xr:uid="{00000000-0005-0000-0000-000011930000}"/>
    <cellStyle name="Normal 6 2 2 2 3 4 2" xfId="42678" xr:uid="{00000000-0005-0000-0000-000012930000}"/>
    <cellStyle name="Normal 6 2 2 2 3 5" xfId="31858" xr:uid="{00000000-0005-0000-0000-000013930000}"/>
    <cellStyle name="Normal 6 2 2 2 3 6" xfId="58340" xr:uid="{00000000-0005-0000-0000-000014930000}"/>
    <cellStyle name="Normal 6 2 2 2 4" xfId="10218" xr:uid="{00000000-0005-0000-0000-000015930000}"/>
    <cellStyle name="Normal 6 2 2 2 4 2" xfId="25366" xr:uid="{00000000-0005-0000-0000-000016930000}"/>
    <cellStyle name="Normal 6 2 2 2 4 2 2" xfId="51334" xr:uid="{00000000-0005-0000-0000-000017930000}"/>
    <cellStyle name="Normal 6 2 2 2 4 3" xfId="36186" xr:uid="{00000000-0005-0000-0000-000018930000}"/>
    <cellStyle name="Normal 6 2 2 2 5" xfId="8054" xr:uid="{00000000-0005-0000-0000-000019930000}"/>
    <cellStyle name="Normal 6 2 2 2 5 2" xfId="23202" xr:uid="{00000000-0005-0000-0000-00001A930000}"/>
    <cellStyle name="Normal 6 2 2 2 5 2 2" xfId="49170" xr:uid="{00000000-0005-0000-0000-00001B930000}"/>
    <cellStyle name="Normal 6 2 2 2 5 3" xfId="34022" xr:uid="{00000000-0005-0000-0000-00001C930000}"/>
    <cellStyle name="Normal 6 2 2 2 6" xfId="18874" xr:uid="{00000000-0005-0000-0000-00001D930000}"/>
    <cellStyle name="Normal 6 2 2 2 6 2" xfId="44842" xr:uid="{00000000-0005-0000-0000-00001E930000}"/>
    <cellStyle name="Normal 6 2 2 2 7" xfId="14546" xr:uid="{00000000-0005-0000-0000-00001F930000}"/>
    <cellStyle name="Normal 6 2 2 2 7 2" xfId="40514" xr:uid="{00000000-0005-0000-0000-000020930000}"/>
    <cellStyle name="Normal 6 2 2 2 8" xfId="3726" xr:uid="{00000000-0005-0000-0000-000021930000}"/>
    <cellStyle name="Normal 6 2 2 2 9" xfId="29694" xr:uid="{00000000-0005-0000-0000-000022930000}"/>
    <cellStyle name="Normal 6 2 2 3" xfId="2103" xr:uid="{00000000-0005-0000-0000-000023930000}"/>
    <cellStyle name="Normal 6 2 2 3 2" xfId="6431" xr:uid="{00000000-0005-0000-0000-000024930000}"/>
    <cellStyle name="Normal 6 2 2 3 2 2" xfId="12923" xr:uid="{00000000-0005-0000-0000-000025930000}"/>
    <cellStyle name="Normal 6 2 2 3 2 2 2" xfId="28071" xr:uid="{00000000-0005-0000-0000-000026930000}"/>
    <cellStyle name="Normal 6 2 2 3 2 2 2 2" xfId="54039" xr:uid="{00000000-0005-0000-0000-000027930000}"/>
    <cellStyle name="Normal 6 2 2 3 2 2 3" xfId="38891" xr:uid="{00000000-0005-0000-0000-000028930000}"/>
    <cellStyle name="Normal 6 2 2 3 2 3" xfId="21579" xr:uid="{00000000-0005-0000-0000-000029930000}"/>
    <cellStyle name="Normal 6 2 2 3 2 3 2" xfId="47547" xr:uid="{00000000-0005-0000-0000-00002A930000}"/>
    <cellStyle name="Normal 6 2 2 3 2 4" xfId="17251" xr:uid="{00000000-0005-0000-0000-00002B930000}"/>
    <cellStyle name="Normal 6 2 2 3 2 4 2" xfId="43219" xr:uid="{00000000-0005-0000-0000-00002C930000}"/>
    <cellStyle name="Normal 6 2 2 3 2 5" xfId="32399" xr:uid="{00000000-0005-0000-0000-00002D930000}"/>
    <cellStyle name="Normal 6 2 2 3 2 6" xfId="58881" xr:uid="{00000000-0005-0000-0000-00002E930000}"/>
    <cellStyle name="Normal 6 2 2 3 3" xfId="10759" xr:uid="{00000000-0005-0000-0000-00002F930000}"/>
    <cellStyle name="Normal 6 2 2 3 3 2" xfId="25907" xr:uid="{00000000-0005-0000-0000-000030930000}"/>
    <cellStyle name="Normal 6 2 2 3 3 2 2" xfId="51875" xr:uid="{00000000-0005-0000-0000-000031930000}"/>
    <cellStyle name="Normal 6 2 2 3 3 3" xfId="36727" xr:uid="{00000000-0005-0000-0000-000032930000}"/>
    <cellStyle name="Normal 6 2 2 3 4" xfId="8595" xr:uid="{00000000-0005-0000-0000-000033930000}"/>
    <cellStyle name="Normal 6 2 2 3 4 2" xfId="23743" xr:uid="{00000000-0005-0000-0000-000034930000}"/>
    <cellStyle name="Normal 6 2 2 3 4 2 2" xfId="49711" xr:uid="{00000000-0005-0000-0000-000035930000}"/>
    <cellStyle name="Normal 6 2 2 3 4 3" xfId="34563" xr:uid="{00000000-0005-0000-0000-000036930000}"/>
    <cellStyle name="Normal 6 2 2 3 5" xfId="19415" xr:uid="{00000000-0005-0000-0000-000037930000}"/>
    <cellStyle name="Normal 6 2 2 3 5 2" xfId="45383" xr:uid="{00000000-0005-0000-0000-000038930000}"/>
    <cellStyle name="Normal 6 2 2 3 6" xfId="15087" xr:uid="{00000000-0005-0000-0000-000039930000}"/>
    <cellStyle name="Normal 6 2 2 3 6 2" xfId="41055" xr:uid="{00000000-0005-0000-0000-00003A930000}"/>
    <cellStyle name="Normal 6 2 2 3 7" xfId="4267" xr:uid="{00000000-0005-0000-0000-00003B930000}"/>
    <cellStyle name="Normal 6 2 2 3 8" xfId="30235" xr:uid="{00000000-0005-0000-0000-00003C930000}"/>
    <cellStyle name="Normal 6 2 2 3 9" xfId="56717" xr:uid="{00000000-0005-0000-0000-00003D930000}"/>
    <cellStyle name="Normal 6 2 2 4" xfId="5349" xr:uid="{00000000-0005-0000-0000-00003E930000}"/>
    <cellStyle name="Normal 6 2 2 4 2" xfId="11841" xr:uid="{00000000-0005-0000-0000-00003F930000}"/>
    <cellStyle name="Normal 6 2 2 4 2 2" xfId="26989" xr:uid="{00000000-0005-0000-0000-000040930000}"/>
    <cellStyle name="Normal 6 2 2 4 2 2 2" xfId="52957" xr:uid="{00000000-0005-0000-0000-000041930000}"/>
    <cellStyle name="Normal 6 2 2 4 2 3" xfId="37809" xr:uid="{00000000-0005-0000-0000-000042930000}"/>
    <cellStyle name="Normal 6 2 2 4 3" xfId="20497" xr:uid="{00000000-0005-0000-0000-000043930000}"/>
    <cellStyle name="Normal 6 2 2 4 3 2" xfId="46465" xr:uid="{00000000-0005-0000-0000-000044930000}"/>
    <cellStyle name="Normal 6 2 2 4 4" xfId="16169" xr:uid="{00000000-0005-0000-0000-000045930000}"/>
    <cellStyle name="Normal 6 2 2 4 4 2" xfId="42137" xr:uid="{00000000-0005-0000-0000-000046930000}"/>
    <cellStyle name="Normal 6 2 2 4 5" xfId="31317" xr:uid="{00000000-0005-0000-0000-000047930000}"/>
    <cellStyle name="Normal 6 2 2 4 6" xfId="57799" xr:uid="{00000000-0005-0000-0000-000048930000}"/>
    <cellStyle name="Normal 6 2 2 5" xfId="9677" xr:uid="{00000000-0005-0000-0000-000049930000}"/>
    <cellStyle name="Normal 6 2 2 5 2" xfId="24825" xr:uid="{00000000-0005-0000-0000-00004A930000}"/>
    <cellStyle name="Normal 6 2 2 5 2 2" xfId="50793" xr:uid="{00000000-0005-0000-0000-00004B930000}"/>
    <cellStyle name="Normal 6 2 2 5 3" xfId="35645" xr:uid="{00000000-0005-0000-0000-00004C930000}"/>
    <cellStyle name="Normal 6 2 2 6" xfId="7513" xr:uid="{00000000-0005-0000-0000-00004D930000}"/>
    <cellStyle name="Normal 6 2 2 6 2" xfId="22661" xr:uid="{00000000-0005-0000-0000-00004E930000}"/>
    <cellStyle name="Normal 6 2 2 6 2 2" xfId="48629" xr:uid="{00000000-0005-0000-0000-00004F930000}"/>
    <cellStyle name="Normal 6 2 2 6 3" xfId="33481" xr:uid="{00000000-0005-0000-0000-000050930000}"/>
    <cellStyle name="Normal 6 2 2 7" xfId="18333" xr:uid="{00000000-0005-0000-0000-000051930000}"/>
    <cellStyle name="Normal 6 2 2 7 2" xfId="44301" xr:uid="{00000000-0005-0000-0000-000052930000}"/>
    <cellStyle name="Normal 6 2 2 8" xfId="14005" xr:uid="{00000000-0005-0000-0000-000053930000}"/>
    <cellStyle name="Normal 6 2 2 8 2" xfId="39973" xr:uid="{00000000-0005-0000-0000-000054930000}"/>
    <cellStyle name="Normal 6 2 2 9" xfId="3185" xr:uid="{00000000-0005-0000-0000-000055930000}"/>
    <cellStyle name="Normal 6 2 3" xfId="1561" xr:uid="{00000000-0005-0000-0000-000056930000}"/>
    <cellStyle name="Normal 6 2 3 10" xfId="56175" xr:uid="{00000000-0005-0000-0000-000057930000}"/>
    <cellStyle name="Normal 6 2 3 2" xfId="2643" xr:uid="{00000000-0005-0000-0000-000058930000}"/>
    <cellStyle name="Normal 6 2 3 2 2" xfId="6971" xr:uid="{00000000-0005-0000-0000-000059930000}"/>
    <cellStyle name="Normal 6 2 3 2 2 2" xfId="13463" xr:uid="{00000000-0005-0000-0000-00005A930000}"/>
    <cellStyle name="Normal 6 2 3 2 2 2 2" xfId="28611" xr:uid="{00000000-0005-0000-0000-00005B930000}"/>
    <cellStyle name="Normal 6 2 3 2 2 2 2 2" xfId="54579" xr:uid="{00000000-0005-0000-0000-00005C930000}"/>
    <cellStyle name="Normal 6 2 3 2 2 2 3" xfId="39431" xr:uid="{00000000-0005-0000-0000-00005D930000}"/>
    <cellStyle name="Normal 6 2 3 2 2 3" xfId="22119" xr:uid="{00000000-0005-0000-0000-00005E930000}"/>
    <cellStyle name="Normal 6 2 3 2 2 3 2" xfId="48087" xr:uid="{00000000-0005-0000-0000-00005F930000}"/>
    <cellStyle name="Normal 6 2 3 2 2 4" xfId="17791" xr:uid="{00000000-0005-0000-0000-000060930000}"/>
    <cellStyle name="Normal 6 2 3 2 2 4 2" xfId="43759" xr:uid="{00000000-0005-0000-0000-000061930000}"/>
    <cellStyle name="Normal 6 2 3 2 2 5" xfId="32939" xr:uid="{00000000-0005-0000-0000-000062930000}"/>
    <cellStyle name="Normal 6 2 3 2 2 6" xfId="59421" xr:uid="{00000000-0005-0000-0000-000063930000}"/>
    <cellStyle name="Normal 6 2 3 2 3" xfId="11299" xr:uid="{00000000-0005-0000-0000-000064930000}"/>
    <cellStyle name="Normal 6 2 3 2 3 2" xfId="26447" xr:uid="{00000000-0005-0000-0000-000065930000}"/>
    <cellStyle name="Normal 6 2 3 2 3 2 2" xfId="52415" xr:uid="{00000000-0005-0000-0000-000066930000}"/>
    <cellStyle name="Normal 6 2 3 2 3 3" xfId="37267" xr:uid="{00000000-0005-0000-0000-000067930000}"/>
    <cellStyle name="Normal 6 2 3 2 4" xfId="9135" xr:uid="{00000000-0005-0000-0000-000068930000}"/>
    <cellStyle name="Normal 6 2 3 2 4 2" xfId="24283" xr:uid="{00000000-0005-0000-0000-000069930000}"/>
    <cellStyle name="Normal 6 2 3 2 4 2 2" xfId="50251" xr:uid="{00000000-0005-0000-0000-00006A930000}"/>
    <cellStyle name="Normal 6 2 3 2 4 3" xfId="35103" xr:uid="{00000000-0005-0000-0000-00006B930000}"/>
    <cellStyle name="Normal 6 2 3 2 5" xfId="19955" xr:uid="{00000000-0005-0000-0000-00006C930000}"/>
    <cellStyle name="Normal 6 2 3 2 5 2" xfId="45923" xr:uid="{00000000-0005-0000-0000-00006D930000}"/>
    <cellStyle name="Normal 6 2 3 2 6" xfId="15627" xr:uid="{00000000-0005-0000-0000-00006E930000}"/>
    <cellStyle name="Normal 6 2 3 2 6 2" xfId="41595" xr:uid="{00000000-0005-0000-0000-00006F930000}"/>
    <cellStyle name="Normal 6 2 3 2 7" xfId="4807" xr:uid="{00000000-0005-0000-0000-000070930000}"/>
    <cellStyle name="Normal 6 2 3 2 8" xfId="30775" xr:uid="{00000000-0005-0000-0000-000071930000}"/>
    <cellStyle name="Normal 6 2 3 2 9" xfId="57257" xr:uid="{00000000-0005-0000-0000-000072930000}"/>
    <cellStyle name="Normal 6 2 3 3" xfId="5889" xr:uid="{00000000-0005-0000-0000-000073930000}"/>
    <cellStyle name="Normal 6 2 3 3 2" xfId="12381" xr:uid="{00000000-0005-0000-0000-000074930000}"/>
    <cellStyle name="Normal 6 2 3 3 2 2" xfId="27529" xr:uid="{00000000-0005-0000-0000-000075930000}"/>
    <cellStyle name="Normal 6 2 3 3 2 2 2" xfId="53497" xr:uid="{00000000-0005-0000-0000-000076930000}"/>
    <cellStyle name="Normal 6 2 3 3 2 3" xfId="38349" xr:uid="{00000000-0005-0000-0000-000077930000}"/>
    <cellStyle name="Normal 6 2 3 3 3" xfId="21037" xr:uid="{00000000-0005-0000-0000-000078930000}"/>
    <cellStyle name="Normal 6 2 3 3 3 2" xfId="47005" xr:uid="{00000000-0005-0000-0000-000079930000}"/>
    <cellStyle name="Normal 6 2 3 3 4" xfId="16709" xr:uid="{00000000-0005-0000-0000-00007A930000}"/>
    <cellStyle name="Normal 6 2 3 3 4 2" xfId="42677" xr:uid="{00000000-0005-0000-0000-00007B930000}"/>
    <cellStyle name="Normal 6 2 3 3 5" xfId="31857" xr:uid="{00000000-0005-0000-0000-00007C930000}"/>
    <cellStyle name="Normal 6 2 3 3 6" xfId="58339" xr:uid="{00000000-0005-0000-0000-00007D930000}"/>
    <cellStyle name="Normal 6 2 3 4" xfId="10217" xr:uid="{00000000-0005-0000-0000-00007E930000}"/>
    <cellStyle name="Normal 6 2 3 4 2" xfId="25365" xr:uid="{00000000-0005-0000-0000-00007F930000}"/>
    <cellStyle name="Normal 6 2 3 4 2 2" xfId="51333" xr:uid="{00000000-0005-0000-0000-000080930000}"/>
    <cellStyle name="Normal 6 2 3 4 3" xfId="36185" xr:uid="{00000000-0005-0000-0000-000081930000}"/>
    <cellStyle name="Normal 6 2 3 5" xfId="8053" xr:uid="{00000000-0005-0000-0000-000082930000}"/>
    <cellStyle name="Normal 6 2 3 5 2" xfId="23201" xr:uid="{00000000-0005-0000-0000-000083930000}"/>
    <cellStyle name="Normal 6 2 3 5 2 2" xfId="49169" xr:uid="{00000000-0005-0000-0000-000084930000}"/>
    <cellStyle name="Normal 6 2 3 5 3" xfId="34021" xr:uid="{00000000-0005-0000-0000-000085930000}"/>
    <cellStyle name="Normal 6 2 3 6" xfId="18873" xr:uid="{00000000-0005-0000-0000-000086930000}"/>
    <cellStyle name="Normal 6 2 3 6 2" xfId="44841" xr:uid="{00000000-0005-0000-0000-000087930000}"/>
    <cellStyle name="Normal 6 2 3 7" xfId="14545" xr:uid="{00000000-0005-0000-0000-000088930000}"/>
    <cellStyle name="Normal 6 2 3 7 2" xfId="40513" xr:uid="{00000000-0005-0000-0000-000089930000}"/>
    <cellStyle name="Normal 6 2 3 8" xfId="3725" xr:uid="{00000000-0005-0000-0000-00008A930000}"/>
    <cellStyle name="Normal 6 2 3 9" xfId="29693" xr:uid="{00000000-0005-0000-0000-00008B930000}"/>
    <cellStyle name="Normal 6 2 4" xfId="2102" xr:uid="{00000000-0005-0000-0000-00008C930000}"/>
    <cellStyle name="Normal 6 2 4 2" xfId="6430" xr:uid="{00000000-0005-0000-0000-00008D930000}"/>
    <cellStyle name="Normal 6 2 4 2 2" xfId="12922" xr:uid="{00000000-0005-0000-0000-00008E930000}"/>
    <cellStyle name="Normal 6 2 4 2 2 2" xfId="28070" xr:uid="{00000000-0005-0000-0000-00008F930000}"/>
    <cellStyle name="Normal 6 2 4 2 2 2 2" xfId="54038" xr:uid="{00000000-0005-0000-0000-000090930000}"/>
    <cellStyle name="Normal 6 2 4 2 2 3" xfId="38890" xr:uid="{00000000-0005-0000-0000-000091930000}"/>
    <cellStyle name="Normal 6 2 4 2 3" xfId="21578" xr:uid="{00000000-0005-0000-0000-000092930000}"/>
    <cellStyle name="Normal 6 2 4 2 3 2" xfId="47546" xr:uid="{00000000-0005-0000-0000-000093930000}"/>
    <cellStyle name="Normal 6 2 4 2 4" xfId="17250" xr:uid="{00000000-0005-0000-0000-000094930000}"/>
    <cellStyle name="Normal 6 2 4 2 4 2" xfId="43218" xr:uid="{00000000-0005-0000-0000-000095930000}"/>
    <cellStyle name="Normal 6 2 4 2 5" xfId="32398" xr:uid="{00000000-0005-0000-0000-000096930000}"/>
    <cellStyle name="Normal 6 2 4 2 6" xfId="58880" xr:uid="{00000000-0005-0000-0000-000097930000}"/>
    <cellStyle name="Normal 6 2 4 3" xfId="10758" xr:uid="{00000000-0005-0000-0000-000098930000}"/>
    <cellStyle name="Normal 6 2 4 3 2" xfId="25906" xr:uid="{00000000-0005-0000-0000-000099930000}"/>
    <cellStyle name="Normal 6 2 4 3 2 2" xfId="51874" xr:uid="{00000000-0005-0000-0000-00009A930000}"/>
    <cellStyle name="Normal 6 2 4 3 3" xfId="36726" xr:uid="{00000000-0005-0000-0000-00009B930000}"/>
    <cellStyle name="Normal 6 2 4 4" xfId="8594" xr:uid="{00000000-0005-0000-0000-00009C930000}"/>
    <cellStyle name="Normal 6 2 4 4 2" xfId="23742" xr:uid="{00000000-0005-0000-0000-00009D930000}"/>
    <cellStyle name="Normal 6 2 4 4 2 2" xfId="49710" xr:uid="{00000000-0005-0000-0000-00009E930000}"/>
    <cellStyle name="Normal 6 2 4 4 3" xfId="34562" xr:uid="{00000000-0005-0000-0000-00009F930000}"/>
    <cellStyle name="Normal 6 2 4 5" xfId="19414" xr:uid="{00000000-0005-0000-0000-0000A0930000}"/>
    <cellStyle name="Normal 6 2 4 5 2" xfId="45382" xr:uid="{00000000-0005-0000-0000-0000A1930000}"/>
    <cellStyle name="Normal 6 2 4 6" xfId="15086" xr:uid="{00000000-0005-0000-0000-0000A2930000}"/>
    <cellStyle name="Normal 6 2 4 6 2" xfId="41054" xr:uid="{00000000-0005-0000-0000-0000A3930000}"/>
    <cellStyle name="Normal 6 2 4 7" xfId="4266" xr:uid="{00000000-0005-0000-0000-0000A4930000}"/>
    <cellStyle name="Normal 6 2 4 8" xfId="30234" xr:uid="{00000000-0005-0000-0000-0000A5930000}"/>
    <cellStyle name="Normal 6 2 4 9" xfId="56716" xr:uid="{00000000-0005-0000-0000-0000A6930000}"/>
    <cellStyle name="Normal 6 2 5" xfId="5348" xr:uid="{00000000-0005-0000-0000-0000A7930000}"/>
    <cellStyle name="Normal 6 2 5 2" xfId="11840" xr:uid="{00000000-0005-0000-0000-0000A8930000}"/>
    <cellStyle name="Normal 6 2 5 2 2" xfId="26988" xr:uid="{00000000-0005-0000-0000-0000A9930000}"/>
    <cellStyle name="Normal 6 2 5 2 2 2" xfId="52956" xr:uid="{00000000-0005-0000-0000-0000AA930000}"/>
    <cellStyle name="Normal 6 2 5 2 3" xfId="37808" xr:uid="{00000000-0005-0000-0000-0000AB930000}"/>
    <cellStyle name="Normal 6 2 5 3" xfId="20496" xr:uid="{00000000-0005-0000-0000-0000AC930000}"/>
    <cellStyle name="Normal 6 2 5 3 2" xfId="46464" xr:uid="{00000000-0005-0000-0000-0000AD930000}"/>
    <cellStyle name="Normal 6 2 5 4" xfId="16168" xr:uid="{00000000-0005-0000-0000-0000AE930000}"/>
    <cellStyle name="Normal 6 2 5 4 2" xfId="42136" xr:uid="{00000000-0005-0000-0000-0000AF930000}"/>
    <cellStyle name="Normal 6 2 5 5" xfId="31316" xr:uid="{00000000-0005-0000-0000-0000B0930000}"/>
    <cellStyle name="Normal 6 2 5 6" xfId="57798" xr:uid="{00000000-0005-0000-0000-0000B1930000}"/>
    <cellStyle name="Normal 6 2 6" xfId="9676" xr:uid="{00000000-0005-0000-0000-0000B2930000}"/>
    <cellStyle name="Normal 6 2 6 2" xfId="24824" xr:uid="{00000000-0005-0000-0000-0000B3930000}"/>
    <cellStyle name="Normal 6 2 6 2 2" xfId="50792" xr:uid="{00000000-0005-0000-0000-0000B4930000}"/>
    <cellStyle name="Normal 6 2 6 3" xfId="35644" xr:uid="{00000000-0005-0000-0000-0000B5930000}"/>
    <cellStyle name="Normal 6 2 7" xfId="7512" xr:uid="{00000000-0005-0000-0000-0000B6930000}"/>
    <cellStyle name="Normal 6 2 7 2" xfId="22660" xr:uid="{00000000-0005-0000-0000-0000B7930000}"/>
    <cellStyle name="Normal 6 2 7 2 2" xfId="48628" xr:uid="{00000000-0005-0000-0000-0000B8930000}"/>
    <cellStyle name="Normal 6 2 7 3" xfId="33480" xr:uid="{00000000-0005-0000-0000-0000B9930000}"/>
    <cellStyle name="Normal 6 2 8" xfId="18332" xr:uid="{00000000-0005-0000-0000-0000BA930000}"/>
    <cellStyle name="Normal 6 2 8 2" xfId="44300" xr:uid="{00000000-0005-0000-0000-0000BB930000}"/>
    <cellStyle name="Normal 6 2 9" xfId="14004" xr:uid="{00000000-0005-0000-0000-0000BC930000}"/>
    <cellStyle name="Normal 6 2 9 2" xfId="39972" xr:uid="{00000000-0005-0000-0000-0000BD930000}"/>
    <cellStyle name="Normal 6 20" xfId="13999" xr:uid="{00000000-0005-0000-0000-0000BE930000}"/>
    <cellStyle name="Normal 6 20 2" xfId="39967" xr:uid="{00000000-0005-0000-0000-0000BF930000}"/>
    <cellStyle name="Normal 6 21" xfId="3179" xr:uid="{00000000-0005-0000-0000-0000C0930000}"/>
    <cellStyle name="Normal 6 22" xfId="29147" xr:uid="{00000000-0005-0000-0000-0000C1930000}"/>
    <cellStyle name="Normal 6 23" xfId="55095" xr:uid="{00000000-0005-0000-0000-0000C2930000}"/>
    <cellStyle name="Normal 6 24" xfId="55629" xr:uid="{00000000-0005-0000-0000-0000C3930000}"/>
    <cellStyle name="Normal 6 25" xfId="682" xr:uid="{00000000-0005-0000-0000-0000C4930000}"/>
    <cellStyle name="Normal 6 3" xfId="467" xr:uid="{00000000-0005-0000-0000-0000C5930000}"/>
    <cellStyle name="Normal 6 3 10" xfId="29154" xr:uid="{00000000-0005-0000-0000-0000C6930000}"/>
    <cellStyle name="Normal 6 3 11" xfId="55102" xr:uid="{00000000-0005-0000-0000-0000C7930000}"/>
    <cellStyle name="Normal 6 3 12" xfId="55636" xr:uid="{00000000-0005-0000-0000-0000C8930000}"/>
    <cellStyle name="Normal 6 3 13" xfId="762" xr:uid="{00000000-0005-0000-0000-0000C9930000}"/>
    <cellStyle name="Normal 6 3 2" xfId="1563" xr:uid="{00000000-0005-0000-0000-0000CA930000}"/>
    <cellStyle name="Normal 6 3 2 10" xfId="56177" xr:uid="{00000000-0005-0000-0000-0000CB930000}"/>
    <cellStyle name="Normal 6 3 2 2" xfId="2645" xr:uid="{00000000-0005-0000-0000-0000CC930000}"/>
    <cellStyle name="Normal 6 3 2 2 2" xfId="6973" xr:uid="{00000000-0005-0000-0000-0000CD930000}"/>
    <cellStyle name="Normal 6 3 2 2 2 2" xfId="13465" xr:uid="{00000000-0005-0000-0000-0000CE930000}"/>
    <cellStyle name="Normal 6 3 2 2 2 2 2" xfId="28613" xr:uid="{00000000-0005-0000-0000-0000CF930000}"/>
    <cellStyle name="Normal 6 3 2 2 2 2 2 2" xfId="54581" xr:uid="{00000000-0005-0000-0000-0000D0930000}"/>
    <cellStyle name="Normal 6 3 2 2 2 2 3" xfId="39433" xr:uid="{00000000-0005-0000-0000-0000D1930000}"/>
    <cellStyle name="Normal 6 3 2 2 2 3" xfId="22121" xr:uid="{00000000-0005-0000-0000-0000D2930000}"/>
    <cellStyle name="Normal 6 3 2 2 2 3 2" xfId="48089" xr:uid="{00000000-0005-0000-0000-0000D3930000}"/>
    <cellStyle name="Normal 6 3 2 2 2 4" xfId="17793" xr:uid="{00000000-0005-0000-0000-0000D4930000}"/>
    <cellStyle name="Normal 6 3 2 2 2 4 2" xfId="43761" xr:uid="{00000000-0005-0000-0000-0000D5930000}"/>
    <cellStyle name="Normal 6 3 2 2 2 5" xfId="32941" xr:uid="{00000000-0005-0000-0000-0000D6930000}"/>
    <cellStyle name="Normal 6 3 2 2 2 6" xfId="59423" xr:uid="{00000000-0005-0000-0000-0000D7930000}"/>
    <cellStyle name="Normal 6 3 2 2 3" xfId="11301" xr:uid="{00000000-0005-0000-0000-0000D8930000}"/>
    <cellStyle name="Normal 6 3 2 2 3 2" xfId="26449" xr:uid="{00000000-0005-0000-0000-0000D9930000}"/>
    <cellStyle name="Normal 6 3 2 2 3 2 2" xfId="52417" xr:uid="{00000000-0005-0000-0000-0000DA930000}"/>
    <cellStyle name="Normal 6 3 2 2 3 3" xfId="37269" xr:uid="{00000000-0005-0000-0000-0000DB930000}"/>
    <cellStyle name="Normal 6 3 2 2 4" xfId="9137" xr:uid="{00000000-0005-0000-0000-0000DC930000}"/>
    <cellStyle name="Normal 6 3 2 2 4 2" xfId="24285" xr:uid="{00000000-0005-0000-0000-0000DD930000}"/>
    <cellStyle name="Normal 6 3 2 2 4 2 2" xfId="50253" xr:uid="{00000000-0005-0000-0000-0000DE930000}"/>
    <cellStyle name="Normal 6 3 2 2 4 3" xfId="35105" xr:uid="{00000000-0005-0000-0000-0000DF930000}"/>
    <cellStyle name="Normal 6 3 2 2 5" xfId="19957" xr:uid="{00000000-0005-0000-0000-0000E0930000}"/>
    <cellStyle name="Normal 6 3 2 2 5 2" xfId="45925" xr:uid="{00000000-0005-0000-0000-0000E1930000}"/>
    <cellStyle name="Normal 6 3 2 2 6" xfId="15629" xr:uid="{00000000-0005-0000-0000-0000E2930000}"/>
    <cellStyle name="Normal 6 3 2 2 6 2" xfId="41597" xr:uid="{00000000-0005-0000-0000-0000E3930000}"/>
    <cellStyle name="Normal 6 3 2 2 7" xfId="4809" xr:uid="{00000000-0005-0000-0000-0000E4930000}"/>
    <cellStyle name="Normal 6 3 2 2 8" xfId="30777" xr:uid="{00000000-0005-0000-0000-0000E5930000}"/>
    <cellStyle name="Normal 6 3 2 2 9" xfId="57259" xr:uid="{00000000-0005-0000-0000-0000E6930000}"/>
    <cellStyle name="Normal 6 3 2 3" xfId="5891" xr:uid="{00000000-0005-0000-0000-0000E7930000}"/>
    <cellStyle name="Normal 6 3 2 3 2" xfId="12383" xr:uid="{00000000-0005-0000-0000-0000E8930000}"/>
    <cellStyle name="Normal 6 3 2 3 2 2" xfId="27531" xr:uid="{00000000-0005-0000-0000-0000E9930000}"/>
    <cellStyle name="Normal 6 3 2 3 2 2 2" xfId="53499" xr:uid="{00000000-0005-0000-0000-0000EA930000}"/>
    <cellStyle name="Normal 6 3 2 3 2 3" xfId="38351" xr:uid="{00000000-0005-0000-0000-0000EB930000}"/>
    <cellStyle name="Normal 6 3 2 3 3" xfId="21039" xr:uid="{00000000-0005-0000-0000-0000EC930000}"/>
    <cellStyle name="Normal 6 3 2 3 3 2" xfId="47007" xr:uid="{00000000-0005-0000-0000-0000ED930000}"/>
    <cellStyle name="Normal 6 3 2 3 4" xfId="16711" xr:uid="{00000000-0005-0000-0000-0000EE930000}"/>
    <cellStyle name="Normal 6 3 2 3 4 2" xfId="42679" xr:uid="{00000000-0005-0000-0000-0000EF930000}"/>
    <cellStyle name="Normal 6 3 2 3 5" xfId="31859" xr:uid="{00000000-0005-0000-0000-0000F0930000}"/>
    <cellStyle name="Normal 6 3 2 3 6" xfId="58341" xr:uid="{00000000-0005-0000-0000-0000F1930000}"/>
    <cellStyle name="Normal 6 3 2 4" xfId="10219" xr:uid="{00000000-0005-0000-0000-0000F2930000}"/>
    <cellStyle name="Normal 6 3 2 4 2" xfId="25367" xr:uid="{00000000-0005-0000-0000-0000F3930000}"/>
    <cellStyle name="Normal 6 3 2 4 2 2" xfId="51335" xr:uid="{00000000-0005-0000-0000-0000F4930000}"/>
    <cellStyle name="Normal 6 3 2 4 3" xfId="36187" xr:uid="{00000000-0005-0000-0000-0000F5930000}"/>
    <cellStyle name="Normal 6 3 2 5" xfId="8055" xr:uid="{00000000-0005-0000-0000-0000F6930000}"/>
    <cellStyle name="Normal 6 3 2 5 2" xfId="23203" xr:uid="{00000000-0005-0000-0000-0000F7930000}"/>
    <cellStyle name="Normal 6 3 2 5 2 2" xfId="49171" xr:uid="{00000000-0005-0000-0000-0000F8930000}"/>
    <cellStyle name="Normal 6 3 2 5 3" xfId="34023" xr:uid="{00000000-0005-0000-0000-0000F9930000}"/>
    <cellStyle name="Normal 6 3 2 6" xfId="18875" xr:uid="{00000000-0005-0000-0000-0000FA930000}"/>
    <cellStyle name="Normal 6 3 2 6 2" xfId="44843" xr:uid="{00000000-0005-0000-0000-0000FB930000}"/>
    <cellStyle name="Normal 6 3 2 7" xfId="14547" xr:uid="{00000000-0005-0000-0000-0000FC930000}"/>
    <cellStyle name="Normal 6 3 2 7 2" xfId="40515" xr:uid="{00000000-0005-0000-0000-0000FD930000}"/>
    <cellStyle name="Normal 6 3 2 8" xfId="3727" xr:uid="{00000000-0005-0000-0000-0000FE930000}"/>
    <cellStyle name="Normal 6 3 2 9" xfId="29695" xr:uid="{00000000-0005-0000-0000-0000FF930000}"/>
    <cellStyle name="Normal 6 3 3" xfId="2104" xr:uid="{00000000-0005-0000-0000-000000940000}"/>
    <cellStyle name="Normal 6 3 3 2" xfId="6432" xr:uid="{00000000-0005-0000-0000-000001940000}"/>
    <cellStyle name="Normal 6 3 3 2 2" xfId="12924" xr:uid="{00000000-0005-0000-0000-000002940000}"/>
    <cellStyle name="Normal 6 3 3 2 2 2" xfId="28072" xr:uid="{00000000-0005-0000-0000-000003940000}"/>
    <cellStyle name="Normal 6 3 3 2 2 2 2" xfId="54040" xr:uid="{00000000-0005-0000-0000-000004940000}"/>
    <cellStyle name="Normal 6 3 3 2 2 3" xfId="38892" xr:uid="{00000000-0005-0000-0000-000005940000}"/>
    <cellStyle name="Normal 6 3 3 2 3" xfId="21580" xr:uid="{00000000-0005-0000-0000-000006940000}"/>
    <cellStyle name="Normal 6 3 3 2 3 2" xfId="47548" xr:uid="{00000000-0005-0000-0000-000007940000}"/>
    <cellStyle name="Normal 6 3 3 2 4" xfId="17252" xr:uid="{00000000-0005-0000-0000-000008940000}"/>
    <cellStyle name="Normal 6 3 3 2 4 2" xfId="43220" xr:uid="{00000000-0005-0000-0000-000009940000}"/>
    <cellStyle name="Normal 6 3 3 2 5" xfId="32400" xr:uid="{00000000-0005-0000-0000-00000A940000}"/>
    <cellStyle name="Normal 6 3 3 2 6" xfId="58882" xr:uid="{00000000-0005-0000-0000-00000B940000}"/>
    <cellStyle name="Normal 6 3 3 3" xfId="10760" xr:uid="{00000000-0005-0000-0000-00000C940000}"/>
    <cellStyle name="Normal 6 3 3 3 2" xfId="25908" xr:uid="{00000000-0005-0000-0000-00000D940000}"/>
    <cellStyle name="Normal 6 3 3 3 2 2" xfId="51876" xr:uid="{00000000-0005-0000-0000-00000E940000}"/>
    <cellStyle name="Normal 6 3 3 3 3" xfId="36728" xr:uid="{00000000-0005-0000-0000-00000F940000}"/>
    <cellStyle name="Normal 6 3 3 4" xfId="8596" xr:uid="{00000000-0005-0000-0000-000010940000}"/>
    <cellStyle name="Normal 6 3 3 4 2" xfId="23744" xr:uid="{00000000-0005-0000-0000-000011940000}"/>
    <cellStyle name="Normal 6 3 3 4 2 2" xfId="49712" xr:uid="{00000000-0005-0000-0000-000012940000}"/>
    <cellStyle name="Normal 6 3 3 4 3" xfId="34564" xr:uid="{00000000-0005-0000-0000-000013940000}"/>
    <cellStyle name="Normal 6 3 3 5" xfId="19416" xr:uid="{00000000-0005-0000-0000-000014940000}"/>
    <cellStyle name="Normal 6 3 3 5 2" xfId="45384" xr:uid="{00000000-0005-0000-0000-000015940000}"/>
    <cellStyle name="Normal 6 3 3 6" xfId="15088" xr:uid="{00000000-0005-0000-0000-000016940000}"/>
    <cellStyle name="Normal 6 3 3 6 2" xfId="41056" xr:uid="{00000000-0005-0000-0000-000017940000}"/>
    <cellStyle name="Normal 6 3 3 7" xfId="4268" xr:uid="{00000000-0005-0000-0000-000018940000}"/>
    <cellStyle name="Normal 6 3 3 8" xfId="30236" xr:uid="{00000000-0005-0000-0000-000019940000}"/>
    <cellStyle name="Normal 6 3 3 9" xfId="56718" xr:uid="{00000000-0005-0000-0000-00001A940000}"/>
    <cellStyle name="Normal 6 3 4" xfId="5350" xr:uid="{00000000-0005-0000-0000-00001B940000}"/>
    <cellStyle name="Normal 6 3 4 2" xfId="11842" xr:uid="{00000000-0005-0000-0000-00001C940000}"/>
    <cellStyle name="Normal 6 3 4 2 2" xfId="26990" xr:uid="{00000000-0005-0000-0000-00001D940000}"/>
    <cellStyle name="Normal 6 3 4 2 2 2" xfId="52958" xr:uid="{00000000-0005-0000-0000-00001E940000}"/>
    <cellStyle name="Normal 6 3 4 2 3" xfId="37810" xr:uid="{00000000-0005-0000-0000-00001F940000}"/>
    <cellStyle name="Normal 6 3 4 3" xfId="20498" xr:uid="{00000000-0005-0000-0000-000020940000}"/>
    <cellStyle name="Normal 6 3 4 3 2" xfId="46466" xr:uid="{00000000-0005-0000-0000-000021940000}"/>
    <cellStyle name="Normal 6 3 4 4" xfId="16170" xr:uid="{00000000-0005-0000-0000-000022940000}"/>
    <cellStyle name="Normal 6 3 4 4 2" xfId="42138" xr:uid="{00000000-0005-0000-0000-000023940000}"/>
    <cellStyle name="Normal 6 3 4 5" xfId="31318" xr:uid="{00000000-0005-0000-0000-000024940000}"/>
    <cellStyle name="Normal 6 3 4 6" xfId="57800" xr:uid="{00000000-0005-0000-0000-000025940000}"/>
    <cellStyle name="Normal 6 3 5" xfId="9678" xr:uid="{00000000-0005-0000-0000-000026940000}"/>
    <cellStyle name="Normal 6 3 5 2" xfId="24826" xr:uid="{00000000-0005-0000-0000-000027940000}"/>
    <cellStyle name="Normal 6 3 5 2 2" xfId="50794" xr:uid="{00000000-0005-0000-0000-000028940000}"/>
    <cellStyle name="Normal 6 3 5 3" xfId="35646" xr:uid="{00000000-0005-0000-0000-000029940000}"/>
    <cellStyle name="Normal 6 3 6" xfId="7514" xr:uid="{00000000-0005-0000-0000-00002A940000}"/>
    <cellStyle name="Normal 6 3 6 2" xfId="22662" xr:uid="{00000000-0005-0000-0000-00002B940000}"/>
    <cellStyle name="Normal 6 3 6 2 2" xfId="48630" xr:uid="{00000000-0005-0000-0000-00002C940000}"/>
    <cellStyle name="Normal 6 3 6 3" xfId="33482" xr:uid="{00000000-0005-0000-0000-00002D940000}"/>
    <cellStyle name="Normal 6 3 7" xfId="18334" xr:uid="{00000000-0005-0000-0000-00002E940000}"/>
    <cellStyle name="Normal 6 3 7 2" xfId="44302" xr:uid="{00000000-0005-0000-0000-00002F940000}"/>
    <cellStyle name="Normal 6 3 8" xfId="14006" xr:uid="{00000000-0005-0000-0000-000030940000}"/>
    <cellStyle name="Normal 6 3 8 2" xfId="39974" xr:uid="{00000000-0005-0000-0000-000031940000}"/>
    <cellStyle name="Normal 6 3 9" xfId="3186" xr:uid="{00000000-0005-0000-0000-000032940000}"/>
    <cellStyle name="Normal 6 4" xfId="468" xr:uid="{00000000-0005-0000-0000-000033940000}"/>
    <cellStyle name="Normal 6 4 10" xfId="29155" xr:uid="{00000000-0005-0000-0000-000034940000}"/>
    <cellStyle name="Normal 6 4 11" xfId="55103" xr:uid="{00000000-0005-0000-0000-000035940000}"/>
    <cellStyle name="Normal 6 4 12" xfId="55637" xr:uid="{00000000-0005-0000-0000-000036940000}"/>
    <cellStyle name="Normal 6 4 13" xfId="802" xr:uid="{00000000-0005-0000-0000-000037940000}"/>
    <cellStyle name="Normal 6 4 2" xfId="1564" xr:uid="{00000000-0005-0000-0000-000038940000}"/>
    <cellStyle name="Normal 6 4 2 10" xfId="56178" xr:uid="{00000000-0005-0000-0000-000039940000}"/>
    <cellStyle name="Normal 6 4 2 2" xfId="2646" xr:uid="{00000000-0005-0000-0000-00003A940000}"/>
    <cellStyle name="Normal 6 4 2 2 2" xfId="6974" xr:uid="{00000000-0005-0000-0000-00003B940000}"/>
    <cellStyle name="Normal 6 4 2 2 2 2" xfId="13466" xr:uid="{00000000-0005-0000-0000-00003C940000}"/>
    <cellStyle name="Normal 6 4 2 2 2 2 2" xfId="28614" xr:uid="{00000000-0005-0000-0000-00003D940000}"/>
    <cellStyle name="Normal 6 4 2 2 2 2 2 2" xfId="54582" xr:uid="{00000000-0005-0000-0000-00003E940000}"/>
    <cellStyle name="Normal 6 4 2 2 2 2 3" xfId="39434" xr:uid="{00000000-0005-0000-0000-00003F940000}"/>
    <cellStyle name="Normal 6 4 2 2 2 3" xfId="22122" xr:uid="{00000000-0005-0000-0000-000040940000}"/>
    <cellStyle name="Normal 6 4 2 2 2 3 2" xfId="48090" xr:uid="{00000000-0005-0000-0000-000041940000}"/>
    <cellStyle name="Normal 6 4 2 2 2 4" xfId="17794" xr:uid="{00000000-0005-0000-0000-000042940000}"/>
    <cellStyle name="Normal 6 4 2 2 2 4 2" xfId="43762" xr:uid="{00000000-0005-0000-0000-000043940000}"/>
    <cellStyle name="Normal 6 4 2 2 2 5" xfId="32942" xr:uid="{00000000-0005-0000-0000-000044940000}"/>
    <cellStyle name="Normal 6 4 2 2 2 6" xfId="59424" xr:uid="{00000000-0005-0000-0000-000045940000}"/>
    <cellStyle name="Normal 6 4 2 2 3" xfId="11302" xr:uid="{00000000-0005-0000-0000-000046940000}"/>
    <cellStyle name="Normal 6 4 2 2 3 2" xfId="26450" xr:uid="{00000000-0005-0000-0000-000047940000}"/>
    <cellStyle name="Normal 6 4 2 2 3 2 2" xfId="52418" xr:uid="{00000000-0005-0000-0000-000048940000}"/>
    <cellStyle name="Normal 6 4 2 2 3 3" xfId="37270" xr:uid="{00000000-0005-0000-0000-000049940000}"/>
    <cellStyle name="Normal 6 4 2 2 4" xfId="9138" xr:uid="{00000000-0005-0000-0000-00004A940000}"/>
    <cellStyle name="Normal 6 4 2 2 4 2" xfId="24286" xr:uid="{00000000-0005-0000-0000-00004B940000}"/>
    <cellStyle name="Normal 6 4 2 2 4 2 2" xfId="50254" xr:uid="{00000000-0005-0000-0000-00004C940000}"/>
    <cellStyle name="Normal 6 4 2 2 4 3" xfId="35106" xr:uid="{00000000-0005-0000-0000-00004D940000}"/>
    <cellStyle name="Normal 6 4 2 2 5" xfId="19958" xr:uid="{00000000-0005-0000-0000-00004E940000}"/>
    <cellStyle name="Normal 6 4 2 2 5 2" xfId="45926" xr:uid="{00000000-0005-0000-0000-00004F940000}"/>
    <cellStyle name="Normal 6 4 2 2 6" xfId="15630" xr:uid="{00000000-0005-0000-0000-000050940000}"/>
    <cellStyle name="Normal 6 4 2 2 6 2" xfId="41598" xr:uid="{00000000-0005-0000-0000-000051940000}"/>
    <cellStyle name="Normal 6 4 2 2 7" xfId="4810" xr:uid="{00000000-0005-0000-0000-000052940000}"/>
    <cellStyle name="Normal 6 4 2 2 8" xfId="30778" xr:uid="{00000000-0005-0000-0000-000053940000}"/>
    <cellStyle name="Normal 6 4 2 2 9" xfId="57260" xr:uid="{00000000-0005-0000-0000-000054940000}"/>
    <cellStyle name="Normal 6 4 2 3" xfId="5892" xr:uid="{00000000-0005-0000-0000-000055940000}"/>
    <cellStyle name="Normal 6 4 2 3 2" xfId="12384" xr:uid="{00000000-0005-0000-0000-000056940000}"/>
    <cellStyle name="Normal 6 4 2 3 2 2" xfId="27532" xr:uid="{00000000-0005-0000-0000-000057940000}"/>
    <cellStyle name="Normal 6 4 2 3 2 2 2" xfId="53500" xr:uid="{00000000-0005-0000-0000-000058940000}"/>
    <cellStyle name="Normal 6 4 2 3 2 3" xfId="38352" xr:uid="{00000000-0005-0000-0000-000059940000}"/>
    <cellStyle name="Normal 6 4 2 3 3" xfId="21040" xr:uid="{00000000-0005-0000-0000-00005A940000}"/>
    <cellStyle name="Normal 6 4 2 3 3 2" xfId="47008" xr:uid="{00000000-0005-0000-0000-00005B940000}"/>
    <cellStyle name="Normal 6 4 2 3 4" xfId="16712" xr:uid="{00000000-0005-0000-0000-00005C940000}"/>
    <cellStyle name="Normal 6 4 2 3 4 2" xfId="42680" xr:uid="{00000000-0005-0000-0000-00005D940000}"/>
    <cellStyle name="Normal 6 4 2 3 5" xfId="31860" xr:uid="{00000000-0005-0000-0000-00005E940000}"/>
    <cellStyle name="Normal 6 4 2 3 6" xfId="58342" xr:uid="{00000000-0005-0000-0000-00005F940000}"/>
    <cellStyle name="Normal 6 4 2 4" xfId="10220" xr:uid="{00000000-0005-0000-0000-000060940000}"/>
    <cellStyle name="Normal 6 4 2 4 2" xfId="25368" xr:uid="{00000000-0005-0000-0000-000061940000}"/>
    <cellStyle name="Normal 6 4 2 4 2 2" xfId="51336" xr:uid="{00000000-0005-0000-0000-000062940000}"/>
    <cellStyle name="Normal 6 4 2 4 3" xfId="36188" xr:uid="{00000000-0005-0000-0000-000063940000}"/>
    <cellStyle name="Normal 6 4 2 5" xfId="8056" xr:uid="{00000000-0005-0000-0000-000064940000}"/>
    <cellStyle name="Normal 6 4 2 5 2" xfId="23204" xr:uid="{00000000-0005-0000-0000-000065940000}"/>
    <cellStyle name="Normal 6 4 2 5 2 2" xfId="49172" xr:uid="{00000000-0005-0000-0000-000066940000}"/>
    <cellStyle name="Normal 6 4 2 5 3" xfId="34024" xr:uid="{00000000-0005-0000-0000-000067940000}"/>
    <cellStyle name="Normal 6 4 2 6" xfId="18876" xr:uid="{00000000-0005-0000-0000-000068940000}"/>
    <cellStyle name="Normal 6 4 2 6 2" xfId="44844" xr:uid="{00000000-0005-0000-0000-000069940000}"/>
    <cellStyle name="Normal 6 4 2 7" xfId="14548" xr:uid="{00000000-0005-0000-0000-00006A940000}"/>
    <cellStyle name="Normal 6 4 2 7 2" xfId="40516" xr:uid="{00000000-0005-0000-0000-00006B940000}"/>
    <cellStyle name="Normal 6 4 2 8" xfId="3728" xr:uid="{00000000-0005-0000-0000-00006C940000}"/>
    <cellStyle name="Normal 6 4 2 9" xfId="29696" xr:uid="{00000000-0005-0000-0000-00006D940000}"/>
    <cellStyle name="Normal 6 4 3" xfId="2105" xr:uid="{00000000-0005-0000-0000-00006E940000}"/>
    <cellStyle name="Normal 6 4 3 2" xfId="6433" xr:uid="{00000000-0005-0000-0000-00006F940000}"/>
    <cellStyle name="Normal 6 4 3 2 2" xfId="12925" xr:uid="{00000000-0005-0000-0000-000070940000}"/>
    <cellStyle name="Normal 6 4 3 2 2 2" xfId="28073" xr:uid="{00000000-0005-0000-0000-000071940000}"/>
    <cellStyle name="Normal 6 4 3 2 2 2 2" xfId="54041" xr:uid="{00000000-0005-0000-0000-000072940000}"/>
    <cellStyle name="Normal 6 4 3 2 2 3" xfId="38893" xr:uid="{00000000-0005-0000-0000-000073940000}"/>
    <cellStyle name="Normal 6 4 3 2 3" xfId="21581" xr:uid="{00000000-0005-0000-0000-000074940000}"/>
    <cellStyle name="Normal 6 4 3 2 3 2" xfId="47549" xr:uid="{00000000-0005-0000-0000-000075940000}"/>
    <cellStyle name="Normal 6 4 3 2 4" xfId="17253" xr:uid="{00000000-0005-0000-0000-000076940000}"/>
    <cellStyle name="Normal 6 4 3 2 4 2" xfId="43221" xr:uid="{00000000-0005-0000-0000-000077940000}"/>
    <cellStyle name="Normal 6 4 3 2 5" xfId="32401" xr:uid="{00000000-0005-0000-0000-000078940000}"/>
    <cellStyle name="Normal 6 4 3 2 6" xfId="58883" xr:uid="{00000000-0005-0000-0000-000079940000}"/>
    <cellStyle name="Normal 6 4 3 3" xfId="10761" xr:uid="{00000000-0005-0000-0000-00007A940000}"/>
    <cellStyle name="Normal 6 4 3 3 2" xfId="25909" xr:uid="{00000000-0005-0000-0000-00007B940000}"/>
    <cellStyle name="Normal 6 4 3 3 2 2" xfId="51877" xr:uid="{00000000-0005-0000-0000-00007C940000}"/>
    <cellStyle name="Normal 6 4 3 3 3" xfId="36729" xr:uid="{00000000-0005-0000-0000-00007D940000}"/>
    <cellStyle name="Normal 6 4 3 4" xfId="8597" xr:uid="{00000000-0005-0000-0000-00007E940000}"/>
    <cellStyle name="Normal 6 4 3 4 2" xfId="23745" xr:uid="{00000000-0005-0000-0000-00007F940000}"/>
    <cellStyle name="Normal 6 4 3 4 2 2" xfId="49713" xr:uid="{00000000-0005-0000-0000-000080940000}"/>
    <cellStyle name="Normal 6 4 3 4 3" xfId="34565" xr:uid="{00000000-0005-0000-0000-000081940000}"/>
    <cellStyle name="Normal 6 4 3 5" xfId="19417" xr:uid="{00000000-0005-0000-0000-000082940000}"/>
    <cellStyle name="Normal 6 4 3 5 2" xfId="45385" xr:uid="{00000000-0005-0000-0000-000083940000}"/>
    <cellStyle name="Normal 6 4 3 6" xfId="15089" xr:uid="{00000000-0005-0000-0000-000084940000}"/>
    <cellStyle name="Normal 6 4 3 6 2" xfId="41057" xr:uid="{00000000-0005-0000-0000-000085940000}"/>
    <cellStyle name="Normal 6 4 3 7" xfId="4269" xr:uid="{00000000-0005-0000-0000-000086940000}"/>
    <cellStyle name="Normal 6 4 3 8" xfId="30237" xr:uid="{00000000-0005-0000-0000-000087940000}"/>
    <cellStyle name="Normal 6 4 3 9" xfId="56719" xr:uid="{00000000-0005-0000-0000-000088940000}"/>
    <cellStyle name="Normal 6 4 4" xfId="5351" xr:uid="{00000000-0005-0000-0000-000089940000}"/>
    <cellStyle name="Normal 6 4 4 2" xfId="11843" xr:uid="{00000000-0005-0000-0000-00008A940000}"/>
    <cellStyle name="Normal 6 4 4 2 2" xfId="26991" xr:uid="{00000000-0005-0000-0000-00008B940000}"/>
    <cellStyle name="Normal 6 4 4 2 2 2" xfId="52959" xr:uid="{00000000-0005-0000-0000-00008C940000}"/>
    <cellStyle name="Normal 6 4 4 2 3" xfId="37811" xr:uid="{00000000-0005-0000-0000-00008D940000}"/>
    <cellStyle name="Normal 6 4 4 3" xfId="20499" xr:uid="{00000000-0005-0000-0000-00008E940000}"/>
    <cellStyle name="Normal 6 4 4 3 2" xfId="46467" xr:uid="{00000000-0005-0000-0000-00008F940000}"/>
    <cellStyle name="Normal 6 4 4 4" xfId="16171" xr:uid="{00000000-0005-0000-0000-000090940000}"/>
    <cellStyle name="Normal 6 4 4 4 2" xfId="42139" xr:uid="{00000000-0005-0000-0000-000091940000}"/>
    <cellStyle name="Normal 6 4 4 5" xfId="31319" xr:uid="{00000000-0005-0000-0000-000092940000}"/>
    <cellStyle name="Normal 6 4 4 6" xfId="57801" xr:uid="{00000000-0005-0000-0000-000093940000}"/>
    <cellStyle name="Normal 6 4 5" xfId="9679" xr:uid="{00000000-0005-0000-0000-000094940000}"/>
    <cellStyle name="Normal 6 4 5 2" xfId="24827" xr:uid="{00000000-0005-0000-0000-000095940000}"/>
    <cellStyle name="Normal 6 4 5 2 2" xfId="50795" xr:uid="{00000000-0005-0000-0000-000096940000}"/>
    <cellStyle name="Normal 6 4 5 3" xfId="35647" xr:uid="{00000000-0005-0000-0000-000097940000}"/>
    <cellStyle name="Normal 6 4 6" xfId="7515" xr:uid="{00000000-0005-0000-0000-000098940000}"/>
    <cellStyle name="Normal 6 4 6 2" xfId="22663" xr:uid="{00000000-0005-0000-0000-000099940000}"/>
    <cellStyle name="Normal 6 4 6 2 2" xfId="48631" xr:uid="{00000000-0005-0000-0000-00009A940000}"/>
    <cellStyle name="Normal 6 4 6 3" xfId="33483" xr:uid="{00000000-0005-0000-0000-00009B940000}"/>
    <cellStyle name="Normal 6 4 7" xfId="18335" xr:uid="{00000000-0005-0000-0000-00009C940000}"/>
    <cellStyle name="Normal 6 4 7 2" xfId="44303" xr:uid="{00000000-0005-0000-0000-00009D940000}"/>
    <cellStyle name="Normal 6 4 8" xfId="14007" xr:uid="{00000000-0005-0000-0000-00009E940000}"/>
    <cellStyle name="Normal 6 4 8 2" xfId="39975" xr:uid="{00000000-0005-0000-0000-00009F940000}"/>
    <cellStyle name="Normal 6 4 9" xfId="3187" xr:uid="{00000000-0005-0000-0000-0000A0940000}"/>
    <cellStyle name="Normal 6 5" xfId="469" xr:uid="{00000000-0005-0000-0000-0000A1940000}"/>
    <cellStyle name="Normal 6 5 10" xfId="29156" xr:uid="{00000000-0005-0000-0000-0000A2940000}"/>
    <cellStyle name="Normal 6 5 11" xfId="55104" xr:uid="{00000000-0005-0000-0000-0000A3940000}"/>
    <cellStyle name="Normal 6 5 12" xfId="55638" xr:uid="{00000000-0005-0000-0000-0000A4940000}"/>
    <cellStyle name="Normal 6 5 13" xfId="842" xr:uid="{00000000-0005-0000-0000-0000A5940000}"/>
    <cellStyle name="Normal 6 5 2" xfId="1565" xr:uid="{00000000-0005-0000-0000-0000A6940000}"/>
    <cellStyle name="Normal 6 5 2 10" xfId="56179" xr:uid="{00000000-0005-0000-0000-0000A7940000}"/>
    <cellStyle name="Normal 6 5 2 2" xfId="2647" xr:uid="{00000000-0005-0000-0000-0000A8940000}"/>
    <cellStyle name="Normal 6 5 2 2 2" xfId="6975" xr:uid="{00000000-0005-0000-0000-0000A9940000}"/>
    <cellStyle name="Normal 6 5 2 2 2 2" xfId="13467" xr:uid="{00000000-0005-0000-0000-0000AA940000}"/>
    <cellStyle name="Normal 6 5 2 2 2 2 2" xfId="28615" xr:uid="{00000000-0005-0000-0000-0000AB940000}"/>
    <cellStyle name="Normal 6 5 2 2 2 2 2 2" xfId="54583" xr:uid="{00000000-0005-0000-0000-0000AC940000}"/>
    <cellStyle name="Normal 6 5 2 2 2 2 3" xfId="39435" xr:uid="{00000000-0005-0000-0000-0000AD940000}"/>
    <cellStyle name="Normal 6 5 2 2 2 3" xfId="22123" xr:uid="{00000000-0005-0000-0000-0000AE940000}"/>
    <cellStyle name="Normal 6 5 2 2 2 3 2" xfId="48091" xr:uid="{00000000-0005-0000-0000-0000AF940000}"/>
    <cellStyle name="Normal 6 5 2 2 2 4" xfId="17795" xr:uid="{00000000-0005-0000-0000-0000B0940000}"/>
    <cellStyle name="Normal 6 5 2 2 2 4 2" xfId="43763" xr:uid="{00000000-0005-0000-0000-0000B1940000}"/>
    <cellStyle name="Normal 6 5 2 2 2 5" xfId="32943" xr:uid="{00000000-0005-0000-0000-0000B2940000}"/>
    <cellStyle name="Normal 6 5 2 2 2 6" xfId="59425" xr:uid="{00000000-0005-0000-0000-0000B3940000}"/>
    <cellStyle name="Normal 6 5 2 2 3" xfId="11303" xr:uid="{00000000-0005-0000-0000-0000B4940000}"/>
    <cellStyle name="Normal 6 5 2 2 3 2" xfId="26451" xr:uid="{00000000-0005-0000-0000-0000B5940000}"/>
    <cellStyle name="Normal 6 5 2 2 3 2 2" xfId="52419" xr:uid="{00000000-0005-0000-0000-0000B6940000}"/>
    <cellStyle name="Normal 6 5 2 2 3 3" xfId="37271" xr:uid="{00000000-0005-0000-0000-0000B7940000}"/>
    <cellStyle name="Normal 6 5 2 2 4" xfId="9139" xr:uid="{00000000-0005-0000-0000-0000B8940000}"/>
    <cellStyle name="Normal 6 5 2 2 4 2" xfId="24287" xr:uid="{00000000-0005-0000-0000-0000B9940000}"/>
    <cellStyle name="Normal 6 5 2 2 4 2 2" xfId="50255" xr:uid="{00000000-0005-0000-0000-0000BA940000}"/>
    <cellStyle name="Normal 6 5 2 2 4 3" xfId="35107" xr:uid="{00000000-0005-0000-0000-0000BB940000}"/>
    <cellStyle name="Normal 6 5 2 2 5" xfId="19959" xr:uid="{00000000-0005-0000-0000-0000BC940000}"/>
    <cellStyle name="Normal 6 5 2 2 5 2" xfId="45927" xr:uid="{00000000-0005-0000-0000-0000BD940000}"/>
    <cellStyle name="Normal 6 5 2 2 6" xfId="15631" xr:uid="{00000000-0005-0000-0000-0000BE940000}"/>
    <cellStyle name="Normal 6 5 2 2 6 2" xfId="41599" xr:uid="{00000000-0005-0000-0000-0000BF940000}"/>
    <cellStyle name="Normal 6 5 2 2 7" xfId="4811" xr:uid="{00000000-0005-0000-0000-0000C0940000}"/>
    <cellStyle name="Normal 6 5 2 2 8" xfId="30779" xr:uid="{00000000-0005-0000-0000-0000C1940000}"/>
    <cellStyle name="Normal 6 5 2 2 9" xfId="57261" xr:uid="{00000000-0005-0000-0000-0000C2940000}"/>
    <cellStyle name="Normal 6 5 2 3" xfId="5893" xr:uid="{00000000-0005-0000-0000-0000C3940000}"/>
    <cellStyle name="Normal 6 5 2 3 2" xfId="12385" xr:uid="{00000000-0005-0000-0000-0000C4940000}"/>
    <cellStyle name="Normal 6 5 2 3 2 2" xfId="27533" xr:uid="{00000000-0005-0000-0000-0000C5940000}"/>
    <cellStyle name="Normal 6 5 2 3 2 2 2" xfId="53501" xr:uid="{00000000-0005-0000-0000-0000C6940000}"/>
    <cellStyle name="Normal 6 5 2 3 2 3" xfId="38353" xr:uid="{00000000-0005-0000-0000-0000C7940000}"/>
    <cellStyle name="Normal 6 5 2 3 3" xfId="21041" xr:uid="{00000000-0005-0000-0000-0000C8940000}"/>
    <cellStyle name="Normal 6 5 2 3 3 2" xfId="47009" xr:uid="{00000000-0005-0000-0000-0000C9940000}"/>
    <cellStyle name="Normal 6 5 2 3 4" xfId="16713" xr:uid="{00000000-0005-0000-0000-0000CA940000}"/>
    <cellStyle name="Normal 6 5 2 3 4 2" xfId="42681" xr:uid="{00000000-0005-0000-0000-0000CB940000}"/>
    <cellStyle name="Normal 6 5 2 3 5" xfId="31861" xr:uid="{00000000-0005-0000-0000-0000CC940000}"/>
    <cellStyle name="Normal 6 5 2 3 6" xfId="58343" xr:uid="{00000000-0005-0000-0000-0000CD940000}"/>
    <cellStyle name="Normal 6 5 2 4" xfId="10221" xr:uid="{00000000-0005-0000-0000-0000CE940000}"/>
    <cellStyle name="Normal 6 5 2 4 2" xfId="25369" xr:uid="{00000000-0005-0000-0000-0000CF940000}"/>
    <cellStyle name="Normal 6 5 2 4 2 2" xfId="51337" xr:uid="{00000000-0005-0000-0000-0000D0940000}"/>
    <cellStyle name="Normal 6 5 2 4 3" xfId="36189" xr:uid="{00000000-0005-0000-0000-0000D1940000}"/>
    <cellStyle name="Normal 6 5 2 5" xfId="8057" xr:uid="{00000000-0005-0000-0000-0000D2940000}"/>
    <cellStyle name="Normal 6 5 2 5 2" xfId="23205" xr:uid="{00000000-0005-0000-0000-0000D3940000}"/>
    <cellStyle name="Normal 6 5 2 5 2 2" xfId="49173" xr:uid="{00000000-0005-0000-0000-0000D4940000}"/>
    <cellStyle name="Normal 6 5 2 5 3" xfId="34025" xr:uid="{00000000-0005-0000-0000-0000D5940000}"/>
    <cellStyle name="Normal 6 5 2 6" xfId="18877" xr:uid="{00000000-0005-0000-0000-0000D6940000}"/>
    <cellStyle name="Normal 6 5 2 6 2" xfId="44845" xr:uid="{00000000-0005-0000-0000-0000D7940000}"/>
    <cellStyle name="Normal 6 5 2 7" xfId="14549" xr:uid="{00000000-0005-0000-0000-0000D8940000}"/>
    <cellStyle name="Normal 6 5 2 7 2" xfId="40517" xr:uid="{00000000-0005-0000-0000-0000D9940000}"/>
    <cellStyle name="Normal 6 5 2 8" xfId="3729" xr:uid="{00000000-0005-0000-0000-0000DA940000}"/>
    <cellStyle name="Normal 6 5 2 9" xfId="29697" xr:uid="{00000000-0005-0000-0000-0000DB940000}"/>
    <cellStyle name="Normal 6 5 3" xfId="2106" xr:uid="{00000000-0005-0000-0000-0000DC940000}"/>
    <cellStyle name="Normal 6 5 3 2" xfId="6434" xr:uid="{00000000-0005-0000-0000-0000DD940000}"/>
    <cellStyle name="Normal 6 5 3 2 2" xfId="12926" xr:uid="{00000000-0005-0000-0000-0000DE940000}"/>
    <cellStyle name="Normal 6 5 3 2 2 2" xfId="28074" xr:uid="{00000000-0005-0000-0000-0000DF940000}"/>
    <cellStyle name="Normal 6 5 3 2 2 2 2" xfId="54042" xr:uid="{00000000-0005-0000-0000-0000E0940000}"/>
    <cellStyle name="Normal 6 5 3 2 2 3" xfId="38894" xr:uid="{00000000-0005-0000-0000-0000E1940000}"/>
    <cellStyle name="Normal 6 5 3 2 3" xfId="21582" xr:uid="{00000000-0005-0000-0000-0000E2940000}"/>
    <cellStyle name="Normal 6 5 3 2 3 2" xfId="47550" xr:uid="{00000000-0005-0000-0000-0000E3940000}"/>
    <cellStyle name="Normal 6 5 3 2 4" xfId="17254" xr:uid="{00000000-0005-0000-0000-0000E4940000}"/>
    <cellStyle name="Normal 6 5 3 2 4 2" xfId="43222" xr:uid="{00000000-0005-0000-0000-0000E5940000}"/>
    <cellStyle name="Normal 6 5 3 2 5" xfId="32402" xr:uid="{00000000-0005-0000-0000-0000E6940000}"/>
    <cellStyle name="Normal 6 5 3 2 6" xfId="58884" xr:uid="{00000000-0005-0000-0000-0000E7940000}"/>
    <cellStyle name="Normal 6 5 3 3" xfId="10762" xr:uid="{00000000-0005-0000-0000-0000E8940000}"/>
    <cellStyle name="Normal 6 5 3 3 2" xfId="25910" xr:uid="{00000000-0005-0000-0000-0000E9940000}"/>
    <cellStyle name="Normal 6 5 3 3 2 2" xfId="51878" xr:uid="{00000000-0005-0000-0000-0000EA940000}"/>
    <cellStyle name="Normal 6 5 3 3 3" xfId="36730" xr:uid="{00000000-0005-0000-0000-0000EB940000}"/>
    <cellStyle name="Normal 6 5 3 4" xfId="8598" xr:uid="{00000000-0005-0000-0000-0000EC940000}"/>
    <cellStyle name="Normal 6 5 3 4 2" xfId="23746" xr:uid="{00000000-0005-0000-0000-0000ED940000}"/>
    <cellStyle name="Normal 6 5 3 4 2 2" xfId="49714" xr:uid="{00000000-0005-0000-0000-0000EE940000}"/>
    <cellStyle name="Normal 6 5 3 4 3" xfId="34566" xr:uid="{00000000-0005-0000-0000-0000EF940000}"/>
    <cellStyle name="Normal 6 5 3 5" xfId="19418" xr:uid="{00000000-0005-0000-0000-0000F0940000}"/>
    <cellStyle name="Normal 6 5 3 5 2" xfId="45386" xr:uid="{00000000-0005-0000-0000-0000F1940000}"/>
    <cellStyle name="Normal 6 5 3 6" xfId="15090" xr:uid="{00000000-0005-0000-0000-0000F2940000}"/>
    <cellStyle name="Normal 6 5 3 6 2" xfId="41058" xr:uid="{00000000-0005-0000-0000-0000F3940000}"/>
    <cellStyle name="Normal 6 5 3 7" xfId="4270" xr:uid="{00000000-0005-0000-0000-0000F4940000}"/>
    <cellStyle name="Normal 6 5 3 8" xfId="30238" xr:uid="{00000000-0005-0000-0000-0000F5940000}"/>
    <cellStyle name="Normal 6 5 3 9" xfId="56720" xr:uid="{00000000-0005-0000-0000-0000F6940000}"/>
    <cellStyle name="Normal 6 5 4" xfId="5352" xr:uid="{00000000-0005-0000-0000-0000F7940000}"/>
    <cellStyle name="Normal 6 5 4 2" xfId="11844" xr:uid="{00000000-0005-0000-0000-0000F8940000}"/>
    <cellStyle name="Normal 6 5 4 2 2" xfId="26992" xr:uid="{00000000-0005-0000-0000-0000F9940000}"/>
    <cellStyle name="Normal 6 5 4 2 2 2" xfId="52960" xr:uid="{00000000-0005-0000-0000-0000FA940000}"/>
    <cellStyle name="Normal 6 5 4 2 3" xfId="37812" xr:uid="{00000000-0005-0000-0000-0000FB940000}"/>
    <cellStyle name="Normal 6 5 4 3" xfId="20500" xr:uid="{00000000-0005-0000-0000-0000FC940000}"/>
    <cellStyle name="Normal 6 5 4 3 2" xfId="46468" xr:uid="{00000000-0005-0000-0000-0000FD940000}"/>
    <cellStyle name="Normal 6 5 4 4" xfId="16172" xr:uid="{00000000-0005-0000-0000-0000FE940000}"/>
    <cellStyle name="Normal 6 5 4 4 2" xfId="42140" xr:uid="{00000000-0005-0000-0000-0000FF940000}"/>
    <cellStyle name="Normal 6 5 4 5" xfId="31320" xr:uid="{00000000-0005-0000-0000-000000950000}"/>
    <cellStyle name="Normal 6 5 4 6" xfId="57802" xr:uid="{00000000-0005-0000-0000-000001950000}"/>
    <cellStyle name="Normal 6 5 5" xfId="9680" xr:uid="{00000000-0005-0000-0000-000002950000}"/>
    <cellStyle name="Normal 6 5 5 2" xfId="24828" xr:uid="{00000000-0005-0000-0000-000003950000}"/>
    <cellStyle name="Normal 6 5 5 2 2" xfId="50796" xr:uid="{00000000-0005-0000-0000-000004950000}"/>
    <cellStyle name="Normal 6 5 5 3" xfId="35648" xr:uid="{00000000-0005-0000-0000-000005950000}"/>
    <cellStyle name="Normal 6 5 6" xfId="7516" xr:uid="{00000000-0005-0000-0000-000006950000}"/>
    <cellStyle name="Normal 6 5 6 2" xfId="22664" xr:uid="{00000000-0005-0000-0000-000007950000}"/>
    <cellStyle name="Normal 6 5 6 2 2" xfId="48632" xr:uid="{00000000-0005-0000-0000-000008950000}"/>
    <cellStyle name="Normal 6 5 6 3" xfId="33484" xr:uid="{00000000-0005-0000-0000-000009950000}"/>
    <cellStyle name="Normal 6 5 7" xfId="18336" xr:uid="{00000000-0005-0000-0000-00000A950000}"/>
    <cellStyle name="Normal 6 5 7 2" xfId="44304" xr:uid="{00000000-0005-0000-0000-00000B950000}"/>
    <cellStyle name="Normal 6 5 8" xfId="14008" xr:uid="{00000000-0005-0000-0000-00000C950000}"/>
    <cellStyle name="Normal 6 5 8 2" xfId="39976" xr:uid="{00000000-0005-0000-0000-00000D950000}"/>
    <cellStyle name="Normal 6 5 9" xfId="3188" xr:uid="{00000000-0005-0000-0000-00000E950000}"/>
    <cellStyle name="Normal 6 6" xfId="470" xr:uid="{00000000-0005-0000-0000-00000F950000}"/>
    <cellStyle name="Normal 6 6 10" xfId="29157" xr:uid="{00000000-0005-0000-0000-000010950000}"/>
    <cellStyle name="Normal 6 6 11" xfId="55105" xr:uid="{00000000-0005-0000-0000-000011950000}"/>
    <cellStyle name="Normal 6 6 12" xfId="55639" xr:uid="{00000000-0005-0000-0000-000012950000}"/>
    <cellStyle name="Normal 6 6 13" xfId="882" xr:uid="{00000000-0005-0000-0000-000013950000}"/>
    <cellStyle name="Normal 6 6 2" xfId="1566" xr:uid="{00000000-0005-0000-0000-000014950000}"/>
    <cellStyle name="Normal 6 6 2 10" xfId="56180" xr:uid="{00000000-0005-0000-0000-000015950000}"/>
    <cellStyle name="Normal 6 6 2 2" xfId="2648" xr:uid="{00000000-0005-0000-0000-000016950000}"/>
    <cellStyle name="Normal 6 6 2 2 2" xfId="6976" xr:uid="{00000000-0005-0000-0000-000017950000}"/>
    <cellStyle name="Normal 6 6 2 2 2 2" xfId="13468" xr:uid="{00000000-0005-0000-0000-000018950000}"/>
    <cellStyle name="Normal 6 6 2 2 2 2 2" xfId="28616" xr:uid="{00000000-0005-0000-0000-000019950000}"/>
    <cellStyle name="Normal 6 6 2 2 2 2 2 2" xfId="54584" xr:uid="{00000000-0005-0000-0000-00001A950000}"/>
    <cellStyle name="Normal 6 6 2 2 2 2 3" xfId="39436" xr:uid="{00000000-0005-0000-0000-00001B950000}"/>
    <cellStyle name="Normal 6 6 2 2 2 3" xfId="22124" xr:uid="{00000000-0005-0000-0000-00001C950000}"/>
    <cellStyle name="Normal 6 6 2 2 2 3 2" xfId="48092" xr:uid="{00000000-0005-0000-0000-00001D950000}"/>
    <cellStyle name="Normal 6 6 2 2 2 4" xfId="17796" xr:uid="{00000000-0005-0000-0000-00001E950000}"/>
    <cellStyle name="Normal 6 6 2 2 2 4 2" xfId="43764" xr:uid="{00000000-0005-0000-0000-00001F950000}"/>
    <cellStyle name="Normal 6 6 2 2 2 5" xfId="32944" xr:uid="{00000000-0005-0000-0000-000020950000}"/>
    <cellStyle name="Normal 6 6 2 2 2 6" xfId="59426" xr:uid="{00000000-0005-0000-0000-000021950000}"/>
    <cellStyle name="Normal 6 6 2 2 3" xfId="11304" xr:uid="{00000000-0005-0000-0000-000022950000}"/>
    <cellStyle name="Normal 6 6 2 2 3 2" xfId="26452" xr:uid="{00000000-0005-0000-0000-000023950000}"/>
    <cellStyle name="Normal 6 6 2 2 3 2 2" xfId="52420" xr:uid="{00000000-0005-0000-0000-000024950000}"/>
    <cellStyle name="Normal 6 6 2 2 3 3" xfId="37272" xr:uid="{00000000-0005-0000-0000-000025950000}"/>
    <cellStyle name="Normal 6 6 2 2 4" xfId="9140" xr:uid="{00000000-0005-0000-0000-000026950000}"/>
    <cellStyle name="Normal 6 6 2 2 4 2" xfId="24288" xr:uid="{00000000-0005-0000-0000-000027950000}"/>
    <cellStyle name="Normal 6 6 2 2 4 2 2" xfId="50256" xr:uid="{00000000-0005-0000-0000-000028950000}"/>
    <cellStyle name="Normal 6 6 2 2 4 3" xfId="35108" xr:uid="{00000000-0005-0000-0000-000029950000}"/>
    <cellStyle name="Normal 6 6 2 2 5" xfId="19960" xr:uid="{00000000-0005-0000-0000-00002A950000}"/>
    <cellStyle name="Normal 6 6 2 2 5 2" xfId="45928" xr:uid="{00000000-0005-0000-0000-00002B950000}"/>
    <cellStyle name="Normal 6 6 2 2 6" xfId="15632" xr:uid="{00000000-0005-0000-0000-00002C950000}"/>
    <cellStyle name="Normal 6 6 2 2 6 2" xfId="41600" xr:uid="{00000000-0005-0000-0000-00002D950000}"/>
    <cellStyle name="Normal 6 6 2 2 7" xfId="4812" xr:uid="{00000000-0005-0000-0000-00002E950000}"/>
    <cellStyle name="Normal 6 6 2 2 8" xfId="30780" xr:uid="{00000000-0005-0000-0000-00002F950000}"/>
    <cellStyle name="Normal 6 6 2 2 9" xfId="57262" xr:uid="{00000000-0005-0000-0000-000030950000}"/>
    <cellStyle name="Normal 6 6 2 3" xfId="5894" xr:uid="{00000000-0005-0000-0000-000031950000}"/>
    <cellStyle name="Normal 6 6 2 3 2" xfId="12386" xr:uid="{00000000-0005-0000-0000-000032950000}"/>
    <cellStyle name="Normal 6 6 2 3 2 2" xfId="27534" xr:uid="{00000000-0005-0000-0000-000033950000}"/>
    <cellStyle name="Normal 6 6 2 3 2 2 2" xfId="53502" xr:uid="{00000000-0005-0000-0000-000034950000}"/>
    <cellStyle name="Normal 6 6 2 3 2 3" xfId="38354" xr:uid="{00000000-0005-0000-0000-000035950000}"/>
    <cellStyle name="Normal 6 6 2 3 3" xfId="21042" xr:uid="{00000000-0005-0000-0000-000036950000}"/>
    <cellStyle name="Normal 6 6 2 3 3 2" xfId="47010" xr:uid="{00000000-0005-0000-0000-000037950000}"/>
    <cellStyle name="Normal 6 6 2 3 4" xfId="16714" xr:uid="{00000000-0005-0000-0000-000038950000}"/>
    <cellStyle name="Normal 6 6 2 3 4 2" xfId="42682" xr:uid="{00000000-0005-0000-0000-000039950000}"/>
    <cellStyle name="Normal 6 6 2 3 5" xfId="31862" xr:uid="{00000000-0005-0000-0000-00003A950000}"/>
    <cellStyle name="Normal 6 6 2 3 6" xfId="58344" xr:uid="{00000000-0005-0000-0000-00003B950000}"/>
    <cellStyle name="Normal 6 6 2 4" xfId="10222" xr:uid="{00000000-0005-0000-0000-00003C950000}"/>
    <cellStyle name="Normal 6 6 2 4 2" xfId="25370" xr:uid="{00000000-0005-0000-0000-00003D950000}"/>
    <cellStyle name="Normal 6 6 2 4 2 2" xfId="51338" xr:uid="{00000000-0005-0000-0000-00003E950000}"/>
    <cellStyle name="Normal 6 6 2 4 3" xfId="36190" xr:uid="{00000000-0005-0000-0000-00003F950000}"/>
    <cellStyle name="Normal 6 6 2 5" xfId="8058" xr:uid="{00000000-0005-0000-0000-000040950000}"/>
    <cellStyle name="Normal 6 6 2 5 2" xfId="23206" xr:uid="{00000000-0005-0000-0000-000041950000}"/>
    <cellStyle name="Normal 6 6 2 5 2 2" xfId="49174" xr:uid="{00000000-0005-0000-0000-000042950000}"/>
    <cellStyle name="Normal 6 6 2 5 3" xfId="34026" xr:uid="{00000000-0005-0000-0000-000043950000}"/>
    <cellStyle name="Normal 6 6 2 6" xfId="18878" xr:uid="{00000000-0005-0000-0000-000044950000}"/>
    <cellStyle name="Normal 6 6 2 6 2" xfId="44846" xr:uid="{00000000-0005-0000-0000-000045950000}"/>
    <cellStyle name="Normal 6 6 2 7" xfId="14550" xr:uid="{00000000-0005-0000-0000-000046950000}"/>
    <cellStyle name="Normal 6 6 2 7 2" xfId="40518" xr:uid="{00000000-0005-0000-0000-000047950000}"/>
    <cellStyle name="Normal 6 6 2 8" xfId="3730" xr:uid="{00000000-0005-0000-0000-000048950000}"/>
    <cellStyle name="Normal 6 6 2 9" xfId="29698" xr:uid="{00000000-0005-0000-0000-000049950000}"/>
    <cellStyle name="Normal 6 6 3" xfId="2107" xr:uid="{00000000-0005-0000-0000-00004A950000}"/>
    <cellStyle name="Normal 6 6 3 2" xfId="6435" xr:uid="{00000000-0005-0000-0000-00004B950000}"/>
    <cellStyle name="Normal 6 6 3 2 2" xfId="12927" xr:uid="{00000000-0005-0000-0000-00004C950000}"/>
    <cellStyle name="Normal 6 6 3 2 2 2" xfId="28075" xr:uid="{00000000-0005-0000-0000-00004D950000}"/>
    <cellStyle name="Normal 6 6 3 2 2 2 2" xfId="54043" xr:uid="{00000000-0005-0000-0000-00004E950000}"/>
    <cellStyle name="Normal 6 6 3 2 2 3" xfId="38895" xr:uid="{00000000-0005-0000-0000-00004F950000}"/>
    <cellStyle name="Normal 6 6 3 2 3" xfId="21583" xr:uid="{00000000-0005-0000-0000-000050950000}"/>
    <cellStyle name="Normal 6 6 3 2 3 2" xfId="47551" xr:uid="{00000000-0005-0000-0000-000051950000}"/>
    <cellStyle name="Normal 6 6 3 2 4" xfId="17255" xr:uid="{00000000-0005-0000-0000-000052950000}"/>
    <cellStyle name="Normal 6 6 3 2 4 2" xfId="43223" xr:uid="{00000000-0005-0000-0000-000053950000}"/>
    <cellStyle name="Normal 6 6 3 2 5" xfId="32403" xr:uid="{00000000-0005-0000-0000-000054950000}"/>
    <cellStyle name="Normal 6 6 3 2 6" xfId="58885" xr:uid="{00000000-0005-0000-0000-000055950000}"/>
    <cellStyle name="Normal 6 6 3 3" xfId="10763" xr:uid="{00000000-0005-0000-0000-000056950000}"/>
    <cellStyle name="Normal 6 6 3 3 2" xfId="25911" xr:uid="{00000000-0005-0000-0000-000057950000}"/>
    <cellStyle name="Normal 6 6 3 3 2 2" xfId="51879" xr:uid="{00000000-0005-0000-0000-000058950000}"/>
    <cellStyle name="Normal 6 6 3 3 3" xfId="36731" xr:uid="{00000000-0005-0000-0000-000059950000}"/>
    <cellStyle name="Normal 6 6 3 4" xfId="8599" xr:uid="{00000000-0005-0000-0000-00005A950000}"/>
    <cellStyle name="Normal 6 6 3 4 2" xfId="23747" xr:uid="{00000000-0005-0000-0000-00005B950000}"/>
    <cellStyle name="Normal 6 6 3 4 2 2" xfId="49715" xr:uid="{00000000-0005-0000-0000-00005C950000}"/>
    <cellStyle name="Normal 6 6 3 4 3" xfId="34567" xr:uid="{00000000-0005-0000-0000-00005D950000}"/>
    <cellStyle name="Normal 6 6 3 5" xfId="19419" xr:uid="{00000000-0005-0000-0000-00005E950000}"/>
    <cellStyle name="Normal 6 6 3 5 2" xfId="45387" xr:uid="{00000000-0005-0000-0000-00005F950000}"/>
    <cellStyle name="Normal 6 6 3 6" xfId="15091" xr:uid="{00000000-0005-0000-0000-000060950000}"/>
    <cellStyle name="Normal 6 6 3 6 2" xfId="41059" xr:uid="{00000000-0005-0000-0000-000061950000}"/>
    <cellStyle name="Normal 6 6 3 7" xfId="4271" xr:uid="{00000000-0005-0000-0000-000062950000}"/>
    <cellStyle name="Normal 6 6 3 8" xfId="30239" xr:uid="{00000000-0005-0000-0000-000063950000}"/>
    <cellStyle name="Normal 6 6 3 9" xfId="56721" xr:uid="{00000000-0005-0000-0000-000064950000}"/>
    <cellStyle name="Normal 6 6 4" xfId="5353" xr:uid="{00000000-0005-0000-0000-000065950000}"/>
    <cellStyle name="Normal 6 6 4 2" xfId="11845" xr:uid="{00000000-0005-0000-0000-000066950000}"/>
    <cellStyle name="Normal 6 6 4 2 2" xfId="26993" xr:uid="{00000000-0005-0000-0000-000067950000}"/>
    <cellStyle name="Normal 6 6 4 2 2 2" xfId="52961" xr:uid="{00000000-0005-0000-0000-000068950000}"/>
    <cellStyle name="Normal 6 6 4 2 3" xfId="37813" xr:uid="{00000000-0005-0000-0000-000069950000}"/>
    <cellStyle name="Normal 6 6 4 3" xfId="20501" xr:uid="{00000000-0005-0000-0000-00006A950000}"/>
    <cellStyle name="Normal 6 6 4 3 2" xfId="46469" xr:uid="{00000000-0005-0000-0000-00006B950000}"/>
    <cellStyle name="Normal 6 6 4 4" xfId="16173" xr:uid="{00000000-0005-0000-0000-00006C950000}"/>
    <cellStyle name="Normal 6 6 4 4 2" xfId="42141" xr:uid="{00000000-0005-0000-0000-00006D950000}"/>
    <cellStyle name="Normal 6 6 4 5" xfId="31321" xr:uid="{00000000-0005-0000-0000-00006E950000}"/>
    <cellStyle name="Normal 6 6 4 6" xfId="57803" xr:uid="{00000000-0005-0000-0000-00006F950000}"/>
    <cellStyle name="Normal 6 6 5" xfId="9681" xr:uid="{00000000-0005-0000-0000-000070950000}"/>
    <cellStyle name="Normal 6 6 5 2" xfId="24829" xr:uid="{00000000-0005-0000-0000-000071950000}"/>
    <cellStyle name="Normal 6 6 5 2 2" xfId="50797" xr:uid="{00000000-0005-0000-0000-000072950000}"/>
    <cellStyle name="Normal 6 6 5 3" xfId="35649" xr:uid="{00000000-0005-0000-0000-000073950000}"/>
    <cellStyle name="Normal 6 6 6" xfId="7517" xr:uid="{00000000-0005-0000-0000-000074950000}"/>
    <cellStyle name="Normal 6 6 6 2" xfId="22665" xr:uid="{00000000-0005-0000-0000-000075950000}"/>
    <cellStyle name="Normal 6 6 6 2 2" xfId="48633" xr:uid="{00000000-0005-0000-0000-000076950000}"/>
    <cellStyle name="Normal 6 6 6 3" xfId="33485" xr:uid="{00000000-0005-0000-0000-000077950000}"/>
    <cellStyle name="Normal 6 6 7" xfId="18337" xr:uid="{00000000-0005-0000-0000-000078950000}"/>
    <cellStyle name="Normal 6 6 7 2" xfId="44305" xr:uid="{00000000-0005-0000-0000-000079950000}"/>
    <cellStyle name="Normal 6 6 8" xfId="14009" xr:uid="{00000000-0005-0000-0000-00007A950000}"/>
    <cellStyle name="Normal 6 6 8 2" xfId="39977" xr:uid="{00000000-0005-0000-0000-00007B950000}"/>
    <cellStyle name="Normal 6 6 9" xfId="3189" xr:uid="{00000000-0005-0000-0000-00007C950000}"/>
    <cellStyle name="Normal 6 7" xfId="471" xr:uid="{00000000-0005-0000-0000-00007D950000}"/>
    <cellStyle name="Normal 6 7 10" xfId="29158" xr:uid="{00000000-0005-0000-0000-00007E950000}"/>
    <cellStyle name="Normal 6 7 11" xfId="55106" xr:uid="{00000000-0005-0000-0000-00007F950000}"/>
    <cellStyle name="Normal 6 7 12" xfId="55640" xr:uid="{00000000-0005-0000-0000-000080950000}"/>
    <cellStyle name="Normal 6 7 13" xfId="922" xr:uid="{00000000-0005-0000-0000-000081950000}"/>
    <cellStyle name="Normal 6 7 2" xfId="1567" xr:uid="{00000000-0005-0000-0000-000082950000}"/>
    <cellStyle name="Normal 6 7 2 10" xfId="56181" xr:uid="{00000000-0005-0000-0000-000083950000}"/>
    <cellStyle name="Normal 6 7 2 2" xfId="2649" xr:uid="{00000000-0005-0000-0000-000084950000}"/>
    <cellStyle name="Normal 6 7 2 2 2" xfId="6977" xr:uid="{00000000-0005-0000-0000-000085950000}"/>
    <cellStyle name="Normal 6 7 2 2 2 2" xfId="13469" xr:uid="{00000000-0005-0000-0000-000086950000}"/>
    <cellStyle name="Normal 6 7 2 2 2 2 2" xfId="28617" xr:uid="{00000000-0005-0000-0000-000087950000}"/>
    <cellStyle name="Normal 6 7 2 2 2 2 2 2" xfId="54585" xr:uid="{00000000-0005-0000-0000-000088950000}"/>
    <cellStyle name="Normal 6 7 2 2 2 2 3" xfId="39437" xr:uid="{00000000-0005-0000-0000-000089950000}"/>
    <cellStyle name="Normal 6 7 2 2 2 3" xfId="22125" xr:uid="{00000000-0005-0000-0000-00008A950000}"/>
    <cellStyle name="Normal 6 7 2 2 2 3 2" xfId="48093" xr:uid="{00000000-0005-0000-0000-00008B950000}"/>
    <cellStyle name="Normal 6 7 2 2 2 4" xfId="17797" xr:uid="{00000000-0005-0000-0000-00008C950000}"/>
    <cellStyle name="Normal 6 7 2 2 2 4 2" xfId="43765" xr:uid="{00000000-0005-0000-0000-00008D950000}"/>
    <cellStyle name="Normal 6 7 2 2 2 5" xfId="32945" xr:uid="{00000000-0005-0000-0000-00008E950000}"/>
    <cellStyle name="Normal 6 7 2 2 2 6" xfId="59427" xr:uid="{00000000-0005-0000-0000-00008F950000}"/>
    <cellStyle name="Normal 6 7 2 2 3" xfId="11305" xr:uid="{00000000-0005-0000-0000-000090950000}"/>
    <cellStyle name="Normal 6 7 2 2 3 2" xfId="26453" xr:uid="{00000000-0005-0000-0000-000091950000}"/>
    <cellStyle name="Normal 6 7 2 2 3 2 2" xfId="52421" xr:uid="{00000000-0005-0000-0000-000092950000}"/>
    <cellStyle name="Normal 6 7 2 2 3 3" xfId="37273" xr:uid="{00000000-0005-0000-0000-000093950000}"/>
    <cellStyle name="Normal 6 7 2 2 4" xfId="9141" xr:uid="{00000000-0005-0000-0000-000094950000}"/>
    <cellStyle name="Normal 6 7 2 2 4 2" xfId="24289" xr:uid="{00000000-0005-0000-0000-000095950000}"/>
    <cellStyle name="Normal 6 7 2 2 4 2 2" xfId="50257" xr:uid="{00000000-0005-0000-0000-000096950000}"/>
    <cellStyle name="Normal 6 7 2 2 4 3" xfId="35109" xr:uid="{00000000-0005-0000-0000-000097950000}"/>
    <cellStyle name="Normal 6 7 2 2 5" xfId="19961" xr:uid="{00000000-0005-0000-0000-000098950000}"/>
    <cellStyle name="Normal 6 7 2 2 5 2" xfId="45929" xr:uid="{00000000-0005-0000-0000-000099950000}"/>
    <cellStyle name="Normal 6 7 2 2 6" xfId="15633" xr:uid="{00000000-0005-0000-0000-00009A950000}"/>
    <cellStyle name="Normal 6 7 2 2 6 2" xfId="41601" xr:uid="{00000000-0005-0000-0000-00009B950000}"/>
    <cellStyle name="Normal 6 7 2 2 7" xfId="4813" xr:uid="{00000000-0005-0000-0000-00009C950000}"/>
    <cellStyle name="Normal 6 7 2 2 8" xfId="30781" xr:uid="{00000000-0005-0000-0000-00009D950000}"/>
    <cellStyle name="Normal 6 7 2 2 9" xfId="57263" xr:uid="{00000000-0005-0000-0000-00009E950000}"/>
    <cellStyle name="Normal 6 7 2 3" xfId="5895" xr:uid="{00000000-0005-0000-0000-00009F950000}"/>
    <cellStyle name="Normal 6 7 2 3 2" xfId="12387" xr:uid="{00000000-0005-0000-0000-0000A0950000}"/>
    <cellStyle name="Normal 6 7 2 3 2 2" xfId="27535" xr:uid="{00000000-0005-0000-0000-0000A1950000}"/>
    <cellStyle name="Normal 6 7 2 3 2 2 2" xfId="53503" xr:uid="{00000000-0005-0000-0000-0000A2950000}"/>
    <cellStyle name="Normal 6 7 2 3 2 3" xfId="38355" xr:uid="{00000000-0005-0000-0000-0000A3950000}"/>
    <cellStyle name="Normal 6 7 2 3 3" xfId="21043" xr:uid="{00000000-0005-0000-0000-0000A4950000}"/>
    <cellStyle name="Normal 6 7 2 3 3 2" xfId="47011" xr:uid="{00000000-0005-0000-0000-0000A5950000}"/>
    <cellStyle name="Normal 6 7 2 3 4" xfId="16715" xr:uid="{00000000-0005-0000-0000-0000A6950000}"/>
    <cellStyle name="Normal 6 7 2 3 4 2" xfId="42683" xr:uid="{00000000-0005-0000-0000-0000A7950000}"/>
    <cellStyle name="Normal 6 7 2 3 5" xfId="31863" xr:uid="{00000000-0005-0000-0000-0000A8950000}"/>
    <cellStyle name="Normal 6 7 2 3 6" xfId="58345" xr:uid="{00000000-0005-0000-0000-0000A9950000}"/>
    <cellStyle name="Normal 6 7 2 4" xfId="10223" xr:uid="{00000000-0005-0000-0000-0000AA950000}"/>
    <cellStyle name="Normal 6 7 2 4 2" xfId="25371" xr:uid="{00000000-0005-0000-0000-0000AB950000}"/>
    <cellStyle name="Normal 6 7 2 4 2 2" xfId="51339" xr:uid="{00000000-0005-0000-0000-0000AC950000}"/>
    <cellStyle name="Normal 6 7 2 4 3" xfId="36191" xr:uid="{00000000-0005-0000-0000-0000AD950000}"/>
    <cellStyle name="Normal 6 7 2 5" xfId="8059" xr:uid="{00000000-0005-0000-0000-0000AE950000}"/>
    <cellStyle name="Normal 6 7 2 5 2" xfId="23207" xr:uid="{00000000-0005-0000-0000-0000AF950000}"/>
    <cellStyle name="Normal 6 7 2 5 2 2" xfId="49175" xr:uid="{00000000-0005-0000-0000-0000B0950000}"/>
    <cellStyle name="Normal 6 7 2 5 3" xfId="34027" xr:uid="{00000000-0005-0000-0000-0000B1950000}"/>
    <cellStyle name="Normal 6 7 2 6" xfId="18879" xr:uid="{00000000-0005-0000-0000-0000B2950000}"/>
    <cellStyle name="Normal 6 7 2 6 2" xfId="44847" xr:uid="{00000000-0005-0000-0000-0000B3950000}"/>
    <cellStyle name="Normal 6 7 2 7" xfId="14551" xr:uid="{00000000-0005-0000-0000-0000B4950000}"/>
    <cellStyle name="Normal 6 7 2 7 2" xfId="40519" xr:uid="{00000000-0005-0000-0000-0000B5950000}"/>
    <cellStyle name="Normal 6 7 2 8" xfId="3731" xr:uid="{00000000-0005-0000-0000-0000B6950000}"/>
    <cellStyle name="Normal 6 7 2 9" xfId="29699" xr:uid="{00000000-0005-0000-0000-0000B7950000}"/>
    <cellStyle name="Normal 6 7 3" xfId="2108" xr:uid="{00000000-0005-0000-0000-0000B8950000}"/>
    <cellStyle name="Normal 6 7 3 2" xfId="6436" xr:uid="{00000000-0005-0000-0000-0000B9950000}"/>
    <cellStyle name="Normal 6 7 3 2 2" xfId="12928" xr:uid="{00000000-0005-0000-0000-0000BA950000}"/>
    <cellStyle name="Normal 6 7 3 2 2 2" xfId="28076" xr:uid="{00000000-0005-0000-0000-0000BB950000}"/>
    <cellStyle name="Normal 6 7 3 2 2 2 2" xfId="54044" xr:uid="{00000000-0005-0000-0000-0000BC950000}"/>
    <cellStyle name="Normal 6 7 3 2 2 3" xfId="38896" xr:uid="{00000000-0005-0000-0000-0000BD950000}"/>
    <cellStyle name="Normal 6 7 3 2 3" xfId="21584" xr:uid="{00000000-0005-0000-0000-0000BE950000}"/>
    <cellStyle name="Normal 6 7 3 2 3 2" xfId="47552" xr:uid="{00000000-0005-0000-0000-0000BF950000}"/>
    <cellStyle name="Normal 6 7 3 2 4" xfId="17256" xr:uid="{00000000-0005-0000-0000-0000C0950000}"/>
    <cellStyle name="Normal 6 7 3 2 4 2" xfId="43224" xr:uid="{00000000-0005-0000-0000-0000C1950000}"/>
    <cellStyle name="Normal 6 7 3 2 5" xfId="32404" xr:uid="{00000000-0005-0000-0000-0000C2950000}"/>
    <cellStyle name="Normal 6 7 3 2 6" xfId="58886" xr:uid="{00000000-0005-0000-0000-0000C3950000}"/>
    <cellStyle name="Normal 6 7 3 3" xfId="10764" xr:uid="{00000000-0005-0000-0000-0000C4950000}"/>
    <cellStyle name="Normal 6 7 3 3 2" xfId="25912" xr:uid="{00000000-0005-0000-0000-0000C5950000}"/>
    <cellStyle name="Normal 6 7 3 3 2 2" xfId="51880" xr:uid="{00000000-0005-0000-0000-0000C6950000}"/>
    <cellStyle name="Normal 6 7 3 3 3" xfId="36732" xr:uid="{00000000-0005-0000-0000-0000C7950000}"/>
    <cellStyle name="Normal 6 7 3 4" xfId="8600" xr:uid="{00000000-0005-0000-0000-0000C8950000}"/>
    <cellStyle name="Normal 6 7 3 4 2" xfId="23748" xr:uid="{00000000-0005-0000-0000-0000C9950000}"/>
    <cellStyle name="Normal 6 7 3 4 2 2" xfId="49716" xr:uid="{00000000-0005-0000-0000-0000CA950000}"/>
    <cellStyle name="Normal 6 7 3 4 3" xfId="34568" xr:uid="{00000000-0005-0000-0000-0000CB950000}"/>
    <cellStyle name="Normal 6 7 3 5" xfId="19420" xr:uid="{00000000-0005-0000-0000-0000CC950000}"/>
    <cellStyle name="Normal 6 7 3 5 2" xfId="45388" xr:uid="{00000000-0005-0000-0000-0000CD950000}"/>
    <cellStyle name="Normal 6 7 3 6" xfId="15092" xr:uid="{00000000-0005-0000-0000-0000CE950000}"/>
    <cellStyle name="Normal 6 7 3 6 2" xfId="41060" xr:uid="{00000000-0005-0000-0000-0000CF950000}"/>
    <cellStyle name="Normal 6 7 3 7" xfId="4272" xr:uid="{00000000-0005-0000-0000-0000D0950000}"/>
    <cellStyle name="Normal 6 7 3 8" xfId="30240" xr:uid="{00000000-0005-0000-0000-0000D1950000}"/>
    <cellStyle name="Normal 6 7 3 9" xfId="56722" xr:uid="{00000000-0005-0000-0000-0000D2950000}"/>
    <cellStyle name="Normal 6 7 4" xfId="5354" xr:uid="{00000000-0005-0000-0000-0000D3950000}"/>
    <cellStyle name="Normal 6 7 4 2" xfId="11846" xr:uid="{00000000-0005-0000-0000-0000D4950000}"/>
    <cellStyle name="Normal 6 7 4 2 2" xfId="26994" xr:uid="{00000000-0005-0000-0000-0000D5950000}"/>
    <cellStyle name="Normal 6 7 4 2 2 2" xfId="52962" xr:uid="{00000000-0005-0000-0000-0000D6950000}"/>
    <cellStyle name="Normal 6 7 4 2 3" xfId="37814" xr:uid="{00000000-0005-0000-0000-0000D7950000}"/>
    <cellStyle name="Normal 6 7 4 3" xfId="20502" xr:uid="{00000000-0005-0000-0000-0000D8950000}"/>
    <cellStyle name="Normal 6 7 4 3 2" xfId="46470" xr:uid="{00000000-0005-0000-0000-0000D9950000}"/>
    <cellStyle name="Normal 6 7 4 4" xfId="16174" xr:uid="{00000000-0005-0000-0000-0000DA950000}"/>
    <cellStyle name="Normal 6 7 4 4 2" xfId="42142" xr:uid="{00000000-0005-0000-0000-0000DB950000}"/>
    <cellStyle name="Normal 6 7 4 5" xfId="31322" xr:uid="{00000000-0005-0000-0000-0000DC950000}"/>
    <cellStyle name="Normal 6 7 4 6" xfId="57804" xr:uid="{00000000-0005-0000-0000-0000DD950000}"/>
    <cellStyle name="Normal 6 7 5" xfId="9682" xr:uid="{00000000-0005-0000-0000-0000DE950000}"/>
    <cellStyle name="Normal 6 7 5 2" xfId="24830" xr:uid="{00000000-0005-0000-0000-0000DF950000}"/>
    <cellStyle name="Normal 6 7 5 2 2" xfId="50798" xr:uid="{00000000-0005-0000-0000-0000E0950000}"/>
    <cellStyle name="Normal 6 7 5 3" xfId="35650" xr:uid="{00000000-0005-0000-0000-0000E1950000}"/>
    <cellStyle name="Normal 6 7 6" xfId="7518" xr:uid="{00000000-0005-0000-0000-0000E2950000}"/>
    <cellStyle name="Normal 6 7 6 2" xfId="22666" xr:uid="{00000000-0005-0000-0000-0000E3950000}"/>
    <cellStyle name="Normal 6 7 6 2 2" xfId="48634" xr:uid="{00000000-0005-0000-0000-0000E4950000}"/>
    <cellStyle name="Normal 6 7 6 3" xfId="33486" xr:uid="{00000000-0005-0000-0000-0000E5950000}"/>
    <cellStyle name="Normal 6 7 7" xfId="18338" xr:uid="{00000000-0005-0000-0000-0000E6950000}"/>
    <cellStyle name="Normal 6 7 7 2" xfId="44306" xr:uid="{00000000-0005-0000-0000-0000E7950000}"/>
    <cellStyle name="Normal 6 7 8" xfId="14010" xr:uid="{00000000-0005-0000-0000-0000E8950000}"/>
    <cellStyle name="Normal 6 7 8 2" xfId="39978" xr:uid="{00000000-0005-0000-0000-0000E9950000}"/>
    <cellStyle name="Normal 6 7 9" xfId="3190" xr:uid="{00000000-0005-0000-0000-0000EA950000}"/>
    <cellStyle name="Normal 6 8" xfId="472" xr:uid="{00000000-0005-0000-0000-0000EB950000}"/>
    <cellStyle name="Normal 6 8 10" xfId="29159" xr:uid="{00000000-0005-0000-0000-0000EC950000}"/>
    <cellStyle name="Normal 6 8 11" xfId="55107" xr:uid="{00000000-0005-0000-0000-0000ED950000}"/>
    <cellStyle name="Normal 6 8 12" xfId="55641" xr:uid="{00000000-0005-0000-0000-0000EE950000}"/>
    <cellStyle name="Normal 6 8 13" xfId="962" xr:uid="{00000000-0005-0000-0000-0000EF950000}"/>
    <cellStyle name="Normal 6 8 2" xfId="1568" xr:uid="{00000000-0005-0000-0000-0000F0950000}"/>
    <cellStyle name="Normal 6 8 2 10" xfId="56182" xr:uid="{00000000-0005-0000-0000-0000F1950000}"/>
    <cellStyle name="Normal 6 8 2 2" xfId="2650" xr:uid="{00000000-0005-0000-0000-0000F2950000}"/>
    <cellStyle name="Normal 6 8 2 2 2" xfId="6978" xr:uid="{00000000-0005-0000-0000-0000F3950000}"/>
    <cellStyle name="Normal 6 8 2 2 2 2" xfId="13470" xr:uid="{00000000-0005-0000-0000-0000F4950000}"/>
    <cellStyle name="Normal 6 8 2 2 2 2 2" xfId="28618" xr:uid="{00000000-0005-0000-0000-0000F5950000}"/>
    <cellStyle name="Normal 6 8 2 2 2 2 2 2" xfId="54586" xr:uid="{00000000-0005-0000-0000-0000F6950000}"/>
    <cellStyle name="Normal 6 8 2 2 2 2 3" xfId="39438" xr:uid="{00000000-0005-0000-0000-0000F7950000}"/>
    <cellStyle name="Normal 6 8 2 2 2 3" xfId="22126" xr:uid="{00000000-0005-0000-0000-0000F8950000}"/>
    <cellStyle name="Normal 6 8 2 2 2 3 2" xfId="48094" xr:uid="{00000000-0005-0000-0000-0000F9950000}"/>
    <cellStyle name="Normal 6 8 2 2 2 4" xfId="17798" xr:uid="{00000000-0005-0000-0000-0000FA950000}"/>
    <cellStyle name="Normal 6 8 2 2 2 4 2" xfId="43766" xr:uid="{00000000-0005-0000-0000-0000FB950000}"/>
    <cellStyle name="Normal 6 8 2 2 2 5" xfId="32946" xr:uid="{00000000-0005-0000-0000-0000FC950000}"/>
    <cellStyle name="Normal 6 8 2 2 2 6" xfId="59428" xr:uid="{00000000-0005-0000-0000-0000FD950000}"/>
    <cellStyle name="Normal 6 8 2 2 3" xfId="11306" xr:uid="{00000000-0005-0000-0000-0000FE950000}"/>
    <cellStyle name="Normal 6 8 2 2 3 2" xfId="26454" xr:uid="{00000000-0005-0000-0000-0000FF950000}"/>
    <cellStyle name="Normal 6 8 2 2 3 2 2" xfId="52422" xr:uid="{00000000-0005-0000-0000-000000960000}"/>
    <cellStyle name="Normal 6 8 2 2 3 3" xfId="37274" xr:uid="{00000000-0005-0000-0000-000001960000}"/>
    <cellStyle name="Normal 6 8 2 2 4" xfId="9142" xr:uid="{00000000-0005-0000-0000-000002960000}"/>
    <cellStyle name="Normal 6 8 2 2 4 2" xfId="24290" xr:uid="{00000000-0005-0000-0000-000003960000}"/>
    <cellStyle name="Normal 6 8 2 2 4 2 2" xfId="50258" xr:uid="{00000000-0005-0000-0000-000004960000}"/>
    <cellStyle name="Normal 6 8 2 2 4 3" xfId="35110" xr:uid="{00000000-0005-0000-0000-000005960000}"/>
    <cellStyle name="Normal 6 8 2 2 5" xfId="19962" xr:uid="{00000000-0005-0000-0000-000006960000}"/>
    <cellStyle name="Normal 6 8 2 2 5 2" xfId="45930" xr:uid="{00000000-0005-0000-0000-000007960000}"/>
    <cellStyle name="Normal 6 8 2 2 6" xfId="15634" xr:uid="{00000000-0005-0000-0000-000008960000}"/>
    <cellStyle name="Normal 6 8 2 2 6 2" xfId="41602" xr:uid="{00000000-0005-0000-0000-000009960000}"/>
    <cellStyle name="Normal 6 8 2 2 7" xfId="4814" xr:uid="{00000000-0005-0000-0000-00000A960000}"/>
    <cellStyle name="Normal 6 8 2 2 8" xfId="30782" xr:uid="{00000000-0005-0000-0000-00000B960000}"/>
    <cellStyle name="Normal 6 8 2 2 9" xfId="57264" xr:uid="{00000000-0005-0000-0000-00000C960000}"/>
    <cellStyle name="Normal 6 8 2 3" xfId="5896" xr:uid="{00000000-0005-0000-0000-00000D960000}"/>
    <cellStyle name="Normal 6 8 2 3 2" xfId="12388" xr:uid="{00000000-0005-0000-0000-00000E960000}"/>
    <cellStyle name="Normal 6 8 2 3 2 2" xfId="27536" xr:uid="{00000000-0005-0000-0000-00000F960000}"/>
    <cellStyle name="Normal 6 8 2 3 2 2 2" xfId="53504" xr:uid="{00000000-0005-0000-0000-000010960000}"/>
    <cellStyle name="Normal 6 8 2 3 2 3" xfId="38356" xr:uid="{00000000-0005-0000-0000-000011960000}"/>
    <cellStyle name="Normal 6 8 2 3 3" xfId="21044" xr:uid="{00000000-0005-0000-0000-000012960000}"/>
    <cellStyle name="Normal 6 8 2 3 3 2" xfId="47012" xr:uid="{00000000-0005-0000-0000-000013960000}"/>
    <cellStyle name="Normal 6 8 2 3 4" xfId="16716" xr:uid="{00000000-0005-0000-0000-000014960000}"/>
    <cellStyle name="Normal 6 8 2 3 4 2" xfId="42684" xr:uid="{00000000-0005-0000-0000-000015960000}"/>
    <cellStyle name="Normal 6 8 2 3 5" xfId="31864" xr:uid="{00000000-0005-0000-0000-000016960000}"/>
    <cellStyle name="Normal 6 8 2 3 6" xfId="58346" xr:uid="{00000000-0005-0000-0000-000017960000}"/>
    <cellStyle name="Normal 6 8 2 4" xfId="10224" xr:uid="{00000000-0005-0000-0000-000018960000}"/>
    <cellStyle name="Normal 6 8 2 4 2" xfId="25372" xr:uid="{00000000-0005-0000-0000-000019960000}"/>
    <cellStyle name="Normal 6 8 2 4 2 2" xfId="51340" xr:uid="{00000000-0005-0000-0000-00001A960000}"/>
    <cellStyle name="Normal 6 8 2 4 3" xfId="36192" xr:uid="{00000000-0005-0000-0000-00001B960000}"/>
    <cellStyle name="Normal 6 8 2 5" xfId="8060" xr:uid="{00000000-0005-0000-0000-00001C960000}"/>
    <cellStyle name="Normal 6 8 2 5 2" xfId="23208" xr:uid="{00000000-0005-0000-0000-00001D960000}"/>
    <cellStyle name="Normal 6 8 2 5 2 2" xfId="49176" xr:uid="{00000000-0005-0000-0000-00001E960000}"/>
    <cellStyle name="Normal 6 8 2 5 3" xfId="34028" xr:uid="{00000000-0005-0000-0000-00001F960000}"/>
    <cellStyle name="Normal 6 8 2 6" xfId="18880" xr:uid="{00000000-0005-0000-0000-000020960000}"/>
    <cellStyle name="Normal 6 8 2 6 2" xfId="44848" xr:uid="{00000000-0005-0000-0000-000021960000}"/>
    <cellStyle name="Normal 6 8 2 7" xfId="14552" xr:uid="{00000000-0005-0000-0000-000022960000}"/>
    <cellStyle name="Normal 6 8 2 7 2" xfId="40520" xr:uid="{00000000-0005-0000-0000-000023960000}"/>
    <cellStyle name="Normal 6 8 2 8" xfId="3732" xr:uid="{00000000-0005-0000-0000-000024960000}"/>
    <cellStyle name="Normal 6 8 2 9" xfId="29700" xr:uid="{00000000-0005-0000-0000-000025960000}"/>
    <cellStyle name="Normal 6 8 3" xfId="2109" xr:uid="{00000000-0005-0000-0000-000026960000}"/>
    <cellStyle name="Normal 6 8 3 2" xfId="6437" xr:uid="{00000000-0005-0000-0000-000027960000}"/>
    <cellStyle name="Normal 6 8 3 2 2" xfId="12929" xr:uid="{00000000-0005-0000-0000-000028960000}"/>
    <cellStyle name="Normal 6 8 3 2 2 2" xfId="28077" xr:uid="{00000000-0005-0000-0000-000029960000}"/>
    <cellStyle name="Normal 6 8 3 2 2 2 2" xfId="54045" xr:uid="{00000000-0005-0000-0000-00002A960000}"/>
    <cellStyle name="Normal 6 8 3 2 2 3" xfId="38897" xr:uid="{00000000-0005-0000-0000-00002B960000}"/>
    <cellStyle name="Normal 6 8 3 2 3" xfId="21585" xr:uid="{00000000-0005-0000-0000-00002C960000}"/>
    <cellStyle name="Normal 6 8 3 2 3 2" xfId="47553" xr:uid="{00000000-0005-0000-0000-00002D960000}"/>
    <cellStyle name="Normal 6 8 3 2 4" xfId="17257" xr:uid="{00000000-0005-0000-0000-00002E960000}"/>
    <cellStyle name="Normal 6 8 3 2 4 2" xfId="43225" xr:uid="{00000000-0005-0000-0000-00002F960000}"/>
    <cellStyle name="Normal 6 8 3 2 5" xfId="32405" xr:uid="{00000000-0005-0000-0000-000030960000}"/>
    <cellStyle name="Normal 6 8 3 2 6" xfId="58887" xr:uid="{00000000-0005-0000-0000-000031960000}"/>
    <cellStyle name="Normal 6 8 3 3" xfId="10765" xr:uid="{00000000-0005-0000-0000-000032960000}"/>
    <cellStyle name="Normal 6 8 3 3 2" xfId="25913" xr:uid="{00000000-0005-0000-0000-000033960000}"/>
    <cellStyle name="Normal 6 8 3 3 2 2" xfId="51881" xr:uid="{00000000-0005-0000-0000-000034960000}"/>
    <cellStyle name="Normal 6 8 3 3 3" xfId="36733" xr:uid="{00000000-0005-0000-0000-000035960000}"/>
    <cellStyle name="Normal 6 8 3 4" xfId="8601" xr:uid="{00000000-0005-0000-0000-000036960000}"/>
    <cellStyle name="Normal 6 8 3 4 2" xfId="23749" xr:uid="{00000000-0005-0000-0000-000037960000}"/>
    <cellStyle name="Normal 6 8 3 4 2 2" xfId="49717" xr:uid="{00000000-0005-0000-0000-000038960000}"/>
    <cellStyle name="Normal 6 8 3 4 3" xfId="34569" xr:uid="{00000000-0005-0000-0000-000039960000}"/>
    <cellStyle name="Normal 6 8 3 5" xfId="19421" xr:uid="{00000000-0005-0000-0000-00003A960000}"/>
    <cellStyle name="Normal 6 8 3 5 2" xfId="45389" xr:uid="{00000000-0005-0000-0000-00003B960000}"/>
    <cellStyle name="Normal 6 8 3 6" xfId="15093" xr:uid="{00000000-0005-0000-0000-00003C960000}"/>
    <cellStyle name="Normal 6 8 3 6 2" xfId="41061" xr:uid="{00000000-0005-0000-0000-00003D960000}"/>
    <cellStyle name="Normal 6 8 3 7" xfId="4273" xr:uid="{00000000-0005-0000-0000-00003E960000}"/>
    <cellStyle name="Normal 6 8 3 8" xfId="30241" xr:uid="{00000000-0005-0000-0000-00003F960000}"/>
    <cellStyle name="Normal 6 8 3 9" xfId="56723" xr:uid="{00000000-0005-0000-0000-000040960000}"/>
    <cellStyle name="Normal 6 8 4" xfId="5355" xr:uid="{00000000-0005-0000-0000-000041960000}"/>
    <cellStyle name="Normal 6 8 4 2" xfId="11847" xr:uid="{00000000-0005-0000-0000-000042960000}"/>
    <cellStyle name="Normal 6 8 4 2 2" xfId="26995" xr:uid="{00000000-0005-0000-0000-000043960000}"/>
    <cellStyle name="Normal 6 8 4 2 2 2" xfId="52963" xr:uid="{00000000-0005-0000-0000-000044960000}"/>
    <cellStyle name="Normal 6 8 4 2 3" xfId="37815" xr:uid="{00000000-0005-0000-0000-000045960000}"/>
    <cellStyle name="Normal 6 8 4 3" xfId="20503" xr:uid="{00000000-0005-0000-0000-000046960000}"/>
    <cellStyle name="Normal 6 8 4 3 2" xfId="46471" xr:uid="{00000000-0005-0000-0000-000047960000}"/>
    <cellStyle name="Normal 6 8 4 4" xfId="16175" xr:uid="{00000000-0005-0000-0000-000048960000}"/>
    <cellStyle name="Normal 6 8 4 4 2" xfId="42143" xr:uid="{00000000-0005-0000-0000-000049960000}"/>
    <cellStyle name="Normal 6 8 4 5" xfId="31323" xr:uid="{00000000-0005-0000-0000-00004A960000}"/>
    <cellStyle name="Normal 6 8 4 6" xfId="57805" xr:uid="{00000000-0005-0000-0000-00004B960000}"/>
    <cellStyle name="Normal 6 8 5" xfId="9683" xr:uid="{00000000-0005-0000-0000-00004C960000}"/>
    <cellStyle name="Normal 6 8 5 2" xfId="24831" xr:uid="{00000000-0005-0000-0000-00004D960000}"/>
    <cellStyle name="Normal 6 8 5 2 2" xfId="50799" xr:uid="{00000000-0005-0000-0000-00004E960000}"/>
    <cellStyle name="Normal 6 8 5 3" xfId="35651" xr:uid="{00000000-0005-0000-0000-00004F960000}"/>
    <cellStyle name="Normal 6 8 6" xfId="7519" xr:uid="{00000000-0005-0000-0000-000050960000}"/>
    <cellStyle name="Normal 6 8 6 2" xfId="22667" xr:uid="{00000000-0005-0000-0000-000051960000}"/>
    <cellStyle name="Normal 6 8 6 2 2" xfId="48635" xr:uid="{00000000-0005-0000-0000-000052960000}"/>
    <cellStyle name="Normal 6 8 6 3" xfId="33487" xr:uid="{00000000-0005-0000-0000-000053960000}"/>
    <cellStyle name="Normal 6 8 7" xfId="18339" xr:uid="{00000000-0005-0000-0000-000054960000}"/>
    <cellStyle name="Normal 6 8 7 2" xfId="44307" xr:uid="{00000000-0005-0000-0000-000055960000}"/>
    <cellStyle name="Normal 6 8 8" xfId="14011" xr:uid="{00000000-0005-0000-0000-000056960000}"/>
    <cellStyle name="Normal 6 8 8 2" xfId="39979" xr:uid="{00000000-0005-0000-0000-000057960000}"/>
    <cellStyle name="Normal 6 8 9" xfId="3191" xr:uid="{00000000-0005-0000-0000-000058960000}"/>
    <cellStyle name="Normal 6 9" xfId="473" xr:uid="{00000000-0005-0000-0000-000059960000}"/>
    <cellStyle name="Normal 6 9 10" xfId="29160" xr:uid="{00000000-0005-0000-0000-00005A960000}"/>
    <cellStyle name="Normal 6 9 11" xfId="55108" xr:uid="{00000000-0005-0000-0000-00005B960000}"/>
    <cellStyle name="Normal 6 9 12" xfId="55642" xr:uid="{00000000-0005-0000-0000-00005C960000}"/>
    <cellStyle name="Normal 6 9 13" xfId="1002" xr:uid="{00000000-0005-0000-0000-00005D960000}"/>
    <cellStyle name="Normal 6 9 2" xfId="1569" xr:uid="{00000000-0005-0000-0000-00005E960000}"/>
    <cellStyle name="Normal 6 9 2 10" xfId="56183" xr:uid="{00000000-0005-0000-0000-00005F960000}"/>
    <cellStyle name="Normal 6 9 2 2" xfId="2651" xr:uid="{00000000-0005-0000-0000-000060960000}"/>
    <cellStyle name="Normal 6 9 2 2 2" xfId="6979" xr:uid="{00000000-0005-0000-0000-000061960000}"/>
    <cellStyle name="Normal 6 9 2 2 2 2" xfId="13471" xr:uid="{00000000-0005-0000-0000-000062960000}"/>
    <cellStyle name="Normal 6 9 2 2 2 2 2" xfId="28619" xr:uid="{00000000-0005-0000-0000-000063960000}"/>
    <cellStyle name="Normal 6 9 2 2 2 2 2 2" xfId="54587" xr:uid="{00000000-0005-0000-0000-000064960000}"/>
    <cellStyle name="Normal 6 9 2 2 2 2 3" xfId="39439" xr:uid="{00000000-0005-0000-0000-000065960000}"/>
    <cellStyle name="Normal 6 9 2 2 2 3" xfId="22127" xr:uid="{00000000-0005-0000-0000-000066960000}"/>
    <cellStyle name="Normal 6 9 2 2 2 3 2" xfId="48095" xr:uid="{00000000-0005-0000-0000-000067960000}"/>
    <cellStyle name="Normal 6 9 2 2 2 4" xfId="17799" xr:uid="{00000000-0005-0000-0000-000068960000}"/>
    <cellStyle name="Normal 6 9 2 2 2 4 2" xfId="43767" xr:uid="{00000000-0005-0000-0000-000069960000}"/>
    <cellStyle name="Normal 6 9 2 2 2 5" xfId="32947" xr:uid="{00000000-0005-0000-0000-00006A960000}"/>
    <cellStyle name="Normal 6 9 2 2 2 6" xfId="59429" xr:uid="{00000000-0005-0000-0000-00006B960000}"/>
    <cellStyle name="Normal 6 9 2 2 3" xfId="11307" xr:uid="{00000000-0005-0000-0000-00006C960000}"/>
    <cellStyle name="Normal 6 9 2 2 3 2" xfId="26455" xr:uid="{00000000-0005-0000-0000-00006D960000}"/>
    <cellStyle name="Normal 6 9 2 2 3 2 2" xfId="52423" xr:uid="{00000000-0005-0000-0000-00006E960000}"/>
    <cellStyle name="Normal 6 9 2 2 3 3" xfId="37275" xr:uid="{00000000-0005-0000-0000-00006F960000}"/>
    <cellStyle name="Normal 6 9 2 2 4" xfId="9143" xr:uid="{00000000-0005-0000-0000-000070960000}"/>
    <cellStyle name="Normal 6 9 2 2 4 2" xfId="24291" xr:uid="{00000000-0005-0000-0000-000071960000}"/>
    <cellStyle name="Normal 6 9 2 2 4 2 2" xfId="50259" xr:uid="{00000000-0005-0000-0000-000072960000}"/>
    <cellStyle name="Normal 6 9 2 2 4 3" xfId="35111" xr:uid="{00000000-0005-0000-0000-000073960000}"/>
    <cellStyle name="Normal 6 9 2 2 5" xfId="19963" xr:uid="{00000000-0005-0000-0000-000074960000}"/>
    <cellStyle name="Normal 6 9 2 2 5 2" xfId="45931" xr:uid="{00000000-0005-0000-0000-000075960000}"/>
    <cellStyle name="Normal 6 9 2 2 6" xfId="15635" xr:uid="{00000000-0005-0000-0000-000076960000}"/>
    <cellStyle name="Normal 6 9 2 2 6 2" xfId="41603" xr:uid="{00000000-0005-0000-0000-000077960000}"/>
    <cellStyle name="Normal 6 9 2 2 7" xfId="4815" xr:uid="{00000000-0005-0000-0000-000078960000}"/>
    <cellStyle name="Normal 6 9 2 2 8" xfId="30783" xr:uid="{00000000-0005-0000-0000-000079960000}"/>
    <cellStyle name="Normal 6 9 2 2 9" xfId="57265" xr:uid="{00000000-0005-0000-0000-00007A960000}"/>
    <cellStyle name="Normal 6 9 2 3" xfId="5897" xr:uid="{00000000-0005-0000-0000-00007B960000}"/>
    <cellStyle name="Normal 6 9 2 3 2" xfId="12389" xr:uid="{00000000-0005-0000-0000-00007C960000}"/>
    <cellStyle name="Normal 6 9 2 3 2 2" xfId="27537" xr:uid="{00000000-0005-0000-0000-00007D960000}"/>
    <cellStyle name="Normal 6 9 2 3 2 2 2" xfId="53505" xr:uid="{00000000-0005-0000-0000-00007E960000}"/>
    <cellStyle name="Normal 6 9 2 3 2 3" xfId="38357" xr:uid="{00000000-0005-0000-0000-00007F960000}"/>
    <cellStyle name="Normal 6 9 2 3 3" xfId="21045" xr:uid="{00000000-0005-0000-0000-000080960000}"/>
    <cellStyle name="Normal 6 9 2 3 3 2" xfId="47013" xr:uid="{00000000-0005-0000-0000-000081960000}"/>
    <cellStyle name="Normal 6 9 2 3 4" xfId="16717" xr:uid="{00000000-0005-0000-0000-000082960000}"/>
    <cellStyle name="Normal 6 9 2 3 4 2" xfId="42685" xr:uid="{00000000-0005-0000-0000-000083960000}"/>
    <cellStyle name="Normal 6 9 2 3 5" xfId="31865" xr:uid="{00000000-0005-0000-0000-000084960000}"/>
    <cellStyle name="Normal 6 9 2 3 6" xfId="58347" xr:uid="{00000000-0005-0000-0000-000085960000}"/>
    <cellStyle name="Normal 6 9 2 4" xfId="10225" xr:uid="{00000000-0005-0000-0000-000086960000}"/>
    <cellStyle name="Normal 6 9 2 4 2" xfId="25373" xr:uid="{00000000-0005-0000-0000-000087960000}"/>
    <cellStyle name="Normal 6 9 2 4 2 2" xfId="51341" xr:uid="{00000000-0005-0000-0000-000088960000}"/>
    <cellStyle name="Normal 6 9 2 4 3" xfId="36193" xr:uid="{00000000-0005-0000-0000-000089960000}"/>
    <cellStyle name="Normal 6 9 2 5" xfId="8061" xr:uid="{00000000-0005-0000-0000-00008A960000}"/>
    <cellStyle name="Normal 6 9 2 5 2" xfId="23209" xr:uid="{00000000-0005-0000-0000-00008B960000}"/>
    <cellStyle name="Normal 6 9 2 5 2 2" xfId="49177" xr:uid="{00000000-0005-0000-0000-00008C960000}"/>
    <cellStyle name="Normal 6 9 2 5 3" xfId="34029" xr:uid="{00000000-0005-0000-0000-00008D960000}"/>
    <cellStyle name="Normal 6 9 2 6" xfId="18881" xr:uid="{00000000-0005-0000-0000-00008E960000}"/>
    <cellStyle name="Normal 6 9 2 6 2" xfId="44849" xr:uid="{00000000-0005-0000-0000-00008F960000}"/>
    <cellStyle name="Normal 6 9 2 7" xfId="14553" xr:uid="{00000000-0005-0000-0000-000090960000}"/>
    <cellStyle name="Normal 6 9 2 7 2" xfId="40521" xr:uid="{00000000-0005-0000-0000-000091960000}"/>
    <cellStyle name="Normal 6 9 2 8" xfId="3733" xr:uid="{00000000-0005-0000-0000-000092960000}"/>
    <cellStyle name="Normal 6 9 2 9" xfId="29701" xr:uid="{00000000-0005-0000-0000-000093960000}"/>
    <cellStyle name="Normal 6 9 3" xfId="2110" xr:uid="{00000000-0005-0000-0000-000094960000}"/>
    <cellStyle name="Normal 6 9 3 2" xfId="6438" xr:uid="{00000000-0005-0000-0000-000095960000}"/>
    <cellStyle name="Normal 6 9 3 2 2" xfId="12930" xr:uid="{00000000-0005-0000-0000-000096960000}"/>
    <cellStyle name="Normal 6 9 3 2 2 2" xfId="28078" xr:uid="{00000000-0005-0000-0000-000097960000}"/>
    <cellStyle name="Normal 6 9 3 2 2 2 2" xfId="54046" xr:uid="{00000000-0005-0000-0000-000098960000}"/>
    <cellStyle name="Normal 6 9 3 2 2 3" xfId="38898" xr:uid="{00000000-0005-0000-0000-000099960000}"/>
    <cellStyle name="Normal 6 9 3 2 3" xfId="21586" xr:uid="{00000000-0005-0000-0000-00009A960000}"/>
    <cellStyle name="Normal 6 9 3 2 3 2" xfId="47554" xr:uid="{00000000-0005-0000-0000-00009B960000}"/>
    <cellStyle name="Normal 6 9 3 2 4" xfId="17258" xr:uid="{00000000-0005-0000-0000-00009C960000}"/>
    <cellStyle name="Normal 6 9 3 2 4 2" xfId="43226" xr:uid="{00000000-0005-0000-0000-00009D960000}"/>
    <cellStyle name="Normal 6 9 3 2 5" xfId="32406" xr:uid="{00000000-0005-0000-0000-00009E960000}"/>
    <cellStyle name="Normal 6 9 3 2 6" xfId="58888" xr:uid="{00000000-0005-0000-0000-00009F960000}"/>
    <cellStyle name="Normal 6 9 3 3" xfId="10766" xr:uid="{00000000-0005-0000-0000-0000A0960000}"/>
    <cellStyle name="Normal 6 9 3 3 2" xfId="25914" xr:uid="{00000000-0005-0000-0000-0000A1960000}"/>
    <cellStyle name="Normal 6 9 3 3 2 2" xfId="51882" xr:uid="{00000000-0005-0000-0000-0000A2960000}"/>
    <cellStyle name="Normal 6 9 3 3 3" xfId="36734" xr:uid="{00000000-0005-0000-0000-0000A3960000}"/>
    <cellStyle name="Normal 6 9 3 4" xfId="8602" xr:uid="{00000000-0005-0000-0000-0000A4960000}"/>
    <cellStyle name="Normal 6 9 3 4 2" xfId="23750" xr:uid="{00000000-0005-0000-0000-0000A5960000}"/>
    <cellStyle name="Normal 6 9 3 4 2 2" xfId="49718" xr:uid="{00000000-0005-0000-0000-0000A6960000}"/>
    <cellStyle name="Normal 6 9 3 4 3" xfId="34570" xr:uid="{00000000-0005-0000-0000-0000A7960000}"/>
    <cellStyle name="Normal 6 9 3 5" xfId="19422" xr:uid="{00000000-0005-0000-0000-0000A8960000}"/>
    <cellStyle name="Normal 6 9 3 5 2" xfId="45390" xr:uid="{00000000-0005-0000-0000-0000A9960000}"/>
    <cellStyle name="Normal 6 9 3 6" xfId="15094" xr:uid="{00000000-0005-0000-0000-0000AA960000}"/>
    <cellStyle name="Normal 6 9 3 6 2" xfId="41062" xr:uid="{00000000-0005-0000-0000-0000AB960000}"/>
    <cellStyle name="Normal 6 9 3 7" xfId="4274" xr:uid="{00000000-0005-0000-0000-0000AC960000}"/>
    <cellStyle name="Normal 6 9 3 8" xfId="30242" xr:uid="{00000000-0005-0000-0000-0000AD960000}"/>
    <cellStyle name="Normal 6 9 3 9" xfId="56724" xr:uid="{00000000-0005-0000-0000-0000AE960000}"/>
    <cellStyle name="Normal 6 9 4" xfId="5356" xr:uid="{00000000-0005-0000-0000-0000AF960000}"/>
    <cellStyle name="Normal 6 9 4 2" xfId="11848" xr:uid="{00000000-0005-0000-0000-0000B0960000}"/>
    <cellStyle name="Normal 6 9 4 2 2" xfId="26996" xr:uid="{00000000-0005-0000-0000-0000B1960000}"/>
    <cellStyle name="Normal 6 9 4 2 2 2" xfId="52964" xr:uid="{00000000-0005-0000-0000-0000B2960000}"/>
    <cellStyle name="Normal 6 9 4 2 3" xfId="37816" xr:uid="{00000000-0005-0000-0000-0000B3960000}"/>
    <cellStyle name="Normal 6 9 4 3" xfId="20504" xr:uid="{00000000-0005-0000-0000-0000B4960000}"/>
    <cellStyle name="Normal 6 9 4 3 2" xfId="46472" xr:uid="{00000000-0005-0000-0000-0000B5960000}"/>
    <cellStyle name="Normal 6 9 4 4" xfId="16176" xr:uid="{00000000-0005-0000-0000-0000B6960000}"/>
    <cellStyle name="Normal 6 9 4 4 2" xfId="42144" xr:uid="{00000000-0005-0000-0000-0000B7960000}"/>
    <cellStyle name="Normal 6 9 4 5" xfId="31324" xr:uid="{00000000-0005-0000-0000-0000B8960000}"/>
    <cellStyle name="Normal 6 9 4 6" xfId="57806" xr:uid="{00000000-0005-0000-0000-0000B9960000}"/>
    <cellStyle name="Normal 6 9 5" xfId="9684" xr:uid="{00000000-0005-0000-0000-0000BA960000}"/>
    <cellStyle name="Normal 6 9 5 2" xfId="24832" xr:uid="{00000000-0005-0000-0000-0000BB960000}"/>
    <cellStyle name="Normal 6 9 5 2 2" xfId="50800" xr:uid="{00000000-0005-0000-0000-0000BC960000}"/>
    <cellStyle name="Normal 6 9 5 3" xfId="35652" xr:uid="{00000000-0005-0000-0000-0000BD960000}"/>
    <cellStyle name="Normal 6 9 6" xfId="7520" xr:uid="{00000000-0005-0000-0000-0000BE960000}"/>
    <cellStyle name="Normal 6 9 6 2" xfId="22668" xr:uid="{00000000-0005-0000-0000-0000BF960000}"/>
    <cellStyle name="Normal 6 9 6 2 2" xfId="48636" xr:uid="{00000000-0005-0000-0000-0000C0960000}"/>
    <cellStyle name="Normal 6 9 6 3" xfId="33488" xr:uid="{00000000-0005-0000-0000-0000C1960000}"/>
    <cellStyle name="Normal 6 9 7" xfId="18340" xr:uid="{00000000-0005-0000-0000-0000C2960000}"/>
    <cellStyle name="Normal 6 9 7 2" xfId="44308" xr:uid="{00000000-0005-0000-0000-0000C3960000}"/>
    <cellStyle name="Normal 6 9 8" xfId="14012" xr:uid="{00000000-0005-0000-0000-0000C4960000}"/>
    <cellStyle name="Normal 6 9 8 2" xfId="39980" xr:uid="{00000000-0005-0000-0000-0000C5960000}"/>
    <cellStyle name="Normal 6 9 9" xfId="3192" xr:uid="{00000000-0005-0000-0000-0000C6960000}"/>
    <cellStyle name="Normal 7" xfId="474" xr:uid="{00000000-0005-0000-0000-0000C7960000}"/>
    <cellStyle name="Normal 7 10" xfId="475" xr:uid="{00000000-0005-0000-0000-0000C8960000}"/>
    <cellStyle name="Normal 7 10 10" xfId="29162" xr:uid="{00000000-0005-0000-0000-0000C9960000}"/>
    <cellStyle name="Normal 7 10 11" xfId="55110" xr:uid="{00000000-0005-0000-0000-0000CA960000}"/>
    <cellStyle name="Normal 7 10 12" xfId="55644" xr:uid="{00000000-0005-0000-0000-0000CB960000}"/>
    <cellStyle name="Normal 7 10 13" xfId="1045" xr:uid="{00000000-0005-0000-0000-0000CC960000}"/>
    <cellStyle name="Normal 7 10 2" xfId="1571" xr:uid="{00000000-0005-0000-0000-0000CD960000}"/>
    <cellStyle name="Normal 7 10 2 10" xfId="56185" xr:uid="{00000000-0005-0000-0000-0000CE960000}"/>
    <cellStyle name="Normal 7 10 2 2" xfId="2653" xr:uid="{00000000-0005-0000-0000-0000CF960000}"/>
    <cellStyle name="Normal 7 10 2 2 2" xfId="6981" xr:uid="{00000000-0005-0000-0000-0000D0960000}"/>
    <cellStyle name="Normal 7 10 2 2 2 2" xfId="13473" xr:uid="{00000000-0005-0000-0000-0000D1960000}"/>
    <cellStyle name="Normal 7 10 2 2 2 2 2" xfId="28621" xr:uid="{00000000-0005-0000-0000-0000D2960000}"/>
    <cellStyle name="Normal 7 10 2 2 2 2 2 2" xfId="54589" xr:uid="{00000000-0005-0000-0000-0000D3960000}"/>
    <cellStyle name="Normal 7 10 2 2 2 2 3" xfId="39441" xr:uid="{00000000-0005-0000-0000-0000D4960000}"/>
    <cellStyle name="Normal 7 10 2 2 2 3" xfId="22129" xr:uid="{00000000-0005-0000-0000-0000D5960000}"/>
    <cellStyle name="Normal 7 10 2 2 2 3 2" xfId="48097" xr:uid="{00000000-0005-0000-0000-0000D6960000}"/>
    <cellStyle name="Normal 7 10 2 2 2 4" xfId="17801" xr:uid="{00000000-0005-0000-0000-0000D7960000}"/>
    <cellStyle name="Normal 7 10 2 2 2 4 2" xfId="43769" xr:uid="{00000000-0005-0000-0000-0000D8960000}"/>
    <cellStyle name="Normal 7 10 2 2 2 5" xfId="32949" xr:uid="{00000000-0005-0000-0000-0000D9960000}"/>
    <cellStyle name="Normal 7 10 2 2 2 6" xfId="59431" xr:uid="{00000000-0005-0000-0000-0000DA960000}"/>
    <cellStyle name="Normal 7 10 2 2 3" xfId="11309" xr:uid="{00000000-0005-0000-0000-0000DB960000}"/>
    <cellStyle name="Normal 7 10 2 2 3 2" xfId="26457" xr:uid="{00000000-0005-0000-0000-0000DC960000}"/>
    <cellStyle name="Normal 7 10 2 2 3 2 2" xfId="52425" xr:uid="{00000000-0005-0000-0000-0000DD960000}"/>
    <cellStyle name="Normal 7 10 2 2 3 3" xfId="37277" xr:uid="{00000000-0005-0000-0000-0000DE960000}"/>
    <cellStyle name="Normal 7 10 2 2 4" xfId="9145" xr:uid="{00000000-0005-0000-0000-0000DF960000}"/>
    <cellStyle name="Normal 7 10 2 2 4 2" xfId="24293" xr:uid="{00000000-0005-0000-0000-0000E0960000}"/>
    <cellStyle name="Normal 7 10 2 2 4 2 2" xfId="50261" xr:uid="{00000000-0005-0000-0000-0000E1960000}"/>
    <cellStyle name="Normal 7 10 2 2 4 3" xfId="35113" xr:uid="{00000000-0005-0000-0000-0000E2960000}"/>
    <cellStyle name="Normal 7 10 2 2 5" xfId="19965" xr:uid="{00000000-0005-0000-0000-0000E3960000}"/>
    <cellStyle name="Normal 7 10 2 2 5 2" xfId="45933" xr:uid="{00000000-0005-0000-0000-0000E4960000}"/>
    <cellStyle name="Normal 7 10 2 2 6" xfId="15637" xr:uid="{00000000-0005-0000-0000-0000E5960000}"/>
    <cellStyle name="Normal 7 10 2 2 6 2" xfId="41605" xr:uid="{00000000-0005-0000-0000-0000E6960000}"/>
    <cellStyle name="Normal 7 10 2 2 7" xfId="4817" xr:uid="{00000000-0005-0000-0000-0000E7960000}"/>
    <cellStyle name="Normal 7 10 2 2 8" xfId="30785" xr:uid="{00000000-0005-0000-0000-0000E8960000}"/>
    <cellStyle name="Normal 7 10 2 2 9" xfId="57267" xr:uid="{00000000-0005-0000-0000-0000E9960000}"/>
    <cellStyle name="Normal 7 10 2 3" xfId="5899" xr:uid="{00000000-0005-0000-0000-0000EA960000}"/>
    <cellStyle name="Normal 7 10 2 3 2" xfId="12391" xr:uid="{00000000-0005-0000-0000-0000EB960000}"/>
    <cellStyle name="Normal 7 10 2 3 2 2" xfId="27539" xr:uid="{00000000-0005-0000-0000-0000EC960000}"/>
    <cellStyle name="Normal 7 10 2 3 2 2 2" xfId="53507" xr:uid="{00000000-0005-0000-0000-0000ED960000}"/>
    <cellStyle name="Normal 7 10 2 3 2 3" xfId="38359" xr:uid="{00000000-0005-0000-0000-0000EE960000}"/>
    <cellStyle name="Normal 7 10 2 3 3" xfId="21047" xr:uid="{00000000-0005-0000-0000-0000EF960000}"/>
    <cellStyle name="Normal 7 10 2 3 3 2" xfId="47015" xr:uid="{00000000-0005-0000-0000-0000F0960000}"/>
    <cellStyle name="Normal 7 10 2 3 4" xfId="16719" xr:uid="{00000000-0005-0000-0000-0000F1960000}"/>
    <cellStyle name="Normal 7 10 2 3 4 2" xfId="42687" xr:uid="{00000000-0005-0000-0000-0000F2960000}"/>
    <cellStyle name="Normal 7 10 2 3 5" xfId="31867" xr:uid="{00000000-0005-0000-0000-0000F3960000}"/>
    <cellStyle name="Normal 7 10 2 3 6" xfId="58349" xr:uid="{00000000-0005-0000-0000-0000F4960000}"/>
    <cellStyle name="Normal 7 10 2 4" xfId="10227" xr:uid="{00000000-0005-0000-0000-0000F5960000}"/>
    <cellStyle name="Normal 7 10 2 4 2" xfId="25375" xr:uid="{00000000-0005-0000-0000-0000F6960000}"/>
    <cellStyle name="Normal 7 10 2 4 2 2" xfId="51343" xr:uid="{00000000-0005-0000-0000-0000F7960000}"/>
    <cellStyle name="Normal 7 10 2 4 3" xfId="36195" xr:uid="{00000000-0005-0000-0000-0000F8960000}"/>
    <cellStyle name="Normal 7 10 2 5" xfId="8063" xr:uid="{00000000-0005-0000-0000-0000F9960000}"/>
    <cellStyle name="Normal 7 10 2 5 2" xfId="23211" xr:uid="{00000000-0005-0000-0000-0000FA960000}"/>
    <cellStyle name="Normal 7 10 2 5 2 2" xfId="49179" xr:uid="{00000000-0005-0000-0000-0000FB960000}"/>
    <cellStyle name="Normal 7 10 2 5 3" xfId="34031" xr:uid="{00000000-0005-0000-0000-0000FC960000}"/>
    <cellStyle name="Normal 7 10 2 6" xfId="18883" xr:uid="{00000000-0005-0000-0000-0000FD960000}"/>
    <cellStyle name="Normal 7 10 2 6 2" xfId="44851" xr:uid="{00000000-0005-0000-0000-0000FE960000}"/>
    <cellStyle name="Normal 7 10 2 7" xfId="14555" xr:uid="{00000000-0005-0000-0000-0000FF960000}"/>
    <cellStyle name="Normal 7 10 2 7 2" xfId="40523" xr:uid="{00000000-0005-0000-0000-000000970000}"/>
    <cellStyle name="Normal 7 10 2 8" xfId="3735" xr:uid="{00000000-0005-0000-0000-000001970000}"/>
    <cellStyle name="Normal 7 10 2 9" xfId="29703" xr:uid="{00000000-0005-0000-0000-000002970000}"/>
    <cellStyle name="Normal 7 10 3" xfId="2112" xr:uid="{00000000-0005-0000-0000-000003970000}"/>
    <cellStyle name="Normal 7 10 3 2" xfId="6440" xr:uid="{00000000-0005-0000-0000-000004970000}"/>
    <cellStyle name="Normal 7 10 3 2 2" xfId="12932" xr:uid="{00000000-0005-0000-0000-000005970000}"/>
    <cellStyle name="Normal 7 10 3 2 2 2" xfId="28080" xr:uid="{00000000-0005-0000-0000-000006970000}"/>
    <cellStyle name="Normal 7 10 3 2 2 2 2" xfId="54048" xr:uid="{00000000-0005-0000-0000-000007970000}"/>
    <cellStyle name="Normal 7 10 3 2 2 3" xfId="38900" xr:uid="{00000000-0005-0000-0000-000008970000}"/>
    <cellStyle name="Normal 7 10 3 2 3" xfId="21588" xr:uid="{00000000-0005-0000-0000-000009970000}"/>
    <cellStyle name="Normal 7 10 3 2 3 2" xfId="47556" xr:uid="{00000000-0005-0000-0000-00000A970000}"/>
    <cellStyle name="Normal 7 10 3 2 4" xfId="17260" xr:uid="{00000000-0005-0000-0000-00000B970000}"/>
    <cellStyle name="Normal 7 10 3 2 4 2" xfId="43228" xr:uid="{00000000-0005-0000-0000-00000C970000}"/>
    <cellStyle name="Normal 7 10 3 2 5" xfId="32408" xr:uid="{00000000-0005-0000-0000-00000D970000}"/>
    <cellStyle name="Normal 7 10 3 2 6" xfId="58890" xr:uid="{00000000-0005-0000-0000-00000E970000}"/>
    <cellStyle name="Normal 7 10 3 3" xfId="10768" xr:uid="{00000000-0005-0000-0000-00000F970000}"/>
    <cellStyle name="Normal 7 10 3 3 2" xfId="25916" xr:uid="{00000000-0005-0000-0000-000010970000}"/>
    <cellStyle name="Normal 7 10 3 3 2 2" xfId="51884" xr:uid="{00000000-0005-0000-0000-000011970000}"/>
    <cellStyle name="Normal 7 10 3 3 3" xfId="36736" xr:uid="{00000000-0005-0000-0000-000012970000}"/>
    <cellStyle name="Normal 7 10 3 4" xfId="8604" xr:uid="{00000000-0005-0000-0000-000013970000}"/>
    <cellStyle name="Normal 7 10 3 4 2" xfId="23752" xr:uid="{00000000-0005-0000-0000-000014970000}"/>
    <cellStyle name="Normal 7 10 3 4 2 2" xfId="49720" xr:uid="{00000000-0005-0000-0000-000015970000}"/>
    <cellStyle name="Normal 7 10 3 4 3" xfId="34572" xr:uid="{00000000-0005-0000-0000-000016970000}"/>
    <cellStyle name="Normal 7 10 3 5" xfId="19424" xr:uid="{00000000-0005-0000-0000-000017970000}"/>
    <cellStyle name="Normal 7 10 3 5 2" xfId="45392" xr:uid="{00000000-0005-0000-0000-000018970000}"/>
    <cellStyle name="Normal 7 10 3 6" xfId="15096" xr:uid="{00000000-0005-0000-0000-000019970000}"/>
    <cellStyle name="Normal 7 10 3 6 2" xfId="41064" xr:uid="{00000000-0005-0000-0000-00001A970000}"/>
    <cellStyle name="Normal 7 10 3 7" xfId="4276" xr:uid="{00000000-0005-0000-0000-00001B970000}"/>
    <cellStyle name="Normal 7 10 3 8" xfId="30244" xr:uid="{00000000-0005-0000-0000-00001C970000}"/>
    <cellStyle name="Normal 7 10 3 9" xfId="56726" xr:uid="{00000000-0005-0000-0000-00001D970000}"/>
    <cellStyle name="Normal 7 10 4" xfId="5358" xr:uid="{00000000-0005-0000-0000-00001E970000}"/>
    <cellStyle name="Normal 7 10 4 2" xfId="11850" xr:uid="{00000000-0005-0000-0000-00001F970000}"/>
    <cellStyle name="Normal 7 10 4 2 2" xfId="26998" xr:uid="{00000000-0005-0000-0000-000020970000}"/>
    <cellStyle name="Normal 7 10 4 2 2 2" xfId="52966" xr:uid="{00000000-0005-0000-0000-000021970000}"/>
    <cellStyle name="Normal 7 10 4 2 3" xfId="37818" xr:uid="{00000000-0005-0000-0000-000022970000}"/>
    <cellStyle name="Normal 7 10 4 3" xfId="20506" xr:uid="{00000000-0005-0000-0000-000023970000}"/>
    <cellStyle name="Normal 7 10 4 3 2" xfId="46474" xr:uid="{00000000-0005-0000-0000-000024970000}"/>
    <cellStyle name="Normal 7 10 4 4" xfId="16178" xr:uid="{00000000-0005-0000-0000-000025970000}"/>
    <cellStyle name="Normal 7 10 4 4 2" xfId="42146" xr:uid="{00000000-0005-0000-0000-000026970000}"/>
    <cellStyle name="Normal 7 10 4 5" xfId="31326" xr:uid="{00000000-0005-0000-0000-000027970000}"/>
    <cellStyle name="Normal 7 10 4 6" xfId="57808" xr:uid="{00000000-0005-0000-0000-000028970000}"/>
    <cellStyle name="Normal 7 10 5" xfId="9686" xr:uid="{00000000-0005-0000-0000-000029970000}"/>
    <cellStyle name="Normal 7 10 5 2" xfId="24834" xr:uid="{00000000-0005-0000-0000-00002A970000}"/>
    <cellStyle name="Normal 7 10 5 2 2" xfId="50802" xr:uid="{00000000-0005-0000-0000-00002B970000}"/>
    <cellStyle name="Normal 7 10 5 3" xfId="35654" xr:uid="{00000000-0005-0000-0000-00002C970000}"/>
    <cellStyle name="Normal 7 10 6" xfId="7522" xr:uid="{00000000-0005-0000-0000-00002D970000}"/>
    <cellStyle name="Normal 7 10 6 2" xfId="22670" xr:uid="{00000000-0005-0000-0000-00002E970000}"/>
    <cellStyle name="Normal 7 10 6 2 2" xfId="48638" xr:uid="{00000000-0005-0000-0000-00002F970000}"/>
    <cellStyle name="Normal 7 10 6 3" xfId="33490" xr:uid="{00000000-0005-0000-0000-000030970000}"/>
    <cellStyle name="Normal 7 10 7" xfId="18342" xr:uid="{00000000-0005-0000-0000-000031970000}"/>
    <cellStyle name="Normal 7 10 7 2" xfId="44310" xr:uid="{00000000-0005-0000-0000-000032970000}"/>
    <cellStyle name="Normal 7 10 8" xfId="14014" xr:uid="{00000000-0005-0000-0000-000033970000}"/>
    <cellStyle name="Normal 7 10 8 2" xfId="39982" xr:uid="{00000000-0005-0000-0000-000034970000}"/>
    <cellStyle name="Normal 7 10 9" xfId="3194" xr:uid="{00000000-0005-0000-0000-000035970000}"/>
    <cellStyle name="Normal 7 11" xfId="476" xr:uid="{00000000-0005-0000-0000-000036970000}"/>
    <cellStyle name="Normal 7 11 10" xfId="29163" xr:uid="{00000000-0005-0000-0000-000037970000}"/>
    <cellStyle name="Normal 7 11 11" xfId="55111" xr:uid="{00000000-0005-0000-0000-000038970000}"/>
    <cellStyle name="Normal 7 11 12" xfId="55645" xr:uid="{00000000-0005-0000-0000-000039970000}"/>
    <cellStyle name="Normal 7 11 13" xfId="1085" xr:uid="{00000000-0005-0000-0000-00003A970000}"/>
    <cellStyle name="Normal 7 11 2" xfId="1572" xr:uid="{00000000-0005-0000-0000-00003B970000}"/>
    <cellStyle name="Normal 7 11 2 10" xfId="56186" xr:uid="{00000000-0005-0000-0000-00003C970000}"/>
    <cellStyle name="Normal 7 11 2 2" xfId="2654" xr:uid="{00000000-0005-0000-0000-00003D970000}"/>
    <cellStyle name="Normal 7 11 2 2 2" xfId="6982" xr:uid="{00000000-0005-0000-0000-00003E970000}"/>
    <cellStyle name="Normal 7 11 2 2 2 2" xfId="13474" xr:uid="{00000000-0005-0000-0000-00003F970000}"/>
    <cellStyle name="Normal 7 11 2 2 2 2 2" xfId="28622" xr:uid="{00000000-0005-0000-0000-000040970000}"/>
    <cellStyle name="Normal 7 11 2 2 2 2 2 2" xfId="54590" xr:uid="{00000000-0005-0000-0000-000041970000}"/>
    <cellStyle name="Normal 7 11 2 2 2 2 3" xfId="39442" xr:uid="{00000000-0005-0000-0000-000042970000}"/>
    <cellStyle name="Normal 7 11 2 2 2 3" xfId="22130" xr:uid="{00000000-0005-0000-0000-000043970000}"/>
    <cellStyle name="Normal 7 11 2 2 2 3 2" xfId="48098" xr:uid="{00000000-0005-0000-0000-000044970000}"/>
    <cellStyle name="Normal 7 11 2 2 2 4" xfId="17802" xr:uid="{00000000-0005-0000-0000-000045970000}"/>
    <cellStyle name="Normal 7 11 2 2 2 4 2" xfId="43770" xr:uid="{00000000-0005-0000-0000-000046970000}"/>
    <cellStyle name="Normal 7 11 2 2 2 5" xfId="32950" xr:uid="{00000000-0005-0000-0000-000047970000}"/>
    <cellStyle name="Normal 7 11 2 2 2 6" xfId="59432" xr:uid="{00000000-0005-0000-0000-000048970000}"/>
    <cellStyle name="Normal 7 11 2 2 3" xfId="11310" xr:uid="{00000000-0005-0000-0000-000049970000}"/>
    <cellStyle name="Normal 7 11 2 2 3 2" xfId="26458" xr:uid="{00000000-0005-0000-0000-00004A970000}"/>
    <cellStyle name="Normal 7 11 2 2 3 2 2" xfId="52426" xr:uid="{00000000-0005-0000-0000-00004B970000}"/>
    <cellStyle name="Normal 7 11 2 2 3 3" xfId="37278" xr:uid="{00000000-0005-0000-0000-00004C970000}"/>
    <cellStyle name="Normal 7 11 2 2 4" xfId="9146" xr:uid="{00000000-0005-0000-0000-00004D970000}"/>
    <cellStyle name="Normal 7 11 2 2 4 2" xfId="24294" xr:uid="{00000000-0005-0000-0000-00004E970000}"/>
    <cellStyle name="Normal 7 11 2 2 4 2 2" xfId="50262" xr:uid="{00000000-0005-0000-0000-00004F970000}"/>
    <cellStyle name="Normal 7 11 2 2 4 3" xfId="35114" xr:uid="{00000000-0005-0000-0000-000050970000}"/>
    <cellStyle name="Normal 7 11 2 2 5" xfId="19966" xr:uid="{00000000-0005-0000-0000-000051970000}"/>
    <cellStyle name="Normal 7 11 2 2 5 2" xfId="45934" xr:uid="{00000000-0005-0000-0000-000052970000}"/>
    <cellStyle name="Normal 7 11 2 2 6" xfId="15638" xr:uid="{00000000-0005-0000-0000-000053970000}"/>
    <cellStyle name="Normal 7 11 2 2 6 2" xfId="41606" xr:uid="{00000000-0005-0000-0000-000054970000}"/>
    <cellStyle name="Normal 7 11 2 2 7" xfId="4818" xr:uid="{00000000-0005-0000-0000-000055970000}"/>
    <cellStyle name="Normal 7 11 2 2 8" xfId="30786" xr:uid="{00000000-0005-0000-0000-000056970000}"/>
    <cellStyle name="Normal 7 11 2 2 9" xfId="57268" xr:uid="{00000000-0005-0000-0000-000057970000}"/>
    <cellStyle name="Normal 7 11 2 3" xfId="5900" xr:uid="{00000000-0005-0000-0000-000058970000}"/>
    <cellStyle name="Normal 7 11 2 3 2" xfId="12392" xr:uid="{00000000-0005-0000-0000-000059970000}"/>
    <cellStyle name="Normal 7 11 2 3 2 2" xfId="27540" xr:uid="{00000000-0005-0000-0000-00005A970000}"/>
    <cellStyle name="Normal 7 11 2 3 2 2 2" xfId="53508" xr:uid="{00000000-0005-0000-0000-00005B970000}"/>
    <cellStyle name="Normal 7 11 2 3 2 3" xfId="38360" xr:uid="{00000000-0005-0000-0000-00005C970000}"/>
    <cellStyle name="Normal 7 11 2 3 3" xfId="21048" xr:uid="{00000000-0005-0000-0000-00005D970000}"/>
    <cellStyle name="Normal 7 11 2 3 3 2" xfId="47016" xr:uid="{00000000-0005-0000-0000-00005E970000}"/>
    <cellStyle name="Normal 7 11 2 3 4" xfId="16720" xr:uid="{00000000-0005-0000-0000-00005F970000}"/>
    <cellStyle name="Normal 7 11 2 3 4 2" xfId="42688" xr:uid="{00000000-0005-0000-0000-000060970000}"/>
    <cellStyle name="Normal 7 11 2 3 5" xfId="31868" xr:uid="{00000000-0005-0000-0000-000061970000}"/>
    <cellStyle name="Normal 7 11 2 3 6" xfId="58350" xr:uid="{00000000-0005-0000-0000-000062970000}"/>
    <cellStyle name="Normal 7 11 2 4" xfId="10228" xr:uid="{00000000-0005-0000-0000-000063970000}"/>
    <cellStyle name="Normal 7 11 2 4 2" xfId="25376" xr:uid="{00000000-0005-0000-0000-000064970000}"/>
    <cellStyle name="Normal 7 11 2 4 2 2" xfId="51344" xr:uid="{00000000-0005-0000-0000-000065970000}"/>
    <cellStyle name="Normal 7 11 2 4 3" xfId="36196" xr:uid="{00000000-0005-0000-0000-000066970000}"/>
    <cellStyle name="Normal 7 11 2 5" xfId="8064" xr:uid="{00000000-0005-0000-0000-000067970000}"/>
    <cellStyle name="Normal 7 11 2 5 2" xfId="23212" xr:uid="{00000000-0005-0000-0000-000068970000}"/>
    <cellStyle name="Normal 7 11 2 5 2 2" xfId="49180" xr:uid="{00000000-0005-0000-0000-000069970000}"/>
    <cellStyle name="Normal 7 11 2 5 3" xfId="34032" xr:uid="{00000000-0005-0000-0000-00006A970000}"/>
    <cellStyle name="Normal 7 11 2 6" xfId="18884" xr:uid="{00000000-0005-0000-0000-00006B970000}"/>
    <cellStyle name="Normal 7 11 2 6 2" xfId="44852" xr:uid="{00000000-0005-0000-0000-00006C970000}"/>
    <cellStyle name="Normal 7 11 2 7" xfId="14556" xr:uid="{00000000-0005-0000-0000-00006D970000}"/>
    <cellStyle name="Normal 7 11 2 7 2" xfId="40524" xr:uid="{00000000-0005-0000-0000-00006E970000}"/>
    <cellStyle name="Normal 7 11 2 8" xfId="3736" xr:uid="{00000000-0005-0000-0000-00006F970000}"/>
    <cellStyle name="Normal 7 11 2 9" xfId="29704" xr:uid="{00000000-0005-0000-0000-000070970000}"/>
    <cellStyle name="Normal 7 11 3" xfId="2113" xr:uid="{00000000-0005-0000-0000-000071970000}"/>
    <cellStyle name="Normal 7 11 3 2" xfId="6441" xr:uid="{00000000-0005-0000-0000-000072970000}"/>
    <cellStyle name="Normal 7 11 3 2 2" xfId="12933" xr:uid="{00000000-0005-0000-0000-000073970000}"/>
    <cellStyle name="Normal 7 11 3 2 2 2" xfId="28081" xr:uid="{00000000-0005-0000-0000-000074970000}"/>
    <cellStyle name="Normal 7 11 3 2 2 2 2" xfId="54049" xr:uid="{00000000-0005-0000-0000-000075970000}"/>
    <cellStyle name="Normal 7 11 3 2 2 3" xfId="38901" xr:uid="{00000000-0005-0000-0000-000076970000}"/>
    <cellStyle name="Normal 7 11 3 2 3" xfId="21589" xr:uid="{00000000-0005-0000-0000-000077970000}"/>
    <cellStyle name="Normal 7 11 3 2 3 2" xfId="47557" xr:uid="{00000000-0005-0000-0000-000078970000}"/>
    <cellStyle name="Normal 7 11 3 2 4" xfId="17261" xr:uid="{00000000-0005-0000-0000-000079970000}"/>
    <cellStyle name="Normal 7 11 3 2 4 2" xfId="43229" xr:uid="{00000000-0005-0000-0000-00007A970000}"/>
    <cellStyle name="Normal 7 11 3 2 5" xfId="32409" xr:uid="{00000000-0005-0000-0000-00007B970000}"/>
    <cellStyle name="Normal 7 11 3 2 6" xfId="58891" xr:uid="{00000000-0005-0000-0000-00007C970000}"/>
    <cellStyle name="Normal 7 11 3 3" xfId="10769" xr:uid="{00000000-0005-0000-0000-00007D970000}"/>
    <cellStyle name="Normal 7 11 3 3 2" xfId="25917" xr:uid="{00000000-0005-0000-0000-00007E970000}"/>
    <cellStyle name="Normal 7 11 3 3 2 2" xfId="51885" xr:uid="{00000000-0005-0000-0000-00007F970000}"/>
    <cellStyle name="Normal 7 11 3 3 3" xfId="36737" xr:uid="{00000000-0005-0000-0000-000080970000}"/>
    <cellStyle name="Normal 7 11 3 4" xfId="8605" xr:uid="{00000000-0005-0000-0000-000081970000}"/>
    <cellStyle name="Normal 7 11 3 4 2" xfId="23753" xr:uid="{00000000-0005-0000-0000-000082970000}"/>
    <cellStyle name="Normal 7 11 3 4 2 2" xfId="49721" xr:uid="{00000000-0005-0000-0000-000083970000}"/>
    <cellStyle name="Normal 7 11 3 4 3" xfId="34573" xr:uid="{00000000-0005-0000-0000-000084970000}"/>
    <cellStyle name="Normal 7 11 3 5" xfId="19425" xr:uid="{00000000-0005-0000-0000-000085970000}"/>
    <cellStyle name="Normal 7 11 3 5 2" xfId="45393" xr:uid="{00000000-0005-0000-0000-000086970000}"/>
    <cellStyle name="Normal 7 11 3 6" xfId="15097" xr:uid="{00000000-0005-0000-0000-000087970000}"/>
    <cellStyle name="Normal 7 11 3 6 2" xfId="41065" xr:uid="{00000000-0005-0000-0000-000088970000}"/>
    <cellStyle name="Normal 7 11 3 7" xfId="4277" xr:uid="{00000000-0005-0000-0000-000089970000}"/>
    <cellStyle name="Normal 7 11 3 8" xfId="30245" xr:uid="{00000000-0005-0000-0000-00008A970000}"/>
    <cellStyle name="Normal 7 11 3 9" xfId="56727" xr:uid="{00000000-0005-0000-0000-00008B970000}"/>
    <cellStyle name="Normal 7 11 4" xfId="5359" xr:uid="{00000000-0005-0000-0000-00008C970000}"/>
    <cellStyle name="Normal 7 11 4 2" xfId="11851" xr:uid="{00000000-0005-0000-0000-00008D970000}"/>
    <cellStyle name="Normal 7 11 4 2 2" xfId="26999" xr:uid="{00000000-0005-0000-0000-00008E970000}"/>
    <cellStyle name="Normal 7 11 4 2 2 2" xfId="52967" xr:uid="{00000000-0005-0000-0000-00008F970000}"/>
    <cellStyle name="Normal 7 11 4 2 3" xfId="37819" xr:uid="{00000000-0005-0000-0000-000090970000}"/>
    <cellStyle name="Normal 7 11 4 3" xfId="20507" xr:uid="{00000000-0005-0000-0000-000091970000}"/>
    <cellStyle name="Normal 7 11 4 3 2" xfId="46475" xr:uid="{00000000-0005-0000-0000-000092970000}"/>
    <cellStyle name="Normal 7 11 4 4" xfId="16179" xr:uid="{00000000-0005-0000-0000-000093970000}"/>
    <cellStyle name="Normal 7 11 4 4 2" xfId="42147" xr:uid="{00000000-0005-0000-0000-000094970000}"/>
    <cellStyle name="Normal 7 11 4 5" xfId="31327" xr:uid="{00000000-0005-0000-0000-000095970000}"/>
    <cellStyle name="Normal 7 11 4 6" xfId="57809" xr:uid="{00000000-0005-0000-0000-000096970000}"/>
    <cellStyle name="Normal 7 11 5" xfId="9687" xr:uid="{00000000-0005-0000-0000-000097970000}"/>
    <cellStyle name="Normal 7 11 5 2" xfId="24835" xr:uid="{00000000-0005-0000-0000-000098970000}"/>
    <cellStyle name="Normal 7 11 5 2 2" xfId="50803" xr:uid="{00000000-0005-0000-0000-000099970000}"/>
    <cellStyle name="Normal 7 11 5 3" xfId="35655" xr:uid="{00000000-0005-0000-0000-00009A970000}"/>
    <cellStyle name="Normal 7 11 6" xfId="7523" xr:uid="{00000000-0005-0000-0000-00009B970000}"/>
    <cellStyle name="Normal 7 11 6 2" xfId="22671" xr:uid="{00000000-0005-0000-0000-00009C970000}"/>
    <cellStyle name="Normal 7 11 6 2 2" xfId="48639" xr:uid="{00000000-0005-0000-0000-00009D970000}"/>
    <cellStyle name="Normal 7 11 6 3" xfId="33491" xr:uid="{00000000-0005-0000-0000-00009E970000}"/>
    <cellStyle name="Normal 7 11 7" xfId="18343" xr:uid="{00000000-0005-0000-0000-00009F970000}"/>
    <cellStyle name="Normal 7 11 7 2" xfId="44311" xr:uid="{00000000-0005-0000-0000-0000A0970000}"/>
    <cellStyle name="Normal 7 11 8" xfId="14015" xr:uid="{00000000-0005-0000-0000-0000A1970000}"/>
    <cellStyle name="Normal 7 11 8 2" xfId="39983" xr:uid="{00000000-0005-0000-0000-0000A2970000}"/>
    <cellStyle name="Normal 7 11 9" xfId="3195" xr:uid="{00000000-0005-0000-0000-0000A3970000}"/>
    <cellStyle name="Normal 7 12" xfId="477" xr:uid="{00000000-0005-0000-0000-0000A4970000}"/>
    <cellStyle name="Normal 7 12 10" xfId="29164" xr:uid="{00000000-0005-0000-0000-0000A5970000}"/>
    <cellStyle name="Normal 7 12 11" xfId="55112" xr:uid="{00000000-0005-0000-0000-0000A6970000}"/>
    <cellStyle name="Normal 7 12 12" xfId="55646" xr:uid="{00000000-0005-0000-0000-0000A7970000}"/>
    <cellStyle name="Normal 7 12 13" xfId="1125" xr:uid="{00000000-0005-0000-0000-0000A8970000}"/>
    <cellStyle name="Normal 7 12 2" xfId="1573" xr:uid="{00000000-0005-0000-0000-0000A9970000}"/>
    <cellStyle name="Normal 7 12 2 10" xfId="56187" xr:uid="{00000000-0005-0000-0000-0000AA970000}"/>
    <cellStyle name="Normal 7 12 2 2" xfId="2655" xr:uid="{00000000-0005-0000-0000-0000AB970000}"/>
    <cellStyle name="Normal 7 12 2 2 2" xfId="6983" xr:uid="{00000000-0005-0000-0000-0000AC970000}"/>
    <cellStyle name="Normal 7 12 2 2 2 2" xfId="13475" xr:uid="{00000000-0005-0000-0000-0000AD970000}"/>
    <cellStyle name="Normal 7 12 2 2 2 2 2" xfId="28623" xr:uid="{00000000-0005-0000-0000-0000AE970000}"/>
    <cellStyle name="Normal 7 12 2 2 2 2 2 2" xfId="54591" xr:uid="{00000000-0005-0000-0000-0000AF970000}"/>
    <cellStyle name="Normal 7 12 2 2 2 2 3" xfId="39443" xr:uid="{00000000-0005-0000-0000-0000B0970000}"/>
    <cellStyle name="Normal 7 12 2 2 2 3" xfId="22131" xr:uid="{00000000-0005-0000-0000-0000B1970000}"/>
    <cellStyle name="Normal 7 12 2 2 2 3 2" xfId="48099" xr:uid="{00000000-0005-0000-0000-0000B2970000}"/>
    <cellStyle name="Normal 7 12 2 2 2 4" xfId="17803" xr:uid="{00000000-0005-0000-0000-0000B3970000}"/>
    <cellStyle name="Normal 7 12 2 2 2 4 2" xfId="43771" xr:uid="{00000000-0005-0000-0000-0000B4970000}"/>
    <cellStyle name="Normal 7 12 2 2 2 5" xfId="32951" xr:uid="{00000000-0005-0000-0000-0000B5970000}"/>
    <cellStyle name="Normal 7 12 2 2 2 6" xfId="59433" xr:uid="{00000000-0005-0000-0000-0000B6970000}"/>
    <cellStyle name="Normal 7 12 2 2 3" xfId="11311" xr:uid="{00000000-0005-0000-0000-0000B7970000}"/>
    <cellStyle name="Normal 7 12 2 2 3 2" xfId="26459" xr:uid="{00000000-0005-0000-0000-0000B8970000}"/>
    <cellStyle name="Normal 7 12 2 2 3 2 2" xfId="52427" xr:uid="{00000000-0005-0000-0000-0000B9970000}"/>
    <cellStyle name="Normal 7 12 2 2 3 3" xfId="37279" xr:uid="{00000000-0005-0000-0000-0000BA970000}"/>
    <cellStyle name="Normal 7 12 2 2 4" xfId="9147" xr:uid="{00000000-0005-0000-0000-0000BB970000}"/>
    <cellStyle name="Normal 7 12 2 2 4 2" xfId="24295" xr:uid="{00000000-0005-0000-0000-0000BC970000}"/>
    <cellStyle name="Normal 7 12 2 2 4 2 2" xfId="50263" xr:uid="{00000000-0005-0000-0000-0000BD970000}"/>
    <cellStyle name="Normal 7 12 2 2 4 3" xfId="35115" xr:uid="{00000000-0005-0000-0000-0000BE970000}"/>
    <cellStyle name="Normal 7 12 2 2 5" xfId="19967" xr:uid="{00000000-0005-0000-0000-0000BF970000}"/>
    <cellStyle name="Normal 7 12 2 2 5 2" xfId="45935" xr:uid="{00000000-0005-0000-0000-0000C0970000}"/>
    <cellStyle name="Normal 7 12 2 2 6" xfId="15639" xr:uid="{00000000-0005-0000-0000-0000C1970000}"/>
    <cellStyle name="Normal 7 12 2 2 6 2" xfId="41607" xr:uid="{00000000-0005-0000-0000-0000C2970000}"/>
    <cellStyle name="Normal 7 12 2 2 7" xfId="4819" xr:uid="{00000000-0005-0000-0000-0000C3970000}"/>
    <cellStyle name="Normal 7 12 2 2 8" xfId="30787" xr:uid="{00000000-0005-0000-0000-0000C4970000}"/>
    <cellStyle name="Normal 7 12 2 2 9" xfId="57269" xr:uid="{00000000-0005-0000-0000-0000C5970000}"/>
    <cellStyle name="Normal 7 12 2 3" xfId="5901" xr:uid="{00000000-0005-0000-0000-0000C6970000}"/>
    <cellStyle name="Normal 7 12 2 3 2" xfId="12393" xr:uid="{00000000-0005-0000-0000-0000C7970000}"/>
    <cellStyle name="Normal 7 12 2 3 2 2" xfId="27541" xr:uid="{00000000-0005-0000-0000-0000C8970000}"/>
    <cellStyle name="Normal 7 12 2 3 2 2 2" xfId="53509" xr:uid="{00000000-0005-0000-0000-0000C9970000}"/>
    <cellStyle name="Normal 7 12 2 3 2 3" xfId="38361" xr:uid="{00000000-0005-0000-0000-0000CA970000}"/>
    <cellStyle name="Normal 7 12 2 3 3" xfId="21049" xr:uid="{00000000-0005-0000-0000-0000CB970000}"/>
    <cellStyle name="Normal 7 12 2 3 3 2" xfId="47017" xr:uid="{00000000-0005-0000-0000-0000CC970000}"/>
    <cellStyle name="Normal 7 12 2 3 4" xfId="16721" xr:uid="{00000000-0005-0000-0000-0000CD970000}"/>
    <cellStyle name="Normal 7 12 2 3 4 2" xfId="42689" xr:uid="{00000000-0005-0000-0000-0000CE970000}"/>
    <cellStyle name="Normal 7 12 2 3 5" xfId="31869" xr:uid="{00000000-0005-0000-0000-0000CF970000}"/>
    <cellStyle name="Normal 7 12 2 3 6" xfId="58351" xr:uid="{00000000-0005-0000-0000-0000D0970000}"/>
    <cellStyle name="Normal 7 12 2 4" xfId="10229" xr:uid="{00000000-0005-0000-0000-0000D1970000}"/>
    <cellStyle name="Normal 7 12 2 4 2" xfId="25377" xr:uid="{00000000-0005-0000-0000-0000D2970000}"/>
    <cellStyle name="Normal 7 12 2 4 2 2" xfId="51345" xr:uid="{00000000-0005-0000-0000-0000D3970000}"/>
    <cellStyle name="Normal 7 12 2 4 3" xfId="36197" xr:uid="{00000000-0005-0000-0000-0000D4970000}"/>
    <cellStyle name="Normal 7 12 2 5" xfId="8065" xr:uid="{00000000-0005-0000-0000-0000D5970000}"/>
    <cellStyle name="Normal 7 12 2 5 2" xfId="23213" xr:uid="{00000000-0005-0000-0000-0000D6970000}"/>
    <cellStyle name="Normal 7 12 2 5 2 2" xfId="49181" xr:uid="{00000000-0005-0000-0000-0000D7970000}"/>
    <cellStyle name="Normal 7 12 2 5 3" xfId="34033" xr:uid="{00000000-0005-0000-0000-0000D8970000}"/>
    <cellStyle name="Normal 7 12 2 6" xfId="18885" xr:uid="{00000000-0005-0000-0000-0000D9970000}"/>
    <cellStyle name="Normal 7 12 2 6 2" xfId="44853" xr:uid="{00000000-0005-0000-0000-0000DA970000}"/>
    <cellStyle name="Normal 7 12 2 7" xfId="14557" xr:uid="{00000000-0005-0000-0000-0000DB970000}"/>
    <cellStyle name="Normal 7 12 2 7 2" xfId="40525" xr:uid="{00000000-0005-0000-0000-0000DC970000}"/>
    <cellStyle name="Normal 7 12 2 8" xfId="3737" xr:uid="{00000000-0005-0000-0000-0000DD970000}"/>
    <cellStyle name="Normal 7 12 2 9" xfId="29705" xr:uid="{00000000-0005-0000-0000-0000DE970000}"/>
    <cellStyle name="Normal 7 12 3" xfId="2114" xr:uid="{00000000-0005-0000-0000-0000DF970000}"/>
    <cellStyle name="Normal 7 12 3 2" xfId="6442" xr:uid="{00000000-0005-0000-0000-0000E0970000}"/>
    <cellStyle name="Normal 7 12 3 2 2" xfId="12934" xr:uid="{00000000-0005-0000-0000-0000E1970000}"/>
    <cellStyle name="Normal 7 12 3 2 2 2" xfId="28082" xr:uid="{00000000-0005-0000-0000-0000E2970000}"/>
    <cellStyle name="Normal 7 12 3 2 2 2 2" xfId="54050" xr:uid="{00000000-0005-0000-0000-0000E3970000}"/>
    <cellStyle name="Normal 7 12 3 2 2 3" xfId="38902" xr:uid="{00000000-0005-0000-0000-0000E4970000}"/>
    <cellStyle name="Normal 7 12 3 2 3" xfId="21590" xr:uid="{00000000-0005-0000-0000-0000E5970000}"/>
    <cellStyle name="Normal 7 12 3 2 3 2" xfId="47558" xr:uid="{00000000-0005-0000-0000-0000E6970000}"/>
    <cellStyle name="Normal 7 12 3 2 4" xfId="17262" xr:uid="{00000000-0005-0000-0000-0000E7970000}"/>
    <cellStyle name="Normal 7 12 3 2 4 2" xfId="43230" xr:uid="{00000000-0005-0000-0000-0000E8970000}"/>
    <cellStyle name="Normal 7 12 3 2 5" xfId="32410" xr:uid="{00000000-0005-0000-0000-0000E9970000}"/>
    <cellStyle name="Normal 7 12 3 2 6" xfId="58892" xr:uid="{00000000-0005-0000-0000-0000EA970000}"/>
    <cellStyle name="Normal 7 12 3 3" xfId="10770" xr:uid="{00000000-0005-0000-0000-0000EB970000}"/>
    <cellStyle name="Normal 7 12 3 3 2" xfId="25918" xr:uid="{00000000-0005-0000-0000-0000EC970000}"/>
    <cellStyle name="Normal 7 12 3 3 2 2" xfId="51886" xr:uid="{00000000-0005-0000-0000-0000ED970000}"/>
    <cellStyle name="Normal 7 12 3 3 3" xfId="36738" xr:uid="{00000000-0005-0000-0000-0000EE970000}"/>
    <cellStyle name="Normal 7 12 3 4" xfId="8606" xr:uid="{00000000-0005-0000-0000-0000EF970000}"/>
    <cellStyle name="Normal 7 12 3 4 2" xfId="23754" xr:uid="{00000000-0005-0000-0000-0000F0970000}"/>
    <cellStyle name="Normal 7 12 3 4 2 2" xfId="49722" xr:uid="{00000000-0005-0000-0000-0000F1970000}"/>
    <cellStyle name="Normal 7 12 3 4 3" xfId="34574" xr:uid="{00000000-0005-0000-0000-0000F2970000}"/>
    <cellStyle name="Normal 7 12 3 5" xfId="19426" xr:uid="{00000000-0005-0000-0000-0000F3970000}"/>
    <cellStyle name="Normal 7 12 3 5 2" xfId="45394" xr:uid="{00000000-0005-0000-0000-0000F4970000}"/>
    <cellStyle name="Normal 7 12 3 6" xfId="15098" xr:uid="{00000000-0005-0000-0000-0000F5970000}"/>
    <cellStyle name="Normal 7 12 3 6 2" xfId="41066" xr:uid="{00000000-0005-0000-0000-0000F6970000}"/>
    <cellStyle name="Normal 7 12 3 7" xfId="4278" xr:uid="{00000000-0005-0000-0000-0000F7970000}"/>
    <cellStyle name="Normal 7 12 3 8" xfId="30246" xr:uid="{00000000-0005-0000-0000-0000F8970000}"/>
    <cellStyle name="Normal 7 12 3 9" xfId="56728" xr:uid="{00000000-0005-0000-0000-0000F9970000}"/>
    <cellStyle name="Normal 7 12 4" xfId="5360" xr:uid="{00000000-0005-0000-0000-0000FA970000}"/>
    <cellStyle name="Normal 7 12 4 2" xfId="11852" xr:uid="{00000000-0005-0000-0000-0000FB970000}"/>
    <cellStyle name="Normal 7 12 4 2 2" xfId="27000" xr:uid="{00000000-0005-0000-0000-0000FC970000}"/>
    <cellStyle name="Normal 7 12 4 2 2 2" xfId="52968" xr:uid="{00000000-0005-0000-0000-0000FD970000}"/>
    <cellStyle name="Normal 7 12 4 2 3" xfId="37820" xr:uid="{00000000-0005-0000-0000-0000FE970000}"/>
    <cellStyle name="Normal 7 12 4 3" xfId="20508" xr:uid="{00000000-0005-0000-0000-0000FF970000}"/>
    <cellStyle name="Normal 7 12 4 3 2" xfId="46476" xr:uid="{00000000-0005-0000-0000-000000980000}"/>
    <cellStyle name="Normal 7 12 4 4" xfId="16180" xr:uid="{00000000-0005-0000-0000-000001980000}"/>
    <cellStyle name="Normal 7 12 4 4 2" xfId="42148" xr:uid="{00000000-0005-0000-0000-000002980000}"/>
    <cellStyle name="Normal 7 12 4 5" xfId="31328" xr:uid="{00000000-0005-0000-0000-000003980000}"/>
    <cellStyle name="Normal 7 12 4 6" xfId="57810" xr:uid="{00000000-0005-0000-0000-000004980000}"/>
    <cellStyle name="Normal 7 12 5" xfId="9688" xr:uid="{00000000-0005-0000-0000-000005980000}"/>
    <cellStyle name="Normal 7 12 5 2" xfId="24836" xr:uid="{00000000-0005-0000-0000-000006980000}"/>
    <cellStyle name="Normal 7 12 5 2 2" xfId="50804" xr:uid="{00000000-0005-0000-0000-000007980000}"/>
    <cellStyle name="Normal 7 12 5 3" xfId="35656" xr:uid="{00000000-0005-0000-0000-000008980000}"/>
    <cellStyle name="Normal 7 12 6" xfId="7524" xr:uid="{00000000-0005-0000-0000-000009980000}"/>
    <cellStyle name="Normal 7 12 6 2" xfId="22672" xr:uid="{00000000-0005-0000-0000-00000A980000}"/>
    <cellStyle name="Normal 7 12 6 2 2" xfId="48640" xr:uid="{00000000-0005-0000-0000-00000B980000}"/>
    <cellStyle name="Normal 7 12 6 3" xfId="33492" xr:uid="{00000000-0005-0000-0000-00000C980000}"/>
    <cellStyle name="Normal 7 12 7" xfId="18344" xr:uid="{00000000-0005-0000-0000-00000D980000}"/>
    <cellStyle name="Normal 7 12 7 2" xfId="44312" xr:uid="{00000000-0005-0000-0000-00000E980000}"/>
    <cellStyle name="Normal 7 12 8" xfId="14016" xr:uid="{00000000-0005-0000-0000-00000F980000}"/>
    <cellStyle name="Normal 7 12 8 2" xfId="39984" xr:uid="{00000000-0005-0000-0000-000010980000}"/>
    <cellStyle name="Normal 7 12 9" xfId="3196" xr:uid="{00000000-0005-0000-0000-000011980000}"/>
    <cellStyle name="Normal 7 13" xfId="478" xr:uid="{00000000-0005-0000-0000-000012980000}"/>
    <cellStyle name="Normal 7 13 10" xfId="29165" xr:uid="{00000000-0005-0000-0000-000013980000}"/>
    <cellStyle name="Normal 7 13 11" xfId="55113" xr:uid="{00000000-0005-0000-0000-000014980000}"/>
    <cellStyle name="Normal 7 13 12" xfId="55647" xr:uid="{00000000-0005-0000-0000-000015980000}"/>
    <cellStyle name="Normal 7 13 13" xfId="1165" xr:uid="{00000000-0005-0000-0000-000016980000}"/>
    <cellStyle name="Normal 7 13 2" xfId="1574" xr:uid="{00000000-0005-0000-0000-000017980000}"/>
    <cellStyle name="Normal 7 13 2 10" xfId="56188" xr:uid="{00000000-0005-0000-0000-000018980000}"/>
    <cellStyle name="Normal 7 13 2 2" xfId="2656" xr:uid="{00000000-0005-0000-0000-000019980000}"/>
    <cellStyle name="Normal 7 13 2 2 2" xfId="6984" xr:uid="{00000000-0005-0000-0000-00001A980000}"/>
    <cellStyle name="Normal 7 13 2 2 2 2" xfId="13476" xr:uid="{00000000-0005-0000-0000-00001B980000}"/>
    <cellStyle name="Normal 7 13 2 2 2 2 2" xfId="28624" xr:uid="{00000000-0005-0000-0000-00001C980000}"/>
    <cellStyle name="Normal 7 13 2 2 2 2 2 2" xfId="54592" xr:uid="{00000000-0005-0000-0000-00001D980000}"/>
    <cellStyle name="Normal 7 13 2 2 2 2 3" xfId="39444" xr:uid="{00000000-0005-0000-0000-00001E980000}"/>
    <cellStyle name="Normal 7 13 2 2 2 3" xfId="22132" xr:uid="{00000000-0005-0000-0000-00001F980000}"/>
    <cellStyle name="Normal 7 13 2 2 2 3 2" xfId="48100" xr:uid="{00000000-0005-0000-0000-000020980000}"/>
    <cellStyle name="Normal 7 13 2 2 2 4" xfId="17804" xr:uid="{00000000-0005-0000-0000-000021980000}"/>
    <cellStyle name="Normal 7 13 2 2 2 4 2" xfId="43772" xr:uid="{00000000-0005-0000-0000-000022980000}"/>
    <cellStyle name="Normal 7 13 2 2 2 5" xfId="32952" xr:uid="{00000000-0005-0000-0000-000023980000}"/>
    <cellStyle name="Normal 7 13 2 2 2 6" xfId="59434" xr:uid="{00000000-0005-0000-0000-000024980000}"/>
    <cellStyle name="Normal 7 13 2 2 3" xfId="11312" xr:uid="{00000000-0005-0000-0000-000025980000}"/>
    <cellStyle name="Normal 7 13 2 2 3 2" xfId="26460" xr:uid="{00000000-0005-0000-0000-000026980000}"/>
    <cellStyle name="Normal 7 13 2 2 3 2 2" xfId="52428" xr:uid="{00000000-0005-0000-0000-000027980000}"/>
    <cellStyle name="Normal 7 13 2 2 3 3" xfId="37280" xr:uid="{00000000-0005-0000-0000-000028980000}"/>
    <cellStyle name="Normal 7 13 2 2 4" xfId="9148" xr:uid="{00000000-0005-0000-0000-000029980000}"/>
    <cellStyle name="Normal 7 13 2 2 4 2" xfId="24296" xr:uid="{00000000-0005-0000-0000-00002A980000}"/>
    <cellStyle name="Normal 7 13 2 2 4 2 2" xfId="50264" xr:uid="{00000000-0005-0000-0000-00002B980000}"/>
    <cellStyle name="Normal 7 13 2 2 4 3" xfId="35116" xr:uid="{00000000-0005-0000-0000-00002C980000}"/>
    <cellStyle name="Normal 7 13 2 2 5" xfId="19968" xr:uid="{00000000-0005-0000-0000-00002D980000}"/>
    <cellStyle name="Normal 7 13 2 2 5 2" xfId="45936" xr:uid="{00000000-0005-0000-0000-00002E980000}"/>
    <cellStyle name="Normal 7 13 2 2 6" xfId="15640" xr:uid="{00000000-0005-0000-0000-00002F980000}"/>
    <cellStyle name="Normal 7 13 2 2 6 2" xfId="41608" xr:uid="{00000000-0005-0000-0000-000030980000}"/>
    <cellStyle name="Normal 7 13 2 2 7" xfId="4820" xr:uid="{00000000-0005-0000-0000-000031980000}"/>
    <cellStyle name="Normal 7 13 2 2 8" xfId="30788" xr:uid="{00000000-0005-0000-0000-000032980000}"/>
    <cellStyle name="Normal 7 13 2 2 9" xfId="57270" xr:uid="{00000000-0005-0000-0000-000033980000}"/>
    <cellStyle name="Normal 7 13 2 3" xfId="5902" xr:uid="{00000000-0005-0000-0000-000034980000}"/>
    <cellStyle name="Normal 7 13 2 3 2" xfId="12394" xr:uid="{00000000-0005-0000-0000-000035980000}"/>
    <cellStyle name="Normal 7 13 2 3 2 2" xfId="27542" xr:uid="{00000000-0005-0000-0000-000036980000}"/>
    <cellStyle name="Normal 7 13 2 3 2 2 2" xfId="53510" xr:uid="{00000000-0005-0000-0000-000037980000}"/>
    <cellStyle name="Normal 7 13 2 3 2 3" xfId="38362" xr:uid="{00000000-0005-0000-0000-000038980000}"/>
    <cellStyle name="Normal 7 13 2 3 3" xfId="21050" xr:uid="{00000000-0005-0000-0000-000039980000}"/>
    <cellStyle name="Normal 7 13 2 3 3 2" xfId="47018" xr:uid="{00000000-0005-0000-0000-00003A980000}"/>
    <cellStyle name="Normal 7 13 2 3 4" xfId="16722" xr:uid="{00000000-0005-0000-0000-00003B980000}"/>
    <cellStyle name="Normal 7 13 2 3 4 2" xfId="42690" xr:uid="{00000000-0005-0000-0000-00003C980000}"/>
    <cellStyle name="Normal 7 13 2 3 5" xfId="31870" xr:uid="{00000000-0005-0000-0000-00003D980000}"/>
    <cellStyle name="Normal 7 13 2 3 6" xfId="58352" xr:uid="{00000000-0005-0000-0000-00003E980000}"/>
    <cellStyle name="Normal 7 13 2 4" xfId="10230" xr:uid="{00000000-0005-0000-0000-00003F980000}"/>
    <cellStyle name="Normal 7 13 2 4 2" xfId="25378" xr:uid="{00000000-0005-0000-0000-000040980000}"/>
    <cellStyle name="Normal 7 13 2 4 2 2" xfId="51346" xr:uid="{00000000-0005-0000-0000-000041980000}"/>
    <cellStyle name="Normal 7 13 2 4 3" xfId="36198" xr:uid="{00000000-0005-0000-0000-000042980000}"/>
    <cellStyle name="Normal 7 13 2 5" xfId="8066" xr:uid="{00000000-0005-0000-0000-000043980000}"/>
    <cellStyle name="Normal 7 13 2 5 2" xfId="23214" xr:uid="{00000000-0005-0000-0000-000044980000}"/>
    <cellStyle name="Normal 7 13 2 5 2 2" xfId="49182" xr:uid="{00000000-0005-0000-0000-000045980000}"/>
    <cellStyle name="Normal 7 13 2 5 3" xfId="34034" xr:uid="{00000000-0005-0000-0000-000046980000}"/>
    <cellStyle name="Normal 7 13 2 6" xfId="18886" xr:uid="{00000000-0005-0000-0000-000047980000}"/>
    <cellStyle name="Normal 7 13 2 6 2" xfId="44854" xr:uid="{00000000-0005-0000-0000-000048980000}"/>
    <cellStyle name="Normal 7 13 2 7" xfId="14558" xr:uid="{00000000-0005-0000-0000-000049980000}"/>
    <cellStyle name="Normal 7 13 2 7 2" xfId="40526" xr:uid="{00000000-0005-0000-0000-00004A980000}"/>
    <cellStyle name="Normal 7 13 2 8" xfId="3738" xr:uid="{00000000-0005-0000-0000-00004B980000}"/>
    <cellStyle name="Normal 7 13 2 9" xfId="29706" xr:uid="{00000000-0005-0000-0000-00004C980000}"/>
    <cellStyle name="Normal 7 13 3" xfId="2115" xr:uid="{00000000-0005-0000-0000-00004D980000}"/>
    <cellStyle name="Normal 7 13 3 2" xfId="6443" xr:uid="{00000000-0005-0000-0000-00004E980000}"/>
    <cellStyle name="Normal 7 13 3 2 2" xfId="12935" xr:uid="{00000000-0005-0000-0000-00004F980000}"/>
    <cellStyle name="Normal 7 13 3 2 2 2" xfId="28083" xr:uid="{00000000-0005-0000-0000-000050980000}"/>
    <cellStyle name="Normal 7 13 3 2 2 2 2" xfId="54051" xr:uid="{00000000-0005-0000-0000-000051980000}"/>
    <cellStyle name="Normal 7 13 3 2 2 3" xfId="38903" xr:uid="{00000000-0005-0000-0000-000052980000}"/>
    <cellStyle name="Normal 7 13 3 2 3" xfId="21591" xr:uid="{00000000-0005-0000-0000-000053980000}"/>
    <cellStyle name="Normal 7 13 3 2 3 2" xfId="47559" xr:uid="{00000000-0005-0000-0000-000054980000}"/>
    <cellStyle name="Normal 7 13 3 2 4" xfId="17263" xr:uid="{00000000-0005-0000-0000-000055980000}"/>
    <cellStyle name="Normal 7 13 3 2 4 2" xfId="43231" xr:uid="{00000000-0005-0000-0000-000056980000}"/>
    <cellStyle name="Normal 7 13 3 2 5" xfId="32411" xr:uid="{00000000-0005-0000-0000-000057980000}"/>
    <cellStyle name="Normal 7 13 3 2 6" xfId="58893" xr:uid="{00000000-0005-0000-0000-000058980000}"/>
    <cellStyle name="Normal 7 13 3 3" xfId="10771" xr:uid="{00000000-0005-0000-0000-000059980000}"/>
    <cellStyle name="Normal 7 13 3 3 2" xfId="25919" xr:uid="{00000000-0005-0000-0000-00005A980000}"/>
    <cellStyle name="Normal 7 13 3 3 2 2" xfId="51887" xr:uid="{00000000-0005-0000-0000-00005B980000}"/>
    <cellStyle name="Normal 7 13 3 3 3" xfId="36739" xr:uid="{00000000-0005-0000-0000-00005C980000}"/>
    <cellStyle name="Normal 7 13 3 4" xfId="8607" xr:uid="{00000000-0005-0000-0000-00005D980000}"/>
    <cellStyle name="Normal 7 13 3 4 2" xfId="23755" xr:uid="{00000000-0005-0000-0000-00005E980000}"/>
    <cellStyle name="Normal 7 13 3 4 2 2" xfId="49723" xr:uid="{00000000-0005-0000-0000-00005F980000}"/>
    <cellStyle name="Normal 7 13 3 4 3" xfId="34575" xr:uid="{00000000-0005-0000-0000-000060980000}"/>
    <cellStyle name="Normal 7 13 3 5" xfId="19427" xr:uid="{00000000-0005-0000-0000-000061980000}"/>
    <cellStyle name="Normal 7 13 3 5 2" xfId="45395" xr:uid="{00000000-0005-0000-0000-000062980000}"/>
    <cellStyle name="Normal 7 13 3 6" xfId="15099" xr:uid="{00000000-0005-0000-0000-000063980000}"/>
    <cellStyle name="Normal 7 13 3 6 2" xfId="41067" xr:uid="{00000000-0005-0000-0000-000064980000}"/>
    <cellStyle name="Normal 7 13 3 7" xfId="4279" xr:uid="{00000000-0005-0000-0000-000065980000}"/>
    <cellStyle name="Normal 7 13 3 8" xfId="30247" xr:uid="{00000000-0005-0000-0000-000066980000}"/>
    <cellStyle name="Normal 7 13 3 9" xfId="56729" xr:uid="{00000000-0005-0000-0000-000067980000}"/>
    <cellStyle name="Normal 7 13 4" xfId="5361" xr:uid="{00000000-0005-0000-0000-000068980000}"/>
    <cellStyle name="Normal 7 13 4 2" xfId="11853" xr:uid="{00000000-0005-0000-0000-000069980000}"/>
    <cellStyle name="Normal 7 13 4 2 2" xfId="27001" xr:uid="{00000000-0005-0000-0000-00006A980000}"/>
    <cellStyle name="Normal 7 13 4 2 2 2" xfId="52969" xr:uid="{00000000-0005-0000-0000-00006B980000}"/>
    <cellStyle name="Normal 7 13 4 2 3" xfId="37821" xr:uid="{00000000-0005-0000-0000-00006C980000}"/>
    <cellStyle name="Normal 7 13 4 3" xfId="20509" xr:uid="{00000000-0005-0000-0000-00006D980000}"/>
    <cellStyle name="Normal 7 13 4 3 2" xfId="46477" xr:uid="{00000000-0005-0000-0000-00006E980000}"/>
    <cellStyle name="Normal 7 13 4 4" xfId="16181" xr:uid="{00000000-0005-0000-0000-00006F980000}"/>
    <cellStyle name="Normal 7 13 4 4 2" xfId="42149" xr:uid="{00000000-0005-0000-0000-000070980000}"/>
    <cellStyle name="Normal 7 13 4 5" xfId="31329" xr:uid="{00000000-0005-0000-0000-000071980000}"/>
    <cellStyle name="Normal 7 13 4 6" xfId="57811" xr:uid="{00000000-0005-0000-0000-000072980000}"/>
    <cellStyle name="Normal 7 13 5" xfId="9689" xr:uid="{00000000-0005-0000-0000-000073980000}"/>
    <cellStyle name="Normal 7 13 5 2" xfId="24837" xr:uid="{00000000-0005-0000-0000-000074980000}"/>
    <cellStyle name="Normal 7 13 5 2 2" xfId="50805" xr:uid="{00000000-0005-0000-0000-000075980000}"/>
    <cellStyle name="Normal 7 13 5 3" xfId="35657" xr:uid="{00000000-0005-0000-0000-000076980000}"/>
    <cellStyle name="Normal 7 13 6" xfId="7525" xr:uid="{00000000-0005-0000-0000-000077980000}"/>
    <cellStyle name="Normal 7 13 6 2" xfId="22673" xr:uid="{00000000-0005-0000-0000-000078980000}"/>
    <cellStyle name="Normal 7 13 6 2 2" xfId="48641" xr:uid="{00000000-0005-0000-0000-000079980000}"/>
    <cellStyle name="Normal 7 13 6 3" xfId="33493" xr:uid="{00000000-0005-0000-0000-00007A980000}"/>
    <cellStyle name="Normal 7 13 7" xfId="18345" xr:uid="{00000000-0005-0000-0000-00007B980000}"/>
    <cellStyle name="Normal 7 13 7 2" xfId="44313" xr:uid="{00000000-0005-0000-0000-00007C980000}"/>
    <cellStyle name="Normal 7 13 8" xfId="14017" xr:uid="{00000000-0005-0000-0000-00007D980000}"/>
    <cellStyle name="Normal 7 13 8 2" xfId="39985" xr:uid="{00000000-0005-0000-0000-00007E980000}"/>
    <cellStyle name="Normal 7 13 9" xfId="3197" xr:uid="{00000000-0005-0000-0000-00007F980000}"/>
    <cellStyle name="Normal 7 14" xfId="1570" xr:uid="{00000000-0005-0000-0000-000080980000}"/>
    <cellStyle name="Normal 7 14 10" xfId="56184" xr:uid="{00000000-0005-0000-0000-000081980000}"/>
    <cellStyle name="Normal 7 14 2" xfId="2652" xr:uid="{00000000-0005-0000-0000-000082980000}"/>
    <cellStyle name="Normal 7 14 2 2" xfId="6980" xr:uid="{00000000-0005-0000-0000-000083980000}"/>
    <cellStyle name="Normal 7 14 2 2 2" xfId="13472" xr:uid="{00000000-0005-0000-0000-000084980000}"/>
    <cellStyle name="Normal 7 14 2 2 2 2" xfId="28620" xr:uid="{00000000-0005-0000-0000-000085980000}"/>
    <cellStyle name="Normal 7 14 2 2 2 2 2" xfId="54588" xr:uid="{00000000-0005-0000-0000-000086980000}"/>
    <cellStyle name="Normal 7 14 2 2 2 3" xfId="39440" xr:uid="{00000000-0005-0000-0000-000087980000}"/>
    <cellStyle name="Normal 7 14 2 2 3" xfId="22128" xr:uid="{00000000-0005-0000-0000-000088980000}"/>
    <cellStyle name="Normal 7 14 2 2 3 2" xfId="48096" xr:uid="{00000000-0005-0000-0000-000089980000}"/>
    <cellStyle name="Normal 7 14 2 2 4" xfId="17800" xr:uid="{00000000-0005-0000-0000-00008A980000}"/>
    <cellStyle name="Normal 7 14 2 2 4 2" xfId="43768" xr:uid="{00000000-0005-0000-0000-00008B980000}"/>
    <cellStyle name="Normal 7 14 2 2 5" xfId="32948" xr:uid="{00000000-0005-0000-0000-00008C980000}"/>
    <cellStyle name="Normal 7 14 2 2 6" xfId="59430" xr:uid="{00000000-0005-0000-0000-00008D980000}"/>
    <cellStyle name="Normal 7 14 2 3" xfId="11308" xr:uid="{00000000-0005-0000-0000-00008E980000}"/>
    <cellStyle name="Normal 7 14 2 3 2" xfId="26456" xr:uid="{00000000-0005-0000-0000-00008F980000}"/>
    <cellStyle name="Normal 7 14 2 3 2 2" xfId="52424" xr:uid="{00000000-0005-0000-0000-000090980000}"/>
    <cellStyle name="Normal 7 14 2 3 3" xfId="37276" xr:uid="{00000000-0005-0000-0000-000091980000}"/>
    <cellStyle name="Normal 7 14 2 4" xfId="9144" xr:uid="{00000000-0005-0000-0000-000092980000}"/>
    <cellStyle name="Normal 7 14 2 4 2" xfId="24292" xr:uid="{00000000-0005-0000-0000-000093980000}"/>
    <cellStyle name="Normal 7 14 2 4 2 2" xfId="50260" xr:uid="{00000000-0005-0000-0000-000094980000}"/>
    <cellStyle name="Normal 7 14 2 4 3" xfId="35112" xr:uid="{00000000-0005-0000-0000-000095980000}"/>
    <cellStyle name="Normal 7 14 2 5" xfId="19964" xr:uid="{00000000-0005-0000-0000-000096980000}"/>
    <cellStyle name="Normal 7 14 2 5 2" xfId="45932" xr:uid="{00000000-0005-0000-0000-000097980000}"/>
    <cellStyle name="Normal 7 14 2 6" xfId="15636" xr:uid="{00000000-0005-0000-0000-000098980000}"/>
    <cellStyle name="Normal 7 14 2 6 2" xfId="41604" xr:uid="{00000000-0005-0000-0000-000099980000}"/>
    <cellStyle name="Normal 7 14 2 7" xfId="4816" xr:uid="{00000000-0005-0000-0000-00009A980000}"/>
    <cellStyle name="Normal 7 14 2 8" xfId="30784" xr:uid="{00000000-0005-0000-0000-00009B980000}"/>
    <cellStyle name="Normal 7 14 2 9" xfId="57266" xr:uid="{00000000-0005-0000-0000-00009C980000}"/>
    <cellStyle name="Normal 7 14 3" xfId="5898" xr:uid="{00000000-0005-0000-0000-00009D980000}"/>
    <cellStyle name="Normal 7 14 3 2" xfId="12390" xr:uid="{00000000-0005-0000-0000-00009E980000}"/>
    <cellStyle name="Normal 7 14 3 2 2" xfId="27538" xr:uid="{00000000-0005-0000-0000-00009F980000}"/>
    <cellStyle name="Normal 7 14 3 2 2 2" xfId="53506" xr:uid="{00000000-0005-0000-0000-0000A0980000}"/>
    <cellStyle name="Normal 7 14 3 2 3" xfId="38358" xr:uid="{00000000-0005-0000-0000-0000A1980000}"/>
    <cellStyle name="Normal 7 14 3 3" xfId="21046" xr:uid="{00000000-0005-0000-0000-0000A2980000}"/>
    <cellStyle name="Normal 7 14 3 3 2" xfId="47014" xr:uid="{00000000-0005-0000-0000-0000A3980000}"/>
    <cellStyle name="Normal 7 14 3 4" xfId="16718" xr:uid="{00000000-0005-0000-0000-0000A4980000}"/>
    <cellStyle name="Normal 7 14 3 4 2" xfId="42686" xr:uid="{00000000-0005-0000-0000-0000A5980000}"/>
    <cellStyle name="Normal 7 14 3 5" xfId="31866" xr:uid="{00000000-0005-0000-0000-0000A6980000}"/>
    <cellStyle name="Normal 7 14 3 6" xfId="58348" xr:uid="{00000000-0005-0000-0000-0000A7980000}"/>
    <cellStyle name="Normal 7 14 4" xfId="10226" xr:uid="{00000000-0005-0000-0000-0000A8980000}"/>
    <cellStyle name="Normal 7 14 4 2" xfId="25374" xr:uid="{00000000-0005-0000-0000-0000A9980000}"/>
    <cellStyle name="Normal 7 14 4 2 2" xfId="51342" xr:uid="{00000000-0005-0000-0000-0000AA980000}"/>
    <cellStyle name="Normal 7 14 4 3" xfId="36194" xr:uid="{00000000-0005-0000-0000-0000AB980000}"/>
    <cellStyle name="Normal 7 14 5" xfId="8062" xr:uid="{00000000-0005-0000-0000-0000AC980000}"/>
    <cellStyle name="Normal 7 14 5 2" xfId="23210" xr:uid="{00000000-0005-0000-0000-0000AD980000}"/>
    <cellStyle name="Normal 7 14 5 2 2" xfId="49178" xr:uid="{00000000-0005-0000-0000-0000AE980000}"/>
    <cellStyle name="Normal 7 14 5 3" xfId="34030" xr:uid="{00000000-0005-0000-0000-0000AF980000}"/>
    <cellStyle name="Normal 7 14 6" xfId="18882" xr:uid="{00000000-0005-0000-0000-0000B0980000}"/>
    <cellStyle name="Normal 7 14 6 2" xfId="44850" xr:uid="{00000000-0005-0000-0000-0000B1980000}"/>
    <cellStyle name="Normal 7 14 7" xfId="14554" xr:uid="{00000000-0005-0000-0000-0000B2980000}"/>
    <cellStyle name="Normal 7 14 7 2" xfId="40522" xr:uid="{00000000-0005-0000-0000-0000B3980000}"/>
    <cellStyle name="Normal 7 14 8" xfId="3734" xr:uid="{00000000-0005-0000-0000-0000B4980000}"/>
    <cellStyle name="Normal 7 14 9" xfId="29702" xr:uid="{00000000-0005-0000-0000-0000B5980000}"/>
    <cellStyle name="Normal 7 15" xfId="2111" xr:uid="{00000000-0005-0000-0000-0000B6980000}"/>
    <cellStyle name="Normal 7 15 2" xfId="6439" xr:uid="{00000000-0005-0000-0000-0000B7980000}"/>
    <cellStyle name="Normal 7 15 2 2" xfId="12931" xr:uid="{00000000-0005-0000-0000-0000B8980000}"/>
    <cellStyle name="Normal 7 15 2 2 2" xfId="28079" xr:uid="{00000000-0005-0000-0000-0000B9980000}"/>
    <cellStyle name="Normal 7 15 2 2 2 2" xfId="54047" xr:uid="{00000000-0005-0000-0000-0000BA980000}"/>
    <cellStyle name="Normal 7 15 2 2 3" xfId="38899" xr:uid="{00000000-0005-0000-0000-0000BB980000}"/>
    <cellStyle name="Normal 7 15 2 3" xfId="21587" xr:uid="{00000000-0005-0000-0000-0000BC980000}"/>
    <cellStyle name="Normal 7 15 2 3 2" xfId="47555" xr:uid="{00000000-0005-0000-0000-0000BD980000}"/>
    <cellStyle name="Normal 7 15 2 4" xfId="17259" xr:uid="{00000000-0005-0000-0000-0000BE980000}"/>
    <cellStyle name="Normal 7 15 2 4 2" xfId="43227" xr:uid="{00000000-0005-0000-0000-0000BF980000}"/>
    <cellStyle name="Normal 7 15 2 5" xfId="32407" xr:uid="{00000000-0005-0000-0000-0000C0980000}"/>
    <cellStyle name="Normal 7 15 2 6" xfId="58889" xr:uid="{00000000-0005-0000-0000-0000C1980000}"/>
    <cellStyle name="Normal 7 15 3" xfId="10767" xr:uid="{00000000-0005-0000-0000-0000C2980000}"/>
    <cellStyle name="Normal 7 15 3 2" xfId="25915" xr:uid="{00000000-0005-0000-0000-0000C3980000}"/>
    <cellStyle name="Normal 7 15 3 2 2" xfId="51883" xr:uid="{00000000-0005-0000-0000-0000C4980000}"/>
    <cellStyle name="Normal 7 15 3 3" xfId="36735" xr:uid="{00000000-0005-0000-0000-0000C5980000}"/>
    <cellStyle name="Normal 7 15 4" xfId="8603" xr:uid="{00000000-0005-0000-0000-0000C6980000}"/>
    <cellStyle name="Normal 7 15 4 2" xfId="23751" xr:uid="{00000000-0005-0000-0000-0000C7980000}"/>
    <cellStyle name="Normal 7 15 4 2 2" xfId="49719" xr:uid="{00000000-0005-0000-0000-0000C8980000}"/>
    <cellStyle name="Normal 7 15 4 3" xfId="34571" xr:uid="{00000000-0005-0000-0000-0000C9980000}"/>
    <cellStyle name="Normal 7 15 5" xfId="19423" xr:uid="{00000000-0005-0000-0000-0000CA980000}"/>
    <cellStyle name="Normal 7 15 5 2" xfId="45391" xr:uid="{00000000-0005-0000-0000-0000CB980000}"/>
    <cellStyle name="Normal 7 15 6" xfId="15095" xr:uid="{00000000-0005-0000-0000-0000CC980000}"/>
    <cellStyle name="Normal 7 15 6 2" xfId="41063" xr:uid="{00000000-0005-0000-0000-0000CD980000}"/>
    <cellStyle name="Normal 7 15 7" xfId="4275" xr:uid="{00000000-0005-0000-0000-0000CE980000}"/>
    <cellStyle name="Normal 7 15 8" xfId="30243" xr:uid="{00000000-0005-0000-0000-0000CF980000}"/>
    <cellStyle name="Normal 7 15 9" xfId="56725" xr:uid="{00000000-0005-0000-0000-0000D0980000}"/>
    <cellStyle name="Normal 7 16" xfId="5357" xr:uid="{00000000-0005-0000-0000-0000D1980000}"/>
    <cellStyle name="Normal 7 16 2" xfId="11849" xr:uid="{00000000-0005-0000-0000-0000D2980000}"/>
    <cellStyle name="Normal 7 16 2 2" xfId="26997" xr:uid="{00000000-0005-0000-0000-0000D3980000}"/>
    <cellStyle name="Normal 7 16 2 2 2" xfId="52965" xr:uid="{00000000-0005-0000-0000-0000D4980000}"/>
    <cellStyle name="Normal 7 16 2 3" xfId="37817" xr:uid="{00000000-0005-0000-0000-0000D5980000}"/>
    <cellStyle name="Normal 7 16 3" xfId="20505" xr:uid="{00000000-0005-0000-0000-0000D6980000}"/>
    <cellStyle name="Normal 7 16 3 2" xfId="46473" xr:uid="{00000000-0005-0000-0000-0000D7980000}"/>
    <cellStyle name="Normal 7 16 4" xfId="16177" xr:uid="{00000000-0005-0000-0000-0000D8980000}"/>
    <cellStyle name="Normal 7 16 4 2" xfId="42145" xr:uid="{00000000-0005-0000-0000-0000D9980000}"/>
    <cellStyle name="Normal 7 16 5" xfId="31325" xr:uid="{00000000-0005-0000-0000-0000DA980000}"/>
    <cellStyle name="Normal 7 16 6" xfId="57807" xr:uid="{00000000-0005-0000-0000-0000DB980000}"/>
    <cellStyle name="Normal 7 17" xfId="9685" xr:uid="{00000000-0005-0000-0000-0000DC980000}"/>
    <cellStyle name="Normal 7 17 2" xfId="24833" xr:uid="{00000000-0005-0000-0000-0000DD980000}"/>
    <cellStyle name="Normal 7 17 2 2" xfId="50801" xr:uid="{00000000-0005-0000-0000-0000DE980000}"/>
    <cellStyle name="Normal 7 17 3" xfId="35653" xr:uid="{00000000-0005-0000-0000-0000DF980000}"/>
    <cellStyle name="Normal 7 18" xfId="7521" xr:uid="{00000000-0005-0000-0000-0000E0980000}"/>
    <cellStyle name="Normal 7 18 2" xfId="22669" xr:uid="{00000000-0005-0000-0000-0000E1980000}"/>
    <cellStyle name="Normal 7 18 2 2" xfId="48637" xr:uid="{00000000-0005-0000-0000-0000E2980000}"/>
    <cellStyle name="Normal 7 18 3" xfId="33489" xr:uid="{00000000-0005-0000-0000-0000E3980000}"/>
    <cellStyle name="Normal 7 19" xfId="18341" xr:uid="{00000000-0005-0000-0000-0000E4980000}"/>
    <cellStyle name="Normal 7 19 2" xfId="44309" xr:uid="{00000000-0005-0000-0000-0000E5980000}"/>
    <cellStyle name="Normal 7 2" xfId="479" xr:uid="{00000000-0005-0000-0000-0000E6980000}"/>
    <cellStyle name="Normal 7 2 10" xfId="3198" xr:uid="{00000000-0005-0000-0000-0000E7980000}"/>
    <cellStyle name="Normal 7 2 11" xfId="29166" xr:uid="{00000000-0005-0000-0000-0000E8980000}"/>
    <cellStyle name="Normal 7 2 12" xfId="55114" xr:uid="{00000000-0005-0000-0000-0000E9980000}"/>
    <cellStyle name="Normal 7 2 13" xfId="55648" xr:uid="{00000000-0005-0000-0000-0000EA980000}"/>
    <cellStyle name="Normal 7 2 14" xfId="725" xr:uid="{00000000-0005-0000-0000-0000EB980000}"/>
    <cellStyle name="Normal 7 2 2" xfId="480" xr:uid="{00000000-0005-0000-0000-0000EC980000}"/>
    <cellStyle name="Normal 7 2 2 10" xfId="29167" xr:uid="{00000000-0005-0000-0000-0000ED980000}"/>
    <cellStyle name="Normal 7 2 2 11" xfId="55115" xr:uid="{00000000-0005-0000-0000-0000EE980000}"/>
    <cellStyle name="Normal 7 2 2 12" xfId="55649" xr:uid="{00000000-0005-0000-0000-0000EF980000}"/>
    <cellStyle name="Normal 7 2 2 13" xfId="1208" xr:uid="{00000000-0005-0000-0000-0000F0980000}"/>
    <cellStyle name="Normal 7 2 2 2" xfId="1576" xr:uid="{00000000-0005-0000-0000-0000F1980000}"/>
    <cellStyle name="Normal 7 2 2 2 10" xfId="56190" xr:uid="{00000000-0005-0000-0000-0000F2980000}"/>
    <cellStyle name="Normal 7 2 2 2 2" xfId="2658" xr:uid="{00000000-0005-0000-0000-0000F3980000}"/>
    <cellStyle name="Normal 7 2 2 2 2 2" xfId="6986" xr:uid="{00000000-0005-0000-0000-0000F4980000}"/>
    <cellStyle name="Normal 7 2 2 2 2 2 2" xfId="13478" xr:uid="{00000000-0005-0000-0000-0000F5980000}"/>
    <cellStyle name="Normal 7 2 2 2 2 2 2 2" xfId="28626" xr:uid="{00000000-0005-0000-0000-0000F6980000}"/>
    <cellStyle name="Normal 7 2 2 2 2 2 2 2 2" xfId="54594" xr:uid="{00000000-0005-0000-0000-0000F7980000}"/>
    <cellStyle name="Normal 7 2 2 2 2 2 2 3" xfId="39446" xr:uid="{00000000-0005-0000-0000-0000F8980000}"/>
    <cellStyle name="Normal 7 2 2 2 2 2 3" xfId="22134" xr:uid="{00000000-0005-0000-0000-0000F9980000}"/>
    <cellStyle name="Normal 7 2 2 2 2 2 3 2" xfId="48102" xr:uid="{00000000-0005-0000-0000-0000FA980000}"/>
    <cellStyle name="Normal 7 2 2 2 2 2 4" xfId="17806" xr:uid="{00000000-0005-0000-0000-0000FB980000}"/>
    <cellStyle name="Normal 7 2 2 2 2 2 4 2" xfId="43774" xr:uid="{00000000-0005-0000-0000-0000FC980000}"/>
    <cellStyle name="Normal 7 2 2 2 2 2 5" xfId="32954" xr:uid="{00000000-0005-0000-0000-0000FD980000}"/>
    <cellStyle name="Normal 7 2 2 2 2 2 6" xfId="59436" xr:uid="{00000000-0005-0000-0000-0000FE980000}"/>
    <cellStyle name="Normal 7 2 2 2 2 3" xfId="11314" xr:uid="{00000000-0005-0000-0000-0000FF980000}"/>
    <cellStyle name="Normal 7 2 2 2 2 3 2" xfId="26462" xr:uid="{00000000-0005-0000-0000-000000990000}"/>
    <cellStyle name="Normal 7 2 2 2 2 3 2 2" xfId="52430" xr:uid="{00000000-0005-0000-0000-000001990000}"/>
    <cellStyle name="Normal 7 2 2 2 2 3 3" xfId="37282" xr:uid="{00000000-0005-0000-0000-000002990000}"/>
    <cellStyle name="Normal 7 2 2 2 2 4" xfId="9150" xr:uid="{00000000-0005-0000-0000-000003990000}"/>
    <cellStyle name="Normal 7 2 2 2 2 4 2" xfId="24298" xr:uid="{00000000-0005-0000-0000-000004990000}"/>
    <cellStyle name="Normal 7 2 2 2 2 4 2 2" xfId="50266" xr:uid="{00000000-0005-0000-0000-000005990000}"/>
    <cellStyle name="Normal 7 2 2 2 2 4 3" xfId="35118" xr:uid="{00000000-0005-0000-0000-000006990000}"/>
    <cellStyle name="Normal 7 2 2 2 2 5" xfId="19970" xr:uid="{00000000-0005-0000-0000-000007990000}"/>
    <cellStyle name="Normal 7 2 2 2 2 5 2" xfId="45938" xr:uid="{00000000-0005-0000-0000-000008990000}"/>
    <cellStyle name="Normal 7 2 2 2 2 6" xfId="15642" xr:uid="{00000000-0005-0000-0000-000009990000}"/>
    <cellStyle name="Normal 7 2 2 2 2 6 2" xfId="41610" xr:uid="{00000000-0005-0000-0000-00000A990000}"/>
    <cellStyle name="Normal 7 2 2 2 2 7" xfId="4822" xr:uid="{00000000-0005-0000-0000-00000B990000}"/>
    <cellStyle name="Normal 7 2 2 2 2 8" xfId="30790" xr:uid="{00000000-0005-0000-0000-00000C990000}"/>
    <cellStyle name="Normal 7 2 2 2 2 9" xfId="57272" xr:uid="{00000000-0005-0000-0000-00000D990000}"/>
    <cellStyle name="Normal 7 2 2 2 3" xfId="5904" xr:uid="{00000000-0005-0000-0000-00000E990000}"/>
    <cellStyle name="Normal 7 2 2 2 3 2" xfId="12396" xr:uid="{00000000-0005-0000-0000-00000F990000}"/>
    <cellStyle name="Normal 7 2 2 2 3 2 2" xfId="27544" xr:uid="{00000000-0005-0000-0000-000010990000}"/>
    <cellStyle name="Normal 7 2 2 2 3 2 2 2" xfId="53512" xr:uid="{00000000-0005-0000-0000-000011990000}"/>
    <cellStyle name="Normal 7 2 2 2 3 2 3" xfId="38364" xr:uid="{00000000-0005-0000-0000-000012990000}"/>
    <cellStyle name="Normal 7 2 2 2 3 3" xfId="21052" xr:uid="{00000000-0005-0000-0000-000013990000}"/>
    <cellStyle name="Normal 7 2 2 2 3 3 2" xfId="47020" xr:uid="{00000000-0005-0000-0000-000014990000}"/>
    <cellStyle name="Normal 7 2 2 2 3 4" xfId="16724" xr:uid="{00000000-0005-0000-0000-000015990000}"/>
    <cellStyle name="Normal 7 2 2 2 3 4 2" xfId="42692" xr:uid="{00000000-0005-0000-0000-000016990000}"/>
    <cellStyle name="Normal 7 2 2 2 3 5" xfId="31872" xr:uid="{00000000-0005-0000-0000-000017990000}"/>
    <cellStyle name="Normal 7 2 2 2 3 6" xfId="58354" xr:uid="{00000000-0005-0000-0000-000018990000}"/>
    <cellStyle name="Normal 7 2 2 2 4" xfId="10232" xr:uid="{00000000-0005-0000-0000-000019990000}"/>
    <cellStyle name="Normal 7 2 2 2 4 2" xfId="25380" xr:uid="{00000000-0005-0000-0000-00001A990000}"/>
    <cellStyle name="Normal 7 2 2 2 4 2 2" xfId="51348" xr:uid="{00000000-0005-0000-0000-00001B990000}"/>
    <cellStyle name="Normal 7 2 2 2 4 3" xfId="36200" xr:uid="{00000000-0005-0000-0000-00001C990000}"/>
    <cellStyle name="Normal 7 2 2 2 5" xfId="8068" xr:uid="{00000000-0005-0000-0000-00001D990000}"/>
    <cellStyle name="Normal 7 2 2 2 5 2" xfId="23216" xr:uid="{00000000-0005-0000-0000-00001E990000}"/>
    <cellStyle name="Normal 7 2 2 2 5 2 2" xfId="49184" xr:uid="{00000000-0005-0000-0000-00001F990000}"/>
    <cellStyle name="Normal 7 2 2 2 5 3" xfId="34036" xr:uid="{00000000-0005-0000-0000-000020990000}"/>
    <cellStyle name="Normal 7 2 2 2 6" xfId="18888" xr:uid="{00000000-0005-0000-0000-000021990000}"/>
    <cellStyle name="Normal 7 2 2 2 6 2" xfId="44856" xr:uid="{00000000-0005-0000-0000-000022990000}"/>
    <cellStyle name="Normal 7 2 2 2 7" xfId="14560" xr:uid="{00000000-0005-0000-0000-000023990000}"/>
    <cellStyle name="Normal 7 2 2 2 7 2" xfId="40528" xr:uid="{00000000-0005-0000-0000-000024990000}"/>
    <cellStyle name="Normal 7 2 2 2 8" xfId="3740" xr:uid="{00000000-0005-0000-0000-000025990000}"/>
    <cellStyle name="Normal 7 2 2 2 9" xfId="29708" xr:uid="{00000000-0005-0000-0000-000026990000}"/>
    <cellStyle name="Normal 7 2 2 3" xfId="2117" xr:uid="{00000000-0005-0000-0000-000027990000}"/>
    <cellStyle name="Normal 7 2 2 3 2" xfId="6445" xr:uid="{00000000-0005-0000-0000-000028990000}"/>
    <cellStyle name="Normal 7 2 2 3 2 2" xfId="12937" xr:uid="{00000000-0005-0000-0000-000029990000}"/>
    <cellStyle name="Normal 7 2 2 3 2 2 2" xfId="28085" xr:uid="{00000000-0005-0000-0000-00002A990000}"/>
    <cellStyle name="Normal 7 2 2 3 2 2 2 2" xfId="54053" xr:uid="{00000000-0005-0000-0000-00002B990000}"/>
    <cellStyle name="Normal 7 2 2 3 2 2 3" xfId="38905" xr:uid="{00000000-0005-0000-0000-00002C990000}"/>
    <cellStyle name="Normal 7 2 2 3 2 3" xfId="21593" xr:uid="{00000000-0005-0000-0000-00002D990000}"/>
    <cellStyle name="Normal 7 2 2 3 2 3 2" xfId="47561" xr:uid="{00000000-0005-0000-0000-00002E990000}"/>
    <cellStyle name="Normal 7 2 2 3 2 4" xfId="17265" xr:uid="{00000000-0005-0000-0000-00002F990000}"/>
    <cellStyle name="Normal 7 2 2 3 2 4 2" xfId="43233" xr:uid="{00000000-0005-0000-0000-000030990000}"/>
    <cellStyle name="Normal 7 2 2 3 2 5" xfId="32413" xr:uid="{00000000-0005-0000-0000-000031990000}"/>
    <cellStyle name="Normal 7 2 2 3 2 6" xfId="58895" xr:uid="{00000000-0005-0000-0000-000032990000}"/>
    <cellStyle name="Normal 7 2 2 3 3" xfId="10773" xr:uid="{00000000-0005-0000-0000-000033990000}"/>
    <cellStyle name="Normal 7 2 2 3 3 2" xfId="25921" xr:uid="{00000000-0005-0000-0000-000034990000}"/>
    <cellStyle name="Normal 7 2 2 3 3 2 2" xfId="51889" xr:uid="{00000000-0005-0000-0000-000035990000}"/>
    <cellStyle name="Normal 7 2 2 3 3 3" xfId="36741" xr:uid="{00000000-0005-0000-0000-000036990000}"/>
    <cellStyle name="Normal 7 2 2 3 4" xfId="8609" xr:uid="{00000000-0005-0000-0000-000037990000}"/>
    <cellStyle name="Normal 7 2 2 3 4 2" xfId="23757" xr:uid="{00000000-0005-0000-0000-000038990000}"/>
    <cellStyle name="Normal 7 2 2 3 4 2 2" xfId="49725" xr:uid="{00000000-0005-0000-0000-000039990000}"/>
    <cellStyle name="Normal 7 2 2 3 4 3" xfId="34577" xr:uid="{00000000-0005-0000-0000-00003A990000}"/>
    <cellStyle name="Normal 7 2 2 3 5" xfId="19429" xr:uid="{00000000-0005-0000-0000-00003B990000}"/>
    <cellStyle name="Normal 7 2 2 3 5 2" xfId="45397" xr:uid="{00000000-0005-0000-0000-00003C990000}"/>
    <cellStyle name="Normal 7 2 2 3 6" xfId="15101" xr:uid="{00000000-0005-0000-0000-00003D990000}"/>
    <cellStyle name="Normal 7 2 2 3 6 2" xfId="41069" xr:uid="{00000000-0005-0000-0000-00003E990000}"/>
    <cellStyle name="Normal 7 2 2 3 7" xfId="4281" xr:uid="{00000000-0005-0000-0000-00003F990000}"/>
    <cellStyle name="Normal 7 2 2 3 8" xfId="30249" xr:uid="{00000000-0005-0000-0000-000040990000}"/>
    <cellStyle name="Normal 7 2 2 3 9" xfId="56731" xr:uid="{00000000-0005-0000-0000-000041990000}"/>
    <cellStyle name="Normal 7 2 2 4" xfId="5363" xr:uid="{00000000-0005-0000-0000-000042990000}"/>
    <cellStyle name="Normal 7 2 2 4 2" xfId="11855" xr:uid="{00000000-0005-0000-0000-000043990000}"/>
    <cellStyle name="Normal 7 2 2 4 2 2" xfId="27003" xr:uid="{00000000-0005-0000-0000-000044990000}"/>
    <cellStyle name="Normal 7 2 2 4 2 2 2" xfId="52971" xr:uid="{00000000-0005-0000-0000-000045990000}"/>
    <cellStyle name="Normal 7 2 2 4 2 3" xfId="37823" xr:uid="{00000000-0005-0000-0000-000046990000}"/>
    <cellStyle name="Normal 7 2 2 4 3" xfId="20511" xr:uid="{00000000-0005-0000-0000-000047990000}"/>
    <cellStyle name="Normal 7 2 2 4 3 2" xfId="46479" xr:uid="{00000000-0005-0000-0000-000048990000}"/>
    <cellStyle name="Normal 7 2 2 4 4" xfId="16183" xr:uid="{00000000-0005-0000-0000-000049990000}"/>
    <cellStyle name="Normal 7 2 2 4 4 2" xfId="42151" xr:uid="{00000000-0005-0000-0000-00004A990000}"/>
    <cellStyle name="Normal 7 2 2 4 5" xfId="31331" xr:uid="{00000000-0005-0000-0000-00004B990000}"/>
    <cellStyle name="Normal 7 2 2 4 6" xfId="57813" xr:uid="{00000000-0005-0000-0000-00004C990000}"/>
    <cellStyle name="Normal 7 2 2 5" xfId="9691" xr:uid="{00000000-0005-0000-0000-00004D990000}"/>
    <cellStyle name="Normal 7 2 2 5 2" xfId="24839" xr:uid="{00000000-0005-0000-0000-00004E990000}"/>
    <cellStyle name="Normal 7 2 2 5 2 2" xfId="50807" xr:uid="{00000000-0005-0000-0000-00004F990000}"/>
    <cellStyle name="Normal 7 2 2 5 3" xfId="35659" xr:uid="{00000000-0005-0000-0000-000050990000}"/>
    <cellStyle name="Normal 7 2 2 6" xfId="7527" xr:uid="{00000000-0005-0000-0000-000051990000}"/>
    <cellStyle name="Normal 7 2 2 6 2" xfId="22675" xr:uid="{00000000-0005-0000-0000-000052990000}"/>
    <cellStyle name="Normal 7 2 2 6 2 2" xfId="48643" xr:uid="{00000000-0005-0000-0000-000053990000}"/>
    <cellStyle name="Normal 7 2 2 6 3" xfId="33495" xr:uid="{00000000-0005-0000-0000-000054990000}"/>
    <cellStyle name="Normal 7 2 2 7" xfId="18347" xr:uid="{00000000-0005-0000-0000-000055990000}"/>
    <cellStyle name="Normal 7 2 2 7 2" xfId="44315" xr:uid="{00000000-0005-0000-0000-000056990000}"/>
    <cellStyle name="Normal 7 2 2 8" xfId="14019" xr:uid="{00000000-0005-0000-0000-000057990000}"/>
    <cellStyle name="Normal 7 2 2 8 2" xfId="39987" xr:uid="{00000000-0005-0000-0000-000058990000}"/>
    <cellStyle name="Normal 7 2 2 9" xfId="3199" xr:uid="{00000000-0005-0000-0000-000059990000}"/>
    <cellStyle name="Normal 7 2 3" xfId="1575" xr:uid="{00000000-0005-0000-0000-00005A990000}"/>
    <cellStyle name="Normal 7 2 3 10" xfId="56189" xr:uid="{00000000-0005-0000-0000-00005B990000}"/>
    <cellStyle name="Normal 7 2 3 2" xfId="2657" xr:uid="{00000000-0005-0000-0000-00005C990000}"/>
    <cellStyle name="Normal 7 2 3 2 2" xfId="6985" xr:uid="{00000000-0005-0000-0000-00005D990000}"/>
    <cellStyle name="Normal 7 2 3 2 2 2" xfId="13477" xr:uid="{00000000-0005-0000-0000-00005E990000}"/>
    <cellStyle name="Normal 7 2 3 2 2 2 2" xfId="28625" xr:uid="{00000000-0005-0000-0000-00005F990000}"/>
    <cellStyle name="Normal 7 2 3 2 2 2 2 2" xfId="54593" xr:uid="{00000000-0005-0000-0000-000060990000}"/>
    <cellStyle name="Normal 7 2 3 2 2 2 3" xfId="39445" xr:uid="{00000000-0005-0000-0000-000061990000}"/>
    <cellStyle name="Normal 7 2 3 2 2 3" xfId="22133" xr:uid="{00000000-0005-0000-0000-000062990000}"/>
    <cellStyle name="Normal 7 2 3 2 2 3 2" xfId="48101" xr:uid="{00000000-0005-0000-0000-000063990000}"/>
    <cellStyle name="Normal 7 2 3 2 2 4" xfId="17805" xr:uid="{00000000-0005-0000-0000-000064990000}"/>
    <cellStyle name="Normal 7 2 3 2 2 4 2" xfId="43773" xr:uid="{00000000-0005-0000-0000-000065990000}"/>
    <cellStyle name="Normal 7 2 3 2 2 5" xfId="32953" xr:uid="{00000000-0005-0000-0000-000066990000}"/>
    <cellStyle name="Normal 7 2 3 2 2 6" xfId="59435" xr:uid="{00000000-0005-0000-0000-000067990000}"/>
    <cellStyle name="Normal 7 2 3 2 3" xfId="11313" xr:uid="{00000000-0005-0000-0000-000068990000}"/>
    <cellStyle name="Normal 7 2 3 2 3 2" xfId="26461" xr:uid="{00000000-0005-0000-0000-000069990000}"/>
    <cellStyle name="Normal 7 2 3 2 3 2 2" xfId="52429" xr:uid="{00000000-0005-0000-0000-00006A990000}"/>
    <cellStyle name="Normal 7 2 3 2 3 3" xfId="37281" xr:uid="{00000000-0005-0000-0000-00006B990000}"/>
    <cellStyle name="Normal 7 2 3 2 4" xfId="9149" xr:uid="{00000000-0005-0000-0000-00006C990000}"/>
    <cellStyle name="Normal 7 2 3 2 4 2" xfId="24297" xr:uid="{00000000-0005-0000-0000-00006D990000}"/>
    <cellStyle name="Normal 7 2 3 2 4 2 2" xfId="50265" xr:uid="{00000000-0005-0000-0000-00006E990000}"/>
    <cellStyle name="Normal 7 2 3 2 4 3" xfId="35117" xr:uid="{00000000-0005-0000-0000-00006F990000}"/>
    <cellStyle name="Normal 7 2 3 2 5" xfId="19969" xr:uid="{00000000-0005-0000-0000-000070990000}"/>
    <cellStyle name="Normal 7 2 3 2 5 2" xfId="45937" xr:uid="{00000000-0005-0000-0000-000071990000}"/>
    <cellStyle name="Normal 7 2 3 2 6" xfId="15641" xr:uid="{00000000-0005-0000-0000-000072990000}"/>
    <cellStyle name="Normal 7 2 3 2 6 2" xfId="41609" xr:uid="{00000000-0005-0000-0000-000073990000}"/>
    <cellStyle name="Normal 7 2 3 2 7" xfId="4821" xr:uid="{00000000-0005-0000-0000-000074990000}"/>
    <cellStyle name="Normal 7 2 3 2 8" xfId="30789" xr:uid="{00000000-0005-0000-0000-000075990000}"/>
    <cellStyle name="Normal 7 2 3 2 9" xfId="57271" xr:uid="{00000000-0005-0000-0000-000076990000}"/>
    <cellStyle name="Normal 7 2 3 3" xfId="5903" xr:uid="{00000000-0005-0000-0000-000077990000}"/>
    <cellStyle name="Normal 7 2 3 3 2" xfId="12395" xr:uid="{00000000-0005-0000-0000-000078990000}"/>
    <cellStyle name="Normal 7 2 3 3 2 2" xfId="27543" xr:uid="{00000000-0005-0000-0000-000079990000}"/>
    <cellStyle name="Normal 7 2 3 3 2 2 2" xfId="53511" xr:uid="{00000000-0005-0000-0000-00007A990000}"/>
    <cellStyle name="Normal 7 2 3 3 2 3" xfId="38363" xr:uid="{00000000-0005-0000-0000-00007B990000}"/>
    <cellStyle name="Normal 7 2 3 3 3" xfId="21051" xr:uid="{00000000-0005-0000-0000-00007C990000}"/>
    <cellStyle name="Normal 7 2 3 3 3 2" xfId="47019" xr:uid="{00000000-0005-0000-0000-00007D990000}"/>
    <cellStyle name="Normal 7 2 3 3 4" xfId="16723" xr:uid="{00000000-0005-0000-0000-00007E990000}"/>
    <cellStyle name="Normal 7 2 3 3 4 2" xfId="42691" xr:uid="{00000000-0005-0000-0000-00007F990000}"/>
    <cellStyle name="Normal 7 2 3 3 5" xfId="31871" xr:uid="{00000000-0005-0000-0000-000080990000}"/>
    <cellStyle name="Normal 7 2 3 3 6" xfId="58353" xr:uid="{00000000-0005-0000-0000-000081990000}"/>
    <cellStyle name="Normal 7 2 3 4" xfId="10231" xr:uid="{00000000-0005-0000-0000-000082990000}"/>
    <cellStyle name="Normal 7 2 3 4 2" xfId="25379" xr:uid="{00000000-0005-0000-0000-000083990000}"/>
    <cellStyle name="Normal 7 2 3 4 2 2" xfId="51347" xr:uid="{00000000-0005-0000-0000-000084990000}"/>
    <cellStyle name="Normal 7 2 3 4 3" xfId="36199" xr:uid="{00000000-0005-0000-0000-000085990000}"/>
    <cellStyle name="Normal 7 2 3 5" xfId="8067" xr:uid="{00000000-0005-0000-0000-000086990000}"/>
    <cellStyle name="Normal 7 2 3 5 2" xfId="23215" xr:uid="{00000000-0005-0000-0000-000087990000}"/>
    <cellStyle name="Normal 7 2 3 5 2 2" xfId="49183" xr:uid="{00000000-0005-0000-0000-000088990000}"/>
    <cellStyle name="Normal 7 2 3 5 3" xfId="34035" xr:uid="{00000000-0005-0000-0000-000089990000}"/>
    <cellStyle name="Normal 7 2 3 6" xfId="18887" xr:uid="{00000000-0005-0000-0000-00008A990000}"/>
    <cellStyle name="Normal 7 2 3 6 2" xfId="44855" xr:uid="{00000000-0005-0000-0000-00008B990000}"/>
    <cellStyle name="Normal 7 2 3 7" xfId="14559" xr:uid="{00000000-0005-0000-0000-00008C990000}"/>
    <cellStyle name="Normal 7 2 3 7 2" xfId="40527" xr:uid="{00000000-0005-0000-0000-00008D990000}"/>
    <cellStyle name="Normal 7 2 3 8" xfId="3739" xr:uid="{00000000-0005-0000-0000-00008E990000}"/>
    <cellStyle name="Normal 7 2 3 9" xfId="29707" xr:uid="{00000000-0005-0000-0000-00008F990000}"/>
    <cellStyle name="Normal 7 2 4" xfId="2116" xr:uid="{00000000-0005-0000-0000-000090990000}"/>
    <cellStyle name="Normal 7 2 4 2" xfId="6444" xr:uid="{00000000-0005-0000-0000-000091990000}"/>
    <cellStyle name="Normal 7 2 4 2 2" xfId="12936" xr:uid="{00000000-0005-0000-0000-000092990000}"/>
    <cellStyle name="Normal 7 2 4 2 2 2" xfId="28084" xr:uid="{00000000-0005-0000-0000-000093990000}"/>
    <cellStyle name="Normal 7 2 4 2 2 2 2" xfId="54052" xr:uid="{00000000-0005-0000-0000-000094990000}"/>
    <cellStyle name="Normal 7 2 4 2 2 3" xfId="38904" xr:uid="{00000000-0005-0000-0000-000095990000}"/>
    <cellStyle name="Normal 7 2 4 2 3" xfId="21592" xr:uid="{00000000-0005-0000-0000-000096990000}"/>
    <cellStyle name="Normal 7 2 4 2 3 2" xfId="47560" xr:uid="{00000000-0005-0000-0000-000097990000}"/>
    <cellStyle name="Normal 7 2 4 2 4" xfId="17264" xr:uid="{00000000-0005-0000-0000-000098990000}"/>
    <cellStyle name="Normal 7 2 4 2 4 2" xfId="43232" xr:uid="{00000000-0005-0000-0000-000099990000}"/>
    <cellStyle name="Normal 7 2 4 2 5" xfId="32412" xr:uid="{00000000-0005-0000-0000-00009A990000}"/>
    <cellStyle name="Normal 7 2 4 2 6" xfId="58894" xr:uid="{00000000-0005-0000-0000-00009B990000}"/>
    <cellStyle name="Normal 7 2 4 3" xfId="10772" xr:uid="{00000000-0005-0000-0000-00009C990000}"/>
    <cellStyle name="Normal 7 2 4 3 2" xfId="25920" xr:uid="{00000000-0005-0000-0000-00009D990000}"/>
    <cellStyle name="Normal 7 2 4 3 2 2" xfId="51888" xr:uid="{00000000-0005-0000-0000-00009E990000}"/>
    <cellStyle name="Normal 7 2 4 3 3" xfId="36740" xr:uid="{00000000-0005-0000-0000-00009F990000}"/>
    <cellStyle name="Normal 7 2 4 4" xfId="8608" xr:uid="{00000000-0005-0000-0000-0000A0990000}"/>
    <cellStyle name="Normal 7 2 4 4 2" xfId="23756" xr:uid="{00000000-0005-0000-0000-0000A1990000}"/>
    <cellStyle name="Normal 7 2 4 4 2 2" xfId="49724" xr:uid="{00000000-0005-0000-0000-0000A2990000}"/>
    <cellStyle name="Normal 7 2 4 4 3" xfId="34576" xr:uid="{00000000-0005-0000-0000-0000A3990000}"/>
    <cellStyle name="Normal 7 2 4 5" xfId="19428" xr:uid="{00000000-0005-0000-0000-0000A4990000}"/>
    <cellStyle name="Normal 7 2 4 5 2" xfId="45396" xr:uid="{00000000-0005-0000-0000-0000A5990000}"/>
    <cellStyle name="Normal 7 2 4 6" xfId="15100" xr:uid="{00000000-0005-0000-0000-0000A6990000}"/>
    <cellStyle name="Normal 7 2 4 6 2" xfId="41068" xr:uid="{00000000-0005-0000-0000-0000A7990000}"/>
    <cellStyle name="Normal 7 2 4 7" xfId="4280" xr:uid="{00000000-0005-0000-0000-0000A8990000}"/>
    <cellStyle name="Normal 7 2 4 8" xfId="30248" xr:uid="{00000000-0005-0000-0000-0000A9990000}"/>
    <cellStyle name="Normal 7 2 4 9" xfId="56730" xr:uid="{00000000-0005-0000-0000-0000AA990000}"/>
    <cellStyle name="Normal 7 2 5" xfId="5362" xr:uid="{00000000-0005-0000-0000-0000AB990000}"/>
    <cellStyle name="Normal 7 2 5 2" xfId="11854" xr:uid="{00000000-0005-0000-0000-0000AC990000}"/>
    <cellStyle name="Normal 7 2 5 2 2" xfId="27002" xr:uid="{00000000-0005-0000-0000-0000AD990000}"/>
    <cellStyle name="Normal 7 2 5 2 2 2" xfId="52970" xr:uid="{00000000-0005-0000-0000-0000AE990000}"/>
    <cellStyle name="Normal 7 2 5 2 3" xfId="37822" xr:uid="{00000000-0005-0000-0000-0000AF990000}"/>
    <cellStyle name="Normal 7 2 5 3" xfId="20510" xr:uid="{00000000-0005-0000-0000-0000B0990000}"/>
    <cellStyle name="Normal 7 2 5 3 2" xfId="46478" xr:uid="{00000000-0005-0000-0000-0000B1990000}"/>
    <cellStyle name="Normal 7 2 5 4" xfId="16182" xr:uid="{00000000-0005-0000-0000-0000B2990000}"/>
    <cellStyle name="Normal 7 2 5 4 2" xfId="42150" xr:uid="{00000000-0005-0000-0000-0000B3990000}"/>
    <cellStyle name="Normal 7 2 5 5" xfId="31330" xr:uid="{00000000-0005-0000-0000-0000B4990000}"/>
    <cellStyle name="Normal 7 2 5 6" xfId="57812" xr:uid="{00000000-0005-0000-0000-0000B5990000}"/>
    <cellStyle name="Normal 7 2 6" xfId="9690" xr:uid="{00000000-0005-0000-0000-0000B6990000}"/>
    <cellStyle name="Normal 7 2 6 2" xfId="24838" xr:uid="{00000000-0005-0000-0000-0000B7990000}"/>
    <cellStyle name="Normal 7 2 6 2 2" xfId="50806" xr:uid="{00000000-0005-0000-0000-0000B8990000}"/>
    <cellStyle name="Normal 7 2 6 3" xfId="35658" xr:uid="{00000000-0005-0000-0000-0000B9990000}"/>
    <cellStyle name="Normal 7 2 7" xfId="7526" xr:uid="{00000000-0005-0000-0000-0000BA990000}"/>
    <cellStyle name="Normal 7 2 7 2" xfId="22674" xr:uid="{00000000-0005-0000-0000-0000BB990000}"/>
    <cellStyle name="Normal 7 2 7 2 2" xfId="48642" xr:uid="{00000000-0005-0000-0000-0000BC990000}"/>
    <cellStyle name="Normal 7 2 7 3" xfId="33494" xr:uid="{00000000-0005-0000-0000-0000BD990000}"/>
    <cellStyle name="Normal 7 2 8" xfId="18346" xr:uid="{00000000-0005-0000-0000-0000BE990000}"/>
    <cellStyle name="Normal 7 2 8 2" xfId="44314" xr:uid="{00000000-0005-0000-0000-0000BF990000}"/>
    <cellStyle name="Normal 7 2 9" xfId="14018" xr:uid="{00000000-0005-0000-0000-0000C0990000}"/>
    <cellStyle name="Normal 7 2 9 2" xfId="39986" xr:uid="{00000000-0005-0000-0000-0000C1990000}"/>
    <cellStyle name="Normal 7 20" xfId="14013" xr:uid="{00000000-0005-0000-0000-0000C2990000}"/>
    <cellStyle name="Normal 7 20 2" xfId="39981" xr:uid="{00000000-0005-0000-0000-0000C3990000}"/>
    <cellStyle name="Normal 7 21" xfId="3193" xr:uid="{00000000-0005-0000-0000-0000C4990000}"/>
    <cellStyle name="Normal 7 22" xfId="29161" xr:uid="{00000000-0005-0000-0000-0000C5990000}"/>
    <cellStyle name="Normal 7 23" xfId="55109" xr:uid="{00000000-0005-0000-0000-0000C6990000}"/>
    <cellStyle name="Normal 7 24" xfId="55643" xr:uid="{00000000-0005-0000-0000-0000C7990000}"/>
    <cellStyle name="Normal 7 25" xfId="685" xr:uid="{00000000-0005-0000-0000-0000C8990000}"/>
    <cellStyle name="Normal 7 3" xfId="481" xr:uid="{00000000-0005-0000-0000-0000C9990000}"/>
    <cellStyle name="Normal 7 3 10" xfId="29168" xr:uid="{00000000-0005-0000-0000-0000CA990000}"/>
    <cellStyle name="Normal 7 3 11" xfId="55116" xr:uid="{00000000-0005-0000-0000-0000CB990000}"/>
    <cellStyle name="Normal 7 3 12" xfId="55650" xr:uid="{00000000-0005-0000-0000-0000CC990000}"/>
    <cellStyle name="Normal 7 3 13" xfId="765" xr:uid="{00000000-0005-0000-0000-0000CD990000}"/>
    <cellStyle name="Normal 7 3 2" xfId="1577" xr:uid="{00000000-0005-0000-0000-0000CE990000}"/>
    <cellStyle name="Normal 7 3 2 10" xfId="56191" xr:uid="{00000000-0005-0000-0000-0000CF990000}"/>
    <cellStyle name="Normal 7 3 2 2" xfId="2659" xr:uid="{00000000-0005-0000-0000-0000D0990000}"/>
    <cellStyle name="Normal 7 3 2 2 2" xfId="6987" xr:uid="{00000000-0005-0000-0000-0000D1990000}"/>
    <cellStyle name="Normal 7 3 2 2 2 2" xfId="13479" xr:uid="{00000000-0005-0000-0000-0000D2990000}"/>
    <cellStyle name="Normal 7 3 2 2 2 2 2" xfId="28627" xr:uid="{00000000-0005-0000-0000-0000D3990000}"/>
    <cellStyle name="Normal 7 3 2 2 2 2 2 2" xfId="54595" xr:uid="{00000000-0005-0000-0000-0000D4990000}"/>
    <cellStyle name="Normal 7 3 2 2 2 2 3" xfId="39447" xr:uid="{00000000-0005-0000-0000-0000D5990000}"/>
    <cellStyle name="Normal 7 3 2 2 2 3" xfId="22135" xr:uid="{00000000-0005-0000-0000-0000D6990000}"/>
    <cellStyle name="Normal 7 3 2 2 2 3 2" xfId="48103" xr:uid="{00000000-0005-0000-0000-0000D7990000}"/>
    <cellStyle name="Normal 7 3 2 2 2 4" xfId="17807" xr:uid="{00000000-0005-0000-0000-0000D8990000}"/>
    <cellStyle name="Normal 7 3 2 2 2 4 2" xfId="43775" xr:uid="{00000000-0005-0000-0000-0000D9990000}"/>
    <cellStyle name="Normal 7 3 2 2 2 5" xfId="32955" xr:uid="{00000000-0005-0000-0000-0000DA990000}"/>
    <cellStyle name="Normal 7 3 2 2 2 6" xfId="59437" xr:uid="{00000000-0005-0000-0000-0000DB990000}"/>
    <cellStyle name="Normal 7 3 2 2 3" xfId="11315" xr:uid="{00000000-0005-0000-0000-0000DC990000}"/>
    <cellStyle name="Normal 7 3 2 2 3 2" xfId="26463" xr:uid="{00000000-0005-0000-0000-0000DD990000}"/>
    <cellStyle name="Normal 7 3 2 2 3 2 2" xfId="52431" xr:uid="{00000000-0005-0000-0000-0000DE990000}"/>
    <cellStyle name="Normal 7 3 2 2 3 3" xfId="37283" xr:uid="{00000000-0005-0000-0000-0000DF990000}"/>
    <cellStyle name="Normal 7 3 2 2 4" xfId="9151" xr:uid="{00000000-0005-0000-0000-0000E0990000}"/>
    <cellStyle name="Normal 7 3 2 2 4 2" xfId="24299" xr:uid="{00000000-0005-0000-0000-0000E1990000}"/>
    <cellStyle name="Normal 7 3 2 2 4 2 2" xfId="50267" xr:uid="{00000000-0005-0000-0000-0000E2990000}"/>
    <cellStyle name="Normal 7 3 2 2 4 3" xfId="35119" xr:uid="{00000000-0005-0000-0000-0000E3990000}"/>
    <cellStyle name="Normal 7 3 2 2 5" xfId="19971" xr:uid="{00000000-0005-0000-0000-0000E4990000}"/>
    <cellStyle name="Normal 7 3 2 2 5 2" xfId="45939" xr:uid="{00000000-0005-0000-0000-0000E5990000}"/>
    <cellStyle name="Normal 7 3 2 2 6" xfId="15643" xr:uid="{00000000-0005-0000-0000-0000E6990000}"/>
    <cellStyle name="Normal 7 3 2 2 6 2" xfId="41611" xr:uid="{00000000-0005-0000-0000-0000E7990000}"/>
    <cellStyle name="Normal 7 3 2 2 7" xfId="4823" xr:uid="{00000000-0005-0000-0000-0000E8990000}"/>
    <cellStyle name="Normal 7 3 2 2 8" xfId="30791" xr:uid="{00000000-0005-0000-0000-0000E9990000}"/>
    <cellStyle name="Normal 7 3 2 2 9" xfId="57273" xr:uid="{00000000-0005-0000-0000-0000EA990000}"/>
    <cellStyle name="Normal 7 3 2 3" xfId="5905" xr:uid="{00000000-0005-0000-0000-0000EB990000}"/>
    <cellStyle name="Normal 7 3 2 3 2" xfId="12397" xr:uid="{00000000-0005-0000-0000-0000EC990000}"/>
    <cellStyle name="Normal 7 3 2 3 2 2" xfId="27545" xr:uid="{00000000-0005-0000-0000-0000ED990000}"/>
    <cellStyle name="Normal 7 3 2 3 2 2 2" xfId="53513" xr:uid="{00000000-0005-0000-0000-0000EE990000}"/>
    <cellStyle name="Normal 7 3 2 3 2 3" xfId="38365" xr:uid="{00000000-0005-0000-0000-0000EF990000}"/>
    <cellStyle name="Normal 7 3 2 3 3" xfId="21053" xr:uid="{00000000-0005-0000-0000-0000F0990000}"/>
    <cellStyle name="Normal 7 3 2 3 3 2" xfId="47021" xr:uid="{00000000-0005-0000-0000-0000F1990000}"/>
    <cellStyle name="Normal 7 3 2 3 4" xfId="16725" xr:uid="{00000000-0005-0000-0000-0000F2990000}"/>
    <cellStyle name="Normal 7 3 2 3 4 2" xfId="42693" xr:uid="{00000000-0005-0000-0000-0000F3990000}"/>
    <cellStyle name="Normal 7 3 2 3 5" xfId="31873" xr:uid="{00000000-0005-0000-0000-0000F4990000}"/>
    <cellStyle name="Normal 7 3 2 3 6" xfId="58355" xr:uid="{00000000-0005-0000-0000-0000F5990000}"/>
    <cellStyle name="Normal 7 3 2 4" xfId="10233" xr:uid="{00000000-0005-0000-0000-0000F6990000}"/>
    <cellStyle name="Normal 7 3 2 4 2" xfId="25381" xr:uid="{00000000-0005-0000-0000-0000F7990000}"/>
    <cellStyle name="Normal 7 3 2 4 2 2" xfId="51349" xr:uid="{00000000-0005-0000-0000-0000F8990000}"/>
    <cellStyle name="Normal 7 3 2 4 3" xfId="36201" xr:uid="{00000000-0005-0000-0000-0000F9990000}"/>
    <cellStyle name="Normal 7 3 2 5" xfId="8069" xr:uid="{00000000-0005-0000-0000-0000FA990000}"/>
    <cellStyle name="Normal 7 3 2 5 2" xfId="23217" xr:uid="{00000000-0005-0000-0000-0000FB990000}"/>
    <cellStyle name="Normal 7 3 2 5 2 2" xfId="49185" xr:uid="{00000000-0005-0000-0000-0000FC990000}"/>
    <cellStyle name="Normal 7 3 2 5 3" xfId="34037" xr:uid="{00000000-0005-0000-0000-0000FD990000}"/>
    <cellStyle name="Normal 7 3 2 6" xfId="18889" xr:uid="{00000000-0005-0000-0000-0000FE990000}"/>
    <cellStyle name="Normal 7 3 2 6 2" xfId="44857" xr:uid="{00000000-0005-0000-0000-0000FF990000}"/>
    <cellStyle name="Normal 7 3 2 7" xfId="14561" xr:uid="{00000000-0005-0000-0000-0000009A0000}"/>
    <cellStyle name="Normal 7 3 2 7 2" xfId="40529" xr:uid="{00000000-0005-0000-0000-0000019A0000}"/>
    <cellStyle name="Normal 7 3 2 8" xfId="3741" xr:uid="{00000000-0005-0000-0000-0000029A0000}"/>
    <cellStyle name="Normal 7 3 2 9" xfId="29709" xr:uid="{00000000-0005-0000-0000-0000039A0000}"/>
    <cellStyle name="Normal 7 3 3" xfId="2118" xr:uid="{00000000-0005-0000-0000-0000049A0000}"/>
    <cellStyle name="Normal 7 3 3 2" xfId="6446" xr:uid="{00000000-0005-0000-0000-0000059A0000}"/>
    <cellStyle name="Normal 7 3 3 2 2" xfId="12938" xr:uid="{00000000-0005-0000-0000-0000069A0000}"/>
    <cellStyle name="Normal 7 3 3 2 2 2" xfId="28086" xr:uid="{00000000-0005-0000-0000-0000079A0000}"/>
    <cellStyle name="Normal 7 3 3 2 2 2 2" xfId="54054" xr:uid="{00000000-0005-0000-0000-0000089A0000}"/>
    <cellStyle name="Normal 7 3 3 2 2 3" xfId="38906" xr:uid="{00000000-0005-0000-0000-0000099A0000}"/>
    <cellStyle name="Normal 7 3 3 2 3" xfId="21594" xr:uid="{00000000-0005-0000-0000-00000A9A0000}"/>
    <cellStyle name="Normal 7 3 3 2 3 2" xfId="47562" xr:uid="{00000000-0005-0000-0000-00000B9A0000}"/>
    <cellStyle name="Normal 7 3 3 2 4" xfId="17266" xr:uid="{00000000-0005-0000-0000-00000C9A0000}"/>
    <cellStyle name="Normal 7 3 3 2 4 2" xfId="43234" xr:uid="{00000000-0005-0000-0000-00000D9A0000}"/>
    <cellStyle name="Normal 7 3 3 2 5" xfId="32414" xr:uid="{00000000-0005-0000-0000-00000E9A0000}"/>
    <cellStyle name="Normal 7 3 3 2 6" xfId="58896" xr:uid="{00000000-0005-0000-0000-00000F9A0000}"/>
    <cellStyle name="Normal 7 3 3 3" xfId="10774" xr:uid="{00000000-0005-0000-0000-0000109A0000}"/>
    <cellStyle name="Normal 7 3 3 3 2" xfId="25922" xr:uid="{00000000-0005-0000-0000-0000119A0000}"/>
    <cellStyle name="Normal 7 3 3 3 2 2" xfId="51890" xr:uid="{00000000-0005-0000-0000-0000129A0000}"/>
    <cellStyle name="Normal 7 3 3 3 3" xfId="36742" xr:uid="{00000000-0005-0000-0000-0000139A0000}"/>
    <cellStyle name="Normal 7 3 3 4" xfId="8610" xr:uid="{00000000-0005-0000-0000-0000149A0000}"/>
    <cellStyle name="Normal 7 3 3 4 2" xfId="23758" xr:uid="{00000000-0005-0000-0000-0000159A0000}"/>
    <cellStyle name="Normal 7 3 3 4 2 2" xfId="49726" xr:uid="{00000000-0005-0000-0000-0000169A0000}"/>
    <cellStyle name="Normal 7 3 3 4 3" xfId="34578" xr:uid="{00000000-0005-0000-0000-0000179A0000}"/>
    <cellStyle name="Normal 7 3 3 5" xfId="19430" xr:uid="{00000000-0005-0000-0000-0000189A0000}"/>
    <cellStyle name="Normal 7 3 3 5 2" xfId="45398" xr:uid="{00000000-0005-0000-0000-0000199A0000}"/>
    <cellStyle name="Normal 7 3 3 6" xfId="15102" xr:uid="{00000000-0005-0000-0000-00001A9A0000}"/>
    <cellStyle name="Normal 7 3 3 6 2" xfId="41070" xr:uid="{00000000-0005-0000-0000-00001B9A0000}"/>
    <cellStyle name="Normal 7 3 3 7" xfId="4282" xr:uid="{00000000-0005-0000-0000-00001C9A0000}"/>
    <cellStyle name="Normal 7 3 3 8" xfId="30250" xr:uid="{00000000-0005-0000-0000-00001D9A0000}"/>
    <cellStyle name="Normal 7 3 3 9" xfId="56732" xr:uid="{00000000-0005-0000-0000-00001E9A0000}"/>
    <cellStyle name="Normal 7 3 4" xfId="5364" xr:uid="{00000000-0005-0000-0000-00001F9A0000}"/>
    <cellStyle name="Normal 7 3 4 2" xfId="11856" xr:uid="{00000000-0005-0000-0000-0000209A0000}"/>
    <cellStyle name="Normal 7 3 4 2 2" xfId="27004" xr:uid="{00000000-0005-0000-0000-0000219A0000}"/>
    <cellStyle name="Normal 7 3 4 2 2 2" xfId="52972" xr:uid="{00000000-0005-0000-0000-0000229A0000}"/>
    <cellStyle name="Normal 7 3 4 2 3" xfId="37824" xr:uid="{00000000-0005-0000-0000-0000239A0000}"/>
    <cellStyle name="Normal 7 3 4 3" xfId="20512" xr:uid="{00000000-0005-0000-0000-0000249A0000}"/>
    <cellStyle name="Normal 7 3 4 3 2" xfId="46480" xr:uid="{00000000-0005-0000-0000-0000259A0000}"/>
    <cellStyle name="Normal 7 3 4 4" xfId="16184" xr:uid="{00000000-0005-0000-0000-0000269A0000}"/>
    <cellStyle name="Normal 7 3 4 4 2" xfId="42152" xr:uid="{00000000-0005-0000-0000-0000279A0000}"/>
    <cellStyle name="Normal 7 3 4 5" xfId="31332" xr:uid="{00000000-0005-0000-0000-0000289A0000}"/>
    <cellStyle name="Normal 7 3 4 6" xfId="57814" xr:uid="{00000000-0005-0000-0000-0000299A0000}"/>
    <cellStyle name="Normal 7 3 5" xfId="9692" xr:uid="{00000000-0005-0000-0000-00002A9A0000}"/>
    <cellStyle name="Normal 7 3 5 2" xfId="24840" xr:uid="{00000000-0005-0000-0000-00002B9A0000}"/>
    <cellStyle name="Normal 7 3 5 2 2" xfId="50808" xr:uid="{00000000-0005-0000-0000-00002C9A0000}"/>
    <cellStyle name="Normal 7 3 5 3" xfId="35660" xr:uid="{00000000-0005-0000-0000-00002D9A0000}"/>
    <cellStyle name="Normal 7 3 6" xfId="7528" xr:uid="{00000000-0005-0000-0000-00002E9A0000}"/>
    <cellStyle name="Normal 7 3 6 2" xfId="22676" xr:uid="{00000000-0005-0000-0000-00002F9A0000}"/>
    <cellStyle name="Normal 7 3 6 2 2" xfId="48644" xr:uid="{00000000-0005-0000-0000-0000309A0000}"/>
    <cellStyle name="Normal 7 3 6 3" xfId="33496" xr:uid="{00000000-0005-0000-0000-0000319A0000}"/>
    <cellStyle name="Normal 7 3 7" xfId="18348" xr:uid="{00000000-0005-0000-0000-0000329A0000}"/>
    <cellStyle name="Normal 7 3 7 2" xfId="44316" xr:uid="{00000000-0005-0000-0000-0000339A0000}"/>
    <cellStyle name="Normal 7 3 8" xfId="14020" xr:uid="{00000000-0005-0000-0000-0000349A0000}"/>
    <cellStyle name="Normal 7 3 8 2" xfId="39988" xr:uid="{00000000-0005-0000-0000-0000359A0000}"/>
    <cellStyle name="Normal 7 3 9" xfId="3200" xr:uid="{00000000-0005-0000-0000-0000369A0000}"/>
    <cellStyle name="Normal 7 4" xfId="482" xr:uid="{00000000-0005-0000-0000-0000379A0000}"/>
    <cellStyle name="Normal 7 4 10" xfId="29169" xr:uid="{00000000-0005-0000-0000-0000389A0000}"/>
    <cellStyle name="Normal 7 4 11" xfId="55117" xr:uid="{00000000-0005-0000-0000-0000399A0000}"/>
    <cellStyle name="Normal 7 4 12" xfId="55651" xr:uid="{00000000-0005-0000-0000-00003A9A0000}"/>
    <cellStyle name="Normal 7 4 13" xfId="805" xr:uid="{00000000-0005-0000-0000-00003B9A0000}"/>
    <cellStyle name="Normal 7 4 2" xfId="1578" xr:uid="{00000000-0005-0000-0000-00003C9A0000}"/>
    <cellStyle name="Normal 7 4 2 10" xfId="56192" xr:uid="{00000000-0005-0000-0000-00003D9A0000}"/>
    <cellStyle name="Normal 7 4 2 2" xfId="2660" xr:uid="{00000000-0005-0000-0000-00003E9A0000}"/>
    <cellStyle name="Normal 7 4 2 2 2" xfId="6988" xr:uid="{00000000-0005-0000-0000-00003F9A0000}"/>
    <cellStyle name="Normal 7 4 2 2 2 2" xfId="13480" xr:uid="{00000000-0005-0000-0000-0000409A0000}"/>
    <cellStyle name="Normal 7 4 2 2 2 2 2" xfId="28628" xr:uid="{00000000-0005-0000-0000-0000419A0000}"/>
    <cellStyle name="Normal 7 4 2 2 2 2 2 2" xfId="54596" xr:uid="{00000000-0005-0000-0000-0000429A0000}"/>
    <cellStyle name="Normal 7 4 2 2 2 2 3" xfId="39448" xr:uid="{00000000-0005-0000-0000-0000439A0000}"/>
    <cellStyle name="Normal 7 4 2 2 2 3" xfId="22136" xr:uid="{00000000-0005-0000-0000-0000449A0000}"/>
    <cellStyle name="Normal 7 4 2 2 2 3 2" xfId="48104" xr:uid="{00000000-0005-0000-0000-0000459A0000}"/>
    <cellStyle name="Normal 7 4 2 2 2 4" xfId="17808" xr:uid="{00000000-0005-0000-0000-0000469A0000}"/>
    <cellStyle name="Normal 7 4 2 2 2 4 2" xfId="43776" xr:uid="{00000000-0005-0000-0000-0000479A0000}"/>
    <cellStyle name="Normal 7 4 2 2 2 5" xfId="32956" xr:uid="{00000000-0005-0000-0000-0000489A0000}"/>
    <cellStyle name="Normal 7 4 2 2 2 6" xfId="59438" xr:uid="{00000000-0005-0000-0000-0000499A0000}"/>
    <cellStyle name="Normal 7 4 2 2 3" xfId="11316" xr:uid="{00000000-0005-0000-0000-00004A9A0000}"/>
    <cellStyle name="Normal 7 4 2 2 3 2" xfId="26464" xr:uid="{00000000-0005-0000-0000-00004B9A0000}"/>
    <cellStyle name="Normal 7 4 2 2 3 2 2" xfId="52432" xr:uid="{00000000-0005-0000-0000-00004C9A0000}"/>
    <cellStyle name="Normal 7 4 2 2 3 3" xfId="37284" xr:uid="{00000000-0005-0000-0000-00004D9A0000}"/>
    <cellStyle name="Normal 7 4 2 2 4" xfId="9152" xr:uid="{00000000-0005-0000-0000-00004E9A0000}"/>
    <cellStyle name="Normal 7 4 2 2 4 2" xfId="24300" xr:uid="{00000000-0005-0000-0000-00004F9A0000}"/>
    <cellStyle name="Normal 7 4 2 2 4 2 2" xfId="50268" xr:uid="{00000000-0005-0000-0000-0000509A0000}"/>
    <cellStyle name="Normal 7 4 2 2 4 3" xfId="35120" xr:uid="{00000000-0005-0000-0000-0000519A0000}"/>
    <cellStyle name="Normal 7 4 2 2 5" xfId="19972" xr:uid="{00000000-0005-0000-0000-0000529A0000}"/>
    <cellStyle name="Normal 7 4 2 2 5 2" xfId="45940" xr:uid="{00000000-0005-0000-0000-0000539A0000}"/>
    <cellStyle name="Normal 7 4 2 2 6" xfId="15644" xr:uid="{00000000-0005-0000-0000-0000549A0000}"/>
    <cellStyle name="Normal 7 4 2 2 6 2" xfId="41612" xr:uid="{00000000-0005-0000-0000-0000559A0000}"/>
    <cellStyle name="Normal 7 4 2 2 7" xfId="4824" xr:uid="{00000000-0005-0000-0000-0000569A0000}"/>
    <cellStyle name="Normal 7 4 2 2 8" xfId="30792" xr:uid="{00000000-0005-0000-0000-0000579A0000}"/>
    <cellStyle name="Normal 7 4 2 2 9" xfId="57274" xr:uid="{00000000-0005-0000-0000-0000589A0000}"/>
    <cellStyle name="Normal 7 4 2 3" xfId="5906" xr:uid="{00000000-0005-0000-0000-0000599A0000}"/>
    <cellStyle name="Normal 7 4 2 3 2" xfId="12398" xr:uid="{00000000-0005-0000-0000-00005A9A0000}"/>
    <cellStyle name="Normal 7 4 2 3 2 2" xfId="27546" xr:uid="{00000000-0005-0000-0000-00005B9A0000}"/>
    <cellStyle name="Normal 7 4 2 3 2 2 2" xfId="53514" xr:uid="{00000000-0005-0000-0000-00005C9A0000}"/>
    <cellStyle name="Normal 7 4 2 3 2 3" xfId="38366" xr:uid="{00000000-0005-0000-0000-00005D9A0000}"/>
    <cellStyle name="Normal 7 4 2 3 3" xfId="21054" xr:uid="{00000000-0005-0000-0000-00005E9A0000}"/>
    <cellStyle name="Normal 7 4 2 3 3 2" xfId="47022" xr:uid="{00000000-0005-0000-0000-00005F9A0000}"/>
    <cellStyle name="Normal 7 4 2 3 4" xfId="16726" xr:uid="{00000000-0005-0000-0000-0000609A0000}"/>
    <cellStyle name="Normal 7 4 2 3 4 2" xfId="42694" xr:uid="{00000000-0005-0000-0000-0000619A0000}"/>
    <cellStyle name="Normal 7 4 2 3 5" xfId="31874" xr:uid="{00000000-0005-0000-0000-0000629A0000}"/>
    <cellStyle name="Normal 7 4 2 3 6" xfId="58356" xr:uid="{00000000-0005-0000-0000-0000639A0000}"/>
    <cellStyle name="Normal 7 4 2 4" xfId="10234" xr:uid="{00000000-0005-0000-0000-0000649A0000}"/>
    <cellStyle name="Normal 7 4 2 4 2" xfId="25382" xr:uid="{00000000-0005-0000-0000-0000659A0000}"/>
    <cellStyle name="Normal 7 4 2 4 2 2" xfId="51350" xr:uid="{00000000-0005-0000-0000-0000669A0000}"/>
    <cellStyle name="Normal 7 4 2 4 3" xfId="36202" xr:uid="{00000000-0005-0000-0000-0000679A0000}"/>
    <cellStyle name="Normal 7 4 2 5" xfId="8070" xr:uid="{00000000-0005-0000-0000-0000689A0000}"/>
    <cellStyle name="Normal 7 4 2 5 2" xfId="23218" xr:uid="{00000000-0005-0000-0000-0000699A0000}"/>
    <cellStyle name="Normal 7 4 2 5 2 2" xfId="49186" xr:uid="{00000000-0005-0000-0000-00006A9A0000}"/>
    <cellStyle name="Normal 7 4 2 5 3" xfId="34038" xr:uid="{00000000-0005-0000-0000-00006B9A0000}"/>
    <cellStyle name="Normal 7 4 2 6" xfId="18890" xr:uid="{00000000-0005-0000-0000-00006C9A0000}"/>
    <cellStyle name="Normal 7 4 2 6 2" xfId="44858" xr:uid="{00000000-0005-0000-0000-00006D9A0000}"/>
    <cellStyle name="Normal 7 4 2 7" xfId="14562" xr:uid="{00000000-0005-0000-0000-00006E9A0000}"/>
    <cellStyle name="Normal 7 4 2 7 2" xfId="40530" xr:uid="{00000000-0005-0000-0000-00006F9A0000}"/>
    <cellStyle name="Normal 7 4 2 8" xfId="3742" xr:uid="{00000000-0005-0000-0000-0000709A0000}"/>
    <cellStyle name="Normal 7 4 2 9" xfId="29710" xr:uid="{00000000-0005-0000-0000-0000719A0000}"/>
    <cellStyle name="Normal 7 4 3" xfId="2119" xr:uid="{00000000-0005-0000-0000-0000729A0000}"/>
    <cellStyle name="Normal 7 4 3 2" xfId="6447" xr:uid="{00000000-0005-0000-0000-0000739A0000}"/>
    <cellStyle name="Normal 7 4 3 2 2" xfId="12939" xr:uid="{00000000-0005-0000-0000-0000749A0000}"/>
    <cellStyle name="Normal 7 4 3 2 2 2" xfId="28087" xr:uid="{00000000-0005-0000-0000-0000759A0000}"/>
    <cellStyle name="Normal 7 4 3 2 2 2 2" xfId="54055" xr:uid="{00000000-0005-0000-0000-0000769A0000}"/>
    <cellStyle name="Normal 7 4 3 2 2 3" xfId="38907" xr:uid="{00000000-0005-0000-0000-0000779A0000}"/>
    <cellStyle name="Normal 7 4 3 2 3" xfId="21595" xr:uid="{00000000-0005-0000-0000-0000789A0000}"/>
    <cellStyle name="Normal 7 4 3 2 3 2" xfId="47563" xr:uid="{00000000-0005-0000-0000-0000799A0000}"/>
    <cellStyle name="Normal 7 4 3 2 4" xfId="17267" xr:uid="{00000000-0005-0000-0000-00007A9A0000}"/>
    <cellStyle name="Normal 7 4 3 2 4 2" xfId="43235" xr:uid="{00000000-0005-0000-0000-00007B9A0000}"/>
    <cellStyle name="Normal 7 4 3 2 5" xfId="32415" xr:uid="{00000000-0005-0000-0000-00007C9A0000}"/>
    <cellStyle name="Normal 7 4 3 2 6" xfId="58897" xr:uid="{00000000-0005-0000-0000-00007D9A0000}"/>
    <cellStyle name="Normal 7 4 3 3" xfId="10775" xr:uid="{00000000-0005-0000-0000-00007E9A0000}"/>
    <cellStyle name="Normal 7 4 3 3 2" xfId="25923" xr:uid="{00000000-0005-0000-0000-00007F9A0000}"/>
    <cellStyle name="Normal 7 4 3 3 2 2" xfId="51891" xr:uid="{00000000-0005-0000-0000-0000809A0000}"/>
    <cellStyle name="Normal 7 4 3 3 3" xfId="36743" xr:uid="{00000000-0005-0000-0000-0000819A0000}"/>
    <cellStyle name="Normal 7 4 3 4" xfId="8611" xr:uid="{00000000-0005-0000-0000-0000829A0000}"/>
    <cellStyle name="Normal 7 4 3 4 2" xfId="23759" xr:uid="{00000000-0005-0000-0000-0000839A0000}"/>
    <cellStyle name="Normal 7 4 3 4 2 2" xfId="49727" xr:uid="{00000000-0005-0000-0000-0000849A0000}"/>
    <cellStyle name="Normal 7 4 3 4 3" xfId="34579" xr:uid="{00000000-0005-0000-0000-0000859A0000}"/>
    <cellStyle name="Normal 7 4 3 5" xfId="19431" xr:uid="{00000000-0005-0000-0000-0000869A0000}"/>
    <cellStyle name="Normal 7 4 3 5 2" xfId="45399" xr:uid="{00000000-0005-0000-0000-0000879A0000}"/>
    <cellStyle name="Normal 7 4 3 6" xfId="15103" xr:uid="{00000000-0005-0000-0000-0000889A0000}"/>
    <cellStyle name="Normal 7 4 3 6 2" xfId="41071" xr:uid="{00000000-0005-0000-0000-0000899A0000}"/>
    <cellStyle name="Normal 7 4 3 7" xfId="4283" xr:uid="{00000000-0005-0000-0000-00008A9A0000}"/>
    <cellStyle name="Normal 7 4 3 8" xfId="30251" xr:uid="{00000000-0005-0000-0000-00008B9A0000}"/>
    <cellStyle name="Normal 7 4 3 9" xfId="56733" xr:uid="{00000000-0005-0000-0000-00008C9A0000}"/>
    <cellStyle name="Normal 7 4 4" xfId="5365" xr:uid="{00000000-0005-0000-0000-00008D9A0000}"/>
    <cellStyle name="Normal 7 4 4 2" xfId="11857" xr:uid="{00000000-0005-0000-0000-00008E9A0000}"/>
    <cellStyle name="Normal 7 4 4 2 2" xfId="27005" xr:uid="{00000000-0005-0000-0000-00008F9A0000}"/>
    <cellStyle name="Normal 7 4 4 2 2 2" xfId="52973" xr:uid="{00000000-0005-0000-0000-0000909A0000}"/>
    <cellStyle name="Normal 7 4 4 2 3" xfId="37825" xr:uid="{00000000-0005-0000-0000-0000919A0000}"/>
    <cellStyle name="Normal 7 4 4 3" xfId="20513" xr:uid="{00000000-0005-0000-0000-0000929A0000}"/>
    <cellStyle name="Normal 7 4 4 3 2" xfId="46481" xr:uid="{00000000-0005-0000-0000-0000939A0000}"/>
    <cellStyle name="Normal 7 4 4 4" xfId="16185" xr:uid="{00000000-0005-0000-0000-0000949A0000}"/>
    <cellStyle name="Normal 7 4 4 4 2" xfId="42153" xr:uid="{00000000-0005-0000-0000-0000959A0000}"/>
    <cellStyle name="Normal 7 4 4 5" xfId="31333" xr:uid="{00000000-0005-0000-0000-0000969A0000}"/>
    <cellStyle name="Normal 7 4 4 6" xfId="57815" xr:uid="{00000000-0005-0000-0000-0000979A0000}"/>
    <cellStyle name="Normal 7 4 5" xfId="9693" xr:uid="{00000000-0005-0000-0000-0000989A0000}"/>
    <cellStyle name="Normal 7 4 5 2" xfId="24841" xr:uid="{00000000-0005-0000-0000-0000999A0000}"/>
    <cellStyle name="Normal 7 4 5 2 2" xfId="50809" xr:uid="{00000000-0005-0000-0000-00009A9A0000}"/>
    <cellStyle name="Normal 7 4 5 3" xfId="35661" xr:uid="{00000000-0005-0000-0000-00009B9A0000}"/>
    <cellStyle name="Normal 7 4 6" xfId="7529" xr:uid="{00000000-0005-0000-0000-00009C9A0000}"/>
    <cellStyle name="Normal 7 4 6 2" xfId="22677" xr:uid="{00000000-0005-0000-0000-00009D9A0000}"/>
    <cellStyle name="Normal 7 4 6 2 2" xfId="48645" xr:uid="{00000000-0005-0000-0000-00009E9A0000}"/>
    <cellStyle name="Normal 7 4 6 3" xfId="33497" xr:uid="{00000000-0005-0000-0000-00009F9A0000}"/>
    <cellStyle name="Normal 7 4 7" xfId="18349" xr:uid="{00000000-0005-0000-0000-0000A09A0000}"/>
    <cellStyle name="Normal 7 4 7 2" xfId="44317" xr:uid="{00000000-0005-0000-0000-0000A19A0000}"/>
    <cellStyle name="Normal 7 4 8" xfId="14021" xr:uid="{00000000-0005-0000-0000-0000A29A0000}"/>
    <cellStyle name="Normal 7 4 8 2" xfId="39989" xr:uid="{00000000-0005-0000-0000-0000A39A0000}"/>
    <cellStyle name="Normal 7 4 9" xfId="3201" xr:uid="{00000000-0005-0000-0000-0000A49A0000}"/>
    <cellStyle name="Normal 7 5" xfId="483" xr:uid="{00000000-0005-0000-0000-0000A59A0000}"/>
    <cellStyle name="Normal 7 5 10" xfId="29170" xr:uid="{00000000-0005-0000-0000-0000A69A0000}"/>
    <cellStyle name="Normal 7 5 11" xfId="55118" xr:uid="{00000000-0005-0000-0000-0000A79A0000}"/>
    <cellStyle name="Normal 7 5 12" xfId="55652" xr:uid="{00000000-0005-0000-0000-0000A89A0000}"/>
    <cellStyle name="Normal 7 5 13" xfId="845" xr:uid="{00000000-0005-0000-0000-0000A99A0000}"/>
    <cellStyle name="Normal 7 5 2" xfId="1579" xr:uid="{00000000-0005-0000-0000-0000AA9A0000}"/>
    <cellStyle name="Normal 7 5 2 10" xfId="56193" xr:uid="{00000000-0005-0000-0000-0000AB9A0000}"/>
    <cellStyle name="Normal 7 5 2 2" xfId="2661" xr:uid="{00000000-0005-0000-0000-0000AC9A0000}"/>
    <cellStyle name="Normal 7 5 2 2 2" xfId="6989" xr:uid="{00000000-0005-0000-0000-0000AD9A0000}"/>
    <cellStyle name="Normal 7 5 2 2 2 2" xfId="13481" xr:uid="{00000000-0005-0000-0000-0000AE9A0000}"/>
    <cellStyle name="Normal 7 5 2 2 2 2 2" xfId="28629" xr:uid="{00000000-0005-0000-0000-0000AF9A0000}"/>
    <cellStyle name="Normal 7 5 2 2 2 2 2 2" xfId="54597" xr:uid="{00000000-0005-0000-0000-0000B09A0000}"/>
    <cellStyle name="Normal 7 5 2 2 2 2 3" xfId="39449" xr:uid="{00000000-0005-0000-0000-0000B19A0000}"/>
    <cellStyle name="Normal 7 5 2 2 2 3" xfId="22137" xr:uid="{00000000-0005-0000-0000-0000B29A0000}"/>
    <cellStyle name="Normal 7 5 2 2 2 3 2" xfId="48105" xr:uid="{00000000-0005-0000-0000-0000B39A0000}"/>
    <cellStyle name="Normal 7 5 2 2 2 4" xfId="17809" xr:uid="{00000000-0005-0000-0000-0000B49A0000}"/>
    <cellStyle name="Normal 7 5 2 2 2 4 2" xfId="43777" xr:uid="{00000000-0005-0000-0000-0000B59A0000}"/>
    <cellStyle name="Normal 7 5 2 2 2 5" xfId="32957" xr:uid="{00000000-0005-0000-0000-0000B69A0000}"/>
    <cellStyle name="Normal 7 5 2 2 2 6" xfId="59439" xr:uid="{00000000-0005-0000-0000-0000B79A0000}"/>
    <cellStyle name="Normal 7 5 2 2 3" xfId="11317" xr:uid="{00000000-0005-0000-0000-0000B89A0000}"/>
    <cellStyle name="Normal 7 5 2 2 3 2" xfId="26465" xr:uid="{00000000-0005-0000-0000-0000B99A0000}"/>
    <cellStyle name="Normal 7 5 2 2 3 2 2" xfId="52433" xr:uid="{00000000-0005-0000-0000-0000BA9A0000}"/>
    <cellStyle name="Normal 7 5 2 2 3 3" xfId="37285" xr:uid="{00000000-0005-0000-0000-0000BB9A0000}"/>
    <cellStyle name="Normal 7 5 2 2 4" xfId="9153" xr:uid="{00000000-0005-0000-0000-0000BC9A0000}"/>
    <cellStyle name="Normal 7 5 2 2 4 2" xfId="24301" xr:uid="{00000000-0005-0000-0000-0000BD9A0000}"/>
    <cellStyle name="Normal 7 5 2 2 4 2 2" xfId="50269" xr:uid="{00000000-0005-0000-0000-0000BE9A0000}"/>
    <cellStyle name="Normal 7 5 2 2 4 3" xfId="35121" xr:uid="{00000000-0005-0000-0000-0000BF9A0000}"/>
    <cellStyle name="Normal 7 5 2 2 5" xfId="19973" xr:uid="{00000000-0005-0000-0000-0000C09A0000}"/>
    <cellStyle name="Normal 7 5 2 2 5 2" xfId="45941" xr:uid="{00000000-0005-0000-0000-0000C19A0000}"/>
    <cellStyle name="Normal 7 5 2 2 6" xfId="15645" xr:uid="{00000000-0005-0000-0000-0000C29A0000}"/>
    <cellStyle name="Normal 7 5 2 2 6 2" xfId="41613" xr:uid="{00000000-0005-0000-0000-0000C39A0000}"/>
    <cellStyle name="Normal 7 5 2 2 7" xfId="4825" xr:uid="{00000000-0005-0000-0000-0000C49A0000}"/>
    <cellStyle name="Normal 7 5 2 2 8" xfId="30793" xr:uid="{00000000-0005-0000-0000-0000C59A0000}"/>
    <cellStyle name="Normal 7 5 2 2 9" xfId="57275" xr:uid="{00000000-0005-0000-0000-0000C69A0000}"/>
    <cellStyle name="Normal 7 5 2 3" xfId="5907" xr:uid="{00000000-0005-0000-0000-0000C79A0000}"/>
    <cellStyle name="Normal 7 5 2 3 2" xfId="12399" xr:uid="{00000000-0005-0000-0000-0000C89A0000}"/>
    <cellStyle name="Normal 7 5 2 3 2 2" xfId="27547" xr:uid="{00000000-0005-0000-0000-0000C99A0000}"/>
    <cellStyle name="Normal 7 5 2 3 2 2 2" xfId="53515" xr:uid="{00000000-0005-0000-0000-0000CA9A0000}"/>
    <cellStyle name="Normal 7 5 2 3 2 3" xfId="38367" xr:uid="{00000000-0005-0000-0000-0000CB9A0000}"/>
    <cellStyle name="Normal 7 5 2 3 3" xfId="21055" xr:uid="{00000000-0005-0000-0000-0000CC9A0000}"/>
    <cellStyle name="Normal 7 5 2 3 3 2" xfId="47023" xr:uid="{00000000-0005-0000-0000-0000CD9A0000}"/>
    <cellStyle name="Normal 7 5 2 3 4" xfId="16727" xr:uid="{00000000-0005-0000-0000-0000CE9A0000}"/>
    <cellStyle name="Normal 7 5 2 3 4 2" xfId="42695" xr:uid="{00000000-0005-0000-0000-0000CF9A0000}"/>
    <cellStyle name="Normal 7 5 2 3 5" xfId="31875" xr:uid="{00000000-0005-0000-0000-0000D09A0000}"/>
    <cellStyle name="Normal 7 5 2 3 6" xfId="58357" xr:uid="{00000000-0005-0000-0000-0000D19A0000}"/>
    <cellStyle name="Normal 7 5 2 4" xfId="10235" xr:uid="{00000000-0005-0000-0000-0000D29A0000}"/>
    <cellStyle name="Normal 7 5 2 4 2" xfId="25383" xr:uid="{00000000-0005-0000-0000-0000D39A0000}"/>
    <cellStyle name="Normal 7 5 2 4 2 2" xfId="51351" xr:uid="{00000000-0005-0000-0000-0000D49A0000}"/>
    <cellStyle name="Normal 7 5 2 4 3" xfId="36203" xr:uid="{00000000-0005-0000-0000-0000D59A0000}"/>
    <cellStyle name="Normal 7 5 2 5" xfId="8071" xr:uid="{00000000-0005-0000-0000-0000D69A0000}"/>
    <cellStyle name="Normal 7 5 2 5 2" xfId="23219" xr:uid="{00000000-0005-0000-0000-0000D79A0000}"/>
    <cellStyle name="Normal 7 5 2 5 2 2" xfId="49187" xr:uid="{00000000-0005-0000-0000-0000D89A0000}"/>
    <cellStyle name="Normal 7 5 2 5 3" xfId="34039" xr:uid="{00000000-0005-0000-0000-0000D99A0000}"/>
    <cellStyle name="Normal 7 5 2 6" xfId="18891" xr:uid="{00000000-0005-0000-0000-0000DA9A0000}"/>
    <cellStyle name="Normal 7 5 2 6 2" xfId="44859" xr:uid="{00000000-0005-0000-0000-0000DB9A0000}"/>
    <cellStyle name="Normal 7 5 2 7" xfId="14563" xr:uid="{00000000-0005-0000-0000-0000DC9A0000}"/>
    <cellStyle name="Normal 7 5 2 7 2" xfId="40531" xr:uid="{00000000-0005-0000-0000-0000DD9A0000}"/>
    <cellStyle name="Normal 7 5 2 8" xfId="3743" xr:uid="{00000000-0005-0000-0000-0000DE9A0000}"/>
    <cellStyle name="Normal 7 5 2 9" xfId="29711" xr:uid="{00000000-0005-0000-0000-0000DF9A0000}"/>
    <cellStyle name="Normal 7 5 3" xfId="2120" xr:uid="{00000000-0005-0000-0000-0000E09A0000}"/>
    <cellStyle name="Normal 7 5 3 2" xfId="6448" xr:uid="{00000000-0005-0000-0000-0000E19A0000}"/>
    <cellStyle name="Normal 7 5 3 2 2" xfId="12940" xr:uid="{00000000-0005-0000-0000-0000E29A0000}"/>
    <cellStyle name="Normal 7 5 3 2 2 2" xfId="28088" xr:uid="{00000000-0005-0000-0000-0000E39A0000}"/>
    <cellStyle name="Normal 7 5 3 2 2 2 2" xfId="54056" xr:uid="{00000000-0005-0000-0000-0000E49A0000}"/>
    <cellStyle name="Normal 7 5 3 2 2 3" xfId="38908" xr:uid="{00000000-0005-0000-0000-0000E59A0000}"/>
    <cellStyle name="Normal 7 5 3 2 3" xfId="21596" xr:uid="{00000000-0005-0000-0000-0000E69A0000}"/>
    <cellStyle name="Normal 7 5 3 2 3 2" xfId="47564" xr:uid="{00000000-0005-0000-0000-0000E79A0000}"/>
    <cellStyle name="Normal 7 5 3 2 4" xfId="17268" xr:uid="{00000000-0005-0000-0000-0000E89A0000}"/>
    <cellStyle name="Normal 7 5 3 2 4 2" xfId="43236" xr:uid="{00000000-0005-0000-0000-0000E99A0000}"/>
    <cellStyle name="Normal 7 5 3 2 5" xfId="32416" xr:uid="{00000000-0005-0000-0000-0000EA9A0000}"/>
    <cellStyle name="Normal 7 5 3 2 6" xfId="58898" xr:uid="{00000000-0005-0000-0000-0000EB9A0000}"/>
    <cellStyle name="Normal 7 5 3 3" xfId="10776" xr:uid="{00000000-0005-0000-0000-0000EC9A0000}"/>
    <cellStyle name="Normal 7 5 3 3 2" xfId="25924" xr:uid="{00000000-0005-0000-0000-0000ED9A0000}"/>
    <cellStyle name="Normal 7 5 3 3 2 2" xfId="51892" xr:uid="{00000000-0005-0000-0000-0000EE9A0000}"/>
    <cellStyle name="Normal 7 5 3 3 3" xfId="36744" xr:uid="{00000000-0005-0000-0000-0000EF9A0000}"/>
    <cellStyle name="Normal 7 5 3 4" xfId="8612" xr:uid="{00000000-0005-0000-0000-0000F09A0000}"/>
    <cellStyle name="Normal 7 5 3 4 2" xfId="23760" xr:uid="{00000000-0005-0000-0000-0000F19A0000}"/>
    <cellStyle name="Normal 7 5 3 4 2 2" xfId="49728" xr:uid="{00000000-0005-0000-0000-0000F29A0000}"/>
    <cellStyle name="Normal 7 5 3 4 3" xfId="34580" xr:uid="{00000000-0005-0000-0000-0000F39A0000}"/>
    <cellStyle name="Normal 7 5 3 5" xfId="19432" xr:uid="{00000000-0005-0000-0000-0000F49A0000}"/>
    <cellStyle name="Normal 7 5 3 5 2" xfId="45400" xr:uid="{00000000-0005-0000-0000-0000F59A0000}"/>
    <cellStyle name="Normal 7 5 3 6" xfId="15104" xr:uid="{00000000-0005-0000-0000-0000F69A0000}"/>
    <cellStyle name="Normal 7 5 3 6 2" xfId="41072" xr:uid="{00000000-0005-0000-0000-0000F79A0000}"/>
    <cellStyle name="Normal 7 5 3 7" xfId="4284" xr:uid="{00000000-0005-0000-0000-0000F89A0000}"/>
    <cellStyle name="Normal 7 5 3 8" xfId="30252" xr:uid="{00000000-0005-0000-0000-0000F99A0000}"/>
    <cellStyle name="Normal 7 5 3 9" xfId="56734" xr:uid="{00000000-0005-0000-0000-0000FA9A0000}"/>
    <cellStyle name="Normal 7 5 4" xfId="5366" xr:uid="{00000000-0005-0000-0000-0000FB9A0000}"/>
    <cellStyle name="Normal 7 5 4 2" xfId="11858" xr:uid="{00000000-0005-0000-0000-0000FC9A0000}"/>
    <cellStyle name="Normal 7 5 4 2 2" xfId="27006" xr:uid="{00000000-0005-0000-0000-0000FD9A0000}"/>
    <cellStyle name="Normal 7 5 4 2 2 2" xfId="52974" xr:uid="{00000000-0005-0000-0000-0000FE9A0000}"/>
    <cellStyle name="Normal 7 5 4 2 3" xfId="37826" xr:uid="{00000000-0005-0000-0000-0000FF9A0000}"/>
    <cellStyle name="Normal 7 5 4 3" xfId="20514" xr:uid="{00000000-0005-0000-0000-0000009B0000}"/>
    <cellStyle name="Normal 7 5 4 3 2" xfId="46482" xr:uid="{00000000-0005-0000-0000-0000019B0000}"/>
    <cellStyle name="Normal 7 5 4 4" xfId="16186" xr:uid="{00000000-0005-0000-0000-0000029B0000}"/>
    <cellStyle name="Normal 7 5 4 4 2" xfId="42154" xr:uid="{00000000-0005-0000-0000-0000039B0000}"/>
    <cellStyle name="Normal 7 5 4 5" xfId="31334" xr:uid="{00000000-0005-0000-0000-0000049B0000}"/>
    <cellStyle name="Normal 7 5 4 6" xfId="57816" xr:uid="{00000000-0005-0000-0000-0000059B0000}"/>
    <cellStyle name="Normal 7 5 5" xfId="9694" xr:uid="{00000000-0005-0000-0000-0000069B0000}"/>
    <cellStyle name="Normal 7 5 5 2" xfId="24842" xr:uid="{00000000-0005-0000-0000-0000079B0000}"/>
    <cellStyle name="Normal 7 5 5 2 2" xfId="50810" xr:uid="{00000000-0005-0000-0000-0000089B0000}"/>
    <cellStyle name="Normal 7 5 5 3" xfId="35662" xr:uid="{00000000-0005-0000-0000-0000099B0000}"/>
    <cellStyle name="Normal 7 5 6" xfId="7530" xr:uid="{00000000-0005-0000-0000-00000A9B0000}"/>
    <cellStyle name="Normal 7 5 6 2" xfId="22678" xr:uid="{00000000-0005-0000-0000-00000B9B0000}"/>
    <cellStyle name="Normal 7 5 6 2 2" xfId="48646" xr:uid="{00000000-0005-0000-0000-00000C9B0000}"/>
    <cellStyle name="Normal 7 5 6 3" xfId="33498" xr:uid="{00000000-0005-0000-0000-00000D9B0000}"/>
    <cellStyle name="Normal 7 5 7" xfId="18350" xr:uid="{00000000-0005-0000-0000-00000E9B0000}"/>
    <cellStyle name="Normal 7 5 7 2" xfId="44318" xr:uid="{00000000-0005-0000-0000-00000F9B0000}"/>
    <cellStyle name="Normal 7 5 8" xfId="14022" xr:uid="{00000000-0005-0000-0000-0000109B0000}"/>
    <cellStyle name="Normal 7 5 8 2" xfId="39990" xr:uid="{00000000-0005-0000-0000-0000119B0000}"/>
    <cellStyle name="Normal 7 5 9" xfId="3202" xr:uid="{00000000-0005-0000-0000-0000129B0000}"/>
    <cellStyle name="Normal 7 6" xfId="484" xr:uid="{00000000-0005-0000-0000-0000139B0000}"/>
    <cellStyle name="Normal 7 6 10" xfId="29171" xr:uid="{00000000-0005-0000-0000-0000149B0000}"/>
    <cellStyle name="Normal 7 6 11" xfId="55119" xr:uid="{00000000-0005-0000-0000-0000159B0000}"/>
    <cellStyle name="Normal 7 6 12" xfId="55653" xr:uid="{00000000-0005-0000-0000-0000169B0000}"/>
    <cellStyle name="Normal 7 6 13" xfId="885" xr:uid="{00000000-0005-0000-0000-0000179B0000}"/>
    <cellStyle name="Normal 7 6 2" xfId="1580" xr:uid="{00000000-0005-0000-0000-0000189B0000}"/>
    <cellStyle name="Normal 7 6 2 10" xfId="56194" xr:uid="{00000000-0005-0000-0000-0000199B0000}"/>
    <cellStyle name="Normal 7 6 2 2" xfId="2662" xr:uid="{00000000-0005-0000-0000-00001A9B0000}"/>
    <cellStyle name="Normal 7 6 2 2 2" xfId="6990" xr:uid="{00000000-0005-0000-0000-00001B9B0000}"/>
    <cellStyle name="Normal 7 6 2 2 2 2" xfId="13482" xr:uid="{00000000-0005-0000-0000-00001C9B0000}"/>
    <cellStyle name="Normal 7 6 2 2 2 2 2" xfId="28630" xr:uid="{00000000-0005-0000-0000-00001D9B0000}"/>
    <cellStyle name="Normal 7 6 2 2 2 2 2 2" xfId="54598" xr:uid="{00000000-0005-0000-0000-00001E9B0000}"/>
    <cellStyle name="Normal 7 6 2 2 2 2 3" xfId="39450" xr:uid="{00000000-0005-0000-0000-00001F9B0000}"/>
    <cellStyle name="Normal 7 6 2 2 2 3" xfId="22138" xr:uid="{00000000-0005-0000-0000-0000209B0000}"/>
    <cellStyle name="Normal 7 6 2 2 2 3 2" xfId="48106" xr:uid="{00000000-0005-0000-0000-0000219B0000}"/>
    <cellStyle name="Normal 7 6 2 2 2 4" xfId="17810" xr:uid="{00000000-0005-0000-0000-0000229B0000}"/>
    <cellStyle name="Normal 7 6 2 2 2 4 2" xfId="43778" xr:uid="{00000000-0005-0000-0000-0000239B0000}"/>
    <cellStyle name="Normal 7 6 2 2 2 5" xfId="32958" xr:uid="{00000000-0005-0000-0000-0000249B0000}"/>
    <cellStyle name="Normal 7 6 2 2 2 6" xfId="59440" xr:uid="{00000000-0005-0000-0000-0000259B0000}"/>
    <cellStyle name="Normal 7 6 2 2 3" xfId="11318" xr:uid="{00000000-0005-0000-0000-0000269B0000}"/>
    <cellStyle name="Normal 7 6 2 2 3 2" xfId="26466" xr:uid="{00000000-0005-0000-0000-0000279B0000}"/>
    <cellStyle name="Normal 7 6 2 2 3 2 2" xfId="52434" xr:uid="{00000000-0005-0000-0000-0000289B0000}"/>
    <cellStyle name="Normal 7 6 2 2 3 3" xfId="37286" xr:uid="{00000000-0005-0000-0000-0000299B0000}"/>
    <cellStyle name="Normal 7 6 2 2 4" xfId="9154" xr:uid="{00000000-0005-0000-0000-00002A9B0000}"/>
    <cellStyle name="Normal 7 6 2 2 4 2" xfId="24302" xr:uid="{00000000-0005-0000-0000-00002B9B0000}"/>
    <cellStyle name="Normal 7 6 2 2 4 2 2" xfId="50270" xr:uid="{00000000-0005-0000-0000-00002C9B0000}"/>
    <cellStyle name="Normal 7 6 2 2 4 3" xfId="35122" xr:uid="{00000000-0005-0000-0000-00002D9B0000}"/>
    <cellStyle name="Normal 7 6 2 2 5" xfId="19974" xr:uid="{00000000-0005-0000-0000-00002E9B0000}"/>
    <cellStyle name="Normal 7 6 2 2 5 2" xfId="45942" xr:uid="{00000000-0005-0000-0000-00002F9B0000}"/>
    <cellStyle name="Normal 7 6 2 2 6" xfId="15646" xr:uid="{00000000-0005-0000-0000-0000309B0000}"/>
    <cellStyle name="Normal 7 6 2 2 6 2" xfId="41614" xr:uid="{00000000-0005-0000-0000-0000319B0000}"/>
    <cellStyle name="Normal 7 6 2 2 7" xfId="4826" xr:uid="{00000000-0005-0000-0000-0000329B0000}"/>
    <cellStyle name="Normal 7 6 2 2 8" xfId="30794" xr:uid="{00000000-0005-0000-0000-0000339B0000}"/>
    <cellStyle name="Normal 7 6 2 2 9" xfId="57276" xr:uid="{00000000-0005-0000-0000-0000349B0000}"/>
    <cellStyle name="Normal 7 6 2 3" xfId="5908" xr:uid="{00000000-0005-0000-0000-0000359B0000}"/>
    <cellStyle name="Normal 7 6 2 3 2" xfId="12400" xr:uid="{00000000-0005-0000-0000-0000369B0000}"/>
    <cellStyle name="Normal 7 6 2 3 2 2" xfId="27548" xr:uid="{00000000-0005-0000-0000-0000379B0000}"/>
    <cellStyle name="Normal 7 6 2 3 2 2 2" xfId="53516" xr:uid="{00000000-0005-0000-0000-0000389B0000}"/>
    <cellStyle name="Normal 7 6 2 3 2 3" xfId="38368" xr:uid="{00000000-0005-0000-0000-0000399B0000}"/>
    <cellStyle name="Normal 7 6 2 3 3" xfId="21056" xr:uid="{00000000-0005-0000-0000-00003A9B0000}"/>
    <cellStyle name="Normal 7 6 2 3 3 2" xfId="47024" xr:uid="{00000000-0005-0000-0000-00003B9B0000}"/>
    <cellStyle name="Normal 7 6 2 3 4" xfId="16728" xr:uid="{00000000-0005-0000-0000-00003C9B0000}"/>
    <cellStyle name="Normal 7 6 2 3 4 2" xfId="42696" xr:uid="{00000000-0005-0000-0000-00003D9B0000}"/>
    <cellStyle name="Normal 7 6 2 3 5" xfId="31876" xr:uid="{00000000-0005-0000-0000-00003E9B0000}"/>
    <cellStyle name="Normal 7 6 2 3 6" xfId="58358" xr:uid="{00000000-0005-0000-0000-00003F9B0000}"/>
    <cellStyle name="Normal 7 6 2 4" xfId="10236" xr:uid="{00000000-0005-0000-0000-0000409B0000}"/>
    <cellStyle name="Normal 7 6 2 4 2" xfId="25384" xr:uid="{00000000-0005-0000-0000-0000419B0000}"/>
    <cellStyle name="Normal 7 6 2 4 2 2" xfId="51352" xr:uid="{00000000-0005-0000-0000-0000429B0000}"/>
    <cellStyle name="Normal 7 6 2 4 3" xfId="36204" xr:uid="{00000000-0005-0000-0000-0000439B0000}"/>
    <cellStyle name="Normal 7 6 2 5" xfId="8072" xr:uid="{00000000-0005-0000-0000-0000449B0000}"/>
    <cellStyle name="Normal 7 6 2 5 2" xfId="23220" xr:uid="{00000000-0005-0000-0000-0000459B0000}"/>
    <cellStyle name="Normal 7 6 2 5 2 2" xfId="49188" xr:uid="{00000000-0005-0000-0000-0000469B0000}"/>
    <cellStyle name="Normal 7 6 2 5 3" xfId="34040" xr:uid="{00000000-0005-0000-0000-0000479B0000}"/>
    <cellStyle name="Normal 7 6 2 6" xfId="18892" xr:uid="{00000000-0005-0000-0000-0000489B0000}"/>
    <cellStyle name="Normal 7 6 2 6 2" xfId="44860" xr:uid="{00000000-0005-0000-0000-0000499B0000}"/>
    <cellStyle name="Normal 7 6 2 7" xfId="14564" xr:uid="{00000000-0005-0000-0000-00004A9B0000}"/>
    <cellStyle name="Normal 7 6 2 7 2" xfId="40532" xr:uid="{00000000-0005-0000-0000-00004B9B0000}"/>
    <cellStyle name="Normal 7 6 2 8" xfId="3744" xr:uid="{00000000-0005-0000-0000-00004C9B0000}"/>
    <cellStyle name="Normal 7 6 2 9" xfId="29712" xr:uid="{00000000-0005-0000-0000-00004D9B0000}"/>
    <cellStyle name="Normal 7 6 3" xfId="2121" xr:uid="{00000000-0005-0000-0000-00004E9B0000}"/>
    <cellStyle name="Normal 7 6 3 2" xfId="6449" xr:uid="{00000000-0005-0000-0000-00004F9B0000}"/>
    <cellStyle name="Normal 7 6 3 2 2" xfId="12941" xr:uid="{00000000-0005-0000-0000-0000509B0000}"/>
    <cellStyle name="Normal 7 6 3 2 2 2" xfId="28089" xr:uid="{00000000-0005-0000-0000-0000519B0000}"/>
    <cellStyle name="Normal 7 6 3 2 2 2 2" xfId="54057" xr:uid="{00000000-0005-0000-0000-0000529B0000}"/>
    <cellStyle name="Normal 7 6 3 2 2 3" xfId="38909" xr:uid="{00000000-0005-0000-0000-0000539B0000}"/>
    <cellStyle name="Normal 7 6 3 2 3" xfId="21597" xr:uid="{00000000-0005-0000-0000-0000549B0000}"/>
    <cellStyle name="Normal 7 6 3 2 3 2" xfId="47565" xr:uid="{00000000-0005-0000-0000-0000559B0000}"/>
    <cellStyle name="Normal 7 6 3 2 4" xfId="17269" xr:uid="{00000000-0005-0000-0000-0000569B0000}"/>
    <cellStyle name="Normal 7 6 3 2 4 2" xfId="43237" xr:uid="{00000000-0005-0000-0000-0000579B0000}"/>
    <cellStyle name="Normal 7 6 3 2 5" xfId="32417" xr:uid="{00000000-0005-0000-0000-0000589B0000}"/>
    <cellStyle name="Normal 7 6 3 2 6" xfId="58899" xr:uid="{00000000-0005-0000-0000-0000599B0000}"/>
    <cellStyle name="Normal 7 6 3 3" xfId="10777" xr:uid="{00000000-0005-0000-0000-00005A9B0000}"/>
    <cellStyle name="Normal 7 6 3 3 2" xfId="25925" xr:uid="{00000000-0005-0000-0000-00005B9B0000}"/>
    <cellStyle name="Normal 7 6 3 3 2 2" xfId="51893" xr:uid="{00000000-0005-0000-0000-00005C9B0000}"/>
    <cellStyle name="Normal 7 6 3 3 3" xfId="36745" xr:uid="{00000000-0005-0000-0000-00005D9B0000}"/>
    <cellStyle name="Normal 7 6 3 4" xfId="8613" xr:uid="{00000000-0005-0000-0000-00005E9B0000}"/>
    <cellStyle name="Normal 7 6 3 4 2" xfId="23761" xr:uid="{00000000-0005-0000-0000-00005F9B0000}"/>
    <cellStyle name="Normal 7 6 3 4 2 2" xfId="49729" xr:uid="{00000000-0005-0000-0000-0000609B0000}"/>
    <cellStyle name="Normal 7 6 3 4 3" xfId="34581" xr:uid="{00000000-0005-0000-0000-0000619B0000}"/>
    <cellStyle name="Normal 7 6 3 5" xfId="19433" xr:uid="{00000000-0005-0000-0000-0000629B0000}"/>
    <cellStyle name="Normal 7 6 3 5 2" xfId="45401" xr:uid="{00000000-0005-0000-0000-0000639B0000}"/>
    <cellStyle name="Normal 7 6 3 6" xfId="15105" xr:uid="{00000000-0005-0000-0000-0000649B0000}"/>
    <cellStyle name="Normal 7 6 3 6 2" xfId="41073" xr:uid="{00000000-0005-0000-0000-0000659B0000}"/>
    <cellStyle name="Normal 7 6 3 7" xfId="4285" xr:uid="{00000000-0005-0000-0000-0000669B0000}"/>
    <cellStyle name="Normal 7 6 3 8" xfId="30253" xr:uid="{00000000-0005-0000-0000-0000679B0000}"/>
    <cellStyle name="Normal 7 6 3 9" xfId="56735" xr:uid="{00000000-0005-0000-0000-0000689B0000}"/>
    <cellStyle name="Normal 7 6 4" xfId="5367" xr:uid="{00000000-0005-0000-0000-0000699B0000}"/>
    <cellStyle name="Normal 7 6 4 2" xfId="11859" xr:uid="{00000000-0005-0000-0000-00006A9B0000}"/>
    <cellStyle name="Normal 7 6 4 2 2" xfId="27007" xr:uid="{00000000-0005-0000-0000-00006B9B0000}"/>
    <cellStyle name="Normal 7 6 4 2 2 2" xfId="52975" xr:uid="{00000000-0005-0000-0000-00006C9B0000}"/>
    <cellStyle name="Normal 7 6 4 2 3" xfId="37827" xr:uid="{00000000-0005-0000-0000-00006D9B0000}"/>
    <cellStyle name="Normal 7 6 4 3" xfId="20515" xr:uid="{00000000-0005-0000-0000-00006E9B0000}"/>
    <cellStyle name="Normal 7 6 4 3 2" xfId="46483" xr:uid="{00000000-0005-0000-0000-00006F9B0000}"/>
    <cellStyle name="Normal 7 6 4 4" xfId="16187" xr:uid="{00000000-0005-0000-0000-0000709B0000}"/>
    <cellStyle name="Normal 7 6 4 4 2" xfId="42155" xr:uid="{00000000-0005-0000-0000-0000719B0000}"/>
    <cellStyle name="Normal 7 6 4 5" xfId="31335" xr:uid="{00000000-0005-0000-0000-0000729B0000}"/>
    <cellStyle name="Normal 7 6 4 6" xfId="57817" xr:uid="{00000000-0005-0000-0000-0000739B0000}"/>
    <cellStyle name="Normal 7 6 5" xfId="9695" xr:uid="{00000000-0005-0000-0000-0000749B0000}"/>
    <cellStyle name="Normal 7 6 5 2" xfId="24843" xr:uid="{00000000-0005-0000-0000-0000759B0000}"/>
    <cellStyle name="Normal 7 6 5 2 2" xfId="50811" xr:uid="{00000000-0005-0000-0000-0000769B0000}"/>
    <cellStyle name="Normal 7 6 5 3" xfId="35663" xr:uid="{00000000-0005-0000-0000-0000779B0000}"/>
    <cellStyle name="Normal 7 6 6" xfId="7531" xr:uid="{00000000-0005-0000-0000-0000789B0000}"/>
    <cellStyle name="Normal 7 6 6 2" xfId="22679" xr:uid="{00000000-0005-0000-0000-0000799B0000}"/>
    <cellStyle name="Normal 7 6 6 2 2" xfId="48647" xr:uid="{00000000-0005-0000-0000-00007A9B0000}"/>
    <cellStyle name="Normal 7 6 6 3" xfId="33499" xr:uid="{00000000-0005-0000-0000-00007B9B0000}"/>
    <cellStyle name="Normal 7 6 7" xfId="18351" xr:uid="{00000000-0005-0000-0000-00007C9B0000}"/>
    <cellStyle name="Normal 7 6 7 2" xfId="44319" xr:uid="{00000000-0005-0000-0000-00007D9B0000}"/>
    <cellStyle name="Normal 7 6 8" xfId="14023" xr:uid="{00000000-0005-0000-0000-00007E9B0000}"/>
    <cellStyle name="Normal 7 6 8 2" xfId="39991" xr:uid="{00000000-0005-0000-0000-00007F9B0000}"/>
    <cellStyle name="Normal 7 6 9" xfId="3203" xr:uid="{00000000-0005-0000-0000-0000809B0000}"/>
    <cellStyle name="Normal 7 7" xfId="485" xr:uid="{00000000-0005-0000-0000-0000819B0000}"/>
    <cellStyle name="Normal 7 7 10" xfId="29172" xr:uid="{00000000-0005-0000-0000-0000829B0000}"/>
    <cellStyle name="Normal 7 7 11" xfId="55120" xr:uid="{00000000-0005-0000-0000-0000839B0000}"/>
    <cellStyle name="Normal 7 7 12" xfId="55654" xr:uid="{00000000-0005-0000-0000-0000849B0000}"/>
    <cellStyle name="Normal 7 7 13" xfId="925" xr:uid="{00000000-0005-0000-0000-0000859B0000}"/>
    <cellStyle name="Normal 7 7 2" xfId="1581" xr:uid="{00000000-0005-0000-0000-0000869B0000}"/>
    <cellStyle name="Normal 7 7 2 10" xfId="56195" xr:uid="{00000000-0005-0000-0000-0000879B0000}"/>
    <cellStyle name="Normal 7 7 2 2" xfId="2663" xr:uid="{00000000-0005-0000-0000-0000889B0000}"/>
    <cellStyle name="Normal 7 7 2 2 2" xfId="6991" xr:uid="{00000000-0005-0000-0000-0000899B0000}"/>
    <cellStyle name="Normal 7 7 2 2 2 2" xfId="13483" xr:uid="{00000000-0005-0000-0000-00008A9B0000}"/>
    <cellStyle name="Normal 7 7 2 2 2 2 2" xfId="28631" xr:uid="{00000000-0005-0000-0000-00008B9B0000}"/>
    <cellStyle name="Normal 7 7 2 2 2 2 2 2" xfId="54599" xr:uid="{00000000-0005-0000-0000-00008C9B0000}"/>
    <cellStyle name="Normal 7 7 2 2 2 2 3" xfId="39451" xr:uid="{00000000-0005-0000-0000-00008D9B0000}"/>
    <cellStyle name="Normal 7 7 2 2 2 3" xfId="22139" xr:uid="{00000000-0005-0000-0000-00008E9B0000}"/>
    <cellStyle name="Normal 7 7 2 2 2 3 2" xfId="48107" xr:uid="{00000000-0005-0000-0000-00008F9B0000}"/>
    <cellStyle name="Normal 7 7 2 2 2 4" xfId="17811" xr:uid="{00000000-0005-0000-0000-0000909B0000}"/>
    <cellStyle name="Normal 7 7 2 2 2 4 2" xfId="43779" xr:uid="{00000000-0005-0000-0000-0000919B0000}"/>
    <cellStyle name="Normal 7 7 2 2 2 5" xfId="32959" xr:uid="{00000000-0005-0000-0000-0000929B0000}"/>
    <cellStyle name="Normal 7 7 2 2 2 6" xfId="59441" xr:uid="{00000000-0005-0000-0000-0000939B0000}"/>
    <cellStyle name="Normal 7 7 2 2 3" xfId="11319" xr:uid="{00000000-0005-0000-0000-0000949B0000}"/>
    <cellStyle name="Normal 7 7 2 2 3 2" xfId="26467" xr:uid="{00000000-0005-0000-0000-0000959B0000}"/>
    <cellStyle name="Normal 7 7 2 2 3 2 2" xfId="52435" xr:uid="{00000000-0005-0000-0000-0000969B0000}"/>
    <cellStyle name="Normal 7 7 2 2 3 3" xfId="37287" xr:uid="{00000000-0005-0000-0000-0000979B0000}"/>
    <cellStyle name="Normal 7 7 2 2 4" xfId="9155" xr:uid="{00000000-0005-0000-0000-0000989B0000}"/>
    <cellStyle name="Normal 7 7 2 2 4 2" xfId="24303" xr:uid="{00000000-0005-0000-0000-0000999B0000}"/>
    <cellStyle name="Normal 7 7 2 2 4 2 2" xfId="50271" xr:uid="{00000000-0005-0000-0000-00009A9B0000}"/>
    <cellStyle name="Normal 7 7 2 2 4 3" xfId="35123" xr:uid="{00000000-0005-0000-0000-00009B9B0000}"/>
    <cellStyle name="Normal 7 7 2 2 5" xfId="19975" xr:uid="{00000000-0005-0000-0000-00009C9B0000}"/>
    <cellStyle name="Normal 7 7 2 2 5 2" xfId="45943" xr:uid="{00000000-0005-0000-0000-00009D9B0000}"/>
    <cellStyle name="Normal 7 7 2 2 6" xfId="15647" xr:uid="{00000000-0005-0000-0000-00009E9B0000}"/>
    <cellStyle name="Normal 7 7 2 2 6 2" xfId="41615" xr:uid="{00000000-0005-0000-0000-00009F9B0000}"/>
    <cellStyle name="Normal 7 7 2 2 7" xfId="4827" xr:uid="{00000000-0005-0000-0000-0000A09B0000}"/>
    <cellStyle name="Normal 7 7 2 2 8" xfId="30795" xr:uid="{00000000-0005-0000-0000-0000A19B0000}"/>
    <cellStyle name="Normal 7 7 2 2 9" xfId="57277" xr:uid="{00000000-0005-0000-0000-0000A29B0000}"/>
    <cellStyle name="Normal 7 7 2 3" xfId="5909" xr:uid="{00000000-0005-0000-0000-0000A39B0000}"/>
    <cellStyle name="Normal 7 7 2 3 2" xfId="12401" xr:uid="{00000000-0005-0000-0000-0000A49B0000}"/>
    <cellStyle name="Normal 7 7 2 3 2 2" xfId="27549" xr:uid="{00000000-0005-0000-0000-0000A59B0000}"/>
    <cellStyle name="Normal 7 7 2 3 2 2 2" xfId="53517" xr:uid="{00000000-0005-0000-0000-0000A69B0000}"/>
    <cellStyle name="Normal 7 7 2 3 2 3" xfId="38369" xr:uid="{00000000-0005-0000-0000-0000A79B0000}"/>
    <cellStyle name="Normal 7 7 2 3 3" xfId="21057" xr:uid="{00000000-0005-0000-0000-0000A89B0000}"/>
    <cellStyle name="Normal 7 7 2 3 3 2" xfId="47025" xr:uid="{00000000-0005-0000-0000-0000A99B0000}"/>
    <cellStyle name="Normal 7 7 2 3 4" xfId="16729" xr:uid="{00000000-0005-0000-0000-0000AA9B0000}"/>
    <cellStyle name="Normal 7 7 2 3 4 2" xfId="42697" xr:uid="{00000000-0005-0000-0000-0000AB9B0000}"/>
    <cellStyle name="Normal 7 7 2 3 5" xfId="31877" xr:uid="{00000000-0005-0000-0000-0000AC9B0000}"/>
    <cellStyle name="Normal 7 7 2 3 6" xfId="58359" xr:uid="{00000000-0005-0000-0000-0000AD9B0000}"/>
    <cellStyle name="Normal 7 7 2 4" xfId="10237" xr:uid="{00000000-0005-0000-0000-0000AE9B0000}"/>
    <cellStyle name="Normal 7 7 2 4 2" xfId="25385" xr:uid="{00000000-0005-0000-0000-0000AF9B0000}"/>
    <cellStyle name="Normal 7 7 2 4 2 2" xfId="51353" xr:uid="{00000000-0005-0000-0000-0000B09B0000}"/>
    <cellStyle name="Normal 7 7 2 4 3" xfId="36205" xr:uid="{00000000-0005-0000-0000-0000B19B0000}"/>
    <cellStyle name="Normal 7 7 2 5" xfId="8073" xr:uid="{00000000-0005-0000-0000-0000B29B0000}"/>
    <cellStyle name="Normal 7 7 2 5 2" xfId="23221" xr:uid="{00000000-0005-0000-0000-0000B39B0000}"/>
    <cellStyle name="Normal 7 7 2 5 2 2" xfId="49189" xr:uid="{00000000-0005-0000-0000-0000B49B0000}"/>
    <cellStyle name="Normal 7 7 2 5 3" xfId="34041" xr:uid="{00000000-0005-0000-0000-0000B59B0000}"/>
    <cellStyle name="Normal 7 7 2 6" xfId="18893" xr:uid="{00000000-0005-0000-0000-0000B69B0000}"/>
    <cellStyle name="Normal 7 7 2 6 2" xfId="44861" xr:uid="{00000000-0005-0000-0000-0000B79B0000}"/>
    <cellStyle name="Normal 7 7 2 7" xfId="14565" xr:uid="{00000000-0005-0000-0000-0000B89B0000}"/>
    <cellStyle name="Normal 7 7 2 7 2" xfId="40533" xr:uid="{00000000-0005-0000-0000-0000B99B0000}"/>
    <cellStyle name="Normal 7 7 2 8" xfId="3745" xr:uid="{00000000-0005-0000-0000-0000BA9B0000}"/>
    <cellStyle name="Normal 7 7 2 9" xfId="29713" xr:uid="{00000000-0005-0000-0000-0000BB9B0000}"/>
    <cellStyle name="Normal 7 7 3" xfId="2122" xr:uid="{00000000-0005-0000-0000-0000BC9B0000}"/>
    <cellStyle name="Normal 7 7 3 2" xfId="6450" xr:uid="{00000000-0005-0000-0000-0000BD9B0000}"/>
    <cellStyle name="Normal 7 7 3 2 2" xfId="12942" xr:uid="{00000000-0005-0000-0000-0000BE9B0000}"/>
    <cellStyle name="Normal 7 7 3 2 2 2" xfId="28090" xr:uid="{00000000-0005-0000-0000-0000BF9B0000}"/>
    <cellStyle name="Normal 7 7 3 2 2 2 2" xfId="54058" xr:uid="{00000000-0005-0000-0000-0000C09B0000}"/>
    <cellStyle name="Normal 7 7 3 2 2 3" xfId="38910" xr:uid="{00000000-0005-0000-0000-0000C19B0000}"/>
    <cellStyle name="Normal 7 7 3 2 3" xfId="21598" xr:uid="{00000000-0005-0000-0000-0000C29B0000}"/>
    <cellStyle name="Normal 7 7 3 2 3 2" xfId="47566" xr:uid="{00000000-0005-0000-0000-0000C39B0000}"/>
    <cellStyle name="Normal 7 7 3 2 4" xfId="17270" xr:uid="{00000000-0005-0000-0000-0000C49B0000}"/>
    <cellStyle name="Normal 7 7 3 2 4 2" xfId="43238" xr:uid="{00000000-0005-0000-0000-0000C59B0000}"/>
    <cellStyle name="Normal 7 7 3 2 5" xfId="32418" xr:uid="{00000000-0005-0000-0000-0000C69B0000}"/>
    <cellStyle name="Normal 7 7 3 2 6" xfId="58900" xr:uid="{00000000-0005-0000-0000-0000C79B0000}"/>
    <cellStyle name="Normal 7 7 3 3" xfId="10778" xr:uid="{00000000-0005-0000-0000-0000C89B0000}"/>
    <cellStyle name="Normal 7 7 3 3 2" xfId="25926" xr:uid="{00000000-0005-0000-0000-0000C99B0000}"/>
    <cellStyle name="Normal 7 7 3 3 2 2" xfId="51894" xr:uid="{00000000-0005-0000-0000-0000CA9B0000}"/>
    <cellStyle name="Normal 7 7 3 3 3" xfId="36746" xr:uid="{00000000-0005-0000-0000-0000CB9B0000}"/>
    <cellStyle name="Normal 7 7 3 4" xfId="8614" xr:uid="{00000000-0005-0000-0000-0000CC9B0000}"/>
    <cellStyle name="Normal 7 7 3 4 2" xfId="23762" xr:uid="{00000000-0005-0000-0000-0000CD9B0000}"/>
    <cellStyle name="Normal 7 7 3 4 2 2" xfId="49730" xr:uid="{00000000-0005-0000-0000-0000CE9B0000}"/>
    <cellStyle name="Normal 7 7 3 4 3" xfId="34582" xr:uid="{00000000-0005-0000-0000-0000CF9B0000}"/>
    <cellStyle name="Normal 7 7 3 5" xfId="19434" xr:uid="{00000000-0005-0000-0000-0000D09B0000}"/>
    <cellStyle name="Normal 7 7 3 5 2" xfId="45402" xr:uid="{00000000-0005-0000-0000-0000D19B0000}"/>
    <cellStyle name="Normal 7 7 3 6" xfId="15106" xr:uid="{00000000-0005-0000-0000-0000D29B0000}"/>
    <cellStyle name="Normal 7 7 3 6 2" xfId="41074" xr:uid="{00000000-0005-0000-0000-0000D39B0000}"/>
    <cellStyle name="Normal 7 7 3 7" xfId="4286" xr:uid="{00000000-0005-0000-0000-0000D49B0000}"/>
    <cellStyle name="Normal 7 7 3 8" xfId="30254" xr:uid="{00000000-0005-0000-0000-0000D59B0000}"/>
    <cellStyle name="Normal 7 7 3 9" xfId="56736" xr:uid="{00000000-0005-0000-0000-0000D69B0000}"/>
    <cellStyle name="Normal 7 7 4" xfId="5368" xr:uid="{00000000-0005-0000-0000-0000D79B0000}"/>
    <cellStyle name="Normal 7 7 4 2" xfId="11860" xr:uid="{00000000-0005-0000-0000-0000D89B0000}"/>
    <cellStyle name="Normal 7 7 4 2 2" xfId="27008" xr:uid="{00000000-0005-0000-0000-0000D99B0000}"/>
    <cellStyle name="Normal 7 7 4 2 2 2" xfId="52976" xr:uid="{00000000-0005-0000-0000-0000DA9B0000}"/>
    <cellStyle name="Normal 7 7 4 2 3" xfId="37828" xr:uid="{00000000-0005-0000-0000-0000DB9B0000}"/>
    <cellStyle name="Normal 7 7 4 3" xfId="20516" xr:uid="{00000000-0005-0000-0000-0000DC9B0000}"/>
    <cellStyle name="Normal 7 7 4 3 2" xfId="46484" xr:uid="{00000000-0005-0000-0000-0000DD9B0000}"/>
    <cellStyle name="Normal 7 7 4 4" xfId="16188" xr:uid="{00000000-0005-0000-0000-0000DE9B0000}"/>
    <cellStyle name="Normal 7 7 4 4 2" xfId="42156" xr:uid="{00000000-0005-0000-0000-0000DF9B0000}"/>
    <cellStyle name="Normal 7 7 4 5" xfId="31336" xr:uid="{00000000-0005-0000-0000-0000E09B0000}"/>
    <cellStyle name="Normal 7 7 4 6" xfId="57818" xr:uid="{00000000-0005-0000-0000-0000E19B0000}"/>
    <cellStyle name="Normal 7 7 5" xfId="9696" xr:uid="{00000000-0005-0000-0000-0000E29B0000}"/>
    <cellStyle name="Normal 7 7 5 2" xfId="24844" xr:uid="{00000000-0005-0000-0000-0000E39B0000}"/>
    <cellStyle name="Normal 7 7 5 2 2" xfId="50812" xr:uid="{00000000-0005-0000-0000-0000E49B0000}"/>
    <cellStyle name="Normal 7 7 5 3" xfId="35664" xr:uid="{00000000-0005-0000-0000-0000E59B0000}"/>
    <cellStyle name="Normal 7 7 6" xfId="7532" xr:uid="{00000000-0005-0000-0000-0000E69B0000}"/>
    <cellStyle name="Normal 7 7 6 2" xfId="22680" xr:uid="{00000000-0005-0000-0000-0000E79B0000}"/>
    <cellStyle name="Normal 7 7 6 2 2" xfId="48648" xr:uid="{00000000-0005-0000-0000-0000E89B0000}"/>
    <cellStyle name="Normal 7 7 6 3" xfId="33500" xr:uid="{00000000-0005-0000-0000-0000E99B0000}"/>
    <cellStyle name="Normal 7 7 7" xfId="18352" xr:uid="{00000000-0005-0000-0000-0000EA9B0000}"/>
    <cellStyle name="Normal 7 7 7 2" xfId="44320" xr:uid="{00000000-0005-0000-0000-0000EB9B0000}"/>
    <cellStyle name="Normal 7 7 8" xfId="14024" xr:uid="{00000000-0005-0000-0000-0000EC9B0000}"/>
    <cellStyle name="Normal 7 7 8 2" xfId="39992" xr:uid="{00000000-0005-0000-0000-0000ED9B0000}"/>
    <cellStyle name="Normal 7 7 9" xfId="3204" xr:uid="{00000000-0005-0000-0000-0000EE9B0000}"/>
    <cellStyle name="Normal 7 8" xfId="486" xr:uid="{00000000-0005-0000-0000-0000EF9B0000}"/>
    <cellStyle name="Normal 7 8 10" xfId="29173" xr:uid="{00000000-0005-0000-0000-0000F09B0000}"/>
    <cellStyle name="Normal 7 8 11" xfId="55121" xr:uid="{00000000-0005-0000-0000-0000F19B0000}"/>
    <cellStyle name="Normal 7 8 12" xfId="55655" xr:uid="{00000000-0005-0000-0000-0000F29B0000}"/>
    <cellStyle name="Normal 7 8 13" xfId="965" xr:uid="{00000000-0005-0000-0000-0000F39B0000}"/>
    <cellStyle name="Normal 7 8 2" xfId="1582" xr:uid="{00000000-0005-0000-0000-0000F49B0000}"/>
    <cellStyle name="Normal 7 8 2 10" xfId="56196" xr:uid="{00000000-0005-0000-0000-0000F59B0000}"/>
    <cellStyle name="Normal 7 8 2 2" xfId="2664" xr:uid="{00000000-0005-0000-0000-0000F69B0000}"/>
    <cellStyle name="Normal 7 8 2 2 2" xfId="6992" xr:uid="{00000000-0005-0000-0000-0000F79B0000}"/>
    <cellStyle name="Normal 7 8 2 2 2 2" xfId="13484" xr:uid="{00000000-0005-0000-0000-0000F89B0000}"/>
    <cellStyle name="Normal 7 8 2 2 2 2 2" xfId="28632" xr:uid="{00000000-0005-0000-0000-0000F99B0000}"/>
    <cellStyle name="Normal 7 8 2 2 2 2 2 2" xfId="54600" xr:uid="{00000000-0005-0000-0000-0000FA9B0000}"/>
    <cellStyle name="Normal 7 8 2 2 2 2 3" xfId="39452" xr:uid="{00000000-0005-0000-0000-0000FB9B0000}"/>
    <cellStyle name="Normal 7 8 2 2 2 3" xfId="22140" xr:uid="{00000000-0005-0000-0000-0000FC9B0000}"/>
    <cellStyle name="Normal 7 8 2 2 2 3 2" xfId="48108" xr:uid="{00000000-0005-0000-0000-0000FD9B0000}"/>
    <cellStyle name="Normal 7 8 2 2 2 4" xfId="17812" xr:uid="{00000000-0005-0000-0000-0000FE9B0000}"/>
    <cellStyle name="Normal 7 8 2 2 2 4 2" xfId="43780" xr:uid="{00000000-0005-0000-0000-0000FF9B0000}"/>
    <cellStyle name="Normal 7 8 2 2 2 5" xfId="32960" xr:uid="{00000000-0005-0000-0000-0000009C0000}"/>
    <cellStyle name="Normal 7 8 2 2 2 6" xfId="59442" xr:uid="{00000000-0005-0000-0000-0000019C0000}"/>
    <cellStyle name="Normal 7 8 2 2 3" xfId="11320" xr:uid="{00000000-0005-0000-0000-0000029C0000}"/>
    <cellStyle name="Normal 7 8 2 2 3 2" xfId="26468" xr:uid="{00000000-0005-0000-0000-0000039C0000}"/>
    <cellStyle name="Normal 7 8 2 2 3 2 2" xfId="52436" xr:uid="{00000000-0005-0000-0000-0000049C0000}"/>
    <cellStyle name="Normal 7 8 2 2 3 3" xfId="37288" xr:uid="{00000000-0005-0000-0000-0000059C0000}"/>
    <cellStyle name="Normal 7 8 2 2 4" xfId="9156" xr:uid="{00000000-0005-0000-0000-0000069C0000}"/>
    <cellStyle name="Normal 7 8 2 2 4 2" xfId="24304" xr:uid="{00000000-0005-0000-0000-0000079C0000}"/>
    <cellStyle name="Normal 7 8 2 2 4 2 2" xfId="50272" xr:uid="{00000000-0005-0000-0000-0000089C0000}"/>
    <cellStyle name="Normal 7 8 2 2 4 3" xfId="35124" xr:uid="{00000000-0005-0000-0000-0000099C0000}"/>
    <cellStyle name="Normal 7 8 2 2 5" xfId="19976" xr:uid="{00000000-0005-0000-0000-00000A9C0000}"/>
    <cellStyle name="Normal 7 8 2 2 5 2" xfId="45944" xr:uid="{00000000-0005-0000-0000-00000B9C0000}"/>
    <cellStyle name="Normal 7 8 2 2 6" xfId="15648" xr:uid="{00000000-0005-0000-0000-00000C9C0000}"/>
    <cellStyle name="Normal 7 8 2 2 6 2" xfId="41616" xr:uid="{00000000-0005-0000-0000-00000D9C0000}"/>
    <cellStyle name="Normal 7 8 2 2 7" xfId="4828" xr:uid="{00000000-0005-0000-0000-00000E9C0000}"/>
    <cellStyle name="Normal 7 8 2 2 8" xfId="30796" xr:uid="{00000000-0005-0000-0000-00000F9C0000}"/>
    <cellStyle name="Normal 7 8 2 2 9" xfId="57278" xr:uid="{00000000-0005-0000-0000-0000109C0000}"/>
    <cellStyle name="Normal 7 8 2 3" xfId="5910" xr:uid="{00000000-0005-0000-0000-0000119C0000}"/>
    <cellStyle name="Normal 7 8 2 3 2" xfId="12402" xr:uid="{00000000-0005-0000-0000-0000129C0000}"/>
    <cellStyle name="Normal 7 8 2 3 2 2" xfId="27550" xr:uid="{00000000-0005-0000-0000-0000139C0000}"/>
    <cellStyle name="Normal 7 8 2 3 2 2 2" xfId="53518" xr:uid="{00000000-0005-0000-0000-0000149C0000}"/>
    <cellStyle name="Normal 7 8 2 3 2 3" xfId="38370" xr:uid="{00000000-0005-0000-0000-0000159C0000}"/>
    <cellStyle name="Normal 7 8 2 3 3" xfId="21058" xr:uid="{00000000-0005-0000-0000-0000169C0000}"/>
    <cellStyle name="Normal 7 8 2 3 3 2" xfId="47026" xr:uid="{00000000-0005-0000-0000-0000179C0000}"/>
    <cellStyle name="Normal 7 8 2 3 4" xfId="16730" xr:uid="{00000000-0005-0000-0000-0000189C0000}"/>
    <cellStyle name="Normal 7 8 2 3 4 2" xfId="42698" xr:uid="{00000000-0005-0000-0000-0000199C0000}"/>
    <cellStyle name="Normal 7 8 2 3 5" xfId="31878" xr:uid="{00000000-0005-0000-0000-00001A9C0000}"/>
    <cellStyle name="Normal 7 8 2 3 6" xfId="58360" xr:uid="{00000000-0005-0000-0000-00001B9C0000}"/>
    <cellStyle name="Normal 7 8 2 4" xfId="10238" xr:uid="{00000000-0005-0000-0000-00001C9C0000}"/>
    <cellStyle name="Normal 7 8 2 4 2" xfId="25386" xr:uid="{00000000-0005-0000-0000-00001D9C0000}"/>
    <cellStyle name="Normal 7 8 2 4 2 2" xfId="51354" xr:uid="{00000000-0005-0000-0000-00001E9C0000}"/>
    <cellStyle name="Normal 7 8 2 4 3" xfId="36206" xr:uid="{00000000-0005-0000-0000-00001F9C0000}"/>
    <cellStyle name="Normal 7 8 2 5" xfId="8074" xr:uid="{00000000-0005-0000-0000-0000209C0000}"/>
    <cellStyle name="Normal 7 8 2 5 2" xfId="23222" xr:uid="{00000000-0005-0000-0000-0000219C0000}"/>
    <cellStyle name="Normal 7 8 2 5 2 2" xfId="49190" xr:uid="{00000000-0005-0000-0000-0000229C0000}"/>
    <cellStyle name="Normal 7 8 2 5 3" xfId="34042" xr:uid="{00000000-0005-0000-0000-0000239C0000}"/>
    <cellStyle name="Normal 7 8 2 6" xfId="18894" xr:uid="{00000000-0005-0000-0000-0000249C0000}"/>
    <cellStyle name="Normal 7 8 2 6 2" xfId="44862" xr:uid="{00000000-0005-0000-0000-0000259C0000}"/>
    <cellStyle name="Normal 7 8 2 7" xfId="14566" xr:uid="{00000000-0005-0000-0000-0000269C0000}"/>
    <cellStyle name="Normal 7 8 2 7 2" xfId="40534" xr:uid="{00000000-0005-0000-0000-0000279C0000}"/>
    <cellStyle name="Normal 7 8 2 8" xfId="3746" xr:uid="{00000000-0005-0000-0000-0000289C0000}"/>
    <cellStyle name="Normal 7 8 2 9" xfId="29714" xr:uid="{00000000-0005-0000-0000-0000299C0000}"/>
    <cellStyle name="Normal 7 8 3" xfId="2123" xr:uid="{00000000-0005-0000-0000-00002A9C0000}"/>
    <cellStyle name="Normal 7 8 3 2" xfId="6451" xr:uid="{00000000-0005-0000-0000-00002B9C0000}"/>
    <cellStyle name="Normal 7 8 3 2 2" xfId="12943" xr:uid="{00000000-0005-0000-0000-00002C9C0000}"/>
    <cellStyle name="Normal 7 8 3 2 2 2" xfId="28091" xr:uid="{00000000-0005-0000-0000-00002D9C0000}"/>
    <cellStyle name="Normal 7 8 3 2 2 2 2" xfId="54059" xr:uid="{00000000-0005-0000-0000-00002E9C0000}"/>
    <cellStyle name="Normal 7 8 3 2 2 3" xfId="38911" xr:uid="{00000000-0005-0000-0000-00002F9C0000}"/>
    <cellStyle name="Normal 7 8 3 2 3" xfId="21599" xr:uid="{00000000-0005-0000-0000-0000309C0000}"/>
    <cellStyle name="Normal 7 8 3 2 3 2" xfId="47567" xr:uid="{00000000-0005-0000-0000-0000319C0000}"/>
    <cellStyle name="Normal 7 8 3 2 4" xfId="17271" xr:uid="{00000000-0005-0000-0000-0000329C0000}"/>
    <cellStyle name="Normal 7 8 3 2 4 2" xfId="43239" xr:uid="{00000000-0005-0000-0000-0000339C0000}"/>
    <cellStyle name="Normal 7 8 3 2 5" xfId="32419" xr:uid="{00000000-0005-0000-0000-0000349C0000}"/>
    <cellStyle name="Normal 7 8 3 2 6" xfId="58901" xr:uid="{00000000-0005-0000-0000-0000359C0000}"/>
    <cellStyle name="Normal 7 8 3 3" xfId="10779" xr:uid="{00000000-0005-0000-0000-0000369C0000}"/>
    <cellStyle name="Normal 7 8 3 3 2" xfId="25927" xr:uid="{00000000-0005-0000-0000-0000379C0000}"/>
    <cellStyle name="Normal 7 8 3 3 2 2" xfId="51895" xr:uid="{00000000-0005-0000-0000-0000389C0000}"/>
    <cellStyle name="Normal 7 8 3 3 3" xfId="36747" xr:uid="{00000000-0005-0000-0000-0000399C0000}"/>
    <cellStyle name="Normal 7 8 3 4" xfId="8615" xr:uid="{00000000-0005-0000-0000-00003A9C0000}"/>
    <cellStyle name="Normal 7 8 3 4 2" xfId="23763" xr:uid="{00000000-0005-0000-0000-00003B9C0000}"/>
    <cellStyle name="Normal 7 8 3 4 2 2" xfId="49731" xr:uid="{00000000-0005-0000-0000-00003C9C0000}"/>
    <cellStyle name="Normal 7 8 3 4 3" xfId="34583" xr:uid="{00000000-0005-0000-0000-00003D9C0000}"/>
    <cellStyle name="Normal 7 8 3 5" xfId="19435" xr:uid="{00000000-0005-0000-0000-00003E9C0000}"/>
    <cellStyle name="Normal 7 8 3 5 2" xfId="45403" xr:uid="{00000000-0005-0000-0000-00003F9C0000}"/>
    <cellStyle name="Normal 7 8 3 6" xfId="15107" xr:uid="{00000000-0005-0000-0000-0000409C0000}"/>
    <cellStyle name="Normal 7 8 3 6 2" xfId="41075" xr:uid="{00000000-0005-0000-0000-0000419C0000}"/>
    <cellStyle name="Normal 7 8 3 7" xfId="4287" xr:uid="{00000000-0005-0000-0000-0000429C0000}"/>
    <cellStyle name="Normal 7 8 3 8" xfId="30255" xr:uid="{00000000-0005-0000-0000-0000439C0000}"/>
    <cellStyle name="Normal 7 8 3 9" xfId="56737" xr:uid="{00000000-0005-0000-0000-0000449C0000}"/>
    <cellStyle name="Normal 7 8 4" xfId="5369" xr:uid="{00000000-0005-0000-0000-0000459C0000}"/>
    <cellStyle name="Normal 7 8 4 2" xfId="11861" xr:uid="{00000000-0005-0000-0000-0000469C0000}"/>
    <cellStyle name="Normal 7 8 4 2 2" xfId="27009" xr:uid="{00000000-0005-0000-0000-0000479C0000}"/>
    <cellStyle name="Normal 7 8 4 2 2 2" xfId="52977" xr:uid="{00000000-0005-0000-0000-0000489C0000}"/>
    <cellStyle name="Normal 7 8 4 2 3" xfId="37829" xr:uid="{00000000-0005-0000-0000-0000499C0000}"/>
    <cellStyle name="Normal 7 8 4 3" xfId="20517" xr:uid="{00000000-0005-0000-0000-00004A9C0000}"/>
    <cellStyle name="Normal 7 8 4 3 2" xfId="46485" xr:uid="{00000000-0005-0000-0000-00004B9C0000}"/>
    <cellStyle name="Normal 7 8 4 4" xfId="16189" xr:uid="{00000000-0005-0000-0000-00004C9C0000}"/>
    <cellStyle name="Normal 7 8 4 4 2" xfId="42157" xr:uid="{00000000-0005-0000-0000-00004D9C0000}"/>
    <cellStyle name="Normal 7 8 4 5" xfId="31337" xr:uid="{00000000-0005-0000-0000-00004E9C0000}"/>
    <cellStyle name="Normal 7 8 4 6" xfId="57819" xr:uid="{00000000-0005-0000-0000-00004F9C0000}"/>
    <cellStyle name="Normal 7 8 5" xfId="9697" xr:uid="{00000000-0005-0000-0000-0000509C0000}"/>
    <cellStyle name="Normal 7 8 5 2" xfId="24845" xr:uid="{00000000-0005-0000-0000-0000519C0000}"/>
    <cellStyle name="Normal 7 8 5 2 2" xfId="50813" xr:uid="{00000000-0005-0000-0000-0000529C0000}"/>
    <cellStyle name="Normal 7 8 5 3" xfId="35665" xr:uid="{00000000-0005-0000-0000-0000539C0000}"/>
    <cellStyle name="Normal 7 8 6" xfId="7533" xr:uid="{00000000-0005-0000-0000-0000549C0000}"/>
    <cellStyle name="Normal 7 8 6 2" xfId="22681" xr:uid="{00000000-0005-0000-0000-0000559C0000}"/>
    <cellStyle name="Normal 7 8 6 2 2" xfId="48649" xr:uid="{00000000-0005-0000-0000-0000569C0000}"/>
    <cellStyle name="Normal 7 8 6 3" xfId="33501" xr:uid="{00000000-0005-0000-0000-0000579C0000}"/>
    <cellStyle name="Normal 7 8 7" xfId="18353" xr:uid="{00000000-0005-0000-0000-0000589C0000}"/>
    <cellStyle name="Normal 7 8 7 2" xfId="44321" xr:uid="{00000000-0005-0000-0000-0000599C0000}"/>
    <cellStyle name="Normal 7 8 8" xfId="14025" xr:uid="{00000000-0005-0000-0000-00005A9C0000}"/>
    <cellStyle name="Normal 7 8 8 2" xfId="39993" xr:uid="{00000000-0005-0000-0000-00005B9C0000}"/>
    <cellStyle name="Normal 7 8 9" xfId="3205" xr:uid="{00000000-0005-0000-0000-00005C9C0000}"/>
    <cellStyle name="Normal 7 9" xfId="487" xr:uid="{00000000-0005-0000-0000-00005D9C0000}"/>
    <cellStyle name="Normal 7 9 10" xfId="29174" xr:uid="{00000000-0005-0000-0000-00005E9C0000}"/>
    <cellStyle name="Normal 7 9 11" xfId="55122" xr:uid="{00000000-0005-0000-0000-00005F9C0000}"/>
    <cellStyle name="Normal 7 9 12" xfId="55656" xr:uid="{00000000-0005-0000-0000-0000609C0000}"/>
    <cellStyle name="Normal 7 9 13" xfId="1005" xr:uid="{00000000-0005-0000-0000-0000619C0000}"/>
    <cellStyle name="Normal 7 9 2" xfId="1583" xr:uid="{00000000-0005-0000-0000-0000629C0000}"/>
    <cellStyle name="Normal 7 9 2 10" xfId="56197" xr:uid="{00000000-0005-0000-0000-0000639C0000}"/>
    <cellStyle name="Normal 7 9 2 2" xfId="2665" xr:uid="{00000000-0005-0000-0000-0000649C0000}"/>
    <cellStyle name="Normal 7 9 2 2 2" xfId="6993" xr:uid="{00000000-0005-0000-0000-0000659C0000}"/>
    <cellStyle name="Normal 7 9 2 2 2 2" xfId="13485" xr:uid="{00000000-0005-0000-0000-0000669C0000}"/>
    <cellStyle name="Normal 7 9 2 2 2 2 2" xfId="28633" xr:uid="{00000000-0005-0000-0000-0000679C0000}"/>
    <cellStyle name="Normal 7 9 2 2 2 2 2 2" xfId="54601" xr:uid="{00000000-0005-0000-0000-0000689C0000}"/>
    <cellStyle name="Normal 7 9 2 2 2 2 3" xfId="39453" xr:uid="{00000000-0005-0000-0000-0000699C0000}"/>
    <cellStyle name="Normal 7 9 2 2 2 3" xfId="22141" xr:uid="{00000000-0005-0000-0000-00006A9C0000}"/>
    <cellStyle name="Normal 7 9 2 2 2 3 2" xfId="48109" xr:uid="{00000000-0005-0000-0000-00006B9C0000}"/>
    <cellStyle name="Normal 7 9 2 2 2 4" xfId="17813" xr:uid="{00000000-0005-0000-0000-00006C9C0000}"/>
    <cellStyle name="Normal 7 9 2 2 2 4 2" xfId="43781" xr:uid="{00000000-0005-0000-0000-00006D9C0000}"/>
    <cellStyle name="Normal 7 9 2 2 2 5" xfId="32961" xr:uid="{00000000-0005-0000-0000-00006E9C0000}"/>
    <cellStyle name="Normal 7 9 2 2 2 6" xfId="59443" xr:uid="{00000000-0005-0000-0000-00006F9C0000}"/>
    <cellStyle name="Normal 7 9 2 2 3" xfId="11321" xr:uid="{00000000-0005-0000-0000-0000709C0000}"/>
    <cellStyle name="Normal 7 9 2 2 3 2" xfId="26469" xr:uid="{00000000-0005-0000-0000-0000719C0000}"/>
    <cellStyle name="Normal 7 9 2 2 3 2 2" xfId="52437" xr:uid="{00000000-0005-0000-0000-0000729C0000}"/>
    <cellStyle name="Normal 7 9 2 2 3 3" xfId="37289" xr:uid="{00000000-0005-0000-0000-0000739C0000}"/>
    <cellStyle name="Normal 7 9 2 2 4" xfId="9157" xr:uid="{00000000-0005-0000-0000-0000749C0000}"/>
    <cellStyle name="Normal 7 9 2 2 4 2" xfId="24305" xr:uid="{00000000-0005-0000-0000-0000759C0000}"/>
    <cellStyle name="Normal 7 9 2 2 4 2 2" xfId="50273" xr:uid="{00000000-0005-0000-0000-0000769C0000}"/>
    <cellStyle name="Normal 7 9 2 2 4 3" xfId="35125" xr:uid="{00000000-0005-0000-0000-0000779C0000}"/>
    <cellStyle name="Normal 7 9 2 2 5" xfId="19977" xr:uid="{00000000-0005-0000-0000-0000789C0000}"/>
    <cellStyle name="Normal 7 9 2 2 5 2" xfId="45945" xr:uid="{00000000-0005-0000-0000-0000799C0000}"/>
    <cellStyle name="Normal 7 9 2 2 6" xfId="15649" xr:uid="{00000000-0005-0000-0000-00007A9C0000}"/>
    <cellStyle name="Normal 7 9 2 2 6 2" xfId="41617" xr:uid="{00000000-0005-0000-0000-00007B9C0000}"/>
    <cellStyle name="Normal 7 9 2 2 7" xfId="4829" xr:uid="{00000000-0005-0000-0000-00007C9C0000}"/>
    <cellStyle name="Normal 7 9 2 2 8" xfId="30797" xr:uid="{00000000-0005-0000-0000-00007D9C0000}"/>
    <cellStyle name="Normal 7 9 2 2 9" xfId="57279" xr:uid="{00000000-0005-0000-0000-00007E9C0000}"/>
    <cellStyle name="Normal 7 9 2 3" xfId="5911" xr:uid="{00000000-0005-0000-0000-00007F9C0000}"/>
    <cellStyle name="Normal 7 9 2 3 2" xfId="12403" xr:uid="{00000000-0005-0000-0000-0000809C0000}"/>
    <cellStyle name="Normal 7 9 2 3 2 2" xfId="27551" xr:uid="{00000000-0005-0000-0000-0000819C0000}"/>
    <cellStyle name="Normal 7 9 2 3 2 2 2" xfId="53519" xr:uid="{00000000-0005-0000-0000-0000829C0000}"/>
    <cellStyle name="Normal 7 9 2 3 2 3" xfId="38371" xr:uid="{00000000-0005-0000-0000-0000839C0000}"/>
    <cellStyle name="Normal 7 9 2 3 3" xfId="21059" xr:uid="{00000000-0005-0000-0000-0000849C0000}"/>
    <cellStyle name="Normal 7 9 2 3 3 2" xfId="47027" xr:uid="{00000000-0005-0000-0000-0000859C0000}"/>
    <cellStyle name="Normal 7 9 2 3 4" xfId="16731" xr:uid="{00000000-0005-0000-0000-0000869C0000}"/>
    <cellStyle name="Normal 7 9 2 3 4 2" xfId="42699" xr:uid="{00000000-0005-0000-0000-0000879C0000}"/>
    <cellStyle name="Normal 7 9 2 3 5" xfId="31879" xr:uid="{00000000-0005-0000-0000-0000889C0000}"/>
    <cellStyle name="Normal 7 9 2 3 6" xfId="58361" xr:uid="{00000000-0005-0000-0000-0000899C0000}"/>
    <cellStyle name="Normal 7 9 2 4" xfId="10239" xr:uid="{00000000-0005-0000-0000-00008A9C0000}"/>
    <cellStyle name="Normal 7 9 2 4 2" xfId="25387" xr:uid="{00000000-0005-0000-0000-00008B9C0000}"/>
    <cellStyle name="Normal 7 9 2 4 2 2" xfId="51355" xr:uid="{00000000-0005-0000-0000-00008C9C0000}"/>
    <cellStyle name="Normal 7 9 2 4 3" xfId="36207" xr:uid="{00000000-0005-0000-0000-00008D9C0000}"/>
    <cellStyle name="Normal 7 9 2 5" xfId="8075" xr:uid="{00000000-0005-0000-0000-00008E9C0000}"/>
    <cellStyle name="Normal 7 9 2 5 2" xfId="23223" xr:uid="{00000000-0005-0000-0000-00008F9C0000}"/>
    <cellStyle name="Normal 7 9 2 5 2 2" xfId="49191" xr:uid="{00000000-0005-0000-0000-0000909C0000}"/>
    <cellStyle name="Normal 7 9 2 5 3" xfId="34043" xr:uid="{00000000-0005-0000-0000-0000919C0000}"/>
    <cellStyle name="Normal 7 9 2 6" xfId="18895" xr:uid="{00000000-0005-0000-0000-0000929C0000}"/>
    <cellStyle name="Normal 7 9 2 6 2" xfId="44863" xr:uid="{00000000-0005-0000-0000-0000939C0000}"/>
    <cellStyle name="Normal 7 9 2 7" xfId="14567" xr:uid="{00000000-0005-0000-0000-0000949C0000}"/>
    <cellStyle name="Normal 7 9 2 7 2" xfId="40535" xr:uid="{00000000-0005-0000-0000-0000959C0000}"/>
    <cellStyle name="Normal 7 9 2 8" xfId="3747" xr:uid="{00000000-0005-0000-0000-0000969C0000}"/>
    <cellStyle name="Normal 7 9 2 9" xfId="29715" xr:uid="{00000000-0005-0000-0000-0000979C0000}"/>
    <cellStyle name="Normal 7 9 3" xfId="2124" xr:uid="{00000000-0005-0000-0000-0000989C0000}"/>
    <cellStyle name="Normal 7 9 3 2" xfId="6452" xr:uid="{00000000-0005-0000-0000-0000999C0000}"/>
    <cellStyle name="Normal 7 9 3 2 2" xfId="12944" xr:uid="{00000000-0005-0000-0000-00009A9C0000}"/>
    <cellStyle name="Normal 7 9 3 2 2 2" xfId="28092" xr:uid="{00000000-0005-0000-0000-00009B9C0000}"/>
    <cellStyle name="Normal 7 9 3 2 2 2 2" xfId="54060" xr:uid="{00000000-0005-0000-0000-00009C9C0000}"/>
    <cellStyle name="Normal 7 9 3 2 2 3" xfId="38912" xr:uid="{00000000-0005-0000-0000-00009D9C0000}"/>
    <cellStyle name="Normal 7 9 3 2 3" xfId="21600" xr:uid="{00000000-0005-0000-0000-00009E9C0000}"/>
    <cellStyle name="Normal 7 9 3 2 3 2" xfId="47568" xr:uid="{00000000-0005-0000-0000-00009F9C0000}"/>
    <cellStyle name="Normal 7 9 3 2 4" xfId="17272" xr:uid="{00000000-0005-0000-0000-0000A09C0000}"/>
    <cellStyle name="Normal 7 9 3 2 4 2" xfId="43240" xr:uid="{00000000-0005-0000-0000-0000A19C0000}"/>
    <cellStyle name="Normal 7 9 3 2 5" xfId="32420" xr:uid="{00000000-0005-0000-0000-0000A29C0000}"/>
    <cellStyle name="Normal 7 9 3 2 6" xfId="58902" xr:uid="{00000000-0005-0000-0000-0000A39C0000}"/>
    <cellStyle name="Normal 7 9 3 3" xfId="10780" xr:uid="{00000000-0005-0000-0000-0000A49C0000}"/>
    <cellStyle name="Normal 7 9 3 3 2" xfId="25928" xr:uid="{00000000-0005-0000-0000-0000A59C0000}"/>
    <cellStyle name="Normal 7 9 3 3 2 2" xfId="51896" xr:uid="{00000000-0005-0000-0000-0000A69C0000}"/>
    <cellStyle name="Normal 7 9 3 3 3" xfId="36748" xr:uid="{00000000-0005-0000-0000-0000A79C0000}"/>
    <cellStyle name="Normal 7 9 3 4" xfId="8616" xr:uid="{00000000-0005-0000-0000-0000A89C0000}"/>
    <cellStyle name="Normal 7 9 3 4 2" xfId="23764" xr:uid="{00000000-0005-0000-0000-0000A99C0000}"/>
    <cellStyle name="Normal 7 9 3 4 2 2" xfId="49732" xr:uid="{00000000-0005-0000-0000-0000AA9C0000}"/>
    <cellStyle name="Normal 7 9 3 4 3" xfId="34584" xr:uid="{00000000-0005-0000-0000-0000AB9C0000}"/>
    <cellStyle name="Normal 7 9 3 5" xfId="19436" xr:uid="{00000000-0005-0000-0000-0000AC9C0000}"/>
    <cellStyle name="Normal 7 9 3 5 2" xfId="45404" xr:uid="{00000000-0005-0000-0000-0000AD9C0000}"/>
    <cellStyle name="Normal 7 9 3 6" xfId="15108" xr:uid="{00000000-0005-0000-0000-0000AE9C0000}"/>
    <cellStyle name="Normal 7 9 3 6 2" xfId="41076" xr:uid="{00000000-0005-0000-0000-0000AF9C0000}"/>
    <cellStyle name="Normal 7 9 3 7" xfId="4288" xr:uid="{00000000-0005-0000-0000-0000B09C0000}"/>
    <cellStyle name="Normal 7 9 3 8" xfId="30256" xr:uid="{00000000-0005-0000-0000-0000B19C0000}"/>
    <cellStyle name="Normal 7 9 3 9" xfId="56738" xr:uid="{00000000-0005-0000-0000-0000B29C0000}"/>
    <cellStyle name="Normal 7 9 4" xfId="5370" xr:uid="{00000000-0005-0000-0000-0000B39C0000}"/>
    <cellStyle name="Normal 7 9 4 2" xfId="11862" xr:uid="{00000000-0005-0000-0000-0000B49C0000}"/>
    <cellStyle name="Normal 7 9 4 2 2" xfId="27010" xr:uid="{00000000-0005-0000-0000-0000B59C0000}"/>
    <cellStyle name="Normal 7 9 4 2 2 2" xfId="52978" xr:uid="{00000000-0005-0000-0000-0000B69C0000}"/>
    <cellStyle name="Normal 7 9 4 2 3" xfId="37830" xr:uid="{00000000-0005-0000-0000-0000B79C0000}"/>
    <cellStyle name="Normal 7 9 4 3" xfId="20518" xr:uid="{00000000-0005-0000-0000-0000B89C0000}"/>
    <cellStyle name="Normal 7 9 4 3 2" xfId="46486" xr:uid="{00000000-0005-0000-0000-0000B99C0000}"/>
    <cellStyle name="Normal 7 9 4 4" xfId="16190" xr:uid="{00000000-0005-0000-0000-0000BA9C0000}"/>
    <cellStyle name="Normal 7 9 4 4 2" xfId="42158" xr:uid="{00000000-0005-0000-0000-0000BB9C0000}"/>
    <cellStyle name="Normal 7 9 4 5" xfId="31338" xr:uid="{00000000-0005-0000-0000-0000BC9C0000}"/>
    <cellStyle name="Normal 7 9 4 6" xfId="57820" xr:uid="{00000000-0005-0000-0000-0000BD9C0000}"/>
    <cellStyle name="Normal 7 9 5" xfId="9698" xr:uid="{00000000-0005-0000-0000-0000BE9C0000}"/>
    <cellStyle name="Normal 7 9 5 2" xfId="24846" xr:uid="{00000000-0005-0000-0000-0000BF9C0000}"/>
    <cellStyle name="Normal 7 9 5 2 2" xfId="50814" xr:uid="{00000000-0005-0000-0000-0000C09C0000}"/>
    <cellStyle name="Normal 7 9 5 3" xfId="35666" xr:uid="{00000000-0005-0000-0000-0000C19C0000}"/>
    <cellStyle name="Normal 7 9 6" xfId="7534" xr:uid="{00000000-0005-0000-0000-0000C29C0000}"/>
    <cellStyle name="Normal 7 9 6 2" xfId="22682" xr:uid="{00000000-0005-0000-0000-0000C39C0000}"/>
    <cellStyle name="Normal 7 9 6 2 2" xfId="48650" xr:uid="{00000000-0005-0000-0000-0000C49C0000}"/>
    <cellStyle name="Normal 7 9 6 3" xfId="33502" xr:uid="{00000000-0005-0000-0000-0000C59C0000}"/>
    <cellStyle name="Normal 7 9 7" xfId="18354" xr:uid="{00000000-0005-0000-0000-0000C69C0000}"/>
    <cellStyle name="Normal 7 9 7 2" xfId="44322" xr:uid="{00000000-0005-0000-0000-0000C79C0000}"/>
    <cellStyle name="Normal 7 9 8" xfId="14026" xr:uid="{00000000-0005-0000-0000-0000C89C0000}"/>
    <cellStyle name="Normal 7 9 8 2" xfId="39994" xr:uid="{00000000-0005-0000-0000-0000C99C0000}"/>
    <cellStyle name="Normal 7 9 9" xfId="3206" xr:uid="{00000000-0005-0000-0000-0000CA9C0000}"/>
    <cellStyle name="Normal 8" xfId="488" xr:uid="{00000000-0005-0000-0000-0000CB9C0000}"/>
    <cellStyle name="Normal 8 10" xfId="489" xr:uid="{00000000-0005-0000-0000-0000CC9C0000}"/>
    <cellStyle name="Normal 8 10 10" xfId="29176" xr:uid="{00000000-0005-0000-0000-0000CD9C0000}"/>
    <cellStyle name="Normal 8 10 11" xfId="55124" xr:uid="{00000000-0005-0000-0000-0000CE9C0000}"/>
    <cellStyle name="Normal 8 10 12" xfId="55658" xr:uid="{00000000-0005-0000-0000-0000CF9C0000}"/>
    <cellStyle name="Normal 8 10 13" xfId="1048" xr:uid="{00000000-0005-0000-0000-0000D09C0000}"/>
    <cellStyle name="Normal 8 10 2" xfId="1585" xr:uid="{00000000-0005-0000-0000-0000D19C0000}"/>
    <cellStyle name="Normal 8 10 2 10" xfId="56199" xr:uid="{00000000-0005-0000-0000-0000D29C0000}"/>
    <cellStyle name="Normal 8 10 2 2" xfId="2667" xr:uid="{00000000-0005-0000-0000-0000D39C0000}"/>
    <cellStyle name="Normal 8 10 2 2 2" xfId="6995" xr:uid="{00000000-0005-0000-0000-0000D49C0000}"/>
    <cellStyle name="Normal 8 10 2 2 2 2" xfId="13487" xr:uid="{00000000-0005-0000-0000-0000D59C0000}"/>
    <cellStyle name="Normal 8 10 2 2 2 2 2" xfId="28635" xr:uid="{00000000-0005-0000-0000-0000D69C0000}"/>
    <cellStyle name="Normal 8 10 2 2 2 2 2 2" xfId="54603" xr:uid="{00000000-0005-0000-0000-0000D79C0000}"/>
    <cellStyle name="Normal 8 10 2 2 2 2 3" xfId="39455" xr:uid="{00000000-0005-0000-0000-0000D89C0000}"/>
    <cellStyle name="Normal 8 10 2 2 2 3" xfId="22143" xr:uid="{00000000-0005-0000-0000-0000D99C0000}"/>
    <cellStyle name="Normal 8 10 2 2 2 3 2" xfId="48111" xr:uid="{00000000-0005-0000-0000-0000DA9C0000}"/>
    <cellStyle name="Normal 8 10 2 2 2 4" xfId="17815" xr:uid="{00000000-0005-0000-0000-0000DB9C0000}"/>
    <cellStyle name="Normal 8 10 2 2 2 4 2" xfId="43783" xr:uid="{00000000-0005-0000-0000-0000DC9C0000}"/>
    <cellStyle name="Normal 8 10 2 2 2 5" xfId="32963" xr:uid="{00000000-0005-0000-0000-0000DD9C0000}"/>
    <cellStyle name="Normal 8 10 2 2 2 6" xfId="59445" xr:uid="{00000000-0005-0000-0000-0000DE9C0000}"/>
    <cellStyle name="Normal 8 10 2 2 3" xfId="11323" xr:uid="{00000000-0005-0000-0000-0000DF9C0000}"/>
    <cellStyle name="Normal 8 10 2 2 3 2" xfId="26471" xr:uid="{00000000-0005-0000-0000-0000E09C0000}"/>
    <cellStyle name="Normal 8 10 2 2 3 2 2" xfId="52439" xr:uid="{00000000-0005-0000-0000-0000E19C0000}"/>
    <cellStyle name="Normal 8 10 2 2 3 3" xfId="37291" xr:uid="{00000000-0005-0000-0000-0000E29C0000}"/>
    <cellStyle name="Normal 8 10 2 2 4" xfId="9159" xr:uid="{00000000-0005-0000-0000-0000E39C0000}"/>
    <cellStyle name="Normal 8 10 2 2 4 2" xfId="24307" xr:uid="{00000000-0005-0000-0000-0000E49C0000}"/>
    <cellStyle name="Normal 8 10 2 2 4 2 2" xfId="50275" xr:uid="{00000000-0005-0000-0000-0000E59C0000}"/>
    <cellStyle name="Normal 8 10 2 2 4 3" xfId="35127" xr:uid="{00000000-0005-0000-0000-0000E69C0000}"/>
    <cellStyle name="Normal 8 10 2 2 5" xfId="19979" xr:uid="{00000000-0005-0000-0000-0000E79C0000}"/>
    <cellStyle name="Normal 8 10 2 2 5 2" xfId="45947" xr:uid="{00000000-0005-0000-0000-0000E89C0000}"/>
    <cellStyle name="Normal 8 10 2 2 6" xfId="15651" xr:uid="{00000000-0005-0000-0000-0000E99C0000}"/>
    <cellStyle name="Normal 8 10 2 2 6 2" xfId="41619" xr:uid="{00000000-0005-0000-0000-0000EA9C0000}"/>
    <cellStyle name="Normal 8 10 2 2 7" xfId="4831" xr:uid="{00000000-0005-0000-0000-0000EB9C0000}"/>
    <cellStyle name="Normal 8 10 2 2 8" xfId="30799" xr:uid="{00000000-0005-0000-0000-0000EC9C0000}"/>
    <cellStyle name="Normal 8 10 2 2 9" xfId="57281" xr:uid="{00000000-0005-0000-0000-0000ED9C0000}"/>
    <cellStyle name="Normal 8 10 2 3" xfId="5913" xr:uid="{00000000-0005-0000-0000-0000EE9C0000}"/>
    <cellStyle name="Normal 8 10 2 3 2" xfId="12405" xr:uid="{00000000-0005-0000-0000-0000EF9C0000}"/>
    <cellStyle name="Normal 8 10 2 3 2 2" xfId="27553" xr:uid="{00000000-0005-0000-0000-0000F09C0000}"/>
    <cellStyle name="Normal 8 10 2 3 2 2 2" xfId="53521" xr:uid="{00000000-0005-0000-0000-0000F19C0000}"/>
    <cellStyle name="Normal 8 10 2 3 2 3" xfId="38373" xr:uid="{00000000-0005-0000-0000-0000F29C0000}"/>
    <cellStyle name="Normal 8 10 2 3 3" xfId="21061" xr:uid="{00000000-0005-0000-0000-0000F39C0000}"/>
    <cellStyle name="Normal 8 10 2 3 3 2" xfId="47029" xr:uid="{00000000-0005-0000-0000-0000F49C0000}"/>
    <cellStyle name="Normal 8 10 2 3 4" xfId="16733" xr:uid="{00000000-0005-0000-0000-0000F59C0000}"/>
    <cellStyle name="Normal 8 10 2 3 4 2" xfId="42701" xr:uid="{00000000-0005-0000-0000-0000F69C0000}"/>
    <cellStyle name="Normal 8 10 2 3 5" xfId="31881" xr:uid="{00000000-0005-0000-0000-0000F79C0000}"/>
    <cellStyle name="Normal 8 10 2 3 6" xfId="58363" xr:uid="{00000000-0005-0000-0000-0000F89C0000}"/>
    <cellStyle name="Normal 8 10 2 4" xfId="10241" xr:uid="{00000000-0005-0000-0000-0000F99C0000}"/>
    <cellStyle name="Normal 8 10 2 4 2" xfId="25389" xr:uid="{00000000-0005-0000-0000-0000FA9C0000}"/>
    <cellStyle name="Normal 8 10 2 4 2 2" xfId="51357" xr:uid="{00000000-0005-0000-0000-0000FB9C0000}"/>
    <cellStyle name="Normal 8 10 2 4 3" xfId="36209" xr:uid="{00000000-0005-0000-0000-0000FC9C0000}"/>
    <cellStyle name="Normal 8 10 2 5" xfId="8077" xr:uid="{00000000-0005-0000-0000-0000FD9C0000}"/>
    <cellStyle name="Normal 8 10 2 5 2" xfId="23225" xr:uid="{00000000-0005-0000-0000-0000FE9C0000}"/>
    <cellStyle name="Normal 8 10 2 5 2 2" xfId="49193" xr:uid="{00000000-0005-0000-0000-0000FF9C0000}"/>
    <cellStyle name="Normal 8 10 2 5 3" xfId="34045" xr:uid="{00000000-0005-0000-0000-0000009D0000}"/>
    <cellStyle name="Normal 8 10 2 6" xfId="18897" xr:uid="{00000000-0005-0000-0000-0000019D0000}"/>
    <cellStyle name="Normal 8 10 2 6 2" xfId="44865" xr:uid="{00000000-0005-0000-0000-0000029D0000}"/>
    <cellStyle name="Normal 8 10 2 7" xfId="14569" xr:uid="{00000000-0005-0000-0000-0000039D0000}"/>
    <cellStyle name="Normal 8 10 2 7 2" xfId="40537" xr:uid="{00000000-0005-0000-0000-0000049D0000}"/>
    <cellStyle name="Normal 8 10 2 8" xfId="3749" xr:uid="{00000000-0005-0000-0000-0000059D0000}"/>
    <cellStyle name="Normal 8 10 2 9" xfId="29717" xr:uid="{00000000-0005-0000-0000-0000069D0000}"/>
    <cellStyle name="Normal 8 10 3" xfId="2126" xr:uid="{00000000-0005-0000-0000-0000079D0000}"/>
    <cellStyle name="Normal 8 10 3 2" xfId="6454" xr:uid="{00000000-0005-0000-0000-0000089D0000}"/>
    <cellStyle name="Normal 8 10 3 2 2" xfId="12946" xr:uid="{00000000-0005-0000-0000-0000099D0000}"/>
    <cellStyle name="Normal 8 10 3 2 2 2" xfId="28094" xr:uid="{00000000-0005-0000-0000-00000A9D0000}"/>
    <cellStyle name="Normal 8 10 3 2 2 2 2" xfId="54062" xr:uid="{00000000-0005-0000-0000-00000B9D0000}"/>
    <cellStyle name="Normal 8 10 3 2 2 3" xfId="38914" xr:uid="{00000000-0005-0000-0000-00000C9D0000}"/>
    <cellStyle name="Normal 8 10 3 2 3" xfId="21602" xr:uid="{00000000-0005-0000-0000-00000D9D0000}"/>
    <cellStyle name="Normal 8 10 3 2 3 2" xfId="47570" xr:uid="{00000000-0005-0000-0000-00000E9D0000}"/>
    <cellStyle name="Normal 8 10 3 2 4" xfId="17274" xr:uid="{00000000-0005-0000-0000-00000F9D0000}"/>
    <cellStyle name="Normal 8 10 3 2 4 2" xfId="43242" xr:uid="{00000000-0005-0000-0000-0000109D0000}"/>
    <cellStyle name="Normal 8 10 3 2 5" xfId="32422" xr:uid="{00000000-0005-0000-0000-0000119D0000}"/>
    <cellStyle name="Normal 8 10 3 2 6" xfId="58904" xr:uid="{00000000-0005-0000-0000-0000129D0000}"/>
    <cellStyle name="Normal 8 10 3 3" xfId="10782" xr:uid="{00000000-0005-0000-0000-0000139D0000}"/>
    <cellStyle name="Normal 8 10 3 3 2" xfId="25930" xr:uid="{00000000-0005-0000-0000-0000149D0000}"/>
    <cellStyle name="Normal 8 10 3 3 2 2" xfId="51898" xr:uid="{00000000-0005-0000-0000-0000159D0000}"/>
    <cellStyle name="Normal 8 10 3 3 3" xfId="36750" xr:uid="{00000000-0005-0000-0000-0000169D0000}"/>
    <cellStyle name="Normal 8 10 3 4" xfId="8618" xr:uid="{00000000-0005-0000-0000-0000179D0000}"/>
    <cellStyle name="Normal 8 10 3 4 2" xfId="23766" xr:uid="{00000000-0005-0000-0000-0000189D0000}"/>
    <cellStyle name="Normal 8 10 3 4 2 2" xfId="49734" xr:uid="{00000000-0005-0000-0000-0000199D0000}"/>
    <cellStyle name="Normal 8 10 3 4 3" xfId="34586" xr:uid="{00000000-0005-0000-0000-00001A9D0000}"/>
    <cellStyle name="Normal 8 10 3 5" xfId="19438" xr:uid="{00000000-0005-0000-0000-00001B9D0000}"/>
    <cellStyle name="Normal 8 10 3 5 2" xfId="45406" xr:uid="{00000000-0005-0000-0000-00001C9D0000}"/>
    <cellStyle name="Normal 8 10 3 6" xfId="15110" xr:uid="{00000000-0005-0000-0000-00001D9D0000}"/>
    <cellStyle name="Normal 8 10 3 6 2" xfId="41078" xr:uid="{00000000-0005-0000-0000-00001E9D0000}"/>
    <cellStyle name="Normal 8 10 3 7" xfId="4290" xr:uid="{00000000-0005-0000-0000-00001F9D0000}"/>
    <cellStyle name="Normal 8 10 3 8" xfId="30258" xr:uid="{00000000-0005-0000-0000-0000209D0000}"/>
    <cellStyle name="Normal 8 10 3 9" xfId="56740" xr:uid="{00000000-0005-0000-0000-0000219D0000}"/>
    <cellStyle name="Normal 8 10 4" xfId="5372" xr:uid="{00000000-0005-0000-0000-0000229D0000}"/>
    <cellStyle name="Normal 8 10 4 2" xfId="11864" xr:uid="{00000000-0005-0000-0000-0000239D0000}"/>
    <cellStyle name="Normal 8 10 4 2 2" xfId="27012" xr:uid="{00000000-0005-0000-0000-0000249D0000}"/>
    <cellStyle name="Normal 8 10 4 2 2 2" xfId="52980" xr:uid="{00000000-0005-0000-0000-0000259D0000}"/>
    <cellStyle name="Normal 8 10 4 2 3" xfId="37832" xr:uid="{00000000-0005-0000-0000-0000269D0000}"/>
    <cellStyle name="Normal 8 10 4 3" xfId="20520" xr:uid="{00000000-0005-0000-0000-0000279D0000}"/>
    <cellStyle name="Normal 8 10 4 3 2" xfId="46488" xr:uid="{00000000-0005-0000-0000-0000289D0000}"/>
    <cellStyle name="Normal 8 10 4 4" xfId="16192" xr:uid="{00000000-0005-0000-0000-0000299D0000}"/>
    <cellStyle name="Normal 8 10 4 4 2" xfId="42160" xr:uid="{00000000-0005-0000-0000-00002A9D0000}"/>
    <cellStyle name="Normal 8 10 4 5" xfId="31340" xr:uid="{00000000-0005-0000-0000-00002B9D0000}"/>
    <cellStyle name="Normal 8 10 4 6" xfId="57822" xr:uid="{00000000-0005-0000-0000-00002C9D0000}"/>
    <cellStyle name="Normal 8 10 5" xfId="9700" xr:uid="{00000000-0005-0000-0000-00002D9D0000}"/>
    <cellStyle name="Normal 8 10 5 2" xfId="24848" xr:uid="{00000000-0005-0000-0000-00002E9D0000}"/>
    <cellStyle name="Normal 8 10 5 2 2" xfId="50816" xr:uid="{00000000-0005-0000-0000-00002F9D0000}"/>
    <cellStyle name="Normal 8 10 5 3" xfId="35668" xr:uid="{00000000-0005-0000-0000-0000309D0000}"/>
    <cellStyle name="Normal 8 10 6" xfId="7536" xr:uid="{00000000-0005-0000-0000-0000319D0000}"/>
    <cellStyle name="Normal 8 10 6 2" xfId="22684" xr:uid="{00000000-0005-0000-0000-0000329D0000}"/>
    <cellStyle name="Normal 8 10 6 2 2" xfId="48652" xr:uid="{00000000-0005-0000-0000-0000339D0000}"/>
    <cellStyle name="Normal 8 10 6 3" xfId="33504" xr:uid="{00000000-0005-0000-0000-0000349D0000}"/>
    <cellStyle name="Normal 8 10 7" xfId="18356" xr:uid="{00000000-0005-0000-0000-0000359D0000}"/>
    <cellStyle name="Normal 8 10 7 2" xfId="44324" xr:uid="{00000000-0005-0000-0000-0000369D0000}"/>
    <cellStyle name="Normal 8 10 8" xfId="14028" xr:uid="{00000000-0005-0000-0000-0000379D0000}"/>
    <cellStyle name="Normal 8 10 8 2" xfId="39996" xr:uid="{00000000-0005-0000-0000-0000389D0000}"/>
    <cellStyle name="Normal 8 10 9" xfId="3208" xr:uid="{00000000-0005-0000-0000-0000399D0000}"/>
    <cellStyle name="Normal 8 11" xfId="490" xr:uid="{00000000-0005-0000-0000-00003A9D0000}"/>
    <cellStyle name="Normal 8 11 10" xfId="29177" xr:uid="{00000000-0005-0000-0000-00003B9D0000}"/>
    <cellStyle name="Normal 8 11 11" xfId="55125" xr:uid="{00000000-0005-0000-0000-00003C9D0000}"/>
    <cellStyle name="Normal 8 11 12" xfId="55659" xr:uid="{00000000-0005-0000-0000-00003D9D0000}"/>
    <cellStyle name="Normal 8 11 13" xfId="1088" xr:uid="{00000000-0005-0000-0000-00003E9D0000}"/>
    <cellStyle name="Normal 8 11 2" xfId="1586" xr:uid="{00000000-0005-0000-0000-00003F9D0000}"/>
    <cellStyle name="Normal 8 11 2 10" xfId="56200" xr:uid="{00000000-0005-0000-0000-0000409D0000}"/>
    <cellStyle name="Normal 8 11 2 2" xfId="2668" xr:uid="{00000000-0005-0000-0000-0000419D0000}"/>
    <cellStyle name="Normal 8 11 2 2 2" xfId="6996" xr:uid="{00000000-0005-0000-0000-0000429D0000}"/>
    <cellStyle name="Normal 8 11 2 2 2 2" xfId="13488" xr:uid="{00000000-0005-0000-0000-0000439D0000}"/>
    <cellStyle name="Normal 8 11 2 2 2 2 2" xfId="28636" xr:uid="{00000000-0005-0000-0000-0000449D0000}"/>
    <cellStyle name="Normal 8 11 2 2 2 2 2 2" xfId="54604" xr:uid="{00000000-0005-0000-0000-0000459D0000}"/>
    <cellStyle name="Normal 8 11 2 2 2 2 3" xfId="39456" xr:uid="{00000000-0005-0000-0000-0000469D0000}"/>
    <cellStyle name="Normal 8 11 2 2 2 3" xfId="22144" xr:uid="{00000000-0005-0000-0000-0000479D0000}"/>
    <cellStyle name="Normal 8 11 2 2 2 3 2" xfId="48112" xr:uid="{00000000-0005-0000-0000-0000489D0000}"/>
    <cellStyle name="Normal 8 11 2 2 2 4" xfId="17816" xr:uid="{00000000-0005-0000-0000-0000499D0000}"/>
    <cellStyle name="Normal 8 11 2 2 2 4 2" xfId="43784" xr:uid="{00000000-0005-0000-0000-00004A9D0000}"/>
    <cellStyle name="Normal 8 11 2 2 2 5" xfId="32964" xr:uid="{00000000-0005-0000-0000-00004B9D0000}"/>
    <cellStyle name="Normal 8 11 2 2 2 6" xfId="59446" xr:uid="{00000000-0005-0000-0000-00004C9D0000}"/>
    <cellStyle name="Normal 8 11 2 2 3" xfId="11324" xr:uid="{00000000-0005-0000-0000-00004D9D0000}"/>
    <cellStyle name="Normal 8 11 2 2 3 2" xfId="26472" xr:uid="{00000000-0005-0000-0000-00004E9D0000}"/>
    <cellStyle name="Normal 8 11 2 2 3 2 2" xfId="52440" xr:uid="{00000000-0005-0000-0000-00004F9D0000}"/>
    <cellStyle name="Normal 8 11 2 2 3 3" xfId="37292" xr:uid="{00000000-0005-0000-0000-0000509D0000}"/>
    <cellStyle name="Normal 8 11 2 2 4" xfId="9160" xr:uid="{00000000-0005-0000-0000-0000519D0000}"/>
    <cellStyle name="Normal 8 11 2 2 4 2" xfId="24308" xr:uid="{00000000-0005-0000-0000-0000529D0000}"/>
    <cellStyle name="Normal 8 11 2 2 4 2 2" xfId="50276" xr:uid="{00000000-0005-0000-0000-0000539D0000}"/>
    <cellStyle name="Normal 8 11 2 2 4 3" xfId="35128" xr:uid="{00000000-0005-0000-0000-0000549D0000}"/>
    <cellStyle name="Normal 8 11 2 2 5" xfId="19980" xr:uid="{00000000-0005-0000-0000-0000559D0000}"/>
    <cellStyle name="Normal 8 11 2 2 5 2" xfId="45948" xr:uid="{00000000-0005-0000-0000-0000569D0000}"/>
    <cellStyle name="Normal 8 11 2 2 6" xfId="15652" xr:uid="{00000000-0005-0000-0000-0000579D0000}"/>
    <cellStyle name="Normal 8 11 2 2 6 2" xfId="41620" xr:uid="{00000000-0005-0000-0000-0000589D0000}"/>
    <cellStyle name="Normal 8 11 2 2 7" xfId="4832" xr:uid="{00000000-0005-0000-0000-0000599D0000}"/>
    <cellStyle name="Normal 8 11 2 2 8" xfId="30800" xr:uid="{00000000-0005-0000-0000-00005A9D0000}"/>
    <cellStyle name="Normal 8 11 2 2 9" xfId="57282" xr:uid="{00000000-0005-0000-0000-00005B9D0000}"/>
    <cellStyle name="Normal 8 11 2 3" xfId="5914" xr:uid="{00000000-0005-0000-0000-00005C9D0000}"/>
    <cellStyle name="Normal 8 11 2 3 2" xfId="12406" xr:uid="{00000000-0005-0000-0000-00005D9D0000}"/>
    <cellStyle name="Normal 8 11 2 3 2 2" xfId="27554" xr:uid="{00000000-0005-0000-0000-00005E9D0000}"/>
    <cellStyle name="Normal 8 11 2 3 2 2 2" xfId="53522" xr:uid="{00000000-0005-0000-0000-00005F9D0000}"/>
    <cellStyle name="Normal 8 11 2 3 2 3" xfId="38374" xr:uid="{00000000-0005-0000-0000-0000609D0000}"/>
    <cellStyle name="Normal 8 11 2 3 3" xfId="21062" xr:uid="{00000000-0005-0000-0000-0000619D0000}"/>
    <cellStyle name="Normal 8 11 2 3 3 2" xfId="47030" xr:uid="{00000000-0005-0000-0000-0000629D0000}"/>
    <cellStyle name="Normal 8 11 2 3 4" xfId="16734" xr:uid="{00000000-0005-0000-0000-0000639D0000}"/>
    <cellStyle name="Normal 8 11 2 3 4 2" xfId="42702" xr:uid="{00000000-0005-0000-0000-0000649D0000}"/>
    <cellStyle name="Normal 8 11 2 3 5" xfId="31882" xr:uid="{00000000-0005-0000-0000-0000659D0000}"/>
    <cellStyle name="Normal 8 11 2 3 6" xfId="58364" xr:uid="{00000000-0005-0000-0000-0000669D0000}"/>
    <cellStyle name="Normal 8 11 2 4" xfId="10242" xr:uid="{00000000-0005-0000-0000-0000679D0000}"/>
    <cellStyle name="Normal 8 11 2 4 2" xfId="25390" xr:uid="{00000000-0005-0000-0000-0000689D0000}"/>
    <cellStyle name="Normal 8 11 2 4 2 2" xfId="51358" xr:uid="{00000000-0005-0000-0000-0000699D0000}"/>
    <cellStyle name="Normal 8 11 2 4 3" xfId="36210" xr:uid="{00000000-0005-0000-0000-00006A9D0000}"/>
    <cellStyle name="Normal 8 11 2 5" xfId="8078" xr:uid="{00000000-0005-0000-0000-00006B9D0000}"/>
    <cellStyle name="Normal 8 11 2 5 2" xfId="23226" xr:uid="{00000000-0005-0000-0000-00006C9D0000}"/>
    <cellStyle name="Normal 8 11 2 5 2 2" xfId="49194" xr:uid="{00000000-0005-0000-0000-00006D9D0000}"/>
    <cellStyle name="Normal 8 11 2 5 3" xfId="34046" xr:uid="{00000000-0005-0000-0000-00006E9D0000}"/>
    <cellStyle name="Normal 8 11 2 6" xfId="18898" xr:uid="{00000000-0005-0000-0000-00006F9D0000}"/>
    <cellStyle name="Normal 8 11 2 6 2" xfId="44866" xr:uid="{00000000-0005-0000-0000-0000709D0000}"/>
    <cellStyle name="Normal 8 11 2 7" xfId="14570" xr:uid="{00000000-0005-0000-0000-0000719D0000}"/>
    <cellStyle name="Normal 8 11 2 7 2" xfId="40538" xr:uid="{00000000-0005-0000-0000-0000729D0000}"/>
    <cellStyle name="Normal 8 11 2 8" xfId="3750" xr:uid="{00000000-0005-0000-0000-0000739D0000}"/>
    <cellStyle name="Normal 8 11 2 9" xfId="29718" xr:uid="{00000000-0005-0000-0000-0000749D0000}"/>
    <cellStyle name="Normal 8 11 3" xfId="2127" xr:uid="{00000000-0005-0000-0000-0000759D0000}"/>
    <cellStyle name="Normal 8 11 3 2" xfId="6455" xr:uid="{00000000-0005-0000-0000-0000769D0000}"/>
    <cellStyle name="Normal 8 11 3 2 2" xfId="12947" xr:uid="{00000000-0005-0000-0000-0000779D0000}"/>
    <cellStyle name="Normal 8 11 3 2 2 2" xfId="28095" xr:uid="{00000000-0005-0000-0000-0000789D0000}"/>
    <cellStyle name="Normal 8 11 3 2 2 2 2" xfId="54063" xr:uid="{00000000-0005-0000-0000-0000799D0000}"/>
    <cellStyle name="Normal 8 11 3 2 2 3" xfId="38915" xr:uid="{00000000-0005-0000-0000-00007A9D0000}"/>
    <cellStyle name="Normal 8 11 3 2 3" xfId="21603" xr:uid="{00000000-0005-0000-0000-00007B9D0000}"/>
    <cellStyle name="Normal 8 11 3 2 3 2" xfId="47571" xr:uid="{00000000-0005-0000-0000-00007C9D0000}"/>
    <cellStyle name="Normal 8 11 3 2 4" xfId="17275" xr:uid="{00000000-0005-0000-0000-00007D9D0000}"/>
    <cellStyle name="Normal 8 11 3 2 4 2" xfId="43243" xr:uid="{00000000-0005-0000-0000-00007E9D0000}"/>
    <cellStyle name="Normal 8 11 3 2 5" xfId="32423" xr:uid="{00000000-0005-0000-0000-00007F9D0000}"/>
    <cellStyle name="Normal 8 11 3 2 6" xfId="58905" xr:uid="{00000000-0005-0000-0000-0000809D0000}"/>
    <cellStyle name="Normal 8 11 3 3" xfId="10783" xr:uid="{00000000-0005-0000-0000-0000819D0000}"/>
    <cellStyle name="Normal 8 11 3 3 2" xfId="25931" xr:uid="{00000000-0005-0000-0000-0000829D0000}"/>
    <cellStyle name="Normal 8 11 3 3 2 2" xfId="51899" xr:uid="{00000000-0005-0000-0000-0000839D0000}"/>
    <cellStyle name="Normal 8 11 3 3 3" xfId="36751" xr:uid="{00000000-0005-0000-0000-0000849D0000}"/>
    <cellStyle name="Normal 8 11 3 4" xfId="8619" xr:uid="{00000000-0005-0000-0000-0000859D0000}"/>
    <cellStyle name="Normal 8 11 3 4 2" xfId="23767" xr:uid="{00000000-0005-0000-0000-0000869D0000}"/>
    <cellStyle name="Normal 8 11 3 4 2 2" xfId="49735" xr:uid="{00000000-0005-0000-0000-0000879D0000}"/>
    <cellStyle name="Normal 8 11 3 4 3" xfId="34587" xr:uid="{00000000-0005-0000-0000-0000889D0000}"/>
    <cellStyle name="Normal 8 11 3 5" xfId="19439" xr:uid="{00000000-0005-0000-0000-0000899D0000}"/>
    <cellStyle name="Normal 8 11 3 5 2" xfId="45407" xr:uid="{00000000-0005-0000-0000-00008A9D0000}"/>
    <cellStyle name="Normal 8 11 3 6" xfId="15111" xr:uid="{00000000-0005-0000-0000-00008B9D0000}"/>
    <cellStyle name="Normal 8 11 3 6 2" xfId="41079" xr:uid="{00000000-0005-0000-0000-00008C9D0000}"/>
    <cellStyle name="Normal 8 11 3 7" xfId="4291" xr:uid="{00000000-0005-0000-0000-00008D9D0000}"/>
    <cellStyle name="Normal 8 11 3 8" xfId="30259" xr:uid="{00000000-0005-0000-0000-00008E9D0000}"/>
    <cellStyle name="Normal 8 11 3 9" xfId="56741" xr:uid="{00000000-0005-0000-0000-00008F9D0000}"/>
    <cellStyle name="Normal 8 11 4" xfId="5373" xr:uid="{00000000-0005-0000-0000-0000909D0000}"/>
    <cellStyle name="Normal 8 11 4 2" xfId="11865" xr:uid="{00000000-0005-0000-0000-0000919D0000}"/>
    <cellStyle name="Normal 8 11 4 2 2" xfId="27013" xr:uid="{00000000-0005-0000-0000-0000929D0000}"/>
    <cellStyle name="Normal 8 11 4 2 2 2" xfId="52981" xr:uid="{00000000-0005-0000-0000-0000939D0000}"/>
    <cellStyle name="Normal 8 11 4 2 3" xfId="37833" xr:uid="{00000000-0005-0000-0000-0000949D0000}"/>
    <cellStyle name="Normal 8 11 4 3" xfId="20521" xr:uid="{00000000-0005-0000-0000-0000959D0000}"/>
    <cellStyle name="Normal 8 11 4 3 2" xfId="46489" xr:uid="{00000000-0005-0000-0000-0000969D0000}"/>
    <cellStyle name="Normal 8 11 4 4" xfId="16193" xr:uid="{00000000-0005-0000-0000-0000979D0000}"/>
    <cellStyle name="Normal 8 11 4 4 2" xfId="42161" xr:uid="{00000000-0005-0000-0000-0000989D0000}"/>
    <cellStyle name="Normal 8 11 4 5" xfId="31341" xr:uid="{00000000-0005-0000-0000-0000999D0000}"/>
    <cellStyle name="Normal 8 11 4 6" xfId="57823" xr:uid="{00000000-0005-0000-0000-00009A9D0000}"/>
    <cellStyle name="Normal 8 11 5" xfId="9701" xr:uid="{00000000-0005-0000-0000-00009B9D0000}"/>
    <cellStyle name="Normal 8 11 5 2" xfId="24849" xr:uid="{00000000-0005-0000-0000-00009C9D0000}"/>
    <cellStyle name="Normal 8 11 5 2 2" xfId="50817" xr:uid="{00000000-0005-0000-0000-00009D9D0000}"/>
    <cellStyle name="Normal 8 11 5 3" xfId="35669" xr:uid="{00000000-0005-0000-0000-00009E9D0000}"/>
    <cellStyle name="Normal 8 11 6" xfId="7537" xr:uid="{00000000-0005-0000-0000-00009F9D0000}"/>
    <cellStyle name="Normal 8 11 6 2" xfId="22685" xr:uid="{00000000-0005-0000-0000-0000A09D0000}"/>
    <cellStyle name="Normal 8 11 6 2 2" xfId="48653" xr:uid="{00000000-0005-0000-0000-0000A19D0000}"/>
    <cellStyle name="Normal 8 11 6 3" xfId="33505" xr:uid="{00000000-0005-0000-0000-0000A29D0000}"/>
    <cellStyle name="Normal 8 11 7" xfId="18357" xr:uid="{00000000-0005-0000-0000-0000A39D0000}"/>
    <cellStyle name="Normal 8 11 7 2" xfId="44325" xr:uid="{00000000-0005-0000-0000-0000A49D0000}"/>
    <cellStyle name="Normal 8 11 8" xfId="14029" xr:uid="{00000000-0005-0000-0000-0000A59D0000}"/>
    <cellStyle name="Normal 8 11 8 2" xfId="39997" xr:uid="{00000000-0005-0000-0000-0000A69D0000}"/>
    <cellStyle name="Normal 8 11 9" xfId="3209" xr:uid="{00000000-0005-0000-0000-0000A79D0000}"/>
    <cellStyle name="Normal 8 12" xfId="491" xr:uid="{00000000-0005-0000-0000-0000A89D0000}"/>
    <cellStyle name="Normal 8 12 10" xfId="29178" xr:uid="{00000000-0005-0000-0000-0000A99D0000}"/>
    <cellStyle name="Normal 8 12 11" xfId="55126" xr:uid="{00000000-0005-0000-0000-0000AA9D0000}"/>
    <cellStyle name="Normal 8 12 12" xfId="55660" xr:uid="{00000000-0005-0000-0000-0000AB9D0000}"/>
    <cellStyle name="Normal 8 12 13" xfId="1128" xr:uid="{00000000-0005-0000-0000-0000AC9D0000}"/>
    <cellStyle name="Normal 8 12 2" xfId="1587" xr:uid="{00000000-0005-0000-0000-0000AD9D0000}"/>
    <cellStyle name="Normal 8 12 2 10" xfId="56201" xr:uid="{00000000-0005-0000-0000-0000AE9D0000}"/>
    <cellStyle name="Normal 8 12 2 2" xfId="2669" xr:uid="{00000000-0005-0000-0000-0000AF9D0000}"/>
    <cellStyle name="Normal 8 12 2 2 2" xfId="6997" xr:uid="{00000000-0005-0000-0000-0000B09D0000}"/>
    <cellStyle name="Normal 8 12 2 2 2 2" xfId="13489" xr:uid="{00000000-0005-0000-0000-0000B19D0000}"/>
    <cellStyle name="Normal 8 12 2 2 2 2 2" xfId="28637" xr:uid="{00000000-0005-0000-0000-0000B29D0000}"/>
    <cellStyle name="Normal 8 12 2 2 2 2 2 2" xfId="54605" xr:uid="{00000000-0005-0000-0000-0000B39D0000}"/>
    <cellStyle name="Normal 8 12 2 2 2 2 3" xfId="39457" xr:uid="{00000000-0005-0000-0000-0000B49D0000}"/>
    <cellStyle name="Normal 8 12 2 2 2 3" xfId="22145" xr:uid="{00000000-0005-0000-0000-0000B59D0000}"/>
    <cellStyle name="Normal 8 12 2 2 2 3 2" xfId="48113" xr:uid="{00000000-0005-0000-0000-0000B69D0000}"/>
    <cellStyle name="Normal 8 12 2 2 2 4" xfId="17817" xr:uid="{00000000-0005-0000-0000-0000B79D0000}"/>
    <cellStyle name="Normal 8 12 2 2 2 4 2" xfId="43785" xr:uid="{00000000-0005-0000-0000-0000B89D0000}"/>
    <cellStyle name="Normal 8 12 2 2 2 5" xfId="32965" xr:uid="{00000000-0005-0000-0000-0000B99D0000}"/>
    <cellStyle name="Normal 8 12 2 2 2 6" xfId="59447" xr:uid="{00000000-0005-0000-0000-0000BA9D0000}"/>
    <cellStyle name="Normal 8 12 2 2 3" xfId="11325" xr:uid="{00000000-0005-0000-0000-0000BB9D0000}"/>
    <cellStyle name="Normal 8 12 2 2 3 2" xfId="26473" xr:uid="{00000000-0005-0000-0000-0000BC9D0000}"/>
    <cellStyle name="Normal 8 12 2 2 3 2 2" xfId="52441" xr:uid="{00000000-0005-0000-0000-0000BD9D0000}"/>
    <cellStyle name="Normal 8 12 2 2 3 3" xfId="37293" xr:uid="{00000000-0005-0000-0000-0000BE9D0000}"/>
    <cellStyle name="Normal 8 12 2 2 4" xfId="9161" xr:uid="{00000000-0005-0000-0000-0000BF9D0000}"/>
    <cellStyle name="Normal 8 12 2 2 4 2" xfId="24309" xr:uid="{00000000-0005-0000-0000-0000C09D0000}"/>
    <cellStyle name="Normal 8 12 2 2 4 2 2" xfId="50277" xr:uid="{00000000-0005-0000-0000-0000C19D0000}"/>
    <cellStyle name="Normal 8 12 2 2 4 3" xfId="35129" xr:uid="{00000000-0005-0000-0000-0000C29D0000}"/>
    <cellStyle name="Normal 8 12 2 2 5" xfId="19981" xr:uid="{00000000-0005-0000-0000-0000C39D0000}"/>
    <cellStyle name="Normal 8 12 2 2 5 2" xfId="45949" xr:uid="{00000000-0005-0000-0000-0000C49D0000}"/>
    <cellStyle name="Normal 8 12 2 2 6" xfId="15653" xr:uid="{00000000-0005-0000-0000-0000C59D0000}"/>
    <cellStyle name="Normal 8 12 2 2 6 2" xfId="41621" xr:uid="{00000000-0005-0000-0000-0000C69D0000}"/>
    <cellStyle name="Normal 8 12 2 2 7" xfId="4833" xr:uid="{00000000-0005-0000-0000-0000C79D0000}"/>
    <cellStyle name="Normal 8 12 2 2 8" xfId="30801" xr:uid="{00000000-0005-0000-0000-0000C89D0000}"/>
    <cellStyle name="Normal 8 12 2 2 9" xfId="57283" xr:uid="{00000000-0005-0000-0000-0000C99D0000}"/>
    <cellStyle name="Normal 8 12 2 3" xfId="5915" xr:uid="{00000000-0005-0000-0000-0000CA9D0000}"/>
    <cellStyle name="Normal 8 12 2 3 2" xfId="12407" xr:uid="{00000000-0005-0000-0000-0000CB9D0000}"/>
    <cellStyle name="Normal 8 12 2 3 2 2" xfId="27555" xr:uid="{00000000-0005-0000-0000-0000CC9D0000}"/>
    <cellStyle name="Normal 8 12 2 3 2 2 2" xfId="53523" xr:uid="{00000000-0005-0000-0000-0000CD9D0000}"/>
    <cellStyle name="Normal 8 12 2 3 2 3" xfId="38375" xr:uid="{00000000-0005-0000-0000-0000CE9D0000}"/>
    <cellStyle name="Normal 8 12 2 3 3" xfId="21063" xr:uid="{00000000-0005-0000-0000-0000CF9D0000}"/>
    <cellStyle name="Normal 8 12 2 3 3 2" xfId="47031" xr:uid="{00000000-0005-0000-0000-0000D09D0000}"/>
    <cellStyle name="Normal 8 12 2 3 4" xfId="16735" xr:uid="{00000000-0005-0000-0000-0000D19D0000}"/>
    <cellStyle name="Normal 8 12 2 3 4 2" xfId="42703" xr:uid="{00000000-0005-0000-0000-0000D29D0000}"/>
    <cellStyle name="Normal 8 12 2 3 5" xfId="31883" xr:uid="{00000000-0005-0000-0000-0000D39D0000}"/>
    <cellStyle name="Normal 8 12 2 3 6" xfId="58365" xr:uid="{00000000-0005-0000-0000-0000D49D0000}"/>
    <cellStyle name="Normal 8 12 2 4" xfId="10243" xr:uid="{00000000-0005-0000-0000-0000D59D0000}"/>
    <cellStyle name="Normal 8 12 2 4 2" xfId="25391" xr:uid="{00000000-0005-0000-0000-0000D69D0000}"/>
    <cellStyle name="Normal 8 12 2 4 2 2" xfId="51359" xr:uid="{00000000-0005-0000-0000-0000D79D0000}"/>
    <cellStyle name="Normal 8 12 2 4 3" xfId="36211" xr:uid="{00000000-0005-0000-0000-0000D89D0000}"/>
    <cellStyle name="Normal 8 12 2 5" xfId="8079" xr:uid="{00000000-0005-0000-0000-0000D99D0000}"/>
    <cellStyle name="Normal 8 12 2 5 2" xfId="23227" xr:uid="{00000000-0005-0000-0000-0000DA9D0000}"/>
    <cellStyle name="Normal 8 12 2 5 2 2" xfId="49195" xr:uid="{00000000-0005-0000-0000-0000DB9D0000}"/>
    <cellStyle name="Normal 8 12 2 5 3" xfId="34047" xr:uid="{00000000-0005-0000-0000-0000DC9D0000}"/>
    <cellStyle name="Normal 8 12 2 6" xfId="18899" xr:uid="{00000000-0005-0000-0000-0000DD9D0000}"/>
    <cellStyle name="Normal 8 12 2 6 2" xfId="44867" xr:uid="{00000000-0005-0000-0000-0000DE9D0000}"/>
    <cellStyle name="Normal 8 12 2 7" xfId="14571" xr:uid="{00000000-0005-0000-0000-0000DF9D0000}"/>
    <cellStyle name="Normal 8 12 2 7 2" xfId="40539" xr:uid="{00000000-0005-0000-0000-0000E09D0000}"/>
    <cellStyle name="Normal 8 12 2 8" xfId="3751" xr:uid="{00000000-0005-0000-0000-0000E19D0000}"/>
    <cellStyle name="Normal 8 12 2 9" xfId="29719" xr:uid="{00000000-0005-0000-0000-0000E29D0000}"/>
    <cellStyle name="Normal 8 12 3" xfId="2128" xr:uid="{00000000-0005-0000-0000-0000E39D0000}"/>
    <cellStyle name="Normal 8 12 3 2" xfId="6456" xr:uid="{00000000-0005-0000-0000-0000E49D0000}"/>
    <cellStyle name="Normal 8 12 3 2 2" xfId="12948" xr:uid="{00000000-0005-0000-0000-0000E59D0000}"/>
    <cellStyle name="Normal 8 12 3 2 2 2" xfId="28096" xr:uid="{00000000-0005-0000-0000-0000E69D0000}"/>
    <cellStyle name="Normal 8 12 3 2 2 2 2" xfId="54064" xr:uid="{00000000-0005-0000-0000-0000E79D0000}"/>
    <cellStyle name="Normal 8 12 3 2 2 3" xfId="38916" xr:uid="{00000000-0005-0000-0000-0000E89D0000}"/>
    <cellStyle name="Normal 8 12 3 2 3" xfId="21604" xr:uid="{00000000-0005-0000-0000-0000E99D0000}"/>
    <cellStyle name="Normal 8 12 3 2 3 2" xfId="47572" xr:uid="{00000000-0005-0000-0000-0000EA9D0000}"/>
    <cellStyle name="Normal 8 12 3 2 4" xfId="17276" xr:uid="{00000000-0005-0000-0000-0000EB9D0000}"/>
    <cellStyle name="Normal 8 12 3 2 4 2" xfId="43244" xr:uid="{00000000-0005-0000-0000-0000EC9D0000}"/>
    <cellStyle name="Normal 8 12 3 2 5" xfId="32424" xr:uid="{00000000-0005-0000-0000-0000ED9D0000}"/>
    <cellStyle name="Normal 8 12 3 2 6" xfId="58906" xr:uid="{00000000-0005-0000-0000-0000EE9D0000}"/>
    <cellStyle name="Normal 8 12 3 3" xfId="10784" xr:uid="{00000000-0005-0000-0000-0000EF9D0000}"/>
    <cellStyle name="Normal 8 12 3 3 2" xfId="25932" xr:uid="{00000000-0005-0000-0000-0000F09D0000}"/>
    <cellStyle name="Normal 8 12 3 3 2 2" xfId="51900" xr:uid="{00000000-0005-0000-0000-0000F19D0000}"/>
    <cellStyle name="Normal 8 12 3 3 3" xfId="36752" xr:uid="{00000000-0005-0000-0000-0000F29D0000}"/>
    <cellStyle name="Normal 8 12 3 4" xfId="8620" xr:uid="{00000000-0005-0000-0000-0000F39D0000}"/>
    <cellStyle name="Normal 8 12 3 4 2" xfId="23768" xr:uid="{00000000-0005-0000-0000-0000F49D0000}"/>
    <cellStyle name="Normal 8 12 3 4 2 2" xfId="49736" xr:uid="{00000000-0005-0000-0000-0000F59D0000}"/>
    <cellStyle name="Normal 8 12 3 4 3" xfId="34588" xr:uid="{00000000-0005-0000-0000-0000F69D0000}"/>
    <cellStyle name="Normal 8 12 3 5" xfId="19440" xr:uid="{00000000-0005-0000-0000-0000F79D0000}"/>
    <cellStyle name="Normal 8 12 3 5 2" xfId="45408" xr:uid="{00000000-0005-0000-0000-0000F89D0000}"/>
    <cellStyle name="Normal 8 12 3 6" xfId="15112" xr:uid="{00000000-0005-0000-0000-0000F99D0000}"/>
    <cellStyle name="Normal 8 12 3 6 2" xfId="41080" xr:uid="{00000000-0005-0000-0000-0000FA9D0000}"/>
    <cellStyle name="Normal 8 12 3 7" xfId="4292" xr:uid="{00000000-0005-0000-0000-0000FB9D0000}"/>
    <cellStyle name="Normal 8 12 3 8" xfId="30260" xr:uid="{00000000-0005-0000-0000-0000FC9D0000}"/>
    <cellStyle name="Normal 8 12 3 9" xfId="56742" xr:uid="{00000000-0005-0000-0000-0000FD9D0000}"/>
    <cellStyle name="Normal 8 12 4" xfId="5374" xr:uid="{00000000-0005-0000-0000-0000FE9D0000}"/>
    <cellStyle name="Normal 8 12 4 2" xfId="11866" xr:uid="{00000000-0005-0000-0000-0000FF9D0000}"/>
    <cellStyle name="Normal 8 12 4 2 2" xfId="27014" xr:uid="{00000000-0005-0000-0000-0000009E0000}"/>
    <cellStyle name="Normal 8 12 4 2 2 2" xfId="52982" xr:uid="{00000000-0005-0000-0000-0000019E0000}"/>
    <cellStyle name="Normal 8 12 4 2 3" xfId="37834" xr:uid="{00000000-0005-0000-0000-0000029E0000}"/>
    <cellStyle name="Normal 8 12 4 3" xfId="20522" xr:uid="{00000000-0005-0000-0000-0000039E0000}"/>
    <cellStyle name="Normal 8 12 4 3 2" xfId="46490" xr:uid="{00000000-0005-0000-0000-0000049E0000}"/>
    <cellStyle name="Normal 8 12 4 4" xfId="16194" xr:uid="{00000000-0005-0000-0000-0000059E0000}"/>
    <cellStyle name="Normal 8 12 4 4 2" xfId="42162" xr:uid="{00000000-0005-0000-0000-0000069E0000}"/>
    <cellStyle name="Normal 8 12 4 5" xfId="31342" xr:uid="{00000000-0005-0000-0000-0000079E0000}"/>
    <cellStyle name="Normal 8 12 4 6" xfId="57824" xr:uid="{00000000-0005-0000-0000-0000089E0000}"/>
    <cellStyle name="Normal 8 12 5" xfId="9702" xr:uid="{00000000-0005-0000-0000-0000099E0000}"/>
    <cellStyle name="Normal 8 12 5 2" xfId="24850" xr:uid="{00000000-0005-0000-0000-00000A9E0000}"/>
    <cellStyle name="Normal 8 12 5 2 2" xfId="50818" xr:uid="{00000000-0005-0000-0000-00000B9E0000}"/>
    <cellStyle name="Normal 8 12 5 3" xfId="35670" xr:uid="{00000000-0005-0000-0000-00000C9E0000}"/>
    <cellStyle name="Normal 8 12 6" xfId="7538" xr:uid="{00000000-0005-0000-0000-00000D9E0000}"/>
    <cellStyle name="Normal 8 12 6 2" xfId="22686" xr:uid="{00000000-0005-0000-0000-00000E9E0000}"/>
    <cellStyle name="Normal 8 12 6 2 2" xfId="48654" xr:uid="{00000000-0005-0000-0000-00000F9E0000}"/>
    <cellStyle name="Normal 8 12 6 3" xfId="33506" xr:uid="{00000000-0005-0000-0000-0000109E0000}"/>
    <cellStyle name="Normal 8 12 7" xfId="18358" xr:uid="{00000000-0005-0000-0000-0000119E0000}"/>
    <cellStyle name="Normal 8 12 7 2" xfId="44326" xr:uid="{00000000-0005-0000-0000-0000129E0000}"/>
    <cellStyle name="Normal 8 12 8" xfId="14030" xr:uid="{00000000-0005-0000-0000-0000139E0000}"/>
    <cellStyle name="Normal 8 12 8 2" xfId="39998" xr:uid="{00000000-0005-0000-0000-0000149E0000}"/>
    <cellStyle name="Normal 8 12 9" xfId="3210" xr:uid="{00000000-0005-0000-0000-0000159E0000}"/>
    <cellStyle name="Normal 8 13" xfId="492" xr:uid="{00000000-0005-0000-0000-0000169E0000}"/>
    <cellStyle name="Normal 8 13 10" xfId="29179" xr:uid="{00000000-0005-0000-0000-0000179E0000}"/>
    <cellStyle name="Normal 8 13 11" xfId="55127" xr:uid="{00000000-0005-0000-0000-0000189E0000}"/>
    <cellStyle name="Normal 8 13 12" xfId="55661" xr:uid="{00000000-0005-0000-0000-0000199E0000}"/>
    <cellStyle name="Normal 8 13 13" xfId="1168" xr:uid="{00000000-0005-0000-0000-00001A9E0000}"/>
    <cellStyle name="Normal 8 13 2" xfId="1588" xr:uid="{00000000-0005-0000-0000-00001B9E0000}"/>
    <cellStyle name="Normal 8 13 2 10" xfId="56202" xr:uid="{00000000-0005-0000-0000-00001C9E0000}"/>
    <cellStyle name="Normal 8 13 2 2" xfId="2670" xr:uid="{00000000-0005-0000-0000-00001D9E0000}"/>
    <cellStyle name="Normal 8 13 2 2 2" xfId="6998" xr:uid="{00000000-0005-0000-0000-00001E9E0000}"/>
    <cellStyle name="Normal 8 13 2 2 2 2" xfId="13490" xr:uid="{00000000-0005-0000-0000-00001F9E0000}"/>
    <cellStyle name="Normal 8 13 2 2 2 2 2" xfId="28638" xr:uid="{00000000-0005-0000-0000-0000209E0000}"/>
    <cellStyle name="Normal 8 13 2 2 2 2 2 2" xfId="54606" xr:uid="{00000000-0005-0000-0000-0000219E0000}"/>
    <cellStyle name="Normal 8 13 2 2 2 2 3" xfId="39458" xr:uid="{00000000-0005-0000-0000-0000229E0000}"/>
    <cellStyle name="Normal 8 13 2 2 2 3" xfId="22146" xr:uid="{00000000-0005-0000-0000-0000239E0000}"/>
    <cellStyle name="Normal 8 13 2 2 2 3 2" xfId="48114" xr:uid="{00000000-0005-0000-0000-0000249E0000}"/>
    <cellStyle name="Normal 8 13 2 2 2 4" xfId="17818" xr:uid="{00000000-0005-0000-0000-0000259E0000}"/>
    <cellStyle name="Normal 8 13 2 2 2 4 2" xfId="43786" xr:uid="{00000000-0005-0000-0000-0000269E0000}"/>
    <cellStyle name="Normal 8 13 2 2 2 5" xfId="32966" xr:uid="{00000000-0005-0000-0000-0000279E0000}"/>
    <cellStyle name="Normal 8 13 2 2 2 6" xfId="59448" xr:uid="{00000000-0005-0000-0000-0000289E0000}"/>
    <cellStyle name="Normal 8 13 2 2 3" xfId="11326" xr:uid="{00000000-0005-0000-0000-0000299E0000}"/>
    <cellStyle name="Normal 8 13 2 2 3 2" xfId="26474" xr:uid="{00000000-0005-0000-0000-00002A9E0000}"/>
    <cellStyle name="Normal 8 13 2 2 3 2 2" xfId="52442" xr:uid="{00000000-0005-0000-0000-00002B9E0000}"/>
    <cellStyle name="Normal 8 13 2 2 3 3" xfId="37294" xr:uid="{00000000-0005-0000-0000-00002C9E0000}"/>
    <cellStyle name="Normal 8 13 2 2 4" xfId="9162" xr:uid="{00000000-0005-0000-0000-00002D9E0000}"/>
    <cellStyle name="Normal 8 13 2 2 4 2" xfId="24310" xr:uid="{00000000-0005-0000-0000-00002E9E0000}"/>
    <cellStyle name="Normal 8 13 2 2 4 2 2" xfId="50278" xr:uid="{00000000-0005-0000-0000-00002F9E0000}"/>
    <cellStyle name="Normal 8 13 2 2 4 3" xfId="35130" xr:uid="{00000000-0005-0000-0000-0000309E0000}"/>
    <cellStyle name="Normal 8 13 2 2 5" xfId="19982" xr:uid="{00000000-0005-0000-0000-0000319E0000}"/>
    <cellStyle name="Normal 8 13 2 2 5 2" xfId="45950" xr:uid="{00000000-0005-0000-0000-0000329E0000}"/>
    <cellStyle name="Normal 8 13 2 2 6" xfId="15654" xr:uid="{00000000-0005-0000-0000-0000339E0000}"/>
    <cellStyle name="Normal 8 13 2 2 6 2" xfId="41622" xr:uid="{00000000-0005-0000-0000-0000349E0000}"/>
    <cellStyle name="Normal 8 13 2 2 7" xfId="4834" xr:uid="{00000000-0005-0000-0000-0000359E0000}"/>
    <cellStyle name="Normal 8 13 2 2 8" xfId="30802" xr:uid="{00000000-0005-0000-0000-0000369E0000}"/>
    <cellStyle name="Normal 8 13 2 2 9" xfId="57284" xr:uid="{00000000-0005-0000-0000-0000379E0000}"/>
    <cellStyle name="Normal 8 13 2 3" xfId="5916" xr:uid="{00000000-0005-0000-0000-0000389E0000}"/>
    <cellStyle name="Normal 8 13 2 3 2" xfId="12408" xr:uid="{00000000-0005-0000-0000-0000399E0000}"/>
    <cellStyle name="Normal 8 13 2 3 2 2" xfId="27556" xr:uid="{00000000-0005-0000-0000-00003A9E0000}"/>
    <cellStyle name="Normal 8 13 2 3 2 2 2" xfId="53524" xr:uid="{00000000-0005-0000-0000-00003B9E0000}"/>
    <cellStyle name="Normal 8 13 2 3 2 3" xfId="38376" xr:uid="{00000000-0005-0000-0000-00003C9E0000}"/>
    <cellStyle name="Normal 8 13 2 3 3" xfId="21064" xr:uid="{00000000-0005-0000-0000-00003D9E0000}"/>
    <cellStyle name="Normal 8 13 2 3 3 2" xfId="47032" xr:uid="{00000000-0005-0000-0000-00003E9E0000}"/>
    <cellStyle name="Normal 8 13 2 3 4" xfId="16736" xr:uid="{00000000-0005-0000-0000-00003F9E0000}"/>
    <cellStyle name="Normal 8 13 2 3 4 2" xfId="42704" xr:uid="{00000000-0005-0000-0000-0000409E0000}"/>
    <cellStyle name="Normal 8 13 2 3 5" xfId="31884" xr:uid="{00000000-0005-0000-0000-0000419E0000}"/>
    <cellStyle name="Normal 8 13 2 3 6" xfId="58366" xr:uid="{00000000-0005-0000-0000-0000429E0000}"/>
    <cellStyle name="Normal 8 13 2 4" xfId="10244" xr:uid="{00000000-0005-0000-0000-0000439E0000}"/>
    <cellStyle name="Normal 8 13 2 4 2" xfId="25392" xr:uid="{00000000-0005-0000-0000-0000449E0000}"/>
    <cellStyle name="Normal 8 13 2 4 2 2" xfId="51360" xr:uid="{00000000-0005-0000-0000-0000459E0000}"/>
    <cellStyle name="Normal 8 13 2 4 3" xfId="36212" xr:uid="{00000000-0005-0000-0000-0000469E0000}"/>
    <cellStyle name="Normal 8 13 2 5" xfId="8080" xr:uid="{00000000-0005-0000-0000-0000479E0000}"/>
    <cellStyle name="Normal 8 13 2 5 2" xfId="23228" xr:uid="{00000000-0005-0000-0000-0000489E0000}"/>
    <cellStyle name="Normal 8 13 2 5 2 2" xfId="49196" xr:uid="{00000000-0005-0000-0000-0000499E0000}"/>
    <cellStyle name="Normal 8 13 2 5 3" xfId="34048" xr:uid="{00000000-0005-0000-0000-00004A9E0000}"/>
    <cellStyle name="Normal 8 13 2 6" xfId="18900" xr:uid="{00000000-0005-0000-0000-00004B9E0000}"/>
    <cellStyle name="Normal 8 13 2 6 2" xfId="44868" xr:uid="{00000000-0005-0000-0000-00004C9E0000}"/>
    <cellStyle name="Normal 8 13 2 7" xfId="14572" xr:uid="{00000000-0005-0000-0000-00004D9E0000}"/>
    <cellStyle name="Normal 8 13 2 7 2" xfId="40540" xr:uid="{00000000-0005-0000-0000-00004E9E0000}"/>
    <cellStyle name="Normal 8 13 2 8" xfId="3752" xr:uid="{00000000-0005-0000-0000-00004F9E0000}"/>
    <cellStyle name="Normal 8 13 2 9" xfId="29720" xr:uid="{00000000-0005-0000-0000-0000509E0000}"/>
    <cellStyle name="Normal 8 13 3" xfId="2129" xr:uid="{00000000-0005-0000-0000-0000519E0000}"/>
    <cellStyle name="Normal 8 13 3 2" xfId="6457" xr:uid="{00000000-0005-0000-0000-0000529E0000}"/>
    <cellStyle name="Normal 8 13 3 2 2" xfId="12949" xr:uid="{00000000-0005-0000-0000-0000539E0000}"/>
    <cellStyle name="Normal 8 13 3 2 2 2" xfId="28097" xr:uid="{00000000-0005-0000-0000-0000549E0000}"/>
    <cellStyle name="Normal 8 13 3 2 2 2 2" xfId="54065" xr:uid="{00000000-0005-0000-0000-0000559E0000}"/>
    <cellStyle name="Normal 8 13 3 2 2 3" xfId="38917" xr:uid="{00000000-0005-0000-0000-0000569E0000}"/>
    <cellStyle name="Normal 8 13 3 2 3" xfId="21605" xr:uid="{00000000-0005-0000-0000-0000579E0000}"/>
    <cellStyle name="Normal 8 13 3 2 3 2" xfId="47573" xr:uid="{00000000-0005-0000-0000-0000589E0000}"/>
    <cellStyle name="Normal 8 13 3 2 4" xfId="17277" xr:uid="{00000000-0005-0000-0000-0000599E0000}"/>
    <cellStyle name="Normal 8 13 3 2 4 2" xfId="43245" xr:uid="{00000000-0005-0000-0000-00005A9E0000}"/>
    <cellStyle name="Normal 8 13 3 2 5" xfId="32425" xr:uid="{00000000-0005-0000-0000-00005B9E0000}"/>
    <cellStyle name="Normal 8 13 3 2 6" xfId="58907" xr:uid="{00000000-0005-0000-0000-00005C9E0000}"/>
    <cellStyle name="Normal 8 13 3 3" xfId="10785" xr:uid="{00000000-0005-0000-0000-00005D9E0000}"/>
    <cellStyle name="Normal 8 13 3 3 2" xfId="25933" xr:uid="{00000000-0005-0000-0000-00005E9E0000}"/>
    <cellStyle name="Normal 8 13 3 3 2 2" xfId="51901" xr:uid="{00000000-0005-0000-0000-00005F9E0000}"/>
    <cellStyle name="Normal 8 13 3 3 3" xfId="36753" xr:uid="{00000000-0005-0000-0000-0000609E0000}"/>
    <cellStyle name="Normal 8 13 3 4" xfId="8621" xr:uid="{00000000-0005-0000-0000-0000619E0000}"/>
    <cellStyle name="Normal 8 13 3 4 2" xfId="23769" xr:uid="{00000000-0005-0000-0000-0000629E0000}"/>
    <cellStyle name="Normal 8 13 3 4 2 2" xfId="49737" xr:uid="{00000000-0005-0000-0000-0000639E0000}"/>
    <cellStyle name="Normal 8 13 3 4 3" xfId="34589" xr:uid="{00000000-0005-0000-0000-0000649E0000}"/>
    <cellStyle name="Normal 8 13 3 5" xfId="19441" xr:uid="{00000000-0005-0000-0000-0000659E0000}"/>
    <cellStyle name="Normal 8 13 3 5 2" xfId="45409" xr:uid="{00000000-0005-0000-0000-0000669E0000}"/>
    <cellStyle name="Normal 8 13 3 6" xfId="15113" xr:uid="{00000000-0005-0000-0000-0000679E0000}"/>
    <cellStyle name="Normal 8 13 3 6 2" xfId="41081" xr:uid="{00000000-0005-0000-0000-0000689E0000}"/>
    <cellStyle name="Normal 8 13 3 7" xfId="4293" xr:uid="{00000000-0005-0000-0000-0000699E0000}"/>
    <cellStyle name="Normal 8 13 3 8" xfId="30261" xr:uid="{00000000-0005-0000-0000-00006A9E0000}"/>
    <cellStyle name="Normal 8 13 3 9" xfId="56743" xr:uid="{00000000-0005-0000-0000-00006B9E0000}"/>
    <cellStyle name="Normal 8 13 4" xfId="5375" xr:uid="{00000000-0005-0000-0000-00006C9E0000}"/>
    <cellStyle name="Normal 8 13 4 2" xfId="11867" xr:uid="{00000000-0005-0000-0000-00006D9E0000}"/>
    <cellStyle name="Normal 8 13 4 2 2" xfId="27015" xr:uid="{00000000-0005-0000-0000-00006E9E0000}"/>
    <cellStyle name="Normal 8 13 4 2 2 2" xfId="52983" xr:uid="{00000000-0005-0000-0000-00006F9E0000}"/>
    <cellStyle name="Normal 8 13 4 2 3" xfId="37835" xr:uid="{00000000-0005-0000-0000-0000709E0000}"/>
    <cellStyle name="Normal 8 13 4 3" xfId="20523" xr:uid="{00000000-0005-0000-0000-0000719E0000}"/>
    <cellStyle name="Normal 8 13 4 3 2" xfId="46491" xr:uid="{00000000-0005-0000-0000-0000729E0000}"/>
    <cellStyle name="Normal 8 13 4 4" xfId="16195" xr:uid="{00000000-0005-0000-0000-0000739E0000}"/>
    <cellStyle name="Normal 8 13 4 4 2" xfId="42163" xr:uid="{00000000-0005-0000-0000-0000749E0000}"/>
    <cellStyle name="Normal 8 13 4 5" xfId="31343" xr:uid="{00000000-0005-0000-0000-0000759E0000}"/>
    <cellStyle name="Normal 8 13 4 6" xfId="57825" xr:uid="{00000000-0005-0000-0000-0000769E0000}"/>
    <cellStyle name="Normal 8 13 5" xfId="9703" xr:uid="{00000000-0005-0000-0000-0000779E0000}"/>
    <cellStyle name="Normal 8 13 5 2" xfId="24851" xr:uid="{00000000-0005-0000-0000-0000789E0000}"/>
    <cellStyle name="Normal 8 13 5 2 2" xfId="50819" xr:uid="{00000000-0005-0000-0000-0000799E0000}"/>
    <cellStyle name="Normal 8 13 5 3" xfId="35671" xr:uid="{00000000-0005-0000-0000-00007A9E0000}"/>
    <cellStyle name="Normal 8 13 6" xfId="7539" xr:uid="{00000000-0005-0000-0000-00007B9E0000}"/>
    <cellStyle name="Normal 8 13 6 2" xfId="22687" xr:uid="{00000000-0005-0000-0000-00007C9E0000}"/>
    <cellStyle name="Normal 8 13 6 2 2" xfId="48655" xr:uid="{00000000-0005-0000-0000-00007D9E0000}"/>
    <cellStyle name="Normal 8 13 6 3" xfId="33507" xr:uid="{00000000-0005-0000-0000-00007E9E0000}"/>
    <cellStyle name="Normal 8 13 7" xfId="18359" xr:uid="{00000000-0005-0000-0000-00007F9E0000}"/>
    <cellStyle name="Normal 8 13 7 2" xfId="44327" xr:uid="{00000000-0005-0000-0000-0000809E0000}"/>
    <cellStyle name="Normal 8 13 8" xfId="14031" xr:uid="{00000000-0005-0000-0000-0000819E0000}"/>
    <cellStyle name="Normal 8 13 8 2" xfId="39999" xr:uid="{00000000-0005-0000-0000-0000829E0000}"/>
    <cellStyle name="Normal 8 13 9" xfId="3211" xr:uid="{00000000-0005-0000-0000-0000839E0000}"/>
    <cellStyle name="Normal 8 14" xfId="1584" xr:uid="{00000000-0005-0000-0000-0000849E0000}"/>
    <cellStyle name="Normal 8 14 10" xfId="56198" xr:uid="{00000000-0005-0000-0000-0000859E0000}"/>
    <cellStyle name="Normal 8 14 2" xfId="2666" xr:uid="{00000000-0005-0000-0000-0000869E0000}"/>
    <cellStyle name="Normal 8 14 2 2" xfId="6994" xr:uid="{00000000-0005-0000-0000-0000879E0000}"/>
    <cellStyle name="Normal 8 14 2 2 2" xfId="13486" xr:uid="{00000000-0005-0000-0000-0000889E0000}"/>
    <cellStyle name="Normal 8 14 2 2 2 2" xfId="28634" xr:uid="{00000000-0005-0000-0000-0000899E0000}"/>
    <cellStyle name="Normal 8 14 2 2 2 2 2" xfId="54602" xr:uid="{00000000-0005-0000-0000-00008A9E0000}"/>
    <cellStyle name="Normal 8 14 2 2 2 3" xfId="39454" xr:uid="{00000000-0005-0000-0000-00008B9E0000}"/>
    <cellStyle name="Normal 8 14 2 2 3" xfId="22142" xr:uid="{00000000-0005-0000-0000-00008C9E0000}"/>
    <cellStyle name="Normal 8 14 2 2 3 2" xfId="48110" xr:uid="{00000000-0005-0000-0000-00008D9E0000}"/>
    <cellStyle name="Normal 8 14 2 2 4" xfId="17814" xr:uid="{00000000-0005-0000-0000-00008E9E0000}"/>
    <cellStyle name="Normal 8 14 2 2 4 2" xfId="43782" xr:uid="{00000000-0005-0000-0000-00008F9E0000}"/>
    <cellStyle name="Normal 8 14 2 2 5" xfId="32962" xr:uid="{00000000-0005-0000-0000-0000909E0000}"/>
    <cellStyle name="Normal 8 14 2 2 6" xfId="59444" xr:uid="{00000000-0005-0000-0000-0000919E0000}"/>
    <cellStyle name="Normal 8 14 2 3" xfId="11322" xr:uid="{00000000-0005-0000-0000-0000929E0000}"/>
    <cellStyle name="Normal 8 14 2 3 2" xfId="26470" xr:uid="{00000000-0005-0000-0000-0000939E0000}"/>
    <cellStyle name="Normal 8 14 2 3 2 2" xfId="52438" xr:uid="{00000000-0005-0000-0000-0000949E0000}"/>
    <cellStyle name="Normal 8 14 2 3 3" xfId="37290" xr:uid="{00000000-0005-0000-0000-0000959E0000}"/>
    <cellStyle name="Normal 8 14 2 4" xfId="9158" xr:uid="{00000000-0005-0000-0000-0000969E0000}"/>
    <cellStyle name="Normal 8 14 2 4 2" xfId="24306" xr:uid="{00000000-0005-0000-0000-0000979E0000}"/>
    <cellStyle name="Normal 8 14 2 4 2 2" xfId="50274" xr:uid="{00000000-0005-0000-0000-0000989E0000}"/>
    <cellStyle name="Normal 8 14 2 4 3" xfId="35126" xr:uid="{00000000-0005-0000-0000-0000999E0000}"/>
    <cellStyle name="Normal 8 14 2 5" xfId="19978" xr:uid="{00000000-0005-0000-0000-00009A9E0000}"/>
    <cellStyle name="Normal 8 14 2 5 2" xfId="45946" xr:uid="{00000000-0005-0000-0000-00009B9E0000}"/>
    <cellStyle name="Normal 8 14 2 6" xfId="15650" xr:uid="{00000000-0005-0000-0000-00009C9E0000}"/>
    <cellStyle name="Normal 8 14 2 6 2" xfId="41618" xr:uid="{00000000-0005-0000-0000-00009D9E0000}"/>
    <cellStyle name="Normal 8 14 2 7" xfId="4830" xr:uid="{00000000-0005-0000-0000-00009E9E0000}"/>
    <cellStyle name="Normal 8 14 2 8" xfId="30798" xr:uid="{00000000-0005-0000-0000-00009F9E0000}"/>
    <cellStyle name="Normal 8 14 2 9" xfId="57280" xr:uid="{00000000-0005-0000-0000-0000A09E0000}"/>
    <cellStyle name="Normal 8 14 3" xfId="5912" xr:uid="{00000000-0005-0000-0000-0000A19E0000}"/>
    <cellStyle name="Normal 8 14 3 2" xfId="12404" xr:uid="{00000000-0005-0000-0000-0000A29E0000}"/>
    <cellStyle name="Normal 8 14 3 2 2" xfId="27552" xr:uid="{00000000-0005-0000-0000-0000A39E0000}"/>
    <cellStyle name="Normal 8 14 3 2 2 2" xfId="53520" xr:uid="{00000000-0005-0000-0000-0000A49E0000}"/>
    <cellStyle name="Normal 8 14 3 2 3" xfId="38372" xr:uid="{00000000-0005-0000-0000-0000A59E0000}"/>
    <cellStyle name="Normal 8 14 3 3" xfId="21060" xr:uid="{00000000-0005-0000-0000-0000A69E0000}"/>
    <cellStyle name="Normal 8 14 3 3 2" xfId="47028" xr:uid="{00000000-0005-0000-0000-0000A79E0000}"/>
    <cellStyle name="Normal 8 14 3 4" xfId="16732" xr:uid="{00000000-0005-0000-0000-0000A89E0000}"/>
    <cellStyle name="Normal 8 14 3 4 2" xfId="42700" xr:uid="{00000000-0005-0000-0000-0000A99E0000}"/>
    <cellStyle name="Normal 8 14 3 5" xfId="31880" xr:uid="{00000000-0005-0000-0000-0000AA9E0000}"/>
    <cellStyle name="Normal 8 14 3 6" xfId="58362" xr:uid="{00000000-0005-0000-0000-0000AB9E0000}"/>
    <cellStyle name="Normal 8 14 4" xfId="10240" xr:uid="{00000000-0005-0000-0000-0000AC9E0000}"/>
    <cellStyle name="Normal 8 14 4 2" xfId="25388" xr:uid="{00000000-0005-0000-0000-0000AD9E0000}"/>
    <cellStyle name="Normal 8 14 4 2 2" xfId="51356" xr:uid="{00000000-0005-0000-0000-0000AE9E0000}"/>
    <cellStyle name="Normal 8 14 4 3" xfId="36208" xr:uid="{00000000-0005-0000-0000-0000AF9E0000}"/>
    <cellStyle name="Normal 8 14 5" xfId="8076" xr:uid="{00000000-0005-0000-0000-0000B09E0000}"/>
    <cellStyle name="Normal 8 14 5 2" xfId="23224" xr:uid="{00000000-0005-0000-0000-0000B19E0000}"/>
    <cellStyle name="Normal 8 14 5 2 2" xfId="49192" xr:uid="{00000000-0005-0000-0000-0000B29E0000}"/>
    <cellStyle name="Normal 8 14 5 3" xfId="34044" xr:uid="{00000000-0005-0000-0000-0000B39E0000}"/>
    <cellStyle name="Normal 8 14 6" xfId="18896" xr:uid="{00000000-0005-0000-0000-0000B49E0000}"/>
    <cellStyle name="Normal 8 14 6 2" xfId="44864" xr:uid="{00000000-0005-0000-0000-0000B59E0000}"/>
    <cellStyle name="Normal 8 14 7" xfId="14568" xr:uid="{00000000-0005-0000-0000-0000B69E0000}"/>
    <cellStyle name="Normal 8 14 7 2" xfId="40536" xr:uid="{00000000-0005-0000-0000-0000B79E0000}"/>
    <cellStyle name="Normal 8 14 8" xfId="3748" xr:uid="{00000000-0005-0000-0000-0000B89E0000}"/>
    <cellStyle name="Normal 8 14 9" xfId="29716" xr:uid="{00000000-0005-0000-0000-0000B99E0000}"/>
    <cellStyle name="Normal 8 15" xfId="2125" xr:uid="{00000000-0005-0000-0000-0000BA9E0000}"/>
    <cellStyle name="Normal 8 15 2" xfId="6453" xr:uid="{00000000-0005-0000-0000-0000BB9E0000}"/>
    <cellStyle name="Normal 8 15 2 2" xfId="12945" xr:uid="{00000000-0005-0000-0000-0000BC9E0000}"/>
    <cellStyle name="Normal 8 15 2 2 2" xfId="28093" xr:uid="{00000000-0005-0000-0000-0000BD9E0000}"/>
    <cellStyle name="Normal 8 15 2 2 2 2" xfId="54061" xr:uid="{00000000-0005-0000-0000-0000BE9E0000}"/>
    <cellStyle name="Normal 8 15 2 2 3" xfId="38913" xr:uid="{00000000-0005-0000-0000-0000BF9E0000}"/>
    <cellStyle name="Normal 8 15 2 3" xfId="21601" xr:uid="{00000000-0005-0000-0000-0000C09E0000}"/>
    <cellStyle name="Normal 8 15 2 3 2" xfId="47569" xr:uid="{00000000-0005-0000-0000-0000C19E0000}"/>
    <cellStyle name="Normal 8 15 2 4" xfId="17273" xr:uid="{00000000-0005-0000-0000-0000C29E0000}"/>
    <cellStyle name="Normal 8 15 2 4 2" xfId="43241" xr:uid="{00000000-0005-0000-0000-0000C39E0000}"/>
    <cellStyle name="Normal 8 15 2 5" xfId="32421" xr:uid="{00000000-0005-0000-0000-0000C49E0000}"/>
    <cellStyle name="Normal 8 15 2 6" xfId="58903" xr:uid="{00000000-0005-0000-0000-0000C59E0000}"/>
    <cellStyle name="Normal 8 15 3" xfId="10781" xr:uid="{00000000-0005-0000-0000-0000C69E0000}"/>
    <cellStyle name="Normal 8 15 3 2" xfId="25929" xr:uid="{00000000-0005-0000-0000-0000C79E0000}"/>
    <cellStyle name="Normal 8 15 3 2 2" xfId="51897" xr:uid="{00000000-0005-0000-0000-0000C89E0000}"/>
    <cellStyle name="Normal 8 15 3 3" xfId="36749" xr:uid="{00000000-0005-0000-0000-0000C99E0000}"/>
    <cellStyle name="Normal 8 15 4" xfId="8617" xr:uid="{00000000-0005-0000-0000-0000CA9E0000}"/>
    <cellStyle name="Normal 8 15 4 2" xfId="23765" xr:uid="{00000000-0005-0000-0000-0000CB9E0000}"/>
    <cellStyle name="Normal 8 15 4 2 2" xfId="49733" xr:uid="{00000000-0005-0000-0000-0000CC9E0000}"/>
    <cellStyle name="Normal 8 15 4 3" xfId="34585" xr:uid="{00000000-0005-0000-0000-0000CD9E0000}"/>
    <cellStyle name="Normal 8 15 5" xfId="19437" xr:uid="{00000000-0005-0000-0000-0000CE9E0000}"/>
    <cellStyle name="Normal 8 15 5 2" xfId="45405" xr:uid="{00000000-0005-0000-0000-0000CF9E0000}"/>
    <cellStyle name="Normal 8 15 6" xfId="15109" xr:uid="{00000000-0005-0000-0000-0000D09E0000}"/>
    <cellStyle name="Normal 8 15 6 2" xfId="41077" xr:uid="{00000000-0005-0000-0000-0000D19E0000}"/>
    <cellStyle name="Normal 8 15 7" xfId="4289" xr:uid="{00000000-0005-0000-0000-0000D29E0000}"/>
    <cellStyle name="Normal 8 15 8" xfId="30257" xr:uid="{00000000-0005-0000-0000-0000D39E0000}"/>
    <cellStyle name="Normal 8 15 9" xfId="56739" xr:uid="{00000000-0005-0000-0000-0000D49E0000}"/>
    <cellStyle name="Normal 8 16" xfId="5371" xr:uid="{00000000-0005-0000-0000-0000D59E0000}"/>
    <cellStyle name="Normal 8 16 2" xfId="11863" xr:uid="{00000000-0005-0000-0000-0000D69E0000}"/>
    <cellStyle name="Normal 8 16 2 2" xfId="27011" xr:uid="{00000000-0005-0000-0000-0000D79E0000}"/>
    <cellStyle name="Normal 8 16 2 2 2" xfId="52979" xr:uid="{00000000-0005-0000-0000-0000D89E0000}"/>
    <cellStyle name="Normal 8 16 2 3" xfId="37831" xr:uid="{00000000-0005-0000-0000-0000D99E0000}"/>
    <cellStyle name="Normal 8 16 3" xfId="20519" xr:uid="{00000000-0005-0000-0000-0000DA9E0000}"/>
    <cellStyle name="Normal 8 16 3 2" xfId="46487" xr:uid="{00000000-0005-0000-0000-0000DB9E0000}"/>
    <cellStyle name="Normal 8 16 4" xfId="16191" xr:uid="{00000000-0005-0000-0000-0000DC9E0000}"/>
    <cellStyle name="Normal 8 16 4 2" xfId="42159" xr:uid="{00000000-0005-0000-0000-0000DD9E0000}"/>
    <cellStyle name="Normal 8 16 5" xfId="31339" xr:uid="{00000000-0005-0000-0000-0000DE9E0000}"/>
    <cellStyle name="Normal 8 16 6" xfId="57821" xr:uid="{00000000-0005-0000-0000-0000DF9E0000}"/>
    <cellStyle name="Normal 8 17" xfId="9699" xr:uid="{00000000-0005-0000-0000-0000E09E0000}"/>
    <cellStyle name="Normal 8 17 2" xfId="24847" xr:uid="{00000000-0005-0000-0000-0000E19E0000}"/>
    <cellStyle name="Normal 8 17 2 2" xfId="50815" xr:uid="{00000000-0005-0000-0000-0000E29E0000}"/>
    <cellStyle name="Normal 8 17 3" xfId="35667" xr:uid="{00000000-0005-0000-0000-0000E39E0000}"/>
    <cellStyle name="Normal 8 18" xfId="7535" xr:uid="{00000000-0005-0000-0000-0000E49E0000}"/>
    <cellStyle name="Normal 8 18 2" xfId="22683" xr:uid="{00000000-0005-0000-0000-0000E59E0000}"/>
    <cellStyle name="Normal 8 18 2 2" xfId="48651" xr:uid="{00000000-0005-0000-0000-0000E69E0000}"/>
    <cellStyle name="Normal 8 18 3" xfId="33503" xr:uid="{00000000-0005-0000-0000-0000E79E0000}"/>
    <cellStyle name="Normal 8 19" xfId="18355" xr:uid="{00000000-0005-0000-0000-0000E89E0000}"/>
    <cellStyle name="Normal 8 19 2" xfId="44323" xr:uid="{00000000-0005-0000-0000-0000E99E0000}"/>
    <cellStyle name="Normal 8 2" xfId="493" xr:uid="{00000000-0005-0000-0000-0000EA9E0000}"/>
    <cellStyle name="Normal 8 2 10" xfId="3212" xr:uid="{00000000-0005-0000-0000-0000EB9E0000}"/>
    <cellStyle name="Normal 8 2 11" xfId="29180" xr:uid="{00000000-0005-0000-0000-0000EC9E0000}"/>
    <cellStyle name="Normal 8 2 12" xfId="55128" xr:uid="{00000000-0005-0000-0000-0000ED9E0000}"/>
    <cellStyle name="Normal 8 2 13" xfId="55662" xr:uid="{00000000-0005-0000-0000-0000EE9E0000}"/>
    <cellStyle name="Normal 8 2 14" xfId="728" xr:uid="{00000000-0005-0000-0000-0000EF9E0000}"/>
    <cellStyle name="Normal 8 2 2" xfId="494" xr:uid="{00000000-0005-0000-0000-0000F09E0000}"/>
    <cellStyle name="Normal 8 2 2 10" xfId="29181" xr:uid="{00000000-0005-0000-0000-0000F19E0000}"/>
    <cellStyle name="Normal 8 2 2 11" xfId="55129" xr:uid="{00000000-0005-0000-0000-0000F29E0000}"/>
    <cellStyle name="Normal 8 2 2 12" xfId="55663" xr:uid="{00000000-0005-0000-0000-0000F39E0000}"/>
    <cellStyle name="Normal 8 2 2 13" xfId="1209" xr:uid="{00000000-0005-0000-0000-0000F49E0000}"/>
    <cellStyle name="Normal 8 2 2 2" xfId="1590" xr:uid="{00000000-0005-0000-0000-0000F59E0000}"/>
    <cellStyle name="Normal 8 2 2 2 10" xfId="56204" xr:uid="{00000000-0005-0000-0000-0000F69E0000}"/>
    <cellStyle name="Normal 8 2 2 2 2" xfId="2672" xr:uid="{00000000-0005-0000-0000-0000F79E0000}"/>
    <cellStyle name="Normal 8 2 2 2 2 2" xfId="7000" xr:uid="{00000000-0005-0000-0000-0000F89E0000}"/>
    <cellStyle name="Normal 8 2 2 2 2 2 2" xfId="13492" xr:uid="{00000000-0005-0000-0000-0000F99E0000}"/>
    <cellStyle name="Normal 8 2 2 2 2 2 2 2" xfId="28640" xr:uid="{00000000-0005-0000-0000-0000FA9E0000}"/>
    <cellStyle name="Normal 8 2 2 2 2 2 2 2 2" xfId="54608" xr:uid="{00000000-0005-0000-0000-0000FB9E0000}"/>
    <cellStyle name="Normal 8 2 2 2 2 2 2 3" xfId="39460" xr:uid="{00000000-0005-0000-0000-0000FC9E0000}"/>
    <cellStyle name="Normal 8 2 2 2 2 2 3" xfId="22148" xr:uid="{00000000-0005-0000-0000-0000FD9E0000}"/>
    <cellStyle name="Normal 8 2 2 2 2 2 3 2" xfId="48116" xr:uid="{00000000-0005-0000-0000-0000FE9E0000}"/>
    <cellStyle name="Normal 8 2 2 2 2 2 4" xfId="17820" xr:uid="{00000000-0005-0000-0000-0000FF9E0000}"/>
    <cellStyle name="Normal 8 2 2 2 2 2 4 2" xfId="43788" xr:uid="{00000000-0005-0000-0000-0000009F0000}"/>
    <cellStyle name="Normal 8 2 2 2 2 2 5" xfId="32968" xr:uid="{00000000-0005-0000-0000-0000019F0000}"/>
    <cellStyle name="Normal 8 2 2 2 2 2 6" xfId="59450" xr:uid="{00000000-0005-0000-0000-0000029F0000}"/>
    <cellStyle name="Normal 8 2 2 2 2 3" xfId="11328" xr:uid="{00000000-0005-0000-0000-0000039F0000}"/>
    <cellStyle name="Normal 8 2 2 2 2 3 2" xfId="26476" xr:uid="{00000000-0005-0000-0000-0000049F0000}"/>
    <cellStyle name="Normal 8 2 2 2 2 3 2 2" xfId="52444" xr:uid="{00000000-0005-0000-0000-0000059F0000}"/>
    <cellStyle name="Normal 8 2 2 2 2 3 3" xfId="37296" xr:uid="{00000000-0005-0000-0000-0000069F0000}"/>
    <cellStyle name="Normal 8 2 2 2 2 4" xfId="9164" xr:uid="{00000000-0005-0000-0000-0000079F0000}"/>
    <cellStyle name="Normal 8 2 2 2 2 4 2" xfId="24312" xr:uid="{00000000-0005-0000-0000-0000089F0000}"/>
    <cellStyle name="Normal 8 2 2 2 2 4 2 2" xfId="50280" xr:uid="{00000000-0005-0000-0000-0000099F0000}"/>
    <cellStyle name="Normal 8 2 2 2 2 4 3" xfId="35132" xr:uid="{00000000-0005-0000-0000-00000A9F0000}"/>
    <cellStyle name="Normal 8 2 2 2 2 5" xfId="19984" xr:uid="{00000000-0005-0000-0000-00000B9F0000}"/>
    <cellStyle name="Normal 8 2 2 2 2 5 2" xfId="45952" xr:uid="{00000000-0005-0000-0000-00000C9F0000}"/>
    <cellStyle name="Normal 8 2 2 2 2 6" xfId="15656" xr:uid="{00000000-0005-0000-0000-00000D9F0000}"/>
    <cellStyle name="Normal 8 2 2 2 2 6 2" xfId="41624" xr:uid="{00000000-0005-0000-0000-00000E9F0000}"/>
    <cellStyle name="Normal 8 2 2 2 2 7" xfId="4836" xr:uid="{00000000-0005-0000-0000-00000F9F0000}"/>
    <cellStyle name="Normal 8 2 2 2 2 8" xfId="30804" xr:uid="{00000000-0005-0000-0000-0000109F0000}"/>
    <cellStyle name="Normal 8 2 2 2 2 9" xfId="57286" xr:uid="{00000000-0005-0000-0000-0000119F0000}"/>
    <cellStyle name="Normal 8 2 2 2 3" xfId="5918" xr:uid="{00000000-0005-0000-0000-0000129F0000}"/>
    <cellStyle name="Normal 8 2 2 2 3 2" xfId="12410" xr:uid="{00000000-0005-0000-0000-0000139F0000}"/>
    <cellStyle name="Normal 8 2 2 2 3 2 2" xfId="27558" xr:uid="{00000000-0005-0000-0000-0000149F0000}"/>
    <cellStyle name="Normal 8 2 2 2 3 2 2 2" xfId="53526" xr:uid="{00000000-0005-0000-0000-0000159F0000}"/>
    <cellStyle name="Normal 8 2 2 2 3 2 3" xfId="38378" xr:uid="{00000000-0005-0000-0000-0000169F0000}"/>
    <cellStyle name="Normal 8 2 2 2 3 3" xfId="21066" xr:uid="{00000000-0005-0000-0000-0000179F0000}"/>
    <cellStyle name="Normal 8 2 2 2 3 3 2" xfId="47034" xr:uid="{00000000-0005-0000-0000-0000189F0000}"/>
    <cellStyle name="Normal 8 2 2 2 3 4" xfId="16738" xr:uid="{00000000-0005-0000-0000-0000199F0000}"/>
    <cellStyle name="Normal 8 2 2 2 3 4 2" xfId="42706" xr:uid="{00000000-0005-0000-0000-00001A9F0000}"/>
    <cellStyle name="Normal 8 2 2 2 3 5" xfId="31886" xr:uid="{00000000-0005-0000-0000-00001B9F0000}"/>
    <cellStyle name="Normal 8 2 2 2 3 6" xfId="58368" xr:uid="{00000000-0005-0000-0000-00001C9F0000}"/>
    <cellStyle name="Normal 8 2 2 2 4" xfId="10246" xr:uid="{00000000-0005-0000-0000-00001D9F0000}"/>
    <cellStyle name="Normal 8 2 2 2 4 2" xfId="25394" xr:uid="{00000000-0005-0000-0000-00001E9F0000}"/>
    <cellStyle name="Normal 8 2 2 2 4 2 2" xfId="51362" xr:uid="{00000000-0005-0000-0000-00001F9F0000}"/>
    <cellStyle name="Normal 8 2 2 2 4 3" xfId="36214" xr:uid="{00000000-0005-0000-0000-0000209F0000}"/>
    <cellStyle name="Normal 8 2 2 2 5" xfId="8082" xr:uid="{00000000-0005-0000-0000-0000219F0000}"/>
    <cellStyle name="Normal 8 2 2 2 5 2" xfId="23230" xr:uid="{00000000-0005-0000-0000-0000229F0000}"/>
    <cellStyle name="Normal 8 2 2 2 5 2 2" xfId="49198" xr:uid="{00000000-0005-0000-0000-0000239F0000}"/>
    <cellStyle name="Normal 8 2 2 2 5 3" xfId="34050" xr:uid="{00000000-0005-0000-0000-0000249F0000}"/>
    <cellStyle name="Normal 8 2 2 2 6" xfId="18902" xr:uid="{00000000-0005-0000-0000-0000259F0000}"/>
    <cellStyle name="Normal 8 2 2 2 6 2" xfId="44870" xr:uid="{00000000-0005-0000-0000-0000269F0000}"/>
    <cellStyle name="Normal 8 2 2 2 7" xfId="14574" xr:uid="{00000000-0005-0000-0000-0000279F0000}"/>
    <cellStyle name="Normal 8 2 2 2 7 2" xfId="40542" xr:uid="{00000000-0005-0000-0000-0000289F0000}"/>
    <cellStyle name="Normal 8 2 2 2 8" xfId="3754" xr:uid="{00000000-0005-0000-0000-0000299F0000}"/>
    <cellStyle name="Normal 8 2 2 2 9" xfId="29722" xr:uid="{00000000-0005-0000-0000-00002A9F0000}"/>
    <cellStyle name="Normal 8 2 2 3" xfId="2131" xr:uid="{00000000-0005-0000-0000-00002B9F0000}"/>
    <cellStyle name="Normal 8 2 2 3 2" xfId="6459" xr:uid="{00000000-0005-0000-0000-00002C9F0000}"/>
    <cellStyle name="Normal 8 2 2 3 2 2" xfId="12951" xr:uid="{00000000-0005-0000-0000-00002D9F0000}"/>
    <cellStyle name="Normal 8 2 2 3 2 2 2" xfId="28099" xr:uid="{00000000-0005-0000-0000-00002E9F0000}"/>
    <cellStyle name="Normal 8 2 2 3 2 2 2 2" xfId="54067" xr:uid="{00000000-0005-0000-0000-00002F9F0000}"/>
    <cellStyle name="Normal 8 2 2 3 2 2 3" xfId="38919" xr:uid="{00000000-0005-0000-0000-0000309F0000}"/>
    <cellStyle name="Normal 8 2 2 3 2 3" xfId="21607" xr:uid="{00000000-0005-0000-0000-0000319F0000}"/>
    <cellStyle name="Normal 8 2 2 3 2 3 2" xfId="47575" xr:uid="{00000000-0005-0000-0000-0000329F0000}"/>
    <cellStyle name="Normal 8 2 2 3 2 4" xfId="17279" xr:uid="{00000000-0005-0000-0000-0000339F0000}"/>
    <cellStyle name="Normal 8 2 2 3 2 4 2" xfId="43247" xr:uid="{00000000-0005-0000-0000-0000349F0000}"/>
    <cellStyle name="Normal 8 2 2 3 2 5" xfId="32427" xr:uid="{00000000-0005-0000-0000-0000359F0000}"/>
    <cellStyle name="Normal 8 2 2 3 2 6" xfId="58909" xr:uid="{00000000-0005-0000-0000-0000369F0000}"/>
    <cellStyle name="Normal 8 2 2 3 3" xfId="10787" xr:uid="{00000000-0005-0000-0000-0000379F0000}"/>
    <cellStyle name="Normal 8 2 2 3 3 2" xfId="25935" xr:uid="{00000000-0005-0000-0000-0000389F0000}"/>
    <cellStyle name="Normal 8 2 2 3 3 2 2" xfId="51903" xr:uid="{00000000-0005-0000-0000-0000399F0000}"/>
    <cellStyle name="Normal 8 2 2 3 3 3" xfId="36755" xr:uid="{00000000-0005-0000-0000-00003A9F0000}"/>
    <cellStyle name="Normal 8 2 2 3 4" xfId="8623" xr:uid="{00000000-0005-0000-0000-00003B9F0000}"/>
    <cellStyle name="Normal 8 2 2 3 4 2" xfId="23771" xr:uid="{00000000-0005-0000-0000-00003C9F0000}"/>
    <cellStyle name="Normal 8 2 2 3 4 2 2" xfId="49739" xr:uid="{00000000-0005-0000-0000-00003D9F0000}"/>
    <cellStyle name="Normal 8 2 2 3 4 3" xfId="34591" xr:uid="{00000000-0005-0000-0000-00003E9F0000}"/>
    <cellStyle name="Normal 8 2 2 3 5" xfId="19443" xr:uid="{00000000-0005-0000-0000-00003F9F0000}"/>
    <cellStyle name="Normal 8 2 2 3 5 2" xfId="45411" xr:uid="{00000000-0005-0000-0000-0000409F0000}"/>
    <cellStyle name="Normal 8 2 2 3 6" xfId="15115" xr:uid="{00000000-0005-0000-0000-0000419F0000}"/>
    <cellStyle name="Normal 8 2 2 3 6 2" xfId="41083" xr:uid="{00000000-0005-0000-0000-0000429F0000}"/>
    <cellStyle name="Normal 8 2 2 3 7" xfId="4295" xr:uid="{00000000-0005-0000-0000-0000439F0000}"/>
    <cellStyle name="Normal 8 2 2 3 8" xfId="30263" xr:uid="{00000000-0005-0000-0000-0000449F0000}"/>
    <cellStyle name="Normal 8 2 2 3 9" xfId="56745" xr:uid="{00000000-0005-0000-0000-0000459F0000}"/>
    <cellStyle name="Normal 8 2 2 4" xfId="5377" xr:uid="{00000000-0005-0000-0000-0000469F0000}"/>
    <cellStyle name="Normal 8 2 2 4 2" xfId="11869" xr:uid="{00000000-0005-0000-0000-0000479F0000}"/>
    <cellStyle name="Normal 8 2 2 4 2 2" xfId="27017" xr:uid="{00000000-0005-0000-0000-0000489F0000}"/>
    <cellStyle name="Normal 8 2 2 4 2 2 2" xfId="52985" xr:uid="{00000000-0005-0000-0000-0000499F0000}"/>
    <cellStyle name="Normal 8 2 2 4 2 3" xfId="37837" xr:uid="{00000000-0005-0000-0000-00004A9F0000}"/>
    <cellStyle name="Normal 8 2 2 4 3" xfId="20525" xr:uid="{00000000-0005-0000-0000-00004B9F0000}"/>
    <cellStyle name="Normal 8 2 2 4 3 2" xfId="46493" xr:uid="{00000000-0005-0000-0000-00004C9F0000}"/>
    <cellStyle name="Normal 8 2 2 4 4" xfId="16197" xr:uid="{00000000-0005-0000-0000-00004D9F0000}"/>
    <cellStyle name="Normal 8 2 2 4 4 2" xfId="42165" xr:uid="{00000000-0005-0000-0000-00004E9F0000}"/>
    <cellStyle name="Normal 8 2 2 4 5" xfId="31345" xr:uid="{00000000-0005-0000-0000-00004F9F0000}"/>
    <cellStyle name="Normal 8 2 2 4 6" xfId="57827" xr:uid="{00000000-0005-0000-0000-0000509F0000}"/>
    <cellStyle name="Normal 8 2 2 5" xfId="9705" xr:uid="{00000000-0005-0000-0000-0000519F0000}"/>
    <cellStyle name="Normal 8 2 2 5 2" xfId="24853" xr:uid="{00000000-0005-0000-0000-0000529F0000}"/>
    <cellStyle name="Normal 8 2 2 5 2 2" xfId="50821" xr:uid="{00000000-0005-0000-0000-0000539F0000}"/>
    <cellStyle name="Normal 8 2 2 5 3" xfId="35673" xr:uid="{00000000-0005-0000-0000-0000549F0000}"/>
    <cellStyle name="Normal 8 2 2 6" xfId="7541" xr:uid="{00000000-0005-0000-0000-0000559F0000}"/>
    <cellStyle name="Normal 8 2 2 6 2" xfId="22689" xr:uid="{00000000-0005-0000-0000-0000569F0000}"/>
    <cellStyle name="Normal 8 2 2 6 2 2" xfId="48657" xr:uid="{00000000-0005-0000-0000-0000579F0000}"/>
    <cellStyle name="Normal 8 2 2 6 3" xfId="33509" xr:uid="{00000000-0005-0000-0000-0000589F0000}"/>
    <cellStyle name="Normal 8 2 2 7" xfId="18361" xr:uid="{00000000-0005-0000-0000-0000599F0000}"/>
    <cellStyle name="Normal 8 2 2 7 2" xfId="44329" xr:uid="{00000000-0005-0000-0000-00005A9F0000}"/>
    <cellStyle name="Normal 8 2 2 8" xfId="14033" xr:uid="{00000000-0005-0000-0000-00005B9F0000}"/>
    <cellStyle name="Normal 8 2 2 8 2" xfId="40001" xr:uid="{00000000-0005-0000-0000-00005C9F0000}"/>
    <cellStyle name="Normal 8 2 2 9" xfId="3213" xr:uid="{00000000-0005-0000-0000-00005D9F0000}"/>
    <cellStyle name="Normal 8 2 3" xfId="1589" xr:uid="{00000000-0005-0000-0000-00005E9F0000}"/>
    <cellStyle name="Normal 8 2 3 10" xfId="56203" xr:uid="{00000000-0005-0000-0000-00005F9F0000}"/>
    <cellStyle name="Normal 8 2 3 2" xfId="2671" xr:uid="{00000000-0005-0000-0000-0000609F0000}"/>
    <cellStyle name="Normal 8 2 3 2 2" xfId="6999" xr:uid="{00000000-0005-0000-0000-0000619F0000}"/>
    <cellStyle name="Normal 8 2 3 2 2 2" xfId="13491" xr:uid="{00000000-0005-0000-0000-0000629F0000}"/>
    <cellStyle name="Normal 8 2 3 2 2 2 2" xfId="28639" xr:uid="{00000000-0005-0000-0000-0000639F0000}"/>
    <cellStyle name="Normal 8 2 3 2 2 2 2 2" xfId="54607" xr:uid="{00000000-0005-0000-0000-0000649F0000}"/>
    <cellStyle name="Normal 8 2 3 2 2 2 3" xfId="39459" xr:uid="{00000000-0005-0000-0000-0000659F0000}"/>
    <cellStyle name="Normal 8 2 3 2 2 3" xfId="22147" xr:uid="{00000000-0005-0000-0000-0000669F0000}"/>
    <cellStyle name="Normal 8 2 3 2 2 3 2" xfId="48115" xr:uid="{00000000-0005-0000-0000-0000679F0000}"/>
    <cellStyle name="Normal 8 2 3 2 2 4" xfId="17819" xr:uid="{00000000-0005-0000-0000-0000689F0000}"/>
    <cellStyle name="Normal 8 2 3 2 2 4 2" xfId="43787" xr:uid="{00000000-0005-0000-0000-0000699F0000}"/>
    <cellStyle name="Normal 8 2 3 2 2 5" xfId="32967" xr:uid="{00000000-0005-0000-0000-00006A9F0000}"/>
    <cellStyle name="Normal 8 2 3 2 2 6" xfId="59449" xr:uid="{00000000-0005-0000-0000-00006B9F0000}"/>
    <cellStyle name="Normal 8 2 3 2 3" xfId="11327" xr:uid="{00000000-0005-0000-0000-00006C9F0000}"/>
    <cellStyle name="Normal 8 2 3 2 3 2" xfId="26475" xr:uid="{00000000-0005-0000-0000-00006D9F0000}"/>
    <cellStyle name="Normal 8 2 3 2 3 2 2" xfId="52443" xr:uid="{00000000-0005-0000-0000-00006E9F0000}"/>
    <cellStyle name="Normal 8 2 3 2 3 3" xfId="37295" xr:uid="{00000000-0005-0000-0000-00006F9F0000}"/>
    <cellStyle name="Normal 8 2 3 2 4" xfId="9163" xr:uid="{00000000-0005-0000-0000-0000709F0000}"/>
    <cellStyle name="Normal 8 2 3 2 4 2" xfId="24311" xr:uid="{00000000-0005-0000-0000-0000719F0000}"/>
    <cellStyle name="Normal 8 2 3 2 4 2 2" xfId="50279" xr:uid="{00000000-0005-0000-0000-0000729F0000}"/>
    <cellStyle name="Normal 8 2 3 2 4 3" xfId="35131" xr:uid="{00000000-0005-0000-0000-0000739F0000}"/>
    <cellStyle name="Normal 8 2 3 2 5" xfId="19983" xr:uid="{00000000-0005-0000-0000-0000749F0000}"/>
    <cellStyle name="Normal 8 2 3 2 5 2" xfId="45951" xr:uid="{00000000-0005-0000-0000-0000759F0000}"/>
    <cellStyle name="Normal 8 2 3 2 6" xfId="15655" xr:uid="{00000000-0005-0000-0000-0000769F0000}"/>
    <cellStyle name="Normal 8 2 3 2 6 2" xfId="41623" xr:uid="{00000000-0005-0000-0000-0000779F0000}"/>
    <cellStyle name="Normal 8 2 3 2 7" xfId="4835" xr:uid="{00000000-0005-0000-0000-0000789F0000}"/>
    <cellStyle name="Normal 8 2 3 2 8" xfId="30803" xr:uid="{00000000-0005-0000-0000-0000799F0000}"/>
    <cellStyle name="Normal 8 2 3 2 9" xfId="57285" xr:uid="{00000000-0005-0000-0000-00007A9F0000}"/>
    <cellStyle name="Normal 8 2 3 3" xfId="5917" xr:uid="{00000000-0005-0000-0000-00007B9F0000}"/>
    <cellStyle name="Normal 8 2 3 3 2" xfId="12409" xr:uid="{00000000-0005-0000-0000-00007C9F0000}"/>
    <cellStyle name="Normal 8 2 3 3 2 2" xfId="27557" xr:uid="{00000000-0005-0000-0000-00007D9F0000}"/>
    <cellStyle name="Normal 8 2 3 3 2 2 2" xfId="53525" xr:uid="{00000000-0005-0000-0000-00007E9F0000}"/>
    <cellStyle name="Normal 8 2 3 3 2 3" xfId="38377" xr:uid="{00000000-0005-0000-0000-00007F9F0000}"/>
    <cellStyle name="Normal 8 2 3 3 3" xfId="21065" xr:uid="{00000000-0005-0000-0000-0000809F0000}"/>
    <cellStyle name="Normal 8 2 3 3 3 2" xfId="47033" xr:uid="{00000000-0005-0000-0000-0000819F0000}"/>
    <cellStyle name="Normal 8 2 3 3 4" xfId="16737" xr:uid="{00000000-0005-0000-0000-0000829F0000}"/>
    <cellStyle name="Normal 8 2 3 3 4 2" xfId="42705" xr:uid="{00000000-0005-0000-0000-0000839F0000}"/>
    <cellStyle name="Normal 8 2 3 3 5" xfId="31885" xr:uid="{00000000-0005-0000-0000-0000849F0000}"/>
    <cellStyle name="Normal 8 2 3 3 6" xfId="58367" xr:uid="{00000000-0005-0000-0000-0000859F0000}"/>
    <cellStyle name="Normal 8 2 3 4" xfId="10245" xr:uid="{00000000-0005-0000-0000-0000869F0000}"/>
    <cellStyle name="Normal 8 2 3 4 2" xfId="25393" xr:uid="{00000000-0005-0000-0000-0000879F0000}"/>
    <cellStyle name="Normal 8 2 3 4 2 2" xfId="51361" xr:uid="{00000000-0005-0000-0000-0000889F0000}"/>
    <cellStyle name="Normal 8 2 3 4 3" xfId="36213" xr:uid="{00000000-0005-0000-0000-0000899F0000}"/>
    <cellStyle name="Normal 8 2 3 5" xfId="8081" xr:uid="{00000000-0005-0000-0000-00008A9F0000}"/>
    <cellStyle name="Normal 8 2 3 5 2" xfId="23229" xr:uid="{00000000-0005-0000-0000-00008B9F0000}"/>
    <cellStyle name="Normal 8 2 3 5 2 2" xfId="49197" xr:uid="{00000000-0005-0000-0000-00008C9F0000}"/>
    <cellStyle name="Normal 8 2 3 5 3" xfId="34049" xr:uid="{00000000-0005-0000-0000-00008D9F0000}"/>
    <cellStyle name="Normal 8 2 3 6" xfId="18901" xr:uid="{00000000-0005-0000-0000-00008E9F0000}"/>
    <cellStyle name="Normal 8 2 3 6 2" xfId="44869" xr:uid="{00000000-0005-0000-0000-00008F9F0000}"/>
    <cellStyle name="Normal 8 2 3 7" xfId="14573" xr:uid="{00000000-0005-0000-0000-0000909F0000}"/>
    <cellStyle name="Normal 8 2 3 7 2" xfId="40541" xr:uid="{00000000-0005-0000-0000-0000919F0000}"/>
    <cellStyle name="Normal 8 2 3 8" xfId="3753" xr:uid="{00000000-0005-0000-0000-0000929F0000}"/>
    <cellStyle name="Normal 8 2 3 9" xfId="29721" xr:uid="{00000000-0005-0000-0000-0000939F0000}"/>
    <cellStyle name="Normal 8 2 4" xfId="2130" xr:uid="{00000000-0005-0000-0000-0000949F0000}"/>
    <cellStyle name="Normal 8 2 4 2" xfId="6458" xr:uid="{00000000-0005-0000-0000-0000959F0000}"/>
    <cellStyle name="Normal 8 2 4 2 2" xfId="12950" xr:uid="{00000000-0005-0000-0000-0000969F0000}"/>
    <cellStyle name="Normal 8 2 4 2 2 2" xfId="28098" xr:uid="{00000000-0005-0000-0000-0000979F0000}"/>
    <cellStyle name="Normal 8 2 4 2 2 2 2" xfId="54066" xr:uid="{00000000-0005-0000-0000-0000989F0000}"/>
    <cellStyle name="Normal 8 2 4 2 2 3" xfId="38918" xr:uid="{00000000-0005-0000-0000-0000999F0000}"/>
    <cellStyle name="Normal 8 2 4 2 3" xfId="21606" xr:uid="{00000000-0005-0000-0000-00009A9F0000}"/>
    <cellStyle name="Normal 8 2 4 2 3 2" xfId="47574" xr:uid="{00000000-0005-0000-0000-00009B9F0000}"/>
    <cellStyle name="Normal 8 2 4 2 4" xfId="17278" xr:uid="{00000000-0005-0000-0000-00009C9F0000}"/>
    <cellStyle name="Normal 8 2 4 2 4 2" xfId="43246" xr:uid="{00000000-0005-0000-0000-00009D9F0000}"/>
    <cellStyle name="Normal 8 2 4 2 5" xfId="32426" xr:uid="{00000000-0005-0000-0000-00009E9F0000}"/>
    <cellStyle name="Normal 8 2 4 2 6" xfId="58908" xr:uid="{00000000-0005-0000-0000-00009F9F0000}"/>
    <cellStyle name="Normal 8 2 4 3" xfId="10786" xr:uid="{00000000-0005-0000-0000-0000A09F0000}"/>
    <cellStyle name="Normal 8 2 4 3 2" xfId="25934" xr:uid="{00000000-0005-0000-0000-0000A19F0000}"/>
    <cellStyle name="Normal 8 2 4 3 2 2" xfId="51902" xr:uid="{00000000-0005-0000-0000-0000A29F0000}"/>
    <cellStyle name="Normal 8 2 4 3 3" xfId="36754" xr:uid="{00000000-0005-0000-0000-0000A39F0000}"/>
    <cellStyle name="Normal 8 2 4 4" xfId="8622" xr:uid="{00000000-0005-0000-0000-0000A49F0000}"/>
    <cellStyle name="Normal 8 2 4 4 2" xfId="23770" xr:uid="{00000000-0005-0000-0000-0000A59F0000}"/>
    <cellStyle name="Normal 8 2 4 4 2 2" xfId="49738" xr:uid="{00000000-0005-0000-0000-0000A69F0000}"/>
    <cellStyle name="Normal 8 2 4 4 3" xfId="34590" xr:uid="{00000000-0005-0000-0000-0000A79F0000}"/>
    <cellStyle name="Normal 8 2 4 5" xfId="19442" xr:uid="{00000000-0005-0000-0000-0000A89F0000}"/>
    <cellStyle name="Normal 8 2 4 5 2" xfId="45410" xr:uid="{00000000-0005-0000-0000-0000A99F0000}"/>
    <cellStyle name="Normal 8 2 4 6" xfId="15114" xr:uid="{00000000-0005-0000-0000-0000AA9F0000}"/>
    <cellStyle name="Normal 8 2 4 6 2" xfId="41082" xr:uid="{00000000-0005-0000-0000-0000AB9F0000}"/>
    <cellStyle name="Normal 8 2 4 7" xfId="4294" xr:uid="{00000000-0005-0000-0000-0000AC9F0000}"/>
    <cellStyle name="Normal 8 2 4 8" xfId="30262" xr:uid="{00000000-0005-0000-0000-0000AD9F0000}"/>
    <cellStyle name="Normal 8 2 4 9" xfId="56744" xr:uid="{00000000-0005-0000-0000-0000AE9F0000}"/>
    <cellStyle name="Normal 8 2 5" xfId="5376" xr:uid="{00000000-0005-0000-0000-0000AF9F0000}"/>
    <cellStyle name="Normal 8 2 5 2" xfId="11868" xr:uid="{00000000-0005-0000-0000-0000B09F0000}"/>
    <cellStyle name="Normal 8 2 5 2 2" xfId="27016" xr:uid="{00000000-0005-0000-0000-0000B19F0000}"/>
    <cellStyle name="Normal 8 2 5 2 2 2" xfId="52984" xr:uid="{00000000-0005-0000-0000-0000B29F0000}"/>
    <cellStyle name="Normal 8 2 5 2 3" xfId="37836" xr:uid="{00000000-0005-0000-0000-0000B39F0000}"/>
    <cellStyle name="Normal 8 2 5 3" xfId="20524" xr:uid="{00000000-0005-0000-0000-0000B49F0000}"/>
    <cellStyle name="Normal 8 2 5 3 2" xfId="46492" xr:uid="{00000000-0005-0000-0000-0000B59F0000}"/>
    <cellStyle name="Normal 8 2 5 4" xfId="16196" xr:uid="{00000000-0005-0000-0000-0000B69F0000}"/>
    <cellStyle name="Normal 8 2 5 4 2" xfId="42164" xr:uid="{00000000-0005-0000-0000-0000B79F0000}"/>
    <cellStyle name="Normal 8 2 5 5" xfId="31344" xr:uid="{00000000-0005-0000-0000-0000B89F0000}"/>
    <cellStyle name="Normal 8 2 5 6" xfId="57826" xr:uid="{00000000-0005-0000-0000-0000B99F0000}"/>
    <cellStyle name="Normal 8 2 6" xfId="9704" xr:uid="{00000000-0005-0000-0000-0000BA9F0000}"/>
    <cellStyle name="Normal 8 2 6 2" xfId="24852" xr:uid="{00000000-0005-0000-0000-0000BB9F0000}"/>
    <cellStyle name="Normal 8 2 6 2 2" xfId="50820" xr:uid="{00000000-0005-0000-0000-0000BC9F0000}"/>
    <cellStyle name="Normal 8 2 6 3" xfId="35672" xr:uid="{00000000-0005-0000-0000-0000BD9F0000}"/>
    <cellStyle name="Normal 8 2 7" xfId="7540" xr:uid="{00000000-0005-0000-0000-0000BE9F0000}"/>
    <cellStyle name="Normal 8 2 7 2" xfId="22688" xr:uid="{00000000-0005-0000-0000-0000BF9F0000}"/>
    <cellStyle name="Normal 8 2 7 2 2" xfId="48656" xr:uid="{00000000-0005-0000-0000-0000C09F0000}"/>
    <cellStyle name="Normal 8 2 7 3" xfId="33508" xr:uid="{00000000-0005-0000-0000-0000C19F0000}"/>
    <cellStyle name="Normal 8 2 8" xfId="18360" xr:uid="{00000000-0005-0000-0000-0000C29F0000}"/>
    <cellStyle name="Normal 8 2 8 2" xfId="44328" xr:uid="{00000000-0005-0000-0000-0000C39F0000}"/>
    <cellStyle name="Normal 8 2 9" xfId="14032" xr:uid="{00000000-0005-0000-0000-0000C49F0000}"/>
    <cellStyle name="Normal 8 2 9 2" xfId="40000" xr:uid="{00000000-0005-0000-0000-0000C59F0000}"/>
    <cellStyle name="Normal 8 20" xfId="14027" xr:uid="{00000000-0005-0000-0000-0000C69F0000}"/>
    <cellStyle name="Normal 8 20 2" xfId="39995" xr:uid="{00000000-0005-0000-0000-0000C79F0000}"/>
    <cellStyle name="Normal 8 21" xfId="3207" xr:uid="{00000000-0005-0000-0000-0000C89F0000}"/>
    <cellStyle name="Normal 8 22" xfId="29175" xr:uid="{00000000-0005-0000-0000-0000C99F0000}"/>
    <cellStyle name="Normal 8 23" xfId="55123" xr:uid="{00000000-0005-0000-0000-0000CA9F0000}"/>
    <cellStyle name="Normal 8 24" xfId="55657" xr:uid="{00000000-0005-0000-0000-0000CB9F0000}"/>
    <cellStyle name="Normal 8 25" xfId="688" xr:uid="{00000000-0005-0000-0000-0000CC9F0000}"/>
    <cellStyle name="Normal 8 3" xfId="495" xr:uid="{00000000-0005-0000-0000-0000CD9F0000}"/>
    <cellStyle name="Normal 8 3 10" xfId="29182" xr:uid="{00000000-0005-0000-0000-0000CE9F0000}"/>
    <cellStyle name="Normal 8 3 11" xfId="55130" xr:uid="{00000000-0005-0000-0000-0000CF9F0000}"/>
    <cellStyle name="Normal 8 3 12" xfId="55664" xr:uid="{00000000-0005-0000-0000-0000D09F0000}"/>
    <cellStyle name="Normal 8 3 13" xfId="768" xr:uid="{00000000-0005-0000-0000-0000D19F0000}"/>
    <cellStyle name="Normal 8 3 2" xfId="1591" xr:uid="{00000000-0005-0000-0000-0000D29F0000}"/>
    <cellStyle name="Normal 8 3 2 10" xfId="56205" xr:uid="{00000000-0005-0000-0000-0000D39F0000}"/>
    <cellStyle name="Normal 8 3 2 2" xfId="2673" xr:uid="{00000000-0005-0000-0000-0000D49F0000}"/>
    <cellStyle name="Normal 8 3 2 2 2" xfId="7001" xr:uid="{00000000-0005-0000-0000-0000D59F0000}"/>
    <cellStyle name="Normal 8 3 2 2 2 2" xfId="13493" xr:uid="{00000000-0005-0000-0000-0000D69F0000}"/>
    <cellStyle name="Normal 8 3 2 2 2 2 2" xfId="28641" xr:uid="{00000000-0005-0000-0000-0000D79F0000}"/>
    <cellStyle name="Normal 8 3 2 2 2 2 2 2" xfId="54609" xr:uid="{00000000-0005-0000-0000-0000D89F0000}"/>
    <cellStyle name="Normal 8 3 2 2 2 2 3" xfId="39461" xr:uid="{00000000-0005-0000-0000-0000D99F0000}"/>
    <cellStyle name="Normal 8 3 2 2 2 3" xfId="22149" xr:uid="{00000000-0005-0000-0000-0000DA9F0000}"/>
    <cellStyle name="Normal 8 3 2 2 2 3 2" xfId="48117" xr:uid="{00000000-0005-0000-0000-0000DB9F0000}"/>
    <cellStyle name="Normal 8 3 2 2 2 4" xfId="17821" xr:uid="{00000000-0005-0000-0000-0000DC9F0000}"/>
    <cellStyle name="Normal 8 3 2 2 2 4 2" xfId="43789" xr:uid="{00000000-0005-0000-0000-0000DD9F0000}"/>
    <cellStyle name="Normal 8 3 2 2 2 5" xfId="32969" xr:uid="{00000000-0005-0000-0000-0000DE9F0000}"/>
    <cellStyle name="Normal 8 3 2 2 2 6" xfId="59451" xr:uid="{00000000-0005-0000-0000-0000DF9F0000}"/>
    <cellStyle name="Normal 8 3 2 2 3" xfId="11329" xr:uid="{00000000-0005-0000-0000-0000E09F0000}"/>
    <cellStyle name="Normal 8 3 2 2 3 2" xfId="26477" xr:uid="{00000000-0005-0000-0000-0000E19F0000}"/>
    <cellStyle name="Normal 8 3 2 2 3 2 2" xfId="52445" xr:uid="{00000000-0005-0000-0000-0000E29F0000}"/>
    <cellStyle name="Normal 8 3 2 2 3 3" xfId="37297" xr:uid="{00000000-0005-0000-0000-0000E39F0000}"/>
    <cellStyle name="Normal 8 3 2 2 4" xfId="9165" xr:uid="{00000000-0005-0000-0000-0000E49F0000}"/>
    <cellStyle name="Normal 8 3 2 2 4 2" xfId="24313" xr:uid="{00000000-0005-0000-0000-0000E59F0000}"/>
    <cellStyle name="Normal 8 3 2 2 4 2 2" xfId="50281" xr:uid="{00000000-0005-0000-0000-0000E69F0000}"/>
    <cellStyle name="Normal 8 3 2 2 4 3" xfId="35133" xr:uid="{00000000-0005-0000-0000-0000E79F0000}"/>
    <cellStyle name="Normal 8 3 2 2 5" xfId="19985" xr:uid="{00000000-0005-0000-0000-0000E89F0000}"/>
    <cellStyle name="Normal 8 3 2 2 5 2" xfId="45953" xr:uid="{00000000-0005-0000-0000-0000E99F0000}"/>
    <cellStyle name="Normal 8 3 2 2 6" xfId="15657" xr:uid="{00000000-0005-0000-0000-0000EA9F0000}"/>
    <cellStyle name="Normal 8 3 2 2 6 2" xfId="41625" xr:uid="{00000000-0005-0000-0000-0000EB9F0000}"/>
    <cellStyle name="Normal 8 3 2 2 7" xfId="4837" xr:uid="{00000000-0005-0000-0000-0000EC9F0000}"/>
    <cellStyle name="Normal 8 3 2 2 8" xfId="30805" xr:uid="{00000000-0005-0000-0000-0000ED9F0000}"/>
    <cellStyle name="Normal 8 3 2 2 9" xfId="57287" xr:uid="{00000000-0005-0000-0000-0000EE9F0000}"/>
    <cellStyle name="Normal 8 3 2 3" xfId="5919" xr:uid="{00000000-0005-0000-0000-0000EF9F0000}"/>
    <cellStyle name="Normal 8 3 2 3 2" xfId="12411" xr:uid="{00000000-0005-0000-0000-0000F09F0000}"/>
    <cellStyle name="Normal 8 3 2 3 2 2" xfId="27559" xr:uid="{00000000-0005-0000-0000-0000F19F0000}"/>
    <cellStyle name="Normal 8 3 2 3 2 2 2" xfId="53527" xr:uid="{00000000-0005-0000-0000-0000F29F0000}"/>
    <cellStyle name="Normal 8 3 2 3 2 3" xfId="38379" xr:uid="{00000000-0005-0000-0000-0000F39F0000}"/>
    <cellStyle name="Normal 8 3 2 3 3" xfId="21067" xr:uid="{00000000-0005-0000-0000-0000F49F0000}"/>
    <cellStyle name="Normal 8 3 2 3 3 2" xfId="47035" xr:uid="{00000000-0005-0000-0000-0000F59F0000}"/>
    <cellStyle name="Normal 8 3 2 3 4" xfId="16739" xr:uid="{00000000-0005-0000-0000-0000F69F0000}"/>
    <cellStyle name="Normal 8 3 2 3 4 2" xfId="42707" xr:uid="{00000000-0005-0000-0000-0000F79F0000}"/>
    <cellStyle name="Normal 8 3 2 3 5" xfId="31887" xr:uid="{00000000-0005-0000-0000-0000F89F0000}"/>
    <cellStyle name="Normal 8 3 2 3 6" xfId="58369" xr:uid="{00000000-0005-0000-0000-0000F99F0000}"/>
    <cellStyle name="Normal 8 3 2 4" xfId="10247" xr:uid="{00000000-0005-0000-0000-0000FA9F0000}"/>
    <cellStyle name="Normal 8 3 2 4 2" xfId="25395" xr:uid="{00000000-0005-0000-0000-0000FB9F0000}"/>
    <cellStyle name="Normal 8 3 2 4 2 2" xfId="51363" xr:uid="{00000000-0005-0000-0000-0000FC9F0000}"/>
    <cellStyle name="Normal 8 3 2 4 3" xfId="36215" xr:uid="{00000000-0005-0000-0000-0000FD9F0000}"/>
    <cellStyle name="Normal 8 3 2 5" xfId="8083" xr:uid="{00000000-0005-0000-0000-0000FE9F0000}"/>
    <cellStyle name="Normal 8 3 2 5 2" xfId="23231" xr:uid="{00000000-0005-0000-0000-0000FF9F0000}"/>
    <cellStyle name="Normal 8 3 2 5 2 2" xfId="49199" xr:uid="{00000000-0005-0000-0000-000000A00000}"/>
    <cellStyle name="Normal 8 3 2 5 3" xfId="34051" xr:uid="{00000000-0005-0000-0000-000001A00000}"/>
    <cellStyle name="Normal 8 3 2 6" xfId="18903" xr:uid="{00000000-0005-0000-0000-000002A00000}"/>
    <cellStyle name="Normal 8 3 2 6 2" xfId="44871" xr:uid="{00000000-0005-0000-0000-000003A00000}"/>
    <cellStyle name="Normal 8 3 2 7" xfId="14575" xr:uid="{00000000-0005-0000-0000-000004A00000}"/>
    <cellStyle name="Normal 8 3 2 7 2" xfId="40543" xr:uid="{00000000-0005-0000-0000-000005A00000}"/>
    <cellStyle name="Normal 8 3 2 8" xfId="3755" xr:uid="{00000000-0005-0000-0000-000006A00000}"/>
    <cellStyle name="Normal 8 3 2 9" xfId="29723" xr:uid="{00000000-0005-0000-0000-000007A00000}"/>
    <cellStyle name="Normal 8 3 3" xfId="2132" xr:uid="{00000000-0005-0000-0000-000008A00000}"/>
    <cellStyle name="Normal 8 3 3 2" xfId="6460" xr:uid="{00000000-0005-0000-0000-000009A00000}"/>
    <cellStyle name="Normal 8 3 3 2 2" xfId="12952" xr:uid="{00000000-0005-0000-0000-00000AA00000}"/>
    <cellStyle name="Normal 8 3 3 2 2 2" xfId="28100" xr:uid="{00000000-0005-0000-0000-00000BA00000}"/>
    <cellStyle name="Normal 8 3 3 2 2 2 2" xfId="54068" xr:uid="{00000000-0005-0000-0000-00000CA00000}"/>
    <cellStyle name="Normal 8 3 3 2 2 3" xfId="38920" xr:uid="{00000000-0005-0000-0000-00000DA00000}"/>
    <cellStyle name="Normal 8 3 3 2 3" xfId="21608" xr:uid="{00000000-0005-0000-0000-00000EA00000}"/>
    <cellStyle name="Normal 8 3 3 2 3 2" xfId="47576" xr:uid="{00000000-0005-0000-0000-00000FA00000}"/>
    <cellStyle name="Normal 8 3 3 2 4" xfId="17280" xr:uid="{00000000-0005-0000-0000-000010A00000}"/>
    <cellStyle name="Normal 8 3 3 2 4 2" xfId="43248" xr:uid="{00000000-0005-0000-0000-000011A00000}"/>
    <cellStyle name="Normal 8 3 3 2 5" xfId="32428" xr:uid="{00000000-0005-0000-0000-000012A00000}"/>
    <cellStyle name="Normal 8 3 3 2 6" xfId="58910" xr:uid="{00000000-0005-0000-0000-000013A00000}"/>
    <cellStyle name="Normal 8 3 3 3" xfId="10788" xr:uid="{00000000-0005-0000-0000-000014A00000}"/>
    <cellStyle name="Normal 8 3 3 3 2" xfId="25936" xr:uid="{00000000-0005-0000-0000-000015A00000}"/>
    <cellStyle name="Normal 8 3 3 3 2 2" xfId="51904" xr:uid="{00000000-0005-0000-0000-000016A00000}"/>
    <cellStyle name="Normal 8 3 3 3 3" xfId="36756" xr:uid="{00000000-0005-0000-0000-000017A00000}"/>
    <cellStyle name="Normal 8 3 3 4" xfId="8624" xr:uid="{00000000-0005-0000-0000-000018A00000}"/>
    <cellStyle name="Normal 8 3 3 4 2" xfId="23772" xr:uid="{00000000-0005-0000-0000-000019A00000}"/>
    <cellStyle name="Normal 8 3 3 4 2 2" xfId="49740" xr:uid="{00000000-0005-0000-0000-00001AA00000}"/>
    <cellStyle name="Normal 8 3 3 4 3" xfId="34592" xr:uid="{00000000-0005-0000-0000-00001BA00000}"/>
    <cellStyle name="Normal 8 3 3 5" xfId="19444" xr:uid="{00000000-0005-0000-0000-00001CA00000}"/>
    <cellStyle name="Normal 8 3 3 5 2" xfId="45412" xr:uid="{00000000-0005-0000-0000-00001DA00000}"/>
    <cellStyle name="Normal 8 3 3 6" xfId="15116" xr:uid="{00000000-0005-0000-0000-00001EA00000}"/>
    <cellStyle name="Normal 8 3 3 6 2" xfId="41084" xr:uid="{00000000-0005-0000-0000-00001FA00000}"/>
    <cellStyle name="Normal 8 3 3 7" xfId="4296" xr:uid="{00000000-0005-0000-0000-000020A00000}"/>
    <cellStyle name="Normal 8 3 3 8" xfId="30264" xr:uid="{00000000-0005-0000-0000-000021A00000}"/>
    <cellStyle name="Normal 8 3 3 9" xfId="56746" xr:uid="{00000000-0005-0000-0000-000022A00000}"/>
    <cellStyle name="Normal 8 3 4" xfId="5378" xr:uid="{00000000-0005-0000-0000-000023A00000}"/>
    <cellStyle name="Normal 8 3 4 2" xfId="11870" xr:uid="{00000000-0005-0000-0000-000024A00000}"/>
    <cellStyle name="Normal 8 3 4 2 2" xfId="27018" xr:uid="{00000000-0005-0000-0000-000025A00000}"/>
    <cellStyle name="Normal 8 3 4 2 2 2" xfId="52986" xr:uid="{00000000-0005-0000-0000-000026A00000}"/>
    <cellStyle name="Normal 8 3 4 2 3" xfId="37838" xr:uid="{00000000-0005-0000-0000-000027A00000}"/>
    <cellStyle name="Normal 8 3 4 3" xfId="20526" xr:uid="{00000000-0005-0000-0000-000028A00000}"/>
    <cellStyle name="Normal 8 3 4 3 2" xfId="46494" xr:uid="{00000000-0005-0000-0000-000029A00000}"/>
    <cellStyle name="Normal 8 3 4 4" xfId="16198" xr:uid="{00000000-0005-0000-0000-00002AA00000}"/>
    <cellStyle name="Normal 8 3 4 4 2" xfId="42166" xr:uid="{00000000-0005-0000-0000-00002BA00000}"/>
    <cellStyle name="Normal 8 3 4 5" xfId="31346" xr:uid="{00000000-0005-0000-0000-00002CA00000}"/>
    <cellStyle name="Normal 8 3 4 6" xfId="57828" xr:uid="{00000000-0005-0000-0000-00002DA00000}"/>
    <cellStyle name="Normal 8 3 5" xfId="9706" xr:uid="{00000000-0005-0000-0000-00002EA00000}"/>
    <cellStyle name="Normal 8 3 5 2" xfId="24854" xr:uid="{00000000-0005-0000-0000-00002FA00000}"/>
    <cellStyle name="Normal 8 3 5 2 2" xfId="50822" xr:uid="{00000000-0005-0000-0000-000030A00000}"/>
    <cellStyle name="Normal 8 3 5 3" xfId="35674" xr:uid="{00000000-0005-0000-0000-000031A00000}"/>
    <cellStyle name="Normal 8 3 6" xfId="7542" xr:uid="{00000000-0005-0000-0000-000032A00000}"/>
    <cellStyle name="Normal 8 3 6 2" xfId="22690" xr:uid="{00000000-0005-0000-0000-000033A00000}"/>
    <cellStyle name="Normal 8 3 6 2 2" xfId="48658" xr:uid="{00000000-0005-0000-0000-000034A00000}"/>
    <cellStyle name="Normal 8 3 6 3" xfId="33510" xr:uid="{00000000-0005-0000-0000-000035A00000}"/>
    <cellStyle name="Normal 8 3 7" xfId="18362" xr:uid="{00000000-0005-0000-0000-000036A00000}"/>
    <cellStyle name="Normal 8 3 7 2" xfId="44330" xr:uid="{00000000-0005-0000-0000-000037A00000}"/>
    <cellStyle name="Normal 8 3 8" xfId="14034" xr:uid="{00000000-0005-0000-0000-000038A00000}"/>
    <cellStyle name="Normal 8 3 8 2" xfId="40002" xr:uid="{00000000-0005-0000-0000-000039A00000}"/>
    <cellStyle name="Normal 8 3 9" xfId="3214" xr:uid="{00000000-0005-0000-0000-00003AA00000}"/>
    <cellStyle name="Normal 8 4" xfId="496" xr:uid="{00000000-0005-0000-0000-00003BA00000}"/>
    <cellStyle name="Normal 8 4 10" xfId="29183" xr:uid="{00000000-0005-0000-0000-00003CA00000}"/>
    <cellStyle name="Normal 8 4 11" xfId="55131" xr:uid="{00000000-0005-0000-0000-00003DA00000}"/>
    <cellStyle name="Normal 8 4 12" xfId="55665" xr:uid="{00000000-0005-0000-0000-00003EA00000}"/>
    <cellStyle name="Normal 8 4 13" xfId="808" xr:uid="{00000000-0005-0000-0000-00003FA00000}"/>
    <cellStyle name="Normal 8 4 2" xfId="1592" xr:uid="{00000000-0005-0000-0000-000040A00000}"/>
    <cellStyle name="Normal 8 4 2 10" xfId="56206" xr:uid="{00000000-0005-0000-0000-000041A00000}"/>
    <cellStyle name="Normal 8 4 2 2" xfId="2674" xr:uid="{00000000-0005-0000-0000-000042A00000}"/>
    <cellStyle name="Normal 8 4 2 2 2" xfId="7002" xr:uid="{00000000-0005-0000-0000-000043A00000}"/>
    <cellStyle name="Normal 8 4 2 2 2 2" xfId="13494" xr:uid="{00000000-0005-0000-0000-000044A00000}"/>
    <cellStyle name="Normal 8 4 2 2 2 2 2" xfId="28642" xr:uid="{00000000-0005-0000-0000-000045A00000}"/>
    <cellStyle name="Normal 8 4 2 2 2 2 2 2" xfId="54610" xr:uid="{00000000-0005-0000-0000-000046A00000}"/>
    <cellStyle name="Normal 8 4 2 2 2 2 3" xfId="39462" xr:uid="{00000000-0005-0000-0000-000047A00000}"/>
    <cellStyle name="Normal 8 4 2 2 2 3" xfId="22150" xr:uid="{00000000-0005-0000-0000-000048A00000}"/>
    <cellStyle name="Normal 8 4 2 2 2 3 2" xfId="48118" xr:uid="{00000000-0005-0000-0000-000049A00000}"/>
    <cellStyle name="Normal 8 4 2 2 2 4" xfId="17822" xr:uid="{00000000-0005-0000-0000-00004AA00000}"/>
    <cellStyle name="Normal 8 4 2 2 2 4 2" xfId="43790" xr:uid="{00000000-0005-0000-0000-00004BA00000}"/>
    <cellStyle name="Normal 8 4 2 2 2 5" xfId="32970" xr:uid="{00000000-0005-0000-0000-00004CA00000}"/>
    <cellStyle name="Normal 8 4 2 2 2 6" xfId="59452" xr:uid="{00000000-0005-0000-0000-00004DA00000}"/>
    <cellStyle name="Normal 8 4 2 2 3" xfId="11330" xr:uid="{00000000-0005-0000-0000-00004EA00000}"/>
    <cellStyle name="Normal 8 4 2 2 3 2" xfId="26478" xr:uid="{00000000-0005-0000-0000-00004FA00000}"/>
    <cellStyle name="Normal 8 4 2 2 3 2 2" xfId="52446" xr:uid="{00000000-0005-0000-0000-000050A00000}"/>
    <cellStyle name="Normal 8 4 2 2 3 3" xfId="37298" xr:uid="{00000000-0005-0000-0000-000051A00000}"/>
    <cellStyle name="Normal 8 4 2 2 4" xfId="9166" xr:uid="{00000000-0005-0000-0000-000052A00000}"/>
    <cellStyle name="Normal 8 4 2 2 4 2" xfId="24314" xr:uid="{00000000-0005-0000-0000-000053A00000}"/>
    <cellStyle name="Normal 8 4 2 2 4 2 2" xfId="50282" xr:uid="{00000000-0005-0000-0000-000054A00000}"/>
    <cellStyle name="Normal 8 4 2 2 4 3" xfId="35134" xr:uid="{00000000-0005-0000-0000-000055A00000}"/>
    <cellStyle name="Normal 8 4 2 2 5" xfId="19986" xr:uid="{00000000-0005-0000-0000-000056A00000}"/>
    <cellStyle name="Normal 8 4 2 2 5 2" xfId="45954" xr:uid="{00000000-0005-0000-0000-000057A00000}"/>
    <cellStyle name="Normal 8 4 2 2 6" xfId="15658" xr:uid="{00000000-0005-0000-0000-000058A00000}"/>
    <cellStyle name="Normal 8 4 2 2 6 2" xfId="41626" xr:uid="{00000000-0005-0000-0000-000059A00000}"/>
    <cellStyle name="Normal 8 4 2 2 7" xfId="4838" xr:uid="{00000000-0005-0000-0000-00005AA00000}"/>
    <cellStyle name="Normal 8 4 2 2 8" xfId="30806" xr:uid="{00000000-0005-0000-0000-00005BA00000}"/>
    <cellStyle name="Normal 8 4 2 2 9" xfId="57288" xr:uid="{00000000-0005-0000-0000-00005CA00000}"/>
    <cellStyle name="Normal 8 4 2 3" xfId="5920" xr:uid="{00000000-0005-0000-0000-00005DA00000}"/>
    <cellStyle name="Normal 8 4 2 3 2" xfId="12412" xr:uid="{00000000-0005-0000-0000-00005EA00000}"/>
    <cellStyle name="Normal 8 4 2 3 2 2" xfId="27560" xr:uid="{00000000-0005-0000-0000-00005FA00000}"/>
    <cellStyle name="Normal 8 4 2 3 2 2 2" xfId="53528" xr:uid="{00000000-0005-0000-0000-000060A00000}"/>
    <cellStyle name="Normal 8 4 2 3 2 3" xfId="38380" xr:uid="{00000000-0005-0000-0000-000061A00000}"/>
    <cellStyle name="Normal 8 4 2 3 3" xfId="21068" xr:uid="{00000000-0005-0000-0000-000062A00000}"/>
    <cellStyle name="Normal 8 4 2 3 3 2" xfId="47036" xr:uid="{00000000-0005-0000-0000-000063A00000}"/>
    <cellStyle name="Normal 8 4 2 3 4" xfId="16740" xr:uid="{00000000-0005-0000-0000-000064A00000}"/>
    <cellStyle name="Normal 8 4 2 3 4 2" xfId="42708" xr:uid="{00000000-0005-0000-0000-000065A00000}"/>
    <cellStyle name="Normal 8 4 2 3 5" xfId="31888" xr:uid="{00000000-0005-0000-0000-000066A00000}"/>
    <cellStyle name="Normal 8 4 2 3 6" xfId="58370" xr:uid="{00000000-0005-0000-0000-000067A00000}"/>
    <cellStyle name="Normal 8 4 2 4" xfId="10248" xr:uid="{00000000-0005-0000-0000-000068A00000}"/>
    <cellStyle name="Normal 8 4 2 4 2" xfId="25396" xr:uid="{00000000-0005-0000-0000-000069A00000}"/>
    <cellStyle name="Normal 8 4 2 4 2 2" xfId="51364" xr:uid="{00000000-0005-0000-0000-00006AA00000}"/>
    <cellStyle name="Normal 8 4 2 4 3" xfId="36216" xr:uid="{00000000-0005-0000-0000-00006BA00000}"/>
    <cellStyle name="Normal 8 4 2 5" xfId="8084" xr:uid="{00000000-0005-0000-0000-00006CA00000}"/>
    <cellStyle name="Normal 8 4 2 5 2" xfId="23232" xr:uid="{00000000-0005-0000-0000-00006DA00000}"/>
    <cellStyle name="Normal 8 4 2 5 2 2" xfId="49200" xr:uid="{00000000-0005-0000-0000-00006EA00000}"/>
    <cellStyle name="Normal 8 4 2 5 3" xfId="34052" xr:uid="{00000000-0005-0000-0000-00006FA00000}"/>
    <cellStyle name="Normal 8 4 2 6" xfId="18904" xr:uid="{00000000-0005-0000-0000-000070A00000}"/>
    <cellStyle name="Normal 8 4 2 6 2" xfId="44872" xr:uid="{00000000-0005-0000-0000-000071A00000}"/>
    <cellStyle name="Normal 8 4 2 7" xfId="14576" xr:uid="{00000000-0005-0000-0000-000072A00000}"/>
    <cellStyle name="Normal 8 4 2 7 2" xfId="40544" xr:uid="{00000000-0005-0000-0000-000073A00000}"/>
    <cellStyle name="Normal 8 4 2 8" xfId="3756" xr:uid="{00000000-0005-0000-0000-000074A00000}"/>
    <cellStyle name="Normal 8 4 2 9" xfId="29724" xr:uid="{00000000-0005-0000-0000-000075A00000}"/>
    <cellStyle name="Normal 8 4 3" xfId="2133" xr:uid="{00000000-0005-0000-0000-000076A00000}"/>
    <cellStyle name="Normal 8 4 3 2" xfId="6461" xr:uid="{00000000-0005-0000-0000-000077A00000}"/>
    <cellStyle name="Normal 8 4 3 2 2" xfId="12953" xr:uid="{00000000-0005-0000-0000-000078A00000}"/>
    <cellStyle name="Normal 8 4 3 2 2 2" xfId="28101" xr:uid="{00000000-0005-0000-0000-000079A00000}"/>
    <cellStyle name="Normal 8 4 3 2 2 2 2" xfId="54069" xr:uid="{00000000-0005-0000-0000-00007AA00000}"/>
    <cellStyle name="Normal 8 4 3 2 2 3" xfId="38921" xr:uid="{00000000-0005-0000-0000-00007BA00000}"/>
    <cellStyle name="Normal 8 4 3 2 3" xfId="21609" xr:uid="{00000000-0005-0000-0000-00007CA00000}"/>
    <cellStyle name="Normal 8 4 3 2 3 2" xfId="47577" xr:uid="{00000000-0005-0000-0000-00007DA00000}"/>
    <cellStyle name="Normal 8 4 3 2 4" xfId="17281" xr:uid="{00000000-0005-0000-0000-00007EA00000}"/>
    <cellStyle name="Normal 8 4 3 2 4 2" xfId="43249" xr:uid="{00000000-0005-0000-0000-00007FA00000}"/>
    <cellStyle name="Normal 8 4 3 2 5" xfId="32429" xr:uid="{00000000-0005-0000-0000-000080A00000}"/>
    <cellStyle name="Normal 8 4 3 2 6" xfId="58911" xr:uid="{00000000-0005-0000-0000-000081A00000}"/>
    <cellStyle name="Normal 8 4 3 3" xfId="10789" xr:uid="{00000000-0005-0000-0000-000082A00000}"/>
    <cellStyle name="Normal 8 4 3 3 2" xfId="25937" xr:uid="{00000000-0005-0000-0000-000083A00000}"/>
    <cellStyle name="Normal 8 4 3 3 2 2" xfId="51905" xr:uid="{00000000-0005-0000-0000-000084A00000}"/>
    <cellStyle name="Normal 8 4 3 3 3" xfId="36757" xr:uid="{00000000-0005-0000-0000-000085A00000}"/>
    <cellStyle name="Normal 8 4 3 4" xfId="8625" xr:uid="{00000000-0005-0000-0000-000086A00000}"/>
    <cellStyle name="Normal 8 4 3 4 2" xfId="23773" xr:uid="{00000000-0005-0000-0000-000087A00000}"/>
    <cellStyle name="Normal 8 4 3 4 2 2" xfId="49741" xr:uid="{00000000-0005-0000-0000-000088A00000}"/>
    <cellStyle name="Normal 8 4 3 4 3" xfId="34593" xr:uid="{00000000-0005-0000-0000-000089A00000}"/>
    <cellStyle name="Normal 8 4 3 5" xfId="19445" xr:uid="{00000000-0005-0000-0000-00008AA00000}"/>
    <cellStyle name="Normal 8 4 3 5 2" xfId="45413" xr:uid="{00000000-0005-0000-0000-00008BA00000}"/>
    <cellStyle name="Normal 8 4 3 6" xfId="15117" xr:uid="{00000000-0005-0000-0000-00008CA00000}"/>
    <cellStyle name="Normal 8 4 3 6 2" xfId="41085" xr:uid="{00000000-0005-0000-0000-00008DA00000}"/>
    <cellStyle name="Normal 8 4 3 7" xfId="4297" xr:uid="{00000000-0005-0000-0000-00008EA00000}"/>
    <cellStyle name="Normal 8 4 3 8" xfId="30265" xr:uid="{00000000-0005-0000-0000-00008FA00000}"/>
    <cellStyle name="Normal 8 4 3 9" xfId="56747" xr:uid="{00000000-0005-0000-0000-000090A00000}"/>
    <cellStyle name="Normal 8 4 4" xfId="5379" xr:uid="{00000000-0005-0000-0000-000091A00000}"/>
    <cellStyle name="Normal 8 4 4 2" xfId="11871" xr:uid="{00000000-0005-0000-0000-000092A00000}"/>
    <cellStyle name="Normal 8 4 4 2 2" xfId="27019" xr:uid="{00000000-0005-0000-0000-000093A00000}"/>
    <cellStyle name="Normal 8 4 4 2 2 2" xfId="52987" xr:uid="{00000000-0005-0000-0000-000094A00000}"/>
    <cellStyle name="Normal 8 4 4 2 3" xfId="37839" xr:uid="{00000000-0005-0000-0000-000095A00000}"/>
    <cellStyle name="Normal 8 4 4 3" xfId="20527" xr:uid="{00000000-0005-0000-0000-000096A00000}"/>
    <cellStyle name="Normal 8 4 4 3 2" xfId="46495" xr:uid="{00000000-0005-0000-0000-000097A00000}"/>
    <cellStyle name="Normal 8 4 4 4" xfId="16199" xr:uid="{00000000-0005-0000-0000-000098A00000}"/>
    <cellStyle name="Normal 8 4 4 4 2" xfId="42167" xr:uid="{00000000-0005-0000-0000-000099A00000}"/>
    <cellStyle name="Normal 8 4 4 5" xfId="31347" xr:uid="{00000000-0005-0000-0000-00009AA00000}"/>
    <cellStyle name="Normal 8 4 4 6" xfId="57829" xr:uid="{00000000-0005-0000-0000-00009BA00000}"/>
    <cellStyle name="Normal 8 4 5" xfId="9707" xr:uid="{00000000-0005-0000-0000-00009CA00000}"/>
    <cellStyle name="Normal 8 4 5 2" xfId="24855" xr:uid="{00000000-0005-0000-0000-00009DA00000}"/>
    <cellStyle name="Normal 8 4 5 2 2" xfId="50823" xr:uid="{00000000-0005-0000-0000-00009EA00000}"/>
    <cellStyle name="Normal 8 4 5 3" xfId="35675" xr:uid="{00000000-0005-0000-0000-00009FA00000}"/>
    <cellStyle name="Normal 8 4 6" xfId="7543" xr:uid="{00000000-0005-0000-0000-0000A0A00000}"/>
    <cellStyle name="Normal 8 4 6 2" xfId="22691" xr:uid="{00000000-0005-0000-0000-0000A1A00000}"/>
    <cellStyle name="Normal 8 4 6 2 2" xfId="48659" xr:uid="{00000000-0005-0000-0000-0000A2A00000}"/>
    <cellStyle name="Normal 8 4 6 3" xfId="33511" xr:uid="{00000000-0005-0000-0000-0000A3A00000}"/>
    <cellStyle name="Normal 8 4 7" xfId="18363" xr:uid="{00000000-0005-0000-0000-0000A4A00000}"/>
    <cellStyle name="Normal 8 4 7 2" xfId="44331" xr:uid="{00000000-0005-0000-0000-0000A5A00000}"/>
    <cellStyle name="Normal 8 4 8" xfId="14035" xr:uid="{00000000-0005-0000-0000-0000A6A00000}"/>
    <cellStyle name="Normal 8 4 8 2" xfId="40003" xr:uid="{00000000-0005-0000-0000-0000A7A00000}"/>
    <cellStyle name="Normal 8 4 9" xfId="3215" xr:uid="{00000000-0005-0000-0000-0000A8A00000}"/>
    <cellStyle name="Normal 8 5" xfId="497" xr:uid="{00000000-0005-0000-0000-0000A9A00000}"/>
    <cellStyle name="Normal 8 5 10" xfId="29184" xr:uid="{00000000-0005-0000-0000-0000AAA00000}"/>
    <cellStyle name="Normal 8 5 11" xfId="55132" xr:uid="{00000000-0005-0000-0000-0000ABA00000}"/>
    <cellStyle name="Normal 8 5 12" xfId="55666" xr:uid="{00000000-0005-0000-0000-0000ACA00000}"/>
    <cellStyle name="Normal 8 5 13" xfId="848" xr:uid="{00000000-0005-0000-0000-0000ADA00000}"/>
    <cellStyle name="Normal 8 5 2" xfId="1593" xr:uid="{00000000-0005-0000-0000-0000AEA00000}"/>
    <cellStyle name="Normal 8 5 2 10" xfId="56207" xr:uid="{00000000-0005-0000-0000-0000AFA00000}"/>
    <cellStyle name="Normal 8 5 2 2" xfId="2675" xr:uid="{00000000-0005-0000-0000-0000B0A00000}"/>
    <cellStyle name="Normal 8 5 2 2 2" xfId="7003" xr:uid="{00000000-0005-0000-0000-0000B1A00000}"/>
    <cellStyle name="Normal 8 5 2 2 2 2" xfId="13495" xr:uid="{00000000-0005-0000-0000-0000B2A00000}"/>
    <cellStyle name="Normal 8 5 2 2 2 2 2" xfId="28643" xr:uid="{00000000-0005-0000-0000-0000B3A00000}"/>
    <cellStyle name="Normal 8 5 2 2 2 2 2 2" xfId="54611" xr:uid="{00000000-0005-0000-0000-0000B4A00000}"/>
    <cellStyle name="Normal 8 5 2 2 2 2 3" xfId="39463" xr:uid="{00000000-0005-0000-0000-0000B5A00000}"/>
    <cellStyle name="Normal 8 5 2 2 2 3" xfId="22151" xr:uid="{00000000-0005-0000-0000-0000B6A00000}"/>
    <cellStyle name="Normal 8 5 2 2 2 3 2" xfId="48119" xr:uid="{00000000-0005-0000-0000-0000B7A00000}"/>
    <cellStyle name="Normal 8 5 2 2 2 4" xfId="17823" xr:uid="{00000000-0005-0000-0000-0000B8A00000}"/>
    <cellStyle name="Normal 8 5 2 2 2 4 2" xfId="43791" xr:uid="{00000000-0005-0000-0000-0000B9A00000}"/>
    <cellStyle name="Normal 8 5 2 2 2 5" xfId="32971" xr:uid="{00000000-0005-0000-0000-0000BAA00000}"/>
    <cellStyle name="Normal 8 5 2 2 2 6" xfId="59453" xr:uid="{00000000-0005-0000-0000-0000BBA00000}"/>
    <cellStyle name="Normal 8 5 2 2 3" xfId="11331" xr:uid="{00000000-0005-0000-0000-0000BCA00000}"/>
    <cellStyle name="Normal 8 5 2 2 3 2" xfId="26479" xr:uid="{00000000-0005-0000-0000-0000BDA00000}"/>
    <cellStyle name="Normal 8 5 2 2 3 2 2" xfId="52447" xr:uid="{00000000-0005-0000-0000-0000BEA00000}"/>
    <cellStyle name="Normal 8 5 2 2 3 3" xfId="37299" xr:uid="{00000000-0005-0000-0000-0000BFA00000}"/>
    <cellStyle name="Normal 8 5 2 2 4" xfId="9167" xr:uid="{00000000-0005-0000-0000-0000C0A00000}"/>
    <cellStyle name="Normal 8 5 2 2 4 2" xfId="24315" xr:uid="{00000000-0005-0000-0000-0000C1A00000}"/>
    <cellStyle name="Normal 8 5 2 2 4 2 2" xfId="50283" xr:uid="{00000000-0005-0000-0000-0000C2A00000}"/>
    <cellStyle name="Normal 8 5 2 2 4 3" xfId="35135" xr:uid="{00000000-0005-0000-0000-0000C3A00000}"/>
    <cellStyle name="Normal 8 5 2 2 5" xfId="19987" xr:uid="{00000000-0005-0000-0000-0000C4A00000}"/>
    <cellStyle name="Normal 8 5 2 2 5 2" xfId="45955" xr:uid="{00000000-0005-0000-0000-0000C5A00000}"/>
    <cellStyle name="Normal 8 5 2 2 6" xfId="15659" xr:uid="{00000000-0005-0000-0000-0000C6A00000}"/>
    <cellStyle name="Normal 8 5 2 2 6 2" xfId="41627" xr:uid="{00000000-0005-0000-0000-0000C7A00000}"/>
    <cellStyle name="Normal 8 5 2 2 7" xfId="4839" xr:uid="{00000000-0005-0000-0000-0000C8A00000}"/>
    <cellStyle name="Normal 8 5 2 2 8" xfId="30807" xr:uid="{00000000-0005-0000-0000-0000C9A00000}"/>
    <cellStyle name="Normal 8 5 2 2 9" xfId="57289" xr:uid="{00000000-0005-0000-0000-0000CAA00000}"/>
    <cellStyle name="Normal 8 5 2 3" xfId="5921" xr:uid="{00000000-0005-0000-0000-0000CBA00000}"/>
    <cellStyle name="Normal 8 5 2 3 2" xfId="12413" xr:uid="{00000000-0005-0000-0000-0000CCA00000}"/>
    <cellStyle name="Normal 8 5 2 3 2 2" xfId="27561" xr:uid="{00000000-0005-0000-0000-0000CDA00000}"/>
    <cellStyle name="Normal 8 5 2 3 2 2 2" xfId="53529" xr:uid="{00000000-0005-0000-0000-0000CEA00000}"/>
    <cellStyle name="Normal 8 5 2 3 2 3" xfId="38381" xr:uid="{00000000-0005-0000-0000-0000CFA00000}"/>
    <cellStyle name="Normal 8 5 2 3 3" xfId="21069" xr:uid="{00000000-0005-0000-0000-0000D0A00000}"/>
    <cellStyle name="Normal 8 5 2 3 3 2" xfId="47037" xr:uid="{00000000-0005-0000-0000-0000D1A00000}"/>
    <cellStyle name="Normal 8 5 2 3 4" xfId="16741" xr:uid="{00000000-0005-0000-0000-0000D2A00000}"/>
    <cellStyle name="Normal 8 5 2 3 4 2" xfId="42709" xr:uid="{00000000-0005-0000-0000-0000D3A00000}"/>
    <cellStyle name="Normal 8 5 2 3 5" xfId="31889" xr:uid="{00000000-0005-0000-0000-0000D4A00000}"/>
    <cellStyle name="Normal 8 5 2 3 6" xfId="58371" xr:uid="{00000000-0005-0000-0000-0000D5A00000}"/>
    <cellStyle name="Normal 8 5 2 4" xfId="10249" xr:uid="{00000000-0005-0000-0000-0000D6A00000}"/>
    <cellStyle name="Normal 8 5 2 4 2" xfId="25397" xr:uid="{00000000-0005-0000-0000-0000D7A00000}"/>
    <cellStyle name="Normal 8 5 2 4 2 2" xfId="51365" xr:uid="{00000000-0005-0000-0000-0000D8A00000}"/>
    <cellStyle name="Normal 8 5 2 4 3" xfId="36217" xr:uid="{00000000-0005-0000-0000-0000D9A00000}"/>
    <cellStyle name="Normal 8 5 2 5" xfId="8085" xr:uid="{00000000-0005-0000-0000-0000DAA00000}"/>
    <cellStyle name="Normal 8 5 2 5 2" xfId="23233" xr:uid="{00000000-0005-0000-0000-0000DBA00000}"/>
    <cellStyle name="Normal 8 5 2 5 2 2" xfId="49201" xr:uid="{00000000-0005-0000-0000-0000DCA00000}"/>
    <cellStyle name="Normal 8 5 2 5 3" xfId="34053" xr:uid="{00000000-0005-0000-0000-0000DDA00000}"/>
    <cellStyle name="Normal 8 5 2 6" xfId="18905" xr:uid="{00000000-0005-0000-0000-0000DEA00000}"/>
    <cellStyle name="Normal 8 5 2 6 2" xfId="44873" xr:uid="{00000000-0005-0000-0000-0000DFA00000}"/>
    <cellStyle name="Normal 8 5 2 7" xfId="14577" xr:uid="{00000000-0005-0000-0000-0000E0A00000}"/>
    <cellStyle name="Normal 8 5 2 7 2" xfId="40545" xr:uid="{00000000-0005-0000-0000-0000E1A00000}"/>
    <cellStyle name="Normal 8 5 2 8" xfId="3757" xr:uid="{00000000-0005-0000-0000-0000E2A00000}"/>
    <cellStyle name="Normal 8 5 2 9" xfId="29725" xr:uid="{00000000-0005-0000-0000-0000E3A00000}"/>
    <cellStyle name="Normal 8 5 3" xfId="2134" xr:uid="{00000000-0005-0000-0000-0000E4A00000}"/>
    <cellStyle name="Normal 8 5 3 2" xfId="6462" xr:uid="{00000000-0005-0000-0000-0000E5A00000}"/>
    <cellStyle name="Normal 8 5 3 2 2" xfId="12954" xr:uid="{00000000-0005-0000-0000-0000E6A00000}"/>
    <cellStyle name="Normal 8 5 3 2 2 2" xfId="28102" xr:uid="{00000000-0005-0000-0000-0000E7A00000}"/>
    <cellStyle name="Normal 8 5 3 2 2 2 2" xfId="54070" xr:uid="{00000000-0005-0000-0000-0000E8A00000}"/>
    <cellStyle name="Normal 8 5 3 2 2 3" xfId="38922" xr:uid="{00000000-0005-0000-0000-0000E9A00000}"/>
    <cellStyle name="Normal 8 5 3 2 3" xfId="21610" xr:uid="{00000000-0005-0000-0000-0000EAA00000}"/>
    <cellStyle name="Normal 8 5 3 2 3 2" xfId="47578" xr:uid="{00000000-0005-0000-0000-0000EBA00000}"/>
    <cellStyle name="Normal 8 5 3 2 4" xfId="17282" xr:uid="{00000000-0005-0000-0000-0000ECA00000}"/>
    <cellStyle name="Normal 8 5 3 2 4 2" xfId="43250" xr:uid="{00000000-0005-0000-0000-0000EDA00000}"/>
    <cellStyle name="Normal 8 5 3 2 5" xfId="32430" xr:uid="{00000000-0005-0000-0000-0000EEA00000}"/>
    <cellStyle name="Normal 8 5 3 2 6" xfId="58912" xr:uid="{00000000-0005-0000-0000-0000EFA00000}"/>
    <cellStyle name="Normal 8 5 3 3" xfId="10790" xr:uid="{00000000-0005-0000-0000-0000F0A00000}"/>
    <cellStyle name="Normal 8 5 3 3 2" xfId="25938" xr:uid="{00000000-0005-0000-0000-0000F1A00000}"/>
    <cellStyle name="Normal 8 5 3 3 2 2" xfId="51906" xr:uid="{00000000-0005-0000-0000-0000F2A00000}"/>
    <cellStyle name="Normal 8 5 3 3 3" xfId="36758" xr:uid="{00000000-0005-0000-0000-0000F3A00000}"/>
    <cellStyle name="Normal 8 5 3 4" xfId="8626" xr:uid="{00000000-0005-0000-0000-0000F4A00000}"/>
    <cellStyle name="Normal 8 5 3 4 2" xfId="23774" xr:uid="{00000000-0005-0000-0000-0000F5A00000}"/>
    <cellStyle name="Normal 8 5 3 4 2 2" xfId="49742" xr:uid="{00000000-0005-0000-0000-0000F6A00000}"/>
    <cellStyle name="Normal 8 5 3 4 3" xfId="34594" xr:uid="{00000000-0005-0000-0000-0000F7A00000}"/>
    <cellStyle name="Normal 8 5 3 5" xfId="19446" xr:uid="{00000000-0005-0000-0000-0000F8A00000}"/>
    <cellStyle name="Normal 8 5 3 5 2" xfId="45414" xr:uid="{00000000-0005-0000-0000-0000F9A00000}"/>
    <cellStyle name="Normal 8 5 3 6" xfId="15118" xr:uid="{00000000-0005-0000-0000-0000FAA00000}"/>
    <cellStyle name="Normal 8 5 3 6 2" xfId="41086" xr:uid="{00000000-0005-0000-0000-0000FBA00000}"/>
    <cellStyle name="Normal 8 5 3 7" xfId="4298" xr:uid="{00000000-0005-0000-0000-0000FCA00000}"/>
    <cellStyle name="Normal 8 5 3 8" xfId="30266" xr:uid="{00000000-0005-0000-0000-0000FDA00000}"/>
    <cellStyle name="Normal 8 5 3 9" xfId="56748" xr:uid="{00000000-0005-0000-0000-0000FEA00000}"/>
    <cellStyle name="Normal 8 5 4" xfId="5380" xr:uid="{00000000-0005-0000-0000-0000FFA00000}"/>
    <cellStyle name="Normal 8 5 4 2" xfId="11872" xr:uid="{00000000-0005-0000-0000-000000A10000}"/>
    <cellStyle name="Normal 8 5 4 2 2" xfId="27020" xr:uid="{00000000-0005-0000-0000-000001A10000}"/>
    <cellStyle name="Normal 8 5 4 2 2 2" xfId="52988" xr:uid="{00000000-0005-0000-0000-000002A10000}"/>
    <cellStyle name="Normal 8 5 4 2 3" xfId="37840" xr:uid="{00000000-0005-0000-0000-000003A10000}"/>
    <cellStyle name="Normal 8 5 4 3" xfId="20528" xr:uid="{00000000-0005-0000-0000-000004A10000}"/>
    <cellStyle name="Normal 8 5 4 3 2" xfId="46496" xr:uid="{00000000-0005-0000-0000-000005A10000}"/>
    <cellStyle name="Normal 8 5 4 4" xfId="16200" xr:uid="{00000000-0005-0000-0000-000006A10000}"/>
    <cellStyle name="Normal 8 5 4 4 2" xfId="42168" xr:uid="{00000000-0005-0000-0000-000007A10000}"/>
    <cellStyle name="Normal 8 5 4 5" xfId="31348" xr:uid="{00000000-0005-0000-0000-000008A10000}"/>
    <cellStyle name="Normal 8 5 4 6" xfId="57830" xr:uid="{00000000-0005-0000-0000-000009A10000}"/>
    <cellStyle name="Normal 8 5 5" xfId="9708" xr:uid="{00000000-0005-0000-0000-00000AA10000}"/>
    <cellStyle name="Normal 8 5 5 2" xfId="24856" xr:uid="{00000000-0005-0000-0000-00000BA10000}"/>
    <cellStyle name="Normal 8 5 5 2 2" xfId="50824" xr:uid="{00000000-0005-0000-0000-00000CA10000}"/>
    <cellStyle name="Normal 8 5 5 3" xfId="35676" xr:uid="{00000000-0005-0000-0000-00000DA10000}"/>
    <cellStyle name="Normal 8 5 6" xfId="7544" xr:uid="{00000000-0005-0000-0000-00000EA10000}"/>
    <cellStyle name="Normal 8 5 6 2" xfId="22692" xr:uid="{00000000-0005-0000-0000-00000FA10000}"/>
    <cellStyle name="Normal 8 5 6 2 2" xfId="48660" xr:uid="{00000000-0005-0000-0000-000010A10000}"/>
    <cellStyle name="Normal 8 5 6 3" xfId="33512" xr:uid="{00000000-0005-0000-0000-000011A10000}"/>
    <cellStyle name="Normal 8 5 7" xfId="18364" xr:uid="{00000000-0005-0000-0000-000012A10000}"/>
    <cellStyle name="Normal 8 5 7 2" xfId="44332" xr:uid="{00000000-0005-0000-0000-000013A10000}"/>
    <cellStyle name="Normal 8 5 8" xfId="14036" xr:uid="{00000000-0005-0000-0000-000014A10000}"/>
    <cellStyle name="Normal 8 5 8 2" xfId="40004" xr:uid="{00000000-0005-0000-0000-000015A10000}"/>
    <cellStyle name="Normal 8 5 9" xfId="3216" xr:uid="{00000000-0005-0000-0000-000016A10000}"/>
    <cellStyle name="Normal 8 6" xfId="498" xr:uid="{00000000-0005-0000-0000-000017A10000}"/>
    <cellStyle name="Normal 8 6 10" xfId="29185" xr:uid="{00000000-0005-0000-0000-000018A10000}"/>
    <cellStyle name="Normal 8 6 11" xfId="55133" xr:uid="{00000000-0005-0000-0000-000019A10000}"/>
    <cellStyle name="Normal 8 6 12" xfId="55667" xr:uid="{00000000-0005-0000-0000-00001AA10000}"/>
    <cellStyle name="Normal 8 6 13" xfId="888" xr:uid="{00000000-0005-0000-0000-00001BA10000}"/>
    <cellStyle name="Normal 8 6 2" xfId="1594" xr:uid="{00000000-0005-0000-0000-00001CA10000}"/>
    <cellStyle name="Normal 8 6 2 10" xfId="56208" xr:uid="{00000000-0005-0000-0000-00001DA10000}"/>
    <cellStyle name="Normal 8 6 2 2" xfId="2676" xr:uid="{00000000-0005-0000-0000-00001EA10000}"/>
    <cellStyle name="Normal 8 6 2 2 2" xfId="7004" xr:uid="{00000000-0005-0000-0000-00001FA10000}"/>
    <cellStyle name="Normal 8 6 2 2 2 2" xfId="13496" xr:uid="{00000000-0005-0000-0000-000020A10000}"/>
    <cellStyle name="Normal 8 6 2 2 2 2 2" xfId="28644" xr:uid="{00000000-0005-0000-0000-000021A10000}"/>
    <cellStyle name="Normal 8 6 2 2 2 2 2 2" xfId="54612" xr:uid="{00000000-0005-0000-0000-000022A10000}"/>
    <cellStyle name="Normal 8 6 2 2 2 2 3" xfId="39464" xr:uid="{00000000-0005-0000-0000-000023A10000}"/>
    <cellStyle name="Normal 8 6 2 2 2 3" xfId="22152" xr:uid="{00000000-0005-0000-0000-000024A10000}"/>
    <cellStyle name="Normal 8 6 2 2 2 3 2" xfId="48120" xr:uid="{00000000-0005-0000-0000-000025A10000}"/>
    <cellStyle name="Normal 8 6 2 2 2 4" xfId="17824" xr:uid="{00000000-0005-0000-0000-000026A10000}"/>
    <cellStyle name="Normal 8 6 2 2 2 4 2" xfId="43792" xr:uid="{00000000-0005-0000-0000-000027A10000}"/>
    <cellStyle name="Normal 8 6 2 2 2 5" xfId="32972" xr:uid="{00000000-0005-0000-0000-000028A10000}"/>
    <cellStyle name="Normal 8 6 2 2 2 6" xfId="59454" xr:uid="{00000000-0005-0000-0000-000029A10000}"/>
    <cellStyle name="Normal 8 6 2 2 3" xfId="11332" xr:uid="{00000000-0005-0000-0000-00002AA10000}"/>
    <cellStyle name="Normal 8 6 2 2 3 2" xfId="26480" xr:uid="{00000000-0005-0000-0000-00002BA10000}"/>
    <cellStyle name="Normal 8 6 2 2 3 2 2" xfId="52448" xr:uid="{00000000-0005-0000-0000-00002CA10000}"/>
    <cellStyle name="Normal 8 6 2 2 3 3" xfId="37300" xr:uid="{00000000-0005-0000-0000-00002DA10000}"/>
    <cellStyle name="Normal 8 6 2 2 4" xfId="9168" xr:uid="{00000000-0005-0000-0000-00002EA10000}"/>
    <cellStyle name="Normal 8 6 2 2 4 2" xfId="24316" xr:uid="{00000000-0005-0000-0000-00002FA10000}"/>
    <cellStyle name="Normal 8 6 2 2 4 2 2" xfId="50284" xr:uid="{00000000-0005-0000-0000-000030A10000}"/>
    <cellStyle name="Normal 8 6 2 2 4 3" xfId="35136" xr:uid="{00000000-0005-0000-0000-000031A10000}"/>
    <cellStyle name="Normal 8 6 2 2 5" xfId="19988" xr:uid="{00000000-0005-0000-0000-000032A10000}"/>
    <cellStyle name="Normal 8 6 2 2 5 2" xfId="45956" xr:uid="{00000000-0005-0000-0000-000033A10000}"/>
    <cellStyle name="Normal 8 6 2 2 6" xfId="15660" xr:uid="{00000000-0005-0000-0000-000034A10000}"/>
    <cellStyle name="Normal 8 6 2 2 6 2" xfId="41628" xr:uid="{00000000-0005-0000-0000-000035A10000}"/>
    <cellStyle name="Normal 8 6 2 2 7" xfId="4840" xr:uid="{00000000-0005-0000-0000-000036A10000}"/>
    <cellStyle name="Normal 8 6 2 2 8" xfId="30808" xr:uid="{00000000-0005-0000-0000-000037A10000}"/>
    <cellStyle name="Normal 8 6 2 2 9" xfId="57290" xr:uid="{00000000-0005-0000-0000-000038A10000}"/>
    <cellStyle name="Normal 8 6 2 3" xfId="5922" xr:uid="{00000000-0005-0000-0000-000039A10000}"/>
    <cellStyle name="Normal 8 6 2 3 2" xfId="12414" xr:uid="{00000000-0005-0000-0000-00003AA10000}"/>
    <cellStyle name="Normal 8 6 2 3 2 2" xfId="27562" xr:uid="{00000000-0005-0000-0000-00003BA10000}"/>
    <cellStyle name="Normal 8 6 2 3 2 2 2" xfId="53530" xr:uid="{00000000-0005-0000-0000-00003CA10000}"/>
    <cellStyle name="Normal 8 6 2 3 2 3" xfId="38382" xr:uid="{00000000-0005-0000-0000-00003DA10000}"/>
    <cellStyle name="Normal 8 6 2 3 3" xfId="21070" xr:uid="{00000000-0005-0000-0000-00003EA10000}"/>
    <cellStyle name="Normal 8 6 2 3 3 2" xfId="47038" xr:uid="{00000000-0005-0000-0000-00003FA10000}"/>
    <cellStyle name="Normal 8 6 2 3 4" xfId="16742" xr:uid="{00000000-0005-0000-0000-000040A10000}"/>
    <cellStyle name="Normal 8 6 2 3 4 2" xfId="42710" xr:uid="{00000000-0005-0000-0000-000041A10000}"/>
    <cellStyle name="Normal 8 6 2 3 5" xfId="31890" xr:uid="{00000000-0005-0000-0000-000042A10000}"/>
    <cellStyle name="Normal 8 6 2 3 6" xfId="58372" xr:uid="{00000000-0005-0000-0000-000043A10000}"/>
    <cellStyle name="Normal 8 6 2 4" xfId="10250" xr:uid="{00000000-0005-0000-0000-000044A10000}"/>
    <cellStyle name="Normal 8 6 2 4 2" xfId="25398" xr:uid="{00000000-0005-0000-0000-000045A10000}"/>
    <cellStyle name="Normal 8 6 2 4 2 2" xfId="51366" xr:uid="{00000000-0005-0000-0000-000046A10000}"/>
    <cellStyle name="Normal 8 6 2 4 3" xfId="36218" xr:uid="{00000000-0005-0000-0000-000047A10000}"/>
    <cellStyle name="Normal 8 6 2 5" xfId="8086" xr:uid="{00000000-0005-0000-0000-000048A10000}"/>
    <cellStyle name="Normal 8 6 2 5 2" xfId="23234" xr:uid="{00000000-0005-0000-0000-000049A10000}"/>
    <cellStyle name="Normal 8 6 2 5 2 2" xfId="49202" xr:uid="{00000000-0005-0000-0000-00004AA10000}"/>
    <cellStyle name="Normal 8 6 2 5 3" xfId="34054" xr:uid="{00000000-0005-0000-0000-00004BA10000}"/>
    <cellStyle name="Normal 8 6 2 6" xfId="18906" xr:uid="{00000000-0005-0000-0000-00004CA10000}"/>
    <cellStyle name="Normal 8 6 2 6 2" xfId="44874" xr:uid="{00000000-0005-0000-0000-00004DA10000}"/>
    <cellStyle name="Normal 8 6 2 7" xfId="14578" xr:uid="{00000000-0005-0000-0000-00004EA10000}"/>
    <cellStyle name="Normal 8 6 2 7 2" xfId="40546" xr:uid="{00000000-0005-0000-0000-00004FA10000}"/>
    <cellStyle name="Normal 8 6 2 8" xfId="3758" xr:uid="{00000000-0005-0000-0000-000050A10000}"/>
    <cellStyle name="Normal 8 6 2 9" xfId="29726" xr:uid="{00000000-0005-0000-0000-000051A10000}"/>
    <cellStyle name="Normal 8 6 3" xfId="2135" xr:uid="{00000000-0005-0000-0000-000052A10000}"/>
    <cellStyle name="Normal 8 6 3 2" xfId="6463" xr:uid="{00000000-0005-0000-0000-000053A10000}"/>
    <cellStyle name="Normal 8 6 3 2 2" xfId="12955" xr:uid="{00000000-0005-0000-0000-000054A10000}"/>
    <cellStyle name="Normal 8 6 3 2 2 2" xfId="28103" xr:uid="{00000000-0005-0000-0000-000055A10000}"/>
    <cellStyle name="Normal 8 6 3 2 2 2 2" xfId="54071" xr:uid="{00000000-0005-0000-0000-000056A10000}"/>
    <cellStyle name="Normal 8 6 3 2 2 3" xfId="38923" xr:uid="{00000000-0005-0000-0000-000057A10000}"/>
    <cellStyle name="Normal 8 6 3 2 3" xfId="21611" xr:uid="{00000000-0005-0000-0000-000058A10000}"/>
    <cellStyle name="Normal 8 6 3 2 3 2" xfId="47579" xr:uid="{00000000-0005-0000-0000-000059A10000}"/>
    <cellStyle name="Normal 8 6 3 2 4" xfId="17283" xr:uid="{00000000-0005-0000-0000-00005AA10000}"/>
    <cellStyle name="Normal 8 6 3 2 4 2" xfId="43251" xr:uid="{00000000-0005-0000-0000-00005BA10000}"/>
    <cellStyle name="Normal 8 6 3 2 5" xfId="32431" xr:uid="{00000000-0005-0000-0000-00005CA10000}"/>
    <cellStyle name="Normal 8 6 3 2 6" xfId="58913" xr:uid="{00000000-0005-0000-0000-00005DA10000}"/>
    <cellStyle name="Normal 8 6 3 3" xfId="10791" xr:uid="{00000000-0005-0000-0000-00005EA10000}"/>
    <cellStyle name="Normal 8 6 3 3 2" xfId="25939" xr:uid="{00000000-0005-0000-0000-00005FA10000}"/>
    <cellStyle name="Normal 8 6 3 3 2 2" xfId="51907" xr:uid="{00000000-0005-0000-0000-000060A10000}"/>
    <cellStyle name="Normal 8 6 3 3 3" xfId="36759" xr:uid="{00000000-0005-0000-0000-000061A10000}"/>
    <cellStyle name="Normal 8 6 3 4" xfId="8627" xr:uid="{00000000-0005-0000-0000-000062A10000}"/>
    <cellStyle name="Normal 8 6 3 4 2" xfId="23775" xr:uid="{00000000-0005-0000-0000-000063A10000}"/>
    <cellStyle name="Normal 8 6 3 4 2 2" xfId="49743" xr:uid="{00000000-0005-0000-0000-000064A10000}"/>
    <cellStyle name="Normal 8 6 3 4 3" xfId="34595" xr:uid="{00000000-0005-0000-0000-000065A10000}"/>
    <cellStyle name="Normal 8 6 3 5" xfId="19447" xr:uid="{00000000-0005-0000-0000-000066A10000}"/>
    <cellStyle name="Normal 8 6 3 5 2" xfId="45415" xr:uid="{00000000-0005-0000-0000-000067A10000}"/>
    <cellStyle name="Normal 8 6 3 6" xfId="15119" xr:uid="{00000000-0005-0000-0000-000068A10000}"/>
    <cellStyle name="Normal 8 6 3 6 2" xfId="41087" xr:uid="{00000000-0005-0000-0000-000069A10000}"/>
    <cellStyle name="Normal 8 6 3 7" xfId="4299" xr:uid="{00000000-0005-0000-0000-00006AA10000}"/>
    <cellStyle name="Normal 8 6 3 8" xfId="30267" xr:uid="{00000000-0005-0000-0000-00006BA10000}"/>
    <cellStyle name="Normal 8 6 3 9" xfId="56749" xr:uid="{00000000-0005-0000-0000-00006CA10000}"/>
    <cellStyle name="Normal 8 6 4" xfId="5381" xr:uid="{00000000-0005-0000-0000-00006DA10000}"/>
    <cellStyle name="Normal 8 6 4 2" xfId="11873" xr:uid="{00000000-0005-0000-0000-00006EA10000}"/>
    <cellStyle name="Normal 8 6 4 2 2" xfId="27021" xr:uid="{00000000-0005-0000-0000-00006FA10000}"/>
    <cellStyle name="Normal 8 6 4 2 2 2" xfId="52989" xr:uid="{00000000-0005-0000-0000-000070A10000}"/>
    <cellStyle name="Normal 8 6 4 2 3" xfId="37841" xr:uid="{00000000-0005-0000-0000-000071A10000}"/>
    <cellStyle name="Normal 8 6 4 3" xfId="20529" xr:uid="{00000000-0005-0000-0000-000072A10000}"/>
    <cellStyle name="Normal 8 6 4 3 2" xfId="46497" xr:uid="{00000000-0005-0000-0000-000073A10000}"/>
    <cellStyle name="Normal 8 6 4 4" xfId="16201" xr:uid="{00000000-0005-0000-0000-000074A10000}"/>
    <cellStyle name="Normal 8 6 4 4 2" xfId="42169" xr:uid="{00000000-0005-0000-0000-000075A10000}"/>
    <cellStyle name="Normal 8 6 4 5" xfId="31349" xr:uid="{00000000-0005-0000-0000-000076A10000}"/>
    <cellStyle name="Normal 8 6 4 6" xfId="57831" xr:uid="{00000000-0005-0000-0000-000077A10000}"/>
    <cellStyle name="Normal 8 6 5" xfId="9709" xr:uid="{00000000-0005-0000-0000-000078A10000}"/>
    <cellStyle name="Normal 8 6 5 2" xfId="24857" xr:uid="{00000000-0005-0000-0000-000079A10000}"/>
    <cellStyle name="Normal 8 6 5 2 2" xfId="50825" xr:uid="{00000000-0005-0000-0000-00007AA10000}"/>
    <cellStyle name="Normal 8 6 5 3" xfId="35677" xr:uid="{00000000-0005-0000-0000-00007BA10000}"/>
    <cellStyle name="Normal 8 6 6" xfId="7545" xr:uid="{00000000-0005-0000-0000-00007CA10000}"/>
    <cellStyle name="Normal 8 6 6 2" xfId="22693" xr:uid="{00000000-0005-0000-0000-00007DA10000}"/>
    <cellStyle name="Normal 8 6 6 2 2" xfId="48661" xr:uid="{00000000-0005-0000-0000-00007EA10000}"/>
    <cellStyle name="Normal 8 6 6 3" xfId="33513" xr:uid="{00000000-0005-0000-0000-00007FA10000}"/>
    <cellStyle name="Normal 8 6 7" xfId="18365" xr:uid="{00000000-0005-0000-0000-000080A10000}"/>
    <cellStyle name="Normal 8 6 7 2" xfId="44333" xr:uid="{00000000-0005-0000-0000-000081A10000}"/>
    <cellStyle name="Normal 8 6 8" xfId="14037" xr:uid="{00000000-0005-0000-0000-000082A10000}"/>
    <cellStyle name="Normal 8 6 8 2" xfId="40005" xr:uid="{00000000-0005-0000-0000-000083A10000}"/>
    <cellStyle name="Normal 8 6 9" xfId="3217" xr:uid="{00000000-0005-0000-0000-000084A10000}"/>
    <cellStyle name="Normal 8 7" xfId="499" xr:uid="{00000000-0005-0000-0000-000085A10000}"/>
    <cellStyle name="Normal 8 7 10" xfId="29186" xr:uid="{00000000-0005-0000-0000-000086A10000}"/>
    <cellStyle name="Normal 8 7 11" xfId="55134" xr:uid="{00000000-0005-0000-0000-000087A10000}"/>
    <cellStyle name="Normal 8 7 12" xfId="55668" xr:uid="{00000000-0005-0000-0000-000088A10000}"/>
    <cellStyle name="Normal 8 7 13" xfId="928" xr:uid="{00000000-0005-0000-0000-000089A10000}"/>
    <cellStyle name="Normal 8 7 2" xfId="1595" xr:uid="{00000000-0005-0000-0000-00008AA10000}"/>
    <cellStyle name="Normal 8 7 2 10" xfId="56209" xr:uid="{00000000-0005-0000-0000-00008BA10000}"/>
    <cellStyle name="Normal 8 7 2 2" xfId="2677" xr:uid="{00000000-0005-0000-0000-00008CA10000}"/>
    <cellStyle name="Normal 8 7 2 2 2" xfId="7005" xr:uid="{00000000-0005-0000-0000-00008DA10000}"/>
    <cellStyle name="Normal 8 7 2 2 2 2" xfId="13497" xr:uid="{00000000-0005-0000-0000-00008EA10000}"/>
    <cellStyle name="Normal 8 7 2 2 2 2 2" xfId="28645" xr:uid="{00000000-0005-0000-0000-00008FA10000}"/>
    <cellStyle name="Normal 8 7 2 2 2 2 2 2" xfId="54613" xr:uid="{00000000-0005-0000-0000-000090A10000}"/>
    <cellStyle name="Normal 8 7 2 2 2 2 3" xfId="39465" xr:uid="{00000000-0005-0000-0000-000091A10000}"/>
    <cellStyle name="Normal 8 7 2 2 2 3" xfId="22153" xr:uid="{00000000-0005-0000-0000-000092A10000}"/>
    <cellStyle name="Normal 8 7 2 2 2 3 2" xfId="48121" xr:uid="{00000000-0005-0000-0000-000093A10000}"/>
    <cellStyle name="Normal 8 7 2 2 2 4" xfId="17825" xr:uid="{00000000-0005-0000-0000-000094A10000}"/>
    <cellStyle name="Normal 8 7 2 2 2 4 2" xfId="43793" xr:uid="{00000000-0005-0000-0000-000095A10000}"/>
    <cellStyle name="Normal 8 7 2 2 2 5" xfId="32973" xr:uid="{00000000-0005-0000-0000-000096A10000}"/>
    <cellStyle name="Normal 8 7 2 2 2 6" xfId="59455" xr:uid="{00000000-0005-0000-0000-000097A10000}"/>
    <cellStyle name="Normal 8 7 2 2 3" xfId="11333" xr:uid="{00000000-0005-0000-0000-000098A10000}"/>
    <cellStyle name="Normal 8 7 2 2 3 2" xfId="26481" xr:uid="{00000000-0005-0000-0000-000099A10000}"/>
    <cellStyle name="Normal 8 7 2 2 3 2 2" xfId="52449" xr:uid="{00000000-0005-0000-0000-00009AA10000}"/>
    <cellStyle name="Normal 8 7 2 2 3 3" xfId="37301" xr:uid="{00000000-0005-0000-0000-00009BA10000}"/>
    <cellStyle name="Normal 8 7 2 2 4" xfId="9169" xr:uid="{00000000-0005-0000-0000-00009CA10000}"/>
    <cellStyle name="Normal 8 7 2 2 4 2" xfId="24317" xr:uid="{00000000-0005-0000-0000-00009DA10000}"/>
    <cellStyle name="Normal 8 7 2 2 4 2 2" xfId="50285" xr:uid="{00000000-0005-0000-0000-00009EA10000}"/>
    <cellStyle name="Normal 8 7 2 2 4 3" xfId="35137" xr:uid="{00000000-0005-0000-0000-00009FA10000}"/>
    <cellStyle name="Normal 8 7 2 2 5" xfId="19989" xr:uid="{00000000-0005-0000-0000-0000A0A10000}"/>
    <cellStyle name="Normal 8 7 2 2 5 2" xfId="45957" xr:uid="{00000000-0005-0000-0000-0000A1A10000}"/>
    <cellStyle name="Normal 8 7 2 2 6" xfId="15661" xr:uid="{00000000-0005-0000-0000-0000A2A10000}"/>
    <cellStyle name="Normal 8 7 2 2 6 2" xfId="41629" xr:uid="{00000000-0005-0000-0000-0000A3A10000}"/>
    <cellStyle name="Normal 8 7 2 2 7" xfId="4841" xr:uid="{00000000-0005-0000-0000-0000A4A10000}"/>
    <cellStyle name="Normal 8 7 2 2 8" xfId="30809" xr:uid="{00000000-0005-0000-0000-0000A5A10000}"/>
    <cellStyle name="Normal 8 7 2 2 9" xfId="57291" xr:uid="{00000000-0005-0000-0000-0000A6A10000}"/>
    <cellStyle name="Normal 8 7 2 3" xfId="5923" xr:uid="{00000000-0005-0000-0000-0000A7A10000}"/>
    <cellStyle name="Normal 8 7 2 3 2" xfId="12415" xr:uid="{00000000-0005-0000-0000-0000A8A10000}"/>
    <cellStyle name="Normal 8 7 2 3 2 2" xfId="27563" xr:uid="{00000000-0005-0000-0000-0000A9A10000}"/>
    <cellStyle name="Normal 8 7 2 3 2 2 2" xfId="53531" xr:uid="{00000000-0005-0000-0000-0000AAA10000}"/>
    <cellStyle name="Normal 8 7 2 3 2 3" xfId="38383" xr:uid="{00000000-0005-0000-0000-0000ABA10000}"/>
    <cellStyle name="Normal 8 7 2 3 3" xfId="21071" xr:uid="{00000000-0005-0000-0000-0000ACA10000}"/>
    <cellStyle name="Normal 8 7 2 3 3 2" xfId="47039" xr:uid="{00000000-0005-0000-0000-0000ADA10000}"/>
    <cellStyle name="Normal 8 7 2 3 4" xfId="16743" xr:uid="{00000000-0005-0000-0000-0000AEA10000}"/>
    <cellStyle name="Normal 8 7 2 3 4 2" xfId="42711" xr:uid="{00000000-0005-0000-0000-0000AFA10000}"/>
    <cellStyle name="Normal 8 7 2 3 5" xfId="31891" xr:uid="{00000000-0005-0000-0000-0000B0A10000}"/>
    <cellStyle name="Normal 8 7 2 3 6" xfId="58373" xr:uid="{00000000-0005-0000-0000-0000B1A10000}"/>
    <cellStyle name="Normal 8 7 2 4" xfId="10251" xr:uid="{00000000-0005-0000-0000-0000B2A10000}"/>
    <cellStyle name="Normal 8 7 2 4 2" xfId="25399" xr:uid="{00000000-0005-0000-0000-0000B3A10000}"/>
    <cellStyle name="Normal 8 7 2 4 2 2" xfId="51367" xr:uid="{00000000-0005-0000-0000-0000B4A10000}"/>
    <cellStyle name="Normal 8 7 2 4 3" xfId="36219" xr:uid="{00000000-0005-0000-0000-0000B5A10000}"/>
    <cellStyle name="Normal 8 7 2 5" xfId="8087" xr:uid="{00000000-0005-0000-0000-0000B6A10000}"/>
    <cellStyle name="Normal 8 7 2 5 2" xfId="23235" xr:uid="{00000000-0005-0000-0000-0000B7A10000}"/>
    <cellStyle name="Normal 8 7 2 5 2 2" xfId="49203" xr:uid="{00000000-0005-0000-0000-0000B8A10000}"/>
    <cellStyle name="Normal 8 7 2 5 3" xfId="34055" xr:uid="{00000000-0005-0000-0000-0000B9A10000}"/>
    <cellStyle name="Normal 8 7 2 6" xfId="18907" xr:uid="{00000000-0005-0000-0000-0000BAA10000}"/>
    <cellStyle name="Normal 8 7 2 6 2" xfId="44875" xr:uid="{00000000-0005-0000-0000-0000BBA10000}"/>
    <cellStyle name="Normal 8 7 2 7" xfId="14579" xr:uid="{00000000-0005-0000-0000-0000BCA10000}"/>
    <cellStyle name="Normal 8 7 2 7 2" xfId="40547" xr:uid="{00000000-0005-0000-0000-0000BDA10000}"/>
    <cellStyle name="Normal 8 7 2 8" xfId="3759" xr:uid="{00000000-0005-0000-0000-0000BEA10000}"/>
    <cellStyle name="Normal 8 7 2 9" xfId="29727" xr:uid="{00000000-0005-0000-0000-0000BFA10000}"/>
    <cellStyle name="Normal 8 7 3" xfId="2136" xr:uid="{00000000-0005-0000-0000-0000C0A10000}"/>
    <cellStyle name="Normal 8 7 3 2" xfId="6464" xr:uid="{00000000-0005-0000-0000-0000C1A10000}"/>
    <cellStyle name="Normal 8 7 3 2 2" xfId="12956" xr:uid="{00000000-0005-0000-0000-0000C2A10000}"/>
    <cellStyle name="Normal 8 7 3 2 2 2" xfId="28104" xr:uid="{00000000-0005-0000-0000-0000C3A10000}"/>
    <cellStyle name="Normal 8 7 3 2 2 2 2" xfId="54072" xr:uid="{00000000-0005-0000-0000-0000C4A10000}"/>
    <cellStyle name="Normal 8 7 3 2 2 3" xfId="38924" xr:uid="{00000000-0005-0000-0000-0000C5A10000}"/>
    <cellStyle name="Normal 8 7 3 2 3" xfId="21612" xr:uid="{00000000-0005-0000-0000-0000C6A10000}"/>
    <cellStyle name="Normal 8 7 3 2 3 2" xfId="47580" xr:uid="{00000000-0005-0000-0000-0000C7A10000}"/>
    <cellStyle name="Normal 8 7 3 2 4" xfId="17284" xr:uid="{00000000-0005-0000-0000-0000C8A10000}"/>
    <cellStyle name="Normal 8 7 3 2 4 2" xfId="43252" xr:uid="{00000000-0005-0000-0000-0000C9A10000}"/>
    <cellStyle name="Normal 8 7 3 2 5" xfId="32432" xr:uid="{00000000-0005-0000-0000-0000CAA10000}"/>
    <cellStyle name="Normal 8 7 3 2 6" xfId="58914" xr:uid="{00000000-0005-0000-0000-0000CBA10000}"/>
    <cellStyle name="Normal 8 7 3 3" xfId="10792" xr:uid="{00000000-0005-0000-0000-0000CCA10000}"/>
    <cellStyle name="Normal 8 7 3 3 2" xfId="25940" xr:uid="{00000000-0005-0000-0000-0000CDA10000}"/>
    <cellStyle name="Normal 8 7 3 3 2 2" xfId="51908" xr:uid="{00000000-0005-0000-0000-0000CEA10000}"/>
    <cellStyle name="Normal 8 7 3 3 3" xfId="36760" xr:uid="{00000000-0005-0000-0000-0000CFA10000}"/>
    <cellStyle name="Normal 8 7 3 4" xfId="8628" xr:uid="{00000000-0005-0000-0000-0000D0A10000}"/>
    <cellStyle name="Normal 8 7 3 4 2" xfId="23776" xr:uid="{00000000-0005-0000-0000-0000D1A10000}"/>
    <cellStyle name="Normal 8 7 3 4 2 2" xfId="49744" xr:uid="{00000000-0005-0000-0000-0000D2A10000}"/>
    <cellStyle name="Normal 8 7 3 4 3" xfId="34596" xr:uid="{00000000-0005-0000-0000-0000D3A10000}"/>
    <cellStyle name="Normal 8 7 3 5" xfId="19448" xr:uid="{00000000-0005-0000-0000-0000D4A10000}"/>
    <cellStyle name="Normal 8 7 3 5 2" xfId="45416" xr:uid="{00000000-0005-0000-0000-0000D5A10000}"/>
    <cellStyle name="Normal 8 7 3 6" xfId="15120" xr:uid="{00000000-0005-0000-0000-0000D6A10000}"/>
    <cellStyle name="Normal 8 7 3 6 2" xfId="41088" xr:uid="{00000000-0005-0000-0000-0000D7A10000}"/>
    <cellStyle name="Normal 8 7 3 7" xfId="4300" xr:uid="{00000000-0005-0000-0000-0000D8A10000}"/>
    <cellStyle name="Normal 8 7 3 8" xfId="30268" xr:uid="{00000000-0005-0000-0000-0000D9A10000}"/>
    <cellStyle name="Normal 8 7 3 9" xfId="56750" xr:uid="{00000000-0005-0000-0000-0000DAA10000}"/>
    <cellStyle name="Normal 8 7 4" xfId="5382" xr:uid="{00000000-0005-0000-0000-0000DBA10000}"/>
    <cellStyle name="Normal 8 7 4 2" xfId="11874" xr:uid="{00000000-0005-0000-0000-0000DCA10000}"/>
    <cellStyle name="Normal 8 7 4 2 2" xfId="27022" xr:uid="{00000000-0005-0000-0000-0000DDA10000}"/>
    <cellStyle name="Normal 8 7 4 2 2 2" xfId="52990" xr:uid="{00000000-0005-0000-0000-0000DEA10000}"/>
    <cellStyle name="Normal 8 7 4 2 3" xfId="37842" xr:uid="{00000000-0005-0000-0000-0000DFA10000}"/>
    <cellStyle name="Normal 8 7 4 3" xfId="20530" xr:uid="{00000000-0005-0000-0000-0000E0A10000}"/>
    <cellStyle name="Normal 8 7 4 3 2" xfId="46498" xr:uid="{00000000-0005-0000-0000-0000E1A10000}"/>
    <cellStyle name="Normal 8 7 4 4" xfId="16202" xr:uid="{00000000-0005-0000-0000-0000E2A10000}"/>
    <cellStyle name="Normal 8 7 4 4 2" xfId="42170" xr:uid="{00000000-0005-0000-0000-0000E3A10000}"/>
    <cellStyle name="Normal 8 7 4 5" xfId="31350" xr:uid="{00000000-0005-0000-0000-0000E4A10000}"/>
    <cellStyle name="Normal 8 7 4 6" xfId="57832" xr:uid="{00000000-0005-0000-0000-0000E5A10000}"/>
    <cellStyle name="Normal 8 7 5" xfId="9710" xr:uid="{00000000-0005-0000-0000-0000E6A10000}"/>
    <cellStyle name="Normal 8 7 5 2" xfId="24858" xr:uid="{00000000-0005-0000-0000-0000E7A10000}"/>
    <cellStyle name="Normal 8 7 5 2 2" xfId="50826" xr:uid="{00000000-0005-0000-0000-0000E8A10000}"/>
    <cellStyle name="Normal 8 7 5 3" xfId="35678" xr:uid="{00000000-0005-0000-0000-0000E9A10000}"/>
    <cellStyle name="Normal 8 7 6" xfId="7546" xr:uid="{00000000-0005-0000-0000-0000EAA10000}"/>
    <cellStyle name="Normal 8 7 6 2" xfId="22694" xr:uid="{00000000-0005-0000-0000-0000EBA10000}"/>
    <cellStyle name="Normal 8 7 6 2 2" xfId="48662" xr:uid="{00000000-0005-0000-0000-0000ECA10000}"/>
    <cellStyle name="Normal 8 7 6 3" xfId="33514" xr:uid="{00000000-0005-0000-0000-0000EDA10000}"/>
    <cellStyle name="Normal 8 7 7" xfId="18366" xr:uid="{00000000-0005-0000-0000-0000EEA10000}"/>
    <cellStyle name="Normal 8 7 7 2" xfId="44334" xr:uid="{00000000-0005-0000-0000-0000EFA10000}"/>
    <cellStyle name="Normal 8 7 8" xfId="14038" xr:uid="{00000000-0005-0000-0000-0000F0A10000}"/>
    <cellStyle name="Normal 8 7 8 2" xfId="40006" xr:uid="{00000000-0005-0000-0000-0000F1A10000}"/>
    <cellStyle name="Normal 8 7 9" xfId="3218" xr:uid="{00000000-0005-0000-0000-0000F2A10000}"/>
    <cellStyle name="Normal 8 8" xfId="500" xr:uid="{00000000-0005-0000-0000-0000F3A10000}"/>
    <cellStyle name="Normal 8 8 10" xfId="29187" xr:uid="{00000000-0005-0000-0000-0000F4A10000}"/>
    <cellStyle name="Normal 8 8 11" xfId="55135" xr:uid="{00000000-0005-0000-0000-0000F5A10000}"/>
    <cellStyle name="Normal 8 8 12" xfId="55669" xr:uid="{00000000-0005-0000-0000-0000F6A10000}"/>
    <cellStyle name="Normal 8 8 13" xfId="968" xr:uid="{00000000-0005-0000-0000-0000F7A10000}"/>
    <cellStyle name="Normal 8 8 2" xfId="1596" xr:uid="{00000000-0005-0000-0000-0000F8A10000}"/>
    <cellStyle name="Normal 8 8 2 10" xfId="56210" xr:uid="{00000000-0005-0000-0000-0000F9A10000}"/>
    <cellStyle name="Normal 8 8 2 2" xfId="2678" xr:uid="{00000000-0005-0000-0000-0000FAA10000}"/>
    <cellStyle name="Normal 8 8 2 2 2" xfId="7006" xr:uid="{00000000-0005-0000-0000-0000FBA10000}"/>
    <cellStyle name="Normal 8 8 2 2 2 2" xfId="13498" xr:uid="{00000000-0005-0000-0000-0000FCA10000}"/>
    <cellStyle name="Normal 8 8 2 2 2 2 2" xfId="28646" xr:uid="{00000000-0005-0000-0000-0000FDA10000}"/>
    <cellStyle name="Normal 8 8 2 2 2 2 2 2" xfId="54614" xr:uid="{00000000-0005-0000-0000-0000FEA10000}"/>
    <cellStyle name="Normal 8 8 2 2 2 2 3" xfId="39466" xr:uid="{00000000-0005-0000-0000-0000FFA10000}"/>
    <cellStyle name="Normal 8 8 2 2 2 3" xfId="22154" xr:uid="{00000000-0005-0000-0000-000000A20000}"/>
    <cellStyle name="Normal 8 8 2 2 2 3 2" xfId="48122" xr:uid="{00000000-0005-0000-0000-000001A20000}"/>
    <cellStyle name="Normal 8 8 2 2 2 4" xfId="17826" xr:uid="{00000000-0005-0000-0000-000002A20000}"/>
    <cellStyle name="Normal 8 8 2 2 2 4 2" xfId="43794" xr:uid="{00000000-0005-0000-0000-000003A20000}"/>
    <cellStyle name="Normal 8 8 2 2 2 5" xfId="32974" xr:uid="{00000000-0005-0000-0000-000004A20000}"/>
    <cellStyle name="Normal 8 8 2 2 2 6" xfId="59456" xr:uid="{00000000-0005-0000-0000-000005A20000}"/>
    <cellStyle name="Normal 8 8 2 2 3" xfId="11334" xr:uid="{00000000-0005-0000-0000-000006A20000}"/>
    <cellStyle name="Normal 8 8 2 2 3 2" xfId="26482" xr:uid="{00000000-0005-0000-0000-000007A20000}"/>
    <cellStyle name="Normal 8 8 2 2 3 2 2" xfId="52450" xr:uid="{00000000-0005-0000-0000-000008A20000}"/>
    <cellStyle name="Normal 8 8 2 2 3 3" xfId="37302" xr:uid="{00000000-0005-0000-0000-000009A20000}"/>
    <cellStyle name="Normal 8 8 2 2 4" xfId="9170" xr:uid="{00000000-0005-0000-0000-00000AA20000}"/>
    <cellStyle name="Normal 8 8 2 2 4 2" xfId="24318" xr:uid="{00000000-0005-0000-0000-00000BA20000}"/>
    <cellStyle name="Normal 8 8 2 2 4 2 2" xfId="50286" xr:uid="{00000000-0005-0000-0000-00000CA20000}"/>
    <cellStyle name="Normal 8 8 2 2 4 3" xfId="35138" xr:uid="{00000000-0005-0000-0000-00000DA20000}"/>
    <cellStyle name="Normal 8 8 2 2 5" xfId="19990" xr:uid="{00000000-0005-0000-0000-00000EA20000}"/>
    <cellStyle name="Normal 8 8 2 2 5 2" xfId="45958" xr:uid="{00000000-0005-0000-0000-00000FA20000}"/>
    <cellStyle name="Normal 8 8 2 2 6" xfId="15662" xr:uid="{00000000-0005-0000-0000-000010A20000}"/>
    <cellStyle name="Normal 8 8 2 2 6 2" xfId="41630" xr:uid="{00000000-0005-0000-0000-000011A20000}"/>
    <cellStyle name="Normal 8 8 2 2 7" xfId="4842" xr:uid="{00000000-0005-0000-0000-000012A20000}"/>
    <cellStyle name="Normal 8 8 2 2 8" xfId="30810" xr:uid="{00000000-0005-0000-0000-000013A20000}"/>
    <cellStyle name="Normal 8 8 2 2 9" xfId="57292" xr:uid="{00000000-0005-0000-0000-000014A20000}"/>
    <cellStyle name="Normal 8 8 2 3" xfId="5924" xr:uid="{00000000-0005-0000-0000-000015A20000}"/>
    <cellStyle name="Normal 8 8 2 3 2" xfId="12416" xr:uid="{00000000-0005-0000-0000-000016A20000}"/>
    <cellStyle name="Normal 8 8 2 3 2 2" xfId="27564" xr:uid="{00000000-0005-0000-0000-000017A20000}"/>
    <cellStyle name="Normal 8 8 2 3 2 2 2" xfId="53532" xr:uid="{00000000-0005-0000-0000-000018A20000}"/>
    <cellStyle name="Normal 8 8 2 3 2 3" xfId="38384" xr:uid="{00000000-0005-0000-0000-000019A20000}"/>
    <cellStyle name="Normal 8 8 2 3 3" xfId="21072" xr:uid="{00000000-0005-0000-0000-00001AA20000}"/>
    <cellStyle name="Normal 8 8 2 3 3 2" xfId="47040" xr:uid="{00000000-0005-0000-0000-00001BA20000}"/>
    <cellStyle name="Normal 8 8 2 3 4" xfId="16744" xr:uid="{00000000-0005-0000-0000-00001CA20000}"/>
    <cellStyle name="Normal 8 8 2 3 4 2" xfId="42712" xr:uid="{00000000-0005-0000-0000-00001DA20000}"/>
    <cellStyle name="Normal 8 8 2 3 5" xfId="31892" xr:uid="{00000000-0005-0000-0000-00001EA20000}"/>
    <cellStyle name="Normal 8 8 2 3 6" xfId="58374" xr:uid="{00000000-0005-0000-0000-00001FA20000}"/>
    <cellStyle name="Normal 8 8 2 4" xfId="10252" xr:uid="{00000000-0005-0000-0000-000020A20000}"/>
    <cellStyle name="Normal 8 8 2 4 2" xfId="25400" xr:uid="{00000000-0005-0000-0000-000021A20000}"/>
    <cellStyle name="Normal 8 8 2 4 2 2" xfId="51368" xr:uid="{00000000-0005-0000-0000-000022A20000}"/>
    <cellStyle name="Normal 8 8 2 4 3" xfId="36220" xr:uid="{00000000-0005-0000-0000-000023A20000}"/>
    <cellStyle name="Normal 8 8 2 5" xfId="8088" xr:uid="{00000000-0005-0000-0000-000024A20000}"/>
    <cellStyle name="Normal 8 8 2 5 2" xfId="23236" xr:uid="{00000000-0005-0000-0000-000025A20000}"/>
    <cellStyle name="Normal 8 8 2 5 2 2" xfId="49204" xr:uid="{00000000-0005-0000-0000-000026A20000}"/>
    <cellStyle name="Normal 8 8 2 5 3" xfId="34056" xr:uid="{00000000-0005-0000-0000-000027A20000}"/>
    <cellStyle name="Normal 8 8 2 6" xfId="18908" xr:uid="{00000000-0005-0000-0000-000028A20000}"/>
    <cellStyle name="Normal 8 8 2 6 2" xfId="44876" xr:uid="{00000000-0005-0000-0000-000029A20000}"/>
    <cellStyle name="Normal 8 8 2 7" xfId="14580" xr:uid="{00000000-0005-0000-0000-00002AA20000}"/>
    <cellStyle name="Normal 8 8 2 7 2" xfId="40548" xr:uid="{00000000-0005-0000-0000-00002BA20000}"/>
    <cellStyle name="Normal 8 8 2 8" xfId="3760" xr:uid="{00000000-0005-0000-0000-00002CA20000}"/>
    <cellStyle name="Normal 8 8 2 9" xfId="29728" xr:uid="{00000000-0005-0000-0000-00002DA20000}"/>
    <cellStyle name="Normal 8 8 3" xfId="2137" xr:uid="{00000000-0005-0000-0000-00002EA20000}"/>
    <cellStyle name="Normal 8 8 3 2" xfId="6465" xr:uid="{00000000-0005-0000-0000-00002FA20000}"/>
    <cellStyle name="Normal 8 8 3 2 2" xfId="12957" xr:uid="{00000000-0005-0000-0000-000030A20000}"/>
    <cellStyle name="Normal 8 8 3 2 2 2" xfId="28105" xr:uid="{00000000-0005-0000-0000-000031A20000}"/>
    <cellStyle name="Normal 8 8 3 2 2 2 2" xfId="54073" xr:uid="{00000000-0005-0000-0000-000032A20000}"/>
    <cellStyle name="Normal 8 8 3 2 2 3" xfId="38925" xr:uid="{00000000-0005-0000-0000-000033A20000}"/>
    <cellStyle name="Normal 8 8 3 2 3" xfId="21613" xr:uid="{00000000-0005-0000-0000-000034A20000}"/>
    <cellStyle name="Normal 8 8 3 2 3 2" xfId="47581" xr:uid="{00000000-0005-0000-0000-000035A20000}"/>
    <cellStyle name="Normal 8 8 3 2 4" xfId="17285" xr:uid="{00000000-0005-0000-0000-000036A20000}"/>
    <cellStyle name="Normal 8 8 3 2 4 2" xfId="43253" xr:uid="{00000000-0005-0000-0000-000037A20000}"/>
    <cellStyle name="Normal 8 8 3 2 5" xfId="32433" xr:uid="{00000000-0005-0000-0000-000038A20000}"/>
    <cellStyle name="Normal 8 8 3 2 6" xfId="58915" xr:uid="{00000000-0005-0000-0000-000039A20000}"/>
    <cellStyle name="Normal 8 8 3 3" xfId="10793" xr:uid="{00000000-0005-0000-0000-00003AA20000}"/>
    <cellStyle name="Normal 8 8 3 3 2" xfId="25941" xr:uid="{00000000-0005-0000-0000-00003BA20000}"/>
    <cellStyle name="Normal 8 8 3 3 2 2" xfId="51909" xr:uid="{00000000-0005-0000-0000-00003CA20000}"/>
    <cellStyle name="Normal 8 8 3 3 3" xfId="36761" xr:uid="{00000000-0005-0000-0000-00003DA20000}"/>
    <cellStyle name="Normal 8 8 3 4" xfId="8629" xr:uid="{00000000-0005-0000-0000-00003EA20000}"/>
    <cellStyle name="Normal 8 8 3 4 2" xfId="23777" xr:uid="{00000000-0005-0000-0000-00003FA20000}"/>
    <cellStyle name="Normal 8 8 3 4 2 2" xfId="49745" xr:uid="{00000000-0005-0000-0000-000040A20000}"/>
    <cellStyle name="Normal 8 8 3 4 3" xfId="34597" xr:uid="{00000000-0005-0000-0000-000041A20000}"/>
    <cellStyle name="Normal 8 8 3 5" xfId="19449" xr:uid="{00000000-0005-0000-0000-000042A20000}"/>
    <cellStyle name="Normal 8 8 3 5 2" xfId="45417" xr:uid="{00000000-0005-0000-0000-000043A20000}"/>
    <cellStyle name="Normal 8 8 3 6" xfId="15121" xr:uid="{00000000-0005-0000-0000-000044A20000}"/>
    <cellStyle name="Normal 8 8 3 6 2" xfId="41089" xr:uid="{00000000-0005-0000-0000-000045A20000}"/>
    <cellStyle name="Normal 8 8 3 7" xfId="4301" xr:uid="{00000000-0005-0000-0000-000046A20000}"/>
    <cellStyle name="Normal 8 8 3 8" xfId="30269" xr:uid="{00000000-0005-0000-0000-000047A20000}"/>
    <cellStyle name="Normal 8 8 3 9" xfId="56751" xr:uid="{00000000-0005-0000-0000-000048A20000}"/>
    <cellStyle name="Normal 8 8 4" xfId="5383" xr:uid="{00000000-0005-0000-0000-000049A20000}"/>
    <cellStyle name="Normal 8 8 4 2" xfId="11875" xr:uid="{00000000-0005-0000-0000-00004AA20000}"/>
    <cellStyle name="Normal 8 8 4 2 2" xfId="27023" xr:uid="{00000000-0005-0000-0000-00004BA20000}"/>
    <cellStyle name="Normal 8 8 4 2 2 2" xfId="52991" xr:uid="{00000000-0005-0000-0000-00004CA20000}"/>
    <cellStyle name="Normal 8 8 4 2 3" xfId="37843" xr:uid="{00000000-0005-0000-0000-00004DA20000}"/>
    <cellStyle name="Normal 8 8 4 3" xfId="20531" xr:uid="{00000000-0005-0000-0000-00004EA20000}"/>
    <cellStyle name="Normal 8 8 4 3 2" xfId="46499" xr:uid="{00000000-0005-0000-0000-00004FA20000}"/>
    <cellStyle name="Normal 8 8 4 4" xfId="16203" xr:uid="{00000000-0005-0000-0000-000050A20000}"/>
    <cellStyle name="Normal 8 8 4 4 2" xfId="42171" xr:uid="{00000000-0005-0000-0000-000051A20000}"/>
    <cellStyle name="Normal 8 8 4 5" xfId="31351" xr:uid="{00000000-0005-0000-0000-000052A20000}"/>
    <cellStyle name="Normal 8 8 4 6" xfId="57833" xr:uid="{00000000-0005-0000-0000-000053A20000}"/>
    <cellStyle name="Normal 8 8 5" xfId="9711" xr:uid="{00000000-0005-0000-0000-000054A20000}"/>
    <cellStyle name="Normal 8 8 5 2" xfId="24859" xr:uid="{00000000-0005-0000-0000-000055A20000}"/>
    <cellStyle name="Normal 8 8 5 2 2" xfId="50827" xr:uid="{00000000-0005-0000-0000-000056A20000}"/>
    <cellStyle name="Normal 8 8 5 3" xfId="35679" xr:uid="{00000000-0005-0000-0000-000057A20000}"/>
    <cellStyle name="Normal 8 8 6" xfId="7547" xr:uid="{00000000-0005-0000-0000-000058A20000}"/>
    <cellStyle name="Normal 8 8 6 2" xfId="22695" xr:uid="{00000000-0005-0000-0000-000059A20000}"/>
    <cellStyle name="Normal 8 8 6 2 2" xfId="48663" xr:uid="{00000000-0005-0000-0000-00005AA20000}"/>
    <cellStyle name="Normal 8 8 6 3" xfId="33515" xr:uid="{00000000-0005-0000-0000-00005BA20000}"/>
    <cellStyle name="Normal 8 8 7" xfId="18367" xr:uid="{00000000-0005-0000-0000-00005CA20000}"/>
    <cellStyle name="Normal 8 8 7 2" xfId="44335" xr:uid="{00000000-0005-0000-0000-00005DA20000}"/>
    <cellStyle name="Normal 8 8 8" xfId="14039" xr:uid="{00000000-0005-0000-0000-00005EA20000}"/>
    <cellStyle name="Normal 8 8 8 2" xfId="40007" xr:uid="{00000000-0005-0000-0000-00005FA20000}"/>
    <cellStyle name="Normal 8 8 9" xfId="3219" xr:uid="{00000000-0005-0000-0000-000060A20000}"/>
    <cellStyle name="Normal 8 9" xfId="501" xr:uid="{00000000-0005-0000-0000-000061A20000}"/>
    <cellStyle name="Normal 8 9 10" xfId="29188" xr:uid="{00000000-0005-0000-0000-000062A20000}"/>
    <cellStyle name="Normal 8 9 11" xfId="55136" xr:uid="{00000000-0005-0000-0000-000063A20000}"/>
    <cellStyle name="Normal 8 9 12" xfId="55670" xr:uid="{00000000-0005-0000-0000-000064A20000}"/>
    <cellStyle name="Normal 8 9 13" xfId="1008" xr:uid="{00000000-0005-0000-0000-000065A20000}"/>
    <cellStyle name="Normal 8 9 2" xfId="1597" xr:uid="{00000000-0005-0000-0000-000066A20000}"/>
    <cellStyle name="Normal 8 9 2 10" xfId="56211" xr:uid="{00000000-0005-0000-0000-000067A20000}"/>
    <cellStyle name="Normal 8 9 2 2" xfId="2679" xr:uid="{00000000-0005-0000-0000-000068A20000}"/>
    <cellStyle name="Normal 8 9 2 2 2" xfId="7007" xr:uid="{00000000-0005-0000-0000-000069A20000}"/>
    <cellStyle name="Normal 8 9 2 2 2 2" xfId="13499" xr:uid="{00000000-0005-0000-0000-00006AA20000}"/>
    <cellStyle name="Normal 8 9 2 2 2 2 2" xfId="28647" xr:uid="{00000000-0005-0000-0000-00006BA20000}"/>
    <cellStyle name="Normal 8 9 2 2 2 2 2 2" xfId="54615" xr:uid="{00000000-0005-0000-0000-00006CA20000}"/>
    <cellStyle name="Normal 8 9 2 2 2 2 3" xfId="39467" xr:uid="{00000000-0005-0000-0000-00006DA20000}"/>
    <cellStyle name="Normal 8 9 2 2 2 3" xfId="22155" xr:uid="{00000000-0005-0000-0000-00006EA20000}"/>
    <cellStyle name="Normal 8 9 2 2 2 3 2" xfId="48123" xr:uid="{00000000-0005-0000-0000-00006FA20000}"/>
    <cellStyle name="Normal 8 9 2 2 2 4" xfId="17827" xr:uid="{00000000-0005-0000-0000-000070A20000}"/>
    <cellStyle name="Normal 8 9 2 2 2 4 2" xfId="43795" xr:uid="{00000000-0005-0000-0000-000071A20000}"/>
    <cellStyle name="Normal 8 9 2 2 2 5" xfId="32975" xr:uid="{00000000-0005-0000-0000-000072A20000}"/>
    <cellStyle name="Normal 8 9 2 2 2 6" xfId="59457" xr:uid="{00000000-0005-0000-0000-000073A20000}"/>
    <cellStyle name="Normal 8 9 2 2 3" xfId="11335" xr:uid="{00000000-0005-0000-0000-000074A20000}"/>
    <cellStyle name="Normal 8 9 2 2 3 2" xfId="26483" xr:uid="{00000000-0005-0000-0000-000075A20000}"/>
    <cellStyle name="Normal 8 9 2 2 3 2 2" xfId="52451" xr:uid="{00000000-0005-0000-0000-000076A20000}"/>
    <cellStyle name="Normal 8 9 2 2 3 3" xfId="37303" xr:uid="{00000000-0005-0000-0000-000077A20000}"/>
    <cellStyle name="Normal 8 9 2 2 4" xfId="9171" xr:uid="{00000000-0005-0000-0000-000078A20000}"/>
    <cellStyle name="Normal 8 9 2 2 4 2" xfId="24319" xr:uid="{00000000-0005-0000-0000-000079A20000}"/>
    <cellStyle name="Normal 8 9 2 2 4 2 2" xfId="50287" xr:uid="{00000000-0005-0000-0000-00007AA20000}"/>
    <cellStyle name="Normal 8 9 2 2 4 3" xfId="35139" xr:uid="{00000000-0005-0000-0000-00007BA20000}"/>
    <cellStyle name="Normal 8 9 2 2 5" xfId="19991" xr:uid="{00000000-0005-0000-0000-00007CA20000}"/>
    <cellStyle name="Normal 8 9 2 2 5 2" xfId="45959" xr:uid="{00000000-0005-0000-0000-00007DA20000}"/>
    <cellStyle name="Normal 8 9 2 2 6" xfId="15663" xr:uid="{00000000-0005-0000-0000-00007EA20000}"/>
    <cellStyle name="Normal 8 9 2 2 6 2" xfId="41631" xr:uid="{00000000-0005-0000-0000-00007FA20000}"/>
    <cellStyle name="Normal 8 9 2 2 7" xfId="4843" xr:uid="{00000000-0005-0000-0000-000080A20000}"/>
    <cellStyle name="Normal 8 9 2 2 8" xfId="30811" xr:uid="{00000000-0005-0000-0000-000081A20000}"/>
    <cellStyle name="Normal 8 9 2 2 9" xfId="57293" xr:uid="{00000000-0005-0000-0000-000082A20000}"/>
    <cellStyle name="Normal 8 9 2 3" xfId="5925" xr:uid="{00000000-0005-0000-0000-000083A20000}"/>
    <cellStyle name="Normal 8 9 2 3 2" xfId="12417" xr:uid="{00000000-0005-0000-0000-000084A20000}"/>
    <cellStyle name="Normal 8 9 2 3 2 2" xfId="27565" xr:uid="{00000000-0005-0000-0000-000085A20000}"/>
    <cellStyle name="Normal 8 9 2 3 2 2 2" xfId="53533" xr:uid="{00000000-0005-0000-0000-000086A20000}"/>
    <cellStyle name="Normal 8 9 2 3 2 3" xfId="38385" xr:uid="{00000000-0005-0000-0000-000087A20000}"/>
    <cellStyle name="Normal 8 9 2 3 3" xfId="21073" xr:uid="{00000000-0005-0000-0000-000088A20000}"/>
    <cellStyle name="Normal 8 9 2 3 3 2" xfId="47041" xr:uid="{00000000-0005-0000-0000-000089A20000}"/>
    <cellStyle name="Normal 8 9 2 3 4" xfId="16745" xr:uid="{00000000-0005-0000-0000-00008AA20000}"/>
    <cellStyle name="Normal 8 9 2 3 4 2" xfId="42713" xr:uid="{00000000-0005-0000-0000-00008BA20000}"/>
    <cellStyle name="Normal 8 9 2 3 5" xfId="31893" xr:uid="{00000000-0005-0000-0000-00008CA20000}"/>
    <cellStyle name="Normal 8 9 2 3 6" xfId="58375" xr:uid="{00000000-0005-0000-0000-00008DA20000}"/>
    <cellStyle name="Normal 8 9 2 4" xfId="10253" xr:uid="{00000000-0005-0000-0000-00008EA20000}"/>
    <cellStyle name="Normal 8 9 2 4 2" xfId="25401" xr:uid="{00000000-0005-0000-0000-00008FA20000}"/>
    <cellStyle name="Normal 8 9 2 4 2 2" xfId="51369" xr:uid="{00000000-0005-0000-0000-000090A20000}"/>
    <cellStyle name="Normal 8 9 2 4 3" xfId="36221" xr:uid="{00000000-0005-0000-0000-000091A20000}"/>
    <cellStyle name="Normal 8 9 2 5" xfId="8089" xr:uid="{00000000-0005-0000-0000-000092A20000}"/>
    <cellStyle name="Normal 8 9 2 5 2" xfId="23237" xr:uid="{00000000-0005-0000-0000-000093A20000}"/>
    <cellStyle name="Normal 8 9 2 5 2 2" xfId="49205" xr:uid="{00000000-0005-0000-0000-000094A20000}"/>
    <cellStyle name="Normal 8 9 2 5 3" xfId="34057" xr:uid="{00000000-0005-0000-0000-000095A20000}"/>
    <cellStyle name="Normal 8 9 2 6" xfId="18909" xr:uid="{00000000-0005-0000-0000-000096A20000}"/>
    <cellStyle name="Normal 8 9 2 6 2" xfId="44877" xr:uid="{00000000-0005-0000-0000-000097A20000}"/>
    <cellStyle name="Normal 8 9 2 7" xfId="14581" xr:uid="{00000000-0005-0000-0000-000098A20000}"/>
    <cellStyle name="Normal 8 9 2 7 2" xfId="40549" xr:uid="{00000000-0005-0000-0000-000099A20000}"/>
    <cellStyle name="Normal 8 9 2 8" xfId="3761" xr:uid="{00000000-0005-0000-0000-00009AA20000}"/>
    <cellStyle name="Normal 8 9 2 9" xfId="29729" xr:uid="{00000000-0005-0000-0000-00009BA20000}"/>
    <cellStyle name="Normal 8 9 3" xfId="2138" xr:uid="{00000000-0005-0000-0000-00009CA20000}"/>
    <cellStyle name="Normal 8 9 3 2" xfId="6466" xr:uid="{00000000-0005-0000-0000-00009DA20000}"/>
    <cellStyle name="Normal 8 9 3 2 2" xfId="12958" xr:uid="{00000000-0005-0000-0000-00009EA20000}"/>
    <cellStyle name="Normal 8 9 3 2 2 2" xfId="28106" xr:uid="{00000000-0005-0000-0000-00009FA20000}"/>
    <cellStyle name="Normal 8 9 3 2 2 2 2" xfId="54074" xr:uid="{00000000-0005-0000-0000-0000A0A20000}"/>
    <cellStyle name="Normal 8 9 3 2 2 3" xfId="38926" xr:uid="{00000000-0005-0000-0000-0000A1A20000}"/>
    <cellStyle name="Normal 8 9 3 2 3" xfId="21614" xr:uid="{00000000-0005-0000-0000-0000A2A20000}"/>
    <cellStyle name="Normal 8 9 3 2 3 2" xfId="47582" xr:uid="{00000000-0005-0000-0000-0000A3A20000}"/>
    <cellStyle name="Normal 8 9 3 2 4" xfId="17286" xr:uid="{00000000-0005-0000-0000-0000A4A20000}"/>
    <cellStyle name="Normal 8 9 3 2 4 2" xfId="43254" xr:uid="{00000000-0005-0000-0000-0000A5A20000}"/>
    <cellStyle name="Normal 8 9 3 2 5" xfId="32434" xr:uid="{00000000-0005-0000-0000-0000A6A20000}"/>
    <cellStyle name="Normal 8 9 3 2 6" xfId="58916" xr:uid="{00000000-0005-0000-0000-0000A7A20000}"/>
    <cellStyle name="Normal 8 9 3 3" xfId="10794" xr:uid="{00000000-0005-0000-0000-0000A8A20000}"/>
    <cellStyle name="Normal 8 9 3 3 2" xfId="25942" xr:uid="{00000000-0005-0000-0000-0000A9A20000}"/>
    <cellStyle name="Normal 8 9 3 3 2 2" xfId="51910" xr:uid="{00000000-0005-0000-0000-0000AAA20000}"/>
    <cellStyle name="Normal 8 9 3 3 3" xfId="36762" xr:uid="{00000000-0005-0000-0000-0000ABA20000}"/>
    <cellStyle name="Normal 8 9 3 4" xfId="8630" xr:uid="{00000000-0005-0000-0000-0000ACA20000}"/>
    <cellStyle name="Normal 8 9 3 4 2" xfId="23778" xr:uid="{00000000-0005-0000-0000-0000ADA20000}"/>
    <cellStyle name="Normal 8 9 3 4 2 2" xfId="49746" xr:uid="{00000000-0005-0000-0000-0000AEA20000}"/>
    <cellStyle name="Normal 8 9 3 4 3" xfId="34598" xr:uid="{00000000-0005-0000-0000-0000AFA20000}"/>
    <cellStyle name="Normal 8 9 3 5" xfId="19450" xr:uid="{00000000-0005-0000-0000-0000B0A20000}"/>
    <cellStyle name="Normal 8 9 3 5 2" xfId="45418" xr:uid="{00000000-0005-0000-0000-0000B1A20000}"/>
    <cellStyle name="Normal 8 9 3 6" xfId="15122" xr:uid="{00000000-0005-0000-0000-0000B2A20000}"/>
    <cellStyle name="Normal 8 9 3 6 2" xfId="41090" xr:uid="{00000000-0005-0000-0000-0000B3A20000}"/>
    <cellStyle name="Normal 8 9 3 7" xfId="4302" xr:uid="{00000000-0005-0000-0000-0000B4A20000}"/>
    <cellStyle name="Normal 8 9 3 8" xfId="30270" xr:uid="{00000000-0005-0000-0000-0000B5A20000}"/>
    <cellStyle name="Normal 8 9 3 9" xfId="56752" xr:uid="{00000000-0005-0000-0000-0000B6A20000}"/>
    <cellStyle name="Normal 8 9 4" xfId="5384" xr:uid="{00000000-0005-0000-0000-0000B7A20000}"/>
    <cellStyle name="Normal 8 9 4 2" xfId="11876" xr:uid="{00000000-0005-0000-0000-0000B8A20000}"/>
    <cellStyle name="Normal 8 9 4 2 2" xfId="27024" xr:uid="{00000000-0005-0000-0000-0000B9A20000}"/>
    <cellStyle name="Normal 8 9 4 2 2 2" xfId="52992" xr:uid="{00000000-0005-0000-0000-0000BAA20000}"/>
    <cellStyle name="Normal 8 9 4 2 3" xfId="37844" xr:uid="{00000000-0005-0000-0000-0000BBA20000}"/>
    <cellStyle name="Normal 8 9 4 3" xfId="20532" xr:uid="{00000000-0005-0000-0000-0000BCA20000}"/>
    <cellStyle name="Normal 8 9 4 3 2" xfId="46500" xr:uid="{00000000-0005-0000-0000-0000BDA20000}"/>
    <cellStyle name="Normal 8 9 4 4" xfId="16204" xr:uid="{00000000-0005-0000-0000-0000BEA20000}"/>
    <cellStyle name="Normal 8 9 4 4 2" xfId="42172" xr:uid="{00000000-0005-0000-0000-0000BFA20000}"/>
    <cellStyle name="Normal 8 9 4 5" xfId="31352" xr:uid="{00000000-0005-0000-0000-0000C0A20000}"/>
    <cellStyle name="Normal 8 9 4 6" xfId="57834" xr:uid="{00000000-0005-0000-0000-0000C1A20000}"/>
    <cellStyle name="Normal 8 9 5" xfId="9712" xr:uid="{00000000-0005-0000-0000-0000C2A20000}"/>
    <cellStyle name="Normal 8 9 5 2" xfId="24860" xr:uid="{00000000-0005-0000-0000-0000C3A20000}"/>
    <cellStyle name="Normal 8 9 5 2 2" xfId="50828" xr:uid="{00000000-0005-0000-0000-0000C4A20000}"/>
    <cellStyle name="Normal 8 9 5 3" xfId="35680" xr:uid="{00000000-0005-0000-0000-0000C5A20000}"/>
    <cellStyle name="Normal 8 9 6" xfId="7548" xr:uid="{00000000-0005-0000-0000-0000C6A20000}"/>
    <cellStyle name="Normal 8 9 6 2" xfId="22696" xr:uid="{00000000-0005-0000-0000-0000C7A20000}"/>
    <cellStyle name="Normal 8 9 6 2 2" xfId="48664" xr:uid="{00000000-0005-0000-0000-0000C8A20000}"/>
    <cellStyle name="Normal 8 9 6 3" xfId="33516" xr:uid="{00000000-0005-0000-0000-0000C9A20000}"/>
    <cellStyle name="Normal 8 9 7" xfId="18368" xr:uid="{00000000-0005-0000-0000-0000CAA20000}"/>
    <cellStyle name="Normal 8 9 7 2" xfId="44336" xr:uid="{00000000-0005-0000-0000-0000CBA20000}"/>
    <cellStyle name="Normal 8 9 8" xfId="14040" xr:uid="{00000000-0005-0000-0000-0000CCA20000}"/>
    <cellStyle name="Normal 8 9 8 2" xfId="40008" xr:uid="{00000000-0005-0000-0000-0000CDA20000}"/>
    <cellStyle name="Normal 8 9 9" xfId="3220" xr:uid="{00000000-0005-0000-0000-0000CEA20000}"/>
    <cellStyle name="Normal 9" xfId="502" xr:uid="{00000000-0005-0000-0000-0000CFA20000}"/>
    <cellStyle name="Normal 9 10" xfId="503" xr:uid="{00000000-0005-0000-0000-0000D0A20000}"/>
    <cellStyle name="Normal 9 10 10" xfId="29190" xr:uid="{00000000-0005-0000-0000-0000D1A20000}"/>
    <cellStyle name="Normal 9 10 11" xfId="55138" xr:uid="{00000000-0005-0000-0000-0000D2A20000}"/>
    <cellStyle name="Normal 9 10 12" xfId="55672" xr:uid="{00000000-0005-0000-0000-0000D3A20000}"/>
    <cellStyle name="Normal 9 10 13" xfId="1051" xr:uid="{00000000-0005-0000-0000-0000D4A20000}"/>
    <cellStyle name="Normal 9 10 2" xfId="1599" xr:uid="{00000000-0005-0000-0000-0000D5A20000}"/>
    <cellStyle name="Normal 9 10 2 10" xfId="56213" xr:uid="{00000000-0005-0000-0000-0000D6A20000}"/>
    <cellStyle name="Normal 9 10 2 2" xfId="2681" xr:uid="{00000000-0005-0000-0000-0000D7A20000}"/>
    <cellStyle name="Normal 9 10 2 2 2" xfId="7009" xr:uid="{00000000-0005-0000-0000-0000D8A20000}"/>
    <cellStyle name="Normal 9 10 2 2 2 2" xfId="13501" xr:uid="{00000000-0005-0000-0000-0000D9A20000}"/>
    <cellStyle name="Normal 9 10 2 2 2 2 2" xfId="28649" xr:uid="{00000000-0005-0000-0000-0000DAA20000}"/>
    <cellStyle name="Normal 9 10 2 2 2 2 2 2" xfId="54617" xr:uid="{00000000-0005-0000-0000-0000DBA20000}"/>
    <cellStyle name="Normal 9 10 2 2 2 2 3" xfId="39469" xr:uid="{00000000-0005-0000-0000-0000DCA20000}"/>
    <cellStyle name="Normal 9 10 2 2 2 3" xfId="22157" xr:uid="{00000000-0005-0000-0000-0000DDA20000}"/>
    <cellStyle name="Normal 9 10 2 2 2 3 2" xfId="48125" xr:uid="{00000000-0005-0000-0000-0000DEA20000}"/>
    <cellStyle name="Normal 9 10 2 2 2 4" xfId="17829" xr:uid="{00000000-0005-0000-0000-0000DFA20000}"/>
    <cellStyle name="Normal 9 10 2 2 2 4 2" xfId="43797" xr:uid="{00000000-0005-0000-0000-0000E0A20000}"/>
    <cellStyle name="Normal 9 10 2 2 2 5" xfId="32977" xr:uid="{00000000-0005-0000-0000-0000E1A20000}"/>
    <cellStyle name="Normal 9 10 2 2 2 6" xfId="59459" xr:uid="{00000000-0005-0000-0000-0000E2A20000}"/>
    <cellStyle name="Normal 9 10 2 2 3" xfId="11337" xr:uid="{00000000-0005-0000-0000-0000E3A20000}"/>
    <cellStyle name="Normal 9 10 2 2 3 2" xfId="26485" xr:uid="{00000000-0005-0000-0000-0000E4A20000}"/>
    <cellStyle name="Normal 9 10 2 2 3 2 2" xfId="52453" xr:uid="{00000000-0005-0000-0000-0000E5A20000}"/>
    <cellStyle name="Normal 9 10 2 2 3 3" xfId="37305" xr:uid="{00000000-0005-0000-0000-0000E6A20000}"/>
    <cellStyle name="Normal 9 10 2 2 4" xfId="9173" xr:uid="{00000000-0005-0000-0000-0000E7A20000}"/>
    <cellStyle name="Normal 9 10 2 2 4 2" xfId="24321" xr:uid="{00000000-0005-0000-0000-0000E8A20000}"/>
    <cellStyle name="Normal 9 10 2 2 4 2 2" xfId="50289" xr:uid="{00000000-0005-0000-0000-0000E9A20000}"/>
    <cellStyle name="Normal 9 10 2 2 4 3" xfId="35141" xr:uid="{00000000-0005-0000-0000-0000EAA20000}"/>
    <cellStyle name="Normal 9 10 2 2 5" xfId="19993" xr:uid="{00000000-0005-0000-0000-0000EBA20000}"/>
    <cellStyle name="Normal 9 10 2 2 5 2" xfId="45961" xr:uid="{00000000-0005-0000-0000-0000ECA20000}"/>
    <cellStyle name="Normal 9 10 2 2 6" xfId="15665" xr:uid="{00000000-0005-0000-0000-0000EDA20000}"/>
    <cellStyle name="Normal 9 10 2 2 6 2" xfId="41633" xr:uid="{00000000-0005-0000-0000-0000EEA20000}"/>
    <cellStyle name="Normal 9 10 2 2 7" xfId="4845" xr:uid="{00000000-0005-0000-0000-0000EFA20000}"/>
    <cellStyle name="Normal 9 10 2 2 8" xfId="30813" xr:uid="{00000000-0005-0000-0000-0000F0A20000}"/>
    <cellStyle name="Normal 9 10 2 2 9" xfId="57295" xr:uid="{00000000-0005-0000-0000-0000F1A20000}"/>
    <cellStyle name="Normal 9 10 2 3" xfId="5927" xr:uid="{00000000-0005-0000-0000-0000F2A20000}"/>
    <cellStyle name="Normal 9 10 2 3 2" xfId="12419" xr:uid="{00000000-0005-0000-0000-0000F3A20000}"/>
    <cellStyle name="Normal 9 10 2 3 2 2" xfId="27567" xr:uid="{00000000-0005-0000-0000-0000F4A20000}"/>
    <cellStyle name="Normal 9 10 2 3 2 2 2" xfId="53535" xr:uid="{00000000-0005-0000-0000-0000F5A20000}"/>
    <cellStyle name="Normal 9 10 2 3 2 3" xfId="38387" xr:uid="{00000000-0005-0000-0000-0000F6A20000}"/>
    <cellStyle name="Normal 9 10 2 3 3" xfId="21075" xr:uid="{00000000-0005-0000-0000-0000F7A20000}"/>
    <cellStyle name="Normal 9 10 2 3 3 2" xfId="47043" xr:uid="{00000000-0005-0000-0000-0000F8A20000}"/>
    <cellStyle name="Normal 9 10 2 3 4" xfId="16747" xr:uid="{00000000-0005-0000-0000-0000F9A20000}"/>
    <cellStyle name="Normal 9 10 2 3 4 2" xfId="42715" xr:uid="{00000000-0005-0000-0000-0000FAA20000}"/>
    <cellStyle name="Normal 9 10 2 3 5" xfId="31895" xr:uid="{00000000-0005-0000-0000-0000FBA20000}"/>
    <cellStyle name="Normal 9 10 2 3 6" xfId="58377" xr:uid="{00000000-0005-0000-0000-0000FCA20000}"/>
    <cellStyle name="Normal 9 10 2 4" xfId="10255" xr:uid="{00000000-0005-0000-0000-0000FDA20000}"/>
    <cellStyle name="Normal 9 10 2 4 2" xfId="25403" xr:uid="{00000000-0005-0000-0000-0000FEA20000}"/>
    <cellStyle name="Normal 9 10 2 4 2 2" xfId="51371" xr:uid="{00000000-0005-0000-0000-0000FFA20000}"/>
    <cellStyle name="Normal 9 10 2 4 3" xfId="36223" xr:uid="{00000000-0005-0000-0000-000000A30000}"/>
    <cellStyle name="Normal 9 10 2 5" xfId="8091" xr:uid="{00000000-0005-0000-0000-000001A30000}"/>
    <cellStyle name="Normal 9 10 2 5 2" xfId="23239" xr:uid="{00000000-0005-0000-0000-000002A30000}"/>
    <cellStyle name="Normal 9 10 2 5 2 2" xfId="49207" xr:uid="{00000000-0005-0000-0000-000003A30000}"/>
    <cellStyle name="Normal 9 10 2 5 3" xfId="34059" xr:uid="{00000000-0005-0000-0000-000004A30000}"/>
    <cellStyle name="Normal 9 10 2 6" xfId="18911" xr:uid="{00000000-0005-0000-0000-000005A30000}"/>
    <cellStyle name="Normal 9 10 2 6 2" xfId="44879" xr:uid="{00000000-0005-0000-0000-000006A30000}"/>
    <cellStyle name="Normal 9 10 2 7" xfId="14583" xr:uid="{00000000-0005-0000-0000-000007A30000}"/>
    <cellStyle name="Normal 9 10 2 7 2" xfId="40551" xr:uid="{00000000-0005-0000-0000-000008A30000}"/>
    <cellStyle name="Normal 9 10 2 8" xfId="3763" xr:uid="{00000000-0005-0000-0000-000009A30000}"/>
    <cellStyle name="Normal 9 10 2 9" xfId="29731" xr:uid="{00000000-0005-0000-0000-00000AA30000}"/>
    <cellStyle name="Normal 9 10 3" xfId="2140" xr:uid="{00000000-0005-0000-0000-00000BA30000}"/>
    <cellStyle name="Normal 9 10 3 2" xfId="6468" xr:uid="{00000000-0005-0000-0000-00000CA30000}"/>
    <cellStyle name="Normal 9 10 3 2 2" xfId="12960" xr:uid="{00000000-0005-0000-0000-00000DA30000}"/>
    <cellStyle name="Normal 9 10 3 2 2 2" xfId="28108" xr:uid="{00000000-0005-0000-0000-00000EA30000}"/>
    <cellStyle name="Normal 9 10 3 2 2 2 2" xfId="54076" xr:uid="{00000000-0005-0000-0000-00000FA30000}"/>
    <cellStyle name="Normal 9 10 3 2 2 3" xfId="38928" xr:uid="{00000000-0005-0000-0000-000010A30000}"/>
    <cellStyle name="Normal 9 10 3 2 3" xfId="21616" xr:uid="{00000000-0005-0000-0000-000011A30000}"/>
    <cellStyle name="Normal 9 10 3 2 3 2" xfId="47584" xr:uid="{00000000-0005-0000-0000-000012A30000}"/>
    <cellStyle name="Normal 9 10 3 2 4" xfId="17288" xr:uid="{00000000-0005-0000-0000-000013A30000}"/>
    <cellStyle name="Normal 9 10 3 2 4 2" xfId="43256" xr:uid="{00000000-0005-0000-0000-000014A30000}"/>
    <cellStyle name="Normal 9 10 3 2 5" xfId="32436" xr:uid="{00000000-0005-0000-0000-000015A30000}"/>
    <cellStyle name="Normal 9 10 3 2 6" xfId="58918" xr:uid="{00000000-0005-0000-0000-000016A30000}"/>
    <cellStyle name="Normal 9 10 3 3" xfId="10796" xr:uid="{00000000-0005-0000-0000-000017A30000}"/>
    <cellStyle name="Normal 9 10 3 3 2" xfId="25944" xr:uid="{00000000-0005-0000-0000-000018A30000}"/>
    <cellStyle name="Normal 9 10 3 3 2 2" xfId="51912" xr:uid="{00000000-0005-0000-0000-000019A30000}"/>
    <cellStyle name="Normal 9 10 3 3 3" xfId="36764" xr:uid="{00000000-0005-0000-0000-00001AA30000}"/>
    <cellStyle name="Normal 9 10 3 4" xfId="8632" xr:uid="{00000000-0005-0000-0000-00001BA30000}"/>
    <cellStyle name="Normal 9 10 3 4 2" xfId="23780" xr:uid="{00000000-0005-0000-0000-00001CA30000}"/>
    <cellStyle name="Normal 9 10 3 4 2 2" xfId="49748" xr:uid="{00000000-0005-0000-0000-00001DA30000}"/>
    <cellStyle name="Normal 9 10 3 4 3" xfId="34600" xr:uid="{00000000-0005-0000-0000-00001EA30000}"/>
    <cellStyle name="Normal 9 10 3 5" xfId="19452" xr:uid="{00000000-0005-0000-0000-00001FA30000}"/>
    <cellStyle name="Normal 9 10 3 5 2" xfId="45420" xr:uid="{00000000-0005-0000-0000-000020A30000}"/>
    <cellStyle name="Normal 9 10 3 6" xfId="15124" xr:uid="{00000000-0005-0000-0000-000021A30000}"/>
    <cellStyle name="Normal 9 10 3 6 2" xfId="41092" xr:uid="{00000000-0005-0000-0000-000022A30000}"/>
    <cellStyle name="Normal 9 10 3 7" xfId="4304" xr:uid="{00000000-0005-0000-0000-000023A30000}"/>
    <cellStyle name="Normal 9 10 3 8" xfId="30272" xr:uid="{00000000-0005-0000-0000-000024A30000}"/>
    <cellStyle name="Normal 9 10 3 9" xfId="56754" xr:uid="{00000000-0005-0000-0000-000025A30000}"/>
    <cellStyle name="Normal 9 10 4" xfId="5386" xr:uid="{00000000-0005-0000-0000-000026A30000}"/>
    <cellStyle name="Normal 9 10 4 2" xfId="11878" xr:uid="{00000000-0005-0000-0000-000027A30000}"/>
    <cellStyle name="Normal 9 10 4 2 2" xfId="27026" xr:uid="{00000000-0005-0000-0000-000028A30000}"/>
    <cellStyle name="Normal 9 10 4 2 2 2" xfId="52994" xr:uid="{00000000-0005-0000-0000-000029A30000}"/>
    <cellStyle name="Normal 9 10 4 2 3" xfId="37846" xr:uid="{00000000-0005-0000-0000-00002AA30000}"/>
    <cellStyle name="Normal 9 10 4 3" xfId="20534" xr:uid="{00000000-0005-0000-0000-00002BA30000}"/>
    <cellStyle name="Normal 9 10 4 3 2" xfId="46502" xr:uid="{00000000-0005-0000-0000-00002CA30000}"/>
    <cellStyle name="Normal 9 10 4 4" xfId="16206" xr:uid="{00000000-0005-0000-0000-00002DA30000}"/>
    <cellStyle name="Normal 9 10 4 4 2" xfId="42174" xr:uid="{00000000-0005-0000-0000-00002EA30000}"/>
    <cellStyle name="Normal 9 10 4 5" xfId="31354" xr:uid="{00000000-0005-0000-0000-00002FA30000}"/>
    <cellStyle name="Normal 9 10 4 6" xfId="57836" xr:uid="{00000000-0005-0000-0000-000030A30000}"/>
    <cellStyle name="Normal 9 10 5" xfId="9714" xr:uid="{00000000-0005-0000-0000-000031A30000}"/>
    <cellStyle name="Normal 9 10 5 2" xfId="24862" xr:uid="{00000000-0005-0000-0000-000032A30000}"/>
    <cellStyle name="Normal 9 10 5 2 2" xfId="50830" xr:uid="{00000000-0005-0000-0000-000033A30000}"/>
    <cellStyle name="Normal 9 10 5 3" xfId="35682" xr:uid="{00000000-0005-0000-0000-000034A30000}"/>
    <cellStyle name="Normal 9 10 6" xfId="7550" xr:uid="{00000000-0005-0000-0000-000035A30000}"/>
    <cellStyle name="Normal 9 10 6 2" xfId="22698" xr:uid="{00000000-0005-0000-0000-000036A30000}"/>
    <cellStyle name="Normal 9 10 6 2 2" xfId="48666" xr:uid="{00000000-0005-0000-0000-000037A30000}"/>
    <cellStyle name="Normal 9 10 6 3" xfId="33518" xr:uid="{00000000-0005-0000-0000-000038A30000}"/>
    <cellStyle name="Normal 9 10 7" xfId="18370" xr:uid="{00000000-0005-0000-0000-000039A30000}"/>
    <cellStyle name="Normal 9 10 7 2" xfId="44338" xr:uid="{00000000-0005-0000-0000-00003AA30000}"/>
    <cellStyle name="Normal 9 10 8" xfId="14042" xr:uid="{00000000-0005-0000-0000-00003BA30000}"/>
    <cellStyle name="Normal 9 10 8 2" xfId="40010" xr:uid="{00000000-0005-0000-0000-00003CA30000}"/>
    <cellStyle name="Normal 9 10 9" xfId="3222" xr:uid="{00000000-0005-0000-0000-00003DA30000}"/>
    <cellStyle name="Normal 9 11" xfId="504" xr:uid="{00000000-0005-0000-0000-00003EA30000}"/>
    <cellStyle name="Normal 9 11 10" xfId="29191" xr:uid="{00000000-0005-0000-0000-00003FA30000}"/>
    <cellStyle name="Normal 9 11 11" xfId="55139" xr:uid="{00000000-0005-0000-0000-000040A30000}"/>
    <cellStyle name="Normal 9 11 12" xfId="55673" xr:uid="{00000000-0005-0000-0000-000041A30000}"/>
    <cellStyle name="Normal 9 11 13" xfId="1091" xr:uid="{00000000-0005-0000-0000-000042A30000}"/>
    <cellStyle name="Normal 9 11 2" xfId="1600" xr:uid="{00000000-0005-0000-0000-000043A30000}"/>
    <cellStyle name="Normal 9 11 2 10" xfId="56214" xr:uid="{00000000-0005-0000-0000-000044A30000}"/>
    <cellStyle name="Normal 9 11 2 2" xfId="2682" xr:uid="{00000000-0005-0000-0000-000045A30000}"/>
    <cellStyle name="Normal 9 11 2 2 2" xfId="7010" xr:uid="{00000000-0005-0000-0000-000046A30000}"/>
    <cellStyle name="Normal 9 11 2 2 2 2" xfId="13502" xr:uid="{00000000-0005-0000-0000-000047A30000}"/>
    <cellStyle name="Normal 9 11 2 2 2 2 2" xfId="28650" xr:uid="{00000000-0005-0000-0000-000048A30000}"/>
    <cellStyle name="Normal 9 11 2 2 2 2 2 2" xfId="54618" xr:uid="{00000000-0005-0000-0000-000049A30000}"/>
    <cellStyle name="Normal 9 11 2 2 2 2 3" xfId="39470" xr:uid="{00000000-0005-0000-0000-00004AA30000}"/>
    <cellStyle name="Normal 9 11 2 2 2 3" xfId="22158" xr:uid="{00000000-0005-0000-0000-00004BA30000}"/>
    <cellStyle name="Normal 9 11 2 2 2 3 2" xfId="48126" xr:uid="{00000000-0005-0000-0000-00004CA30000}"/>
    <cellStyle name="Normal 9 11 2 2 2 4" xfId="17830" xr:uid="{00000000-0005-0000-0000-00004DA30000}"/>
    <cellStyle name="Normal 9 11 2 2 2 4 2" xfId="43798" xr:uid="{00000000-0005-0000-0000-00004EA30000}"/>
    <cellStyle name="Normal 9 11 2 2 2 5" xfId="32978" xr:uid="{00000000-0005-0000-0000-00004FA30000}"/>
    <cellStyle name="Normal 9 11 2 2 2 6" xfId="59460" xr:uid="{00000000-0005-0000-0000-000050A30000}"/>
    <cellStyle name="Normal 9 11 2 2 3" xfId="11338" xr:uid="{00000000-0005-0000-0000-000051A30000}"/>
    <cellStyle name="Normal 9 11 2 2 3 2" xfId="26486" xr:uid="{00000000-0005-0000-0000-000052A30000}"/>
    <cellStyle name="Normal 9 11 2 2 3 2 2" xfId="52454" xr:uid="{00000000-0005-0000-0000-000053A30000}"/>
    <cellStyle name="Normal 9 11 2 2 3 3" xfId="37306" xr:uid="{00000000-0005-0000-0000-000054A30000}"/>
    <cellStyle name="Normal 9 11 2 2 4" xfId="9174" xr:uid="{00000000-0005-0000-0000-000055A30000}"/>
    <cellStyle name="Normal 9 11 2 2 4 2" xfId="24322" xr:uid="{00000000-0005-0000-0000-000056A30000}"/>
    <cellStyle name="Normal 9 11 2 2 4 2 2" xfId="50290" xr:uid="{00000000-0005-0000-0000-000057A30000}"/>
    <cellStyle name="Normal 9 11 2 2 4 3" xfId="35142" xr:uid="{00000000-0005-0000-0000-000058A30000}"/>
    <cellStyle name="Normal 9 11 2 2 5" xfId="19994" xr:uid="{00000000-0005-0000-0000-000059A30000}"/>
    <cellStyle name="Normal 9 11 2 2 5 2" xfId="45962" xr:uid="{00000000-0005-0000-0000-00005AA30000}"/>
    <cellStyle name="Normal 9 11 2 2 6" xfId="15666" xr:uid="{00000000-0005-0000-0000-00005BA30000}"/>
    <cellStyle name="Normal 9 11 2 2 6 2" xfId="41634" xr:uid="{00000000-0005-0000-0000-00005CA30000}"/>
    <cellStyle name="Normal 9 11 2 2 7" xfId="4846" xr:uid="{00000000-0005-0000-0000-00005DA30000}"/>
    <cellStyle name="Normal 9 11 2 2 8" xfId="30814" xr:uid="{00000000-0005-0000-0000-00005EA30000}"/>
    <cellStyle name="Normal 9 11 2 2 9" xfId="57296" xr:uid="{00000000-0005-0000-0000-00005FA30000}"/>
    <cellStyle name="Normal 9 11 2 3" xfId="5928" xr:uid="{00000000-0005-0000-0000-000060A30000}"/>
    <cellStyle name="Normal 9 11 2 3 2" xfId="12420" xr:uid="{00000000-0005-0000-0000-000061A30000}"/>
    <cellStyle name="Normal 9 11 2 3 2 2" xfId="27568" xr:uid="{00000000-0005-0000-0000-000062A30000}"/>
    <cellStyle name="Normal 9 11 2 3 2 2 2" xfId="53536" xr:uid="{00000000-0005-0000-0000-000063A30000}"/>
    <cellStyle name="Normal 9 11 2 3 2 3" xfId="38388" xr:uid="{00000000-0005-0000-0000-000064A30000}"/>
    <cellStyle name="Normal 9 11 2 3 3" xfId="21076" xr:uid="{00000000-0005-0000-0000-000065A30000}"/>
    <cellStyle name="Normal 9 11 2 3 3 2" xfId="47044" xr:uid="{00000000-0005-0000-0000-000066A30000}"/>
    <cellStyle name="Normal 9 11 2 3 4" xfId="16748" xr:uid="{00000000-0005-0000-0000-000067A30000}"/>
    <cellStyle name="Normal 9 11 2 3 4 2" xfId="42716" xr:uid="{00000000-0005-0000-0000-000068A30000}"/>
    <cellStyle name="Normal 9 11 2 3 5" xfId="31896" xr:uid="{00000000-0005-0000-0000-000069A30000}"/>
    <cellStyle name="Normal 9 11 2 3 6" xfId="58378" xr:uid="{00000000-0005-0000-0000-00006AA30000}"/>
    <cellStyle name="Normal 9 11 2 4" xfId="10256" xr:uid="{00000000-0005-0000-0000-00006BA30000}"/>
    <cellStyle name="Normal 9 11 2 4 2" xfId="25404" xr:uid="{00000000-0005-0000-0000-00006CA30000}"/>
    <cellStyle name="Normal 9 11 2 4 2 2" xfId="51372" xr:uid="{00000000-0005-0000-0000-00006DA30000}"/>
    <cellStyle name="Normal 9 11 2 4 3" xfId="36224" xr:uid="{00000000-0005-0000-0000-00006EA30000}"/>
    <cellStyle name="Normal 9 11 2 5" xfId="8092" xr:uid="{00000000-0005-0000-0000-00006FA30000}"/>
    <cellStyle name="Normal 9 11 2 5 2" xfId="23240" xr:uid="{00000000-0005-0000-0000-000070A30000}"/>
    <cellStyle name="Normal 9 11 2 5 2 2" xfId="49208" xr:uid="{00000000-0005-0000-0000-000071A30000}"/>
    <cellStyle name="Normal 9 11 2 5 3" xfId="34060" xr:uid="{00000000-0005-0000-0000-000072A30000}"/>
    <cellStyle name="Normal 9 11 2 6" xfId="18912" xr:uid="{00000000-0005-0000-0000-000073A30000}"/>
    <cellStyle name="Normal 9 11 2 6 2" xfId="44880" xr:uid="{00000000-0005-0000-0000-000074A30000}"/>
    <cellStyle name="Normal 9 11 2 7" xfId="14584" xr:uid="{00000000-0005-0000-0000-000075A30000}"/>
    <cellStyle name="Normal 9 11 2 7 2" xfId="40552" xr:uid="{00000000-0005-0000-0000-000076A30000}"/>
    <cellStyle name="Normal 9 11 2 8" xfId="3764" xr:uid="{00000000-0005-0000-0000-000077A30000}"/>
    <cellStyle name="Normal 9 11 2 9" xfId="29732" xr:uid="{00000000-0005-0000-0000-000078A30000}"/>
    <cellStyle name="Normal 9 11 3" xfId="2141" xr:uid="{00000000-0005-0000-0000-000079A30000}"/>
    <cellStyle name="Normal 9 11 3 2" xfId="6469" xr:uid="{00000000-0005-0000-0000-00007AA30000}"/>
    <cellStyle name="Normal 9 11 3 2 2" xfId="12961" xr:uid="{00000000-0005-0000-0000-00007BA30000}"/>
    <cellStyle name="Normal 9 11 3 2 2 2" xfId="28109" xr:uid="{00000000-0005-0000-0000-00007CA30000}"/>
    <cellStyle name="Normal 9 11 3 2 2 2 2" xfId="54077" xr:uid="{00000000-0005-0000-0000-00007DA30000}"/>
    <cellStyle name="Normal 9 11 3 2 2 3" xfId="38929" xr:uid="{00000000-0005-0000-0000-00007EA30000}"/>
    <cellStyle name="Normal 9 11 3 2 3" xfId="21617" xr:uid="{00000000-0005-0000-0000-00007FA30000}"/>
    <cellStyle name="Normal 9 11 3 2 3 2" xfId="47585" xr:uid="{00000000-0005-0000-0000-000080A30000}"/>
    <cellStyle name="Normal 9 11 3 2 4" xfId="17289" xr:uid="{00000000-0005-0000-0000-000081A30000}"/>
    <cellStyle name="Normal 9 11 3 2 4 2" xfId="43257" xr:uid="{00000000-0005-0000-0000-000082A30000}"/>
    <cellStyle name="Normal 9 11 3 2 5" xfId="32437" xr:uid="{00000000-0005-0000-0000-000083A30000}"/>
    <cellStyle name="Normal 9 11 3 2 6" xfId="58919" xr:uid="{00000000-0005-0000-0000-000084A30000}"/>
    <cellStyle name="Normal 9 11 3 3" xfId="10797" xr:uid="{00000000-0005-0000-0000-000085A30000}"/>
    <cellStyle name="Normal 9 11 3 3 2" xfId="25945" xr:uid="{00000000-0005-0000-0000-000086A30000}"/>
    <cellStyle name="Normal 9 11 3 3 2 2" xfId="51913" xr:uid="{00000000-0005-0000-0000-000087A30000}"/>
    <cellStyle name="Normal 9 11 3 3 3" xfId="36765" xr:uid="{00000000-0005-0000-0000-000088A30000}"/>
    <cellStyle name="Normal 9 11 3 4" xfId="8633" xr:uid="{00000000-0005-0000-0000-000089A30000}"/>
    <cellStyle name="Normal 9 11 3 4 2" xfId="23781" xr:uid="{00000000-0005-0000-0000-00008AA30000}"/>
    <cellStyle name="Normal 9 11 3 4 2 2" xfId="49749" xr:uid="{00000000-0005-0000-0000-00008BA30000}"/>
    <cellStyle name="Normal 9 11 3 4 3" xfId="34601" xr:uid="{00000000-0005-0000-0000-00008CA30000}"/>
    <cellStyle name="Normal 9 11 3 5" xfId="19453" xr:uid="{00000000-0005-0000-0000-00008DA30000}"/>
    <cellStyle name="Normal 9 11 3 5 2" xfId="45421" xr:uid="{00000000-0005-0000-0000-00008EA30000}"/>
    <cellStyle name="Normal 9 11 3 6" xfId="15125" xr:uid="{00000000-0005-0000-0000-00008FA30000}"/>
    <cellStyle name="Normal 9 11 3 6 2" xfId="41093" xr:uid="{00000000-0005-0000-0000-000090A30000}"/>
    <cellStyle name="Normal 9 11 3 7" xfId="4305" xr:uid="{00000000-0005-0000-0000-000091A30000}"/>
    <cellStyle name="Normal 9 11 3 8" xfId="30273" xr:uid="{00000000-0005-0000-0000-000092A30000}"/>
    <cellStyle name="Normal 9 11 3 9" xfId="56755" xr:uid="{00000000-0005-0000-0000-000093A30000}"/>
    <cellStyle name="Normal 9 11 4" xfId="5387" xr:uid="{00000000-0005-0000-0000-000094A30000}"/>
    <cellStyle name="Normal 9 11 4 2" xfId="11879" xr:uid="{00000000-0005-0000-0000-000095A30000}"/>
    <cellStyle name="Normal 9 11 4 2 2" xfId="27027" xr:uid="{00000000-0005-0000-0000-000096A30000}"/>
    <cellStyle name="Normal 9 11 4 2 2 2" xfId="52995" xr:uid="{00000000-0005-0000-0000-000097A30000}"/>
    <cellStyle name="Normal 9 11 4 2 3" xfId="37847" xr:uid="{00000000-0005-0000-0000-000098A30000}"/>
    <cellStyle name="Normal 9 11 4 3" xfId="20535" xr:uid="{00000000-0005-0000-0000-000099A30000}"/>
    <cellStyle name="Normal 9 11 4 3 2" xfId="46503" xr:uid="{00000000-0005-0000-0000-00009AA30000}"/>
    <cellStyle name="Normal 9 11 4 4" xfId="16207" xr:uid="{00000000-0005-0000-0000-00009BA30000}"/>
    <cellStyle name="Normal 9 11 4 4 2" xfId="42175" xr:uid="{00000000-0005-0000-0000-00009CA30000}"/>
    <cellStyle name="Normal 9 11 4 5" xfId="31355" xr:uid="{00000000-0005-0000-0000-00009DA30000}"/>
    <cellStyle name="Normal 9 11 4 6" xfId="57837" xr:uid="{00000000-0005-0000-0000-00009EA30000}"/>
    <cellStyle name="Normal 9 11 5" xfId="9715" xr:uid="{00000000-0005-0000-0000-00009FA30000}"/>
    <cellStyle name="Normal 9 11 5 2" xfId="24863" xr:uid="{00000000-0005-0000-0000-0000A0A30000}"/>
    <cellStyle name="Normal 9 11 5 2 2" xfId="50831" xr:uid="{00000000-0005-0000-0000-0000A1A30000}"/>
    <cellStyle name="Normal 9 11 5 3" xfId="35683" xr:uid="{00000000-0005-0000-0000-0000A2A30000}"/>
    <cellStyle name="Normal 9 11 6" xfId="7551" xr:uid="{00000000-0005-0000-0000-0000A3A30000}"/>
    <cellStyle name="Normal 9 11 6 2" xfId="22699" xr:uid="{00000000-0005-0000-0000-0000A4A30000}"/>
    <cellStyle name="Normal 9 11 6 2 2" xfId="48667" xr:uid="{00000000-0005-0000-0000-0000A5A30000}"/>
    <cellStyle name="Normal 9 11 6 3" xfId="33519" xr:uid="{00000000-0005-0000-0000-0000A6A30000}"/>
    <cellStyle name="Normal 9 11 7" xfId="18371" xr:uid="{00000000-0005-0000-0000-0000A7A30000}"/>
    <cellStyle name="Normal 9 11 7 2" xfId="44339" xr:uid="{00000000-0005-0000-0000-0000A8A30000}"/>
    <cellStyle name="Normal 9 11 8" xfId="14043" xr:uid="{00000000-0005-0000-0000-0000A9A30000}"/>
    <cellStyle name="Normal 9 11 8 2" xfId="40011" xr:uid="{00000000-0005-0000-0000-0000AAA30000}"/>
    <cellStyle name="Normal 9 11 9" xfId="3223" xr:uid="{00000000-0005-0000-0000-0000ABA30000}"/>
    <cellStyle name="Normal 9 12" xfId="505" xr:uid="{00000000-0005-0000-0000-0000ACA30000}"/>
    <cellStyle name="Normal 9 12 10" xfId="29192" xr:uid="{00000000-0005-0000-0000-0000ADA30000}"/>
    <cellStyle name="Normal 9 12 11" xfId="55140" xr:uid="{00000000-0005-0000-0000-0000AEA30000}"/>
    <cellStyle name="Normal 9 12 12" xfId="55674" xr:uid="{00000000-0005-0000-0000-0000AFA30000}"/>
    <cellStyle name="Normal 9 12 13" xfId="1131" xr:uid="{00000000-0005-0000-0000-0000B0A30000}"/>
    <cellStyle name="Normal 9 12 2" xfId="1601" xr:uid="{00000000-0005-0000-0000-0000B1A30000}"/>
    <cellStyle name="Normal 9 12 2 10" xfId="56215" xr:uid="{00000000-0005-0000-0000-0000B2A30000}"/>
    <cellStyle name="Normal 9 12 2 2" xfId="2683" xr:uid="{00000000-0005-0000-0000-0000B3A30000}"/>
    <cellStyle name="Normal 9 12 2 2 2" xfId="7011" xr:uid="{00000000-0005-0000-0000-0000B4A30000}"/>
    <cellStyle name="Normal 9 12 2 2 2 2" xfId="13503" xr:uid="{00000000-0005-0000-0000-0000B5A30000}"/>
    <cellStyle name="Normal 9 12 2 2 2 2 2" xfId="28651" xr:uid="{00000000-0005-0000-0000-0000B6A30000}"/>
    <cellStyle name="Normal 9 12 2 2 2 2 2 2" xfId="54619" xr:uid="{00000000-0005-0000-0000-0000B7A30000}"/>
    <cellStyle name="Normal 9 12 2 2 2 2 3" xfId="39471" xr:uid="{00000000-0005-0000-0000-0000B8A30000}"/>
    <cellStyle name="Normal 9 12 2 2 2 3" xfId="22159" xr:uid="{00000000-0005-0000-0000-0000B9A30000}"/>
    <cellStyle name="Normal 9 12 2 2 2 3 2" xfId="48127" xr:uid="{00000000-0005-0000-0000-0000BAA30000}"/>
    <cellStyle name="Normal 9 12 2 2 2 4" xfId="17831" xr:uid="{00000000-0005-0000-0000-0000BBA30000}"/>
    <cellStyle name="Normal 9 12 2 2 2 4 2" xfId="43799" xr:uid="{00000000-0005-0000-0000-0000BCA30000}"/>
    <cellStyle name="Normal 9 12 2 2 2 5" xfId="32979" xr:uid="{00000000-0005-0000-0000-0000BDA30000}"/>
    <cellStyle name="Normal 9 12 2 2 2 6" xfId="59461" xr:uid="{00000000-0005-0000-0000-0000BEA30000}"/>
    <cellStyle name="Normal 9 12 2 2 3" xfId="11339" xr:uid="{00000000-0005-0000-0000-0000BFA30000}"/>
    <cellStyle name="Normal 9 12 2 2 3 2" xfId="26487" xr:uid="{00000000-0005-0000-0000-0000C0A30000}"/>
    <cellStyle name="Normal 9 12 2 2 3 2 2" xfId="52455" xr:uid="{00000000-0005-0000-0000-0000C1A30000}"/>
    <cellStyle name="Normal 9 12 2 2 3 3" xfId="37307" xr:uid="{00000000-0005-0000-0000-0000C2A30000}"/>
    <cellStyle name="Normal 9 12 2 2 4" xfId="9175" xr:uid="{00000000-0005-0000-0000-0000C3A30000}"/>
    <cellStyle name="Normal 9 12 2 2 4 2" xfId="24323" xr:uid="{00000000-0005-0000-0000-0000C4A30000}"/>
    <cellStyle name="Normal 9 12 2 2 4 2 2" xfId="50291" xr:uid="{00000000-0005-0000-0000-0000C5A30000}"/>
    <cellStyle name="Normal 9 12 2 2 4 3" xfId="35143" xr:uid="{00000000-0005-0000-0000-0000C6A30000}"/>
    <cellStyle name="Normal 9 12 2 2 5" xfId="19995" xr:uid="{00000000-0005-0000-0000-0000C7A30000}"/>
    <cellStyle name="Normal 9 12 2 2 5 2" xfId="45963" xr:uid="{00000000-0005-0000-0000-0000C8A30000}"/>
    <cellStyle name="Normal 9 12 2 2 6" xfId="15667" xr:uid="{00000000-0005-0000-0000-0000C9A30000}"/>
    <cellStyle name="Normal 9 12 2 2 6 2" xfId="41635" xr:uid="{00000000-0005-0000-0000-0000CAA30000}"/>
    <cellStyle name="Normal 9 12 2 2 7" xfId="4847" xr:uid="{00000000-0005-0000-0000-0000CBA30000}"/>
    <cellStyle name="Normal 9 12 2 2 8" xfId="30815" xr:uid="{00000000-0005-0000-0000-0000CCA30000}"/>
    <cellStyle name="Normal 9 12 2 2 9" xfId="57297" xr:uid="{00000000-0005-0000-0000-0000CDA30000}"/>
    <cellStyle name="Normal 9 12 2 3" xfId="5929" xr:uid="{00000000-0005-0000-0000-0000CEA30000}"/>
    <cellStyle name="Normal 9 12 2 3 2" xfId="12421" xr:uid="{00000000-0005-0000-0000-0000CFA30000}"/>
    <cellStyle name="Normal 9 12 2 3 2 2" xfId="27569" xr:uid="{00000000-0005-0000-0000-0000D0A30000}"/>
    <cellStyle name="Normal 9 12 2 3 2 2 2" xfId="53537" xr:uid="{00000000-0005-0000-0000-0000D1A30000}"/>
    <cellStyle name="Normal 9 12 2 3 2 3" xfId="38389" xr:uid="{00000000-0005-0000-0000-0000D2A30000}"/>
    <cellStyle name="Normal 9 12 2 3 3" xfId="21077" xr:uid="{00000000-0005-0000-0000-0000D3A30000}"/>
    <cellStyle name="Normal 9 12 2 3 3 2" xfId="47045" xr:uid="{00000000-0005-0000-0000-0000D4A30000}"/>
    <cellStyle name="Normal 9 12 2 3 4" xfId="16749" xr:uid="{00000000-0005-0000-0000-0000D5A30000}"/>
    <cellStyle name="Normal 9 12 2 3 4 2" xfId="42717" xr:uid="{00000000-0005-0000-0000-0000D6A30000}"/>
    <cellStyle name="Normal 9 12 2 3 5" xfId="31897" xr:uid="{00000000-0005-0000-0000-0000D7A30000}"/>
    <cellStyle name="Normal 9 12 2 3 6" xfId="58379" xr:uid="{00000000-0005-0000-0000-0000D8A30000}"/>
    <cellStyle name="Normal 9 12 2 4" xfId="10257" xr:uid="{00000000-0005-0000-0000-0000D9A30000}"/>
    <cellStyle name="Normal 9 12 2 4 2" xfId="25405" xr:uid="{00000000-0005-0000-0000-0000DAA30000}"/>
    <cellStyle name="Normal 9 12 2 4 2 2" xfId="51373" xr:uid="{00000000-0005-0000-0000-0000DBA30000}"/>
    <cellStyle name="Normal 9 12 2 4 3" xfId="36225" xr:uid="{00000000-0005-0000-0000-0000DCA30000}"/>
    <cellStyle name="Normal 9 12 2 5" xfId="8093" xr:uid="{00000000-0005-0000-0000-0000DDA30000}"/>
    <cellStyle name="Normal 9 12 2 5 2" xfId="23241" xr:uid="{00000000-0005-0000-0000-0000DEA30000}"/>
    <cellStyle name="Normal 9 12 2 5 2 2" xfId="49209" xr:uid="{00000000-0005-0000-0000-0000DFA30000}"/>
    <cellStyle name="Normal 9 12 2 5 3" xfId="34061" xr:uid="{00000000-0005-0000-0000-0000E0A30000}"/>
    <cellStyle name="Normal 9 12 2 6" xfId="18913" xr:uid="{00000000-0005-0000-0000-0000E1A30000}"/>
    <cellStyle name="Normal 9 12 2 6 2" xfId="44881" xr:uid="{00000000-0005-0000-0000-0000E2A30000}"/>
    <cellStyle name="Normal 9 12 2 7" xfId="14585" xr:uid="{00000000-0005-0000-0000-0000E3A30000}"/>
    <cellStyle name="Normal 9 12 2 7 2" xfId="40553" xr:uid="{00000000-0005-0000-0000-0000E4A30000}"/>
    <cellStyle name="Normal 9 12 2 8" xfId="3765" xr:uid="{00000000-0005-0000-0000-0000E5A30000}"/>
    <cellStyle name="Normal 9 12 2 9" xfId="29733" xr:uid="{00000000-0005-0000-0000-0000E6A30000}"/>
    <cellStyle name="Normal 9 12 3" xfId="2142" xr:uid="{00000000-0005-0000-0000-0000E7A30000}"/>
    <cellStyle name="Normal 9 12 3 2" xfId="6470" xr:uid="{00000000-0005-0000-0000-0000E8A30000}"/>
    <cellStyle name="Normal 9 12 3 2 2" xfId="12962" xr:uid="{00000000-0005-0000-0000-0000E9A30000}"/>
    <cellStyle name="Normal 9 12 3 2 2 2" xfId="28110" xr:uid="{00000000-0005-0000-0000-0000EAA30000}"/>
    <cellStyle name="Normal 9 12 3 2 2 2 2" xfId="54078" xr:uid="{00000000-0005-0000-0000-0000EBA30000}"/>
    <cellStyle name="Normal 9 12 3 2 2 3" xfId="38930" xr:uid="{00000000-0005-0000-0000-0000ECA30000}"/>
    <cellStyle name="Normal 9 12 3 2 3" xfId="21618" xr:uid="{00000000-0005-0000-0000-0000EDA30000}"/>
    <cellStyle name="Normal 9 12 3 2 3 2" xfId="47586" xr:uid="{00000000-0005-0000-0000-0000EEA30000}"/>
    <cellStyle name="Normal 9 12 3 2 4" xfId="17290" xr:uid="{00000000-0005-0000-0000-0000EFA30000}"/>
    <cellStyle name="Normal 9 12 3 2 4 2" xfId="43258" xr:uid="{00000000-0005-0000-0000-0000F0A30000}"/>
    <cellStyle name="Normal 9 12 3 2 5" xfId="32438" xr:uid="{00000000-0005-0000-0000-0000F1A30000}"/>
    <cellStyle name="Normal 9 12 3 2 6" xfId="58920" xr:uid="{00000000-0005-0000-0000-0000F2A30000}"/>
    <cellStyle name="Normal 9 12 3 3" xfId="10798" xr:uid="{00000000-0005-0000-0000-0000F3A30000}"/>
    <cellStyle name="Normal 9 12 3 3 2" xfId="25946" xr:uid="{00000000-0005-0000-0000-0000F4A30000}"/>
    <cellStyle name="Normal 9 12 3 3 2 2" xfId="51914" xr:uid="{00000000-0005-0000-0000-0000F5A30000}"/>
    <cellStyle name="Normal 9 12 3 3 3" xfId="36766" xr:uid="{00000000-0005-0000-0000-0000F6A30000}"/>
    <cellStyle name="Normal 9 12 3 4" xfId="8634" xr:uid="{00000000-0005-0000-0000-0000F7A30000}"/>
    <cellStyle name="Normal 9 12 3 4 2" xfId="23782" xr:uid="{00000000-0005-0000-0000-0000F8A30000}"/>
    <cellStyle name="Normal 9 12 3 4 2 2" xfId="49750" xr:uid="{00000000-0005-0000-0000-0000F9A30000}"/>
    <cellStyle name="Normal 9 12 3 4 3" xfId="34602" xr:uid="{00000000-0005-0000-0000-0000FAA30000}"/>
    <cellStyle name="Normal 9 12 3 5" xfId="19454" xr:uid="{00000000-0005-0000-0000-0000FBA30000}"/>
    <cellStyle name="Normal 9 12 3 5 2" xfId="45422" xr:uid="{00000000-0005-0000-0000-0000FCA30000}"/>
    <cellStyle name="Normal 9 12 3 6" xfId="15126" xr:uid="{00000000-0005-0000-0000-0000FDA30000}"/>
    <cellStyle name="Normal 9 12 3 6 2" xfId="41094" xr:uid="{00000000-0005-0000-0000-0000FEA30000}"/>
    <cellStyle name="Normal 9 12 3 7" xfId="4306" xr:uid="{00000000-0005-0000-0000-0000FFA30000}"/>
    <cellStyle name="Normal 9 12 3 8" xfId="30274" xr:uid="{00000000-0005-0000-0000-000000A40000}"/>
    <cellStyle name="Normal 9 12 3 9" xfId="56756" xr:uid="{00000000-0005-0000-0000-000001A40000}"/>
    <cellStyle name="Normal 9 12 4" xfId="5388" xr:uid="{00000000-0005-0000-0000-000002A40000}"/>
    <cellStyle name="Normal 9 12 4 2" xfId="11880" xr:uid="{00000000-0005-0000-0000-000003A40000}"/>
    <cellStyle name="Normal 9 12 4 2 2" xfId="27028" xr:uid="{00000000-0005-0000-0000-000004A40000}"/>
    <cellStyle name="Normal 9 12 4 2 2 2" xfId="52996" xr:uid="{00000000-0005-0000-0000-000005A40000}"/>
    <cellStyle name="Normal 9 12 4 2 3" xfId="37848" xr:uid="{00000000-0005-0000-0000-000006A40000}"/>
    <cellStyle name="Normal 9 12 4 3" xfId="20536" xr:uid="{00000000-0005-0000-0000-000007A40000}"/>
    <cellStyle name="Normal 9 12 4 3 2" xfId="46504" xr:uid="{00000000-0005-0000-0000-000008A40000}"/>
    <cellStyle name="Normal 9 12 4 4" xfId="16208" xr:uid="{00000000-0005-0000-0000-000009A40000}"/>
    <cellStyle name="Normal 9 12 4 4 2" xfId="42176" xr:uid="{00000000-0005-0000-0000-00000AA40000}"/>
    <cellStyle name="Normal 9 12 4 5" xfId="31356" xr:uid="{00000000-0005-0000-0000-00000BA40000}"/>
    <cellStyle name="Normal 9 12 4 6" xfId="57838" xr:uid="{00000000-0005-0000-0000-00000CA40000}"/>
    <cellStyle name="Normal 9 12 5" xfId="9716" xr:uid="{00000000-0005-0000-0000-00000DA40000}"/>
    <cellStyle name="Normal 9 12 5 2" xfId="24864" xr:uid="{00000000-0005-0000-0000-00000EA40000}"/>
    <cellStyle name="Normal 9 12 5 2 2" xfId="50832" xr:uid="{00000000-0005-0000-0000-00000FA40000}"/>
    <cellStyle name="Normal 9 12 5 3" xfId="35684" xr:uid="{00000000-0005-0000-0000-000010A40000}"/>
    <cellStyle name="Normal 9 12 6" xfId="7552" xr:uid="{00000000-0005-0000-0000-000011A40000}"/>
    <cellStyle name="Normal 9 12 6 2" xfId="22700" xr:uid="{00000000-0005-0000-0000-000012A40000}"/>
    <cellStyle name="Normal 9 12 6 2 2" xfId="48668" xr:uid="{00000000-0005-0000-0000-000013A40000}"/>
    <cellStyle name="Normal 9 12 6 3" xfId="33520" xr:uid="{00000000-0005-0000-0000-000014A40000}"/>
    <cellStyle name="Normal 9 12 7" xfId="18372" xr:uid="{00000000-0005-0000-0000-000015A40000}"/>
    <cellStyle name="Normal 9 12 7 2" xfId="44340" xr:uid="{00000000-0005-0000-0000-000016A40000}"/>
    <cellStyle name="Normal 9 12 8" xfId="14044" xr:uid="{00000000-0005-0000-0000-000017A40000}"/>
    <cellStyle name="Normal 9 12 8 2" xfId="40012" xr:uid="{00000000-0005-0000-0000-000018A40000}"/>
    <cellStyle name="Normal 9 12 9" xfId="3224" xr:uid="{00000000-0005-0000-0000-000019A40000}"/>
    <cellStyle name="Normal 9 13" xfId="506" xr:uid="{00000000-0005-0000-0000-00001AA40000}"/>
    <cellStyle name="Normal 9 13 10" xfId="29193" xr:uid="{00000000-0005-0000-0000-00001BA40000}"/>
    <cellStyle name="Normal 9 13 11" xfId="55141" xr:uid="{00000000-0005-0000-0000-00001CA40000}"/>
    <cellStyle name="Normal 9 13 12" xfId="55675" xr:uid="{00000000-0005-0000-0000-00001DA40000}"/>
    <cellStyle name="Normal 9 13 13" xfId="1171" xr:uid="{00000000-0005-0000-0000-00001EA40000}"/>
    <cellStyle name="Normal 9 13 2" xfId="1602" xr:uid="{00000000-0005-0000-0000-00001FA40000}"/>
    <cellStyle name="Normal 9 13 2 10" xfId="56216" xr:uid="{00000000-0005-0000-0000-000020A40000}"/>
    <cellStyle name="Normal 9 13 2 2" xfId="2684" xr:uid="{00000000-0005-0000-0000-000021A40000}"/>
    <cellStyle name="Normal 9 13 2 2 2" xfId="7012" xr:uid="{00000000-0005-0000-0000-000022A40000}"/>
    <cellStyle name="Normal 9 13 2 2 2 2" xfId="13504" xr:uid="{00000000-0005-0000-0000-000023A40000}"/>
    <cellStyle name="Normal 9 13 2 2 2 2 2" xfId="28652" xr:uid="{00000000-0005-0000-0000-000024A40000}"/>
    <cellStyle name="Normal 9 13 2 2 2 2 2 2" xfId="54620" xr:uid="{00000000-0005-0000-0000-000025A40000}"/>
    <cellStyle name="Normal 9 13 2 2 2 2 3" xfId="39472" xr:uid="{00000000-0005-0000-0000-000026A40000}"/>
    <cellStyle name="Normal 9 13 2 2 2 3" xfId="22160" xr:uid="{00000000-0005-0000-0000-000027A40000}"/>
    <cellStyle name="Normal 9 13 2 2 2 3 2" xfId="48128" xr:uid="{00000000-0005-0000-0000-000028A40000}"/>
    <cellStyle name="Normal 9 13 2 2 2 4" xfId="17832" xr:uid="{00000000-0005-0000-0000-000029A40000}"/>
    <cellStyle name="Normal 9 13 2 2 2 4 2" xfId="43800" xr:uid="{00000000-0005-0000-0000-00002AA40000}"/>
    <cellStyle name="Normal 9 13 2 2 2 5" xfId="32980" xr:uid="{00000000-0005-0000-0000-00002BA40000}"/>
    <cellStyle name="Normal 9 13 2 2 2 6" xfId="59462" xr:uid="{00000000-0005-0000-0000-00002CA40000}"/>
    <cellStyle name="Normal 9 13 2 2 3" xfId="11340" xr:uid="{00000000-0005-0000-0000-00002DA40000}"/>
    <cellStyle name="Normal 9 13 2 2 3 2" xfId="26488" xr:uid="{00000000-0005-0000-0000-00002EA40000}"/>
    <cellStyle name="Normal 9 13 2 2 3 2 2" xfId="52456" xr:uid="{00000000-0005-0000-0000-00002FA40000}"/>
    <cellStyle name="Normal 9 13 2 2 3 3" xfId="37308" xr:uid="{00000000-0005-0000-0000-000030A40000}"/>
    <cellStyle name="Normal 9 13 2 2 4" xfId="9176" xr:uid="{00000000-0005-0000-0000-000031A40000}"/>
    <cellStyle name="Normal 9 13 2 2 4 2" xfId="24324" xr:uid="{00000000-0005-0000-0000-000032A40000}"/>
    <cellStyle name="Normal 9 13 2 2 4 2 2" xfId="50292" xr:uid="{00000000-0005-0000-0000-000033A40000}"/>
    <cellStyle name="Normal 9 13 2 2 4 3" xfId="35144" xr:uid="{00000000-0005-0000-0000-000034A40000}"/>
    <cellStyle name="Normal 9 13 2 2 5" xfId="19996" xr:uid="{00000000-0005-0000-0000-000035A40000}"/>
    <cellStyle name="Normal 9 13 2 2 5 2" xfId="45964" xr:uid="{00000000-0005-0000-0000-000036A40000}"/>
    <cellStyle name="Normal 9 13 2 2 6" xfId="15668" xr:uid="{00000000-0005-0000-0000-000037A40000}"/>
    <cellStyle name="Normal 9 13 2 2 6 2" xfId="41636" xr:uid="{00000000-0005-0000-0000-000038A40000}"/>
    <cellStyle name="Normal 9 13 2 2 7" xfId="4848" xr:uid="{00000000-0005-0000-0000-000039A40000}"/>
    <cellStyle name="Normal 9 13 2 2 8" xfId="30816" xr:uid="{00000000-0005-0000-0000-00003AA40000}"/>
    <cellStyle name="Normal 9 13 2 2 9" xfId="57298" xr:uid="{00000000-0005-0000-0000-00003BA40000}"/>
    <cellStyle name="Normal 9 13 2 3" xfId="5930" xr:uid="{00000000-0005-0000-0000-00003CA40000}"/>
    <cellStyle name="Normal 9 13 2 3 2" xfId="12422" xr:uid="{00000000-0005-0000-0000-00003DA40000}"/>
    <cellStyle name="Normal 9 13 2 3 2 2" xfId="27570" xr:uid="{00000000-0005-0000-0000-00003EA40000}"/>
    <cellStyle name="Normal 9 13 2 3 2 2 2" xfId="53538" xr:uid="{00000000-0005-0000-0000-00003FA40000}"/>
    <cellStyle name="Normal 9 13 2 3 2 3" xfId="38390" xr:uid="{00000000-0005-0000-0000-000040A40000}"/>
    <cellStyle name="Normal 9 13 2 3 3" xfId="21078" xr:uid="{00000000-0005-0000-0000-000041A40000}"/>
    <cellStyle name="Normal 9 13 2 3 3 2" xfId="47046" xr:uid="{00000000-0005-0000-0000-000042A40000}"/>
    <cellStyle name="Normal 9 13 2 3 4" xfId="16750" xr:uid="{00000000-0005-0000-0000-000043A40000}"/>
    <cellStyle name="Normal 9 13 2 3 4 2" xfId="42718" xr:uid="{00000000-0005-0000-0000-000044A40000}"/>
    <cellStyle name="Normal 9 13 2 3 5" xfId="31898" xr:uid="{00000000-0005-0000-0000-000045A40000}"/>
    <cellStyle name="Normal 9 13 2 3 6" xfId="58380" xr:uid="{00000000-0005-0000-0000-000046A40000}"/>
    <cellStyle name="Normal 9 13 2 4" xfId="10258" xr:uid="{00000000-0005-0000-0000-000047A40000}"/>
    <cellStyle name="Normal 9 13 2 4 2" xfId="25406" xr:uid="{00000000-0005-0000-0000-000048A40000}"/>
    <cellStyle name="Normal 9 13 2 4 2 2" xfId="51374" xr:uid="{00000000-0005-0000-0000-000049A40000}"/>
    <cellStyle name="Normal 9 13 2 4 3" xfId="36226" xr:uid="{00000000-0005-0000-0000-00004AA40000}"/>
    <cellStyle name="Normal 9 13 2 5" xfId="8094" xr:uid="{00000000-0005-0000-0000-00004BA40000}"/>
    <cellStyle name="Normal 9 13 2 5 2" xfId="23242" xr:uid="{00000000-0005-0000-0000-00004CA40000}"/>
    <cellStyle name="Normal 9 13 2 5 2 2" xfId="49210" xr:uid="{00000000-0005-0000-0000-00004DA40000}"/>
    <cellStyle name="Normal 9 13 2 5 3" xfId="34062" xr:uid="{00000000-0005-0000-0000-00004EA40000}"/>
    <cellStyle name="Normal 9 13 2 6" xfId="18914" xr:uid="{00000000-0005-0000-0000-00004FA40000}"/>
    <cellStyle name="Normal 9 13 2 6 2" xfId="44882" xr:uid="{00000000-0005-0000-0000-000050A40000}"/>
    <cellStyle name="Normal 9 13 2 7" xfId="14586" xr:uid="{00000000-0005-0000-0000-000051A40000}"/>
    <cellStyle name="Normal 9 13 2 7 2" xfId="40554" xr:uid="{00000000-0005-0000-0000-000052A40000}"/>
    <cellStyle name="Normal 9 13 2 8" xfId="3766" xr:uid="{00000000-0005-0000-0000-000053A40000}"/>
    <cellStyle name="Normal 9 13 2 9" xfId="29734" xr:uid="{00000000-0005-0000-0000-000054A40000}"/>
    <cellStyle name="Normal 9 13 3" xfId="2143" xr:uid="{00000000-0005-0000-0000-000055A40000}"/>
    <cellStyle name="Normal 9 13 3 2" xfId="6471" xr:uid="{00000000-0005-0000-0000-000056A40000}"/>
    <cellStyle name="Normal 9 13 3 2 2" xfId="12963" xr:uid="{00000000-0005-0000-0000-000057A40000}"/>
    <cellStyle name="Normal 9 13 3 2 2 2" xfId="28111" xr:uid="{00000000-0005-0000-0000-000058A40000}"/>
    <cellStyle name="Normal 9 13 3 2 2 2 2" xfId="54079" xr:uid="{00000000-0005-0000-0000-000059A40000}"/>
    <cellStyle name="Normal 9 13 3 2 2 3" xfId="38931" xr:uid="{00000000-0005-0000-0000-00005AA40000}"/>
    <cellStyle name="Normal 9 13 3 2 3" xfId="21619" xr:uid="{00000000-0005-0000-0000-00005BA40000}"/>
    <cellStyle name="Normal 9 13 3 2 3 2" xfId="47587" xr:uid="{00000000-0005-0000-0000-00005CA40000}"/>
    <cellStyle name="Normal 9 13 3 2 4" xfId="17291" xr:uid="{00000000-0005-0000-0000-00005DA40000}"/>
    <cellStyle name="Normal 9 13 3 2 4 2" xfId="43259" xr:uid="{00000000-0005-0000-0000-00005EA40000}"/>
    <cellStyle name="Normal 9 13 3 2 5" xfId="32439" xr:uid="{00000000-0005-0000-0000-00005FA40000}"/>
    <cellStyle name="Normal 9 13 3 2 6" xfId="58921" xr:uid="{00000000-0005-0000-0000-000060A40000}"/>
    <cellStyle name="Normal 9 13 3 3" xfId="10799" xr:uid="{00000000-0005-0000-0000-000061A40000}"/>
    <cellStyle name="Normal 9 13 3 3 2" xfId="25947" xr:uid="{00000000-0005-0000-0000-000062A40000}"/>
    <cellStyle name="Normal 9 13 3 3 2 2" xfId="51915" xr:uid="{00000000-0005-0000-0000-000063A40000}"/>
    <cellStyle name="Normal 9 13 3 3 3" xfId="36767" xr:uid="{00000000-0005-0000-0000-000064A40000}"/>
    <cellStyle name="Normal 9 13 3 4" xfId="8635" xr:uid="{00000000-0005-0000-0000-000065A40000}"/>
    <cellStyle name="Normal 9 13 3 4 2" xfId="23783" xr:uid="{00000000-0005-0000-0000-000066A40000}"/>
    <cellStyle name="Normal 9 13 3 4 2 2" xfId="49751" xr:uid="{00000000-0005-0000-0000-000067A40000}"/>
    <cellStyle name="Normal 9 13 3 4 3" xfId="34603" xr:uid="{00000000-0005-0000-0000-000068A40000}"/>
    <cellStyle name="Normal 9 13 3 5" xfId="19455" xr:uid="{00000000-0005-0000-0000-000069A40000}"/>
    <cellStyle name="Normal 9 13 3 5 2" xfId="45423" xr:uid="{00000000-0005-0000-0000-00006AA40000}"/>
    <cellStyle name="Normal 9 13 3 6" xfId="15127" xr:uid="{00000000-0005-0000-0000-00006BA40000}"/>
    <cellStyle name="Normal 9 13 3 6 2" xfId="41095" xr:uid="{00000000-0005-0000-0000-00006CA40000}"/>
    <cellStyle name="Normal 9 13 3 7" xfId="4307" xr:uid="{00000000-0005-0000-0000-00006DA40000}"/>
    <cellStyle name="Normal 9 13 3 8" xfId="30275" xr:uid="{00000000-0005-0000-0000-00006EA40000}"/>
    <cellStyle name="Normal 9 13 3 9" xfId="56757" xr:uid="{00000000-0005-0000-0000-00006FA40000}"/>
    <cellStyle name="Normal 9 13 4" xfId="5389" xr:uid="{00000000-0005-0000-0000-000070A40000}"/>
    <cellStyle name="Normal 9 13 4 2" xfId="11881" xr:uid="{00000000-0005-0000-0000-000071A40000}"/>
    <cellStyle name="Normal 9 13 4 2 2" xfId="27029" xr:uid="{00000000-0005-0000-0000-000072A40000}"/>
    <cellStyle name="Normal 9 13 4 2 2 2" xfId="52997" xr:uid="{00000000-0005-0000-0000-000073A40000}"/>
    <cellStyle name="Normal 9 13 4 2 3" xfId="37849" xr:uid="{00000000-0005-0000-0000-000074A40000}"/>
    <cellStyle name="Normal 9 13 4 3" xfId="20537" xr:uid="{00000000-0005-0000-0000-000075A40000}"/>
    <cellStyle name="Normal 9 13 4 3 2" xfId="46505" xr:uid="{00000000-0005-0000-0000-000076A40000}"/>
    <cellStyle name="Normal 9 13 4 4" xfId="16209" xr:uid="{00000000-0005-0000-0000-000077A40000}"/>
    <cellStyle name="Normal 9 13 4 4 2" xfId="42177" xr:uid="{00000000-0005-0000-0000-000078A40000}"/>
    <cellStyle name="Normal 9 13 4 5" xfId="31357" xr:uid="{00000000-0005-0000-0000-000079A40000}"/>
    <cellStyle name="Normal 9 13 4 6" xfId="57839" xr:uid="{00000000-0005-0000-0000-00007AA40000}"/>
    <cellStyle name="Normal 9 13 5" xfId="9717" xr:uid="{00000000-0005-0000-0000-00007BA40000}"/>
    <cellStyle name="Normal 9 13 5 2" xfId="24865" xr:uid="{00000000-0005-0000-0000-00007CA40000}"/>
    <cellStyle name="Normal 9 13 5 2 2" xfId="50833" xr:uid="{00000000-0005-0000-0000-00007DA40000}"/>
    <cellStyle name="Normal 9 13 5 3" xfId="35685" xr:uid="{00000000-0005-0000-0000-00007EA40000}"/>
    <cellStyle name="Normal 9 13 6" xfId="7553" xr:uid="{00000000-0005-0000-0000-00007FA40000}"/>
    <cellStyle name="Normal 9 13 6 2" xfId="22701" xr:uid="{00000000-0005-0000-0000-000080A40000}"/>
    <cellStyle name="Normal 9 13 6 2 2" xfId="48669" xr:uid="{00000000-0005-0000-0000-000081A40000}"/>
    <cellStyle name="Normal 9 13 6 3" xfId="33521" xr:uid="{00000000-0005-0000-0000-000082A40000}"/>
    <cellStyle name="Normal 9 13 7" xfId="18373" xr:uid="{00000000-0005-0000-0000-000083A40000}"/>
    <cellStyle name="Normal 9 13 7 2" xfId="44341" xr:uid="{00000000-0005-0000-0000-000084A40000}"/>
    <cellStyle name="Normal 9 13 8" xfId="14045" xr:uid="{00000000-0005-0000-0000-000085A40000}"/>
    <cellStyle name="Normal 9 13 8 2" xfId="40013" xr:uid="{00000000-0005-0000-0000-000086A40000}"/>
    <cellStyle name="Normal 9 13 9" xfId="3225" xr:uid="{00000000-0005-0000-0000-000087A40000}"/>
    <cellStyle name="Normal 9 14" xfId="1598" xr:uid="{00000000-0005-0000-0000-000088A40000}"/>
    <cellStyle name="Normal 9 14 10" xfId="56212" xr:uid="{00000000-0005-0000-0000-000089A40000}"/>
    <cellStyle name="Normal 9 14 2" xfId="2680" xr:uid="{00000000-0005-0000-0000-00008AA40000}"/>
    <cellStyle name="Normal 9 14 2 2" xfId="7008" xr:uid="{00000000-0005-0000-0000-00008BA40000}"/>
    <cellStyle name="Normal 9 14 2 2 2" xfId="13500" xr:uid="{00000000-0005-0000-0000-00008CA40000}"/>
    <cellStyle name="Normal 9 14 2 2 2 2" xfId="28648" xr:uid="{00000000-0005-0000-0000-00008DA40000}"/>
    <cellStyle name="Normal 9 14 2 2 2 2 2" xfId="54616" xr:uid="{00000000-0005-0000-0000-00008EA40000}"/>
    <cellStyle name="Normal 9 14 2 2 2 3" xfId="39468" xr:uid="{00000000-0005-0000-0000-00008FA40000}"/>
    <cellStyle name="Normal 9 14 2 2 3" xfId="22156" xr:uid="{00000000-0005-0000-0000-000090A40000}"/>
    <cellStyle name="Normal 9 14 2 2 3 2" xfId="48124" xr:uid="{00000000-0005-0000-0000-000091A40000}"/>
    <cellStyle name="Normal 9 14 2 2 4" xfId="17828" xr:uid="{00000000-0005-0000-0000-000092A40000}"/>
    <cellStyle name="Normal 9 14 2 2 4 2" xfId="43796" xr:uid="{00000000-0005-0000-0000-000093A40000}"/>
    <cellStyle name="Normal 9 14 2 2 5" xfId="32976" xr:uid="{00000000-0005-0000-0000-000094A40000}"/>
    <cellStyle name="Normal 9 14 2 2 6" xfId="59458" xr:uid="{00000000-0005-0000-0000-000095A40000}"/>
    <cellStyle name="Normal 9 14 2 3" xfId="11336" xr:uid="{00000000-0005-0000-0000-000096A40000}"/>
    <cellStyle name="Normal 9 14 2 3 2" xfId="26484" xr:uid="{00000000-0005-0000-0000-000097A40000}"/>
    <cellStyle name="Normal 9 14 2 3 2 2" xfId="52452" xr:uid="{00000000-0005-0000-0000-000098A40000}"/>
    <cellStyle name="Normal 9 14 2 3 3" xfId="37304" xr:uid="{00000000-0005-0000-0000-000099A40000}"/>
    <cellStyle name="Normal 9 14 2 4" xfId="9172" xr:uid="{00000000-0005-0000-0000-00009AA40000}"/>
    <cellStyle name="Normal 9 14 2 4 2" xfId="24320" xr:uid="{00000000-0005-0000-0000-00009BA40000}"/>
    <cellStyle name="Normal 9 14 2 4 2 2" xfId="50288" xr:uid="{00000000-0005-0000-0000-00009CA40000}"/>
    <cellStyle name="Normal 9 14 2 4 3" xfId="35140" xr:uid="{00000000-0005-0000-0000-00009DA40000}"/>
    <cellStyle name="Normal 9 14 2 5" xfId="19992" xr:uid="{00000000-0005-0000-0000-00009EA40000}"/>
    <cellStyle name="Normal 9 14 2 5 2" xfId="45960" xr:uid="{00000000-0005-0000-0000-00009FA40000}"/>
    <cellStyle name="Normal 9 14 2 6" xfId="15664" xr:uid="{00000000-0005-0000-0000-0000A0A40000}"/>
    <cellStyle name="Normal 9 14 2 6 2" xfId="41632" xr:uid="{00000000-0005-0000-0000-0000A1A40000}"/>
    <cellStyle name="Normal 9 14 2 7" xfId="4844" xr:uid="{00000000-0005-0000-0000-0000A2A40000}"/>
    <cellStyle name="Normal 9 14 2 8" xfId="30812" xr:uid="{00000000-0005-0000-0000-0000A3A40000}"/>
    <cellStyle name="Normal 9 14 2 9" xfId="57294" xr:uid="{00000000-0005-0000-0000-0000A4A40000}"/>
    <cellStyle name="Normal 9 14 3" xfId="5926" xr:uid="{00000000-0005-0000-0000-0000A5A40000}"/>
    <cellStyle name="Normal 9 14 3 2" xfId="12418" xr:uid="{00000000-0005-0000-0000-0000A6A40000}"/>
    <cellStyle name="Normal 9 14 3 2 2" xfId="27566" xr:uid="{00000000-0005-0000-0000-0000A7A40000}"/>
    <cellStyle name="Normal 9 14 3 2 2 2" xfId="53534" xr:uid="{00000000-0005-0000-0000-0000A8A40000}"/>
    <cellStyle name="Normal 9 14 3 2 3" xfId="38386" xr:uid="{00000000-0005-0000-0000-0000A9A40000}"/>
    <cellStyle name="Normal 9 14 3 3" xfId="21074" xr:uid="{00000000-0005-0000-0000-0000AAA40000}"/>
    <cellStyle name="Normal 9 14 3 3 2" xfId="47042" xr:uid="{00000000-0005-0000-0000-0000ABA40000}"/>
    <cellStyle name="Normal 9 14 3 4" xfId="16746" xr:uid="{00000000-0005-0000-0000-0000ACA40000}"/>
    <cellStyle name="Normal 9 14 3 4 2" xfId="42714" xr:uid="{00000000-0005-0000-0000-0000ADA40000}"/>
    <cellStyle name="Normal 9 14 3 5" xfId="31894" xr:uid="{00000000-0005-0000-0000-0000AEA40000}"/>
    <cellStyle name="Normal 9 14 3 6" xfId="58376" xr:uid="{00000000-0005-0000-0000-0000AFA40000}"/>
    <cellStyle name="Normal 9 14 4" xfId="10254" xr:uid="{00000000-0005-0000-0000-0000B0A40000}"/>
    <cellStyle name="Normal 9 14 4 2" xfId="25402" xr:uid="{00000000-0005-0000-0000-0000B1A40000}"/>
    <cellStyle name="Normal 9 14 4 2 2" xfId="51370" xr:uid="{00000000-0005-0000-0000-0000B2A40000}"/>
    <cellStyle name="Normal 9 14 4 3" xfId="36222" xr:uid="{00000000-0005-0000-0000-0000B3A40000}"/>
    <cellStyle name="Normal 9 14 5" xfId="8090" xr:uid="{00000000-0005-0000-0000-0000B4A40000}"/>
    <cellStyle name="Normal 9 14 5 2" xfId="23238" xr:uid="{00000000-0005-0000-0000-0000B5A40000}"/>
    <cellStyle name="Normal 9 14 5 2 2" xfId="49206" xr:uid="{00000000-0005-0000-0000-0000B6A40000}"/>
    <cellStyle name="Normal 9 14 5 3" xfId="34058" xr:uid="{00000000-0005-0000-0000-0000B7A40000}"/>
    <cellStyle name="Normal 9 14 6" xfId="18910" xr:uid="{00000000-0005-0000-0000-0000B8A40000}"/>
    <cellStyle name="Normal 9 14 6 2" xfId="44878" xr:uid="{00000000-0005-0000-0000-0000B9A40000}"/>
    <cellStyle name="Normal 9 14 7" xfId="14582" xr:uid="{00000000-0005-0000-0000-0000BAA40000}"/>
    <cellStyle name="Normal 9 14 7 2" xfId="40550" xr:uid="{00000000-0005-0000-0000-0000BBA40000}"/>
    <cellStyle name="Normal 9 14 8" xfId="3762" xr:uid="{00000000-0005-0000-0000-0000BCA40000}"/>
    <cellStyle name="Normal 9 14 9" xfId="29730" xr:uid="{00000000-0005-0000-0000-0000BDA40000}"/>
    <cellStyle name="Normal 9 15" xfId="2139" xr:uid="{00000000-0005-0000-0000-0000BEA40000}"/>
    <cellStyle name="Normal 9 15 2" xfId="6467" xr:uid="{00000000-0005-0000-0000-0000BFA40000}"/>
    <cellStyle name="Normal 9 15 2 2" xfId="12959" xr:uid="{00000000-0005-0000-0000-0000C0A40000}"/>
    <cellStyle name="Normal 9 15 2 2 2" xfId="28107" xr:uid="{00000000-0005-0000-0000-0000C1A40000}"/>
    <cellStyle name="Normal 9 15 2 2 2 2" xfId="54075" xr:uid="{00000000-0005-0000-0000-0000C2A40000}"/>
    <cellStyle name="Normal 9 15 2 2 3" xfId="38927" xr:uid="{00000000-0005-0000-0000-0000C3A40000}"/>
    <cellStyle name="Normal 9 15 2 3" xfId="21615" xr:uid="{00000000-0005-0000-0000-0000C4A40000}"/>
    <cellStyle name="Normal 9 15 2 3 2" xfId="47583" xr:uid="{00000000-0005-0000-0000-0000C5A40000}"/>
    <cellStyle name="Normal 9 15 2 4" xfId="17287" xr:uid="{00000000-0005-0000-0000-0000C6A40000}"/>
    <cellStyle name="Normal 9 15 2 4 2" xfId="43255" xr:uid="{00000000-0005-0000-0000-0000C7A40000}"/>
    <cellStyle name="Normal 9 15 2 5" xfId="32435" xr:uid="{00000000-0005-0000-0000-0000C8A40000}"/>
    <cellStyle name="Normal 9 15 2 6" xfId="58917" xr:uid="{00000000-0005-0000-0000-0000C9A40000}"/>
    <cellStyle name="Normal 9 15 3" xfId="10795" xr:uid="{00000000-0005-0000-0000-0000CAA40000}"/>
    <cellStyle name="Normal 9 15 3 2" xfId="25943" xr:uid="{00000000-0005-0000-0000-0000CBA40000}"/>
    <cellStyle name="Normal 9 15 3 2 2" xfId="51911" xr:uid="{00000000-0005-0000-0000-0000CCA40000}"/>
    <cellStyle name="Normal 9 15 3 3" xfId="36763" xr:uid="{00000000-0005-0000-0000-0000CDA40000}"/>
    <cellStyle name="Normal 9 15 4" xfId="8631" xr:uid="{00000000-0005-0000-0000-0000CEA40000}"/>
    <cellStyle name="Normal 9 15 4 2" xfId="23779" xr:uid="{00000000-0005-0000-0000-0000CFA40000}"/>
    <cellStyle name="Normal 9 15 4 2 2" xfId="49747" xr:uid="{00000000-0005-0000-0000-0000D0A40000}"/>
    <cellStyle name="Normal 9 15 4 3" xfId="34599" xr:uid="{00000000-0005-0000-0000-0000D1A40000}"/>
    <cellStyle name="Normal 9 15 5" xfId="19451" xr:uid="{00000000-0005-0000-0000-0000D2A40000}"/>
    <cellStyle name="Normal 9 15 5 2" xfId="45419" xr:uid="{00000000-0005-0000-0000-0000D3A40000}"/>
    <cellStyle name="Normal 9 15 6" xfId="15123" xr:uid="{00000000-0005-0000-0000-0000D4A40000}"/>
    <cellStyle name="Normal 9 15 6 2" xfId="41091" xr:uid="{00000000-0005-0000-0000-0000D5A40000}"/>
    <cellStyle name="Normal 9 15 7" xfId="4303" xr:uid="{00000000-0005-0000-0000-0000D6A40000}"/>
    <cellStyle name="Normal 9 15 8" xfId="30271" xr:uid="{00000000-0005-0000-0000-0000D7A40000}"/>
    <cellStyle name="Normal 9 15 9" xfId="56753" xr:uid="{00000000-0005-0000-0000-0000D8A40000}"/>
    <cellStyle name="Normal 9 16" xfId="5385" xr:uid="{00000000-0005-0000-0000-0000D9A40000}"/>
    <cellStyle name="Normal 9 16 2" xfId="11877" xr:uid="{00000000-0005-0000-0000-0000DAA40000}"/>
    <cellStyle name="Normal 9 16 2 2" xfId="27025" xr:uid="{00000000-0005-0000-0000-0000DBA40000}"/>
    <cellStyle name="Normal 9 16 2 2 2" xfId="52993" xr:uid="{00000000-0005-0000-0000-0000DCA40000}"/>
    <cellStyle name="Normal 9 16 2 3" xfId="37845" xr:uid="{00000000-0005-0000-0000-0000DDA40000}"/>
    <cellStyle name="Normal 9 16 3" xfId="20533" xr:uid="{00000000-0005-0000-0000-0000DEA40000}"/>
    <cellStyle name="Normal 9 16 3 2" xfId="46501" xr:uid="{00000000-0005-0000-0000-0000DFA40000}"/>
    <cellStyle name="Normal 9 16 4" xfId="16205" xr:uid="{00000000-0005-0000-0000-0000E0A40000}"/>
    <cellStyle name="Normal 9 16 4 2" xfId="42173" xr:uid="{00000000-0005-0000-0000-0000E1A40000}"/>
    <cellStyle name="Normal 9 16 5" xfId="31353" xr:uid="{00000000-0005-0000-0000-0000E2A40000}"/>
    <cellStyle name="Normal 9 16 6" xfId="57835" xr:uid="{00000000-0005-0000-0000-0000E3A40000}"/>
    <cellStyle name="Normal 9 17" xfId="9713" xr:uid="{00000000-0005-0000-0000-0000E4A40000}"/>
    <cellStyle name="Normal 9 17 2" xfId="24861" xr:uid="{00000000-0005-0000-0000-0000E5A40000}"/>
    <cellStyle name="Normal 9 17 2 2" xfId="50829" xr:uid="{00000000-0005-0000-0000-0000E6A40000}"/>
    <cellStyle name="Normal 9 17 3" xfId="35681" xr:uid="{00000000-0005-0000-0000-0000E7A40000}"/>
    <cellStyle name="Normal 9 18" xfId="7549" xr:uid="{00000000-0005-0000-0000-0000E8A40000}"/>
    <cellStyle name="Normal 9 18 2" xfId="22697" xr:uid="{00000000-0005-0000-0000-0000E9A40000}"/>
    <cellStyle name="Normal 9 18 2 2" xfId="48665" xr:uid="{00000000-0005-0000-0000-0000EAA40000}"/>
    <cellStyle name="Normal 9 18 3" xfId="33517" xr:uid="{00000000-0005-0000-0000-0000EBA40000}"/>
    <cellStyle name="Normal 9 19" xfId="18369" xr:uid="{00000000-0005-0000-0000-0000ECA40000}"/>
    <cellStyle name="Normal 9 19 2" xfId="44337" xr:uid="{00000000-0005-0000-0000-0000EDA40000}"/>
    <cellStyle name="Normal 9 2" xfId="507" xr:uid="{00000000-0005-0000-0000-0000EEA40000}"/>
    <cellStyle name="Normal 9 2 10" xfId="3226" xr:uid="{00000000-0005-0000-0000-0000EFA40000}"/>
    <cellStyle name="Normal 9 2 11" xfId="29194" xr:uid="{00000000-0005-0000-0000-0000F0A40000}"/>
    <cellStyle name="Normal 9 2 12" xfId="55142" xr:uid="{00000000-0005-0000-0000-0000F1A40000}"/>
    <cellStyle name="Normal 9 2 13" xfId="55676" xr:uid="{00000000-0005-0000-0000-0000F2A40000}"/>
    <cellStyle name="Normal 9 2 14" xfId="731" xr:uid="{00000000-0005-0000-0000-0000F3A40000}"/>
    <cellStyle name="Normal 9 2 2" xfId="508" xr:uid="{00000000-0005-0000-0000-0000F4A40000}"/>
    <cellStyle name="Normal 9 2 2 10" xfId="29195" xr:uid="{00000000-0005-0000-0000-0000F5A40000}"/>
    <cellStyle name="Normal 9 2 2 11" xfId="55143" xr:uid="{00000000-0005-0000-0000-0000F6A40000}"/>
    <cellStyle name="Normal 9 2 2 12" xfId="55677" xr:uid="{00000000-0005-0000-0000-0000F7A40000}"/>
    <cellStyle name="Normal 9 2 2 13" xfId="1210" xr:uid="{00000000-0005-0000-0000-0000F8A40000}"/>
    <cellStyle name="Normal 9 2 2 2" xfId="1604" xr:uid="{00000000-0005-0000-0000-0000F9A40000}"/>
    <cellStyle name="Normal 9 2 2 2 10" xfId="56218" xr:uid="{00000000-0005-0000-0000-0000FAA40000}"/>
    <cellStyle name="Normal 9 2 2 2 2" xfId="2686" xr:uid="{00000000-0005-0000-0000-0000FBA40000}"/>
    <cellStyle name="Normal 9 2 2 2 2 2" xfId="7014" xr:uid="{00000000-0005-0000-0000-0000FCA40000}"/>
    <cellStyle name="Normal 9 2 2 2 2 2 2" xfId="13506" xr:uid="{00000000-0005-0000-0000-0000FDA40000}"/>
    <cellStyle name="Normal 9 2 2 2 2 2 2 2" xfId="28654" xr:uid="{00000000-0005-0000-0000-0000FEA40000}"/>
    <cellStyle name="Normal 9 2 2 2 2 2 2 2 2" xfId="54622" xr:uid="{00000000-0005-0000-0000-0000FFA40000}"/>
    <cellStyle name="Normal 9 2 2 2 2 2 2 3" xfId="39474" xr:uid="{00000000-0005-0000-0000-000000A50000}"/>
    <cellStyle name="Normal 9 2 2 2 2 2 3" xfId="22162" xr:uid="{00000000-0005-0000-0000-000001A50000}"/>
    <cellStyle name="Normal 9 2 2 2 2 2 3 2" xfId="48130" xr:uid="{00000000-0005-0000-0000-000002A50000}"/>
    <cellStyle name="Normal 9 2 2 2 2 2 4" xfId="17834" xr:uid="{00000000-0005-0000-0000-000003A50000}"/>
    <cellStyle name="Normal 9 2 2 2 2 2 4 2" xfId="43802" xr:uid="{00000000-0005-0000-0000-000004A50000}"/>
    <cellStyle name="Normal 9 2 2 2 2 2 5" xfId="32982" xr:uid="{00000000-0005-0000-0000-000005A50000}"/>
    <cellStyle name="Normal 9 2 2 2 2 2 6" xfId="59464" xr:uid="{00000000-0005-0000-0000-000006A50000}"/>
    <cellStyle name="Normal 9 2 2 2 2 3" xfId="11342" xr:uid="{00000000-0005-0000-0000-000007A50000}"/>
    <cellStyle name="Normal 9 2 2 2 2 3 2" xfId="26490" xr:uid="{00000000-0005-0000-0000-000008A50000}"/>
    <cellStyle name="Normal 9 2 2 2 2 3 2 2" xfId="52458" xr:uid="{00000000-0005-0000-0000-000009A50000}"/>
    <cellStyle name="Normal 9 2 2 2 2 3 3" xfId="37310" xr:uid="{00000000-0005-0000-0000-00000AA50000}"/>
    <cellStyle name="Normal 9 2 2 2 2 4" xfId="9178" xr:uid="{00000000-0005-0000-0000-00000BA50000}"/>
    <cellStyle name="Normal 9 2 2 2 2 4 2" xfId="24326" xr:uid="{00000000-0005-0000-0000-00000CA50000}"/>
    <cellStyle name="Normal 9 2 2 2 2 4 2 2" xfId="50294" xr:uid="{00000000-0005-0000-0000-00000DA50000}"/>
    <cellStyle name="Normal 9 2 2 2 2 4 3" xfId="35146" xr:uid="{00000000-0005-0000-0000-00000EA50000}"/>
    <cellStyle name="Normal 9 2 2 2 2 5" xfId="19998" xr:uid="{00000000-0005-0000-0000-00000FA50000}"/>
    <cellStyle name="Normal 9 2 2 2 2 5 2" xfId="45966" xr:uid="{00000000-0005-0000-0000-000010A50000}"/>
    <cellStyle name="Normal 9 2 2 2 2 6" xfId="15670" xr:uid="{00000000-0005-0000-0000-000011A50000}"/>
    <cellStyle name="Normal 9 2 2 2 2 6 2" xfId="41638" xr:uid="{00000000-0005-0000-0000-000012A50000}"/>
    <cellStyle name="Normal 9 2 2 2 2 7" xfId="4850" xr:uid="{00000000-0005-0000-0000-000013A50000}"/>
    <cellStyle name="Normal 9 2 2 2 2 8" xfId="30818" xr:uid="{00000000-0005-0000-0000-000014A50000}"/>
    <cellStyle name="Normal 9 2 2 2 2 9" xfId="57300" xr:uid="{00000000-0005-0000-0000-000015A50000}"/>
    <cellStyle name="Normal 9 2 2 2 3" xfId="5932" xr:uid="{00000000-0005-0000-0000-000016A50000}"/>
    <cellStyle name="Normal 9 2 2 2 3 2" xfId="12424" xr:uid="{00000000-0005-0000-0000-000017A50000}"/>
    <cellStyle name="Normal 9 2 2 2 3 2 2" xfId="27572" xr:uid="{00000000-0005-0000-0000-000018A50000}"/>
    <cellStyle name="Normal 9 2 2 2 3 2 2 2" xfId="53540" xr:uid="{00000000-0005-0000-0000-000019A50000}"/>
    <cellStyle name="Normal 9 2 2 2 3 2 3" xfId="38392" xr:uid="{00000000-0005-0000-0000-00001AA50000}"/>
    <cellStyle name="Normal 9 2 2 2 3 3" xfId="21080" xr:uid="{00000000-0005-0000-0000-00001BA50000}"/>
    <cellStyle name="Normal 9 2 2 2 3 3 2" xfId="47048" xr:uid="{00000000-0005-0000-0000-00001CA50000}"/>
    <cellStyle name="Normal 9 2 2 2 3 4" xfId="16752" xr:uid="{00000000-0005-0000-0000-00001DA50000}"/>
    <cellStyle name="Normal 9 2 2 2 3 4 2" xfId="42720" xr:uid="{00000000-0005-0000-0000-00001EA50000}"/>
    <cellStyle name="Normal 9 2 2 2 3 5" xfId="31900" xr:uid="{00000000-0005-0000-0000-00001FA50000}"/>
    <cellStyle name="Normal 9 2 2 2 3 6" xfId="58382" xr:uid="{00000000-0005-0000-0000-000020A50000}"/>
    <cellStyle name="Normal 9 2 2 2 4" xfId="10260" xr:uid="{00000000-0005-0000-0000-000021A50000}"/>
    <cellStyle name="Normal 9 2 2 2 4 2" xfId="25408" xr:uid="{00000000-0005-0000-0000-000022A50000}"/>
    <cellStyle name="Normal 9 2 2 2 4 2 2" xfId="51376" xr:uid="{00000000-0005-0000-0000-000023A50000}"/>
    <cellStyle name="Normal 9 2 2 2 4 3" xfId="36228" xr:uid="{00000000-0005-0000-0000-000024A50000}"/>
    <cellStyle name="Normal 9 2 2 2 5" xfId="8096" xr:uid="{00000000-0005-0000-0000-000025A50000}"/>
    <cellStyle name="Normal 9 2 2 2 5 2" xfId="23244" xr:uid="{00000000-0005-0000-0000-000026A50000}"/>
    <cellStyle name="Normal 9 2 2 2 5 2 2" xfId="49212" xr:uid="{00000000-0005-0000-0000-000027A50000}"/>
    <cellStyle name="Normal 9 2 2 2 5 3" xfId="34064" xr:uid="{00000000-0005-0000-0000-000028A50000}"/>
    <cellStyle name="Normal 9 2 2 2 6" xfId="18916" xr:uid="{00000000-0005-0000-0000-000029A50000}"/>
    <cellStyle name="Normal 9 2 2 2 6 2" xfId="44884" xr:uid="{00000000-0005-0000-0000-00002AA50000}"/>
    <cellStyle name="Normal 9 2 2 2 7" xfId="14588" xr:uid="{00000000-0005-0000-0000-00002BA50000}"/>
    <cellStyle name="Normal 9 2 2 2 7 2" xfId="40556" xr:uid="{00000000-0005-0000-0000-00002CA50000}"/>
    <cellStyle name="Normal 9 2 2 2 8" xfId="3768" xr:uid="{00000000-0005-0000-0000-00002DA50000}"/>
    <cellStyle name="Normal 9 2 2 2 9" xfId="29736" xr:uid="{00000000-0005-0000-0000-00002EA50000}"/>
    <cellStyle name="Normal 9 2 2 3" xfId="2145" xr:uid="{00000000-0005-0000-0000-00002FA50000}"/>
    <cellStyle name="Normal 9 2 2 3 2" xfId="6473" xr:uid="{00000000-0005-0000-0000-000030A50000}"/>
    <cellStyle name="Normal 9 2 2 3 2 2" xfId="12965" xr:uid="{00000000-0005-0000-0000-000031A50000}"/>
    <cellStyle name="Normal 9 2 2 3 2 2 2" xfId="28113" xr:uid="{00000000-0005-0000-0000-000032A50000}"/>
    <cellStyle name="Normal 9 2 2 3 2 2 2 2" xfId="54081" xr:uid="{00000000-0005-0000-0000-000033A50000}"/>
    <cellStyle name="Normal 9 2 2 3 2 2 3" xfId="38933" xr:uid="{00000000-0005-0000-0000-000034A50000}"/>
    <cellStyle name="Normal 9 2 2 3 2 3" xfId="21621" xr:uid="{00000000-0005-0000-0000-000035A50000}"/>
    <cellStyle name="Normal 9 2 2 3 2 3 2" xfId="47589" xr:uid="{00000000-0005-0000-0000-000036A50000}"/>
    <cellStyle name="Normal 9 2 2 3 2 4" xfId="17293" xr:uid="{00000000-0005-0000-0000-000037A50000}"/>
    <cellStyle name="Normal 9 2 2 3 2 4 2" xfId="43261" xr:uid="{00000000-0005-0000-0000-000038A50000}"/>
    <cellStyle name="Normal 9 2 2 3 2 5" xfId="32441" xr:uid="{00000000-0005-0000-0000-000039A50000}"/>
    <cellStyle name="Normal 9 2 2 3 2 6" xfId="58923" xr:uid="{00000000-0005-0000-0000-00003AA50000}"/>
    <cellStyle name="Normal 9 2 2 3 3" xfId="10801" xr:uid="{00000000-0005-0000-0000-00003BA50000}"/>
    <cellStyle name="Normal 9 2 2 3 3 2" xfId="25949" xr:uid="{00000000-0005-0000-0000-00003CA50000}"/>
    <cellStyle name="Normal 9 2 2 3 3 2 2" xfId="51917" xr:uid="{00000000-0005-0000-0000-00003DA50000}"/>
    <cellStyle name="Normal 9 2 2 3 3 3" xfId="36769" xr:uid="{00000000-0005-0000-0000-00003EA50000}"/>
    <cellStyle name="Normal 9 2 2 3 4" xfId="8637" xr:uid="{00000000-0005-0000-0000-00003FA50000}"/>
    <cellStyle name="Normal 9 2 2 3 4 2" xfId="23785" xr:uid="{00000000-0005-0000-0000-000040A50000}"/>
    <cellStyle name="Normal 9 2 2 3 4 2 2" xfId="49753" xr:uid="{00000000-0005-0000-0000-000041A50000}"/>
    <cellStyle name="Normal 9 2 2 3 4 3" xfId="34605" xr:uid="{00000000-0005-0000-0000-000042A50000}"/>
    <cellStyle name="Normal 9 2 2 3 5" xfId="19457" xr:uid="{00000000-0005-0000-0000-000043A50000}"/>
    <cellStyle name="Normal 9 2 2 3 5 2" xfId="45425" xr:uid="{00000000-0005-0000-0000-000044A50000}"/>
    <cellStyle name="Normal 9 2 2 3 6" xfId="15129" xr:uid="{00000000-0005-0000-0000-000045A50000}"/>
    <cellStyle name="Normal 9 2 2 3 6 2" xfId="41097" xr:uid="{00000000-0005-0000-0000-000046A50000}"/>
    <cellStyle name="Normal 9 2 2 3 7" xfId="4309" xr:uid="{00000000-0005-0000-0000-000047A50000}"/>
    <cellStyle name="Normal 9 2 2 3 8" xfId="30277" xr:uid="{00000000-0005-0000-0000-000048A50000}"/>
    <cellStyle name="Normal 9 2 2 3 9" xfId="56759" xr:uid="{00000000-0005-0000-0000-000049A50000}"/>
    <cellStyle name="Normal 9 2 2 4" xfId="5391" xr:uid="{00000000-0005-0000-0000-00004AA50000}"/>
    <cellStyle name="Normal 9 2 2 4 2" xfId="11883" xr:uid="{00000000-0005-0000-0000-00004BA50000}"/>
    <cellStyle name="Normal 9 2 2 4 2 2" xfId="27031" xr:uid="{00000000-0005-0000-0000-00004CA50000}"/>
    <cellStyle name="Normal 9 2 2 4 2 2 2" xfId="52999" xr:uid="{00000000-0005-0000-0000-00004DA50000}"/>
    <cellStyle name="Normal 9 2 2 4 2 3" xfId="37851" xr:uid="{00000000-0005-0000-0000-00004EA50000}"/>
    <cellStyle name="Normal 9 2 2 4 3" xfId="20539" xr:uid="{00000000-0005-0000-0000-00004FA50000}"/>
    <cellStyle name="Normal 9 2 2 4 3 2" xfId="46507" xr:uid="{00000000-0005-0000-0000-000050A50000}"/>
    <cellStyle name="Normal 9 2 2 4 4" xfId="16211" xr:uid="{00000000-0005-0000-0000-000051A50000}"/>
    <cellStyle name="Normal 9 2 2 4 4 2" xfId="42179" xr:uid="{00000000-0005-0000-0000-000052A50000}"/>
    <cellStyle name="Normal 9 2 2 4 5" xfId="31359" xr:uid="{00000000-0005-0000-0000-000053A50000}"/>
    <cellStyle name="Normal 9 2 2 4 6" xfId="57841" xr:uid="{00000000-0005-0000-0000-000054A50000}"/>
    <cellStyle name="Normal 9 2 2 5" xfId="9719" xr:uid="{00000000-0005-0000-0000-000055A50000}"/>
    <cellStyle name="Normal 9 2 2 5 2" xfId="24867" xr:uid="{00000000-0005-0000-0000-000056A50000}"/>
    <cellStyle name="Normal 9 2 2 5 2 2" xfId="50835" xr:uid="{00000000-0005-0000-0000-000057A50000}"/>
    <cellStyle name="Normal 9 2 2 5 3" xfId="35687" xr:uid="{00000000-0005-0000-0000-000058A50000}"/>
    <cellStyle name="Normal 9 2 2 6" xfId="7555" xr:uid="{00000000-0005-0000-0000-000059A50000}"/>
    <cellStyle name="Normal 9 2 2 6 2" xfId="22703" xr:uid="{00000000-0005-0000-0000-00005AA50000}"/>
    <cellStyle name="Normal 9 2 2 6 2 2" xfId="48671" xr:uid="{00000000-0005-0000-0000-00005BA50000}"/>
    <cellStyle name="Normal 9 2 2 6 3" xfId="33523" xr:uid="{00000000-0005-0000-0000-00005CA50000}"/>
    <cellStyle name="Normal 9 2 2 7" xfId="18375" xr:uid="{00000000-0005-0000-0000-00005DA50000}"/>
    <cellStyle name="Normal 9 2 2 7 2" xfId="44343" xr:uid="{00000000-0005-0000-0000-00005EA50000}"/>
    <cellStyle name="Normal 9 2 2 8" xfId="14047" xr:uid="{00000000-0005-0000-0000-00005FA50000}"/>
    <cellStyle name="Normal 9 2 2 8 2" xfId="40015" xr:uid="{00000000-0005-0000-0000-000060A50000}"/>
    <cellStyle name="Normal 9 2 2 9" xfId="3227" xr:uid="{00000000-0005-0000-0000-000061A50000}"/>
    <cellStyle name="Normal 9 2 3" xfId="1603" xr:uid="{00000000-0005-0000-0000-000062A50000}"/>
    <cellStyle name="Normal 9 2 3 10" xfId="56217" xr:uid="{00000000-0005-0000-0000-000063A50000}"/>
    <cellStyle name="Normal 9 2 3 2" xfId="2685" xr:uid="{00000000-0005-0000-0000-000064A50000}"/>
    <cellStyle name="Normal 9 2 3 2 2" xfId="7013" xr:uid="{00000000-0005-0000-0000-000065A50000}"/>
    <cellStyle name="Normal 9 2 3 2 2 2" xfId="13505" xr:uid="{00000000-0005-0000-0000-000066A50000}"/>
    <cellStyle name="Normal 9 2 3 2 2 2 2" xfId="28653" xr:uid="{00000000-0005-0000-0000-000067A50000}"/>
    <cellStyle name="Normal 9 2 3 2 2 2 2 2" xfId="54621" xr:uid="{00000000-0005-0000-0000-000068A50000}"/>
    <cellStyle name="Normal 9 2 3 2 2 2 3" xfId="39473" xr:uid="{00000000-0005-0000-0000-000069A50000}"/>
    <cellStyle name="Normal 9 2 3 2 2 3" xfId="22161" xr:uid="{00000000-0005-0000-0000-00006AA50000}"/>
    <cellStyle name="Normal 9 2 3 2 2 3 2" xfId="48129" xr:uid="{00000000-0005-0000-0000-00006BA50000}"/>
    <cellStyle name="Normal 9 2 3 2 2 4" xfId="17833" xr:uid="{00000000-0005-0000-0000-00006CA50000}"/>
    <cellStyle name="Normal 9 2 3 2 2 4 2" xfId="43801" xr:uid="{00000000-0005-0000-0000-00006DA50000}"/>
    <cellStyle name="Normal 9 2 3 2 2 5" xfId="32981" xr:uid="{00000000-0005-0000-0000-00006EA50000}"/>
    <cellStyle name="Normal 9 2 3 2 2 6" xfId="59463" xr:uid="{00000000-0005-0000-0000-00006FA50000}"/>
    <cellStyle name="Normal 9 2 3 2 3" xfId="11341" xr:uid="{00000000-0005-0000-0000-000070A50000}"/>
    <cellStyle name="Normal 9 2 3 2 3 2" xfId="26489" xr:uid="{00000000-0005-0000-0000-000071A50000}"/>
    <cellStyle name="Normal 9 2 3 2 3 2 2" xfId="52457" xr:uid="{00000000-0005-0000-0000-000072A50000}"/>
    <cellStyle name="Normal 9 2 3 2 3 3" xfId="37309" xr:uid="{00000000-0005-0000-0000-000073A50000}"/>
    <cellStyle name="Normal 9 2 3 2 4" xfId="9177" xr:uid="{00000000-0005-0000-0000-000074A50000}"/>
    <cellStyle name="Normal 9 2 3 2 4 2" xfId="24325" xr:uid="{00000000-0005-0000-0000-000075A50000}"/>
    <cellStyle name="Normal 9 2 3 2 4 2 2" xfId="50293" xr:uid="{00000000-0005-0000-0000-000076A50000}"/>
    <cellStyle name="Normal 9 2 3 2 4 3" xfId="35145" xr:uid="{00000000-0005-0000-0000-000077A50000}"/>
    <cellStyle name="Normal 9 2 3 2 5" xfId="19997" xr:uid="{00000000-0005-0000-0000-000078A50000}"/>
    <cellStyle name="Normal 9 2 3 2 5 2" xfId="45965" xr:uid="{00000000-0005-0000-0000-000079A50000}"/>
    <cellStyle name="Normal 9 2 3 2 6" xfId="15669" xr:uid="{00000000-0005-0000-0000-00007AA50000}"/>
    <cellStyle name="Normal 9 2 3 2 6 2" xfId="41637" xr:uid="{00000000-0005-0000-0000-00007BA50000}"/>
    <cellStyle name="Normal 9 2 3 2 7" xfId="4849" xr:uid="{00000000-0005-0000-0000-00007CA50000}"/>
    <cellStyle name="Normal 9 2 3 2 8" xfId="30817" xr:uid="{00000000-0005-0000-0000-00007DA50000}"/>
    <cellStyle name="Normal 9 2 3 2 9" xfId="57299" xr:uid="{00000000-0005-0000-0000-00007EA50000}"/>
    <cellStyle name="Normal 9 2 3 3" xfId="5931" xr:uid="{00000000-0005-0000-0000-00007FA50000}"/>
    <cellStyle name="Normal 9 2 3 3 2" xfId="12423" xr:uid="{00000000-0005-0000-0000-000080A50000}"/>
    <cellStyle name="Normal 9 2 3 3 2 2" xfId="27571" xr:uid="{00000000-0005-0000-0000-000081A50000}"/>
    <cellStyle name="Normal 9 2 3 3 2 2 2" xfId="53539" xr:uid="{00000000-0005-0000-0000-000082A50000}"/>
    <cellStyle name="Normal 9 2 3 3 2 3" xfId="38391" xr:uid="{00000000-0005-0000-0000-000083A50000}"/>
    <cellStyle name="Normal 9 2 3 3 3" xfId="21079" xr:uid="{00000000-0005-0000-0000-000084A50000}"/>
    <cellStyle name="Normal 9 2 3 3 3 2" xfId="47047" xr:uid="{00000000-0005-0000-0000-000085A50000}"/>
    <cellStyle name="Normal 9 2 3 3 4" xfId="16751" xr:uid="{00000000-0005-0000-0000-000086A50000}"/>
    <cellStyle name="Normal 9 2 3 3 4 2" xfId="42719" xr:uid="{00000000-0005-0000-0000-000087A50000}"/>
    <cellStyle name="Normal 9 2 3 3 5" xfId="31899" xr:uid="{00000000-0005-0000-0000-000088A50000}"/>
    <cellStyle name="Normal 9 2 3 3 6" xfId="58381" xr:uid="{00000000-0005-0000-0000-000089A50000}"/>
    <cellStyle name="Normal 9 2 3 4" xfId="10259" xr:uid="{00000000-0005-0000-0000-00008AA50000}"/>
    <cellStyle name="Normal 9 2 3 4 2" xfId="25407" xr:uid="{00000000-0005-0000-0000-00008BA50000}"/>
    <cellStyle name="Normal 9 2 3 4 2 2" xfId="51375" xr:uid="{00000000-0005-0000-0000-00008CA50000}"/>
    <cellStyle name="Normal 9 2 3 4 3" xfId="36227" xr:uid="{00000000-0005-0000-0000-00008DA50000}"/>
    <cellStyle name="Normal 9 2 3 5" xfId="8095" xr:uid="{00000000-0005-0000-0000-00008EA50000}"/>
    <cellStyle name="Normal 9 2 3 5 2" xfId="23243" xr:uid="{00000000-0005-0000-0000-00008FA50000}"/>
    <cellStyle name="Normal 9 2 3 5 2 2" xfId="49211" xr:uid="{00000000-0005-0000-0000-000090A50000}"/>
    <cellStyle name="Normal 9 2 3 5 3" xfId="34063" xr:uid="{00000000-0005-0000-0000-000091A50000}"/>
    <cellStyle name="Normal 9 2 3 6" xfId="18915" xr:uid="{00000000-0005-0000-0000-000092A50000}"/>
    <cellStyle name="Normal 9 2 3 6 2" xfId="44883" xr:uid="{00000000-0005-0000-0000-000093A50000}"/>
    <cellStyle name="Normal 9 2 3 7" xfId="14587" xr:uid="{00000000-0005-0000-0000-000094A50000}"/>
    <cellStyle name="Normal 9 2 3 7 2" xfId="40555" xr:uid="{00000000-0005-0000-0000-000095A50000}"/>
    <cellStyle name="Normal 9 2 3 8" xfId="3767" xr:uid="{00000000-0005-0000-0000-000096A50000}"/>
    <cellStyle name="Normal 9 2 3 9" xfId="29735" xr:uid="{00000000-0005-0000-0000-000097A50000}"/>
    <cellStyle name="Normal 9 2 4" xfId="2144" xr:uid="{00000000-0005-0000-0000-000098A50000}"/>
    <cellStyle name="Normal 9 2 4 2" xfId="6472" xr:uid="{00000000-0005-0000-0000-000099A50000}"/>
    <cellStyle name="Normal 9 2 4 2 2" xfId="12964" xr:uid="{00000000-0005-0000-0000-00009AA50000}"/>
    <cellStyle name="Normal 9 2 4 2 2 2" xfId="28112" xr:uid="{00000000-0005-0000-0000-00009BA50000}"/>
    <cellStyle name="Normal 9 2 4 2 2 2 2" xfId="54080" xr:uid="{00000000-0005-0000-0000-00009CA50000}"/>
    <cellStyle name="Normal 9 2 4 2 2 3" xfId="38932" xr:uid="{00000000-0005-0000-0000-00009DA50000}"/>
    <cellStyle name="Normal 9 2 4 2 3" xfId="21620" xr:uid="{00000000-0005-0000-0000-00009EA50000}"/>
    <cellStyle name="Normal 9 2 4 2 3 2" xfId="47588" xr:uid="{00000000-0005-0000-0000-00009FA50000}"/>
    <cellStyle name="Normal 9 2 4 2 4" xfId="17292" xr:uid="{00000000-0005-0000-0000-0000A0A50000}"/>
    <cellStyle name="Normal 9 2 4 2 4 2" xfId="43260" xr:uid="{00000000-0005-0000-0000-0000A1A50000}"/>
    <cellStyle name="Normal 9 2 4 2 5" xfId="32440" xr:uid="{00000000-0005-0000-0000-0000A2A50000}"/>
    <cellStyle name="Normal 9 2 4 2 6" xfId="58922" xr:uid="{00000000-0005-0000-0000-0000A3A50000}"/>
    <cellStyle name="Normal 9 2 4 3" xfId="10800" xr:uid="{00000000-0005-0000-0000-0000A4A50000}"/>
    <cellStyle name="Normal 9 2 4 3 2" xfId="25948" xr:uid="{00000000-0005-0000-0000-0000A5A50000}"/>
    <cellStyle name="Normal 9 2 4 3 2 2" xfId="51916" xr:uid="{00000000-0005-0000-0000-0000A6A50000}"/>
    <cellStyle name="Normal 9 2 4 3 3" xfId="36768" xr:uid="{00000000-0005-0000-0000-0000A7A50000}"/>
    <cellStyle name="Normal 9 2 4 4" xfId="8636" xr:uid="{00000000-0005-0000-0000-0000A8A50000}"/>
    <cellStyle name="Normal 9 2 4 4 2" xfId="23784" xr:uid="{00000000-0005-0000-0000-0000A9A50000}"/>
    <cellStyle name="Normal 9 2 4 4 2 2" xfId="49752" xr:uid="{00000000-0005-0000-0000-0000AAA50000}"/>
    <cellStyle name="Normal 9 2 4 4 3" xfId="34604" xr:uid="{00000000-0005-0000-0000-0000ABA50000}"/>
    <cellStyle name="Normal 9 2 4 5" xfId="19456" xr:uid="{00000000-0005-0000-0000-0000ACA50000}"/>
    <cellStyle name="Normal 9 2 4 5 2" xfId="45424" xr:uid="{00000000-0005-0000-0000-0000ADA50000}"/>
    <cellStyle name="Normal 9 2 4 6" xfId="15128" xr:uid="{00000000-0005-0000-0000-0000AEA50000}"/>
    <cellStyle name="Normal 9 2 4 6 2" xfId="41096" xr:uid="{00000000-0005-0000-0000-0000AFA50000}"/>
    <cellStyle name="Normal 9 2 4 7" xfId="4308" xr:uid="{00000000-0005-0000-0000-0000B0A50000}"/>
    <cellStyle name="Normal 9 2 4 8" xfId="30276" xr:uid="{00000000-0005-0000-0000-0000B1A50000}"/>
    <cellStyle name="Normal 9 2 4 9" xfId="56758" xr:uid="{00000000-0005-0000-0000-0000B2A50000}"/>
    <cellStyle name="Normal 9 2 5" xfId="5390" xr:uid="{00000000-0005-0000-0000-0000B3A50000}"/>
    <cellStyle name="Normal 9 2 5 2" xfId="11882" xr:uid="{00000000-0005-0000-0000-0000B4A50000}"/>
    <cellStyle name="Normal 9 2 5 2 2" xfId="27030" xr:uid="{00000000-0005-0000-0000-0000B5A50000}"/>
    <cellStyle name="Normal 9 2 5 2 2 2" xfId="52998" xr:uid="{00000000-0005-0000-0000-0000B6A50000}"/>
    <cellStyle name="Normal 9 2 5 2 3" xfId="37850" xr:uid="{00000000-0005-0000-0000-0000B7A50000}"/>
    <cellStyle name="Normal 9 2 5 3" xfId="20538" xr:uid="{00000000-0005-0000-0000-0000B8A50000}"/>
    <cellStyle name="Normal 9 2 5 3 2" xfId="46506" xr:uid="{00000000-0005-0000-0000-0000B9A50000}"/>
    <cellStyle name="Normal 9 2 5 4" xfId="16210" xr:uid="{00000000-0005-0000-0000-0000BAA50000}"/>
    <cellStyle name="Normal 9 2 5 4 2" xfId="42178" xr:uid="{00000000-0005-0000-0000-0000BBA50000}"/>
    <cellStyle name="Normal 9 2 5 5" xfId="31358" xr:uid="{00000000-0005-0000-0000-0000BCA50000}"/>
    <cellStyle name="Normal 9 2 5 6" xfId="57840" xr:uid="{00000000-0005-0000-0000-0000BDA50000}"/>
    <cellStyle name="Normal 9 2 6" xfId="9718" xr:uid="{00000000-0005-0000-0000-0000BEA50000}"/>
    <cellStyle name="Normal 9 2 6 2" xfId="24866" xr:uid="{00000000-0005-0000-0000-0000BFA50000}"/>
    <cellStyle name="Normal 9 2 6 2 2" xfId="50834" xr:uid="{00000000-0005-0000-0000-0000C0A50000}"/>
    <cellStyle name="Normal 9 2 6 3" xfId="35686" xr:uid="{00000000-0005-0000-0000-0000C1A50000}"/>
    <cellStyle name="Normal 9 2 7" xfId="7554" xr:uid="{00000000-0005-0000-0000-0000C2A50000}"/>
    <cellStyle name="Normal 9 2 7 2" xfId="22702" xr:uid="{00000000-0005-0000-0000-0000C3A50000}"/>
    <cellStyle name="Normal 9 2 7 2 2" xfId="48670" xr:uid="{00000000-0005-0000-0000-0000C4A50000}"/>
    <cellStyle name="Normal 9 2 7 3" xfId="33522" xr:uid="{00000000-0005-0000-0000-0000C5A50000}"/>
    <cellStyle name="Normal 9 2 8" xfId="18374" xr:uid="{00000000-0005-0000-0000-0000C6A50000}"/>
    <cellStyle name="Normal 9 2 8 2" xfId="44342" xr:uid="{00000000-0005-0000-0000-0000C7A50000}"/>
    <cellStyle name="Normal 9 2 9" xfId="14046" xr:uid="{00000000-0005-0000-0000-0000C8A50000}"/>
    <cellStyle name="Normal 9 2 9 2" xfId="40014" xr:uid="{00000000-0005-0000-0000-0000C9A50000}"/>
    <cellStyle name="Normal 9 20" xfId="14041" xr:uid="{00000000-0005-0000-0000-0000CAA50000}"/>
    <cellStyle name="Normal 9 20 2" xfId="40009" xr:uid="{00000000-0005-0000-0000-0000CBA50000}"/>
    <cellStyle name="Normal 9 21" xfId="3221" xr:uid="{00000000-0005-0000-0000-0000CCA50000}"/>
    <cellStyle name="Normal 9 22" xfId="29189" xr:uid="{00000000-0005-0000-0000-0000CDA50000}"/>
    <cellStyle name="Normal 9 23" xfId="55137" xr:uid="{00000000-0005-0000-0000-0000CEA50000}"/>
    <cellStyle name="Normal 9 24" xfId="55671" xr:uid="{00000000-0005-0000-0000-0000CFA50000}"/>
    <cellStyle name="Normal 9 25" xfId="691" xr:uid="{00000000-0005-0000-0000-0000D0A50000}"/>
    <cellStyle name="Normal 9 3" xfId="509" xr:uid="{00000000-0005-0000-0000-0000D1A50000}"/>
    <cellStyle name="Normal 9 3 10" xfId="29196" xr:uid="{00000000-0005-0000-0000-0000D2A50000}"/>
    <cellStyle name="Normal 9 3 11" xfId="55144" xr:uid="{00000000-0005-0000-0000-0000D3A50000}"/>
    <cellStyle name="Normal 9 3 12" xfId="55678" xr:uid="{00000000-0005-0000-0000-0000D4A50000}"/>
    <cellStyle name="Normal 9 3 13" xfId="771" xr:uid="{00000000-0005-0000-0000-0000D5A50000}"/>
    <cellStyle name="Normal 9 3 2" xfId="1605" xr:uid="{00000000-0005-0000-0000-0000D6A50000}"/>
    <cellStyle name="Normal 9 3 2 10" xfId="56219" xr:uid="{00000000-0005-0000-0000-0000D7A50000}"/>
    <cellStyle name="Normal 9 3 2 2" xfId="2687" xr:uid="{00000000-0005-0000-0000-0000D8A50000}"/>
    <cellStyle name="Normal 9 3 2 2 2" xfId="7015" xr:uid="{00000000-0005-0000-0000-0000D9A50000}"/>
    <cellStyle name="Normal 9 3 2 2 2 2" xfId="13507" xr:uid="{00000000-0005-0000-0000-0000DAA50000}"/>
    <cellStyle name="Normal 9 3 2 2 2 2 2" xfId="28655" xr:uid="{00000000-0005-0000-0000-0000DBA50000}"/>
    <cellStyle name="Normal 9 3 2 2 2 2 2 2" xfId="54623" xr:uid="{00000000-0005-0000-0000-0000DCA50000}"/>
    <cellStyle name="Normal 9 3 2 2 2 2 3" xfId="39475" xr:uid="{00000000-0005-0000-0000-0000DDA50000}"/>
    <cellStyle name="Normal 9 3 2 2 2 3" xfId="22163" xr:uid="{00000000-0005-0000-0000-0000DEA50000}"/>
    <cellStyle name="Normal 9 3 2 2 2 3 2" xfId="48131" xr:uid="{00000000-0005-0000-0000-0000DFA50000}"/>
    <cellStyle name="Normal 9 3 2 2 2 4" xfId="17835" xr:uid="{00000000-0005-0000-0000-0000E0A50000}"/>
    <cellStyle name="Normal 9 3 2 2 2 4 2" xfId="43803" xr:uid="{00000000-0005-0000-0000-0000E1A50000}"/>
    <cellStyle name="Normal 9 3 2 2 2 5" xfId="32983" xr:uid="{00000000-0005-0000-0000-0000E2A50000}"/>
    <cellStyle name="Normal 9 3 2 2 2 6" xfId="59465" xr:uid="{00000000-0005-0000-0000-0000E3A50000}"/>
    <cellStyle name="Normal 9 3 2 2 3" xfId="11343" xr:uid="{00000000-0005-0000-0000-0000E4A50000}"/>
    <cellStyle name="Normal 9 3 2 2 3 2" xfId="26491" xr:uid="{00000000-0005-0000-0000-0000E5A50000}"/>
    <cellStyle name="Normal 9 3 2 2 3 2 2" xfId="52459" xr:uid="{00000000-0005-0000-0000-0000E6A50000}"/>
    <cellStyle name="Normal 9 3 2 2 3 3" xfId="37311" xr:uid="{00000000-0005-0000-0000-0000E7A50000}"/>
    <cellStyle name="Normal 9 3 2 2 4" xfId="9179" xr:uid="{00000000-0005-0000-0000-0000E8A50000}"/>
    <cellStyle name="Normal 9 3 2 2 4 2" xfId="24327" xr:uid="{00000000-0005-0000-0000-0000E9A50000}"/>
    <cellStyle name="Normal 9 3 2 2 4 2 2" xfId="50295" xr:uid="{00000000-0005-0000-0000-0000EAA50000}"/>
    <cellStyle name="Normal 9 3 2 2 4 3" xfId="35147" xr:uid="{00000000-0005-0000-0000-0000EBA50000}"/>
    <cellStyle name="Normal 9 3 2 2 5" xfId="19999" xr:uid="{00000000-0005-0000-0000-0000ECA50000}"/>
    <cellStyle name="Normal 9 3 2 2 5 2" xfId="45967" xr:uid="{00000000-0005-0000-0000-0000EDA50000}"/>
    <cellStyle name="Normal 9 3 2 2 6" xfId="15671" xr:uid="{00000000-0005-0000-0000-0000EEA50000}"/>
    <cellStyle name="Normal 9 3 2 2 6 2" xfId="41639" xr:uid="{00000000-0005-0000-0000-0000EFA50000}"/>
    <cellStyle name="Normal 9 3 2 2 7" xfId="4851" xr:uid="{00000000-0005-0000-0000-0000F0A50000}"/>
    <cellStyle name="Normal 9 3 2 2 8" xfId="30819" xr:uid="{00000000-0005-0000-0000-0000F1A50000}"/>
    <cellStyle name="Normal 9 3 2 2 9" xfId="57301" xr:uid="{00000000-0005-0000-0000-0000F2A50000}"/>
    <cellStyle name="Normal 9 3 2 3" xfId="5933" xr:uid="{00000000-0005-0000-0000-0000F3A50000}"/>
    <cellStyle name="Normal 9 3 2 3 2" xfId="12425" xr:uid="{00000000-0005-0000-0000-0000F4A50000}"/>
    <cellStyle name="Normal 9 3 2 3 2 2" xfId="27573" xr:uid="{00000000-0005-0000-0000-0000F5A50000}"/>
    <cellStyle name="Normal 9 3 2 3 2 2 2" xfId="53541" xr:uid="{00000000-0005-0000-0000-0000F6A50000}"/>
    <cellStyle name="Normal 9 3 2 3 2 3" xfId="38393" xr:uid="{00000000-0005-0000-0000-0000F7A50000}"/>
    <cellStyle name="Normal 9 3 2 3 3" xfId="21081" xr:uid="{00000000-0005-0000-0000-0000F8A50000}"/>
    <cellStyle name="Normal 9 3 2 3 3 2" xfId="47049" xr:uid="{00000000-0005-0000-0000-0000F9A50000}"/>
    <cellStyle name="Normal 9 3 2 3 4" xfId="16753" xr:uid="{00000000-0005-0000-0000-0000FAA50000}"/>
    <cellStyle name="Normal 9 3 2 3 4 2" xfId="42721" xr:uid="{00000000-0005-0000-0000-0000FBA50000}"/>
    <cellStyle name="Normal 9 3 2 3 5" xfId="31901" xr:uid="{00000000-0005-0000-0000-0000FCA50000}"/>
    <cellStyle name="Normal 9 3 2 3 6" xfId="58383" xr:uid="{00000000-0005-0000-0000-0000FDA50000}"/>
    <cellStyle name="Normal 9 3 2 4" xfId="10261" xr:uid="{00000000-0005-0000-0000-0000FEA50000}"/>
    <cellStyle name="Normal 9 3 2 4 2" xfId="25409" xr:uid="{00000000-0005-0000-0000-0000FFA50000}"/>
    <cellStyle name="Normal 9 3 2 4 2 2" xfId="51377" xr:uid="{00000000-0005-0000-0000-000000A60000}"/>
    <cellStyle name="Normal 9 3 2 4 3" xfId="36229" xr:uid="{00000000-0005-0000-0000-000001A60000}"/>
    <cellStyle name="Normal 9 3 2 5" xfId="8097" xr:uid="{00000000-0005-0000-0000-000002A60000}"/>
    <cellStyle name="Normal 9 3 2 5 2" xfId="23245" xr:uid="{00000000-0005-0000-0000-000003A60000}"/>
    <cellStyle name="Normal 9 3 2 5 2 2" xfId="49213" xr:uid="{00000000-0005-0000-0000-000004A60000}"/>
    <cellStyle name="Normal 9 3 2 5 3" xfId="34065" xr:uid="{00000000-0005-0000-0000-000005A60000}"/>
    <cellStyle name="Normal 9 3 2 6" xfId="18917" xr:uid="{00000000-0005-0000-0000-000006A60000}"/>
    <cellStyle name="Normal 9 3 2 6 2" xfId="44885" xr:uid="{00000000-0005-0000-0000-000007A60000}"/>
    <cellStyle name="Normal 9 3 2 7" xfId="14589" xr:uid="{00000000-0005-0000-0000-000008A60000}"/>
    <cellStyle name="Normal 9 3 2 7 2" xfId="40557" xr:uid="{00000000-0005-0000-0000-000009A60000}"/>
    <cellStyle name="Normal 9 3 2 8" xfId="3769" xr:uid="{00000000-0005-0000-0000-00000AA60000}"/>
    <cellStyle name="Normal 9 3 2 9" xfId="29737" xr:uid="{00000000-0005-0000-0000-00000BA60000}"/>
    <cellStyle name="Normal 9 3 3" xfId="2146" xr:uid="{00000000-0005-0000-0000-00000CA60000}"/>
    <cellStyle name="Normal 9 3 3 2" xfId="6474" xr:uid="{00000000-0005-0000-0000-00000DA60000}"/>
    <cellStyle name="Normal 9 3 3 2 2" xfId="12966" xr:uid="{00000000-0005-0000-0000-00000EA60000}"/>
    <cellStyle name="Normal 9 3 3 2 2 2" xfId="28114" xr:uid="{00000000-0005-0000-0000-00000FA60000}"/>
    <cellStyle name="Normal 9 3 3 2 2 2 2" xfId="54082" xr:uid="{00000000-0005-0000-0000-000010A60000}"/>
    <cellStyle name="Normal 9 3 3 2 2 3" xfId="38934" xr:uid="{00000000-0005-0000-0000-000011A60000}"/>
    <cellStyle name="Normal 9 3 3 2 3" xfId="21622" xr:uid="{00000000-0005-0000-0000-000012A60000}"/>
    <cellStyle name="Normal 9 3 3 2 3 2" xfId="47590" xr:uid="{00000000-0005-0000-0000-000013A60000}"/>
    <cellStyle name="Normal 9 3 3 2 4" xfId="17294" xr:uid="{00000000-0005-0000-0000-000014A60000}"/>
    <cellStyle name="Normal 9 3 3 2 4 2" xfId="43262" xr:uid="{00000000-0005-0000-0000-000015A60000}"/>
    <cellStyle name="Normal 9 3 3 2 5" xfId="32442" xr:uid="{00000000-0005-0000-0000-000016A60000}"/>
    <cellStyle name="Normal 9 3 3 2 6" xfId="58924" xr:uid="{00000000-0005-0000-0000-000017A60000}"/>
    <cellStyle name="Normal 9 3 3 3" xfId="10802" xr:uid="{00000000-0005-0000-0000-000018A60000}"/>
    <cellStyle name="Normal 9 3 3 3 2" xfId="25950" xr:uid="{00000000-0005-0000-0000-000019A60000}"/>
    <cellStyle name="Normal 9 3 3 3 2 2" xfId="51918" xr:uid="{00000000-0005-0000-0000-00001AA60000}"/>
    <cellStyle name="Normal 9 3 3 3 3" xfId="36770" xr:uid="{00000000-0005-0000-0000-00001BA60000}"/>
    <cellStyle name="Normal 9 3 3 4" xfId="8638" xr:uid="{00000000-0005-0000-0000-00001CA60000}"/>
    <cellStyle name="Normal 9 3 3 4 2" xfId="23786" xr:uid="{00000000-0005-0000-0000-00001DA60000}"/>
    <cellStyle name="Normal 9 3 3 4 2 2" xfId="49754" xr:uid="{00000000-0005-0000-0000-00001EA60000}"/>
    <cellStyle name="Normal 9 3 3 4 3" xfId="34606" xr:uid="{00000000-0005-0000-0000-00001FA60000}"/>
    <cellStyle name="Normal 9 3 3 5" xfId="19458" xr:uid="{00000000-0005-0000-0000-000020A60000}"/>
    <cellStyle name="Normal 9 3 3 5 2" xfId="45426" xr:uid="{00000000-0005-0000-0000-000021A60000}"/>
    <cellStyle name="Normal 9 3 3 6" xfId="15130" xr:uid="{00000000-0005-0000-0000-000022A60000}"/>
    <cellStyle name="Normal 9 3 3 6 2" xfId="41098" xr:uid="{00000000-0005-0000-0000-000023A60000}"/>
    <cellStyle name="Normal 9 3 3 7" xfId="4310" xr:uid="{00000000-0005-0000-0000-000024A60000}"/>
    <cellStyle name="Normal 9 3 3 8" xfId="30278" xr:uid="{00000000-0005-0000-0000-000025A60000}"/>
    <cellStyle name="Normal 9 3 3 9" xfId="56760" xr:uid="{00000000-0005-0000-0000-000026A60000}"/>
    <cellStyle name="Normal 9 3 4" xfId="5392" xr:uid="{00000000-0005-0000-0000-000027A60000}"/>
    <cellStyle name="Normal 9 3 4 2" xfId="11884" xr:uid="{00000000-0005-0000-0000-000028A60000}"/>
    <cellStyle name="Normal 9 3 4 2 2" xfId="27032" xr:uid="{00000000-0005-0000-0000-000029A60000}"/>
    <cellStyle name="Normal 9 3 4 2 2 2" xfId="53000" xr:uid="{00000000-0005-0000-0000-00002AA60000}"/>
    <cellStyle name="Normal 9 3 4 2 3" xfId="37852" xr:uid="{00000000-0005-0000-0000-00002BA60000}"/>
    <cellStyle name="Normal 9 3 4 3" xfId="20540" xr:uid="{00000000-0005-0000-0000-00002CA60000}"/>
    <cellStyle name="Normal 9 3 4 3 2" xfId="46508" xr:uid="{00000000-0005-0000-0000-00002DA60000}"/>
    <cellStyle name="Normal 9 3 4 4" xfId="16212" xr:uid="{00000000-0005-0000-0000-00002EA60000}"/>
    <cellStyle name="Normal 9 3 4 4 2" xfId="42180" xr:uid="{00000000-0005-0000-0000-00002FA60000}"/>
    <cellStyle name="Normal 9 3 4 5" xfId="31360" xr:uid="{00000000-0005-0000-0000-000030A60000}"/>
    <cellStyle name="Normal 9 3 4 6" xfId="57842" xr:uid="{00000000-0005-0000-0000-000031A60000}"/>
    <cellStyle name="Normal 9 3 5" xfId="9720" xr:uid="{00000000-0005-0000-0000-000032A60000}"/>
    <cellStyle name="Normal 9 3 5 2" xfId="24868" xr:uid="{00000000-0005-0000-0000-000033A60000}"/>
    <cellStyle name="Normal 9 3 5 2 2" xfId="50836" xr:uid="{00000000-0005-0000-0000-000034A60000}"/>
    <cellStyle name="Normal 9 3 5 3" xfId="35688" xr:uid="{00000000-0005-0000-0000-000035A60000}"/>
    <cellStyle name="Normal 9 3 6" xfId="7556" xr:uid="{00000000-0005-0000-0000-000036A60000}"/>
    <cellStyle name="Normal 9 3 6 2" xfId="22704" xr:uid="{00000000-0005-0000-0000-000037A60000}"/>
    <cellStyle name="Normal 9 3 6 2 2" xfId="48672" xr:uid="{00000000-0005-0000-0000-000038A60000}"/>
    <cellStyle name="Normal 9 3 6 3" xfId="33524" xr:uid="{00000000-0005-0000-0000-000039A60000}"/>
    <cellStyle name="Normal 9 3 7" xfId="18376" xr:uid="{00000000-0005-0000-0000-00003AA60000}"/>
    <cellStyle name="Normal 9 3 7 2" xfId="44344" xr:uid="{00000000-0005-0000-0000-00003BA60000}"/>
    <cellStyle name="Normal 9 3 8" xfId="14048" xr:uid="{00000000-0005-0000-0000-00003CA60000}"/>
    <cellStyle name="Normal 9 3 8 2" xfId="40016" xr:uid="{00000000-0005-0000-0000-00003DA60000}"/>
    <cellStyle name="Normal 9 3 9" xfId="3228" xr:uid="{00000000-0005-0000-0000-00003EA60000}"/>
    <cellStyle name="Normal 9 4" xfId="510" xr:uid="{00000000-0005-0000-0000-00003FA60000}"/>
    <cellStyle name="Normal 9 4 10" xfId="29197" xr:uid="{00000000-0005-0000-0000-000040A60000}"/>
    <cellStyle name="Normal 9 4 11" xfId="55145" xr:uid="{00000000-0005-0000-0000-000041A60000}"/>
    <cellStyle name="Normal 9 4 12" xfId="55679" xr:uid="{00000000-0005-0000-0000-000042A60000}"/>
    <cellStyle name="Normal 9 4 13" xfId="811" xr:uid="{00000000-0005-0000-0000-000043A60000}"/>
    <cellStyle name="Normal 9 4 2" xfId="1606" xr:uid="{00000000-0005-0000-0000-000044A60000}"/>
    <cellStyle name="Normal 9 4 2 10" xfId="56220" xr:uid="{00000000-0005-0000-0000-000045A60000}"/>
    <cellStyle name="Normal 9 4 2 2" xfId="2688" xr:uid="{00000000-0005-0000-0000-000046A60000}"/>
    <cellStyle name="Normal 9 4 2 2 2" xfId="7016" xr:uid="{00000000-0005-0000-0000-000047A60000}"/>
    <cellStyle name="Normal 9 4 2 2 2 2" xfId="13508" xr:uid="{00000000-0005-0000-0000-000048A60000}"/>
    <cellStyle name="Normal 9 4 2 2 2 2 2" xfId="28656" xr:uid="{00000000-0005-0000-0000-000049A60000}"/>
    <cellStyle name="Normal 9 4 2 2 2 2 2 2" xfId="54624" xr:uid="{00000000-0005-0000-0000-00004AA60000}"/>
    <cellStyle name="Normal 9 4 2 2 2 2 3" xfId="39476" xr:uid="{00000000-0005-0000-0000-00004BA60000}"/>
    <cellStyle name="Normal 9 4 2 2 2 3" xfId="22164" xr:uid="{00000000-0005-0000-0000-00004CA60000}"/>
    <cellStyle name="Normal 9 4 2 2 2 3 2" xfId="48132" xr:uid="{00000000-0005-0000-0000-00004DA60000}"/>
    <cellStyle name="Normal 9 4 2 2 2 4" xfId="17836" xr:uid="{00000000-0005-0000-0000-00004EA60000}"/>
    <cellStyle name="Normal 9 4 2 2 2 4 2" xfId="43804" xr:uid="{00000000-0005-0000-0000-00004FA60000}"/>
    <cellStyle name="Normal 9 4 2 2 2 5" xfId="32984" xr:uid="{00000000-0005-0000-0000-000050A60000}"/>
    <cellStyle name="Normal 9 4 2 2 2 6" xfId="59466" xr:uid="{00000000-0005-0000-0000-000051A60000}"/>
    <cellStyle name="Normal 9 4 2 2 3" xfId="11344" xr:uid="{00000000-0005-0000-0000-000052A60000}"/>
    <cellStyle name="Normal 9 4 2 2 3 2" xfId="26492" xr:uid="{00000000-0005-0000-0000-000053A60000}"/>
    <cellStyle name="Normal 9 4 2 2 3 2 2" xfId="52460" xr:uid="{00000000-0005-0000-0000-000054A60000}"/>
    <cellStyle name="Normal 9 4 2 2 3 3" xfId="37312" xr:uid="{00000000-0005-0000-0000-000055A60000}"/>
    <cellStyle name="Normal 9 4 2 2 4" xfId="9180" xr:uid="{00000000-0005-0000-0000-000056A60000}"/>
    <cellStyle name="Normal 9 4 2 2 4 2" xfId="24328" xr:uid="{00000000-0005-0000-0000-000057A60000}"/>
    <cellStyle name="Normal 9 4 2 2 4 2 2" xfId="50296" xr:uid="{00000000-0005-0000-0000-000058A60000}"/>
    <cellStyle name="Normal 9 4 2 2 4 3" xfId="35148" xr:uid="{00000000-0005-0000-0000-000059A60000}"/>
    <cellStyle name="Normal 9 4 2 2 5" xfId="20000" xr:uid="{00000000-0005-0000-0000-00005AA60000}"/>
    <cellStyle name="Normal 9 4 2 2 5 2" xfId="45968" xr:uid="{00000000-0005-0000-0000-00005BA60000}"/>
    <cellStyle name="Normal 9 4 2 2 6" xfId="15672" xr:uid="{00000000-0005-0000-0000-00005CA60000}"/>
    <cellStyle name="Normal 9 4 2 2 6 2" xfId="41640" xr:uid="{00000000-0005-0000-0000-00005DA60000}"/>
    <cellStyle name="Normal 9 4 2 2 7" xfId="4852" xr:uid="{00000000-0005-0000-0000-00005EA60000}"/>
    <cellStyle name="Normal 9 4 2 2 8" xfId="30820" xr:uid="{00000000-0005-0000-0000-00005FA60000}"/>
    <cellStyle name="Normal 9 4 2 2 9" xfId="57302" xr:uid="{00000000-0005-0000-0000-000060A60000}"/>
    <cellStyle name="Normal 9 4 2 3" xfId="5934" xr:uid="{00000000-0005-0000-0000-000061A60000}"/>
    <cellStyle name="Normal 9 4 2 3 2" xfId="12426" xr:uid="{00000000-0005-0000-0000-000062A60000}"/>
    <cellStyle name="Normal 9 4 2 3 2 2" xfId="27574" xr:uid="{00000000-0005-0000-0000-000063A60000}"/>
    <cellStyle name="Normal 9 4 2 3 2 2 2" xfId="53542" xr:uid="{00000000-0005-0000-0000-000064A60000}"/>
    <cellStyle name="Normal 9 4 2 3 2 3" xfId="38394" xr:uid="{00000000-0005-0000-0000-000065A60000}"/>
    <cellStyle name="Normal 9 4 2 3 3" xfId="21082" xr:uid="{00000000-0005-0000-0000-000066A60000}"/>
    <cellStyle name="Normal 9 4 2 3 3 2" xfId="47050" xr:uid="{00000000-0005-0000-0000-000067A60000}"/>
    <cellStyle name="Normal 9 4 2 3 4" xfId="16754" xr:uid="{00000000-0005-0000-0000-000068A60000}"/>
    <cellStyle name="Normal 9 4 2 3 4 2" xfId="42722" xr:uid="{00000000-0005-0000-0000-000069A60000}"/>
    <cellStyle name="Normal 9 4 2 3 5" xfId="31902" xr:uid="{00000000-0005-0000-0000-00006AA60000}"/>
    <cellStyle name="Normal 9 4 2 3 6" xfId="58384" xr:uid="{00000000-0005-0000-0000-00006BA60000}"/>
    <cellStyle name="Normal 9 4 2 4" xfId="10262" xr:uid="{00000000-0005-0000-0000-00006CA60000}"/>
    <cellStyle name="Normal 9 4 2 4 2" xfId="25410" xr:uid="{00000000-0005-0000-0000-00006DA60000}"/>
    <cellStyle name="Normal 9 4 2 4 2 2" xfId="51378" xr:uid="{00000000-0005-0000-0000-00006EA60000}"/>
    <cellStyle name="Normal 9 4 2 4 3" xfId="36230" xr:uid="{00000000-0005-0000-0000-00006FA60000}"/>
    <cellStyle name="Normal 9 4 2 5" xfId="8098" xr:uid="{00000000-0005-0000-0000-000070A60000}"/>
    <cellStyle name="Normal 9 4 2 5 2" xfId="23246" xr:uid="{00000000-0005-0000-0000-000071A60000}"/>
    <cellStyle name="Normal 9 4 2 5 2 2" xfId="49214" xr:uid="{00000000-0005-0000-0000-000072A60000}"/>
    <cellStyle name="Normal 9 4 2 5 3" xfId="34066" xr:uid="{00000000-0005-0000-0000-000073A60000}"/>
    <cellStyle name="Normal 9 4 2 6" xfId="18918" xr:uid="{00000000-0005-0000-0000-000074A60000}"/>
    <cellStyle name="Normal 9 4 2 6 2" xfId="44886" xr:uid="{00000000-0005-0000-0000-000075A60000}"/>
    <cellStyle name="Normal 9 4 2 7" xfId="14590" xr:uid="{00000000-0005-0000-0000-000076A60000}"/>
    <cellStyle name="Normal 9 4 2 7 2" xfId="40558" xr:uid="{00000000-0005-0000-0000-000077A60000}"/>
    <cellStyle name="Normal 9 4 2 8" xfId="3770" xr:uid="{00000000-0005-0000-0000-000078A60000}"/>
    <cellStyle name="Normal 9 4 2 9" xfId="29738" xr:uid="{00000000-0005-0000-0000-000079A60000}"/>
    <cellStyle name="Normal 9 4 3" xfId="2147" xr:uid="{00000000-0005-0000-0000-00007AA60000}"/>
    <cellStyle name="Normal 9 4 3 2" xfId="6475" xr:uid="{00000000-0005-0000-0000-00007BA60000}"/>
    <cellStyle name="Normal 9 4 3 2 2" xfId="12967" xr:uid="{00000000-0005-0000-0000-00007CA60000}"/>
    <cellStyle name="Normal 9 4 3 2 2 2" xfId="28115" xr:uid="{00000000-0005-0000-0000-00007DA60000}"/>
    <cellStyle name="Normal 9 4 3 2 2 2 2" xfId="54083" xr:uid="{00000000-0005-0000-0000-00007EA60000}"/>
    <cellStyle name="Normal 9 4 3 2 2 3" xfId="38935" xr:uid="{00000000-0005-0000-0000-00007FA60000}"/>
    <cellStyle name="Normal 9 4 3 2 3" xfId="21623" xr:uid="{00000000-0005-0000-0000-000080A60000}"/>
    <cellStyle name="Normal 9 4 3 2 3 2" xfId="47591" xr:uid="{00000000-0005-0000-0000-000081A60000}"/>
    <cellStyle name="Normal 9 4 3 2 4" xfId="17295" xr:uid="{00000000-0005-0000-0000-000082A60000}"/>
    <cellStyle name="Normal 9 4 3 2 4 2" xfId="43263" xr:uid="{00000000-0005-0000-0000-000083A60000}"/>
    <cellStyle name="Normal 9 4 3 2 5" xfId="32443" xr:uid="{00000000-0005-0000-0000-000084A60000}"/>
    <cellStyle name="Normal 9 4 3 2 6" xfId="58925" xr:uid="{00000000-0005-0000-0000-000085A60000}"/>
    <cellStyle name="Normal 9 4 3 3" xfId="10803" xr:uid="{00000000-0005-0000-0000-000086A60000}"/>
    <cellStyle name="Normal 9 4 3 3 2" xfId="25951" xr:uid="{00000000-0005-0000-0000-000087A60000}"/>
    <cellStyle name="Normal 9 4 3 3 2 2" xfId="51919" xr:uid="{00000000-0005-0000-0000-000088A60000}"/>
    <cellStyle name="Normal 9 4 3 3 3" xfId="36771" xr:uid="{00000000-0005-0000-0000-000089A60000}"/>
    <cellStyle name="Normal 9 4 3 4" xfId="8639" xr:uid="{00000000-0005-0000-0000-00008AA60000}"/>
    <cellStyle name="Normal 9 4 3 4 2" xfId="23787" xr:uid="{00000000-0005-0000-0000-00008BA60000}"/>
    <cellStyle name="Normal 9 4 3 4 2 2" xfId="49755" xr:uid="{00000000-0005-0000-0000-00008CA60000}"/>
    <cellStyle name="Normal 9 4 3 4 3" xfId="34607" xr:uid="{00000000-0005-0000-0000-00008DA60000}"/>
    <cellStyle name="Normal 9 4 3 5" xfId="19459" xr:uid="{00000000-0005-0000-0000-00008EA60000}"/>
    <cellStyle name="Normal 9 4 3 5 2" xfId="45427" xr:uid="{00000000-0005-0000-0000-00008FA60000}"/>
    <cellStyle name="Normal 9 4 3 6" xfId="15131" xr:uid="{00000000-0005-0000-0000-000090A60000}"/>
    <cellStyle name="Normal 9 4 3 6 2" xfId="41099" xr:uid="{00000000-0005-0000-0000-000091A60000}"/>
    <cellStyle name="Normal 9 4 3 7" xfId="4311" xr:uid="{00000000-0005-0000-0000-000092A60000}"/>
    <cellStyle name="Normal 9 4 3 8" xfId="30279" xr:uid="{00000000-0005-0000-0000-000093A60000}"/>
    <cellStyle name="Normal 9 4 3 9" xfId="56761" xr:uid="{00000000-0005-0000-0000-000094A60000}"/>
    <cellStyle name="Normal 9 4 4" xfId="5393" xr:uid="{00000000-0005-0000-0000-000095A60000}"/>
    <cellStyle name="Normal 9 4 4 2" xfId="11885" xr:uid="{00000000-0005-0000-0000-000096A60000}"/>
    <cellStyle name="Normal 9 4 4 2 2" xfId="27033" xr:uid="{00000000-0005-0000-0000-000097A60000}"/>
    <cellStyle name="Normal 9 4 4 2 2 2" xfId="53001" xr:uid="{00000000-0005-0000-0000-000098A60000}"/>
    <cellStyle name="Normal 9 4 4 2 3" xfId="37853" xr:uid="{00000000-0005-0000-0000-000099A60000}"/>
    <cellStyle name="Normal 9 4 4 3" xfId="20541" xr:uid="{00000000-0005-0000-0000-00009AA60000}"/>
    <cellStyle name="Normal 9 4 4 3 2" xfId="46509" xr:uid="{00000000-0005-0000-0000-00009BA60000}"/>
    <cellStyle name="Normal 9 4 4 4" xfId="16213" xr:uid="{00000000-0005-0000-0000-00009CA60000}"/>
    <cellStyle name="Normal 9 4 4 4 2" xfId="42181" xr:uid="{00000000-0005-0000-0000-00009DA60000}"/>
    <cellStyle name="Normal 9 4 4 5" xfId="31361" xr:uid="{00000000-0005-0000-0000-00009EA60000}"/>
    <cellStyle name="Normal 9 4 4 6" xfId="57843" xr:uid="{00000000-0005-0000-0000-00009FA60000}"/>
    <cellStyle name="Normal 9 4 5" xfId="9721" xr:uid="{00000000-0005-0000-0000-0000A0A60000}"/>
    <cellStyle name="Normal 9 4 5 2" xfId="24869" xr:uid="{00000000-0005-0000-0000-0000A1A60000}"/>
    <cellStyle name="Normal 9 4 5 2 2" xfId="50837" xr:uid="{00000000-0005-0000-0000-0000A2A60000}"/>
    <cellStyle name="Normal 9 4 5 3" xfId="35689" xr:uid="{00000000-0005-0000-0000-0000A3A60000}"/>
    <cellStyle name="Normal 9 4 6" xfId="7557" xr:uid="{00000000-0005-0000-0000-0000A4A60000}"/>
    <cellStyle name="Normal 9 4 6 2" xfId="22705" xr:uid="{00000000-0005-0000-0000-0000A5A60000}"/>
    <cellStyle name="Normal 9 4 6 2 2" xfId="48673" xr:uid="{00000000-0005-0000-0000-0000A6A60000}"/>
    <cellStyle name="Normal 9 4 6 3" xfId="33525" xr:uid="{00000000-0005-0000-0000-0000A7A60000}"/>
    <cellStyle name="Normal 9 4 7" xfId="18377" xr:uid="{00000000-0005-0000-0000-0000A8A60000}"/>
    <cellStyle name="Normal 9 4 7 2" xfId="44345" xr:uid="{00000000-0005-0000-0000-0000A9A60000}"/>
    <cellStyle name="Normal 9 4 8" xfId="14049" xr:uid="{00000000-0005-0000-0000-0000AAA60000}"/>
    <cellStyle name="Normal 9 4 8 2" xfId="40017" xr:uid="{00000000-0005-0000-0000-0000ABA60000}"/>
    <cellStyle name="Normal 9 4 9" xfId="3229" xr:uid="{00000000-0005-0000-0000-0000ACA60000}"/>
    <cellStyle name="Normal 9 5" xfId="511" xr:uid="{00000000-0005-0000-0000-0000ADA60000}"/>
    <cellStyle name="Normal 9 5 10" xfId="29198" xr:uid="{00000000-0005-0000-0000-0000AEA60000}"/>
    <cellStyle name="Normal 9 5 11" xfId="55146" xr:uid="{00000000-0005-0000-0000-0000AFA60000}"/>
    <cellStyle name="Normal 9 5 12" xfId="55680" xr:uid="{00000000-0005-0000-0000-0000B0A60000}"/>
    <cellStyle name="Normal 9 5 13" xfId="851" xr:uid="{00000000-0005-0000-0000-0000B1A60000}"/>
    <cellStyle name="Normal 9 5 2" xfId="1607" xr:uid="{00000000-0005-0000-0000-0000B2A60000}"/>
    <cellStyle name="Normal 9 5 2 10" xfId="56221" xr:uid="{00000000-0005-0000-0000-0000B3A60000}"/>
    <cellStyle name="Normal 9 5 2 2" xfId="2689" xr:uid="{00000000-0005-0000-0000-0000B4A60000}"/>
    <cellStyle name="Normal 9 5 2 2 2" xfId="7017" xr:uid="{00000000-0005-0000-0000-0000B5A60000}"/>
    <cellStyle name="Normal 9 5 2 2 2 2" xfId="13509" xr:uid="{00000000-0005-0000-0000-0000B6A60000}"/>
    <cellStyle name="Normal 9 5 2 2 2 2 2" xfId="28657" xr:uid="{00000000-0005-0000-0000-0000B7A60000}"/>
    <cellStyle name="Normal 9 5 2 2 2 2 2 2" xfId="54625" xr:uid="{00000000-0005-0000-0000-0000B8A60000}"/>
    <cellStyle name="Normal 9 5 2 2 2 2 3" xfId="39477" xr:uid="{00000000-0005-0000-0000-0000B9A60000}"/>
    <cellStyle name="Normal 9 5 2 2 2 3" xfId="22165" xr:uid="{00000000-0005-0000-0000-0000BAA60000}"/>
    <cellStyle name="Normal 9 5 2 2 2 3 2" xfId="48133" xr:uid="{00000000-0005-0000-0000-0000BBA60000}"/>
    <cellStyle name="Normal 9 5 2 2 2 4" xfId="17837" xr:uid="{00000000-0005-0000-0000-0000BCA60000}"/>
    <cellStyle name="Normal 9 5 2 2 2 4 2" xfId="43805" xr:uid="{00000000-0005-0000-0000-0000BDA60000}"/>
    <cellStyle name="Normal 9 5 2 2 2 5" xfId="32985" xr:uid="{00000000-0005-0000-0000-0000BEA60000}"/>
    <cellStyle name="Normal 9 5 2 2 2 6" xfId="59467" xr:uid="{00000000-0005-0000-0000-0000BFA60000}"/>
    <cellStyle name="Normal 9 5 2 2 3" xfId="11345" xr:uid="{00000000-0005-0000-0000-0000C0A60000}"/>
    <cellStyle name="Normal 9 5 2 2 3 2" xfId="26493" xr:uid="{00000000-0005-0000-0000-0000C1A60000}"/>
    <cellStyle name="Normal 9 5 2 2 3 2 2" xfId="52461" xr:uid="{00000000-0005-0000-0000-0000C2A60000}"/>
    <cellStyle name="Normal 9 5 2 2 3 3" xfId="37313" xr:uid="{00000000-0005-0000-0000-0000C3A60000}"/>
    <cellStyle name="Normal 9 5 2 2 4" xfId="9181" xr:uid="{00000000-0005-0000-0000-0000C4A60000}"/>
    <cellStyle name="Normal 9 5 2 2 4 2" xfId="24329" xr:uid="{00000000-0005-0000-0000-0000C5A60000}"/>
    <cellStyle name="Normal 9 5 2 2 4 2 2" xfId="50297" xr:uid="{00000000-0005-0000-0000-0000C6A60000}"/>
    <cellStyle name="Normal 9 5 2 2 4 3" xfId="35149" xr:uid="{00000000-0005-0000-0000-0000C7A60000}"/>
    <cellStyle name="Normal 9 5 2 2 5" xfId="20001" xr:uid="{00000000-0005-0000-0000-0000C8A60000}"/>
    <cellStyle name="Normal 9 5 2 2 5 2" xfId="45969" xr:uid="{00000000-0005-0000-0000-0000C9A60000}"/>
    <cellStyle name="Normal 9 5 2 2 6" xfId="15673" xr:uid="{00000000-0005-0000-0000-0000CAA60000}"/>
    <cellStyle name="Normal 9 5 2 2 6 2" xfId="41641" xr:uid="{00000000-0005-0000-0000-0000CBA60000}"/>
    <cellStyle name="Normal 9 5 2 2 7" xfId="4853" xr:uid="{00000000-0005-0000-0000-0000CCA60000}"/>
    <cellStyle name="Normal 9 5 2 2 8" xfId="30821" xr:uid="{00000000-0005-0000-0000-0000CDA60000}"/>
    <cellStyle name="Normal 9 5 2 2 9" xfId="57303" xr:uid="{00000000-0005-0000-0000-0000CEA60000}"/>
    <cellStyle name="Normal 9 5 2 3" xfId="5935" xr:uid="{00000000-0005-0000-0000-0000CFA60000}"/>
    <cellStyle name="Normal 9 5 2 3 2" xfId="12427" xr:uid="{00000000-0005-0000-0000-0000D0A60000}"/>
    <cellStyle name="Normal 9 5 2 3 2 2" xfId="27575" xr:uid="{00000000-0005-0000-0000-0000D1A60000}"/>
    <cellStyle name="Normal 9 5 2 3 2 2 2" xfId="53543" xr:uid="{00000000-0005-0000-0000-0000D2A60000}"/>
    <cellStyle name="Normal 9 5 2 3 2 3" xfId="38395" xr:uid="{00000000-0005-0000-0000-0000D3A60000}"/>
    <cellStyle name="Normal 9 5 2 3 3" xfId="21083" xr:uid="{00000000-0005-0000-0000-0000D4A60000}"/>
    <cellStyle name="Normal 9 5 2 3 3 2" xfId="47051" xr:uid="{00000000-0005-0000-0000-0000D5A60000}"/>
    <cellStyle name="Normal 9 5 2 3 4" xfId="16755" xr:uid="{00000000-0005-0000-0000-0000D6A60000}"/>
    <cellStyle name="Normal 9 5 2 3 4 2" xfId="42723" xr:uid="{00000000-0005-0000-0000-0000D7A60000}"/>
    <cellStyle name="Normal 9 5 2 3 5" xfId="31903" xr:uid="{00000000-0005-0000-0000-0000D8A60000}"/>
    <cellStyle name="Normal 9 5 2 3 6" xfId="58385" xr:uid="{00000000-0005-0000-0000-0000D9A60000}"/>
    <cellStyle name="Normal 9 5 2 4" xfId="10263" xr:uid="{00000000-0005-0000-0000-0000DAA60000}"/>
    <cellStyle name="Normal 9 5 2 4 2" xfId="25411" xr:uid="{00000000-0005-0000-0000-0000DBA60000}"/>
    <cellStyle name="Normal 9 5 2 4 2 2" xfId="51379" xr:uid="{00000000-0005-0000-0000-0000DCA60000}"/>
    <cellStyle name="Normal 9 5 2 4 3" xfId="36231" xr:uid="{00000000-0005-0000-0000-0000DDA60000}"/>
    <cellStyle name="Normal 9 5 2 5" xfId="8099" xr:uid="{00000000-0005-0000-0000-0000DEA60000}"/>
    <cellStyle name="Normal 9 5 2 5 2" xfId="23247" xr:uid="{00000000-0005-0000-0000-0000DFA60000}"/>
    <cellStyle name="Normal 9 5 2 5 2 2" xfId="49215" xr:uid="{00000000-0005-0000-0000-0000E0A60000}"/>
    <cellStyle name="Normal 9 5 2 5 3" xfId="34067" xr:uid="{00000000-0005-0000-0000-0000E1A60000}"/>
    <cellStyle name="Normal 9 5 2 6" xfId="18919" xr:uid="{00000000-0005-0000-0000-0000E2A60000}"/>
    <cellStyle name="Normal 9 5 2 6 2" xfId="44887" xr:uid="{00000000-0005-0000-0000-0000E3A60000}"/>
    <cellStyle name="Normal 9 5 2 7" xfId="14591" xr:uid="{00000000-0005-0000-0000-0000E4A60000}"/>
    <cellStyle name="Normal 9 5 2 7 2" xfId="40559" xr:uid="{00000000-0005-0000-0000-0000E5A60000}"/>
    <cellStyle name="Normal 9 5 2 8" xfId="3771" xr:uid="{00000000-0005-0000-0000-0000E6A60000}"/>
    <cellStyle name="Normal 9 5 2 9" xfId="29739" xr:uid="{00000000-0005-0000-0000-0000E7A60000}"/>
    <cellStyle name="Normal 9 5 3" xfId="2148" xr:uid="{00000000-0005-0000-0000-0000E8A60000}"/>
    <cellStyle name="Normal 9 5 3 2" xfId="6476" xr:uid="{00000000-0005-0000-0000-0000E9A60000}"/>
    <cellStyle name="Normal 9 5 3 2 2" xfId="12968" xr:uid="{00000000-0005-0000-0000-0000EAA60000}"/>
    <cellStyle name="Normal 9 5 3 2 2 2" xfId="28116" xr:uid="{00000000-0005-0000-0000-0000EBA60000}"/>
    <cellStyle name="Normal 9 5 3 2 2 2 2" xfId="54084" xr:uid="{00000000-0005-0000-0000-0000ECA60000}"/>
    <cellStyle name="Normal 9 5 3 2 2 3" xfId="38936" xr:uid="{00000000-0005-0000-0000-0000EDA60000}"/>
    <cellStyle name="Normal 9 5 3 2 3" xfId="21624" xr:uid="{00000000-0005-0000-0000-0000EEA60000}"/>
    <cellStyle name="Normal 9 5 3 2 3 2" xfId="47592" xr:uid="{00000000-0005-0000-0000-0000EFA60000}"/>
    <cellStyle name="Normal 9 5 3 2 4" xfId="17296" xr:uid="{00000000-0005-0000-0000-0000F0A60000}"/>
    <cellStyle name="Normal 9 5 3 2 4 2" xfId="43264" xr:uid="{00000000-0005-0000-0000-0000F1A60000}"/>
    <cellStyle name="Normal 9 5 3 2 5" xfId="32444" xr:uid="{00000000-0005-0000-0000-0000F2A60000}"/>
    <cellStyle name="Normal 9 5 3 2 6" xfId="58926" xr:uid="{00000000-0005-0000-0000-0000F3A60000}"/>
    <cellStyle name="Normal 9 5 3 3" xfId="10804" xr:uid="{00000000-0005-0000-0000-0000F4A60000}"/>
    <cellStyle name="Normal 9 5 3 3 2" xfId="25952" xr:uid="{00000000-0005-0000-0000-0000F5A60000}"/>
    <cellStyle name="Normal 9 5 3 3 2 2" xfId="51920" xr:uid="{00000000-0005-0000-0000-0000F6A60000}"/>
    <cellStyle name="Normal 9 5 3 3 3" xfId="36772" xr:uid="{00000000-0005-0000-0000-0000F7A60000}"/>
    <cellStyle name="Normal 9 5 3 4" xfId="8640" xr:uid="{00000000-0005-0000-0000-0000F8A60000}"/>
    <cellStyle name="Normal 9 5 3 4 2" xfId="23788" xr:uid="{00000000-0005-0000-0000-0000F9A60000}"/>
    <cellStyle name="Normal 9 5 3 4 2 2" xfId="49756" xr:uid="{00000000-0005-0000-0000-0000FAA60000}"/>
    <cellStyle name="Normal 9 5 3 4 3" xfId="34608" xr:uid="{00000000-0005-0000-0000-0000FBA60000}"/>
    <cellStyle name="Normal 9 5 3 5" xfId="19460" xr:uid="{00000000-0005-0000-0000-0000FCA60000}"/>
    <cellStyle name="Normal 9 5 3 5 2" xfId="45428" xr:uid="{00000000-0005-0000-0000-0000FDA60000}"/>
    <cellStyle name="Normal 9 5 3 6" xfId="15132" xr:uid="{00000000-0005-0000-0000-0000FEA60000}"/>
    <cellStyle name="Normal 9 5 3 6 2" xfId="41100" xr:uid="{00000000-0005-0000-0000-0000FFA60000}"/>
    <cellStyle name="Normal 9 5 3 7" xfId="4312" xr:uid="{00000000-0005-0000-0000-000000A70000}"/>
    <cellStyle name="Normal 9 5 3 8" xfId="30280" xr:uid="{00000000-0005-0000-0000-000001A70000}"/>
    <cellStyle name="Normal 9 5 3 9" xfId="56762" xr:uid="{00000000-0005-0000-0000-000002A70000}"/>
    <cellStyle name="Normal 9 5 4" xfId="5394" xr:uid="{00000000-0005-0000-0000-000003A70000}"/>
    <cellStyle name="Normal 9 5 4 2" xfId="11886" xr:uid="{00000000-0005-0000-0000-000004A70000}"/>
    <cellStyle name="Normal 9 5 4 2 2" xfId="27034" xr:uid="{00000000-0005-0000-0000-000005A70000}"/>
    <cellStyle name="Normal 9 5 4 2 2 2" xfId="53002" xr:uid="{00000000-0005-0000-0000-000006A70000}"/>
    <cellStyle name="Normal 9 5 4 2 3" xfId="37854" xr:uid="{00000000-0005-0000-0000-000007A70000}"/>
    <cellStyle name="Normal 9 5 4 3" xfId="20542" xr:uid="{00000000-0005-0000-0000-000008A70000}"/>
    <cellStyle name="Normal 9 5 4 3 2" xfId="46510" xr:uid="{00000000-0005-0000-0000-000009A70000}"/>
    <cellStyle name="Normal 9 5 4 4" xfId="16214" xr:uid="{00000000-0005-0000-0000-00000AA70000}"/>
    <cellStyle name="Normal 9 5 4 4 2" xfId="42182" xr:uid="{00000000-0005-0000-0000-00000BA70000}"/>
    <cellStyle name="Normal 9 5 4 5" xfId="31362" xr:uid="{00000000-0005-0000-0000-00000CA70000}"/>
    <cellStyle name="Normal 9 5 4 6" xfId="57844" xr:uid="{00000000-0005-0000-0000-00000DA70000}"/>
    <cellStyle name="Normal 9 5 5" xfId="9722" xr:uid="{00000000-0005-0000-0000-00000EA70000}"/>
    <cellStyle name="Normal 9 5 5 2" xfId="24870" xr:uid="{00000000-0005-0000-0000-00000FA70000}"/>
    <cellStyle name="Normal 9 5 5 2 2" xfId="50838" xr:uid="{00000000-0005-0000-0000-000010A70000}"/>
    <cellStyle name="Normal 9 5 5 3" xfId="35690" xr:uid="{00000000-0005-0000-0000-000011A70000}"/>
    <cellStyle name="Normal 9 5 6" xfId="7558" xr:uid="{00000000-0005-0000-0000-000012A70000}"/>
    <cellStyle name="Normal 9 5 6 2" xfId="22706" xr:uid="{00000000-0005-0000-0000-000013A70000}"/>
    <cellStyle name="Normal 9 5 6 2 2" xfId="48674" xr:uid="{00000000-0005-0000-0000-000014A70000}"/>
    <cellStyle name="Normal 9 5 6 3" xfId="33526" xr:uid="{00000000-0005-0000-0000-000015A70000}"/>
    <cellStyle name="Normal 9 5 7" xfId="18378" xr:uid="{00000000-0005-0000-0000-000016A70000}"/>
    <cellStyle name="Normal 9 5 7 2" xfId="44346" xr:uid="{00000000-0005-0000-0000-000017A70000}"/>
    <cellStyle name="Normal 9 5 8" xfId="14050" xr:uid="{00000000-0005-0000-0000-000018A70000}"/>
    <cellStyle name="Normal 9 5 8 2" xfId="40018" xr:uid="{00000000-0005-0000-0000-000019A70000}"/>
    <cellStyle name="Normal 9 5 9" xfId="3230" xr:uid="{00000000-0005-0000-0000-00001AA70000}"/>
    <cellStyle name="Normal 9 6" xfId="512" xr:uid="{00000000-0005-0000-0000-00001BA70000}"/>
    <cellStyle name="Normal 9 6 10" xfId="29199" xr:uid="{00000000-0005-0000-0000-00001CA70000}"/>
    <cellStyle name="Normal 9 6 11" xfId="55147" xr:uid="{00000000-0005-0000-0000-00001DA70000}"/>
    <cellStyle name="Normal 9 6 12" xfId="55681" xr:uid="{00000000-0005-0000-0000-00001EA70000}"/>
    <cellStyle name="Normal 9 6 13" xfId="891" xr:uid="{00000000-0005-0000-0000-00001FA70000}"/>
    <cellStyle name="Normal 9 6 2" xfId="1608" xr:uid="{00000000-0005-0000-0000-000020A70000}"/>
    <cellStyle name="Normal 9 6 2 10" xfId="56222" xr:uid="{00000000-0005-0000-0000-000021A70000}"/>
    <cellStyle name="Normal 9 6 2 2" xfId="2690" xr:uid="{00000000-0005-0000-0000-000022A70000}"/>
    <cellStyle name="Normal 9 6 2 2 2" xfId="7018" xr:uid="{00000000-0005-0000-0000-000023A70000}"/>
    <cellStyle name="Normal 9 6 2 2 2 2" xfId="13510" xr:uid="{00000000-0005-0000-0000-000024A70000}"/>
    <cellStyle name="Normal 9 6 2 2 2 2 2" xfId="28658" xr:uid="{00000000-0005-0000-0000-000025A70000}"/>
    <cellStyle name="Normal 9 6 2 2 2 2 2 2" xfId="54626" xr:uid="{00000000-0005-0000-0000-000026A70000}"/>
    <cellStyle name="Normal 9 6 2 2 2 2 3" xfId="39478" xr:uid="{00000000-0005-0000-0000-000027A70000}"/>
    <cellStyle name="Normal 9 6 2 2 2 3" xfId="22166" xr:uid="{00000000-0005-0000-0000-000028A70000}"/>
    <cellStyle name="Normal 9 6 2 2 2 3 2" xfId="48134" xr:uid="{00000000-0005-0000-0000-000029A70000}"/>
    <cellStyle name="Normal 9 6 2 2 2 4" xfId="17838" xr:uid="{00000000-0005-0000-0000-00002AA70000}"/>
    <cellStyle name="Normal 9 6 2 2 2 4 2" xfId="43806" xr:uid="{00000000-0005-0000-0000-00002BA70000}"/>
    <cellStyle name="Normal 9 6 2 2 2 5" xfId="32986" xr:uid="{00000000-0005-0000-0000-00002CA70000}"/>
    <cellStyle name="Normal 9 6 2 2 2 6" xfId="59468" xr:uid="{00000000-0005-0000-0000-00002DA70000}"/>
    <cellStyle name="Normal 9 6 2 2 3" xfId="11346" xr:uid="{00000000-0005-0000-0000-00002EA70000}"/>
    <cellStyle name="Normal 9 6 2 2 3 2" xfId="26494" xr:uid="{00000000-0005-0000-0000-00002FA70000}"/>
    <cellStyle name="Normal 9 6 2 2 3 2 2" xfId="52462" xr:uid="{00000000-0005-0000-0000-000030A70000}"/>
    <cellStyle name="Normal 9 6 2 2 3 3" xfId="37314" xr:uid="{00000000-0005-0000-0000-000031A70000}"/>
    <cellStyle name="Normal 9 6 2 2 4" xfId="9182" xr:uid="{00000000-0005-0000-0000-000032A70000}"/>
    <cellStyle name="Normal 9 6 2 2 4 2" xfId="24330" xr:uid="{00000000-0005-0000-0000-000033A70000}"/>
    <cellStyle name="Normal 9 6 2 2 4 2 2" xfId="50298" xr:uid="{00000000-0005-0000-0000-000034A70000}"/>
    <cellStyle name="Normal 9 6 2 2 4 3" xfId="35150" xr:uid="{00000000-0005-0000-0000-000035A70000}"/>
    <cellStyle name="Normal 9 6 2 2 5" xfId="20002" xr:uid="{00000000-0005-0000-0000-000036A70000}"/>
    <cellStyle name="Normal 9 6 2 2 5 2" xfId="45970" xr:uid="{00000000-0005-0000-0000-000037A70000}"/>
    <cellStyle name="Normal 9 6 2 2 6" xfId="15674" xr:uid="{00000000-0005-0000-0000-000038A70000}"/>
    <cellStyle name="Normal 9 6 2 2 6 2" xfId="41642" xr:uid="{00000000-0005-0000-0000-000039A70000}"/>
    <cellStyle name="Normal 9 6 2 2 7" xfId="4854" xr:uid="{00000000-0005-0000-0000-00003AA70000}"/>
    <cellStyle name="Normal 9 6 2 2 8" xfId="30822" xr:uid="{00000000-0005-0000-0000-00003BA70000}"/>
    <cellStyle name="Normal 9 6 2 2 9" xfId="57304" xr:uid="{00000000-0005-0000-0000-00003CA70000}"/>
    <cellStyle name="Normal 9 6 2 3" xfId="5936" xr:uid="{00000000-0005-0000-0000-00003DA70000}"/>
    <cellStyle name="Normal 9 6 2 3 2" xfId="12428" xr:uid="{00000000-0005-0000-0000-00003EA70000}"/>
    <cellStyle name="Normal 9 6 2 3 2 2" xfId="27576" xr:uid="{00000000-0005-0000-0000-00003FA70000}"/>
    <cellStyle name="Normal 9 6 2 3 2 2 2" xfId="53544" xr:uid="{00000000-0005-0000-0000-000040A70000}"/>
    <cellStyle name="Normal 9 6 2 3 2 3" xfId="38396" xr:uid="{00000000-0005-0000-0000-000041A70000}"/>
    <cellStyle name="Normal 9 6 2 3 3" xfId="21084" xr:uid="{00000000-0005-0000-0000-000042A70000}"/>
    <cellStyle name="Normal 9 6 2 3 3 2" xfId="47052" xr:uid="{00000000-0005-0000-0000-000043A70000}"/>
    <cellStyle name="Normal 9 6 2 3 4" xfId="16756" xr:uid="{00000000-0005-0000-0000-000044A70000}"/>
    <cellStyle name="Normal 9 6 2 3 4 2" xfId="42724" xr:uid="{00000000-0005-0000-0000-000045A70000}"/>
    <cellStyle name="Normal 9 6 2 3 5" xfId="31904" xr:uid="{00000000-0005-0000-0000-000046A70000}"/>
    <cellStyle name="Normal 9 6 2 3 6" xfId="58386" xr:uid="{00000000-0005-0000-0000-000047A70000}"/>
    <cellStyle name="Normal 9 6 2 4" xfId="10264" xr:uid="{00000000-0005-0000-0000-000048A70000}"/>
    <cellStyle name="Normal 9 6 2 4 2" xfId="25412" xr:uid="{00000000-0005-0000-0000-000049A70000}"/>
    <cellStyle name="Normal 9 6 2 4 2 2" xfId="51380" xr:uid="{00000000-0005-0000-0000-00004AA70000}"/>
    <cellStyle name="Normal 9 6 2 4 3" xfId="36232" xr:uid="{00000000-0005-0000-0000-00004BA70000}"/>
    <cellStyle name="Normal 9 6 2 5" xfId="8100" xr:uid="{00000000-0005-0000-0000-00004CA70000}"/>
    <cellStyle name="Normal 9 6 2 5 2" xfId="23248" xr:uid="{00000000-0005-0000-0000-00004DA70000}"/>
    <cellStyle name="Normal 9 6 2 5 2 2" xfId="49216" xr:uid="{00000000-0005-0000-0000-00004EA70000}"/>
    <cellStyle name="Normal 9 6 2 5 3" xfId="34068" xr:uid="{00000000-0005-0000-0000-00004FA70000}"/>
    <cellStyle name="Normal 9 6 2 6" xfId="18920" xr:uid="{00000000-0005-0000-0000-000050A70000}"/>
    <cellStyle name="Normal 9 6 2 6 2" xfId="44888" xr:uid="{00000000-0005-0000-0000-000051A70000}"/>
    <cellStyle name="Normal 9 6 2 7" xfId="14592" xr:uid="{00000000-0005-0000-0000-000052A70000}"/>
    <cellStyle name="Normal 9 6 2 7 2" xfId="40560" xr:uid="{00000000-0005-0000-0000-000053A70000}"/>
    <cellStyle name="Normal 9 6 2 8" xfId="3772" xr:uid="{00000000-0005-0000-0000-000054A70000}"/>
    <cellStyle name="Normal 9 6 2 9" xfId="29740" xr:uid="{00000000-0005-0000-0000-000055A70000}"/>
    <cellStyle name="Normal 9 6 3" xfId="2149" xr:uid="{00000000-0005-0000-0000-000056A70000}"/>
    <cellStyle name="Normal 9 6 3 2" xfId="6477" xr:uid="{00000000-0005-0000-0000-000057A70000}"/>
    <cellStyle name="Normal 9 6 3 2 2" xfId="12969" xr:uid="{00000000-0005-0000-0000-000058A70000}"/>
    <cellStyle name="Normal 9 6 3 2 2 2" xfId="28117" xr:uid="{00000000-0005-0000-0000-000059A70000}"/>
    <cellStyle name="Normal 9 6 3 2 2 2 2" xfId="54085" xr:uid="{00000000-0005-0000-0000-00005AA70000}"/>
    <cellStyle name="Normal 9 6 3 2 2 3" xfId="38937" xr:uid="{00000000-0005-0000-0000-00005BA70000}"/>
    <cellStyle name="Normal 9 6 3 2 3" xfId="21625" xr:uid="{00000000-0005-0000-0000-00005CA70000}"/>
    <cellStyle name="Normal 9 6 3 2 3 2" xfId="47593" xr:uid="{00000000-0005-0000-0000-00005DA70000}"/>
    <cellStyle name="Normal 9 6 3 2 4" xfId="17297" xr:uid="{00000000-0005-0000-0000-00005EA70000}"/>
    <cellStyle name="Normal 9 6 3 2 4 2" xfId="43265" xr:uid="{00000000-0005-0000-0000-00005FA70000}"/>
    <cellStyle name="Normal 9 6 3 2 5" xfId="32445" xr:uid="{00000000-0005-0000-0000-000060A70000}"/>
    <cellStyle name="Normal 9 6 3 2 6" xfId="58927" xr:uid="{00000000-0005-0000-0000-000061A70000}"/>
    <cellStyle name="Normal 9 6 3 3" xfId="10805" xr:uid="{00000000-0005-0000-0000-000062A70000}"/>
    <cellStyle name="Normal 9 6 3 3 2" xfId="25953" xr:uid="{00000000-0005-0000-0000-000063A70000}"/>
    <cellStyle name="Normal 9 6 3 3 2 2" xfId="51921" xr:uid="{00000000-0005-0000-0000-000064A70000}"/>
    <cellStyle name="Normal 9 6 3 3 3" xfId="36773" xr:uid="{00000000-0005-0000-0000-000065A70000}"/>
    <cellStyle name="Normal 9 6 3 4" xfId="8641" xr:uid="{00000000-0005-0000-0000-000066A70000}"/>
    <cellStyle name="Normal 9 6 3 4 2" xfId="23789" xr:uid="{00000000-0005-0000-0000-000067A70000}"/>
    <cellStyle name="Normal 9 6 3 4 2 2" xfId="49757" xr:uid="{00000000-0005-0000-0000-000068A70000}"/>
    <cellStyle name="Normal 9 6 3 4 3" xfId="34609" xr:uid="{00000000-0005-0000-0000-000069A70000}"/>
    <cellStyle name="Normal 9 6 3 5" xfId="19461" xr:uid="{00000000-0005-0000-0000-00006AA70000}"/>
    <cellStyle name="Normal 9 6 3 5 2" xfId="45429" xr:uid="{00000000-0005-0000-0000-00006BA70000}"/>
    <cellStyle name="Normal 9 6 3 6" xfId="15133" xr:uid="{00000000-0005-0000-0000-00006CA70000}"/>
    <cellStyle name="Normal 9 6 3 6 2" xfId="41101" xr:uid="{00000000-0005-0000-0000-00006DA70000}"/>
    <cellStyle name="Normal 9 6 3 7" xfId="4313" xr:uid="{00000000-0005-0000-0000-00006EA70000}"/>
    <cellStyle name="Normal 9 6 3 8" xfId="30281" xr:uid="{00000000-0005-0000-0000-00006FA70000}"/>
    <cellStyle name="Normal 9 6 3 9" xfId="56763" xr:uid="{00000000-0005-0000-0000-000070A70000}"/>
    <cellStyle name="Normal 9 6 4" xfId="5395" xr:uid="{00000000-0005-0000-0000-000071A70000}"/>
    <cellStyle name="Normal 9 6 4 2" xfId="11887" xr:uid="{00000000-0005-0000-0000-000072A70000}"/>
    <cellStyle name="Normal 9 6 4 2 2" xfId="27035" xr:uid="{00000000-0005-0000-0000-000073A70000}"/>
    <cellStyle name="Normal 9 6 4 2 2 2" xfId="53003" xr:uid="{00000000-0005-0000-0000-000074A70000}"/>
    <cellStyle name="Normal 9 6 4 2 3" xfId="37855" xr:uid="{00000000-0005-0000-0000-000075A70000}"/>
    <cellStyle name="Normal 9 6 4 3" xfId="20543" xr:uid="{00000000-0005-0000-0000-000076A70000}"/>
    <cellStyle name="Normal 9 6 4 3 2" xfId="46511" xr:uid="{00000000-0005-0000-0000-000077A70000}"/>
    <cellStyle name="Normal 9 6 4 4" xfId="16215" xr:uid="{00000000-0005-0000-0000-000078A70000}"/>
    <cellStyle name="Normal 9 6 4 4 2" xfId="42183" xr:uid="{00000000-0005-0000-0000-000079A70000}"/>
    <cellStyle name="Normal 9 6 4 5" xfId="31363" xr:uid="{00000000-0005-0000-0000-00007AA70000}"/>
    <cellStyle name="Normal 9 6 4 6" xfId="57845" xr:uid="{00000000-0005-0000-0000-00007BA70000}"/>
    <cellStyle name="Normal 9 6 5" xfId="9723" xr:uid="{00000000-0005-0000-0000-00007CA70000}"/>
    <cellStyle name="Normal 9 6 5 2" xfId="24871" xr:uid="{00000000-0005-0000-0000-00007DA70000}"/>
    <cellStyle name="Normal 9 6 5 2 2" xfId="50839" xr:uid="{00000000-0005-0000-0000-00007EA70000}"/>
    <cellStyle name="Normal 9 6 5 3" xfId="35691" xr:uid="{00000000-0005-0000-0000-00007FA70000}"/>
    <cellStyle name="Normal 9 6 6" xfId="7559" xr:uid="{00000000-0005-0000-0000-000080A70000}"/>
    <cellStyle name="Normal 9 6 6 2" xfId="22707" xr:uid="{00000000-0005-0000-0000-000081A70000}"/>
    <cellStyle name="Normal 9 6 6 2 2" xfId="48675" xr:uid="{00000000-0005-0000-0000-000082A70000}"/>
    <cellStyle name="Normal 9 6 6 3" xfId="33527" xr:uid="{00000000-0005-0000-0000-000083A70000}"/>
    <cellStyle name="Normal 9 6 7" xfId="18379" xr:uid="{00000000-0005-0000-0000-000084A70000}"/>
    <cellStyle name="Normal 9 6 7 2" xfId="44347" xr:uid="{00000000-0005-0000-0000-000085A70000}"/>
    <cellStyle name="Normal 9 6 8" xfId="14051" xr:uid="{00000000-0005-0000-0000-000086A70000}"/>
    <cellStyle name="Normal 9 6 8 2" xfId="40019" xr:uid="{00000000-0005-0000-0000-000087A70000}"/>
    <cellStyle name="Normal 9 6 9" xfId="3231" xr:uid="{00000000-0005-0000-0000-000088A70000}"/>
    <cellStyle name="Normal 9 7" xfId="513" xr:uid="{00000000-0005-0000-0000-000089A70000}"/>
    <cellStyle name="Normal 9 7 10" xfId="29200" xr:uid="{00000000-0005-0000-0000-00008AA70000}"/>
    <cellStyle name="Normal 9 7 11" xfId="55148" xr:uid="{00000000-0005-0000-0000-00008BA70000}"/>
    <cellStyle name="Normal 9 7 12" xfId="55682" xr:uid="{00000000-0005-0000-0000-00008CA70000}"/>
    <cellStyle name="Normal 9 7 13" xfId="931" xr:uid="{00000000-0005-0000-0000-00008DA70000}"/>
    <cellStyle name="Normal 9 7 2" xfId="1609" xr:uid="{00000000-0005-0000-0000-00008EA70000}"/>
    <cellStyle name="Normal 9 7 2 10" xfId="56223" xr:uid="{00000000-0005-0000-0000-00008FA70000}"/>
    <cellStyle name="Normal 9 7 2 2" xfId="2691" xr:uid="{00000000-0005-0000-0000-000090A70000}"/>
    <cellStyle name="Normal 9 7 2 2 2" xfId="7019" xr:uid="{00000000-0005-0000-0000-000091A70000}"/>
    <cellStyle name="Normal 9 7 2 2 2 2" xfId="13511" xr:uid="{00000000-0005-0000-0000-000092A70000}"/>
    <cellStyle name="Normal 9 7 2 2 2 2 2" xfId="28659" xr:uid="{00000000-0005-0000-0000-000093A70000}"/>
    <cellStyle name="Normal 9 7 2 2 2 2 2 2" xfId="54627" xr:uid="{00000000-0005-0000-0000-000094A70000}"/>
    <cellStyle name="Normal 9 7 2 2 2 2 3" xfId="39479" xr:uid="{00000000-0005-0000-0000-000095A70000}"/>
    <cellStyle name="Normal 9 7 2 2 2 3" xfId="22167" xr:uid="{00000000-0005-0000-0000-000096A70000}"/>
    <cellStyle name="Normal 9 7 2 2 2 3 2" xfId="48135" xr:uid="{00000000-0005-0000-0000-000097A70000}"/>
    <cellStyle name="Normal 9 7 2 2 2 4" xfId="17839" xr:uid="{00000000-0005-0000-0000-000098A70000}"/>
    <cellStyle name="Normal 9 7 2 2 2 4 2" xfId="43807" xr:uid="{00000000-0005-0000-0000-000099A70000}"/>
    <cellStyle name="Normal 9 7 2 2 2 5" xfId="32987" xr:uid="{00000000-0005-0000-0000-00009AA70000}"/>
    <cellStyle name="Normal 9 7 2 2 2 6" xfId="59469" xr:uid="{00000000-0005-0000-0000-00009BA70000}"/>
    <cellStyle name="Normal 9 7 2 2 3" xfId="11347" xr:uid="{00000000-0005-0000-0000-00009CA70000}"/>
    <cellStyle name="Normal 9 7 2 2 3 2" xfId="26495" xr:uid="{00000000-0005-0000-0000-00009DA70000}"/>
    <cellStyle name="Normal 9 7 2 2 3 2 2" xfId="52463" xr:uid="{00000000-0005-0000-0000-00009EA70000}"/>
    <cellStyle name="Normal 9 7 2 2 3 3" xfId="37315" xr:uid="{00000000-0005-0000-0000-00009FA70000}"/>
    <cellStyle name="Normal 9 7 2 2 4" xfId="9183" xr:uid="{00000000-0005-0000-0000-0000A0A70000}"/>
    <cellStyle name="Normal 9 7 2 2 4 2" xfId="24331" xr:uid="{00000000-0005-0000-0000-0000A1A70000}"/>
    <cellStyle name="Normal 9 7 2 2 4 2 2" xfId="50299" xr:uid="{00000000-0005-0000-0000-0000A2A70000}"/>
    <cellStyle name="Normal 9 7 2 2 4 3" xfId="35151" xr:uid="{00000000-0005-0000-0000-0000A3A70000}"/>
    <cellStyle name="Normal 9 7 2 2 5" xfId="20003" xr:uid="{00000000-0005-0000-0000-0000A4A70000}"/>
    <cellStyle name="Normal 9 7 2 2 5 2" xfId="45971" xr:uid="{00000000-0005-0000-0000-0000A5A70000}"/>
    <cellStyle name="Normal 9 7 2 2 6" xfId="15675" xr:uid="{00000000-0005-0000-0000-0000A6A70000}"/>
    <cellStyle name="Normal 9 7 2 2 6 2" xfId="41643" xr:uid="{00000000-0005-0000-0000-0000A7A70000}"/>
    <cellStyle name="Normal 9 7 2 2 7" xfId="4855" xr:uid="{00000000-0005-0000-0000-0000A8A70000}"/>
    <cellStyle name="Normal 9 7 2 2 8" xfId="30823" xr:uid="{00000000-0005-0000-0000-0000A9A70000}"/>
    <cellStyle name="Normal 9 7 2 2 9" xfId="57305" xr:uid="{00000000-0005-0000-0000-0000AAA70000}"/>
    <cellStyle name="Normal 9 7 2 3" xfId="5937" xr:uid="{00000000-0005-0000-0000-0000ABA70000}"/>
    <cellStyle name="Normal 9 7 2 3 2" xfId="12429" xr:uid="{00000000-0005-0000-0000-0000ACA70000}"/>
    <cellStyle name="Normal 9 7 2 3 2 2" xfId="27577" xr:uid="{00000000-0005-0000-0000-0000ADA70000}"/>
    <cellStyle name="Normal 9 7 2 3 2 2 2" xfId="53545" xr:uid="{00000000-0005-0000-0000-0000AEA70000}"/>
    <cellStyle name="Normal 9 7 2 3 2 3" xfId="38397" xr:uid="{00000000-0005-0000-0000-0000AFA70000}"/>
    <cellStyle name="Normal 9 7 2 3 3" xfId="21085" xr:uid="{00000000-0005-0000-0000-0000B0A70000}"/>
    <cellStyle name="Normal 9 7 2 3 3 2" xfId="47053" xr:uid="{00000000-0005-0000-0000-0000B1A70000}"/>
    <cellStyle name="Normal 9 7 2 3 4" xfId="16757" xr:uid="{00000000-0005-0000-0000-0000B2A70000}"/>
    <cellStyle name="Normal 9 7 2 3 4 2" xfId="42725" xr:uid="{00000000-0005-0000-0000-0000B3A70000}"/>
    <cellStyle name="Normal 9 7 2 3 5" xfId="31905" xr:uid="{00000000-0005-0000-0000-0000B4A70000}"/>
    <cellStyle name="Normal 9 7 2 3 6" xfId="58387" xr:uid="{00000000-0005-0000-0000-0000B5A70000}"/>
    <cellStyle name="Normal 9 7 2 4" xfId="10265" xr:uid="{00000000-0005-0000-0000-0000B6A70000}"/>
    <cellStyle name="Normal 9 7 2 4 2" xfId="25413" xr:uid="{00000000-0005-0000-0000-0000B7A70000}"/>
    <cellStyle name="Normal 9 7 2 4 2 2" xfId="51381" xr:uid="{00000000-0005-0000-0000-0000B8A70000}"/>
    <cellStyle name="Normal 9 7 2 4 3" xfId="36233" xr:uid="{00000000-0005-0000-0000-0000B9A70000}"/>
    <cellStyle name="Normal 9 7 2 5" xfId="8101" xr:uid="{00000000-0005-0000-0000-0000BAA70000}"/>
    <cellStyle name="Normal 9 7 2 5 2" xfId="23249" xr:uid="{00000000-0005-0000-0000-0000BBA70000}"/>
    <cellStyle name="Normal 9 7 2 5 2 2" xfId="49217" xr:uid="{00000000-0005-0000-0000-0000BCA70000}"/>
    <cellStyle name="Normal 9 7 2 5 3" xfId="34069" xr:uid="{00000000-0005-0000-0000-0000BDA70000}"/>
    <cellStyle name="Normal 9 7 2 6" xfId="18921" xr:uid="{00000000-0005-0000-0000-0000BEA70000}"/>
    <cellStyle name="Normal 9 7 2 6 2" xfId="44889" xr:uid="{00000000-0005-0000-0000-0000BFA70000}"/>
    <cellStyle name="Normal 9 7 2 7" xfId="14593" xr:uid="{00000000-0005-0000-0000-0000C0A70000}"/>
    <cellStyle name="Normal 9 7 2 7 2" xfId="40561" xr:uid="{00000000-0005-0000-0000-0000C1A70000}"/>
    <cellStyle name="Normal 9 7 2 8" xfId="3773" xr:uid="{00000000-0005-0000-0000-0000C2A70000}"/>
    <cellStyle name="Normal 9 7 2 9" xfId="29741" xr:uid="{00000000-0005-0000-0000-0000C3A70000}"/>
    <cellStyle name="Normal 9 7 3" xfId="2150" xr:uid="{00000000-0005-0000-0000-0000C4A70000}"/>
    <cellStyle name="Normal 9 7 3 2" xfId="6478" xr:uid="{00000000-0005-0000-0000-0000C5A70000}"/>
    <cellStyle name="Normal 9 7 3 2 2" xfId="12970" xr:uid="{00000000-0005-0000-0000-0000C6A70000}"/>
    <cellStyle name="Normal 9 7 3 2 2 2" xfId="28118" xr:uid="{00000000-0005-0000-0000-0000C7A70000}"/>
    <cellStyle name="Normal 9 7 3 2 2 2 2" xfId="54086" xr:uid="{00000000-0005-0000-0000-0000C8A70000}"/>
    <cellStyle name="Normal 9 7 3 2 2 3" xfId="38938" xr:uid="{00000000-0005-0000-0000-0000C9A70000}"/>
    <cellStyle name="Normal 9 7 3 2 3" xfId="21626" xr:uid="{00000000-0005-0000-0000-0000CAA70000}"/>
    <cellStyle name="Normal 9 7 3 2 3 2" xfId="47594" xr:uid="{00000000-0005-0000-0000-0000CBA70000}"/>
    <cellStyle name="Normal 9 7 3 2 4" xfId="17298" xr:uid="{00000000-0005-0000-0000-0000CCA70000}"/>
    <cellStyle name="Normal 9 7 3 2 4 2" xfId="43266" xr:uid="{00000000-0005-0000-0000-0000CDA70000}"/>
    <cellStyle name="Normal 9 7 3 2 5" xfId="32446" xr:uid="{00000000-0005-0000-0000-0000CEA70000}"/>
    <cellStyle name="Normal 9 7 3 2 6" xfId="58928" xr:uid="{00000000-0005-0000-0000-0000CFA70000}"/>
    <cellStyle name="Normal 9 7 3 3" xfId="10806" xr:uid="{00000000-0005-0000-0000-0000D0A70000}"/>
    <cellStyle name="Normal 9 7 3 3 2" xfId="25954" xr:uid="{00000000-0005-0000-0000-0000D1A70000}"/>
    <cellStyle name="Normal 9 7 3 3 2 2" xfId="51922" xr:uid="{00000000-0005-0000-0000-0000D2A70000}"/>
    <cellStyle name="Normal 9 7 3 3 3" xfId="36774" xr:uid="{00000000-0005-0000-0000-0000D3A70000}"/>
    <cellStyle name="Normal 9 7 3 4" xfId="8642" xr:uid="{00000000-0005-0000-0000-0000D4A70000}"/>
    <cellStyle name="Normal 9 7 3 4 2" xfId="23790" xr:uid="{00000000-0005-0000-0000-0000D5A70000}"/>
    <cellStyle name="Normal 9 7 3 4 2 2" xfId="49758" xr:uid="{00000000-0005-0000-0000-0000D6A70000}"/>
    <cellStyle name="Normal 9 7 3 4 3" xfId="34610" xr:uid="{00000000-0005-0000-0000-0000D7A70000}"/>
    <cellStyle name="Normal 9 7 3 5" xfId="19462" xr:uid="{00000000-0005-0000-0000-0000D8A70000}"/>
    <cellStyle name="Normal 9 7 3 5 2" xfId="45430" xr:uid="{00000000-0005-0000-0000-0000D9A70000}"/>
    <cellStyle name="Normal 9 7 3 6" xfId="15134" xr:uid="{00000000-0005-0000-0000-0000DAA70000}"/>
    <cellStyle name="Normal 9 7 3 6 2" xfId="41102" xr:uid="{00000000-0005-0000-0000-0000DBA70000}"/>
    <cellStyle name="Normal 9 7 3 7" xfId="4314" xr:uid="{00000000-0005-0000-0000-0000DCA70000}"/>
    <cellStyle name="Normal 9 7 3 8" xfId="30282" xr:uid="{00000000-0005-0000-0000-0000DDA70000}"/>
    <cellStyle name="Normal 9 7 3 9" xfId="56764" xr:uid="{00000000-0005-0000-0000-0000DEA70000}"/>
    <cellStyle name="Normal 9 7 4" xfId="5396" xr:uid="{00000000-0005-0000-0000-0000DFA70000}"/>
    <cellStyle name="Normal 9 7 4 2" xfId="11888" xr:uid="{00000000-0005-0000-0000-0000E0A70000}"/>
    <cellStyle name="Normal 9 7 4 2 2" xfId="27036" xr:uid="{00000000-0005-0000-0000-0000E1A70000}"/>
    <cellStyle name="Normal 9 7 4 2 2 2" xfId="53004" xr:uid="{00000000-0005-0000-0000-0000E2A70000}"/>
    <cellStyle name="Normal 9 7 4 2 3" xfId="37856" xr:uid="{00000000-0005-0000-0000-0000E3A70000}"/>
    <cellStyle name="Normal 9 7 4 3" xfId="20544" xr:uid="{00000000-0005-0000-0000-0000E4A70000}"/>
    <cellStyle name="Normal 9 7 4 3 2" xfId="46512" xr:uid="{00000000-0005-0000-0000-0000E5A70000}"/>
    <cellStyle name="Normal 9 7 4 4" xfId="16216" xr:uid="{00000000-0005-0000-0000-0000E6A70000}"/>
    <cellStyle name="Normal 9 7 4 4 2" xfId="42184" xr:uid="{00000000-0005-0000-0000-0000E7A70000}"/>
    <cellStyle name="Normal 9 7 4 5" xfId="31364" xr:uid="{00000000-0005-0000-0000-0000E8A70000}"/>
    <cellStyle name="Normal 9 7 4 6" xfId="57846" xr:uid="{00000000-0005-0000-0000-0000E9A70000}"/>
    <cellStyle name="Normal 9 7 5" xfId="9724" xr:uid="{00000000-0005-0000-0000-0000EAA70000}"/>
    <cellStyle name="Normal 9 7 5 2" xfId="24872" xr:uid="{00000000-0005-0000-0000-0000EBA70000}"/>
    <cellStyle name="Normal 9 7 5 2 2" xfId="50840" xr:uid="{00000000-0005-0000-0000-0000ECA70000}"/>
    <cellStyle name="Normal 9 7 5 3" xfId="35692" xr:uid="{00000000-0005-0000-0000-0000EDA70000}"/>
    <cellStyle name="Normal 9 7 6" xfId="7560" xr:uid="{00000000-0005-0000-0000-0000EEA70000}"/>
    <cellStyle name="Normal 9 7 6 2" xfId="22708" xr:uid="{00000000-0005-0000-0000-0000EFA70000}"/>
    <cellStyle name="Normal 9 7 6 2 2" xfId="48676" xr:uid="{00000000-0005-0000-0000-0000F0A70000}"/>
    <cellStyle name="Normal 9 7 6 3" xfId="33528" xr:uid="{00000000-0005-0000-0000-0000F1A70000}"/>
    <cellStyle name="Normal 9 7 7" xfId="18380" xr:uid="{00000000-0005-0000-0000-0000F2A70000}"/>
    <cellStyle name="Normal 9 7 7 2" xfId="44348" xr:uid="{00000000-0005-0000-0000-0000F3A70000}"/>
    <cellStyle name="Normal 9 7 8" xfId="14052" xr:uid="{00000000-0005-0000-0000-0000F4A70000}"/>
    <cellStyle name="Normal 9 7 8 2" xfId="40020" xr:uid="{00000000-0005-0000-0000-0000F5A70000}"/>
    <cellStyle name="Normal 9 7 9" xfId="3232" xr:uid="{00000000-0005-0000-0000-0000F6A70000}"/>
    <cellStyle name="Normal 9 8" xfId="514" xr:uid="{00000000-0005-0000-0000-0000F7A70000}"/>
    <cellStyle name="Normal 9 8 10" xfId="29201" xr:uid="{00000000-0005-0000-0000-0000F8A70000}"/>
    <cellStyle name="Normal 9 8 11" xfId="55149" xr:uid="{00000000-0005-0000-0000-0000F9A70000}"/>
    <cellStyle name="Normal 9 8 12" xfId="55683" xr:uid="{00000000-0005-0000-0000-0000FAA70000}"/>
    <cellStyle name="Normal 9 8 13" xfId="971" xr:uid="{00000000-0005-0000-0000-0000FBA70000}"/>
    <cellStyle name="Normal 9 8 2" xfId="1610" xr:uid="{00000000-0005-0000-0000-0000FCA70000}"/>
    <cellStyle name="Normal 9 8 2 10" xfId="56224" xr:uid="{00000000-0005-0000-0000-0000FDA70000}"/>
    <cellStyle name="Normal 9 8 2 2" xfId="2692" xr:uid="{00000000-0005-0000-0000-0000FEA70000}"/>
    <cellStyle name="Normal 9 8 2 2 2" xfId="7020" xr:uid="{00000000-0005-0000-0000-0000FFA70000}"/>
    <cellStyle name="Normal 9 8 2 2 2 2" xfId="13512" xr:uid="{00000000-0005-0000-0000-000000A80000}"/>
    <cellStyle name="Normal 9 8 2 2 2 2 2" xfId="28660" xr:uid="{00000000-0005-0000-0000-000001A80000}"/>
    <cellStyle name="Normal 9 8 2 2 2 2 2 2" xfId="54628" xr:uid="{00000000-0005-0000-0000-000002A80000}"/>
    <cellStyle name="Normal 9 8 2 2 2 2 3" xfId="39480" xr:uid="{00000000-0005-0000-0000-000003A80000}"/>
    <cellStyle name="Normal 9 8 2 2 2 3" xfId="22168" xr:uid="{00000000-0005-0000-0000-000004A80000}"/>
    <cellStyle name="Normal 9 8 2 2 2 3 2" xfId="48136" xr:uid="{00000000-0005-0000-0000-000005A80000}"/>
    <cellStyle name="Normal 9 8 2 2 2 4" xfId="17840" xr:uid="{00000000-0005-0000-0000-000006A80000}"/>
    <cellStyle name="Normal 9 8 2 2 2 4 2" xfId="43808" xr:uid="{00000000-0005-0000-0000-000007A80000}"/>
    <cellStyle name="Normal 9 8 2 2 2 5" xfId="32988" xr:uid="{00000000-0005-0000-0000-000008A80000}"/>
    <cellStyle name="Normal 9 8 2 2 2 6" xfId="59470" xr:uid="{00000000-0005-0000-0000-000009A80000}"/>
    <cellStyle name="Normal 9 8 2 2 3" xfId="11348" xr:uid="{00000000-0005-0000-0000-00000AA80000}"/>
    <cellStyle name="Normal 9 8 2 2 3 2" xfId="26496" xr:uid="{00000000-0005-0000-0000-00000BA80000}"/>
    <cellStyle name="Normal 9 8 2 2 3 2 2" xfId="52464" xr:uid="{00000000-0005-0000-0000-00000CA80000}"/>
    <cellStyle name="Normal 9 8 2 2 3 3" xfId="37316" xr:uid="{00000000-0005-0000-0000-00000DA80000}"/>
    <cellStyle name="Normal 9 8 2 2 4" xfId="9184" xr:uid="{00000000-0005-0000-0000-00000EA80000}"/>
    <cellStyle name="Normal 9 8 2 2 4 2" xfId="24332" xr:uid="{00000000-0005-0000-0000-00000FA80000}"/>
    <cellStyle name="Normal 9 8 2 2 4 2 2" xfId="50300" xr:uid="{00000000-0005-0000-0000-000010A80000}"/>
    <cellStyle name="Normal 9 8 2 2 4 3" xfId="35152" xr:uid="{00000000-0005-0000-0000-000011A80000}"/>
    <cellStyle name="Normal 9 8 2 2 5" xfId="20004" xr:uid="{00000000-0005-0000-0000-000012A80000}"/>
    <cellStyle name="Normal 9 8 2 2 5 2" xfId="45972" xr:uid="{00000000-0005-0000-0000-000013A80000}"/>
    <cellStyle name="Normal 9 8 2 2 6" xfId="15676" xr:uid="{00000000-0005-0000-0000-000014A80000}"/>
    <cellStyle name="Normal 9 8 2 2 6 2" xfId="41644" xr:uid="{00000000-0005-0000-0000-000015A80000}"/>
    <cellStyle name="Normal 9 8 2 2 7" xfId="4856" xr:uid="{00000000-0005-0000-0000-000016A80000}"/>
    <cellStyle name="Normal 9 8 2 2 8" xfId="30824" xr:uid="{00000000-0005-0000-0000-000017A80000}"/>
    <cellStyle name="Normal 9 8 2 2 9" xfId="57306" xr:uid="{00000000-0005-0000-0000-000018A80000}"/>
    <cellStyle name="Normal 9 8 2 3" xfId="5938" xr:uid="{00000000-0005-0000-0000-000019A80000}"/>
    <cellStyle name="Normal 9 8 2 3 2" xfId="12430" xr:uid="{00000000-0005-0000-0000-00001AA80000}"/>
    <cellStyle name="Normal 9 8 2 3 2 2" xfId="27578" xr:uid="{00000000-0005-0000-0000-00001BA80000}"/>
    <cellStyle name="Normal 9 8 2 3 2 2 2" xfId="53546" xr:uid="{00000000-0005-0000-0000-00001CA80000}"/>
    <cellStyle name="Normal 9 8 2 3 2 3" xfId="38398" xr:uid="{00000000-0005-0000-0000-00001DA80000}"/>
    <cellStyle name="Normal 9 8 2 3 3" xfId="21086" xr:uid="{00000000-0005-0000-0000-00001EA80000}"/>
    <cellStyle name="Normal 9 8 2 3 3 2" xfId="47054" xr:uid="{00000000-0005-0000-0000-00001FA80000}"/>
    <cellStyle name="Normal 9 8 2 3 4" xfId="16758" xr:uid="{00000000-0005-0000-0000-000020A80000}"/>
    <cellStyle name="Normal 9 8 2 3 4 2" xfId="42726" xr:uid="{00000000-0005-0000-0000-000021A80000}"/>
    <cellStyle name="Normal 9 8 2 3 5" xfId="31906" xr:uid="{00000000-0005-0000-0000-000022A80000}"/>
    <cellStyle name="Normal 9 8 2 3 6" xfId="58388" xr:uid="{00000000-0005-0000-0000-000023A80000}"/>
    <cellStyle name="Normal 9 8 2 4" xfId="10266" xr:uid="{00000000-0005-0000-0000-000024A80000}"/>
    <cellStyle name="Normal 9 8 2 4 2" xfId="25414" xr:uid="{00000000-0005-0000-0000-000025A80000}"/>
    <cellStyle name="Normal 9 8 2 4 2 2" xfId="51382" xr:uid="{00000000-0005-0000-0000-000026A80000}"/>
    <cellStyle name="Normal 9 8 2 4 3" xfId="36234" xr:uid="{00000000-0005-0000-0000-000027A80000}"/>
    <cellStyle name="Normal 9 8 2 5" xfId="8102" xr:uid="{00000000-0005-0000-0000-000028A80000}"/>
    <cellStyle name="Normal 9 8 2 5 2" xfId="23250" xr:uid="{00000000-0005-0000-0000-000029A80000}"/>
    <cellStyle name="Normal 9 8 2 5 2 2" xfId="49218" xr:uid="{00000000-0005-0000-0000-00002AA80000}"/>
    <cellStyle name="Normal 9 8 2 5 3" xfId="34070" xr:uid="{00000000-0005-0000-0000-00002BA80000}"/>
    <cellStyle name="Normal 9 8 2 6" xfId="18922" xr:uid="{00000000-0005-0000-0000-00002CA80000}"/>
    <cellStyle name="Normal 9 8 2 6 2" xfId="44890" xr:uid="{00000000-0005-0000-0000-00002DA80000}"/>
    <cellStyle name="Normal 9 8 2 7" xfId="14594" xr:uid="{00000000-0005-0000-0000-00002EA80000}"/>
    <cellStyle name="Normal 9 8 2 7 2" xfId="40562" xr:uid="{00000000-0005-0000-0000-00002FA80000}"/>
    <cellStyle name="Normal 9 8 2 8" xfId="3774" xr:uid="{00000000-0005-0000-0000-000030A80000}"/>
    <cellStyle name="Normal 9 8 2 9" xfId="29742" xr:uid="{00000000-0005-0000-0000-000031A80000}"/>
    <cellStyle name="Normal 9 8 3" xfId="2151" xr:uid="{00000000-0005-0000-0000-000032A80000}"/>
    <cellStyle name="Normal 9 8 3 2" xfId="6479" xr:uid="{00000000-0005-0000-0000-000033A80000}"/>
    <cellStyle name="Normal 9 8 3 2 2" xfId="12971" xr:uid="{00000000-0005-0000-0000-000034A80000}"/>
    <cellStyle name="Normal 9 8 3 2 2 2" xfId="28119" xr:uid="{00000000-0005-0000-0000-000035A80000}"/>
    <cellStyle name="Normal 9 8 3 2 2 2 2" xfId="54087" xr:uid="{00000000-0005-0000-0000-000036A80000}"/>
    <cellStyle name="Normal 9 8 3 2 2 3" xfId="38939" xr:uid="{00000000-0005-0000-0000-000037A80000}"/>
    <cellStyle name="Normal 9 8 3 2 3" xfId="21627" xr:uid="{00000000-0005-0000-0000-000038A80000}"/>
    <cellStyle name="Normal 9 8 3 2 3 2" xfId="47595" xr:uid="{00000000-0005-0000-0000-000039A80000}"/>
    <cellStyle name="Normal 9 8 3 2 4" xfId="17299" xr:uid="{00000000-0005-0000-0000-00003AA80000}"/>
    <cellStyle name="Normal 9 8 3 2 4 2" xfId="43267" xr:uid="{00000000-0005-0000-0000-00003BA80000}"/>
    <cellStyle name="Normal 9 8 3 2 5" xfId="32447" xr:uid="{00000000-0005-0000-0000-00003CA80000}"/>
    <cellStyle name="Normal 9 8 3 2 6" xfId="58929" xr:uid="{00000000-0005-0000-0000-00003DA80000}"/>
    <cellStyle name="Normal 9 8 3 3" xfId="10807" xr:uid="{00000000-0005-0000-0000-00003EA80000}"/>
    <cellStyle name="Normal 9 8 3 3 2" xfId="25955" xr:uid="{00000000-0005-0000-0000-00003FA80000}"/>
    <cellStyle name="Normal 9 8 3 3 2 2" xfId="51923" xr:uid="{00000000-0005-0000-0000-000040A80000}"/>
    <cellStyle name="Normal 9 8 3 3 3" xfId="36775" xr:uid="{00000000-0005-0000-0000-000041A80000}"/>
    <cellStyle name="Normal 9 8 3 4" xfId="8643" xr:uid="{00000000-0005-0000-0000-000042A80000}"/>
    <cellStyle name="Normal 9 8 3 4 2" xfId="23791" xr:uid="{00000000-0005-0000-0000-000043A80000}"/>
    <cellStyle name="Normal 9 8 3 4 2 2" xfId="49759" xr:uid="{00000000-0005-0000-0000-000044A80000}"/>
    <cellStyle name="Normal 9 8 3 4 3" xfId="34611" xr:uid="{00000000-0005-0000-0000-000045A80000}"/>
    <cellStyle name="Normal 9 8 3 5" xfId="19463" xr:uid="{00000000-0005-0000-0000-000046A80000}"/>
    <cellStyle name="Normal 9 8 3 5 2" xfId="45431" xr:uid="{00000000-0005-0000-0000-000047A80000}"/>
    <cellStyle name="Normal 9 8 3 6" xfId="15135" xr:uid="{00000000-0005-0000-0000-000048A80000}"/>
    <cellStyle name="Normal 9 8 3 6 2" xfId="41103" xr:uid="{00000000-0005-0000-0000-000049A80000}"/>
    <cellStyle name="Normal 9 8 3 7" xfId="4315" xr:uid="{00000000-0005-0000-0000-00004AA80000}"/>
    <cellStyle name="Normal 9 8 3 8" xfId="30283" xr:uid="{00000000-0005-0000-0000-00004BA80000}"/>
    <cellStyle name="Normal 9 8 3 9" xfId="56765" xr:uid="{00000000-0005-0000-0000-00004CA80000}"/>
    <cellStyle name="Normal 9 8 4" xfId="5397" xr:uid="{00000000-0005-0000-0000-00004DA80000}"/>
    <cellStyle name="Normal 9 8 4 2" xfId="11889" xr:uid="{00000000-0005-0000-0000-00004EA80000}"/>
    <cellStyle name="Normal 9 8 4 2 2" xfId="27037" xr:uid="{00000000-0005-0000-0000-00004FA80000}"/>
    <cellStyle name="Normal 9 8 4 2 2 2" xfId="53005" xr:uid="{00000000-0005-0000-0000-000050A80000}"/>
    <cellStyle name="Normal 9 8 4 2 3" xfId="37857" xr:uid="{00000000-0005-0000-0000-000051A80000}"/>
    <cellStyle name="Normal 9 8 4 3" xfId="20545" xr:uid="{00000000-0005-0000-0000-000052A80000}"/>
    <cellStyle name="Normal 9 8 4 3 2" xfId="46513" xr:uid="{00000000-0005-0000-0000-000053A80000}"/>
    <cellStyle name="Normal 9 8 4 4" xfId="16217" xr:uid="{00000000-0005-0000-0000-000054A80000}"/>
    <cellStyle name="Normal 9 8 4 4 2" xfId="42185" xr:uid="{00000000-0005-0000-0000-000055A80000}"/>
    <cellStyle name="Normal 9 8 4 5" xfId="31365" xr:uid="{00000000-0005-0000-0000-000056A80000}"/>
    <cellStyle name="Normal 9 8 4 6" xfId="57847" xr:uid="{00000000-0005-0000-0000-000057A80000}"/>
    <cellStyle name="Normal 9 8 5" xfId="9725" xr:uid="{00000000-0005-0000-0000-000058A80000}"/>
    <cellStyle name="Normal 9 8 5 2" xfId="24873" xr:uid="{00000000-0005-0000-0000-000059A80000}"/>
    <cellStyle name="Normal 9 8 5 2 2" xfId="50841" xr:uid="{00000000-0005-0000-0000-00005AA80000}"/>
    <cellStyle name="Normal 9 8 5 3" xfId="35693" xr:uid="{00000000-0005-0000-0000-00005BA80000}"/>
    <cellStyle name="Normal 9 8 6" xfId="7561" xr:uid="{00000000-0005-0000-0000-00005CA80000}"/>
    <cellStyle name="Normal 9 8 6 2" xfId="22709" xr:uid="{00000000-0005-0000-0000-00005DA80000}"/>
    <cellStyle name="Normal 9 8 6 2 2" xfId="48677" xr:uid="{00000000-0005-0000-0000-00005EA80000}"/>
    <cellStyle name="Normal 9 8 6 3" xfId="33529" xr:uid="{00000000-0005-0000-0000-00005FA80000}"/>
    <cellStyle name="Normal 9 8 7" xfId="18381" xr:uid="{00000000-0005-0000-0000-000060A80000}"/>
    <cellStyle name="Normal 9 8 7 2" xfId="44349" xr:uid="{00000000-0005-0000-0000-000061A80000}"/>
    <cellStyle name="Normal 9 8 8" xfId="14053" xr:uid="{00000000-0005-0000-0000-000062A80000}"/>
    <cellStyle name="Normal 9 8 8 2" xfId="40021" xr:uid="{00000000-0005-0000-0000-000063A80000}"/>
    <cellStyle name="Normal 9 8 9" xfId="3233" xr:uid="{00000000-0005-0000-0000-000064A80000}"/>
    <cellStyle name="Normal 9 9" xfId="515" xr:uid="{00000000-0005-0000-0000-000065A80000}"/>
    <cellStyle name="Normal 9 9 10" xfId="29202" xr:uid="{00000000-0005-0000-0000-000066A80000}"/>
    <cellStyle name="Normal 9 9 11" xfId="55150" xr:uid="{00000000-0005-0000-0000-000067A80000}"/>
    <cellStyle name="Normal 9 9 12" xfId="55684" xr:uid="{00000000-0005-0000-0000-000068A80000}"/>
    <cellStyle name="Normal 9 9 13" xfId="1011" xr:uid="{00000000-0005-0000-0000-000069A80000}"/>
    <cellStyle name="Normal 9 9 2" xfId="1611" xr:uid="{00000000-0005-0000-0000-00006AA80000}"/>
    <cellStyle name="Normal 9 9 2 10" xfId="56225" xr:uid="{00000000-0005-0000-0000-00006BA80000}"/>
    <cellStyle name="Normal 9 9 2 2" xfId="2693" xr:uid="{00000000-0005-0000-0000-00006CA80000}"/>
    <cellStyle name="Normal 9 9 2 2 2" xfId="7021" xr:uid="{00000000-0005-0000-0000-00006DA80000}"/>
    <cellStyle name="Normal 9 9 2 2 2 2" xfId="13513" xr:uid="{00000000-0005-0000-0000-00006EA80000}"/>
    <cellStyle name="Normal 9 9 2 2 2 2 2" xfId="28661" xr:uid="{00000000-0005-0000-0000-00006FA80000}"/>
    <cellStyle name="Normal 9 9 2 2 2 2 2 2" xfId="54629" xr:uid="{00000000-0005-0000-0000-000070A80000}"/>
    <cellStyle name="Normal 9 9 2 2 2 2 3" xfId="39481" xr:uid="{00000000-0005-0000-0000-000071A80000}"/>
    <cellStyle name="Normal 9 9 2 2 2 3" xfId="22169" xr:uid="{00000000-0005-0000-0000-000072A80000}"/>
    <cellStyle name="Normal 9 9 2 2 2 3 2" xfId="48137" xr:uid="{00000000-0005-0000-0000-000073A80000}"/>
    <cellStyle name="Normal 9 9 2 2 2 4" xfId="17841" xr:uid="{00000000-0005-0000-0000-000074A80000}"/>
    <cellStyle name="Normal 9 9 2 2 2 4 2" xfId="43809" xr:uid="{00000000-0005-0000-0000-000075A80000}"/>
    <cellStyle name="Normal 9 9 2 2 2 5" xfId="32989" xr:uid="{00000000-0005-0000-0000-000076A80000}"/>
    <cellStyle name="Normal 9 9 2 2 2 6" xfId="59471" xr:uid="{00000000-0005-0000-0000-000077A80000}"/>
    <cellStyle name="Normal 9 9 2 2 3" xfId="11349" xr:uid="{00000000-0005-0000-0000-000078A80000}"/>
    <cellStyle name="Normal 9 9 2 2 3 2" xfId="26497" xr:uid="{00000000-0005-0000-0000-000079A80000}"/>
    <cellStyle name="Normal 9 9 2 2 3 2 2" xfId="52465" xr:uid="{00000000-0005-0000-0000-00007AA80000}"/>
    <cellStyle name="Normal 9 9 2 2 3 3" xfId="37317" xr:uid="{00000000-0005-0000-0000-00007BA80000}"/>
    <cellStyle name="Normal 9 9 2 2 4" xfId="9185" xr:uid="{00000000-0005-0000-0000-00007CA80000}"/>
    <cellStyle name="Normal 9 9 2 2 4 2" xfId="24333" xr:uid="{00000000-0005-0000-0000-00007DA80000}"/>
    <cellStyle name="Normal 9 9 2 2 4 2 2" xfId="50301" xr:uid="{00000000-0005-0000-0000-00007EA80000}"/>
    <cellStyle name="Normal 9 9 2 2 4 3" xfId="35153" xr:uid="{00000000-0005-0000-0000-00007FA80000}"/>
    <cellStyle name="Normal 9 9 2 2 5" xfId="20005" xr:uid="{00000000-0005-0000-0000-000080A80000}"/>
    <cellStyle name="Normal 9 9 2 2 5 2" xfId="45973" xr:uid="{00000000-0005-0000-0000-000081A80000}"/>
    <cellStyle name="Normal 9 9 2 2 6" xfId="15677" xr:uid="{00000000-0005-0000-0000-000082A80000}"/>
    <cellStyle name="Normal 9 9 2 2 6 2" xfId="41645" xr:uid="{00000000-0005-0000-0000-000083A80000}"/>
    <cellStyle name="Normal 9 9 2 2 7" xfId="4857" xr:uid="{00000000-0005-0000-0000-000084A80000}"/>
    <cellStyle name="Normal 9 9 2 2 8" xfId="30825" xr:uid="{00000000-0005-0000-0000-000085A80000}"/>
    <cellStyle name="Normal 9 9 2 2 9" xfId="57307" xr:uid="{00000000-0005-0000-0000-000086A80000}"/>
    <cellStyle name="Normal 9 9 2 3" xfId="5939" xr:uid="{00000000-0005-0000-0000-000087A80000}"/>
    <cellStyle name="Normal 9 9 2 3 2" xfId="12431" xr:uid="{00000000-0005-0000-0000-000088A80000}"/>
    <cellStyle name="Normal 9 9 2 3 2 2" xfId="27579" xr:uid="{00000000-0005-0000-0000-000089A80000}"/>
    <cellStyle name="Normal 9 9 2 3 2 2 2" xfId="53547" xr:uid="{00000000-0005-0000-0000-00008AA80000}"/>
    <cellStyle name="Normal 9 9 2 3 2 3" xfId="38399" xr:uid="{00000000-0005-0000-0000-00008BA80000}"/>
    <cellStyle name="Normal 9 9 2 3 3" xfId="21087" xr:uid="{00000000-0005-0000-0000-00008CA80000}"/>
    <cellStyle name="Normal 9 9 2 3 3 2" xfId="47055" xr:uid="{00000000-0005-0000-0000-00008DA80000}"/>
    <cellStyle name="Normal 9 9 2 3 4" xfId="16759" xr:uid="{00000000-0005-0000-0000-00008EA80000}"/>
    <cellStyle name="Normal 9 9 2 3 4 2" xfId="42727" xr:uid="{00000000-0005-0000-0000-00008FA80000}"/>
    <cellStyle name="Normal 9 9 2 3 5" xfId="31907" xr:uid="{00000000-0005-0000-0000-000090A80000}"/>
    <cellStyle name="Normal 9 9 2 3 6" xfId="58389" xr:uid="{00000000-0005-0000-0000-000091A80000}"/>
    <cellStyle name="Normal 9 9 2 4" xfId="10267" xr:uid="{00000000-0005-0000-0000-000092A80000}"/>
    <cellStyle name="Normal 9 9 2 4 2" xfId="25415" xr:uid="{00000000-0005-0000-0000-000093A80000}"/>
    <cellStyle name="Normal 9 9 2 4 2 2" xfId="51383" xr:uid="{00000000-0005-0000-0000-000094A80000}"/>
    <cellStyle name="Normal 9 9 2 4 3" xfId="36235" xr:uid="{00000000-0005-0000-0000-000095A80000}"/>
    <cellStyle name="Normal 9 9 2 5" xfId="8103" xr:uid="{00000000-0005-0000-0000-000096A80000}"/>
    <cellStyle name="Normal 9 9 2 5 2" xfId="23251" xr:uid="{00000000-0005-0000-0000-000097A80000}"/>
    <cellStyle name="Normal 9 9 2 5 2 2" xfId="49219" xr:uid="{00000000-0005-0000-0000-000098A80000}"/>
    <cellStyle name="Normal 9 9 2 5 3" xfId="34071" xr:uid="{00000000-0005-0000-0000-000099A80000}"/>
    <cellStyle name="Normal 9 9 2 6" xfId="18923" xr:uid="{00000000-0005-0000-0000-00009AA80000}"/>
    <cellStyle name="Normal 9 9 2 6 2" xfId="44891" xr:uid="{00000000-0005-0000-0000-00009BA80000}"/>
    <cellStyle name="Normal 9 9 2 7" xfId="14595" xr:uid="{00000000-0005-0000-0000-00009CA80000}"/>
    <cellStyle name="Normal 9 9 2 7 2" xfId="40563" xr:uid="{00000000-0005-0000-0000-00009DA80000}"/>
    <cellStyle name="Normal 9 9 2 8" xfId="3775" xr:uid="{00000000-0005-0000-0000-00009EA80000}"/>
    <cellStyle name="Normal 9 9 2 9" xfId="29743" xr:uid="{00000000-0005-0000-0000-00009FA80000}"/>
    <cellStyle name="Normal 9 9 3" xfId="2152" xr:uid="{00000000-0005-0000-0000-0000A0A80000}"/>
    <cellStyle name="Normal 9 9 3 2" xfId="6480" xr:uid="{00000000-0005-0000-0000-0000A1A80000}"/>
    <cellStyle name="Normal 9 9 3 2 2" xfId="12972" xr:uid="{00000000-0005-0000-0000-0000A2A80000}"/>
    <cellStyle name="Normal 9 9 3 2 2 2" xfId="28120" xr:uid="{00000000-0005-0000-0000-0000A3A80000}"/>
    <cellStyle name="Normal 9 9 3 2 2 2 2" xfId="54088" xr:uid="{00000000-0005-0000-0000-0000A4A80000}"/>
    <cellStyle name="Normal 9 9 3 2 2 3" xfId="38940" xr:uid="{00000000-0005-0000-0000-0000A5A80000}"/>
    <cellStyle name="Normal 9 9 3 2 3" xfId="21628" xr:uid="{00000000-0005-0000-0000-0000A6A80000}"/>
    <cellStyle name="Normal 9 9 3 2 3 2" xfId="47596" xr:uid="{00000000-0005-0000-0000-0000A7A80000}"/>
    <cellStyle name="Normal 9 9 3 2 4" xfId="17300" xr:uid="{00000000-0005-0000-0000-0000A8A80000}"/>
    <cellStyle name="Normal 9 9 3 2 4 2" xfId="43268" xr:uid="{00000000-0005-0000-0000-0000A9A80000}"/>
    <cellStyle name="Normal 9 9 3 2 5" xfId="32448" xr:uid="{00000000-0005-0000-0000-0000AAA80000}"/>
    <cellStyle name="Normal 9 9 3 2 6" xfId="58930" xr:uid="{00000000-0005-0000-0000-0000ABA80000}"/>
    <cellStyle name="Normal 9 9 3 3" xfId="10808" xr:uid="{00000000-0005-0000-0000-0000ACA80000}"/>
    <cellStyle name="Normal 9 9 3 3 2" xfId="25956" xr:uid="{00000000-0005-0000-0000-0000ADA80000}"/>
    <cellStyle name="Normal 9 9 3 3 2 2" xfId="51924" xr:uid="{00000000-0005-0000-0000-0000AEA80000}"/>
    <cellStyle name="Normal 9 9 3 3 3" xfId="36776" xr:uid="{00000000-0005-0000-0000-0000AFA80000}"/>
    <cellStyle name="Normal 9 9 3 4" xfId="8644" xr:uid="{00000000-0005-0000-0000-0000B0A80000}"/>
    <cellStyle name="Normal 9 9 3 4 2" xfId="23792" xr:uid="{00000000-0005-0000-0000-0000B1A80000}"/>
    <cellStyle name="Normal 9 9 3 4 2 2" xfId="49760" xr:uid="{00000000-0005-0000-0000-0000B2A80000}"/>
    <cellStyle name="Normal 9 9 3 4 3" xfId="34612" xr:uid="{00000000-0005-0000-0000-0000B3A80000}"/>
    <cellStyle name="Normal 9 9 3 5" xfId="19464" xr:uid="{00000000-0005-0000-0000-0000B4A80000}"/>
    <cellStyle name="Normal 9 9 3 5 2" xfId="45432" xr:uid="{00000000-0005-0000-0000-0000B5A80000}"/>
    <cellStyle name="Normal 9 9 3 6" xfId="15136" xr:uid="{00000000-0005-0000-0000-0000B6A80000}"/>
    <cellStyle name="Normal 9 9 3 6 2" xfId="41104" xr:uid="{00000000-0005-0000-0000-0000B7A80000}"/>
    <cellStyle name="Normal 9 9 3 7" xfId="4316" xr:uid="{00000000-0005-0000-0000-0000B8A80000}"/>
    <cellStyle name="Normal 9 9 3 8" xfId="30284" xr:uid="{00000000-0005-0000-0000-0000B9A80000}"/>
    <cellStyle name="Normal 9 9 3 9" xfId="56766" xr:uid="{00000000-0005-0000-0000-0000BAA80000}"/>
    <cellStyle name="Normal 9 9 4" xfId="5398" xr:uid="{00000000-0005-0000-0000-0000BBA80000}"/>
    <cellStyle name="Normal 9 9 4 2" xfId="11890" xr:uid="{00000000-0005-0000-0000-0000BCA80000}"/>
    <cellStyle name="Normal 9 9 4 2 2" xfId="27038" xr:uid="{00000000-0005-0000-0000-0000BDA80000}"/>
    <cellStyle name="Normal 9 9 4 2 2 2" xfId="53006" xr:uid="{00000000-0005-0000-0000-0000BEA80000}"/>
    <cellStyle name="Normal 9 9 4 2 3" xfId="37858" xr:uid="{00000000-0005-0000-0000-0000BFA80000}"/>
    <cellStyle name="Normal 9 9 4 3" xfId="20546" xr:uid="{00000000-0005-0000-0000-0000C0A80000}"/>
    <cellStyle name="Normal 9 9 4 3 2" xfId="46514" xr:uid="{00000000-0005-0000-0000-0000C1A80000}"/>
    <cellStyle name="Normal 9 9 4 4" xfId="16218" xr:uid="{00000000-0005-0000-0000-0000C2A80000}"/>
    <cellStyle name="Normal 9 9 4 4 2" xfId="42186" xr:uid="{00000000-0005-0000-0000-0000C3A80000}"/>
    <cellStyle name="Normal 9 9 4 5" xfId="31366" xr:uid="{00000000-0005-0000-0000-0000C4A80000}"/>
    <cellStyle name="Normal 9 9 4 6" xfId="57848" xr:uid="{00000000-0005-0000-0000-0000C5A80000}"/>
    <cellStyle name="Normal 9 9 5" xfId="9726" xr:uid="{00000000-0005-0000-0000-0000C6A80000}"/>
    <cellStyle name="Normal 9 9 5 2" xfId="24874" xr:uid="{00000000-0005-0000-0000-0000C7A80000}"/>
    <cellStyle name="Normal 9 9 5 2 2" xfId="50842" xr:uid="{00000000-0005-0000-0000-0000C8A80000}"/>
    <cellStyle name="Normal 9 9 5 3" xfId="35694" xr:uid="{00000000-0005-0000-0000-0000C9A80000}"/>
    <cellStyle name="Normal 9 9 6" xfId="7562" xr:uid="{00000000-0005-0000-0000-0000CAA80000}"/>
    <cellStyle name="Normal 9 9 6 2" xfId="22710" xr:uid="{00000000-0005-0000-0000-0000CBA80000}"/>
    <cellStyle name="Normal 9 9 6 2 2" xfId="48678" xr:uid="{00000000-0005-0000-0000-0000CCA80000}"/>
    <cellStyle name="Normal 9 9 6 3" xfId="33530" xr:uid="{00000000-0005-0000-0000-0000CDA80000}"/>
    <cellStyle name="Normal 9 9 7" xfId="18382" xr:uid="{00000000-0005-0000-0000-0000CEA80000}"/>
    <cellStyle name="Normal 9 9 7 2" xfId="44350" xr:uid="{00000000-0005-0000-0000-0000CFA80000}"/>
    <cellStyle name="Normal 9 9 8" xfId="14054" xr:uid="{00000000-0005-0000-0000-0000D0A80000}"/>
    <cellStyle name="Normal 9 9 8 2" xfId="40022" xr:uid="{00000000-0005-0000-0000-0000D1A80000}"/>
    <cellStyle name="Normal 9 9 9" xfId="3234" xr:uid="{00000000-0005-0000-0000-0000D2A80000}"/>
    <cellStyle name="Note 2" xfId="45" xr:uid="{00000000-0005-0000-0000-0000D3A80000}"/>
    <cellStyle name="Note 2 2" xfId="60" xr:uid="{00000000-0005-0000-0000-0000D4A80000}"/>
    <cellStyle name="Note 2 2 2" xfId="88" xr:uid="{00000000-0005-0000-0000-0000D5A80000}"/>
    <cellStyle name="Note 2 3" xfId="74" xr:uid="{00000000-0005-0000-0000-0000D6A80000}"/>
    <cellStyle name="Output" xfId="12" builtinId="21" customBuiltin="1"/>
    <cellStyle name="Percent" xfId="2" builtinId="5"/>
    <cellStyle name="Percent 10" xfId="516" xr:uid="{00000000-0005-0000-0000-0000D9A80000}"/>
    <cellStyle name="Percent 10 10" xfId="517" xr:uid="{00000000-0005-0000-0000-0000DAA80000}"/>
    <cellStyle name="Percent 10 10 10" xfId="29204" xr:uid="{00000000-0005-0000-0000-0000DBA80000}"/>
    <cellStyle name="Percent 10 10 11" xfId="55152" xr:uid="{00000000-0005-0000-0000-0000DCA80000}"/>
    <cellStyle name="Percent 10 10 12" xfId="55686" xr:uid="{00000000-0005-0000-0000-0000DDA80000}"/>
    <cellStyle name="Percent 10 10 13" xfId="1059" xr:uid="{00000000-0005-0000-0000-0000DEA80000}"/>
    <cellStyle name="Percent 10 10 2" xfId="1613" xr:uid="{00000000-0005-0000-0000-0000DFA80000}"/>
    <cellStyle name="Percent 10 10 2 10" xfId="56227" xr:uid="{00000000-0005-0000-0000-0000E0A80000}"/>
    <cellStyle name="Percent 10 10 2 2" xfId="2695" xr:uid="{00000000-0005-0000-0000-0000E1A80000}"/>
    <cellStyle name="Percent 10 10 2 2 2" xfId="7023" xr:uid="{00000000-0005-0000-0000-0000E2A80000}"/>
    <cellStyle name="Percent 10 10 2 2 2 2" xfId="13515" xr:uid="{00000000-0005-0000-0000-0000E3A80000}"/>
    <cellStyle name="Percent 10 10 2 2 2 2 2" xfId="28663" xr:uid="{00000000-0005-0000-0000-0000E4A80000}"/>
    <cellStyle name="Percent 10 10 2 2 2 2 2 2" xfId="54631" xr:uid="{00000000-0005-0000-0000-0000E5A80000}"/>
    <cellStyle name="Percent 10 10 2 2 2 2 3" xfId="39483" xr:uid="{00000000-0005-0000-0000-0000E6A80000}"/>
    <cellStyle name="Percent 10 10 2 2 2 3" xfId="22171" xr:uid="{00000000-0005-0000-0000-0000E7A80000}"/>
    <cellStyle name="Percent 10 10 2 2 2 3 2" xfId="48139" xr:uid="{00000000-0005-0000-0000-0000E8A80000}"/>
    <cellStyle name="Percent 10 10 2 2 2 4" xfId="17843" xr:uid="{00000000-0005-0000-0000-0000E9A80000}"/>
    <cellStyle name="Percent 10 10 2 2 2 4 2" xfId="43811" xr:uid="{00000000-0005-0000-0000-0000EAA80000}"/>
    <cellStyle name="Percent 10 10 2 2 2 5" xfId="32991" xr:uid="{00000000-0005-0000-0000-0000EBA80000}"/>
    <cellStyle name="Percent 10 10 2 2 2 6" xfId="59473" xr:uid="{00000000-0005-0000-0000-0000ECA80000}"/>
    <cellStyle name="Percent 10 10 2 2 3" xfId="11351" xr:uid="{00000000-0005-0000-0000-0000EDA80000}"/>
    <cellStyle name="Percent 10 10 2 2 3 2" xfId="26499" xr:uid="{00000000-0005-0000-0000-0000EEA80000}"/>
    <cellStyle name="Percent 10 10 2 2 3 2 2" xfId="52467" xr:uid="{00000000-0005-0000-0000-0000EFA80000}"/>
    <cellStyle name="Percent 10 10 2 2 3 3" xfId="37319" xr:uid="{00000000-0005-0000-0000-0000F0A80000}"/>
    <cellStyle name="Percent 10 10 2 2 4" xfId="9187" xr:uid="{00000000-0005-0000-0000-0000F1A80000}"/>
    <cellStyle name="Percent 10 10 2 2 4 2" xfId="24335" xr:uid="{00000000-0005-0000-0000-0000F2A80000}"/>
    <cellStyle name="Percent 10 10 2 2 4 2 2" xfId="50303" xr:uid="{00000000-0005-0000-0000-0000F3A80000}"/>
    <cellStyle name="Percent 10 10 2 2 4 3" xfId="35155" xr:uid="{00000000-0005-0000-0000-0000F4A80000}"/>
    <cellStyle name="Percent 10 10 2 2 5" xfId="20007" xr:uid="{00000000-0005-0000-0000-0000F5A80000}"/>
    <cellStyle name="Percent 10 10 2 2 5 2" xfId="45975" xr:uid="{00000000-0005-0000-0000-0000F6A80000}"/>
    <cellStyle name="Percent 10 10 2 2 6" xfId="15679" xr:uid="{00000000-0005-0000-0000-0000F7A80000}"/>
    <cellStyle name="Percent 10 10 2 2 6 2" xfId="41647" xr:uid="{00000000-0005-0000-0000-0000F8A80000}"/>
    <cellStyle name="Percent 10 10 2 2 7" xfId="4859" xr:uid="{00000000-0005-0000-0000-0000F9A80000}"/>
    <cellStyle name="Percent 10 10 2 2 8" xfId="30827" xr:uid="{00000000-0005-0000-0000-0000FAA80000}"/>
    <cellStyle name="Percent 10 10 2 2 9" xfId="57309" xr:uid="{00000000-0005-0000-0000-0000FBA80000}"/>
    <cellStyle name="Percent 10 10 2 3" xfId="5941" xr:uid="{00000000-0005-0000-0000-0000FCA80000}"/>
    <cellStyle name="Percent 10 10 2 3 2" xfId="12433" xr:uid="{00000000-0005-0000-0000-0000FDA80000}"/>
    <cellStyle name="Percent 10 10 2 3 2 2" xfId="27581" xr:uid="{00000000-0005-0000-0000-0000FEA80000}"/>
    <cellStyle name="Percent 10 10 2 3 2 2 2" xfId="53549" xr:uid="{00000000-0005-0000-0000-0000FFA80000}"/>
    <cellStyle name="Percent 10 10 2 3 2 3" xfId="38401" xr:uid="{00000000-0005-0000-0000-000000A90000}"/>
    <cellStyle name="Percent 10 10 2 3 3" xfId="21089" xr:uid="{00000000-0005-0000-0000-000001A90000}"/>
    <cellStyle name="Percent 10 10 2 3 3 2" xfId="47057" xr:uid="{00000000-0005-0000-0000-000002A90000}"/>
    <cellStyle name="Percent 10 10 2 3 4" xfId="16761" xr:uid="{00000000-0005-0000-0000-000003A90000}"/>
    <cellStyle name="Percent 10 10 2 3 4 2" xfId="42729" xr:uid="{00000000-0005-0000-0000-000004A90000}"/>
    <cellStyle name="Percent 10 10 2 3 5" xfId="31909" xr:uid="{00000000-0005-0000-0000-000005A90000}"/>
    <cellStyle name="Percent 10 10 2 3 6" xfId="58391" xr:uid="{00000000-0005-0000-0000-000006A90000}"/>
    <cellStyle name="Percent 10 10 2 4" xfId="10269" xr:uid="{00000000-0005-0000-0000-000007A90000}"/>
    <cellStyle name="Percent 10 10 2 4 2" xfId="25417" xr:uid="{00000000-0005-0000-0000-000008A90000}"/>
    <cellStyle name="Percent 10 10 2 4 2 2" xfId="51385" xr:uid="{00000000-0005-0000-0000-000009A90000}"/>
    <cellStyle name="Percent 10 10 2 4 3" xfId="36237" xr:uid="{00000000-0005-0000-0000-00000AA90000}"/>
    <cellStyle name="Percent 10 10 2 5" xfId="8105" xr:uid="{00000000-0005-0000-0000-00000BA90000}"/>
    <cellStyle name="Percent 10 10 2 5 2" xfId="23253" xr:uid="{00000000-0005-0000-0000-00000CA90000}"/>
    <cellStyle name="Percent 10 10 2 5 2 2" xfId="49221" xr:uid="{00000000-0005-0000-0000-00000DA90000}"/>
    <cellStyle name="Percent 10 10 2 5 3" xfId="34073" xr:uid="{00000000-0005-0000-0000-00000EA90000}"/>
    <cellStyle name="Percent 10 10 2 6" xfId="18925" xr:uid="{00000000-0005-0000-0000-00000FA90000}"/>
    <cellStyle name="Percent 10 10 2 6 2" xfId="44893" xr:uid="{00000000-0005-0000-0000-000010A90000}"/>
    <cellStyle name="Percent 10 10 2 7" xfId="14597" xr:uid="{00000000-0005-0000-0000-000011A90000}"/>
    <cellStyle name="Percent 10 10 2 7 2" xfId="40565" xr:uid="{00000000-0005-0000-0000-000012A90000}"/>
    <cellStyle name="Percent 10 10 2 8" xfId="3777" xr:uid="{00000000-0005-0000-0000-000013A90000}"/>
    <cellStyle name="Percent 10 10 2 9" xfId="29745" xr:uid="{00000000-0005-0000-0000-000014A90000}"/>
    <cellStyle name="Percent 10 10 3" xfId="2154" xr:uid="{00000000-0005-0000-0000-000015A90000}"/>
    <cellStyle name="Percent 10 10 3 2" xfId="6482" xr:uid="{00000000-0005-0000-0000-000016A90000}"/>
    <cellStyle name="Percent 10 10 3 2 2" xfId="12974" xr:uid="{00000000-0005-0000-0000-000017A90000}"/>
    <cellStyle name="Percent 10 10 3 2 2 2" xfId="28122" xr:uid="{00000000-0005-0000-0000-000018A90000}"/>
    <cellStyle name="Percent 10 10 3 2 2 2 2" xfId="54090" xr:uid="{00000000-0005-0000-0000-000019A90000}"/>
    <cellStyle name="Percent 10 10 3 2 2 3" xfId="38942" xr:uid="{00000000-0005-0000-0000-00001AA90000}"/>
    <cellStyle name="Percent 10 10 3 2 3" xfId="21630" xr:uid="{00000000-0005-0000-0000-00001BA90000}"/>
    <cellStyle name="Percent 10 10 3 2 3 2" xfId="47598" xr:uid="{00000000-0005-0000-0000-00001CA90000}"/>
    <cellStyle name="Percent 10 10 3 2 4" xfId="17302" xr:uid="{00000000-0005-0000-0000-00001DA90000}"/>
    <cellStyle name="Percent 10 10 3 2 4 2" xfId="43270" xr:uid="{00000000-0005-0000-0000-00001EA90000}"/>
    <cellStyle name="Percent 10 10 3 2 5" xfId="32450" xr:uid="{00000000-0005-0000-0000-00001FA90000}"/>
    <cellStyle name="Percent 10 10 3 2 6" xfId="58932" xr:uid="{00000000-0005-0000-0000-000020A90000}"/>
    <cellStyle name="Percent 10 10 3 3" xfId="10810" xr:uid="{00000000-0005-0000-0000-000021A90000}"/>
    <cellStyle name="Percent 10 10 3 3 2" xfId="25958" xr:uid="{00000000-0005-0000-0000-000022A90000}"/>
    <cellStyle name="Percent 10 10 3 3 2 2" xfId="51926" xr:uid="{00000000-0005-0000-0000-000023A90000}"/>
    <cellStyle name="Percent 10 10 3 3 3" xfId="36778" xr:uid="{00000000-0005-0000-0000-000024A90000}"/>
    <cellStyle name="Percent 10 10 3 4" xfId="8646" xr:uid="{00000000-0005-0000-0000-000025A90000}"/>
    <cellStyle name="Percent 10 10 3 4 2" xfId="23794" xr:uid="{00000000-0005-0000-0000-000026A90000}"/>
    <cellStyle name="Percent 10 10 3 4 2 2" xfId="49762" xr:uid="{00000000-0005-0000-0000-000027A90000}"/>
    <cellStyle name="Percent 10 10 3 4 3" xfId="34614" xr:uid="{00000000-0005-0000-0000-000028A90000}"/>
    <cellStyle name="Percent 10 10 3 5" xfId="19466" xr:uid="{00000000-0005-0000-0000-000029A90000}"/>
    <cellStyle name="Percent 10 10 3 5 2" xfId="45434" xr:uid="{00000000-0005-0000-0000-00002AA90000}"/>
    <cellStyle name="Percent 10 10 3 6" xfId="15138" xr:uid="{00000000-0005-0000-0000-00002BA90000}"/>
    <cellStyle name="Percent 10 10 3 6 2" xfId="41106" xr:uid="{00000000-0005-0000-0000-00002CA90000}"/>
    <cellStyle name="Percent 10 10 3 7" xfId="4318" xr:uid="{00000000-0005-0000-0000-00002DA90000}"/>
    <cellStyle name="Percent 10 10 3 8" xfId="30286" xr:uid="{00000000-0005-0000-0000-00002EA90000}"/>
    <cellStyle name="Percent 10 10 3 9" xfId="56768" xr:uid="{00000000-0005-0000-0000-00002FA90000}"/>
    <cellStyle name="Percent 10 10 4" xfId="5400" xr:uid="{00000000-0005-0000-0000-000030A90000}"/>
    <cellStyle name="Percent 10 10 4 2" xfId="11892" xr:uid="{00000000-0005-0000-0000-000031A90000}"/>
    <cellStyle name="Percent 10 10 4 2 2" xfId="27040" xr:uid="{00000000-0005-0000-0000-000032A90000}"/>
    <cellStyle name="Percent 10 10 4 2 2 2" xfId="53008" xr:uid="{00000000-0005-0000-0000-000033A90000}"/>
    <cellStyle name="Percent 10 10 4 2 3" xfId="37860" xr:uid="{00000000-0005-0000-0000-000034A90000}"/>
    <cellStyle name="Percent 10 10 4 3" xfId="20548" xr:uid="{00000000-0005-0000-0000-000035A90000}"/>
    <cellStyle name="Percent 10 10 4 3 2" xfId="46516" xr:uid="{00000000-0005-0000-0000-000036A90000}"/>
    <cellStyle name="Percent 10 10 4 4" xfId="16220" xr:uid="{00000000-0005-0000-0000-000037A90000}"/>
    <cellStyle name="Percent 10 10 4 4 2" xfId="42188" xr:uid="{00000000-0005-0000-0000-000038A90000}"/>
    <cellStyle name="Percent 10 10 4 5" xfId="31368" xr:uid="{00000000-0005-0000-0000-000039A90000}"/>
    <cellStyle name="Percent 10 10 4 6" xfId="57850" xr:uid="{00000000-0005-0000-0000-00003AA90000}"/>
    <cellStyle name="Percent 10 10 5" xfId="9728" xr:uid="{00000000-0005-0000-0000-00003BA90000}"/>
    <cellStyle name="Percent 10 10 5 2" xfId="24876" xr:uid="{00000000-0005-0000-0000-00003CA90000}"/>
    <cellStyle name="Percent 10 10 5 2 2" xfId="50844" xr:uid="{00000000-0005-0000-0000-00003DA90000}"/>
    <cellStyle name="Percent 10 10 5 3" xfId="35696" xr:uid="{00000000-0005-0000-0000-00003EA90000}"/>
    <cellStyle name="Percent 10 10 6" xfId="7564" xr:uid="{00000000-0005-0000-0000-00003FA90000}"/>
    <cellStyle name="Percent 10 10 6 2" xfId="22712" xr:uid="{00000000-0005-0000-0000-000040A90000}"/>
    <cellStyle name="Percent 10 10 6 2 2" xfId="48680" xr:uid="{00000000-0005-0000-0000-000041A90000}"/>
    <cellStyle name="Percent 10 10 6 3" xfId="33532" xr:uid="{00000000-0005-0000-0000-000042A90000}"/>
    <cellStyle name="Percent 10 10 7" xfId="18384" xr:uid="{00000000-0005-0000-0000-000043A90000}"/>
    <cellStyle name="Percent 10 10 7 2" xfId="44352" xr:uid="{00000000-0005-0000-0000-000044A90000}"/>
    <cellStyle name="Percent 10 10 8" xfId="14056" xr:uid="{00000000-0005-0000-0000-000045A90000}"/>
    <cellStyle name="Percent 10 10 8 2" xfId="40024" xr:uid="{00000000-0005-0000-0000-000046A90000}"/>
    <cellStyle name="Percent 10 10 9" xfId="3236" xr:uid="{00000000-0005-0000-0000-000047A90000}"/>
    <cellStyle name="Percent 10 11" xfId="518" xr:uid="{00000000-0005-0000-0000-000048A90000}"/>
    <cellStyle name="Percent 10 11 10" xfId="29205" xr:uid="{00000000-0005-0000-0000-000049A90000}"/>
    <cellStyle name="Percent 10 11 11" xfId="55153" xr:uid="{00000000-0005-0000-0000-00004AA90000}"/>
    <cellStyle name="Percent 10 11 12" xfId="55687" xr:uid="{00000000-0005-0000-0000-00004BA90000}"/>
    <cellStyle name="Percent 10 11 13" xfId="1099" xr:uid="{00000000-0005-0000-0000-00004CA90000}"/>
    <cellStyle name="Percent 10 11 2" xfId="1614" xr:uid="{00000000-0005-0000-0000-00004DA90000}"/>
    <cellStyle name="Percent 10 11 2 10" xfId="56228" xr:uid="{00000000-0005-0000-0000-00004EA90000}"/>
    <cellStyle name="Percent 10 11 2 2" xfId="2696" xr:uid="{00000000-0005-0000-0000-00004FA90000}"/>
    <cellStyle name="Percent 10 11 2 2 2" xfId="7024" xr:uid="{00000000-0005-0000-0000-000050A90000}"/>
    <cellStyle name="Percent 10 11 2 2 2 2" xfId="13516" xr:uid="{00000000-0005-0000-0000-000051A90000}"/>
    <cellStyle name="Percent 10 11 2 2 2 2 2" xfId="28664" xr:uid="{00000000-0005-0000-0000-000052A90000}"/>
    <cellStyle name="Percent 10 11 2 2 2 2 2 2" xfId="54632" xr:uid="{00000000-0005-0000-0000-000053A90000}"/>
    <cellStyle name="Percent 10 11 2 2 2 2 3" xfId="39484" xr:uid="{00000000-0005-0000-0000-000054A90000}"/>
    <cellStyle name="Percent 10 11 2 2 2 3" xfId="22172" xr:uid="{00000000-0005-0000-0000-000055A90000}"/>
    <cellStyle name="Percent 10 11 2 2 2 3 2" xfId="48140" xr:uid="{00000000-0005-0000-0000-000056A90000}"/>
    <cellStyle name="Percent 10 11 2 2 2 4" xfId="17844" xr:uid="{00000000-0005-0000-0000-000057A90000}"/>
    <cellStyle name="Percent 10 11 2 2 2 4 2" xfId="43812" xr:uid="{00000000-0005-0000-0000-000058A90000}"/>
    <cellStyle name="Percent 10 11 2 2 2 5" xfId="32992" xr:uid="{00000000-0005-0000-0000-000059A90000}"/>
    <cellStyle name="Percent 10 11 2 2 2 6" xfId="59474" xr:uid="{00000000-0005-0000-0000-00005AA90000}"/>
    <cellStyle name="Percent 10 11 2 2 3" xfId="11352" xr:uid="{00000000-0005-0000-0000-00005BA90000}"/>
    <cellStyle name="Percent 10 11 2 2 3 2" xfId="26500" xr:uid="{00000000-0005-0000-0000-00005CA90000}"/>
    <cellStyle name="Percent 10 11 2 2 3 2 2" xfId="52468" xr:uid="{00000000-0005-0000-0000-00005DA90000}"/>
    <cellStyle name="Percent 10 11 2 2 3 3" xfId="37320" xr:uid="{00000000-0005-0000-0000-00005EA90000}"/>
    <cellStyle name="Percent 10 11 2 2 4" xfId="9188" xr:uid="{00000000-0005-0000-0000-00005FA90000}"/>
    <cellStyle name="Percent 10 11 2 2 4 2" xfId="24336" xr:uid="{00000000-0005-0000-0000-000060A90000}"/>
    <cellStyle name="Percent 10 11 2 2 4 2 2" xfId="50304" xr:uid="{00000000-0005-0000-0000-000061A90000}"/>
    <cellStyle name="Percent 10 11 2 2 4 3" xfId="35156" xr:uid="{00000000-0005-0000-0000-000062A90000}"/>
    <cellStyle name="Percent 10 11 2 2 5" xfId="20008" xr:uid="{00000000-0005-0000-0000-000063A90000}"/>
    <cellStyle name="Percent 10 11 2 2 5 2" xfId="45976" xr:uid="{00000000-0005-0000-0000-000064A90000}"/>
    <cellStyle name="Percent 10 11 2 2 6" xfId="15680" xr:uid="{00000000-0005-0000-0000-000065A90000}"/>
    <cellStyle name="Percent 10 11 2 2 6 2" xfId="41648" xr:uid="{00000000-0005-0000-0000-000066A90000}"/>
    <cellStyle name="Percent 10 11 2 2 7" xfId="4860" xr:uid="{00000000-0005-0000-0000-000067A90000}"/>
    <cellStyle name="Percent 10 11 2 2 8" xfId="30828" xr:uid="{00000000-0005-0000-0000-000068A90000}"/>
    <cellStyle name="Percent 10 11 2 2 9" xfId="57310" xr:uid="{00000000-0005-0000-0000-000069A90000}"/>
    <cellStyle name="Percent 10 11 2 3" xfId="5942" xr:uid="{00000000-0005-0000-0000-00006AA90000}"/>
    <cellStyle name="Percent 10 11 2 3 2" xfId="12434" xr:uid="{00000000-0005-0000-0000-00006BA90000}"/>
    <cellStyle name="Percent 10 11 2 3 2 2" xfId="27582" xr:uid="{00000000-0005-0000-0000-00006CA90000}"/>
    <cellStyle name="Percent 10 11 2 3 2 2 2" xfId="53550" xr:uid="{00000000-0005-0000-0000-00006DA90000}"/>
    <cellStyle name="Percent 10 11 2 3 2 3" xfId="38402" xr:uid="{00000000-0005-0000-0000-00006EA90000}"/>
    <cellStyle name="Percent 10 11 2 3 3" xfId="21090" xr:uid="{00000000-0005-0000-0000-00006FA90000}"/>
    <cellStyle name="Percent 10 11 2 3 3 2" xfId="47058" xr:uid="{00000000-0005-0000-0000-000070A90000}"/>
    <cellStyle name="Percent 10 11 2 3 4" xfId="16762" xr:uid="{00000000-0005-0000-0000-000071A90000}"/>
    <cellStyle name="Percent 10 11 2 3 4 2" xfId="42730" xr:uid="{00000000-0005-0000-0000-000072A90000}"/>
    <cellStyle name="Percent 10 11 2 3 5" xfId="31910" xr:uid="{00000000-0005-0000-0000-000073A90000}"/>
    <cellStyle name="Percent 10 11 2 3 6" xfId="58392" xr:uid="{00000000-0005-0000-0000-000074A90000}"/>
    <cellStyle name="Percent 10 11 2 4" xfId="10270" xr:uid="{00000000-0005-0000-0000-000075A90000}"/>
    <cellStyle name="Percent 10 11 2 4 2" xfId="25418" xr:uid="{00000000-0005-0000-0000-000076A90000}"/>
    <cellStyle name="Percent 10 11 2 4 2 2" xfId="51386" xr:uid="{00000000-0005-0000-0000-000077A90000}"/>
    <cellStyle name="Percent 10 11 2 4 3" xfId="36238" xr:uid="{00000000-0005-0000-0000-000078A90000}"/>
    <cellStyle name="Percent 10 11 2 5" xfId="8106" xr:uid="{00000000-0005-0000-0000-000079A90000}"/>
    <cellStyle name="Percent 10 11 2 5 2" xfId="23254" xr:uid="{00000000-0005-0000-0000-00007AA90000}"/>
    <cellStyle name="Percent 10 11 2 5 2 2" xfId="49222" xr:uid="{00000000-0005-0000-0000-00007BA90000}"/>
    <cellStyle name="Percent 10 11 2 5 3" xfId="34074" xr:uid="{00000000-0005-0000-0000-00007CA90000}"/>
    <cellStyle name="Percent 10 11 2 6" xfId="18926" xr:uid="{00000000-0005-0000-0000-00007DA90000}"/>
    <cellStyle name="Percent 10 11 2 6 2" xfId="44894" xr:uid="{00000000-0005-0000-0000-00007EA90000}"/>
    <cellStyle name="Percent 10 11 2 7" xfId="14598" xr:uid="{00000000-0005-0000-0000-00007FA90000}"/>
    <cellStyle name="Percent 10 11 2 7 2" xfId="40566" xr:uid="{00000000-0005-0000-0000-000080A90000}"/>
    <cellStyle name="Percent 10 11 2 8" xfId="3778" xr:uid="{00000000-0005-0000-0000-000081A90000}"/>
    <cellStyle name="Percent 10 11 2 9" xfId="29746" xr:uid="{00000000-0005-0000-0000-000082A90000}"/>
    <cellStyle name="Percent 10 11 3" xfId="2155" xr:uid="{00000000-0005-0000-0000-000083A90000}"/>
    <cellStyle name="Percent 10 11 3 2" xfId="6483" xr:uid="{00000000-0005-0000-0000-000084A90000}"/>
    <cellStyle name="Percent 10 11 3 2 2" xfId="12975" xr:uid="{00000000-0005-0000-0000-000085A90000}"/>
    <cellStyle name="Percent 10 11 3 2 2 2" xfId="28123" xr:uid="{00000000-0005-0000-0000-000086A90000}"/>
    <cellStyle name="Percent 10 11 3 2 2 2 2" xfId="54091" xr:uid="{00000000-0005-0000-0000-000087A90000}"/>
    <cellStyle name="Percent 10 11 3 2 2 3" xfId="38943" xr:uid="{00000000-0005-0000-0000-000088A90000}"/>
    <cellStyle name="Percent 10 11 3 2 3" xfId="21631" xr:uid="{00000000-0005-0000-0000-000089A90000}"/>
    <cellStyle name="Percent 10 11 3 2 3 2" xfId="47599" xr:uid="{00000000-0005-0000-0000-00008AA90000}"/>
    <cellStyle name="Percent 10 11 3 2 4" xfId="17303" xr:uid="{00000000-0005-0000-0000-00008BA90000}"/>
    <cellStyle name="Percent 10 11 3 2 4 2" xfId="43271" xr:uid="{00000000-0005-0000-0000-00008CA90000}"/>
    <cellStyle name="Percent 10 11 3 2 5" xfId="32451" xr:uid="{00000000-0005-0000-0000-00008DA90000}"/>
    <cellStyle name="Percent 10 11 3 2 6" xfId="58933" xr:uid="{00000000-0005-0000-0000-00008EA90000}"/>
    <cellStyle name="Percent 10 11 3 3" xfId="10811" xr:uid="{00000000-0005-0000-0000-00008FA90000}"/>
    <cellStyle name="Percent 10 11 3 3 2" xfId="25959" xr:uid="{00000000-0005-0000-0000-000090A90000}"/>
    <cellStyle name="Percent 10 11 3 3 2 2" xfId="51927" xr:uid="{00000000-0005-0000-0000-000091A90000}"/>
    <cellStyle name="Percent 10 11 3 3 3" xfId="36779" xr:uid="{00000000-0005-0000-0000-000092A90000}"/>
    <cellStyle name="Percent 10 11 3 4" xfId="8647" xr:uid="{00000000-0005-0000-0000-000093A90000}"/>
    <cellStyle name="Percent 10 11 3 4 2" xfId="23795" xr:uid="{00000000-0005-0000-0000-000094A90000}"/>
    <cellStyle name="Percent 10 11 3 4 2 2" xfId="49763" xr:uid="{00000000-0005-0000-0000-000095A90000}"/>
    <cellStyle name="Percent 10 11 3 4 3" xfId="34615" xr:uid="{00000000-0005-0000-0000-000096A90000}"/>
    <cellStyle name="Percent 10 11 3 5" xfId="19467" xr:uid="{00000000-0005-0000-0000-000097A90000}"/>
    <cellStyle name="Percent 10 11 3 5 2" xfId="45435" xr:uid="{00000000-0005-0000-0000-000098A90000}"/>
    <cellStyle name="Percent 10 11 3 6" xfId="15139" xr:uid="{00000000-0005-0000-0000-000099A90000}"/>
    <cellStyle name="Percent 10 11 3 6 2" xfId="41107" xr:uid="{00000000-0005-0000-0000-00009AA90000}"/>
    <cellStyle name="Percent 10 11 3 7" xfId="4319" xr:uid="{00000000-0005-0000-0000-00009BA90000}"/>
    <cellStyle name="Percent 10 11 3 8" xfId="30287" xr:uid="{00000000-0005-0000-0000-00009CA90000}"/>
    <cellStyle name="Percent 10 11 3 9" xfId="56769" xr:uid="{00000000-0005-0000-0000-00009DA90000}"/>
    <cellStyle name="Percent 10 11 4" xfId="5401" xr:uid="{00000000-0005-0000-0000-00009EA90000}"/>
    <cellStyle name="Percent 10 11 4 2" xfId="11893" xr:uid="{00000000-0005-0000-0000-00009FA90000}"/>
    <cellStyle name="Percent 10 11 4 2 2" xfId="27041" xr:uid="{00000000-0005-0000-0000-0000A0A90000}"/>
    <cellStyle name="Percent 10 11 4 2 2 2" xfId="53009" xr:uid="{00000000-0005-0000-0000-0000A1A90000}"/>
    <cellStyle name="Percent 10 11 4 2 3" xfId="37861" xr:uid="{00000000-0005-0000-0000-0000A2A90000}"/>
    <cellStyle name="Percent 10 11 4 3" xfId="20549" xr:uid="{00000000-0005-0000-0000-0000A3A90000}"/>
    <cellStyle name="Percent 10 11 4 3 2" xfId="46517" xr:uid="{00000000-0005-0000-0000-0000A4A90000}"/>
    <cellStyle name="Percent 10 11 4 4" xfId="16221" xr:uid="{00000000-0005-0000-0000-0000A5A90000}"/>
    <cellStyle name="Percent 10 11 4 4 2" xfId="42189" xr:uid="{00000000-0005-0000-0000-0000A6A90000}"/>
    <cellStyle name="Percent 10 11 4 5" xfId="31369" xr:uid="{00000000-0005-0000-0000-0000A7A90000}"/>
    <cellStyle name="Percent 10 11 4 6" xfId="57851" xr:uid="{00000000-0005-0000-0000-0000A8A90000}"/>
    <cellStyle name="Percent 10 11 5" xfId="9729" xr:uid="{00000000-0005-0000-0000-0000A9A90000}"/>
    <cellStyle name="Percent 10 11 5 2" xfId="24877" xr:uid="{00000000-0005-0000-0000-0000AAA90000}"/>
    <cellStyle name="Percent 10 11 5 2 2" xfId="50845" xr:uid="{00000000-0005-0000-0000-0000ABA90000}"/>
    <cellStyle name="Percent 10 11 5 3" xfId="35697" xr:uid="{00000000-0005-0000-0000-0000ACA90000}"/>
    <cellStyle name="Percent 10 11 6" xfId="7565" xr:uid="{00000000-0005-0000-0000-0000ADA90000}"/>
    <cellStyle name="Percent 10 11 6 2" xfId="22713" xr:uid="{00000000-0005-0000-0000-0000AEA90000}"/>
    <cellStyle name="Percent 10 11 6 2 2" xfId="48681" xr:uid="{00000000-0005-0000-0000-0000AFA90000}"/>
    <cellStyle name="Percent 10 11 6 3" xfId="33533" xr:uid="{00000000-0005-0000-0000-0000B0A90000}"/>
    <cellStyle name="Percent 10 11 7" xfId="18385" xr:uid="{00000000-0005-0000-0000-0000B1A90000}"/>
    <cellStyle name="Percent 10 11 7 2" xfId="44353" xr:uid="{00000000-0005-0000-0000-0000B2A90000}"/>
    <cellStyle name="Percent 10 11 8" xfId="14057" xr:uid="{00000000-0005-0000-0000-0000B3A90000}"/>
    <cellStyle name="Percent 10 11 8 2" xfId="40025" xr:uid="{00000000-0005-0000-0000-0000B4A90000}"/>
    <cellStyle name="Percent 10 11 9" xfId="3237" xr:uid="{00000000-0005-0000-0000-0000B5A90000}"/>
    <cellStyle name="Percent 10 12" xfId="519" xr:uid="{00000000-0005-0000-0000-0000B6A90000}"/>
    <cellStyle name="Percent 10 12 10" xfId="29206" xr:uid="{00000000-0005-0000-0000-0000B7A90000}"/>
    <cellStyle name="Percent 10 12 11" xfId="55688" xr:uid="{00000000-0005-0000-0000-0000B8A90000}"/>
    <cellStyle name="Percent 10 12 12" xfId="1139" xr:uid="{00000000-0005-0000-0000-0000B9A90000}"/>
    <cellStyle name="Percent 10 12 2" xfId="1615" xr:uid="{00000000-0005-0000-0000-0000BAA90000}"/>
    <cellStyle name="Percent 10 12 2 10" xfId="56229" xr:uid="{00000000-0005-0000-0000-0000BBA90000}"/>
    <cellStyle name="Percent 10 12 2 2" xfId="2697" xr:uid="{00000000-0005-0000-0000-0000BCA90000}"/>
    <cellStyle name="Percent 10 12 2 2 2" xfId="7025" xr:uid="{00000000-0005-0000-0000-0000BDA90000}"/>
    <cellStyle name="Percent 10 12 2 2 2 2" xfId="13517" xr:uid="{00000000-0005-0000-0000-0000BEA90000}"/>
    <cellStyle name="Percent 10 12 2 2 2 2 2" xfId="28665" xr:uid="{00000000-0005-0000-0000-0000BFA90000}"/>
    <cellStyle name="Percent 10 12 2 2 2 2 2 2" xfId="54633" xr:uid="{00000000-0005-0000-0000-0000C0A90000}"/>
    <cellStyle name="Percent 10 12 2 2 2 2 3" xfId="39485" xr:uid="{00000000-0005-0000-0000-0000C1A90000}"/>
    <cellStyle name="Percent 10 12 2 2 2 3" xfId="22173" xr:uid="{00000000-0005-0000-0000-0000C2A90000}"/>
    <cellStyle name="Percent 10 12 2 2 2 3 2" xfId="48141" xr:uid="{00000000-0005-0000-0000-0000C3A90000}"/>
    <cellStyle name="Percent 10 12 2 2 2 4" xfId="17845" xr:uid="{00000000-0005-0000-0000-0000C4A90000}"/>
    <cellStyle name="Percent 10 12 2 2 2 4 2" xfId="43813" xr:uid="{00000000-0005-0000-0000-0000C5A90000}"/>
    <cellStyle name="Percent 10 12 2 2 2 5" xfId="32993" xr:uid="{00000000-0005-0000-0000-0000C6A90000}"/>
    <cellStyle name="Percent 10 12 2 2 2 6" xfId="59475" xr:uid="{00000000-0005-0000-0000-0000C7A90000}"/>
    <cellStyle name="Percent 10 12 2 2 3" xfId="11353" xr:uid="{00000000-0005-0000-0000-0000C8A90000}"/>
    <cellStyle name="Percent 10 12 2 2 3 2" xfId="26501" xr:uid="{00000000-0005-0000-0000-0000C9A90000}"/>
    <cellStyle name="Percent 10 12 2 2 3 2 2" xfId="52469" xr:uid="{00000000-0005-0000-0000-0000CAA90000}"/>
    <cellStyle name="Percent 10 12 2 2 3 3" xfId="37321" xr:uid="{00000000-0005-0000-0000-0000CBA90000}"/>
    <cellStyle name="Percent 10 12 2 2 4" xfId="9189" xr:uid="{00000000-0005-0000-0000-0000CCA90000}"/>
    <cellStyle name="Percent 10 12 2 2 4 2" xfId="24337" xr:uid="{00000000-0005-0000-0000-0000CDA90000}"/>
    <cellStyle name="Percent 10 12 2 2 4 2 2" xfId="50305" xr:uid="{00000000-0005-0000-0000-0000CEA90000}"/>
    <cellStyle name="Percent 10 12 2 2 4 3" xfId="35157" xr:uid="{00000000-0005-0000-0000-0000CFA90000}"/>
    <cellStyle name="Percent 10 12 2 2 5" xfId="20009" xr:uid="{00000000-0005-0000-0000-0000D0A90000}"/>
    <cellStyle name="Percent 10 12 2 2 5 2" xfId="45977" xr:uid="{00000000-0005-0000-0000-0000D1A90000}"/>
    <cellStyle name="Percent 10 12 2 2 6" xfId="15681" xr:uid="{00000000-0005-0000-0000-0000D2A90000}"/>
    <cellStyle name="Percent 10 12 2 2 6 2" xfId="41649" xr:uid="{00000000-0005-0000-0000-0000D3A90000}"/>
    <cellStyle name="Percent 10 12 2 2 7" xfId="4861" xr:uid="{00000000-0005-0000-0000-0000D4A90000}"/>
    <cellStyle name="Percent 10 12 2 2 8" xfId="30829" xr:uid="{00000000-0005-0000-0000-0000D5A90000}"/>
    <cellStyle name="Percent 10 12 2 2 9" xfId="57311" xr:uid="{00000000-0005-0000-0000-0000D6A90000}"/>
    <cellStyle name="Percent 10 12 2 3" xfId="5943" xr:uid="{00000000-0005-0000-0000-0000D7A90000}"/>
    <cellStyle name="Percent 10 12 2 3 2" xfId="12435" xr:uid="{00000000-0005-0000-0000-0000D8A90000}"/>
    <cellStyle name="Percent 10 12 2 3 2 2" xfId="27583" xr:uid="{00000000-0005-0000-0000-0000D9A90000}"/>
    <cellStyle name="Percent 10 12 2 3 2 2 2" xfId="53551" xr:uid="{00000000-0005-0000-0000-0000DAA90000}"/>
    <cellStyle name="Percent 10 12 2 3 2 3" xfId="38403" xr:uid="{00000000-0005-0000-0000-0000DBA90000}"/>
    <cellStyle name="Percent 10 12 2 3 3" xfId="21091" xr:uid="{00000000-0005-0000-0000-0000DCA90000}"/>
    <cellStyle name="Percent 10 12 2 3 3 2" xfId="47059" xr:uid="{00000000-0005-0000-0000-0000DDA90000}"/>
    <cellStyle name="Percent 10 12 2 3 4" xfId="16763" xr:uid="{00000000-0005-0000-0000-0000DEA90000}"/>
    <cellStyle name="Percent 10 12 2 3 4 2" xfId="42731" xr:uid="{00000000-0005-0000-0000-0000DFA90000}"/>
    <cellStyle name="Percent 10 12 2 3 5" xfId="31911" xr:uid="{00000000-0005-0000-0000-0000E0A90000}"/>
    <cellStyle name="Percent 10 12 2 3 6" xfId="58393" xr:uid="{00000000-0005-0000-0000-0000E1A90000}"/>
    <cellStyle name="Percent 10 12 2 4" xfId="10271" xr:uid="{00000000-0005-0000-0000-0000E2A90000}"/>
    <cellStyle name="Percent 10 12 2 4 2" xfId="25419" xr:uid="{00000000-0005-0000-0000-0000E3A90000}"/>
    <cellStyle name="Percent 10 12 2 4 2 2" xfId="51387" xr:uid="{00000000-0005-0000-0000-0000E4A90000}"/>
    <cellStyle name="Percent 10 12 2 4 3" xfId="36239" xr:uid="{00000000-0005-0000-0000-0000E5A90000}"/>
    <cellStyle name="Percent 10 12 2 5" xfId="8107" xr:uid="{00000000-0005-0000-0000-0000E6A90000}"/>
    <cellStyle name="Percent 10 12 2 5 2" xfId="23255" xr:uid="{00000000-0005-0000-0000-0000E7A90000}"/>
    <cellStyle name="Percent 10 12 2 5 2 2" xfId="49223" xr:uid="{00000000-0005-0000-0000-0000E8A90000}"/>
    <cellStyle name="Percent 10 12 2 5 3" xfId="34075" xr:uid="{00000000-0005-0000-0000-0000E9A90000}"/>
    <cellStyle name="Percent 10 12 2 6" xfId="18927" xr:uid="{00000000-0005-0000-0000-0000EAA90000}"/>
    <cellStyle name="Percent 10 12 2 6 2" xfId="44895" xr:uid="{00000000-0005-0000-0000-0000EBA90000}"/>
    <cellStyle name="Percent 10 12 2 7" xfId="14599" xr:uid="{00000000-0005-0000-0000-0000ECA90000}"/>
    <cellStyle name="Percent 10 12 2 7 2" xfId="40567" xr:uid="{00000000-0005-0000-0000-0000EDA90000}"/>
    <cellStyle name="Percent 10 12 2 8" xfId="3779" xr:uid="{00000000-0005-0000-0000-0000EEA90000}"/>
    <cellStyle name="Percent 10 12 2 9" xfId="29747" xr:uid="{00000000-0005-0000-0000-0000EFA90000}"/>
    <cellStyle name="Percent 10 12 3" xfId="2156" xr:uid="{00000000-0005-0000-0000-0000F0A90000}"/>
    <cellStyle name="Percent 10 12 3 2" xfId="6484" xr:uid="{00000000-0005-0000-0000-0000F1A90000}"/>
    <cellStyle name="Percent 10 12 3 2 2" xfId="12976" xr:uid="{00000000-0005-0000-0000-0000F2A90000}"/>
    <cellStyle name="Percent 10 12 3 2 2 2" xfId="28124" xr:uid="{00000000-0005-0000-0000-0000F3A90000}"/>
    <cellStyle name="Percent 10 12 3 2 2 2 2" xfId="54092" xr:uid="{00000000-0005-0000-0000-0000F4A90000}"/>
    <cellStyle name="Percent 10 12 3 2 2 3" xfId="38944" xr:uid="{00000000-0005-0000-0000-0000F5A90000}"/>
    <cellStyle name="Percent 10 12 3 2 3" xfId="21632" xr:uid="{00000000-0005-0000-0000-0000F6A90000}"/>
    <cellStyle name="Percent 10 12 3 2 3 2" xfId="47600" xr:uid="{00000000-0005-0000-0000-0000F7A90000}"/>
    <cellStyle name="Percent 10 12 3 2 4" xfId="17304" xr:uid="{00000000-0005-0000-0000-0000F8A90000}"/>
    <cellStyle name="Percent 10 12 3 2 4 2" xfId="43272" xr:uid="{00000000-0005-0000-0000-0000F9A90000}"/>
    <cellStyle name="Percent 10 12 3 2 5" xfId="32452" xr:uid="{00000000-0005-0000-0000-0000FAA90000}"/>
    <cellStyle name="Percent 10 12 3 2 6" xfId="58934" xr:uid="{00000000-0005-0000-0000-0000FBA90000}"/>
    <cellStyle name="Percent 10 12 3 3" xfId="10812" xr:uid="{00000000-0005-0000-0000-0000FCA90000}"/>
    <cellStyle name="Percent 10 12 3 3 2" xfId="25960" xr:uid="{00000000-0005-0000-0000-0000FDA90000}"/>
    <cellStyle name="Percent 10 12 3 3 2 2" xfId="51928" xr:uid="{00000000-0005-0000-0000-0000FEA90000}"/>
    <cellStyle name="Percent 10 12 3 3 3" xfId="36780" xr:uid="{00000000-0005-0000-0000-0000FFA90000}"/>
    <cellStyle name="Percent 10 12 3 4" xfId="8648" xr:uid="{00000000-0005-0000-0000-000000AA0000}"/>
    <cellStyle name="Percent 10 12 3 4 2" xfId="23796" xr:uid="{00000000-0005-0000-0000-000001AA0000}"/>
    <cellStyle name="Percent 10 12 3 4 2 2" xfId="49764" xr:uid="{00000000-0005-0000-0000-000002AA0000}"/>
    <cellStyle name="Percent 10 12 3 4 3" xfId="34616" xr:uid="{00000000-0005-0000-0000-000003AA0000}"/>
    <cellStyle name="Percent 10 12 3 5" xfId="19468" xr:uid="{00000000-0005-0000-0000-000004AA0000}"/>
    <cellStyle name="Percent 10 12 3 5 2" xfId="45436" xr:uid="{00000000-0005-0000-0000-000005AA0000}"/>
    <cellStyle name="Percent 10 12 3 6" xfId="15140" xr:uid="{00000000-0005-0000-0000-000006AA0000}"/>
    <cellStyle name="Percent 10 12 3 6 2" xfId="41108" xr:uid="{00000000-0005-0000-0000-000007AA0000}"/>
    <cellStyle name="Percent 10 12 3 7" xfId="4320" xr:uid="{00000000-0005-0000-0000-000008AA0000}"/>
    <cellStyle name="Percent 10 12 3 8" xfId="30288" xr:uid="{00000000-0005-0000-0000-000009AA0000}"/>
    <cellStyle name="Percent 10 12 3 9" xfId="56770" xr:uid="{00000000-0005-0000-0000-00000AAA0000}"/>
    <cellStyle name="Percent 10 12 4" xfId="5402" xr:uid="{00000000-0005-0000-0000-00000BAA0000}"/>
    <cellStyle name="Percent 10 12 4 2" xfId="11894" xr:uid="{00000000-0005-0000-0000-00000CAA0000}"/>
    <cellStyle name="Percent 10 12 4 2 2" xfId="27042" xr:uid="{00000000-0005-0000-0000-00000DAA0000}"/>
    <cellStyle name="Percent 10 12 4 2 2 2" xfId="53010" xr:uid="{00000000-0005-0000-0000-00000EAA0000}"/>
    <cellStyle name="Percent 10 12 4 2 3" xfId="37862" xr:uid="{00000000-0005-0000-0000-00000FAA0000}"/>
    <cellStyle name="Percent 10 12 4 3" xfId="20550" xr:uid="{00000000-0005-0000-0000-000010AA0000}"/>
    <cellStyle name="Percent 10 12 4 3 2" xfId="46518" xr:uid="{00000000-0005-0000-0000-000011AA0000}"/>
    <cellStyle name="Percent 10 12 4 4" xfId="16222" xr:uid="{00000000-0005-0000-0000-000012AA0000}"/>
    <cellStyle name="Percent 10 12 4 4 2" xfId="42190" xr:uid="{00000000-0005-0000-0000-000013AA0000}"/>
    <cellStyle name="Percent 10 12 4 5" xfId="31370" xr:uid="{00000000-0005-0000-0000-000014AA0000}"/>
    <cellStyle name="Percent 10 12 4 6" xfId="57852" xr:uid="{00000000-0005-0000-0000-000015AA0000}"/>
    <cellStyle name="Percent 10 12 5" xfId="9730" xr:uid="{00000000-0005-0000-0000-000016AA0000}"/>
    <cellStyle name="Percent 10 12 5 2" xfId="24878" xr:uid="{00000000-0005-0000-0000-000017AA0000}"/>
    <cellStyle name="Percent 10 12 5 2 2" xfId="50846" xr:uid="{00000000-0005-0000-0000-000018AA0000}"/>
    <cellStyle name="Percent 10 12 5 3" xfId="35698" xr:uid="{00000000-0005-0000-0000-000019AA0000}"/>
    <cellStyle name="Percent 10 12 6" xfId="7566" xr:uid="{00000000-0005-0000-0000-00001AAA0000}"/>
    <cellStyle name="Percent 10 12 6 2" xfId="22714" xr:uid="{00000000-0005-0000-0000-00001BAA0000}"/>
    <cellStyle name="Percent 10 12 6 2 2" xfId="48682" xr:uid="{00000000-0005-0000-0000-00001CAA0000}"/>
    <cellStyle name="Percent 10 12 6 3" xfId="33534" xr:uid="{00000000-0005-0000-0000-00001DAA0000}"/>
    <cellStyle name="Percent 10 12 7" xfId="18386" xr:uid="{00000000-0005-0000-0000-00001EAA0000}"/>
    <cellStyle name="Percent 10 12 7 2" xfId="44354" xr:uid="{00000000-0005-0000-0000-00001FAA0000}"/>
    <cellStyle name="Percent 10 12 8" xfId="14058" xr:uid="{00000000-0005-0000-0000-000020AA0000}"/>
    <cellStyle name="Percent 10 12 8 2" xfId="40026" xr:uid="{00000000-0005-0000-0000-000021AA0000}"/>
    <cellStyle name="Percent 10 12 9" xfId="3238" xr:uid="{00000000-0005-0000-0000-000022AA0000}"/>
    <cellStyle name="Percent 10 13" xfId="520" xr:uid="{00000000-0005-0000-0000-000023AA0000}"/>
    <cellStyle name="Percent 10 13 10" xfId="29207" xr:uid="{00000000-0005-0000-0000-000024AA0000}"/>
    <cellStyle name="Percent 10 13 11" xfId="55689" xr:uid="{00000000-0005-0000-0000-000025AA0000}"/>
    <cellStyle name="Percent 10 13 12" xfId="1179" xr:uid="{00000000-0005-0000-0000-000026AA0000}"/>
    <cellStyle name="Percent 10 13 2" xfId="1616" xr:uid="{00000000-0005-0000-0000-000027AA0000}"/>
    <cellStyle name="Percent 10 13 2 10" xfId="56230" xr:uid="{00000000-0005-0000-0000-000028AA0000}"/>
    <cellStyle name="Percent 10 13 2 2" xfId="2698" xr:uid="{00000000-0005-0000-0000-000029AA0000}"/>
    <cellStyle name="Percent 10 13 2 2 2" xfId="7026" xr:uid="{00000000-0005-0000-0000-00002AAA0000}"/>
    <cellStyle name="Percent 10 13 2 2 2 2" xfId="13518" xr:uid="{00000000-0005-0000-0000-00002BAA0000}"/>
    <cellStyle name="Percent 10 13 2 2 2 2 2" xfId="28666" xr:uid="{00000000-0005-0000-0000-00002CAA0000}"/>
    <cellStyle name="Percent 10 13 2 2 2 2 2 2" xfId="54634" xr:uid="{00000000-0005-0000-0000-00002DAA0000}"/>
    <cellStyle name="Percent 10 13 2 2 2 2 3" xfId="39486" xr:uid="{00000000-0005-0000-0000-00002EAA0000}"/>
    <cellStyle name="Percent 10 13 2 2 2 3" xfId="22174" xr:uid="{00000000-0005-0000-0000-00002FAA0000}"/>
    <cellStyle name="Percent 10 13 2 2 2 3 2" xfId="48142" xr:uid="{00000000-0005-0000-0000-000030AA0000}"/>
    <cellStyle name="Percent 10 13 2 2 2 4" xfId="17846" xr:uid="{00000000-0005-0000-0000-000031AA0000}"/>
    <cellStyle name="Percent 10 13 2 2 2 4 2" xfId="43814" xr:uid="{00000000-0005-0000-0000-000032AA0000}"/>
    <cellStyle name="Percent 10 13 2 2 2 5" xfId="32994" xr:uid="{00000000-0005-0000-0000-000033AA0000}"/>
    <cellStyle name="Percent 10 13 2 2 2 6" xfId="59476" xr:uid="{00000000-0005-0000-0000-000034AA0000}"/>
    <cellStyle name="Percent 10 13 2 2 3" xfId="11354" xr:uid="{00000000-0005-0000-0000-000035AA0000}"/>
    <cellStyle name="Percent 10 13 2 2 3 2" xfId="26502" xr:uid="{00000000-0005-0000-0000-000036AA0000}"/>
    <cellStyle name="Percent 10 13 2 2 3 2 2" xfId="52470" xr:uid="{00000000-0005-0000-0000-000037AA0000}"/>
    <cellStyle name="Percent 10 13 2 2 3 3" xfId="37322" xr:uid="{00000000-0005-0000-0000-000038AA0000}"/>
    <cellStyle name="Percent 10 13 2 2 4" xfId="9190" xr:uid="{00000000-0005-0000-0000-000039AA0000}"/>
    <cellStyle name="Percent 10 13 2 2 4 2" xfId="24338" xr:uid="{00000000-0005-0000-0000-00003AAA0000}"/>
    <cellStyle name="Percent 10 13 2 2 4 2 2" xfId="50306" xr:uid="{00000000-0005-0000-0000-00003BAA0000}"/>
    <cellStyle name="Percent 10 13 2 2 4 3" xfId="35158" xr:uid="{00000000-0005-0000-0000-00003CAA0000}"/>
    <cellStyle name="Percent 10 13 2 2 5" xfId="20010" xr:uid="{00000000-0005-0000-0000-00003DAA0000}"/>
    <cellStyle name="Percent 10 13 2 2 5 2" xfId="45978" xr:uid="{00000000-0005-0000-0000-00003EAA0000}"/>
    <cellStyle name="Percent 10 13 2 2 6" xfId="15682" xr:uid="{00000000-0005-0000-0000-00003FAA0000}"/>
    <cellStyle name="Percent 10 13 2 2 6 2" xfId="41650" xr:uid="{00000000-0005-0000-0000-000040AA0000}"/>
    <cellStyle name="Percent 10 13 2 2 7" xfId="4862" xr:uid="{00000000-0005-0000-0000-000041AA0000}"/>
    <cellStyle name="Percent 10 13 2 2 8" xfId="30830" xr:uid="{00000000-0005-0000-0000-000042AA0000}"/>
    <cellStyle name="Percent 10 13 2 2 9" xfId="57312" xr:uid="{00000000-0005-0000-0000-000043AA0000}"/>
    <cellStyle name="Percent 10 13 2 3" xfId="5944" xr:uid="{00000000-0005-0000-0000-000044AA0000}"/>
    <cellStyle name="Percent 10 13 2 3 2" xfId="12436" xr:uid="{00000000-0005-0000-0000-000045AA0000}"/>
    <cellStyle name="Percent 10 13 2 3 2 2" xfId="27584" xr:uid="{00000000-0005-0000-0000-000046AA0000}"/>
    <cellStyle name="Percent 10 13 2 3 2 2 2" xfId="53552" xr:uid="{00000000-0005-0000-0000-000047AA0000}"/>
    <cellStyle name="Percent 10 13 2 3 2 3" xfId="38404" xr:uid="{00000000-0005-0000-0000-000048AA0000}"/>
    <cellStyle name="Percent 10 13 2 3 3" xfId="21092" xr:uid="{00000000-0005-0000-0000-000049AA0000}"/>
    <cellStyle name="Percent 10 13 2 3 3 2" xfId="47060" xr:uid="{00000000-0005-0000-0000-00004AAA0000}"/>
    <cellStyle name="Percent 10 13 2 3 4" xfId="16764" xr:uid="{00000000-0005-0000-0000-00004BAA0000}"/>
    <cellStyle name="Percent 10 13 2 3 4 2" xfId="42732" xr:uid="{00000000-0005-0000-0000-00004CAA0000}"/>
    <cellStyle name="Percent 10 13 2 3 5" xfId="31912" xr:uid="{00000000-0005-0000-0000-00004DAA0000}"/>
    <cellStyle name="Percent 10 13 2 3 6" xfId="58394" xr:uid="{00000000-0005-0000-0000-00004EAA0000}"/>
    <cellStyle name="Percent 10 13 2 4" xfId="10272" xr:uid="{00000000-0005-0000-0000-00004FAA0000}"/>
    <cellStyle name="Percent 10 13 2 4 2" xfId="25420" xr:uid="{00000000-0005-0000-0000-000050AA0000}"/>
    <cellStyle name="Percent 10 13 2 4 2 2" xfId="51388" xr:uid="{00000000-0005-0000-0000-000051AA0000}"/>
    <cellStyle name="Percent 10 13 2 4 3" xfId="36240" xr:uid="{00000000-0005-0000-0000-000052AA0000}"/>
    <cellStyle name="Percent 10 13 2 5" xfId="8108" xr:uid="{00000000-0005-0000-0000-000053AA0000}"/>
    <cellStyle name="Percent 10 13 2 5 2" xfId="23256" xr:uid="{00000000-0005-0000-0000-000054AA0000}"/>
    <cellStyle name="Percent 10 13 2 5 2 2" xfId="49224" xr:uid="{00000000-0005-0000-0000-000055AA0000}"/>
    <cellStyle name="Percent 10 13 2 5 3" xfId="34076" xr:uid="{00000000-0005-0000-0000-000056AA0000}"/>
    <cellStyle name="Percent 10 13 2 6" xfId="18928" xr:uid="{00000000-0005-0000-0000-000057AA0000}"/>
    <cellStyle name="Percent 10 13 2 6 2" xfId="44896" xr:uid="{00000000-0005-0000-0000-000058AA0000}"/>
    <cellStyle name="Percent 10 13 2 7" xfId="14600" xr:uid="{00000000-0005-0000-0000-000059AA0000}"/>
    <cellStyle name="Percent 10 13 2 7 2" xfId="40568" xr:uid="{00000000-0005-0000-0000-00005AAA0000}"/>
    <cellStyle name="Percent 10 13 2 8" xfId="3780" xr:uid="{00000000-0005-0000-0000-00005BAA0000}"/>
    <cellStyle name="Percent 10 13 2 9" xfId="29748" xr:uid="{00000000-0005-0000-0000-00005CAA0000}"/>
    <cellStyle name="Percent 10 13 3" xfId="2157" xr:uid="{00000000-0005-0000-0000-00005DAA0000}"/>
    <cellStyle name="Percent 10 13 3 2" xfId="6485" xr:uid="{00000000-0005-0000-0000-00005EAA0000}"/>
    <cellStyle name="Percent 10 13 3 2 2" xfId="12977" xr:uid="{00000000-0005-0000-0000-00005FAA0000}"/>
    <cellStyle name="Percent 10 13 3 2 2 2" xfId="28125" xr:uid="{00000000-0005-0000-0000-000060AA0000}"/>
    <cellStyle name="Percent 10 13 3 2 2 2 2" xfId="54093" xr:uid="{00000000-0005-0000-0000-000061AA0000}"/>
    <cellStyle name="Percent 10 13 3 2 2 3" xfId="38945" xr:uid="{00000000-0005-0000-0000-000062AA0000}"/>
    <cellStyle name="Percent 10 13 3 2 3" xfId="21633" xr:uid="{00000000-0005-0000-0000-000063AA0000}"/>
    <cellStyle name="Percent 10 13 3 2 3 2" xfId="47601" xr:uid="{00000000-0005-0000-0000-000064AA0000}"/>
    <cellStyle name="Percent 10 13 3 2 4" xfId="17305" xr:uid="{00000000-0005-0000-0000-000065AA0000}"/>
    <cellStyle name="Percent 10 13 3 2 4 2" xfId="43273" xr:uid="{00000000-0005-0000-0000-000066AA0000}"/>
    <cellStyle name="Percent 10 13 3 2 5" xfId="32453" xr:uid="{00000000-0005-0000-0000-000067AA0000}"/>
    <cellStyle name="Percent 10 13 3 2 6" xfId="58935" xr:uid="{00000000-0005-0000-0000-000068AA0000}"/>
    <cellStyle name="Percent 10 13 3 3" xfId="10813" xr:uid="{00000000-0005-0000-0000-000069AA0000}"/>
    <cellStyle name="Percent 10 13 3 3 2" xfId="25961" xr:uid="{00000000-0005-0000-0000-00006AAA0000}"/>
    <cellStyle name="Percent 10 13 3 3 2 2" xfId="51929" xr:uid="{00000000-0005-0000-0000-00006BAA0000}"/>
    <cellStyle name="Percent 10 13 3 3 3" xfId="36781" xr:uid="{00000000-0005-0000-0000-00006CAA0000}"/>
    <cellStyle name="Percent 10 13 3 4" xfId="8649" xr:uid="{00000000-0005-0000-0000-00006DAA0000}"/>
    <cellStyle name="Percent 10 13 3 4 2" xfId="23797" xr:uid="{00000000-0005-0000-0000-00006EAA0000}"/>
    <cellStyle name="Percent 10 13 3 4 2 2" xfId="49765" xr:uid="{00000000-0005-0000-0000-00006FAA0000}"/>
    <cellStyle name="Percent 10 13 3 4 3" xfId="34617" xr:uid="{00000000-0005-0000-0000-000070AA0000}"/>
    <cellStyle name="Percent 10 13 3 5" xfId="19469" xr:uid="{00000000-0005-0000-0000-000071AA0000}"/>
    <cellStyle name="Percent 10 13 3 5 2" xfId="45437" xr:uid="{00000000-0005-0000-0000-000072AA0000}"/>
    <cellStyle name="Percent 10 13 3 6" xfId="15141" xr:uid="{00000000-0005-0000-0000-000073AA0000}"/>
    <cellStyle name="Percent 10 13 3 6 2" xfId="41109" xr:uid="{00000000-0005-0000-0000-000074AA0000}"/>
    <cellStyle name="Percent 10 13 3 7" xfId="4321" xr:uid="{00000000-0005-0000-0000-000075AA0000}"/>
    <cellStyle name="Percent 10 13 3 8" xfId="30289" xr:uid="{00000000-0005-0000-0000-000076AA0000}"/>
    <cellStyle name="Percent 10 13 3 9" xfId="56771" xr:uid="{00000000-0005-0000-0000-000077AA0000}"/>
    <cellStyle name="Percent 10 13 4" xfId="5403" xr:uid="{00000000-0005-0000-0000-000078AA0000}"/>
    <cellStyle name="Percent 10 13 4 2" xfId="11895" xr:uid="{00000000-0005-0000-0000-000079AA0000}"/>
    <cellStyle name="Percent 10 13 4 2 2" xfId="27043" xr:uid="{00000000-0005-0000-0000-00007AAA0000}"/>
    <cellStyle name="Percent 10 13 4 2 2 2" xfId="53011" xr:uid="{00000000-0005-0000-0000-00007BAA0000}"/>
    <cellStyle name="Percent 10 13 4 2 3" xfId="37863" xr:uid="{00000000-0005-0000-0000-00007CAA0000}"/>
    <cellStyle name="Percent 10 13 4 3" xfId="20551" xr:uid="{00000000-0005-0000-0000-00007DAA0000}"/>
    <cellStyle name="Percent 10 13 4 3 2" xfId="46519" xr:uid="{00000000-0005-0000-0000-00007EAA0000}"/>
    <cellStyle name="Percent 10 13 4 4" xfId="16223" xr:uid="{00000000-0005-0000-0000-00007FAA0000}"/>
    <cellStyle name="Percent 10 13 4 4 2" xfId="42191" xr:uid="{00000000-0005-0000-0000-000080AA0000}"/>
    <cellStyle name="Percent 10 13 4 5" xfId="31371" xr:uid="{00000000-0005-0000-0000-000081AA0000}"/>
    <cellStyle name="Percent 10 13 4 6" xfId="57853" xr:uid="{00000000-0005-0000-0000-000082AA0000}"/>
    <cellStyle name="Percent 10 13 5" xfId="9731" xr:uid="{00000000-0005-0000-0000-000083AA0000}"/>
    <cellStyle name="Percent 10 13 5 2" xfId="24879" xr:uid="{00000000-0005-0000-0000-000084AA0000}"/>
    <cellStyle name="Percent 10 13 5 2 2" xfId="50847" xr:uid="{00000000-0005-0000-0000-000085AA0000}"/>
    <cellStyle name="Percent 10 13 5 3" xfId="35699" xr:uid="{00000000-0005-0000-0000-000086AA0000}"/>
    <cellStyle name="Percent 10 13 6" xfId="7567" xr:uid="{00000000-0005-0000-0000-000087AA0000}"/>
    <cellStyle name="Percent 10 13 6 2" xfId="22715" xr:uid="{00000000-0005-0000-0000-000088AA0000}"/>
    <cellStyle name="Percent 10 13 6 2 2" xfId="48683" xr:uid="{00000000-0005-0000-0000-000089AA0000}"/>
    <cellStyle name="Percent 10 13 6 3" xfId="33535" xr:uid="{00000000-0005-0000-0000-00008AAA0000}"/>
    <cellStyle name="Percent 10 13 7" xfId="18387" xr:uid="{00000000-0005-0000-0000-00008BAA0000}"/>
    <cellStyle name="Percent 10 13 7 2" xfId="44355" xr:uid="{00000000-0005-0000-0000-00008CAA0000}"/>
    <cellStyle name="Percent 10 13 8" xfId="14059" xr:uid="{00000000-0005-0000-0000-00008DAA0000}"/>
    <cellStyle name="Percent 10 13 8 2" xfId="40027" xr:uid="{00000000-0005-0000-0000-00008EAA0000}"/>
    <cellStyle name="Percent 10 13 9" xfId="3239" xr:uid="{00000000-0005-0000-0000-00008FAA0000}"/>
    <cellStyle name="Percent 10 14" xfId="1612" xr:uid="{00000000-0005-0000-0000-000090AA0000}"/>
    <cellStyle name="Percent 10 14 10" xfId="56226" xr:uid="{00000000-0005-0000-0000-000091AA0000}"/>
    <cellStyle name="Percent 10 14 2" xfId="2694" xr:uid="{00000000-0005-0000-0000-000092AA0000}"/>
    <cellStyle name="Percent 10 14 2 2" xfId="7022" xr:uid="{00000000-0005-0000-0000-000093AA0000}"/>
    <cellStyle name="Percent 10 14 2 2 2" xfId="13514" xr:uid="{00000000-0005-0000-0000-000094AA0000}"/>
    <cellStyle name="Percent 10 14 2 2 2 2" xfId="28662" xr:uid="{00000000-0005-0000-0000-000095AA0000}"/>
    <cellStyle name="Percent 10 14 2 2 2 2 2" xfId="54630" xr:uid="{00000000-0005-0000-0000-000096AA0000}"/>
    <cellStyle name="Percent 10 14 2 2 2 3" xfId="39482" xr:uid="{00000000-0005-0000-0000-000097AA0000}"/>
    <cellStyle name="Percent 10 14 2 2 3" xfId="22170" xr:uid="{00000000-0005-0000-0000-000098AA0000}"/>
    <cellStyle name="Percent 10 14 2 2 3 2" xfId="48138" xr:uid="{00000000-0005-0000-0000-000099AA0000}"/>
    <cellStyle name="Percent 10 14 2 2 4" xfId="17842" xr:uid="{00000000-0005-0000-0000-00009AAA0000}"/>
    <cellStyle name="Percent 10 14 2 2 4 2" xfId="43810" xr:uid="{00000000-0005-0000-0000-00009BAA0000}"/>
    <cellStyle name="Percent 10 14 2 2 5" xfId="32990" xr:uid="{00000000-0005-0000-0000-00009CAA0000}"/>
    <cellStyle name="Percent 10 14 2 2 6" xfId="59472" xr:uid="{00000000-0005-0000-0000-00009DAA0000}"/>
    <cellStyle name="Percent 10 14 2 3" xfId="11350" xr:uid="{00000000-0005-0000-0000-00009EAA0000}"/>
    <cellStyle name="Percent 10 14 2 3 2" xfId="26498" xr:uid="{00000000-0005-0000-0000-00009FAA0000}"/>
    <cellStyle name="Percent 10 14 2 3 2 2" xfId="52466" xr:uid="{00000000-0005-0000-0000-0000A0AA0000}"/>
    <cellStyle name="Percent 10 14 2 3 3" xfId="37318" xr:uid="{00000000-0005-0000-0000-0000A1AA0000}"/>
    <cellStyle name="Percent 10 14 2 4" xfId="9186" xr:uid="{00000000-0005-0000-0000-0000A2AA0000}"/>
    <cellStyle name="Percent 10 14 2 4 2" xfId="24334" xr:uid="{00000000-0005-0000-0000-0000A3AA0000}"/>
    <cellStyle name="Percent 10 14 2 4 2 2" xfId="50302" xr:uid="{00000000-0005-0000-0000-0000A4AA0000}"/>
    <cellStyle name="Percent 10 14 2 4 3" xfId="35154" xr:uid="{00000000-0005-0000-0000-0000A5AA0000}"/>
    <cellStyle name="Percent 10 14 2 5" xfId="20006" xr:uid="{00000000-0005-0000-0000-0000A6AA0000}"/>
    <cellStyle name="Percent 10 14 2 5 2" xfId="45974" xr:uid="{00000000-0005-0000-0000-0000A7AA0000}"/>
    <cellStyle name="Percent 10 14 2 6" xfId="15678" xr:uid="{00000000-0005-0000-0000-0000A8AA0000}"/>
    <cellStyle name="Percent 10 14 2 6 2" xfId="41646" xr:uid="{00000000-0005-0000-0000-0000A9AA0000}"/>
    <cellStyle name="Percent 10 14 2 7" xfId="4858" xr:uid="{00000000-0005-0000-0000-0000AAAA0000}"/>
    <cellStyle name="Percent 10 14 2 8" xfId="30826" xr:uid="{00000000-0005-0000-0000-0000ABAA0000}"/>
    <cellStyle name="Percent 10 14 2 9" xfId="57308" xr:uid="{00000000-0005-0000-0000-0000ACAA0000}"/>
    <cellStyle name="Percent 10 14 3" xfId="5940" xr:uid="{00000000-0005-0000-0000-0000ADAA0000}"/>
    <cellStyle name="Percent 10 14 3 2" xfId="12432" xr:uid="{00000000-0005-0000-0000-0000AEAA0000}"/>
    <cellStyle name="Percent 10 14 3 2 2" xfId="27580" xr:uid="{00000000-0005-0000-0000-0000AFAA0000}"/>
    <cellStyle name="Percent 10 14 3 2 2 2" xfId="53548" xr:uid="{00000000-0005-0000-0000-0000B0AA0000}"/>
    <cellStyle name="Percent 10 14 3 2 3" xfId="38400" xr:uid="{00000000-0005-0000-0000-0000B1AA0000}"/>
    <cellStyle name="Percent 10 14 3 3" xfId="21088" xr:uid="{00000000-0005-0000-0000-0000B2AA0000}"/>
    <cellStyle name="Percent 10 14 3 3 2" xfId="47056" xr:uid="{00000000-0005-0000-0000-0000B3AA0000}"/>
    <cellStyle name="Percent 10 14 3 4" xfId="16760" xr:uid="{00000000-0005-0000-0000-0000B4AA0000}"/>
    <cellStyle name="Percent 10 14 3 4 2" xfId="42728" xr:uid="{00000000-0005-0000-0000-0000B5AA0000}"/>
    <cellStyle name="Percent 10 14 3 5" xfId="31908" xr:uid="{00000000-0005-0000-0000-0000B6AA0000}"/>
    <cellStyle name="Percent 10 14 3 6" xfId="58390" xr:uid="{00000000-0005-0000-0000-0000B7AA0000}"/>
    <cellStyle name="Percent 10 14 4" xfId="10268" xr:uid="{00000000-0005-0000-0000-0000B8AA0000}"/>
    <cellStyle name="Percent 10 14 4 2" xfId="25416" xr:uid="{00000000-0005-0000-0000-0000B9AA0000}"/>
    <cellStyle name="Percent 10 14 4 2 2" xfId="51384" xr:uid="{00000000-0005-0000-0000-0000BAAA0000}"/>
    <cellStyle name="Percent 10 14 4 3" xfId="36236" xr:uid="{00000000-0005-0000-0000-0000BBAA0000}"/>
    <cellStyle name="Percent 10 14 5" xfId="8104" xr:uid="{00000000-0005-0000-0000-0000BCAA0000}"/>
    <cellStyle name="Percent 10 14 5 2" xfId="23252" xr:uid="{00000000-0005-0000-0000-0000BDAA0000}"/>
    <cellStyle name="Percent 10 14 5 2 2" xfId="49220" xr:uid="{00000000-0005-0000-0000-0000BEAA0000}"/>
    <cellStyle name="Percent 10 14 5 3" xfId="34072" xr:uid="{00000000-0005-0000-0000-0000BFAA0000}"/>
    <cellStyle name="Percent 10 14 6" xfId="18924" xr:uid="{00000000-0005-0000-0000-0000C0AA0000}"/>
    <cellStyle name="Percent 10 14 6 2" xfId="44892" xr:uid="{00000000-0005-0000-0000-0000C1AA0000}"/>
    <cellStyle name="Percent 10 14 7" xfId="14596" xr:uid="{00000000-0005-0000-0000-0000C2AA0000}"/>
    <cellStyle name="Percent 10 14 7 2" xfId="40564" xr:uid="{00000000-0005-0000-0000-0000C3AA0000}"/>
    <cellStyle name="Percent 10 14 8" xfId="3776" xr:uid="{00000000-0005-0000-0000-0000C4AA0000}"/>
    <cellStyle name="Percent 10 14 9" xfId="29744" xr:uid="{00000000-0005-0000-0000-0000C5AA0000}"/>
    <cellStyle name="Percent 10 15" xfId="2153" xr:uid="{00000000-0005-0000-0000-0000C6AA0000}"/>
    <cellStyle name="Percent 10 15 2" xfId="6481" xr:uid="{00000000-0005-0000-0000-0000C7AA0000}"/>
    <cellStyle name="Percent 10 15 2 2" xfId="12973" xr:uid="{00000000-0005-0000-0000-0000C8AA0000}"/>
    <cellStyle name="Percent 10 15 2 2 2" xfId="28121" xr:uid="{00000000-0005-0000-0000-0000C9AA0000}"/>
    <cellStyle name="Percent 10 15 2 2 2 2" xfId="54089" xr:uid="{00000000-0005-0000-0000-0000CAAA0000}"/>
    <cellStyle name="Percent 10 15 2 2 3" xfId="38941" xr:uid="{00000000-0005-0000-0000-0000CBAA0000}"/>
    <cellStyle name="Percent 10 15 2 3" xfId="21629" xr:uid="{00000000-0005-0000-0000-0000CCAA0000}"/>
    <cellStyle name="Percent 10 15 2 3 2" xfId="47597" xr:uid="{00000000-0005-0000-0000-0000CDAA0000}"/>
    <cellStyle name="Percent 10 15 2 4" xfId="17301" xr:uid="{00000000-0005-0000-0000-0000CEAA0000}"/>
    <cellStyle name="Percent 10 15 2 4 2" xfId="43269" xr:uid="{00000000-0005-0000-0000-0000CFAA0000}"/>
    <cellStyle name="Percent 10 15 2 5" xfId="32449" xr:uid="{00000000-0005-0000-0000-0000D0AA0000}"/>
    <cellStyle name="Percent 10 15 2 6" xfId="58931" xr:uid="{00000000-0005-0000-0000-0000D1AA0000}"/>
    <cellStyle name="Percent 10 15 3" xfId="10809" xr:uid="{00000000-0005-0000-0000-0000D2AA0000}"/>
    <cellStyle name="Percent 10 15 3 2" xfId="25957" xr:uid="{00000000-0005-0000-0000-0000D3AA0000}"/>
    <cellStyle name="Percent 10 15 3 2 2" xfId="51925" xr:uid="{00000000-0005-0000-0000-0000D4AA0000}"/>
    <cellStyle name="Percent 10 15 3 3" xfId="36777" xr:uid="{00000000-0005-0000-0000-0000D5AA0000}"/>
    <cellStyle name="Percent 10 15 4" xfId="8645" xr:uid="{00000000-0005-0000-0000-0000D6AA0000}"/>
    <cellStyle name="Percent 10 15 4 2" xfId="23793" xr:uid="{00000000-0005-0000-0000-0000D7AA0000}"/>
    <cellStyle name="Percent 10 15 4 2 2" xfId="49761" xr:uid="{00000000-0005-0000-0000-0000D8AA0000}"/>
    <cellStyle name="Percent 10 15 4 3" xfId="34613" xr:uid="{00000000-0005-0000-0000-0000D9AA0000}"/>
    <cellStyle name="Percent 10 15 5" xfId="19465" xr:uid="{00000000-0005-0000-0000-0000DAAA0000}"/>
    <cellStyle name="Percent 10 15 5 2" xfId="45433" xr:uid="{00000000-0005-0000-0000-0000DBAA0000}"/>
    <cellStyle name="Percent 10 15 6" xfId="15137" xr:uid="{00000000-0005-0000-0000-0000DCAA0000}"/>
    <cellStyle name="Percent 10 15 6 2" xfId="41105" xr:uid="{00000000-0005-0000-0000-0000DDAA0000}"/>
    <cellStyle name="Percent 10 15 7" xfId="4317" xr:uid="{00000000-0005-0000-0000-0000DEAA0000}"/>
    <cellStyle name="Percent 10 15 8" xfId="30285" xr:uid="{00000000-0005-0000-0000-0000DFAA0000}"/>
    <cellStyle name="Percent 10 15 9" xfId="56767" xr:uid="{00000000-0005-0000-0000-0000E0AA0000}"/>
    <cellStyle name="Percent 10 16" xfId="5399" xr:uid="{00000000-0005-0000-0000-0000E1AA0000}"/>
    <cellStyle name="Percent 10 16 2" xfId="11891" xr:uid="{00000000-0005-0000-0000-0000E2AA0000}"/>
    <cellStyle name="Percent 10 16 2 2" xfId="27039" xr:uid="{00000000-0005-0000-0000-0000E3AA0000}"/>
    <cellStyle name="Percent 10 16 2 2 2" xfId="53007" xr:uid="{00000000-0005-0000-0000-0000E4AA0000}"/>
    <cellStyle name="Percent 10 16 2 3" xfId="37859" xr:uid="{00000000-0005-0000-0000-0000E5AA0000}"/>
    <cellStyle name="Percent 10 16 3" xfId="20547" xr:uid="{00000000-0005-0000-0000-0000E6AA0000}"/>
    <cellStyle name="Percent 10 16 3 2" xfId="46515" xr:uid="{00000000-0005-0000-0000-0000E7AA0000}"/>
    <cellStyle name="Percent 10 16 4" xfId="16219" xr:uid="{00000000-0005-0000-0000-0000E8AA0000}"/>
    <cellStyle name="Percent 10 16 4 2" xfId="42187" xr:uid="{00000000-0005-0000-0000-0000E9AA0000}"/>
    <cellStyle name="Percent 10 16 5" xfId="31367" xr:uid="{00000000-0005-0000-0000-0000EAAA0000}"/>
    <cellStyle name="Percent 10 16 6" xfId="57849" xr:uid="{00000000-0005-0000-0000-0000EBAA0000}"/>
    <cellStyle name="Percent 10 17" xfId="9727" xr:uid="{00000000-0005-0000-0000-0000ECAA0000}"/>
    <cellStyle name="Percent 10 17 2" xfId="24875" xr:uid="{00000000-0005-0000-0000-0000EDAA0000}"/>
    <cellStyle name="Percent 10 17 2 2" xfId="50843" xr:uid="{00000000-0005-0000-0000-0000EEAA0000}"/>
    <cellStyle name="Percent 10 17 3" xfId="35695" xr:uid="{00000000-0005-0000-0000-0000EFAA0000}"/>
    <cellStyle name="Percent 10 18" xfId="7563" xr:uid="{00000000-0005-0000-0000-0000F0AA0000}"/>
    <cellStyle name="Percent 10 18 2" xfId="22711" xr:uid="{00000000-0005-0000-0000-0000F1AA0000}"/>
    <cellStyle name="Percent 10 18 2 2" xfId="48679" xr:uid="{00000000-0005-0000-0000-0000F2AA0000}"/>
    <cellStyle name="Percent 10 18 3" xfId="33531" xr:uid="{00000000-0005-0000-0000-0000F3AA0000}"/>
    <cellStyle name="Percent 10 19" xfId="18383" xr:uid="{00000000-0005-0000-0000-0000F4AA0000}"/>
    <cellStyle name="Percent 10 19 2" xfId="44351" xr:uid="{00000000-0005-0000-0000-0000F5AA0000}"/>
    <cellStyle name="Percent 10 2" xfId="521" xr:uid="{00000000-0005-0000-0000-0000F6AA0000}"/>
    <cellStyle name="Percent 10 2 10" xfId="29208" xr:uid="{00000000-0005-0000-0000-0000F7AA0000}"/>
    <cellStyle name="Percent 10 2 11" xfId="55154" xr:uid="{00000000-0005-0000-0000-0000F8AA0000}"/>
    <cellStyle name="Percent 10 2 12" xfId="55690" xr:uid="{00000000-0005-0000-0000-0000F9AA0000}"/>
    <cellStyle name="Percent 10 2 13" xfId="739" xr:uid="{00000000-0005-0000-0000-0000FAAA0000}"/>
    <cellStyle name="Percent 10 2 2" xfId="1617" xr:uid="{00000000-0005-0000-0000-0000FBAA0000}"/>
    <cellStyle name="Percent 10 2 2 10" xfId="56231" xr:uid="{00000000-0005-0000-0000-0000FCAA0000}"/>
    <cellStyle name="Percent 10 2 2 2" xfId="2699" xr:uid="{00000000-0005-0000-0000-0000FDAA0000}"/>
    <cellStyle name="Percent 10 2 2 2 2" xfId="7027" xr:uid="{00000000-0005-0000-0000-0000FEAA0000}"/>
    <cellStyle name="Percent 10 2 2 2 2 2" xfId="13519" xr:uid="{00000000-0005-0000-0000-0000FFAA0000}"/>
    <cellStyle name="Percent 10 2 2 2 2 2 2" xfId="28667" xr:uid="{00000000-0005-0000-0000-000000AB0000}"/>
    <cellStyle name="Percent 10 2 2 2 2 2 2 2" xfId="54635" xr:uid="{00000000-0005-0000-0000-000001AB0000}"/>
    <cellStyle name="Percent 10 2 2 2 2 2 3" xfId="39487" xr:uid="{00000000-0005-0000-0000-000002AB0000}"/>
    <cellStyle name="Percent 10 2 2 2 2 3" xfId="22175" xr:uid="{00000000-0005-0000-0000-000003AB0000}"/>
    <cellStyle name="Percent 10 2 2 2 2 3 2" xfId="48143" xr:uid="{00000000-0005-0000-0000-000004AB0000}"/>
    <cellStyle name="Percent 10 2 2 2 2 4" xfId="17847" xr:uid="{00000000-0005-0000-0000-000005AB0000}"/>
    <cellStyle name="Percent 10 2 2 2 2 4 2" xfId="43815" xr:uid="{00000000-0005-0000-0000-000006AB0000}"/>
    <cellStyle name="Percent 10 2 2 2 2 5" xfId="32995" xr:uid="{00000000-0005-0000-0000-000007AB0000}"/>
    <cellStyle name="Percent 10 2 2 2 2 6" xfId="59477" xr:uid="{00000000-0005-0000-0000-000008AB0000}"/>
    <cellStyle name="Percent 10 2 2 2 3" xfId="11355" xr:uid="{00000000-0005-0000-0000-000009AB0000}"/>
    <cellStyle name="Percent 10 2 2 2 3 2" xfId="26503" xr:uid="{00000000-0005-0000-0000-00000AAB0000}"/>
    <cellStyle name="Percent 10 2 2 2 3 2 2" xfId="52471" xr:uid="{00000000-0005-0000-0000-00000BAB0000}"/>
    <cellStyle name="Percent 10 2 2 2 3 3" xfId="37323" xr:uid="{00000000-0005-0000-0000-00000CAB0000}"/>
    <cellStyle name="Percent 10 2 2 2 4" xfId="9191" xr:uid="{00000000-0005-0000-0000-00000DAB0000}"/>
    <cellStyle name="Percent 10 2 2 2 4 2" xfId="24339" xr:uid="{00000000-0005-0000-0000-00000EAB0000}"/>
    <cellStyle name="Percent 10 2 2 2 4 2 2" xfId="50307" xr:uid="{00000000-0005-0000-0000-00000FAB0000}"/>
    <cellStyle name="Percent 10 2 2 2 4 3" xfId="35159" xr:uid="{00000000-0005-0000-0000-000010AB0000}"/>
    <cellStyle name="Percent 10 2 2 2 5" xfId="20011" xr:uid="{00000000-0005-0000-0000-000011AB0000}"/>
    <cellStyle name="Percent 10 2 2 2 5 2" xfId="45979" xr:uid="{00000000-0005-0000-0000-000012AB0000}"/>
    <cellStyle name="Percent 10 2 2 2 6" xfId="15683" xr:uid="{00000000-0005-0000-0000-000013AB0000}"/>
    <cellStyle name="Percent 10 2 2 2 6 2" xfId="41651" xr:uid="{00000000-0005-0000-0000-000014AB0000}"/>
    <cellStyle name="Percent 10 2 2 2 7" xfId="4863" xr:uid="{00000000-0005-0000-0000-000015AB0000}"/>
    <cellStyle name="Percent 10 2 2 2 8" xfId="30831" xr:uid="{00000000-0005-0000-0000-000016AB0000}"/>
    <cellStyle name="Percent 10 2 2 2 9" xfId="57313" xr:uid="{00000000-0005-0000-0000-000017AB0000}"/>
    <cellStyle name="Percent 10 2 2 3" xfId="5945" xr:uid="{00000000-0005-0000-0000-000018AB0000}"/>
    <cellStyle name="Percent 10 2 2 3 2" xfId="12437" xr:uid="{00000000-0005-0000-0000-000019AB0000}"/>
    <cellStyle name="Percent 10 2 2 3 2 2" xfId="27585" xr:uid="{00000000-0005-0000-0000-00001AAB0000}"/>
    <cellStyle name="Percent 10 2 2 3 2 2 2" xfId="53553" xr:uid="{00000000-0005-0000-0000-00001BAB0000}"/>
    <cellStyle name="Percent 10 2 2 3 2 3" xfId="38405" xr:uid="{00000000-0005-0000-0000-00001CAB0000}"/>
    <cellStyle name="Percent 10 2 2 3 3" xfId="21093" xr:uid="{00000000-0005-0000-0000-00001DAB0000}"/>
    <cellStyle name="Percent 10 2 2 3 3 2" xfId="47061" xr:uid="{00000000-0005-0000-0000-00001EAB0000}"/>
    <cellStyle name="Percent 10 2 2 3 4" xfId="16765" xr:uid="{00000000-0005-0000-0000-00001FAB0000}"/>
    <cellStyle name="Percent 10 2 2 3 4 2" xfId="42733" xr:uid="{00000000-0005-0000-0000-000020AB0000}"/>
    <cellStyle name="Percent 10 2 2 3 5" xfId="31913" xr:uid="{00000000-0005-0000-0000-000021AB0000}"/>
    <cellStyle name="Percent 10 2 2 3 6" xfId="58395" xr:uid="{00000000-0005-0000-0000-000022AB0000}"/>
    <cellStyle name="Percent 10 2 2 4" xfId="10273" xr:uid="{00000000-0005-0000-0000-000023AB0000}"/>
    <cellStyle name="Percent 10 2 2 4 2" xfId="25421" xr:uid="{00000000-0005-0000-0000-000024AB0000}"/>
    <cellStyle name="Percent 10 2 2 4 2 2" xfId="51389" xr:uid="{00000000-0005-0000-0000-000025AB0000}"/>
    <cellStyle name="Percent 10 2 2 4 3" xfId="36241" xr:uid="{00000000-0005-0000-0000-000026AB0000}"/>
    <cellStyle name="Percent 10 2 2 5" xfId="8109" xr:uid="{00000000-0005-0000-0000-000027AB0000}"/>
    <cellStyle name="Percent 10 2 2 5 2" xfId="23257" xr:uid="{00000000-0005-0000-0000-000028AB0000}"/>
    <cellStyle name="Percent 10 2 2 5 2 2" xfId="49225" xr:uid="{00000000-0005-0000-0000-000029AB0000}"/>
    <cellStyle name="Percent 10 2 2 5 3" xfId="34077" xr:uid="{00000000-0005-0000-0000-00002AAB0000}"/>
    <cellStyle name="Percent 10 2 2 6" xfId="18929" xr:uid="{00000000-0005-0000-0000-00002BAB0000}"/>
    <cellStyle name="Percent 10 2 2 6 2" xfId="44897" xr:uid="{00000000-0005-0000-0000-00002CAB0000}"/>
    <cellStyle name="Percent 10 2 2 7" xfId="14601" xr:uid="{00000000-0005-0000-0000-00002DAB0000}"/>
    <cellStyle name="Percent 10 2 2 7 2" xfId="40569" xr:uid="{00000000-0005-0000-0000-00002EAB0000}"/>
    <cellStyle name="Percent 10 2 2 8" xfId="3781" xr:uid="{00000000-0005-0000-0000-00002FAB0000}"/>
    <cellStyle name="Percent 10 2 2 9" xfId="29749" xr:uid="{00000000-0005-0000-0000-000030AB0000}"/>
    <cellStyle name="Percent 10 2 3" xfId="2158" xr:uid="{00000000-0005-0000-0000-000031AB0000}"/>
    <cellStyle name="Percent 10 2 3 2" xfId="6486" xr:uid="{00000000-0005-0000-0000-000032AB0000}"/>
    <cellStyle name="Percent 10 2 3 2 2" xfId="12978" xr:uid="{00000000-0005-0000-0000-000033AB0000}"/>
    <cellStyle name="Percent 10 2 3 2 2 2" xfId="28126" xr:uid="{00000000-0005-0000-0000-000034AB0000}"/>
    <cellStyle name="Percent 10 2 3 2 2 2 2" xfId="54094" xr:uid="{00000000-0005-0000-0000-000035AB0000}"/>
    <cellStyle name="Percent 10 2 3 2 2 3" xfId="38946" xr:uid="{00000000-0005-0000-0000-000036AB0000}"/>
    <cellStyle name="Percent 10 2 3 2 3" xfId="21634" xr:uid="{00000000-0005-0000-0000-000037AB0000}"/>
    <cellStyle name="Percent 10 2 3 2 3 2" xfId="47602" xr:uid="{00000000-0005-0000-0000-000038AB0000}"/>
    <cellStyle name="Percent 10 2 3 2 4" xfId="17306" xr:uid="{00000000-0005-0000-0000-000039AB0000}"/>
    <cellStyle name="Percent 10 2 3 2 4 2" xfId="43274" xr:uid="{00000000-0005-0000-0000-00003AAB0000}"/>
    <cellStyle name="Percent 10 2 3 2 5" xfId="32454" xr:uid="{00000000-0005-0000-0000-00003BAB0000}"/>
    <cellStyle name="Percent 10 2 3 2 6" xfId="58936" xr:uid="{00000000-0005-0000-0000-00003CAB0000}"/>
    <cellStyle name="Percent 10 2 3 3" xfId="10814" xr:uid="{00000000-0005-0000-0000-00003DAB0000}"/>
    <cellStyle name="Percent 10 2 3 3 2" xfId="25962" xr:uid="{00000000-0005-0000-0000-00003EAB0000}"/>
    <cellStyle name="Percent 10 2 3 3 2 2" xfId="51930" xr:uid="{00000000-0005-0000-0000-00003FAB0000}"/>
    <cellStyle name="Percent 10 2 3 3 3" xfId="36782" xr:uid="{00000000-0005-0000-0000-000040AB0000}"/>
    <cellStyle name="Percent 10 2 3 4" xfId="8650" xr:uid="{00000000-0005-0000-0000-000041AB0000}"/>
    <cellStyle name="Percent 10 2 3 4 2" xfId="23798" xr:uid="{00000000-0005-0000-0000-000042AB0000}"/>
    <cellStyle name="Percent 10 2 3 4 2 2" xfId="49766" xr:uid="{00000000-0005-0000-0000-000043AB0000}"/>
    <cellStyle name="Percent 10 2 3 4 3" xfId="34618" xr:uid="{00000000-0005-0000-0000-000044AB0000}"/>
    <cellStyle name="Percent 10 2 3 5" xfId="19470" xr:uid="{00000000-0005-0000-0000-000045AB0000}"/>
    <cellStyle name="Percent 10 2 3 5 2" xfId="45438" xr:uid="{00000000-0005-0000-0000-000046AB0000}"/>
    <cellStyle name="Percent 10 2 3 6" xfId="15142" xr:uid="{00000000-0005-0000-0000-000047AB0000}"/>
    <cellStyle name="Percent 10 2 3 6 2" xfId="41110" xr:uid="{00000000-0005-0000-0000-000048AB0000}"/>
    <cellStyle name="Percent 10 2 3 7" xfId="4322" xr:uid="{00000000-0005-0000-0000-000049AB0000}"/>
    <cellStyle name="Percent 10 2 3 8" xfId="30290" xr:uid="{00000000-0005-0000-0000-00004AAB0000}"/>
    <cellStyle name="Percent 10 2 3 9" xfId="56772" xr:uid="{00000000-0005-0000-0000-00004BAB0000}"/>
    <cellStyle name="Percent 10 2 4" xfId="5404" xr:uid="{00000000-0005-0000-0000-00004CAB0000}"/>
    <cellStyle name="Percent 10 2 4 2" xfId="11896" xr:uid="{00000000-0005-0000-0000-00004DAB0000}"/>
    <cellStyle name="Percent 10 2 4 2 2" xfId="27044" xr:uid="{00000000-0005-0000-0000-00004EAB0000}"/>
    <cellStyle name="Percent 10 2 4 2 2 2" xfId="53012" xr:uid="{00000000-0005-0000-0000-00004FAB0000}"/>
    <cellStyle name="Percent 10 2 4 2 3" xfId="37864" xr:uid="{00000000-0005-0000-0000-000050AB0000}"/>
    <cellStyle name="Percent 10 2 4 3" xfId="20552" xr:uid="{00000000-0005-0000-0000-000051AB0000}"/>
    <cellStyle name="Percent 10 2 4 3 2" xfId="46520" xr:uid="{00000000-0005-0000-0000-000052AB0000}"/>
    <cellStyle name="Percent 10 2 4 4" xfId="16224" xr:uid="{00000000-0005-0000-0000-000053AB0000}"/>
    <cellStyle name="Percent 10 2 4 4 2" xfId="42192" xr:uid="{00000000-0005-0000-0000-000054AB0000}"/>
    <cellStyle name="Percent 10 2 4 5" xfId="31372" xr:uid="{00000000-0005-0000-0000-000055AB0000}"/>
    <cellStyle name="Percent 10 2 4 6" xfId="57854" xr:uid="{00000000-0005-0000-0000-000056AB0000}"/>
    <cellStyle name="Percent 10 2 5" xfId="9732" xr:uid="{00000000-0005-0000-0000-000057AB0000}"/>
    <cellStyle name="Percent 10 2 5 2" xfId="24880" xr:uid="{00000000-0005-0000-0000-000058AB0000}"/>
    <cellStyle name="Percent 10 2 5 2 2" xfId="50848" xr:uid="{00000000-0005-0000-0000-000059AB0000}"/>
    <cellStyle name="Percent 10 2 5 3" xfId="35700" xr:uid="{00000000-0005-0000-0000-00005AAB0000}"/>
    <cellStyle name="Percent 10 2 6" xfId="7568" xr:uid="{00000000-0005-0000-0000-00005BAB0000}"/>
    <cellStyle name="Percent 10 2 6 2" xfId="22716" xr:uid="{00000000-0005-0000-0000-00005CAB0000}"/>
    <cellStyle name="Percent 10 2 6 2 2" xfId="48684" xr:uid="{00000000-0005-0000-0000-00005DAB0000}"/>
    <cellStyle name="Percent 10 2 6 3" xfId="33536" xr:uid="{00000000-0005-0000-0000-00005EAB0000}"/>
    <cellStyle name="Percent 10 2 7" xfId="18388" xr:uid="{00000000-0005-0000-0000-00005FAB0000}"/>
    <cellStyle name="Percent 10 2 7 2" xfId="44356" xr:uid="{00000000-0005-0000-0000-000060AB0000}"/>
    <cellStyle name="Percent 10 2 8" xfId="14060" xr:uid="{00000000-0005-0000-0000-000061AB0000}"/>
    <cellStyle name="Percent 10 2 8 2" xfId="40028" xr:uid="{00000000-0005-0000-0000-000062AB0000}"/>
    <cellStyle name="Percent 10 2 9" xfId="3240" xr:uid="{00000000-0005-0000-0000-000063AB0000}"/>
    <cellStyle name="Percent 10 20" xfId="14055" xr:uid="{00000000-0005-0000-0000-000064AB0000}"/>
    <cellStyle name="Percent 10 20 2" xfId="40023" xr:uid="{00000000-0005-0000-0000-000065AB0000}"/>
    <cellStyle name="Percent 10 21" xfId="3235" xr:uid="{00000000-0005-0000-0000-000066AB0000}"/>
    <cellStyle name="Percent 10 22" xfId="29203" xr:uid="{00000000-0005-0000-0000-000067AB0000}"/>
    <cellStyle name="Percent 10 23" xfId="55151" xr:uid="{00000000-0005-0000-0000-000068AB0000}"/>
    <cellStyle name="Percent 10 24" xfId="55685" xr:uid="{00000000-0005-0000-0000-000069AB0000}"/>
    <cellStyle name="Percent 10 25" xfId="699" xr:uid="{00000000-0005-0000-0000-00006AAB0000}"/>
    <cellStyle name="Percent 10 3" xfId="522" xr:uid="{00000000-0005-0000-0000-00006BAB0000}"/>
    <cellStyle name="Percent 10 3 10" xfId="29209" xr:uid="{00000000-0005-0000-0000-00006CAB0000}"/>
    <cellStyle name="Percent 10 3 11" xfId="55155" xr:uid="{00000000-0005-0000-0000-00006DAB0000}"/>
    <cellStyle name="Percent 10 3 12" xfId="55691" xr:uid="{00000000-0005-0000-0000-00006EAB0000}"/>
    <cellStyle name="Percent 10 3 13" xfId="779" xr:uid="{00000000-0005-0000-0000-00006FAB0000}"/>
    <cellStyle name="Percent 10 3 2" xfId="1618" xr:uid="{00000000-0005-0000-0000-000070AB0000}"/>
    <cellStyle name="Percent 10 3 2 10" xfId="56232" xr:uid="{00000000-0005-0000-0000-000071AB0000}"/>
    <cellStyle name="Percent 10 3 2 2" xfId="2700" xr:uid="{00000000-0005-0000-0000-000072AB0000}"/>
    <cellStyle name="Percent 10 3 2 2 2" xfId="7028" xr:uid="{00000000-0005-0000-0000-000073AB0000}"/>
    <cellStyle name="Percent 10 3 2 2 2 2" xfId="13520" xr:uid="{00000000-0005-0000-0000-000074AB0000}"/>
    <cellStyle name="Percent 10 3 2 2 2 2 2" xfId="28668" xr:uid="{00000000-0005-0000-0000-000075AB0000}"/>
    <cellStyle name="Percent 10 3 2 2 2 2 2 2" xfId="54636" xr:uid="{00000000-0005-0000-0000-000076AB0000}"/>
    <cellStyle name="Percent 10 3 2 2 2 2 3" xfId="39488" xr:uid="{00000000-0005-0000-0000-000077AB0000}"/>
    <cellStyle name="Percent 10 3 2 2 2 3" xfId="22176" xr:uid="{00000000-0005-0000-0000-000078AB0000}"/>
    <cellStyle name="Percent 10 3 2 2 2 3 2" xfId="48144" xr:uid="{00000000-0005-0000-0000-000079AB0000}"/>
    <cellStyle name="Percent 10 3 2 2 2 4" xfId="17848" xr:uid="{00000000-0005-0000-0000-00007AAB0000}"/>
    <cellStyle name="Percent 10 3 2 2 2 4 2" xfId="43816" xr:uid="{00000000-0005-0000-0000-00007BAB0000}"/>
    <cellStyle name="Percent 10 3 2 2 2 5" xfId="32996" xr:uid="{00000000-0005-0000-0000-00007CAB0000}"/>
    <cellStyle name="Percent 10 3 2 2 2 6" xfId="59478" xr:uid="{00000000-0005-0000-0000-00007DAB0000}"/>
    <cellStyle name="Percent 10 3 2 2 3" xfId="11356" xr:uid="{00000000-0005-0000-0000-00007EAB0000}"/>
    <cellStyle name="Percent 10 3 2 2 3 2" xfId="26504" xr:uid="{00000000-0005-0000-0000-00007FAB0000}"/>
    <cellStyle name="Percent 10 3 2 2 3 2 2" xfId="52472" xr:uid="{00000000-0005-0000-0000-000080AB0000}"/>
    <cellStyle name="Percent 10 3 2 2 3 3" xfId="37324" xr:uid="{00000000-0005-0000-0000-000081AB0000}"/>
    <cellStyle name="Percent 10 3 2 2 4" xfId="9192" xr:uid="{00000000-0005-0000-0000-000082AB0000}"/>
    <cellStyle name="Percent 10 3 2 2 4 2" xfId="24340" xr:uid="{00000000-0005-0000-0000-000083AB0000}"/>
    <cellStyle name="Percent 10 3 2 2 4 2 2" xfId="50308" xr:uid="{00000000-0005-0000-0000-000084AB0000}"/>
    <cellStyle name="Percent 10 3 2 2 4 3" xfId="35160" xr:uid="{00000000-0005-0000-0000-000085AB0000}"/>
    <cellStyle name="Percent 10 3 2 2 5" xfId="20012" xr:uid="{00000000-0005-0000-0000-000086AB0000}"/>
    <cellStyle name="Percent 10 3 2 2 5 2" xfId="45980" xr:uid="{00000000-0005-0000-0000-000087AB0000}"/>
    <cellStyle name="Percent 10 3 2 2 6" xfId="15684" xr:uid="{00000000-0005-0000-0000-000088AB0000}"/>
    <cellStyle name="Percent 10 3 2 2 6 2" xfId="41652" xr:uid="{00000000-0005-0000-0000-000089AB0000}"/>
    <cellStyle name="Percent 10 3 2 2 7" xfId="4864" xr:uid="{00000000-0005-0000-0000-00008AAB0000}"/>
    <cellStyle name="Percent 10 3 2 2 8" xfId="30832" xr:uid="{00000000-0005-0000-0000-00008BAB0000}"/>
    <cellStyle name="Percent 10 3 2 2 9" xfId="57314" xr:uid="{00000000-0005-0000-0000-00008CAB0000}"/>
    <cellStyle name="Percent 10 3 2 3" xfId="5946" xr:uid="{00000000-0005-0000-0000-00008DAB0000}"/>
    <cellStyle name="Percent 10 3 2 3 2" xfId="12438" xr:uid="{00000000-0005-0000-0000-00008EAB0000}"/>
    <cellStyle name="Percent 10 3 2 3 2 2" xfId="27586" xr:uid="{00000000-0005-0000-0000-00008FAB0000}"/>
    <cellStyle name="Percent 10 3 2 3 2 2 2" xfId="53554" xr:uid="{00000000-0005-0000-0000-000090AB0000}"/>
    <cellStyle name="Percent 10 3 2 3 2 3" xfId="38406" xr:uid="{00000000-0005-0000-0000-000091AB0000}"/>
    <cellStyle name="Percent 10 3 2 3 3" xfId="21094" xr:uid="{00000000-0005-0000-0000-000092AB0000}"/>
    <cellStyle name="Percent 10 3 2 3 3 2" xfId="47062" xr:uid="{00000000-0005-0000-0000-000093AB0000}"/>
    <cellStyle name="Percent 10 3 2 3 4" xfId="16766" xr:uid="{00000000-0005-0000-0000-000094AB0000}"/>
    <cellStyle name="Percent 10 3 2 3 4 2" xfId="42734" xr:uid="{00000000-0005-0000-0000-000095AB0000}"/>
    <cellStyle name="Percent 10 3 2 3 5" xfId="31914" xr:uid="{00000000-0005-0000-0000-000096AB0000}"/>
    <cellStyle name="Percent 10 3 2 3 6" xfId="58396" xr:uid="{00000000-0005-0000-0000-000097AB0000}"/>
    <cellStyle name="Percent 10 3 2 4" xfId="10274" xr:uid="{00000000-0005-0000-0000-000098AB0000}"/>
    <cellStyle name="Percent 10 3 2 4 2" xfId="25422" xr:uid="{00000000-0005-0000-0000-000099AB0000}"/>
    <cellStyle name="Percent 10 3 2 4 2 2" xfId="51390" xr:uid="{00000000-0005-0000-0000-00009AAB0000}"/>
    <cellStyle name="Percent 10 3 2 4 3" xfId="36242" xr:uid="{00000000-0005-0000-0000-00009BAB0000}"/>
    <cellStyle name="Percent 10 3 2 5" xfId="8110" xr:uid="{00000000-0005-0000-0000-00009CAB0000}"/>
    <cellStyle name="Percent 10 3 2 5 2" xfId="23258" xr:uid="{00000000-0005-0000-0000-00009DAB0000}"/>
    <cellStyle name="Percent 10 3 2 5 2 2" xfId="49226" xr:uid="{00000000-0005-0000-0000-00009EAB0000}"/>
    <cellStyle name="Percent 10 3 2 5 3" xfId="34078" xr:uid="{00000000-0005-0000-0000-00009FAB0000}"/>
    <cellStyle name="Percent 10 3 2 6" xfId="18930" xr:uid="{00000000-0005-0000-0000-0000A0AB0000}"/>
    <cellStyle name="Percent 10 3 2 6 2" xfId="44898" xr:uid="{00000000-0005-0000-0000-0000A1AB0000}"/>
    <cellStyle name="Percent 10 3 2 7" xfId="14602" xr:uid="{00000000-0005-0000-0000-0000A2AB0000}"/>
    <cellStyle name="Percent 10 3 2 7 2" xfId="40570" xr:uid="{00000000-0005-0000-0000-0000A3AB0000}"/>
    <cellStyle name="Percent 10 3 2 8" xfId="3782" xr:uid="{00000000-0005-0000-0000-0000A4AB0000}"/>
    <cellStyle name="Percent 10 3 2 9" xfId="29750" xr:uid="{00000000-0005-0000-0000-0000A5AB0000}"/>
    <cellStyle name="Percent 10 3 3" xfId="2159" xr:uid="{00000000-0005-0000-0000-0000A6AB0000}"/>
    <cellStyle name="Percent 10 3 3 2" xfId="6487" xr:uid="{00000000-0005-0000-0000-0000A7AB0000}"/>
    <cellStyle name="Percent 10 3 3 2 2" xfId="12979" xr:uid="{00000000-0005-0000-0000-0000A8AB0000}"/>
    <cellStyle name="Percent 10 3 3 2 2 2" xfId="28127" xr:uid="{00000000-0005-0000-0000-0000A9AB0000}"/>
    <cellStyle name="Percent 10 3 3 2 2 2 2" xfId="54095" xr:uid="{00000000-0005-0000-0000-0000AAAB0000}"/>
    <cellStyle name="Percent 10 3 3 2 2 3" xfId="38947" xr:uid="{00000000-0005-0000-0000-0000ABAB0000}"/>
    <cellStyle name="Percent 10 3 3 2 3" xfId="21635" xr:uid="{00000000-0005-0000-0000-0000ACAB0000}"/>
    <cellStyle name="Percent 10 3 3 2 3 2" xfId="47603" xr:uid="{00000000-0005-0000-0000-0000ADAB0000}"/>
    <cellStyle name="Percent 10 3 3 2 4" xfId="17307" xr:uid="{00000000-0005-0000-0000-0000AEAB0000}"/>
    <cellStyle name="Percent 10 3 3 2 4 2" xfId="43275" xr:uid="{00000000-0005-0000-0000-0000AFAB0000}"/>
    <cellStyle name="Percent 10 3 3 2 5" xfId="32455" xr:uid="{00000000-0005-0000-0000-0000B0AB0000}"/>
    <cellStyle name="Percent 10 3 3 2 6" xfId="58937" xr:uid="{00000000-0005-0000-0000-0000B1AB0000}"/>
    <cellStyle name="Percent 10 3 3 3" xfId="10815" xr:uid="{00000000-0005-0000-0000-0000B2AB0000}"/>
    <cellStyle name="Percent 10 3 3 3 2" xfId="25963" xr:uid="{00000000-0005-0000-0000-0000B3AB0000}"/>
    <cellStyle name="Percent 10 3 3 3 2 2" xfId="51931" xr:uid="{00000000-0005-0000-0000-0000B4AB0000}"/>
    <cellStyle name="Percent 10 3 3 3 3" xfId="36783" xr:uid="{00000000-0005-0000-0000-0000B5AB0000}"/>
    <cellStyle name="Percent 10 3 3 4" xfId="8651" xr:uid="{00000000-0005-0000-0000-0000B6AB0000}"/>
    <cellStyle name="Percent 10 3 3 4 2" xfId="23799" xr:uid="{00000000-0005-0000-0000-0000B7AB0000}"/>
    <cellStyle name="Percent 10 3 3 4 2 2" xfId="49767" xr:uid="{00000000-0005-0000-0000-0000B8AB0000}"/>
    <cellStyle name="Percent 10 3 3 4 3" xfId="34619" xr:uid="{00000000-0005-0000-0000-0000B9AB0000}"/>
    <cellStyle name="Percent 10 3 3 5" xfId="19471" xr:uid="{00000000-0005-0000-0000-0000BAAB0000}"/>
    <cellStyle name="Percent 10 3 3 5 2" xfId="45439" xr:uid="{00000000-0005-0000-0000-0000BBAB0000}"/>
    <cellStyle name="Percent 10 3 3 6" xfId="15143" xr:uid="{00000000-0005-0000-0000-0000BCAB0000}"/>
    <cellStyle name="Percent 10 3 3 6 2" xfId="41111" xr:uid="{00000000-0005-0000-0000-0000BDAB0000}"/>
    <cellStyle name="Percent 10 3 3 7" xfId="4323" xr:uid="{00000000-0005-0000-0000-0000BEAB0000}"/>
    <cellStyle name="Percent 10 3 3 8" xfId="30291" xr:uid="{00000000-0005-0000-0000-0000BFAB0000}"/>
    <cellStyle name="Percent 10 3 3 9" xfId="56773" xr:uid="{00000000-0005-0000-0000-0000C0AB0000}"/>
    <cellStyle name="Percent 10 3 4" xfId="5405" xr:uid="{00000000-0005-0000-0000-0000C1AB0000}"/>
    <cellStyle name="Percent 10 3 4 2" xfId="11897" xr:uid="{00000000-0005-0000-0000-0000C2AB0000}"/>
    <cellStyle name="Percent 10 3 4 2 2" xfId="27045" xr:uid="{00000000-0005-0000-0000-0000C3AB0000}"/>
    <cellStyle name="Percent 10 3 4 2 2 2" xfId="53013" xr:uid="{00000000-0005-0000-0000-0000C4AB0000}"/>
    <cellStyle name="Percent 10 3 4 2 3" xfId="37865" xr:uid="{00000000-0005-0000-0000-0000C5AB0000}"/>
    <cellStyle name="Percent 10 3 4 3" xfId="20553" xr:uid="{00000000-0005-0000-0000-0000C6AB0000}"/>
    <cellStyle name="Percent 10 3 4 3 2" xfId="46521" xr:uid="{00000000-0005-0000-0000-0000C7AB0000}"/>
    <cellStyle name="Percent 10 3 4 4" xfId="16225" xr:uid="{00000000-0005-0000-0000-0000C8AB0000}"/>
    <cellStyle name="Percent 10 3 4 4 2" xfId="42193" xr:uid="{00000000-0005-0000-0000-0000C9AB0000}"/>
    <cellStyle name="Percent 10 3 4 5" xfId="31373" xr:uid="{00000000-0005-0000-0000-0000CAAB0000}"/>
    <cellStyle name="Percent 10 3 4 6" xfId="57855" xr:uid="{00000000-0005-0000-0000-0000CBAB0000}"/>
    <cellStyle name="Percent 10 3 5" xfId="9733" xr:uid="{00000000-0005-0000-0000-0000CCAB0000}"/>
    <cellStyle name="Percent 10 3 5 2" xfId="24881" xr:uid="{00000000-0005-0000-0000-0000CDAB0000}"/>
    <cellStyle name="Percent 10 3 5 2 2" xfId="50849" xr:uid="{00000000-0005-0000-0000-0000CEAB0000}"/>
    <cellStyle name="Percent 10 3 5 3" xfId="35701" xr:uid="{00000000-0005-0000-0000-0000CFAB0000}"/>
    <cellStyle name="Percent 10 3 6" xfId="7569" xr:uid="{00000000-0005-0000-0000-0000D0AB0000}"/>
    <cellStyle name="Percent 10 3 6 2" xfId="22717" xr:uid="{00000000-0005-0000-0000-0000D1AB0000}"/>
    <cellStyle name="Percent 10 3 6 2 2" xfId="48685" xr:uid="{00000000-0005-0000-0000-0000D2AB0000}"/>
    <cellStyle name="Percent 10 3 6 3" xfId="33537" xr:uid="{00000000-0005-0000-0000-0000D3AB0000}"/>
    <cellStyle name="Percent 10 3 7" xfId="18389" xr:uid="{00000000-0005-0000-0000-0000D4AB0000}"/>
    <cellStyle name="Percent 10 3 7 2" xfId="44357" xr:uid="{00000000-0005-0000-0000-0000D5AB0000}"/>
    <cellStyle name="Percent 10 3 8" xfId="14061" xr:uid="{00000000-0005-0000-0000-0000D6AB0000}"/>
    <cellStyle name="Percent 10 3 8 2" xfId="40029" xr:uid="{00000000-0005-0000-0000-0000D7AB0000}"/>
    <cellStyle name="Percent 10 3 9" xfId="3241" xr:uid="{00000000-0005-0000-0000-0000D8AB0000}"/>
    <cellStyle name="Percent 10 4" xfId="523" xr:uid="{00000000-0005-0000-0000-0000D9AB0000}"/>
    <cellStyle name="Percent 10 4 10" xfId="29210" xr:uid="{00000000-0005-0000-0000-0000DAAB0000}"/>
    <cellStyle name="Percent 10 4 11" xfId="55156" xr:uid="{00000000-0005-0000-0000-0000DBAB0000}"/>
    <cellStyle name="Percent 10 4 12" xfId="55692" xr:uid="{00000000-0005-0000-0000-0000DCAB0000}"/>
    <cellStyle name="Percent 10 4 13" xfId="819" xr:uid="{00000000-0005-0000-0000-0000DDAB0000}"/>
    <cellStyle name="Percent 10 4 2" xfId="1619" xr:uid="{00000000-0005-0000-0000-0000DEAB0000}"/>
    <cellStyle name="Percent 10 4 2 10" xfId="56233" xr:uid="{00000000-0005-0000-0000-0000DFAB0000}"/>
    <cellStyle name="Percent 10 4 2 2" xfId="2701" xr:uid="{00000000-0005-0000-0000-0000E0AB0000}"/>
    <cellStyle name="Percent 10 4 2 2 2" xfId="7029" xr:uid="{00000000-0005-0000-0000-0000E1AB0000}"/>
    <cellStyle name="Percent 10 4 2 2 2 2" xfId="13521" xr:uid="{00000000-0005-0000-0000-0000E2AB0000}"/>
    <cellStyle name="Percent 10 4 2 2 2 2 2" xfId="28669" xr:uid="{00000000-0005-0000-0000-0000E3AB0000}"/>
    <cellStyle name="Percent 10 4 2 2 2 2 2 2" xfId="54637" xr:uid="{00000000-0005-0000-0000-0000E4AB0000}"/>
    <cellStyle name="Percent 10 4 2 2 2 2 3" xfId="39489" xr:uid="{00000000-0005-0000-0000-0000E5AB0000}"/>
    <cellStyle name="Percent 10 4 2 2 2 3" xfId="22177" xr:uid="{00000000-0005-0000-0000-0000E6AB0000}"/>
    <cellStyle name="Percent 10 4 2 2 2 3 2" xfId="48145" xr:uid="{00000000-0005-0000-0000-0000E7AB0000}"/>
    <cellStyle name="Percent 10 4 2 2 2 4" xfId="17849" xr:uid="{00000000-0005-0000-0000-0000E8AB0000}"/>
    <cellStyle name="Percent 10 4 2 2 2 4 2" xfId="43817" xr:uid="{00000000-0005-0000-0000-0000E9AB0000}"/>
    <cellStyle name="Percent 10 4 2 2 2 5" xfId="32997" xr:uid="{00000000-0005-0000-0000-0000EAAB0000}"/>
    <cellStyle name="Percent 10 4 2 2 2 6" xfId="59479" xr:uid="{00000000-0005-0000-0000-0000EBAB0000}"/>
    <cellStyle name="Percent 10 4 2 2 3" xfId="11357" xr:uid="{00000000-0005-0000-0000-0000ECAB0000}"/>
    <cellStyle name="Percent 10 4 2 2 3 2" xfId="26505" xr:uid="{00000000-0005-0000-0000-0000EDAB0000}"/>
    <cellStyle name="Percent 10 4 2 2 3 2 2" xfId="52473" xr:uid="{00000000-0005-0000-0000-0000EEAB0000}"/>
    <cellStyle name="Percent 10 4 2 2 3 3" xfId="37325" xr:uid="{00000000-0005-0000-0000-0000EFAB0000}"/>
    <cellStyle name="Percent 10 4 2 2 4" xfId="9193" xr:uid="{00000000-0005-0000-0000-0000F0AB0000}"/>
    <cellStyle name="Percent 10 4 2 2 4 2" xfId="24341" xr:uid="{00000000-0005-0000-0000-0000F1AB0000}"/>
    <cellStyle name="Percent 10 4 2 2 4 2 2" xfId="50309" xr:uid="{00000000-0005-0000-0000-0000F2AB0000}"/>
    <cellStyle name="Percent 10 4 2 2 4 3" xfId="35161" xr:uid="{00000000-0005-0000-0000-0000F3AB0000}"/>
    <cellStyle name="Percent 10 4 2 2 5" xfId="20013" xr:uid="{00000000-0005-0000-0000-0000F4AB0000}"/>
    <cellStyle name="Percent 10 4 2 2 5 2" xfId="45981" xr:uid="{00000000-0005-0000-0000-0000F5AB0000}"/>
    <cellStyle name="Percent 10 4 2 2 6" xfId="15685" xr:uid="{00000000-0005-0000-0000-0000F6AB0000}"/>
    <cellStyle name="Percent 10 4 2 2 6 2" xfId="41653" xr:uid="{00000000-0005-0000-0000-0000F7AB0000}"/>
    <cellStyle name="Percent 10 4 2 2 7" xfId="4865" xr:uid="{00000000-0005-0000-0000-0000F8AB0000}"/>
    <cellStyle name="Percent 10 4 2 2 8" xfId="30833" xr:uid="{00000000-0005-0000-0000-0000F9AB0000}"/>
    <cellStyle name="Percent 10 4 2 2 9" xfId="57315" xr:uid="{00000000-0005-0000-0000-0000FAAB0000}"/>
    <cellStyle name="Percent 10 4 2 3" xfId="5947" xr:uid="{00000000-0005-0000-0000-0000FBAB0000}"/>
    <cellStyle name="Percent 10 4 2 3 2" xfId="12439" xr:uid="{00000000-0005-0000-0000-0000FCAB0000}"/>
    <cellStyle name="Percent 10 4 2 3 2 2" xfId="27587" xr:uid="{00000000-0005-0000-0000-0000FDAB0000}"/>
    <cellStyle name="Percent 10 4 2 3 2 2 2" xfId="53555" xr:uid="{00000000-0005-0000-0000-0000FEAB0000}"/>
    <cellStyle name="Percent 10 4 2 3 2 3" xfId="38407" xr:uid="{00000000-0005-0000-0000-0000FFAB0000}"/>
    <cellStyle name="Percent 10 4 2 3 3" xfId="21095" xr:uid="{00000000-0005-0000-0000-000000AC0000}"/>
    <cellStyle name="Percent 10 4 2 3 3 2" xfId="47063" xr:uid="{00000000-0005-0000-0000-000001AC0000}"/>
    <cellStyle name="Percent 10 4 2 3 4" xfId="16767" xr:uid="{00000000-0005-0000-0000-000002AC0000}"/>
    <cellStyle name="Percent 10 4 2 3 4 2" xfId="42735" xr:uid="{00000000-0005-0000-0000-000003AC0000}"/>
    <cellStyle name="Percent 10 4 2 3 5" xfId="31915" xr:uid="{00000000-0005-0000-0000-000004AC0000}"/>
    <cellStyle name="Percent 10 4 2 3 6" xfId="58397" xr:uid="{00000000-0005-0000-0000-000005AC0000}"/>
    <cellStyle name="Percent 10 4 2 4" xfId="10275" xr:uid="{00000000-0005-0000-0000-000006AC0000}"/>
    <cellStyle name="Percent 10 4 2 4 2" xfId="25423" xr:uid="{00000000-0005-0000-0000-000007AC0000}"/>
    <cellStyle name="Percent 10 4 2 4 2 2" xfId="51391" xr:uid="{00000000-0005-0000-0000-000008AC0000}"/>
    <cellStyle name="Percent 10 4 2 4 3" xfId="36243" xr:uid="{00000000-0005-0000-0000-000009AC0000}"/>
    <cellStyle name="Percent 10 4 2 5" xfId="8111" xr:uid="{00000000-0005-0000-0000-00000AAC0000}"/>
    <cellStyle name="Percent 10 4 2 5 2" xfId="23259" xr:uid="{00000000-0005-0000-0000-00000BAC0000}"/>
    <cellStyle name="Percent 10 4 2 5 2 2" xfId="49227" xr:uid="{00000000-0005-0000-0000-00000CAC0000}"/>
    <cellStyle name="Percent 10 4 2 5 3" xfId="34079" xr:uid="{00000000-0005-0000-0000-00000DAC0000}"/>
    <cellStyle name="Percent 10 4 2 6" xfId="18931" xr:uid="{00000000-0005-0000-0000-00000EAC0000}"/>
    <cellStyle name="Percent 10 4 2 6 2" xfId="44899" xr:uid="{00000000-0005-0000-0000-00000FAC0000}"/>
    <cellStyle name="Percent 10 4 2 7" xfId="14603" xr:uid="{00000000-0005-0000-0000-000010AC0000}"/>
    <cellStyle name="Percent 10 4 2 7 2" xfId="40571" xr:uid="{00000000-0005-0000-0000-000011AC0000}"/>
    <cellStyle name="Percent 10 4 2 8" xfId="3783" xr:uid="{00000000-0005-0000-0000-000012AC0000}"/>
    <cellStyle name="Percent 10 4 2 9" xfId="29751" xr:uid="{00000000-0005-0000-0000-000013AC0000}"/>
    <cellStyle name="Percent 10 4 3" xfId="2160" xr:uid="{00000000-0005-0000-0000-000014AC0000}"/>
    <cellStyle name="Percent 10 4 3 2" xfId="6488" xr:uid="{00000000-0005-0000-0000-000015AC0000}"/>
    <cellStyle name="Percent 10 4 3 2 2" xfId="12980" xr:uid="{00000000-0005-0000-0000-000016AC0000}"/>
    <cellStyle name="Percent 10 4 3 2 2 2" xfId="28128" xr:uid="{00000000-0005-0000-0000-000017AC0000}"/>
    <cellStyle name="Percent 10 4 3 2 2 2 2" xfId="54096" xr:uid="{00000000-0005-0000-0000-000018AC0000}"/>
    <cellStyle name="Percent 10 4 3 2 2 3" xfId="38948" xr:uid="{00000000-0005-0000-0000-000019AC0000}"/>
    <cellStyle name="Percent 10 4 3 2 3" xfId="21636" xr:uid="{00000000-0005-0000-0000-00001AAC0000}"/>
    <cellStyle name="Percent 10 4 3 2 3 2" xfId="47604" xr:uid="{00000000-0005-0000-0000-00001BAC0000}"/>
    <cellStyle name="Percent 10 4 3 2 4" xfId="17308" xr:uid="{00000000-0005-0000-0000-00001CAC0000}"/>
    <cellStyle name="Percent 10 4 3 2 4 2" xfId="43276" xr:uid="{00000000-0005-0000-0000-00001DAC0000}"/>
    <cellStyle name="Percent 10 4 3 2 5" xfId="32456" xr:uid="{00000000-0005-0000-0000-00001EAC0000}"/>
    <cellStyle name="Percent 10 4 3 2 6" xfId="58938" xr:uid="{00000000-0005-0000-0000-00001FAC0000}"/>
    <cellStyle name="Percent 10 4 3 3" xfId="10816" xr:uid="{00000000-0005-0000-0000-000020AC0000}"/>
    <cellStyle name="Percent 10 4 3 3 2" xfId="25964" xr:uid="{00000000-0005-0000-0000-000021AC0000}"/>
    <cellStyle name="Percent 10 4 3 3 2 2" xfId="51932" xr:uid="{00000000-0005-0000-0000-000022AC0000}"/>
    <cellStyle name="Percent 10 4 3 3 3" xfId="36784" xr:uid="{00000000-0005-0000-0000-000023AC0000}"/>
    <cellStyle name="Percent 10 4 3 4" xfId="8652" xr:uid="{00000000-0005-0000-0000-000024AC0000}"/>
    <cellStyle name="Percent 10 4 3 4 2" xfId="23800" xr:uid="{00000000-0005-0000-0000-000025AC0000}"/>
    <cellStyle name="Percent 10 4 3 4 2 2" xfId="49768" xr:uid="{00000000-0005-0000-0000-000026AC0000}"/>
    <cellStyle name="Percent 10 4 3 4 3" xfId="34620" xr:uid="{00000000-0005-0000-0000-000027AC0000}"/>
    <cellStyle name="Percent 10 4 3 5" xfId="19472" xr:uid="{00000000-0005-0000-0000-000028AC0000}"/>
    <cellStyle name="Percent 10 4 3 5 2" xfId="45440" xr:uid="{00000000-0005-0000-0000-000029AC0000}"/>
    <cellStyle name="Percent 10 4 3 6" xfId="15144" xr:uid="{00000000-0005-0000-0000-00002AAC0000}"/>
    <cellStyle name="Percent 10 4 3 6 2" xfId="41112" xr:uid="{00000000-0005-0000-0000-00002BAC0000}"/>
    <cellStyle name="Percent 10 4 3 7" xfId="4324" xr:uid="{00000000-0005-0000-0000-00002CAC0000}"/>
    <cellStyle name="Percent 10 4 3 8" xfId="30292" xr:uid="{00000000-0005-0000-0000-00002DAC0000}"/>
    <cellStyle name="Percent 10 4 3 9" xfId="56774" xr:uid="{00000000-0005-0000-0000-00002EAC0000}"/>
    <cellStyle name="Percent 10 4 4" xfId="5406" xr:uid="{00000000-0005-0000-0000-00002FAC0000}"/>
    <cellStyle name="Percent 10 4 4 2" xfId="11898" xr:uid="{00000000-0005-0000-0000-000030AC0000}"/>
    <cellStyle name="Percent 10 4 4 2 2" xfId="27046" xr:uid="{00000000-0005-0000-0000-000031AC0000}"/>
    <cellStyle name="Percent 10 4 4 2 2 2" xfId="53014" xr:uid="{00000000-0005-0000-0000-000032AC0000}"/>
    <cellStyle name="Percent 10 4 4 2 3" xfId="37866" xr:uid="{00000000-0005-0000-0000-000033AC0000}"/>
    <cellStyle name="Percent 10 4 4 3" xfId="20554" xr:uid="{00000000-0005-0000-0000-000034AC0000}"/>
    <cellStyle name="Percent 10 4 4 3 2" xfId="46522" xr:uid="{00000000-0005-0000-0000-000035AC0000}"/>
    <cellStyle name="Percent 10 4 4 4" xfId="16226" xr:uid="{00000000-0005-0000-0000-000036AC0000}"/>
    <cellStyle name="Percent 10 4 4 4 2" xfId="42194" xr:uid="{00000000-0005-0000-0000-000037AC0000}"/>
    <cellStyle name="Percent 10 4 4 5" xfId="31374" xr:uid="{00000000-0005-0000-0000-000038AC0000}"/>
    <cellStyle name="Percent 10 4 4 6" xfId="57856" xr:uid="{00000000-0005-0000-0000-000039AC0000}"/>
    <cellStyle name="Percent 10 4 5" xfId="9734" xr:uid="{00000000-0005-0000-0000-00003AAC0000}"/>
    <cellStyle name="Percent 10 4 5 2" xfId="24882" xr:uid="{00000000-0005-0000-0000-00003BAC0000}"/>
    <cellStyle name="Percent 10 4 5 2 2" xfId="50850" xr:uid="{00000000-0005-0000-0000-00003CAC0000}"/>
    <cellStyle name="Percent 10 4 5 3" xfId="35702" xr:uid="{00000000-0005-0000-0000-00003DAC0000}"/>
    <cellStyle name="Percent 10 4 6" xfId="7570" xr:uid="{00000000-0005-0000-0000-00003EAC0000}"/>
    <cellStyle name="Percent 10 4 6 2" xfId="22718" xr:uid="{00000000-0005-0000-0000-00003FAC0000}"/>
    <cellStyle name="Percent 10 4 6 2 2" xfId="48686" xr:uid="{00000000-0005-0000-0000-000040AC0000}"/>
    <cellStyle name="Percent 10 4 6 3" xfId="33538" xr:uid="{00000000-0005-0000-0000-000041AC0000}"/>
    <cellStyle name="Percent 10 4 7" xfId="18390" xr:uid="{00000000-0005-0000-0000-000042AC0000}"/>
    <cellStyle name="Percent 10 4 7 2" xfId="44358" xr:uid="{00000000-0005-0000-0000-000043AC0000}"/>
    <cellStyle name="Percent 10 4 8" xfId="14062" xr:uid="{00000000-0005-0000-0000-000044AC0000}"/>
    <cellStyle name="Percent 10 4 8 2" xfId="40030" xr:uid="{00000000-0005-0000-0000-000045AC0000}"/>
    <cellStyle name="Percent 10 4 9" xfId="3242" xr:uid="{00000000-0005-0000-0000-000046AC0000}"/>
    <cellStyle name="Percent 10 5" xfId="524" xr:uid="{00000000-0005-0000-0000-000047AC0000}"/>
    <cellStyle name="Percent 10 5 10" xfId="29211" xr:uid="{00000000-0005-0000-0000-000048AC0000}"/>
    <cellStyle name="Percent 10 5 11" xfId="55157" xr:uid="{00000000-0005-0000-0000-000049AC0000}"/>
    <cellStyle name="Percent 10 5 12" xfId="55693" xr:uid="{00000000-0005-0000-0000-00004AAC0000}"/>
    <cellStyle name="Percent 10 5 13" xfId="859" xr:uid="{00000000-0005-0000-0000-00004BAC0000}"/>
    <cellStyle name="Percent 10 5 2" xfId="1620" xr:uid="{00000000-0005-0000-0000-00004CAC0000}"/>
    <cellStyle name="Percent 10 5 2 10" xfId="56234" xr:uid="{00000000-0005-0000-0000-00004DAC0000}"/>
    <cellStyle name="Percent 10 5 2 2" xfId="2702" xr:uid="{00000000-0005-0000-0000-00004EAC0000}"/>
    <cellStyle name="Percent 10 5 2 2 2" xfId="7030" xr:uid="{00000000-0005-0000-0000-00004FAC0000}"/>
    <cellStyle name="Percent 10 5 2 2 2 2" xfId="13522" xr:uid="{00000000-0005-0000-0000-000050AC0000}"/>
    <cellStyle name="Percent 10 5 2 2 2 2 2" xfId="28670" xr:uid="{00000000-0005-0000-0000-000051AC0000}"/>
    <cellStyle name="Percent 10 5 2 2 2 2 2 2" xfId="54638" xr:uid="{00000000-0005-0000-0000-000052AC0000}"/>
    <cellStyle name="Percent 10 5 2 2 2 2 3" xfId="39490" xr:uid="{00000000-0005-0000-0000-000053AC0000}"/>
    <cellStyle name="Percent 10 5 2 2 2 3" xfId="22178" xr:uid="{00000000-0005-0000-0000-000054AC0000}"/>
    <cellStyle name="Percent 10 5 2 2 2 3 2" xfId="48146" xr:uid="{00000000-0005-0000-0000-000055AC0000}"/>
    <cellStyle name="Percent 10 5 2 2 2 4" xfId="17850" xr:uid="{00000000-0005-0000-0000-000056AC0000}"/>
    <cellStyle name="Percent 10 5 2 2 2 4 2" xfId="43818" xr:uid="{00000000-0005-0000-0000-000057AC0000}"/>
    <cellStyle name="Percent 10 5 2 2 2 5" xfId="32998" xr:uid="{00000000-0005-0000-0000-000058AC0000}"/>
    <cellStyle name="Percent 10 5 2 2 2 6" xfId="59480" xr:uid="{00000000-0005-0000-0000-000059AC0000}"/>
    <cellStyle name="Percent 10 5 2 2 3" xfId="11358" xr:uid="{00000000-0005-0000-0000-00005AAC0000}"/>
    <cellStyle name="Percent 10 5 2 2 3 2" xfId="26506" xr:uid="{00000000-0005-0000-0000-00005BAC0000}"/>
    <cellStyle name="Percent 10 5 2 2 3 2 2" xfId="52474" xr:uid="{00000000-0005-0000-0000-00005CAC0000}"/>
    <cellStyle name="Percent 10 5 2 2 3 3" xfId="37326" xr:uid="{00000000-0005-0000-0000-00005DAC0000}"/>
    <cellStyle name="Percent 10 5 2 2 4" xfId="9194" xr:uid="{00000000-0005-0000-0000-00005EAC0000}"/>
    <cellStyle name="Percent 10 5 2 2 4 2" xfId="24342" xr:uid="{00000000-0005-0000-0000-00005FAC0000}"/>
    <cellStyle name="Percent 10 5 2 2 4 2 2" xfId="50310" xr:uid="{00000000-0005-0000-0000-000060AC0000}"/>
    <cellStyle name="Percent 10 5 2 2 4 3" xfId="35162" xr:uid="{00000000-0005-0000-0000-000061AC0000}"/>
    <cellStyle name="Percent 10 5 2 2 5" xfId="20014" xr:uid="{00000000-0005-0000-0000-000062AC0000}"/>
    <cellStyle name="Percent 10 5 2 2 5 2" xfId="45982" xr:uid="{00000000-0005-0000-0000-000063AC0000}"/>
    <cellStyle name="Percent 10 5 2 2 6" xfId="15686" xr:uid="{00000000-0005-0000-0000-000064AC0000}"/>
    <cellStyle name="Percent 10 5 2 2 6 2" xfId="41654" xr:uid="{00000000-0005-0000-0000-000065AC0000}"/>
    <cellStyle name="Percent 10 5 2 2 7" xfId="4866" xr:uid="{00000000-0005-0000-0000-000066AC0000}"/>
    <cellStyle name="Percent 10 5 2 2 8" xfId="30834" xr:uid="{00000000-0005-0000-0000-000067AC0000}"/>
    <cellStyle name="Percent 10 5 2 2 9" xfId="57316" xr:uid="{00000000-0005-0000-0000-000068AC0000}"/>
    <cellStyle name="Percent 10 5 2 3" xfId="5948" xr:uid="{00000000-0005-0000-0000-000069AC0000}"/>
    <cellStyle name="Percent 10 5 2 3 2" xfId="12440" xr:uid="{00000000-0005-0000-0000-00006AAC0000}"/>
    <cellStyle name="Percent 10 5 2 3 2 2" xfId="27588" xr:uid="{00000000-0005-0000-0000-00006BAC0000}"/>
    <cellStyle name="Percent 10 5 2 3 2 2 2" xfId="53556" xr:uid="{00000000-0005-0000-0000-00006CAC0000}"/>
    <cellStyle name="Percent 10 5 2 3 2 3" xfId="38408" xr:uid="{00000000-0005-0000-0000-00006DAC0000}"/>
    <cellStyle name="Percent 10 5 2 3 3" xfId="21096" xr:uid="{00000000-0005-0000-0000-00006EAC0000}"/>
    <cellStyle name="Percent 10 5 2 3 3 2" xfId="47064" xr:uid="{00000000-0005-0000-0000-00006FAC0000}"/>
    <cellStyle name="Percent 10 5 2 3 4" xfId="16768" xr:uid="{00000000-0005-0000-0000-000070AC0000}"/>
    <cellStyle name="Percent 10 5 2 3 4 2" xfId="42736" xr:uid="{00000000-0005-0000-0000-000071AC0000}"/>
    <cellStyle name="Percent 10 5 2 3 5" xfId="31916" xr:uid="{00000000-0005-0000-0000-000072AC0000}"/>
    <cellStyle name="Percent 10 5 2 3 6" xfId="58398" xr:uid="{00000000-0005-0000-0000-000073AC0000}"/>
    <cellStyle name="Percent 10 5 2 4" xfId="10276" xr:uid="{00000000-0005-0000-0000-000074AC0000}"/>
    <cellStyle name="Percent 10 5 2 4 2" xfId="25424" xr:uid="{00000000-0005-0000-0000-000075AC0000}"/>
    <cellStyle name="Percent 10 5 2 4 2 2" xfId="51392" xr:uid="{00000000-0005-0000-0000-000076AC0000}"/>
    <cellStyle name="Percent 10 5 2 4 3" xfId="36244" xr:uid="{00000000-0005-0000-0000-000077AC0000}"/>
    <cellStyle name="Percent 10 5 2 5" xfId="8112" xr:uid="{00000000-0005-0000-0000-000078AC0000}"/>
    <cellStyle name="Percent 10 5 2 5 2" xfId="23260" xr:uid="{00000000-0005-0000-0000-000079AC0000}"/>
    <cellStyle name="Percent 10 5 2 5 2 2" xfId="49228" xr:uid="{00000000-0005-0000-0000-00007AAC0000}"/>
    <cellStyle name="Percent 10 5 2 5 3" xfId="34080" xr:uid="{00000000-0005-0000-0000-00007BAC0000}"/>
    <cellStyle name="Percent 10 5 2 6" xfId="18932" xr:uid="{00000000-0005-0000-0000-00007CAC0000}"/>
    <cellStyle name="Percent 10 5 2 6 2" xfId="44900" xr:uid="{00000000-0005-0000-0000-00007DAC0000}"/>
    <cellStyle name="Percent 10 5 2 7" xfId="14604" xr:uid="{00000000-0005-0000-0000-00007EAC0000}"/>
    <cellStyle name="Percent 10 5 2 7 2" xfId="40572" xr:uid="{00000000-0005-0000-0000-00007FAC0000}"/>
    <cellStyle name="Percent 10 5 2 8" xfId="3784" xr:uid="{00000000-0005-0000-0000-000080AC0000}"/>
    <cellStyle name="Percent 10 5 2 9" xfId="29752" xr:uid="{00000000-0005-0000-0000-000081AC0000}"/>
    <cellStyle name="Percent 10 5 3" xfId="2161" xr:uid="{00000000-0005-0000-0000-000082AC0000}"/>
    <cellStyle name="Percent 10 5 3 2" xfId="6489" xr:uid="{00000000-0005-0000-0000-000083AC0000}"/>
    <cellStyle name="Percent 10 5 3 2 2" xfId="12981" xr:uid="{00000000-0005-0000-0000-000084AC0000}"/>
    <cellStyle name="Percent 10 5 3 2 2 2" xfId="28129" xr:uid="{00000000-0005-0000-0000-000085AC0000}"/>
    <cellStyle name="Percent 10 5 3 2 2 2 2" xfId="54097" xr:uid="{00000000-0005-0000-0000-000086AC0000}"/>
    <cellStyle name="Percent 10 5 3 2 2 3" xfId="38949" xr:uid="{00000000-0005-0000-0000-000087AC0000}"/>
    <cellStyle name="Percent 10 5 3 2 3" xfId="21637" xr:uid="{00000000-0005-0000-0000-000088AC0000}"/>
    <cellStyle name="Percent 10 5 3 2 3 2" xfId="47605" xr:uid="{00000000-0005-0000-0000-000089AC0000}"/>
    <cellStyle name="Percent 10 5 3 2 4" xfId="17309" xr:uid="{00000000-0005-0000-0000-00008AAC0000}"/>
    <cellStyle name="Percent 10 5 3 2 4 2" xfId="43277" xr:uid="{00000000-0005-0000-0000-00008BAC0000}"/>
    <cellStyle name="Percent 10 5 3 2 5" xfId="32457" xr:uid="{00000000-0005-0000-0000-00008CAC0000}"/>
    <cellStyle name="Percent 10 5 3 2 6" xfId="58939" xr:uid="{00000000-0005-0000-0000-00008DAC0000}"/>
    <cellStyle name="Percent 10 5 3 3" xfId="10817" xr:uid="{00000000-0005-0000-0000-00008EAC0000}"/>
    <cellStyle name="Percent 10 5 3 3 2" xfId="25965" xr:uid="{00000000-0005-0000-0000-00008FAC0000}"/>
    <cellStyle name="Percent 10 5 3 3 2 2" xfId="51933" xr:uid="{00000000-0005-0000-0000-000090AC0000}"/>
    <cellStyle name="Percent 10 5 3 3 3" xfId="36785" xr:uid="{00000000-0005-0000-0000-000091AC0000}"/>
    <cellStyle name="Percent 10 5 3 4" xfId="8653" xr:uid="{00000000-0005-0000-0000-000092AC0000}"/>
    <cellStyle name="Percent 10 5 3 4 2" xfId="23801" xr:uid="{00000000-0005-0000-0000-000093AC0000}"/>
    <cellStyle name="Percent 10 5 3 4 2 2" xfId="49769" xr:uid="{00000000-0005-0000-0000-000094AC0000}"/>
    <cellStyle name="Percent 10 5 3 4 3" xfId="34621" xr:uid="{00000000-0005-0000-0000-000095AC0000}"/>
    <cellStyle name="Percent 10 5 3 5" xfId="19473" xr:uid="{00000000-0005-0000-0000-000096AC0000}"/>
    <cellStyle name="Percent 10 5 3 5 2" xfId="45441" xr:uid="{00000000-0005-0000-0000-000097AC0000}"/>
    <cellStyle name="Percent 10 5 3 6" xfId="15145" xr:uid="{00000000-0005-0000-0000-000098AC0000}"/>
    <cellStyle name="Percent 10 5 3 6 2" xfId="41113" xr:uid="{00000000-0005-0000-0000-000099AC0000}"/>
    <cellStyle name="Percent 10 5 3 7" xfId="4325" xr:uid="{00000000-0005-0000-0000-00009AAC0000}"/>
    <cellStyle name="Percent 10 5 3 8" xfId="30293" xr:uid="{00000000-0005-0000-0000-00009BAC0000}"/>
    <cellStyle name="Percent 10 5 3 9" xfId="56775" xr:uid="{00000000-0005-0000-0000-00009CAC0000}"/>
    <cellStyle name="Percent 10 5 4" xfId="5407" xr:uid="{00000000-0005-0000-0000-00009DAC0000}"/>
    <cellStyle name="Percent 10 5 4 2" xfId="11899" xr:uid="{00000000-0005-0000-0000-00009EAC0000}"/>
    <cellStyle name="Percent 10 5 4 2 2" xfId="27047" xr:uid="{00000000-0005-0000-0000-00009FAC0000}"/>
    <cellStyle name="Percent 10 5 4 2 2 2" xfId="53015" xr:uid="{00000000-0005-0000-0000-0000A0AC0000}"/>
    <cellStyle name="Percent 10 5 4 2 3" xfId="37867" xr:uid="{00000000-0005-0000-0000-0000A1AC0000}"/>
    <cellStyle name="Percent 10 5 4 3" xfId="20555" xr:uid="{00000000-0005-0000-0000-0000A2AC0000}"/>
    <cellStyle name="Percent 10 5 4 3 2" xfId="46523" xr:uid="{00000000-0005-0000-0000-0000A3AC0000}"/>
    <cellStyle name="Percent 10 5 4 4" xfId="16227" xr:uid="{00000000-0005-0000-0000-0000A4AC0000}"/>
    <cellStyle name="Percent 10 5 4 4 2" xfId="42195" xr:uid="{00000000-0005-0000-0000-0000A5AC0000}"/>
    <cellStyle name="Percent 10 5 4 5" xfId="31375" xr:uid="{00000000-0005-0000-0000-0000A6AC0000}"/>
    <cellStyle name="Percent 10 5 4 6" xfId="57857" xr:uid="{00000000-0005-0000-0000-0000A7AC0000}"/>
    <cellStyle name="Percent 10 5 5" xfId="9735" xr:uid="{00000000-0005-0000-0000-0000A8AC0000}"/>
    <cellStyle name="Percent 10 5 5 2" xfId="24883" xr:uid="{00000000-0005-0000-0000-0000A9AC0000}"/>
    <cellStyle name="Percent 10 5 5 2 2" xfId="50851" xr:uid="{00000000-0005-0000-0000-0000AAAC0000}"/>
    <cellStyle name="Percent 10 5 5 3" xfId="35703" xr:uid="{00000000-0005-0000-0000-0000ABAC0000}"/>
    <cellStyle name="Percent 10 5 6" xfId="7571" xr:uid="{00000000-0005-0000-0000-0000ACAC0000}"/>
    <cellStyle name="Percent 10 5 6 2" xfId="22719" xr:uid="{00000000-0005-0000-0000-0000ADAC0000}"/>
    <cellStyle name="Percent 10 5 6 2 2" xfId="48687" xr:uid="{00000000-0005-0000-0000-0000AEAC0000}"/>
    <cellStyle name="Percent 10 5 6 3" xfId="33539" xr:uid="{00000000-0005-0000-0000-0000AFAC0000}"/>
    <cellStyle name="Percent 10 5 7" xfId="18391" xr:uid="{00000000-0005-0000-0000-0000B0AC0000}"/>
    <cellStyle name="Percent 10 5 7 2" xfId="44359" xr:uid="{00000000-0005-0000-0000-0000B1AC0000}"/>
    <cellStyle name="Percent 10 5 8" xfId="14063" xr:uid="{00000000-0005-0000-0000-0000B2AC0000}"/>
    <cellStyle name="Percent 10 5 8 2" xfId="40031" xr:uid="{00000000-0005-0000-0000-0000B3AC0000}"/>
    <cellStyle name="Percent 10 5 9" xfId="3243" xr:uid="{00000000-0005-0000-0000-0000B4AC0000}"/>
    <cellStyle name="Percent 10 6" xfId="525" xr:uid="{00000000-0005-0000-0000-0000B5AC0000}"/>
    <cellStyle name="Percent 10 6 10" xfId="29212" xr:uid="{00000000-0005-0000-0000-0000B6AC0000}"/>
    <cellStyle name="Percent 10 6 11" xfId="55158" xr:uid="{00000000-0005-0000-0000-0000B7AC0000}"/>
    <cellStyle name="Percent 10 6 12" xfId="55694" xr:uid="{00000000-0005-0000-0000-0000B8AC0000}"/>
    <cellStyle name="Percent 10 6 13" xfId="899" xr:uid="{00000000-0005-0000-0000-0000B9AC0000}"/>
    <cellStyle name="Percent 10 6 2" xfId="1621" xr:uid="{00000000-0005-0000-0000-0000BAAC0000}"/>
    <cellStyle name="Percent 10 6 2 10" xfId="56235" xr:uid="{00000000-0005-0000-0000-0000BBAC0000}"/>
    <cellStyle name="Percent 10 6 2 2" xfId="2703" xr:uid="{00000000-0005-0000-0000-0000BCAC0000}"/>
    <cellStyle name="Percent 10 6 2 2 2" xfId="7031" xr:uid="{00000000-0005-0000-0000-0000BDAC0000}"/>
    <cellStyle name="Percent 10 6 2 2 2 2" xfId="13523" xr:uid="{00000000-0005-0000-0000-0000BEAC0000}"/>
    <cellStyle name="Percent 10 6 2 2 2 2 2" xfId="28671" xr:uid="{00000000-0005-0000-0000-0000BFAC0000}"/>
    <cellStyle name="Percent 10 6 2 2 2 2 2 2" xfId="54639" xr:uid="{00000000-0005-0000-0000-0000C0AC0000}"/>
    <cellStyle name="Percent 10 6 2 2 2 2 3" xfId="39491" xr:uid="{00000000-0005-0000-0000-0000C1AC0000}"/>
    <cellStyle name="Percent 10 6 2 2 2 3" xfId="22179" xr:uid="{00000000-0005-0000-0000-0000C2AC0000}"/>
    <cellStyle name="Percent 10 6 2 2 2 3 2" xfId="48147" xr:uid="{00000000-0005-0000-0000-0000C3AC0000}"/>
    <cellStyle name="Percent 10 6 2 2 2 4" xfId="17851" xr:uid="{00000000-0005-0000-0000-0000C4AC0000}"/>
    <cellStyle name="Percent 10 6 2 2 2 4 2" xfId="43819" xr:uid="{00000000-0005-0000-0000-0000C5AC0000}"/>
    <cellStyle name="Percent 10 6 2 2 2 5" xfId="32999" xr:uid="{00000000-0005-0000-0000-0000C6AC0000}"/>
    <cellStyle name="Percent 10 6 2 2 2 6" xfId="59481" xr:uid="{00000000-0005-0000-0000-0000C7AC0000}"/>
    <cellStyle name="Percent 10 6 2 2 3" xfId="11359" xr:uid="{00000000-0005-0000-0000-0000C8AC0000}"/>
    <cellStyle name="Percent 10 6 2 2 3 2" xfId="26507" xr:uid="{00000000-0005-0000-0000-0000C9AC0000}"/>
    <cellStyle name="Percent 10 6 2 2 3 2 2" xfId="52475" xr:uid="{00000000-0005-0000-0000-0000CAAC0000}"/>
    <cellStyle name="Percent 10 6 2 2 3 3" xfId="37327" xr:uid="{00000000-0005-0000-0000-0000CBAC0000}"/>
    <cellStyle name="Percent 10 6 2 2 4" xfId="9195" xr:uid="{00000000-0005-0000-0000-0000CCAC0000}"/>
    <cellStyle name="Percent 10 6 2 2 4 2" xfId="24343" xr:uid="{00000000-0005-0000-0000-0000CDAC0000}"/>
    <cellStyle name="Percent 10 6 2 2 4 2 2" xfId="50311" xr:uid="{00000000-0005-0000-0000-0000CEAC0000}"/>
    <cellStyle name="Percent 10 6 2 2 4 3" xfId="35163" xr:uid="{00000000-0005-0000-0000-0000CFAC0000}"/>
    <cellStyle name="Percent 10 6 2 2 5" xfId="20015" xr:uid="{00000000-0005-0000-0000-0000D0AC0000}"/>
    <cellStyle name="Percent 10 6 2 2 5 2" xfId="45983" xr:uid="{00000000-0005-0000-0000-0000D1AC0000}"/>
    <cellStyle name="Percent 10 6 2 2 6" xfId="15687" xr:uid="{00000000-0005-0000-0000-0000D2AC0000}"/>
    <cellStyle name="Percent 10 6 2 2 6 2" xfId="41655" xr:uid="{00000000-0005-0000-0000-0000D3AC0000}"/>
    <cellStyle name="Percent 10 6 2 2 7" xfId="4867" xr:uid="{00000000-0005-0000-0000-0000D4AC0000}"/>
    <cellStyle name="Percent 10 6 2 2 8" xfId="30835" xr:uid="{00000000-0005-0000-0000-0000D5AC0000}"/>
    <cellStyle name="Percent 10 6 2 2 9" xfId="57317" xr:uid="{00000000-0005-0000-0000-0000D6AC0000}"/>
    <cellStyle name="Percent 10 6 2 3" xfId="5949" xr:uid="{00000000-0005-0000-0000-0000D7AC0000}"/>
    <cellStyle name="Percent 10 6 2 3 2" xfId="12441" xr:uid="{00000000-0005-0000-0000-0000D8AC0000}"/>
    <cellStyle name="Percent 10 6 2 3 2 2" xfId="27589" xr:uid="{00000000-0005-0000-0000-0000D9AC0000}"/>
    <cellStyle name="Percent 10 6 2 3 2 2 2" xfId="53557" xr:uid="{00000000-0005-0000-0000-0000DAAC0000}"/>
    <cellStyle name="Percent 10 6 2 3 2 3" xfId="38409" xr:uid="{00000000-0005-0000-0000-0000DBAC0000}"/>
    <cellStyle name="Percent 10 6 2 3 3" xfId="21097" xr:uid="{00000000-0005-0000-0000-0000DCAC0000}"/>
    <cellStyle name="Percent 10 6 2 3 3 2" xfId="47065" xr:uid="{00000000-0005-0000-0000-0000DDAC0000}"/>
    <cellStyle name="Percent 10 6 2 3 4" xfId="16769" xr:uid="{00000000-0005-0000-0000-0000DEAC0000}"/>
    <cellStyle name="Percent 10 6 2 3 4 2" xfId="42737" xr:uid="{00000000-0005-0000-0000-0000DFAC0000}"/>
    <cellStyle name="Percent 10 6 2 3 5" xfId="31917" xr:uid="{00000000-0005-0000-0000-0000E0AC0000}"/>
    <cellStyle name="Percent 10 6 2 3 6" xfId="58399" xr:uid="{00000000-0005-0000-0000-0000E1AC0000}"/>
    <cellStyle name="Percent 10 6 2 4" xfId="10277" xr:uid="{00000000-0005-0000-0000-0000E2AC0000}"/>
    <cellStyle name="Percent 10 6 2 4 2" xfId="25425" xr:uid="{00000000-0005-0000-0000-0000E3AC0000}"/>
    <cellStyle name="Percent 10 6 2 4 2 2" xfId="51393" xr:uid="{00000000-0005-0000-0000-0000E4AC0000}"/>
    <cellStyle name="Percent 10 6 2 4 3" xfId="36245" xr:uid="{00000000-0005-0000-0000-0000E5AC0000}"/>
    <cellStyle name="Percent 10 6 2 5" xfId="8113" xr:uid="{00000000-0005-0000-0000-0000E6AC0000}"/>
    <cellStyle name="Percent 10 6 2 5 2" xfId="23261" xr:uid="{00000000-0005-0000-0000-0000E7AC0000}"/>
    <cellStyle name="Percent 10 6 2 5 2 2" xfId="49229" xr:uid="{00000000-0005-0000-0000-0000E8AC0000}"/>
    <cellStyle name="Percent 10 6 2 5 3" xfId="34081" xr:uid="{00000000-0005-0000-0000-0000E9AC0000}"/>
    <cellStyle name="Percent 10 6 2 6" xfId="18933" xr:uid="{00000000-0005-0000-0000-0000EAAC0000}"/>
    <cellStyle name="Percent 10 6 2 6 2" xfId="44901" xr:uid="{00000000-0005-0000-0000-0000EBAC0000}"/>
    <cellStyle name="Percent 10 6 2 7" xfId="14605" xr:uid="{00000000-0005-0000-0000-0000ECAC0000}"/>
    <cellStyle name="Percent 10 6 2 7 2" xfId="40573" xr:uid="{00000000-0005-0000-0000-0000EDAC0000}"/>
    <cellStyle name="Percent 10 6 2 8" xfId="3785" xr:uid="{00000000-0005-0000-0000-0000EEAC0000}"/>
    <cellStyle name="Percent 10 6 2 9" xfId="29753" xr:uid="{00000000-0005-0000-0000-0000EFAC0000}"/>
    <cellStyle name="Percent 10 6 3" xfId="2162" xr:uid="{00000000-0005-0000-0000-0000F0AC0000}"/>
    <cellStyle name="Percent 10 6 3 2" xfId="6490" xr:uid="{00000000-0005-0000-0000-0000F1AC0000}"/>
    <cellStyle name="Percent 10 6 3 2 2" xfId="12982" xr:uid="{00000000-0005-0000-0000-0000F2AC0000}"/>
    <cellStyle name="Percent 10 6 3 2 2 2" xfId="28130" xr:uid="{00000000-0005-0000-0000-0000F3AC0000}"/>
    <cellStyle name="Percent 10 6 3 2 2 2 2" xfId="54098" xr:uid="{00000000-0005-0000-0000-0000F4AC0000}"/>
    <cellStyle name="Percent 10 6 3 2 2 3" xfId="38950" xr:uid="{00000000-0005-0000-0000-0000F5AC0000}"/>
    <cellStyle name="Percent 10 6 3 2 3" xfId="21638" xr:uid="{00000000-0005-0000-0000-0000F6AC0000}"/>
    <cellStyle name="Percent 10 6 3 2 3 2" xfId="47606" xr:uid="{00000000-0005-0000-0000-0000F7AC0000}"/>
    <cellStyle name="Percent 10 6 3 2 4" xfId="17310" xr:uid="{00000000-0005-0000-0000-0000F8AC0000}"/>
    <cellStyle name="Percent 10 6 3 2 4 2" xfId="43278" xr:uid="{00000000-0005-0000-0000-0000F9AC0000}"/>
    <cellStyle name="Percent 10 6 3 2 5" xfId="32458" xr:uid="{00000000-0005-0000-0000-0000FAAC0000}"/>
    <cellStyle name="Percent 10 6 3 2 6" xfId="58940" xr:uid="{00000000-0005-0000-0000-0000FBAC0000}"/>
    <cellStyle name="Percent 10 6 3 3" xfId="10818" xr:uid="{00000000-0005-0000-0000-0000FCAC0000}"/>
    <cellStyle name="Percent 10 6 3 3 2" xfId="25966" xr:uid="{00000000-0005-0000-0000-0000FDAC0000}"/>
    <cellStyle name="Percent 10 6 3 3 2 2" xfId="51934" xr:uid="{00000000-0005-0000-0000-0000FEAC0000}"/>
    <cellStyle name="Percent 10 6 3 3 3" xfId="36786" xr:uid="{00000000-0005-0000-0000-0000FFAC0000}"/>
    <cellStyle name="Percent 10 6 3 4" xfId="8654" xr:uid="{00000000-0005-0000-0000-000000AD0000}"/>
    <cellStyle name="Percent 10 6 3 4 2" xfId="23802" xr:uid="{00000000-0005-0000-0000-000001AD0000}"/>
    <cellStyle name="Percent 10 6 3 4 2 2" xfId="49770" xr:uid="{00000000-0005-0000-0000-000002AD0000}"/>
    <cellStyle name="Percent 10 6 3 4 3" xfId="34622" xr:uid="{00000000-0005-0000-0000-000003AD0000}"/>
    <cellStyle name="Percent 10 6 3 5" xfId="19474" xr:uid="{00000000-0005-0000-0000-000004AD0000}"/>
    <cellStyle name="Percent 10 6 3 5 2" xfId="45442" xr:uid="{00000000-0005-0000-0000-000005AD0000}"/>
    <cellStyle name="Percent 10 6 3 6" xfId="15146" xr:uid="{00000000-0005-0000-0000-000006AD0000}"/>
    <cellStyle name="Percent 10 6 3 6 2" xfId="41114" xr:uid="{00000000-0005-0000-0000-000007AD0000}"/>
    <cellStyle name="Percent 10 6 3 7" xfId="4326" xr:uid="{00000000-0005-0000-0000-000008AD0000}"/>
    <cellStyle name="Percent 10 6 3 8" xfId="30294" xr:uid="{00000000-0005-0000-0000-000009AD0000}"/>
    <cellStyle name="Percent 10 6 3 9" xfId="56776" xr:uid="{00000000-0005-0000-0000-00000AAD0000}"/>
    <cellStyle name="Percent 10 6 4" xfId="5408" xr:uid="{00000000-0005-0000-0000-00000BAD0000}"/>
    <cellStyle name="Percent 10 6 4 2" xfId="11900" xr:uid="{00000000-0005-0000-0000-00000CAD0000}"/>
    <cellStyle name="Percent 10 6 4 2 2" xfId="27048" xr:uid="{00000000-0005-0000-0000-00000DAD0000}"/>
    <cellStyle name="Percent 10 6 4 2 2 2" xfId="53016" xr:uid="{00000000-0005-0000-0000-00000EAD0000}"/>
    <cellStyle name="Percent 10 6 4 2 3" xfId="37868" xr:uid="{00000000-0005-0000-0000-00000FAD0000}"/>
    <cellStyle name="Percent 10 6 4 3" xfId="20556" xr:uid="{00000000-0005-0000-0000-000010AD0000}"/>
    <cellStyle name="Percent 10 6 4 3 2" xfId="46524" xr:uid="{00000000-0005-0000-0000-000011AD0000}"/>
    <cellStyle name="Percent 10 6 4 4" xfId="16228" xr:uid="{00000000-0005-0000-0000-000012AD0000}"/>
    <cellStyle name="Percent 10 6 4 4 2" xfId="42196" xr:uid="{00000000-0005-0000-0000-000013AD0000}"/>
    <cellStyle name="Percent 10 6 4 5" xfId="31376" xr:uid="{00000000-0005-0000-0000-000014AD0000}"/>
    <cellStyle name="Percent 10 6 4 6" xfId="57858" xr:uid="{00000000-0005-0000-0000-000015AD0000}"/>
    <cellStyle name="Percent 10 6 5" xfId="9736" xr:uid="{00000000-0005-0000-0000-000016AD0000}"/>
    <cellStyle name="Percent 10 6 5 2" xfId="24884" xr:uid="{00000000-0005-0000-0000-000017AD0000}"/>
    <cellStyle name="Percent 10 6 5 2 2" xfId="50852" xr:uid="{00000000-0005-0000-0000-000018AD0000}"/>
    <cellStyle name="Percent 10 6 5 3" xfId="35704" xr:uid="{00000000-0005-0000-0000-000019AD0000}"/>
    <cellStyle name="Percent 10 6 6" xfId="7572" xr:uid="{00000000-0005-0000-0000-00001AAD0000}"/>
    <cellStyle name="Percent 10 6 6 2" xfId="22720" xr:uid="{00000000-0005-0000-0000-00001BAD0000}"/>
    <cellStyle name="Percent 10 6 6 2 2" xfId="48688" xr:uid="{00000000-0005-0000-0000-00001CAD0000}"/>
    <cellStyle name="Percent 10 6 6 3" xfId="33540" xr:uid="{00000000-0005-0000-0000-00001DAD0000}"/>
    <cellStyle name="Percent 10 6 7" xfId="18392" xr:uid="{00000000-0005-0000-0000-00001EAD0000}"/>
    <cellStyle name="Percent 10 6 7 2" xfId="44360" xr:uid="{00000000-0005-0000-0000-00001FAD0000}"/>
    <cellStyle name="Percent 10 6 8" xfId="14064" xr:uid="{00000000-0005-0000-0000-000020AD0000}"/>
    <cellStyle name="Percent 10 6 8 2" xfId="40032" xr:uid="{00000000-0005-0000-0000-000021AD0000}"/>
    <cellStyle name="Percent 10 6 9" xfId="3244" xr:uid="{00000000-0005-0000-0000-000022AD0000}"/>
    <cellStyle name="Percent 10 7" xfId="526" xr:uid="{00000000-0005-0000-0000-000023AD0000}"/>
    <cellStyle name="Percent 10 7 10" xfId="29213" xr:uid="{00000000-0005-0000-0000-000024AD0000}"/>
    <cellStyle name="Percent 10 7 11" xfId="55159" xr:uid="{00000000-0005-0000-0000-000025AD0000}"/>
    <cellStyle name="Percent 10 7 12" xfId="55695" xr:uid="{00000000-0005-0000-0000-000026AD0000}"/>
    <cellStyle name="Percent 10 7 13" xfId="939" xr:uid="{00000000-0005-0000-0000-000027AD0000}"/>
    <cellStyle name="Percent 10 7 2" xfId="1622" xr:uid="{00000000-0005-0000-0000-000028AD0000}"/>
    <cellStyle name="Percent 10 7 2 10" xfId="56236" xr:uid="{00000000-0005-0000-0000-000029AD0000}"/>
    <cellStyle name="Percent 10 7 2 2" xfId="2704" xr:uid="{00000000-0005-0000-0000-00002AAD0000}"/>
    <cellStyle name="Percent 10 7 2 2 2" xfId="7032" xr:uid="{00000000-0005-0000-0000-00002BAD0000}"/>
    <cellStyle name="Percent 10 7 2 2 2 2" xfId="13524" xr:uid="{00000000-0005-0000-0000-00002CAD0000}"/>
    <cellStyle name="Percent 10 7 2 2 2 2 2" xfId="28672" xr:uid="{00000000-0005-0000-0000-00002DAD0000}"/>
    <cellStyle name="Percent 10 7 2 2 2 2 2 2" xfId="54640" xr:uid="{00000000-0005-0000-0000-00002EAD0000}"/>
    <cellStyle name="Percent 10 7 2 2 2 2 3" xfId="39492" xr:uid="{00000000-0005-0000-0000-00002FAD0000}"/>
    <cellStyle name="Percent 10 7 2 2 2 3" xfId="22180" xr:uid="{00000000-0005-0000-0000-000030AD0000}"/>
    <cellStyle name="Percent 10 7 2 2 2 3 2" xfId="48148" xr:uid="{00000000-0005-0000-0000-000031AD0000}"/>
    <cellStyle name="Percent 10 7 2 2 2 4" xfId="17852" xr:uid="{00000000-0005-0000-0000-000032AD0000}"/>
    <cellStyle name="Percent 10 7 2 2 2 4 2" xfId="43820" xr:uid="{00000000-0005-0000-0000-000033AD0000}"/>
    <cellStyle name="Percent 10 7 2 2 2 5" xfId="33000" xr:uid="{00000000-0005-0000-0000-000034AD0000}"/>
    <cellStyle name="Percent 10 7 2 2 2 6" xfId="59482" xr:uid="{00000000-0005-0000-0000-000035AD0000}"/>
    <cellStyle name="Percent 10 7 2 2 3" xfId="11360" xr:uid="{00000000-0005-0000-0000-000036AD0000}"/>
    <cellStyle name="Percent 10 7 2 2 3 2" xfId="26508" xr:uid="{00000000-0005-0000-0000-000037AD0000}"/>
    <cellStyle name="Percent 10 7 2 2 3 2 2" xfId="52476" xr:uid="{00000000-0005-0000-0000-000038AD0000}"/>
    <cellStyle name="Percent 10 7 2 2 3 3" xfId="37328" xr:uid="{00000000-0005-0000-0000-000039AD0000}"/>
    <cellStyle name="Percent 10 7 2 2 4" xfId="9196" xr:uid="{00000000-0005-0000-0000-00003AAD0000}"/>
    <cellStyle name="Percent 10 7 2 2 4 2" xfId="24344" xr:uid="{00000000-0005-0000-0000-00003BAD0000}"/>
    <cellStyle name="Percent 10 7 2 2 4 2 2" xfId="50312" xr:uid="{00000000-0005-0000-0000-00003CAD0000}"/>
    <cellStyle name="Percent 10 7 2 2 4 3" xfId="35164" xr:uid="{00000000-0005-0000-0000-00003DAD0000}"/>
    <cellStyle name="Percent 10 7 2 2 5" xfId="20016" xr:uid="{00000000-0005-0000-0000-00003EAD0000}"/>
    <cellStyle name="Percent 10 7 2 2 5 2" xfId="45984" xr:uid="{00000000-0005-0000-0000-00003FAD0000}"/>
    <cellStyle name="Percent 10 7 2 2 6" xfId="15688" xr:uid="{00000000-0005-0000-0000-000040AD0000}"/>
    <cellStyle name="Percent 10 7 2 2 6 2" xfId="41656" xr:uid="{00000000-0005-0000-0000-000041AD0000}"/>
    <cellStyle name="Percent 10 7 2 2 7" xfId="4868" xr:uid="{00000000-0005-0000-0000-000042AD0000}"/>
    <cellStyle name="Percent 10 7 2 2 8" xfId="30836" xr:uid="{00000000-0005-0000-0000-000043AD0000}"/>
    <cellStyle name="Percent 10 7 2 2 9" xfId="57318" xr:uid="{00000000-0005-0000-0000-000044AD0000}"/>
    <cellStyle name="Percent 10 7 2 3" xfId="5950" xr:uid="{00000000-0005-0000-0000-000045AD0000}"/>
    <cellStyle name="Percent 10 7 2 3 2" xfId="12442" xr:uid="{00000000-0005-0000-0000-000046AD0000}"/>
    <cellStyle name="Percent 10 7 2 3 2 2" xfId="27590" xr:uid="{00000000-0005-0000-0000-000047AD0000}"/>
    <cellStyle name="Percent 10 7 2 3 2 2 2" xfId="53558" xr:uid="{00000000-0005-0000-0000-000048AD0000}"/>
    <cellStyle name="Percent 10 7 2 3 2 3" xfId="38410" xr:uid="{00000000-0005-0000-0000-000049AD0000}"/>
    <cellStyle name="Percent 10 7 2 3 3" xfId="21098" xr:uid="{00000000-0005-0000-0000-00004AAD0000}"/>
    <cellStyle name="Percent 10 7 2 3 3 2" xfId="47066" xr:uid="{00000000-0005-0000-0000-00004BAD0000}"/>
    <cellStyle name="Percent 10 7 2 3 4" xfId="16770" xr:uid="{00000000-0005-0000-0000-00004CAD0000}"/>
    <cellStyle name="Percent 10 7 2 3 4 2" xfId="42738" xr:uid="{00000000-0005-0000-0000-00004DAD0000}"/>
    <cellStyle name="Percent 10 7 2 3 5" xfId="31918" xr:uid="{00000000-0005-0000-0000-00004EAD0000}"/>
    <cellStyle name="Percent 10 7 2 3 6" xfId="58400" xr:uid="{00000000-0005-0000-0000-00004FAD0000}"/>
    <cellStyle name="Percent 10 7 2 4" xfId="10278" xr:uid="{00000000-0005-0000-0000-000050AD0000}"/>
    <cellStyle name="Percent 10 7 2 4 2" xfId="25426" xr:uid="{00000000-0005-0000-0000-000051AD0000}"/>
    <cellStyle name="Percent 10 7 2 4 2 2" xfId="51394" xr:uid="{00000000-0005-0000-0000-000052AD0000}"/>
    <cellStyle name="Percent 10 7 2 4 3" xfId="36246" xr:uid="{00000000-0005-0000-0000-000053AD0000}"/>
    <cellStyle name="Percent 10 7 2 5" xfId="8114" xr:uid="{00000000-0005-0000-0000-000054AD0000}"/>
    <cellStyle name="Percent 10 7 2 5 2" xfId="23262" xr:uid="{00000000-0005-0000-0000-000055AD0000}"/>
    <cellStyle name="Percent 10 7 2 5 2 2" xfId="49230" xr:uid="{00000000-0005-0000-0000-000056AD0000}"/>
    <cellStyle name="Percent 10 7 2 5 3" xfId="34082" xr:uid="{00000000-0005-0000-0000-000057AD0000}"/>
    <cellStyle name="Percent 10 7 2 6" xfId="18934" xr:uid="{00000000-0005-0000-0000-000058AD0000}"/>
    <cellStyle name="Percent 10 7 2 6 2" xfId="44902" xr:uid="{00000000-0005-0000-0000-000059AD0000}"/>
    <cellStyle name="Percent 10 7 2 7" xfId="14606" xr:uid="{00000000-0005-0000-0000-00005AAD0000}"/>
    <cellStyle name="Percent 10 7 2 7 2" xfId="40574" xr:uid="{00000000-0005-0000-0000-00005BAD0000}"/>
    <cellStyle name="Percent 10 7 2 8" xfId="3786" xr:uid="{00000000-0005-0000-0000-00005CAD0000}"/>
    <cellStyle name="Percent 10 7 2 9" xfId="29754" xr:uid="{00000000-0005-0000-0000-00005DAD0000}"/>
    <cellStyle name="Percent 10 7 3" xfId="2163" xr:uid="{00000000-0005-0000-0000-00005EAD0000}"/>
    <cellStyle name="Percent 10 7 3 2" xfId="6491" xr:uid="{00000000-0005-0000-0000-00005FAD0000}"/>
    <cellStyle name="Percent 10 7 3 2 2" xfId="12983" xr:uid="{00000000-0005-0000-0000-000060AD0000}"/>
    <cellStyle name="Percent 10 7 3 2 2 2" xfId="28131" xr:uid="{00000000-0005-0000-0000-000061AD0000}"/>
    <cellStyle name="Percent 10 7 3 2 2 2 2" xfId="54099" xr:uid="{00000000-0005-0000-0000-000062AD0000}"/>
    <cellStyle name="Percent 10 7 3 2 2 3" xfId="38951" xr:uid="{00000000-0005-0000-0000-000063AD0000}"/>
    <cellStyle name="Percent 10 7 3 2 3" xfId="21639" xr:uid="{00000000-0005-0000-0000-000064AD0000}"/>
    <cellStyle name="Percent 10 7 3 2 3 2" xfId="47607" xr:uid="{00000000-0005-0000-0000-000065AD0000}"/>
    <cellStyle name="Percent 10 7 3 2 4" xfId="17311" xr:uid="{00000000-0005-0000-0000-000066AD0000}"/>
    <cellStyle name="Percent 10 7 3 2 4 2" xfId="43279" xr:uid="{00000000-0005-0000-0000-000067AD0000}"/>
    <cellStyle name="Percent 10 7 3 2 5" xfId="32459" xr:uid="{00000000-0005-0000-0000-000068AD0000}"/>
    <cellStyle name="Percent 10 7 3 2 6" xfId="58941" xr:uid="{00000000-0005-0000-0000-000069AD0000}"/>
    <cellStyle name="Percent 10 7 3 3" xfId="10819" xr:uid="{00000000-0005-0000-0000-00006AAD0000}"/>
    <cellStyle name="Percent 10 7 3 3 2" xfId="25967" xr:uid="{00000000-0005-0000-0000-00006BAD0000}"/>
    <cellStyle name="Percent 10 7 3 3 2 2" xfId="51935" xr:uid="{00000000-0005-0000-0000-00006CAD0000}"/>
    <cellStyle name="Percent 10 7 3 3 3" xfId="36787" xr:uid="{00000000-0005-0000-0000-00006DAD0000}"/>
    <cellStyle name="Percent 10 7 3 4" xfId="8655" xr:uid="{00000000-0005-0000-0000-00006EAD0000}"/>
    <cellStyle name="Percent 10 7 3 4 2" xfId="23803" xr:uid="{00000000-0005-0000-0000-00006FAD0000}"/>
    <cellStyle name="Percent 10 7 3 4 2 2" xfId="49771" xr:uid="{00000000-0005-0000-0000-000070AD0000}"/>
    <cellStyle name="Percent 10 7 3 4 3" xfId="34623" xr:uid="{00000000-0005-0000-0000-000071AD0000}"/>
    <cellStyle name="Percent 10 7 3 5" xfId="19475" xr:uid="{00000000-0005-0000-0000-000072AD0000}"/>
    <cellStyle name="Percent 10 7 3 5 2" xfId="45443" xr:uid="{00000000-0005-0000-0000-000073AD0000}"/>
    <cellStyle name="Percent 10 7 3 6" xfId="15147" xr:uid="{00000000-0005-0000-0000-000074AD0000}"/>
    <cellStyle name="Percent 10 7 3 6 2" xfId="41115" xr:uid="{00000000-0005-0000-0000-000075AD0000}"/>
    <cellStyle name="Percent 10 7 3 7" xfId="4327" xr:uid="{00000000-0005-0000-0000-000076AD0000}"/>
    <cellStyle name="Percent 10 7 3 8" xfId="30295" xr:uid="{00000000-0005-0000-0000-000077AD0000}"/>
    <cellStyle name="Percent 10 7 3 9" xfId="56777" xr:uid="{00000000-0005-0000-0000-000078AD0000}"/>
    <cellStyle name="Percent 10 7 4" xfId="5409" xr:uid="{00000000-0005-0000-0000-000079AD0000}"/>
    <cellStyle name="Percent 10 7 4 2" xfId="11901" xr:uid="{00000000-0005-0000-0000-00007AAD0000}"/>
    <cellStyle name="Percent 10 7 4 2 2" xfId="27049" xr:uid="{00000000-0005-0000-0000-00007BAD0000}"/>
    <cellStyle name="Percent 10 7 4 2 2 2" xfId="53017" xr:uid="{00000000-0005-0000-0000-00007CAD0000}"/>
    <cellStyle name="Percent 10 7 4 2 3" xfId="37869" xr:uid="{00000000-0005-0000-0000-00007DAD0000}"/>
    <cellStyle name="Percent 10 7 4 3" xfId="20557" xr:uid="{00000000-0005-0000-0000-00007EAD0000}"/>
    <cellStyle name="Percent 10 7 4 3 2" xfId="46525" xr:uid="{00000000-0005-0000-0000-00007FAD0000}"/>
    <cellStyle name="Percent 10 7 4 4" xfId="16229" xr:uid="{00000000-0005-0000-0000-000080AD0000}"/>
    <cellStyle name="Percent 10 7 4 4 2" xfId="42197" xr:uid="{00000000-0005-0000-0000-000081AD0000}"/>
    <cellStyle name="Percent 10 7 4 5" xfId="31377" xr:uid="{00000000-0005-0000-0000-000082AD0000}"/>
    <cellStyle name="Percent 10 7 4 6" xfId="57859" xr:uid="{00000000-0005-0000-0000-000083AD0000}"/>
    <cellStyle name="Percent 10 7 5" xfId="9737" xr:uid="{00000000-0005-0000-0000-000084AD0000}"/>
    <cellStyle name="Percent 10 7 5 2" xfId="24885" xr:uid="{00000000-0005-0000-0000-000085AD0000}"/>
    <cellStyle name="Percent 10 7 5 2 2" xfId="50853" xr:uid="{00000000-0005-0000-0000-000086AD0000}"/>
    <cellStyle name="Percent 10 7 5 3" xfId="35705" xr:uid="{00000000-0005-0000-0000-000087AD0000}"/>
    <cellStyle name="Percent 10 7 6" xfId="7573" xr:uid="{00000000-0005-0000-0000-000088AD0000}"/>
    <cellStyle name="Percent 10 7 6 2" xfId="22721" xr:uid="{00000000-0005-0000-0000-000089AD0000}"/>
    <cellStyle name="Percent 10 7 6 2 2" xfId="48689" xr:uid="{00000000-0005-0000-0000-00008AAD0000}"/>
    <cellStyle name="Percent 10 7 6 3" xfId="33541" xr:uid="{00000000-0005-0000-0000-00008BAD0000}"/>
    <cellStyle name="Percent 10 7 7" xfId="18393" xr:uid="{00000000-0005-0000-0000-00008CAD0000}"/>
    <cellStyle name="Percent 10 7 7 2" xfId="44361" xr:uid="{00000000-0005-0000-0000-00008DAD0000}"/>
    <cellStyle name="Percent 10 7 8" xfId="14065" xr:uid="{00000000-0005-0000-0000-00008EAD0000}"/>
    <cellStyle name="Percent 10 7 8 2" xfId="40033" xr:uid="{00000000-0005-0000-0000-00008FAD0000}"/>
    <cellStyle name="Percent 10 7 9" xfId="3245" xr:uid="{00000000-0005-0000-0000-000090AD0000}"/>
    <cellStyle name="Percent 10 8" xfId="527" xr:uid="{00000000-0005-0000-0000-000091AD0000}"/>
    <cellStyle name="Percent 10 8 10" xfId="29214" xr:uid="{00000000-0005-0000-0000-000092AD0000}"/>
    <cellStyle name="Percent 10 8 11" xfId="55160" xr:uid="{00000000-0005-0000-0000-000093AD0000}"/>
    <cellStyle name="Percent 10 8 12" xfId="55696" xr:uid="{00000000-0005-0000-0000-000094AD0000}"/>
    <cellStyle name="Percent 10 8 13" xfId="979" xr:uid="{00000000-0005-0000-0000-000095AD0000}"/>
    <cellStyle name="Percent 10 8 2" xfId="1623" xr:uid="{00000000-0005-0000-0000-000096AD0000}"/>
    <cellStyle name="Percent 10 8 2 10" xfId="56237" xr:uid="{00000000-0005-0000-0000-000097AD0000}"/>
    <cellStyle name="Percent 10 8 2 2" xfId="2705" xr:uid="{00000000-0005-0000-0000-000098AD0000}"/>
    <cellStyle name="Percent 10 8 2 2 2" xfId="7033" xr:uid="{00000000-0005-0000-0000-000099AD0000}"/>
    <cellStyle name="Percent 10 8 2 2 2 2" xfId="13525" xr:uid="{00000000-0005-0000-0000-00009AAD0000}"/>
    <cellStyle name="Percent 10 8 2 2 2 2 2" xfId="28673" xr:uid="{00000000-0005-0000-0000-00009BAD0000}"/>
    <cellStyle name="Percent 10 8 2 2 2 2 2 2" xfId="54641" xr:uid="{00000000-0005-0000-0000-00009CAD0000}"/>
    <cellStyle name="Percent 10 8 2 2 2 2 3" xfId="39493" xr:uid="{00000000-0005-0000-0000-00009DAD0000}"/>
    <cellStyle name="Percent 10 8 2 2 2 3" xfId="22181" xr:uid="{00000000-0005-0000-0000-00009EAD0000}"/>
    <cellStyle name="Percent 10 8 2 2 2 3 2" xfId="48149" xr:uid="{00000000-0005-0000-0000-00009FAD0000}"/>
    <cellStyle name="Percent 10 8 2 2 2 4" xfId="17853" xr:uid="{00000000-0005-0000-0000-0000A0AD0000}"/>
    <cellStyle name="Percent 10 8 2 2 2 4 2" xfId="43821" xr:uid="{00000000-0005-0000-0000-0000A1AD0000}"/>
    <cellStyle name="Percent 10 8 2 2 2 5" xfId="33001" xr:uid="{00000000-0005-0000-0000-0000A2AD0000}"/>
    <cellStyle name="Percent 10 8 2 2 2 6" xfId="59483" xr:uid="{00000000-0005-0000-0000-0000A3AD0000}"/>
    <cellStyle name="Percent 10 8 2 2 3" xfId="11361" xr:uid="{00000000-0005-0000-0000-0000A4AD0000}"/>
    <cellStyle name="Percent 10 8 2 2 3 2" xfId="26509" xr:uid="{00000000-0005-0000-0000-0000A5AD0000}"/>
    <cellStyle name="Percent 10 8 2 2 3 2 2" xfId="52477" xr:uid="{00000000-0005-0000-0000-0000A6AD0000}"/>
    <cellStyle name="Percent 10 8 2 2 3 3" xfId="37329" xr:uid="{00000000-0005-0000-0000-0000A7AD0000}"/>
    <cellStyle name="Percent 10 8 2 2 4" xfId="9197" xr:uid="{00000000-0005-0000-0000-0000A8AD0000}"/>
    <cellStyle name="Percent 10 8 2 2 4 2" xfId="24345" xr:uid="{00000000-0005-0000-0000-0000A9AD0000}"/>
    <cellStyle name="Percent 10 8 2 2 4 2 2" xfId="50313" xr:uid="{00000000-0005-0000-0000-0000AAAD0000}"/>
    <cellStyle name="Percent 10 8 2 2 4 3" xfId="35165" xr:uid="{00000000-0005-0000-0000-0000ABAD0000}"/>
    <cellStyle name="Percent 10 8 2 2 5" xfId="20017" xr:uid="{00000000-0005-0000-0000-0000ACAD0000}"/>
    <cellStyle name="Percent 10 8 2 2 5 2" xfId="45985" xr:uid="{00000000-0005-0000-0000-0000ADAD0000}"/>
    <cellStyle name="Percent 10 8 2 2 6" xfId="15689" xr:uid="{00000000-0005-0000-0000-0000AEAD0000}"/>
    <cellStyle name="Percent 10 8 2 2 6 2" xfId="41657" xr:uid="{00000000-0005-0000-0000-0000AFAD0000}"/>
    <cellStyle name="Percent 10 8 2 2 7" xfId="4869" xr:uid="{00000000-0005-0000-0000-0000B0AD0000}"/>
    <cellStyle name="Percent 10 8 2 2 8" xfId="30837" xr:uid="{00000000-0005-0000-0000-0000B1AD0000}"/>
    <cellStyle name="Percent 10 8 2 2 9" xfId="57319" xr:uid="{00000000-0005-0000-0000-0000B2AD0000}"/>
    <cellStyle name="Percent 10 8 2 3" xfId="5951" xr:uid="{00000000-0005-0000-0000-0000B3AD0000}"/>
    <cellStyle name="Percent 10 8 2 3 2" xfId="12443" xr:uid="{00000000-0005-0000-0000-0000B4AD0000}"/>
    <cellStyle name="Percent 10 8 2 3 2 2" xfId="27591" xr:uid="{00000000-0005-0000-0000-0000B5AD0000}"/>
    <cellStyle name="Percent 10 8 2 3 2 2 2" xfId="53559" xr:uid="{00000000-0005-0000-0000-0000B6AD0000}"/>
    <cellStyle name="Percent 10 8 2 3 2 3" xfId="38411" xr:uid="{00000000-0005-0000-0000-0000B7AD0000}"/>
    <cellStyle name="Percent 10 8 2 3 3" xfId="21099" xr:uid="{00000000-0005-0000-0000-0000B8AD0000}"/>
    <cellStyle name="Percent 10 8 2 3 3 2" xfId="47067" xr:uid="{00000000-0005-0000-0000-0000B9AD0000}"/>
    <cellStyle name="Percent 10 8 2 3 4" xfId="16771" xr:uid="{00000000-0005-0000-0000-0000BAAD0000}"/>
    <cellStyle name="Percent 10 8 2 3 4 2" xfId="42739" xr:uid="{00000000-0005-0000-0000-0000BBAD0000}"/>
    <cellStyle name="Percent 10 8 2 3 5" xfId="31919" xr:uid="{00000000-0005-0000-0000-0000BCAD0000}"/>
    <cellStyle name="Percent 10 8 2 3 6" xfId="58401" xr:uid="{00000000-0005-0000-0000-0000BDAD0000}"/>
    <cellStyle name="Percent 10 8 2 4" xfId="10279" xr:uid="{00000000-0005-0000-0000-0000BEAD0000}"/>
    <cellStyle name="Percent 10 8 2 4 2" xfId="25427" xr:uid="{00000000-0005-0000-0000-0000BFAD0000}"/>
    <cellStyle name="Percent 10 8 2 4 2 2" xfId="51395" xr:uid="{00000000-0005-0000-0000-0000C0AD0000}"/>
    <cellStyle name="Percent 10 8 2 4 3" xfId="36247" xr:uid="{00000000-0005-0000-0000-0000C1AD0000}"/>
    <cellStyle name="Percent 10 8 2 5" xfId="8115" xr:uid="{00000000-0005-0000-0000-0000C2AD0000}"/>
    <cellStyle name="Percent 10 8 2 5 2" xfId="23263" xr:uid="{00000000-0005-0000-0000-0000C3AD0000}"/>
    <cellStyle name="Percent 10 8 2 5 2 2" xfId="49231" xr:uid="{00000000-0005-0000-0000-0000C4AD0000}"/>
    <cellStyle name="Percent 10 8 2 5 3" xfId="34083" xr:uid="{00000000-0005-0000-0000-0000C5AD0000}"/>
    <cellStyle name="Percent 10 8 2 6" xfId="18935" xr:uid="{00000000-0005-0000-0000-0000C6AD0000}"/>
    <cellStyle name="Percent 10 8 2 6 2" xfId="44903" xr:uid="{00000000-0005-0000-0000-0000C7AD0000}"/>
    <cellStyle name="Percent 10 8 2 7" xfId="14607" xr:uid="{00000000-0005-0000-0000-0000C8AD0000}"/>
    <cellStyle name="Percent 10 8 2 7 2" xfId="40575" xr:uid="{00000000-0005-0000-0000-0000C9AD0000}"/>
    <cellStyle name="Percent 10 8 2 8" xfId="3787" xr:uid="{00000000-0005-0000-0000-0000CAAD0000}"/>
    <cellStyle name="Percent 10 8 2 9" xfId="29755" xr:uid="{00000000-0005-0000-0000-0000CBAD0000}"/>
    <cellStyle name="Percent 10 8 3" xfId="2164" xr:uid="{00000000-0005-0000-0000-0000CCAD0000}"/>
    <cellStyle name="Percent 10 8 3 2" xfId="6492" xr:uid="{00000000-0005-0000-0000-0000CDAD0000}"/>
    <cellStyle name="Percent 10 8 3 2 2" xfId="12984" xr:uid="{00000000-0005-0000-0000-0000CEAD0000}"/>
    <cellStyle name="Percent 10 8 3 2 2 2" xfId="28132" xr:uid="{00000000-0005-0000-0000-0000CFAD0000}"/>
    <cellStyle name="Percent 10 8 3 2 2 2 2" xfId="54100" xr:uid="{00000000-0005-0000-0000-0000D0AD0000}"/>
    <cellStyle name="Percent 10 8 3 2 2 3" xfId="38952" xr:uid="{00000000-0005-0000-0000-0000D1AD0000}"/>
    <cellStyle name="Percent 10 8 3 2 3" xfId="21640" xr:uid="{00000000-0005-0000-0000-0000D2AD0000}"/>
    <cellStyle name="Percent 10 8 3 2 3 2" xfId="47608" xr:uid="{00000000-0005-0000-0000-0000D3AD0000}"/>
    <cellStyle name="Percent 10 8 3 2 4" xfId="17312" xr:uid="{00000000-0005-0000-0000-0000D4AD0000}"/>
    <cellStyle name="Percent 10 8 3 2 4 2" xfId="43280" xr:uid="{00000000-0005-0000-0000-0000D5AD0000}"/>
    <cellStyle name="Percent 10 8 3 2 5" xfId="32460" xr:uid="{00000000-0005-0000-0000-0000D6AD0000}"/>
    <cellStyle name="Percent 10 8 3 2 6" xfId="58942" xr:uid="{00000000-0005-0000-0000-0000D7AD0000}"/>
    <cellStyle name="Percent 10 8 3 3" xfId="10820" xr:uid="{00000000-0005-0000-0000-0000D8AD0000}"/>
    <cellStyle name="Percent 10 8 3 3 2" xfId="25968" xr:uid="{00000000-0005-0000-0000-0000D9AD0000}"/>
    <cellStyle name="Percent 10 8 3 3 2 2" xfId="51936" xr:uid="{00000000-0005-0000-0000-0000DAAD0000}"/>
    <cellStyle name="Percent 10 8 3 3 3" xfId="36788" xr:uid="{00000000-0005-0000-0000-0000DBAD0000}"/>
    <cellStyle name="Percent 10 8 3 4" xfId="8656" xr:uid="{00000000-0005-0000-0000-0000DCAD0000}"/>
    <cellStyle name="Percent 10 8 3 4 2" xfId="23804" xr:uid="{00000000-0005-0000-0000-0000DDAD0000}"/>
    <cellStyle name="Percent 10 8 3 4 2 2" xfId="49772" xr:uid="{00000000-0005-0000-0000-0000DEAD0000}"/>
    <cellStyle name="Percent 10 8 3 4 3" xfId="34624" xr:uid="{00000000-0005-0000-0000-0000DFAD0000}"/>
    <cellStyle name="Percent 10 8 3 5" xfId="19476" xr:uid="{00000000-0005-0000-0000-0000E0AD0000}"/>
    <cellStyle name="Percent 10 8 3 5 2" xfId="45444" xr:uid="{00000000-0005-0000-0000-0000E1AD0000}"/>
    <cellStyle name="Percent 10 8 3 6" xfId="15148" xr:uid="{00000000-0005-0000-0000-0000E2AD0000}"/>
    <cellStyle name="Percent 10 8 3 6 2" xfId="41116" xr:uid="{00000000-0005-0000-0000-0000E3AD0000}"/>
    <cellStyle name="Percent 10 8 3 7" xfId="4328" xr:uid="{00000000-0005-0000-0000-0000E4AD0000}"/>
    <cellStyle name="Percent 10 8 3 8" xfId="30296" xr:uid="{00000000-0005-0000-0000-0000E5AD0000}"/>
    <cellStyle name="Percent 10 8 3 9" xfId="56778" xr:uid="{00000000-0005-0000-0000-0000E6AD0000}"/>
    <cellStyle name="Percent 10 8 4" xfId="5410" xr:uid="{00000000-0005-0000-0000-0000E7AD0000}"/>
    <cellStyle name="Percent 10 8 4 2" xfId="11902" xr:uid="{00000000-0005-0000-0000-0000E8AD0000}"/>
    <cellStyle name="Percent 10 8 4 2 2" xfId="27050" xr:uid="{00000000-0005-0000-0000-0000E9AD0000}"/>
    <cellStyle name="Percent 10 8 4 2 2 2" xfId="53018" xr:uid="{00000000-0005-0000-0000-0000EAAD0000}"/>
    <cellStyle name="Percent 10 8 4 2 3" xfId="37870" xr:uid="{00000000-0005-0000-0000-0000EBAD0000}"/>
    <cellStyle name="Percent 10 8 4 3" xfId="20558" xr:uid="{00000000-0005-0000-0000-0000ECAD0000}"/>
    <cellStyle name="Percent 10 8 4 3 2" xfId="46526" xr:uid="{00000000-0005-0000-0000-0000EDAD0000}"/>
    <cellStyle name="Percent 10 8 4 4" xfId="16230" xr:uid="{00000000-0005-0000-0000-0000EEAD0000}"/>
    <cellStyle name="Percent 10 8 4 4 2" xfId="42198" xr:uid="{00000000-0005-0000-0000-0000EFAD0000}"/>
    <cellStyle name="Percent 10 8 4 5" xfId="31378" xr:uid="{00000000-0005-0000-0000-0000F0AD0000}"/>
    <cellStyle name="Percent 10 8 4 6" xfId="57860" xr:uid="{00000000-0005-0000-0000-0000F1AD0000}"/>
    <cellStyle name="Percent 10 8 5" xfId="9738" xr:uid="{00000000-0005-0000-0000-0000F2AD0000}"/>
    <cellStyle name="Percent 10 8 5 2" xfId="24886" xr:uid="{00000000-0005-0000-0000-0000F3AD0000}"/>
    <cellStyle name="Percent 10 8 5 2 2" xfId="50854" xr:uid="{00000000-0005-0000-0000-0000F4AD0000}"/>
    <cellStyle name="Percent 10 8 5 3" xfId="35706" xr:uid="{00000000-0005-0000-0000-0000F5AD0000}"/>
    <cellStyle name="Percent 10 8 6" xfId="7574" xr:uid="{00000000-0005-0000-0000-0000F6AD0000}"/>
    <cellStyle name="Percent 10 8 6 2" xfId="22722" xr:uid="{00000000-0005-0000-0000-0000F7AD0000}"/>
    <cellStyle name="Percent 10 8 6 2 2" xfId="48690" xr:uid="{00000000-0005-0000-0000-0000F8AD0000}"/>
    <cellStyle name="Percent 10 8 6 3" xfId="33542" xr:uid="{00000000-0005-0000-0000-0000F9AD0000}"/>
    <cellStyle name="Percent 10 8 7" xfId="18394" xr:uid="{00000000-0005-0000-0000-0000FAAD0000}"/>
    <cellStyle name="Percent 10 8 7 2" xfId="44362" xr:uid="{00000000-0005-0000-0000-0000FBAD0000}"/>
    <cellStyle name="Percent 10 8 8" xfId="14066" xr:uid="{00000000-0005-0000-0000-0000FCAD0000}"/>
    <cellStyle name="Percent 10 8 8 2" xfId="40034" xr:uid="{00000000-0005-0000-0000-0000FDAD0000}"/>
    <cellStyle name="Percent 10 8 9" xfId="3246" xr:uid="{00000000-0005-0000-0000-0000FEAD0000}"/>
    <cellStyle name="Percent 10 9" xfId="528" xr:uid="{00000000-0005-0000-0000-0000FFAD0000}"/>
    <cellStyle name="Percent 10 9 10" xfId="29215" xr:uid="{00000000-0005-0000-0000-000000AE0000}"/>
    <cellStyle name="Percent 10 9 11" xfId="55161" xr:uid="{00000000-0005-0000-0000-000001AE0000}"/>
    <cellStyle name="Percent 10 9 12" xfId="55697" xr:uid="{00000000-0005-0000-0000-000002AE0000}"/>
    <cellStyle name="Percent 10 9 13" xfId="1019" xr:uid="{00000000-0005-0000-0000-000003AE0000}"/>
    <cellStyle name="Percent 10 9 2" xfId="1624" xr:uid="{00000000-0005-0000-0000-000004AE0000}"/>
    <cellStyle name="Percent 10 9 2 10" xfId="56238" xr:uid="{00000000-0005-0000-0000-000005AE0000}"/>
    <cellStyle name="Percent 10 9 2 2" xfId="2706" xr:uid="{00000000-0005-0000-0000-000006AE0000}"/>
    <cellStyle name="Percent 10 9 2 2 2" xfId="7034" xr:uid="{00000000-0005-0000-0000-000007AE0000}"/>
    <cellStyle name="Percent 10 9 2 2 2 2" xfId="13526" xr:uid="{00000000-0005-0000-0000-000008AE0000}"/>
    <cellStyle name="Percent 10 9 2 2 2 2 2" xfId="28674" xr:uid="{00000000-0005-0000-0000-000009AE0000}"/>
    <cellStyle name="Percent 10 9 2 2 2 2 2 2" xfId="54642" xr:uid="{00000000-0005-0000-0000-00000AAE0000}"/>
    <cellStyle name="Percent 10 9 2 2 2 2 3" xfId="39494" xr:uid="{00000000-0005-0000-0000-00000BAE0000}"/>
    <cellStyle name="Percent 10 9 2 2 2 3" xfId="22182" xr:uid="{00000000-0005-0000-0000-00000CAE0000}"/>
    <cellStyle name="Percent 10 9 2 2 2 3 2" xfId="48150" xr:uid="{00000000-0005-0000-0000-00000DAE0000}"/>
    <cellStyle name="Percent 10 9 2 2 2 4" xfId="17854" xr:uid="{00000000-0005-0000-0000-00000EAE0000}"/>
    <cellStyle name="Percent 10 9 2 2 2 4 2" xfId="43822" xr:uid="{00000000-0005-0000-0000-00000FAE0000}"/>
    <cellStyle name="Percent 10 9 2 2 2 5" xfId="33002" xr:uid="{00000000-0005-0000-0000-000010AE0000}"/>
    <cellStyle name="Percent 10 9 2 2 2 6" xfId="59484" xr:uid="{00000000-0005-0000-0000-000011AE0000}"/>
    <cellStyle name="Percent 10 9 2 2 3" xfId="11362" xr:uid="{00000000-0005-0000-0000-000012AE0000}"/>
    <cellStyle name="Percent 10 9 2 2 3 2" xfId="26510" xr:uid="{00000000-0005-0000-0000-000013AE0000}"/>
    <cellStyle name="Percent 10 9 2 2 3 2 2" xfId="52478" xr:uid="{00000000-0005-0000-0000-000014AE0000}"/>
    <cellStyle name="Percent 10 9 2 2 3 3" xfId="37330" xr:uid="{00000000-0005-0000-0000-000015AE0000}"/>
    <cellStyle name="Percent 10 9 2 2 4" xfId="9198" xr:uid="{00000000-0005-0000-0000-000016AE0000}"/>
    <cellStyle name="Percent 10 9 2 2 4 2" xfId="24346" xr:uid="{00000000-0005-0000-0000-000017AE0000}"/>
    <cellStyle name="Percent 10 9 2 2 4 2 2" xfId="50314" xr:uid="{00000000-0005-0000-0000-000018AE0000}"/>
    <cellStyle name="Percent 10 9 2 2 4 3" xfId="35166" xr:uid="{00000000-0005-0000-0000-000019AE0000}"/>
    <cellStyle name="Percent 10 9 2 2 5" xfId="20018" xr:uid="{00000000-0005-0000-0000-00001AAE0000}"/>
    <cellStyle name="Percent 10 9 2 2 5 2" xfId="45986" xr:uid="{00000000-0005-0000-0000-00001BAE0000}"/>
    <cellStyle name="Percent 10 9 2 2 6" xfId="15690" xr:uid="{00000000-0005-0000-0000-00001CAE0000}"/>
    <cellStyle name="Percent 10 9 2 2 6 2" xfId="41658" xr:uid="{00000000-0005-0000-0000-00001DAE0000}"/>
    <cellStyle name="Percent 10 9 2 2 7" xfId="4870" xr:uid="{00000000-0005-0000-0000-00001EAE0000}"/>
    <cellStyle name="Percent 10 9 2 2 8" xfId="30838" xr:uid="{00000000-0005-0000-0000-00001FAE0000}"/>
    <cellStyle name="Percent 10 9 2 2 9" xfId="57320" xr:uid="{00000000-0005-0000-0000-000020AE0000}"/>
    <cellStyle name="Percent 10 9 2 3" xfId="5952" xr:uid="{00000000-0005-0000-0000-000021AE0000}"/>
    <cellStyle name="Percent 10 9 2 3 2" xfId="12444" xr:uid="{00000000-0005-0000-0000-000022AE0000}"/>
    <cellStyle name="Percent 10 9 2 3 2 2" xfId="27592" xr:uid="{00000000-0005-0000-0000-000023AE0000}"/>
    <cellStyle name="Percent 10 9 2 3 2 2 2" xfId="53560" xr:uid="{00000000-0005-0000-0000-000024AE0000}"/>
    <cellStyle name="Percent 10 9 2 3 2 3" xfId="38412" xr:uid="{00000000-0005-0000-0000-000025AE0000}"/>
    <cellStyle name="Percent 10 9 2 3 3" xfId="21100" xr:uid="{00000000-0005-0000-0000-000026AE0000}"/>
    <cellStyle name="Percent 10 9 2 3 3 2" xfId="47068" xr:uid="{00000000-0005-0000-0000-000027AE0000}"/>
    <cellStyle name="Percent 10 9 2 3 4" xfId="16772" xr:uid="{00000000-0005-0000-0000-000028AE0000}"/>
    <cellStyle name="Percent 10 9 2 3 4 2" xfId="42740" xr:uid="{00000000-0005-0000-0000-000029AE0000}"/>
    <cellStyle name="Percent 10 9 2 3 5" xfId="31920" xr:uid="{00000000-0005-0000-0000-00002AAE0000}"/>
    <cellStyle name="Percent 10 9 2 3 6" xfId="58402" xr:uid="{00000000-0005-0000-0000-00002BAE0000}"/>
    <cellStyle name="Percent 10 9 2 4" xfId="10280" xr:uid="{00000000-0005-0000-0000-00002CAE0000}"/>
    <cellStyle name="Percent 10 9 2 4 2" xfId="25428" xr:uid="{00000000-0005-0000-0000-00002DAE0000}"/>
    <cellStyle name="Percent 10 9 2 4 2 2" xfId="51396" xr:uid="{00000000-0005-0000-0000-00002EAE0000}"/>
    <cellStyle name="Percent 10 9 2 4 3" xfId="36248" xr:uid="{00000000-0005-0000-0000-00002FAE0000}"/>
    <cellStyle name="Percent 10 9 2 5" xfId="8116" xr:uid="{00000000-0005-0000-0000-000030AE0000}"/>
    <cellStyle name="Percent 10 9 2 5 2" xfId="23264" xr:uid="{00000000-0005-0000-0000-000031AE0000}"/>
    <cellStyle name="Percent 10 9 2 5 2 2" xfId="49232" xr:uid="{00000000-0005-0000-0000-000032AE0000}"/>
    <cellStyle name="Percent 10 9 2 5 3" xfId="34084" xr:uid="{00000000-0005-0000-0000-000033AE0000}"/>
    <cellStyle name="Percent 10 9 2 6" xfId="18936" xr:uid="{00000000-0005-0000-0000-000034AE0000}"/>
    <cellStyle name="Percent 10 9 2 6 2" xfId="44904" xr:uid="{00000000-0005-0000-0000-000035AE0000}"/>
    <cellStyle name="Percent 10 9 2 7" xfId="14608" xr:uid="{00000000-0005-0000-0000-000036AE0000}"/>
    <cellStyle name="Percent 10 9 2 7 2" xfId="40576" xr:uid="{00000000-0005-0000-0000-000037AE0000}"/>
    <cellStyle name="Percent 10 9 2 8" xfId="3788" xr:uid="{00000000-0005-0000-0000-000038AE0000}"/>
    <cellStyle name="Percent 10 9 2 9" xfId="29756" xr:uid="{00000000-0005-0000-0000-000039AE0000}"/>
    <cellStyle name="Percent 10 9 3" xfId="2165" xr:uid="{00000000-0005-0000-0000-00003AAE0000}"/>
    <cellStyle name="Percent 10 9 3 2" xfId="6493" xr:uid="{00000000-0005-0000-0000-00003BAE0000}"/>
    <cellStyle name="Percent 10 9 3 2 2" xfId="12985" xr:uid="{00000000-0005-0000-0000-00003CAE0000}"/>
    <cellStyle name="Percent 10 9 3 2 2 2" xfId="28133" xr:uid="{00000000-0005-0000-0000-00003DAE0000}"/>
    <cellStyle name="Percent 10 9 3 2 2 2 2" xfId="54101" xr:uid="{00000000-0005-0000-0000-00003EAE0000}"/>
    <cellStyle name="Percent 10 9 3 2 2 3" xfId="38953" xr:uid="{00000000-0005-0000-0000-00003FAE0000}"/>
    <cellStyle name="Percent 10 9 3 2 3" xfId="21641" xr:uid="{00000000-0005-0000-0000-000040AE0000}"/>
    <cellStyle name="Percent 10 9 3 2 3 2" xfId="47609" xr:uid="{00000000-0005-0000-0000-000041AE0000}"/>
    <cellStyle name="Percent 10 9 3 2 4" xfId="17313" xr:uid="{00000000-0005-0000-0000-000042AE0000}"/>
    <cellStyle name="Percent 10 9 3 2 4 2" xfId="43281" xr:uid="{00000000-0005-0000-0000-000043AE0000}"/>
    <cellStyle name="Percent 10 9 3 2 5" xfId="32461" xr:uid="{00000000-0005-0000-0000-000044AE0000}"/>
    <cellStyle name="Percent 10 9 3 2 6" xfId="58943" xr:uid="{00000000-0005-0000-0000-000045AE0000}"/>
    <cellStyle name="Percent 10 9 3 3" xfId="10821" xr:uid="{00000000-0005-0000-0000-000046AE0000}"/>
    <cellStyle name="Percent 10 9 3 3 2" xfId="25969" xr:uid="{00000000-0005-0000-0000-000047AE0000}"/>
    <cellStyle name="Percent 10 9 3 3 2 2" xfId="51937" xr:uid="{00000000-0005-0000-0000-000048AE0000}"/>
    <cellStyle name="Percent 10 9 3 3 3" xfId="36789" xr:uid="{00000000-0005-0000-0000-000049AE0000}"/>
    <cellStyle name="Percent 10 9 3 4" xfId="8657" xr:uid="{00000000-0005-0000-0000-00004AAE0000}"/>
    <cellStyle name="Percent 10 9 3 4 2" xfId="23805" xr:uid="{00000000-0005-0000-0000-00004BAE0000}"/>
    <cellStyle name="Percent 10 9 3 4 2 2" xfId="49773" xr:uid="{00000000-0005-0000-0000-00004CAE0000}"/>
    <cellStyle name="Percent 10 9 3 4 3" xfId="34625" xr:uid="{00000000-0005-0000-0000-00004DAE0000}"/>
    <cellStyle name="Percent 10 9 3 5" xfId="19477" xr:uid="{00000000-0005-0000-0000-00004EAE0000}"/>
    <cellStyle name="Percent 10 9 3 5 2" xfId="45445" xr:uid="{00000000-0005-0000-0000-00004FAE0000}"/>
    <cellStyle name="Percent 10 9 3 6" xfId="15149" xr:uid="{00000000-0005-0000-0000-000050AE0000}"/>
    <cellStyle name="Percent 10 9 3 6 2" xfId="41117" xr:uid="{00000000-0005-0000-0000-000051AE0000}"/>
    <cellStyle name="Percent 10 9 3 7" xfId="4329" xr:uid="{00000000-0005-0000-0000-000052AE0000}"/>
    <cellStyle name="Percent 10 9 3 8" xfId="30297" xr:uid="{00000000-0005-0000-0000-000053AE0000}"/>
    <cellStyle name="Percent 10 9 3 9" xfId="56779" xr:uid="{00000000-0005-0000-0000-000054AE0000}"/>
    <cellStyle name="Percent 10 9 4" xfId="5411" xr:uid="{00000000-0005-0000-0000-000055AE0000}"/>
    <cellStyle name="Percent 10 9 4 2" xfId="11903" xr:uid="{00000000-0005-0000-0000-000056AE0000}"/>
    <cellStyle name="Percent 10 9 4 2 2" xfId="27051" xr:uid="{00000000-0005-0000-0000-000057AE0000}"/>
    <cellStyle name="Percent 10 9 4 2 2 2" xfId="53019" xr:uid="{00000000-0005-0000-0000-000058AE0000}"/>
    <cellStyle name="Percent 10 9 4 2 3" xfId="37871" xr:uid="{00000000-0005-0000-0000-000059AE0000}"/>
    <cellStyle name="Percent 10 9 4 3" xfId="20559" xr:uid="{00000000-0005-0000-0000-00005AAE0000}"/>
    <cellStyle name="Percent 10 9 4 3 2" xfId="46527" xr:uid="{00000000-0005-0000-0000-00005BAE0000}"/>
    <cellStyle name="Percent 10 9 4 4" xfId="16231" xr:uid="{00000000-0005-0000-0000-00005CAE0000}"/>
    <cellStyle name="Percent 10 9 4 4 2" xfId="42199" xr:uid="{00000000-0005-0000-0000-00005DAE0000}"/>
    <cellStyle name="Percent 10 9 4 5" xfId="31379" xr:uid="{00000000-0005-0000-0000-00005EAE0000}"/>
    <cellStyle name="Percent 10 9 4 6" xfId="57861" xr:uid="{00000000-0005-0000-0000-00005FAE0000}"/>
    <cellStyle name="Percent 10 9 5" xfId="9739" xr:uid="{00000000-0005-0000-0000-000060AE0000}"/>
    <cellStyle name="Percent 10 9 5 2" xfId="24887" xr:uid="{00000000-0005-0000-0000-000061AE0000}"/>
    <cellStyle name="Percent 10 9 5 2 2" xfId="50855" xr:uid="{00000000-0005-0000-0000-000062AE0000}"/>
    <cellStyle name="Percent 10 9 5 3" xfId="35707" xr:uid="{00000000-0005-0000-0000-000063AE0000}"/>
    <cellStyle name="Percent 10 9 6" xfId="7575" xr:uid="{00000000-0005-0000-0000-000064AE0000}"/>
    <cellStyle name="Percent 10 9 6 2" xfId="22723" xr:uid="{00000000-0005-0000-0000-000065AE0000}"/>
    <cellStyle name="Percent 10 9 6 2 2" xfId="48691" xr:uid="{00000000-0005-0000-0000-000066AE0000}"/>
    <cellStyle name="Percent 10 9 6 3" xfId="33543" xr:uid="{00000000-0005-0000-0000-000067AE0000}"/>
    <cellStyle name="Percent 10 9 7" xfId="18395" xr:uid="{00000000-0005-0000-0000-000068AE0000}"/>
    <cellStyle name="Percent 10 9 7 2" xfId="44363" xr:uid="{00000000-0005-0000-0000-000069AE0000}"/>
    <cellStyle name="Percent 10 9 8" xfId="14067" xr:uid="{00000000-0005-0000-0000-00006AAE0000}"/>
    <cellStyle name="Percent 10 9 8 2" xfId="40035" xr:uid="{00000000-0005-0000-0000-00006BAE0000}"/>
    <cellStyle name="Percent 10 9 9" xfId="3247" xr:uid="{00000000-0005-0000-0000-00006CAE0000}"/>
    <cellStyle name="Percent 11" xfId="529" xr:uid="{00000000-0005-0000-0000-00006DAE0000}"/>
    <cellStyle name="Percent 11 10" xfId="530" xr:uid="{00000000-0005-0000-0000-00006EAE0000}"/>
    <cellStyle name="Percent 11 10 10" xfId="29217" xr:uid="{00000000-0005-0000-0000-00006FAE0000}"/>
    <cellStyle name="Percent 11 10 11" xfId="55163" xr:uid="{00000000-0005-0000-0000-000070AE0000}"/>
    <cellStyle name="Percent 11 10 12" xfId="55699" xr:uid="{00000000-0005-0000-0000-000071AE0000}"/>
    <cellStyle name="Percent 11 10 13" xfId="1062" xr:uid="{00000000-0005-0000-0000-000072AE0000}"/>
    <cellStyle name="Percent 11 10 2" xfId="1626" xr:uid="{00000000-0005-0000-0000-000073AE0000}"/>
    <cellStyle name="Percent 11 10 2 10" xfId="56240" xr:uid="{00000000-0005-0000-0000-000074AE0000}"/>
    <cellStyle name="Percent 11 10 2 2" xfId="2708" xr:uid="{00000000-0005-0000-0000-000075AE0000}"/>
    <cellStyle name="Percent 11 10 2 2 2" xfId="7036" xr:uid="{00000000-0005-0000-0000-000076AE0000}"/>
    <cellStyle name="Percent 11 10 2 2 2 2" xfId="13528" xr:uid="{00000000-0005-0000-0000-000077AE0000}"/>
    <cellStyle name="Percent 11 10 2 2 2 2 2" xfId="28676" xr:uid="{00000000-0005-0000-0000-000078AE0000}"/>
    <cellStyle name="Percent 11 10 2 2 2 2 2 2" xfId="54644" xr:uid="{00000000-0005-0000-0000-000079AE0000}"/>
    <cellStyle name="Percent 11 10 2 2 2 2 3" xfId="39496" xr:uid="{00000000-0005-0000-0000-00007AAE0000}"/>
    <cellStyle name="Percent 11 10 2 2 2 3" xfId="22184" xr:uid="{00000000-0005-0000-0000-00007BAE0000}"/>
    <cellStyle name="Percent 11 10 2 2 2 3 2" xfId="48152" xr:uid="{00000000-0005-0000-0000-00007CAE0000}"/>
    <cellStyle name="Percent 11 10 2 2 2 4" xfId="17856" xr:uid="{00000000-0005-0000-0000-00007DAE0000}"/>
    <cellStyle name="Percent 11 10 2 2 2 4 2" xfId="43824" xr:uid="{00000000-0005-0000-0000-00007EAE0000}"/>
    <cellStyle name="Percent 11 10 2 2 2 5" xfId="33004" xr:uid="{00000000-0005-0000-0000-00007FAE0000}"/>
    <cellStyle name="Percent 11 10 2 2 2 6" xfId="59486" xr:uid="{00000000-0005-0000-0000-000080AE0000}"/>
    <cellStyle name="Percent 11 10 2 2 3" xfId="11364" xr:uid="{00000000-0005-0000-0000-000081AE0000}"/>
    <cellStyle name="Percent 11 10 2 2 3 2" xfId="26512" xr:uid="{00000000-0005-0000-0000-000082AE0000}"/>
    <cellStyle name="Percent 11 10 2 2 3 2 2" xfId="52480" xr:uid="{00000000-0005-0000-0000-000083AE0000}"/>
    <cellStyle name="Percent 11 10 2 2 3 3" xfId="37332" xr:uid="{00000000-0005-0000-0000-000084AE0000}"/>
    <cellStyle name="Percent 11 10 2 2 4" xfId="9200" xr:uid="{00000000-0005-0000-0000-000085AE0000}"/>
    <cellStyle name="Percent 11 10 2 2 4 2" xfId="24348" xr:uid="{00000000-0005-0000-0000-000086AE0000}"/>
    <cellStyle name="Percent 11 10 2 2 4 2 2" xfId="50316" xr:uid="{00000000-0005-0000-0000-000087AE0000}"/>
    <cellStyle name="Percent 11 10 2 2 4 3" xfId="35168" xr:uid="{00000000-0005-0000-0000-000088AE0000}"/>
    <cellStyle name="Percent 11 10 2 2 5" xfId="20020" xr:uid="{00000000-0005-0000-0000-000089AE0000}"/>
    <cellStyle name="Percent 11 10 2 2 5 2" xfId="45988" xr:uid="{00000000-0005-0000-0000-00008AAE0000}"/>
    <cellStyle name="Percent 11 10 2 2 6" xfId="15692" xr:uid="{00000000-0005-0000-0000-00008BAE0000}"/>
    <cellStyle name="Percent 11 10 2 2 6 2" xfId="41660" xr:uid="{00000000-0005-0000-0000-00008CAE0000}"/>
    <cellStyle name="Percent 11 10 2 2 7" xfId="4872" xr:uid="{00000000-0005-0000-0000-00008DAE0000}"/>
    <cellStyle name="Percent 11 10 2 2 8" xfId="30840" xr:uid="{00000000-0005-0000-0000-00008EAE0000}"/>
    <cellStyle name="Percent 11 10 2 2 9" xfId="57322" xr:uid="{00000000-0005-0000-0000-00008FAE0000}"/>
    <cellStyle name="Percent 11 10 2 3" xfId="5954" xr:uid="{00000000-0005-0000-0000-000090AE0000}"/>
    <cellStyle name="Percent 11 10 2 3 2" xfId="12446" xr:uid="{00000000-0005-0000-0000-000091AE0000}"/>
    <cellStyle name="Percent 11 10 2 3 2 2" xfId="27594" xr:uid="{00000000-0005-0000-0000-000092AE0000}"/>
    <cellStyle name="Percent 11 10 2 3 2 2 2" xfId="53562" xr:uid="{00000000-0005-0000-0000-000093AE0000}"/>
    <cellStyle name="Percent 11 10 2 3 2 3" xfId="38414" xr:uid="{00000000-0005-0000-0000-000094AE0000}"/>
    <cellStyle name="Percent 11 10 2 3 3" xfId="21102" xr:uid="{00000000-0005-0000-0000-000095AE0000}"/>
    <cellStyle name="Percent 11 10 2 3 3 2" xfId="47070" xr:uid="{00000000-0005-0000-0000-000096AE0000}"/>
    <cellStyle name="Percent 11 10 2 3 4" xfId="16774" xr:uid="{00000000-0005-0000-0000-000097AE0000}"/>
    <cellStyle name="Percent 11 10 2 3 4 2" xfId="42742" xr:uid="{00000000-0005-0000-0000-000098AE0000}"/>
    <cellStyle name="Percent 11 10 2 3 5" xfId="31922" xr:uid="{00000000-0005-0000-0000-000099AE0000}"/>
    <cellStyle name="Percent 11 10 2 3 6" xfId="58404" xr:uid="{00000000-0005-0000-0000-00009AAE0000}"/>
    <cellStyle name="Percent 11 10 2 4" xfId="10282" xr:uid="{00000000-0005-0000-0000-00009BAE0000}"/>
    <cellStyle name="Percent 11 10 2 4 2" xfId="25430" xr:uid="{00000000-0005-0000-0000-00009CAE0000}"/>
    <cellStyle name="Percent 11 10 2 4 2 2" xfId="51398" xr:uid="{00000000-0005-0000-0000-00009DAE0000}"/>
    <cellStyle name="Percent 11 10 2 4 3" xfId="36250" xr:uid="{00000000-0005-0000-0000-00009EAE0000}"/>
    <cellStyle name="Percent 11 10 2 5" xfId="8118" xr:uid="{00000000-0005-0000-0000-00009FAE0000}"/>
    <cellStyle name="Percent 11 10 2 5 2" xfId="23266" xr:uid="{00000000-0005-0000-0000-0000A0AE0000}"/>
    <cellStyle name="Percent 11 10 2 5 2 2" xfId="49234" xr:uid="{00000000-0005-0000-0000-0000A1AE0000}"/>
    <cellStyle name="Percent 11 10 2 5 3" xfId="34086" xr:uid="{00000000-0005-0000-0000-0000A2AE0000}"/>
    <cellStyle name="Percent 11 10 2 6" xfId="18938" xr:uid="{00000000-0005-0000-0000-0000A3AE0000}"/>
    <cellStyle name="Percent 11 10 2 6 2" xfId="44906" xr:uid="{00000000-0005-0000-0000-0000A4AE0000}"/>
    <cellStyle name="Percent 11 10 2 7" xfId="14610" xr:uid="{00000000-0005-0000-0000-0000A5AE0000}"/>
    <cellStyle name="Percent 11 10 2 7 2" xfId="40578" xr:uid="{00000000-0005-0000-0000-0000A6AE0000}"/>
    <cellStyle name="Percent 11 10 2 8" xfId="3790" xr:uid="{00000000-0005-0000-0000-0000A7AE0000}"/>
    <cellStyle name="Percent 11 10 2 9" xfId="29758" xr:uid="{00000000-0005-0000-0000-0000A8AE0000}"/>
    <cellStyle name="Percent 11 10 3" xfId="2167" xr:uid="{00000000-0005-0000-0000-0000A9AE0000}"/>
    <cellStyle name="Percent 11 10 3 2" xfId="6495" xr:uid="{00000000-0005-0000-0000-0000AAAE0000}"/>
    <cellStyle name="Percent 11 10 3 2 2" xfId="12987" xr:uid="{00000000-0005-0000-0000-0000ABAE0000}"/>
    <cellStyle name="Percent 11 10 3 2 2 2" xfId="28135" xr:uid="{00000000-0005-0000-0000-0000ACAE0000}"/>
    <cellStyle name="Percent 11 10 3 2 2 2 2" xfId="54103" xr:uid="{00000000-0005-0000-0000-0000ADAE0000}"/>
    <cellStyle name="Percent 11 10 3 2 2 3" xfId="38955" xr:uid="{00000000-0005-0000-0000-0000AEAE0000}"/>
    <cellStyle name="Percent 11 10 3 2 3" xfId="21643" xr:uid="{00000000-0005-0000-0000-0000AFAE0000}"/>
    <cellStyle name="Percent 11 10 3 2 3 2" xfId="47611" xr:uid="{00000000-0005-0000-0000-0000B0AE0000}"/>
    <cellStyle name="Percent 11 10 3 2 4" xfId="17315" xr:uid="{00000000-0005-0000-0000-0000B1AE0000}"/>
    <cellStyle name="Percent 11 10 3 2 4 2" xfId="43283" xr:uid="{00000000-0005-0000-0000-0000B2AE0000}"/>
    <cellStyle name="Percent 11 10 3 2 5" xfId="32463" xr:uid="{00000000-0005-0000-0000-0000B3AE0000}"/>
    <cellStyle name="Percent 11 10 3 2 6" xfId="58945" xr:uid="{00000000-0005-0000-0000-0000B4AE0000}"/>
    <cellStyle name="Percent 11 10 3 3" xfId="10823" xr:uid="{00000000-0005-0000-0000-0000B5AE0000}"/>
    <cellStyle name="Percent 11 10 3 3 2" xfId="25971" xr:uid="{00000000-0005-0000-0000-0000B6AE0000}"/>
    <cellStyle name="Percent 11 10 3 3 2 2" xfId="51939" xr:uid="{00000000-0005-0000-0000-0000B7AE0000}"/>
    <cellStyle name="Percent 11 10 3 3 3" xfId="36791" xr:uid="{00000000-0005-0000-0000-0000B8AE0000}"/>
    <cellStyle name="Percent 11 10 3 4" xfId="8659" xr:uid="{00000000-0005-0000-0000-0000B9AE0000}"/>
    <cellStyle name="Percent 11 10 3 4 2" xfId="23807" xr:uid="{00000000-0005-0000-0000-0000BAAE0000}"/>
    <cellStyle name="Percent 11 10 3 4 2 2" xfId="49775" xr:uid="{00000000-0005-0000-0000-0000BBAE0000}"/>
    <cellStyle name="Percent 11 10 3 4 3" xfId="34627" xr:uid="{00000000-0005-0000-0000-0000BCAE0000}"/>
    <cellStyle name="Percent 11 10 3 5" xfId="19479" xr:uid="{00000000-0005-0000-0000-0000BDAE0000}"/>
    <cellStyle name="Percent 11 10 3 5 2" xfId="45447" xr:uid="{00000000-0005-0000-0000-0000BEAE0000}"/>
    <cellStyle name="Percent 11 10 3 6" xfId="15151" xr:uid="{00000000-0005-0000-0000-0000BFAE0000}"/>
    <cellStyle name="Percent 11 10 3 6 2" xfId="41119" xr:uid="{00000000-0005-0000-0000-0000C0AE0000}"/>
    <cellStyle name="Percent 11 10 3 7" xfId="4331" xr:uid="{00000000-0005-0000-0000-0000C1AE0000}"/>
    <cellStyle name="Percent 11 10 3 8" xfId="30299" xr:uid="{00000000-0005-0000-0000-0000C2AE0000}"/>
    <cellStyle name="Percent 11 10 3 9" xfId="56781" xr:uid="{00000000-0005-0000-0000-0000C3AE0000}"/>
    <cellStyle name="Percent 11 10 4" xfId="5413" xr:uid="{00000000-0005-0000-0000-0000C4AE0000}"/>
    <cellStyle name="Percent 11 10 4 2" xfId="11905" xr:uid="{00000000-0005-0000-0000-0000C5AE0000}"/>
    <cellStyle name="Percent 11 10 4 2 2" xfId="27053" xr:uid="{00000000-0005-0000-0000-0000C6AE0000}"/>
    <cellStyle name="Percent 11 10 4 2 2 2" xfId="53021" xr:uid="{00000000-0005-0000-0000-0000C7AE0000}"/>
    <cellStyle name="Percent 11 10 4 2 3" xfId="37873" xr:uid="{00000000-0005-0000-0000-0000C8AE0000}"/>
    <cellStyle name="Percent 11 10 4 3" xfId="20561" xr:uid="{00000000-0005-0000-0000-0000C9AE0000}"/>
    <cellStyle name="Percent 11 10 4 3 2" xfId="46529" xr:uid="{00000000-0005-0000-0000-0000CAAE0000}"/>
    <cellStyle name="Percent 11 10 4 4" xfId="16233" xr:uid="{00000000-0005-0000-0000-0000CBAE0000}"/>
    <cellStyle name="Percent 11 10 4 4 2" xfId="42201" xr:uid="{00000000-0005-0000-0000-0000CCAE0000}"/>
    <cellStyle name="Percent 11 10 4 5" xfId="31381" xr:uid="{00000000-0005-0000-0000-0000CDAE0000}"/>
    <cellStyle name="Percent 11 10 4 6" xfId="57863" xr:uid="{00000000-0005-0000-0000-0000CEAE0000}"/>
    <cellStyle name="Percent 11 10 5" xfId="9741" xr:uid="{00000000-0005-0000-0000-0000CFAE0000}"/>
    <cellStyle name="Percent 11 10 5 2" xfId="24889" xr:uid="{00000000-0005-0000-0000-0000D0AE0000}"/>
    <cellStyle name="Percent 11 10 5 2 2" xfId="50857" xr:uid="{00000000-0005-0000-0000-0000D1AE0000}"/>
    <cellStyle name="Percent 11 10 5 3" xfId="35709" xr:uid="{00000000-0005-0000-0000-0000D2AE0000}"/>
    <cellStyle name="Percent 11 10 6" xfId="7577" xr:uid="{00000000-0005-0000-0000-0000D3AE0000}"/>
    <cellStyle name="Percent 11 10 6 2" xfId="22725" xr:uid="{00000000-0005-0000-0000-0000D4AE0000}"/>
    <cellStyle name="Percent 11 10 6 2 2" xfId="48693" xr:uid="{00000000-0005-0000-0000-0000D5AE0000}"/>
    <cellStyle name="Percent 11 10 6 3" xfId="33545" xr:uid="{00000000-0005-0000-0000-0000D6AE0000}"/>
    <cellStyle name="Percent 11 10 7" xfId="18397" xr:uid="{00000000-0005-0000-0000-0000D7AE0000}"/>
    <cellStyle name="Percent 11 10 7 2" xfId="44365" xr:uid="{00000000-0005-0000-0000-0000D8AE0000}"/>
    <cellStyle name="Percent 11 10 8" xfId="14069" xr:uid="{00000000-0005-0000-0000-0000D9AE0000}"/>
    <cellStyle name="Percent 11 10 8 2" xfId="40037" xr:uid="{00000000-0005-0000-0000-0000DAAE0000}"/>
    <cellStyle name="Percent 11 10 9" xfId="3249" xr:uid="{00000000-0005-0000-0000-0000DBAE0000}"/>
    <cellStyle name="Percent 11 11" xfId="531" xr:uid="{00000000-0005-0000-0000-0000DCAE0000}"/>
    <cellStyle name="Percent 11 11 10" xfId="29218" xr:uid="{00000000-0005-0000-0000-0000DDAE0000}"/>
    <cellStyle name="Percent 11 11 11" xfId="55164" xr:uid="{00000000-0005-0000-0000-0000DEAE0000}"/>
    <cellStyle name="Percent 11 11 12" xfId="55700" xr:uid="{00000000-0005-0000-0000-0000DFAE0000}"/>
    <cellStyle name="Percent 11 11 13" xfId="1102" xr:uid="{00000000-0005-0000-0000-0000E0AE0000}"/>
    <cellStyle name="Percent 11 11 2" xfId="1627" xr:uid="{00000000-0005-0000-0000-0000E1AE0000}"/>
    <cellStyle name="Percent 11 11 2 10" xfId="56241" xr:uid="{00000000-0005-0000-0000-0000E2AE0000}"/>
    <cellStyle name="Percent 11 11 2 2" xfId="2709" xr:uid="{00000000-0005-0000-0000-0000E3AE0000}"/>
    <cellStyle name="Percent 11 11 2 2 2" xfId="7037" xr:uid="{00000000-0005-0000-0000-0000E4AE0000}"/>
    <cellStyle name="Percent 11 11 2 2 2 2" xfId="13529" xr:uid="{00000000-0005-0000-0000-0000E5AE0000}"/>
    <cellStyle name="Percent 11 11 2 2 2 2 2" xfId="28677" xr:uid="{00000000-0005-0000-0000-0000E6AE0000}"/>
    <cellStyle name="Percent 11 11 2 2 2 2 2 2" xfId="54645" xr:uid="{00000000-0005-0000-0000-0000E7AE0000}"/>
    <cellStyle name="Percent 11 11 2 2 2 2 3" xfId="39497" xr:uid="{00000000-0005-0000-0000-0000E8AE0000}"/>
    <cellStyle name="Percent 11 11 2 2 2 3" xfId="22185" xr:uid="{00000000-0005-0000-0000-0000E9AE0000}"/>
    <cellStyle name="Percent 11 11 2 2 2 3 2" xfId="48153" xr:uid="{00000000-0005-0000-0000-0000EAAE0000}"/>
    <cellStyle name="Percent 11 11 2 2 2 4" xfId="17857" xr:uid="{00000000-0005-0000-0000-0000EBAE0000}"/>
    <cellStyle name="Percent 11 11 2 2 2 4 2" xfId="43825" xr:uid="{00000000-0005-0000-0000-0000ECAE0000}"/>
    <cellStyle name="Percent 11 11 2 2 2 5" xfId="33005" xr:uid="{00000000-0005-0000-0000-0000EDAE0000}"/>
    <cellStyle name="Percent 11 11 2 2 2 6" xfId="59487" xr:uid="{00000000-0005-0000-0000-0000EEAE0000}"/>
    <cellStyle name="Percent 11 11 2 2 3" xfId="11365" xr:uid="{00000000-0005-0000-0000-0000EFAE0000}"/>
    <cellStyle name="Percent 11 11 2 2 3 2" xfId="26513" xr:uid="{00000000-0005-0000-0000-0000F0AE0000}"/>
    <cellStyle name="Percent 11 11 2 2 3 2 2" xfId="52481" xr:uid="{00000000-0005-0000-0000-0000F1AE0000}"/>
    <cellStyle name="Percent 11 11 2 2 3 3" xfId="37333" xr:uid="{00000000-0005-0000-0000-0000F2AE0000}"/>
    <cellStyle name="Percent 11 11 2 2 4" xfId="9201" xr:uid="{00000000-0005-0000-0000-0000F3AE0000}"/>
    <cellStyle name="Percent 11 11 2 2 4 2" xfId="24349" xr:uid="{00000000-0005-0000-0000-0000F4AE0000}"/>
    <cellStyle name="Percent 11 11 2 2 4 2 2" xfId="50317" xr:uid="{00000000-0005-0000-0000-0000F5AE0000}"/>
    <cellStyle name="Percent 11 11 2 2 4 3" xfId="35169" xr:uid="{00000000-0005-0000-0000-0000F6AE0000}"/>
    <cellStyle name="Percent 11 11 2 2 5" xfId="20021" xr:uid="{00000000-0005-0000-0000-0000F7AE0000}"/>
    <cellStyle name="Percent 11 11 2 2 5 2" xfId="45989" xr:uid="{00000000-0005-0000-0000-0000F8AE0000}"/>
    <cellStyle name="Percent 11 11 2 2 6" xfId="15693" xr:uid="{00000000-0005-0000-0000-0000F9AE0000}"/>
    <cellStyle name="Percent 11 11 2 2 6 2" xfId="41661" xr:uid="{00000000-0005-0000-0000-0000FAAE0000}"/>
    <cellStyle name="Percent 11 11 2 2 7" xfId="4873" xr:uid="{00000000-0005-0000-0000-0000FBAE0000}"/>
    <cellStyle name="Percent 11 11 2 2 8" xfId="30841" xr:uid="{00000000-0005-0000-0000-0000FCAE0000}"/>
    <cellStyle name="Percent 11 11 2 2 9" xfId="57323" xr:uid="{00000000-0005-0000-0000-0000FDAE0000}"/>
    <cellStyle name="Percent 11 11 2 3" xfId="5955" xr:uid="{00000000-0005-0000-0000-0000FEAE0000}"/>
    <cellStyle name="Percent 11 11 2 3 2" xfId="12447" xr:uid="{00000000-0005-0000-0000-0000FFAE0000}"/>
    <cellStyle name="Percent 11 11 2 3 2 2" xfId="27595" xr:uid="{00000000-0005-0000-0000-000000AF0000}"/>
    <cellStyle name="Percent 11 11 2 3 2 2 2" xfId="53563" xr:uid="{00000000-0005-0000-0000-000001AF0000}"/>
    <cellStyle name="Percent 11 11 2 3 2 3" xfId="38415" xr:uid="{00000000-0005-0000-0000-000002AF0000}"/>
    <cellStyle name="Percent 11 11 2 3 3" xfId="21103" xr:uid="{00000000-0005-0000-0000-000003AF0000}"/>
    <cellStyle name="Percent 11 11 2 3 3 2" xfId="47071" xr:uid="{00000000-0005-0000-0000-000004AF0000}"/>
    <cellStyle name="Percent 11 11 2 3 4" xfId="16775" xr:uid="{00000000-0005-0000-0000-000005AF0000}"/>
    <cellStyle name="Percent 11 11 2 3 4 2" xfId="42743" xr:uid="{00000000-0005-0000-0000-000006AF0000}"/>
    <cellStyle name="Percent 11 11 2 3 5" xfId="31923" xr:uid="{00000000-0005-0000-0000-000007AF0000}"/>
    <cellStyle name="Percent 11 11 2 3 6" xfId="58405" xr:uid="{00000000-0005-0000-0000-000008AF0000}"/>
    <cellStyle name="Percent 11 11 2 4" xfId="10283" xr:uid="{00000000-0005-0000-0000-000009AF0000}"/>
    <cellStyle name="Percent 11 11 2 4 2" xfId="25431" xr:uid="{00000000-0005-0000-0000-00000AAF0000}"/>
    <cellStyle name="Percent 11 11 2 4 2 2" xfId="51399" xr:uid="{00000000-0005-0000-0000-00000BAF0000}"/>
    <cellStyle name="Percent 11 11 2 4 3" xfId="36251" xr:uid="{00000000-0005-0000-0000-00000CAF0000}"/>
    <cellStyle name="Percent 11 11 2 5" xfId="8119" xr:uid="{00000000-0005-0000-0000-00000DAF0000}"/>
    <cellStyle name="Percent 11 11 2 5 2" xfId="23267" xr:uid="{00000000-0005-0000-0000-00000EAF0000}"/>
    <cellStyle name="Percent 11 11 2 5 2 2" xfId="49235" xr:uid="{00000000-0005-0000-0000-00000FAF0000}"/>
    <cellStyle name="Percent 11 11 2 5 3" xfId="34087" xr:uid="{00000000-0005-0000-0000-000010AF0000}"/>
    <cellStyle name="Percent 11 11 2 6" xfId="18939" xr:uid="{00000000-0005-0000-0000-000011AF0000}"/>
    <cellStyle name="Percent 11 11 2 6 2" xfId="44907" xr:uid="{00000000-0005-0000-0000-000012AF0000}"/>
    <cellStyle name="Percent 11 11 2 7" xfId="14611" xr:uid="{00000000-0005-0000-0000-000013AF0000}"/>
    <cellStyle name="Percent 11 11 2 7 2" xfId="40579" xr:uid="{00000000-0005-0000-0000-000014AF0000}"/>
    <cellStyle name="Percent 11 11 2 8" xfId="3791" xr:uid="{00000000-0005-0000-0000-000015AF0000}"/>
    <cellStyle name="Percent 11 11 2 9" xfId="29759" xr:uid="{00000000-0005-0000-0000-000016AF0000}"/>
    <cellStyle name="Percent 11 11 3" xfId="2168" xr:uid="{00000000-0005-0000-0000-000017AF0000}"/>
    <cellStyle name="Percent 11 11 3 2" xfId="6496" xr:uid="{00000000-0005-0000-0000-000018AF0000}"/>
    <cellStyle name="Percent 11 11 3 2 2" xfId="12988" xr:uid="{00000000-0005-0000-0000-000019AF0000}"/>
    <cellStyle name="Percent 11 11 3 2 2 2" xfId="28136" xr:uid="{00000000-0005-0000-0000-00001AAF0000}"/>
    <cellStyle name="Percent 11 11 3 2 2 2 2" xfId="54104" xr:uid="{00000000-0005-0000-0000-00001BAF0000}"/>
    <cellStyle name="Percent 11 11 3 2 2 3" xfId="38956" xr:uid="{00000000-0005-0000-0000-00001CAF0000}"/>
    <cellStyle name="Percent 11 11 3 2 3" xfId="21644" xr:uid="{00000000-0005-0000-0000-00001DAF0000}"/>
    <cellStyle name="Percent 11 11 3 2 3 2" xfId="47612" xr:uid="{00000000-0005-0000-0000-00001EAF0000}"/>
    <cellStyle name="Percent 11 11 3 2 4" xfId="17316" xr:uid="{00000000-0005-0000-0000-00001FAF0000}"/>
    <cellStyle name="Percent 11 11 3 2 4 2" xfId="43284" xr:uid="{00000000-0005-0000-0000-000020AF0000}"/>
    <cellStyle name="Percent 11 11 3 2 5" xfId="32464" xr:uid="{00000000-0005-0000-0000-000021AF0000}"/>
    <cellStyle name="Percent 11 11 3 2 6" xfId="58946" xr:uid="{00000000-0005-0000-0000-000022AF0000}"/>
    <cellStyle name="Percent 11 11 3 3" xfId="10824" xr:uid="{00000000-0005-0000-0000-000023AF0000}"/>
    <cellStyle name="Percent 11 11 3 3 2" xfId="25972" xr:uid="{00000000-0005-0000-0000-000024AF0000}"/>
    <cellStyle name="Percent 11 11 3 3 2 2" xfId="51940" xr:uid="{00000000-0005-0000-0000-000025AF0000}"/>
    <cellStyle name="Percent 11 11 3 3 3" xfId="36792" xr:uid="{00000000-0005-0000-0000-000026AF0000}"/>
    <cellStyle name="Percent 11 11 3 4" xfId="8660" xr:uid="{00000000-0005-0000-0000-000027AF0000}"/>
    <cellStyle name="Percent 11 11 3 4 2" xfId="23808" xr:uid="{00000000-0005-0000-0000-000028AF0000}"/>
    <cellStyle name="Percent 11 11 3 4 2 2" xfId="49776" xr:uid="{00000000-0005-0000-0000-000029AF0000}"/>
    <cellStyle name="Percent 11 11 3 4 3" xfId="34628" xr:uid="{00000000-0005-0000-0000-00002AAF0000}"/>
    <cellStyle name="Percent 11 11 3 5" xfId="19480" xr:uid="{00000000-0005-0000-0000-00002BAF0000}"/>
    <cellStyle name="Percent 11 11 3 5 2" xfId="45448" xr:uid="{00000000-0005-0000-0000-00002CAF0000}"/>
    <cellStyle name="Percent 11 11 3 6" xfId="15152" xr:uid="{00000000-0005-0000-0000-00002DAF0000}"/>
    <cellStyle name="Percent 11 11 3 6 2" xfId="41120" xr:uid="{00000000-0005-0000-0000-00002EAF0000}"/>
    <cellStyle name="Percent 11 11 3 7" xfId="4332" xr:uid="{00000000-0005-0000-0000-00002FAF0000}"/>
    <cellStyle name="Percent 11 11 3 8" xfId="30300" xr:uid="{00000000-0005-0000-0000-000030AF0000}"/>
    <cellStyle name="Percent 11 11 3 9" xfId="56782" xr:uid="{00000000-0005-0000-0000-000031AF0000}"/>
    <cellStyle name="Percent 11 11 4" xfId="5414" xr:uid="{00000000-0005-0000-0000-000032AF0000}"/>
    <cellStyle name="Percent 11 11 4 2" xfId="11906" xr:uid="{00000000-0005-0000-0000-000033AF0000}"/>
    <cellStyle name="Percent 11 11 4 2 2" xfId="27054" xr:uid="{00000000-0005-0000-0000-000034AF0000}"/>
    <cellStyle name="Percent 11 11 4 2 2 2" xfId="53022" xr:uid="{00000000-0005-0000-0000-000035AF0000}"/>
    <cellStyle name="Percent 11 11 4 2 3" xfId="37874" xr:uid="{00000000-0005-0000-0000-000036AF0000}"/>
    <cellStyle name="Percent 11 11 4 3" xfId="20562" xr:uid="{00000000-0005-0000-0000-000037AF0000}"/>
    <cellStyle name="Percent 11 11 4 3 2" xfId="46530" xr:uid="{00000000-0005-0000-0000-000038AF0000}"/>
    <cellStyle name="Percent 11 11 4 4" xfId="16234" xr:uid="{00000000-0005-0000-0000-000039AF0000}"/>
    <cellStyle name="Percent 11 11 4 4 2" xfId="42202" xr:uid="{00000000-0005-0000-0000-00003AAF0000}"/>
    <cellStyle name="Percent 11 11 4 5" xfId="31382" xr:uid="{00000000-0005-0000-0000-00003BAF0000}"/>
    <cellStyle name="Percent 11 11 4 6" xfId="57864" xr:uid="{00000000-0005-0000-0000-00003CAF0000}"/>
    <cellStyle name="Percent 11 11 5" xfId="9742" xr:uid="{00000000-0005-0000-0000-00003DAF0000}"/>
    <cellStyle name="Percent 11 11 5 2" xfId="24890" xr:uid="{00000000-0005-0000-0000-00003EAF0000}"/>
    <cellStyle name="Percent 11 11 5 2 2" xfId="50858" xr:uid="{00000000-0005-0000-0000-00003FAF0000}"/>
    <cellStyle name="Percent 11 11 5 3" xfId="35710" xr:uid="{00000000-0005-0000-0000-000040AF0000}"/>
    <cellStyle name="Percent 11 11 6" xfId="7578" xr:uid="{00000000-0005-0000-0000-000041AF0000}"/>
    <cellStyle name="Percent 11 11 6 2" xfId="22726" xr:uid="{00000000-0005-0000-0000-000042AF0000}"/>
    <cellStyle name="Percent 11 11 6 2 2" xfId="48694" xr:uid="{00000000-0005-0000-0000-000043AF0000}"/>
    <cellStyle name="Percent 11 11 6 3" xfId="33546" xr:uid="{00000000-0005-0000-0000-000044AF0000}"/>
    <cellStyle name="Percent 11 11 7" xfId="18398" xr:uid="{00000000-0005-0000-0000-000045AF0000}"/>
    <cellStyle name="Percent 11 11 7 2" xfId="44366" xr:uid="{00000000-0005-0000-0000-000046AF0000}"/>
    <cellStyle name="Percent 11 11 8" xfId="14070" xr:uid="{00000000-0005-0000-0000-000047AF0000}"/>
    <cellStyle name="Percent 11 11 8 2" xfId="40038" xr:uid="{00000000-0005-0000-0000-000048AF0000}"/>
    <cellStyle name="Percent 11 11 9" xfId="3250" xr:uid="{00000000-0005-0000-0000-000049AF0000}"/>
    <cellStyle name="Percent 11 12" xfId="532" xr:uid="{00000000-0005-0000-0000-00004AAF0000}"/>
    <cellStyle name="Percent 11 12 10" xfId="29219" xr:uid="{00000000-0005-0000-0000-00004BAF0000}"/>
    <cellStyle name="Percent 11 12 11" xfId="55701" xr:uid="{00000000-0005-0000-0000-00004CAF0000}"/>
    <cellStyle name="Percent 11 12 12" xfId="1142" xr:uid="{00000000-0005-0000-0000-00004DAF0000}"/>
    <cellStyle name="Percent 11 12 2" xfId="1628" xr:uid="{00000000-0005-0000-0000-00004EAF0000}"/>
    <cellStyle name="Percent 11 12 2 10" xfId="56242" xr:uid="{00000000-0005-0000-0000-00004FAF0000}"/>
    <cellStyle name="Percent 11 12 2 2" xfId="2710" xr:uid="{00000000-0005-0000-0000-000050AF0000}"/>
    <cellStyle name="Percent 11 12 2 2 2" xfId="7038" xr:uid="{00000000-0005-0000-0000-000051AF0000}"/>
    <cellStyle name="Percent 11 12 2 2 2 2" xfId="13530" xr:uid="{00000000-0005-0000-0000-000052AF0000}"/>
    <cellStyle name="Percent 11 12 2 2 2 2 2" xfId="28678" xr:uid="{00000000-0005-0000-0000-000053AF0000}"/>
    <cellStyle name="Percent 11 12 2 2 2 2 2 2" xfId="54646" xr:uid="{00000000-0005-0000-0000-000054AF0000}"/>
    <cellStyle name="Percent 11 12 2 2 2 2 3" xfId="39498" xr:uid="{00000000-0005-0000-0000-000055AF0000}"/>
    <cellStyle name="Percent 11 12 2 2 2 3" xfId="22186" xr:uid="{00000000-0005-0000-0000-000056AF0000}"/>
    <cellStyle name="Percent 11 12 2 2 2 3 2" xfId="48154" xr:uid="{00000000-0005-0000-0000-000057AF0000}"/>
    <cellStyle name="Percent 11 12 2 2 2 4" xfId="17858" xr:uid="{00000000-0005-0000-0000-000058AF0000}"/>
    <cellStyle name="Percent 11 12 2 2 2 4 2" xfId="43826" xr:uid="{00000000-0005-0000-0000-000059AF0000}"/>
    <cellStyle name="Percent 11 12 2 2 2 5" xfId="33006" xr:uid="{00000000-0005-0000-0000-00005AAF0000}"/>
    <cellStyle name="Percent 11 12 2 2 2 6" xfId="59488" xr:uid="{00000000-0005-0000-0000-00005BAF0000}"/>
    <cellStyle name="Percent 11 12 2 2 3" xfId="11366" xr:uid="{00000000-0005-0000-0000-00005CAF0000}"/>
    <cellStyle name="Percent 11 12 2 2 3 2" xfId="26514" xr:uid="{00000000-0005-0000-0000-00005DAF0000}"/>
    <cellStyle name="Percent 11 12 2 2 3 2 2" xfId="52482" xr:uid="{00000000-0005-0000-0000-00005EAF0000}"/>
    <cellStyle name="Percent 11 12 2 2 3 3" xfId="37334" xr:uid="{00000000-0005-0000-0000-00005FAF0000}"/>
    <cellStyle name="Percent 11 12 2 2 4" xfId="9202" xr:uid="{00000000-0005-0000-0000-000060AF0000}"/>
    <cellStyle name="Percent 11 12 2 2 4 2" xfId="24350" xr:uid="{00000000-0005-0000-0000-000061AF0000}"/>
    <cellStyle name="Percent 11 12 2 2 4 2 2" xfId="50318" xr:uid="{00000000-0005-0000-0000-000062AF0000}"/>
    <cellStyle name="Percent 11 12 2 2 4 3" xfId="35170" xr:uid="{00000000-0005-0000-0000-000063AF0000}"/>
    <cellStyle name="Percent 11 12 2 2 5" xfId="20022" xr:uid="{00000000-0005-0000-0000-000064AF0000}"/>
    <cellStyle name="Percent 11 12 2 2 5 2" xfId="45990" xr:uid="{00000000-0005-0000-0000-000065AF0000}"/>
    <cellStyle name="Percent 11 12 2 2 6" xfId="15694" xr:uid="{00000000-0005-0000-0000-000066AF0000}"/>
    <cellStyle name="Percent 11 12 2 2 6 2" xfId="41662" xr:uid="{00000000-0005-0000-0000-000067AF0000}"/>
    <cellStyle name="Percent 11 12 2 2 7" xfId="4874" xr:uid="{00000000-0005-0000-0000-000068AF0000}"/>
    <cellStyle name="Percent 11 12 2 2 8" xfId="30842" xr:uid="{00000000-0005-0000-0000-000069AF0000}"/>
    <cellStyle name="Percent 11 12 2 2 9" xfId="57324" xr:uid="{00000000-0005-0000-0000-00006AAF0000}"/>
    <cellStyle name="Percent 11 12 2 3" xfId="5956" xr:uid="{00000000-0005-0000-0000-00006BAF0000}"/>
    <cellStyle name="Percent 11 12 2 3 2" xfId="12448" xr:uid="{00000000-0005-0000-0000-00006CAF0000}"/>
    <cellStyle name="Percent 11 12 2 3 2 2" xfId="27596" xr:uid="{00000000-0005-0000-0000-00006DAF0000}"/>
    <cellStyle name="Percent 11 12 2 3 2 2 2" xfId="53564" xr:uid="{00000000-0005-0000-0000-00006EAF0000}"/>
    <cellStyle name="Percent 11 12 2 3 2 3" xfId="38416" xr:uid="{00000000-0005-0000-0000-00006FAF0000}"/>
    <cellStyle name="Percent 11 12 2 3 3" xfId="21104" xr:uid="{00000000-0005-0000-0000-000070AF0000}"/>
    <cellStyle name="Percent 11 12 2 3 3 2" xfId="47072" xr:uid="{00000000-0005-0000-0000-000071AF0000}"/>
    <cellStyle name="Percent 11 12 2 3 4" xfId="16776" xr:uid="{00000000-0005-0000-0000-000072AF0000}"/>
    <cellStyle name="Percent 11 12 2 3 4 2" xfId="42744" xr:uid="{00000000-0005-0000-0000-000073AF0000}"/>
    <cellStyle name="Percent 11 12 2 3 5" xfId="31924" xr:uid="{00000000-0005-0000-0000-000074AF0000}"/>
    <cellStyle name="Percent 11 12 2 3 6" xfId="58406" xr:uid="{00000000-0005-0000-0000-000075AF0000}"/>
    <cellStyle name="Percent 11 12 2 4" xfId="10284" xr:uid="{00000000-0005-0000-0000-000076AF0000}"/>
    <cellStyle name="Percent 11 12 2 4 2" xfId="25432" xr:uid="{00000000-0005-0000-0000-000077AF0000}"/>
    <cellStyle name="Percent 11 12 2 4 2 2" xfId="51400" xr:uid="{00000000-0005-0000-0000-000078AF0000}"/>
    <cellStyle name="Percent 11 12 2 4 3" xfId="36252" xr:uid="{00000000-0005-0000-0000-000079AF0000}"/>
    <cellStyle name="Percent 11 12 2 5" xfId="8120" xr:uid="{00000000-0005-0000-0000-00007AAF0000}"/>
    <cellStyle name="Percent 11 12 2 5 2" xfId="23268" xr:uid="{00000000-0005-0000-0000-00007BAF0000}"/>
    <cellStyle name="Percent 11 12 2 5 2 2" xfId="49236" xr:uid="{00000000-0005-0000-0000-00007CAF0000}"/>
    <cellStyle name="Percent 11 12 2 5 3" xfId="34088" xr:uid="{00000000-0005-0000-0000-00007DAF0000}"/>
    <cellStyle name="Percent 11 12 2 6" xfId="18940" xr:uid="{00000000-0005-0000-0000-00007EAF0000}"/>
    <cellStyle name="Percent 11 12 2 6 2" xfId="44908" xr:uid="{00000000-0005-0000-0000-00007FAF0000}"/>
    <cellStyle name="Percent 11 12 2 7" xfId="14612" xr:uid="{00000000-0005-0000-0000-000080AF0000}"/>
    <cellStyle name="Percent 11 12 2 7 2" xfId="40580" xr:uid="{00000000-0005-0000-0000-000081AF0000}"/>
    <cellStyle name="Percent 11 12 2 8" xfId="3792" xr:uid="{00000000-0005-0000-0000-000082AF0000}"/>
    <cellStyle name="Percent 11 12 2 9" xfId="29760" xr:uid="{00000000-0005-0000-0000-000083AF0000}"/>
    <cellStyle name="Percent 11 12 3" xfId="2169" xr:uid="{00000000-0005-0000-0000-000084AF0000}"/>
    <cellStyle name="Percent 11 12 3 2" xfId="6497" xr:uid="{00000000-0005-0000-0000-000085AF0000}"/>
    <cellStyle name="Percent 11 12 3 2 2" xfId="12989" xr:uid="{00000000-0005-0000-0000-000086AF0000}"/>
    <cellStyle name="Percent 11 12 3 2 2 2" xfId="28137" xr:uid="{00000000-0005-0000-0000-000087AF0000}"/>
    <cellStyle name="Percent 11 12 3 2 2 2 2" xfId="54105" xr:uid="{00000000-0005-0000-0000-000088AF0000}"/>
    <cellStyle name="Percent 11 12 3 2 2 3" xfId="38957" xr:uid="{00000000-0005-0000-0000-000089AF0000}"/>
    <cellStyle name="Percent 11 12 3 2 3" xfId="21645" xr:uid="{00000000-0005-0000-0000-00008AAF0000}"/>
    <cellStyle name="Percent 11 12 3 2 3 2" xfId="47613" xr:uid="{00000000-0005-0000-0000-00008BAF0000}"/>
    <cellStyle name="Percent 11 12 3 2 4" xfId="17317" xr:uid="{00000000-0005-0000-0000-00008CAF0000}"/>
    <cellStyle name="Percent 11 12 3 2 4 2" xfId="43285" xr:uid="{00000000-0005-0000-0000-00008DAF0000}"/>
    <cellStyle name="Percent 11 12 3 2 5" xfId="32465" xr:uid="{00000000-0005-0000-0000-00008EAF0000}"/>
    <cellStyle name="Percent 11 12 3 2 6" xfId="58947" xr:uid="{00000000-0005-0000-0000-00008FAF0000}"/>
    <cellStyle name="Percent 11 12 3 3" xfId="10825" xr:uid="{00000000-0005-0000-0000-000090AF0000}"/>
    <cellStyle name="Percent 11 12 3 3 2" xfId="25973" xr:uid="{00000000-0005-0000-0000-000091AF0000}"/>
    <cellStyle name="Percent 11 12 3 3 2 2" xfId="51941" xr:uid="{00000000-0005-0000-0000-000092AF0000}"/>
    <cellStyle name="Percent 11 12 3 3 3" xfId="36793" xr:uid="{00000000-0005-0000-0000-000093AF0000}"/>
    <cellStyle name="Percent 11 12 3 4" xfId="8661" xr:uid="{00000000-0005-0000-0000-000094AF0000}"/>
    <cellStyle name="Percent 11 12 3 4 2" xfId="23809" xr:uid="{00000000-0005-0000-0000-000095AF0000}"/>
    <cellStyle name="Percent 11 12 3 4 2 2" xfId="49777" xr:uid="{00000000-0005-0000-0000-000096AF0000}"/>
    <cellStyle name="Percent 11 12 3 4 3" xfId="34629" xr:uid="{00000000-0005-0000-0000-000097AF0000}"/>
    <cellStyle name="Percent 11 12 3 5" xfId="19481" xr:uid="{00000000-0005-0000-0000-000098AF0000}"/>
    <cellStyle name="Percent 11 12 3 5 2" xfId="45449" xr:uid="{00000000-0005-0000-0000-000099AF0000}"/>
    <cellStyle name="Percent 11 12 3 6" xfId="15153" xr:uid="{00000000-0005-0000-0000-00009AAF0000}"/>
    <cellStyle name="Percent 11 12 3 6 2" xfId="41121" xr:uid="{00000000-0005-0000-0000-00009BAF0000}"/>
    <cellStyle name="Percent 11 12 3 7" xfId="4333" xr:uid="{00000000-0005-0000-0000-00009CAF0000}"/>
    <cellStyle name="Percent 11 12 3 8" xfId="30301" xr:uid="{00000000-0005-0000-0000-00009DAF0000}"/>
    <cellStyle name="Percent 11 12 3 9" xfId="56783" xr:uid="{00000000-0005-0000-0000-00009EAF0000}"/>
    <cellStyle name="Percent 11 12 4" xfId="5415" xr:uid="{00000000-0005-0000-0000-00009FAF0000}"/>
    <cellStyle name="Percent 11 12 4 2" xfId="11907" xr:uid="{00000000-0005-0000-0000-0000A0AF0000}"/>
    <cellStyle name="Percent 11 12 4 2 2" xfId="27055" xr:uid="{00000000-0005-0000-0000-0000A1AF0000}"/>
    <cellStyle name="Percent 11 12 4 2 2 2" xfId="53023" xr:uid="{00000000-0005-0000-0000-0000A2AF0000}"/>
    <cellStyle name="Percent 11 12 4 2 3" xfId="37875" xr:uid="{00000000-0005-0000-0000-0000A3AF0000}"/>
    <cellStyle name="Percent 11 12 4 3" xfId="20563" xr:uid="{00000000-0005-0000-0000-0000A4AF0000}"/>
    <cellStyle name="Percent 11 12 4 3 2" xfId="46531" xr:uid="{00000000-0005-0000-0000-0000A5AF0000}"/>
    <cellStyle name="Percent 11 12 4 4" xfId="16235" xr:uid="{00000000-0005-0000-0000-0000A6AF0000}"/>
    <cellStyle name="Percent 11 12 4 4 2" xfId="42203" xr:uid="{00000000-0005-0000-0000-0000A7AF0000}"/>
    <cellStyle name="Percent 11 12 4 5" xfId="31383" xr:uid="{00000000-0005-0000-0000-0000A8AF0000}"/>
    <cellStyle name="Percent 11 12 4 6" xfId="57865" xr:uid="{00000000-0005-0000-0000-0000A9AF0000}"/>
    <cellStyle name="Percent 11 12 5" xfId="9743" xr:uid="{00000000-0005-0000-0000-0000AAAF0000}"/>
    <cellStyle name="Percent 11 12 5 2" xfId="24891" xr:uid="{00000000-0005-0000-0000-0000ABAF0000}"/>
    <cellStyle name="Percent 11 12 5 2 2" xfId="50859" xr:uid="{00000000-0005-0000-0000-0000ACAF0000}"/>
    <cellStyle name="Percent 11 12 5 3" xfId="35711" xr:uid="{00000000-0005-0000-0000-0000ADAF0000}"/>
    <cellStyle name="Percent 11 12 6" xfId="7579" xr:uid="{00000000-0005-0000-0000-0000AEAF0000}"/>
    <cellStyle name="Percent 11 12 6 2" xfId="22727" xr:uid="{00000000-0005-0000-0000-0000AFAF0000}"/>
    <cellStyle name="Percent 11 12 6 2 2" xfId="48695" xr:uid="{00000000-0005-0000-0000-0000B0AF0000}"/>
    <cellStyle name="Percent 11 12 6 3" xfId="33547" xr:uid="{00000000-0005-0000-0000-0000B1AF0000}"/>
    <cellStyle name="Percent 11 12 7" xfId="18399" xr:uid="{00000000-0005-0000-0000-0000B2AF0000}"/>
    <cellStyle name="Percent 11 12 7 2" xfId="44367" xr:uid="{00000000-0005-0000-0000-0000B3AF0000}"/>
    <cellStyle name="Percent 11 12 8" xfId="14071" xr:uid="{00000000-0005-0000-0000-0000B4AF0000}"/>
    <cellStyle name="Percent 11 12 8 2" xfId="40039" xr:uid="{00000000-0005-0000-0000-0000B5AF0000}"/>
    <cellStyle name="Percent 11 12 9" xfId="3251" xr:uid="{00000000-0005-0000-0000-0000B6AF0000}"/>
    <cellStyle name="Percent 11 13" xfId="533" xr:uid="{00000000-0005-0000-0000-0000B7AF0000}"/>
    <cellStyle name="Percent 11 13 10" xfId="29220" xr:uid="{00000000-0005-0000-0000-0000B8AF0000}"/>
    <cellStyle name="Percent 11 13 11" xfId="55702" xr:uid="{00000000-0005-0000-0000-0000B9AF0000}"/>
    <cellStyle name="Percent 11 13 12" xfId="1182" xr:uid="{00000000-0005-0000-0000-0000BAAF0000}"/>
    <cellStyle name="Percent 11 13 2" xfId="1629" xr:uid="{00000000-0005-0000-0000-0000BBAF0000}"/>
    <cellStyle name="Percent 11 13 2 10" xfId="56243" xr:uid="{00000000-0005-0000-0000-0000BCAF0000}"/>
    <cellStyle name="Percent 11 13 2 2" xfId="2711" xr:uid="{00000000-0005-0000-0000-0000BDAF0000}"/>
    <cellStyle name="Percent 11 13 2 2 2" xfId="7039" xr:uid="{00000000-0005-0000-0000-0000BEAF0000}"/>
    <cellStyle name="Percent 11 13 2 2 2 2" xfId="13531" xr:uid="{00000000-0005-0000-0000-0000BFAF0000}"/>
    <cellStyle name="Percent 11 13 2 2 2 2 2" xfId="28679" xr:uid="{00000000-0005-0000-0000-0000C0AF0000}"/>
    <cellStyle name="Percent 11 13 2 2 2 2 2 2" xfId="54647" xr:uid="{00000000-0005-0000-0000-0000C1AF0000}"/>
    <cellStyle name="Percent 11 13 2 2 2 2 3" xfId="39499" xr:uid="{00000000-0005-0000-0000-0000C2AF0000}"/>
    <cellStyle name="Percent 11 13 2 2 2 3" xfId="22187" xr:uid="{00000000-0005-0000-0000-0000C3AF0000}"/>
    <cellStyle name="Percent 11 13 2 2 2 3 2" xfId="48155" xr:uid="{00000000-0005-0000-0000-0000C4AF0000}"/>
    <cellStyle name="Percent 11 13 2 2 2 4" xfId="17859" xr:uid="{00000000-0005-0000-0000-0000C5AF0000}"/>
    <cellStyle name="Percent 11 13 2 2 2 4 2" xfId="43827" xr:uid="{00000000-0005-0000-0000-0000C6AF0000}"/>
    <cellStyle name="Percent 11 13 2 2 2 5" xfId="33007" xr:uid="{00000000-0005-0000-0000-0000C7AF0000}"/>
    <cellStyle name="Percent 11 13 2 2 2 6" xfId="59489" xr:uid="{00000000-0005-0000-0000-0000C8AF0000}"/>
    <cellStyle name="Percent 11 13 2 2 3" xfId="11367" xr:uid="{00000000-0005-0000-0000-0000C9AF0000}"/>
    <cellStyle name="Percent 11 13 2 2 3 2" xfId="26515" xr:uid="{00000000-0005-0000-0000-0000CAAF0000}"/>
    <cellStyle name="Percent 11 13 2 2 3 2 2" xfId="52483" xr:uid="{00000000-0005-0000-0000-0000CBAF0000}"/>
    <cellStyle name="Percent 11 13 2 2 3 3" xfId="37335" xr:uid="{00000000-0005-0000-0000-0000CCAF0000}"/>
    <cellStyle name="Percent 11 13 2 2 4" xfId="9203" xr:uid="{00000000-0005-0000-0000-0000CDAF0000}"/>
    <cellStyle name="Percent 11 13 2 2 4 2" xfId="24351" xr:uid="{00000000-0005-0000-0000-0000CEAF0000}"/>
    <cellStyle name="Percent 11 13 2 2 4 2 2" xfId="50319" xr:uid="{00000000-0005-0000-0000-0000CFAF0000}"/>
    <cellStyle name="Percent 11 13 2 2 4 3" xfId="35171" xr:uid="{00000000-0005-0000-0000-0000D0AF0000}"/>
    <cellStyle name="Percent 11 13 2 2 5" xfId="20023" xr:uid="{00000000-0005-0000-0000-0000D1AF0000}"/>
    <cellStyle name="Percent 11 13 2 2 5 2" xfId="45991" xr:uid="{00000000-0005-0000-0000-0000D2AF0000}"/>
    <cellStyle name="Percent 11 13 2 2 6" xfId="15695" xr:uid="{00000000-0005-0000-0000-0000D3AF0000}"/>
    <cellStyle name="Percent 11 13 2 2 6 2" xfId="41663" xr:uid="{00000000-0005-0000-0000-0000D4AF0000}"/>
    <cellStyle name="Percent 11 13 2 2 7" xfId="4875" xr:uid="{00000000-0005-0000-0000-0000D5AF0000}"/>
    <cellStyle name="Percent 11 13 2 2 8" xfId="30843" xr:uid="{00000000-0005-0000-0000-0000D6AF0000}"/>
    <cellStyle name="Percent 11 13 2 2 9" xfId="57325" xr:uid="{00000000-0005-0000-0000-0000D7AF0000}"/>
    <cellStyle name="Percent 11 13 2 3" xfId="5957" xr:uid="{00000000-0005-0000-0000-0000D8AF0000}"/>
    <cellStyle name="Percent 11 13 2 3 2" xfId="12449" xr:uid="{00000000-0005-0000-0000-0000D9AF0000}"/>
    <cellStyle name="Percent 11 13 2 3 2 2" xfId="27597" xr:uid="{00000000-0005-0000-0000-0000DAAF0000}"/>
    <cellStyle name="Percent 11 13 2 3 2 2 2" xfId="53565" xr:uid="{00000000-0005-0000-0000-0000DBAF0000}"/>
    <cellStyle name="Percent 11 13 2 3 2 3" xfId="38417" xr:uid="{00000000-0005-0000-0000-0000DCAF0000}"/>
    <cellStyle name="Percent 11 13 2 3 3" xfId="21105" xr:uid="{00000000-0005-0000-0000-0000DDAF0000}"/>
    <cellStyle name="Percent 11 13 2 3 3 2" xfId="47073" xr:uid="{00000000-0005-0000-0000-0000DEAF0000}"/>
    <cellStyle name="Percent 11 13 2 3 4" xfId="16777" xr:uid="{00000000-0005-0000-0000-0000DFAF0000}"/>
    <cellStyle name="Percent 11 13 2 3 4 2" xfId="42745" xr:uid="{00000000-0005-0000-0000-0000E0AF0000}"/>
    <cellStyle name="Percent 11 13 2 3 5" xfId="31925" xr:uid="{00000000-0005-0000-0000-0000E1AF0000}"/>
    <cellStyle name="Percent 11 13 2 3 6" xfId="58407" xr:uid="{00000000-0005-0000-0000-0000E2AF0000}"/>
    <cellStyle name="Percent 11 13 2 4" xfId="10285" xr:uid="{00000000-0005-0000-0000-0000E3AF0000}"/>
    <cellStyle name="Percent 11 13 2 4 2" xfId="25433" xr:uid="{00000000-0005-0000-0000-0000E4AF0000}"/>
    <cellStyle name="Percent 11 13 2 4 2 2" xfId="51401" xr:uid="{00000000-0005-0000-0000-0000E5AF0000}"/>
    <cellStyle name="Percent 11 13 2 4 3" xfId="36253" xr:uid="{00000000-0005-0000-0000-0000E6AF0000}"/>
    <cellStyle name="Percent 11 13 2 5" xfId="8121" xr:uid="{00000000-0005-0000-0000-0000E7AF0000}"/>
    <cellStyle name="Percent 11 13 2 5 2" xfId="23269" xr:uid="{00000000-0005-0000-0000-0000E8AF0000}"/>
    <cellStyle name="Percent 11 13 2 5 2 2" xfId="49237" xr:uid="{00000000-0005-0000-0000-0000E9AF0000}"/>
    <cellStyle name="Percent 11 13 2 5 3" xfId="34089" xr:uid="{00000000-0005-0000-0000-0000EAAF0000}"/>
    <cellStyle name="Percent 11 13 2 6" xfId="18941" xr:uid="{00000000-0005-0000-0000-0000EBAF0000}"/>
    <cellStyle name="Percent 11 13 2 6 2" xfId="44909" xr:uid="{00000000-0005-0000-0000-0000ECAF0000}"/>
    <cellStyle name="Percent 11 13 2 7" xfId="14613" xr:uid="{00000000-0005-0000-0000-0000EDAF0000}"/>
    <cellStyle name="Percent 11 13 2 7 2" xfId="40581" xr:uid="{00000000-0005-0000-0000-0000EEAF0000}"/>
    <cellStyle name="Percent 11 13 2 8" xfId="3793" xr:uid="{00000000-0005-0000-0000-0000EFAF0000}"/>
    <cellStyle name="Percent 11 13 2 9" xfId="29761" xr:uid="{00000000-0005-0000-0000-0000F0AF0000}"/>
    <cellStyle name="Percent 11 13 3" xfId="2170" xr:uid="{00000000-0005-0000-0000-0000F1AF0000}"/>
    <cellStyle name="Percent 11 13 3 2" xfId="6498" xr:uid="{00000000-0005-0000-0000-0000F2AF0000}"/>
    <cellStyle name="Percent 11 13 3 2 2" xfId="12990" xr:uid="{00000000-0005-0000-0000-0000F3AF0000}"/>
    <cellStyle name="Percent 11 13 3 2 2 2" xfId="28138" xr:uid="{00000000-0005-0000-0000-0000F4AF0000}"/>
    <cellStyle name="Percent 11 13 3 2 2 2 2" xfId="54106" xr:uid="{00000000-0005-0000-0000-0000F5AF0000}"/>
    <cellStyle name="Percent 11 13 3 2 2 3" xfId="38958" xr:uid="{00000000-0005-0000-0000-0000F6AF0000}"/>
    <cellStyle name="Percent 11 13 3 2 3" xfId="21646" xr:uid="{00000000-0005-0000-0000-0000F7AF0000}"/>
    <cellStyle name="Percent 11 13 3 2 3 2" xfId="47614" xr:uid="{00000000-0005-0000-0000-0000F8AF0000}"/>
    <cellStyle name="Percent 11 13 3 2 4" xfId="17318" xr:uid="{00000000-0005-0000-0000-0000F9AF0000}"/>
    <cellStyle name="Percent 11 13 3 2 4 2" xfId="43286" xr:uid="{00000000-0005-0000-0000-0000FAAF0000}"/>
    <cellStyle name="Percent 11 13 3 2 5" xfId="32466" xr:uid="{00000000-0005-0000-0000-0000FBAF0000}"/>
    <cellStyle name="Percent 11 13 3 2 6" xfId="58948" xr:uid="{00000000-0005-0000-0000-0000FCAF0000}"/>
    <cellStyle name="Percent 11 13 3 3" xfId="10826" xr:uid="{00000000-0005-0000-0000-0000FDAF0000}"/>
    <cellStyle name="Percent 11 13 3 3 2" xfId="25974" xr:uid="{00000000-0005-0000-0000-0000FEAF0000}"/>
    <cellStyle name="Percent 11 13 3 3 2 2" xfId="51942" xr:uid="{00000000-0005-0000-0000-0000FFAF0000}"/>
    <cellStyle name="Percent 11 13 3 3 3" xfId="36794" xr:uid="{00000000-0005-0000-0000-000000B00000}"/>
    <cellStyle name="Percent 11 13 3 4" xfId="8662" xr:uid="{00000000-0005-0000-0000-000001B00000}"/>
    <cellStyle name="Percent 11 13 3 4 2" xfId="23810" xr:uid="{00000000-0005-0000-0000-000002B00000}"/>
    <cellStyle name="Percent 11 13 3 4 2 2" xfId="49778" xr:uid="{00000000-0005-0000-0000-000003B00000}"/>
    <cellStyle name="Percent 11 13 3 4 3" xfId="34630" xr:uid="{00000000-0005-0000-0000-000004B00000}"/>
    <cellStyle name="Percent 11 13 3 5" xfId="19482" xr:uid="{00000000-0005-0000-0000-000005B00000}"/>
    <cellStyle name="Percent 11 13 3 5 2" xfId="45450" xr:uid="{00000000-0005-0000-0000-000006B00000}"/>
    <cellStyle name="Percent 11 13 3 6" xfId="15154" xr:uid="{00000000-0005-0000-0000-000007B00000}"/>
    <cellStyle name="Percent 11 13 3 6 2" xfId="41122" xr:uid="{00000000-0005-0000-0000-000008B00000}"/>
    <cellStyle name="Percent 11 13 3 7" xfId="4334" xr:uid="{00000000-0005-0000-0000-000009B00000}"/>
    <cellStyle name="Percent 11 13 3 8" xfId="30302" xr:uid="{00000000-0005-0000-0000-00000AB00000}"/>
    <cellStyle name="Percent 11 13 3 9" xfId="56784" xr:uid="{00000000-0005-0000-0000-00000BB00000}"/>
    <cellStyle name="Percent 11 13 4" xfId="5416" xr:uid="{00000000-0005-0000-0000-00000CB00000}"/>
    <cellStyle name="Percent 11 13 4 2" xfId="11908" xr:uid="{00000000-0005-0000-0000-00000DB00000}"/>
    <cellStyle name="Percent 11 13 4 2 2" xfId="27056" xr:uid="{00000000-0005-0000-0000-00000EB00000}"/>
    <cellStyle name="Percent 11 13 4 2 2 2" xfId="53024" xr:uid="{00000000-0005-0000-0000-00000FB00000}"/>
    <cellStyle name="Percent 11 13 4 2 3" xfId="37876" xr:uid="{00000000-0005-0000-0000-000010B00000}"/>
    <cellStyle name="Percent 11 13 4 3" xfId="20564" xr:uid="{00000000-0005-0000-0000-000011B00000}"/>
    <cellStyle name="Percent 11 13 4 3 2" xfId="46532" xr:uid="{00000000-0005-0000-0000-000012B00000}"/>
    <cellStyle name="Percent 11 13 4 4" xfId="16236" xr:uid="{00000000-0005-0000-0000-000013B00000}"/>
    <cellStyle name="Percent 11 13 4 4 2" xfId="42204" xr:uid="{00000000-0005-0000-0000-000014B00000}"/>
    <cellStyle name="Percent 11 13 4 5" xfId="31384" xr:uid="{00000000-0005-0000-0000-000015B00000}"/>
    <cellStyle name="Percent 11 13 4 6" xfId="57866" xr:uid="{00000000-0005-0000-0000-000016B00000}"/>
    <cellStyle name="Percent 11 13 5" xfId="9744" xr:uid="{00000000-0005-0000-0000-000017B00000}"/>
    <cellStyle name="Percent 11 13 5 2" xfId="24892" xr:uid="{00000000-0005-0000-0000-000018B00000}"/>
    <cellStyle name="Percent 11 13 5 2 2" xfId="50860" xr:uid="{00000000-0005-0000-0000-000019B00000}"/>
    <cellStyle name="Percent 11 13 5 3" xfId="35712" xr:uid="{00000000-0005-0000-0000-00001AB00000}"/>
    <cellStyle name="Percent 11 13 6" xfId="7580" xr:uid="{00000000-0005-0000-0000-00001BB00000}"/>
    <cellStyle name="Percent 11 13 6 2" xfId="22728" xr:uid="{00000000-0005-0000-0000-00001CB00000}"/>
    <cellStyle name="Percent 11 13 6 2 2" xfId="48696" xr:uid="{00000000-0005-0000-0000-00001DB00000}"/>
    <cellStyle name="Percent 11 13 6 3" xfId="33548" xr:uid="{00000000-0005-0000-0000-00001EB00000}"/>
    <cellStyle name="Percent 11 13 7" xfId="18400" xr:uid="{00000000-0005-0000-0000-00001FB00000}"/>
    <cellStyle name="Percent 11 13 7 2" xfId="44368" xr:uid="{00000000-0005-0000-0000-000020B00000}"/>
    <cellStyle name="Percent 11 13 8" xfId="14072" xr:uid="{00000000-0005-0000-0000-000021B00000}"/>
    <cellStyle name="Percent 11 13 8 2" xfId="40040" xr:uid="{00000000-0005-0000-0000-000022B00000}"/>
    <cellStyle name="Percent 11 13 9" xfId="3252" xr:uid="{00000000-0005-0000-0000-000023B00000}"/>
    <cellStyle name="Percent 11 14" xfId="1625" xr:uid="{00000000-0005-0000-0000-000024B00000}"/>
    <cellStyle name="Percent 11 14 10" xfId="56239" xr:uid="{00000000-0005-0000-0000-000025B00000}"/>
    <cellStyle name="Percent 11 14 2" xfId="2707" xr:uid="{00000000-0005-0000-0000-000026B00000}"/>
    <cellStyle name="Percent 11 14 2 2" xfId="7035" xr:uid="{00000000-0005-0000-0000-000027B00000}"/>
    <cellStyle name="Percent 11 14 2 2 2" xfId="13527" xr:uid="{00000000-0005-0000-0000-000028B00000}"/>
    <cellStyle name="Percent 11 14 2 2 2 2" xfId="28675" xr:uid="{00000000-0005-0000-0000-000029B00000}"/>
    <cellStyle name="Percent 11 14 2 2 2 2 2" xfId="54643" xr:uid="{00000000-0005-0000-0000-00002AB00000}"/>
    <cellStyle name="Percent 11 14 2 2 2 3" xfId="39495" xr:uid="{00000000-0005-0000-0000-00002BB00000}"/>
    <cellStyle name="Percent 11 14 2 2 3" xfId="22183" xr:uid="{00000000-0005-0000-0000-00002CB00000}"/>
    <cellStyle name="Percent 11 14 2 2 3 2" xfId="48151" xr:uid="{00000000-0005-0000-0000-00002DB00000}"/>
    <cellStyle name="Percent 11 14 2 2 4" xfId="17855" xr:uid="{00000000-0005-0000-0000-00002EB00000}"/>
    <cellStyle name="Percent 11 14 2 2 4 2" xfId="43823" xr:uid="{00000000-0005-0000-0000-00002FB00000}"/>
    <cellStyle name="Percent 11 14 2 2 5" xfId="33003" xr:uid="{00000000-0005-0000-0000-000030B00000}"/>
    <cellStyle name="Percent 11 14 2 2 6" xfId="59485" xr:uid="{00000000-0005-0000-0000-000031B00000}"/>
    <cellStyle name="Percent 11 14 2 3" xfId="11363" xr:uid="{00000000-0005-0000-0000-000032B00000}"/>
    <cellStyle name="Percent 11 14 2 3 2" xfId="26511" xr:uid="{00000000-0005-0000-0000-000033B00000}"/>
    <cellStyle name="Percent 11 14 2 3 2 2" xfId="52479" xr:uid="{00000000-0005-0000-0000-000034B00000}"/>
    <cellStyle name="Percent 11 14 2 3 3" xfId="37331" xr:uid="{00000000-0005-0000-0000-000035B00000}"/>
    <cellStyle name="Percent 11 14 2 4" xfId="9199" xr:uid="{00000000-0005-0000-0000-000036B00000}"/>
    <cellStyle name="Percent 11 14 2 4 2" xfId="24347" xr:uid="{00000000-0005-0000-0000-000037B00000}"/>
    <cellStyle name="Percent 11 14 2 4 2 2" xfId="50315" xr:uid="{00000000-0005-0000-0000-000038B00000}"/>
    <cellStyle name="Percent 11 14 2 4 3" xfId="35167" xr:uid="{00000000-0005-0000-0000-000039B00000}"/>
    <cellStyle name="Percent 11 14 2 5" xfId="20019" xr:uid="{00000000-0005-0000-0000-00003AB00000}"/>
    <cellStyle name="Percent 11 14 2 5 2" xfId="45987" xr:uid="{00000000-0005-0000-0000-00003BB00000}"/>
    <cellStyle name="Percent 11 14 2 6" xfId="15691" xr:uid="{00000000-0005-0000-0000-00003CB00000}"/>
    <cellStyle name="Percent 11 14 2 6 2" xfId="41659" xr:uid="{00000000-0005-0000-0000-00003DB00000}"/>
    <cellStyle name="Percent 11 14 2 7" xfId="4871" xr:uid="{00000000-0005-0000-0000-00003EB00000}"/>
    <cellStyle name="Percent 11 14 2 8" xfId="30839" xr:uid="{00000000-0005-0000-0000-00003FB00000}"/>
    <cellStyle name="Percent 11 14 2 9" xfId="57321" xr:uid="{00000000-0005-0000-0000-000040B00000}"/>
    <cellStyle name="Percent 11 14 3" xfId="5953" xr:uid="{00000000-0005-0000-0000-000041B00000}"/>
    <cellStyle name="Percent 11 14 3 2" xfId="12445" xr:uid="{00000000-0005-0000-0000-000042B00000}"/>
    <cellStyle name="Percent 11 14 3 2 2" xfId="27593" xr:uid="{00000000-0005-0000-0000-000043B00000}"/>
    <cellStyle name="Percent 11 14 3 2 2 2" xfId="53561" xr:uid="{00000000-0005-0000-0000-000044B00000}"/>
    <cellStyle name="Percent 11 14 3 2 3" xfId="38413" xr:uid="{00000000-0005-0000-0000-000045B00000}"/>
    <cellStyle name="Percent 11 14 3 3" xfId="21101" xr:uid="{00000000-0005-0000-0000-000046B00000}"/>
    <cellStyle name="Percent 11 14 3 3 2" xfId="47069" xr:uid="{00000000-0005-0000-0000-000047B00000}"/>
    <cellStyle name="Percent 11 14 3 4" xfId="16773" xr:uid="{00000000-0005-0000-0000-000048B00000}"/>
    <cellStyle name="Percent 11 14 3 4 2" xfId="42741" xr:uid="{00000000-0005-0000-0000-000049B00000}"/>
    <cellStyle name="Percent 11 14 3 5" xfId="31921" xr:uid="{00000000-0005-0000-0000-00004AB00000}"/>
    <cellStyle name="Percent 11 14 3 6" xfId="58403" xr:uid="{00000000-0005-0000-0000-00004BB00000}"/>
    <cellStyle name="Percent 11 14 4" xfId="10281" xr:uid="{00000000-0005-0000-0000-00004CB00000}"/>
    <cellStyle name="Percent 11 14 4 2" xfId="25429" xr:uid="{00000000-0005-0000-0000-00004DB00000}"/>
    <cellStyle name="Percent 11 14 4 2 2" xfId="51397" xr:uid="{00000000-0005-0000-0000-00004EB00000}"/>
    <cellStyle name="Percent 11 14 4 3" xfId="36249" xr:uid="{00000000-0005-0000-0000-00004FB00000}"/>
    <cellStyle name="Percent 11 14 5" xfId="8117" xr:uid="{00000000-0005-0000-0000-000050B00000}"/>
    <cellStyle name="Percent 11 14 5 2" xfId="23265" xr:uid="{00000000-0005-0000-0000-000051B00000}"/>
    <cellStyle name="Percent 11 14 5 2 2" xfId="49233" xr:uid="{00000000-0005-0000-0000-000052B00000}"/>
    <cellStyle name="Percent 11 14 5 3" xfId="34085" xr:uid="{00000000-0005-0000-0000-000053B00000}"/>
    <cellStyle name="Percent 11 14 6" xfId="18937" xr:uid="{00000000-0005-0000-0000-000054B00000}"/>
    <cellStyle name="Percent 11 14 6 2" xfId="44905" xr:uid="{00000000-0005-0000-0000-000055B00000}"/>
    <cellStyle name="Percent 11 14 7" xfId="14609" xr:uid="{00000000-0005-0000-0000-000056B00000}"/>
    <cellStyle name="Percent 11 14 7 2" xfId="40577" xr:uid="{00000000-0005-0000-0000-000057B00000}"/>
    <cellStyle name="Percent 11 14 8" xfId="3789" xr:uid="{00000000-0005-0000-0000-000058B00000}"/>
    <cellStyle name="Percent 11 14 9" xfId="29757" xr:uid="{00000000-0005-0000-0000-000059B00000}"/>
    <cellStyle name="Percent 11 15" xfId="2166" xr:uid="{00000000-0005-0000-0000-00005AB00000}"/>
    <cellStyle name="Percent 11 15 2" xfId="6494" xr:uid="{00000000-0005-0000-0000-00005BB00000}"/>
    <cellStyle name="Percent 11 15 2 2" xfId="12986" xr:uid="{00000000-0005-0000-0000-00005CB00000}"/>
    <cellStyle name="Percent 11 15 2 2 2" xfId="28134" xr:uid="{00000000-0005-0000-0000-00005DB00000}"/>
    <cellStyle name="Percent 11 15 2 2 2 2" xfId="54102" xr:uid="{00000000-0005-0000-0000-00005EB00000}"/>
    <cellStyle name="Percent 11 15 2 2 3" xfId="38954" xr:uid="{00000000-0005-0000-0000-00005FB00000}"/>
    <cellStyle name="Percent 11 15 2 3" xfId="21642" xr:uid="{00000000-0005-0000-0000-000060B00000}"/>
    <cellStyle name="Percent 11 15 2 3 2" xfId="47610" xr:uid="{00000000-0005-0000-0000-000061B00000}"/>
    <cellStyle name="Percent 11 15 2 4" xfId="17314" xr:uid="{00000000-0005-0000-0000-000062B00000}"/>
    <cellStyle name="Percent 11 15 2 4 2" xfId="43282" xr:uid="{00000000-0005-0000-0000-000063B00000}"/>
    <cellStyle name="Percent 11 15 2 5" xfId="32462" xr:uid="{00000000-0005-0000-0000-000064B00000}"/>
    <cellStyle name="Percent 11 15 2 6" xfId="58944" xr:uid="{00000000-0005-0000-0000-000065B00000}"/>
    <cellStyle name="Percent 11 15 3" xfId="10822" xr:uid="{00000000-0005-0000-0000-000066B00000}"/>
    <cellStyle name="Percent 11 15 3 2" xfId="25970" xr:uid="{00000000-0005-0000-0000-000067B00000}"/>
    <cellStyle name="Percent 11 15 3 2 2" xfId="51938" xr:uid="{00000000-0005-0000-0000-000068B00000}"/>
    <cellStyle name="Percent 11 15 3 3" xfId="36790" xr:uid="{00000000-0005-0000-0000-000069B00000}"/>
    <cellStyle name="Percent 11 15 4" xfId="8658" xr:uid="{00000000-0005-0000-0000-00006AB00000}"/>
    <cellStyle name="Percent 11 15 4 2" xfId="23806" xr:uid="{00000000-0005-0000-0000-00006BB00000}"/>
    <cellStyle name="Percent 11 15 4 2 2" xfId="49774" xr:uid="{00000000-0005-0000-0000-00006CB00000}"/>
    <cellStyle name="Percent 11 15 4 3" xfId="34626" xr:uid="{00000000-0005-0000-0000-00006DB00000}"/>
    <cellStyle name="Percent 11 15 5" xfId="19478" xr:uid="{00000000-0005-0000-0000-00006EB00000}"/>
    <cellStyle name="Percent 11 15 5 2" xfId="45446" xr:uid="{00000000-0005-0000-0000-00006FB00000}"/>
    <cellStyle name="Percent 11 15 6" xfId="15150" xr:uid="{00000000-0005-0000-0000-000070B00000}"/>
    <cellStyle name="Percent 11 15 6 2" xfId="41118" xr:uid="{00000000-0005-0000-0000-000071B00000}"/>
    <cellStyle name="Percent 11 15 7" xfId="4330" xr:uid="{00000000-0005-0000-0000-000072B00000}"/>
    <cellStyle name="Percent 11 15 8" xfId="30298" xr:uid="{00000000-0005-0000-0000-000073B00000}"/>
    <cellStyle name="Percent 11 15 9" xfId="56780" xr:uid="{00000000-0005-0000-0000-000074B00000}"/>
    <cellStyle name="Percent 11 16" xfId="5412" xr:uid="{00000000-0005-0000-0000-000075B00000}"/>
    <cellStyle name="Percent 11 16 2" xfId="11904" xr:uid="{00000000-0005-0000-0000-000076B00000}"/>
    <cellStyle name="Percent 11 16 2 2" xfId="27052" xr:uid="{00000000-0005-0000-0000-000077B00000}"/>
    <cellStyle name="Percent 11 16 2 2 2" xfId="53020" xr:uid="{00000000-0005-0000-0000-000078B00000}"/>
    <cellStyle name="Percent 11 16 2 3" xfId="37872" xr:uid="{00000000-0005-0000-0000-000079B00000}"/>
    <cellStyle name="Percent 11 16 3" xfId="20560" xr:uid="{00000000-0005-0000-0000-00007AB00000}"/>
    <cellStyle name="Percent 11 16 3 2" xfId="46528" xr:uid="{00000000-0005-0000-0000-00007BB00000}"/>
    <cellStyle name="Percent 11 16 4" xfId="16232" xr:uid="{00000000-0005-0000-0000-00007CB00000}"/>
    <cellStyle name="Percent 11 16 4 2" xfId="42200" xr:uid="{00000000-0005-0000-0000-00007DB00000}"/>
    <cellStyle name="Percent 11 16 5" xfId="31380" xr:uid="{00000000-0005-0000-0000-00007EB00000}"/>
    <cellStyle name="Percent 11 16 6" xfId="57862" xr:uid="{00000000-0005-0000-0000-00007FB00000}"/>
    <cellStyle name="Percent 11 17" xfId="9740" xr:uid="{00000000-0005-0000-0000-000080B00000}"/>
    <cellStyle name="Percent 11 17 2" xfId="24888" xr:uid="{00000000-0005-0000-0000-000081B00000}"/>
    <cellStyle name="Percent 11 17 2 2" xfId="50856" xr:uid="{00000000-0005-0000-0000-000082B00000}"/>
    <cellStyle name="Percent 11 17 3" xfId="35708" xr:uid="{00000000-0005-0000-0000-000083B00000}"/>
    <cellStyle name="Percent 11 18" xfId="7576" xr:uid="{00000000-0005-0000-0000-000084B00000}"/>
    <cellStyle name="Percent 11 18 2" xfId="22724" xr:uid="{00000000-0005-0000-0000-000085B00000}"/>
    <cellStyle name="Percent 11 18 2 2" xfId="48692" xr:uid="{00000000-0005-0000-0000-000086B00000}"/>
    <cellStyle name="Percent 11 18 3" xfId="33544" xr:uid="{00000000-0005-0000-0000-000087B00000}"/>
    <cellStyle name="Percent 11 19" xfId="18396" xr:uid="{00000000-0005-0000-0000-000088B00000}"/>
    <cellStyle name="Percent 11 19 2" xfId="44364" xr:uid="{00000000-0005-0000-0000-000089B00000}"/>
    <cellStyle name="Percent 11 2" xfId="534" xr:uid="{00000000-0005-0000-0000-00008AB00000}"/>
    <cellStyle name="Percent 11 2 10" xfId="29221" xr:uid="{00000000-0005-0000-0000-00008BB00000}"/>
    <cellStyle name="Percent 11 2 11" xfId="55165" xr:uid="{00000000-0005-0000-0000-00008CB00000}"/>
    <cellStyle name="Percent 11 2 12" xfId="55703" xr:uid="{00000000-0005-0000-0000-00008DB00000}"/>
    <cellStyle name="Percent 11 2 13" xfId="742" xr:uid="{00000000-0005-0000-0000-00008EB00000}"/>
    <cellStyle name="Percent 11 2 2" xfId="1630" xr:uid="{00000000-0005-0000-0000-00008FB00000}"/>
    <cellStyle name="Percent 11 2 2 10" xfId="56244" xr:uid="{00000000-0005-0000-0000-000090B00000}"/>
    <cellStyle name="Percent 11 2 2 2" xfId="2712" xr:uid="{00000000-0005-0000-0000-000091B00000}"/>
    <cellStyle name="Percent 11 2 2 2 2" xfId="7040" xr:uid="{00000000-0005-0000-0000-000092B00000}"/>
    <cellStyle name="Percent 11 2 2 2 2 2" xfId="13532" xr:uid="{00000000-0005-0000-0000-000093B00000}"/>
    <cellStyle name="Percent 11 2 2 2 2 2 2" xfId="28680" xr:uid="{00000000-0005-0000-0000-000094B00000}"/>
    <cellStyle name="Percent 11 2 2 2 2 2 2 2" xfId="54648" xr:uid="{00000000-0005-0000-0000-000095B00000}"/>
    <cellStyle name="Percent 11 2 2 2 2 2 3" xfId="39500" xr:uid="{00000000-0005-0000-0000-000096B00000}"/>
    <cellStyle name="Percent 11 2 2 2 2 3" xfId="22188" xr:uid="{00000000-0005-0000-0000-000097B00000}"/>
    <cellStyle name="Percent 11 2 2 2 2 3 2" xfId="48156" xr:uid="{00000000-0005-0000-0000-000098B00000}"/>
    <cellStyle name="Percent 11 2 2 2 2 4" xfId="17860" xr:uid="{00000000-0005-0000-0000-000099B00000}"/>
    <cellStyle name="Percent 11 2 2 2 2 4 2" xfId="43828" xr:uid="{00000000-0005-0000-0000-00009AB00000}"/>
    <cellStyle name="Percent 11 2 2 2 2 5" xfId="33008" xr:uid="{00000000-0005-0000-0000-00009BB00000}"/>
    <cellStyle name="Percent 11 2 2 2 2 6" xfId="59490" xr:uid="{00000000-0005-0000-0000-00009CB00000}"/>
    <cellStyle name="Percent 11 2 2 2 3" xfId="11368" xr:uid="{00000000-0005-0000-0000-00009DB00000}"/>
    <cellStyle name="Percent 11 2 2 2 3 2" xfId="26516" xr:uid="{00000000-0005-0000-0000-00009EB00000}"/>
    <cellStyle name="Percent 11 2 2 2 3 2 2" xfId="52484" xr:uid="{00000000-0005-0000-0000-00009FB00000}"/>
    <cellStyle name="Percent 11 2 2 2 3 3" xfId="37336" xr:uid="{00000000-0005-0000-0000-0000A0B00000}"/>
    <cellStyle name="Percent 11 2 2 2 4" xfId="9204" xr:uid="{00000000-0005-0000-0000-0000A1B00000}"/>
    <cellStyle name="Percent 11 2 2 2 4 2" xfId="24352" xr:uid="{00000000-0005-0000-0000-0000A2B00000}"/>
    <cellStyle name="Percent 11 2 2 2 4 2 2" xfId="50320" xr:uid="{00000000-0005-0000-0000-0000A3B00000}"/>
    <cellStyle name="Percent 11 2 2 2 4 3" xfId="35172" xr:uid="{00000000-0005-0000-0000-0000A4B00000}"/>
    <cellStyle name="Percent 11 2 2 2 5" xfId="20024" xr:uid="{00000000-0005-0000-0000-0000A5B00000}"/>
    <cellStyle name="Percent 11 2 2 2 5 2" xfId="45992" xr:uid="{00000000-0005-0000-0000-0000A6B00000}"/>
    <cellStyle name="Percent 11 2 2 2 6" xfId="15696" xr:uid="{00000000-0005-0000-0000-0000A7B00000}"/>
    <cellStyle name="Percent 11 2 2 2 6 2" xfId="41664" xr:uid="{00000000-0005-0000-0000-0000A8B00000}"/>
    <cellStyle name="Percent 11 2 2 2 7" xfId="4876" xr:uid="{00000000-0005-0000-0000-0000A9B00000}"/>
    <cellStyle name="Percent 11 2 2 2 8" xfId="30844" xr:uid="{00000000-0005-0000-0000-0000AAB00000}"/>
    <cellStyle name="Percent 11 2 2 2 9" xfId="57326" xr:uid="{00000000-0005-0000-0000-0000ABB00000}"/>
    <cellStyle name="Percent 11 2 2 3" xfId="5958" xr:uid="{00000000-0005-0000-0000-0000ACB00000}"/>
    <cellStyle name="Percent 11 2 2 3 2" xfId="12450" xr:uid="{00000000-0005-0000-0000-0000ADB00000}"/>
    <cellStyle name="Percent 11 2 2 3 2 2" xfId="27598" xr:uid="{00000000-0005-0000-0000-0000AEB00000}"/>
    <cellStyle name="Percent 11 2 2 3 2 2 2" xfId="53566" xr:uid="{00000000-0005-0000-0000-0000AFB00000}"/>
    <cellStyle name="Percent 11 2 2 3 2 3" xfId="38418" xr:uid="{00000000-0005-0000-0000-0000B0B00000}"/>
    <cellStyle name="Percent 11 2 2 3 3" xfId="21106" xr:uid="{00000000-0005-0000-0000-0000B1B00000}"/>
    <cellStyle name="Percent 11 2 2 3 3 2" xfId="47074" xr:uid="{00000000-0005-0000-0000-0000B2B00000}"/>
    <cellStyle name="Percent 11 2 2 3 4" xfId="16778" xr:uid="{00000000-0005-0000-0000-0000B3B00000}"/>
    <cellStyle name="Percent 11 2 2 3 4 2" xfId="42746" xr:uid="{00000000-0005-0000-0000-0000B4B00000}"/>
    <cellStyle name="Percent 11 2 2 3 5" xfId="31926" xr:uid="{00000000-0005-0000-0000-0000B5B00000}"/>
    <cellStyle name="Percent 11 2 2 3 6" xfId="58408" xr:uid="{00000000-0005-0000-0000-0000B6B00000}"/>
    <cellStyle name="Percent 11 2 2 4" xfId="10286" xr:uid="{00000000-0005-0000-0000-0000B7B00000}"/>
    <cellStyle name="Percent 11 2 2 4 2" xfId="25434" xr:uid="{00000000-0005-0000-0000-0000B8B00000}"/>
    <cellStyle name="Percent 11 2 2 4 2 2" xfId="51402" xr:uid="{00000000-0005-0000-0000-0000B9B00000}"/>
    <cellStyle name="Percent 11 2 2 4 3" xfId="36254" xr:uid="{00000000-0005-0000-0000-0000BAB00000}"/>
    <cellStyle name="Percent 11 2 2 5" xfId="8122" xr:uid="{00000000-0005-0000-0000-0000BBB00000}"/>
    <cellStyle name="Percent 11 2 2 5 2" xfId="23270" xr:uid="{00000000-0005-0000-0000-0000BCB00000}"/>
    <cellStyle name="Percent 11 2 2 5 2 2" xfId="49238" xr:uid="{00000000-0005-0000-0000-0000BDB00000}"/>
    <cellStyle name="Percent 11 2 2 5 3" xfId="34090" xr:uid="{00000000-0005-0000-0000-0000BEB00000}"/>
    <cellStyle name="Percent 11 2 2 6" xfId="18942" xr:uid="{00000000-0005-0000-0000-0000BFB00000}"/>
    <cellStyle name="Percent 11 2 2 6 2" xfId="44910" xr:uid="{00000000-0005-0000-0000-0000C0B00000}"/>
    <cellStyle name="Percent 11 2 2 7" xfId="14614" xr:uid="{00000000-0005-0000-0000-0000C1B00000}"/>
    <cellStyle name="Percent 11 2 2 7 2" xfId="40582" xr:uid="{00000000-0005-0000-0000-0000C2B00000}"/>
    <cellStyle name="Percent 11 2 2 8" xfId="3794" xr:uid="{00000000-0005-0000-0000-0000C3B00000}"/>
    <cellStyle name="Percent 11 2 2 9" xfId="29762" xr:uid="{00000000-0005-0000-0000-0000C4B00000}"/>
    <cellStyle name="Percent 11 2 3" xfId="2171" xr:uid="{00000000-0005-0000-0000-0000C5B00000}"/>
    <cellStyle name="Percent 11 2 3 2" xfId="6499" xr:uid="{00000000-0005-0000-0000-0000C6B00000}"/>
    <cellStyle name="Percent 11 2 3 2 2" xfId="12991" xr:uid="{00000000-0005-0000-0000-0000C7B00000}"/>
    <cellStyle name="Percent 11 2 3 2 2 2" xfId="28139" xr:uid="{00000000-0005-0000-0000-0000C8B00000}"/>
    <cellStyle name="Percent 11 2 3 2 2 2 2" xfId="54107" xr:uid="{00000000-0005-0000-0000-0000C9B00000}"/>
    <cellStyle name="Percent 11 2 3 2 2 3" xfId="38959" xr:uid="{00000000-0005-0000-0000-0000CAB00000}"/>
    <cellStyle name="Percent 11 2 3 2 3" xfId="21647" xr:uid="{00000000-0005-0000-0000-0000CBB00000}"/>
    <cellStyle name="Percent 11 2 3 2 3 2" xfId="47615" xr:uid="{00000000-0005-0000-0000-0000CCB00000}"/>
    <cellStyle name="Percent 11 2 3 2 4" xfId="17319" xr:uid="{00000000-0005-0000-0000-0000CDB00000}"/>
    <cellStyle name="Percent 11 2 3 2 4 2" xfId="43287" xr:uid="{00000000-0005-0000-0000-0000CEB00000}"/>
    <cellStyle name="Percent 11 2 3 2 5" xfId="32467" xr:uid="{00000000-0005-0000-0000-0000CFB00000}"/>
    <cellStyle name="Percent 11 2 3 2 6" xfId="58949" xr:uid="{00000000-0005-0000-0000-0000D0B00000}"/>
    <cellStyle name="Percent 11 2 3 3" xfId="10827" xr:uid="{00000000-0005-0000-0000-0000D1B00000}"/>
    <cellStyle name="Percent 11 2 3 3 2" xfId="25975" xr:uid="{00000000-0005-0000-0000-0000D2B00000}"/>
    <cellStyle name="Percent 11 2 3 3 2 2" xfId="51943" xr:uid="{00000000-0005-0000-0000-0000D3B00000}"/>
    <cellStyle name="Percent 11 2 3 3 3" xfId="36795" xr:uid="{00000000-0005-0000-0000-0000D4B00000}"/>
    <cellStyle name="Percent 11 2 3 4" xfId="8663" xr:uid="{00000000-0005-0000-0000-0000D5B00000}"/>
    <cellStyle name="Percent 11 2 3 4 2" xfId="23811" xr:uid="{00000000-0005-0000-0000-0000D6B00000}"/>
    <cellStyle name="Percent 11 2 3 4 2 2" xfId="49779" xr:uid="{00000000-0005-0000-0000-0000D7B00000}"/>
    <cellStyle name="Percent 11 2 3 4 3" xfId="34631" xr:uid="{00000000-0005-0000-0000-0000D8B00000}"/>
    <cellStyle name="Percent 11 2 3 5" xfId="19483" xr:uid="{00000000-0005-0000-0000-0000D9B00000}"/>
    <cellStyle name="Percent 11 2 3 5 2" xfId="45451" xr:uid="{00000000-0005-0000-0000-0000DAB00000}"/>
    <cellStyle name="Percent 11 2 3 6" xfId="15155" xr:uid="{00000000-0005-0000-0000-0000DBB00000}"/>
    <cellStyle name="Percent 11 2 3 6 2" xfId="41123" xr:uid="{00000000-0005-0000-0000-0000DCB00000}"/>
    <cellStyle name="Percent 11 2 3 7" xfId="4335" xr:uid="{00000000-0005-0000-0000-0000DDB00000}"/>
    <cellStyle name="Percent 11 2 3 8" xfId="30303" xr:uid="{00000000-0005-0000-0000-0000DEB00000}"/>
    <cellStyle name="Percent 11 2 3 9" xfId="56785" xr:uid="{00000000-0005-0000-0000-0000DFB00000}"/>
    <cellStyle name="Percent 11 2 4" xfId="5417" xr:uid="{00000000-0005-0000-0000-0000E0B00000}"/>
    <cellStyle name="Percent 11 2 4 2" xfId="11909" xr:uid="{00000000-0005-0000-0000-0000E1B00000}"/>
    <cellStyle name="Percent 11 2 4 2 2" xfId="27057" xr:uid="{00000000-0005-0000-0000-0000E2B00000}"/>
    <cellStyle name="Percent 11 2 4 2 2 2" xfId="53025" xr:uid="{00000000-0005-0000-0000-0000E3B00000}"/>
    <cellStyle name="Percent 11 2 4 2 3" xfId="37877" xr:uid="{00000000-0005-0000-0000-0000E4B00000}"/>
    <cellStyle name="Percent 11 2 4 3" xfId="20565" xr:uid="{00000000-0005-0000-0000-0000E5B00000}"/>
    <cellStyle name="Percent 11 2 4 3 2" xfId="46533" xr:uid="{00000000-0005-0000-0000-0000E6B00000}"/>
    <cellStyle name="Percent 11 2 4 4" xfId="16237" xr:uid="{00000000-0005-0000-0000-0000E7B00000}"/>
    <cellStyle name="Percent 11 2 4 4 2" xfId="42205" xr:uid="{00000000-0005-0000-0000-0000E8B00000}"/>
    <cellStyle name="Percent 11 2 4 5" xfId="31385" xr:uid="{00000000-0005-0000-0000-0000E9B00000}"/>
    <cellStyle name="Percent 11 2 4 6" xfId="57867" xr:uid="{00000000-0005-0000-0000-0000EAB00000}"/>
    <cellStyle name="Percent 11 2 5" xfId="9745" xr:uid="{00000000-0005-0000-0000-0000EBB00000}"/>
    <cellStyle name="Percent 11 2 5 2" xfId="24893" xr:uid="{00000000-0005-0000-0000-0000ECB00000}"/>
    <cellStyle name="Percent 11 2 5 2 2" xfId="50861" xr:uid="{00000000-0005-0000-0000-0000EDB00000}"/>
    <cellStyle name="Percent 11 2 5 3" xfId="35713" xr:uid="{00000000-0005-0000-0000-0000EEB00000}"/>
    <cellStyle name="Percent 11 2 6" xfId="7581" xr:uid="{00000000-0005-0000-0000-0000EFB00000}"/>
    <cellStyle name="Percent 11 2 6 2" xfId="22729" xr:uid="{00000000-0005-0000-0000-0000F0B00000}"/>
    <cellStyle name="Percent 11 2 6 2 2" xfId="48697" xr:uid="{00000000-0005-0000-0000-0000F1B00000}"/>
    <cellStyle name="Percent 11 2 6 3" xfId="33549" xr:uid="{00000000-0005-0000-0000-0000F2B00000}"/>
    <cellStyle name="Percent 11 2 7" xfId="18401" xr:uid="{00000000-0005-0000-0000-0000F3B00000}"/>
    <cellStyle name="Percent 11 2 7 2" xfId="44369" xr:uid="{00000000-0005-0000-0000-0000F4B00000}"/>
    <cellStyle name="Percent 11 2 8" xfId="14073" xr:uid="{00000000-0005-0000-0000-0000F5B00000}"/>
    <cellStyle name="Percent 11 2 8 2" xfId="40041" xr:uid="{00000000-0005-0000-0000-0000F6B00000}"/>
    <cellStyle name="Percent 11 2 9" xfId="3253" xr:uid="{00000000-0005-0000-0000-0000F7B00000}"/>
    <cellStyle name="Percent 11 20" xfId="14068" xr:uid="{00000000-0005-0000-0000-0000F8B00000}"/>
    <cellStyle name="Percent 11 20 2" xfId="40036" xr:uid="{00000000-0005-0000-0000-0000F9B00000}"/>
    <cellStyle name="Percent 11 21" xfId="3248" xr:uid="{00000000-0005-0000-0000-0000FAB00000}"/>
    <cellStyle name="Percent 11 22" xfId="29216" xr:uid="{00000000-0005-0000-0000-0000FBB00000}"/>
    <cellStyle name="Percent 11 23" xfId="55162" xr:uid="{00000000-0005-0000-0000-0000FCB00000}"/>
    <cellStyle name="Percent 11 24" xfId="55698" xr:uid="{00000000-0005-0000-0000-0000FDB00000}"/>
    <cellStyle name="Percent 11 25" xfId="702" xr:uid="{00000000-0005-0000-0000-0000FEB00000}"/>
    <cellStyle name="Percent 11 3" xfId="535" xr:uid="{00000000-0005-0000-0000-0000FFB00000}"/>
    <cellStyle name="Percent 11 3 10" xfId="29222" xr:uid="{00000000-0005-0000-0000-000000B10000}"/>
    <cellStyle name="Percent 11 3 11" xfId="55166" xr:uid="{00000000-0005-0000-0000-000001B10000}"/>
    <cellStyle name="Percent 11 3 12" xfId="55704" xr:uid="{00000000-0005-0000-0000-000002B10000}"/>
    <cellStyle name="Percent 11 3 13" xfId="782" xr:uid="{00000000-0005-0000-0000-000003B10000}"/>
    <cellStyle name="Percent 11 3 2" xfId="1631" xr:uid="{00000000-0005-0000-0000-000004B10000}"/>
    <cellStyle name="Percent 11 3 2 10" xfId="56245" xr:uid="{00000000-0005-0000-0000-000005B10000}"/>
    <cellStyle name="Percent 11 3 2 2" xfId="2713" xr:uid="{00000000-0005-0000-0000-000006B10000}"/>
    <cellStyle name="Percent 11 3 2 2 2" xfId="7041" xr:uid="{00000000-0005-0000-0000-000007B10000}"/>
    <cellStyle name="Percent 11 3 2 2 2 2" xfId="13533" xr:uid="{00000000-0005-0000-0000-000008B10000}"/>
    <cellStyle name="Percent 11 3 2 2 2 2 2" xfId="28681" xr:uid="{00000000-0005-0000-0000-000009B10000}"/>
    <cellStyle name="Percent 11 3 2 2 2 2 2 2" xfId="54649" xr:uid="{00000000-0005-0000-0000-00000AB10000}"/>
    <cellStyle name="Percent 11 3 2 2 2 2 3" xfId="39501" xr:uid="{00000000-0005-0000-0000-00000BB10000}"/>
    <cellStyle name="Percent 11 3 2 2 2 3" xfId="22189" xr:uid="{00000000-0005-0000-0000-00000CB10000}"/>
    <cellStyle name="Percent 11 3 2 2 2 3 2" xfId="48157" xr:uid="{00000000-0005-0000-0000-00000DB10000}"/>
    <cellStyle name="Percent 11 3 2 2 2 4" xfId="17861" xr:uid="{00000000-0005-0000-0000-00000EB10000}"/>
    <cellStyle name="Percent 11 3 2 2 2 4 2" xfId="43829" xr:uid="{00000000-0005-0000-0000-00000FB10000}"/>
    <cellStyle name="Percent 11 3 2 2 2 5" xfId="33009" xr:uid="{00000000-0005-0000-0000-000010B10000}"/>
    <cellStyle name="Percent 11 3 2 2 2 6" xfId="59491" xr:uid="{00000000-0005-0000-0000-000011B10000}"/>
    <cellStyle name="Percent 11 3 2 2 3" xfId="11369" xr:uid="{00000000-0005-0000-0000-000012B10000}"/>
    <cellStyle name="Percent 11 3 2 2 3 2" xfId="26517" xr:uid="{00000000-0005-0000-0000-000013B10000}"/>
    <cellStyle name="Percent 11 3 2 2 3 2 2" xfId="52485" xr:uid="{00000000-0005-0000-0000-000014B10000}"/>
    <cellStyle name="Percent 11 3 2 2 3 3" xfId="37337" xr:uid="{00000000-0005-0000-0000-000015B10000}"/>
    <cellStyle name="Percent 11 3 2 2 4" xfId="9205" xr:uid="{00000000-0005-0000-0000-000016B10000}"/>
    <cellStyle name="Percent 11 3 2 2 4 2" xfId="24353" xr:uid="{00000000-0005-0000-0000-000017B10000}"/>
    <cellStyle name="Percent 11 3 2 2 4 2 2" xfId="50321" xr:uid="{00000000-0005-0000-0000-000018B10000}"/>
    <cellStyle name="Percent 11 3 2 2 4 3" xfId="35173" xr:uid="{00000000-0005-0000-0000-000019B10000}"/>
    <cellStyle name="Percent 11 3 2 2 5" xfId="20025" xr:uid="{00000000-0005-0000-0000-00001AB10000}"/>
    <cellStyle name="Percent 11 3 2 2 5 2" xfId="45993" xr:uid="{00000000-0005-0000-0000-00001BB10000}"/>
    <cellStyle name="Percent 11 3 2 2 6" xfId="15697" xr:uid="{00000000-0005-0000-0000-00001CB10000}"/>
    <cellStyle name="Percent 11 3 2 2 6 2" xfId="41665" xr:uid="{00000000-0005-0000-0000-00001DB10000}"/>
    <cellStyle name="Percent 11 3 2 2 7" xfId="4877" xr:uid="{00000000-0005-0000-0000-00001EB10000}"/>
    <cellStyle name="Percent 11 3 2 2 8" xfId="30845" xr:uid="{00000000-0005-0000-0000-00001FB10000}"/>
    <cellStyle name="Percent 11 3 2 2 9" xfId="57327" xr:uid="{00000000-0005-0000-0000-000020B10000}"/>
    <cellStyle name="Percent 11 3 2 3" xfId="5959" xr:uid="{00000000-0005-0000-0000-000021B10000}"/>
    <cellStyle name="Percent 11 3 2 3 2" xfId="12451" xr:uid="{00000000-0005-0000-0000-000022B10000}"/>
    <cellStyle name="Percent 11 3 2 3 2 2" xfId="27599" xr:uid="{00000000-0005-0000-0000-000023B10000}"/>
    <cellStyle name="Percent 11 3 2 3 2 2 2" xfId="53567" xr:uid="{00000000-0005-0000-0000-000024B10000}"/>
    <cellStyle name="Percent 11 3 2 3 2 3" xfId="38419" xr:uid="{00000000-0005-0000-0000-000025B10000}"/>
    <cellStyle name="Percent 11 3 2 3 3" xfId="21107" xr:uid="{00000000-0005-0000-0000-000026B10000}"/>
    <cellStyle name="Percent 11 3 2 3 3 2" xfId="47075" xr:uid="{00000000-0005-0000-0000-000027B10000}"/>
    <cellStyle name="Percent 11 3 2 3 4" xfId="16779" xr:uid="{00000000-0005-0000-0000-000028B10000}"/>
    <cellStyle name="Percent 11 3 2 3 4 2" xfId="42747" xr:uid="{00000000-0005-0000-0000-000029B10000}"/>
    <cellStyle name="Percent 11 3 2 3 5" xfId="31927" xr:uid="{00000000-0005-0000-0000-00002AB10000}"/>
    <cellStyle name="Percent 11 3 2 3 6" xfId="58409" xr:uid="{00000000-0005-0000-0000-00002BB10000}"/>
    <cellStyle name="Percent 11 3 2 4" xfId="10287" xr:uid="{00000000-0005-0000-0000-00002CB10000}"/>
    <cellStyle name="Percent 11 3 2 4 2" xfId="25435" xr:uid="{00000000-0005-0000-0000-00002DB10000}"/>
    <cellStyle name="Percent 11 3 2 4 2 2" xfId="51403" xr:uid="{00000000-0005-0000-0000-00002EB10000}"/>
    <cellStyle name="Percent 11 3 2 4 3" xfId="36255" xr:uid="{00000000-0005-0000-0000-00002FB10000}"/>
    <cellStyle name="Percent 11 3 2 5" xfId="8123" xr:uid="{00000000-0005-0000-0000-000030B10000}"/>
    <cellStyle name="Percent 11 3 2 5 2" xfId="23271" xr:uid="{00000000-0005-0000-0000-000031B10000}"/>
    <cellStyle name="Percent 11 3 2 5 2 2" xfId="49239" xr:uid="{00000000-0005-0000-0000-000032B10000}"/>
    <cellStyle name="Percent 11 3 2 5 3" xfId="34091" xr:uid="{00000000-0005-0000-0000-000033B10000}"/>
    <cellStyle name="Percent 11 3 2 6" xfId="18943" xr:uid="{00000000-0005-0000-0000-000034B10000}"/>
    <cellStyle name="Percent 11 3 2 6 2" xfId="44911" xr:uid="{00000000-0005-0000-0000-000035B10000}"/>
    <cellStyle name="Percent 11 3 2 7" xfId="14615" xr:uid="{00000000-0005-0000-0000-000036B10000}"/>
    <cellStyle name="Percent 11 3 2 7 2" xfId="40583" xr:uid="{00000000-0005-0000-0000-000037B10000}"/>
    <cellStyle name="Percent 11 3 2 8" xfId="3795" xr:uid="{00000000-0005-0000-0000-000038B10000}"/>
    <cellStyle name="Percent 11 3 2 9" xfId="29763" xr:uid="{00000000-0005-0000-0000-000039B10000}"/>
    <cellStyle name="Percent 11 3 3" xfId="2172" xr:uid="{00000000-0005-0000-0000-00003AB10000}"/>
    <cellStyle name="Percent 11 3 3 2" xfId="6500" xr:uid="{00000000-0005-0000-0000-00003BB10000}"/>
    <cellStyle name="Percent 11 3 3 2 2" xfId="12992" xr:uid="{00000000-0005-0000-0000-00003CB10000}"/>
    <cellStyle name="Percent 11 3 3 2 2 2" xfId="28140" xr:uid="{00000000-0005-0000-0000-00003DB10000}"/>
    <cellStyle name="Percent 11 3 3 2 2 2 2" xfId="54108" xr:uid="{00000000-0005-0000-0000-00003EB10000}"/>
    <cellStyle name="Percent 11 3 3 2 2 3" xfId="38960" xr:uid="{00000000-0005-0000-0000-00003FB10000}"/>
    <cellStyle name="Percent 11 3 3 2 3" xfId="21648" xr:uid="{00000000-0005-0000-0000-000040B10000}"/>
    <cellStyle name="Percent 11 3 3 2 3 2" xfId="47616" xr:uid="{00000000-0005-0000-0000-000041B10000}"/>
    <cellStyle name="Percent 11 3 3 2 4" xfId="17320" xr:uid="{00000000-0005-0000-0000-000042B10000}"/>
    <cellStyle name="Percent 11 3 3 2 4 2" xfId="43288" xr:uid="{00000000-0005-0000-0000-000043B10000}"/>
    <cellStyle name="Percent 11 3 3 2 5" xfId="32468" xr:uid="{00000000-0005-0000-0000-000044B10000}"/>
    <cellStyle name="Percent 11 3 3 2 6" xfId="58950" xr:uid="{00000000-0005-0000-0000-000045B10000}"/>
    <cellStyle name="Percent 11 3 3 3" xfId="10828" xr:uid="{00000000-0005-0000-0000-000046B10000}"/>
    <cellStyle name="Percent 11 3 3 3 2" xfId="25976" xr:uid="{00000000-0005-0000-0000-000047B10000}"/>
    <cellStyle name="Percent 11 3 3 3 2 2" xfId="51944" xr:uid="{00000000-0005-0000-0000-000048B10000}"/>
    <cellStyle name="Percent 11 3 3 3 3" xfId="36796" xr:uid="{00000000-0005-0000-0000-000049B10000}"/>
    <cellStyle name="Percent 11 3 3 4" xfId="8664" xr:uid="{00000000-0005-0000-0000-00004AB10000}"/>
    <cellStyle name="Percent 11 3 3 4 2" xfId="23812" xr:uid="{00000000-0005-0000-0000-00004BB10000}"/>
    <cellStyle name="Percent 11 3 3 4 2 2" xfId="49780" xr:uid="{00000000-0005-0000-0000-00004CB10000}"/>
    <cellStyle name="Percent 11 3 3 4 3" xfId="34632" xr:uid="{00000000-0005-0000-0000-00004DB10000}"/>
    <cellStyle name="Percent 11 3 3 5" xfId="19484" xr:uid="{00000000-0005-0000-0000-00004EB10000}"/>
    <cellStyle name="Percent 11 3 3 5 2" xfId="45452" xr:uid="{00000000-0005-0000-0000-00004FB10000}"/>
    <cellStyle name="Percent 11 3 3 6" xfId="15156" xr:uid="{00000000-0005-0000-0000-000050B10000}"/>
    <cellStyle name="Percent 11 3 3 6 2" xfId="41124" xr:uid="{00000000-0005-0000-0000-000051B10000}"/>
    <cellStyle name="Percent 11 3 3 7" xfId="4336" xr:uid="{00000000-0005-0000-0000-000052B10000}"/>
    <cellStyle name="Percent 11 3 3 8" xfId="30304" xr:uid="{00000000-0005-0000-0000-000053B10000}"/>
    <cellStyle name="Percent 11 3 3 9" xfId="56786" xr:uid="{00000000-0005-0000-0000-000054B10000}"/>
    <cellStyle name="Percent 11 3 4" xfId="5418" xr:uid="{00000000-0005-0000-0000-000055B10000}"/>
    <cellStyle name="Percent 11 3 4 2" xfId="11910" xr:uid="{00000000-0005-0000-0000-000056B10000}"/>
    <cellStyle name="Percent 11 3 4 2 2" xfId="27058" xr:uid="{00000000-0005-0000-0000-000057B10000}"/>
    <cellStyle name="Percent 11 3 4 2 2 2" xfId="53026" xr:uid="{00000000-0005-0000-0000-000058B10000}"/>
    <cellStyle name="Percent 11 3 4 2 3" xfId="37878" xr:uid="{00000000-0005-0000-0000-000059B10000}"/>
    <cellStyle name="Percent 11 3 4 3" xfId="20566" xr:uid="{00000000-0005-0000-0000-00005AB10000}"/>
    <cellStyle name="Percent 11 3 4 3 2" xfId="46534" xr:uid="{00000000-0005-0000-0000-00005BB10000}"/>
    <cellStyle name="Percent 11 3 4 4" xfId="16238" xr:uid="{00000000-0005-0000-0000-00005CB10000}"/>
    <cellStyle name="Percent 11 3 4 4 2" xfId="42206" xr:uid="{00000000-0005-0000-0000-00005DB10000}"/>
    <cellStyle name="Percent 11 3 4 5" xfId="31386" xr:uid="{00000000-0005-0000-0000-00005EB10000}"/>
    <cellStyle name="Percent 11 3 4 6" xfId="57868" xr:uid="{00000000-0005-0000-0000-00005FB10000}"/>
    <cellStyle name="Percent 11 3 5" xfId="9746" xr:uid="{00000000-0005-0000-0000-000060B10000}"/>
    <cellStyle name="Percent 11 3 5 2" xfId="24894" xr:uid="{00000000-0005-0000-0000-000061B10000}"/>
    <cellStyle name="Percent 11 3 5 2 2" xfId="50862" xr:uid="{00000000-0005-0000-0000-000062B10000}"/>
    <cellStyle name="Percent 11 3 5 3" xfId="35714" xr:uid="{00000000-0005-0000-0000-000063B10000}"/>
    <cellStyle name="Percent 11 3 6" xfId="7582" xr:uid="{00000000-0005-0000-0000-000064B10000}"/>
    <cellStyle name="Percent 11 3 6 2" xfId="22730" xr:uid="{00000000-0005-0000-0000-000065B10000}"/>
    <cellStyle name="Percent 11 3 6 2 2" xfId="48698" xr:uid="{00000000-0005-0000-0000-000066B10000}"/>
    <cellStyle name="Percent 11 3 6 3" xfId="33550" xr:uid="{00000000-0005-0000-0000-000067B10000}"/>
    <cellStyle name="Percent 11 3 7" xfId="18402" xr:uid="{00000000-0005-0000-0000-000068B10000}"/>
    <cellStyle name="Percent 11 3 7 2" xfId="44370" xr:uid="{00000000-0005-0000-0000-000069B10000}"/>
    <cellStyle name="Percent 11 3 8" xfId="14074" xr:uid="{00000000-0005-0000-0000-00006AB10000}"/>
    <cellStyle name="Percent 11 3 8 2" xfId="40042" xr:uid="{00000000-0005-0000-0000-00006BB10000}"/>
    <cellStyle name="Percent 11 3 9" xfId="3254" xr:uid="{00000000-0005-0000-0000-00006CB10000}"/>
    <cellStyle name="Percent 11 4" xfId="536" xr:uid="{00000000-0005-0000-0000-00006DB10000}"/>
    <cellStyle name="Percent 11 4 10" xfId="29223" xr:uid="{00000000-0005-0000-0000-00006EB10000}"/>
    <cellStyle name="Percent 11 4 11" xfId="55167" xr:uid="{00000000-0005-0000-0000-00006FB10000}"/>
    <cellStyle name="Percent 11 4 12" xfId="55705" xr:uid="{00000000-0005-0000-0000-000070B10000}"/>
    <cellStyle name="Percent 11 4 13" xfId="822" xr:uid="{00000000-0005-0000-0000-000071B10000}"/>
    <cellStyle name="Percent 11 4 2" xfId="1632" xr:uid="{00000000-0005-0000-0000-000072B10000}"/>
    <cellStyle name="Percent 11 4 2 10" xfId="56246" xr:uid="{00000000-0005-0000-0000-000073B10000}"/>
    <cellStyle name="Percent 11 4 2 2" xfId="2714" xr:uid="{00000000-0005-0000-0000-000074B10000}"/>
    <cellStyle name="Percent 11 4 2 2 2" xfId="7042" xr:uid="{00000000-0005-0000-0000-000075B10000}"/>
    <cellStyle name="Percent 11 4 2 2 2 2" xfId="13534" xr:uid="{00000000-0005-0000-0000-000076B10000}"/>
    <cellStyle name="Percent 11 4 2 2 2 2 2" xfId="28682" xr:uid="{00000000-0005-0000-0000-000077B10000}"/>
    <cellStyle name="Percent 11 4 2 2 2 2 2 2" xfId="54650" xr:uid="{00000000-0005-0000-0000-000078B10000}"/>
    <cellStyle name="Percent 11 4 2 2 2 2 3" xfId="39502" xr:uid="{00000000-0005-0000-0000-000079B10000}"/>
    <cellStyle name="Percent 11 4 2 2 2 3" xfId="22190" xr:uid="{00000000-0005-0000-0000-00007AB10000}"/>
    <cellStyle name="Percent 11 4 2 2 2 3 2" xfId="48158" xr:uid="{00000000-0005-0000-0000-00007BB10000}"/>
    <cellStyle name="Percent 11 4 2 2 2 4" xfId="17862" xr:uid="{00000000-0005-0000-0000-00007CB10000}"/>
    <cellStyle name="Percent 11 4 2 2 2 4 2" xfId="43830" xr:uid="{00000000-0005-0000-0000-00007DB10000}"/>
    <cellStyle name="Percent 11 4 2 2 2 5" xfId="33010" xr:uid="{00000000-0005-0000-0000-00007EB10000}"/>
    <cellStyle name="Percent 11 4 2 2 2 6" xfId="59492" xr:uid="{00000000-0005-0000-0000-00007FB10000}"/>
    <cellStyle name="Percent 11 4 2 2 3" xfId="11370" xr:uid="{00000000-0005-0000-0000-000080B10000}"/>
    <cellStyle name="Percent 11 4 2 2 3 2" xfId="26518" xr:uid="{00000000-0005-0000-0000-000081B10000}"/>
    <cellStyle name="Percent 11 4 2 2 3 2 2" xfId="52486" xr:uid="{00000000-0005-0000-0000-000082B10000}"/>
    <cellStyle name="Percent 11 4 2 2 3 3" xfId="37338" xr:uid="{00000000-0005-0000-0000-000083B10000}"/>
    <cellStyle name="Percent 11 4 2 2 4" xfId="9206" xr:uid="{00000000-0005-0000-0000-000084B10000}"/>
    <cellStyle name="Percent 11 4 2 2 4 2" xfId="24354" xr:uid="{00000000-0005-0000-0000-000085B10000}"/>
    <cellStyle name="Percent 11 4 2 2 4 2 2" xfId="50322" xr:uid="{00000000-0005-0000-0000-000086B10000}"/>
    <cellStyle name="Percent 11 4 2 2 4 3" xfId="35174" xr:uid="{00000000-0005-0000-0000-000087B10000}"/>
    <cellStyle name="Percent 11 4 2 2 5" xfId="20026" xr:uid="{00000000-0005-0000-0000-000088B10000}"/>
    <cellStyle name="Percent 11 4 2 2 5 2" xfId="45994" xr:uid="{00000000-0005-0000-0000-000089B10000}"/>
    <cellStyle name="Percent 11 4 2 2 6" xfId="15698" xr:uid="{00000000-0005-0000-0000-00008AB10000}"/>
    <cellStyle name="Percent 11 4 2 2 6 2" xfId="41666" xr:uid="{00000000-0005-0000-0000-00008BB10000}"/>
    <cellStyle name="Percent 11 4 2 2 7" xfId="4878" xr:uid="{00000000-0005-0000-0000-00008CB10000}"/>
    <cellStyle name="Percent 11 4 2 2 8" xfId="30846" xr:uid="{00000000-0005-0000-0000-00008DB10000}"/>
    <cellStyle name="Percent 11 4 2 2 9" xfId="57328" xr:uid="{00000000-0005-0000-0000-00008EB10000}"/>
    <cellStyle name="Percent 11 4 2 3" xfId="5960" xr:uid="{00000000-0005-0000-0000-00008FB10000}"/>
    <cellStyle name="Percent 11 4 2 3 2" xfId="12452" xr:uid="{00000000-0005-0000-0000-000090B10000}"/>
    <cellStyle name="Percent 11 4 2 3 2 2" xfId="27600" xr:uid="{00000000-0005-0000-0000-000091B10000}"/>
    <cellStyle name="Percent 11 4 2 3 2 2 2" xfId="53568" xr:uid="{00000000-0005-0000-0000-000092B10000}"/>
    <cellStyle name="Percent 11 4 2 3 2 3" xfId="38420" xr:uid="{00000000-0005-0000-0000-000093B10000}"/>
    <cellStyle name="Percent 11 4 2 3 3" xfId="21108" xr:uid="{00000000-0005-0000-0000-000094B10000}"/>
    <cellStyle name="Percent 11 4 2 3 3 2" xfId="47076" xr:uid="{00000000-0005-0000-0000-000095B10000}"/>
    <cellStyle name="Percent 11 4 2 3 4" xfId="16780" xr:uid="{00000000-0005-0000-0000-000096B10000}"/>
    <cellStyle name="Percent 11 4 2 3 4 2" xfId="42748" xr:uid="{00000000-0005-0000-0000-000097B10000}"/>
    <cellStyle name="Percent 11 4 2 3 5" xfId="31928" xr:uid="{00000000-0005-0000-0000-000098B10000}"/>
    <cellStyle name="Percent 11 4 2 3 6" xfId="58410" xr:uid="{00000000-0005-0000-0000-000099B10000}"/>
    <cellStyle name="Percent 11 4 2 4" xfId="10288" xr:uid="{00000000-0005-0000-0000-00009AB10000}"/>
    <cellStyle name="Percent 11 4 2 4 2" xfId="25436" xr:uid="{00000000-0005-0000-0000-00009BB10000}"/>
    <cellStyle name="Percent 11 4 2 4 2 2" xfId="51404" xr:uid="{00000000-0005-0000-0000-00009CB10000}"/>
    <cellStyle name="Percent 11 4 2 4 3" xfId="36256" xr:uid="{00000000-0005-0000-0000-00009DB10000}"/>
    <cellStyle name="Percent 11 4 2 5" xfId="8124" xr:uid="{00000000-0005-0000-0000-00009EB10000}"/>
    <cellStyle name="Percent 11 4 2 5 2" xfId="23272" xr:uid="{00000000-0005-0000-0000-00009FB10000}"/>
    <cellStyle name="Percent 11 4 2 5 2 2" xfId="49240" xr:uid="{00000000-0005-0000-0000-0000A0B10000}"/>
    <cellStyle name="Percent 11 4 2 5 3" xfId="34092" xr:uid="{00000000-0005-0000-0000-0000A1B10000}"/>
    <cellStyle name="Percent 11 4 2 6" xfId="18944" xr:uid="{00000000-0005-0000-0000-0000A2B10000}"/>
    <cellStyle name="Percent 11 4 2 6 2" xfId="44912" xr:uid="{00000000-0005-0000-0000-0000A3B10000}"/>
    <cellStyle name="Percent 11 4 2 7" xfId="14616" xr:uid="{00000000-0005-0000-0000-0000A4B10000}"/>
    <cellStyle name="Percent 11 4 2 7 2" xfId="40584" xr:uid="{00000000-0005-0000-0000-0000A5B10000}"/>
    <cellStyle name="Percent 11 4 2 8" xfId="3796" xr:uid="{00000000-0005-0000-0000-0000A6B10000}"/>
    <cellStyle name="Percent 11 4 2 9" xfId="29764" xr:uid="{00000000-0005-0000-0000-0000A7B10000}"/>
    <cellStyle name="Percent 11 4 3" xfId="2173" xr:uid="{00000000-0005-0000-0000-0000A8B10000}"/>
    <cellStyle name="Percent 11 4 3 2" xfId="6501" xr:uid="{00000000-0005-0000-0000-0000A9B10000}"/>
    <cellStyle name="Percent 11 4 3 2 2" xfId="12993" xr:uid="{00000000-0005-0000-0000-0000AAB10000}"/>
    <cellStyle name="Percent 11 4 3 2 2 2" xfId="28141" xr:uid="{00000000-0005-0000-0000-0000ABB10000}"/>
    <cellStyle name="Percent 11 4 3 2 2 2 2" xfId="54109" xr:uid="{00000000-0005-0000-0000-0000ACB10000}"/>
    <cellStyle name="Percent 11 4 3 2 2 3" xfId="38961" xr:uid="{00000000-0005-0000-0000-0000ADB10000}"/>
    <cellStyle name="Percent 11 4 3 2 3" xfId="21649" xr:uid="{00000000-0005-0000-0000-0000AEB10000}"/>
    <cellStyle name="Percent 11 4 3 2 3 2" xfId="47617" xr:uid="{00000000-0005-0000-0000-0000AFB10000}"/>
    <cellStyle name="Percent 11 4 3 2 4" xfId="17321" xr:uid="{00000000-0005-0000-0000-0000B0B10000}"/>
    <cellStyle name="Percent 11 4 3 2 4 2" xfId="43289" xr:uid="{00000000-0005-0000-0000-0000B1B10000}"/>
    <cellStyle name="Percent 11 4 3 2 5" xfId="32469" xr:uid="{00000000-0005-0000-0000-0000B2B10000}"/>
    <cellStyle name="Percent 11 4 3 2 6" xfId="58951" xr:uid="{00000000-0005-0000-0000-0000B3B10000}"/>
    <cellStyle name="Percent 11 4 3 3" xfId="10829" xr:uid="{00000000-0005-0000-0000-0000B4B10000}"/>
    <cellStyle name="Percent 11 4 3 3 2" xfId="25977" xr:uid="{00000000-0005-0000-0000-0000B5B10000}"/>
    <cellStyle name="Percent 11 4 3 3 2 2" xfId="51945" xr:uid="{00000000-0005-0000-0000-0000B6B10000}"/>
    <cellStyle name="Percent 11 4 3 3 3" xfId="36797" xr:uid="{00000000-0005-0000-0000-0000B7B10000}"/>
    <cellStyle name="Percent 11 4 3 4" xfId="8665" xr:uid="{00000000-0005-0000-0000-0000B8B10000}"/>
    <cellStyle name="Percent 11 4 3 4 2" xfId="23813" xr:uid="{00000000-0005-0000-0000-0000B9B10000}"/>
    <cellStyle name="Percent 11 4 3 4 2 2" xfId="49781" xr:uid="{00000000-0005-0000-0000-0000BAB10000}"/>
    <cellStyle name="Percent 11 4 3 4 3" xfId="34633" xr:uid="{00000000-0005-0000-0000-0000BBB10000}"/>
    <cellStyle name="Percent 11 4 3 5" xfId="19485" xr:uid="{00000000-0005-0000-0000-0000BCB10000}"/>
    <cellStyle name="Percent 11 4 3 5 2" xfId="45453" xr:uid="{00000000-0005-0000-0000-0000BDB10000}"/>
    <cellStyle name="Percent 11 4 3 6" xfId="15157" xr:uid="{00000000-0005-0000-0000-0000BEB10000}"/>
    <cellStyle name="Percent 11 4 3 6 2" xfId="41125" xr:uid="{00000000-0005-0000-0000-0000BFB10000}"/>
    <cellStyle name="Percent 11 4 3 7" xfId="4337" xr:uid="{00000000-0005-0000-0000-0000C0B10000}"/>
    <cellStyle name="Percent 11 4 3 8" xfId="30305" xr:uid="{00000000-0005-0000-0000-0000C1B10000}"/>
    <cellStyle name="Percent 11 4 3 9" xfId="56787" xr:uid="{00000000-0005-0000-0000-0000C2B10000}"/>
    <cellStyle name="Percent 11 4 4" xfId="5419" xr:uid="{00000000-0005-0000-0000-0000C3B10000}"/>
    <cellStyle name="Percent 11 4 4 2" xfId="11911" xr:uid="{00000000-0005-0000-0000-0000C4B10000}"/>
    <cellStyle name="Percent 11 4 4 2 2" xfId="27059" xr:uid="{00000000-0005-0000-0000-0000C5B10000}"/>
    <cellStyle name="Percent 11 4 4 2 2 2" xfId="53027" xr:uid="{00000000-0005-0000-0000-0000C6B10000}"/>
    <cellStyle name="Percent 11 4 4 2 3" xfId="37879" xr:uid="{00000000-0005-0000-0000-0000C7B10000}"/>
    <cellStyle name="Percent 11 4 4 3" xfId="20567" xr:uid="{00000000-0005-0000-0000-0000C8B10000}"/>
    <cellStyle name="Percent 11 4 4 3 2" xfId="46535" xr:uid="{00000000-0005-0000-0000-0000C9B10000}"/>
    <cellStyle name="Percent 11 4 4 4" xfId="16239" xr:uid="{00000000-0005-0000-0000-0000CAB10000}"/>
    <cellStyle name="Percent 11 4 4 4 2" xfId="42207" xr:uid="{00000000-0005-0000-0000-0000CBB10000}"/>
    <cellStyle name="Percent 11 4 4 5" xfId="31387" xr:uid="{00000000-0005-0000-0000-0000CCB10000}"/>
    <cellStyle name="Percent 11 4 4 6" xfId="57869" xr:uid="{00000000-0005-0000-0000-0000CDB10000}"/>
    <cellStyle name="Percent 11 4 5" xfId="9747" xr:uid="{00000000-0005-0000-0000-0000CEB10000}"/>
    <cellStyle name="Percent 11 4 5 2" xfId="24895" xr:uid="{00000000-0005-0000-0000-0000CFB10000}"/>
    <cellStyle name="Percent 11 4 5 2 2" xfId="50863" xr:uid="{00000000-0005-0000-0000-0000D0B10000}"/>
    <cellStyle name="Percent 11 4 5 3" xfId="35715" xr:uid="{00000000-0005-0000-0000-0000D1B10000}"/>
    <cellStyle name="Percent 11 4 6" xfId="7583" xr:uid="{00000000-0005-0000-0000-0000D2B10000}"/>
    <cellStyle name="Percent 11 4 6 2" xfId="22731" xr:uid="{00000000-0005-0000-0000-0000D3B10000}"/>
    <cellStyle name="Percent 11 4 6 2 2" xfId="48699" xr:uid="{00000000-0005-0000-0000-0000D4B10000}"/>
    <cellStyle name="Percent 11 4 6 3" xfId="33551" xr:uid="{00000000-0005-0000-0000-0000D5B10000}"/>
    <cellStyle name="Percent 11 4 7" xfId="18403" xr:uid="{00000000-0005-0000-0000-0000D6B10000}"/>
    <cellStyle name="Percent 11 4 7 2" xfId="44371" xr:uid="{00000000-0005-0000-0000-0000D7B10000}"/>
    <cellStyle name="Percent 11 4 8" xfId="14075" xr:uid="{00000000-0005-0000-0000-0000D8B10000}"/>
    <cellStyle name="Percent 11 4 8 2" xfId="40043" xr:uid="{00000000-0005-0000-0000-0000D9B10000}"/>
    <cellStyle name="Percent 11 4 9" xfId="3255" xr:uid="{00000000-0005-0000-0000-0000DAB10000}"/>
    <cellStyle name="Percent 11 5" xfId="537" xr:uid="{00000000-0005-0000-0000-0000DBB10000}"/>
    <cellStyle name="Percent 11 5 10" xfId="29224" xr:uid="{00000000-0005-0000-0000-0000DCB10000}"/>
    <cellStyle name="Percent 11 5 11" xfId="55168" xr:uid="{00000000-0005-0000-0000-0000DDB10000}"/>
    <cellStyle name="Percent 11 5 12" xfId="55706" xr:uid="{00000000-0005-0000-0000-0000DEB10000}"/>
    <cellStyle name="Percent 11 5 13" xfId="862" xr:uid="{00000000-0005-0000-0000-0000DFB10000}"/>
    <cellStyle name="Percent 11 5 2" xfId="1633" xr:uid="{00000000-0005-0000-0000-0000E0B10000}"/>
    <cellStyle name="Percent 11 5 2 10" xfId="56247" xr:uid="{00000000-0005-0000-0000-0000E1B10000}"/>
    <cellStyle name="Percent 11 5 2 2" xfId="2715" xr:uid="{00000000-0005-0000-0000-0000E2B10000}"/>
    <cellStyle name="Percent 11 5 2 2 2" xfId="7043" xr:uid="{00000000-0005-0000-0000-0000E3B10000}"/>
    <cellStyle name="Percent 11 5 2 2 2 2" xfId="13535" xr:uid="{00000000-0005-0000-0000-0000E4B10000}"/>
    <cellStyle name="Percent 11 5 2 2 2 2 2" xfId="28683" xr:uid="{00000000-0005-0000-0000-0000E5B10000}"/>
    <cellStyle name="Percent 11 5 2 2 2 2 2 2" xfId="54651" xr:uid="{00000000-0005-0000-0000-0000E6B10000}"/>
    <cellStyle name="Percent 11 5 2 2 2 2 3" xfId="39503" xr:uid="{00000000-0005-0000-0000-0000E7B10000}"/>
    <cellStyle name="Percent 11 5 2 2 2 3" xfId="22191" xr:uid="{00000000-0005-0000-0000-0000E8B10000}"/>
    <cellStyle name="Percent 11 5 2 2 2 3 2" xfId="48159" xr:uid="{00000000-0005-0000-0000-0000E9B10000}"/>
    <cellStyle name="Percent 11 5 2 2 2 4" xfId="17863" xr:uid="{00000000-0005-0000-0000-0000EAB10000}"/>
    <cellStyle name="Percent 11 5 2 2 2 4 2" xfId="43831" xr:uid="{00000000-0005-0000-0000-0000EBB10000}"/>
    <cellStyle name="Percent 11 5 2 2 2 5" xfId="33011" xr:uid="{00000000-0005-0000-0000-0000ECB10000}"/>
    <cellStyle name="Percent 11 5 2 2 2 6" xfId="59493" xr:uid="{00000000-0005-0000-0000-0000EDB10000}"/>
    <cellStyle name="Percent 11 5 2 2 3" xfId="11371" xr:uid="{00000000-0005-0000-0000-0000EEB10000}"/>
    <cellStyle name="Percent 11 5 2 2 3 2" xfId="26519" xr:uid="{00000000-0005-0000-0000-0000EFB10000}"/>
    <cellStyle name="Percent 11 5 2 2 3 2 2" xfId="52487" xr:uid="{00000000-0005-0000-0000-0000F0B10000}"/>
    <cellStyle name="Percent 11 5 2 2 3 3" xfId="37339" xr:uid="{00000000-0005-0000-0000-0000F1B10000}"/>
    <cellStyle name="Percent 11 5 2 2 4" xfId="9207" xr:uid="{00000000-0005-0000-0000-0000F2B10000}"/>
    <cellStyle name="Percent 11 5 2 2 4 2" xfId="24355" xr:uid="{00000000-0005-0000-0000-0000F3B10000}"/>
    <cellStyle name="Percent 11 5 2 2 4 2 2" xfId="50323" xr:uid="{00000000-0005-0000-0000-0000F4B10000}"/>
    <cellStyle name="Percent 11 5 2 2 4 3" xfId="35175" xr:uid="{00000000-0005-0000-0000-0000F5B10000}"/>
    <cellStyle name="Percent 11 5 2 2 5" xfId="20027" xr:uid="{00000000-0005-0000-0000-0000F6B10000}"/>
    <cellStyle name="Percent 11 5 2 2 5 2" xfId="45995" xr:uid="{00000000-0005-0000-0000-0000F7B10000}"/>
    <cellStyle name="Percent 11 5 2 2 6" xfId="15699" xr:uid="{00000000-0005-0000-0000-0000F8B10000}"/>
    <cellStyle name="Percent 11 5 2 2 6 2" xfId="41667" xr:uid="{00000000-0005-0000-0000-0000F9B10000}"/>
    <cellStyle name="Percent 11 5 2 2 7" xfId="4879" xr:uid="{00000000-0005-0000-0000-0000FAB10000}"/>
    <cellStyle name="Percent 11 5 2 2 8" xfId="30847" xr:uid="{00000000-0005-0000-0000-0000FBB10000}"/>
    <cellStyle name="Percent 11 5 2 2 9" xfId="57329" xr:uid="{00000000-0005-0000-0000-0000FCB10000}"/>
    <cellStyle name="Percent 11 5 2 3" xfId="5961" xr:uid="{00000000-0005-0000-0000-0000FDB10000}"/>
    <cellStyle name="Percent 11 5 2 3 2" xfId="12453" xr:uid="{00000000-0005-0000-0000-0000FEB10000}"/>
    <cellStyle name="Percent 11 5 2 3 2 2" xfId="27601" xr:uid="{00000000-0005-0000-0000-0000FFB10000}"/>
    <cellStyle name="Percent 11 5 2 3 2 2 2" xfId="53569" xr:uid="{00000000-0005-0000-0000-000000B20000}"/>
    <cellStyle name="Percent 11 5 2 3 2 3" xfId="38421" xr:uid="{00000000-0005-0000-0000-000001B20000}"/>
    <cellStyle name="Percent 11 5 2 3 3" xfId="21109" xr:uid="{00000000-0005-0000-0000-000002B20000}"/>
    <cellStyle name="Percent 11 5 2 3 3 2" xfId="47077" xr:uid="{00000000-0005-0000-0000-000003B20000}"/>
    <cellStyle name="Percent 11 5 2 3 4" xfId="16781" xr:uid="{00000000-0005-0000-0000-000004B20000}"/>
    <cellStyle name="Percent 11 5 2 3 4 2" xfId="42749" xr:uid="{00000000-0005-0000-0000-000005B20000}"/>
    <cellStyle name="Percent 11 5 2 3 5" xfId="31929" xr:uid="{00000000-0005-0000-0000-000006B20000}"/>
    <cellStyle name="Percent 11 5 2 3 6" xfId="58411" xr:uid="{00000000-0005-0000-0000-000007B20000}"/>
    <cellStyle name="Percent 11 5 2 4" xfId="10289" xr:uid="{00000000-0005-0000-0000-000008B20000}"/>
    <cellStyle name="Percent 11 5 2 4 2" xfId="25437" xr:uid="{00000000-0005-0000-0000-000009B20000}"/>
    <cellStyle name="Percent 11 5 2 4 2 2" xfId="51405" xr:uid="{00000000-0005-0000-0000-00000AB20000}"/>
    <cellStyle name="Percent 11 5 2 4 3" xfId="36257" xr:uid="{00000000-0005-0000-0000-00000BB20000}"/>
    <cellStyle name="Percent 11 5 2 5" xfId="8125" xr:uid="{00000000-0005-0000-0000-00000CB20000}"/>
    <cellStyle name="Percent 11 5 2 5 2" xfId="23273" xr:uid="{00000000-0005-0000-0000-00000DB20000}"/>
    <cellStyle name="Percent 11 5 2 5 2 2" xfId="49241" xr:uid="{00000000-0005-0000-0000-00000EB20000}"/>
    <cellStyle name="Percent 11 5 2 5 3" xfId="34093" xr:uid="{00000000-0005-0000-0000-00000FB20000}"/>
    <cellStyle name="Percent 11 5 2 6" xfId="18945" xr:uid="{00000000-0005-0000-0000-000010B20000}"/>
    <cellStyle name="Percent 11 5 2 6 2" xfId="44913" xr:uid="{00000000-0005-0000-0000-000011B20000}"/>
    <cellStyle name="Percent 11 5 2 7" xfId="14617" xr:uid="{00000000-0005-0000-0000-000012B20000}"/>
    <cellStyle name="Percent 11 5 2 7 2" xfId="40585" xr:uid="{00000000-0005-0000-0000-000013B20000}"/>
    <cellStyle name="Percent 11 5 2 8" xfId="3797" xr:uid="{00000000-0005-0000-0000-000014B20000}"/>
    <cellStyle name="Percent 11 5 2 9" xfId="29765" xr:uid="{00000000-0005-0000-0000-000015B20000}"/>
    <cellStyle name="Percent 11 5 3" xfId="2174" xr:uid="{00000000-0005-0000-0000-000016B20000}"/>
    <cellStyle name="Percent 11 5 3 2" xfId="6502" xr:uid="{00000000-0005-0000-0000-000017B20000}"/>
    <cellStyle name="Percent 11 5 3 2 2" xfId="12994" xr:uid="{00000000-0005-0000-0000-000018B20000}"/>
    <cellStyle name="Percent 11 5 3 2 2 2" xfId="28142" xr:uid="{00000000-0005-0000-0000-000019B20000}"/>
    <cellStyle name="Percent 11 5 3 2 2 2 2" xfId="54110" xr:uid="{00000000-0005-0000-0000-00001AB20000}"/>
    <cellStyle name="Percent 11 5 3 2 2 3" xfId="38962" xr:uid="{00000000-0005-0000-0000-00001BB20000}"/>
    <cellStyle name="Percent 11 5 3 2 3" xfId="21650" xr:uid="{00000000-0005-0000-0000-00001CB20000}"/>
    <cellStyle name="Percent 11 5 3 2 3 2" xfId="47618" xr:uid="{00000000-0005-0000-0000-00001DB20000}"/>
    <cellStyle name="Percent 11 5 3 2 4" xfId="17322" xr:uid="{00000000-0005-0000-0000-00001EB20000}"/>
    <cellStyle name="Percent 11 5 3 2 4 2" xfId="43290" xr:uid="{00000000-0005-0000-0000-00001FB20000}"/>
    <cellStyle name="Percent 11 5 3 2 5" xfId="32470" xr:uid="{00000000-0005-0000-0000-000020B20000}"/>
    <cellStyle name="Percent 11 5 3 2 6" xfId="58952" xr:uid="{00000000-0005-0000-0000-000021B20000}"/>
    <cellStyle name="Percent 11 5 3 3" xfId="10830" xr:uid="{00000000-0005-0000-0000-000022B20000}"/>
    <cellStyle name="Percent 11 5 3 3 2" xfId="25978" xr:uid="{00000000-0005-0000-0000-000023B20000}"/>
    <cellStyle name="Percent 11 5 3 3 2 2" xfId="51946" xr:uid="{00000000-0005-0000-0000-000024B20000}"/>
    <cellStyle name="Percent 11 5 3 3 3" xfId="36798" xr:uid="{00000000-0005-0000-0000-000025B20000}"/>
    <cellStyle name="Percent 11 5 3 4" xfId="8666" xr:uid="{00000000-0005-0000-0000-000026B20000}"/>
    <cellStyle name="Percent 11 5 3 4 2" xfId="23814" xr:uid="{00000000-0005-0000-0000-000027B20000}"/>
    <cellStyle name="Percent 11 5 3 4 2 2" xfId="49782" xr:uid="{00000000-0005-0000-0000-000028B20000}"/>
    <cellStyle name="Percent 11 5 3 4 3" xfId="34634" xr:uid="{00000000-0005-0000-0000-000029B20000}"/>
    <cellStyle name="Percent 11 5 3 5" xfId="19486" xr:uid="{00000000-0005-0000-0000-00002AB20000}"/>
    <cellStyle name="Percent 11 5 3 5 2" xfId="45454" xr:uid="{00000000-0005-0000-0000-00002BB20000}"/>
    <cellStyle name="Percent 11 5 3 6" xfId="15158" xr:uid="{00000000-0005-0000-0000-00002CB20000}"/>
    <cellStyle name="Percent 11 5 3 6 2" xfId="41126" xr:uid="{00000000-0005-0000-0000-00002DB20000}"/>
    <cellStyle name="Percent 11 5 3 7" xfId="4338" xr:uid="{00000000-0005-0000-0000-00002EB20000}"/>
    <cellStyle name="Percent 11 5 3 8" xfId="30306" xr:uid="{00000000-0005-0000-0000-00002FB20000}"/>
    <cellStyle name="Percent 11 5 3 9" xfId="56788" xr:uid="{00000000-0005-0000-0000-000030B20000}"/>
    <cellStyle name="Percent 11 5 4" xfId="5420" xr:uid="{00000000-0005-0000-0000-000031B20000}"/>
    <cellStyle name="Percent 11 5 4 2" xfId="11912" xr:uid="{00000000-0005-0000-0000-000032B20000}"/>
    <cellStyle name="Percent 11 5 4 2 2" xfId="27060" xr:uid="{00000000-0005-0000-0000-000033B20000}"/>
    <cellStyle name="Percent 11 5 4 2 2 2" xfId="53028" xr:uid="{00000000-0005-0000-0000-000034B20000}"/>
    <cellStyle name="Percent 11 5 4 2 3" xfId="37880" xr:uid="{00000000-0005-0000-0000-000035B20000}"/>
    <cellStyle name="Percent 11 5 4 3" xfId="20568" xr:uid="{00000000-0005-0000-0000-000036B20000}"/>
    <cellStyle name="Percent 11 5 4 3 2" xfId="46536" xr:uid="{00000000-0005-0000-0000-000037B20000}"/>
    <cellStyle name="Percent 11 5 4 4" xfId="16240" xr:uid="{00000000-0005-0000-0000-000038B20000}"/>
    <cellStyle name="Percent 11 5 4 4 2" xfId="42208" xr:uid="{00000000-0005-0000-0000-000039B20000}"/>
    <cellStyle name="Percent 11 5 4 5" xfId="31388" xr:uid="{00000000-0005-0000-0000-00003AB20000}"/>
    <cellStyle name="Percent 11 5 4 6" xfId="57870" xr:uid="{00000000-0005-0000-0000-00003BB20000}"/>
    <cellStyle name="Percent 11 5 5" xfId="9748" xr:uid="{00000000-0005-0000-0000-00003CB20000}"/>
    <cellStyle name="Percent 11 5 5 2" xfId="24896" xr:uid="{00000000-0005-0000-0000-00003DB20000}"/>
    <cellStyle name="Percent 11 5 5 2 2" xfId="50864" xr:uid="{00000000-0005-0000-0000-00003EB20000}"/>
    <cellStyle name="Percent 11 5 5 3" xfId="35716" xr:uid="{00000000-0005-0000-0000-00003FB20000}"/>
    <cellStyle name="Percent 11 5 6" xfId="7584" xr:uid="{00000000-0005-0000-0000-000040B20000}"/>
    <cellStyle name="Percent 11 5 6 2" xfId="22732" xr:uid="{00000000-0005-0000-0000-000041B20000}"/>
    <cellStyle name="Percent 11 5 6 2 2" xfId="48700" xr:uid="{00000000-0005-0000-0000-000042B20000}"/>
    <cellStyle name="Percent 11 5 6 3" xfId="33552" xr:uid="{00000000-0005-0000-0000-000043B20000}"/>
    <cellStyle name="Percent 11 5 7" xfId="18404" xr:uid="{00000000-0005-0000-0000-000044B20000}"/>
    <cellStyle name="Percent 11 5 7 2" xfId="44372" xr:uid="{00000000-0005-0000-0000-000045B20000}"/>
    <cellStyle name="Percent 11 5 8" xfId="14076" xr:uid="{00000000-0005-0000-0000-000046B20000}"/>
    <cellStyle name="Percent 11 5 8 2" xfId="40044" xr:uid="{00000000-0005-0000-0000-000047B20000}"/>
    <cellStyle name="Percent 11 5 9" xfId="3256" xr:uid="{00000000-0005-0000-0000-000048B20000}"/>
    <cellStyle name="Percent 11 6" xfId="538" xr:uid="{00000000-0005-0000-0000-000049B20000}"/>
    <cellStyle name="Percent 11 6 10" xfId="29225" xr:uid="{00000000-0005-0000-0000-00004AB20000}"/>
    <cellStyle name="Percent 11 6 11" xfId="55169" xr:uid="{00000000-0005-0000-0000-00004BB20000}"/>
    <cellStyle name="Percent 11 6 12" xfId="55707" xr:uid="{00000000-0005-0000-0000-00004CB20000}"/>
    <cellStyle name="Percent 11 6 13" xfId="902" xr:uid="{00000000-0005-0000-0000-00004DB20000}"/>
    <cellStyle name="Percent 11 6 2" xfId="1634" xr:uid="{00000000-0005-0000-0000-00004EB20000}"/>
    <cellStyle name="Percent 11 6 2 10" xfId="56248" xr:uid="{00000000-0005-0000-0000-00004FB20000}"/>
    <cellStyle name="Percent 11 6 2 2" xfId="2716" xr:uid="{00000000-0005-0000-0000-000050B20000}"/>
    <cellStyle name="Percent 11 6 2 2 2" xfId="7044" xr:uid="{00000000-0005-0000-0000-000051B20000}"/>
    <cellStyle name="Percent 11 6 2 2 2 2" xfId="13536" xr:uid="{00000000-0005-0000-0000-000052B20000}"/>
    <cellStyle name="Percent 11 6 2 2 2 2 2" xfId="28684" xr:uid="{00000000-0005-0000-0000-000053B20000}"/>
    <cellStyle name="Percent 11 6 2 2 2 2 2 2" xfId="54652" xr:uid="{00000000-0005-0000-0000-000054B20000}"/>
    <cellStyle name="Percent 11 6 2 2 2 2 3" xfId="39504" xr:uid="{00000000-0005-0000-0000-000055B20000}"/>
    <cellStyle name="Percent 11 6 2 2 2 3" xfId="22192" xr:uid="{00000000-0005-0000-0000-000056B20000}"/>
    <cellStyle name="Percent 11 6 2 2 2 3 2" xfId="48160" xr:uid="{00000000-0005-0000-0000-000057B20000}"/>
    <cellStyle name="Percent 11 6 2 2 2 4" xfId="17864" xr:uid="{00000000-0005-0000-0000-000058B20000}"/>
    <cellStyle name="Percent 11 6 2 2 2 4 2" xfId="43832" xr:uid="{00000000-0005-0000-0000-000059B20000}"/>
    <cellStyle name="Percent 11 6 2 2 2 5" xfId="33012" xr:uid="{00000000-0005-0000-0000-00005AB20000}"/>
    <cellStyle name="Percent 11 6 2 2 2 6" xfId="59494" xr:uid="{00000000-0005-0000-0000-00005BB20000}"/>
    <cellStyle name="Percent 11 6 2 2 3" xfId="11372" xr:uid="{00000000-0005-0000-0000-00005CB20000}"/>
    <cellStyle name="Percent 11 6 2 2 3 2" xfId="26520" xr:uid="{00000000-0005-0000-0000-00005DB20000}"/>
    <cellStyle name="Percent 11 6 2 2 3 2 2" xfId="52488" xr:uid="{00000000-0005-0000-0000-00005EB20000}"/>
    <cellStyle name="Percent 11 6 2 2 3 3" xfId="37340" xr:uid="{00000000-0005-0000-0000-00005FB20000}"/>
    <cellStyle name="Percent 11 6 2 2 4" xfId="9208" xr:uid="{00000000-0005-0000-0000-000060B20000}"/>
    <cellStyle name="Percent 11 6 2 2 4 2" xfId="24356" xr:uid="{00000000-0005-0000-0000-000061B20000}"/>
    <cellStyle name="Percent 11 6 2 2 4 2 2" xfId="50324" xr:uid="{00000000-0005-0000-0000-000062B20000}"/>
    <cellStyle name="Percent 11 6 2 2 4 3" xfId="35176" xr:uid="{00000000-0005-0000-0000-000063B20000}"/>
    <cellStyle name="Percent 11 6 2 2 5" xfId="20028" xr:uid="{00000000-0005-0000-0000-000064B20000}"/>
    <cellStyle name="Percent 11 6 2 2 5 2" xfId="45996" xr:uid="{00000000-0005-0000-0000-000065B20000}"/>
    <cellStyle name="Percent 11 6 2 2 6" xfId="15700" xr:uid="{00000000-0005-0000-0000-000066B20000}"/>
    <cellStyle name="Percent 11 6 2 2 6 2" xfId="41668" xr:uid="{00000000-0005-0000-0000-000067B20000}"/>
    <cellStyle name="Percent 11 6 2 2 7" xfId="4880" xr:uid="{00000000-0005-0000-0000-000068B20000}"/>
    <cellStyle name="Percent 11 6 2 2 8" xfId="30848" xr:uid="{00000000-0005-0000-0000-000069B20000}"/>
    <cellStyle name="Percent 11 6 2 2 9" xfId="57330" xr:uid="{00000000-0005-0000-0000-00006AB20000}"/>
    <cellStyle name="Percent 11 6 2 3" xfId="5962" xr:uid="{00000000-0005-0000-0000-00006BB20000}"/>
    <cellStyle name="Percent 11 6 2 3 2" xfId="12454" xr:uid="{00000000-0005-0000-0000-00006CB20000}"/>
    <cellStyle name="Percent 11 6 2 3 2 2" xfId="27602" xr:uid="{00000000-0005-0000-0000-00006DB20000}"/>
    <cellStyle name="Percent 11 6 2 3 2 2 2" xfId="53570" xr:uid="{00000000-0005-0000-0000-00006EB20000}"/>
    <cellStyle name="Percent 11 6 2 3 2 3" xfId="38422" xr:uid="{00000000-0005-0000-0000-00006FB20000}"/>
    <cellStyle name="Percent 11 6 2 3 3" xfId="21110" xr:uid="{00000000-0005-0000-0000-000070B20000}"/>
    <cellStyle name="Percent 11 6 2 3 3 2" xfId="47078" xr:uid="{00000000-0005-0000-0000-000071B20000}"/>
    <cellStyle name="Percent 11 6 2 3 4" xfId="16782" xr:uid="{00000000-0005-0000-0000-000072B20000}"/>
    <cellStyle name="Percent 11 6 2 3 4 2" xfId="42750" xr:uid="{00000000-0005-0000-0000-000073B20000}"/>
    <cellStyle name="Percent 11 6 2 3 5" xfId="31930" xr:uid="{00000000-0005-0000-0000-000074B20000}"/>
    <cellStyle name="Percent 11 6 2 3 6" xfId="58412" xr:uid="{00000000-0005-0000-0000-000075B20000}"/>
    <cellStyle name="Percent 11 6 2 4" xfId="10290" xr:uid="{00000000-0005-0000-0000-000076B20000}"/>
    <cellStyle name="Percent 11 6 2 4 2" xfId="25438" xr:uid="{00000000-0005-0000-0000-000077B20000}"/>
    <cellStyle name="Percent 11 6 2 4 2 2" xfId="51406" xr:uid="{00000000-0005-0000-0000-000078B20000}"/>
    <cellStyle name="Percent 11 6 2 4 3" xfId="36258" xr:uid="{00000000-0005-0000-0000-000079B20000}"/>
    <cellStyle name="Percent 11 6 2 5" xfId="8126" xr:uid="{00000000-0005-0000-0000-00007AB20000}"/>
    <cellStyle name="Percent 11 6 2 5 2" xfId="23274" xr:uid="{00000000-0005-0000-0000-00007BB20000}"/>
    <cellStyle name="Percent 11 6 2 5 2 2" xfId="49242" xr:uid="{00000000-0005-0000-0000-00007CB20000}"/>
    <cellStyle name="Percent 11 6 2 5 3" xfId="34094" xr:uid="{00000000-0005-0000-0000-00007DB20000}"/>
    <cellStyle name="Percent 11 6 2 6" xfId="18946" xr:uid="{00000000-0005-0000-0000-00007EB20000}"/>
    <cellStyle name="Percent 11 6 2 6 2" xfId="44914" xr:uid="{00000000-0005-0000-0000-00007FB20000}"/>
    <cellStyle name="Percent 11 6 2 7" xfId="14618" xr:uid="{00000000-0005-0000-0000-000080B20000}"/>
    <cellStyle name="Percent 11 6 2 7 2" xfId="40586" xr:uid="{00000000-0005-0000-0000-000081B20000}"/>
    <cellStyle name="Percent 11 6 2 8" xfId="3798" xr:uid="{00000000-0005-0000-0000-000082B20000}"/>
    <cellStyle name="Percent 11 6 2 9" xfId="29766" xr:uid="{00000000-0005-0000-0000-000083B20000}"/>
    <cellStyle name="Percent 11 6 3" xfId="2175" xr:uid="{00000000-0005-0000-0000-000084B20000}"/>
    <cellStyle name="Percent 11 6 3 2" xfId="6503" xr:uid="{00000000-0005-0000-0000-000085B20000}"/>
    <cellStyle name="Percent 11 6 3 2 2" xfId="12995" xr:uid="{00000000-0005-0000-0000-000086B20000}"/>
    <cellStyle name="Percent 11 6 3 2 2 2" xfId="28143" xr:uid="{00000000-0005-0000-0000-000087B20000}"/>
    <cellStyle name="Percent 11 6 3 2 2 2 2" xfId="54111" xr:uid="{00000000-0005-0000-0000-000088B20000}"/>
    <cellStyle name="Percent 11 6 3 2 2 3" xfId="38963" xr:uid="{00000000-0005-0000-0000-000089B20000}"/>
    <cellStyle name="Percent 11 6 3 2 3" xfId="21651" xr:uid="{00000000-0005-0000-0000-00008AB20000}"/>
    <cellStyle name="Percent 11 6 3 2 3 2" xfId="47619" xr:uid="{00000000-0005-0000-0000-00008BB20000}"/>
    <cellStyle name="Percent 11 6 3 2 4" xfId="17323" xr:uid="{00000000-0005-0000-0000-00008CB20000}"/>
    <cellStyle name="Percent 11 6 3 2 4 2" xfId="43291" xr:uid="{00000000-0005-0000-0000-00008DB20000}"/>
    <cellStyle name="Percent 11 6 3 2 5" xfId="32471" xr:uid="{00000000-0005-0000-0000-00008EB20000}"/>
    <cellStyle name="Percent 11 6 3 2 6" xfId="58953" xr:uid="{00000000-0005-0000-0000-00008FB20000}"/>
    <cellStyle name="Percent 11 6 3 3" xfId="10831" xr:uid="{00000000-0005-0000-0000-000090B20000}"/>
    <cellStyle name="Percent 11 6 3 3 2" xfId="25979" xr:uid="{00000000-0005-0000-0000-000091B20000}"/>
    <cellStyle name="Percent 11 6 3 3 2 2" xfId="51947" xr:uid="{00000000-0005-0000-0000-000092B20000}"/>
    <cellStyle name="Percent 11 6 3 3 3" xfId="36799" xr:uid="{00000000-0005-0000-0000-000093B20000}"/>
    <cellStyle name="Percent 11 6 3 4" xfId="8667" xr:uid="{00000000-0005-0000-0000-000094B20000}"/>
    <cellStyle name="Percent 11 6 3 4 2" xfId="23815" xr:uid="{00000000-0005-0000-0000-000095B20000}"/>
    <cellStyle name="Percent 11 6 3 4 2 2" xfId="49783" xr:uid="{00000000-0005-0000-0000-000096B20000}"/>
    <cellStyle name="Percent 11 6 3 4 3" xfId="34635" xr:uid="{00000000-0005-0000-0000-000097B20000}"/>
    <cellStyle name="Percent 11 6 3 5" xfId="19487" xr:uid="{00000000-0005-0000-0000-000098B20000}"/>
    <cellStyle name="Percent 11 6 3 5 2" xfId="45455" xr:uid="{00000000-0005-0000-0000-000099B20000}"/>
    <cellStyle name="Percent 11 6 3 6" xfId="15159" xr:uid="{00000000-0005-0000-0000-00009AB20000}"/>
    <cellStyle name="Percent 11 6 3 6 2" xfId="41127" xr:uid="{00000000-0005-0000-0000-00009BB20000}"/>
    <cellStyle name="Percent 11 6 3 7" xfId="4339" xr:uid="{00000000-0005-0000-0000-00009CB20000}"/>
    <cellStyle name="Percent 11 6 3 8" xfId="30307" xr:uid="{00000000-0005-0000-0000-00009DB20000}"/>
    <cellStyle name="Percent 11 6 3 9" xfId="56789" xr:uid="{00000000-0005-0000-0000-00009EB20000}"/>
    <cellStyle name="Percent 11 6 4" xfId="5421" xr:uid="{00000000-0005-0000-0000-00009FB20000}"/>
    <cellStyle name="Percent 11 6 4 2" xfId="11913" xr:uid="{00000000-0005-0000-0000-0000A0B20000}"/>
    <cellStyle name="Percent 11 6 4 2 2" xfId="27061" xr:uid="{00000000-0005-0000-0000-0000A1B20000}"/>
    <cellStyle name="Percent 11 6 4 2 2 2" xfId="53029" xr:uid="{00000000-0005-0000-0000-0000A2B20000}"/>
    <cellStyle name="Percent 11 6 4 2 3" xfId="37881" xr:uid="{00000000-0005-0000-0000-0000A3B20000}"/>
    <cellStyle name="Percent 11 6 4 3" xfId="20569" xr:uid="{00000000-0005-0000-0000-0000A4B20000}"/>
    <cellStyle name="Percent 11 6 4 3 2" xfId="46537" xr:uid="{00000000-0005-0000-0000-0000A5B20000}"/>
    <cellStyle name="Percent 11 6 4 4" xfId="16241" xr:uid="{00000000-0005-0000-0000-0000A6B20000}"/>
    <cellStyle name="Percent 11 6 4 4 2" xfId="42209" xr:uid="{00000000-0005-0000-0000-0000A7B20000}"/>
    <cellStyle name="Percent 11 6 4 5" xfId="31389" xr:uid="{00000000-0005-0000-0000-0000A8B20000}"/>
    <cellStyle name="Percent 11 6 4 6" xfId="57871" xr:uid="{00000000-0005-0000-0000-0000A9B20000}"/>
    <cellStyle name="Percent 11 6 5" xfId="9749" xr:uid="{00000000-0005-0000-0000-0000AAB20000}"/>
    <cellStyle name="Percent 11 6 5 2" xfId="24897" xr:uid="{00000000-0005-0000-0000-0000ABB20000}"/>
    <cellStyle name="Percent 11 6 5 2 2" xfId="50865" xr:uid="{00000000-0005-0000-0000-0000ACB20000}"/>
    <cellStyle name="Percent 11 6 5 3" xfId="35717" xr:uid="{00000000-0005-0000-0000-0000ADB20000}"/>
    <cellStyle name="Percent 11 6 6" xfId="7585" xr:uid="{00000000-0005-0000-0000-0000AEB20000}"/>
    <cellStyle name="Percent 11 6 6 2" xfId="22733" xr:uid="{00000000-0005-0000-0000-0000AFB20000}"/>
    <cellStyle name="Percent 11 6 6 2 2" xfId="48701" xr:uid="{00000000-0005-0000-0000-0000B0B20000}"/>
    <cellStyle name="Percent 11 6 6 3" xfId="33553" xr:uid="{00000000-0005-0000-0000-0000B1B20000}"/>
    <cellStyle name="Percent 11 6 7" xfId="18405" xr:uid="{00000000-0005-0000-0000-0000B2B20000}"/>
    <cellStyle name="Percent 11 6 7 2" xfId="44373" xr:uid="{00000000-0005-0000-0000-0000B3B20000}"/>
    <cellStyle name="Percent 11 6 8" xfId="14077" xr:uid="{00000000-0005-0000-0000-0000B4B20000}"/>
    <cellStyle name="Percent 11 6 8 2" xfId="40045" xr:uid="{00000000-0005-0000-0000-0000B5B20000}"/>
    <cellStyle name="Percent 11 6 9" xfId="3257" xr:uid="{00000000-0005-0000-0000-0000B6B20000}"/>
    <cellStyle name="Percent 11 7" xfId="539" xr:uid="{00000000-0005-0000-0000-0000B7B20000}"/>
    <cellStyle name="Percent 11 7 10" xfId="29226" xr:uid="{00000000-0005-0000-0000-0000B8B20000}"/>
    <cellStyle name="Percent 11 7 11" xfId="55170" xr:uid="{00000000-0005-0000-0000-0000B9B20000}"/>
    <cellStyle name="Percent 11 7 12" xfId="55708" xr:uid="{00000000-0005-0000-0000-0000BAB20000}"/>
    <cellStyle name="Percent 11 7 13" xfId="942" xr:uid="{00000000-0005-0000-0000-0000BBB20000}"/>
    <cellStyle name="Percent 11 7 2" xfId="1635" xr:uid="{00000000-0005-0000-0000-0000BCB20000}"/>
    <cellStyle name="Percent 11 7 2 10" xfId="56249" xr:uid="{00000000-0005-0000-0000-0000BDB20000}"/>
    <cellStyle name="Percent 11 7 2 2" xfId="2717" xr:uid="{00000000-0005-0000-0000-0000BEB20000}"/>
    <cellStyle name="Percent 11 7 2 2 2" xfId="7045" xr:uid="{00000000-0005-0000-0000-0000BFB20000}"/>
    <cellStyle name="Percent 11 7 2 2 2 2" xfId="13537" xr:uid="{00000000-0005-0000-0000-0000C0B20000}"/>
    <cellStyle name="Percent 11 7 2 2 2 2 2" xfId="28685" xr:uid="{00000000-0005-0000-0000-0000C1B20000}"/>
    <cellStyle name="Percent 11 7 2 2 2 2 2 2" xfId="54653" xr:uid="{00000000-0005-0000-0000-0000C2B20000}"/>
    <cellStyle name="Percent 11 7 2 2 2 2 3" xfId="39505" xr:uid="{00000000-0005-0000-0000-0000C3B20000}"/>
    <cellStyle name="Percent 11 7 2 2 2 3" xfId="22193" xr:uid="{00000000-0005-0000-0000-0000C4B20000}"/>
    <cellStyle name="Percent 11 7 2 2 2 3 2" xfId="48161" xr:uid="{00000000-0005-0000-0000-0000C5B20000}"/>
    <cellStyle name="Percent 11 7 2 2 2 4" xfId="17865" xr:uid="{00000000-0005-0000-0000-0000C6B20000}"/>
    <cellStyle name="Percent 11 7 2 2 2 4 2" xfId="43833" xr:uid="{00000000-0005-0000-0000-0000C7B20000}"/>
    <cellStyle name="Percent 11 7 2 2 2 5" xfId="33013" xr:uid="{00000000-0005-0000-0000-0000C8B20000}"/>
    <cellStyle name="Percent 11 7 2 2 2 6" xfId="59495" xr:uid="{00000000-0005-0000-0000-0000C9B20000}"/>
    <cellStyle name="Percent 11 7 2 2 3" xfId="11373" xr:uid="{00000000-0005-0000-0000-0000CAB20000}"/>
    <cellStyle name="Percent 11 7 2 2 3 2" xfId="26521" xr:uid="{00000000-0005-0000-0000-0000CBB20000}"/>
    <cellStyle name="Percent 11 7 2 2 3 2 2" xfId="52489" xr:uid="{00000000-0005-0000-0000-0000CCB20000}"/>
    <cellStyle name="Percent 11 7 2 2 3 3" xfId="37341" xr:uid="{00000000-0005-0000-0000-0000CDB20000}"/>
    <cellStyle name="Percent 11 7 2 2 4" xfId="9209" xr:uid="{00000000-0005-0000-0000-0000CEB20000}"/>
    <cellStyle name="Percent 11 7 2 2 4 2" xfId="24357" xr:uid="{00000000-0005-0000-0000-0000CFB20000}"/>
    <cellStyle name="Percent 11 7 2 2 4 2 2" xfId="50325" xr:uid="{00000000-0005-0000-0000-0000D0B20000}"/>
    <cellStyle name="Percent 11 7 2 2 4 3" xfId="35177" xr:uid="{00000000-0005-0000-0000-0000D1B20000}"/>
    <cellStyle name="Percent 11 7 2 2 5" xfId="20029" xr:uid="{00000000-0005-0000-0000-0000D2B20000}"/>
    <cellStyle name="Percent 11 7 2 2 5 2" xfId="45997" xr:uid="{00000000-0005-0000-0000-0000D3B20000}"/>
    <cellStyle name="Percent 11 7 2 2 6" xfId="15701" xr:uid="{00000000-0005-0000-0000-0000D4B20000}"/>
    <cellStyle name="Percent 11 7 2 2 6 2" xfId="41669" xr:uid="{00000000-0005-0000-0000-0000D5B20000}"/>
    <cellStyle name="Percent 11 7 2 2 7" xfId="4881" xr:uid="{00000000-0005-0000-0000-0000D6B20000}"/>
    <cellStyle name="Percent 11 7 2 2 8" xfId="30849" xr:uid="{00000000-0005-0000-0000-0000D7B20000}"/>
    <cellStyle name="Percent 11 7 2 2 9" xfId="57331" xr:uid="{00000000-0005-0000-0000-0000D8B20000}"/>
    <cellStyle name="Percent 11 7 2 3" xfId="5963" xr:uid="{00000000-0005-0000-0000-0000D9B20000}"/>
    <cellStyle name="Percent 11 7 2 3 2" xfId="12455" xr:uid="{00000000-0005-0000-0000-0000DAB20000}"/>
    <cellStyle name="Percent 11 7 2 3 2 2" xfId="27603" xr:uid="{00000000-0005-0000-0000-0000DBB20000}"/>
    <cellStyle name="Percent 11 7 2 3 2 2 2" xfId="53571" xr:uid="{00000000-0005-0000-0000-0000DCB20000}"/>
    <cellStyle name="Percent 11 7 2 3 2 3" xfId="38423" xr:uid="{00000000-0005-0000-0000-0000DDB20000}"/>
    <cellStyle name="Percent 11 7 2 3 3" xfId="21111" xr:uid="{00000000-0005-0000-0000-0000DEB20000}"/>
    <cellStyle name="Percent 11 7 2 3 3 2" xfId="47079" xr:uid="{00000000-0005-0000-0000-0000DFB20000}"/>
    <cellStyle name="Percent 11 7 2 3 4" xfId="16783" xr:uid="{00000000-0005-0000-0000-0000E0B20000}"/>
    <cellStyle name="Percent 11 7 2 3 4 2" xfId="42751" xr:uid="{00000000-0005-0000-0000-0000E1B20000}"/>
    <cellStyle name="Percent 11 7 2 3 5" xfId="31931" xr:uid="{00000000-0005-0000-0000-0000E2B20000}"/>
    <cellStyle name="Percent 11 7 2 3 6" xfId="58413" xr:uid="{00000000-0005-0000-0000-0000E3B20000}"/>
    <cellStyle name="Percent 11 7 2 4" xfId="10291" xr:uid="{00000000-0005-0000-0000-0000E4B20000}"/>
    <cellStyle name="Percent 11 7 2 4 2" xfId="25439" xr:uid="{00000000-0005-0000-0000-0000E5B20000}"/>
    <cellStyle name="Percent 11 7 2 4 2 2" xfId="51407" xr:uid="{00000000-0005-0000-0000-0000E6B20000}"/>
    <cellStyle name="Percent 11 7 2 4 3" xfId="36259" xr:uid="{00000000-0005-0000-0000-0000E7B20000}"/>
    <cellStyle name="Percent 11 7 2 5" xfId="8127" xr:uid="{00000000-0005-0000-0000-0000E8B20000}"/>
    <cellStyle name="Percent 11 7 2 5 2" xfId="23275" xr:uid="{00000000-0005-0000-0000-0000E9B20000}"/>
    <cellStyle name="Percent 11 7 2 5 2 2" xfId="49243" xr:uid="{00000000-0005-0000-0000-0000EAB20000}"/>
    <cellStyle name="Percent 11 7 2 5 3" xfId="34095" xr:uid="{00000000-0005-0000-0000-0000EBB20000}"/>
    <cellStyle name="Percent 11 7 2 6" xfId="18947" xr:uid="{00000000-0005-0000-0000-0000ECB20000}"/>
    <cellStyle name="Percent 11 7 2 6 2" xfId="44915" xr:uid="{00000000-0005-0000-0000-0000EDB20000}"/>
    <cellStyle name="Percent 11 7 2 7" xfId="14619" xr:uid="{00000000-0005-0000-0000-0000EEB20000}"/>
    <cellStyle name="Percent 11 7 2 7 2" xfId="40587" xr:uid="{00000000-0005-0000-0000-0000EFB20000}"/>
    <cellStyle name="Percent 11 7 2 8" xfId="3799" xr:uid="{00000000-0005-0000-0000-0000F0B20000}"/>
    <cellStyle name="Percent 11 7 2 9" xfId="29767" xr:uid="{00000000-0005-0000-0000-0000F1B20000}"/>
    <cellStyle name="Percent 11 7 3" xfId="2176" xr:uid="{00000000-0005-0000-0000-0000F2B20000}"/>
    <cellStyle name="Percent 11 7 3 2" xfId="6504" xr:uid="{00000000-0005-0000-0000-0000F3B20000}"/>
    <cellStyle name="Percent 11 7 3 2 2" xfId="12996" xr:uid="{00000000-0005-0000-0000-0000F4B20000}"/>
    <cellStyle name="Percent 11 7 3 2 2 2" xfId="28144" xr:uid="{00000000-0005-0000-0000-0000F5B20000}"/>
    <cellStyle name="Percent 11 7 3 2 2 2 2" xfId="54112" xr:uid="{00000000-0005-0000-0000-0000F6B20000}"/>
    <cellStyle name="Percent 11 7 3 2 2 3" xfId="38964" xr:uid="{00000000-0005-0000-0000-0000F7B20000}"/>
    <cellStyle name="Percent 11 7 3 2 3" xfId="21652" xr:uid="{00000000-0005-0000-0000-0000F8B20000}"/>
    <cellStyle name="Percent 11 7 3 2 3 2" xfId="47620" xr:uid="{00000000-0005-0000-0000-0000F9B20000}"/>
    <cellStyle name="Percent 11 7 3 2 4" xfId="17324" xr:uid="{00000000-0005-0000-0000-0000FAB20000}"/>
    <cellStyle name="Percent 11 7 3 2 4 2" xfId="43292" xr:uid="{00000000-0005-0000-0000-0000FBB20000}"/>
    <cellStyle name="Percent 11 7 3 2 5" xfId="32472" xr:uid="{00000000-0005-0000-0000-0000FCB20000}"/>
    <cellStyle name="Percent 11 7 3 2 6" xfId="58954" xr:uid="{00000000-0005-0000-0000-0000FDB20000}"/>
    <cellStyle name="Percent 11 7 3 3" xfId="10832" xr:uid="{00000000-0005-0000-0000-0000FEB20000}"/>
    <cellStyle name="Percent 11 7 3 3 2" xfId="25980" xr:uid="{00000000-0005-0000-0000-0000FFB20000}"/>
    <cellStyle name="Percent 11 7 3 3 2 2" xfId="51948" xr:uid="{00000000-0005-0000-0000-000000B30000}"/>
    <cellStyle name="Percent 11 7 3 3 3" xfId="36800" xr:uid="{00000000-0005-0000-0000-000001B30000}"/>
    <cellStyle name="Percent 11 7 3 4" xfId="8668" xr:uid="{00000000-0005-0000-0000-000002B30000}"/>
    <cellStyle name="Percent 11 7 3 4 2" xfId="23816" xr:uid="{00000000-0005-0000-0000-000003B30000}"/>
    <cellStyle name="Percent 11 7 3 4 2 2" xfId="49784" xr:uid="{00000000-0005-0000-0000-000004B30000}"/>
    <cellStyle name="Percent 11 7 3 4 3" xfId="34636" xr:uid="{00000000-0005-0000-0000-000005B30000}"/>
    <cellStyle name="Percent 11 7 3 5" xfId="19488" xr:uid="{00000000-0005-0000-0000-000006B30000}"/>
    <cellStyle name="Percent 11 7 3 5 2" xfId="45456" xr:uid="{00000000-0005-0000-0000-000007B30000}"/>
    <cellStyle name="Percent 11 7 3 6" xfId="15160" xr:uid="{00000000-0005-0000-0000-000008B30000}"/>
    <cellStyle name="Percent 11 7 3 6 2" xfId="41128" xr:uid="{00000000-0005-0000-0000-000009B30000}"/>
    <cellStyle name="Percent 11 7 3 7" xfId="4340" xr:uid="{00000000-0005-0000-0000-00000AB30000}"/>
    <cellStyle name="Percent 11 7 3 8" xfId="30308" xr:uid="{00000000-0005-0000-0000-00000BB30000}"/>
    <cellStyle name="Percent 11 7 3 9" xfId="56790" xr:uid="{00000000-0005-0000-0000-00000CB30000}"/>
    <cellStyle name="Percent 11 7 4" xfId="5422" xr:uid="{00000000-0005-0000-0000-00000DB30000}"/>
    <cellStyle name="Percent 11 7 4 2" xfId="11914" xr:uid="{00000000-0005-0000-0000-00000EB30000}"/>
    <cellStyle name="Percent 11 7 4 2 2" xfId="27062" xr:uid="{00000000-0005-0000-0000-00000FB30000}"/>
    <cellStyle name="Percent 11 7 4 2 2 2" xfId="53030" xr:uid="{00000000-0005-0000-0000-000010B30000}"/>
    <cellStyle name="Percent 11 7 4 2 3" xfId="37882" xr:uid="{00000000-0005-0000-0000-000011B30000}"/>
    <cellStyle name="Percent 11 7 4 3" xfId="20570" xr:uid="{00000000-0005-0000-0000-000012B30000}"/>
    <cellStyle name="Percent 11 7 4 3 2" xfId="46538" xr:uid="{00000000-0005-0000-0000-000013B30000}"/>
    <cellStyle name="Percent 11 7 4 4" xfId="16242" xr:uid="{00000000-0005-0000-0000-000014B30000}"/>
    <cellStyle name="Percent 11 7 4 4 2" xfId="42210" xr:uid="{00000000-0005-0000-0000-000015B30000}"/>
    <cellStyle name="Percent 11 7 4 5" xfId="31390" xr:uid="{00000000-0005-0000-0000-000016B30000}"/>
    <cellStyle name="Percent 11 7 4 6" xfId="57872" xr:uid="{00000000-0005-0000-0000-000017B30000}"/>
    <cellStyle name="Percent 11 7 5" xfId="9750" xr:uid="{00000000-0005-0000-0000-000018B30000}"/>
    <cellStyle name="Percent 11 7 5 2" xfId="24898" xr:uid="{00000000-0005-0000-0000-000019B30000}"/>
    <cellStyle name="Percent 11 7 5 2 2" xfId="50866" xr:uid="{00000000-0005-0000-0000-00001AB30000}"/>
    <cellStyle name="Percent 11 7 5 3" xfId="35718" xr:uid="{00000000-0005-0000-0000-00001BB30000}"/>
    <cellStyle name="Percent 11 7 6" xfId="7586" xr:uid="{00000000-0005-0000-0000-00001CB30000}"/>
    <cellStyle name="Percent 11 7 6 2" xfId="22734" xr:uid="{00000000-0005-0000-0000-00001DB30000}"/>
    <cellStyle name="Percent 11 7 6 2 2" xfId="48702" xr:uid="{00000000-0005-0000-0000-00001EB30000}"/>
    <cellStyle name="Percent 11 7 6 3" xfId="33554" xr:uid="{00000000-0005-0000-0000-00001FB30000}"/>
    <cellStyle name="Percent 11 7 7" xfId="18406" xr:uid="{00000000-0005-0000-0000-000020B30000}"/>
    <cellStyle name="Percent 11 7 7 2" xfId="44374" xr:uid="{00000000-0005-0000-0000-000021B30000}"/>
    <cellStyle name="Percent 11 7 8" xfId="14078" xr:uid="{00000000-0005-0000-0000-000022B30000}"/>
    <cellStyle name="Percent 11 7 8 2" xfId="40046" xr:uid="{00000000-0005-0000-0000-000023B30000}"/>
    <cellStyle name="Percent 11 7 9" xfId="3258" xr:uid="{00000000-0005-0000-0000-000024B30000}"/>
    <cellStyle name="Percent 11 8" xfId="540" xr:uid="{00000000-0005-0000-0000-000025B30000}"/>
    <cellStyle name="Percent 11 8 10" xfId="29227" xr:uid="{00000000-0005-0000-0000-000026B30000}"/>
    <cellStyle name="Percent 11 8 11" xfId="55171" xr:uid="{00000000-0005-0000-0000-000027B30000}"/>
    <cellStyle name="Percent 11 8 12" xfId="55709" xr:uid="{00000000-0005-0000-0000-000028B30000}"/>
    <cellStyle name="Percent 11 8 13" xfId="982" xr:uid="{00000000-0005-0000-0000-000029B30000}"/>
    <cellStyle name="Percent 11 8 2" xfId="1636" xr:uid="{00000000-0005-0000-0000-00002AB30000}"/>
    <cellStyle name="Percent 11 8 2 10" xfId="56250" xr:uid="{00000000-0005-0000-0000-00002BB30000}"/>
    <cellStyle name="Percent 11 8 2 2" xfId="2718" xr:uid="{00000000-0005-0000-0000-00002CB30000}"/>
    <cellStyle name="Percent 11 8 2 2 2" xfId="7046" xr:uid="{00000000-0005-0000-0000-00002DB30000}"/>
    <cellStyle name="Percent 11 8 2 2 2 2" xfId="13538" xr:uid="{00000000-0005-0000-0000-00002EB30000}"/>
    <cellStyle name="Percent 11 8 2 2 2 2 2" xfId="28686" xr:uid="{00000000-0005-0000-0000-00002FB30000}"/>
    <cellStyle name="Percent 11 8 2 2 2 2 2 2" xfId="54654" xr:uid="{00000000-0005-0000-0000-000030B30000}"/>
    <cellStyle name="Percent 11 8 2 2 2 2 3" xfId="39506" xr:uid="{00000000-0005-0000-0000-000031B30000}"/>
    <cellStyle name="Percent 11 8 2 2 2 3" xfId="22194" xr:uid="{00000000-0005-0000-0000-000032B30000}"/>
    <cellStyle name="Percent 11 8 2 2 2 3 2" xfId="48162" xr:uid="{00000000-0005-0000-0000-000033B30000}"/>
    <cellStyle name="Percent 11 8 2 2 2 4" xfId="17866" xr:uid="{00000000-0005-0000-0000-000034B30000}"/>
    <cellStyle name="Percent 11 8 2 2 2 4 2" xfId="43834" xr:uid="{00000000-0005-0000-0000-000035B30000}"/>
    <cellStyle name="Percent 11 8 2 2 2 5" xfId="33014" xr:uid="{00000000-0005-0000-0000-000036B30000}"/>
    <cellStyle name="Percent 11 8 2 2 2 6" xfId="59496" xr:uid="{00000000-0005-0000-0000-000037B30000}"/>
    <cellStyle name="Percent 11 8 2 2 3" xfId="11374" xr:uid="{00000000-0005-0000-0000-000038B30000}"/>
    <cellStyle name="Percent 11 8 2 2 3 2" xfId="26522" xr:uid="{00000000-0005-0000-0000-000039B30000}"/>
    <cellStyle name="Percent 11 8 2 2 3 2 2" xfId="52490" xr:uid="{00000000-0005-0000-0000-00003AB30000}"/>
    <cellStyle name="Percent 11 8 2 2 3 3" xfId="37342" xr:uid="{00000000-0005-0000-0000-00003BB30000}"/>
    <cellStyle name="Percent 11 8 2 2 4" xfId="9210" xr:uid="{00000000-0005-0000-0000-00003CB30000}"/>
    <cellStyle name="Percent 11 8 2 2 4 2" xfId="24358" xr:uid="{00000000-0005-0000-0000-00003DB30000}"/>
    <cellStyle name="Percent 11 8 2 2 4 2 2" xfId="50326" xr:uid="{00000000-0005-0000-0000-00003EB30000}"/>
    <cellStyle name="Percent 11 8 2 2 4 3" xfId="35178" xr:uid="{00000000-0005-0000-0000-00003FB30000}"/>
    <cellStyle name="Percent 11 8 2 2 5" xfId="20030" xr:uid="{00000000-0005-0000-0000-000040B30000}"/>
    <cellStyle name="Percent 11 8 2 2 5 2" xfId="45998" xr:uid="{00000000-0005-0000-0000-000041B30000}"/>
    <cellStyle name="Percent 11 8 2 2 6" xfId="15702" xr:uid="{00000000-0005-0000-0000-000042B30000}"/>
    <cellStyle name="Percent 11 8 2 2 6 2" xfId="41670" xr:uid="{00000000-0005-0000-0000-000043B30000}"/>
    <cellStyle name="Percent 11 8 2 2 7" xfId="4882" xr:uid="{00000000-0005-0000-0000-000044B30000}"/>
    <cellStyle name="Percent 11 8 2 2 8" xfId="30850" xr:uid="{00000000-0005-0000-0000-000045B30000}"/>
    <cellStyle name="Percent 11 8 2 2 9" xfId="57332" xr:uid="{00000000-0005-0000-0000-000046B30000}"/>
    <cellStyle name="Percent 11 8 2 3" xfId="5964" xr:uid="{00000000-0005-0000-0000-000047B30000}"/>
    <cellStyle name="Percent 11 8 2 3 2" xfId="12456" xr:uid="{00000000-0005-0000-0000-000048B30000}"/>
    <cellStyle name="Percent 11 8 2 3 2 2" xfId="27604" xr:uid="{00000000-0005-0000-0000-000049B30000}"/>
    <cellStyle name="Percent 11 8 2 3 2 2 2" xfId="53572" xr:uid="{00000000-0005-0000-0000-00004AB30000}"/>
    <cellStyle name="Percent 11 8 2 3 2 3" xfId="38424" xr:uid="{00000000-0005-0000-0000-00004BB30000}"/>
    <cellStyle name="Percent 11 8 2 3 3" xfId="21112" xr:uid="{00000000-0005-0000-0000-00004CB30000}"/>
    <cellStyle name="Percent 11 8 2 3 3 2" xfId="47080" xr:uid="{00000000-0005-0000-0000-00004DB30000}"/>
    <cellStyle name="Percent 11 8 2 3 4" xfId="16784" xr:uid="{00000000-0005-0000-0000-00004EB30000}"/>
    <cellStyle name="Percent 11 8 2 3 4 2" xfId="42752" xr:uid="{00000000-0005-0000-0000-00004FB30000}"/>
    <cellStyle name="Percent 11 8 2 3 5" xfId="31932" xr:uid="{00000000-0005-0000-0000-000050B30000}"/>
    <cellStyle name="Percent 11 8 2 3 6" xfId="58414" xr:uid="{00000000-0005-0000-0000-000051B30000}"/>
    <cellStyle name="Percent 11 8 2 4" xfId="10292" xr:uid="{00000000-0005-0000-0000-000052B30000}"/>
    <cellStyle name="Percent 11 8 2 4 2" xfId="25440" xr:uid="{00000000-0005-0000-0000-000053B30000}"/>
    <cellStyle name="Percent 11 8 2 4 2 2" xfId="51408" xr:uid="{00000000-0005-0000-0000-000054B30000}"/>
    <cellStyle name="Percent 11 8 2 4 3" xfId="36260" xr:uid="{00000000-0005-0000-0000-000055B30000}"/>
    <cellStyle name="Percent 11 8 2 5" xfId="8128" xr:uid="{00000000-0005-0000-0000-000056B30000}"/>
    <cellStyle name="Percent 11 8 2 5 2" xfId="23276" xr:uid="{00000000-0005-0000-0000-000057B30000}"/>
    <cellStyle name="Percent 11 8 2 5 2 2" xfId="49244" xr:uid="{00000000-0005-0000-0000-000058B30000}"/>
    <cellStyle name="Percent 11 8 2 5 3" xfId="34096" xr:uid="{00000000-0005-0000-0000-000059B30000}"/>
    <cellStyle name="Percent 11 8 2 6" xfId="18948" xr:uid="{00000000-0005-0000-0000-00005AB30000}"/>
    <cellStyle name="Percent 11 8 2 6 2" xfId="44916" xr:uid="{00000000-0005-0000-0000-00005BB30000}"/>
    <cellStyle name="Percent 11 8 2 7" xfId="14620" xr:uid="{00000000-0005-0000-0000-00005CB30000}"/>
    <cellStyle name="Percent 11 8 2 7 2" xfId="40588" xr:uid="{00000000-0005-0000-0000-00005DB30000}"/>
    <cellStyle name="Percent 11 8 2 8" xfId="3800" xr:uid="{00000000-0005-0000-0000-00005EB30000}"/>
    <cellStyle name="Percent 11 8 2 9" xfId="29768" xr:uid="{00000000-0005-0000-0000-00005FB30000}"/>
    <cellStyle name="Percent 11 8 3" xfId="2177" xr:uid="{00000000-0005-0000-0000-000060B30000}"/>
    <cellStyle name="Percent 11 8 3 2" xfId="6505" xr:uid="{00000000-0005-0000-0000-000061B30000}"/>
    <cellStyle name="Percent 11 8 3 2 2" xfId="12997" xr:uid="{00000000-0005-0000-0000-000062B30000}"/>
    <cellStyle name="Percent 11 8 3 2 2 2" xfId="28145" xr:uid="{00000000-0005-0000-0000-000063B30000}"/>
    <cellStyle name="Percent 11 8 3 2 2 2 2" xfId="54113" xr:uid="{00000000-0005-0000-0000-000064B30000}"/>
    <cellStyle name="Percent 11 8 3 2 2 3" xfId="38965" xr:uid="{00000000-0005-0000-0000-000065B30000}"/>
    <cellStyle name="Percent 11 8 3 2 3" xfId="21653" xr:uid="{00000000-0005-0000-0000-000066B30000}"/>
    <cellStyle name="Percent 11 8 3 2 3 2" xfId="47621" xr:uid="{00000000-0005-0000-0000-000067B30000}"/>
    <cellStyle name="Percent 11 8 3 2 4" xfId="17325" xr:uid="{00000000-0005-0000-0000-000068B30000}"/>
    <cellStyle name="Percent 11 8 3 2 4 2" xfId="43293" xr:uid="{00000000-0005-0000-0000-000069B30000}"/>
    <cellStyle name="Percent 11 8 3 2 5" xfId="32473" xr:uid="{00000000-0005-0000-0000-00006AB30000}"/>
    <cellStyle name="Percent 11 8 3 2 6" xfId="58955" xr:uid="{00000000-0005-0000-0000-00006BB30000}"/>
    <cellStyle name="Percent 11 8 3 3" xfId="10833" xr:uid="{00000000-0005-0000-0000-00006CB30000}"/>
    <cellStyle name="Percent 11 8 3 3 2" xfId="25981" xr:uid="{00000000-0005-0000-0000-00006DB30000}"/>
    <cellStyle name="Percent 11 8 3 3 2 2" xfId="51949" xr:uid="{00000000-0005-0000-0000-00006EB30000}"/>
    <cellStyle name="Percent 11 8 3 3 3" xfId="36801" xr:uid="{00000000-0005-0000-0000-00006FB30000}"/>
    <cellStyle name="Percent 11 8 3 4" xfId="8669" xr:uid="{00000000-0005-0000-0000-000070B30000}"/>
    <cellStyle name="Percent 11 8 3 4 2" xfId="23817" xr:uid="{00000000-0005-0000-0000-000071B30000}"/>
    <cellStyle name="Percent 11 8 3 4 2 2" xfId="49785" xr:uid="{00000000-0005-0000-0000-000072B30000}"/>
    <cellStyle name="Percent 11 8 3 4 3" xfId="34637" xr:uid="{00000000-0005-0000-0000-000073B30000}"/>
    <cellStyle name="Percent 11 8 3 5" xfId="19489" xr:uid="{00000000-0005-0000-0000-000074B30000}"/>
    <cellStyle name="Percent 11 8 3 5 2" xfId="45457" xr:uid="{00000000-0005-0000-0000-000075B30000}"/>
    <cellStyle name="Percent 11 8 3 6" xfId="15161" xr:uid="{00000000-0005-0000-0000-000076B30000}"/>
    <cellStyle name="Percent 11 8 3 6 2" xfId="41129" xr:uid="{00000000-0005-0000-0000-000077B30000}"/>
    <cellStyle name="Percent 11 8 3 7" xfId="4341" xr:uid="{00000000-0005-0000-0000-000078B30000}"/>
    <cellStyle name="Percent 11 8 3 8" xfId="30309" xr:uid="{00000000-0005-0000-0000-000079B30000}"/>
    <cellStyle name="Percent 11 8 3 9" xfId="56791" xr:uid="{00000000-0005-0000-0000-00007AB30000}"/>
    <cellStyle name="Percent 11 8 4" xfId="5423" xr:uid="{00000000-0005-0000-0000-00007BB30000}"/>
    <cellStyle name="Percent 11 8 4 2" xfId="11915" xr:uid="{00000000-0005-0000-0000-00007CB30000}"/>
    <cellStyle name="Percent 11 8 4 2 2" xfId="27063" xr:uid="{00000000-0005-0000-0000-00007DB30000}"/>
    <cellStyle name="Percent 11 8 4 2 2 2" xfId="53031" xr:uid="{00000000-0005-0000-0000-00007EB30000}"/>
    <cellStyle name="Percent 11 8 4 2 3" xfId="37883" xr:uid="{00000000-0005-0000-0000-00007FB30000}"/>
    <cellStyle name="Percent 11 8 4 3" xfId="20571" xr:uid="{00000000-0005-0000-0000-000080B30000}"/>
    <cellStyle name="Percent 11 8 4 3 2" xfId="46539" xr:uid="{00000000-0005-0000-0000-000081B30000}"/>
    <cellStyle name="Percent 11 8 4 4" xfId="16243" xr:uid="{00000000-0005-0000-0000-000082B30000}"/>
    <cellStyle name="Percent 11 8 4 4 2" xfId="42211" xr:uid="{00000000-0005-0000-0000-000083B30000}"/>
    <cellStyle name="Percent 11 8 4 5" xfId="31391" xr:uid="{00000000-0005-0000-0000-000084B30000}"/>
    <cellStyle name="Percent 11 8 4 6" xfId="57873" xr:uid="{00000000-0005-0000-0000-000085B30000}"/>
    <cellStyle name="Percent 11 8 5" xfId="9751" xr:uid="{00000000-0005-0000-0000-000086B30000}"/>
    <cellStyle name="Percent 11 8 5 2" xfId="24899" xr:uid="{00000000-0005-0000-0000-000087B30000}"/>
    <cellStyle name="Percent 11 8 5 2 2" xfId="50867" xr:uid="{00000000-0005-0000-0000-000088B30000}"/>
    <cellStyle name="Percent 11 8 5 3" xfId="35719" xr:uid="{00000000-0005-0000-0000-000089B30000}"/>
    <cellStyle name="Percent 11 8 6" xfId="7587" xr:uid="{00000000-0005-0000-0000-00008AB30000}"/>
    <cellStyle name="Percent 11 8 6 2" xfId="22735" xr:uid="{00000000-0005-0000-0000-00008BB30000}"/>
    <cellStyle name="Percent 11 8 6 2 2" xfId="48703" xr:uid="{00000000-0005-0000-0000-00008CB30000}"/>
    <cellStyle name="Percent 11 8 6 3" xfId="33555" xr:uid="{00000000-0005-0000-0000-00008DB30000}"/>
    <cellStyle name="Percent 11 8 7" xfId="18407" xr:uid="{00000000-0005-0000-0000-00008EB30000}"/>
    <cellStyle name="Percent 11 8 7 2" xfId="44375" xr:uid="{00000000-0005-0000-0000-00008FB30000}"/>
    <cellStyle name="Percent 11 8 8" xfId="14079" xr:uid="{00000000-0005-0000-0000-000090B30000}"/>
    <cellStyle name="Percent 11 8 8 2" xfId="40047" xr:uid="{00000000-0005-0000-0000-000091B30000}"/>
    <cellStyle name="Percent 11 8 9" xfId="3259" xr:uid="{00000000-0005-0000-0000-000092B30000}"/>
    <cellStyle name="Percent 11 9" xfId="541" xr:uid="{00000000-0005-0000-0000-000093B30000}"/>
    <cellStyle name="Percent 11 9 10" xfId="29228" xr:uid="{00000000-0005-0000-0000-000094B30000}"/>
    <cellStyle name="Percent 11 9 11" xfId="55172" xr:uid="{00000000-0005-0000-0000-000095B30000}"/>
    <cellStyle name="Percent 11 9 12" xfId="55710" xr:uid="{00000000-0005-0000-0000-000096B30000}"/>
    <cellStyle name="Percent 11 9 13" xfId="1022" xr:uid="{00000000-0005-0000-0000-000097B30000}"/>
    <cellStyle name="Percent 11 9 2" xfId="1637" xr:uid="{00000000-0005-0000-0000-000098B30000}"/>
    <cellStyle name="Percent 11 9 2 10" xfId="56251" xr:uid="{00000000-0005-0000-0000-000099B30000}"/>
    <cellStyle name="Percent 11 9 2 2" xfId="2719" xr:uid="{00000000-0005-0000-0000-00009AB30000}"/>
    <cellStyle name="Percent 11 9 2 2 2" xfId="7047" xr:uid="{00000000-0005-0000-0000-00009BB30000}"/>
    <cellStyle name="Percent 11 9 2 2 2 2" xfId="13539" xr:uid="{00000000-0005-0000-0000-00009CB30000}"/>
    <cellStyle name="Percent 11 9 2 2 2 2 2" xfId="28687" xr:uid="{00000000-0005-0000-0000-00009DB30000}"/>
    <cellStyle name="Percent 11 9 2 2 2 2 2 2" xfId="54655" xr:uid="{00000000-0005-0000-0000-00009EB30000}"/>
    <cellStyle name="Percent 11 9 2 2 2 2 3" xfId="39507" xr:uid="{00000000-0005-0000-0000-00009FB30000}"/>
    <cellStyle name="Percent 11 9 2 2 2 3" xfId="22195" xr:uid="{00000000-0005-0000-0000-0000A0B30000}"/>
    <cellStyle name="Percent 11 9 2 2 2 3 2" xfId="48163" xr:uid="{00000000-0005-0000-0000-0000A1B30000}"/>
    <cellStyle name="Percent 11 9 2 2 2 4" xfId="17867" xr:uid="{00000000-0005-0000-0000-0000A2B30000}"/>
    <cellStyle name="Percent 11 9 2 2 2 4 2" xfId="43835" xr:uid="{00000000-0005-0000-0000-0000A3B30000}"/>
    <cellStyle name="Percent 11 9 2 2 2 5" xfId="33015" xr:uid="{00000000-0005-0000-0000-0000A4B30000}"/>
    <cellStyle name="Percent 11 9 2 2 2 6" xfId="59497" xr:uid="{00000000-0005-0000-0000-0000A5B30000}"/>
    <cellStyle name="Percent 11 9 2 2 3" xfId="11375" xr:uid="{00000000-0005-0000-0000-0000A6B30000}"/>
    <cellStyle name="Percent 11 9 2 2 3 2" xfId="26523" xr:uid="{00000000-0005-0000-0000-0000A7B30000}"/>
    <cellStyle name="Percent 11 9 2 2 3 2 2" xfId="52491" xr:uid="{00000000-0005-0000-0000-0000A8B30000}"/>
    <cellStyle name="Percent 11 9 2 2 3 3" xfId="37343" xr:uid="{00000000-0005-0000-0000-0000A9B30000}"/>
    <cellStyle name="Percent 11 9 2 2 4" xfId="9211" xr:uid="{00000000-0005-0000-0000-0000AAB30000}"/>
    <cellStyle name="Percent 11 9 2 2 4 2" xfId="24359" xr:uid="{00000000-0005-0000-0000-0000ABB30000}"/>
    <cellStyle name="Percent 11 9 2 2 4 2 2" xfId="50327" xr:uid="{00000000-0005-0000-0000-0000ACB30000}"/>
    <cellStyle name="Percent 11 9 2 2 4 3" xfId="35179" xr:uid="{00000000-0005-0000-0000-0000ADB30000}"/>
    <cellStyle name="Percent 11 9 2 2 5" xfId="20031" xr:uid="{00000000-0005-0000-0000-0000AEB30000}"/>
    <cellStyle name="Percent 11 9 2 2 5 2" xfId="45999" xr:uid="{00000000-0005-0000-0000-0000AFB30000}"/>
    <cellStyle name="Percent 11 9 2 2 6" xfId="15703" xr:uid="{00000000-0005-0000-0000-0000B0B30000}"/>
    <cellStyle name="Percent 11 9 2 2 6 2" xfId="41671" xr:uid="{00000000-0005-0000-0000-0000B1B30000}"/>
    <cellStyle name="Percent 11 9 2 2 7" xfId="4883" xr:uid="{00000000-0005-0000-0000-0000B2B30000}"/>
    <cellStyle name="Percent 11 9 2 2 8" xfId="30851" xr:uid="{00000000-0005-0000-0000-0000B3B30000}"/>
    <cellStyle name="Percent 11 9 2 2 9" xfId="57333" xr:uid="{00000000-0005-0000-0000-0000B4B30000}"/>
    <cellStyle name="Percent 11 9 2 3" xfId="5965" xr:uid="{00000000-0005-0000-0000-0000B5B30000}"/>
    <cellStyle name="Percent 11 9 2 3 2" xfId="12457" xr:uid="{00000000-0005-0000-0000-0000B6B30000}"/>
    <cellStyle name="Percent 11 9 2 3 2 2" xfId="27605" xr:uid="{00000000-0005-0000-0000-0000B7B30000}"/>
    <cellStyle name="Percent 11 9 2 3 2 2 2" xfId="53573" xr:uid="{00000000-0005-0000-0000-0000B8B30000}"/>
    <cellStyle name="Percent 11 9 2 3 2 3" xfId="38425" xr:uid="{00000000-0005-0000-0000-0000B9B30000}"/>
    <cellStyle name="Percent 11 9 2 3 3" xfId="21113" xr:uid="{00000000-0005-0000-0000-0000BAB30000}"/>
    <cellStyle name="Percent 11 9 2 3 3 2" xfId="47081" xr:uid="{00000000-0005-0000-0000-0000BBB30000}"/>
    <cellStyle name="Percent 11 9 2 3 4" xfId="16785" xr:uid="{00000000-0005-0000-0000-0000BCB30000}"/>
    <cellStyle name="Percent 11 9 2 3 4 2" xfId="42753" xr:uid="{00000000-0005-0000-0000-0000BDB30000}"/>
    <cellStyle name="Percent 11 9 2 3 5" xfId="31933" xr:uid="{00000000-0005-0000-0000-0000BEB30000}"/>
    <cellStyle name="Percent 11 9 2 3 6" xfId="58415" xr:uid="{00000000-0005-0000-0000-0000BFB30000}"/>
    <cellStyle name="Percent 11 9 2 4" xfId="10293" xr:uid="{00000000-0005-0000-0000-0000C0B30000}"/>
    <cellStyle name="Percent 11 9 2 4 2" xfId="25441" xr:uid="{00000000-0005-0000-0000-0000C1B30000}"/>
    <cellStyle name="Percent 11 9 2 4 2 2" xfId="51409" xr:uid="{00000000-0005-0000-0000-0000C2B30000}"/>
    <cellStyle name="Percent 11 9 2 4 3" xfId="36261" xr:uid="{00000000-0005-0000-0000-0000C3B30000}"/>
    <cellStyle name="Percent 11 9 2 5" xfId="8129" xr:uid="{00000000-0005-0000-0000-0000C4B30000}"/>
    <cellStyle name="Percent 11 9 2 5 2" xfId="23277" xr:uid="{00000000-0005-0000-0000-0000C5B30000}"/>
    <cellStyle name="Percent 11 9 2 5 2 2" xfId="49245" xr:uid="{00000000-0005-0000-0000-0000C6B30000}"/>
    <cellStyle name="Percent 11 9 2 5 3" xfId="34097" xr:uid="{00000000-0005-0000-0000-0000C7B30000}"/>
    <cellStyle name="Percent 11 9 2 6" xfId="18949" xr:uid="{00000000-0005-0000-0000-0000C8B30000}"/>
    <cellStyle name="Percent 11 9 2 6 2" xfId="44917" xr:uid="{00000000-0005-0000-0000-0000C9B30000}"/>
    <cellStyle name="Percent 11 9 2 7" xfId="14621" xr:uid="{00000000-0005-0000-0000-0000CAB30000}"/>
    <cellStyle name="Percent 11 9 2 7 2" xfId="40589" xr:uid="{00000000-0005-0000-0000-0000CBB30000}"/>
    <cellStyle name="Percent 11 9 2 8" xfId="3801" xr:uid="{00000000-0005-0000-0000-0000CCB30000}"/>
    <cellStyle name="Percent 11 9 2 9" xfId="29769" xr:uid="{00000000-0005-0000-0000-0000CDB30000}"/>
    <cellStyle name="Percent 11 9 3" xfId="2178" xr:uid="{00000000-0005-0000-0000-0000CEB30000}"/>
    <cellStyle name="Percent 11 9 3 2" xfId="6506" xr:uid="{00000000-0005-0000-0000-0000CFB30000}"/>
    <cellStyle name="Percent 11 9 3 2 2" xfId="12998" xr:uid="{00000000-0005-0000-0000-0000D0B30000}"/>
    <cellStyle name="Percent 11 9 3 2 2 2" xfId="28146" xr:uid="{00000000-0005-0000-0000-0000D1B30000}"/>
    <cellStyle name="Percent 11 9 3 2 2 2 2" xfId="54114" xr:uid="{00000000-0005-0000-0000-0000D2B30000}"/>
    <cellStyle name="Percent 11 9 3 2 2 3" xfId="38966" xr:uid="{00000000-0005-0000-0000-0000D3B30000}"/>
    <cellStyle name="Percent 11 9 3 2 3" xfId="21654" xr:uid="{00000000-0005-0000-0000-0000D4B30000}"/>
    <cellStyle name="Percent 11 9 3 2 3 2" xfId="47622" xr:uid="{00000000-0005-0000-0000-0000D5B30000}"/>
    <cellStyle name="Percent 11 9 3 2 4" xfId="17326" xr:uid="{00000000-0005-0000-0000-0000D6B30000}"/>
    <cellStyle name="Percent 11 9 3 2 4 2" xfId="43294" xr:uid="{00000000-0005-0000-0000-0000D7B30000}"/>
    <cellStyle name="Percent 11 9 3 2 5" xfId="32474" xr:uid="{00000000-0005-0000-0000-0000D8B30000}"/>
    <cellStyle name="Percent 11 9 3 2 6" xfId="58956" xr:uid="{00000000-0005-0000-0000-0000D9B30000}"/>
    <cellStyle name="Percent 11 9 3 3" xfId="10834" xr:uid="{00000000-0005-0000-0000-0000DAB30000}"/>
    <cellStyle name="Percent 11 9 3 3 2" xfId="25982" xr:uid="{00000000-0005-0000-0000-0000DBB30000}"/>
    <cellStyle name="Percent 11 9 3 3 2 2" xfId="51950" xr:uid="{00000000-0005-0000-0000-0000DCB30000}"/>
    <cellStyle name="Percent 11 9 3 3 3" xfId="36802" xr:uid="{00000000-0005-0000-0000-0000DDB30000}"/>
    <cellStyle name="Percent 11 9 3 4" xfId="8670" xr:uid="{00000000-0005-0000-0000-0000DEB30000}"/>
    <cellStyle name="Percent 11 9 3 4 2" xfId="23818" xr:uid="{00000000-0005-0000-0000-0000DFB30000}"/>
    <cellStyle name="Percent 11 9 3 4 2 2" xfId="49786" xr:uid="{00000000-0005-0000-0000-0000E0B30000}"/>
    <cellStyle name="Percent 11 9 3 4 3" xfId="34638" xr:uid="{00000000-0005-0000-0000-0000E1B30000}"/>
    <cellStyle name="Percent 11 9 3 5" xfId="19490" xr:uid="{00000000-0005-0000-0000-0000E2B30000}"/>
    <cellStyle name="Percent 11 9 3 5 2" xfId="45458" xr:uid="{00000000-0005-0000-0000-0000E3B30000}"/>
    <cellStyle name="Percent 11 9 3 6" xfId="15162" xr:uid="{00000000-0005-0000-0000-0000E4B30000}"/>
    <cellStyle name="Percent 11 9 3 6 2" xfId="41130" xr:uid="{00000000-0005-0000-0000-0000E5B30000}"/>
    <cellStyle name="Percent 11 9 3 7" xfId="4342" xr:uid="{00000000-0005-0000-0000-0000E6B30000}"/>
    <cellStyle name="Percent 11 9 3 8" xfId="30310" xr:uid="{00000000-0005-0000-0000-0000E7B30000}"/>
    <cellStyle name="Percent 11 9 3 9" xfId="56792" xr:uid="{00000000-0005-0000-0000-0000E8B30000}"/>
    <cellStyle name="Percent 11 9 4" xfId="5424" xr:uid="{00000000-0005-0000-0000-0000E9B30000}"/>
    <cellStyle name="Percent 11 9 4 2" xfId="11916" xr:uid="{00000000-0005-0000-0000-0000EAB30000}"/>
    <cellStyle name="Percent 11 9 4 2 2" xfId="27064" xr:uid="{00000000-0005-0000-0000-0000EBB30000}"/>
    <cellStyle name="Percent 11 9 4 2 2 2" xfId="53032" xr:uid="{00000000-0005-0000-0000-0000ECB30000}"/>
    <cellStyle name="Percent 11 9 4 2 3" xfId="37884" xr:uid="{00000000-0005-0000-0000-0000EDB30000}"/>
    <cellStyle name="Percent 11 9 4 3" xfId="20572" xr:uid="{00000000-0005-0000-0000-0000EEB30000}"/>
    <cellStyle name="Percent 11 9 4 3 2" xfId="46540" xr:uid="{00000000-0005-0000-0000-0000EFB30000}"/>
    <cellStyle name="Percent 11 9 4 4" xfId="16244" xr:uid="{00000000-0005-0000-0000-0000F0B30000}"/>
    <cellStyle name="Percent 11 9 4 4 2" xfId="42212" xr:uid="{00000000-0005-0000-0000-0000F1B30000}"/>
    <cellStyle name="Percent 11 9 4 5" xfId="31392" xr:uid="{00000000-0005-0000-0000-0000F2B30000}"/>
    <cellStyle name="Percent 11 9 4 6" xfId="57874" xr:uid="{00000000-0005-0000-0000-0000F3B30000}"/>
    <cellStyle name="Percent 11 9 5" xfId="9752" xr:uid="{00000000-0005-0000-0000-0000F4B30000}"/>
    <cellStyle name="Percent 11 9 5 2" xfId="24900" xr:uid="{00000000-0005-0000-0000-0000F5B30000}"/>
    <cellStyle name="Percent 11 9 5 2 2" xfId="50868" xr:uid="{00000000-0005-0000-0000-0000F6B30000}"/>
    <cellStyle name="Percent 11 9 5 3" xfId="35720" xr:uid="{00000000-0005-0000-0000-0000F7B30000}"/>
    <cellStyle name="Percent 11 9 6" xfId="7588" xr:uid="{00000000-0005-0000-0000-0000F8B30000}"/>
    <cellStyle name="Percent 11 9 6 2" xfId="22736" xr:uid="{00000000-0005-0000-0000-0000F9B30000}"/>
    <cellStyle name="Percent 11 9 6 2 2" xfId="48704" xr:uid="{00000000-0005-0000-0000-0000FAB30000}"/>
    <cellStyle name="Percent 11 9 6 3" xfId="33556" xr:uid="{00000000-0005-0000-0000-0000FBB30000}"/>
    <cellStyle name="Percent 11 9 7" xfId="18408" xr:uid="{00000000-0005-0000-0000-0000FCB30000}"/>
    <cellStyle name="Percent 11 9 7 2" xfId="44376" xr:uid="{00000000-0005-0000-0000-0000FDB30000}"/>
    <cellStyle name="Percent 11 9 8" xfId="14080" xr:uid="{00000000-0005-0000-0000-0000FEB30000}"/>
    <cellStyle name="Percent 11 9 8 2" xfId="40048" xr:uid="{00000000-0005-0000-0000-0000FFB30000}"/>
    <cellStyle name="Percent 11 9 9" xfId="3260" xr:uid="{00000000-0005-0000-0000-000000B40000}"/>
    <cellStyle name="Percent 12" xfId="542" xr:uid="{00000000-0005-0000-0000-000001B40000}"/>
    <cellStyle name="Percent 12 10" xfId="543" xr:uid="{00000000-0005-0000-0000-000002B40000}"/>
    <cellStyle name="Percent 12 10 10" xfId="29230" xr:uid="{00000000-0005-0000-0000-000003B40000}"/>
    <cellStyle name="Percent 12 10 11" xfId="55174" xr:uid="{00000000-0005-0000-0000-000004B40000}"/>
    <cellStyle name="Percent 12 10 12" xfId="55712" xr:uid="{00000000-0005-0000-0000-000005B40000}"/>
    <cellStyle name="Percent 12 10 13" xfId="1065" xr:uid="{00000000-0005-0000-0000-000006B40000}"/>
    <cellStyle name="Percent 12 10 2" xfId="1639" xr:uid="{00000000-0005-0000-0000-000007B40000}"/>
    <cellStyle name="Percent 12 10 2 10" xfId="56253" xr:uid="{00000000-0005-0000-0000-000008B40000}"/>
    <cellStyle name="Percent 12 10 2 2" xfId="2721" xr:uid="{00000000-0005-0000-0000-000009B40000}"/>
    <cellStyle name="Percent 12 10 2 2 2" xfId="7049" xr:uid="{00000000-0005-0000-0000-00000AB40000}"/>
    <cellStyle name="Percent 12 10 2 2 2 2" xfId="13541" xr:uid="{00000000-0005-0000-0000-00000BB40000}"/>
    <cellStyle name="Percent 12 10 2 2 2 2 2" xfId="28689" xr:uid="{00000000-0005-0000-0000-00000CB40000}"/>
    <cellStyle name="Percent 12 10 2 2 2 2 2 2" xfId="54657" xr:uid="{00000000-0005-0000-0000-00000DB40000}"/>
    <cellStyle name="Percent 12 10 2 2 2 2 3" xfId="39509" xr:uid="{00000000-0005-0000-0000-00000EB40000}"/>
    <cellStyle name="Percent 12 10 2 2 2 3" xfId="22197" xr:uid="{00000000-0005-0000-0000-00000FB40000}"/>
    <cellStyle name="Percent 12 10 2 2 2 3 2" xfId="48165" xr:uid="{00000000-0005-0000-0000-000010B40000}"/>
    <cellStyle name="Percent 12 10 2 2 2 4" xfId="17869" xr:uid="{00000000-0005-0000-0000-000011B40000}"/>
    <cellStyle name="Percent 12 10 2 2 2 4 2" xfId="43837" xr:uid="{00000000-0005-0000-0000-000012B40000}"/>
    <cellStyle name="Percent 12 10 2 2 2 5" xfId="33017" xr:uid="{00000000-0005-0000-0000-000013B40000}"/>
    <cellStyle name="Percent 12 10 2 2 2 6" xfId="59499" xr:uid="{00000000-0005-0000-0000-000014B40000}"/>
    <cellStyle name="Percent 12 10 2 2 3" xfId="11377" xr:uid="{00000000-0005-0000-0000-000015B40000}"/>
    <cellStyle name="Percent 12 10 2 2 3 2" xfId="26525" xr:uid="{00000000-0005-0000-0000-000016B40000}"/>
    <cellStyle name="Percent 12 10 2 2 3 2 2" xfId="52493" xr:uid="{00000000-0005-0000-0000-000017B40000}"/>
    <cellStyle name="Percent 12 10 2 2 3 3" xfId="37345" xr:uid="{00000000-0005-0000-0000-000018B40000}"/>
    <cellStyle name="Percent 12 10 2 2 4" xfId="9213" xr:uid="{00000000-0005-0000-0000-000019B40000}"/>
    <cellStyle name="Percent 12 10 2 2 4 2" xfId="24361" xr:uid="{00000000-0005-0000-0000-00001AB40000}"/>
    <cellStyle name="Percent 12 10 2 2 4 2 2" xfId="50329" xr:uid="{00000000-0005-0000-0000-00001BB40000}"/>
    <cellStyle name="Percent 12 10 2 2 4 3" xfId="35181" xr:uid="{00000000-0005-0000-0000-00001CB40000}"/>
    <cellStyle name="Percent 12 10 2 2 5" xfId="20033" xr:uid="{00000000-0005-0000-0000-00001DB40000}"/>
    <cellStyle name="Percent 12 10 2 2 5 2" xfId="46001" xr:uid="{00000000-0005-0000-0000-00001EB40000}"/>
    <cellStyle name="Percent 12 10 2 2 6" xfId="15705" xr:uid="{00000000-0005-0000-0000-00001FB40000}"/>
    <cellStyle name="Percent 12 10 2 2 6 2" xfId="41673" xr:uid="{00000000-0005-0000-0000-000020B40000}"/>
    <cellStyle name="Percent 12 10 2 2 7" xfId="4885" xr:uid="{00000000-0005-0000-0000-000021B40000}"/>
    <cellStyle name="Percent 12 10 2 2 8" xfId="30853" xr:uid="{00000000-0005-0000-0000-000022B40000}"/>
    <cellStyle name="Percent 12 10 2 2 9" xfId="57335" xr:uid="{00000000-0005-0000-0000-000023B40000}"/>
    <cellStyle name="Percent 12 10 2 3" xfId="5967" xr:uid="{00000000-0005-0000-0000-000024B40000}"/>
    <cellStyle name="Percent 12 10 2 3 2" xfId="12459" xr:uid="{00000000-0005-0000-0000-000025B40000}"/>
    <cellStyle name="Percent 12 10 2 3 2 2" xfId="27607" xr:uid="{00000000-0005-0000-0000-000026B40000}"/>
    <cellStyle name="Percent 12 10 2 3 2 2 2" xfId="53575" xr:uid="{00000000-0005-0000-0000-000027B40000}"/>
    <cellStyle name="Percent 12 10 2 3 2 3" xfId="38427" xr:uid="{00000000-0005-0000-0000-000028B40000}"/>
    <cellStyle name="Percent 12 10 2 3 3" xfId="21115" xr:uid="{00000000-0005-0000-0000-000029B40000}"/>
    <cellStyle name="Percent 12 10 2 3 3 2" xfId="47083" xr:uid="{00000000-0005-0000-0000-00002AB40000}"/>
    <cellStyle name="Percent 12 10 2 3 4" xfId="16787" xr:uid="{00000000-0005-0000-0000-00002BB40000}"/>
    <cellStyle name="Percent 12 10 2 3 4 2" xfId="42755" xr:uid="{00000000-0005-0000-0000-00002CB40000}"/>
    <cellStyle name="Percent 12 10 2 3 5" xfId="31935" xr:uid="{00000000-0005-0000-0000-00002DB40000}"/>
    <cellStyle name="Percent 12 10 2 3 6" xfId="58417" xr:uid="{00000000-0005-0000-0000-00002EB40000}"/>
    <cellStyle name="Percent 12 10 2 4" xfId="10295" xr:uid="{00000000-0005-0000-0000-00002FB40000}"/>
    <cellStyle name="Percent 12 10 2 4 2" xfId="25443" xr:uid="{00000000-0005-0000-0000-000030B40000}"/>
    <cellStyle name="Percent 12 10 2 4 2 2" xfId="51411" xr:uid="{00000000-0005-0000-0000-000031B40000}"/>
    <cellStyle name="Percent 12 10 2 4 3" xfId="36263" xr:uid="{00000000-0005-0000-0000-000032B40000}"/>
    <cellStyle name="Percent 12 10 2 5" xfId="8131" xr:uid="{00000000-0005-0000-0000-000033B40000}"/>
    <cellStyle name="Percent 12 10 2 5 2" xfId="23279" xr:uid="{00000000-0005-0000-0000-000034B40000}"/>
    <cellStyle name="Percent 12 10 2 5 2 2" xfId="49247" xr:uid="{00000000-0005-0000-0000-000035B40000}"/>
    <cellStyle name="Percent 12 10 2 5 3" xfId="34099" xr:uid="{00000000-0005-0000-0000-000036B40000}"/>
    <cellStyle name="Percent 12 10 2 6" xfId="18951" xr:uid="{00000000-0005-0000-0000-000037B40000}"/>
    <cellStyle name="Percent 12 10 2 6 2" xfId="44919" xr:uid="{00000000-0005-0000-0000-000038B40000}"/>
    <cellStyle name="Percent 12 10 2 7" xfId="14623" xr:uid="{00000000-0005-0000-0000-000039B40000}"/>
    <cellStyle name="Percent 12 10 2 7 2" xfId="40591" xr:uid="{00000000-0005-0000-0000-00003AB40000}"/>
    <cellStyle name="Percent 12 10 2 8" xfId="3803" xr:uid="{00000000-0005-0000-0000-00003BB40000}"/>
    <cellStyle name="Percent 12 10 2 9" xfId="29771" xr:uid="{00000000-0005-0000-0000-00003CB40000}"/>
    <cellStyle name="Percent 12 10 3" xfId="2180" xr:uid="{00000000-0005-0000-0000-00003DB40000}"/>
    <cellStyle name="Percent 12 10 3 2" xfId="6508" xr:uid="{00000000-0005-0000-0000-00003EB40000}"/>
    <cellStyle name="Percent 12 10 3 2 2" xfId="13000" xr:uid="{00000000-0005-0000-0000-00003FB40000}"/>
    <cellStyle name="Percent 12 10 3 2 2 2" xfId="28148" xr:uid="{00000000-0005-0000-0000-000040B40000}"/>
    <cellStyle name="Percent 12 10 3 2 2 2 2" xfId="54116" xr:uid="{00000000-0005-0000-0000-000041B40000}"/>
    <cellStyle name="Percent 12 10 3 2 2 3" xfId="38968" xr:uid="{00000000-0005-0000-0000-000042B40000}"/>
    <cellStyle name="Percent 12 10 3 2 3" xfId="21656" xr:uid="{00000000-0005-0000-0000-000043B40000}"/>
    <cellStyle name="Percent 12 10 3 2 3 2" xfId="47624" xr:uid="{00000000-0005-0000-0000-000044B40000}"/>
    <cellStyle name="Percent 12 10 3 2 4" xfId="17328" xr:uid="{00000000-0005-0000-0000-000045B40000}"/>
    <cellStyle name="Percent 12 10 3 2 4 2" xfId="43296" xr:uid="{00000000-0005-0000-0000-000046B40000}"/>
    <cellStyle name="Percent 12 10 3 2 5" xfId="32476" xr:uid="{00000000-0005-0000-0000-000047B40000}"/>
    <cellStyle name="Percent 12 10 3 2 6" xfId="58958" xr:uid="{00000000-0005-0000-0000-000048B40000}"/>
    <cellStyle name="Percent 12 10 3 3" xfId="10836" xr:uid="{00000000-0005-0000-0000-000049B40000}"/>
    <cellStyle name="Percent 12 10 3 3 2" xfId="25984" xr:uid="{00000000-0005-0000-0000-00004AB40000}"/>
    <cellStyle name="Percent 12 10 3 3 2 2" xfId="51952" xr:uid="{00000000-0005-0000-0000-00004BB40000}"/>
    <cellStyle name="Percent 12 10 3 3 3" xfId="36804" xr:uid="{00000000-0005-0000-0000-00004CB40000}"/>
    <cellStyle name="Percent 12 10 3 4" xfId="8672" xr:uid="{00000000-0005-0000-0000-00004DB40000}"/>
    <cellStyle name="Percent 12 10 3 4 2" xfId="23820" xr:uid="{00000000-0005-0000-0000-00004EB40000}"/>
    <cellStyle name="Percent 12 10 3 4 2 2" xfId="49788" xr:uid="{00000000-0005-0000-0000-00004FB40000}"/>
    <cellStyle name="Percent 12 10 3 4 3" xfId="34640" xr:uid="{00000000-0005-0000-0000-000050B40000}"/>
    <cellStyle name="Percent 12 10 3 5" xfId="19492" xr:uid="{00000000-0005-0000-0000-000051B40000}"/>
    <cellStyle name="Percent 12 10 3 5 2" xfId="45460" xr:uid="{00000000-0005-0000-0000-000052B40000}"/>
    <cellStyle name="Percent 12 10 3 6" xfId="15164" xr:uid="{00000000-0005-0000-0000-000053B40000}"/>
    <cellStyle name="Percent 12 10 3 6 2" xfId="41132" xr:uid="{00000000-0005-0000-0000-000054B40000}"/>
    <cellStyle name="Percent 12 10 3 7" xfId="4344" xr:uid="{00000000-0005-0000-0000-000055B40000}"/>
    <cellStyle name="Percent 12 10 3 8" xfId="30312" xr:uid="{00000000-0005-0000-0000-000056B40000}"/>
    <cellStyle name="Percent 12 10 3 9" xfId="56794" xr:uid="{00000000-0005-0000-0000-000057B40000}"/>
    <cellStyle name="Percent 12 10 4" xfId="5426" xr:uid="{00000000-0005-0000-0000-000058B40000}"/>
    <cellStyle name="Percent 12 10 4 2" xfId="11918" xr:uid="{00000000-0005-0000-0000-000059B40000}"/>
    <cellStyle name="Percent 12 10 4 2 2" xfId="27066" xr:uid="{00000000-0005-0000-0000-00005AB40000}"/>
    <cellStyle name="Percent 12 10 4 2 2 2" xfId="53034" xr:uid="{00000000-0005-0000-0000-00005BB40000}"/>
    <cellStyle name="Percent 12 10 4 2 3" xfId="37886" xr:uid="{00000000-0005-0000-0000-00005CB40000}"/>
    <cellStyle name="Percent 12 10 4 3" xfId="20574" xr:uid="{00000000-0005-0000-0000-00005DB40000}"/>
    <cellStyle name="Percent 12 10 4 3 2" xfId="46542" xr:uid="{00000000-0005-0000-0000-00005EB40000}"/>
    <cellStyle name="Percent 12 10 4 4" xfId="16246" xr:uid="{00000000-0005-0000-0000-00005FB40000}"/>
    <cellStyle name="Percent 12 10 4 4 2" xfId="42214" xr:uid="{00000000-0005-0000-0000-000060B40000}"/>
    <cellStyle name="Percent 12 10 4 5" xfId="31394" xr:uid="{00000000-0005-0000-0000-000061B40000}"/>
    <cellStyle name="Percent 12 10 4 6" xfId="57876" xr:uid="{00000000-0005-0000-0000-000062B40000}"/>
    <cellStyle name="Percent 12 10 5" xfId="9754" xr:uid="{00000000-0005-0000-0000-000063B40000}"/>
    <cellStyle name="Percent 12 10 5 2" xfId="24902" xr:uid="{00000000-0005-0000-0000-000064B40000}"/>
    <cellStyle name="Percent 12 10 5 2 2" xfId="50870" xr:uid="{00000000-0005-0000-0000-000065B40000}"/>
    <cellStyle name="Percent 12 10 5 3" xfId="35722" xr:uid="{00000000-0005-0000-0000-000066B40000}"/>
    <cellStyle name="Percent 12 10 6" xfId="7590" xr:uid="{00000000-0005-0000-0000-000067B40000}"/>
    <cellStyle name="Percent 12 10 6 2" xfId="22738" xr:uid="{00000000-0005-0000-0000-000068B40000}"/>
    <cellStyle name="Percent 12 10 6 2 2" xfId="48706" xr:uid="{00000000-0005-0000-0000-000069B40000}"/>
    <cellStyle name="Percent 12 10 6 3" xfId="33558" xr:uid="{00000000-0005-0000-0000-00006AB40000}"/>
    <cellStyle name="Percent 12 10 7" xfId="18410" xr:uid="{00000000-0005-0000-0000-00006BB40000}"/>
    <cellStyle name="Percent 12 10 7 2" xfId="44378" xr:uid="{00000000-0005-0000-0000-00006CB40000}"/>
    <cellStyle name="Percent 12 10 8" xfId="14082" xr:uid="{00000000-0005-0000-0000-00006DB40000}"/>
    <cellStyle name="Percent 12 10 8 2" xfId="40050" xr:uid="{00000000-0005-0000-0000-00006EB40000}"/>
    <cellStyle name="Percent 12 10 9" xfId="3262" xr:uid="{00000000-0005-0000-0000-00006FB40000}"/>
    <cellStyle name="Percent 12 11" xfId="544" xr:uid="{00000000-0005-0000-0000-000070B40000}"/>
    <cellStyle name="Percent 12 11 10" xfId="29231" xr:uid="{00000000-0005-0000-0000-000071B40000}"/>
    <cellStyle name="Percent 12 11 11" xfId="55175" xr:uid="{00000000-0005-0000-0000-000072B40000}"/>
    <cellStyle name="Percent 12 11 12" xfId="55713" xr:uid="{00000000-0005-0000-0000-000073B40000}"/>
    <cellStyle name="Percent 12 11 13" xfId="1105" xr:uid="{00000000-0005-0000-0000-000074B40000}"/>
    <cellStyle name="Percent 12 11 2" xfId="1640" xr:uid="{00000000-0005-0000-0000-000075B40000}"/>
    <cellStyle name="Percent 12 11 2 10" xfId="56254" xr:uid="{00000000-0005-0000-0000-000076B40000}"/>
    <cellStyle name="Percent 12 11 2 2" xfId="2722" xr:uid="{00000000-0005-0000-0000-000077B40000}"/>
    <cellStyle name="Percent 12 11 2 2 2" xfId="7050" xr:uid="{00000000-0005-0000-0000-000078B40000}"/>
    <cellStyle name="Percent 12 11 2 2 2 2" xfId="13542" xr:uid="{00000000-0005-0000-0000-000079B40000}"/>
    <cellStyle name="Percent 12 11 2 2 2 2 2" xfId="28690" xr:uid="{00000000-0005-0000-0000-00007AB40000}"/>
    <cellStyle name="Percent 12 11 2 2 2 2 2 2" xfId="54658" xr:uid="{00000000-0005-0000-0000-00007BB40000}"/>
    <cellStyle name="Percent 12 11 2 2 2 2 3" xfId="39510" xr:uid="{00000000-0005-0000-0000-00007CB40000}"/>
    <cellStyle name="Percent 12 11 2 2 2 3" xfId="22198" xr:uid="{00000000-0005-0000-0000-00007DB40000}"/>
    <cellStyle name="Percent 12 11 2 2 2 3 2" xfId="48166" xr:uid="{00000000-0005-0000-0000-00007EB40000}"/>
    <cellStyle name="Percent 12 11 2 2 2 4" xfId="17870" xr:uid="{00000000-0005-0000-0000-00007FB40000}"/>
    <cellStyle name="Percent 12 11 2 2 2 4 2" xfId="43838" xr:uid="{00000000-0005-0000-0000-000080B40000}"/>
    <cellStyle name="Percent 12 11 2 2 2 5" xfId="33018" xr:uid="{00000000-0005-0000-0000-000081B40000}"/>
    <cellStyle name="Percent 12 11 2 2 2 6" xfId="59500" xr:uid="{00000000-0005-0000-0000-000082B40000}"/>
    <cellStyle name="Percent 12 11 2 2 3" xfId="11378" xr:uid="{00000000-0005-0000-0000-000083B40000}"/>
    <cellStyle name="Percent 12 11 2 2 3 2" xfId="26526" xr:uid="{00000000-0005-0000-0000-000084B40000}"/>
    <cellStyle name="Percent 12 11 2 2 3 2 2" xfId="52494" xr:uid="{00000000-0005-0000-0000-000085B40000}"/>
    <cellStyle name="Percent 12 11 2 2 3 3" xfId="37346" xr:uid="{00000000-0005-0000-0000-000086B40000}"/>
    <cellStyle name="Percent 12 11 2 2 4" xfId="9214" xr:uid="{00000000-0005-0000-0000-000087B40000}"/>
    <cellStyle name="Percent 12 11 2 2 4 2" xfId="24362" xr:uid="{00000000-0005-0000-0000-000088B40000}"/>
    <cellStyle name="Percent 12 11 2 2 4 2 2" xfId="50330" xr:uid="{00000000-0005-0000-0000-000089B40000}"/>
    <cellStyle name="Percent 12 11 2 2 4 3" xfId="35182" xr:uid="{00000000-0005-0000-0000-00008AB40000}"/>
    <cellStyle name="Percent 12 11 2 2 5" xfId="20034" xr:uid="{00000000-0005-0000-0000-00008BB40000}"/>
    <cellStyle name="Percent 12 11 2 2 5 2" xfId="46002" xr:uid="{00000000-0005-0000-0000-00008CB40000}"/>
    <cellStyle name="Percent 12 11 2 2 6" xfId="15706" xr:uid="{00000000-0005-0000-0000-00008DB40000}"/>
    <cellStyle name="Percent 12 11 2 2 6 2" xfId="41674" xr:uid="{00000000-0005-0000-0000-00008EB40000}"/>
    <cellStyle name="Percent 12 11 2 2 7" xfId="4886" xr:uid="{00000000-0005-0000-0000-00008FB40000}"/>
    <cellStyle name="Percent 12 11 2 2 8" xfId="30854" xr:uid="{00000000-0005-0000-0000-000090B40000}"/>
    <cellStyle name="Percent 12 11 2 2 9" xfId="57336" xr:uid="{00000000-0005-0000-0000-000091B40000}"/>
    <cellStyle name="Percent 12 11 2 3" xfId="5968" xr:uid="{00000000-0005-0000-0000-000092B40000}"/>
    <cellStyle name="Percent 12 11 2 3 2" xfId="12460" xr:uid="{00000000-0005-0000-0000-000093B40000}"/>
    <cellStyle name="Percent 12 11 2 3 2 2" xfId="27608" xr:uid="{00000000-0005-0000-0000-000094B40000}"/>
    <cellStyle name="Percent 12 11 2 3 2 2 2" xfId="53576" xr:uid="{00000000-0005-0000-0000-000095B40000}"/>
    <cellStyle name="Percent 12 11 2 3 2 3" xfId="38428" xr:uid="{00000000-0005-0000-0000-000096B40000}"/>
    <cellStyle name="Percent 12 11 2 3 3" xfId="21116" xr:uid="{00000000-0005-0000-0000-000097B40000}"/>
    <cellStyle name="Percent 12 11 2 3 3 2" xfId="47084" xr:uid="{00000000-0005-0000-0000-000098B40000}"/>
    <cellStyle name="Percent 12 11 2 3 4" xfId="16788" xr:uid="{00000000-0005-0000-0000-000099B40000}"/>
    <cellStyle name="Percent 12 11 2 3 4 2" xfId="42756" xr:uid="{00000000-0005-0000-0000-00009AB40000}"/>
    <cellStyle name="Percent 12 11 2 3 5" xfId="31936" xr:uid="{00000000-0005-0000-0000-00009BB40000}"/>
    <cellStyle name="Percent 12 11 2 3 6" xfId="58418" xr:uid="{00000000-0005-0000-0000-00009CB40000}"/>
    <cellStyle name="Percent 12 11 2 4" xfId="10296" xr:uid="{00000000-0005-0000-0000-00009DB40000}"/>
    <cellStyle name="Percent 12 11 2 4 2" xfId="25444" xr:uid="{00000000-0005-0000-0000-00009EB40000}"/>
    <cellStyle name="Percent 12 11 2 4 2 2" xfId="51412" xr:uid="{00000000-0005-0000-0000-00009FB40000}"/>
    <cellStyle name="Percent 12 11 2 4 3" xfId="36264" xr:uid="{00000000-0005-0000-0000-0000A0B40000}"/>
    <cellStyle name="Percent 12 11 2 5" xfId="8132" xr:uid="{00000000-0005-0000-0000-0000A1B40000}"/>
    <cellStyle name="Percent 12 11 2 5 2" xfId="23280" xr:uid="{00000000-0005-0000-0000-0000A2B40000}"/>
    <cellStyle name="Percent 12 11 2 5 2 2" xfId="49248" xr:uid="{00000000-0005-0000-0000-0000A3B40000}"/>
    <cellStyle name="Percent 12 11 2 5 3" xfId="34100" xr:uid="{00000000-0005-0000-0000-0000A4B40000}"/>
    <cellStyle name="Percent 12 11 2 6" xfId="18952" xr:uid="{00000000-0005-0000-0000-0000A5B40000}"/>
    <cellStyle name="Percent 12 11 2 6 2" xfId="44920" xr:uid="{00000000-0005-0000-0000-0000A6B40000}"/>
    <cellStyle name="Percent 12 11 2 7" xfId="14624" xr:uid="{00000000-0005-0000-0000-0000A7B40000}"/>
    <cellStyle name="Percent 12 11 2 7 2" xfId="40592" xr:uid="{00000000-0005-0000-0000-0000A8B40000}"/>
    <cellStyle name="Percent 12 11 2 8" xfId="3804" xr:uid="{00000000-0005-0000-0000-0000A9B40000}"/>
    <cellStyle name="Percent 12 11 2 9" xfId="29772" xr:uid="{00000000-0005-0000-0000-0000AAB40000}"/>
    <cellStyle name="Percent 12 11 3" xfId="2181" xr:uid="{00000000-0005-0000-0000-0000ABB40000}"/>
    <cellStyle name="Percent 12 11 3 2" xfId="6509" xr:uid="{00000000-0005-0000-0000-0000ACB40000}"/>
    <cellStyle name="Percent 12 11 3 2 2" xfId="13001" xr:uid="{00000000-0005-0000-0000-0000ADB40000}"/>
    <cellStyle name="Percent 12 11 3 2 2 2" xfId="28149" xr:uid="{00000000-0005-0000-0000-0000AEB40000}"/>
    <cellStyle name="Percent 12 11 3 2 2 2 2" xfId="54117" xr:uid="{00000000-0005-0000-0000-0000AFB40000}"/>
    <cellStyle name="Percent 12 11 3 2 2 3" xfId="38969" xr:uid="{00000000-0005-0000-0000-0000B0B40000}"/>
    <cellStyle name="Percent 12 11 3 2 3" xfId="21657" xr:uid="{00000000-0005-0000-0000-0000B1B40000}"/>
    <cellStyle name="Percent 12 11 3 2 3 2" xfId="47625" xr:uid="{00000000-0005-0000-0000-0000B2B40000}"/>
    <cellStyle name="Percent 12 11 3 2 4" xfId="17329" xr:uid="{00000000-0005-0000-0000-0000B3B40000}"/>
    <cellStyle name="Percent 12 11 3 2 4 2" xfId="43297" xr:uid="{00000000-0005-0000-0000-0000B4B40000}"/>
    <cellStyle name="Percent 12 11 3 2 5" xfId="32477" xr:uid="{00000000-0005-0000-0000-0000B5B40000}"/>
    <cellStyle name="Percent 12 11 3 2 6" xfId="58959" xr:uid="{00000000-0005-0000-0000-0000B6B40000}"/>
    <cellStyle name="Percent 12 11 3 3" xfId="10837" xr:uid="{00000000-0005-0000-0000-0000B7B40000}"/>
    <cellStyle name="Percent 12 11 3 3 2" xfId="25985" xr:uid="{00000000-0005-0000-0000-0000B8B40000}"/>
    <cellStyle name="Percent 12 11 3 3 2 2" xfId="51953" xr:uid="{00000000-0005-0000-0000-0000B9B40000}"/>
    <cellStyle name="Percent 12 11 3 3 3" xfId="36805" xr:uid="{00000000-0005-0000-0000-0000BAB40000}"/>
    <cellStyle name="Percent 12 11 3 4" xfId="8673" xr:uid="{00000000-0005-0000-0000-0000BBB40000}"/>
    <cellStyle name="Percent 12 11 3 4 2" xfId="23821" xr:uid="{00000000-0005-0000-0000-0000BCB40000}"/>
    <cellStyle name="Percent 12 11 3 4 2 2" xfId="49789" xr:uid="{00000000-0005-0000-0000-0000BDB40000}"/>
    <cellStyle name="Percent 12 11 3 4 3" xfId="34641" xr:uid="{00000000-0005-0000-0000-0000BEB40000}"/>
    <cellStyle name="Percent 12 11 3 5" xfId="19493" xr:uid="{00000000-0005-0000-0000-0000BFB40000}"/>
    <cellStyle name="Percent 12 11 3 5 2" xfId="45461" xr:uid="{00000000-0005-0000-0000-0000C0B40000}"/>
    <cellStyle name="Percent 12 11 3 6" xfId="15165" xr:uid="{00000000-0005-0000-0000-0000C1B40000}"/>
    <cellStyle name="Percent 12 11 3 6 2" xfId="41133" xr:uid="{00000000-0005-0000-0000-0000C2B40000}"/>
    <cellStyle name="Percent 12 11 3 7" xfId="4345" xr:uid="{00000000-0005-0000-0000-0000C3B40000}"/>
    <cellStyle name="Percent 12 11 3 8" xfId="30313" xr:uid="{00000000-0005-0000-0000-0000C4B40000}"/>
    <cellStyle name="Percent 12 11 3 9" xfId="56795" xr:uid="{00000000-0005-0000-0000-0000C5B40000}"/>
    <cellStyle name="Percent 12 11 4" xfId="5427" xr:uid="{00000000-0005-0000-0000-0000C6B40000}"/>
    <cellStyle name="Percent 12 11 4 2" xfId="11919" xr:uid="{00000000-0005-0000-0000-0000C7B40000}"/>
    <cellStyle name="Percent 12 11 4 2 2" xfId="27067" xr:uid="{00000000-0005-0000-0000-0000C8B40000}"/>
    <cellStyle name="Percent 12 11 4 2 2 2" xfId="53035" xr:uid="{00000000-0005-0000-0000-0000C9B40000}"/>
    <cellStyle name="Percent 12 11 4 2 3" xfId="37887" xr:uid="{00000000-0005-0000-0000-0000CAB40000}"/>
    <cellStyle name="Percent 12 11 4 3" xfId="20575" xr:uid="{00000000-0005-0000-0000-0000CBB40000}"/>
    <cellStyle name="Percent 12 11 4 3 2" xfId="46543" xr:uid="{00000000-0005-0000-0000-0000CCB40000}"/>
    <cellStyle name="Percent 12 11 4 4" xfId="16247" xr:uid="{00000000-0005-0000-0000-0000CDB40000}"/>
    <cellStyle name="Percent 12 11 4 4 2" xfId="42215" xr:uid="{00000000-0005-0000-0000-0000CEB40000}"/>
    <cellStyle name="Percent 12 11 4 5" xfId="31395" xr:uid="{00000000-0005-0000-0000-0000CFB40000}"/>
    <cellStyle name="Percent 12 11 4 6" xfId="57877" xr:uid="{00000000-0005-0000-0000-0000D0B40000}"/>
    <cellStyle name="Percent 12 11 5" xfId="9755" xr:uid="{00000000-0005-0000-0000-0000D1B40000}"/>
    <cellStyle name="Percent 12 11 5 2" xfId="24903" xr:uid="{00000000-0005-0000-0000-0000D2B40000}"/>
    <cellStyle name="Percent 12 11 5 2 2" xfId="50871" xr:uid="{00000000-0005-0000-0000-0000D3B40000}"/>
    <cellStyle name="Percent 12 11 5 3" xfId="35723" xr:uid="{00000000-0005-0000-0000-0000D4B40000}"/>
    <cellStyle name="Percent 12 11 6" xfId="7591" xr:uid="{00000000-0005-0000-0000-0000D5B40000}"/>
    <cellStyle name="Percent 12 11 6 2" xfId="22739" xr:uid="{00000000-0005-0000-0000-0000D6B40000}"/>
    <cellStyle name="Percent 12 11 6 2 2" xfId="48707" xr:uid="{00000000-0005-0000-0000-0000D7B40000}"/>
    <cellStyle name="Percent 12 11 6 3" xfId="33559" xr:uid="{00000000-0005-0000-0000-0000D8B40000}"/>
    <cellStyle name="Percent 12 11 7" xfId="18411" xr:uid="{00000000-0005-0000-0000-0000D9B40000}"/>
    <cellStyle name="Percent 12 11 7 2" xfId="44379" xr:uid="{00000000-0005-0000-0000-0000DAB40000}"/>
    <cellStyle name="Percent 12 11 8" xfId="14083" xr:uid="{00000000-0005-0000-0000-0000DBB40000}"/>
    <cellStyle name="Percent 12 11 8 2" xfId="40051" xr:uid="{00000000-0005-0000-0000-0000DCB40000}"/>
    <cellStyle name="Percent 12 11 9" xfId="3263" xr:uid="{00000000-0005-0000-0000-0000DDB40000}"/>
    <cellStyle name="Percent 12 12" xfId="545" xr:uid="{00000000-0005-0000-0000-0000DEB40000}"/>
    <cellStyle name="Percent 12 12 10" xfId="29232" xr:uid="{00000000-0005-0000-0000-0000DFB40000}"/>
    <cellStyle name="Percent 12 12 11" xfId="55714" xr:uid="{00000000-0005-0000-0000-0000E0B40000}"/>
    <cellStyle name="Percent 12 12 12" xfId="1145" xr:uid="{00000000-0005-0000-0000-0000E1B40000}"/>
    <cellStyle name="Percent 12 12 2" xfId="1641" xr:uid="{00000000-0005-0000-0000-0000E2B40000}"/>
    <cellStyle name="Percent 12 12 2 10" xfId="56255" xr:uid="{00000000-0005-0000-0000-0000E3B40000}"/>
    <cellStyle name="Percent 12 12 2 2" xfId="2723" xr:uid="{00000000-0005-0000-0000-0000E4B40000}"/>
    <cellStyle name="Percent 12 12 2 2 2" xfId="7051" xr:uid="{00000000-0005-0000-0000-0000E5B40000}"/>
    <cellStyle name="Percent 12 12 2 2 2 2" xfId="13543" xr:uid="{00000000-0005-0000-0000-0000E6B40000}"/>
    <cellStyle name="Percent 12 12 2 2 2 2 2" xfId="28691" xr:uid="{00000000-0005-0000-0000-0000E7B40000}"/>
    <cellStyle name="Percent 12 12 2 2 2 2 2 2" xfId="54659" xr:uid="{00000000-0005-0000-0000-0000E8B40000}"/>
    <cellStyle name="Percent 12 12 2 2 2 2 3" xfId="39511" xr:uid="{00000000-0005-0000-0000-0000E9B40000}"/>
    <cellStyle name="Percent 12 12 2 2 2 3" xfId="22199" xr:uid="{00000000-0005-0000-0000-0000EAB40000}"/>
    <cellStyle name="Percent 12 12 2 2 2 3 2" xfId="48167" xr:uid="{00000000-0005-0000-0000-0000EBB40000}"/>
    <cellStyle name="Percent 12 12 2 2 2 4" xfId="17871" xr:uid="{00000000-0005-0000-0000-0000ECB40000}"/>
    <cellStyle name="Percent 12 12 2 2 2 4 2" xfId="43839" xr:uid="{00000000-0005-0000-0000-0000EDB40000}"/>
    <cellStyle name="Percent 12 12 2 2 2 5" xfId="33019" xr:uid="{00000000-0005-0000-0000-0000EEB40000}"/>
    <cellStyle name="Percent 12 12 2 2 2 6" xfId="59501" xr:uid="{00000000-0005-0000-0000-0000EFB40000}"/>
    <cellStyle name="Percent 12 12 2 2 3" xfId="11379" xr:uid="{00000000-0005-0000-0000-0000F0B40000}"/>
    <cellStyle name="Percent 12 12 2 2 3 2" xfId="26527" xr:uid="{00000000-0005-0000-0000-0000F1B40000}"/>
    <cellStyle name="Percent 12 12 2 2 3 2 2" xfId="52495" xr:uid="{00000000-0005-0000-0000-0000F2B40000}"/>
    <cellStyle name="Percent 12 12 2 2 3 3" xfId="37347" xr:uid="{00000000-0005-0000-0000-0000F3B40000}"/>
    <cellStyle name="Percent 12 12 2 2 4" xfId="9215" xr:uid="{00000000-0005-0000-0000-0000F4B40000}"/>
    <cellStyle name="Percent 12 12 2 2 4 2" xfId="24363" xr:uid="{00000000-0005-0000-0000-0000F5B40000}"/>
    <cellStyle name="Percent 12 12 2 2 4 2 2" xfId="50331" xr:uid="{00000000-0005-0000-0000-0000F6B40000}"/>
    <cellStyle name="Percent 12 12 2 2 4 3" xfId="35183" xr:uid="{00000000-0005-0000-0000-0000F7B40000}"/>
    <cellStyle name="Percent 12 12 2 2 5" xfId="20035" xr:uid="{00000000-0005-0000-0000-0000F8B40000}"/>
    <cellStyle name="Percent 12 12 2 2 5 2" xfId="46003" xr:uid="{00000000-0005-0000-0000-0000F9B40000}"/>
    <cellStyle name="Percent 12 12 2 2 6" xfId="15707" xr:uid="{00000000-0005-0000-0000-0000FAB40000}"/>
    <cellStyle name="Percent 12 12 2 2 6 2" xfId="41675" xr:uid="{00000000-0005-0000-0000-0000FBB40000}"/>
    <cellStyle name="Percent 12 12 2 2 7" xfId="4887" xr:uid="{00000000-0005-0000-0000-0000FCB40000}"/>
    <cellStyle name="Percent 12 12 2 2 8" xfId="30855" xr:uid="{00000000-0005-0000-0000-0000FDB40000}"/>
    <cellStyle name="Percent 12 12 2 2 9" xfId="57337" xr:uid="{00000000-0005-0000-0000-0000FEB40000}"/>
    <cellStyle name="Percent 12 12 2 3" xfId="5969" xr:uid="{00000000-0005-0000-0000-0000FFB40000}"/>
    <cellStyle name="Percent 12 12 2 3 2" xfId="12461" xr:uid="{00000000-0005-0000-0000-000000B50000}"/>
    <cellStyle name="Percent 12 12 2 3 2 2" xfId="27609" xr:uid="{00000000-0005-0000-0000-000001B50000}"/>
    <cellStyle name="Percent 12 12 2 3 2 2 2" xfId="53577" xr:uid="{00000000-0005-0000-0000-000002B50000}"/>
    <cellStyle name="Percent 12 12 2 3 2 3" xfId="38429" xr:uid="{00000000-0005-0000-0000-000003B50000}"/>
    <cellStyle name="Percent 12 12 2 3 3" xfId="21117" xr:uid="{00000000-0005-0000-0000-000004B50000}"/>
    <cellStyle name="Percent 12 12 2 3 3 2" xfId="47085" xr:uid="{00000000-0005-0000-0000-000005B50000}"/>
    <cellStyle name="Percent 12 12 2 3 4" xfId="16789" xr:uid="{00000000-0005-0000-0000-000006B50000}"/>
    <cellStyle name="Percent 12 12 2 3 4 2" xfId="42757" xr:uid="{00000000-0005-0000-0000-000007B50000}"/>
    <cellStyle name="Percent 12 12 2 3 5" xfId="31937" xr:uid="{00000000-0005-0000-0000-000008B50000}"/>
    <cellStyle name="Percent 12 12 2 3 6" xfId="58419" xr:uid="{00000000-0005-0000-0000-000009B50000}"/>
    <cellStyle name="Percent 12 12 2 4" xfId="10297" xr:uid="{00000000-0005-0000-0000-00000AB50000}"/>
    <cellStyle name="Percent 12 12 2 4 2" xfId="25445" xr:uid="{00000000-0005-0000-0000-00000BB50000}"/>
    <cellStyle name="Percent 12 12 2 4 2 2" xfId="51413" xr:uid="{00000000-0005-0000-0000-00000CB50000}"/>
    <cellStyle name="Percent 12 12 2 4 3" xfId="36265" xr:uid="{00000000-0005-0000-0000-00000DB50000}"/>
    <cellStyle name="Percent 12 12 2 5" xfId="8133" xr:uid="{00000000-0005-0000-0000-00000EB50000}"/>
    <cellStyle name="Percent 12 12 2 5 2" xfId="23281" xr:uid="{00000000-0005-0000-0000-00000FB50000}"/>
    <cellStyle name="Percent 12 12 2 5 2 2" xfId="49249" xr:uid="{00000000-0005-0000-0000-000010B50000}"/>
    <cellStyle name="Percent 12 12 2 5 3" xfId="34101" xr:uid="{00000000-0005-0000-0000-000011B50000}"/>
    <cellStyle name="Percent 12 12 2 6" xfId="18953" xr:uid="{00000000-0005-0000-0000-000012B50000}"/>
    <cellStyle name="Percent 12 12 2 6 2" xfId="44921" xr:uid="{00000000-0005-0000-0000-000013B50000}"/>
    <cellStyle name="Percent 12 12 2 7" xfId="14625" xr:uid="{00000000-0005-0000-0000-000014B50000}"/>
    <cellStyle name="Percent 12 12 2 7 2" xfId="40593" xr:uid="{00000000-0005-0000-0000-000015B50000}"/>
    <cellStyle name="Percent 12 12 2 8" xfId="3805" xr:uid="{00000000-0005-0000-0000-000016B50000}"/>
    <cellStyle name="Percent 12 12 2 9" xfId="29773" xr:uid="{00000000-0005-0000-0000-000017B50000}"/>
    <cellStyle name="Percent 12 12 3" xfId="2182" xr:uid="{00000000-0005-0000-0000-000018B50000}"/>
    <cellStyle name="Percent 12 12 3 2" xfId="6510" xr:uid="{00000000-0005-0000-0000-000019B50000}"/>
    <cellStyle name="Percent 12 12 3 2 2" xfId="13002" xr:uid="{00000000-0005-0000-0000-00001AB50000}"/>
    <cellStyle name="Percent 12 12 3 2 2 2" xfId="28150" xr:uid="{00000000-0005-0000-0000-00001BB50000}"/>
    <cellStyle name="Percent 12 12 3 2 2 2 2" xfId="54118" xr:uid="{00000000-0005-0000-0000-00001CB50000}"/>
    <cellStyle name="Percent 12 12 3 2 2 3" xfId="38970" xr:uid="{00000000-0005-0000-0000-00001DB50000}"/>
    <cellStyle name="Percent 12 12 3 2 3" xfId="21658" xr:uid="{00000000-0005-0000-0000-00001EB50000}"/>
    <cellStyle name="Percent 12 12 3 2 3 2" xfId="47626" xr:uid="{00000000-0005-0000-0000-00001FB50000}"/>
    <cellStyle name="Percent 12 12 3 2 4" xfId="17330" xr:uid="{00000000-0005-0000-0000-000020B50000}"/>
    <cellStyle name="Percent 12 12 3 2 4 2" xfId="43298" xr:uid="{00000000-0005-0000-0000-000021B50000}"/>
    <cellStyle name="Percent 12 12 3 2 5" xfId="32478" xr:uid="{00000000-0005-0000-0000-000022B50000}"/>
    <cellStyle name="Percent 12 12 3 2 6" xfId="58960" xr:uid="{00000000-0005-0000-0000-000023B50000}"/>
    <cellStyle name="Percent 12 12 3 3" xfId="10838" xr:uid="{00000000-0005-0000-0000-000024B50000}"/>
    <cellStyle name="Percent 12 12 3 3 2" xfId="25986" xr:uid="{00000000-0005-0000-0000-000025B50000}"/>
    <cellStyle name="Percent 12 12 3 3 2 2" xfId="51954" xr:uid="{00000000-0005-0000-0000-000026B50000}"/>
    <cellStyle name="Percent 12 12 3 3 3" xfId="36806" xr:uid="{00000000-0005-0000-0000-000027B50000}"/>
    <cellStyle name="Percent 12 12 3 4" xfId="8674" xr:uid="{00000000-0005-0000-0000-000028B50000}"/>
    <cellStyle name="Percent 12 12 3 4 2" xfId="23822" xr:uid="{00000000-0005-0000-0000-000029B50000}"/>
    <cellStyle name="Percent 12 12 3 4 2 2" xfId="49790" xr:uid="{00000000-0005-0000-0000-00002AB50000}"/>
    <cellStyle name="Percent 12 12 3 4 3" xfId="34642" xr:uid="{00000000-0005-0000-0000-00002BB50000}"/>
    <cellStyle name="Percent 12 12 3 5" xfId="19494" xr:uid="{00000000-0005-0000-0000-00002CB50000}"/>
    <cellStyle name="Percent 12 12 3 5 2" xfId="45462" xr:uid="{00000000-0005-0000-0000-00002DB50000}"/>
    <cellStyle name="Percent 12 12 3 6" xfId="15166" xr:uid="{00000000-0005-0000-0000-00002EB50000}"/>
    <cellStyle name="Percent 12 12 3 6 2" xfId="41134" xr:uid="{00000000-0005-0000-0000-00002FB50000}"/>
    <cellStyle name="Percent 12 12 3 7" xfId="4346" xr:uid="{00000000-0005-0000-0000-000030B50000}"/>
    <cellStyle name="Percent 12 12 3 8" xfId="30314" xr:uid="{00000000-0005-0000-0000-000031B50000}"/>
    <cellStyle name="Percent 12 12 3 9" xfId="56796" xr:uid="{00000000-0005-0000-0000-000032B50000}"/>
    <cellStyle name="Percent 12 12 4" xfId="5428" xr:uid="{00000000-0005-0000-0000-000033B50000}"/>
    <cellStyle name="Percent 12 12 4 2" xfId="11920" xr:uid="{00000000-0005-0000-0000-000034B50000}"/>
    <cellStyle name="Percent 12 12 4 2 2" xfId="27068" xr:uid="{00000000-0005-0000-0000-000035B50000}"/>
    <cellStyle name="Percent 12 12 4 2 2 2" xfId="53036" xr:uid="{00000000-0005-0000-0000-000036B50000}"/>
    <cellStyle name="Percent 12 12 4 2 3" xfId="37888" xr:uid="{00000000-0005-0000-0000-000037B50000}"/>
    <cellStyle name="Percent 12 12 4 3" xfId="20576" xr:uid="{00000000-0005-0000-0000-000038B50000}"/>
    <cellStyle name="Percent 12 12 4 3 2" xfId="46544" xr:uid="{00000000-0005-0000-0000-000039B50000}"/>
    <cellStyle name="Percent 12 12 4 4" xfId="16248" xr:uid="{00000000-0005-0000-0000-00003AB50000}"/>
    <cellStyle name="Percent 12 12 4 4 2" xfId="42216" xr:uid="{00000000-0005-0000-0000-00003BB50000}"/>
    <cellStyle name="Percent 12 12 4 5" xfId="31396" xr:uid="{00000000-0005-0000-0000-00003CB50000}"/>
    <cellStyle name="Percent 12 12 4 6" xfId="57878" xr:uid="{00000000-0005-0000-0000-00003DB50000}"/>
    <cellStyle name="Percent 12 12 5" xfId="9756" xr:uid="{00000000-0005-0000-0000-00003EB50000}"/>
    <cellStyle name="Percent 12 12 5 2" xfId="24904" xr:uid="{00000000-0005-0000-0000-00003FB50000}"/>
    <cellStyle name="Percent 12 12 5 2 2" xfId="50872" xr:uid="{00000000-0005-0000-0000-000040B50000}"/>
    <cellStyle name="Percent 12 12 5 3" xfId="35724" xr:uid="{00000000-0005-0000-0000-000041B50000}"/>
    <cellStyle name="Percent 12 12 6" xfId="7592" xr:uid="{00000000-0005-0000-0000-000042B50000}"/>
    <cellStyle name="Percent 12 12 6 2" xfId="22740" xr:uid="{00000000-0005-0000-0000-000043B50000}"/>
    <cellStyle name="Percent 12 12 6 2 2" xfId="48708" xr:uid="{00000000-0005-0000-0000-000044B50000}"/>
    <cellStyle name="Percent 12 12 6 3" xfId="33560" xr:uid="{00000000-0005-0000-0000-000045B50000}"/>
    <cellStyle name="Percent 12 12 7" xfId="18412" xr:uid="{00000000-0005-0000-0000-000046B50000}"/>
    <cellStyle name="Percent 12 12 7 2" xfId="44380" xr:uid="{00000000-0005-0000-0000-000047B50000}"/>
    <cellStyle name="Percent 12 12 8" xfId="14084" xr:uid="{00000000-0005-0000-0000-000048B50000}"/>
    <cellStyle name="Percent 12 12 8 2" xfId="40052" xr:uid="{00000000-0005-0000-0000-000049B50000}"/>
    <cellStyle name="Percent 12 12 9" xfId="3264" xr:uid="{00000000-0005-0000-0000-00004AB50000}"/>
    <cellStyle name="Percent 12 13" xfId="546" xr:uid="{00000000-0005-0000-0000-00004BB50000}"/>
    <cellStyle name="Percent 12 13 10" xfId="29233" xr:uid="{00000000-0005-0000-0000-00004CB50000}"/>
    <cellStyle name="Percent 12 13 11" xfId="55715" xr:uid="{00000000-0005-0000-0000-00004DB50000}"/>
    <cellStyle name="Percent 12 13 12" xfId="1185" xr:uid="{00000000-0005-0000-0000-00004EB50000}"/>
    <cellStyle name="Percent 12 13 2" xfId="1642" xr:uid="{00000000-0005-0000-0000-00004FB50000}"/>
    <cellStyle name="Percent 12 13 2 10" xfId="56256" xr:uid="{00000000-0005-0000-0000-000050B50000}"/>
    <cellStyle name="Percent 12 13 2 2" xfId="2724" xr:uid="{00000000-0005-0000-0000-000051B50000}"/>
    <cellStyle name="Percent 12 13 2 2 2" xfId="7052" xr:uid="{00000000-0005-0000-0000-000052B50000}"/>
    <cellStyle name="Percent 12 13 2 2 2 2" xfId="13544" xr:uid="{00000000-0005-0000-0000-000053B50000}"/>
    <cellStyle name="Percent 12 13 2 2 2 2 2" xfId="28692" xr:uid="{00000000-0005-0000-0000-000054B50000}"/>
    <cellStyle name="Percent 12 13 2 2 2 2 2 2" xfId="54660" xr:uid="{00000000-0005-0000-0000-000055B50000}"/>
    <cellStyle name="Percent 12 13 2 2 2 2 3" xfId="39512" xr:uid="{00000000-0005-0000-0000-000056B50000}"/>
    <cellStyle name="Percent 12 13 2 2 2 3" xfId="22200" xr:uid="{00000000-0005-0000-0000-000057B50000}"/>
    <cellStyle name="Percent 12 13 2 2 2 3 2" xfId="48168" xr:uid="{00000000-0005-0000-0000-000058B50000}"/>
    <cellStyle name="Percent 12 13 2 2 2 4" xfId="17872" xr:uid="{00000000-0005-0000-0000-000059B50000}"/>
    <cellStyle name="Percent 12 13 2 2 2 4 2" xfId="43840" xr:uid="{00000000-0005-0000-0000-00005AB50000}"/>
    <cellStyle name="Percent 12 13 2 2 2 5" xfId="33020" xr:uid="{00000000-0005-0000-0000-00005BB50000}"/>
    <cellStyle name="Percent 12 13 2 2 2 6" xfId="59502" xr:uid="{00000000-0005-0000-0000-00005CB50000}"/>
    <cellStyle name="Percent 12 13 2 2 3" xfId="11380" xr:uid="{00000000-0005-0000-0000-00005DB50000}"/>
    <cellStyle name="Percent 12 13 2 2 3 2" xfId="26528" xr:uid="{00000000-0005-0000-0000-00005EB50000}"/>
    <cellStyle name="Percent 12 13 2 2 3 2 2" xfId="52496" xr:uid="{00000000-0005-0000-0000-00005FB50000}"/>
    <cellStyle name="Percent 12 13 2 2 3 3" xfId="37348" xr:uid="{00000000-0005-0000-0000-000060B50000}"/>
    <cellStyle name="Percent 12 13 2 2 4" xfId="9216" xr:uid="{00000000-0005-0000-0000-000061B50000}"/>
    <cellStyle name="Percent 12 13 2 2 4 2" xfId="24364" xr:uid="{00000000-0005-0000-0000-000062B50000}"/>
    <cellStyle name="Percent 12 13 2 2 4 2 2" xfId="50332" xr:uid="{00000000-0005-0000-0000-000063B50000}"/>
    <cellStyle name="Percent 12 13 2 2 4 3" xfId="35184" xr:uid="{00000000-0005-0000-0000-000064B50000}"/>
    <cellStyle name="Percent 12 13 2 2 5" xfId="20036" xr:uid="{00000000-0005-0000-0000-000065B50000}"/>
    <cellStyle name="Percent 12 13 2 2 5 2" xfId="46004" xr:uid="{00000000-0005-0000-0000-000066B50000}"/>
    <cellStyle name="Percent 12 13 2 2 6" xfId="15708" xr:uid="{00000000-0005-0000-0000-000067B50000}"/>
    <cellStyle name="Percent 12 13 2 2 6 2" xfId="41676" xr:uid="{00000000-0005-0000-0000-000068B50000}"/>
    <cellStyle name="Percent 12 13 2 2 7" xfId="4888" xr:uid="{00000000-0005-0000-0000-000069B50000}"/>
    <cellStyle name="Percent 12 13 2 2 8" xfId="30856" xr:uid="{00000000-0005-0000-0000-00006AB50000}"/>
    <cellStyle name="Percent 12 13 2 2 9" xfId="57338" xr:uid="{00000000-0005-0000-0000-00006BB50000}"/>
    <cellStyle name="Percent 12 13 2 3" xfId="5970" xr:uid="{00000000-0005-0000-0000-00006CB50000}"/>
    <cellStyle name="Percent 12 13 2 3 2" xfId="12462" xr:uid="{00000000-0005-0000-0000-00006DB50000}"/>
    <cellStyle name="Percent 12 13 2 3 2 2" xfId="27610" xr:uid="{00000000-0005-0000-0000-00006EB50000}"/>
    <cellStyle name="Percent 12 13 2 3 2 2 2" xfId="53578" xr:uid="{00000000-0005-0000-0000-00006FB50000}"/>
    <cellStyle name="Percent 12 13 2 3 2 3" xfId="38430" xr:uid="{00000000-0005-0000-0000-000070B50000}"/>
    <cellStyle name="Percent 12 13 2 3 3" xfId="21118" xr:uid="{00000000-0005-0000-0000-000071B50000}"/>
    <cellStyle name="Percent 12 13 2 3 3 2" xfId="47086" xr:uid="{00000000-0005-0000-0000-000072B50000}"/>
    <cellStyle name="Percent 12 13 2 3 4" xfId="16790" xr:uid="{00000000-0005-0000-0000-000073B50000}"/>
    <cellStyle name="Percent 12 13 2 3 4 2" xfId="42758" xr:uid="{00000000-0005-0000-0000-000074B50000}"/>
    <cellStyle name="Percent 12 13 2 3 5" xfId="31938" xr:uid="{00000000-0005-0000-0000-000075B50000}"/>
    <cellStyle name="Percent 12 13 2 3 6" xfId="58420" xr:uid="{00000000-0005-0000-0000-000076B50000}"/>
    <cellStyle name="Percent 12 13 2 4" xfId="10298" xr:uid="{00000000-0005-0000-0000-000077B50000}"/>
    <cellStyle name="Percent 12 13 2 4 2" xfId="25446" xr:uid="{00000000-0005-0000-0000-000078B50000}"/>
    <cellStyle name="Percent 12 13 2 4 2 2" xfId="51414" xr:uid="{00000000-0005-0000-0000-000079B50000}"/>
    <cellStyle name="Percent 12 13 2 4 3" xfId="36266" xr:uid="{00000000-0005-0000-0000-00007AB50000}"/>
    <cellStyle name="Percent 12 13 2 5" xfId="8134" xr:uid="{00000000-0005-0000-0000-00007BB50000}"/>
    <cellStyle name="Percent 12 13 2 5 2" xfId="23282" xr:uid="{00000000-0005-0000-0000-00007CB50000}"/>
    <cellStyle name="Percent 12 13 2 5 2 2" xfId="49250" xr:uid="{00000000-0005-0000-0000-00007DB50000}"/>
    <cellStyle name="Percent 12 13 2 5 3" xfId="34102" xr:uid="{00000000-0005-0000-0000-00007EB50000}"/>
    <cellStyle name="Percent 12 13 2 6" xfId="18954" xr:uid="{00000000-0005-0000-0000-00007FB50000}"/>
    <cellStyle name="Percent 12 13 2 6 2" xfId="44922" xr:uid="{00000000-0005-0000-0000-000080B50000}"/>
    <cellStyle name="Percent 12 13 2 7" xfId="14626" xr:uid="{00000000-0005-0000-0000-000081B50000}"/>
    <cellStyle name="Percent 12 13 2 7 2" xfId="40594" xr:uid="{00000000-0005-0000-0000-000082B50000}"/>
    <cellStyle name="Percent 12 13 2 8" xfId="3806" xr:uid="{00000000-0005-0000-0000-000083B50000}"/>
    <cellStyle name="Percent 12 13 2 9" xfId="29774" xr:uid="{00000000-0005-0000-0000-000084B50000}"/>
    <cellStyle name="Percent 12 13 3" xfId="2183" xr:uid="{00000000-0005-0000-0000-000085B50000}"/>
    <cellStyle name="Percent 12 13 3 2" xfId="6511" xr:uid="{00000000-0005-0000-0000-000086B50000}"/>
    <cellStyle name="Percent 12 13 3 2 2" xfId="13003" xr:uid="{00000000-0005-0000-0000-000087B50000}"/>
    <cellStyle name="Percent 12 13 3 2 2 2" xfId="28151" xr:uid="{00000000-0005-0000-0000-000088B50000}"/>
    <cellStyle name="Percent 12 13 3 2 2 2 2" xfId="54119" xr:uid="{00000000-0005-0000-0000-000089B50000}"/>
    <cellStyle name="Percent 12 13 3 2 2 3" xfId="38971" xr:uid="{00000000-0005-0000-0000-00008AB50000}"/>
    <cellStyle name="Percent 12 13 3 2 3" xfId="21659" xr:uid="{00000000-0005-0000-0000-00008BB50000}"/>
    <cellStyle name="Percent 12 13 3 2 3 2" xfId="47627" xr:uid="{00000000-0005-0000-0000-00008CB50000}"/>
    <cellStyle name="Percent 12 13 3 2 4" xfId="17331" xr:uid="{00000000-0005-0000-0000-00008DB50000}"/>
    <cellStyle name="Percent 12 13 3 2 4 2" xfId="43299" xr:uid="{00000000-0005-0000-0000-00008EB50000}"/>
    <cellStyle name="Percent 12 13 3 2 5" xfId="32479" xr:uid="{00000000-0005-0000-0000-00008FB50000}"/>
    <cellStyle name="Percent 12 13 3 2 6" xfId="58961" xr:uid="{00000000-0005-0000-0000-000090B50000}"/>
    <cellStyle name="Percent 12 13 3 3" xfId="10839" xr:uid="{00000000-0005-0000-0000-000091B50000}"/>
    <cellStyle name="Percent 12 13 3 3 2" xfId="25987" xr:uid="{00000000-0005-0000-0000-000092B50000}"/>
    <cellStyle name="Percent 12 13 3 3 2 2" xfId="51955" xr:uid="{00000000-0005-0000-0000-000093B50000}"/>
    <cellStyle name="Percent 12 13 3 3 3" xfId="36807" xr:uid="{00000000-0005-0000-0000-000094B50000}"/>
    <cellStyle name="Percent 12 13 3 4" xfId="8675" xr:uid="{00000000-0005-0000-0000-000095B50000}"/>
    <cellStyle name="Percent 12 13 3 4 2" xfId="23823" xr:uid="{00000000-0005-0000-0000-000096B50000}"/>
    <cellStyle name="Percent 12 13 3 4 2 2" xfId="49791" xr:uid="{00000000-0005-0000-0000-000097B50000}"/>
    <cellStyle name="Percent 12 13 3 4 3" xfId="34643" xr:uid="{00000000-0005-0000-0000-000098B50000}"/>
    <cellStyle name="Percent 12 13 3 5" xfId="19495" xr:uid="{00000000-0005-0000-0000-000099B50000}"/>
    <cellStyle name="Percent 12 13 3 5 2" xfId="45463" xr:uid="{00000000-0005-0000-0000-00009AB50000}"/>
    <cellStyle name="Percent 12 13 3 6" xfId="15167" xr:uid="{00000000-0005-0000-0000-00009BB50000}"/>
    <cellStyle name="Percent 12 13 3 6 2" xfId="41135" xr:uid="{00000000-0005-0000-0000-00009CB50000}"/>
    <cellStyle name="Percent 12 13 3 7" xfId="4347" xr:uid="{00000000-0005-0000-0000-00009DB50000}"/>
    <cellStyle name="Percent 12 13 3 8" xfId="30315" xr:uid="{00000000-0005-0000-0000-00009EB50000}"/>
    <cellStyle name="Percent 12 13 3 9" xfId="56797" xr:uid="{00000000-0005-0000-0000-00009FB50000}"/>
    <cellStyle name="Percent 12 13 4" xfId="5429" xr:uid="{00000000-0005-0000-0000-0000A0B50000}"/>
    <cellStyle name="Percent 12 13 4 2" xfId="11921" xr:uid="{00000000-0005-0000-0000-0000A1B50000}"/>
    <cellStyle name="Percent 12 13 4 2 2" xfId="27069" xr:uid="{00000000-0005-0000-0000-0000A2B50000}"/>
    <cellStyle name="Percent 12 13 4 2 2 2" xfId="53037" xr:uid="{00000000-0005-0000-0000-0000A3B50000}"/>
    <cellStyle name="Percent 12 13 4 2 3" xfId="37889" xr:uid="{00000000-0005-0000-0000-0000A4B50000}"/>
    <cellStyle name="Percent 12 13 4 3" xfId="20577" xr:uid="{00000000-0005-0000-0000-0000A5B50000}"/>
    <cellStyle name="Percent 12 13 4 3 2" xfId="46545" xr:uid="{00000000-0005-0000-0000-0000A6B50000}"/>
    <cellStyle name="Percent 12 13 4 4" xfId="16249" xr:uid="{00000000-0005-0000-0000-0000A7B50000}"/>
    <cellStyle name="Percent 12 13 4 4 2" xfId="42217" xr:uid="{00000000-0005-0000-0000-0000A8B50000}"/>
    <cellStyle name="Percent 12 13 4 5" xfId="31397" xr:uid="{00000000-0005-0000-0000-0000A9B50000}"/>
    <cellStyle name="Percent 12 13 4 6" xfId="57879" xr:uid="{00000000-0005-0000-0000-0000AAB50000}"/>
    <cellStyle name="Percent 12 13 5" xfId="9757" xr:uid="{00000000-0005-0000-0000-0000ABB50000}"/>
    <cellStyle name="Percent 12 13 5 2" xfId="24905" xr:uid="{00000000-0005-0000-0000-0000ACB50000}"/>
    <cellStyle name="Percent 12 13 5 2 2" xfId="50873" xr:uid="{00000000-0005-0000-0000-0000ADB50000}"/>
    <cellStyle name="Percent 12 13 5 3" xfId="35725" xr:uid="{00000000-0005-0000-0000-0000AEB50000}"/>
    <cellStyle name="Percent 12 13 6" xfId="7593" xr:uid="{00000000-0005-0000-0000-0000AFB50000}"/>
    <cellStyle name="Percent 12 13 6 2" xfId="22741" xr:uid="{00000000-0005-0000-0000-0000B0B50000}"/>
    <cellStyle name="Percent 12 13 6 2 2" xfId="48709" xr:uid="{00000000-0005-0000-0000-0000B1B50000}"/>
    <cellStyle name="Percent 12 13 6 3" xfId="33561" xr:uid="{00000000-0005-0000-0000-0000B2B50000}"/>
    <cellStyle name="Percent 12 13 7" xfId="18413" xr:uid="{00000000-0005-0000-0000-0000B3B50000}"/>
    <cellStyle name="Percent 12 13 7 2" xfId="44381" xr:uid="{00000000-0005-0000-0000-0000B4B50000}"/>
    <cellStyle name="Percent 12 13 8" xfId="14085" xr:uid="{00000000-0005-0000-0000-0000B5B50000}"/>
    <cellStyle name="Percent 12 13 8 2" xfId="40053" xr:uid="{00000000-0005-0000-0000-0000B6B50000}"/>
    <cellStyle name="Percent 12 13 9" xfId="3265" xr:uid="{00000000-0005-0000-0000-0000B7B50000}"/>
    <cellStyle name="Percent 12 14" xfId="1638" xr:uid="{00000000-0005-0000-0000-0000B8B50000}"/>
    <cellStyle name="Percent 12 14 10" xfId="56252" xr:uid="{00000000-0005-0000-0000-0000B9B50000}"/>
    <cellStyle name="Percent 12 14 2" xfId="2720" xr:uid="{00000000-0005-0000-0000-0000BAB50000}"/>
    <cellStyle name="Percent 12 14 2 2" xfId="7048" xr:uid="{00000000-0005-0000-0000-0000BBB50000}"/>
    <cellStyle name="Percent 12 14 2 2 2" xfId="13540" xr:uid="{00000000-0005-0000-0000-0000BCB50000}"/>
    <cellStyle name="Percent 12 14 2 2 2 2" xfId="28688" xr:uid="{00000000-0005-0000-0000-0000BDB50000}"/>
    <cellStyle name="Percent 12 14 2 2 2 2 2" xfId="54656" xr:uid="{00000000-0005-0000-0000-0000BEB50000}"/>
    <cellStyle name="Percent 12 14 2 2 2 3" xfId="39508" xr:uid="{00000000-0005-0000-0000-0000BFB50000}"/>
    <cellStyle name="Percent 12 14 2 2 3" xfId="22196" xr:uid="{00000000-0005-0000-0000-0000C0B50000}"/>
    <cellStyle name="Percent 12 14 2 2 3 2" xfId="48164" xr:uid="{00000000-0005-0000-0000-0000C1B50000}"/>
    <cellStyle name="Percent 12 14 2 2 4" xfId="17868" xr:uid="{00000000-0005-0000-0000-0000C2B50000}"/>
    <cellStyle name="Percent 12 14 2 2 4 2" xfId="43836" xr:uid="{00000000-0005-0000-0000-0000C3B50000}"/>
    <cellStyle name="Percent 12 14 2 2 5" xfId="33016" xr:uid="{00000000-0005-0000-0000-0000C4B50000}"/>
    <cellStyle name="Percent 12 14 2 2 6" xfId="59498" xr:uid="{00000000-0005-0000-0000-0000C5B50000}"/>
    <cellStyle name="Percent 12 14 2 3" xfId="11376" xr:uid="{00000000-0005-0000-0000-0000C6B50000}"/>
    <cellStyle name="Percent 12 14 2 3 2" xfId="26524" xr:uid="{00000000-0005-0000-0000-0000C7B50000}"/>
    <cellStyle name="Percent 12 14 2 3 2 2" xfId="52492" xr:uid="{00000000-0005-0000-0000-0000C8B50000}"/>
    <cellStyle name="Percent 12 14 2 3 3" xfId="37344" xr:uid="{00000000-0005-0000-0000-0000C9B50000}"/>
    <cellStyle name="Percent 12 14 2 4" xfId="9212" xr:uid="{00000000-0005-0000-0000-0000CAB50000}"/>
    <cellStyle name="Percent 12 14 2 4 2" xfId="24360" xr:uid="{00000000-0005-0000-0000-0000CBB50000}"/>
    <cellStyle name="Percent 12 14 2 4 2 2" xfId="50328" xr:uid="{00000000-0005-0000-0000-0000CCB50000}"/>
    <cellStyle name="Percent 12 14 2 4 3" xfId="35180" xr:uid="{00000000-0005-0000-0000-0000CDB50000}"/>
    <cellStyle name="Percent 12 14 2 5" xfId="20032" xr:uid="{00000000-0005-0000-0000-0000CEB50000}"/>
    <cellStyle name="Percent 12 14 2 5 2" xfId="46000" xr:uid="{00000000-0005-0000-0000-0000CFB50000}"/>
    <cellStyle name="Percent 12 14 2 6" xfId="15704" xr:uid="{00000000-0005-0000-0000-0000D0B50000}"/>
    <cellStyle name="Percent 12 14 2 6 2" xfId="41672" xr:uid="{00000000-0005-0000-0000-0000D1B50000}"/>
    <cellStyle name="Percent 12 14 2 7" xfId="4884" xr:uid="{00000000-0005-0000-0000-0000D2B50000}"/>
    <cellStyle name="Percent 12 14 2 8" xfId="30852" xr:uid="{00000000-0005-0000-0000-0000D3B50000}"/>
    <cellStyle name="Percent 12 14 2 9" xfId="57334" xr:uid="{00000000-0005-0000-0000-0000D4B50000}"/>
    <cellStyle name="Percent 12 14 3" xfId="5966" xr:uid="{00000000-0005-0000-0000-0000D5B50000}"/>
    <cellStyle name="Percent 12 14 3 2" xfId="12458" xr:uid="{00000000-0005-0000-0000-0000D6B50000}"/>
    <cellStyle name="Percent 12 14 3 2 2" xfId="27606" xr:uid="{00000000-0005-0000-0000-0000D7B50000}"/>
    <cellStyle name="Percent 12 14 3 2 2 2" xfId="53574" xr:uid="{00000000-0005-0000-0000-0000D8B50000}"/>
    <cellStyle name="Percent 12 14 3 2 3" xfId="38426" xr:uid="{00000000-0005-0000-0000-0000D9B50000}"/>
    <cellStyle name="Percent 12 14 3 3" xfId="21114" xr:uid="{00000000-0005-0000-0000-0000DAB50000}"/>
    <cellStyle name="Percent 12 14 3 3 2" xfId="47082" xr:uid="{00000000-0005-0000-0000-0000DBB50000}"/>
    <cellStyle name="Percent 12 14 3 4" xfId="16786" xr:uid="{00000000-0005-0000-0000-0000DCB50000}"/>
    <cellStyle name="Percent 12 14 3 4 2" xfId="42754" xr:uid="{00000000-0005-0000-0000-0000DDB50000}"/>
    <cellStyle name="Percent 12 14 3 5" xfId="31934" xr:uid="{00000000-0005-0000-0000-0000DEB50000}"/>
    <cellStyle name="Percent 12 14 3 6" xfId="58416" xr:uid="{00000000-0005-0000-0000-0000DFB50000}"/>
    <cellStyle name="Percent 12 14 4" xfId="10294" xr:uid="{00000000-0005-0000-0000-0000E0B50000}"/>
    <cellStyle name="Percent 12 14 4 2" xfId="25442" xr:uid="{00000000-0005-0000-0000-0000E1B50000}"/>
    <cellStyle name="Percent 12 14 4 2 2" xfId="51410" xr:uid="{00000000-0005-0000-0000-0000E2B50000}"/>
    <cellStyle name="Percent 12 14 4 3" xfId="36262" xr:uid="{00000000-0005-0000-0000-0000E3B50000}"/>
    <cellStyle name="Percent 12 14 5" xfId="8130" xr:uid="{00000000-0005-0000-0000-0000E4B50000}"/>
    <cellStyle name="Percent 12 14 5 2" xfId="23278" xr:uid="{00000000-0005-0000-0000-0000E5B50000}"/>
    <cellStyle name="Percent 12 14 5 2 2" xfId="49246" xr:uid="{00000000-0005-0000-0000-0000E6B50000}"/>
    <cellStyle name="Percent 12 14 5 3" xfId="34098" xr:uid="{00000000-0005-0000-0000-0000E7B50000}"/>
    <cellStyle name="Percent 12 14 6" xfId="18950" xr:uid="{00000000-0005-0000-0000-0000E8B50000}"/>
    <cellStyle name="Percent 12 14 6 2" xfId="44918" xr:uid="{00000000-0005-0000-0000-0000E9B50000}"/>
    <cellStyle name="Percent 12 14 7" xfId="14622" xr:uid="{00000000-0005-0000-0000-0000EAB50000}"/>
    <cellStyle name="Percent 12 14 7 2" xfId="40590" xr:uid="{00000000-0005-0000-0000-0000EBB50000}"/>
    <cellStyle name="Percent 12 14 8" xfId="3802" xr:uid="{00000000-0005-0000-0000-0000ECB50000}"/>
    <cellStyle name="Percent 12 14 9" xfId="29770" xr:uid="{00000000-0005-0000-0000-0000EDB50000}"/>
    <cellStyle name="Percent 12 15" xfId="2179" xr:uid="{00000000-0005-0000-0000-0000EEB50000}"/>
    <cellStyle name="Percent 12 15 2" xfId="6507" xr:uid="{00000000-0005-0000-0000-0000EFB50000}"/>
    <cellStyle name="Percent 12 15 2 2" xfId="12999" xr:uid="{00000000-0005-0000-0000-0000F0B50000}"/>
    <cellStyle name="Percent 12 15 2 2 2" xfId="28147" xr:uid="{00000000-0005-0000-0000-0000F1B50000}"/>
    <cellStyle name="Percent 12 15 2 2 2 2" xfId="54115" xr:uid="{00000000-0005-0000-0000-0000F2B50000}"/>
    <cellStyle name="Percent 12 15 2 2 3" xfId="38967" xr:uid="{00000000-0005-0000-0000-0000F3B50000}"/>
    <cellStyle name="Percent 12 15 2 3" xfId="21655" xr:uid="{00000000-0005-0000-0000-0000F4B50000}"/>
    <cellStyle name="Percent 12 15 2 3 2" xfId="47623" xr:uid="{00000000-0005-0000-0000-0000F5B50000}"/>
    <cellStyle name="Percent 12 15 2 4" xfId="17327" xr:uid="{00000000-0005-0000-0000-0000F6B50000}"/>
    <cellStyle name="Percent 12 15 2 4 2" xfId="43295" xr:uid="{00000000-0005-0000-0000-0000F7B50000}"/>
    <cellStyle name="Percent 12 15 2 5" xfId="32475" xr:uid="{00000000-0005-0000-0000-0000F8B50000}"/>
    <cellStyle name="Percent 12 15 2 6" xfId="58957" xr:uid="{00000000-0005-0000-0000-0000F9B50000}"/>
    <cellStyle name="Percent 12 15 3" xfId="10835" xr:uid="{00000000-0005-0000-0000-0000FAB50000}"/>
    <cellStyle name="Percent 12 15 3 2" xfId="25983" xr:uid="{00000000-0005-0000-0000-0000FBB50000}"/>
    <cellStyle name="Percent 12 15 3 2 2" xfId="51951" xr:uid="{00000000-0005-0000-0000-0000FCB50000}"/>
    <cellStyle name="Percent 12 15 3 3" xfId="36803" xr:uid="{00000000-0005-0000-0000-0000FDB50000}"/>
    <cellStyle name="Percent 12 15 4" xfId="8671" xr:uid="{00000000-0005-0000-0000-0000FEB50000}"/>
    <cellStyle name="Percent 12 15 4 2" xfId="23819" xr:uid="{00000000-0005-0000-0000-0000FFB50000}"/>
    <cellStyle name="Percent 12 15 4 2 2" xfId="49787" xr:uid="{00000000-0005-0000-0000-000000B60000}"/>
    <cellStyle name="Percent 12 15 4 3" xfId="34639" xr:uid="{00000000-0005-0000-0000-000001B60000}"/>
    <cellStyle name="Percent 12 15 5" xfId="19491" xr:uid="{00000000-0005-0000-0000-000002B60000}"/>
    <cellStyle name="Percent 12 15 5 2" xfId="45459" xr:uid="{00000000-0005-0000-0000-000003B60000}"/>
    <cellStyle name="Percent 12 15 6" xfId="15163" xr:uid="{00000000-0005-0000-0000-000004B60000}"/>
    <cellStyle name="Percent 12 15 6 2" xfId="41131" xr:uid="{00000000-0005-0000-0000-000005B60000}"/>
    <cellStyle name="Percent 12 15 7" xfId="4343" xr:uid="{00000000-0005-0000-0000-000006B60000}"/>
    <cellStyle name="Percent 12 15 8" xfId="30311" xr:uid="{00000000-0005-0000-0000-000007B60000}"/>
    <cellStyle name="Percent 12 15 9" xfId="56793" xr:uid="{00000000-0005-0000-0000-000008B60000}"/>
    <cellStyle name="Percent 12 16" xfId="5425" xr:uid="{00000000-0005-0000-0000-000009B60000}"/>
    <cellStyle name="Percent 12 16 2" xfId="11917" xr:uid="{00000000-0005-0000-0000-00000AB60000}"/>
    <cellStyle name="Percent 12 16 2 2" xfId="27065" xr:uid="{00000000-0005-0000-0000-00000BB60000}"/>
    <cellStyle name="Percent 12 16 2 2 2" xfId="53033" xr:uid="{00000000-0005-0000-0000-00000CB60000}"/>
    <cellStyle name="Percent 12 16 2 3" xfId="37885" xr:uid="{00000000-0005-0000-0000-00000DB60000}"/>
    <cellStyle name="Percent 12 16 3" xfId="20573" xr:uid="{00000000-0005-0000-0000-00000EB60000}"/>
    <cellStyle name="Percent 12 16 3 2" xfId="46541" xr:uid="{00000000-0005-0000-0000-00000FB60000}"/>
    <cellStyle name="Percent 12 16 4" xfId="16245" xr:uid="{00000000-0005-0000-0000-000010B60000}"/>
    <cellStyle name="Percent 12 16 4 2" xfId="42213" xr:uid="{00000000-0005-0000-0000-000011B60000}"/>
    <cellStyle name="Percent 12 16 5" xfId="31393" xr:uid="{00000000-0005-0000-0000-000012B60000}"/>
    <cellStyle name="Percent 12 16 6" xfId="57875" xr:uid="{00000000-0005-0000-0000-000013B60000}"/>
    <cellStyle name="Percent 12 17" xfId="9753" xr:uid="{00000000-0005-0000-0000-000014B60000}"/>
    <cellStyle name="Percent 12 17 2" xfId="24901" xr:uid="{00000000-0005-0000-0000-000015B60000}"/>
    <cellStyle name="Percent 12 17 2 2" xfId="50869" xr:uid="{00000000-0005-0000-0000-000016B60000}"/>
    <cellStyle name="Percent 12 17 3" xfId="35721" xr:uid="{00000000-0005-0000-0000-000017B60000}"/>
    <cellStyle name="Percent 12 18" xfId="7589" xr:uid="{00000000-0005-0000-0000-000018B60000}"/>
    <cellStyle name="Percent 12 18 2" xfId="22737" xr:uid="{00000000-0005-0000-0000-000019B60000}"/>
    <cellStyle name="Percent 12 18 2 2" xfId="48705" xr:uid="{00000000-0005-0000-0000-00001AB60000}"/>
    <cellStyle name="Percent 12 18 3" xfId="33557" xr:uid="{00000000-0005-0000-0000-00001BB60000}"/>
    <cellStyle name="Percent 12 19" xfId="18409" xr:uid="{00000000-0005-0000-0000-00001CB60000}"/>
    <cellStyle name="Percent 12 19 2" xfId="44377" xr:uid="{00000000-0005-0000-0000-00001DB60000}"/>
    <cellStyle name="Percent 12 2" xfId="547" xr:uid="{00000000-0005-0000-0000-00001EB60000}"/>
    <cellStyle name="Percent 12 2 10" xfId="29234" xr:uid="{00000000-0005-0000-0000-00001FB60000}"/>
    <cellStyle name="Percent 12 2 11" xfId="55176" xr:uid="{00000000-0005-0000-0000-000020B60000}"/>
    <cellStyle name="Percent 12 2 12" xfId="55716" xr:uid="{00000000-0005-0000-0000-000021B60000}"/>
    <cellStyle name="Percent 12 2 13" xfId="745" xr:uid="{00000000-0005-0000-0000-000022B60000}"/>
    <cellStyle name="Percent 12 2 2" xfId="1643" xr:uid="{00000000-0005-0000-0000-000023B60000}"/>
    <cellStyle name="Percent 12 2 2 10" xfId="56257" xr:uid="{00000000-0005-0000-0000-000024B60000}"/>
    <cellStyle name="Percent 12 2 2 2" xfId="2725" xr:uid="{00000000-0005-0000-0000-000025B60000}"/>
    <cellStyle name="Percent 12 2 2 2 2" xfId="7053" xr:uid="{00000000-0005-0000-0000-000026B60000}"/>
    <cellStyle name="Percent 12 2 2 2 2 2" xfId="13545" xr:uid="{00000000-0005-0000-0000-000027B60000}"/>
    <cellStyle name="Percent 12 2 2 2 2 2 2" xfId="28693" xr:uid="{00000000-0005-0000-0000-000028B60000}"/>
    <cellStyle name="Percent 12 2 2 2 2 2 2 2" xfId="54661" xr:uid="{00000000-0005-0000-0000-000029B60000}"/>
    <cellStyle name="Percent 12 2 2 2 2 2 3" xfId="39513" xr:uid="{00000000-0005-0000-0000-00002AB60000}"/>
    <cellStyle name="Percent 12 2 2 2 2 3" xfId="22201" xr:uid="{00000000-0005-0000-0000-00002BB60000}"/>
    <cellStyle name="Percent 12 2 2 2 2 3 2" xfId="48169" xr:uid="{00000000-0005-0000-0000-00002CB60000}"/>
    <cellStyle name="Percent 12 2 2 2 2 4" xfId="17873" xr:uid="{00000000-0005-0000-0000-00002DB60000}"/>
    <cellStyle name="Percent 12 2 2 2 2 4 2" xfId="43841" xr:uid="{00000000-0005-0000-0000-00002EB60000}"/>
    <cellStyle name="Percent 12 2 2 2 2 5" xfId="33021" xr:uid="{00000000-0005-0000-0000-00002FB60000}"/>
    <cellStyle name="Percent 12 2 2 2 2 6" xfId="59503" xr:uid="{00000000-0005-0000-0000-000030B60000}"/>
    <cellStyle name="Percent 12 2 2 2 3" xfId="11381" xr:uid="{00000000-0005-0000-0000-000031B60000}"/>
    <cellStyle name="Percent 12 2 2 2 3 2" xfId="26529" xr:uid="{00000000-0005-0000-0000-000032B60000}"/>
    <cellStyle name="Percent 12 2 2 2 3 2 2" xfId="52497" xr:uid="{00000000-0005-0000-0000-000033B60000}"/>
    <cellStyle name="Percent 12 2 2 2 3 3" xfId="37349" xr:uid="{00000000-0005-0000-0000-000034B60000}"/>
    <cellStyle name="Percent 12 2 2 2 4" xfId="9217" xr:uid="{00000000-0005-0000-0000-000035B60000}"/>
    <cellStyle name="Percent 12 2 2 2 4 2" xfId="24365" xr:uid="{00000000-0005-0000-0000-000036B60000}"/>
    <cellStyle name="Percent 12 2 2 2 4 2 2" xfId="50333" xr:uid="{00000000-0005-0000-0000-000037B60000}"/>
    <cellStyle name="Percent 12 2 2 2 4 3" xfId="35185" xr:uid="{00000000-0005-0000-0000-000038B60000}"/>
    <cellStyle name="Percent 12 2 2 2 5" xfId="20037" xr:uid="{00000000-0005-0000-0000-000039B60000}"/>
    <cellStyle name="Percent 12 2 2 2 5 2" xfId="46005" xr:uid="{00000000-0005-0000-0000-00003AB60000}"/>
    <cellStyle name="Percent 12 2 2 2 6" xfId="15709" xr:uid="{00000000-0005-0000-0000-00003BB60000}"/>
    <cellStyle name="Percent 12 2 2 2 6 2" xfId="41677" xr:uid="{00000000-0005-0000-0000-00003CB60000}"/>
    <cellStyle name="Percent 12 2 2 2 7" xfId="4889" xr:uid="{00000000-0005-0000-0000-00003DB60000}"/>
    <cellStyle name="Percent 12 2 2 2 8" xfId="30857" xr:uid="{00000000-0005-0000-0000-00003EB60000}"/>
    <cellStyle name="Percent 12 2 2 2 9" xfId="57339" xr:uid="{00000000-0005-0000-0000-00003FB60000}"/>
    <cellStyle name="Percent 12 2 2 3" xfId="5971" xr:uid="{00000000-0005-0000-0000-000040B60000}"/>
    <cellStyle name="Percent 12 2 2 3 2" xfId="12463" xr:uid="{00000000-0005-0000-0000-000041B60000}"/>
    <cellStyle name="Percent 12 2 2 3 2 2" xfId="27611" xr:uid="{00000000-0005-0000-0000-000042B60000}"/>
    <cellStyle name="Percent 12 2 2 3 2 2 2" xfId="53579" xr:uid="{00000000-0005-0000-0000-000043B60000}"/>
    <cellStyle name="Percent 12 2 2 3 2 3" xfId="38431" xr:uid="{00000000-0005-0000-0000-000044B60000}"/>
    <cellStyle name="Percent 12 2 2 3 3" xfId="21119" xr:uid="{00000000-0005-0000-0000-000045B60000}"/>
    <cellStyle name="Percent 12 2 2 3 3 2" xfId="47087" xr:uid="{00000000-0005-0000-0000-000046B60000}"/>
    <cellStyle name="Percent 12 2 2 3 4" xfId="16791" xr:uid="{00000000-0005-0000-0000-000047B60000}"/>
    <cellStyle name="Percent 12 2 2 3 4 2" xfId="42759" xr:uid="{00000000-0005-0000-0000-000048B60000}"/>
    <cellStyle name="Percent 12 2 2 3 5" xfId="31939" xr:uid="{00000000-0005-0000-0000-000049B60000}"/>
    <cellStyle name="Percent 12 2 2 3 6" xfId="58421" xr:uid="{00000000-0005-0000-0000-00004AB60000}"/>
    <cellStyle name="Percent 12 2 2 4" xfId="10299" xr:uid="{00000000-0005-0000-0000-00004BB60000}"/>
    <cellStyle name="Percent 12 2 2 4 2" xfId="25447" xr:uid="{00000000-0005-0000-0000-00004CB60000}"/>
    <cellStyle name="Percent 12 2 2 4 2 2" xfId="51415" xr:uid="{00000000-0005-0000-0000-00004DB60000}"/>
    <cellStyle name="Percent 12 2 2 4 3" xfId="36267" xr:uid="{00000000-0005-0000-0000-00004EB60000}"/>
    <cellStyle name="Percent 12 2 2 5" xfId="8135" xr:uid="{00000000-0005-0000-0000-00004FB60000}"/>
    <cellStyle name="Percent 12 2 2 5 2" xfId="23283" xr:uid="{00000000-0005-0000-0000-000050B60000}"/>
    <cellStyle name="Percent 12 2 2 5 2 2" xfId="49251" xr:uid="{00000000-0005-0000-0000-000051B60000}"/>
    <cellStyle name="Percent 12 2 2 5 3" xfId="34103" xr:uid="{00000000-0005-0000-0000-000052B60000}"/>
    <cellStyle name="Percent 12 2 2 6" xfId="18955" xr:uid="{00000000-0005-0000-0000-000053B60000}"/>
    <cellStyle name="Percent 12 2 2 6 2" xfId="44923" xr:uid="{00000000-0005-0000-0000-000054B60000}"/>
    <cellStyle name="Percent 12 2 2 7" xfId="14627" xr:uid="{00000000-0005-0000-0000-000055B60000}"/>
    <cellStyle name="Percent 12 2 2 7 2" xfId="40595" xr:uid="{00000000-0005-0000-0000-000056B60000}"/>
    <cellStyle name="Percent 12 2 2 8" xfId="3807" xr:uid="{00000000-0005-0000-0000-000057B60000}"/>
    <cellStyle name="Percent 12 2 2 9" xfId="29775" xr:uid="{00000000-0005-0000-0000-000058B60000}"/>
    <cellStyle name="Percent 12 2 3" xfId="2184" xr:uid="{00000000-0005-0000-0000-000059B60000}"/>
    <cellStyle name="Percent 12 2 3 2" xfId="6512" xr:uid="{00000000-0005-0000-0000-00005AB60000}"/>
    <cellStyle name="Percent 12 2 3 2 2" xfId="13004" xr:uid="{00000000-0005-0000-0000-00005BB60000}"/>
    <cellStyle name="Percent 12 2 3 2 2 2" xfId="28152" xr:uid="{00000000-0005-0000-0000-00005CB60000}"/>
    <cellStyle name="Percent 12 2 3 2 2 2 2" xfId="54120" xr:uid="{00000000-0005-0000-0000-00005DB60000}"/>
    <cellStyle name="Percent 12 2 3 2 2 3" xfId="38972" xr:uid="{00000000-0005-0000-0000-00005EB60000}"/>
    <cellStyle name="Percent 12 2 3 2 3" xfId="21660" xr:uid="{00000000-0005-0000-0000-00005FB60000}"/>
    <cellStyle name="Percent 12 2 3 2 3 2" xfId="47628" xr:uid="{00000000-0005-0000-0000-000060B60000}"/>
    <cellStyle name="Percent 12 2 3 2 4" xfId="17332" xr:uid="{00000000-0005-0000-0000-000061B60000}"/>
    <cellStyle name="Percent 12 2 3 2 4 2" xfId="43300" xr:uid="{00000000-0005-0000-0000-000062B60000}"/>
    <cellStyle name="Percent 12 2 3 2 5" xfId="32480" xr:uid="{00000000-0005-0000-0000-000063B60000}"/>
    <cellStyle name="Percent 12 2 3 2 6" xfId="58962" xr:uid="{00000000-0005-0000-0000-000064B60000}"/>
    <cellStyle name="Percent 12 2 3 3" xfId="10840" xr:uid="{00000000-0005-0000-0000-000065B60000}"/>
    <cellStyle name="Percent 12 2 3 3 2" xfId="25988" xr:uid="{00000000-0005-0000-0000-000066B60000}"/>
    <cellStyle name="Percent 12 2 3 3 2 2" xfId="51956" xr:uid="{00000000-0005-0000-0000-000067B60000}"/>
    <cellStyle name="Percent 12 2 3 3 3" xfId="36808" xr:uid="{00000000-0005-0000-0000-000068B60000}"/>
    <cellStyle name="Percent 12 2 3 4" xfId="8676" xr:uid="{00000000-0005-0000-0000-000069B60000}"/>
    <cellStyle name="Percent 12 2 3 4 2" xfId="23824" xr:uid="{00000000-0005-0000-0000-00006AB60000}"/>
    <cellStyle name="Percent 12 2 3 4 2 2" xfId="49792" xr:uid="{00000000-0005-0000-0000-00006BB60000}"/>
    <cellStyle name="Percent 12 2 3 4 3" xfId="34644" xr:uid="{00000000-0005-0000-0000-00006CB60000}"/>
    <cellStyle name="Percent 12 2 3 5" xfId="19496" xr:uid="{00000000-0005-0000-0000-00006DB60000}"/>
    <cellStyle name="Percent 12 2 3 5 2" xfId="45464" xr:uid="{00000000-0005-0000-0000-00006EB60000}"/>
    <cellStyle name="Percent 12 2 3 6" xfId="15168" xr:uid="{00000000-0005-0000-0000-00006FB60000}"/>
    <cellStyle name="Percent 12 2 3 6 2" xfId="41136" xr:uid="{00000000-0005-0000-0000-000070B60000}"/>
    <cellStyle name="Percent 12 2 3 7" xfId="4348" xr:uid="{00000000-0005-0000-0000-000071B60000}"/>
    <cellStyle name="Percent 12 2 3 8" xfId="30316" xr:uid="{00000000-0005-0000-0000-000072B60000}"/>
    <cellStyle name="Percent 12 2 3 9" xfId="56798" xr:uid="{00000000-0005-0000-0000-000073B60000}"/>
    <cellStyle name="Percent 12 2 4" xfId="5430" xr:uid="{00000000-0005-0000-0000-000074B60000}"/>
    <cellStyle name="Percent 12 2 4 2" xfId="11922" xr:uid="{00000000-0005-0000-0000-000075B60000}"/>
    <cellStyle name="Percent 12 2 4 2 2" xfId="27070" xr:uid="{00000000-0005-0000-0000-000076B60000}"/>
    <cellStyle name="Percent 12 2 4 2 2 2" xfId="53038" xr:uid="{00000000-0005-0000-0000-000077B60000}"/>
    <cellStyle name="Percent 12 2 4 2 3" xfId="37890" xr:uid="{00000000-0005-0000-0000-000078B60000}"/>
    <cellStyle name="Percent 12 2 4 3" xfId="20578" xr:uid="{00000000-0005-0000-0000-000079B60000}"/>
    <cellStyle name="Percent 12 2 4 3 2" xfId="46546" xr:uid="{00000000-0005-0000-0000-00007AB60000}"/>
    <cellStyle name="Percent 12 2 4 4" xfId="16250" xr:uid="{00000000-0005-0000-0000-00007BB60000}"/>
    <cellStyle name="Percent 12 2 4 4 2" xfId="42218" xr:uid="{00000000-0005-0000-0000-00007CB60000}"/>
    <cellStyle name="Percent 12 2 4 5" xfId="31398" xr:uid="{00000000-0005-0000-0000-00007DB60000}"/>
    <cellStyle name="Percent 12 2 4 6" xfId="57880" xr:uid="{00000000-0005-0000-0000-00007EB60000}"/>
    <cellStyle name="Percent 12 2 5" xfId="9758" xr:uid="{00000000-0005-0000-0000-00007FB60000}"/>
    <cellStyle name="Percent 12 2 5 2" xfId="24906" xr:uid="{00000000-0005-0000-0000-000080B60000}"/>
    <cellStyle name="Percent 12 2 5 2 2" xfId="50874" xr:uid="{00000000-0005-0000-0000-000081B60000}"/>
    <cellStyle name="Percent 12 2 5 3" xfId="35726" xr:uid="{00000000-0005-0000-0000-000082B60000}"/>
    <cellStyle name="Percent 12 2 6" xfId="7594" xr:uid="{00000000-0005-0000-0000-000083B60000}"/>
    <cellStyle name="Percent 12 2 6 2" xfId="22742" xr:uid="{00000000-0005-0000-0000-000084B60000}"/>
    <cellStyle name="Percent 12 2 6 2 2" xfId="48710" xr:uid="{00000000-0005-0000-0000-000085B60000}"/>
    <cellStyle name="Percent 12 2 6 3" xfId="33562" xr:uid="{00000000-0005-0000-0000-000086B60000}"/>
    <cellStyle name="Percent 12 2 7" xfId="18414" xr:uid="{00000000-0005-0000-0000-000087B60000}"/>
    <cellStyle name="Percent 12 2 7 2" xfId="44382" xr:uid="{00000000-0005-0000-0000-000088B60000}"/>
    <cellStyle name="Percent 12 2 8" xfId="14086" xr:uid="{00000000-0005-0000-0000-000089B60000}"/>
    <cellStyle name="Percent 12 2 8 2" xfId="40054" xr:uid="{00000000-0005-0000-0000-00008AB60000}"/>
    <cellStyle name="Percent 12 2 9" xfId="3266" xr:uid="{00000000-0005-0000-0000-00008BB60000}"/>
    <cellStyle name="Percent 12 20" xfId="14081" xr:uid="{00000000-0005-0000-0000-00008CB60000}"/>
    <cellStyle name="Percent 12 20 2" xfId="40049" xr:uid="{00000000-0005-0000-0000-00008DB60000}"/>
    <cellStyle name="Percent 12 21" xfId="3261" xr:uid="{00000000-0005-0000-0000-00008EB60000}"/>
    <cellStyle name="Percent 12 22" xfId="29229" xr:uid="{00000000-0005-0000-0000-00008FB60000}"/>
    <cellStyle name="Percent 12 23" xfId="55173" xr:uid="{00000000-0005-0000-0000-000090B60000}"/>
    <cellStyle name="Percent 12 24" xfId="55711" xr:uid="{00000000-0005-0000-0000-000091B60000}"/>
    <cellStyle name="Percent 12 25" xfId="705" xr:uid="{00000000-0005-0000-0000-000092B60000}"/>
    <cellStyle name="Percent 12 3" xfId="548" xr:uid="{00000000-0005-0000-0000-000093B60000}"/>
    <cellStyle name="Percent 12 3 10" xfId="29235" xr:uid="{00000000-0005-0000-0000-000094B60000}"/>
    <cellStyle name="Percent 12 3 11" xfId="55177" xr:uid="{00000000-0005-0000-0000-000095B60000}"/>
    <cellStyle name="Percent 12 3 12" xfId="55717" xr:uid="{00000000-0005-0000-0000-000096B60000}"/>
    <cellStyle name="Percent 12 3 13" xfId="785" xr:uid="{00000000-0005-0000-0000-000097B60000}"/>
    <cellStyle name="Percent 12 3 2" xfId="1644" xr:uid="{00000000-0005-0000-0000-000098B60000}"/>
    <cellStyle name="Percent 12 3 2 10" xfId="56258" xr:uid="{00000000-0005-0000-0000-000099B60000}"/>
    <cellStyle name="Percent 12 3 2 2" xfId="2726" xr:uid="{00000000-0005-0000-0000-00009AB60000}"/>
    <cellStyle name="Percent 12 3 2 2 2" xfId="7054" xr:uid="{00000000-0005-0000-0000-00009BB60000}"/>
    <cellStyle name="Percent 12 3 2 2 2 2" xfId="13546" xr:uid="{00000000-0005-0000-0000-00009CB60000}"/>
    <cellStyle name="Percent 12 3 2 2 2 2 2" xfId="28694" xr:uid="{00000000-0005-0000-0000-00009DB60000}"/>
    <cellStyle name="Percent 12 3 2 2 2 2 2 2" xfId="54662" xr:uid="{00000000-0005-0000-0000-00009EB60000}"/>
    <cellStyle name="Percent 12 3 2 2 2 2 3" xfId="39514" xr:uid="{00000000-0005-0000-0000-00009FB60000}"/>
    <cellStyle name="Percent 12 3 2 2 2 3" xfId="22202" xr:uid="{00000000-0005-0000-0000-0000A0B60000}"/>
    <cellStyle name="Percent 12 3 2 2 2 3 2" xfId="48170" xr:uid="{00000000-0005-0000-0000-0000A1B60000}"/>
    <cellStyle name="Percent 12 3 2 2 2 4" xfId="17874" xr:uid="{00000000-0005-0000-0000-0000A2B60000}"/>
    <cellStyle name="Percent 12 3 2 2 2 4 2" xfId="43842" xr:uid="{00000000-0005-0000-0000-0000A3B60000}"/>
    <cellStyle name="Percent 12 3 2 2 2 5" xfId="33022" xr:uid="{00000000-0005-0000-0000-0000A4B60000}"/>
    <cellStyle name="Percent 12 3 2 2 2 6" xfId="59504" xr:uid="{00000000-0005-0000-0000-0000A5B60000}"/>
    <cellStyle name="Percent 12 3 2 2 3" xfId="11382" xr:uid="{00000000-0005-0000-0000-0000A6B60000}"/>
    <cellStyle name="Percent 12 3 2 2 3 2" xfId="26530" xr:uid="{00000000-0005-0000-0000-0000A7B60000}"/>
    <cellStyle name="Percent 12 3 2 2 3 2 2" xfId="52498" xr:uid="{00000000-0005-0000-0000-0000A8B60000}"/>
    <cellStyle name="Percent 12 3 2 2 3 3" xfId="37350" xr:uid="{00000000-0005-0000-0000-0000A9B60000}"/>
    <cellStyle name="Percent 12 3 2 2 4" xfId="9218" xr:uid="{00000000-0005-0000-0000-0000AAB60000}"/>
    <cellStyle name="Percent 12 3 2 2 4 2" xfId="24366" xr:uid="{00000000-0005-0000-0000-0000ABB60000}"/>
    <cellStyle name="Percent 12 3 2 2 4 2 2" xfId="50334" xr:uid="{00000000-0005-0000-0000-0000ACB60000}"/>
    <cellStyle name="Percent 12 3 2 2 4 3" xfId="35186" xr:uid="{00000000-0005-0000-0000-0000ADB60000}"/>
    <cellStyle name="Percent 12 3 2 2 5" xfId="20038" xr:uid="{00000000-0005-0000-0000-0000AEB60000}"/>
    <cellStyle name="Percent 12 3 2 2 5 2" xfId="46006" xr:uid="{00000000-0005-0000-0000-0000AFB60000}"/>
    <cellStyle name="Percent 12 3 2 2 6" xfId="15710" xr:uid="{00000000-0005-0000-0000-0000B0B60000}"/>
    <cellStyle name="Percent 12 3 2 2 6 2" xfId="41678" xr:uid="{00000000-0005-0000-0000-0000B1B60000}"/>
    <cellStyle name="Percent 12 3 2 2 7" xfId="4890" xr:uid="{00000000-0005-0000-0000-0000B2B60000}"/>
    <cellStyle name="Percent 12 3 2 2 8" xfId="30858" xr:uid="{00000000-0005-0000-0000-0000B3B60000}"/>
    <cellStyle name="Percent 12 3 2 2 9" xfId="57340" xr:uid="{00000000-0005-0000-0000-0000B4B60000}"/>
    <cellStyle name="Percent 12 3 2 3" xfId="5972" xr:uid="{00000000-0005-0000-0000-0000B5B60000}"/>
    <cellStyle name="Percent 12 3 2 3 2" xfId="12464" xr:uid="{00000000-0005-0000-0000-0000B6B60000}"/>
    <cellStyle name="Percent 12 3 2 3 2 2" xfId="27612" xr:uid="{00000000-0005-0000-0000-0000B7B60000}"/>
    <cellStyle name="Percent 12 3 2 3 2 2 2" xfId="53580" xr:uid="{00000000-0005-0000-0000-0000B8B60000}"/>
    <cellStyle name="Percent 12 3 2 3 2 3" xfId="38432" xr:uid="{00000000-0005-0000-0000-0000B9B60000}"/>
    <cellStyle name="Percent 12 3 2 3 3" xfId="21120" xr:uid="{00000000-0005-0000-0000-0000BAB60000}"/>
    <cellStyle name="Percent 12 3 2 3 3 2" xfId="47088" xr:uid="{00000000-0005-0000-0000-0000BBB60000}"/>
    <cellStyle name="Percent 12 3 2 3 4" xfId="16792" xr:uid="{00000000-0005-0000-0000-0000BCB60000}"/>
    <cellStyle name="Percent 12 3 2 3 4 2" xfId="42760" xr:uid="{00000000-0005-0000-0000-0000BDB60000}"/>
    <cellStyle name="Percent 12 3 2 3 5" xfId="31940" xr:uid="{00000000-0005-0000-0000-0000BEB60000}"/>
    <cellStyle name="Percent 12 3 2 3 6" xfId="58422" xr:uid="{00000000-0005-0000-0000-0000BFB60000}"/>
    <cellStyle name="Percent 12 3 2 4" xfId="10300" xr:uid="{00000000-0005-0000-0000-0000C0B60000}"/>
    <cellStyle name="Percent 12 3 2 4 2" xfId="25448" xr:uid="{00000000-0005-0000-0000-0000C1B60000}"/>
    <cellStyle name="Percent 12 3 2 4 2 2" xfId="51416" xr:uid="{00000000-0005-0000-0000-0000C2B60000}"/>
    <cellStyle name="Percent 12 3 2 4 3" xfId="36268" xr:uid="{00000000-0005-0000-0000-0000C3B60000}"/>
    <cellStyle name="Percent 12 3 2 5" xfId="8136" xr:uid="{00000000-0005-0000-0000-0000C4B60000}"/>
    <cellStyle name="Percent 12 3 2 5 2" xfId="23284" xr:uid="{00000000-0005-0000-0000-0000C5B60000}"/>
    <cellStyle name="Percent 12 3 2 5 2 2" xfId="49252" xr:uid="{00000000-0005-0000-0000-0000C6B60000}"/>
    <cellStyle name="Percent 12 3 2 5 3" xfId="34104" xr:uid="{00000000-0005-0000-0000-0000C7B60000}"/>
    <cellStyle name="Percent 12 3 2 6" xfId="18956" xr:uid="{00000000-0005-0000-0000-0000C8B60000}"/>
    <cellStyle name="Percent 12 3 2 6 2" xfId="44924" xr:uid="{00000000-0005-0000-0000-0000C9B60000}"/>
    <cellStyle name="Percent 12 3 2 7" xfId="14628" xr:uid="{00000000-0005-0000-0000-0000CAB60000}"/>
    <cellStyle name="Percent 12 3 2 7 2" xfId="40596" xr:uid="{00000000-0005-0000-0000-0000CBB60000}"/>
    <cellStyle name="Percent 12 3 2 8" xfId="3808" xr:uid="{00000000-0005-0000-0000-0000CCB60000}"/>
    <cellStyle name="Percent 12 3 2 9" xfId="29776" xr:uid="{00000000-0005-0000-0000-0000CDB60000}"/>
    <cellStyle name="Percent 12 3 3" xfId="2185" xr:uid="{00000000-0005-0000-0000-0000CEB60000}"/>
    <cellStyle name="Percent 12 3 3 2" xfId="6513" xr:uid="{00000000-0005-0000-0000-0000CFB60000}"/>
    <cellStyle name="Percent 12 3 3 2 2" xfId="13005" xr:uid="{00000000-0005-0000-0000-0000D0B60000}"/>
    <cellStyle name="Percent 12 3 3 2 2 2" xfId="28153" xr:uid="{00000000-0005-0000-0000-0000D1B60000}"/>
    <cellStyle name="Percent 12 3 3 2 2 2 2" xfId="54121" xr:uid="{00000000-0005-0000-0000-0000D2B60000}"/>
    <cellStyle name="Percent 12 3 3 2 2 3" xfId="38973" xr:uid="{00000000-0005-0000-0000-0000D3B60000}"/>
    <cellStyle name="Percent 12 3 3 2 3" xfId="21661" xr:uid="{00000000-0005-0000-0000-0000D4B60000}"/>
    <cellStyle name="Percent 12 3 3 2 3 2" xfId="47629" xr:uid="{00000000-0005-0000-0000-0000D5B60000}"/>
    <cellStyle name="Percent 12 3 3 2 4" xfId="17333" xr:uid="{00000000-0005-0000-0000-0000D6B60000}"/>
    <cellStyle name="Percent 12 3 3 2 4 2" xfId="43301" xr:uid="{00000000-0005-0000-0000-0000D7B60000}"/>
    <cellStyle name="Percent 12 3 3 2 5" xfId="32481" xr:uid="{00000000-0005-0000-0000-0000D8B60000}"/>
    <cellStyle name="Percent 12 3 3 2 6" xfId="58963" xr:uid="{00000000-0005-0000-0000-0000D9B60000}"/>
    <cellStyle name="Percent 12 3 3 3" xfId="10841" xr:uid="{00000000-0005-0000-0000-0000DAB60000}"/>
    <cellStyle name="Percent 12 3 3 3 2" xfId="25989" xr:uid="{00000000-0005-0000-0000-0000DBB60000}"/>
    <cellStyle name="Percent 12 3 3 3 2 2" xfId="51957" xr:uid="{00000000-0005-0000-0000-0000DCB60000}"/>
    <cellStyle name="Percent 12 3 3 3 3" xfId="36809" xr:uid="{00000000-0005-0000-0000-0000DDB60000}"/>
    <cellStyle name="Percent 12 3 3 4" xfId="8677" xr:uid="{00000000-0005-0000-0000-0000DEB60000}"/>
    <cellStyle name="Percent 12 3 3 4 2" xfId="23825" xr:uid="{00000000-0005-0000-0000-0000DFB60000}"/>
    <cellStyle name="Percent 12 3 3 4 2 2" xfId="49793" xr:uid="{00000000-0005-0000-0000-0000E0B60000}"/>
    <cellStyle name="Percent 12 3 3 4 3" xfId="34645" xr:uid="{00000000-0005-0000-0000-0000E1B60000}"/>
    <cellStyle name="Percent 12 3 3 5" xfId="19497" xr:uid="{00000000-0005-0000-0000-0000E2B60000}"/>
    <cellStyle name="Percent 12 3 3 5 2" xfId="45465" xr:uid="{00000000-0005-0000-0000-0000E3B60000}"/>
    <cellStyle name="Percent 12 3 3 6" xfId="15169" xr:uid="{00000000-0005-0000-0000-0000E4B60000}"/>
    <cellStyle name="Percent 12 3 3 6 2" xfId="41137" xr:uid="{00000000-0005-0000-0000-0000E5B60000}"/>
    <cellStyle name="Percent 12 3 3 7" xfId="4349" xr:uid="{00000000-0005-0000-0000-0000E6B60000}"/>
    <cellStyle name="Percent 12 3 3 8" xfId="30317" xr:uid="{00000000-0005-0000-0000-0000E7B60000}"/>
    <cellStyle name="Percent 12 3 3 9" xfId="56799" xr:uid="{00000000-0005-0000-0000-0000E8B60000}"/>
    <cellStyle name="Percent 12 3 4" xfId="5431" xr:uid="{00000000-0005-0000-0000-0000E9B60000}"/>
    <cellStyle name="Percent 12 3 4 2" xfId="11923" xr:uid="{00000000-0005-0000-0000-0000EAB60000}"/>
    <cellStyle name="Percent 12 3 4 2 2" xfId="27071" xr:uid="{00000000-0005-0000-0000-0000EBB60000}"/>
    <cellStyle name="Percent 12 3 4 2 2 2" xfId="53039" xr:uid="{00000000-0005-0000-0000-0000ECB60000}"/>
    <cellStyle name="Percent 12 3 4 2 3" xfId="37891" xr:uid="{00000000-0005-0000-0000-0000EDB60000}"/>
    <cellStyle name="Percent 12 3 4 3" xfId="20579" xr:uid="{00000000-0005-0000-0000-0000EEB60000}"/>
    <cellStyle name="Percent 12 3 4 3 2" xfId="46547" xr:uid="{00000000-0005-0000-0000-0000EFB60000}"/>
    <cellStyle name="Percent 12 3 4 4" xfId="16251" xr:uid="{00000000-0005-0000-0000-0000F0B60000}"/>
    <cellStyle name="Percent 12 3 4 4 2" xfId="42219" xr:uid="{00000000-0005-0000-0000-0000F1B60000}"/>
    <cellStyle name="Percent 12 3 4 5" xfId="31399" xr:uid="{00000000-0005-0000-0000-0000F2B60000}"/>
    <cellStyle name="Percent 12 3 4 6" xfId="57881" xr:uid="{00000000-0005-0000-0000-0000F3B60000}"/>
    <cellStyle name="Percent 12 3 5" xfId="9759" xr:uid="{00000000-0005-0000-0000-0000F4B60000}"/>
    <cellStyle name="Percent 12 3 5 2" xfId="24907" xr:uid="{00000000-0005-0000-0000-0000F5B60000}"/>
    <cellStyle name="Percent 12 3 5 2 2" xfId="50875" xr:uid="{00000000-0005-0000-0000-0000F6B60000}"/>
    <cellStyle name="Percent 12 3 5 3" xfId="35727" xr:uid="{00000000-0005-0000-0000-0000F7B60000}"/>
    <cellStyle name="Percent 12 3 6" xfId="7595" xr:uid="{00000000-0005-0000-0000-0000F8B60000}"/>
    <cellStyle name="Percent 12 3 6 2" xfId="22743" xr:uid="{00000000-0005-0000-0000-0000F9B60000}"/>
    <cellStyle name="Percent 12 3 6 2 2" xfId="48711" xr:uid="{00000000-0005-0000-0000-0000FAB60000}"/>
    <cellStyle name="Percent 12 3 6 3" xfId="33563" xr:uid="{00000000-0005-0000-0000-0000FBB60000}"/>
    <cellStyle name="Percent 12 3 7" xfId="18415" xr:uid="{00000000-0005-0000-0000-0000FCB60000}"/>
    <cellStyle name="Percent 12 3 7 2" xfId="44383" xr:uid="{00000000-0005-0000-0000-0000FDB60000}"/>
    <cellStyle name="Percent 12 3 8" xfId="14087" xr:uid="{00000000-0005-0000-0000-0000FEB60000}"/>
    <cellStyle name="Percent 12 3 8 2" xfId="40055" xr:uid="{00000000-0005-0000-0000-0000FFB60000}"/>
    <cellStyle name="Percent 12 3 9" xfId="3267" xr:uid="{00000000-0005-0000-0000-000000B70000}"/>
    <cellStyle name="Percent 12 4" xfId="549" xr:uid="{00000000-0005-0000-0000-000001B70000}"/>
    <cellStyle name="Percent 12 4 10" xfId="29236" xr:uid="{00000000-0005-0000-0000-000002B70000}"/>
    <cellStyle name="Percent 12 4 11" xfId="55178" xr:uid="{00000000-0005-0000-0000-000003B70000}"/>
    <cellStyle name="Percent 12 4 12" xfId="55718" xr:uid="{00000000-0005-0000-0000-000004B70000}"/>
    <cellStyle name="Percent 12 4 13" xfId="825" xr:uid="{00000000-0005-0000-0000-000005B70000}"/>
    <cellStyle name="Percent 12 4 2" xfId="1645" xr:uid="{00000000-0005-0000-0000-000006B70000}"/>
    <cellStyle name="Percent 12 4 2 10" xfId="56259" xr:uid="{00000000-0005-0000-0000-000007B70000}"/>
    <cellStyle name="Percent 12 4 2 2" xfId="2727" xr:uid="{00000000-0005-0000-0000-000008B70000}"/>
    <cellStyle name="Percent 12 4 2 2 2" xfId="7055" xr:uid="{00000000-0005-0000-0000-000009B70000}"/>
    <cellStyle name="Percent 12 4 2 2 2 2" xfId="13547" xr:uid="{00000000-0005-0000-0000-00000AB70000}"/>
    <cellStyle name="Percent 12 4 2 2 2 2 2" xfId="28695" xr:uid="{00000000-0005-0000-0000-00000BB70000}"/>
    <cellStyle name="Percent 12 4 2 2 2 2 2 2" xfId="54663" xr:uid="{00000000-0005-0000-0000-00000CB70000}"/>
    <cellStyle name="Percent 12 4 2 2 2 2 3" xfId="39515" xr:uid="{00000000-0005-0000-0000-00000DB70000}"/>
    <cellStyle name="Percent 12 4 2 2 2 3" xfId="22203" xr:uid="{00000000-0005-0000-0000-00000EB70000}"/>
    <cellStyle name="Percent 12 4 2 2 2 3 2" xfId="48171" xr:uid="{00000000-0005-0000-0000-00000FB70000}"/>
    <cellStyle name="Percent 12 4 2 2 2 4" xfId="17875" xr:uid="{00000000-0005-0000-0000-000010B70000}"/>
    <cellStyle name="Percent 12 4 2 2 2 4 2" xfId="43843" xr:uid="{00000000-0005-0000-0000-000011B70000}"/>
    <cellStyle name="Percent 12 4 2 2 2 5" xfId="33023" xr:uid="{00000000-0005-0000-0000-000012B70000}"/>
    <cellStyle name="Percent 12 4 2 2 2 6" xfId="59505" xr:uid="{00000000-0005-0000-0000-000013B70000}"/>
    <cellStyle name="Percent 12 4 2 2 3" xfId="11383" xr:uid="{00000000-0005-0000-0000-000014B70000}"/>
    <cellStyle name="Percent 12 4 2 2 3 2" xfId="26531" xr:uid="{00000000-0005-0000-0000-000015B70000}"/>
    <cellStyle name="Percent 12 4 2 2 3 2 2" xfId="52499" xr:uid="{00000000-0005-0000-0000-000016B70000}"/>
    <cellStyle name="Percent 12 4 2 2 3 3" xfId="37351" xr:uid="{00000000-0005-0000-0000-000017B70000}"/>
    <cellStyle name="Percent 12 4 2 2 4" xfId="9219" xr:uid="{00000000-0005-0000-0000-000018B70000}"/>
    <cellStyle name="Percent 12 4 2 2 4 2" xfId="24367" xr:uid="{00000000-0005-0000-0000-000019B70000}"/>
    <cellStyle name="Percent 12 4 2 2 4 2 2" xfId="50335" xr:uid="{00000000-0005-0000-0000-00001AB70000}"/>
    <cellStyle name="Percent 12 4 2 2 4 3" xfId="35187" xr:uid="{00000000-0005-0000-0000-00001BB70000}"/>
    <cellStyle name="Percent 12 4 2 2 5" xfId="20039" xr:uid="{00000000-0005-0000-0000-00001CB70000}"/>
    <cellStyle name="Percent 12 4 2 2 5 2" xfId="46007" xr:uid="{00000000-0005-0000-0000-00001DB70000}"/>
    <cellStyle name="Percent 12 4 2 2 6" xfId="15711" xr:uid="{00000000-0005-0000-0000-00001EB70000}"/>
    <cellStyle name="Percent 12 4 2 2 6 2" xfId="41679" xr:uid="{00000000-0005-0000-0000-00001FB70000}"/>
    <cellStyle name="Percent 12 4 2 2 7" xfId="4891" xr:uid="{00000000-0005-0000-0000-000020B70000}"/>
    <cellStyle name="Percent 12 4 2 2 8" xfId="30859" xr:uid="{00000000-0005-0000-0000-000021B70000}"/>
    <cellStyle name="Percent 12 4 2 2 9" xfId="57341" xr:uid="{00000000-0005-0000-0000-000022B70000}"/>
    <cellStyle name="Percent 12 4 2 3" xfId="5973" xr:uid="{00000000-0005-0000-0000-000023B70000}"/>
    <cellStyle name="Percent 12 4 2 3 2" xfId="12465" xr:uid="{00000000-0005-0000-0000-000024B70000}"/>
    <cellStyle name="Percent 12 4 2 3 2 2" xfId="27613" xr:uid="{00000000-0005-0000-0000-000025B70000}"/>
    <cellStyle name="Percent 12 4 2 3 2 2 2" xfId="53581" xr:uid="{00000000-0005-0000-0000-000026B70000}"/>
    <cellStyle name="Percent 12 4 2 3 2 3" xfId="38433" xr:uid="{00000000-0005-0000-0000-000027B70000}"/>
    <cellStyle name="Percent 12 4 2 3 3" xfId="21121" xr:uid="{00000000-0005-0000-0000-000028B70000}"/>
    <cellStyle name="Percent 12 4 2 3 3 2" xfId="47089" xr:uid="{00000000-0005-0000-0000-000029B70000}"/>
    <cellStyle name="Percent 12 4 2 3 4" xfId="16793" xr:uid="{00000000-0005-0000-0000-00002AB70000}"/>
    <cellStyle name="Percent 12 4 2 3 4 2" xfId="42761" xr:uid="{00000000-0005-0000-0000-00002BB70000}"/>
    <cellStyle name="Percent 12 4 2 3 5" xfId="31941" xr:uid="{00000000-0005-0000-0000-00002CB70000}"/>
    <cellStyle name="Percent 12 4 2 3 6" xfId="58423" xr:uid="{00000000-0005-0000-0000-00002DB70000}"/>
    <cellStyle name="Percent 12 4 2 4" xfId="10301" xr:uid="{00000000-0005-0000-0000-00002EB70000}"/>
    <cellStyle name="Percent 12 4 2 4 2" xfId="25449" xr:uid="{00000000-0005-0000-0000-00002FB70000}"/>
    <cellStyle name="Percent 12 4 2 4 2 2" xfId="51417" xr:uid="{00000000-0005-0000-0000-000030B70000}"/>
    <cellStyle name="Percent 12 4 2 4 3" xfId="36269" xr:uid="{00000000-0005-0000-0000-000031B70000}"/>
    <cellStyle name="Percent 12 4 2 5" xfId="8137" xr:uid="{00000000-0005-0000-0000-000032B70000}"/>
    <cellStyle name="Percent 12 4 2 5 2" xfId="23285" xr:uid="{00000000-0005-0000-0000-000033B70000}"/>
    <cellStyle name="Percent 12 4 2 5 2 2" xfId="49253" xr:uid="{00000000-0005-0000-0000-000034B70000}"/>
    <cellStyle name="Percent 12 4 2 5 3" xfId="34105" xr:uid="{00000000-0005-0000-0000-000035B70000}"/>
    <cellStyle name="Percent 12 4 2 6" xfId="18957" xr:uid="{00000000-0005-0000-0000-000036B70000}"/>
    <cellStyle name="Percent 12 4 2 6 2" xfId="44925" xr:uid="{00000000-0005-0000-0000-000037B70000}"/>
    <cellStyle name="Percent 12 4 2 7" xfId="14629" xr:uid="{00000000-0005-0000-0000-000038B70000}"/>
    <cellStyle name="Percent 12 4 2 7 2" xfId="40597" xr:uid="{00000000-0005-0000-0000-000039B70000}"/>
    <cellStyle name="Percent 12 4 2 8" xfId="3809" xr:uid="{00000000-0005-0000-0000-00003AB70000}"/>
    <cellStyle name="Percent 12 4 2 9" xfId="29777" xr:uid="{00000000-0005-0000-0000-00003BB70000}"/>
    <cellStyle name="Percent 12 4 3" xfId="2186" xr:uid="{00000000-0005-0000-0000-00003CB70000}"/>
    <cellStyle name="Percent 12 4 3 2" xfId="6514" xr:uid="{00000000-0005-0000-0000-00003DB70000}"/>
    <cellStyle name="Percent 12 4 3 2 2" xfId="13006" xr:uid="{00000000-0005-0000-0000-00003EB70000}"/>
    <cellStyle name="Percent 12 4 3 2 2 2" xfId="28154" xr:uid="{00000000-0005-0000-0000-00003FB70000}"/>
    <cellStyle name="Percent 12 4 3 2 2 2 2" xfId="54122" xr:uid="{00000000-0005-0000-0000-000040B70000}"/>
    <cellStyle name="Percent 12 4 3 2 2 3" xfId="38974" xr:uid="{00000000-0005-0000-0000-000041B70000}"/>
    <cellStyle name="Percent 12 4 3 2 3" xfId="21662" xr:uid="{00000000-0005-0000-0000-000042B70000}"/>
    <cellStyle name="Percent 12 4 3 2 3 2" xfId="47630" xr:uid="{00000000-0005-0000-0000-000043B70000}"/>
    <cellStyle name="Percent 12 4 3 2 4" xfId="17334" xr:uid="{00000000-0005-0000-0000-000044B70000}"/>
    <cellStyle name="Percent 12 4 3 2 4 2" xfId="43302" xr:uid="{00000000-0005-0000-0000-000045B70000}"/>
    <cellStyle name="Percent 12 4 3 2 5" xfId="32482" xr:uid="{00000000-0005-0000-0000-000046B70000}"/>
    <cellStyle name="Percent 12 4 3 2 6" xfId="58964" xr:uid="{00000000-0005-0000-0000-000047B70000}"/>
    <cellStyle name="Percent 12 4 3 3" xfId="10842" xr:uid="{00000000-0005-0000-0000-000048B70000}"/>
    <cellStyle name="Percent 12 4 3 3 2" xfId="25990" xr:uid="{00000000-0005-0000-0000-000049B70000}"/>
    <cellStyle name="Percent 12 4 3 3 2 2" xfId="51958" xr:uid="{00000000-0005-0000-0000-00004AB70000}"/>
    <cellStyle name="Percent 12 4 3 3 3" xfId="36810" xr:uid="{00000000-0005-0000-0000-00004BB70000}"/>
    <cellStyle name="Percent 12 4 3 4" xfId="8678" xr:uid="{00000000-0005-0000-0000-00004CB70000}"/>
    <cellStyle name="Percent 12 4 3 4 2" xfId="23826" xr:uid="{00000000-0005-0000-0000-00004DB70000}"/>
    <cellStyle name="Percent 12 4 3 4 2 2" xfId="49794" xr:uid="{00000000-0005-0000-0000-00004EB70000}"/>
    <cellStyle name="Percent 12 4 3 4 3" xfId="34646" xr:uid="{00000000-0005-0000-0000-00004FB70000}"/>
    <cellStyle name="Percent 12 4 3 5" xfId="19498" xr:uid="{00000000-0005-0000-0000-000050B70000}"/>
    <cellStyle name="Percent 12 4 3 5 2" xfId="45466" xr:uid="{00000000-0005-0000-0000-000051B70000}"/>
    <cellStyle name="Percent 12 4 3 6" xfId="15170" xr:uid="{00000000-0005-0000-0000-000052B70000}"/>
    <cellStyle name="Percent 12 4 3 6 2" xfId="41138" xr:uid="{00000000-0005-0000-0000-000053B70000}"/>
    <cellStyle name="Percent 12 4 3 7" xfId="4350" xr:uid="{00000000-0005-0000-0000-000054B70000}"/>
    <cellStyle name="Percent 12 4 3 8" xfId="30318" xr:uid="{00000000-0005-0000-0000-000055B70000}"/>
    <cellStyle name="Percent 12 4 3 9" xfId="56800" xr:uid="{00000000-0005-0000-0000-000056B70000}"/>
    <cellStyle name="Percent 12 4 4" xfId="5432" xr:uid="{00000000-0005-0000-0000-000057B70000}"/>
    <cellStyle name="Percent 12 4 4 2" xfId="11924" xr:uid="{00000000-0005-0000-0000-000058B70000}"/>
    <cellStyle name="Percent 12 4 4 2 2" xfId="27072" xr:uid="{00000000-0005-0000-0000-000059B70000}"/>
    <cellStyle name="Percent 12 4 4 2 2 2" xfId="53040" xr:uid="{00000000-0005-0000-0000-00005AB70000}"/>
    <cellStyle name="Percent 12 4 4 2 3" xfId="37892" xr:uid="{00000000-0005-0000-0000-00005BB70000}"/>
    <cellStyle name="Percent 12 4 4 3" xfId="20580" xr:uid="{00000000-0005-0000-0000-00005CB70000}"/>
    <cellStyle name="Percent 12 4 4 3 2" xfId="46548" xr:uid="{00000000-0005-0000-0000-00005DB70000}"/>
    <cellStyle name="Percent 12 4 4 4" xfId="16252" xr:uid="{00000000-0005-0000-0000-00005EB70000}"/>
    <cellStyle name="Percent 12 4 4 4 2" xfId="42220" xr:uid="{00000000-0005-0000-0000-00005FB70000}"/>
    <cellStyle name="Percent 12 4 4 5" xfId="31400" xr:uid="{00000000-0005-0000-0000-000060B70000}"/>
    <cellStyle name="Percent 12 4 4 6" xfId="57882" xr:uid="{00000000-0005-0000-0000-000061B70000}"/>
    <cellStyle name="Percent 12 4 5" xfId="9760" xr:uid="{00000000-0005-0000-0000-000062B70000}"/>
    <cellStyle name="Percent 12 4 5 2" xfId="24908" xr:uid="{00000000-0005-0000-0000-000063B70000}"/>
    <cellStyle name="Percent 12 4 5 2 2" xfId="50876" xr:uid="{00000000-0005-0000-0000-000064B70000}"/>
    <cellStyle name="Percent 12 4 5 3" xfId="35728" xr:uid="{00000000-0005-0000-0000-000065B70000}"/>
    <cellStyle name="Percent 12 4 6" xfId="7596" xr:uid="{00000000-0005-0000-0000-000066B70000}"/>
    <cellStyle name="Percent 12 4 6 2" xfId="22744" xr:uid="{00000000-0005-0000-0000-000067B70000}"/>
    <cellStyle name="Percent 12 4 6 2 2" xfId="48712" xr:uid="{00000000-0005-0000-0000-000068B70000}"/>
    <cellStyle name="Percent 12 4 6 3" xfId="33564" xr:uid="{00000000-0005-0000-0000-000069B70000}"/>
    <cellStyle name="Percent 12 4 7" xfId="18416" xr:uid="{00000000-0005-0000-0000-00006AB70000}"/>
    <cellStyle name="Percent 12 4 7 2" xfId="44384" xr:uid="{00000000-0005-0000-0000-00006BB70000}"/>
    <cellStyle name="Percent 12 4 8" xfId="14088" xr:uid="{00000000-0005-0000-0000-00006CB70000}"/>
    <cellStyle name="Percent 12 4 8 2" xfId="40056" xr:uid="{00000000-0005-0000-0000-00006DB70000}"/>
    <cellStyle name="Percent 12 4 9" xfId="3268" xr:uid="{00000000-0005-0000-0000-00006EB70000}"/>
    <cellStyle name="Percent 12 5" xfId="550" xr:uid="{00000000-0005-0000-0000-00006FB70000}"/>
    <cellStyle name="Percent 12 5 10" xfId="29237" xr:uid="{00000000-0005-0000-0000-000070B70000}"/>
    <cellStyle name="Percent 12 5 11" xfId="55179" xr:uid="{00000000-0005-0000-0000-000071B70000}"/>
    <cellStyle name="Percent 12 5 12" xfId="55719" xr:uid="{00000000-0005-0000-0000-000072B70000}"/>
    <cellStyle name="Percent 12 5 13" xfId="865" xr:uid="{00000000-0005-0000-0000-000073B70000}"/>
    <cellStyle name="Percent 12 5 2" xfId="1646" xr:uid="{00000000-0005-0000-0000-000074B70000}"/>
    <cellStyle name="Percent 12 5 2 10" xfId="56260" xr:uid="{00000000-0005-0000-0000-000075B70000}"/>
    <cellStyle name="Percent 12 5 2 2" xfId="2728" xr:uid="{00000000-0005-0000-0000-000076B70000}"/>
    <cellStyle name="Percent 12 5 2 2 2" xfId="7056" xr:uid="{00000000-0005-0000-0000-000077B70000}"/>
    <cellStyle name="Percent 12 5 2 2 2 2" xfId="13548" xr:uid="{00000000-0005-0000-0000-000078B70000}"/>
    <cellStyle name="Percent 12 5 2 2 2 2 2" xfId="28696" xr:uid="{00000000-0005-0000-0000-000079B70000}"/>
    <cellStyle name="Percent 12 5 2 2 2 2 2 2" xfId="54664" xr:uid="{00000000-0005-0000-0000-00007AB70000}"/>
    <cellStyle name="Percent 12 5 2 2 2 2 3" xfId="39516" xr:uid="{00000000-0005-0000-0000-00007BB70000}"/>
    <cellStyle name="Percent 12 5 2 2 2 3" xfId="22204" xr:uid="{00000000-0005-0000-0000-00007CB70000}"/>
    <cellStyle name="Percent 12 5 2 2 2 3 2" xfId="48172" xr:uid="{00000000-0005-0000-0000-00007DB70000}"/>
    <cellStyle name="Percent 12 5 2 2 2 4" xfId="17876" xr:uid="{00000000-0005-0000-0000-00007EB70000}"/>
    <cellStyle name="Percent 12 5 2 2 2 4 2" xfId="43844" xr:uid="{00000000-0005-0000-0000-00007FB70000}"/>
    <cellStyle name="Percent 12 5 2 2 2 5" xfId="33024" xr:uid="{00000000-0005-0000-0000-000080B70000}"/>
    <cellStyle name="Percent 12 5 2 2 2 6" xfId="59506" xr:uid="{00000000-0005-0000-0000-000081B70000}"/>
    <cellStyle name="Percent 12 5 2 2 3" xfId="11384" xr:uid="{00000000-0005-0000-0000-000082B70000}"/>
    <cellStyle name="Percent 12 5 2 2 3 2" xfId="26532" xr:uid="{00000000-0005-0000-0000-000083B70000}"/>
    <cellStyle name="Percent 12 5 2 2 3 2 2" xfId="52500" xr:uid="{00000000-0005-0000-0000-000084B70000}"/>
    <cellStyle name="Percent 12 5 2 2 3 3" xfId="37352" xr:uid="{00000000-0005-0000-0000-000085B70000}"/>
    <cellStyle name="Percent 12 5 2 2 4" xfId="9220" xr:uid="{00000000-0005-0000-0000-000086B70000}"/>
    <cellStyle name="Percent 12 5 2 2 4 2" xfId="24368" xr:uid="{00000000-0005-0000-0000-000087B70000}"/>
    <cellStyle name="Percent 12 5 2 2 4 2 2" xfId="50336" xr:uid="{00000000-0005-0000-0000-000088B70000}"/>
    <cellStyle name="Percent 12 5 2 2 4 3" xfId="35188" xr:uid="{00000000-0005-0000-0000-000089B70000}"/>
    <cellStyle name="Percent 12 5 2 2 5" xfId="20040" xr:uid="{00000000-0005-0000-0000-00008AB70000}"/>
    <cellStyle name="Percent 12 5 2 2 5 2" xfId="46008" xr:uid="{00000000-0005-0000-0000-00008BB70000}"/>
    <cellStyle name="Percent 12 5 2 2 6" xfId="15712" xr:uid="{00000000-0005-0000-0000-00008CB70000}"/>
    <cellStyle name="Percent 12 5 2 2 6 2" xfId="41680" xr:uid="{00000000-0005-0000-0000-00008DB70000}"/>
    <cellStyle name="Percent 12 5 2 2 7" xfId="4892" xr:uid="{00000000-0005-0000-0000-00008EB70000}"/>
    <cellStyle name="Percent 12 5 2 2 8" xfId="30860" xr:uid="{00000000-0005-0000-0000-00008FB70000}"/>
    <cellStyle name="Percent 12 5 2 2 9" xfId="57342" xr:uid="{00000000-0005-0000-0000-000090B70000}"/>
    <cellStyle name="Percent 12 5 2 3" xfId="5974" xr:uid="{00000000-0005-0000-0000-000091B70000}"/>
    <cellStyle name="Percent 12 5 2 3 2" xfId="12466" xr:uid="{00000000-0005-0000-0000-000092B70000}"/>
    <cellStyle name="Percent 12 5 2 3 2 2" xfId="27614" xr:uid="{00000000-0005-0000-0000-000093B70000}"/>
    <cellStyle name="Percent 12 5 2 3 2 2 2" xfId="53582" xr:uid="{00000000-0005-0000-0000-000094B70000}"/>
    <cellStyle name="Percent 12 5 2 3 2 3" xfId="38434" xr:uid="{00000000-0005-0000-0000-000095B70000}"/>
    <cellStyle name="Percent 12 5 2 3 3" xfId="21122" xr:uid="{00000000-0005-0000-0000-000096B70000}"/>
    <cellStyle name="Percent 12 5 2 3 3 2" xfId="47090" xr:uid="{00000000-0005-0000-0000-000097B70000}"/>
    <cellStyle name="Percent 12 5 2 3 4" xfId="16794" xr:uid="{00000000-0005-0000-0000-000098B70000}"/>
    <cellStyle name="Percent 12 5 2 3 4 2" xfId="42762" xr:uid="{00000000-0005-0000-0000-000099B70000}"/>
    <cellStyle name="Percent 12 5 2 3 5" xfId="31942" xr:uid="{00000000-0005-0000-0000-00009AB70000}"/>
    <cellStyle name="Percent 12 5 2 3 6" xfId="58424" xr:uid="{00000000-0005-0000-0000-00009BB70000}"/>
    <cellStyle name="Percent 12 5 2 4" xfId="10302" xr:uid="{00000000-0005-0000-0000-00009CB70000}"/>
    <cellStyle name="Percent 12 5 2 4 2" xfId="25450" xr:uid="{00000000-0005-0000-0000-00009DB70000}"/>
    <cellStyle name="Percent 12 5 2 4 2 2" xfId="51418" xr:uid="{00000000-0005-0000-0000-00009EB70000}"/>
    <cellStyle name="Percent 12 5 2 4 3" xfId="36270" xr:uid="{00000000-0005-0000-0000-00009FB70000}"/>
    <cellStyle name="Percent 12 5 2 5" xfId="8138" xr:uid="{00000000-0005-0000-0000-0000A0B70000}"/>
    <cellStyle name="Percent 12 5 2 5 2" xfId="23286" xr:uid="{00000000-0005-0000-0000-0000A1B70000}"/>
    <cellStyle name="Percent 12 5 2 5 2 2" xfId="49254" xr:uid="{00000000-0005-0000-0000-0000A2B70000}"/>
    <cellStyle name="Percent 12 5 2 5 3" xfId="34106" xr:uid="{00000000-0005-0000-0000-0000A3B70000}"/>
    <cellStyle name="Percent 12 5 2 6" xfId="18958" xr:uid="{00000000-0005-0000-0000-0000A4B70000}"/>
    <cellStyle name="Percent 12 5 2 6 2" xfId="44926" xr:uid="{00000000-0005-0000-0000-0000A5B70000}"/>
    <cellStyle name="Percent 12 5 2 7" xfId="14630" xr:uid="{00000000-0005-0000-0000-0000A6B70000}"/>
    <cellStyle name="Percent 12 5 2 7 2" xfId="40598" xr:uid="{00000000-0005-0000-0000-0000A7B70000}"/>
    <cellStyle name="Percent 12 5 2 8" xfId="3810" xr:uid="{00000000-0005-0000-0000-0000A8B70000}"/>
    <cellStyle name="Percent 12 5 2 9" xfId="29778" xr:uid="{00000000-0005-0000-0000-0000A9B70000}"/>
    <cellStyle name="Percent 12 5 3" xfId="2187" xr:uid="{00000000-0005-0000-0000-0000AAB70000}"/>
    <cellStyle name="Percent 12 5 3 2" xfId="6515" xr:uid="{00000000-0005-0000-0000-0000ABB70000}"/>
    <cellStyle name="Percent 12 5 3 2 2" xfId="13007" xr:uid="{00000000-0005-0000-0000-0000ACB70000}"/>
    <cellStyle name="Percent 12 5 3 2 2 2" xfId="28155" xr:uid="{00000000-0005-0000-0000-0000ADB70000}"/>
    <cellStyle name="Percent 12 5 3 2 2 2 2" xfId="54123" xr:uid="{00000000-0005-0000-0000-0000AEB70000}"/>
    <cellStyle name="Percent 12 5 3 2 2 3" xfId="38975" xr:uid="{00000000-0005-0000-0000-0000AFB70000}"/>
    <cellStyle name="Percent 12 5 3 2 3" xfId="21663" xr:uid="{00000000-0005-0000-0000-0000B0B70000}"/>
    <cellStyle name="Percent 12 5 3 2 3 2" xfId="47631" xr:uid="{00000000-0005-0000-0000-0000B1B70000}"/>
    <cellStyle name="Percent 12 5 3 2 4" xfId="17335" xr:uid="{00000000-0005-0000-0000-0000B2B70000}"/>
    <cellStyle name="Percent 12 5 3 2 4 2" xfId="43303" xr:uid="{00000000-0005-0000-0000-0000B3B70000}"/>
    <cellStyle name="Percent 12 5 3 2 5" xfId="32483" xr:uid="{00000000-0005-0000-0000-0000B4B70000}"/>
    <cellStyle name="Percent 12 5 3 2 6" xfId="58965" xr:uid="{00000000-0005-0000-0000-0000B5B70000}"/>
    <cellStyle name="Percent 12 5 3 3" xfId="10843" xr:uid="{00000000-0005-0000-0000-0000B6B70000}"/>
    <cellStyle name="Percent 12 5 3 3 2" xfId="25991" xr:uid="{00000000-0005-0000-0000-0000B7B70000}"/>
    <cellStyle name="Percent 12 5 3 3 2 2" xfId="51959" xr:uid="{00000000-0005-0000-0000-0000B8B70000}"/>
    <cellStyle name="Percent 12 5 3 3 3" xfId="36811" xr:uid="{00000000-0005-0000-0000-0000B9B70000}"/>
    <cellStyle name="Percent 12 5 3 4" xfId="8679" xr:uid="{00000000-0005-0000-0000-0000BAB70000}"/>
    <cellStyle name="Percent 12 5 3 4 2" xfId="23827" xr:uid="{00000000-0005-0000-0000-0000BBB70000}"/>
    <cellStyle name="Percent 12 5 3 4 2 2" xfId="49795" xr:uid="{00000000-0005-0000-0000-0000BCB70000}"/>
    <cellStyle name="Percent 12 5 3 4 3" xfId="34647" xr:uid="{00000000-0005-0000-0000-0000BDB70000}"/>
    <cellStyle name="Percent 12 5 3 5" xfId="19499" xr:uid="{00000000-0005-0000-0000-0000BEB70000}"/>
    <cellStyle name="Percent 12 5 3 5 2" xfId="45467" xr:uid="{00000000-0005-0000-0000-0000BFB70000}"/>
    <cellStyle name="Percent 12 5 3 6" xfId="15171" xr:uid="{00000000-0005-0000-0000-0000C0B70000}"/>
    <cellStyle name="Percent 12 5 3 6 2" xfId="41139" xr:uid="{00000000-0005-0000-0000-0000C1B70000}"/>
    <cellStyle name="Percent 12 5 3 7" xfId="4351" xr:uid="{00000000-0005-0000-0000-0000C2B70000}"/>
    <cellStyle name="Percent 12 5 3 8" xfId="30319" xr:uid="{00000000-0005-0000-0000-0000C3B70000}"/>
    <cellStyle name="Percent 12 5 3 9" xfId="56801" xr:uid="{00000000-0005-0000-0000-0000C4B70000}"/>
    <cellStyle name="Percent 12 5 4" xfId="5433" xr:uid="{00000000-0005-0000-0000-0000C5B70000}"/>
    <cellStyle name="Percent 12 5 4 2" xfId="11925" xr:uid="{00000000-0005-0000-0000-0000C6B70000}"/>
    <cellStyle name="Percent 12 5 4 2 2" xfId="27073" xr:uid="{00000000-0005-0000-0000-0000C7B70000}"/>
    <cellStyle name="Percent 12 5 4 2 2 2" xfId="53041" xr:uid="{00000000-0005-0000-0000-0000C8B70000}"/>
    <cellStyle name="Percent 12 5 4 2 3" xfId="37893" xr:uid="{00000000-0005-0000-0000-0000C9B70000}"/>
    <cellStyle name="Percent 12 5 4 3" xfId="20581" xr:uid="{00000000-0005-0000-0000-0000CAB70000}"/>
    <cellStyle name="Percent 12 5 4 3 2" xfId="46549" xr:uid="{00000000-0005-0000-0000-0000CBB70000}"/>
    <cellStyle name="Percent 12 5 4 4" xfId="16253" xr:uid="{00000000-0005-0000-0000-0000CCB70000}"/>
    <cellStyle name="Percent 12 5 4 4 2" xfId="42221" xr:uid="{00000000-0005-0000-0000-0000CDB70000}"/>
    <cellStyle name="Percent 12 5 4 5" xfId="31401" xr:uid="{00000000-0005-0000-0000-0000CEB70000}"/>
    <cellStyle name="Percent 12 5 4 6" xfId="57883" xr:uid="{00000000-0005-0000-0000-0000CFB70000}"/>
    <cellStyle name="Percent 12 5 5" xfId="9761" xr:uid="{00000000-0005-0000-0000-0000D0B70000}"/>
    <cellStyle name="Percent 12 5 5 2" xfId="24909" xr:uid="{00000000-0005-0000-0000-0000D1B70000}"/>
    <cellStyle name="Percent 12 5 5 2 2" xfId="50877" xr:uid="{00000000-0005-0000-0000-0000D2B70000}"/>
    <cellStyle name="Percent 12 5 5 3" xfId="35729" xr:uid="{00000000-0005-0000-0000-0000D3B70000}"/>
    <cellStyle name="Percent 12 5 6" xfId="7597" xr:uid="{00000000-0005-0000-0000-0000D4B70000}"/>
    <cellStyle name="Percent 12 5 6 2" xfId="22745" xr:uid="{00000000-0005-0000-0000-0000D5B70000}"/>
    <cellStyle name="Percent 12 5 6 2 2" xfId="48713" xr:uid="{00000000-0005-0000-0000-0000D6B70000}"/>
    <cellStyle name="Percent 12 5 6 3" xfId="33565" xr:uid="{00000000-0005-0000-0000-0000D7B70000}"/>
    <cellStyle name="Percent 12 5 7" xfId="18417" xr:uid="{00000000-0005-0000-0000-0000D8B70000}"/>
    <cellStyle name="Percent 12 5 7 2" xfId="44385" xr:uid="{00000000-0005-0000-0000-0000D9B70000}"/>
    <cellStyle name="Percent 12 5 8" xfId="14089" xr:uid="{00000000-0005-0000-0000-0000DAB70000}"/>
    <cellStyle name="Percent 12 5 8 2" xfId="40057" xr:uid="{00000000-0005-0000-0000-0000DBB70000}"/>
    <cellStyle name="Percent 12 5 9" xfId="3269" xr:uid="{00000000-0005-0000-0000-0000DCB70000}"/>
    <cellStyle name="Percent 12 6" xfId="551" xr:uid="{00000000-0005-0000-0000-0000DDB70000}"/>
    <cellStyle name="Percent 12 6 10" xfId="29238" xr:uid="{00000000-0005-0000-0000-0000DEB70000}"/>
    <cellStyle name="Percent 12 6 11" xfId="55180" xr:uid="{00000000-0005-0000-0000-0000DFB70000}"/>
    <cellStyle name="Percent 12 6 12" xfId="55720" xr:uid="{00000000-0005-0000-0000-0000E0B70000}"/>
    <cellStyle name="Percent 12 6 13" xfId="905" xr:uid="{00000000-0005-0000-0000-0000E1B70000}"/>
    <cellStyle name="Percent 12 6 2" xfId="1647" xr:uid="{00000000-0005-0000-0000-0000E2B70000}"/>
    <cellStyle name="Percent 12 6 2 10" xfId="56261" xr:uid="{00000000-0005-0000-0000-0000E3B70000}"/>
    <cellStyle name="Percent 12 6 2 2" xfId="2729" xr:uid="{00000000-0005-0000-0000-0000E4B70000}"/>
    <cellStyle name="Percent 12 6 2 2 2" xfId="7057" xr:uid="{00000000-0005-0000-0000-0000E5B70000}"/>
    <cellStyle name="Percent 12 6 2 2 2 2" xfId="13549" xr:uid="{00000000-0005-0000-0000-0000E6B70000}"/>
    <cellStyle name="Percent 12 6 2 2 2 2 2" xfId="28697" xr:uid="{00000000-0005-0000-0000-0000E7B70000}"/>
    <cellStyle name="Percent 12 6 2 2 2 2 2 2" xfId="54665" xr:uid="{00000000-0005-0000-0000-0000E8B70000}"/>
    <cellStyle name="Percent 12 6 2 2 2 2 3" xfId="39517" xr:uid="{00000000-0005-0000-0000-0000E9B70000}"/>
    <cellStyle name="Percent 12 6 2 2 2 3" xfId="22205" xr:uid="{00000000-0005-0000-0000-0000EAB70000}"/>
    <cellStyle name="Percent 12 6 2 2 2 3 2" xfId="48173" xr:uid="{00000000-0005-0000-0000-0000EBB70000}"/>
    <cellStyle name="Percent 12 6 2 2 2 4" xfId="17877" xr:uid="{00000000-0005-0000-0000-0000ECB70000}"/>
    <cellStyle name="Percent 12 6 2 2 2 4 2" xfId="43845" xr:uid="{00000000-0005-0000-0000-0000EDB70000}"/>
    <cellStyle name="Percent 12 6 2 2 2 5" xfId="33025" xr:uid="{00000000-0005-0000-0000-0000EEB70000}"/>
    <cellStyle name="Percent 12 6 2 2 2 6" xfId="59507" xr:uid="{00000000-0005-0000-0000-0000EFB70000}"/>
    <cellStyle name="Percent 12 6 2 2 3" xfId="11385" xr:uid="{00000000-0005-0000-0000-0000F0B70000}"/>
    <cellStyle name="Percent 12 6 2 2 3 2" xfId="26533" xr:uid="{00000000-0005-0000-0000-0000F1B70000}"/>
    <cellStyle name="Percent 12 6 2 2 3 2 2" xfId="52501" xr:uid="{00000000-0005-0000-0000-0000F2B70000}"/>
    <cellStyle name="Percent 12 6 2 2 3 3" xfId="37353" xr:uid="{00000000-0005-0000-0000-0000F3B70000}"/>
    <cellStyle name="Percent 12 6 2 2 4" xfId="9221" xr:uid="{00000000-0005-0000-0000-0000F4B70000}"/>
    <cellStyle name="Percent 12 6 2 2 4 2" xfId="24369" xr:uid="{00000000-0005-0000-0000-0000F5B70000}"/>
    <cellStyle name="Percent 12 6 2 2 4 2 2" xfId="50337" xr:uid="{00000000-0005-0000-0000-0000F6B70000}"/>
    <cellStyle name="Percent 12 6 2 2 4 3" xfId="35189" xr:uid="{00000000-0005-0000-0000-0000F7B70000}"/>
    <cellStyle name="Percent 12 6 2 2 5" xfId="20041" xr:uid="{00000000-0005-0000-0000-0000F8B70000}"/>
    <cellStyle name="Percent 12 6 2 2 5 2" xfId="46009" xr:uid="{00000000-0005-0000-0000-0000F9B70000}"/>
    <cellStyle name="Percent 12 6 2 2 6" xfId="15713" xr:uid="{00000000-0005-0000-0000-0000FAB70000}"/>
    <cellStyle name="Percent 12 6 2 2 6 2" xfId="41681" xr:uid="{00000000-0005-0000-0000-0000FBB70000}"/>
    <cellStyle name="Percent 12 6 2 2 7" xfId="4893" xr:uid="{00000000-0005-0000-0000-0000FCB70000}"/>
    <cellStyle name="Percent 12 6 2 2 8" xfId="30861" xr:uid="{00000000-0005-0000-0000-0000FDB70000}"/>
    <cellStyle name="Percent 12 6 2 2 9" xfId="57343" xr:uid="{00000000-0005-0000-0000-0000FEB70000}"/>
    <cellStyle name="Percent 12 6 2 3" xfId="5975" xr:uid="{00000000-0005-0000-0000-0000FFB70000}"/>
    <cellStyle name="Percent 12 6 2 3 2" xfId="12467" xr:uid="{00000000-0005-0000-0000-000000B80000}"/>
    <cellStyle name="Percent 12 6 2 3 2 2" xfId="27615" xr:uid="{00000000-0005-0000-0000-000001B80000}"/>
    <cellStyle name="Percent 12 6 2 3 2 2 2" xfId="53583" xr:uid="{00000000-0005-0000-0000-000002B80000}"/>
    <cellStyle name="Percent 12 6 2 3 2 3" xfId="38435" xr:uid="{00000000-0005-0000-0000-000003B80000}"/>
    <cellStyle name="Percent 12 6 2 3 3" xfId="21123" xr:uid="{00000000-0005-0000-0000-000004B80000}"/>
    <cellStyle name="Percent 12 6 2 3 3 2" xfId="47091" xr:uid="{00000000-0005-0000-0000-000005B80000}"/>
    <cellStyle name="Percent 12 6 2 3 4" xfId="16795" xr:uid="{00000000-0005-0000-0000-000006B80000}"/>
    <cellStyle name="Percent 12 6 2 3 4 2" xfId="42763" xr:uid="{00000000-0005-0000-0000-000007B80000}"/>
    <cellStyle name="Percent 12 6 2 3 5" xfId="31943" xr:uid="{00000000-0005-0000-0000-000008B80000}"/>
    <cellStyle name="Percent 12 6 2 3 6" xfId="58425" xr:uid="{00000000-0005-0000-0000-000009B80000}"/>
    <cellStyle name="Percent 12 6 2 4" xfId="10303" xr:uid="{00000000-0005-0000-0000-00000AB80000}"/>
    <cellStyle name="Percent 12 6 2 4 2" xfId="25451" xr:uid="{00000000-0005-0000-0000-00000BB80000}"/>
    <cellStyle name="Percent 12 6 2 4 2 2" xfId="51419" xr:uid="{00000000-0005-0000-0000-00000CB80000}"/>
    <cellStyle name="Percent 12 6 2 4 3" xfId="36271" xr:uid="{00000000-0005-0000-0000-00000DB80000}"/>
    <cellStyle name="Percent 12 6 2 5" xfId="8139" xr:uid="{00000000-0005-0000-0000-00000EB80000}"/>
    <cellStyle name="Percent 12 6 2 5 2" xfId="23287" xr:uid="{00000000-0005-0000-0000-00000FB80000}"/>
    <cellStyle name="Percent 12 6 2 5 2 2" xfId="49255" xr:uid="{00000000-0005-0000-0000-000010B80000}"/>
    <cellStyle name="Percent 12 6 2 5 3" xfId="34107" xr:uid="{00000000-0005-0000-0000-000011B80000}"/>
    <cellStyle name="Percent 12 6 2 6" xfId="18959" xr:uid="{00000000-0005-0000-0000-000012B80000}"/>
    <cellStyle name="Percent 12 6 2 6 2" xfId="44927" xr:uid="{00000000-0005-0000-0000-000013B80000}"/>
    <cellStyle name="Percent 12 6 2 7" xfId="14631" xr:uid="{00000000-0005-0000-0000-000014B80000}"/>
    <cellStyle name="Percent 12 6 2 7 2" xfId="40599" xr:uid="{00000000-0005-0000-0000-000015B80000}"/>
    <cellStyle name="Percent 12 6 2 8" xfId="3811" xr:uid="{00000000-0005-0000-0000-000016B80000}"/>
    <cellStyle name="Percent 12 6 2 9" xfId="29779" xr:uid="{00000000-0005-0000-0000-000017B80000}"/>
    <cellStyle name="Percent 12 6 3" xfId="2188" xr:uid="{00000000-0005-0000-0000-000018B80000}"/>
    <cellStyle name="Percent 12 6 3 2" xfId="6516" xr:uid="{00000000-0005-0000-0000-000019B80000}"/>
    <cellStyle name="Percent 12 6 3 2 2" xfId="13008" xr:uid="{00000000-0005-0000-0000-00001AB80000}"/>
    <cellStyle name="Percent 12 6 3 2 2 2" xfId="28156" xr:uid="{00000000-0005-0000-0000-00001BB80000}"/>
    <cellStyle name="Percent 12 6 3 2 2 2 2" xfId="54124" xr:uid="{00000000-0005-0000-0000-00001CB80000}"/>
    <cellStyle name="Percent 12 6 3 2 2 3" xfId="38976" xr:uid="{00000000-0005-0000-0000-00001DB80000}"/>
    <cellStyle name="Percent 12 6 3 2 3" xfId="21664" xr:uid="{00000000-0005-0000-0000-00001EB80000}"/>
    <cellStyle name="Percent 12 6 3 2 3 2" xfId="47632" xr:uid="{00000000-0005-0000-0000-00001FB80000}"/>
    <cellStyle name="Percent 12 6 3 2 4" xfId="17336" xr:uid="{00000000-0005-0000-0000-000020B80000}"/>
    <cellStyle name="Percent 12 6 3 2 4 2" xfId="43304" xr:uid="{00000000-0005-0000-0000-000021B80000}"/>
    <cellStyle name="Percent 12 6 3 2 5" xfId="32484" xr:uid="{00000000-0005-0000-0000-000022B80000}"/>
    <cellStyle name="Percent 12 6 3 2 6" xfId="58966" xr:uid="{00000000-0005-0000-0000-000023B80000}"/>
    <cellStyle name="Percent 12 6 3 3" xfId="10844" xr:uid="{00000000-0005-0000-0000-000024B80000}"/>
    <cellStyle name="Percent 12 6 3 3 2" xfId="25992" xr:uid="{00000000-0005-0000-0000-000025B80000}"/>
    <cellStyle name="Percent 12 6 3 3 2 2" xfId="51960" xr:uid="{00000000-0005-0000-0000-000026B80000}"/>
    <cellStyle name="Percent 12 6 3 3 3" xfId="36812" xr:uid="{00000000-0005-0000-0000-000027B80000}"/>
    <cellStyle name="Percent 12 6 3 4" xfId="8680" xr:uid="{00000000-0005-0000-0000-000028B80000}"/>
    <cellStyle name="Percent 12 6 3 4 2" xfId="23828" xr:uid="{00000000-0005-0000-0000-000029B80000}"/>
    <cellStyle name="Percent 12 6 3 4 2 2" xfId="49796" xr:uid="{00000000-0005-0000-0000-00002AB80000}"/>
    <cellStyle name="Percent 12 6 3 4 3" xfId="34648" xr:uid="{00000000-0005-0000-0000-00002BB80000}"/>
    <cellStyle name="Percent 12 6 3 5" xfId="19500" xr:uid="{00000000-0005-0000-0000-00002CB80000}"/>
    <cellStyle name="Percent 12 6 3 5 2" xfId="45468" xr:uid="{00000000-0005-0000-0000-00002DB80000}"/>
    <cellStyle name="Percent 12 6 3 6" xfId="15172" xr:uid="{00000000-0005-0000-0000-00002EB80000}"/>
    <cellStyle name="Percent 12 6 3 6 2" xfId="41140" xr:uid="{00000000-0005-0000-0000-00002FB80000}"/>
    <cellStyle name="Percent 12 6 3 7" xfId="4352" xr:uid="{00000000-0005-0000-0000-000030B80000}"/>
    <cellStyle name="Percent 12 6 3 8" xfId="30320" xr:uid="{00000000-0005-0000-0000-000031B80000}"/>
    <cellStyle name="Percent 12 6 3 9" xfId="56802" xr:uid="{00000000-0005-0000-0000-000032B80000}"/>
    <cellStyle name="Percent 12 6 4" xfId="5434" xr:uid="{00000000-0005-0000-0000-000033B80000}"/>
    <cellStyle name="Percent 12 6 4 2" xfId="11926" xr:uid="{00000000-0005-0000-0000-000034B80000}"/>
    <cellStyle name="Percent 12 6 4 2 2" xfId="27074" xr:uid="{00000000-0005-0000-0000-000035B80000}"/>
    <cellStyle name="Percent 12 6 4 2 2 2" xfId="53042" xr:uid="{00000000-0005-0000-0000-000036B80000}"/>
    <cellStyle name="Percent 12 6 4 2 3" xfId="37894" xr:uid="{00000000-0005-0000-0000-000037B80000}"/>
    <cellStyle name="Percent 12 6 4 3" xfId="20582" xr:uid="{00000000-0005-0000-0000-000038B80000}"/>
    <cellStyle name="Percent 12 6 4 3 2" xfId="46550" xr:uid="{00000000-0005-0000-0000-000039B80000}"/>
    <cellStyle name="Percent 12 6 4 4" xfId="16254" xr:uid="{00000000-0005-0000-0000-00003AB80000}"/>
    <cellStyle name="Percent 12 6 4 4 2" xfId="42222" xr:uid="{00000000-0005-0000-0000-00003BB80000}"/>
    <cellStyle name="Percent 12 6 4 5" xfId="31402" xr:uid="{00000000-0005-0000-0000-00003CB80000}"/>
    <cellStyle name="Percent 12 6 4 6" xfId="57884" xr:uid="{00000000-0005-0000-0000-00003DB80000}"/>
    <cellStyle name="Percent 12 6 5" xfId="9762" xr:uid="{00000000-0005-0000-0000-00003EB80000}"/>
    <cellStyle name="Percent 12 6 5 2" xfId="24910" xr:uid="{00000000-0005-0000-0000-00003FB80000}"/>
    <cellStyle name="Percent 12 6 5 2 2" xfId="50878" xr:uid="{00000000-0005-0000-0000-000040B80000}"/>
    <cellStyle name="Percent 12 6 5 3" xfId="35730" xr:uid="{00000000-0005-0000-0000-000041B80000}"/>
    <cellStyle name="Percent 12 6 6" xfId="7598" xr:uid="{00000000-0005-0000-0000-000042B80000}"/>
    <cellStyle name="Percent 12 6 6 2" xfId="22746" xr:uid="{00000000-0005-0000-0000-000043B80000}"/>
    <cellStyle name="Percent 12 6 6 2 2" xfId="48714" xr:uid="{00000000-0005-0000-0000-000044B80000}"/>
    <cellStyle name="Percent 12 6 6 3" xfId="33566" xr:uid="{00000000-0005-0000-0000-000045B80000}"/>
    <cellStyle name="Percent 12 6 7" xfId="18418" xr:uid="{00000000-0005-0000-0000-000046B80000}"/>
    <cellStyle name="Percent 12 6 7 2" xfId="44386" xr:uid="{00000000-0005-0000-0000-000047B80000}"/>
    <cellStyle name="Percent 12 6 8" xfId="14090" xr:uid="{00000000-0005-0000-0000-000048B80000}"/>
    <cellStyle name="Percent 12 6 8 2" xfId="40058" xr:uid="{00000000-0005-0000-0000-000049B80000}"/>
    <cellStyle name="Percent 12 6 9" xfId="3270" xr:uid="{00000000-0005-0000-0000-00004AB80000}"/>
    <cellStyle name="Percent 12 7" xfId="552" xr:uid="{00000000-0005-0000-0000-00004BB80000}"/>
    <cellStyle name="Percent 12 7 10" xfId="29239" xr:uid="{00000000-0005-0000-0000-00004CB80000}"/>
    <cellStyle name="Percent 12 7 11" xfId="55181" xr:uid="{00000000-0005-0000-0000-00004DB80000}"/>
    <cellStyle name="Percent 12 7 12" xfId="55721" xr:uid="{00000000-0005-0000-0000-00004EB80000}"/>
    <cellStyle name="Percent 12 7 13" xfId="945" xr:uid="{00000000-0005-0000-0000-00004FB80000}"/>
    <cellStyle name="Percent 12 7 2" xfId="1648" xr:uid="{00000000-0005-0000-0000-000050B80000}"/>
    <cellStyle name="Percent 12 7 2 10" xfId="56262" xr:uid="{00000000-0005-0000-0000-000051B80000}"/>
    <cellStyle name="Percent 12 7 2 2" xfId="2730" xr:uid="{00000000-0005-0000-0000-000052B80000}"/>
    <cellStyle name="Percent 12 7 2 2 2" xfId="7058" xr:uid="{00000000-0005-0000-0000-000053B80000}"/>
    <cellStyle name="Percent 12 7 2 2 2 2" xfId="13550" xr:uid="{00000000-0005-0000-0000-000054B80000}"/>
    <cellStyle name="Percent 12 7 2 2 2 2 2" xfId="28698" xr:uid="{00000000-0005-0000-0000-000055B80000}"/>
    <cellStyle name="Percent 12 7 2 2 2 2 2 2" xfId="54666" xr:uid="{00000000-0005-0000-0000-000056B80000}"/>
    <cellStyle name="Percent 12 7 2 2 2 2 3" xfId="39518" xr:uid="{00000000-0005-0000-0000-000057B80000}"/>
    <cellStyle name="Percent 12 7 2 2 2 3" xfId="22206" xr:uid="{00000000-0005-0000-0000-000058B80000}"/>
    <cellStyle name="Percent 12 7 2 2 2 3 2" xfId="48174" xr:uid="{00000000-0005-0000-0000-000059B80000}"/>
    <cellStyle name="Percent 12 7 2 2 2 4" xfId="17878" xr:uid="{00000000-0005-0000-0000-00005AB80000}"/>
    <cellStyle name="Percent 12 7 2 2 2 4 2" xfId="43846" xr:uid="{00000000-0005-0000-0000-00005BB80000}"/>
    <cellStyle name="Percent 12 7 2 2 2 5" xfId="33026" xr:uid="{00000000-0005-0000-0000-00005CB80000}"/>
    <cellStyle name="Percent 12 7 2 2 2 6" xfId="59508" xr:uid="{00000000-0005-0000-0000-00005DB80000}"/>
    <cellStyle name="Percent 12 7 2 2 3" xfId="11386" xr:uid="{00000000-0005-0000-0000-00005EB80000}"/>
    <cellStyle name="Percent 12 7 2 2 3 2" xfId="26534" xr:uid="{00000000-0005-0000-0000-00005FB80000}"/>
    <cellStyle name="Percent 12 7 2 2 3 2 2" xfId="52502" xr:uid="{00000000-0005-0000-0000-000060B80000}"/>
    <cellStyle name="Percent 12 7 2 2 3 3" xfId="37354" xr:uid="{00000000-0005-0000-0000-000061B80000}"/>
    <cellStyle name="Percent 12 7 2 2 4" xfId="9222" xr:uid="{00000000-0005-0000-0000-000062B80000}"/>
    <cellStyle name="Percent 12 7 2 2 4 2" xfId="24370" xr:uid="{00000000-0005-0000-0000-000063B80000}"/>
    <cellStyle name="Percent 12 7 2 2 4 2 2" xfId="50338" xr:uid="{00000000-0005-0000-0000-000064B80000}"/>
    <cellStyle name="Percent 12 7 2 2 4 3" xfId="35190" xr:uid="{00000000-0005-0000-0000-000065B80000}"/>
    <cellStyle name="Percent 12 7 2 2 5" xfId="20042" xr:uid="{00000000-0005-0000-0000-000066B80000}"/>
    <cellStyle name="Percent 12 7 2 2 5 2" xfId="46010" xr:uid="{00000000-0005-0000-0000-000067B80000}"/>
    <cellStyle name="Percent 12 7 2 2 6" xfId="15714" xr:uid="{00000000-0005-0000-0000-000068B80000}"/>
    <cellStyle name="Percent 12 7 2 2 6 2" xfId="41682" xr:uid="{00000000-0005-0000-0000-000069B80000}"/>
    <cellStyle name="Percent 12 7 2 2 7" xfId="4894" xr:uid="{00000000-0005-0000-0000-00006AB80000}"/>
    <cellStyle name="Percent 12 7 2 2 8" xfId="30862" xr:uid="{00000000-0005-0000-0000-00006BB80000}"/>
    <cellStyle name="Percent 12 7 2 2 9" xfId="57344" xr:uid="{00000000-0005-0000-0000-00006CB80000}"/>
    <cellStyle name="Percent 12 7 2 3" xfId="5976" xr:uid="{00000000-0005-0000-0000-00006DB80000}"/>
    <cellStyle name="Percent 12 7 2 3 2" xfId="12468" xr:uid="{00000000-0005-0000-0000-00006EB80000}"/>
    <cellStyle name="Percent 12 7 2 3 2 2" xfId="27616" xr:uid="{00000000-0005-0000-0000-00006FB80000}"/>
    <cellStyle name="Percent 12 7 2 3 2 2 2" xfId="53584" xr:uid="{00000000-0005-0000-0000-000070B80000}"/>
    <cellStyle name="Percent 12 7 2 3 2 3" xfId="38436" xr:uid="{00000000-0005-0000-0000-000071B80000}"/>
    <cellStyle name="Percent 12 7 2 3 3" xfId="21124" xr:uid="{00000000-0005-0000-0000-000072B80000}"/>
    <cellStyle name="Percent 12 7 2 3 3 2" xfId="47092" xr:uid="{00000000-0005-0000-0000-000073B80000}"/>
    <cellStyle name="Percent 12 7 2 3 4" xfId="16796" xr:uid="{00000000-0005-0000-0000-000074B80000}"/>
    <cellStyle name="Percent 12 7 2 3 4 2" xfId="42764" xr:uid="{00000000-0005-0000-0000-000075B80000}"/>
    <cellStyle name="Percent 12 7 2 3 5" xfId="31944" xr:uid="{00000000-0005-0000-0000-000076B80000}"/>
    <cellStyle name="Percent 12 7 2 3 6" xfId="58426" xr:uid="{00000000-0005-0000-0000-000077B80000}"/>
    <cellStyle name="Percent 12 7 2 4" xfId="10304" xr:uid="{00000000-0005-0000-0000-000078B80000}"/>
    <cellStyle name="Percent 12 7 2 4 2" xfId="25452" xr:uid="{00000000-0005-0000-0000-000079B80000}"/>
    <cellStyle name="Percent 12 7 2 4 2 2" xfId="51420" xr:uid="{00000000-0005-0000-0000-00007AB80000}"/>
    <cellStyle name="Percent 12 7 2 4 3" xfId="36272" xr:uid="{00000000-0005-0000-0000-00007BB80000}"/>
    <cellStyle name="Percent 12 7 2 5" xfId="8140" xr:uid="{00000000-0005-0000-0000-00007CB80000}"/>
    <cellStyle name="Percent 12 7 2 5 2" xfId="23288" xr:uid="{00000000-0005-0000-0000-00007DB80000}"/>
    <cellStyle name="Percent 12 7 2 5 2 2" xfId="49256" xr:uid="{00000000-0005-0000-0000-00007EB80000}"/>
    <cellStyle name="Percent 12 7 2 5 3" xfId="34108" xr:uid="{00000000-0005-0000-0000-00007FB80000}"/>
    <cellStyle name="Percent 12 7 2 6" xfId="18960" xr:uid="{00000000-0005-0000-0000-000080B80000}"/>
    <cellStyle name="Percent 12 7 2 6 2" xfId="44928" xr:uid="{00000000-0005-0000-0000-000081B80000}"/>
    <cellStyle name="Percent 12 7 2 7" xfId="14632" xr:uid="{00000000-0005-0000-0000-000082B80000}"/>
    <cellStyle name="Percent 12 7 2 7 2" xfId="40600" xr:uid="{00000000-0005-0000-0000-000083B80000}"/>
    <cellStyle name="Percent 12 7 2 8" xfId="3812" xr:uid="{00000000-0005-0000-0000-000084B80000}"/>
    <cellStyle name="Percent 12 7 2 9" xfId="29780" xr:uid="{00000000-0005-0000-0000-000085B80000}"/>
    <cellStyle name="Percent 12 7 3" xfId="2189" xr:uid="{00000000-0005-0000-0000-000086B80000}"/>
    <cellStyle name="Percent 12 7 3 2" xfId="6517" xr:uid="{00000000-0005-0000-0000-000087B80000}"/>
    <cellStyle name="Percent 12 7 3 2 2" xfId="13009" xr:uid="{00000000-0005-0000-0000-000088B80000}"/>
    <cellStyle name="Percent 12 7 3 2 2 2" xfId="28157" xr:uid="{00000000-0005-0000-0000-000089B80000}"/>
    <cellStyle name="Percent 12 7 3 2 2 2 2" xfId="54125" xr:uid="{00000000-0005-0000-0000-00008AB80000}"/>
    <cellStyle name="Percent 12 7 3 2 2 3" xfId="38977" xr:uid="{00000000-0005-0000-0000-00008BB80000}"/>
    <cellStyle name="Percent 12 7 3 2 3" xfId="21665" xr:uid="{00000000-0005-0000-0000-00008CB80000}"/>
    <cellStyle name="Percent 12 7 3 2 3 2" xfId="47633" xr:uid="{00000000-0005-0000-0000-00008DB80000}"/>
    <cellStyle name="Percent 12 7 3 2 4" xfId="17337" xr:uid="{00000000-0005-0000-0000-00008EB80000}"/>
    <cellStyle name="Percent 12 7 3 2 4 2" xfId="43305" xr:uid="{00000000-0005-0000-0000-00008FB80000}"/>
    <cellStyle name="Percent 12 7 3 2 5" xfId="32485" xr:uid="{00000000-0005-0000-0000-000090B80000}"/>
    <cellStyle name="Percent 12 7 3 2 6" xfId="58967" xr:uid="{00000000-0005-0000-0000-000091B80000}"/>
    <cellStyle name="Percent 12 7 3 3" xfId="10845" xr:uid="{00000000-0005-0000-0000-000092B80000}"/>
    <cellStyle name="Percent 12 7 3 3 2" xfId="25993" xr:uid="{00000000-0005-0000-0000-000093B80000}"/>
    <cellStyle name="Percent 12 7 3 3 2 2" xfId="51961" xr:uid="{00000000-0005-0000-0000-000094B80000}"/>
    <cellStyle name="Percent 12 7 3 3 3" xfId="36813" xr:uid="{00000000-0005-0000-0000-000095B80000}"/>
    <cellStyle name="Percent 12 7 3 4" xfId="8681" xr:uid="{00000000-0005-0000-0000-000096B80000}"/>
    <cellStyle name="Percent 12 7 3 4 2" xfId="23829" xr:uid="{00000000-0005-0000-0000-000097B80000}"/>
    <cellStyle name="Percent 12 7 3 4 2 2" xfId="49797" xr:uid="{00000000-0005-0000-0000-000098B80000}"/>
    <cellStyle name="Percent 12 7 3 4 3" xfId="34649" xr:uid="{00000000-0005-0000-0000-000099B80000}"/>
    <cellStyle name="Percent 12 7 3 5" xfId="19501" xr:uid="{00000000-0005-0000-0000-00009AB80000}"/>
    <cellStyle name="Percent 12 7 3 5 2" xfId="45469" xr:uid="{00000000-0005-0000-0000-00009BB80000}"/>
    <cellStyle name="Percent 12 7 3 6" xfId="15173" xr:uid="{00000000-0005-0000-0000-00009CB80000}"/>
    <cellStyle name="Percent 12 7 3 6 2" xfId="41141" xr:uid="{00000000-0005-0000-0000-00009DB80000}"/>
    <cellStyle name="Percent 12 7 3 7" xfId="4353" xr:uid="{00000000-0005-0000-0000-00009EB80000}"/>
    <cellStyle name="Percent 12 7 3 8" xfId="30321" xr:uid="{00000000-0005-0000-0000-00009FB80000}"/>
    <cellStyle name="Percent 12 7 3 9" xfId="56803" xr:uid="{00000000-0005-0000-0000-0000A0B80000}"/>
    <cellStyle name="Percent 12 7 4" xfId="5435" xr:uid="{00000000-0005-0000-0000-0000A1B80000}"/>
    <cellStyle name="Percent 12 7 4 2" xfId="11927" xr:uid="{00000000-0005-0000-0000-0000A2B80000}"/>
    <cellStyle name="Percent 12 7 4 2 2" xfId="27075" xr:uid="{00000000-0005-0000-0000-0000A3B80000}"/>
    <cellStyle name="Percent 12 7 4 2 2 2" xfId="53043" xr:uid="{00000000-0005-0000-0000-0000A4B80000}"/>
    <cellStyle name="Percent 12 7 4 2 3" xfId="37895" xr:uid="{00000000-0005-0000-0000-0000A5B80000}"/>
    <cellStyle name="Percent 12 7 4 3" xfId="20583" xr:uid="{00000000-0005-0000-0000-0000A6B80000}"/>
    <cellStyle name="Percent 12 7 4 3 2" xfId="46551" xr:uid="{00000000-0005-0000-0000-0000A7B80000}"/>
    <cellStyle name="Percent 12 7 4 4" xfId="16255" xr:uid="{00000000-0005-0000-0000-0000A8B80000}"/>
    <cellStyle name="Percent 12 7 4 4 2" xfId="42223" xr:uid="{00000000-0005-0000-0000-0000A9B80000}"/>
    <cellStyle name="Percent 12 7 4 5" xfId="31403" xr:uid="{00000000-0005-0000-0000-0000AAB80000}"/>
    <cellStyle name="Percent 12 7 4 6" xfId="57885" xr:uid="{00000000-0005-0000-0000-0000ABB80000}"/>
    <cellStyle name="Percent 12 7 5" xfId="9763" xr:uid="{00000000-0005-0000-0000-0000ACB80000}"/>
    <cellStyle name="Percent 12 7 5 2" xfId="24911" xr:uid="{00000000-0005-0000-0000-0000ADB80000}"/>
    <cellStyle name="Percent 12 7 5 2 2" xfId="50879" xr:uid="{00000000-0005-0000-0000-0000AEB80000}"/>
    <cellStyle name="Percent 12 7 5 3" xfId="35731" xr:uid="{00000000-0005-0000-0000-0000AFB80000}"/>
    <cellStyle name="Percent 12 7 6" xfId="7599" xr:uid="{00000000-0005-0000-0000-0000B0B80000}"/>
    <cellStyle name="Percent 12 7 6 2" xfId="22747" xr:uid="{00000000-0005-0000-0000-0000B1B80000}"/>
    <cellStyle name="Percent 12 7 6 2 2" xfId="48715" xr:uid="{00000000-0005-0000-0000-0000B2B80000}"/>
    <cellStyle name="Percent 12 7 6 3" xfId="33567" xr:uid="{00000000-0005-0000-0000-0000B3B80000}"/>
    <cellStyle name="Percent 12 7 7" xfId="18419" xr:uid="{00000000-0005-0000-0000-0000B4B80000}"/>
    <cellStyle name="Percent 12 7 7 2" xfId="44387" xr:uid="{00000000-0005-0000-0000-0000B5B80000}"/>
    <cellStyle name="Percent 12 7 8" xfId="14091" xr:uid="{00000000-0005-0000-0000-0000B6B80000}"/>
    <cellStyle name="Percent 12 7 8 2" xfId="40059" xr:uid="{00000000-0005-0000-0000-0000B7B80000}"/>
    <cellStyle name="Percent 12 7 9" xfId="3271" xr:uid="{00000000-0005-0000-0000-0000B8B80000}"/>
    <cellStyle name="Percent 12 8" xfId="553" xr:uid="{00000000-0005-0000-0000-0000B9B80000}"/>
    <cellStyle name="Percent 12 8 10" xfId="29240" xr:uid="{00000000-0005-0000-0000-0000BAB80000}"/>
    <cellStyle name="Percent 12 8 11" xfId="55182" xr:uid="{00000000-0005-0000-0000-0000BBB80000}"/>
    <cellStyle name="Percent 12 8 12" xfId="55722" xr:uid="{00000000-0005-0000-0000-0000BCB80000}"/>
    <cellStyle name="Percent 12 8 13" xfId="985" xr:uid="{00000000-0005-0000-0000-0000BDB80000}"/>
    <cellStyle name="Percent 12 8 2" xfId="1649" xr:uid="{00000000-0005-0000-0000-0000BEB80000}"/>
    <cellStyle name="Percent 12 8 2 10" xfId="56263" xr:uid="{00000000-0005-0000-0000-0000BFB80000}"/>
    <cellStyle name="Percent 12 8 2 2" xfId="2731" xr:uid="{00000000-0005-0000-0000-0000C0B80000}"/>
    <cellStyle name="Percent 12 8 2 2 2" xfId="7059" xr:uid="{00000000-0005-0000-0000-0000C1B80000}"/>
    <cellStyle name="Percent 12 8 2 2 2 2" xfId="13551" xr:uid="{00000000-0005-0000-0000-0000C2B80000}"/>
    <cellStyle name="Percent 12 8 2 2 2 2 2" xfId="28699" xr:uid="{00000000-0005-0000-0000-0000C3B80000}"/>
    <cellStyle name="Percent 12 8 2 2 2 2 2 2" xfId="54667" xr:uid="{00000000-0005-0000-0000-0000C4B80000}"/>
    <cellStyle name="Percent 12 8 2 2 2 2 3" xfId="39519" xr:uid="{00000000-0005-0000-0000-0000C5B80000}"/>
    <cellStyle name="Percent 12 8 2 2 2 3" xfId="22207" xr:uid="{00000000-0005-0000-0000-0000C6B80000}"/>
    <cellStyle name="Percent 12 8 2 2 2 3 2" xfId="48175" xr:uid="{00000000-0005-0000-0000-0000C7B80000}"/>
    <cellStyle name="Percent 12 8 2 2 2 4" xfId="17879" xr:uid="{00000000-0005-0000-0000-0000C8B80000}"/>
    <cellStyle name="Percent 12 8 2 2 2 4 2" xfId="43847" xr:uid="{00000000-0005-0000-0000-0000C9B80000}"/>
    <cellStyle name="Percent 12 8 2 2 2 5" xfId="33027" xr:uid="{00000000-0005-0000-0000-0000CAB80000}"/>
    <cellStyle name="Percent 12 8 2 2 2 6" xfId="59509" xr:uid="{00000000-0005-0000-0000-0000CBB80000}"/>
    <cellStyle name="Percent 12 8 2 2 3" xfId="11387" xr:uid="{00000000-0005-0000-0000-0000CCB80000}"/>
    <cellStyle name="Percent 12 8 2 2 3 2" xfId="26535" xr:uid="{00000000-0005-0000-0000-0000CDB80000}"/>
    <cellStyle name="Percent 12 8 2 2 3 2 2" xfId="52503" xr:uid="{00000000-0005-0000-0000-0000CEB80000}"/>
    <cellStyle name="Percent 12 8 2 2 3 3" xfId="37355" xr:uid="{00000000-0005-0000-0000-0000CFB80000}"/>
    <cellStyle name="Percent 12 8 2 2 4" xfId="9223" xr:uid="{00000000-0005-0000-0000-0000D0B80000}"/>
    <cellStyle name="Percent 12 8 2 2 4 2" xfId="24371" xr:uid="{00000000-0005-0000-0000-0000D1B80000}"/>
    <cellStyle name="Percent 12 8 2 2 4 2 2" xfId="50339" xr:uid="{00000000-0005-0000-0000-0000D2B80000}"/>
    <cellStyle name="Percent 12 8 2 2 4 3" xfId="35191" xr:uid="{00000000-0005-0000-0000-0000D3B80000}"/>
    <cellStyle name="Percent 12 8 2 2 5" xfId="20043" xr:uid="{00000000-0005-0000-0000-0000D4B80000}"/>
    <cellStyle name="Percent 12 8 2 2 5 2" xfId="46011" xr:uid="{00000000-0005-0000-0000-0000D5B80000}"/>
    <cellStyle name="Percent 12 8 2 2 6" xfId="15715" xr:uid="{00000000-0005-0000-0000-0000D6B80000}"/>
    <cellStyle name="Percent 12 8 2 2 6 2" xfId="41683" xr:uid="{00000000-0005-0000-0000-0000D7B80000}"/>
    <cellStyle name="Percent 12 8 2 2 7" xfId="4895" xr:uid="{00000000-0005-0000-0000-0000D8B80000}"/>
    <cellStyle name="Percent 12 8 2 2 8" xfId="30863" xr:uid="{00000000-0005-0000-0000-0000D9B80000}"/>
    <cellStyle name="Percent 12 8 2 2 9" xfId="57345" xr:uid="{00000000-0005-0000-0000-0000DAB80000}"/>
    <cellStyle name="Percent 12 8 2 3" xfId="5977" xr:uid="{00000000-0005-0000-0000-0000DBB80000}"/>
    <cellStyle name="Percent 12 8 2 3 2" xfId="12469" xr:uid="{00000000-0005-0000-0000-0000DCB80000}"/>
    <cellStyle name="Percent 12 8 2 3 2 2" xfId="27617" xr:uid="{00000000-0005-0000-0000-0000DDB80000}"/>
    <cellStyle name="Percent 12 8 2 3 2 2 2" xfId="53585" xr:uid="{00000000-0005-0000-0000-0000DEB80000}"/>
    <cellStyle name="Percent 12 8 2 3 2 3" xfId="38437" xr:uid="{00000000-0005-0000-0000-0000DFB80000}"/>
    <cellStyle name="Percent 12 8 2 3 3" xfId="21125" xr:uid="{00000000-0005-0000-0000-0000E0B80000}"/>
    <cellStyle name="Percent 12 8 2 3 3 2" xfId="47093" xr:uid="{00000000-0005-0000-0000-0000E1B80000}"/>
    <cellStyle name="Percent 12 8 2 3 4" xfId="16797" xr:uid="{00000000-0005-0000-0000-0000E2B80000}"/>
    <cellStyle name="Percent 12 8 2 3 4 2" xfId="42765" xr:uid="{00000000-0005-0000-0000-0000E3B80000}"/>
    <cellStyle name="Percent 12 8 2 3 5" xfId="31945" xr:uid="{00000000-0005-0000-0000-0000E4B80000}"/>
    <cellStyle name="Percent 12 8 2 3 6" xfId="58427" xr:uid="{00000000-0005-0000-0000-0000E5B80000}"/>
    <cellStyle name="Percent 12 8 2 4" xfId="10305" xr:uid="{00000000-0005-0000-0000-0000E6B80000}"/>
    <cellStyle name="Percent 12 8 2 4 2" xfId="25453" xr:uid="{00000000-0005-0000-0000-0000E7B80000}"/>
    <cellStyle name="Percent 12 8 2 4 2 2" xfId="51421" xr:uid="{00000000-0005-0000-0000-0000E8B80000}"/>
    <cellStyle name="Percent 12 8 2 4 3" xfId="36273" xr:uid="{00000000-0005-0000-0000-0000E9B80000}"/>
    <cellStyle name="Percent 12 8 2 5" xfId="8141" xr:uid="{00000000-0005-0000-0000-0000EAB80000}"/>
    <cellStyle name="Percent 12 8 2 5 2" xfId="23289" xr:uid="{00000000-0005-0000-0000-0000EBB80000}"/>
    <cellStyle name="Percent 12 8 2 5 2 2" xfId="49257" xr:uid="{00000000-0005-0000-0000-0000ECB80000}"/>
    <cellStyle name="Percent 12 8 2 5 3" xfId="34109" xr:uid="{00000000-0005-0000-0000-0000EDB80000}"/>
    <cellStyle name="Percent 12 8 2 6" xfId="18961" xr:uid="{00000000-0005-0000-0000-0000EEB80000}"/>
    <cellStyle name="Percent 12 8 2 6 2" xfId="44929" xr:uid="{00000000-0005-0000-0000-0000EFB80000}"/>
    <cellStyle name="Percent 12 8 2 7" xfId="14633" xr:uid="{00000000-0005-0000-0000-0000F0B80000}"/>
    <cellStyle name="Percent 12 8 2 7 2" xfId="40601" xr:uid="{00000000-0005-0000-0000-0000F1B80000}"/>
    <cellStyle name="Percent 12 8 2 8" xfId="3813" xr:uid="{00000000-0005-0000-0000-0000F2B80000}"/>
    <cellStyle name="Percent 12 8 2 9" xfId="29781" xr:uid="{00000000-0005-0000-0000-0000F3B80000}"/>
    <cellStyle name="Percent 12 8 3" xfId="2190" xr:uid="{00000000-0005-0000-0000-0000F4B80000}"/>
    <cellStyle name="Percent 12 8 3 2" xfId="6518" xr:uid="{00000000-0005-0000-0000-0000F5B80000}"/>
    <cellStyle name="Percent 12 8 3 2 2" xfId="13010" xr:uid="{00000000-0005-0000-0000-0000F6B80000}"/>
    <cellStyle name="Percent 12 8 3 2 2 2" xfId="28158" xr:uid="{00000000-0005-0000-0000-0000F7B80000}"/>
    <cellStyle name="Percent 12 8 3 2 2 2 2" xfId="54126" xr:uid="{00000000-0005-0000-0000-0000F8B80000}"/>
    <cellStyle name="Percent 12 8 3 2 2 3" xfId="38978" xr:uid="{00000000-0005-0000-0000-0000F9B80000}"/>
    <cellStyle name="Percent 12 8 3 2 3" xfId="21666" xr:uid="{00000000-0005-0000-0000-0000FAB80000}"/>
    <cellStyle name="Percent 12 8 3 2 3 2" xfId="47634" xr:uid="{00000000-0005-0000-0000-0000FBB80000}"/>
    <cellStyle name="Percent 12 8 3 2 4" xfId="17338" xr:uid="{00000000-0005-0000-0000-0000FCB80000}"/>
    <cellStyle name="Percent 12 8 3 2 4 2" xfId="43306" xr:uid="{00000000-0005-0000-0000-0000FDB80000}"/>
    <cellStyle name="Percent 12 8 3 2 5" xfId="32486" xr:uid="{00000000-0005-0000-0000-0000FEB80000}"/>
    <cellStyle name="Percent 12 8 3 2 6" xfId="58968" xr:uid="{00000000-0005-0000-0000-0000FFB80000}"/>
    <cellStyle name="Percent 12 8 3 3" xfId="10846" xr:uid="{00000000-0005-0000-0000-000000B90000}"/>
    <cellStyle name="Percent 12 8 3 3 2" xfId="25994" xr:uid="{00000000-0005-0000-0000-000001B90000}"/>
    <cellStyle name="Percent 12 8 3 3 2 2" xfId="51962" xr:uid="{00000000-0005-0000-0000-000002B90000}"/>
    <cellStyle name="Percent 12 8 3 3 3" xfId="36814" xr:uid="{00000000-0005-0000-0000-000003B90000}"/>
    <cellStyle name="Percent 12 8 3 4" xfId="8682" xr:uid="{00000000-0005-0000-0000-000004B90000}"/>
    <cellStyle name="Percent 12 8 3 4 2" xfId="23830" xr:uid="{00000000-0005-0000-0000-000005B90000}"/>
    <cellStyle name="Percent 12 8 3 4 2 2" xfId="49798" xr:uid="{00000000-0005-0000-0000-000006B90000}"/>
    <cellStyle name="Percent 12 8 3 4 3" xfId="34650" xr:uid="{00000000-0005-0000-0000-000007B90000}"/>
    <cellStyle name="Percent 12 8 3 5" xfId="19502" xr:uid="{00000000-0005-0000-0000-000008B90000}"/>
    <cellStyle name="Percent 12 8 3 5 2" xfId="45470" xr:uid="{00000000-0005-0000-0000-000009B90000}"/>
    <cellStyle name="Percent 12 8 3 6" xfId="15174" xr:uid="{00000000-0005-0000-0000-00000AB90000}"/>
    <cellStyle name="Percent 12 8 3 6 2" xfId="41142" xr:uid="{00000000-0005-0000-0000-00000BB90000}"/>
    <cellStyle name="Percent 12 8 3 7" xfId="4354" xr:uid="{00000000-0005-0000-0000-00000CB90000}"/>
    <cellStyle name="Percent 12 8 3 8" xfId="30322" xr:uid="{00000000-0005-0000-0000-00000DB90000}"/>
    <cellStyle name="Percent 12 8 3 9" xfId="56804" xr:uid="{00000000-0005-0000-0000-00000EB90000}"/>
    <cellStyle name="Percent 12 8 4" xfId="5436" xr:uid="{00000000-0005-0000-0000-00000FB90000}"/>
    <cellStyle name="Percent 12 8 4 2" xfId="11928" xr:uid="{00000000-0005-0000-0000-000010B90000}"/>
    <cellStyle name="Percent 12 8 4 2 2" xfId="27076" xr:uid="{00000000-0005-0000-0000-000011B90000}"/>
    <cellStyle name="Percent 12 8 4 2 2 2" xfId="53044" xr:uid="{00000000-0005-0000-0000-000012B90000}"/>
    <cellStyle name="Percent 12 8 4 2 3" xfId="37896" xr:uid="{00000000-0005-0000-0000-000013B90000}"/>
    <cellStyle name="Percent 12 8 4 3" xfId="20584" xr:uid="{00000000-0005-0000-0000-000014B90000}"/>
    <cellStyle name="Percent 12 8 4 3 2" xfId="46552" xr:uid="{00000000-0005-0000-0000-000015B90000}"/>
    <cellStyle name="Percent 12 8 4 4" xfId="16256" xr:uid="{00000000-0005-0000-0000-000016B90000}"/>
    <cellStyle name="Percent 12 8 4 4 2" xfId="42224" xr:uid="{00000000-0005-0000-0000-000017B90000}"/>
    <cellStyle name="Percent 12 8 4 5" xfId="31404" xr:uid="{00000000-0005-0000-0000-000018B90000}"/>
    <cellStyle name="Percent 12 8 4 6" xfId="57886" xr:uid="{00000000-0005-0000-0000-000019B90000}"/>
    <cellStyle name="Percent 12 8 5" xfId="9764" xr:uid="{00000000-0005-0000-0000-00001AB90000}"/>
    <cellStyle name="Percent 12 8 5 2" xfId="24912" xr:uid="{00000000-0005-0000-0000-00001BB90000}"/>
    <cellStyle name="Percent 12 8 5 2 2" xfId="50880" xr:uid="{00000000-0005-0000-0000-00001CB90000}"/>
    <cellStyle name="Percent 12 8 5 3" xfId="35732" xr:uid="{00000000-0005-0000-0000-00001DB90000}"/>
    <cellStyle name="Percent 12 8 6" xfId="7600" xr:uid="{00000000-0005-0000-0000-00001EB90000}"/>
    <cellStyle name="Percent 12 8 6 2" xfId="22748" xr:uid="{00000000-0005-0000-0000-00001FB90000}"/>
    <cellStyle name="Percent 12 8 6 2 2" xfId="48716" xr:uid="{00000000-0005-0000-0000-000020B90000}"/>
    <cellStyle name="Percent 12 8 6 3" xfId="33568" xr:uid="{00000000-0005-0000-0000-000021B90000}"/>
    <cellStyle name="Percent 12 8 7" xfId="18420" xr:uid="{00000000-0005-0000-0000-000022B90000}"/>
    <cellStyle name="Percent 12 8 7 2" xfId="44388" xr:uid="{00000000-0005-0000-0000-000023B90000}"/>
    <cellStyle name="Percent 12 8 8" xfId="14092" xr:uid="{00000000-0005-0000-0000-000024B90000}"/>
    <cellStyle name="Percent 12 8 8 2" xfId="40060" xr:uid="{00000000-0005-0000-0000-000025B90000}"/>
    <cellStyle name="Percent 12 8 9" xfId="3272" xr:uid="{00000000-0005-0000-0000-000026B90000}"/>
    <cellStyle name="Percent 12 9" xfId="554" xr:uid="{00000000-0005-0000-0000-000027B90000}"/>
    <cellStyle name="Percent 12 9 10" xfId="29241" xr:uid="{00000000-0005-0000-0000-000028B90000}"/>
    <cellStyle name="Percent 12 9 11" xfId="55183" xr:uid="{00000000-0005-0000-0000-000029B90000}"/>
    <cellStyle name="Percent 12 9 12" xfId="55723" xr:uid="{00000000-0005-0000-0000-00002AB90000}"/>
    <cellStyle name="Percent 12 9 13" xfId="1025" xr:uid="{00000000-0005-0000-0000-00002BB90000}"/>
    <cellStyle name="Percent 12 9 2" xfId="1650" xr:uid="{00000000-0005-0000-0000-00002CB90000}"/>
    <cellStyle name="Percent 12 9 2 10" xfId="56264" xr:uid="{00000000-0005-0000-0000-00002DB90000}"/>
    <cellStyle name="Percent 12 9 2 2" xfId="2732" xr:uid="{00000000-0005-0000-0000-00002EB90000}"/>
    <cellStyle name="Percent 12 9 2 2 2" xfId="7060" xr:uid="{00000000-0005-0000-0000-00002FB90000}"/>
    <cellStyle name="Percent 12 9 2 2 2 2" xfId="13552" xr:uid="{00000000-0005-0000-0000-000030B90000}"/>
    <cellStyle name="Percent 12 9 2 2 2 2 2" xfId="28700" xr:uid="{00000000-0005-0000-0000-000031B90000}"/>
    <cellStyle name="Percent 12 9 2 2 2 2 2 2" xfId="54668" xr:uid="{00000000-0005-0000-0000-000032B90000}"/>
    <cellStyle name="Percent 12 9 2 2 2 2 3" xfId="39520" xr:uid="{00000000-0005-0000-0000-000033B90000}"/>
    <cellStyle name="Percent 12 9 2 2 2 3" xfId="22208" xr:uid="{00000000-0005-0000-0000-000034B90000}"/>
    <cellStyle name="Percent 12 9 2 2 2 3 2" xfId="48176" xr:uid="{00000000-0005-0000-0000-000035B90000}"/>
    <cellStyle name="Percent 12 9 2 2 2 4" xfId="17880" xr:uid="{00000000-0005-0000-0000-000036B90000}"/>
    <cellStyle name="Percent 12 9 2 2 2 4 2" xfId="43848" xr:uid="{00000000-0005-0000-0000-000037B90000}"/>
    <cellStyle name="Percent 12 9 2 2 2 5" xfId="33028" xr:uid="{00000000-0005-0000-0000-000038B90000}"/>
    <cellStyle name="Percent 12 9 2 2 2 6" xfId="59510" xr:uid="{00000000-0005-0000-0000-000039B90000}"/>
    <cellStyle name="Percent 12 9 2 2 3" xfId="11388" xr:uid="{00000000-0005-0000-0000-00003AB90000}"/>
    <cellStyle name="Percent 12 9 2 2 3 2" xfId="26536" xr:uid="{00000000-0005-0000-0000-00003BB90000}"/>
    <cellStyle name="Percent 12 9 2 2 3 2 2" xfId="52504" xr:uid="{00000000-0005-0000-0000-00003CB90000}"/>
    <cellStyle name="Percent 12 9 2 2 3 3" xfId="37356" xr:uid="{00000000-0005-0000-0000-00003DB90000}"/>
    <cellStyle name="Percent 12 9 2 2 4" xfId="9224" xr:uid="{00000000-0005-0000-0000-00003EB90000}"/>
    <cellStyle name="Percent 12 9 2 2 4 2" xfId="24372" xr:uid="{00000000-0005-0000-0000-00003FB90000}"/>
    <cellStyle name="Percent 12 9 2 2 4 2 2" xfId="50340" xr:uid="{00000000-0005-0000-0000-000040B90000}"/>
    <cellStyle name="Percent 12 9 2 2 4 3" xfId="35192" xr:uid="{00000000-0005-0000-0000-000041B90000}"/>
    <cellStyle name="Percent 12 9 2 2 5" xfId="20044" xr:uid="{00000000-0005-0000-0000-000042B90000}"/>
    <cellStyle name="Percent 12 9 2 2 5 2" xfId="46012" xr:uid="{00000000-0005-0000-0000-000043B90000}"/>
    <cellStyle name="Percent 12 9 2 2 6" xfId="15716" xr:uid="{00000000-0005-0000-0000-000044B90000}"/>
    <cellStyle name="Percent 12 9 2 2 6 2" xfId="41684" xr:uid="{00000000-0005-0000-0000-000045B90000}"/>
    <cellStyle name="Percent 12 9 2 2 7" xfId="4896" xr:uid="{00000000-0005-0000-0000-000046B90000}"/>
    <cellStyle name="Percent 12 9 2 2 8" xfId="30864" xr:uid="{00000000-0005-0000-0000-000047B90000}"/>
    <cellStyle name="Percent 12 9 2 2 9" xfId="57346" xr:uid="{00000000-0005-0000-0000-000048B90000}"/>
    <cellStyle name="Percent 12 9 2 3" xfId="5978" xr:uid="{00000000-0005-0000-0000-000049B90000}"/>
    <cellStyle name="Percent 12 9 2 3 2" xfId="12470" xr:uid="{00000000-0005-0000-0000-00004AB90000}"/>
    <cellStyle name="Percent 12 9 2 3 2 2" xfId="27618" xr:uid="{00000000-0005-0000-0000-00004BB90000}"/>
    <cellStyle name="Percent 12 9 2 3 2 2 2" xfId="53586" xr:uid="{00000000-0005-0000-0000-00004CB90000}"/>
    <cellStyle name="Percent 12 9 2 3 2 3" xfId="38438" xr:uid="{00000000-0005-0000-0000-00004DB90000}"/>
    <cellStyle name="Percent 12 9 2 3 3" xfId="21126" xr:uid="{00000000-0005-0000-0000-00004EB90000}"/>
    <cellStyle name="Percent 12 9 2 3 3 2" xfId="47094" xr:uid="{00000000-0005-0000-0000-00004FB90000}"/>
    <cellStyle name="Percent 12 9 2 3 4" xfId="16798" xr:uid="{00000000-0005-0000-0000-000050B90000}"/>
    <cellStyle name="Percent 12 9 2 3 4 2" xfId="42766" xr:uid="{00000000-0005-0000-0000-000051B90000}"/>
    <cellStyle name="Percent 12 9 2 3 5" xfId="31946" xr:uid="{00000000-0005-0000-0000-000052B90000}"/>
    <cellStyle name="Percent 12 9 2 3 6" xfId="58428" xr:uid="{00000000-0005-0000-0000-000053B90000}"/>
    <cellStyle name="Percent 12 9 2 4" xfId="10306" xr:uid="{00000000-0005-0000-0000-000054B90000}"/>
    <cellStyle name="Percent 12 9 2 4 2" xfId="25454" xr:uid="{00000000-0005-0000-0000-000055B90000}"/>
    <cellStyle name="Percent 12 9 2 4 2 2" xfId="51422" xr:uid="{00000000-0005-0000-0000-000056B90000}"/>
    <cellStyle name="Percent 12 9 2 4 3" xfId="36274" xr:uid="{00000000-0005-0000-0000-000057B90000}"/>
    <cellStyle name="Percent 12 9 2 5" xfId="8142" xr:uid="{00000000-0005-0000-0000-000058B90000}"/>
    <cellStyle name="Percent 12 9 2 5 2" xfId="23290" xr:uid="{00000000-0005-0000-0000-000059B90000}"/>
    <cellStyle name="Percent 12 9 2 5 2 2" xfId="49258" xr:uid="{00000000-0005-0000-0000-00005AB90000}"/>
    <cellStyle name="Percent 12 9 2 5 3" xfId="34110" xr:uid="{00000000-0005-0000-0000-00005BB90000}"/>
    <cellStyle name="Percent 12 9 2 6" xfId="18962" xr:uid="{00000000-0005-0000-0000-00005CB90000}"/>
    <cellStyle name="Percent 12 9 2 6 2" xfId="44930" xr:uid="{00000000-0005-0000-0000-00005DB90000}"/>
    <cellStyle name="Percent 12 9 2 7" xfId="14634" xr:uid="{00000000-0005-0000-0000-00005EB90000}"/>
    <cellStyle name="Percent 12 9 2 7 2" xfId="40602" xr:uid="{00000000-0005-0000-0000-00005FB90000}"/>
    <cellStyle name="Percent 12 9 2 8" xfId="3814" xr:uid="{00000000-0005-0000-0000-000060B90000}"/>
    <cellStyle name="Percent 12 9 2 9" xfId="29782" xr:uid="{00000000-0005-0000-0000-000061B90000}"/>
    <cellStyle name="Percent 12 9 3" xfId="2191" xr:uid="{00000000-0005-0000-0000-000062B90000}"/>
    <cellStyle name="Percent 12 9 3 2" xfId="6519" xr:uid="{00000000-0005-0000-0000-000063B90000}"/>
    <cellStyle name="Percent 12 9 3 2 2" xfId="13011" xr:uid="{00000000-0005-0000-0000-000064B90000}"/>
    <cellStyle name="Percent 12 9 3 2 2 2" xfId="28159" xr:uid="{00000000-0005-0000-0000-000065B90000}"/>
    <cellStyle name="Percent 12 9 3 2 2 2 2" xfId="54127" xr:uid="{00000000-0005-0000-0000-000066B90000}"/>
    <cellStyle name="Percent 12 9 3 2 2 3" xfId="38979" xr:uid="{00000000-0005-0000-0000-000067B90000}"/>
    <cellStyle name="Percent 12 9 3 2 3" xfId="21667" xr:uid="{00000000-0005-0000-0000-000068B90000}"/>
    <cellStyle name="Percent 12 9 3 2 3 2" xfId="47635" xr:uid="{00000000-0005-0000-0000-000069B90000}"/>
    <cellStyle name="Percent 12 9 3 2 4" xfId="17339" xr:uid="{00000000-0005-0000-0000-00006AB90000}"/>
    <cellStyle name="Percent 12 9 3 2 4 2" xfId="43307" xr:uid="{00000000-0005-0000-0000-00006BB90000}"/>
    <cellStyle name="Percent 12 9 3 2 5" xfId="32487" xr:uid="{00000000-0005-0000-0000-00006CB90000}"/>
    <cellStyle name="Percent 12 9 3 2 6" xfId="58969" xr:uid="{00000000-0005-0000-0000-00006DB90000}"/>
    <cellStyle name="Percent 12 9 3 3" xfId="10847" xr:uid="{00000000-0005-0000-0000-00006EB90000}"/>
    <cellStyle name="Percent 12 9 3 3 2" xfId="25995" xr:uid="{00000000-0005-0000-0000-00006FB90000}"/>
    <cellStyle name="Percent 12 9 3 3 2 2" xfId="51963" xr:uid="{00000000-0005-0000-0000-000070B90000}"/>
    <cellStyle name="Percent 12 9 3 3 3" xfId="36815" xr:uid="{00000000-0005-0000-0000-000071B90000}"/>
    <cellStyle name="Percent 12 9 3 4" xfId="8683" xr:uid="{00000000-0005-0000-0000-000072B90000}"/>
    <cellStyle name="Percent 12 9 3 4 2" xfId="23831" xr:uid="{00000000-0005-0000-0000-000073B90000}"/>
    <cellStyle name="Percent 12 9 3 4 2 2" xfId="49799" xr:uid="{00000000-0005-0000-0000-000074B90000}"/>
    <cellStyle name="Percent 12 9 3 4 3" xfId="34651" xr:uid="{00000000-0005-0000-0000-000075B90000}"/>
    <cellStyle name="Percent 12 9 3 5" xfId="19503" xr:uid="{00000000-0005-0000-0000-000076B90000}"/>
    <cellStyle name="Percent 12 9 3 5 2" xfId="45471" xr:uid="{00000000-0005-0000-0000-000077B90000}"/>
    <cellStyle name="Percent 12 9 3 6" xfId="15175" xr:uid="{00000000-0005-0000-0000-000078B90000}"/>
    <cellStyle name="Percent 12 9 3 6 2" xfId="41143" xr:uid="{00000000-0005-0000-0000-000079B90000}"/>
    <cellStyle name="Percent 12 9 3 7" xfId="4355" xr:uid="{00000000-0005-0000-0000-00007AB90000}"/>
    <cellStyle name="Percent 12 9 3 8" xfId="30323" xr:uid="{00000000-0005-0000-0000-00007BB90000}"/>
    <cellStyle name="Percent 12 9 3 9" xfId="56805" xr:uid="{00000000-0005-0000-0000-00007CB90000}"/>
    <cellStyle name="Percent 12 9 4" xfId="5437" xr:uid="{00000000-0005-0000-0000-00007DB90000}"/>
    <cellStyle name="Percent 12 9 4 2" xfId="11929" xr:uid="{00000000-0005-0000-0000-00007EB90000}"/>
    <cellStyle name="Percent 12 9 4 2 2" xfId="27077" xr:uid="{00000000-0005-0000-0000-00007FB90000}"/>
    <cellStyle name="Percent 12 9 4 2 2 2" xfId="53045" xr:uid="{00000000-0005-0000-0000-000080B90000}"/>
    <cellStyle name="Percent 12 9 4 2 3" xfId="37897" xr:uid="{00000000-0005-0000-0000-000081B90000}"/>
    <cellStyle name="Percent 12 9 4 3" xfId="20585" xr:uid="{00000000-0005-0000-0000-000082B90000}"/>
    <cellStyle name="Percent 12 9 4 3 2" xfId="46553" xr:uid="{00000000-0005-0000-0000-000083B90000}"/>
    <cellStyle name="Percent 12 9 4 4" xfId="16257" xr:uid="{00000000-0005-0000-0000-000084B90000}"/>
    <cellStyle name="Percent 12 9 4 4 2" xfId="42225" xr:uid="{00000000-0005-0000-0000-000085B90000}"/>
    <cellStyle name="Percent 12 9 4 5" xfId="31405" xr:uid="{00000000-0005-0000-0000-000086B90000}"/>
    <cellStyle name="Percent 12 9 4 6" xfId="57887" xr:uid="{00000000-0005-0000-0000-000087B90000}"/>
    <cellStyle name="Percent 12 9 5" xfId="9765" xr:uid="{00000000-0005-0000-0000-000088B90000}"/>
    <cellStyle name="Percent 12 9 5 2" xfId="24913" xr:uid="{00000000-0005-0000-0000-000089B90000}"/>
    <cellStyle name="Percent 12 9 5 2 2" xfId="50881" xr:uid="{00000000-0005-0000-0000-00008AB90000}"/>
    <cellStyle name="Percent 12 9 5 3" xfId="35733" xr:uid="{00000000-0005-0000-0000-00008BB90000}"/>
    <cellStyle name="Percent 12 9 6" xfId="7601" xr:uid="{00000000-0005-0000-0000-00008CB90000}"/>
    <cellStyle name="Percent 12 9 6 2" xfId="22749" xr:uid="{00000000-0005-0000-0000-00008DB90000}"/>
    <cellStyle name="Percent 12 9 6 2 2" xfId="48717" xr:uid="{00000000-0005-0000-0000-00008EB90000}"/>
    <cellStyle name="Percent 12 9 6 3" xfId="33569" xr:uid="{00000000-0005-0000-0000-00008FB90000}"/>
    <cellStyle name="Percent 12 9 7" xfId="18421" xr:uid="{00000000-0005-0000-0000-000090B90000}"/>
    <cellStyle name="Percent 12 9 7 2" xfId="44389" xr:uid="{00000000-0005-0000-0000-000091B90000}"/>
    <cellStyle name="Percent 12 9 8" xfId="14093" xr:uid="{00000000-0005-0000-0000-000092B90000}"/>
    <cellStyle name="Percent 12 9 8 2" xfId="40061" xr:uid="{00000000-0005-0000-0000-000093B90000}"/>
    <cellStyle name="Percent 12 9 9" xfId="3273" xr:uid="{00000000-0005-0000-0000-000094B90000}"/>
    <cellStyle name="Percent 13" xfId="555" xr:uid="{00000000-0005-0000-0000-000095B90000}"/>
    <cellStyle name="Percent 13 2" xfId="556" xr:uid="{00000000-0005-0000-0000-000096B90000}"/>
    <cellStyle name="Percent 14" xfId="557" xr:uid="{00000000-0005-0000-0000-000097B90000}"/>
    <cellStyle name="Percent 15" xfId="1219" xr:uid="{00000000-0005-0000-0000-000098B90000}"/>
    <cellStyle name="Percent 2" xfId="558" xr:uid="{00000000-0005-0000-0000-000099B90000}"/>
    <cellStyle name="Percent 2 10" xfId="559" xr:uid="{00000000-0005-0000-0000-00009AB90000}"/>
    <cellStyle name="Percent 2 10 10" xfId="29243" xr:uid="{00000000-0005-0000-0000-00009BB90000}"/>
    <cellStyle name="Percent 2 10 11" xfId="55185" xr:uid="{00000000-0005-0000-0000-00009CB90000}"/>
    <cellStyle name="Percent 2 10 12" xfId="55725" xr:uid="{00000000-0005-0000-0000-00009DB90000}"/>
    <cellStyle name="Percent 2 10 13" xfId="1035" xr:uid="{00000000-0005-0000-0000-00009EB90000}"/>
    <cellStyle name="Percent 2 10 2" xfId="1652" xr:uid="{00000000-0005-0000-0000-00009FB90000}"/>
    <cellStyle name="Percent 2 10 2 10" xfId="56266" xr:uid="{00000000-0005-0000-0000-0000A0B90000}"/>
    <cellStyle name="Percent 2 10 2 2" xfId="2734" xr:uid="{00000000-0005-0000-0000-0000A1B90000}"/>
    <cellStyle name="Percent 2 10 2 2 2" xfId="7062" xr:uid="{00000000-0005-0000-0000-0000A2B90000}"/>
    <cellStyle name="Percent 2 10 2 2 2 2" xfId="13554" xr:uid="{00000000-0005-0000-0000-0000A3B90000}"/>
    <cellStyle name="Percent 2 10 2 2 2 2 2" xfId="28702" xr:uid="{00000000-0005-0000-0000-0000A4B90000}"/>
    <cellStyle name="Percent 2 10 2 2 2 2 2 2" xfId="54670" xr:uid="{00000000-0005-0000-0000-0000A5B90000}"/>
    <cellStyle name="Percent 2 10 2 2 2 2 3" xfId="39522" xr:uid="{00000000-0005-0000-0000-0000A6B90000}"/>
    <cellStyle name="Percent 2 10 2 2 2 3" xfId="22210" xr:uid="{00000000-0005-0000-0000-0000A7B90000}"/>
    <cellStyle name="Percent 2 10 2 2 2 3 2" xfId="48178" xr:uid="{00000000-0005-0000-0000-0000A8B90000}"/>
    <cellStyle name="Percent 2 10 2 2 2 4" xfId="17882" xr:uid="{00000000-0005-0000-0000-0000A9B90000}"/>
    <cellStyle name="Percent 2 10 2 2 2 4 2" xfId="43850" xr:uid="{00000000-0005-0000-0000-0000AAB90000}"/>
    <cellStyle name="Percent 2 10 2 2 2 5" xfId="33030" xr:uid="{00000000-0005-0000-0000-0000ABB90000}"/>
    <cellStyle name="Percent 2 10 2 2 2 6" xfId="59512" xr:uid="{00000000-0005-0000-0000-0000ACB90000}"/>
    <cellStyle name="Percent 2 10 2 2 3" xfId="11390" xr:uid="{00000000-0005-0000-0000-0000ADB90000}"/>
    <cellStyle name="Percent 2 10 2 2 3 2" xfId="26538" xr:uid="{00000000-0005-0000-0000-0000AEB90000}"/>
    <cellStyle name="Percent 2 10 2 2 3 2 2" xfId="52506" xr:uid="{00000000-0005-0000-0000-0000AFB90000}"/>
    <cellStyle name="Percent 2 10 2 2 3 3" xfId="37358" xr:uid="{00000000-0005-0000-0000-0000B0B90000}"/>
    <cellStyle name="Percent 2 10 2 2 4" xfId="9226" xr:uid="{00000000-0005-0000-0000-0000B1B90000}"/>
    <cellStyle name="Percent 2 10 2 2 4 2" xfId="24374" xr:uid="{00000000-0005-0000-0000-0000B2B90000}"/>
    <cellStyle name="Percent 2 10 2 2 4 2 2" xfId="50342" xr:uid="{00000000-0005-0000-0000-0000B3B90000}"/>
    <cellStyle name="Percent 2 10 2 2 4 3" xfId="35194" xr:uid="{00000000-0005-0000-0000-0000B4B90000}"/>
    <cellStyle name="Percent 2 10 2 2 5" xfId="20046" xr:uid="{00000000-0005-0000-0000-0000B5B90000}"/>
    <cellStyle name="Percent 2 10 2 2 5 2" xfId="46014" xr:uid="{00000000-0005-0000-0000-0000B6B90000}"/>
    <cellStyle name="Percent 2 10 2 2 6" xfId="15718" xr:uid="{00000000-0005-0000-0000-0000B7B90000}"/>
    <cellStyle name="Percent 2 10 2 2 6 2" xfId="41686" xr:uid="{00000000-0005-0000-0000-0000B8B90000}"/>
    <cellStyle name="Percent 2 10 2 2 7" xfId="4898" xr:uid="{00000000-0005-0000-0000-0000B9B90000}"/>
    <cellStyle name="Percent 2 10 2 2 8" xfId="30866" xr:uid="{00000000-0005-0000-0000-0000BAB90000}"/>
    <cellStyle name="Percent 2 10 2 2 9" xfId="57348" xr:uid="{00000000-0005-0000-0000-0000BBB90000}"/>
    <cellStyle name="Percent 2 10 2 3" xfId="5980" xr:uid="{00000000-0005-0000-0000-0000BCB90000}"/>
    <cellStyle name="Percent 2 10 2 3 2" xfId="12472" xr:uid="{00000000-0005-0000-0000-0000BDB90000}"/>
    <cellStyle name="Percent 2 10 2 3 2 2" xfId="27620" xr:uid="{00000000-0005-0000-0000-0000BEB90000}"/>
    <cellStyle name="Percent 2 10 2 3 2 2 2" xfId="53588" xr:uid="{00000000-0005-0000-0000-0000BFB90000}"/>
    <cellStyle name="Percent 2 10 2 3 2 3" xfId="38440" xr:uid="{00000000-0005-0000-0000-0000C0B90000}"/>
    <cellStyle name="Percent 2 10 2 3 3" xfId="21128" xr:uid="{00000000-0005-0000-0000-0000C1B90000}"/>
    <cellStyle name="Percent 2 10 2 3 3 2" xfId="47096" xr:uid="{00000000-0005-0000-0000-0000C2B90000}"/>
    <cellStyle name="Percent 2 10 2 3 4" xfId="16800" xr:uid="{00000000-0005-0000-0000-0000C3B90000}"/>
    <cellStyle name="Percent 2 10 2 3 4 2" xfId="42768" xr:uid="{00000000-0005-0000-0000-0000C4B90000}"/>
    <cellStyle name="Percent 2 10 2 3 5" xfId="31948" xr:uid="{00000000-0005-0000-0000-0000C5B90000}"/>
    <cellStyle name="Percent 2 10 2 3 6" xfId="58430" xr:uid="{00000000-0005-0000-0000-0000C6B90000}"/>
    <cellStyle name="Percent 2 10 2 4" xfId="10308" xr:uid="{00000000-0005-0000-0000-0000C7B90000}"/>
    <cellStyle name="Percent 2 10 2 4 2" xfId="25456" xr:uid="{00000000-0005-0000-0000-0000C8B90000}"/>
    <cellStyle name="Percent 2 10 2 4 2 2" xfId="51424" xr:uid="{00000000-0005-0000-0000-0000C9B90000}"/>
    <cellStyle name="Percent 2 10 2 4 3" xfId="36276" xr:uid="{00000000-0005-0000-0000-0000CAB90000}"/>
    <cellStyle name="Percent 2 10 2 5" xfId="8144" xr:uid="{00000000-0005-0000-0000-0000CBB90000}"/>
    <cellStyle name="Percent 2 10 2 5 2" xfId="23292" xr:uid="{00000000-0005-0000-0000-0000CCB90000}"/>
    <cellStyle name="Percent 2 10 2 5 2 2" xfId="49260" xr:uid="{00000000-0005-0000-0000-0000CDB90000}"/>
    <cellStyle name="Percent 2 10 2 5 3" xfId="34112" xr:uid="{00000000-0005-0000-0000-0000CEB90000}"/>
    <cellStyle name="Percent 2 10 2 6" xfId="18964" xr:uid="{00000000-0005-0000-0000-0000CFB90000}"/>
    <cellStyle name="Percent 2 10 2 6 2" xfId="44932" xr:uid="{00000000-0005-0000-0000-0000D0B90000}"/>
    <cellStyle name="Percent 2 10 2 7" xfId="14636" xr:uid="{00000000-0005-0000-0000-0000D1B90000}"/>
    <cellStyle name="Percent 2 10 2 7 2" xfId="40604" xr:uid="{00000000-0005-0000-0000-0000D2B90000}"/>
    <cellStyle name="Percent 2 10 2 8" xfId="3816" xr:uid="{00000000-0005-0000-0000-0000D3B90000}"/>
    <cellStyle name="Percent 2 10 2 9" xfId="29784" xr:uid="{00000000-0005-0000-0000-0000D4B90000}"/>
    <cellStyle name="Percent 2 10 3" xfId="2193" xr:uid="{00000000-0005-0000-0000-0000D5B90000}"/>
    <cellStyle name="Percent 2 10 3 2" xfId="6521" xr:uid="{00000000-0005-0000-0000-0000D6B90000}"/>
    <cellStyle name="Percent 2 10 3 2 2" xfId="13013" xr:uid="{00000000-0005-0000-0000-0000D7B90000}"/>
    <cellStyle name="Percent 2 10 3 2 2 2" xfId="28161" xr:uid="{00000000-0005-0000-0000-0000D8B90000}"/>
    <cellStyle name="Percent 2 10 3 2 2 2 2" xfId="54129" xr:uid="{00000000-0005-0000-0000-0000D9B90000}"/>
    <cellStyle name="Percent 2 10 3 2 2 3" xfId="38981" xr:uid="{00000000-0005-0000-0000-0000DAB90000}"/>
    <cellStyle name="Percent 2 10 3 2 3" xfId="21669" xr:uid="{00000000-0005-0000-0000-0000DBB90000}"/>
    <cellStyle name="Percent 2 10 3 2 3 2" xfId="47637" xr:uid="{00000000-0005-0000-0000-0000DCB90000}"/>
    <cellStyle name="Percent 2 10 3 2 4" xfId="17341" xr:uid="{00000000-0005-0000-0000-0000DDB90000}"/>
    <cellStyle name="Percent 2 10 3 2 4 2" xfId="43309" xr:uid="{00000000-0005-0000-0000-0000DEB90000}"/>
    <cellStyle name="Percent 2 10 3 2 5" xfId="32489" xr:uid="{00000000-0005-0000-0000-0000DFB90000}"/>
    <cellStyle name="Percent 2 10 3 2 6" xfId="58971" xr:uid="{00000000-0005-0000-0000-0000E0B90000}"/>
    <cellStyle name="Percent 2 10 3 3" xfId="10849" xr:uid="{00000000-0005-0000-0000-0000E1B90000}"/>
    <cellStyle name="Percent 2 10 3 3 2" xfId="25997" xr:uid="{00000000-0005-0000-0000-0000E2B90000}"/>
    <cellStyle name="Percent 2 10 3 3 2 2" xfId="51965" xr:uid="{00000000-0005-0000-0000-0000E3B90000}"/>
    <cellStyle name="Percent 2 10 3 3 3" xfId="36817" xr:uid="{00000000-0005-0000-0000-0000E4B90000}"/>
    <cellStyle name="Percent 2 10 3 4" xfId="8685" xr:uid="{00000000-0005-0000-0000-0000E5B90000}"/>
    <cellStyle name="Percent 2 10 3 4 2" xfId="23833" xr:uid="{00000000-0005-0000-0000-0000E6B90000}"/>
    <cellStyle name="Percent 2 10 3 4 2 2" xfId="49801" xr:uid="{00000000-0005-0000-0000-0000E7B90000}"/>
    <cellStyle name="Percent 2 10 3 4 3" xfId="34653" xr:uid="{00000000-0005-0000-0000-0000E8B90000}"/>
    <cellStyle name="Percent 2 10 3 5" xfId="19505" xr:uid="{00000000-0005-0000-0000-0000E9B90000}"/>
    <cellStyle name="Percent 2 10 3 5 2" xfId="45473" xr:uid="{00000000-0005-0000-0000-0000EAB90000}"/>
    <cellStyle name="Percent 2 10 3 6" xfId="15177" xr:uid="{00000000-0005-0000-0000-0000EBB90000}"/>
    <cellStyle name="Percent 2 10 3 6 2" xfId="41145" xr:uid="{00000000-0005-0000-0000-0000ECB90000}"/>
    <cellStyle name="Percent 2 10 3 7" xfId="4357" xr:uid="{00000000-0005-0000-0000-0000EDB90000}"/>
    <cellStyle name="Percent 2 10 3 8" xfId="30325" xr:uid="{00000000-0005-0000-0000-0000EEB90000}"/>
    <cellStyle name="Percent 2 10 3 9" xfId="56807" xr:uid="{00000000-0005-0000-0000-0000EFB90000}"/>
    <cellStyle name="Percent 2 10 4" xfId="5439" xr:uid="{00000000-0005-0000-0000-0000F0B90000}"/>
    <cellStyle name="Percent 2 10 4 2" xfId="11931" xr:uid="{00000000-0005-0000-0000-0000F1B90000}"/>
    <cellStyle name="Percent 2 10 4 2 2" xfId="27079" xr:uid="{00000000-0005-0000-0000-0000F2B90000}"/>
    <cellStyle name="Percent 2 10 4 2 2 2" xfId="53047" xr:uid="{00000000-0005-0000-0000-0000F3B90000}"/>
    <cellStyle name="Percent 2 10 4 2 3" xfId="37899" xr:uid="{00000000-0005-0000-0000-0000F4B90000}"/>
    <cellStyle name="Percent 2 10 4 3" xfId="20587" xr:uid="{00000000-0005-0000-0000-0000F5B90000}"/>
    <cellStyle name="Percent 2 10 4 3 2" xfId="46555" xr:uid="{00000000-0005-0000-0000-0000F6B90000}"/>
    <cellStyle name="Percent 2 10 4 4" xfId="16259" xr:uid="{00000000-0005-0000-0000-0000F7B90000}"/>
    <cellStyle name="Percent 2 10 4 4 2" xfId="42227" xr:uid="{00000000-0005-0000-0000-0000F8B90000}"/>
    <cellStyle name="Percent 2 10 4 5" xfId="31407" xr:uid="{00000000-0005-0000-0000-0000F9B90000}"/>
    <cellStyle name="Percent 2 10 4 6" xfId="57889" xr:uid="{00000000-0005-0000-0000-0000FAB90000}"/>
    <cellStyle name="Percent 2 10 5" xfId="9767" xr:uid="{00000000-0005-0000-0000-0000FBB90000}"/>
    <cellStyle name="Percent 2 10 5 2" xfId="24915" xr:uid="{00000000-0005-0000-0000-0000FCB90000}"/>
    <cellStyle name="Percent 2 10 5 2 2" xfId="50883" xr:uid="{00000000-0005-0000-0000-0000FDB90000}"/>
    <cellStyle name="Percent 2 10 5 3" xfId="35735" xr:uid="{00000000-0005-0000-0000-0000FEB90000}"/>
    <cellStyle name="Percent 2 10 6" xfId="7603" xr:uid="{00000000-0005-0000-0000-0000FFB90000}"/>
    <cellStyle name="Percent 2 10 6 2" xfId="22751" xr:uid="{00000000-0005-0000-0000-000000BA0000}"/>
    <cellStyle name="Percent 2 10 6 2 2" xfId="48719" xr:uid="{00000000-0005-0000-0000-000001BA0000}"/>
    <cellStyle name="Percent 2 10 6 3" xfId="33571" xr:uid="{00000000-0005-0000-0000-000002BA0000}"/>
    <cellStyle name="Percent 2 10 7" xfId="18423" xr:uid="{00000000-0005-0000-0000-000003BA0000}"/>
    <cellStyle name="Percent 2 10 7 2" xfId="44391" xr:uid="{00000000-0005-0000-0000-000004BA0000}"/>
    <cellStyle name="Percent 2 10 8" xfId="14095" xr:uid="{00000000-0005-0000-0000-000005BA0000}"/>
    <cellStyle name="Percent 2 10 8 2" xfId="40063" xr:uid="{00000000-0005-0000-0000-000006BA0000}"/>
    <cellStyle name="Percent 2 10 9" xfId="3275" xr:uid="{00000000-0005-0000-0000-000007BA0000}"/>
    <cellStyle name="Percent 2 11" xfId="560" xr:uid="{00000000-0005-0000-0000-000008BA0000}"/>
    <cellStyle name="Percent 2 11 10" xfId="29244" xr:uid="{00000000-0005-0000-0000-000009BA0000}"/>
    <cellStyle name="Percent 2 11 11" xfId="55186" xr:uid="{00000000-0005-0000-0000-00000ABA0000}"/>
    <cellStyle name="Percent 2 11 12" xfId="55726" xr:uid="{00000000-0005-0000-0000-00000BBA0000}"/>
    <cellStyle name="Percent 2 11 13" xfId="1075" xr:uid="{00000000-0005-0000-0000-00000CBA0000}"/>
    <cellStyle name="Percent 2 11 2" xfId="1653" xr:uid="{00000000-0005-0000-0000-00000DBA0000}"/>
    <cellStyle name="Percent 2 11 2 10" xfId="56267" xr:uid="{00000000-0005-0000-0000-00000EBA0000}"/>
    <cellStyle name="Percent 2 11 2 2" xfId="2735" xr:uid="{00000000-0005-0000-0000-00000FBA0000}"/>
    <cellStyle name="Percent 2 11 2 2 2" xfId="7063" xr:uid="{00000000-0005-0000-0000-000010BA0000}"/>
    <cellStyle name="Percent 2 11 2 2 2 2" xfId="13555" xr:uid="{00000000-0005-0000-0000-000011BA0000}"/>
    <cellStyle name="Percent 2 11 2 2 2 2 2" xfId="28703" xr:uid="{00000000-0005-0000-0000-000012BA0000}"/>
    <cellStyle name="Percent 2 11 2 2 2 2 2 2" xfId="54671" xr:uid="{00000000-0005-0000-0000-000013BA0000}"/>
    <cellStyle name="Percent 2 11 2 2 2 2 3" xfId="39523" xr:uid="{00000000-0005-0000-0000-000014BA0000}"/>
    <cellStyle name="Percent 2 11 2 2 2 3" xfId="22211" xr:uid="{00000000-0005-0000-0000-000015BA0000}"/>
    <cellStyle name="Percent 2 11 2 2 2 3 2" xfId="48179" xr:uid="{00000000-0005-0000-0000-000016BA0000}"/>
    <cellStyle name="Percent 2 11 2 2 2 4" xfId="17883" xr:uid="{00000000-0005-0000-0000-000017BA0000}"/>
    <cellStyle name="Percent 2 11 2 2 2 4 2" xfId="43851" xr:uid="{00000000-0005-0000-0000-000018BA0000}"/>
    <cellStyle name="Percent 2 11 2 2 2 5" xfId="33031" xr:uid="{00000000-0005-0000-0000-000019BA0000}"/>
    <cellStyle name="Percent 2 11 2 2 2 6" xfId="59513" xr:uid="{00000000-0005-0000-0000-00001ABA0000}"/>
    <cellStyle name="Percent 2 11 2 2 3" xfId="11391" xr:uid="{00000000-0005-0000-0000-00001BBA0000}"/>
    <cellStyle name="Percent 2 11 2 2 3 2" xfId="26539" xr:uid="{00000000-0005-0000-0000-00001CBA0000}"/>
    <cellStyle name="Percent 2 11 2 2 3 2 2" xfId="52507" xr:uid="{00000000-0005-0000-0000-00001DBA0000}"/>
    <cellStyle name="Percent 2 11 2 2 3 3" xfId="37359" xr:uid="{00000000-0005-0000-0000-00001EBA0000}"/>
    <cellStyle name="Percent 2 11 2 2 4" xfId="9227" xr:uid="{00000000-0005-0000-0000-00001FBA0000}"/>
    <cellStyle name="Percent 2 11 2 2 4 2" xfId="24375" xr:uid="{00000000-0005-0000-0000-000020BA0000}"/>
    <cellStyle name="Percent 2 11 2 2 4 2 2" xfId="50343" xr:uid="{00000000-0005-0000-0000-000021BA0000}"/>
    <cellStyle name="Percent 2 11 2 2 4 3" xfId="35195" xr:uid="{00000000-0005-0000-0000-000022BA0000}"/>
    <cellStyle name="Percent 2 11 2 2 5" xfId="20047" xr:uid="{00000000-0005-0000-0000-000023BA0000}"/>
    <cellStyle name="Percent 2 11 2 2 5 2" xfId="46015" xr:uid="{00000000-0005-0000-0000-000024BA0000}"/>
    <cellStyle name="Percent 2 11 2 2 6" xfId="15719" xr:uid="{00000000-0005-0000-0000-000025BA0000}"/>
    <cellStyle name="Percent 2 11 2 2 6 2" xfId="41687" xr:uid="{00000000-0005-0000-0000-000026BA0000}"/>
    <cellStyle name="Percent 2 11 2 2 7" xfId="4899" xr:uid="{00000000-0005-0000-0000-000027BA0000}"/>
    <cellStyle name="Percent 2 11 2 2 8" xfId="30867" xr:uid="{00000000-0005-0000-0000-000028BA0000}"/>
    <cellStyle name="Percent 2 11 2 2 9" xfId="57349" xr:uid="{00000000-0005-0000-0000-000029BA0000}"/>
    <cellStyle name="Percent 2 11 2 3" xfId="5981" xr:uid="{00000000-0005-0000-0000-00002ABA0000}"/>
    <cellStyle name="Percent 2 11 2 3 2" xfId="12473" xr:uid="{00000000-0005-0000-0000-00002BBA0000}"/>
    <cellStyle name="Percent 2 11 2 3 2 2" xfId="27621" xr:uid="{00000000-0005-0000-0000-00002CBA0000}"/>
    <cellStyle name="Percent 2 11 2 3 2 2 2" xfId="53589" xr:uid="{00000000-0005-0000-0000-00002DBA0000}"/>
    <cellStyle name="Percent 2 11 2 3 2 3" xfId="38441" xr:uid="{00000000-0005-0000-0000-00002EBA0000}"/>
    <cellStyle name="Percent 2 11 2 3 3" xfId="21129" xr:uid="{00000000-0005-0000-0000-00002FBA0000}"/>
    <cellStyle name="Percent 2 11 2 3 3 2" xfId="47097" xr:uid="{00000000-0005-0000-0000-000030BA0000}"/>
    <cellStyle name="Percent 2 11 2 3 4" xfId="16801" xr:uid="{00000000-0005-0000-0000-000031BA0000}"/>
    <cellStyle name="Percent 2 11 2 3 4 2" xfId="42769" xr:uid="{00000000-0005-0000-0000-000032BA0000}"/>
    <cellStyle name="Percent 2 11 2 3 5" xfId="31949" xr:uid="{00000000-0005-0000-0000-000033BA0000}"/>
    <cellStyle name="Percent 2 11 2 3 6" xfId="58431" xr:uid="{00000000-0005-0000-0000-000034BA0000}"/>
    <cellStyle name="Percent 2 11 2 4" xfId="10309" xr:uid="{00000000-0005-0000-0000-000035BA0000}"/>
    <cellStyle name="Percent 2 11 2 4 2" xfId="25457" xr:uid="{00000000-0005-0000-0000-000036BA0000}"/>
    <cellStyle name="Percent 2 11 2 4 2 2" xfId="51425" xr:uid="{00000000-0005-0000-0000-000037BA0000}"/>
    <cellStyle name="Percent 2 11 2 4 3" xfId="36277" xr:uid="{00000000-0005-0000-0000-000038BA0000}"/>
    <cellStyle name="Percent 2 11 2 5" xfId="8145" xr:uid="{00000000-0005-0000-0000-000039BA0000}"/>
    <cellStyle name="Percent 2 11 2 5 2" xfId="23293" xr:uid="{00000000-0005-0000-0000-00003ABA0000}"/>
    <cellStyle name="Percent 2 11 2 5 2 2" xfId="49261" xr:uid="{00000000-0005-0000-0000-00003BBA0000}"/>
    <cellStyle name="Percent 2 11 2 5 3" xfId="34113" xr:uid="{00000000-0005-0000-0000-00003CBA0000}"/>
    <cellStyle name="Percent 2 11 2 6" xfId="18965" xr:uid="{00000000-0005-0000-0000-00003DBA0000}"/>
    <cellStyle name="Percent 2 11 2 6 2" xfId="44933" xr:uid="{00000000-0005-0000-0000-00003EBA0000}"/>
    <cellStyle name="Percent 2 11 2 7" xfId="14637" xr:uid="{00000000-0005-0000-0000-00003FBA0000}"/>
    <cellStyle name="Percent 2 11 2 7 2" xfId="40605" xr:uid="{00000000-0005-0000-0000-000040BA0000}"/>
    <cellStyle name="Percent 2 11 2 8" xfId="3817" xr:uid="{00000000-0005-0000-0000-000041BA0000}"/>
    <cellStyle name="Percent 2 11 2 9" xfId="29785" xr:uid="{00000000-0005-0000-0000-000042BA0000}"/>
    <cellStyle name="Percent 2 11 3" xfId="2194" xr:uid="{00000000-0005-0000-0000-000043BA0000}"/>
    <cellStyle name="Percent 2 11 3 2" xfId="6522" xr:uid="{00000000-0005-0000-0000-000044BA0000}"/>
    <cellStyle name="Percent 2 11 3 2 2" xfId="13014" xr:uid="{00000000-0005-0000-0000-000045BA0000}"/>
    <cellStyle name="Percent 2 11 3 2 2 2" xfId="28162" xr:uid="{00000000-0005-0000-0000-000046BA0000}"/>
    <cellStyle name="Percent 2 11 3 2 2 2 2" xfId="54130" xr:uid="{00000000-0005-0000-0000-000047BA0000}"/>
    <cellStyle name="Percent 2 11 3 2 2 3" xfId="38982" xr:uid="{00000000-0005-0000-0000-000048BA0000}"/>
    <cellStyle name="Percent 2 11 3 2 3" xfId="21670" xr:uid="{00000000-0005-0000-0000-000049BA0000}"/>
    <cellStyle name="Percent 2 11 3 2 3 2" xfId="47638" xr:uid="{00000000-0005-0000-0000-00004ABA0000}"/>
    <cellStyle name="Percent 2 11 3 2 4" xfId="17342" xr:uid="{00000000-0005-0000-0000-00004BBA0000}"/>
    <cellStyle name="Percent 2 11 3 2 4 2" xfId="43310" xr:uid="{00000000-0005-0000-0000-00004CBA0000}"/>
    <cellStyle name="Percent 2 11 3 2 5" xfId="32490" xr:uid="{00000000-0005-0000-0000-00004DBA0000}"/>
    <cellStyle name="Percent 2 11 3 2 6" xfId="58972" xr:uid="{00000000-0005-0000-0000-00004EBA0000}"/>
    <cellStyle name="Percent 2 11 3 3" xfId="10850" xr:uid="{00000000-0005-0000-0000-00004FBA0000}"/>
    <cellStyle name="Percent 2 11 3 3 2" xfId="25998" xr:uid="{00000000-0005-0000-0000-000050BA0000}"/>
    <cellStyle name="Percent 2 11 3 3 2 2" xfId="51966" xr:uid="{00000000-0005-0000-0000-000051BA0000}"/>
    <cellStyle name="Percent 2 11 3 3 3" xfId="36818" xr:uid="{00000000-0005-0000-0000-000052BA0000}"/>
    <cellStyle name="Percent 2 11 3 4" xfId="8686" xr:uid="{00000000-0005-0000-0000-000053BA0000}"/>
    <cellStyle name="Percent 2 11 3 4 2" xfId="23834" xr:uid="{00000000-0005-0000-0000-000054BA0000}"/>
    <cellStyle name="Percent 2 11 3 4 2 2" xfId="49802" xr:uid="{00000000-0005-0000-0000-000055BA0000}"/>
    <cellStyle name="Percent 2 11 3 4 3" xfId="34654" xr:uid="{00000000-0005-0000-0000-000056BA0000}"/>
    <cellStyle name="Percent 2 11 3 5" xfId="19506" xr:uid="{00000000-0005-0000-0000-000057BA0000}"/>
    <cellStyle name="Percent 2 11 3 5 2" xfId="45474" xr:uid="{00000000-0005-0000-0000-000058BA0000}"/>
    <cellStyle name="Percent 2 11 3 6" xfId="15178" xr:uid="{00000000-0005-0000-0000-000059BA0000}"/>
    <cellStyle name="Percent 2 11 3 6 2" xfId="41146" xr:uid="{00000000-0005-0000-0000-00005ABA0000}"/>
    <cellStyle name="Percent 2 11 3 7" xfId="4358" xr:uid="{00000000-0005-0000-0000-00005BBA0000}"/>
    <cellStyle name="Percent 2 11 3 8" xfId="30326" xr:uid="{00000000-0005-0000-0000-00005CBA0000}"/>
    <cellStyle name="Percent 2 11 3 9" xfId="56808" xr:uid="{00000000-0005-0000-0000-00005DBA0000}"/>
    <cellStyle name="Percent 2 11 4" xfId="5440" xr:uid="{00000000-0005-0000-0000-00005EBA0000}"/>
    <cellStyle name="Percent 2 11 4 2" xfId="11932" xr:uid="{00000000-0005-0000-0000-00005FBA0000}"/>
    <cellStyle name="Percent 2 11 4 2 2" xfId="27080" xr:uid="{00000000-0005-0000-0000-000060BA0000}"/>
    <cellStyle name="Percent 2 11 4 2 2 2" xfId="53048" xr:uid="{00000000-0005-0000-0000-000061BA0000}"/>
    <cellStyle name="Percent 2 11 4 2 3" xfId="37900" xr:uid="{00000000-0005-0000-0000-000062BA0000}"/>
    <cellStyle name="Percent 2 11 4 3" xfId="20588" xr:uid="{00000000-0005-0000-0000-000063BA0000}"/>
    <cellStyle name="Percent 2 11 4 3 2" xfId="46556" xr:uid="{00000000-0005-0000-0000-000064BA0000}"/>
    <cellStyle name="Percent 2 11 4 4" xfId="16260" xr:uid="{00000000-0005-0000-0000-000065BA0000}"/>
    <cellStyle name="Percent 2 11 4 4 2" xfId="42228" xr:uid="{00000000-0005-0000-0000-000066BA0000}"/>
    <cellStyle name="Percent 2 11 4 5" xfId="31408" xr:uid="{00000000-0005-0000-0000-000067BA0000}"/>
    <cellStyle name="Percent 2 11 4 6" xfId="57890" xr:uid="{00000000-0005-0000-0000-000068BA0000}"/>
    <cellStyle name="Percent 2 11 5" xfId="9768" xr:uid="{00000000-0005-0000-0000-000069BA0000}"/>
    <cellStyle name="Percent 2 11 5 2" xfId="24916" xr:uid="{00000000-0005-0000-0000-00006ABA0000}"/>
    <cellStyle name="Percent 2 11 5 2 2" xfId="50884" xr:uid="{00000000-0005-0000-0000-00006BBA0000}"/>
    <cellStyle name="Percent 2 11 5 3" xfId="35736" xr:uid="{00000000-0005-0000-0000-00006CBA0000}"/>
    <cellStyle name="Percent 2 11 6" xfId="7604" xr:uid="{00000000-0005-0000-0000-00006DBA0000}"/>
    <cellStyle name="Percent 2 11 6 2" xfId="22752" xr:uid="{00000000-0005-0000-0000-00006EBA0000}"/>
    <cellStyle name="Percent 2 11 6 2 2" xfId="48720" xr:uid="{00000000-0005-0000-0000-00006FBA0000}"/>
    <cellStyle name="Percent 2 11 6 3" xfId="33572" xr:uid="{00000000-0005-0000-0000-000070BA0000}"/>
    <cellStyle name="Percent 2 11 7" xfId="18424" xr:uid="{00000000-0005-0000-0000-000071BA0000}"/>
    <cellStyle name="Percent 2 11 7 2" xfId="44392" xr:uid="{00000000-0005-0000-0000-000072BA0000}"/>
    <cellStyle name="Percent 2 11 8" xfId="14096" xr:uid="{00000000-0005-0000-0000-000073BA0000}"/>
    <cellStyle name="Percent 2 11 8 2" xfId="40064" xr:uid="{00000000-0005-0000-0000-000074BA0000}"/>
    <cellStyle name="Percent 2 11 9" xfId="3276" xr:uid="{00000000-0005-0000-0000-000075BA0000}"/>
    <cellStyle name="Percent 2 12" xfId="561" xr:uid="{00000000-0005-0000-0000-000076BA0000}"/>
    <cellStyle name="Percent 2 12 10" xfId="29245" xr:uid="{00000000-0005-0000-0000-000077BA0000}"/>
    <cellStyle name="Percent 2 12 11" xfId="55187" xr:uid="{00000000-0005-0000-0000-000078BA0000}"/>
    <cellStyle name="Percent 2 12 12" xfId="55727" xr:uid="{00000000-0005-0000-0000-000079BA0000}"/>
    <cellStyle name="Percent 2 12 13" xfId="1115" xr:uid="{00000000-0005-0000-0000-00007ABA0000}"/>
    <cellStyle name="Percent 2 12 2" xfId="1654" xr:uid="{00000000-0005-0000-0000-00007BBA0000}"/>
    <cellStyle name="Percent 2 12 2 10" xfId="56268" xr:uid="{00000000-0005-0000-0000-00007CBA0000}"/>
    <cellStyle name="Percent 2 12 2 2" xfId="2736" xr:uid="{00000000-0005-0000-0000-00007DBA0000}"/>
    <cellStyle name="Percent 2 12 2 2 2" xfId="7064" xr:uid="{00000000-0005-0000-0000-00007EBA0000}"/>
    <cellStyle name="Percent 2 12 2 2 2 2" xfId="13556" xr:uid="{00000000-0005-0000-0000-00007FBA0000}"/>
    <cellStyle name="Percent 2 12 2 2 2 2 2" xfId="28704" xr:uid="{00000000-0005-0000-0000-000080BA0000}"/>
    <cellStyle name="Percent 2 12 2 2 2 2 2 2" xfId="54672" xr:uid="{00000000-0005-0000-0000-000081BA0000}"/>
    <cellStyle name="Percent 2 12 2 2 2 2 3" xfId="39524" xr:uid="{00000000-0005-0000-0000-000082BA0000}"/>
    <cellStyle name="Percent 2 12 2 2 2 3" xfId="22212" xr:uid="{00000000-0005-0000-0000-000083BA0000}"/>
    <cellStyle name="Percent 2 12 2 2 2 3 2" xfId="48180" xr:uid="{00000000-0005-0000-0000-000084BA0000}"/>
    <cellStyle name="Percent 2 12 2 2 2 4" xfId="17884" xr:uid="{00000000-0005-0000-0000-000085BA0000}"/>
    <cellStyle name="Percent 2 12 2 2 2 4 2" xfId="43852" xr:uid="{00000000-0005-0000-0000-000086BA0000}"/>
    <cellStyle name="Percent 2 12 2 2 2 5" xfId="33032" xr:uid="{00000000-0005-0000-0000-000087BA0000}"/>
    <cellStyle name="Percent 2 12 2 2 2 6" xfId="59514" xr:uid="{00000000-0005-0000-0000-000088BA0000}"/>
    <cellStyle name="Percent 2 12 2 2 3" xfId="11392" xr:uid="{00000000-0005-0000-0000-000089BA0000}"/>
    <cellStyle name="Percent 2 12 2 2 3 2" xfId="26540" xr:uid="{00000000-0005-0000-0000-00008ABA0000}"/>
    <cellStyle name="Percent 2 12 2 2 3 2 2" xfId="52508" xr:uid="{00000000-0005-0000-0000-00008BBA0000}"/>
    <cellStyle name="Percent 2 12 2 2 3 3" xfId="37360" xr:uid="{00000000-0005-0000-0000-00008CBA0000}"/>
    <cellStyle name="Percent 2 12 2 2 4" xfId="9228" xr:uid="{00000000-0005-0000-0000-00008DBA0000}"/>
    <cellStyle name="Percent 2 12 2 2 4 2" xfId="24376" xr:uid="{00000000-0005-0000-0000-00008EBA0000}"/>
    <cellStyle name="Percent 2 12 2 2 4 2 2" xfId="50344" xr:uid="{00000000-0005-0000-0000-00008FBA0000}"/>
    <cellStyle name="Percent 2 12 2 2 4 3" xfId="35196" xr:uid="{00000000-0005-0000-0000-000090BA0000}"/>
    <cellStyle name="Percent 2 12 2 2 5" xfId="20048" xr:uid="{00000000-0005-0000-0000-000091BA0000}"/>
    <cellStyle name="Percent 2 12 2 2 5 2" xfId="46016" xr:uid="{00000000-0005-0000-0000-000092BA0000}"/>
    <cellStyle name="Percent 2 12 2 2 6" xfId="15720" xr:uid="{00000000-0005-0000-0000-000093BA0000}"/>
    <cellStyle name="Percent 2 12 2 2 6 2" xfId="41688" xr:uid="{00000000-0005-0000-0000-000094BA0000}"/>
    <cellStyle name="Percent 2 12 2 2 7" xfId="4900" xr:uid="{00000000-0005-0000-0000-000095BA0000}"/>
    <cellStyle name="Percent 2 12 2 2 8" xfId="30868" xr:uid="{00000000-0005-0000-0000-000096BA0000}"/>
    <cellStyle name="Percent 2 12 2 2 9" xfId="57350" xr:uid="{00000000-0005-0000-0000-000097BA0000}"/>
    <cellStyle name="Percent 2 12 2 3" xfId="5982" xr:uid="{00000000-0005-0000-0000-000098BA0000}"/>
    <cellStyle name="Percent 2 12 2 3 2" xfId="12474" xr:uid="{00000000-0005-0000-0000-000099BA0000}"/>
    <cellStyle name="Percent 2 12 2 3 2 2" xfId="27622" xr:uid="{00000000-0005-0000-0000-00009ABA0000}"/>
    <cellStyle name="Percent 2 12 2 3 2 2 2" xfId="53590" xr:uid="{00000000-0005-0000-0000-00009BBA0000}"/>
    <cellStyle name="Percent 2 12 2 3 2 3" xfId="38442" xr:uid="{00000000-0005-0000-0000-00009CBA0000}"/>
    <cellStyle name="Percent 2 12 2 3 3" xfId="21130" xr:uid="{00000000-0005-0000-0000-00009DBA0000}"/>
    <cellStyle name="Percent 2 12 2 3 3 2" xfId="47098" xr:uid="{00000000-0005-0000-0000-00009EBA0000}"/>
    <cellStyle name="Percent 2 12 2 3 4" xfId="16802" xr:uid="{00000000-0005-0000-0000-00009FBA0000}"/>
    <cellStyle name="Percent 2 12 2 3 4 2" xfId="42770" xr:uid="{00000000-0005-0000-0000-0000A0BA0000}"/>
    <cellStyle name="Percent 2 12 2 3 5" xfId="31950" xr:uid="{00000000-0005-0000-0000-0000A1BA0000}"/>
    <cellStyle name="Percent 2 12 2 3 6" xfId="58432" xr:uid="{00000000-0005-0000-0000-0000A2BA0000}"/>
    <cellStyle name="Percent 2 12 2 4" xfId="10310" xr:uid="{00000000-0005-0000-0000-0000A3BA0000}"/>
    <cellStyle name="Percent 2 12 2 4 2" xfId="25458" xr:uid="{00000000-0005-0000-0000-0000A4BA0000}"/>
    <cellStyle name="Percent 2 12 2 4 2 2" xfId="51426" xr:uid="{00000000-0005-0000-0000-0000A5BA0000}"/>
    <cellStyle name="Percent 2 12 2 4 3" xfId="36278" xr:uid="{00000000-0005-0000-0000-0000A6BA0000}"/>
    <cellStyle name="Percent 2 12 2 5" xfId="8146" xr:uid="{00000000-0005-0000-0000-0000A7BA0000}"/>
    <cellStyle name="Percent 2 12 2 5 2" xfId="23294" xr:uid="{00000000-0005-0000-0000-0000A8BA0000}"/>
    <cellStyle name="Percent 2 12 2 5 2 2" xfId="49262" xr:uid="{00000000-0005-0000-0000-0000A9BA0000}"/>
    <cellStyle name="Percent 2 12 2 5 3" xfId="34114" xr:uid="{00000000-0005-0000-0000-0000AABA0000}"/>
    <cellStyle name="Percent 2 12 2 6" xfId="18966" xr:uid="{00000000-0005-0000-0000-0000ABBA0000}"/>
    <cellStyle name="Percent 2 12 2 6 2" xfId="44934" xr:uid="{00000000-0005-0000-0000-0000ACBA0000}"/>
    <cellStyle name="Percent 2 12 2 7" xfId="14638" xr:uid="{00000000-0005-0000-0000-0000ADBA0000}"/>
    <cellStyle name="Percent 2 12 2 7 2" xfId="40606" xr:uid="{00000000-0005-0000-0000-0000AEBA0000}"/>
    <cellStyle name="Percent 2 12 2 8" xfId="3818" xr:uid="{00000000-0005-0000-0000-0000AFBA0000}"/>
    <cellStyle name="Percent 2 12 2 9" xfId="29786" xr:uid="{00000000-0005-0000-0000-0000B0BA0000}"/>
    <cellStyle name="Percent 2 12 3" xfId="2195" xr:uid="{00000000-0005-0000-0000-0000B1BA0000}"/>
    <cellStyle name="Percent 2 12 3 2" xfId="6523" xr:uid="{00000000-0005-0000-0000-0000B2BA0000}"/>
    <cellStyle name="Percent 2 12 3 2 2" xfId="13015" xr:uid="{00000000-0005-0000-0000-0000B3BA0000}"/>
    <cellStyle name="Percent 2 12 3 2 2 2" xfId="28163" xr:uid="{00000000-0005-0000-0000-0000B4BA0000}"/>
    <cellStyle name="Percent 2 12 3 2 2 2 2" xfId="54131" xr:uid="{00000000-0005-0000-0000-0000B5BA0000}"/>
    <cellStyle name="Percent 2 12 3 2 2 3" xfId="38983" xr:uid="{00000000-0005-0000-0000-0000B6BA0000}"/>
    <cellStyle name="Percent 2 12 3 2 3" xfId="21671" xr:uid="{00000000-0005-0000-0000-0000B7BA0000}"/>
    <cellStyle name="Percent 2 12 3 2 3 2" xfId="47639" xr:uid="{00000000-0005-0000-0000-0000B8BA0000}"/>
    <cellStyle name="Percent 2 12 3 2 4" xfId="17343" xr:uid="{00000000-0005-0000-0000-0000B9BA0000}"/>
    <cellStyle name="Percent 2 12 3 2 4 2" xfId="43311" xr:uid="{00000000-0005-0000-0000-0000BABA0000}"/>
    <cellStyle name="Percent 2 12 3 2 5" xfId="32491" xr:uid="{00000000-0005-0000-0000-0000BBBA0000}"/>
    <cellStyle name="Percent 2 12 3 2 6" xfId="58973" xr:uid="{00000000-0005-0000-0000-0000BCBA0000}"/>
    <cellStyle name="Percent 2 12 3 3" xfId="10851" xr:uid="{00000000-0005-0000-0000-0000BDBA0000}"/>
    <cellStyle name="Percent 2 12 3 3 2" xfId="25999" xr:uid="{00000000-0005-0000-0000-0000BEBA0000}"/>
    <cellStyle name="Percent 2 12 3 3 2 2" xfId="51967" xr:uid="{00000000-0005-0000-0000-0000BFBA0000}"/>
    <cellStyle name="Percent 2 12 3 3 3" xfId="36819" xr:uid="{00000000-0005-0000-0000-0000C0BA0000}"/>
    <cellStyle name="Percent 2 12 3 4" xfId="8687" xr:uid="{00000000-0005-0000-0000-0000C1BA0000}"/>
    <cellStyle name="Percent 2 12 3 4 2" xfId="23835" xr:uid="{00000000-0005-0000-0000-0000C2BA0000}"/>
    <cellStyle name="Percent 2 12 3 4 2 2" xfId="49803" xr:uid="{00000000-0005-0000-0000-0000C3BA0000}"/>
    <cellStyle name="Percent 2 12 3 4 3" xfId="34655" xr:uid="{00000000-0005-0000-0000-0000C4BA0000}"/>
    <cellStyle name="Percent 2 12 3 5" xfId="19507" xr:uid="{00000000-0005-0000-0000-0000C5BA0000}"/>
    <cellStyle name="Percent 2 12 3 5 2" xfId="45475" xr:uid="{00000000-0005-0000-0000-0000C6BA0000}"/>
    <cellStyle name="Percent 2 12 3 6" xfId="15179" xr:uid="{00000000-0005-0000-0000-0000C7BA0000}"/>
    <cellStyle name="Percent 2 12 3 6 2" xfId="41147" xr:uid="{00000000-0005-0000-0000-0000C8BA0000}"/>
    <cellStyle name="Percent 2 12 3 7" xfId="4359" xr:uid="{00000000-0005-0000-0000-0000C9BA0000}"/>
    <cellStyle name="Percent 2 12 3 8" xfId="30327" xr:uid="{00000000-0005-0000-0000-0000CABA0000}"/>
    <cellStyle name="Percent 2 12 3 9" xfId="56809" xr:uid="{00000000-0005-0000-0000-0000CBBA0000}"/>
    <cellStyle name="Percent 2 12 4" xfId="5441" xr:uid="{00000000-0005-0000-0000-0000CCBA0000}"/>
    <cellStyle name="Percent 2 12 4 2" xfId="11933" xr:uid="{00000000-0005-0000-0000-0000CDBA0000}"/>
    <cellStyle name="Percent 2 12 4 2 2" xfId="27081" xr:uid="{00000000-0005-0000-0000-0000CEBA0000}"/>
    <cellStyle name="Percent 2 12 4 2 2 2" xfId="53049" xr:uid="{00000000-0005-0000-0000-0000CFBA0000}"/>
    <cellStyle name="Percent 2 12 4 2 3" xfId="37901" xr:uid="{00000000-0005-0000-0000-0000D0BA0000}"/>
    <cellStyle name="Percent 2 12 4 3" xfId="20589" xr:uid="{00000000-0005-0000-0000-0000D1BA0000}"/>
    <cellStyle name="Percent 2 12 4 3 2" xfId="46557" xr:uid="{00000000-0005-0000-0000-0000D2BA0000}"/>
    <cellStyle name="Percent 2 12 4 4" xfId="16261" xr:uid="{00000000-0005-0000-0000-0000D3BA0000}"/>
    <cellStyle name="Percent 2 12 4 4 2" xfId="42229" xr:uid="{00000000-0005-0000-0000-0000D4BA0000}"/>
    <cellStyle name="Percent 2 12 4 5" xfId="31409" xr:uid="{00000000-0005-0000-0000-0000D5BA0000}"/>
    <cellStyle name="Percent 2 12 4 6" xfId="57891" xr:uid="{00000000-0005-0000-0000-0000D6BA0000}"/>
    <cellStyle name="Percent 2 12 5" xfId="9769" xr:uid="{00000000-0005-0000-0000-0000D7BA0000}"/>
    <cellStyle name="Percent 2 12 5 2" xfId="24917" xr:uid="{00000000-0005-0000-0000-0000D8BA0000}"/>
    <cellStyle name="Percent 2 12 5 2 2" xfId="50885" xr:uid="{00000000-0005-0000-0000-0000D9BA0000}"/>
    <cellStyle name="Percent 2 12 5 3" xfId="35737" xr:uid="{00000000-0005-0000-0000-0000DABA0000}"/>
    <cellStyle name="Percent 2 12 6" xfId="7605" xr:uid="{00000000-0005-0000-0000-0000DBBA0000}"/>
    <cellStyle name="Percent 2 12 6 2" xfId="22753" xr:uid="{00000000-0005-0000-0000-0000DCBA0000}"/>
    <cellStyle name="Percent 2 12 6 2 2" xfId="48721" xr:uid="{00000000-0005-0000-0000-0000DDBA0000}"/>
    <cellStyle name="Percent 2 12 6 3" xfId="33573" xr:uid="{00000000-0005-0000-0000-0000DEBA0000}"/>
    <cellStyle name="Percent 2 12 7" xfId="18425" xr:uid="{00000000-0005-0000-0000-0000DFBA0000}"/>
    <cellStyle name="Percent 2 12 7 2" xfId="44393" xr:uid="{00000000-0005-0000-0000-0000E0BA0000}"/>
    <cellStyle name="Percent 2 12 8" xfId="14097" xr:uid="{00000000-0005-0000-0000-0000E1BA0000}"/>
    <cellStyle name="Percent 2 12 8 2" xfId="40065" xr:uid="{00000000-0005-0000-0000-0000E2BA0000}"/>
    <cellStyle name="Percent 2 12 9" xfId="3277" xr:uid="{00000000-0005-0000-0000-0000E3BA0000}"/>
    <cellStyle name="Percent 2 13" xfId="562" xr:uid="{00000000-0005-0000-0000-0000E4BA0000}"/>
    <cellStyle name="Percent 2 13 10" xfId="29246" xr:uid="{00000000-0005-0000-0000-0000E5BA0000}"/>
    <cellStyle name="Percent 2 13 11" xfId="55188" xr:uid="{00000000-0005-0000-0000-0000E6BA0000}"/>
    <cellStyle name="Percent 2 13 12" xfId="55728" xr:uid="{00000000-0005-0000-0000-0000E7BA0000}"/>
    <cellStyle name="Percent 2 13 13" xfId="1155" xr:uid="{00000000-0005-0000-0000-0000E8BA0000}"/>
    <cellStyle name="Percent 2 13 2" xfId="1655" xr:uid="{00000000-0005-0000-0000-0000E9BA0000}"/>
    <cellStyle name="Percent 2 13 2 10" xfId="56269" xr:uid="{00000000-0005-0000-0000-0000EABA0000}"/>
    <cellStyle name="Percent 2 13 2 2" xfId="2737" xr:uid="{00000000-0005-0000-0000-0000EBBA0000}"/>
    <cellStyle name="Percent 2 13 2 2 2" xfId="7065" xr:uid="{00000000-0005-0000-0000-0000ECBA0000}"/>
    <cellStyle name="Percent 2 13 2 2 2 2" xfId="13557" xr:uid="{00000000-0005-0000-0000-0000EDBA0000}"/>
    <cellStyle name="Percent 2 13 2 2 2 2 2" xfId="28705" xr:uid="{00000000-0005-0000-0000-0000EEBA0000}"/>
    <cellStyle name="Percent 2 13 2 2 2 2 2 2" xfId="54673" xr:uid="{00000000-0005-0000-0000-0000EFBA0000}"/>
    <cellStyle name="Percent 2 13 2 2 2 2 3" xfId="39525" xr:uid="{00000000-0005-0000-0000-0000F0BA0000}"/>
    <cellStyle name="Percent 2 13 2 2 2 3" xfId="22213" xr:uid="{00000000-0005-0000-0000-0000F1BA0000}"/>
    <cellStyle name="Percent 2 13 2 2 2 3 2" xfId="48181" xr:uid="{00000000-0005-0000-0000-0000F2BA0000}"/>
    <cellStyle name="Percent 2 13 2 2 2 4" xfId="17885" xr:uid="{00000000-0005-0000-0000-0000F3BA0000}"/>
    <cellStyle name="Percent 2 13 2 2 2 4 2" xfId="43853" xr:uid="{00000000-0005-0000-0000-0000F4BA0000}"/>
    <cellStyle name="Percent 2 13 2 2 2 5" xfId="33033" xr:uid="{00000000-0005-0000-0000-0000F5BA0000}"/>
    <cellStyle name="Percent 2 13 2 2 2 6" xfId="59515" xr:uid="{00000000-0005-0000-0000-0000F6BA0000}"/>
    <cellStyle name="Percent 2 13 2 2 3" xfId="11393" xr:uid="{00000000-0005-0000-0000-0000F7BA0000}"/>
    <cellStyle name="Percent 2 13 2 2 3 2" xfId="26541" xr:uid="{00000000-0005-0000-0000-0000F8BA0000}"/>
    <cellStyle name="Percent 2 13 2 2 3 2 2" xfId="52509" xr:uid="{00000000-0005-0000-0000-0000F9BA0000}"/>
    <cellStyle name="Percent 2 13 2 2 3 3" xfId="37361" xr:uid="{00000000-0005-0000-0000-0000FABA0000}"/>
    <cellStyle name="Percent 2 13 2 2 4" xfId="9229" xr:uid="{00000000-0005-0000-0000-0000FBBA0000}"/>
    <cellStyle name="Percent 2 13 2 2 4 2" xfId="24377" xr:uid="{00000000-0005-0000-0000-0000FCBA0000}"/>
    <cellStyle name="Percent 2 13 2 2 4 2 2" xfId="50345" xr:uid="{00000000-0005-0000-0000-0000FDBA0000}"/>
    <cellStyle name="Percent 2 13 2 2 4 3" xfId="35197" xr:uid="{00000000-0005-0000-0000-0000FEBA0000}"/>
    <cellStyle name="Percent 2 13 2 2 5" xfId="20049" xr:uid="{00000000-0005-0000-0000-0000FFBA0000}"/>
    <cellStyle name="Percent 2 13 2 2 5 2" xfId="46017" xr:uid="{00000000-0005-0000-0000-000000BB0000}"/>
    <cellStyle name="Percent 2 13 2 2 6" xfId="15721" xr:uid="{00000000-0005-0000-0000-000001BB0000}"/>
    <cellStyle name="Percent 2 13 2 2 6 2" xfId="41689" xr:uid="{00000000-0005-0000-0000-000002BB0000}"/>
    <cellStyle name="Percent 2 13 2 2 7" xfId="4901" xr:uid="{00000000-0005-0000-0000-000003BB0000}"/>
    <cellStyle name="Percent 2 13 2 2 8" xfId="30869" xr:uid="{00000000-0005-0000-0000-000004BB0000}"/>
    <cellStyle name="Percent 2 13 2 2 9" xfId="57351" xr:uid="{00000000-0005-0000-0000-000005BB0000}"/>
    <cellStyle name="Percent 2 13 2 3" xfId="5983" xr:uid="{00000000-0005-0000-0000-000006BB0000}"/>
    <cellStyle name="Percent 2 13 2 3 2" xfId="12475" xr:uid="{00000000-0005-0000-0000-000007BB0000}"/>
    <cellStyle name="Percent 2 13 2 3 2 2" xfId="27623" xr:uid="{00000000-0005-0000-0000-000008BB0000}"/>
    <cellStyle name="Percent 2 13 2 3 2 2 2" xfId="53591" xr:uid="{00000000-0005-0000-0000-000009BB0000}"/>
    <cellStyle name="Percent 2 13 2 3 2 3" xfId="38443" xr:uid="{00000000-0005-0000-0000-00000ABB0000}"/>
    <cellStyle name="Percent 2 13 2 3 3" xfId="21131" xr:uid="{00000000-0005-0000-0000-00000BBB0000}"/>
    <cellStyle name="Percent 2 13 2 3 3 2" xfId="47099" xr:uid="{00000000-0005-0000-0000-00000CBB0000}"/>
    <cellStyle name="Percent 2 13 2 3 4" xfId="16803" xr:uid="{00000000-0005-0000-0000-00000DBB0000}"/>
    <cellStyle name="Percent 2 13 2 3 4 2" xfId="42771" xr:uid="{00000000-0005-0000-0000-00000EBB0000}"/>
    <cellStyle name="Percent 2 13 2 3 5" xfId="31951" xr:uid="{00000000-0005-0000-0000-00000FBB0000}"/>
    <cellStyle name="Percent 2 13 2 3 6" xfId="58433" xr:uid="{00000000-0005-0000-0000-000010BB0000}"/>
    <cellStyle name="Percent 2 13 2 4" xfId="10311" xr:uid="{00000000-0005-0000-0000-000011BB0000}"/>
    <cellStyle name="Percent 2 13 2 4 2" xfId="25459" xr:uid="{00000000-0005-0000-0000-000012BB0000}"/>
    <cellStyle name="Percent 2 13 2 4 2 2" xfId="51427" xr:uid="{00000000-0005-0000-0000-000013BB0000}"/>
    <cellStyle name="Percent 2 13 2 4 3" xfId="36279" xr:uid="{00000000-0005-0000-0000-000014BB0000}"/>
    <cellStyle name="Percent 2 13 2 5" xfId="8147" xr:uid="{00000000-0005-0000-0000-000015BB0000}"/>
    <cellStyle name="Percent 2 13 2 5 2" xfId="23295" xr:uid="{00000000-0005-0000-0000-000016BB0000}"/>
    <cellStyle name="Percent 2 13 2 5 2 2" xfId="49263" xr:uid="{00000000-0005-0000-0000-000017BB0000}"/>
    <cellStyle name="Percent 2 13 2 5 3" xfId="34115" xr:uid="{00000000-0005-0000-0000-000018BB0000}"/>
    <cellStyle name="Percent 2 13 2 6" xfId="18967" xr:uid="{00000000-0005-0000-0000-000019BB0000}"/>
    <cellStyle name="Percent 2 13 2 6 2" xfId="44935" xr:uid="{00000000-0005-0000-0000-00001ABB0000}"/>
    <cellStyle name="Percent 2 13 2 7" xfId="14639" xr:uid="{00000000-0005-0000-0000-00001BBB0000}"/>
    <cellStyle name="Percent 2 13 2 7 2" xfId="40607" xr:uid="{00000000-0005-0000-0000-00001CBB0000}"/>
    <cellStyle name="Percent 2 13 2 8" xfId="3819" xr:uid="{00000000-0005-0000-0000-00001DBB0000}"/>
    <cellStyle name="Percent 2 13 2 9" xfId="29787" xr:uid="{00000000-0005-0000-0000-00001EBB0000}"/>
    <cellStyle name="Percent 2 13 3" xfId="2196" xr:uid="{00000000-0005-0000-0000-00001FBB0000}"/>
    <cellStyle name="Percent 2 13 3 2" xfId="6524" xr:uid="{00000000-0005-0000-0000-000020BB0000}"/>
    <cellStyle name="Percent 2 13 3 2 2" xfId="13016" xr:uid="{00000000-0005-0000-0000-000021BB0000}"/>
    <cellStyle name="Percent 2 13 3 2 2 2" xfId="28164" xr:uid="{00000000-0005-0000-0000-000022BB0000}"/>
    <cellStyle name="Percent 2 13 3 2 2 2 2" xfId="54132" xr:uid="{00000000-0005-0000-0000-000023BB0000}"/>
    <cellStyle name="Percent 2 13 3 2 2 3" xfId="38984" xr:uid="{00000000-0005-0000-0000-000024BB0000}"/>
    <cellStyle name="Percent 2 13 3 2 3" xfId="21672" xr:uid="{00000000-0005-0000-0000-000025BB0000}"/>
    <cellStyle name="Percent 2 13 3 2 3 2" xfId="47640" xr:uid="{00000000-0005-0000-0000-000026BB0000}"/>
    <cellStyle name="Percent 2 13 3 2 4" xfId="17344" xr:uid="{00000000-0005-0000-0000-000027BB0000}"/>
    <cellStyle name="Percent 2 13 3 2 4 2" xfId="43312" xr:uid="{00000000-0005-0000-0000-000028BB0000}"/>
    <cellStyle name="Percent 2 13 3 2 5" xfId="32492" xr:uid="{00000000-0005-0000-0000-000029BB0000}"/>
    <cellStyle name="Percent 2 13 3 2 6" xfId="58974" xr:uid="{00000000-0005-0000-0000-00002ABB0000}"/>
    <cellStyle name="Percent 2 13 3 3" xfId="10852" xr:uid="{00000000-0005-0000-0000-00002BBB0000}"/>
    <cellStyle name="Percent 2 13 3 3 2" xfId="26000" xr:uid="{00000000-0005-0000-0000-00002CBB0000}"/>
    <cellStyle name="Percent 2 13 3 3 2 2" xfId="51968" xr:uid="{00000000-0005-0000-0000-00002DBB0000}"/>
    <cellStyle name="Percent 2 13 3 3 3" xfId="36820" xr:uid="{00000000-0005-0000-0000-00002EBB0000}"/>
    <cellStyle name="Percent 2 13 3 4" xfId="8688" xr:uid="{00000000-0005-0000-0000-00002FBB0000}"/>
    <cellStyle name="Percent 2 13 3 4 2" xfId="23836" xr:uid="{00000000-0005-0000-0000-000030BB0000}"/>
    <cellStyle name="Percent 2 13 3 4 2 2" xfId="49804" xr:uid="{00000000-0005-0000-0000-000031BB0000}"/>
    <cellStyle name="Percent 2 13 3 4 3" xfId="34656" xr:uid="{00000000-0005-0000-0000-000032BB0000}"/>
    <cellStyle name="Percent 2 13 3 5" xfId="19508" xr:uid="{00000000-0005-0000-0000-000033BB0000}"/>
    <cellStyle name="Percent 2 13 3 5 2" xfId="45476" xr:uid="{00000000-0005-0000-0000-000034BB0000}"/>
    <cellStyle name="Percent 2 13 3 6" xfId="15180" xr:uid="{00000000-0005-0000-0000-000035BB0000}"/>
    <cellStyle name="Percent 2 13 3 6 2" xfId="41148" xr:uid="{00000000-0005-0000-0000-000036BB0000}"/>
    <cellStyle name="Percent 2 13 3 7" xfId="4360" xr:uid="{00000000-0005-0000-0000-000037BB0000}"/>
    <cellStyle name="Percent 2 13 3 8" xfId="30328" xr:uid="{00000000-0005-0000-0000-000038BB0000}"/>
    <cellStyle name="Percent 2 13 3 9" xfId="56810" xr:uid="{00000000-0005-0000-0000-000039BB0000}"/>
    <cellStyle name="Percent 2 13 4" xfId="5442" xr:uid="{00000000-0005-0000-0000-00003ABB0000}"/>
    <cellStyle name="Percent 2 13 4 2" xfId="11934" xr:uid="{00000000-0005-0000-0000-00003BBB0000}"/>
    <cellStyle name="Percent 2 13 4 2 2" xfId="27082" xr:uid="{00000000-0005-0000-0000-00003CBB0000}"/>
    <cellStyle name="Percent 2 13 4 2 2 2" xfId="53050" xr:uid="{00000000-0005-0000-0000-00003DBB0000}"/>
    <cellStyle name="Percent 2 13 4 2 3" xfId="37902" xr:uid="{00000000-0005-0000-0000-00003EBB0000}"/>
    <cellStyle name="Percent 2 13 4 3" xfId="20590" xr:uid="{00000000-0005-0000-0000-00003FBB0000}"/>
    <cellStyle name="Percent 2 13 4 3 2" xfId="46558" xr:uid="{00000000-0005-0000-0000-000040BB0000}"/>
    <cellStyle name="Percent 2 13 4 4" xfId="16262" xr:uid="{00000000-0005-0000-0000-000041BB0000}"/>
    <cellStyle name="Percent 2 13 4 4 2" xfId="42230" xr:uid="{00000000-0005-0000-0000-000042BB0000}"/>
    <cellStyle name="Percent 2 13 4 5" xfId="31410" xr:uid="{00000000-0005-0000-0000-000043BB0000}"/>
    <cellStyle name="Percent 2 13 4 6" xfId="57892" xr:uid="{00000000-0005-0000-0000-000044BB0000}"/>
    <cellStyle name="Percent 2 13 5" xfId="9770" xr:uid="{00000000-0005-0000-0000-000045BB0000}"/>
    <cellStyle name="Percent 2 13 5 2" xfId="24918" xr:uid="{00000000-0005-0000-0000-000046BB0000}"/>
    <cellStyle name="Percent 2 13 5 2 2" xfId="50886" xr:uid="{00000000-0005-0000-0000-000047BB0000}"/>
    <cellStyle name="Percent 2 13 5 3" xfId="35738" xr:uid="{00000000-0005-0000-0000-000048BB0000}"/>
    <cellStyle name="Percent 2 13 6" xfId="7606" xr:uid="{00000000-0005-0000-0000-000049BB0000}"/>
    <cellStyle name="Percent 2 13 6 2" xfId="22754" xr:uid="{00000000-0005-0000-0000-00004ABB0000}"/>
    <cellStyle name="Percent 2 13 6 2 2" xfId="48722" xr:uid="{00000000-0005-0000-0000-00004BBB0000}"/>
    <cellStyle name="Percent 2 13 6 3" xfId="33574" xr:uid="{00000000-0005-0000-0000-00004CBB0000}"/>
    <cellStyle name="Percent 2 13 7" xfId="18426" xr:uid="{00000000-0005-0000-0000-00004DBB0000}"/>
    <cellStyle name="Percent 2 13 7 2" xfId="44394" xr:uid="{00000000-0005-0000-0000-00004EBB0000}"/>
    <cellStyle name="Percent 2 13 8" xfId="14098" xr:uid="{00000000-0005-0000-0000-00004FBB0000}"/>
    <cellStyle name="Percent 2 13 8 2" xfId="40066" xr:uid="{00000000-0005-0000-0000-000050BB0000}"/>
    <cellStyle name="Percent 2 13 9" xfId="3278" xr:uid="{00000000-0005-0000-0000-000051BB0000}"/>
    <cellStyle name="Percent 2 14" xfId="1651" xr:uid="{00000000-0005-0000-0000-000052BB0000}"/>
    <cellStyle name="Percent 2 14 10" xfId="56265" xr:uid="{00000000-0005-0000-0000-000053BB0000}"/>
    <cellStyle name="Percent 2 14 2" xfId="2733" xr:uid="{00000000-0005-0000-0000-000054BB0000}"/>
    <cellStyle name="Percent 2 14 2 2" xfId="7061" xr:uid="{00000000-0005-0000-0000-000055BB0000}"/>
    <cellStyle name="Percent 2 14 2 2 2" xfId="13553" xr:uid="{00000000-0005-0000-0000-000056BB0000}"/>
    <cellStyle name="Percent 2 14 2 2 2 2" xfId="28701" xr:uid="{00000000-0005-0000-0000-000057BB0000}"/>
    <cellStyle name="Percent 2 14 2 2 2 2 2" xfId="54669" xr:uid="{00000000-0005-0000-0000-000058BB0000}"/>
    <cellStyle name="Percent 2 14 2 2 2 3" xfId="39521" xr:uid="{00000000-0005-0000-0000-000059BB0000}"/>
    <cellStyle name="Percent 2 14 2 2 3" xfId="22209" xr:uid="{00000000-0005-0000-0000-00005ABB0000}"/>
    <cellStyle name="Percent 2 14 2 2 3 2" xfId="48177" xr:uid="{00000000-0005-0000-0000-00005BBB0000}"/>
    <cellStyle name="Percent 2 14 2 2 4" xfId="17881" xr:uid="{00000000-0005-0000-0000-00005CBB0000}"/>
    <cellStyle name="Percent 2 14 2 2 4 2" xfId="43849" xr:uid="{00000000-0005-0000-0000-00005DBB0000}"/>
    <cellStyle name="Percent 2 14 2 2 5" xfId="33029" xr:uid="{00000000-0005-0000-0000-00005EBB0000}"/>
    <cellStyle name="Percent 2 14 2 2 6" xfId="59511" xr:uid="{00000000-0005-0000-0000-00005FBB0000}"/>
    <cellStyle name="Percent 2 14 2 3" xfId="11389" xr:uid="{00000000-0005-0000-0000-000060BB0000}"/>
    <cellStyle name="Percent 2 14 2 3 2" xfId="26537" xr:uid="{00000000-0005-0000-0000-000061BB0000}"/>
    <cellStyle name="Percent 2 14 2 3 2 2" xfId="52505" xr:uid="{00000000-0005-0000-0000-000062BB0000}"/>
    <cellStyle name="Percent 2 14 2 3 3" xfId="37357" xr:uid="{00000000-0005-0000-0000-000063BB0000}"/>
    <cellStyle name="Percent 2 14 2 4" xfId="9225" xr:uid="{00000000-0005-0000-0000-000064BB0000}"/>
    <cellStyle name="Percent 2 14 2 4 2" xfId="24373" xr:uid="{00000000-0005-0000-0000-000065BB0000}"/>
    <cellStyle name="Percent 2 14 2 4 2 2" xfId="50341" xr:uid="{00000000-0005-0000-0000-000066BB0000}"/>
    <cellStyle name="Percent 2 14 2 4 3" xfId="35193" xr:uid="{00000000-0005-0000-0000-000067BB0000}"/>
    <cellStyle name="Percent 2 14 2 5" xfId="20045" xr:uid="{00000000-0005-0000-0000-000068BB0000}"/>
    <cellStyle name="Percent 2 14 2 5 2" xfId="46013" xr:uid="{00000000-0005-0000-0000-000069BB0000}"/>
    <cellStyle name="Percent 2 14 2 6" xfId="15717" xr:uid="{00000000-0005-0000-0000-00006ABB0000}"/>
    <cellStyle name="Percent 2 14 2 6 2" xfId="41685" xr:uid="{00000000-0005-0000-0000-00006BBB0000}"/>
    <cellStyle name="Percent 2 14 2 7" xfId="4897" xr:uid="{00000000-0005-0000-0000-00006CBB0000}"/>
    <cellStyle name="Percent 2 14 2 8" xfId="30865" xr:uid="{00000000-0005-0000-0000-00006DBB0000}"/>
    <cellStyle name="Percent 2 14 2 9" xfId="57347" xr:uid="{00000000-0005-0000-0000-00006EBB0000}"/>
    <cellStyle name="Percent 2 14 3" xfId="5979" xr:uid="{00000000-0005-0000-0000-00006FBB0000}"/>
    <cellStyle name="Percent 2 14 3 2" xfId="12471" xr:uid="{00000000-0005-0000-0000-000070BB0000}"/>
    <cellStyle name="Percent 2 14 3 2 2" xfId="27619" xr:uid="{00000000-0005-0000-0000-000071BB0000}"/>
    <cellStyle name="Percent 2 14 3 2 2 2" xfId="53587" xr:uid="{00000000-0005-0000-0000-000072BB0000}"/>
    <cellStyle name="Percent 2 14 3 2 3" xfId="38439" xr:uid="{00000000-0005-0000-0000-000073BB0000}"/>
    <cellStyle name="Percent 2 14 3 3" xfId="21127" xr:uid="{00000000-0005-0000-0000-000074BB0000}"/>
    <cellStyle name="Percent 2 14 3 3 2" xfId="47095" xr:uid="{00000000-0005-0000-0000-000075BB0000}"/>
    <cellStyle name="Percent 2 14 3 4" xfId="16799" xr:uid="{00000000-0005-0000-0000-000076BB0000}"/>
    <cellStyle name="Percent 2 14 3 4 2" xfId="42767" xr:uid="{00000000-0005-0000-0000-000077BB0000}"/>
    <cellStyle name="Percent 2 14 3 5" xfId="31947" xr:uid="{00000000-0005-0000-0000-000078BB0000}"/>
    <cellStyle name="Percent 2 14 3 6" xfId="58429" xr:uid="{00000000-0005-0000-0000-000079BB0000}"/>
    <cellStyle name="Percent 2 14 4" xfId="10307" xr:uid="{00000000-0005-0000-0000-00007ABB0000}"/>
    <cellStyle name="Percent 2 14 4 2" xfId="25455" xr:uid="{00000000-0005-0000-0000-00007BBB0000}"/>
    <cellStyle name="Percent 2 14 4 2 2" xfId="51423" xr:uid="{00000000-0005-0000-0000-00007CBB0000}"/>
    <cellStyle name="Percent 2 14 4 3" xfId="36275" xr:uid="{00000000-0005-0000-0000-00007DBB0000}"/>
    <cellStyle name="Percent 2 14 5" xfId="8143" xr:uid="{00000000-0005-0000-0000-00007EBB0000}"/>
    <cellStyle name="Percent 2 14 5 2" xfId="23291" xr:uid="{00000000-0005-0000-0000-00007FBB0000}"/>
    <cellStyle name="Percent 2 14 5 2 2" xfId="49259" xr:uid="{00000000-0005-0000-0000-000080BB0000}"/>
    <cellStyle name="Percent 2 14 5 3" xfId="34111" xr:uid="{00000000-0005-0000-0000-000081BB0000}"/>
    <cellStyle name="Percent 2 14 6" xfId="18963" xr:uid="{00000000-0005-0000-0000-000082BB0000}"/>
    <cellStyle name="Percent 2 14 6 2" xfId="44931" xr:uid="{00000000-0005-0000-0000-000083BB0000}"/>
    <cellStyle name="Percent 2 14 7" xfId="14635" xr:uid="{00000000-0005-0000-0000-000084BB0000}"/>
    <cellStyle name="Percent 2 14 7 2" xfId="40603" xr:uid="{00000000-0005-0000-0000-000085BB0000}"/>
    <cellStyle name="Percent 2 14 8" xfId="3815" xr:uid="{00000000-0005-0000-0000-000086BB0000}"/>
    <cellStyle name="Percent 2 14 9" xfId="29783" xr:uid="{00000000-0005-0000-0000-000087BB0000}"/>
    <cellStyle name="Percent 2 15" xfId="2192" xr:uid="{00000000-0005-0000-0000-000088BB0000}"/>
    <cellStyle name="Percent 2 15 2" xfId="6520" xr:uid="{00000000-0005-0000-0000-000089BB0000}"/>
    <cellStyle name="Percent 2 15 2 2" xfId="13012" xr:uid="{00000000-0005-0000-0000-00008ABB0000}"/>
    <cellStyle name="Percent 2 15 2 2 2" xfId="28160" xr:uid="{00000000-0005-0000-0000-00008BBB0000}"/>
    <cellStyle name="Percent 2 15 2 2 2 2" xfId="54128" xr:uid="{00000000-0005-0000-0000-00008CBB0000}"/>
    <cellStyle name="Percent 2 15 2 2 3" xfId="38980" xr:uid="{00000000-0005-0000-0000-00008DBB0000}"/>
    <cellStyle name="Percent 2 15 2 3" xfId="21668" xr:uid="{00000000-0005-0000-0000-00008EBB0000}"/>
    <cellStyle name="Percent 2 15 2 3 2" xfId="47636" xr:uid="{00000000-0005-0000-0000-00008FBB0000}"/>
    <cellStyle name="Percent 2 15 2 4" xfId="17340" xr:uid="{00000000-0005-0000-0000-000090BB0000}"/>
    <cellStyle name="Percent 2 15 2 4 2" xfId="43308" xr:uid="{00000000-0005-0000-0000-000091BB0000}"/>
    <cellStyle name="Percent 2 15 2 5" xfId="32488" xr:uid="{00000000-0005-0000-0000-000092BB0000}"/>
    <cellStyle name="Percent 2 15 2 6" xfId="58970" xr:uid="{00000000-0005-0000-0000-000093BB0000}"/>
    <cellStyle name="Percent 2 15 3" xfId="10848" xr:uid="{00000000-0005-0000-0000-000094BB0000}"/>
    <cellStyle name="Percent 2 15 3 2" xfId="25996" xr:uid="{00000000-0005-0000-0000-000095BB0000}"/>
    <cellStyle name="Percent 2 15 3 2 2" xfId="51964" xr:uid="{00000000-0005-0000-0000-000096BB0000}"/>
    <cellStyle name="Percent 2 15 3 3" xfId="36816" xr:uid="{00000000-0005-0000-0000-000097BB0000}"/>
    <cellStyle name="Percent 2 15 4" xfId="8684" xr:uid="{00000000-0005-0000-0000-000098BB0000}"/>
    <cellStyle name="Percent 2 15 4 2" xfId="23832" xr:uid="{00000000-0005-0000-0000-000099BB0000}"/>
    <cellStyle name="Percent 2 15 4 2 2" xfId="49800" xr:uid="{00000000-0005-0000-0000-00009ABB0000}"/>
    <cellStyle name="Percent 2 15 4 3" xfId="34652" xr:uid="{00000000-0005-0000-0000-00009BBB0000}"/>
    <cellStyle name="Percent 2 15 5" xfId="19504" xr:uid="{00000000-0005-0000-0000-00009CBB0000}"/>
    <cellStyle name="Percent 2 15 5 2" xfId="45472" xr:uid="{00000000-0005-0000-0000-00009DBB0000}"/>
    <cellStyle name="Percent 2 15 6" xfId="15176" xr:uid="{00000000-0005-0000-0000-00009EBB0000}"/>
    <cellStyle name="Percent 2 15 6 2" xfId="41144" xr:uid="{00000000-0005-0000-0000-00009FBB0000}"/>
    <cellStyle name="Percent 2 15 7" xfId="4356" xr:uid="{00000000-0005-0000-0000-0000A0BB0000}"/>
    <cellStyle name="Percent 2 15 8" xfId="30324" xr:uid="{00000000-0005-0000-0000-0000A1BB0000}"/>
    <cellStyle name="Percent 2 15 9" xfId="56806" xr:uid="{00000000-0005-0000-0000-0000A2BB0000}"/>
    <cellStyle name="Percent 2 16" xfId="5438" xr:uid="{00000000-0005-0000-0000-0000A3BB0000}"/>
    <cellStyle name="Percent 2 16 2" xfId="11930" xr:uid="{00000000-0005-0000-0000-0000A4BB0000}"/>
    <cellStyle name="Percent 2 16 2 2" xfId="27078" xr:uid="{00000000-0005-0000-0000-0000A5BB0000}"/>
    <cellStyle name="Percent 2 16 2 2 2" xfId="53046" xr:uid="{00000000-0005-0000-0000-0000A6BB0000}"/>
    <cellStyle name="Percent 2 16 2 3" xfId="37898" xr:uid="{00000000-0005-0000-0000-0000A7BB0000}"/>
    <cellStyle name="Percent 2 16 3" xfId="20586" xr:uid="{00000000-0005-0000-0000-0000A8BB0000}"/>
    <cellStyle name="Percent 2 16 3 2" xfId="46554" xr:uid="{00000000-0005-0000-0000-0000A9BB0000}"/>
    <cellStyle name="Percent 2 16 4" xfId="16258" xr:uid="{00000000-0005-0000-0000-0000AABB0000}"/>
    <cellStyle name="Percent 2 16 4 2" xfId="42226" xr:uid="{00000000-0005-0000-0000-0000ABBB0000}"/>
    <cellStyle name="Percent 2 16 5" xfId="31406" xr:uid="{00000000-0005-0000-0000-0000ACBB0000}"/>
    <cellStyle name="Percent 2 16 6" xfId="57888" xr:uid="{00000000-0005-0000-0000-0000ADBB0000}"/>
    <cellStyle name="Percent 2 17" xfId="9766" xr:uid="{00000000-0005-0000-0000-0000AEBB0000}"/>
    <cellStyle name="Percent 2 17 2" xfId="24914" xr:uid="{00000000-0005-0000-0000-0000AFBB0000}"/>
    <cellStyle name="Percent 2 17 2 2" xfId="50882" xr:uid="{00000000-0005-0000-0000-0000B0BB0000}"/>
    <cellStyle name="Percent 2 17 3" xfId="35734" xr:uid="{00000000-0005-0000-0000-0000B1BB0000}"/>
    <cellStyle name="Percent 2 18" xfId="7602" xr:uid="{00000000-0005-0000-0000-0000B2BB0000}"/>
    <cellStyle name="Percent 2 18 2" xfId="22750" xr:uid="{00000000-0005-0000-0000-0000B3BB0000}"/>
    <cellStyle name="Percent 2 18 2 2" xfId="48718" xr:uid="{00000000-0005-0000-0000-0000B4BB0000}"/>
    <cellStyle name="Percent 2 18 3" xfId="33570" xr:uid="{00000000-0005-0000-0000-0000B5BB0000}"/>
    <cellStyle name="Percent 2 19" xfId="18422" xr:uid="{00000000-0005-0000-0000-0000B6BB0000}"/>
    <cellStyle name="Percent 2 19 2" xfId="44390" xr:uid="{00000000-0005-0000-0000-0000B7BB0000}"/>
    <cellStyle name="Percent 2 2" xfId="563" xr:uid="{00000000-0005-0000-0000-0000B8BB0000}"/>
    <cellStyle name="Percent 2 2 10" xfId="3279" xr:uid="{00000000-0005-0000-0000-0000B9BB0000}"/>
    <cellStyle name="Percent 2 2 11" xfId="29247" xr:uid="{00000000-0005-0000-0000-0000BABB0000}"/>
    <cellStyle name="Percent 2 2 12" xfId="55189" xr:uid="{00000000-0005-0000-0000-0000BBBB0000}"/>
    <cellStyle name="Percent 2 2 13" xfId="55729" xr:uid="{00000000-0005-0000-0000-0000BCBB0000}"/>
    <cellStyle name="Percent 2 2 14" xfId="715" xr:uid="{00000000-0005-0000-0000-0000BDBB0000}"/>
    <cellStyle name="Percent 2 2 2" xfId="564" xr:uid="{00000000-0005-0000-0000-0000BEBB0000}"/>
    <cellStyle name="Percent 2 2 2 10" xfId="29248" xr:uid="{00000000-0005-0000-0000-0000BFBB0000}"/>
    <cellStyle name="Percent 2 2 2 11" xfId="55190" xr:uid="{00000000-0005-0000-0000-0000C0BB0000}"/>
    <cellStyle name="Percent 2 2 2 12" xfId="55730" xr:uid="{00000000-0005-0000-0000-0000C1BB0000}"/>
    <cellStyle name="Percent 2 2 2 13" xfId="1211" xr:uid="{00000000-0005-0000-0000-0000C2BB0000}"/>
    <cellStyle name="Percent 2 2 2 2" xfId="1657" xr:uid="{00000000-0005-0000-0000-0000C3BB0000}"/>
    <cellStyle name="Percent 2 2 2 2 10" xfId="56271" xr:uid="{00000000-0005-0000-0000-0000C4BB0000}"/>
    <cellStyle name="Percent 2 2 2 2 2" xfId="2739" xr:uid="{00000000-0005-0000-0000-0000C5BB0000}"/>
    <cellStyle name="Percent 2 2 2 2 2 2" xfId="7067" xr:uid="{00000000-0005-0000-0000-0000C6BB0000}"/>
    <cellStyle name="Percent 2 2 2 2 2 2 2" xfId="13559" xr:uid="{00000000-0005-0000-0000-0000C7BB0000}"/>
    <cellStyle name="Percent 2 2 2 2 2 2 2 2" xfId="28707" xr:uid="{00000000-0005-0000-0000-0000C8BB0000}"/>
    <cellStyle name="Percent 2 2 2 2 2 2 2 2 2" xfId="54675" xr:uid="{00000000-0005-0000-0000-0000C9BB0000}"/>
    <cellStyle name="Percent 2 2 2 2 2 2 2 3" xfId="39527" xr:uid="{00000000-0005-0000-0000-0000CABB0000}"/>
    <cellStyle name="Percent 2 2 2 2 2 2 3" xfId="22215" xr:uid="{00000000-0005-0000-0000-0000CBBB0000}"/>
    <cellStyle name="Percent 2 2 2 2 2 2 3 2" xfId="48183" xr:uid="{00000000-0005-0000-0000-0000CCBB0000}"/>
    <cellStyle name="Percent 2 2 2 2 2 2 4" xfId="17887" xr:uid="{00000000-0005-0000-0000-0000CDBB0000}"/>
    <cellStyle name="Percent 2 2 2 2 2 2 4 2" xfId="43855" xr:uid="{00000000-0005-0000-0000-0000CEBB0000}"/>
    <cellStyle name="Percent 2 2 2 2 2 2 5" xfId="33035" xr:uid="{00000000-0005-0000-0000-0000CFBB0000}"/>
    <cellStyle name="Percent 2 2 2 2 2 2 6" xfId="59517" xr:uid="{00000000-0005-0000-0000-0000D0BB0000}"/>
    <cellStyle name="Percent 2 2 2 2 2 3" xfId="11395" xr:uid="{00000000-0005-0000-0000-0000D1BB0000}"/>
    <cellStyle name="Percent 2 2 2 2 2 3 2" xfId="26543" xr:uid="{00000000-0005-0000-0000-0000D2BB0000}"/>
    <cellStyle name="Percent 2 2 2 2 2 3 2 2" xfId="52511" xr:uid="{00000000-0005-0000-0000-0000D3BB0000}"/>
    <cellStyle name="Percent 2 2 2 2 2 3 3" xfId="37363" xr:uid="{00000000-0005-0000-0000-0000D4BB0000}"/>
    <cellStyle name="Percent 2 2 2 2 2 4" xfId="9231" xr:uid="{00000000-0005-0000-0000-0000D5BB0000}"/>
    <cellStyle name="Percent 2 2 2 2 2 4 2" xfId="24379" xr:uid="{00000000-0005-0000-0000-0000D6BB0000}"/>
    <cellStyle name="Percent 2 2 2 2 2 4 2 2" xfId="50347" xr:uid="{00000000-0005-0000-0000-0000D7BB0000}"/>
    <cellStyle name="Percent 2 2 2 2 2 4 3" xfId="35199" xr:uid="{00000000-0005-0000-0000-0000D8BB0000}"/>
    <cellStyle name="Percent 2 2 2 2 2 5" xfId="20051" xr:uid="{00000000-0005-0000-0000-0000D9BB0000}"/>
    <cellStyle name="Percent 2 2 2 2 2 5 2" xfId="46019" xr:uid="{00000000-0005-0000-0000-0000DABB0000}"/>
    <cellStyle name="Percent 2 2 2 2 2 6" xfId="15723" xr:uid="{00000000-0005-0000-0000-0000DBBB0000}"/>
    <cellStyle name="Percent 2 2 2 2 2 6 2" xfId="41691" xr:uid="{00000000-0005-0000-0000-0000DCBB0000}"/>
    <cellStyle name="Percent 2 2 2 2 2 7" xfId="4903" xr:uid="{00000000-0005-0000-0000-0000DDBB0000}"/>
    <cellStyle name="Percent 2 2 2 2 2 8" xfId="30871" xr:uid="{00000000-0005-0000-0000-0000DEBB0000}"/>
    <cellStyle name="Percent 2 2 2 2 2 9" xfId="57353" xr:uid="{00000000-0005-0000-0000-0000DFBB0000}"/>
    <cellStyle name="Percent 2 2 2 2 3" xfId="5985" xr:uid="{00000000-0005-0000-0000-0000E0BB0000}"/>
    <cellStyle name="Percent 2 2 2 2 3 2" xfId="12477" xr:uid="{00000000-0005-0000-0000-0000E1BB0000}"/>
    <cellStyle name="Percent 2 2 2 2 3 2 2" xfId="27625" xr:uid="{00000000-0005-0000-0000-0000E2BB0000}"/>
    <cellStyle name="Percent 2 2 2 2 3 2 2 2" xfId="53593" xr:uid="{00000000-0005-0000-0000-0000E3BB0000}"/>
    <cellStyle name="Percent 2 2 2 2 3 2 3" xfId="38445" xr:uid="{00000000-0005-0000-0000-0000E4BB0000}"/>
    <cellStyle name="Percent 2 2 2 2 3 3" xfId="21133" xr:uid="{00000000-0005-0000-0000-0000E5BB0000}"/>
    <cellStyle name="Percent 2 2 2 2 3 3 2" xfId="47101" xr:uid="{00000000-0005-0000-0000-0000E6BB0000}"/>
    <cellStyle name="Percent 2 2 2 2 3 4" xfId="16805" xr:uid="{00000000-0005-0000-0000-0000E7BB0000}"/>
    <cellStyle name="Percent 2 2 2 2 3 4 2" xfId="42773" xr:uid="{00000000-0005-0000-0000-0000E8BB0000}"/>
    <cellStyle name="Percent 2 2 2 2 3 5" xfId="31953" xr:uid="{00000000-0005-0000-0000-0000E9BB0000}"/>
    <cellStyle name="Percent 2 2 2 2 3 6" xfId="58435" xr:uid="{00000000-0005-0000-0000-0000EABB0000}"/>
    <cellStyle name="Percent 2 2 2 2 4" xfId="10313" xr:uid="{00000000-0005-0000-0000-0000EBBB0000}"/>
    <cellStyle name="Percent 2 2 2 2 4 2" xfId="25461" xr:uid="{00000000-0005-0000-0000-0000ECBB0000}"/>
    <cellStyle name="Percent 2 2 2 2 4 2 2" xfId="51429" xr:uid="{00000000-0005-0000-0000-0000EDBB0000}"/>
    <cellStyle name="Percent 2 2 2 2 4 3" xfId="36281" xr:uid="{00000000-0005-0000-0000-0000EEBB0000}"/>
    <cellStyle name="Percent 2 2 2 2 5" xfId="8149" xr:uid="{00000000-0005-0000-0000-0000EFBB0000}"/>
    <cellStyle name="Percent 2 2 2 2 5 2" xfId="23297" xr:uid="{00000000-0005-0000-0000-0000F0BB0000}"/>
    <cellStyle name="Percent 2 2 2 2 5 2 2" xfId="49265" xr:uid="{00000000-0005-0000-0000-0000F1BB0000}"/>
    <cellStyle name="Percent 2 2 2 2 5 3" xfId="34117" xr:uid="{00000000-0005-0000-0000-0000F2BB0000}"/>
    <cellStyle name="Percent 2 2 2 2 6" xfId="18969" xr:uid="{00000000-0005-0000-0000-0000F3BB0000}"/>
    <cellStyle name="Percent 2 2 2 2 6 2" xfId="44937" xr:uid="{00000000-0005-0000-0000-0000F4BB0000}"/>
    <cellStyle name="Percent 2 2 2 2 7" xfId="14641" xr:uid="{00000000-0005-0000-0000-0000F5BB0000}"/>
    <cellStyle name="Percent 2 2 2 2 7 2" xfId="40609" xr:uid="{00000000-0005-0000-0000-0000F6BB0000}"/>
    <cellStyle name="Percent 2 2 2 2 8" xfId="3821" xr:uid="{00000000-0005-0000-0000-0000F7BB0000}"/>
    <cellStyle name="Percent 2 2 2 2 9" xfId="29789" xr:uid="{00000000-0005-0000-0000-0000F8BB0000}"/>
    <cellStyle name="Percent 2 2 2 3" xfId="2198" xr:uid="{00000000-0005-0000-0000-0000F9BB0000}"/>
    <cellStyle name="Percent 2 2 2 3 2" xfId="6526" xr:uid="{00000000-0005-0000-0000-0000FABB0000}"/>
    <cellStyle name="Percent 2 2 2 3 2 2" xfId="13018" xr:uid="{00000000-0005-0000-0000-0000FBBB0000}"/>
    <cellStyle name="Percent 2 2 2 3 2 2 2" xfId="28166" xr:uid="{00000000-0005-0000-0000-0000FCBB0000}"/>
    <cellStyle name="Percent 2 2 2 3 2 2 2 2" xfId="54134" xr:uid="{00000000-0005-0000-0000-0000FDBB0000}"/>
    <cellStyle name="Percent 2 2 2 3 2 2 3" xfId="38986" xr:uid="{00000000-0005-0000-0000-0000FEBB0000}"/>
    <cellStyle name="Percent 2 2 2 3 2 3" xfId="21674" xr:uid="{00000000-0005-0000-0000-0000FFBB0000}"/>
    <cellStyle name="Percent 2 2 2 3 2 3 2" xfId="47642" xr:uid="{00000000-0005-0000-0000-000000BC0000}"/>
    <cellStyle name="Percent 2 2 2 3 2 4" xfId="17346" xr:uid="{00000000-0005-0000-0000-000001BC0000}"/>
    <cellStyle name="Percent 2 2 2 3 2 4 2" xfId="43314" xr:uid="{00000000-0005-0000-0000-000002BC0000}"/>
    <cellStyle name="Percent 2 2 2 3 2 5" xfId="32494" xr:uid="{00000000-0005-0000-0000-000003BC0000}"/>
    <cellStyle name="Percent 2 2 2 3 2 6" xfId="58976" xr:uid="{00000000-0005-0000-0000-000004BC0000}"/>
    <cellStyle name="Percent 2 2 2 3 3" xfId="10854" xr:uid="{00000000-0005-0000-0000-000005BC0000}"/>
    <cellStyle name="Percent 2 2 2 3 3 2" xfId="26002" xr:uid="{00000000-0005-0000-0000-000006BC0000}"/>
    <cellStyle name="Percent 2 2 2 3 3 2 2" xfId="51970" xr:uid="{00000000-0005-0000-0000-000007BC0000}"/>
    <cellStyle name="Percent 2 2 2 3 3 3" xfId="36822" xr:uid="{00000000-0005-0000-0000-000008BC0000}"/>
    <cellStyle name="Percent 2 2 2 3 4" xfId="8690" xr:uid="{00000000-0005-0000-0000-000009BC0000}"/>
    <cellStyle name="Percent 2 2 2 3 4 2" xfId="23838" xr:uid="{00000000-0005-0000-0000-00000ABC0000}"/>
    <cellStyle name="Percent 2 2 2 3 4 2 2" xfId="49806" xr:uid="{00000000-0005-0000-0000-00000BBC0000}"/>
    <cellStyle name="Percent 2 2 2 3 4 3" xfId="34658" xr:uid="{00000000-0005-0000-0000-00000CBC0000}"/>
    <cellStyle name="Percent 2 2 2 3 5" xfId="19510" xr:uid="{00000000-0005-0000-0000-00000DBC0000}"/>
    <cellStyle name="Percent 2 2 2 3 5 2" xfId="45478" xr:uid="{00000000-0005-0000-0000-00000EBC0000}"/>
    <cellStyle name="Percent 2 2 2 3 6" xfId="15182" xr:uid="{00000000-0005-0000-0000-00000FBC0000}"/>
    <cellStyle name="Percent 2 2 2 3 6 2" xfId="41150" xr:uid="{00000000-0005-0000-0000-000010BC0000}"/>
    <cellStyle name="Percent 2 2 2 3 7" xfId="4362" xr:uid="{00000000-0005-0000-0000-000011BC0000}"/>
    <cellStyle name="Percent 2 2 2 3 8" xfId="30330" xr:uid="{00000000-0005-0000-0000-000012BC0000}"/>
    <cellStyle name="Percent 2 2 2 3 9" xfId="56812" xr:uid="{00000000-0005-0000-0000-000013BC0000}"/>
    <cellStyle name="Percent 2 2 2 4" xfId="5444" xr:uid="{00000000-0005-0000-0000-000014BC0000}"/>
    <cellStyle name="Percent 2 2 2 4 2" xfId="11936" xr:uid="{00000000-0005-0000-0000-000015BC0000}"/>
    <cellStyle name="Percent 2 2 2 4 2 2" xfId="27084" xr:uid="{00000000-0005-0000-0000-000016BC0000}"/>
    <cellStyle name="Percent 2 2 2 4 2 2 2" xfId="53052" xr:uid="{00000000-0005-0000-0000-000017BC0000}"/>
    <cellStyle name="Percent 2 2 2 4 2 3" xfId="37904" xr:uid="{00000000-0005-0000-0000-000018BC0000}"/>
    <cellStyle name="Percent 2 2 2 4 3" xfId="20592" xr:uid="{00000000-0005-0000-0000-000019BC0000}"/>
    <cellStyle name="Percent 2 2 2 4 3 2" xfId="46560" xr:uid="{00000000-0005-0000-0000-00001ABC0000}"/>
    <cellStyle name="Percent 2 2 2 4 4" xfId="16264" xr:uid="{00000000-0005-0000-0000-00001BBC0000}"/>
    <cellStyle name="Percent 2 2 2 4 4 2" xfId="42232" xr:uid="{00000000-0005-0000-0000-00001CBC0000}"/>
    <cellStyle name="Percent 2 2 2 4 5" xfId="31412" xr:uid="{00000000-0005-0000-0000-00001DBC0000}"/>
    <cellStyle name="Percent 2 2 2 4 6" xfId="57894" xr:uid="{00000000-0005-0000-0000-00001EBC0000}"/>
    <cellStyle name="Percent 2 2 2 5" xfId="9772" xr:uid="{00000000-0005-0000-0000-00001FBC0000}"/>
    <cellStyle name="Percent 2 2 2 5 2" xfId="24920" xr:uid="{00000000-0005-0000-0000-000020BC0000}"/>
    <cellStyle name="Percent 2 2 2 5 2 2" xfId="50888" xr:uid="{00000000-0005-0000-0000-000021BC0000}"/>
    <cellStyle name="Percent 2 2 2 5 3" xfId="35740" xr:uid="{00000000-0005-0000-0000-000022BC0000}"/>
    <cellStyle name="Percent 2 2 2 6" xfId="7608" xr:uid="{00000000-0005-0000-0000-000023BC0000}"/>
    <cellStyle name="Percent 2 2 2 6 2" xfId="22756" xr:uid="{00000000-0005-0000-0000-000024BC0000}"/>
    <cellStyle name="Percent 2 2 2 6 2 2" xfId="48724" xr:uid="{00000000-0005-0000-0000-000025BC0000}"/>
    <cellStyle name="Percent 2 2 2 6 3" xfId="33576" xr:uid="{00000000-0005-0000-0000-000026BC0000}"/>
    <cellStyle name="Percent 2 2 2 7" xfId="18428" xr:uid="{00000000-0005-0000-0000-000027BC0000}"/>
    <cellStyle name="Percent 2 2 2 7 2" xfId="44396" xr:uid="{00000000-0005-0000-0000-000028BC0000}"/>
    <cellStyle name="Percent 2 2 2 8" xfId="14100" xr:uid="{00000000-0005-0000-0000-000029BC0000}"/>
    <cellStyle name="Percent 2 2 2 8 2" xfId="40068" xr:uid="{00000000-0005-0000-0000-00002ABC0000}"/>
    <cellStyle name="Percent 2 2 2 9" xfId="3280" xr:uid="{00000000-0005-0000-0000-00002BBC0000}"/>
    <cellStyle name="Percent 2 2 3" xfId="1656" xr:uid="{00000000-0005-0000-0000-00002CBC0000}"/>
    <cellStyle name="Percent 2 2 3 10" xfId="56270" xr:uid="{00000000-0005-0000-0000-00002DBC0000}"/>
    <cellStyle name="Percent 2 2 3 2" xfId="2738" xr:uid="{00000000-0005-0000-0000-00002EBC0000}"/>
    <cellStyle name="Percent 2 2 3 2 2" xfId="7066" xr:uid="{00000000-0005-0000-0000-00002FBC0000}"/>
    <cellStyle name="Percent 2 2 3 2 2 2" xfId="13558" xr:uid="{00000000-0005-0000-0000-000030BC0000}"/>
    <cellStyle name="Percent 2 2 3 2 2 2 2" xfId="28706" xr:uid="{00000000-0005-0000-0000-000031BC0000}"/>
    <cellStyle name="Percent 2 2 3 2 2 2 2 2" xfId="54674" xr:uid="{00000000-0005-0000-0000-000032BC0000}"/>
    <cellStyle name="Percent 2 2 3 2 2 2 3" xfId="39526" xr:uid="{00000000-0005-0000-0000-000033BC0000}"/>
    <cellStyle name="Percent 2 2 3 2 2 3" xfId="22214" xr:uid="{00000000-0005-0000-0000-000034BC0000}"/>
    <cellStyle name="Percent 2 2 3 2 2 3 2" xfId="48182" xr:uid="{00000000-0005-0000-0000-000035BC0000}"/>
    <cellStyle name="Percent 2 2 3 2 2 4" xfId="17886" xr:uid="{00000000-0005-0000-0000-000036BC0000}"/>
    <cellStyle name="Percent 2 2 3 2 2 4 2" xfId="43854" xr:uid="{00000000-0005-0000-0000-000037BC0000}"/>
    <cellStyle name="Percent 2 2 3 2 2 5" xfId="33034" xr:uid="{00000000-0005-0000-0000-000038BC0000}"/>
    <cellStyle name="Percent 2 2 3 2 2 6" xfId="59516" xr:uid="{00000000-0005-0000-0000-000039BC0000}"/>
    <cellStyle name="Percent 2 2 3 2 3" xfId="11394" xr:uid="{00000000-0005-0000-0000-00003ABC0000}"/>
    <cellStyle name="Percent 2 2 3 2 3 2" xfId="26542" xr:uid="{00000000-0005-0000-0000-00003BBC0000}"/>
    <cellStyle name="Percent 2 2 3 2 3 2 2" xfId="52510" xr:uid="{00000000-0005-0000-0000-00003CBC0000}"/>
    <cellStyle name="Percent 2 2 3 2 3 3" xfId="37362" xr:uid="{00000000-0005-0000-0000-00003DBC0000}"/>
    <cellStyle name="Percent 2 2 3 2 4" xfId="9230" xr:uid="{00000000-0005-0000-0000-00003EBC0000}"/>
    <cellStyle name="Percent 2 2 3 2 4 2" xfId="24378" xr:uid="{00000000-0005-0000-0000-00003FBC0000}"/>
    <cellStyle name="Percent 2 2 3 2 4 2 2" xfId="50346" xr:uid="{00000000-0005-0000-0000-000040BC0000}"/>
    <cellStyle name="Percent 2 2 3 2 4 3" xfId="35198" xr:uid="{00000000-0005-0000-0000-000041BC0000}"/>
    <cellStyle name="Percent 2 2 3 2 5" xfId="20050" xr:uid="{00000000-0005-0000-0000-000042BC0000}"/>
    <cellStyle name="Percent 2 2 3 2 5 2" xfId="46018" xr:uid="{00000000-0005-0000-0000-000043BC0000}"/>
    <cellStyle name="Percent 2 2 3 2 6" xfId="15722" xr:uid="{00000000-0005-0000-0000-000044BC0000}"/>
    <cellStyle name="Percent 2 2 3 2 6 2" xfId="41690" xr:uid="{00000000-0005-0000-0000-000045BC0000}"/>
    <cellStyle name="Percent 2 2 3 2 7" xfId="4902" xr:uid="{00000000-0005-0000-0000-000046BC0000}"/>
    <cellStyle name="Percent 2 2 3 2 8" xfId="30870" xr:uid="{00000000-0005-0000-0000-000047BC0000}"/>
    <cellStyle name="Percent 2 2 3 2 9" xfId="57352" xr:uid="{00000000-0005-0000-0000-000048BC0000}"/>
    <cellStyle name="Percent 2 2 3 3" xfId="5984" xr:uid="{00000000-0005-0000-0000-000049BC0000}"/>
    <cellStyle name="Percent 2 2 3 3 2" xfId="12476" xr:uid="{00000000-0005-0000-0000-00004ABC0000}"/>
    <cellStyle name="Percent 2 2 3 3 2 2" xfId="27624" xr:uid="{00000000-0005-0000-0000-00004BBC0000}"/>
    <cellStyle name="Percent 2 2 3 3 2 2 2" xfId="53592" xr:uid="{00000000-0005-0000-0000-00004CBC0000}"/>
    <cellStyle name="Percent 2 2 3 3 2 3" xfId="38444" xr:uid="{00000000-0005-0000-0000-00004DBC0000}"/>
    <cellStyle name="Percent 2 2 3 3 3" xfId="21132" xr:uid="{00000000-0005-0000-0000-00004EBC0000}"/>
    <cellStyle name="Percent 2 2 3 3 3 2" xfId="47100" xr:uid="{00000000-0005-0000-0000-00004FBC0000}"/>
    <cellStyle name="Percent 2 2 3 3 4" xfId="16804" xr:uid="{00000000-0005-0000-0000-000050BC0000}"/>
    <cellStyle name="Percent 2 2 3 3 4 2" xfId="42772" xr:uid="{00000000-0005-0000-0000-000051BC0000}"/>
    <cellStyle name="Percent 2 2 3 3 5" xfId="31952" xr:uid="{00000000-0005-0000-0000-000052BC0000}"/>
    <cellStyle name="Percent 2 2 3 3 6" xfId="58434" xr:uid="{00000000-0005-0000-0000-000053BC0000}"/>
    <cellStyle name="Percent 2 2 3 4" xfId="10312" xr:uid="{00000000-0005-0000-0000-000054BC0000}"/>
    <cellStyle name="Percent 2 2 3 4 2" xfId="25460" xr:uid="{00000000-0005-0000-0000-000055BC0000}"/>
    <cellStyle name="Percent 2 2 3 4 2 2" xfId="51428" xr:uid="{00000000-0005-0000-0000-000056BC0000}"/>
    <cellStyle name="Percent 2 2 3 4 3" xfId="36280" xr:uid="{00000000-0005-0000-0000-000057BC0000}"/>
    <cellStyle name="Percent 2 2 3 5" xfId="8148" xr:uid="{00000000-0005-0000-0000-000058BC0000}"/>
    <cellStyle name="Percent 2 2 3 5 2" xfId="23296" xr:uid="{00000000-0005-0000-0000-000059BC0000}"/>
    <cellStyle name="Percent 2 2 3 5 2 2" xfId="49264" xr:uid="{00000000-0005-0000-0000-00005ABC0000}"/>
    <cellStyle name="Percent 2 2 3 5 3" xfId="34116" xr:uid="{00000000-0005-0000-0000-00005BBC0000}"/>
    <cellStyle name="Percent 2 2 3 6" xfId="18968" xr:uid="{00000000-0005-0000-0000-00005CBC0000}"/>
    <cellStyle name="Percent 2 2 3 6 2" xfId="44936" xr:uid="{00000000-0005-0000-0000-00005DBC0000}"/>
    <cellStyle name="Percent 2 2 3 7" xfId="14640" xr:uid="{00000000-0005-0000-0000-00005EBC0000}"/>
    <cellStyle name="Percent 2 2 3 7 2" xfId="40608" xr:uid="{00000000-0005-0000-0000-00005FBC0000}"/>
    <cellStyle name="Percent 2 2 3 8" xfId="3820" xr:uid="{00000000-0005-0000-0000-000060BC0000}"/>
    <cellStyle name="Percent 2 2 3 9" xfId="29788" xr:uid="{00000000-0005-0000-0000-000061BC0000}"/>
    <cellStyle name="Percent 2 2 4" xfId="2197" xr:uid="{00000000-0005-0000-0000-000062BC0000}"/>
    <cellStyle name="Percent 2 2 4 2" xfId="6525" xr:uid="{00000000-0005-0000-0000-000063BC0000}"/>
    <cellStyle name="Percent 2 2 4 2 2" xfId="13017" xr:uid="{00000000-0005-0000-0000-000064BC0000}"/>
    <cellStyle name="Percent 2 2 4 2 2 2" xfId="28165" xr:uid="{00000000-0005-0000-0000-000065BC0000}"/>
    <cellStyle name="Percent 2 2 4 2 2 2 2" xfId="54133" xr:uid="{00000000-0005-0000-0000-000066BC0000}"/>
    <cellStyle name="Percent 2 2 4 2 2 3" xfId="38985" xr:uid="{00000000-0005-0000-0000-000067BC0000}"/>
    <cellStyle name="Percent 2 2 4 2 3" xfId="21673" xr:uid="{00000000-0005-0000-0000-000068BC0000}"/>
    <cellStyle name="Percent 2 2 4 2 3 2" xfId="47641" xr:uid="{00000000-0005-0000-0000-000069BC0000}"/>
    <cellStyle name="Percent 2 2 4 2 4" xfId="17345" xr:uid="{00000000-0005-0000-0000-00006ABC0000}"/>
    <cellStyle name="Percent 2 2 4 2 4 2" xfId="43313" xr:uid="{00000000-0005-0000-0000-00006BBC0000}"/>
    <cellStyle name="Percent 2 2 4 2 5" xfId="32493" xr:uid="{00000000-0005-0000-0000-00006CBC0000}"/>
    <cellStyle name="Percent 2 2 4 2 6" xfId="58975" xr:uid="{00000000-0005-0000-0000-00006DBC0000}"/>
    <cellStyle name="Percent 2 2 4 3" xfId="10853" xr:uid="{00000000-0005-0000-0000-00006EBC0000}"/>
    <cellStyle name="Percent 2 2 4 3 2" xfId="26001" xr:uid="{00000000-0005-0000-0000-00006FBC0000}"/>
    <cellStyle name="Percent 2 2 4 3 2 2" xfId="51969" xr:uid="{00000000-0005-0000-0000-000070BC0000}"/>
    <cellStyle name="Percent 2 2 4 3 3" xfId="36821" xr:uid="{00000000-0005-0000-0000-000071BC0000}"/>
    <cellStyle name="Percent 2 2 4 4" xfId="8689" xr:uid="{00000000-0005-0000-0000-000072BC0000}"/>
    <cellStyle name="Percent 2 2 4 4 2" xfId="23837" xr:uid="{00000000-0005-0000-0000-000073BC0000}"/>
    <cellStyle name="Percent 2 2 4 4 2 2" xfId="49805" xr:uid="{00000000-0005-0000-0000-000074BC0000}"/>
    <cellStyle name="Percent 2 2 4 4 3" xfId="34657" xr:uid="{00000000-0005-0000-0000-000075BC0000}"/>
    <cellStyle name="Percent 2 2 4 5" xfId="19509" xr:uid="{00000000-0005-0000-0000-000076BC0000}"/>
    <cellStyle name="Percent 2 2 4 5 2" xfId="45477" xr:uid="{00000000-0005-0000-0000-000077BC0000}"/>
    <cellStyle name="Percent 2 2 4 6" xfId="15181" xr:uid="{00000000-0005-0000-0000-000078BC0000}"/>
    <cellStyle name="Percent 2 2 4 6 2" xfId="41149" xr:uid="{00000000-0005-0000-0000-000079BC0000}"/>
    <cellStyle name="Percent 2 2 4 7" xfId="4361" xr:uid="{00000000-0005-0000-0000-00007ABC0000}"/>
    <cellStyle name="Percent 2 2 4 8" xfId="30329" xr:uid="{00000000-0005-0000-0000-00007BBC0000}"/>
    <cellStyle name="Percent 2 2 4 9" xfId="56811" xr:uid="{00000000-0005-0000-0000-00007CBC0000}"/>
    <cellStyle name="Percent 2 2 5" xfId="5443" xr:uid="{00000000-0005-0000-0000-00007DBC0000}"/>
    <cellStyle name="Percent 2 2 5 2" xfId="11935" xr:uid="{00000000-0005-0000-0000-00007EBC0000}"/>
    <cellStyle name="Percent 2 2 5 2 2" xfId="27083" xr:uid="{00000000-0005-0000-0000-00007FBC0000}"/>
    <cellStyle name="Percent 2 2 5 2 2 2" xfId="53051" xr:uid="{00000000-0005-0000-0000-000080BC0000}"/>
    <cellStyle name="Percent 2 2 5 2 3" xfId="37903" xr:uid="{00000000-0005-0000-0000-000081BC0000}"/>
    <cellStyle name="Percent 2 2 5 3" xfId="20591" xr:uid="{00000000-0005-0000-0000-000082BC0000}"/>
    <cellStyle name="Percent 2 2 5 3 2" xfId="46559" xr:uid="{00000000-0005-0000-0000-000083BC0000}"/>
    <cellStyle name="Percent 2 2 5 4" xfId="16263" xr:uid="{00000000-0005-0000-0000-000084BC0000}"/>
    <cellStyle name="Percent 2 2 5 4 2" xfId="42231" xr:uid="{00000000-0005-0000-0000-000085BC0000}"/>
    <cellStyle name="Percent 2 2 5 5" xfId="31411" xr:uid="{00000000-0005-0000-0000-000086BC0000}"/>
    <cellStyle name="Percent 2 2 5 6" xfId="57893" xr:uid="{00000000-0005-0000-0000-000087BC0000}"/>
    <cellStyle name="Percent 2 2 6" xfId="9771" xr:uid="{00000000-0005-0000-0000-000088BC0000}"/>
    <cellStyle name="Percent 2 2 6 2" xfId="24919" xr:uid="{00000000-0005-0000-0000-000089BC0000}"/>
    <cellStyle name="Percent 2 2 6 2 2" xfId="50887" xr:uid="{00000000-0005-0000-0000-00008ABC0000}"/>
    <cellStyle name="Percent 2 2 6 3" xfId="35739" xr:uid="{00000000-0005-0000-0000-00008BBC0000}"/>
    <cellStyle name="Percent 2 2 7" xfId="7607" xr:uid="{00000000-0005-0000-0000-00008CBC0000}"/>
    <cellStyle name="Percent 2 2 7 2" xfId="22755" xr:uid="{00000000-0005-0000-0000-00008DBC0000}"/>
    <cellStyle name="Percent 2 2 7 2 2" xfId="48723" xr:uid="{00000000-0005-0000-0000-00008EBC0000}"/>
    <cellStyle name="Percent 2 2 7 3" xfId="33575" xr:uid="{00000000-0005-0000-0000-00008FBC0000}"/>
    <cellStyle name="Percent 2 2 8" xfId="18427" xr:uid="{00000000-0005-0000-0000-000090BC0000}"/>
    <cellStyle name="Percent 2 2 8 2" xfId="44395" xr:uid="{00000000-0005-0000-0000-000091BC0000}"/>
    <cellStyle name="Percent 2 2 9" xfId="14099" xr:uid="{00000000-0005-0000-0000-000092BC0000}"/>
    <cellStyle name="Percent 2 2 9 2" xfId="40067" xr:uid="{00000000-0005-0000-0000-000093BC0000}"/>
    <cellStyle name="Percent 2 20" xfId="14094" xr:uid="{00000000-0005-0000-0000-000094BC0000}"/>
    <cellStyle name="Percent 2 20 2" xfId="40062" xr:uid="{00000000-0005-0000-0000-000095BC0000}"/>
    <cellStyle name="Percent 2 21" xfId="3274" xr:uid="{00000000-0005-0000-0000-000096BC0000}"/>
    <cellStyle name="Percent 2 22" xfId="29242" xr:uid="{00000000-0005-0000-0000-000097BC0000}"/>
    <cellStyle name="Percent 2 23" xfId="55184" xr:uid="{00000000-0005-0000-0000-000098BC0000}"/>
    <cellStyle name="Percent 2 24" xfId="55724" xr:uid="{00000000-0005-0000-0000-000099BC0000}"/>
    <cellStyle name="Percent 2 25" xfId="675" xr:uid="{00000000-0005-0000-0000-00009ABC0000}"/>
    <cellStyle name="Percent 2 3" xfId="565" xr:uid="{00000000-0005-0000-0000-00009BBC0000}"/>
    <cellStyle name="Percent 2 3 10" xfId="29249" xr:uid="{00000000-0005-0000-0000-00009CBC0000}"/>
    <cellStyle name="Percent 2 3 11" xfId="55191" xr:uid="{00000000-0005-0000-0000-00009DBC0000}"/>
    <cellStyle name="Percent 2 3 12" xfId="55731" xr:uid="{00000000-0005-0000-0000-00009EBC0000}"/>
    <cellStyle name="Percent 2 3 13" xfId="755" xr:uid="{00000000-0005-0000-0000-00009FBC0000}"/>
    <cellStyle name="Percent 2 3 2" xfId="1658" xr:uid="{00000000-0005-0000-0000-0000A0BC0000}"/>
    <cellStyle name="Percent 2 3 2 10" xfId="56272" xr:uid="{00000000-0005-0000-0000-0000A1BC0000}"/>
    <cellStyle name="Percent 2 3 2 2" xfId="2740" xr:uid="{00000000-0005-0000-0000-0000A2BC0000}"/>
    <cellStyle name="Percent 2 3 2 2 2" xfId="7068" xr:uid="{00000000-0005-0000-0000-0000A3BC0000}"/>
    <cellStyle name="Percent 2 3 2 2 2 2" xfId="13560" xr:uid="{00000000-0005-0000-0000-0000A4BC0000}"/>
    <cellStyle name="Percent 2 3 2 2 2 2 2" xfId="28708" xr:uid="{00000000-0005-0000-0000-0000A5BC0000}"/>
    <cellStyle name="Percent 2 3 2 2 2 2 2 2" xfId="54676" xr:uid="{00000000-0005-0000-0000-0000A6BC0000}"/>
    <cellStyle name="Percent 2 3 2 2 2 2 3" xfId="39528" xr:uid="{00000000-0005-0000-0000-0000A7BC0000}"/>
    <cellStyle name="Percent 2 3 2 2 2 3" xfId="22216" xr:uid="{00000000-0005-0000-0000-0000A8BC0000}"/>
    <cellStyle name="Percent 2 3 2 2 2 3 2" xfId="48184" xr:uid="{00000000-0005-0000-0000-0000A9BC0000}"/>
    <cellStyle name="Percent 2 3 2 2 2 4" xfId="17888" xr:uid="{00000000-0005-0000-0000-0000AABC0000}"/>
    <cellStyle name="Percent 2 3 2 2 2 4 2" xfId="43856" xr:uid="{00000000-0005-0000-0000-0000ABBC0000}"/>
    <cellStyle name="Percent 2 3 2 2 2 5" xfId="33036" xr:uid="{00000000-0005-0000-0000-0000ACBC0000}"/>
    <cellStyle name="Percent 2 3 2 2 2 6" xfId="59518" xr:uid="{00000000-0005-0000-0000-0000ADBC0000}"/>
    <cellStyle name="Percent 2 3 2 2 3" xfId="11396" xr:uid="{00000000-0005-0000-0000-0000AEBC0000}"/>
    <cellStyle name="Percent 2 3 2 2 3 2" xfId="26544" xr:uid="{00000000-0005-0000-0000-0000AFBC0000}"/>
    <cellStyle name="Percent 2 3 2 2 3 2 2" xfId="52512" xr:uid="{00000000-0005-0000-0000-0000B0BC0000}"/>
    <cellStyle name="Percent 2 3 2 2 3 3" xfId="37364" xr:uid="{00000000-0005-0000-0000-0000B1BC0000}"/>
    <cellStyle name="Percent 2 3 2 2 4" xfId="9232" xr:uid="{00000000-0005-0000-0000-0000B2BC0000}"/>
    <cellStyle name="Percent 2 3 2 2 4 2" xfId="24380" xr:uid="{00000000-0005-0000-0000-0000B3BC0000}"/>
    <cellStyle name="Percent 2 3 2 2 4 2 2" xfId="50348" xr:uid="{00000000-0005-0000-0000-0000B4BC0000}"/>
    <cellStyle name="Percent 2 3 2 2 4 3" xfId="35200" xr:uid="{00000000-0005-0000-0000-0000B5BC0000}"/>
    <cellStyle name="Percent 2 3 2 2 5" xfId="20052" xr:uid="{00000000-0005-0000-0000-0000B6BC0000}"/>
    <cellStyle name="Percent 2 3 2 2 5 2" xfId="46020" xr:uid="{00000000-0005-0000-0000-0000B7BC0000}"/>
    <cellStyle name="Percent 2 3 2 2 6" xfId="15724" xr:uid="{00000000-0005-0000-0000-0000B8BC0000}"/>
    <cellStyle name="Percent 2 3 2 2 6 2" xfId="41692" xr:uid="{00000000-0005-0000-0000-0000B9BC0000}"/>
    <cellStyle name="Percent 2 3 2 2 7" xfId="4904" xr:uid="{00000000-0005-0000-0000-0000BABC0000}"/>
    <cellStyle name="Percent 2 3 2 2 8" xfId="30872" xr:uid="{00000000-0005-0000-0000-0000BBBC0000}"/>
    <cellStyle name="Percent 2 3 2 2 9" xfId="57354" xr:uid="{00000000-0005-0000-0000-0000BCBC0000}"/>
    <cellStyle name="Percent 2 3 2 3" xfId="5986" xr:uid="{00000000-0005-0000-0000-0000BDBC0000}"/>
    <cellStyle name="Percent 2 3 2 3 2" xfId="12478" xr:uid="{00000000-0005-0000-0000-0000BEBC0000}"/>
    <cellStyle name="Percent 2 3 2 3 2 2" xfId="27626" xr:uid="{00000000-0005-0000-0000-0000BFBC0000}"/>
    <cellStyle name="Percent 2 3 2 3 2 2 2" xfId="53594" xr:uid="{00000000-0005-0000-0000-0000C0BC0000}"/>
    <cellStyle name="Percent 2 3 2 3 2 3" xfId="38446" xr:uid="{00000000-0005-0000-0000-0000C1BC0000}"/>
    <cellStyle name="Percent 2 3 2 3 3" xfId="21134" xr:uid="{00000000-0005-0000-0000-0000C2BC0000}"/>
    <cellStyle name="Percent 2 3 2 3 3 2" xfId="47102" xr:uid="{00000000-0005-0000-0000-0000C3BC0000}"/>
    <cellStyle name="Percent 2 3 2 3 4" xfId="16806" xr:uid="{00000000-0005-0000-0000-0000C4BC0000}"/>
    <cellStyle name="Percent 2 3 2 3 4 2" xfId="42774" xr:uid="{00000000-0005-0000-0000-0000C5BC0000}"/>
    <cellStyle name="Percent 2 3 2 3 5" xfId="31954" xr:uid="{00000000-0005-0000-0000-0000C6BC0000}"/>
    <cellStyle name="Percent 2 3 2 3 6" xfId="58436" xr:uid="{00000000-0005-0000-0000-0000C7BC0000}"/>
    <cellStyle name="Percent 2 3 2 4" xfId="10314" xr:uid="{00000000-0005-0000-0000-0000C8BC0000}"/>
    <cellStyle name="Percent 2 3 2 4 2" xfId="25462" xr:uid="{00000000-0005-0000-0000-0000C9BC0000}"/>
    <cellStyle name="Percent 2 3 2 4 2 2" xfId="51430" xr:uid="{00000000-0005-0000-0000-0000CABC0000}"/>
    <cellStyle name="Percent 2 3 2 4 3" xfId="36282" xr:uid="{00000000-0005-0000-0000-0000CBBC0000}"/>
    <cellStyle name="Percent 2 3 2 5" xfId="8150" xr:uid="{00000000-0005-0000-0000-0000CCBC0000}"/>
    <cellStyle name="Percent 2 3 2 5 2" xfId="23298" xr:uid="{00000000-0005-0000-0000-0000CDBC0000}"/>
    <cellStyle name="Percent 2 3 2 5 2 2" xfId="49266" xr:uid="{00000000-0005-0000-0000-0000CEBC0000}"/>
    <cellStyle name="Percent 2 3 2 5 3" xfId="34118" xr:uid="{00000000-0005-0000-0000-0000CFBC0000}"/>
    <cellStyle name="Percent 2 3 2 6" xfId="18970" xr:uid="{00000000-0005-0000-0000-0000D0BC0000}"/>
    <cellStyle name="Percent 2 3 2 6 2" xfId="44938" xr:uid="{00000000-0005-0000-0000-0000D1BC0000}"/>
    <cellStyle name="Percent 2 3 2 7" xfId="14642" xr:uid="{00000000-0005-0000-0000-0000D2BC0000}"/>
    <cellStyle name="Percent 2 3 2 7 2" xfId="40610" xr:uid="{00000000-0005-0000-0000-0000D3BC0000}"/>
    <cellStyle name="Percent 2 3 2 8" xfId="3822" xr:uid="{00000000-0005-0000-0000-0000D4BC0000}"/>
    <cellStyle name="Percent 2 3 2 9" xfId="29790" xr:uid="{00000000-0005-0000-0000-0000D5BC0000}"/>
    <cellStyle name="Percent 2 3 3" xfId="2199" xr:uid="{00000000-0005-0000-0000-0000D6BC0000}"/>
    <cellStyle name="Percent 2 3 3 2" xfId="6527" xr:uid="{00000000-0005-0000-0000-0000D7BC0000}"/>
    <cellStyle name="Percent 2 3 3 2 2" xfId="13019" xr:uid="{00000000-0005-0000-0000-0000D8BC0000}"/>
    <cellStyle name="Percent 2 3 3 2 2 2" xfId="28167" xr:uid="{00000000-0005-0000-0000-0000D9BC0000}"/>
    <cellStyle name="Percent 2 3 3 2 2 2 2" xfId="54135" xr:uid="{00000000-0005-0000-0000-0000DABC0000}"/>
    <cellStyle name="Percent 2 3 3 2 2 3" xfId="38987" xr:uid="{00000000-0005-0000-0000-0000DBBC0000}"/>
    <cellStyle name="Percent 2 3 3 2 3" xfId="21675" xr:uid="{00000000-0005-0000-0000-0000DCBC0000}"/>
    <cellStyle name="Percent 2 3 3 2 3 2" xfId="47643" xr:uid="{00000000-0005-0000-0000-0000DDBC0000}"/>
    <cellStyle name="Percent 2 3 3 2 4" xfId="17347" xr:uid="{00000000-0005-0000-0000-0000DEBC0000}"/>
    <cellStyle name="Percent 2 3 3 2 4 2" xfId="43315" xr:uid="{00000000-0005-0000-0000-0000DFBC0000}"/>
    <cellStyle name="Percent 2 3 3 2 5" xfId="32495" xr:uid="{00000000-0005-0000-0000-0000E0BC0000}"/>
    <cellStyle name="Percent 2 3 3 2 6" xfId="58977" xr:uid="{00000000-0005-0000-0000-0000E1BC0000}"/>
    <cellStyle name="Percent 2 3 3 3" xfId="10855" xr:uid="{00000000-0005-0000-0000-0000E2BC0000}"/>
    <cellStyle name="Percent 2 3 3 3 2" xfId="26003" xr:uid="{00000000-0005-0000-0000-0000E3BC0000}"/>
    <cellStyle name="Percent 2 3 3 3 2 2" xfId="51971" xr:uid="{00000000-0005-0000-0000-0000E4BC0000}"/>
    <cellStyle name="Percent 2 3 3 3 3" xfId="36823" xr:uid="{00000000-0005-0000-0000-0000E5BC0000}"/>
    <cellStyle name="Percent 2 3 3 4" xfId="8691" xr:uid="{00000000-0005-0000-0000-0000E6BC0000}"/>
    <cellStyle name="Percent 2 3 3 4 2" xfId="23839" xr:uid="{00000000-0005-0000-0000-0000E7BC0000}"/>
    <cellStyle name="Percent 2 3 3 4 2 2" xfId="49807" xr:uid="{00000000-0005-0000-0000-0000E8BC0000}"/>
    <cellStyle name="Percent 2 3 3 4 3" xfId="34659" xr:uid="{00000000-0005-0000-0000-0000E9BC0000}"/>
    <cellStyle name="Percent 2 3 3 5" xfId="19511" xr:uid="{00000000-0005-0000-0000-0000EABC0000}"/>
    <cellStyle name="Percent 2 3 3 5 2" xfId="45479" xr:uid="{00000000-0005-0000-0000-0000EBBC0000}"/>
    <cellStyle name="Percent 2 3 3 6" xfId="15183" xr:uid="{00000000-0005-0000-0000-0000ECBC0000}"/>
    <cellStyle name="Percent 2 3 3 6 2" xfId="41151" xr:uid="{00000000-0005-0000-0000-0000EDBC0000}"/>
    <cellStyle name="Percent 2 3 3 7" xfId="4363" xr:uid="{00000000-0005-0000-0000-0000EEBC0000}"/>
    <cellStyle name="Percent 2 3 3 8" xfId="30331" xr:uid="{00000000-0005-0000-0000-0000EFBC0000}"/>
    <cellStyle name="Percent 2 3 3 9" xfId="56813" xr:uid="{00000000-0005-0000-0000-0000F0BC0000}"/>
    <cellStyle name="Percent 2 3 4" xfId="5445" xr:uid="{00000000-0005-0000-0000-0000F1BC0000}"/>
    <cellStyle name="Percent 2 3 4 2" xfId="11937" xr:uid="{00000000-0005-0000-0000-0000F2BC0000}"/>
    <cellStyle name="Percent 2 3 4 2 2" xfId="27085" xr:uid="{00000000-0005-0000-0000-0000F3BC0000}"/>
    <cellStyle name="Percent 2 3 4 2 2 2" xfId="53053" xr:uid="{00000000-0005-0000-0000-0000F4BC0000}"/>
    <cellStyle name="Percent 2 3 4 2 3" xfId="37905" xr:uid="{00000000-0005-0000-0000-0000F5BC0000}"/>
    <cellStyle name="Percent 2 3 4 3" xfId="20593" xr:uid="{00000000-0005-0000-0000-0000F6BC0000}"/>
    <cellStyle name="Percent 2 3 4 3 2" xfId="46561" xr:uid="{00000000-0005-0000-0000-0000F7BC0000}"/>
    <cellStyle name="Percent 2 3 4 4" xfId="16265" xr:uid="{00000000-0005-0000-0000-0000F8BC0000}"/>
    <cellStyle name="Percent 2 3 4 4 2" xfId="42233" xr:uid="{00000000-0005-0000-0000-0000F9BC0000}"/>
    <cellStyle name="Percent 2 3 4 5" xfId="31413" xr:uid="{00000000-0005-0000-0000-0000FABC0000}"/>
    <cellStyle name="Percent 2 3 4 6" xfId="57895" xr:uid="{00000000-0005-0000-0000-0000FBBC0000}"/>
    <cellStyle name="Percent 2 3 5" xfId="9773" xr:uid="{00000000-0005-0000-0000-0000FCBC0000}"/>
    <cellStyle name="Percent 2 3 5 2" xfId="24921" xr:uid="{00000000-0005-0000-0000-0000FDBC0000}"/>
    <cellStyle name="Percent 2 3 5 2 2" xfId="50889" xr:uid="{00000000-0005-0000-0000-0000FEBC0000}"/>
    <cellStyle name="Percent 2 3 5 3" xfId="35741" xr:uid="{00000000-0005-0000-0000-0000FFBC0000}"/>
    <cellStyle name="Percent 2 3 6" xfId="7609" xr:uid="{00000000-0005-0000-0000-000000BD0000}"/>
    <cellStyle name="Percent 2 3 6 2" xfId="22757" xr:uid="{00000000-0005-0000-0000-000001BD0000}"/>
    <cellStyle name="Percent 2 3 6 2 2" xfId="48725" xr:uid="{00000000-0005-0000-0000-000002BD0000}"/>
    <cellStyle name="Percent 2 3 6 3" xfId="33577" xr:uid="{00000000-0005-0000-0000-000003BD0000}"/>
    <cellStyle name="Percent 2 3 7" xfId="18429" xr:uid="{00000000-0005-0000-0000-000004BD0000}"/>
    <cellStyle name="Percent 2 3 7 2" xfId="44397" xr:uid="{00000000-0005-0000-0000-000005BD0000}"/>
    <cellStyle name="Percent 2 3 8" xfId="14101" xr:uid="{00000000-0005-0000-0000-000006BD0000}"/>
    <cellStyle name="Percent 2 3 8 2" xfId="40069" xr:uid="{00000000-0005-0000-0000-000007BD0000}"/>
    <cellStyle name="Percent 2 3 9" xfId="3281" xr:uid="{00000000-0005-0000-0000-000008BD0000}"/>
    <cellStyle name="Percent 2 4" xfId="566" xr:uid="{00000000-0005-0000-0000-000009BD0000}"/>
    <cellStyle name="Percent 2 4 10" xfId="29250" xr:uid="{00000000-0005-0000-0000-00000ABD0000}"/>
    <cellStyle name="Percent 2 4 11" xfId="55192" xr:uid="{00000000-0005-0000-0000-00000BBD0000}"/>
    <cellStyle name="Percent 2 4 12" xfId="55732" xr:uid="{00000000-0005-0000-0000-00000CBD0000}"/>
    <cellStyle name="Percent 2 4 13" xfId="795" xr:uid="{00000000-0005-0000-0000-00000DBD0000}"/>
    <cellStyle name="Percent 2 4 2" xfId="1659" xr:uid="{00000000-0005-0000-0000-00000EBD0000}"/>
    <cellStyle name="Percent 2 4 2 10" xfId="56273" xr:uid="{00000000-0005-0000-0000-00000FBD0000}"/>
    <cellStyle name="Percent 2 4 2 2" xfId="2741" xr:uid="{00000000-0005-0000-0000-000010BD0000}"/>
    <cellStyle name="Percent 2 4 2 2 2" xfId="7069" xr:uid="{00000000-0005-0000-0000-000011BD0000}"/>
    <cellStyle name="Percent 2 4 2 2 2 2" xfId="13561" xr:uid="{00000000-0005-0000-0000-000012BD0000}"/>
    <cellStyle name="Percent 2 4 2 2 2 2 2" xfId="28709" xr:uid="{00000000-0005-0000-0000-000013BD0000}"/>
    <cellStyle name="Percent 2 4 2 2 2 2 2 2" xfId="54677" xr:uid="{00000000-0005-0000-0000-000014BD0000}"/>
    <cellStyle name="Percent 2 4 2 2 2 2 3" xfId="39529" xr:uid="{00000000-0005-0000-0000-000015BD0000}"/>
    <cellStyle name="Percent 2 4 2 2 2 3" xfId="22217" xr:uid="{00000000-0005-0000-0000-000016BD0000}"/>
    <cellStyle name="Percent 2 4 2 2 2 3 2" xfId="48185" xr:uid="{00000000-0005-0000-0000-000017BD0000}"/>
    <cellStyle name="Percent 2 4 2 2 2 4" xfId="17889" xr:uid="{00000000-0005-0000-0000-000018BD0000}"/>
    <cellStyle name="Percent 2 4 2 2 2 4 2" xfId="43857" xr:uid="{00000000-0005-0000-0000-000019BD0000}"/>
    <cellStyle name="Percent 2 4 2 2 2 5" xfId="33037" xr:uid="{00000000-0005-0000-0000-00001ABD0000}"/>
    <cellStyle name="Percent 2 4 2 2 2 6" xfId="59519" xr:uid="{00000000-0005-0000-0000-00001BBD0000}"/>
    <cellStyle name="Percent 2 4 2 2 3" xfId="11397" xr:uid="{00000000-0005-0000-0000-00001CBD0000}"/>
    <cellStyle name="Percent 2 4 2 2 3 2" xfId="26545" xr:uid="{00000000-0005-0000-0000-00001DBD0000}"/>
    <cellStyle name="Percent 2 4 2 2 3 2 2" xfId="52513" xr:uid="{00000000-0005-0000-0000-00001EBD0000}"/>
    <cellStyle name="Percent 2 4 2 2 3 3" xfId="37365" xr:uid="{00000000-0005-0000-0000-00001FBD0000}"/>
    <cellStyle name="Percent 2 4 2 2 4" xfId="9233" xr:uid="{00000000-0005-0000-0000-000020BD0000}"/>
    <cellStyle name="Percent 2 4 2 2 4 2" xfId="24381" xr:uid="{00000000-0005-0000-0000-000021BD0000}"/>
    <cellStyle name="Percent 2 4 2 2 4 2 2" xfId="50349" xr:uid="{00000000-0005-0000-0000-000022BD0000}"/>
    <cellStyle name="Percent 2 4 2 2 4 3" xfId="35201" xr:uid="{00000000-0005-0000-0000-000023BD0000}"/>
    <cellStyle name="Percent 2 4 2 2 5" xfId="20053" xr:uid="{00000000-0005-0000-0000-000024BD0000}"/>
    <cellStyle name="Percent 2 4 2 2 5 2" xfId="46021" xr:uid="{00000000-0005-0000-0000-000025BD0000}"/>
    <cellStyle name="Percent 2 4 2 2 6" xfId="15725" xr:uid="{00000000-0005-0000-0000-000026BD0000}"/>
    <cellStyle name="Percent 2 4 2 2 6 2" xfId="41693" xr:uid="{00000000-0005-0000-0000-000027BD0000}"/>
    <cellStyle name="Percent 2 4 2 2 7" xfId="4905" xr:uid="{00000000-0005-0000-0000-000028BD0000}"/>
    <cellStyle name="Percent 2 4 2 2 8" xfId="30873" xr:uid="{00000000-0005-0000-0000-000029BD0000}"/>
    <cellStyle name="Percent 2 4 2 2 9" xfId="57355" xr:uid="{00000000-0005-0000-0000-00002ABD0000}"/>
    <cellStyle name="Percent 2 4 2 3" xfId="5987" xr:uid="{00000000-0005-0000-0000-00002BBD0000}"/>
    <cellStyle name="Percent 2 4 2 3 2" xfId="12479" xr:uid="{00000000-0005-0000-0000-00002CBD0000}"/>
    <cellStyle name="Percent 2 4 2 3 2 2" xfId="27627" xr:uid="{00000000-0005-0000-0000-00002DBD0000}"/>
    <cellStyle name="Percent 2 4 2 3 2 2 2" xfId="53595" xr:uid="{00000000-0005-0000-0000-00002EBD0000}"/>
    <cellStyle name="Percent 2 4 2 3 2 3" xfId="38447" xr:uid="{00000000-0005-0000-0000-00002FBD0000}"/>
    <cellStyle name="Percent 2 4 2 3 3" xfId="21135" xr:uid="{00000000-0005-0000-0000-000030BD0000}"/>
    <cellStyle name="Percent 2 4 2 3 3 2" xfId="47103" xr:uid="{00000000-0005-0000-0000-000031BD0000}"/>
    <cellStyle name="Percent 2 4 2 3 4" xfId="16807" xr:uid="{00000000-0005-0000-0000-000032BD0000}"/>
    <cellStyle name="Percent 2 4 2 3 4 2" xfId="42775" xr:uid="{00000000-0005-0000-0000-000033BD0000}"/>
    <cellStyle name="Percent 2 4 2 3 5" xfId="31955" xr:uid="{00000000-0005-0000-0000-000034BD0000}"/>
    <cellStyle name="Percent 2 4 2 3 6" xfId="58437" xr:uid="{00000000-0005-0000-0000-000035BD0000}"/>
    <cellStyle name="Percent 2 4 2 4" xfId="10315" xr:uid="{00000000-0005-0000-0000-000036BD0000}"/>
    <cellStyle name="Percent 2 4 2 4 2" xfId="25463" xr:uid="{00000000-0005-0000-0000-000037BD0000}"/>
    <cellStyle name="Percent 2 4 2 4 2 2" xfId="51431" xr:uid="{00000000-0005-0000-0000-000038BD0000}"/>
    <cellStyle name="Percent 2 4 2 4 3" xfId="36283" xr:uid="{00000000-0005-0000-0000-000039BD0000}"/>
    <cellStyle name="Percent 2 4 2 5" xfId="8151" xr:uid="{00000000-0005-0000-0000-00003ABD0000}"/>
    <cellStyle name="Percent 2 4 2 5 2" xfId="23299" xr:uid="{00000000-0005-0000-0000-00003BBD0000}"/>
    <cellStyle name="Percent 2 4 2 5 2 2" xfId="49267" xr:uid="{00000000-0005-0000-0000-00003CBD0000}"/>
    <cellStyle name="Percent 2 4 2 5 3" xfId="34119" xr:uid="{00000000-0005-0000-0000-00003DBD0000}"/>
    <cellStyle name="Percent 2 4 2 6" xfId="18971" xr:uid="{00000000-0005-0000-0000-00003EBD0000}"/>
    <cellStyle name="Percent 2 4 2 6 2" xfId="44939" xr:uid="{00000000-0005-0000-0000-00003FBD0000}"/>
    <cellStyle name="Percent 2 4 2 7" xfId="14643" xr:uid="{00000000-0005-0000-0000-000040BD0000}"/>
    <cellStyle name="Percent 2 4 2 7 2" xfId="40611" xr:uid="{00000000-0005-0000-0000-000041BD0000}"/>
    <cellStyle name="Percent 2 4 2 8" xfId="3823" xr:uid="{00000000-0005-0000-0000-000042BD0000}"/>
    <cellStyle name="Percent 2 4 2 9" xfId="29791" xr:uid="{00000000-0005-0000-0000-000043BD0000}"/>
    <cellStyle name="Percent 2 4 3" xfId="2200" xr:uid="{00000000-0005-0000-0000-000044BD0000}"/>
    <cellStyle name="Percent 2 4 3 2" xfId="6528" xr:uid="{00000000-0005-0000-0000-000045BD0000}"/>
    <cellStyle name="Percent 2 4 3 2 2" xfId="13020" xr:uid="{00000000-0005-0000-0000-000046BD0000}"/>
    <cellStyle name="Percent 2 4 3 2 2 2" xfId="28168" xr:uid="{00000000-0005-0000-0000-000047BD0000}"/>
    <cellStyle name="Percent 2 4 3 2 2 2 2" xfId="54136" xr:uid="{00000000-0005-0000-0000-000048BD0000}"/>
    <cellStyle name="Percent 2 4 3 2 2 3" xfId="38988" xr:uid="{00000000-0005-0000-0000-000049BD0000}"/>
    <cellStyle name="Percent 2 4 3 2 3" xfId="21676" xr:uid="{00000000-0005-0000-0000-00004ABD0000}"/>
    <cellStyle name="Percent 2 4 3 2 3 2" xfId="47644" xr:uid="{00000000-0005-0000-0000-00004BBD0000}"/>
    <cellStyle name="Percent 2 4 3 2 4" xfId="17348" xr:uid="{00000000-0005-0000-0000-00004CBD0000}"/>
    <cellStyle name="Percent 2 4 3 2 4 2" xfId="43316" xr:uid="{00000000-0005-0000-0000-00004DBD0000}"/>
    <cellStyle name="Percent 2 4 3 2 5" xfId="32496" xr:uid="{00000000-0005-0000-0000-00004EBD0000}"/>
    <cellStyle name="Percent 2 4 3 2 6" xfId="58978" xr:uid="{00000000-0005-0000-0000-00004FBD0000}"/>
    <cellStyle name="Percent 2 4 3 3" xfId="10856" xr:uid="{00000000-0005-0000-0000-000050BD0000}"/>
    <cellStyle name="Percent 2 4 3 3 2" xfId="26004" xr:uid="{00000000-0005-0000-0000-000051BD0000}"/>
    <cellStyle name="Percent 2 4 3 3 2 2" xfId="51972" xr:uid="{00000000-0005-0000-0000-000052BD0000}"/>
    <cellStyle name="Percent 2 4 3 3 3" xfId="36824" xr:uid="{00000000-0005-0000-0000-000053BD0000}"/>
    <cellStyle name="Percent 2 4 3 4" xfId="8692" xr:uid="{00000000-0005-0000-0000-000054BD0000}"/>
    <cellStyle name="Percent 2 4 3 4 2" xfId="23840" xr:uid="{00000000-0005-0000-0000-000055BD0000}"/>
    <cellStyle name="Percent 2 4 3 4 2 2" xfId="49808" xr:uid="{00000000-0005-0000-0000-000056BD0000}"/>
    <cellStyle name="Percent 2 4 3 4 3" xfId="34660" xr:uid="{00000000-0005-0000-0000-000057BD0000}"/>
    <cellStyle name="Percent 2 4 3 5" xfId="19512" xr:uid="{00000000-0005-0000-0000-000058BD0000}"/>
    <cellStyle name="Percent 2 4 3 5 2" xfId="45480" xr:uid="{00000000-0005-0000-0000-000059BD0000}"/>
    <cellStyle name="Percent 2 4 3 6" xfId="15184" xr:uid="{00000000-0005-0000-0000-00005ABD0000}"/>
    <cellStyle name="Percent 2 4 3 6 2" xfId="41152" xr:uid="{00000000-0005-0000-0000-00005BBD0000}"/>
    <cellStyle name="Percent 2 4 3 7" xfId="4364" xr:uid="{00000000-0005-0000-0000-00005CBD0000}"/>
    <cellStyle name="Percent 2 4 3 8" xfId="30332" xr:uid="{00000000-0005-0000-0000-00005DBD0000}"/>
    <cellStyle name="Percent 2 4 3 9" xfId="56814" xr:uid="{00000000-0005-0000-0000-00005EBD0000}"/>
    <cellStyle name="Percent 2 4 4" xfId="5446" xr:uid="{00000000-0005-0000-0000-00005FBD0000}"/>
    <cellStyle name="Percent 2 4 4 2" xfId="11938" xr:uid="{00000000-0005-0000-0000-000060BD0000}"/>
    <cellStyle name="Percent 2 4 4 2 2" xfId="27086" xr:uid="{00000000-0005-0000-0000-000061BD0000}"/>
    <cellStyle name="Percent 2 4 4 2 2 2" xfId="53054" xr:uid="{00000000-0005-0000-0000-000062BD0000}"/>
    <cellStyle name="Percent 2 4 4 2 3" xfId="37906" xr:uid="{00000000-0005-0000-0000-000063BD0000}"/>
    <cellStyle name="Percent 2 4 4 3" xfId="20594" xr:uid="{00000000-0005-0000-0000-000064BD0000}"/>
    <cellStyle name="Percent 2 4 4 3 2" xfId="46562" xr:uid="{00000000-0005-0000-0000-000065BD0000}"/>
    <cellStyle name="Percent 2 4 4 4" xfId="16266" xr:uid="{00000000-0005-0000-0000-000066BD0000}"/>
    <cellStyle name="Percent 2 4 4 4 2" xfId="42234" xr:uid="{00000000-0005-0000-0000-000067BD0000}"/>
    <cellStyle name="Percent 2 4 4 5" xfId="31414" xr:uid="{00000000-0005-0000-0000-000068BD0000}"/>
    <cellStyle name="Percent 2 4 4 6" xfId="57896" xr:uid="{00000000-0005-0000-0000-000069BD0000}"/>
    <cellStyle name="Percent 2 4 5" xfId="9774" xr:uid="{00000000-0005-0000-0000-00006ABD0000}"/>
    <cellStyle name="Percent 2 4 5 2" xfId="24922" xr:uid="{00000000-0005-0000-0000-00006BBD0000}"/>
    <cellStyle name="Percent 2 4 5 2 2" xfId="50890" xr:uid="{00000000-0005-0000-0000-00006CBD0000}"/>
    <cellStyle name="Percent 2 4 5 3" xfId="35742" xr:uid="{00000000-0005-0000-0000-00006DBD0000}"/>
    <cellStyle name="Percent 2 4 6" xfId="7610" xr:uid="{00000000-0005-0000-0000-00006EBD0000}"/>
    <cellStyle name="Percent 2 4 6 2" xfId="22758" xr:uid="{00000000-0005-0000-0000-00006FBD0000}"/>
    <cellStyle name="Percent 2 4 6 2 2" xfId="48726" xr:uid="{00000000-0005-0000-0000-000070BD0000}"/>
    <cellStyle name="Percent 2 4 6 3" xfId="33578" xr:uid="{00000000-0005-0000-0000-000071BD0000}"/>
    <cellStyle name="Percent 2 4 7" xfId="18430" xr:uid="{00000000-0005-0000-0000-000072BD0000}"/>
    <cellStyle name="Percent 2 4 7 2" xfId="44398" xr:uid="{00000000-0005-0000-0000-000073BD0000}"/>
    <cellStyle name="Percent 2 4 8" xfId="14102" xr:uid="{00000000-0005-0000-0000-000074BD0000}"/>
    <cellStyle name="Percent 2 4 8 2" xfId="40070" xr:uid="{00000000-0005-0000-0000-000075BD0000}"/>
    <cellStyle name="Percent 2 4 9" xfId="3282" xr:uid="{00000000-0005-0000-0000-000076BD0000}"/>
    <cellStyle name="Percent 2 5" xfId="567" xr:uid="{00000000-0005-0000-0000-000077BD0000}"/>
    <cellStyle name="Percent 2 5 10" xfId="29251" xr:uid="{00000000-0005-0000-0000-000078BD0000}"/>
    <cellStyle name="Percent 2 5 11" xfId="55193" xr:uid="{00000000-0005-0000-0000-000079BD0000}"/>
    <cellStyle name="Percent 2 5 12" xfId="55733" xr:uid="{00000000-0005-0000-0000-00007ABD0000}"/>
    <cellStyle name="Percent 2 5 13" xfId="835" xr:uid="{00000000-0005-0000-0000-00007BBD0000}"/>
    <cellStyle name="Percent 2 5 2" xfId="1660" xr:uid="{00000000-0005-0000-0000-00007CBD0000}"/>
    <cellStyle name="Percent 2 5 2 10" xfId="56274" xr:uid="{00000000-0005-0000-0000-00007DBD0000}"/>
    <cellStyle name="Percent 2 5 2 2" xfId="2742" xr:uid="{00000000-0005-0000-0000-00007EBD0000}"/>
    <cellStyle name="Percent 2 5 2 2 2" xfId="7070" xr:uid="{00000000-0005-0000-0000-00007FBD0000}"/>
    <cellStyle name="Percent 2 5 2 2 2 2" xfId="13562" xr:uid="{00000000-0005-0000-0000-000080BD0000}"/>
    <cellStyle name="Percent 2 5 2 2 2 2 2" xfId="28710" xr:uid="{00000000-0005-0000-0000-000081BD0000}"/>
    <cellStyle name="Percent 2 5 2 2 2 2 2 2" xfId="54678" xr:uid="{00000000-0005-0000-0000-000082BD0000}"/>
    <cellStyle name="Percent 2 5 2 2 2 2 3" xfId="39530" xr:uid="{00000000-0005-0000-0000-000083BD0000}"/>
    <cellStyle name="Percent 2 5 2 2 2 3" xfId="22218" xr:uid="{00000000-0005-0000-0000-000084BD0000}"/>
    <cellStyle name="Percent 2 5 2 2 2 3 2" xfId="48186" xr:uid="{00000000-0005-0000-0000-000085BD0000}"/>
    <cellStyle name="Percent 2 5 2 2 2 4" xfId="17890" xr:uid="{00000000-0005-0000-0000-000086BD0000}"/>
    <cellStyle name="Percent 2 5 2 2 2 4 2" xfId="43858" xr:uid="{00000000-0005-0000-0000-000087BD0000}"/>
    <cellStyle name="Percent 2 5 2 2 2 5" xfId="33038" xr:uid="{00000000-0005-0000-0000-000088BD0000}"/>
    <cellStyle name="Percent 2 5 2 2 2 6" xfId="59520" xr:uid="{00000000-0005-0000-0000-000089BD0000}"/>
    <cellStyle name="Percent 2 5 2 2 3" xfId="11398" xr:uid="{00000000-0005-0000-0000-00008ABD0000}"/>
    <cellStyle name="Percent 2 5 2 2 3 2" xfId="26546" xr:uid="{00000000-0005-0000-0000-00008BBD0000}"/>
    <cellStyle name="Percent 2 5 2 2 3 2 2" xfId="52514" xr:uid="{00000000-0005-0000-0000-00008CBD0000}"/>
    <cellStyle name="Percent 2 5 2 2 3 3" xfId="37366" xr:uid="{00000000-0005-0000-0000-00008DBD0000}"/>
    <cellStyle name="Percent 2 5 2 2 4" xfId="9234" xr:uid="{00000000-0005-0000-0000-00008EBD0000}"/>
    <cellStyle name="Percent 2 5 2 2 4 2" xfId="24382" xr:uid="{00000000-0005-0000-0000-00008FBD0000}"/>
    <cellStyle name="Percent 2 5 2 2 4 2 2" xfId="50350" xr:uid="{00000000-0005-0000-0000-000090BD0000}"/>
    <cellStyle name="Percent 2 5 2 2 4 3" xfId="35202" xr:uid="{00000000-0005-0000-0000-000091BD0000}"/>
    <cellStyle name="Percent 2 5 2 2 5" xfId="20054" xr:uid="{00000000-0005-0000-0000-000092BD0000}"/>
    <cellStyle name="Percent 2 5 2 2 5 2" xfId="46022" xr:uid="{00000000-0005-0000-0000-000093BD0000}"/>
    <cellStyle name="Percent 2 5 2 2 6" xfId="15726" xr:uid="{00000000-0005-0000-0000-000094BD0000}"/>
    <cellStyle name="Percent 2 5 2 2 6 2" xfId="41694" xr:uid="{00000000-0005-0000-0000-000095BD0000}"/>
    <cellStyle name="Percent 2 5 2 2 7" xfId="4906" xr:uid="{00000000-0005-0000-0000-000096BD0000}"/>
    <cellStyle name="Percent 2 5 2 2 8" xfId="30874" xr:uid="{00000000-0005-0000-0000-000097BD0000}"/>
    <cellStyle name="Percent 2 5 2 2 9" xfId="57356" xr:uid="{00000000-0005-0000-0000-000098BD0000}"/>
    <cellStyle name="Percent 2 5 2 3" xfId="5988" xr:uid="{00000000-0005-0000-0000-000099BD0000}"/>
    <cellStyle name="Percent 2 5 2 3 2" xfId="12480" xr:uid="{00000000-0005-0000-0000-00009ABD0000}"/>
    <cellStyle name="Percent 2 5 2 3 2 2" xfId="27628" xr:uid="{00000000-0005-0000-0000-00009BBD0000}"/>
    <cellStyle name="Percent 2 5 2 3 2 2 2" xfId="53596" xr:uid="{00000000-0005-0000-0000-00009CBD0000}"/>
    <cellStyle name="Percent 2 5 2 3 2 3" xfId="38448" xr:uid="{00000000-0005-0000-0000-00009DBD0000}"/>
    <cellStyle name="Percent 2 5 2 3 3" xfId="21136" xr:uid="{00000000-0005-0000-0000-00009EBD0000}"/>
    <cellStyle name="Percent 2 5 2 3 3 2" xfId="47104" xr:uid="{00000000-0005-0000-0000-00009FBD0000}"/>
    <cellStyle name="Percent 2 5 2 3 4" xfId="16808" xr:uid="{00000000-0005-0000-0000-0000A0BD0000}"/>
    <cellStyle name="Percent 2 5 2 3 4 2" xfId="42776" xr:uid="{00000000-0005-0000-0000-0000A1BD0000}"/>
    <cellStyle name="Percent 2 5 2 3 5" xfId="31956" xr:uid="{00000000-0005-0000-0000-0000A2BD0000}"/>
    <cellStyle name="Percent 2 5 2 3 6" xfId="58438" xr:uid="{00000000-0005-0000-0000-0000A3BD0000}"/>
    <cellStyle name="Percent 2 5 2 4" xfId="10316" xr:uid="{00000000-0005-0000-0000-0000A4BD0000}"/>
    <cellStyle name="Percent 2 5 2 4 2" xfId="25464" xr:uid="{00000000-0005-0000-0000-0000A5BD0000}"/>
    <cellStyle name="Percent 2 5 2 4 2 2" xfId="51432" xr:uid="{00000000-0005-0000-0000-0000A6BD0000}"/>
    <cellStyle name="Percent 2 5 2 4 3" xfId="36284" xr:uid="{00000000-0005-0000-0000-0000A7BD0000}"/>
    <cellStyle name="Percent 2 5 2 5" xfId="8152" xr:uid="{00000000-0005-0000-0000-0000A8BD0000}"/>
    <cellStyle name="Percent 2 5 2 5 2" xfId="23300" xr:uid="{00000000-0005-0000-0000-0000A9BD0000}"/>
    <cellStyle name="Percent 2 5 2 5 2 2" xfId="49268" xr:uid="{00000000-0005-0000-0000-0000AABD0000}"/>
    <cellStyle name="Percent 2 5 2 5 3" xfId="34120" xr:uid="{00000000-0005-0000-0000-0000ABBD0000}"/>
    <cellStyle name="Percent 2 5 2 6" xfId="18972" xr:uid="{00000000-0005-0000-0000-0000ACBD0000}"/>
    <cellStyle name="Percent 2 5 2 6 2" xfId="44940" xr:uid="{00000000-0005-0000-0000-0000ADBD0000}"/>
    <cellStyle name="Percent 2 5 2 7" xfId="14644" xr:uid="{00000000-0005-0000-0000-0000AEBD0000}"/>
    <cellStyle name="Percent 2 5 2 7 2" xfId="40612" xr:uid="{00000000-0005-0000-0000-0000AFBD0000}"/>
    <cellStyle name="Percent 2 5 2 8" xfId="3824" xr:uid="{00000000-0005-0000-0000-0000B0BD0000}"/>
    <cellStyle name="Percent 2 5 2 9" xfId="29792" xr:uid="{00000000-0005-0000-0000-0000B1BD0000}"/>
    <cellStyle name="Percent 2 5 3" xfId="2201" xr:uid="{00000000-0005-0000-0000-0000B2BD0000}"/>
    <cellStyle name="Percent 2 5 3 2" xfId="6529" xr:uid="{00000000-0005-0000-0000-0000B3BD0000}"/>
    <cellStyle name="Percent 2 5 3 2 2" xfId="13021" xr:uid="{00000000-0005-0000-0000-0000B4BD0000}"/>
    <cellStyle name="Percent 2 5 3 2 2 2" xfId="28169" xr:uid="{00000000-0005-0000-0000-0000B5BD0000}"/>
    <cellStyle name="Percent 2 5 3 2 2 2 2" xfId="54137" xr:uid="{00000000-0005-0000-0000-0000B6BD0000}"/>
    <cellStyle name="Percent 2 5 3 2 2 3" xfId="38989" xr:uid="{00000000-0005-0000-0000-0000B7BD0000}"/>
    <cellStyle name="Percent 2 5 3 2 3" xfId="21677" xr:uid="{00000000-0005-0000-0000-0000B8BD0000}"/>
    <cellStyle name="Percent 2 5 3 2 3 2" xfId="47645" xr:uid="{00000000-0005-0000-0000-0000B9BD0000}"/>
    <cellStyle name="Percent 2 5 3 2 4" xfId="17349" xr:uid="{00000000-0005-0000-0000-0000BABD0000}"/>
    <cellStyle name="Percent 2 5 3 2 4 2" xfId="43317" xr:uid="{00000000-0005-0000-0000-0000BBBD0000}"/>
    <cellStyle name="Percent 2 5 3 2 5" xfId="32497" xr:uid="{00000000-0005-0000-0000-0000BCBD0000}"/>
    <cellStyle name="Percent 2 5 3 2 6" xfId="58979" xr:uid="{00000000-0005-0000-0000-0000BDBD0000}"/>
    <cellStyle name="Percent 2 5 3 3" xfId="10857" xr:uid="{00000000-0005-0000-0000-0000BEBD0000}"/>
    <cellStyle name="Percent 2 5 3 3 2" xfId="26005" xr:uid="{00000000-0005-0000-0000-0000BFBD0000}"/>
    <cellStyle name="Percent 2 5 3 3 2 2" xfId="51973" xr:uid="{00000000-0005-0000-0000-0000C0BD0000}"/>
    <cellStyle name="Percent 2 5 3 3 3" xfId="36825" xr:uid="{00000000-0005-0000-0000-0000C1BD0000}"/>
    <cellStyle name="Percent 2 5 3 4" xfId="8693" xr:uid="{00000000-0005-0000-0000-0000C2BD0000}"/>
    <cellStyle name="Percent 2 5 3 4 2" xfId="23841" xr:uid="{00000000-0005-0000-0000-0000C3BD0000}"/>
    <cellStyle name="Percent 2 5 3 4 2 2" xfId="49809" xr:uid="{00000000-0005-0000-0000-0000C4BD0000}"/>
    <cellStyle name="Percent 2 5 3 4 3" xfId="34661" xr:uid="{00000000-0005-0000-0000-0000C5BD0000}"/>
    <cellStyle name="Percent 2 5 3 5" xfId="19513" xr:uid="{00000000-0005-0000-0000-0000C6BD0000}"/>
    <cellStyle name="Percent 2 5 3 5 2" xfId="45481" xr:uid="{00000000-0005-0000-0000-0000C7BD0000}"/>
    <cellStyle name="Percent 2 5 3 6" xfId="15185" xr:uid="{00000000-0005-0000-0000-0000C8BD0000}"/>
    <cellStyle name="Percent 2 5 3 6 2" xfId="41153" xr:uid="{00000000-0005-0000-0000-0000C9BD0000}"/>
    <cellStyle name="Percent 2 5 3 7" xfId="4365" xr:uid="{00000000-0005-0000-0000-0000CABD0000}"/>
    <cellStyle name="Percent 2 5 3 8" xfId="30333" xr:uid="{00000000-0005-0000-0000-0000CBBD0000}"/>
    <cellStyle name="Percent 2 5 3 9" xfId="56815" xr:uid="{00000000-0005-0000-0000-0000CCBD0000}"/>
    <cellStyle name="Percent 2 5 4" xfId="5447" xr:uid="{00000000-0005-0000-0000-0000CDBD0000}"/>
    <cellStyle name="Percent 2 5 4 2" xfId="11939" xr:uid="{00000000-0005-0000-0000-0000CEBD0000}"/>
    <cellStyle name="Percent 2 5 4 2 2" xfId="27087" xr:uid="{00000000-0005-0000-0000-0000CFBD0000}"/>
    <cellStyle name="Percent 2 5 4 2 2 2" xfId="53055" xr:uid="{00000000-0005-0000-0000-0000D0BD0000}"/>
    <cellStyle name="Percent 2 5 4 2 3" xfId="37907" xr:uid="{00000000-0005-0000-0000-0000D1BD0000}"/>
    <cellStyle name="Percent 2 5 4 3" xfId="20595" xr:uid="{00000000-0005-0000-0000-0000D2BD0000}"/>
    <cellStyle name="Percent 2 5 4 3 2" xfId="46563" xr:uid="{00000000-0005-0000-0000-0000D3BD0000}"/>
    <cellStyle name="Percent 2 5 4 4" xfId="16267" xr:uid="{00000000-0005-0000-0000-0000D4BD0000}"/>
    <cellStyle name="Percent 2 5 4 4 2" xfId="42235" xr:uid="{00000000-0005-0000-0000-0000D5BD0000}"/>
    <cellStyle name="Percent 2 5 4 5" xfId="31415" xr:uid="{00000000-0005-0000-0000-0000D6BD0000}"/>
    <cellStyle name="Percent 2 5 4 6" xfId="57897" xr:uid="{00000000-0005-0000-0000-0000D7BD0000}"/>
    <cellStyle name="Percent 2 5 5" xfId="9775" xr:uid="{00000000-0005-0000-0000-0000D8BD0000}"/>
    <cellStyle name="Percent 2 5 5 2" xfId="24923" xr:uid="{00000000-0005-0000-0000-0000D9BD0000}"/>
    <cellStyle name="Percent 2 5 5 2 2" xfId="50891" xr:uid="{00000000-0005-0000-0000-0000DABD0000}"/>
    <cellStyle name="Percent 2 5 5 3" xfId="35743" xr:uid="{00000000-0005-0000-0000-0000DBBD0000}"/>
    <cellStyle name="Percent 2 5 6" xfId="7611" xr:uid="{00000000-0005-0000-0000-0000DCBD0000}"/>
    <cellStyle name="Percent 2 5 6 2" xfId="22759" xr:uid="{00000000-0005-0000-0000-0000DDBD0000}"/>
    <cellStyle name="Percent 2 5 6 2 2" xfId="48727" xr:uid="{00000000-0005-0000-0000-0000DEBD0000}"/>
    <cellStyle name="Percent 2 5 6 3" xfId="33579" xr:uid="{00000000-0005-0000-0000-0000DFBD0000}"/>
    <cellStyle name="Percent 2 5 7" xfId="18431" xr:uid="{00000000-0005-0000-0000-0000E0BD0000}"/>
    <cellStyle name="Percent 2 5 7 2" xfId="44399" xr:uid="{00000000-0005-0000-0000-0000E1BD0000}"/>
    <cellStyle name="Percent 2 5 8" xfId="14103" xr:uid="{00000000-0005-0000-0000-0000E2BD0000}"/>
    <cellStyle name="Percent 2 5 8 2" xfId="40071" xr:uid="{00000000-0005-0000-0000-0000E3BD0000}"/>
    <cellStyle name="Percent 2 5 9" xfId="3283" xr:uid="{00000000-0005-0000-0000-0000E4BD0000}"/>
    <cellStyle name="Percent 2 6" xfId="568" xr:uid="{00000000-0005-0000-0000-0000E5BD0000}"/>
    <cellStyle name="Percent 2 6 10" xfId="29252" xr:uid="{00000000-0005-0000-0000-0000E6BD0000}"/>
    <cellStyle name="Percent 2 6 11" xfId="55194" xr:uid="{00000000-0005-0000-0000-0000E7BD0000}"/>
    <cellStyle name="Percent 2 6 12" xfId="55734" xr:uid="{00000000-0005-0000-0000-0000E8BD0000}"/>
    <cellStyle name="Percent 2 6 13" xfId="875" xr:uid="{00000000-0005-0000-0000-0000E9BD0000}"/>
    <cellStyle name="Percent 2 6 2" xfId="1661" xr:uid="{00000000-0005-0000-0000-0000EABD0000}"/>
    <cellStyle name="Percent 2 6 2 10" xfId="56275" xr:uid="{00000000-0005-0000-0000-0000EBBD0000}"/>
    <cellStyle name="Percent 2 6 2 2" xfId="2743" xr:uid="{00000000-0005-0000-0000-0000ECBD0000}"/>
    <cellStyle name="Percent 2 6 2 2 2" xfId="7071" xr:uid="{00000000-0005-0000-0000-0000EDBD0000}"/>
    <cellStyle name="Percent 2 6 2 2 2 2" xfId="13563" xr:uid="{00000000-0005-0000-0000-0000EEBD0000}"/>
    <cellStyle name="Percent 2 6 2 2 2 2 2" xfId="28711" xr:uid="{00000000-0005-0000-0000-0000EFBD0000}"/>
    <cellStyle name="Percent 2 6 2 2 2 2 2 2" xfId="54679" xr:uid="{00000000-0005-0000-0000-0000F0BD0000}"/>
    <cellStyle name="Percent 2 6 2 2 2 2 3" xfId="39531" xr:uid="{00000000-0005-0000-0000-0000F1BD0000}"/>
    <cellStyle name="Percent 2 6 2 2 2 3" xfId="22219" xr:uid="{00000000-0005-0000-0000-0000F2BD0000}"/>
    <cellStyle name="Percent 2 6 2 2 2 3 2" xfId="48187" xr:uid="{00000000-0005-0000-0000-0000F3BD0000}"/>
    <cellStyle name="Percent 2 6 2 2 2 4" xfId="17891" xr:uid="{00000000-0005-0000-0000-0000F4BD0000}"/>
    <cellStyle name="Percent 2 6 2 2 2 4 2" xfId="43859" xr:uid="{00000000-0005-0000-0000-0000F5BD0000}"/>
    <cellStyle name="Percent 2 6 2 2 2 5" xfId="33039" xr:uid="{00000000-0005-0000-0000-0000F6BD0000}"/>
    <cellStyle name="Percent 2 6 2 2 2 6" xfId="59521" xr:uid="{00000000-0005-0000-0000-0000F7BD0000}"/>
    <cellStyle name="Percent 2 6 2 2 3" xfId="11399" xr:uid="{00000000-0005-0000-0000-0000F8BD0000}"/>
    <cellStyle name="Percent 2 6 2 2 3 2" xfId="26547" xr:uid="{00000000-0005-0000-0000-0000F9BD0000}"/>
    <cellStyle name="Percent 2 6 2 2 3 2 2" xfId="52515" xr:uid="{00000000-0005-0000-0000-0000FABD0000}"/>
    <cellStyle name="Percent 2 6 2 2 3 3" xfId="37367" xr:uid="{00000000-0005-0000-0000-0000FBBD0000}"/>
    <cellStyle name="Percent 2 6 2 2 4" xfId="9235" xr:uid="{00000000-0005-0000-0000-0000FCBD0000}"/>
    <cellStyle name="Percent 2 6 2 2 4 2" xfId="24383" xr:uid="{00000000-0005-0000-0000-0000FDBD0000}"/>
    <cellStyle name="Percent 2 6 2 2 4 2 2" xfId="50351" xr:uid="{00000000-0005-0000-0000-0000FEBD0000}"/>
    <cellStyle name="Percent 2 6 2 2 4 3" xfId="35203" xr:uid="{00000000-0005-0000-0000-0000FFBD0000}"/>
    <cellStyle name="Percent 2 6 2 2 5" xfId="20055" xr:uid="{00000000-0005-0000-0000-000000BE0000}"/>
    <cellStyle name="Percent 2 6 2 2 5 2" xfId="46023" xr:uid="{00000000-0005-0000-0000-000001BE0000}"/>
    <cellStyle name="Percent 2 6 2 2 6" xfId="15727" xr:uid="{00000000-0005-0000-0000-000002BE0000}"/>
    <cellStyle name="Percent 2 6 2 2 6 2" xfId="41695" xr:uid="{00000000-0005-0000-0000-000003BE0000}"/>
    <cellStyle name="Percent 2 6 2 2 7" xfId="4907" xr:uid="{00000000-0005-0000-0000-000004BE0000}"/>
    <cellStyle name="Percent 2 6 2 2 8" xfId="30875" xr:uid="{00000000-0005-0000-0000-000005BE0000}"/>
    <cellStyle name="Percent 2 6 2 2 9" xfId="57357" xr:uid="{00000000-0005-0000-0000-000006BE0000}"/>
    <cellStyle name="Percent 2 6 2 3" xfId="5989" xr:uid="{00000000-0005-0000-0000-000007BE0000}"/>
    <cellStyle name="Percent 2 6 2 3 2" xfId="12481" xr:uid="{00000000-0005-0000-0000-000008BE0000}"/>
    <cellStyle name="Percent 2 6 2 3 2 2" xfId="27629" xr:uid="{00000000-0005-0000-0000-000009BE0000}"/>
    <cellStyle name="Percent 2 6 2 3 2 2 2" xfId="53597" xr:uid="{00000000-0005-0000-0000-00000ABE0000}"/>
    <cellStyle name="Percent 2 6 2 3 2 3" xfId="38449" xr:uid="{00000000-0005-0000-0000-00000BBE0000}"/>
    <cellStyle name="Percent 2 6 2 3 3" xfId="21137" xr:uid="{00000000-0005-0000-0000-00000CBE0000}"/>
    <cellStyle name="Percent 2 6 2 3 3 2" xfId="47105" xr:uid="{00000000-0005-0000-0000-00000DBE0000}"/>
    <cellStyle name="Percent 2 6 2 3 4" xfId="16809" xr:uid="{00000000-0005-0000-0000-00000EBE0000}"/>
    <cellStyle name="Percent 2 6 2 3 4 2" xfId="42777" xr:uid="{00000000-0005-0000-0000-00000FBE0000}"/>
    <cellStyle name="Percent 2 6 2 3 5" xfId="31957" xr:uid="{00000000-0005-0000-0000-000010BE0000}"/>
    <cellStyle name="Percent 2 6 2 3 6" xfId="58439" xr:uid="{00000000-0005-0000-0000-000011BE0000}"/>
    <cellStyle name="Percent 2 6 2 4" xfId="10317" xr:uid="{00000000-0005-0000-0000-000012BE0000}"/>
    <cellStyle name="Percent 2 6 2 4 2" xfId="25465" xr:uid="{00000000-0005-0000-0000-000013BE0000}"/>
    <cellStyle name="Percent 2 6 2 4 2 2" xfId="51433" xr:uid="{00000000-0005-0000-0000-000014BE0000}"/>
    <cellStyle name="Percent 2 6 2 4 3" xfId="36285" xr:uid="{00000000-0005-0000-0000-000015BE0000}"/>
    <cellStyle name="Percent 2 6 2 5" xfId="8153" xr:uid="{00000000-0005-0000-0000-000016BE0000}"/>
    <cellStyle name="Percent 2 6 2 5 2" xfId="23301" xr:uid="{00000000-0005-0000-0000-000017BE0000}"/>
    <cellStyle name="Percent 2 6 2 5 2 2" xfId="49269" xr:uid="{00000000-0005-0000-0000-000018BE0000}"/>
    <cellStyle name="Percent 2 6 2 5 3" xfId="34121" xr:uid="{00000000-0005-0000-0000-000019BE0000}"/>
    <cellStyle name="Percent 2 6 2 6" xfId="18973" xr:uid="{00000000-0005-0000-0000-00001ABE0000}"/>
    <cellStyle name="Percent 2 6 2 6 2" xfId="44941" xr:uid="{00000000-0005-0000-0000-00001BBE0000}"/>
    <cellStyle name="Percent 2 6 2 7" xfId="14645" xr:uid="{00000000-0005-0000-0000-00001CBE0000}"/>
    <cellStyle name="Percent 2 6 2 7 2" xfId="40613" xr:uid="{00000000-0005-0000-0000-00001DBE0000}"/>
    <cellStyle name="Percent 2 6 2 8" xfId="3825" xr:uid="{00000000-0005-0000-0000-00001EBE0000}"/>
    <cellStyle name="Percent 2 6 2 9" xfId="29793" xr:uid="{00000000-0005-0000-0000-00001FBE0000}"/>
    <cellStyle name="Percent 2 6 3" xfId="2202" xr:uid="{00000000-0005-0000-0000-000020BE0000}"/>
    <cellStyle name="Percent 2 6 3 2" xfId="6530" xr:uid="{00000000-0005-0000-0000-000021BE0000}"/>
    <cellStyle name="Percent 2 6 3 2 2" xfId="13022" xr:uid="{00000000-0005-0000-0000-000022BE0000}"/>
    <cellStyle name="Percent 2 6 3 2 2 2" xfId="28170" xr:uid="{00000000-0005-0000-0000-000023BE0000}"/>
    <cellStyle name="Percent 2 6 3 2 2 2 2" xfId="54138" xr:uid="{00000000-0005-0000-0000-000024BE0000}"/>
    <cellStyle name="Percent 2 6 3 2 2 3" xfId="38990" xr:uid="{00000000-0005-0000-0000-000025BE0000}"/>
    <cellStyle name="Percent 2 6 3 2 3" xfId="21678" xr:uid="{00000000-0005-0000-0000-000026BE0000}"/>
    <cellStyle name="Percent 2 6 3 2 3 2" xfId="47646" xr:uid="{00000000-0005-0000-0000-000027BE0000}"/>
    <cellStyle name="Percent 2 6 3 2 4" xfId="17350" xr:uid="{00000000-0005-0000-0000-000028BE0000}"/>
    <cellStyle name="Percent 2 6 3 2 4 2" xfId="43318" xr:uid="{00000000-0005-0000-0000-000029BE0000}"/>
    <cellStyle name="Percent 2 6 3 2 5" xfId="32498" xr:uid="{00000000-0005-0000-0000-00002ABE0000}"/>
    <cellStyle name="Percent 2 6 3 2 6" xfId="58980" xr:uid="{00000000-0005-0000-0000-00002BBE0000}"/>
    <cellStyle name="Percent 2 6 3 3" xfId="10858" xr:uid="{00000000-0005-0000-0000-00002CBE0000}"/>
    <cellStyle name="Percent 2 6 3 3 2" xfId="26006" xr:uid="{00000000-0005-0000-0000-00002DBE0000}"/>
    <cellStyle name="Percent 2 6 3 3 2 2" xfId="51974" xr:uid="{00000000-0005-0000-0000-00002EBE0000}"/>
    <cellStyle name="Percent 2 6 3 3 3" xfId="36826" xr:uid="{00000000-0005-0000-0000-00002FBE0000}"/>
    <cellStyle name="Percent 2 6 3 4" xfId="8694" xr:uid="{00000000-0005-0000-0000-000030BE0000}"/>
    <cellStyle name="Percent 2 6 3 4 2" xfId="23842" xr:uid="{00000000-0005-0000-0000-000031BE0000}"/>
    <cellStyle name="Percent 2 6 3 4 2 2" xfId="49810" xr:uid="{00000000-0005-0000-0000-000032BE0000}"/>
    <cellStyle name="Percent 2 6 3 4 3" xfId="34662" xr:uid="{00000000-0005-0000-0000-000033BE0000}"/>
    <cellStyle name="Percent 2 6 3 5" xfId="19514" xr:uid="{00000000-0005-0000-0000-000034BE0000}"/>
    <cellStyle name="Percent 2 6 3 5 2" xfId="45482" xr:uid="{00000000-0005-0000-0000-000035BE0000}"/>
    <cellStyle name="Percent 2 6 3 6" xfId="15186" xr:uid="{00000000-0005-0000-0000-000036BE0000}"/>
    <cellStyle name="Percent 2 6 3 6 2" xfId="41154" xr:uid="{00000000-0005-0000-0000-000037BE0000}"/>
    <cellStyle name="Percent 2 6 3 7" xfId="4366" xr:uid="{00000000-0005-0000-0000-000038BE0000}"/>
    <cellStyle name="Percent 2 6 3 8" xfId="30334" xr:uid="{00000000-0005-0000-0000-000039BE0000}"/>
    <cellStyle name="Percent 2 6 3 9" xfId="56816" xr:uid="{00000000-0005-0000-0000-00003ABE0000}"/>
    <cellStyle name="Percent 2 6 4" xfId="5448" xr:uid="{00000000-0005-0000-0000-00003BBE0000}"/>
    <cellStyle name="Percent 2 6 4 2" xfId="11940" xr:uid="{00000000-0005-0000-0000-00003CBE0000}"/>
    <cellStyle name="Percent 2 6 4 2 2" xfId="27088" xr:uid="{00000000-0005-0000-0000-00003DBE0000}"/>
    <cellStyle name="Percent 2 6 4 2 2 2" xfId="53056" xr:uid="{00000000-0005-0000-0000-00003EBE0000}"/>
    <cellStyle name="Percent 2 6 4 2 3" xfId="37908" xr:uid="{00000000-0005-0000-0000-00003FBE0000}"/>
    <cellStyle name="Percent 2 6 4 3" xfId="20596" xr:uid="{00000000-0005-0000-0000-000040BE0000}"/>
    <cellStyle name="Percent 2 6 4 3 2" xfId="46564" xr:uid="{00000000-0005-0000-0000-000041BE0000}"/>
    <cellStyle name="Percent 2 6 4 4" xfId="16268" xr:uid="{00000000-0005-0000-0000-000042BE0000}"/>
    <cellStyle name="Percent 2 6 4 4 2" xfId="42236" xr:uid="{00000000-0005-0000-0000-000043BE0000}"/>
    <cellStyle name="Percent 2 6 4 5" xfId="31416" xr:uid="{00000000-0005-0000-0000-000044BE0000}"/>
    <cellStyle name="Percent 2 6 4 6" xfId="57898" xr:uid="{00000000-0005-0000-0000-000045BE0000}"/>
    <cellStyle name="Percent 2 6 5" xfId="9776" xr:uid="{00000000-0005-0000-0000-000046BE0000}"/>
    <cellStyle name="Percent 2 6 5 2" xfId="24924" xr:uid="{00000000-0005-0000-0000-000047BE0000}"/>
    <cellStyle name="Percent 2 6 5 2 2" xfId="50892" xr:uid="{00000000-0005-0000-0000-000048BE0000}"/>
    <cellStyle name="Percent 2 6 5 3" xfId="35744" xr:uid="{00000000-0005-0000-0000-000049BE0000}"/>
    <cellStyle name="Percent 2 6 6" xfId="7612" xr:uid="{00000000-0005-0000-0000-00004ABE0000}"/>
    <cellStyle name="Percent 2 6 6 2" xfId="22760" xr:uid="{00000000-0005-0000-0000-00004BBE0000}"/>
    <cellStyle name="Percent 2 6 6 2 2" xfId="48728" xr:uid="{00000000-0005-0000-0000-00004CBE0000}"/>
    <cellStyle name="Percent 2 6 6 3" xfId="33580" xr:uid="{00000000-0005-0000-0000-00004DBE0000}"/>
    <cellStyle name="Percent 2 6 7" xfId="18432" xr:uid="{00000000-0005-0000-0000-00004EBE0000}"/>
    <cellStyle name="Percent 2 6 7 2" xfId="44400" xr:uid="{00000000-0005-0000-0000-00004FBE0000}"/>
    <cellStyle name="Percent 2 6 8" xfId="14104" xr:uid="{00000000-0005-0000-0000-000050BE0000}"/>
    <cellStyle name="Percent 2 6 8 2" xfId="40072" xr:uid="{00000000-0005-0000-0000-000051BE0000}"/>
    <cellStyle name="Percent 2 6 9" xfId="3284" xr:uid="{00000000-0005-0000-0000-000052BE0000}"/>
    <cellStyle name="Percent 2 7" xfId="569" xr:uid="{00000000-0005-0000-0000-000053BE0000}"/>
    <cellStyle name="Percent 2 7 10" xfId="29253" xr:uid="{00000000-0005-0000-0000-000054BE0000}"/>
    <cellStyle name="Percent 2 7 11" xfId="55195" xr:uid="{00000000-0005-0000-0000-000055BE0000}"/>
    <cellStyle name="Percent 2 7 12" xfId="55735" xr:uid="{00000000-0005-0000-0000-000056BE0000}"/>
    <cellStyle name="Percent 2 7 13" xfId="915" xr:uid="{00000000-0005-0000-0000-000057BE0000}"/>
    <cellStyle name="Percent 2 7 2" xfId="1662" xr:uid="{00000000-0005-0000-0000-000058BE0000}"/>
    <cellStyle name="Percent 2 7 2 10" xfId="56276" xr:uid="{00000000-0005-0000-0000-000059BE0000}"/>
    <cellStyle name="Percent 2 7 2 2" xfId="2744" xr:uid="{00000000-0005-0000-0000-00005ABE0000}"/>
    <cellStyle name="Percent 2 7 2 2 2" xfId="7072" xr:uid="{00000000-0005-0000-0000-00005BBE0000}"/>
    <cellStyle name="Percent 2 7 2 2 2 2" xfId="13564" xr:uid="{00000000-0005-0000-0000-00005CBE0000}"/>
    <cellStyle name="Percent 2 7 2 2 2 2 2" xfId="28712" xr:uid="{00000000-0005-0000-0000-00005DBE0000}"/>
    <cellStyle name="Percent 2 7 2 2 2 2 2 2" xfId="54680" xr:uid="{00000000-0005-0000-0000-00005EBE0000}"/>
    <cellStyle name="Percent 2 7 2 2 2 2 3" xfId="39532" xr:uid="{00000000-0005-0000-0000-00005FBE0000}"/>
    <cellStyle name="Percent 2 7 2 2 2 3" xfId="22220" xr:uid="{00000000-0005-0000-0000-000060BE0000}"/>
    <cellStyle name="Percent 2 7 2 2 2 3 2" xfId="48188" xr:uid="{00000000-0005-0000-0000-000061BE0000}"/>
    <cellStyle name="Percent 2 7 2 2 2 4" xfId="17892" xr:uid="{00000000-0005-0000-0000-000062BE0000}"/>
    <cellStyle name="Percent 2 7 2 2 2 4 2" xfId="43860" xr:uid="{00000000-0005-0000-0000-000063BE0000}"/>
    <cellStyle name="Percent 2 7 2 2 2 5" xfId="33040" xr:uid="{00000000-0005-0000-0000-000064BE0000}"/>
    <cellStyle name="Percent 2 7 2 2 2 6" xfId="59522" xr:uid="{00000000-0005-0000-0000-000065BE0000}"/>
    <cellStyle name="Percent 2 7 2 2 3" xfId="11400" xr:uid="{00000000-0005-0000-0000-000066BE0000}"/>
    <cellStyle name="Percent 2 7 2 2 3 2" xfId="26548" xr:uid="{00000000-0005-0000-0000-000067BE0000}"/>
    <cellStyle name="Percent 2 7 2 2 3 2 2" xfId="52516" xr:uid="{00000000-0005-0000-0000-000068BE0000}"/>
    <cellStyle name="Percent 2 7 2 2 3 3" xfId="37368" xr:uid="{00000000-0005-0000-0000-000069BE0000}"/>
    <cellStyle name="Percent 2 7 2 2 4" xfId="9236" xr:uid="{00000000-0005-0000-0000-00006ABE0000}"/>
    <cellStyle name="Percent 2 7 2 2 4 2" xfId="24384" xr:uid="{00000000-0005-0000-0000-00006BBE0000}"/>
    <cellStyle name="Percent 2 7 2 2 4 2 2" xfId="50352" xr:uid="{00000000-0005-0000-0000-00006CBE0000}"/>
    <cellStyle name="Percent 2 7 2 2 4 3" xfId="35204" xr:uid="{00000000-0005-0000-0000-00006DBE0000}"/>
    <cellStyle name="Percent 2 7 2 2 5" xfId="20056" xr:uid="{00000000-0005-0000-0000-00006EBE0000}"/>
    <cellStyle name="Percent 2 7 2 2 5 2" xfId="46024" xr:uid="{00000000-0005-0000-0000-00006FBE0000}"/>
    <cellStyle name="Percent 2 7 2 2 6" xfId="15728" xr:uid="{00000000-0005-0000-0000-000070BE0000}"/>
    <cellStyle name="Percent 2 7 2 2 6 2" xfId="41696" xr:uid="{00000000-0005-0000-0000-000071BE0000}"/>
    <cellStyle name="Percent 2 7 2 2 7" xfId="4908" xr:uid="{00000000-0005-0000-0000-000072BE0000}"/>
    <cellStyle name="Percent 2 7 2 2 8" xfId="30876" xr:uid="{00000000-0005-0000-0000-000073BE0000}"/>
    <cellStyle name="Percent 2 7 2 2 9" xfId="57358" xr:uid="{00000000-0005-0000-0000-000074BE0000}"/>
    <cellStyle name="Percent 2 7 2 3" xfId="5990" xr:uid="{00000000-0005-0000-0000-000075BE0000}"/>
    <cellStyle name="Percent 2 7 2 3 2" xfId="12482" xr:uid="{00000000-0005-0000-0000-000076BE0000}"/>
    <cellStyle name="Percent 2 7 2 3 2 2" xfId="27630" xr:uid="{00000000-0005-0000-0000-000077BE0000}"/>
    <cellStyle name="Percent 2 7 2 3 2 2 2" xfId="53598" xr:uid="{00000000-0005-0000-0000-000078BE0000}"/>
    <cellStyle name="Percent 2 7 2 3 2 3" xfId="38450" xr:uid="{00000000-0005-0000-0000-000079BE0000}"/>
    <cellStyle name="Percent 2 7 2 3 3" xfId="21138" xr:uid="{00000000-0005-0000-0000-00007ABE0000}"/>
    <cellStyle name="Percent 2 7 2 3 3 2" xfId="47106" xr:uid="{00000000-0005-0000-0000-00007BBE0000}"/>
    <cellStyle name="Percent 2 7 2 3 4" xfId="16810" xr:uid="{00000000-0005-0000-0000-00007CBE0000}"/>
    <cellStyle name="Percent 2 7 2 3 4 2" xfId="42778" xr:uid="{00000000-0005-0000-0000-00007DBE0000}"/>
    <cellStyle name="Percent 2 7 2 3 5" xfId="31958" xr:uid="{00000000-0005-0000-0000-00007EBE0000}"/>
    <cellStyle name="Percent 2 7 2 3 6" xfId="58440" xr:uid="{00000000-0005-0000-0000-00007FBE0000}"/>
    <cellStyle name="Percent 2 7 2 4" xfId="10318" xr:uid="{00000000-0005-0000-0000-000080BE0000}"/>
    <cellStyle name="Percent 2 7 2 4 2" xfId="25466" xr:uid="{00000000-0005-0000-0000-000081BE0000}"/>
    <cellStyle name="Percent 2 7 2 4 2 2" xfId="51434" xr:uid="{00000000-0005-0000-0000-000082BE0000}"/>
    <cellStyle name="Percent 2 7 2 4 3" xfId="36286" xr:uid="{00000000-0005-0000-0000-000083BE0000}"/>
    <cellStyle name="Percent 2 7 2 5" xfId="8154" xr:uid="{00000000-0005-0000-0000-000084BE0000}"/>
    <cellStyle name="Percent 2 7 2 5 2" xfId="23302" xr:uid="{00000000-0005-0000-0000-000085BE0000}"/>
    <cellStyle name="Percent 2 7 2 5 2 2" xfId="49270" xr:uid="{00000000-0005-0000-0000-000086BE0000}"/>
    <cellStyle name="Percent 2 7 2 5 3" xfId="34122" xr:uid="{00000000-0005-0000-0000-000087BE0000}"/>
    <cellStyle name="Percent 2 7 2 6" xfId="18974" xr:uid="{00000000-0005-0000-0000-000088BE0000}"/>
    <cellStyle name="Percent 2 7 2 6 2" xfId="44942" xr:uid="{00000000-0005-0000-0000-000089BE0000}"/>
    <cellStyle name="Percent 2 7 2 7" xfId="14646" xr:uid="{00000000-0005-0000-0000-00008ABE0000}"/>
    <cellStyle name="Percent 2 7 2 7 2" xfId="40614" xr:uid="{00000000-0005-0000-0000-00008BBE0000}"/>
    <cellStyle name="Percent 2 7 2 8" xfId="3826" xr:uid="{00000000-0005-0000-0000-00008CBE0000}"/>
    <cellStyle name="Percent 2 7 2 9" xfId="29794" xr:uid="{00000000-0005-0000-0000-00008DBE0000}"/>
    <cellStyle name="Percent 2 7 3" xfId="2203" xr:uid="{00000000-0005-0000-0000-00008EBE0000}"/>
    <cellStyle name="Percent 2 7 3 2" xfId="6531" xr:uid="{00000000-0005-0000-0000-00008FBE0000}"/>
    <cellStyle name="Percent 2 7 3 2 2" xfId="13023" xr:uid="{00000000-0005-0000-0000-000090BE0000}"/>
    <cellStyle name="Percent 2 7 3 2 2 2" xfId="28171" xr:uid="{00000000-0005-0000-0000-000091BE0000}"/>
    <cellStyle name="Percent 2 7 3 2 2 2 2" xfId="54139" xr:uid="{00000000-0005-0000-0000-000092BE0000}"/>
    <cellStyle name="Percent 2 7 3 2 2 3" xfId="38991" xr:uid="{00000000-0005-0000-0000-000093BE0000}"/>
    <cellStyle name="Percent 2 7 3 2 3" xfId="21679" xr:uid="{00000000-0005-0000-0000-000094BE0000}"/>
    <cellStyle name="Percent 2 7 3 2 3 2" xfId="47647" xr:uid="{00000000-0005-0000-0000-000095BE0000}"/>
    <cellStyle name="Percent 2 7 3 2 4" xfId="17351" xr:uid="{00000000-0005-0000-0000-000096BE0000}"/>
    <cellStyle name="Percent 2 7 3 2 4 2" xfId="43319" xr:uid="{00000000-0005-0000-0000-000097BE0000}"/>
    <cellStyle name="Percent 2 7 3 2 5" xfId="32499" xr:uid="{00000000-0005-0000-0000-000098BE0000}"/>
    <cellStyle name="Percent 2 7 3 2 6" xfId="58981" xr:uid="{00000000-0005-0000-0000-000099BE0000}"/>
    <cellStyle name="Percent 2 7 3 3" xfId="10859" xr:uid="{00000000-0005-0000-0000-00009ABE0000}"/>
    <cellStyle name="Percent 2 7 3 3 2" xfId="26007" xr:uid="{00000000-0005-0000-0000-00009BBE0000}"/>
    <cellStyle name="Percent 2 7 3 3 2 2" xfId="51975" xr:uid="{00000000-0005-0000-0000-00009CBE0000}"/>
    <cellStyle name="Percent 2 7 3 3 3" xfId="36827" xr:uid="{00000000-0005-0000-0000-00009DBE0000}"/>
    <cellStyle name="Percent 2 7 3 4" xfId="8695" xr:uid="{00000000-0005-0000-0000-00009EBE0000}"/>
    <cellStyle name="Percent 2 7 3 4 2" xfId="23843" xr:uid="{00000000-0005-0000-0000-00009FBE0000}"/>
    <cellStyle name="Percent 2 7 3 4 2 2" xfId="49811" xr:uid="{00000000-0005-0000-0000-0000A0BE0000}"/>
    <cellStyle name="Percent 2 7 3 4 3" xfId="34663" xr:uid="{00000000-0005-0000-0000-0000A1BE0000}"/>
    <cellStyle name="Percent 2 7 3 5" xfId="19515" xr:uid="{00000000-0005-0000-0000-0000A2BE0000}"/>
    <cellStyle name="Percent 2 7 3 5 2" xfId="45483" xr:uid="{00000000-0005-0000-0000-0000A3BE0000}"/>
    <cellStyle name="Percent 2 7 3 6" xfId="15187" xr:uid="{00000000-0005-0000-0000-0000A4BE0000}"/>
    <cellStyle name="Percent 2 7 3 6 2" xfId="41155" xr:uid="{00000000-0005-0000-0000-0000A5BE0000}"/>
    <cellStyle name="Percent 2 7 3 7" xfId="4367" xr:uid="{00000000-0005-0000-0000-0000A6BE0000}"/>
    <cellStyle name="Percent 2 7 3 8" xfId="30335" xr:uid="{00000000-0005-0000-0000-0000A7BE0000}"/>
    <cellStyle name="Percent 2 7 3 9" xfId="56817" xr:uid="{00000000-0005-0000-0000-0000A8BE0000}"/>
    <cellStyle name="Percent 2 7 4" xfId="5449" xr:uid="{00000000-0005-0000-0000-0000A9BE0000}"/>
    <cellStyle name="Percent 2 7 4 2" xfId="11941" xr:uid="{00000000-0005-0000-0000-0000AABE0000}"/>
    <cellStyle name="Percent 2 7 4 2 2" xfId="27089" xr:uid="{00000000-0005-0000-0000-0000ABBE0000}"/>
    <cellStyle name="Percent 2 7 4 2 2 2" xfId="53057" xr:uid="{00000000-0005-0000-0000-0000ACBE0000}"/>
    <cellStyle name="Percent 2 7 4 2 3" xfId="37909" xr:uid="{00000000-0005-0000-0000-0000ADBE0000}"/>
    <cellStyle name="Percent 2 7 4 3" xfId="20597" xr:uid="{00000000-0005-0000-0000-0000AEBE0000}"/>
    <cellStyle name="Percent 2 7 4 3 2" xfId="46565" xr:uid="{00000000-0005-0000-0000-0000AFBE0000}"/>
    <cellStyle name="Percent 2 7 4 4" xfId="16269" xr:uid="{00000000-0005-0000-0000-0000B0BE0000}"/>
    <cellStyle name="Percent 2 7 4 4 2" xfId="42237" xr:uid="{00000000-0005-0000-0000-0000B1BE0000}"/>
    <cellStyle name="Percent 2 7 4 5" xfId="31417" xr:uid="{00000000-0005-0000-0000-0000B2BE0000}"/>
    <cellStyle name="Percent 2 7 4 6" xfId="57899" xr:uid="{00000000-0005-0000-0000-0000B3BE0000}"/>
    <cellStyle name="Percent 2 7 5" xfId="9777" xr:uid="{00000000-0005-0000-0000-0000B4BE0000}"/>
    <cellStyle name="Percent 2 7 5 2" xfId="24925" xr:uid="{00000000-0005-0000-0000-0000B5BE0000}"/>
    <cellStyle name="Percent 2 7 5 2 2" xfId="50893" xr:uid="{00000000-0005-0000-0000-0000B6BE0000}"/>
    <cellStyle name="Percent 2 7 5 3" xfId="35745" xr:uid="{00000000-0005-0000-0000-0000B7BE0000}"/>
    <cellStyle name="Percent 2 7 6" xfId="7613" xr:uid="{00000000-0005-0000-0000-0000B8BE0000}"/>
    <cellStyle name="Percent 2 7 6 2" xfId="22761" xr:uid="{00000000-0005-0000-0000-0000B9BE0000}"/>
    <cellStyle name="Percent 2 7 6 2 2" xfId="48729" xr:uid="{00000000-0005-0000-0000-0000BABE0000}"/>
    <cellStyle name="Percent 2 7 6 3" xfId="33581" xr:uid="{00000000-0005-0000-0000-0000BBBE0000}"/>
    <cellStyle name="Percent 2 7 7" xfId="18433" xr:uid="{00000000-0005-0000-0000-0000BCBE0000}"/>
    <cellStyle name="Percent 2 7 7 2" xfId="44401" xr:uid="{00000000-0005-0000-0000-0000BDBE0000}"/>
    <cellStyle name="Percent 2 7 8" xfId="14105" xr:uid="{00000000-0005-0000-0000-0000BEBE0000}"/>
    <cellStyle name="Percent 2 7 8 2" xfId="40073" xr:uid="{00000000-0005-0000-0000-0000BFBE0000}"/>
    <cellStyle name="Percent 2 7 9" xfId="3285" xr:uid="{00000000-0005-0000-0000-0000C0BE0000}"/>
    <cellStyle name="Percent 2 8" xfId="570" xr:uid="{00000000-0005-0000-0000-0000C1BE0000}"/>
    <cellStyle name="Percent 2 8 10" xfId="29254" xr:uid="{00000000-0005-0000-0000-0000C2BE0000}"/>
    <cellStyle name="Percent 2 8 11" xfId="55196" xr:uid="{00000000-0005-0000-0000-0000C3BE0000}"/>
    <cellStyle name="Percent 2 8 12" xfId="55736" xr:uid="{00000000-0005-0000-0000-0000C4BE0000}"/>
    <cellStyle name="Percent 2 8 13" xfId="955" xr:uid="{00000000-0005-0000-0000-0000C5BE0000}"/>
    <cellStyle name="Percent 2 8 2" xfId="1663" xr:uid="{00000000-0005-0000-0000-0000C6BE0000}"/>
    <cellStyle name="Percent 2 8 2 10" xfId="56277" xr:uid="{00000000-0005-0000-0000-0000C7BE0000}"/>
    <cellStyle name="Percent 2 8 2 2" xfId="2745" xr:uid="{00000000-0005-0000-0000-0000C8BE0000}"/>
    <cellStyle name="Percent 2 8 2 2 2" xfId="7073" xr:uid="{00000000-0005-0000-0000-0000C9BE0000}"/>
    <cellStyle name="Percent 2 8 2 2 2 2" xfId="13565" xr:uid="{00000000-0005-0000-0000-0000CABE0000}"/>
    <cellStyle name="Percent 2 8 2 2 2 2 2" xfId="28713" xr:uid="{00000000-0005-0000-0000-0000CBBE0000}"/>
    <cellStyle name="Percent 2 8 2 2 2 2 2 2" xfId="54681" xr:uid="{00000000-0005-0000-0000-0000CCBE0000}"/>
    <cellStyle name="Percent 2 8 2 2 2 2 3" xfId="39533" xr:uid="{00000000-0005-0000-0000-0000CDBE0000}"/>
    <cellStyle name="Percent 2 8 2 2 2 3" xfId="22221" xr:uid="{00000000-0005-0000-0000-0000CEBE0000}"/>
    <cellStyle name="Percent 2 8 2 2 2 3 2" xfId="48189" xr:uid="{00000000-0005-0000-0000-0000CFBE0000}"/>
    <cellStyle name="Percent 2 8 2 2 2 4" xfId="17893" xr:uid="{00000000-0005-0000-0000-0000D0BE0000}"/>
    <cellStyle name="Percent 2 8 2 2 2 4 2" xfId="43861" xr:uid="{00000000-0005-0000-0000-0000D1BE0000}"/>
    <cellStyle name="Percent 2 8 2 2 2 5" xfId="33041" xr:uid="{00000000-0005-0000-0000-0000D2BE0000}"/>
    <cellStyle name="Percent 2 8 2 2 2 6" xfId="59523" xr:uid="{00000000-0005-0000-0000-0000D3BE0000}"/>
    <cellStyle name="Percent 2 8 2 2 3" xfId="11401" xr:uid="{00000000-0005-0000-0000-0000D4BE0000}"/>
    <cellStyle name="Percent 2 8 2 2 3 2" xfId="26549" xr:uid="{00000000-0005-0000-0000-0000D5BE0000}"/>
    <cellStyle name="Percent 2 8 2 2 3 2 2" xfId="52517" xr:uid="{00000000-0005-0000-0000-0000D6BE0000}"/>
    <cellStyle name="Percent 2 8 2 2 3 3" xfId="37369" xr:uid="{00000000-0005-0000-0000-0000D7BE0000}"/>
    <cellStyle name="Percent 2 8 2 2 4" xfId="9237" xr:uid="{00000000-0005-0000-0000-0000D8BE0000}"/>
    <cellStyle name="Percent 2 8 2 2 4 2" xfId="24385" xr:uid="{00000000-0005-0000-0000-0000D9BE0000}"/>
    <cellStyle name="Percent 2 8 2 2 4 2 2" xfId="50353" xr:uid="{00000000-0005-0000-0000-0000DABE0000}"/>
    <cellStyle name="Percent 2 8 2 2 4 3" xfId="35205" xr:uid="{00000000-0005-0000-0000-0000DBBE0000}"/>
    <cellStyle name="Percent 2 8 2 2 5" xfId="20057" xr:uid="{00000000-0005-0000-0000-0000DCBE0000}"/>
    <cellStyle name="Percent 2 8 2 2 5 2" xfId="46025" xr:uid="{00000000-0005-0000-0000-0000DDBE0000}"/>
    <cellStyle name="Percent 2 8 2 2 6" xfId="15729" xr:uid="{00000000-0005-0000-0000-0000DEBE0000}"/>
    <cellStyle name="Percent 2 8 2 2 6 2" xfId="41697" xr:uid="{00000000-0005-0000-0000-0000DFBE0000}"/>
    <cellStyle name="Percent 2 8 2 2 7" xfId="4909" xr:uid="{00000000-0005-0000-0000-0000E0BE0000}"/>
    <cellStyle name="Percent 2 8 2 2 8" xfId="30877" xr:uid="{00000000-0005-0000-0000-0000E1BE0000}"/>
    <cellStyle name="Percent 2 8 2 2 9" xfId="57359" xr:uid="{00000000-0005-0000-0000-0000E2BE0000}"/>
    <cellStyle name="Percent 2 8 2 3" xfId="5991" xr:uid="{00000000-0005-0000-0000-0000E3BE0000}"/>
    <cellStyle name="Percent 2 8 2 3 2" xfId="12483" xr:uid="{00000000-0005-0000-0000-0000E4BE0000}"/>
    <cellStyle name="Percent 2 8 2 3 2 2" xfId="27631" xr:uid="{00000000-0005-0000-0000-0000E5BE0000}"/>
    <cellStyle name="Percent 2 8 2 3 2 2 2" xfId="53599" xr:uid="{00000000-0005-0000-0000-0000E6BE0000}"/>
    <cellStyle name="Percent 2 8 2 3 2 3" xfId="38451" xr:uid="{00000000-0005-0000-0000-0000E7BE0000}"/>
    <cellStyle name="Percent 2 8 2 3 3" xfId="21139" xr:uid="{00000000-0005-0000-0000-0000E8BE0000}"/>
    <cellStyle name="Percent 2 8 2 3 3 2" xfId="47107" xr:uid="{00000000-0005-0000-0000-0000E9BE0000}"/>
    <cellStyle name="Percent 2 8 2 3 4" xfId="16811" xr:uid="{00000000-0005-0000-0000-0000EABE0000}"/>
    <cellStyle name="Percent 2 8 2 3 4 2" xfId="42779" xr:uid="{00000000-0005-0000-0000-0000EBBE0000}"/>
    <cellStyle name="Percent 2 8 2 3 5" xfId="31959" xr:uid="{00000000-0005-0000-0000-0000ECBE0000}"/>
    <cellStyle name="Percent 2 8 2 3 6" xfId="58441" xr:uid="{00000000-0005-0000-0000-0000EDBE0000}"/>
    <cellStyle name="Percent 2 8 2 4" xfId="10319" xr:uid="{00000000-0005-0000-0000-0000EEBE0000}"/>
    <cellStyle name="Percent 2 8 2 4 2" xfId="25467" xr:uid="{00000000-0005-0000-0000-0000EFBE0000}"/>
    <cellStyle name="Percent 2 8 2 4 2 2" xfId="51435" xr:uid="{00000000-0005-0000-0000-0000F0BE0000}"/>
    <cellStyle name="Percent 2 8 2 4 3" xfId="36287" xr:uid="{00000000-0005-0000-0000-0000F1BE0000}"/>
    <cellStyle name="Percent 2 8 2 5" xfId="8155" xr:uid="{00000000-0005-0000-0000-0000F2BE0000}"/>
    <cellStyle name="Percent 2 8 2 5 2" xfId="23303" xr:uid="{00000000-0005-0000-0000-0000F3BE0000}"/>
    <cellStyle name="Percent 2 8 2 5 2 2" xfId="49271" xr:uid="{00000000-0005-0000-0000-0000F4BE0000}"/>
    <cellStyle name="Percent 2 8 2 5 3" xfId="34123" xr:uid="{00000000-0005-0000-0000-0000F5BE0000}"/>
    <cellStyle name="Percent 2 8 2 6" xfId="18975" xr:uid="{00000000-0005-0000-0000-0000F6BE0000}"/>
    <cellStyle name="Percent 2 8 2 6 2" xfId="44943" xr:uid="{00000000-0005-0000-0000-0000F7BE0000}"/>
    <cellStyle name="Percent 2 8 2 7" xfId="14647" xr:uid="{00000000-0005-0000-0000-0000F8BE0000}"/>
    <cellStyle name="Percent 2 8 2 7 2" xfId="40615" xr:uid="{00000000-0005-0000-0000-0000F9BE0000}"/>
    <cellStyle name="Percent 2 8 2 8" xfId="3827" xr:uid="{00000000-0005-0000-0000-0000FABE0000}"/>
    <cellStyle name="Percent 2 8 2 9" xfId="29795" xr:uid="{00000000-0005-0000-0000-0000FBBE0000}"/>
    <cellStyle name="Percent 2 8 3" xfId="2204" xr:uid="{00000000-0005-0000-0000-0000FCBE0000}"/>
    <cellStyle name="Percent 2 8 3 2" xfId="6532" xr:uid="{00000000-0005-0000-0000-0000FDBE0000}"/>
    <cellStyle name="Percent 2 8 3 2 2" xfId="13024" xr:uid="{00000000-0005-0000-0000-0000FEBE0000}"/>
    <cellStyle name="Percent 2 8 3 2 2 2" xfId="28172" xr:uid="{00000000-0005-0000-0000-0000FFBE0000}"/>
    <cellStyle name="Percent 2 8 3 2 2 2 2" xfId="54140" xr:uid="{00000000-0005-0000-0000-000000BF0000}"/>
    <cellStyle name="Percent 2 8 3 2 2 3" xfId="38992" xr:uid="{00000000-0005-0000-0000-000001BF0000}"/>
    <cellStyle name="Percent 2 8 3 2 3" xfId="21680" xr:uid="{00000000-0005-0000-0000-000002BF0000}"/>
    <cellStyle name="Percent 2 8 3 2 3 2" xfId="47648" xr:uid="{00000000-0005-0000-0000-000003BF0000}"/>
    <cellStyle name="Percent 2 8 3 2 4" xfId="17352" xr:uid="{00000000-0005-0000-0000-000004BF0000}"/>
    <cellStyle name="Percent 2 8 3 2 4 2" xfId="43320" xr:uid="{00000000-0005-0000-0000-000005BF0000}"/>
    <cellStyle name="Percent 2 8 3 2 5" xfId="32500" xr:uid="{00000000-0005-0000-0000-000006BF0000}"/>
    <cellStyle name="Percent 2 8 3 2 6" xfId="58982" xr:uid="{00000000-0005-0000-0000-000007BF0000}"/>
    <cellStyle name="Percent 2 8 3 3" xfId="10860" xr:uid="{00000000-0005-0000-0000-000008BF0000}"/>
    <cellStyle name="Percent 2 8 3 3 2" xfId="26008" xr:uid="{00000000-0005-0000-0000-000009BF0000}"/>
    <cellStyle name="Percent 2 8 3 3 2 2" xfId="51976" xr:uid="{00000000-0005-0000-0000-00000ABF0000}"/>
    <cellStyle name="Percent 2 8 3 3 3" xfId="36828" xr:uid="{00000000-0005-0000-0000-00000BBF0000}"/>
    <cellStyle name="Percent 2 8 3 4" xfId="8696" xr:uid="{00000000-0005-0000-0000-00000CBF0000}"/>
    <cellStyle name="Percent 2 8 3 4 2" xfId="23844" xr:uid="{00000000-0005-0000-0000-00000DBF0000}"/>
    <cellStyle name="Percent 2 8 3 4 2 2" xfId="49812" xr:uid="{00000000-0005-0000-0000-00000EBF0000}"/>
    <cellStyle name="Percent 2 8 3 4 3" xfId="34664" xr:uid="{00000000-0005-0000-0000-00000FBF0000}"/>
    <cellStyle name="Percent 2 8 3 5" xfId="19516" xr:uid="{00000000-0005-0000-0000-000010BF0000}"/>
    <cellStyle name="Percent 2 8 3 5 2" xfId="45484" xr:uid="{00000000-0005-0000-0000-000011BF0000}"/>
    <cellStyle name="Percent 2 8 3 6" xfId="15188" xr:uid="{00000000-0005-0000-0000-000012BF0000}"/>
    <cellStyle name="Percent 2 8 3 6 2" xfId="41156" xr:uid="{00000000-0005-0000-0000-000013BF0000}"/>
    <cellStyle name="Percent 2 8 3 7" xfId="4368" xr:uid="{00000000-0005-0000-0000-000014BF0000}"/>
    <cellStyle name="Percent 2 8 3 8" xfId="30336" xr:uid="{00000000-0005-0000-0000-000015BF0000}"/>
    <cellStyle name="Percent 2 8 3 9" xfId="56818" xr:uid="{00000000-0005-0000-0000-000016BF0000}"/>
    <cellStyle name="Percent 2 8 4" xfId="5450" xr:uid="{00000000-0005-0000-0000-000017BF0000}"/>
    <cellStyle name="Percent 2 8 4 2" xfId="11942" xr:uid="{00000000-0005-0000-0000-000018BF0000}"/>
    <cellStyle name="Percent 2 8 4 2 2" xfId="27090" xr:uid="{00000000-0005-0000-0000-000019BF0000}"/>
    <cellStyle name="Percent 2 8 4 2 2 2" xfId="53058" xr:uid="{00000000-0005-0000-0000-00001ABF0000}"/>
    <cellStyle name="Percent 2 8 4 2 3" xfId="37910" xr:uid="{00000000-0005-0000-0000-00001BBF0000}"/>
    <cellStyle name="Percent 2 8 4 3" xfId="20598" xr:uid="{00000000-0005-0000-0000-00001CBF0000}"/>
    <cellStyle name="Percent 2 8 4 3 2" xfId="46566" xr:uid="{00000000-0005-0000-0000-00001DBF0000}"/>
    <cellStyle name="Percent 2 8 4 4" xfId="16270" xr:uid="{00000000-0005-0000-0000-00001EBF0000}"/>
    <cellStyle name="Percent 2 8 4 4 2" xfId="42238" xr:uid="{00000000-0005-0000-0000-00001FBF0000}"/>
    <cellStyle name="Percent 2 8 4 5" xfId="31418" xr:uid="{00000000-0005-0000-0000-000020BF0000}"/>
    <cellStyle name="Percent 2 8 4 6" xfId="57900" xr:uid="{00000000-0005-0000-0000-000021BF0000}"/>
    <cellStyle name="Percent 2 8 5" xfId="9778" xr:uid="{00000000-0005-0000-0000-000022BF0000}"/>
    <cellStyle name="Percent 2 8 5 2" xfId="24926" xr:uid="{00000000-0005-0000-0000-000023BF0000}"/>
    <cellStyle name="Percent 2 8 5 2 2" xfId="50894" xr:uid="{00000000-0005-0000-0000-000024BF0000}"/>
    <cellStyle name="Percent 2 8 5 3" xfId="35746" xr:uid="{00000000-0005-0000-0000-000025BF0000}"/>
    <cellStyle name="Percent 2 8 6" xfId="7614" xr:uid="{00000000-0005-0000-0000-000026BF0000}"/>
    <cellStyle name="Percent 2 8 6 2" xfId="22762" xr:uid="{00000000-0005-0000-0000-000027BF0000}"/>
    <cellStyle name="Percent 2 8 6 2 2" xfId="48730" xr:uid="{00000000-0005-0000-0000-000028BF0000}"/>
    <cellStyle name="Percent 2 8 6 3" xfId="33582" xr:uid="{00000000-0005-0000-0000-000029BF0000}"/>
    <cellStyle name="Percent 2 8 7" xfId="18434" xr:uid="{00000000-0005-0000-0000-00002ABF0000}"/>
    <cellStyle name="Percent 2 8 7 2" xfId="44402" xr:uid="{00000000-0005-0000-0000-00002BBF0000}"/>
    <cellStyle name="Percent 2 8 8" xfId="14106" xr:uid="{00000000-0005-0000-0000-00002CBF0000}"/>
    <cellStyle name="Percent 2 8 8 2" xfId="40074" xr:uid="{00000000-0005-0000-0000-00002DBF0000}"/>
    <cellStyle name="Percent 2 8 9" xfId="3286" xr:uid="{00000000-0005-0000-0000-00002EBF0000}"/>
    <cellStyle name="Percent 2 9" xfId="571" xr:uid="{00000000-0005-0000-0000-00002FBF0000}"/>
    <cellStyle name="Percent 2 9 10" xfId="29255" xr:uid="{00000000-0005-0000-0000-000030BF0000}"/>
    <cellStyle name="Percent 2 9 11" xfId="55197" xr:uid="{00000000-0005-0000-0000-000031BF0000}"/>
    <cellStyle name="Percent 2 9 12" xfId="55737" xr:uid="{00000000-0005-0000-0000-000032BF0000}"/>
    <cellStyle name="Percent 2 9 13" xfId="995" xr:uid="{00000000-0005-0000-0000-000033BF0000}"/>
    <cellStyle name="Percent 2 9 2" xfId="1664" xr:uid="{00000000-0005-0000-0000-000034BF0000}"/>
    <cellStyle name="Percent 2 9 2 10" xfId="56278" xr:uid="{00000000-0005-0000-0000-000035BF0000}"/>
    <cellStyle name="Percent 2 9 2 2" xfId="2746" xr:uid="{00000000-0005-0000-0000-000036BF0000}"/>
    <cellStyle name="Percent 2 9 2 2 2" xfId="7074" xr:uid="{00000000-0005-0000-0000-000037BF0000}"/>
    <cellStyle name="Percent 2 9 2 2 2 2" xfId="13566" xr:uid="{00000000-0005-0000-0000-000038BF0000}"/>
    <cellStyle name="Percent 2 9 2 2 2 2 2" xfId="28714" xr:uid="{00000000-0005-0000-0000-000039BF0000}"/>
    <cellStyle name="Percent 2 9 2 2 2 2 2 2" xfId="54682" xr:uid="{00000000-0005-0000-0000-00003ABF0000}"/>
    <cellStyle name="Percent 2 9 2 2 2 2 3" xfId="39534" xr:uid="{00000000-0005-0000-0000-00003BBF0000}"/>
    <cellStyle name="Percent 2 9 2 2 2 3" xfId="22222" xr:uid="{00000000-0005-0000-0000-00003CBF0000}"/>
    <cellStyle name="Percent 2 9 2 2 2 3 2" xfId="48190" xr:uid="{00000000-0005-0000-0000-00003DBF0000}"/>
    <cellStyle name="Percent 2 9 2 2 2 4" xfId="17894" xr:uid="{00000000-0005-0000-0000-00003EBF0000}"/>
    <cellStyle name="Percent 2 9 2 2 2 4 2" xfId="43862" xr:uid="{00000000-0005-0000-0000-00003FBF0000}"/>
    <cellStyle name="Percent 2 9 2 2 2 5" xfId="33042" xr:uid="{00000000-0005-0000-0000-000040BF0000}"/>
    <cellStyle name="Percent 2 9 2 2 2 6" xfId="59524" xr:uid="{00000000-0005-0000-0000-000041BF0000}"/>
    <cellStyle name="Percent 2 9 2 2 3" xfId="11402" xr:uid="{00000000-0005-0000-0000-000042BF0000}"/>
    <cellStyle name="Percent 2 9 2 2 3 2" xfId="26550" xr:uid="{00000000-0005-0000-0000-000043BF0000}"/>
    <cellStyle name="Percent 2 9 2 2 3 2 2" xfId="52518" xr:uid="{00000000-0005-0000-0000-000044BF0000}"/>
    <cellStyle name="Percent 2 9 2 2 3 3" xfId="37370" xr:uid="{00000000-0005-0000-0000-000045BF0000}"/>
    <cellStyle name="Percent 2 9 2 2 4" xfId="9238" xr:uid="{00000000-0005-0000-0000-000046BF0000}"/>
    <cellStyle name="Percent 2 9 2 2 4 2" xfId="24386" xr:uid="{00000000-0005-0000-0000-000047BF0000}"/>
    <cellStyle name="Percent 2 9 2 2 4 2 2" xfId="50354" xr:uid="{00000000-0005-0000-0000-000048BF0000}"/>
    <cellStyle name="Percent 2 9 2 2 4 3" xfId="35206" xr:uid="{00000000-0005-0000-0000-000049BF0000}"/>
    <cellStyle name="Percent 2 9 2 2 5" xfId="20058" xr:uid="{00000000-0005-0000-0000-00004ABF0000}"/>
    <cellStyle name="Percent 2 9 2 2 5 2" xfId="46026" xr:uid="{00000000-0005-0000-0000-00004BBF0000}"/>
    <cellStyle name="Percent 2 9 2 2 6" xfId="15730" xr:uid="{00000000-0005-0000-0000-00004CBF0000}"/>
    <cellStyle name="Percent 2 9 2 2 6 2" xfId="41698" xr:uid="{00000000-0005-0000-0000-00004DBF0000}"/>
    <cellStyle name="Percent 2 9 2 2 7" xfId="4910" xr:uid="{00000000-0005-0000-0000-00004EBF0000}"/>
    <cellStyle name="Percent 2 9 2 2 8" xfId="30878" xr:uid="{00000000-0005-0000-0000-00004FBF0000}"/>
    <cellStyle name="Percent 2 9 2 2 9" xfId="57360" xr:uid="{00000000-0005-0000-0000-000050BF0000}"/>
    <cellStyle name="Percent 2 9 2 3" xfId="5992" xr:uid="{00000000-0005-0000-0000-000051BF0000}"/>
    <cellStyle name="Percent 2 9 2 3 2" xfId="12484" xr:uid="{00000000-0005-0000-0000-000052BF0000}"/>
    <cellStyle name="Percent 2 9 2 3 2 2" xfId="27632" xr:uid="{00000000-0005-0000-0000-000053BF0000}"/>
    <cellStyle name="Percent 2 9 2 3 2 2 2" xfId="53600" xr:uid="{00000000-0005-0000-0000-000054BF0000}"/>
    <cellStyle name="Percent 2 9 2 3 2 3" xfId="38452" xr:uid="{00000000-0005-0000-0000-000055BF0000}"/>
    <cellStyle name="Percent 2 9 2 3 3" xfId="21140" xr:uid="{00000000-0005-0000-0000-000056BF0000}"/>
    <cellStyle name="Percent 2 9 2 3 3 2" xfId="47108" xr:uid="{00000000-0005-0000-0000-000057BF0000}"/>
    <cellStyle name="Percent 2 9 2 3 4" xfId="16812" xr:uid="{00000000-0005-0000-0000-000058BF0000}"/>
    <cellStyle name="Percent 2 9 2 3 4 2" xfId="42780" xr:uid="{00000000-0005-0000-0000-000059BF0000}"/>
    <cellStyle name="Percent 2 9 2 3 5" xfId="31960" xr:uid="{00000000-0005-0000-0000-00005ABF0000}"/>
    <cellStyle name="Percent 2 9 2 3 6" xfId="58442" xr:uid="{00000000-0005-0000-0000-00005BBF0000}"/>
    <cellStyle name="Percent 2 9 2 4" xfId="10320" xr:uid="{00000000-0005-0000-0000-00005CBF0000}"/>
    <cellStyle name="Percent 2 9 2 4 2" xfId="25468" xr:uid="{00000000-0005-0000-0000-00005DBF0000}"/>
    <cellStyle name="Percent 2 9 2 4 2 2" xfId="51436" xr:uid="{00000000-0005-0000-0000-00005EBF0000}"/>
    <cellStyle name="Percent 2 9 2 4 3" xfId="36288" xr:uid="{00000000-0005-0000-0000-00005FBF0000}"/>
    <cellStyle name="Percent 2 9 2 5" xfId="8156" xr:uid="{00000000-0005-0000-0000-000060BF0000}"/>
    <cellStyle name="Percent 2 9 2 5 2" xfId="23304" xr:uid="{00000000-0005-0000-0000-000061BF0000}"/>
    <cellStyle name="Percent 2 9 2 5 2 2" xfId="49272" xr:uid="{00000000-0005-0000-0000-000062BF0000}"/>
    <cellStyle name="Percent 2 9 2 5 3" xfId="34124" xr:uid="{00000000-0005-0000-0000-000063BF0000}"/>
    <cellStyle name="Percent 2 9 2 6" xfId="18976" xr:uid="{00000000-0005-0000-0000-000064BF0000}"/>
    <cellStyle name="Percent 2 9 2 6 2" xfId="44944" xr:uid="{00000000-0005-0000-0000-000065BF0000}"/>
    <cellStyle name="Percent 2 9 2 7" xfId="14648" xr:uid="{00000000-0005-0000-0000-000066BF0000}"/>
    <cellStyle name="Percent 2 9 2 7 2" xfId="40616" xr:uid="{00000000-0005-0000-0000-000067BF0000}"/>
    <cellStyle name="Percent 2 9 2 8" xfId="3828" xr:uid="{00000000-0005-0000-0000-000068BF0000}"/>
    <cellStyle name="Percent 2 9 2 9" xfId="29796" xr:uid="{00000000-0005-0000-0000-000069BF0000}"/>
    <cellStyle name="Percent 2 9 3" xfId="2205" xr:uid="{00000000-0005-0000-0000-00006ABF0000}"/>
    <cellStyle name="Percent 2 9 3 2" xfId="6533" xr:uid="{00000000-0005-0000-0000-00006BBF0000}"/>
    <cellStyle name="Percent 2 9 3 2 2" xfId="13025" xr:uid="{00000000-0005-0000-0000-00006CBF0000}"/>
    <cellStyle name="Percent 2 9 3 2 2 2" xfId="28173" xr:uid="{00000000-0005-0000-0000-00006DBF0000}"/>
    <cellStyle name="Percent 2 9 3 2 2 2 2" xfId="54141" xr:uid="{00000000-0005-0000-0000-00006EBF0000}"/>
    <cellStyle name="Percent 2 9 3 2 2 3" xfId="38993" xr:uid="{00000000-0005-0000-0000-00006FBF0000}"/>
    <cellStyle name="Percent 2 9 3 2 3" xfId="21681" xr:uid="{00000000-0005-0000-0000-000070BF0000}"/>
    <cellStyle name="Percent 2 9 3 2 3 2" xfId="47649" xr:uid="{00000000-0005-0000-0000-000071BF0000}"/>
    <cellStyle name="Percent 2 9 3 2 4" xfId="17353" xr:uid="{00000000-0005-0000-0000-000072BF0000}"/>
    <cellStyle name="Percent 2 9 3 2 4 2" xfId="43321" xr:uid="{00000000-0005-0000-0000-000073BF0000}"/>
    <cellStyle name="Percent 2 9 3 2 5" xfId="32501" xr:uid="{00000000-0005-0000-0000-000074BF0000}"/>
    <cellStyle name="Percent 2 9 3 2 6" xfId="58983" xr:uid="{00000000-0005-0000-0000-000075BF0000}"/>
    <cellStyle name="Percent 2 9 3 3" xfId="10861" xr:uid="{00000000-0005-0000-0000-000076BF0000}"/>
    <cellStyle name="Percent 2 9 3 3 2" xfId="26009" xr:uid="{00000000-0005-0000-0000-000077BF0000}"/>
    <cellStyle name="Percent 2 9 3 3 2 2" xfId="51977" xr:uid="{00000000-0005-0000-0000-000078BF0000}"/>
    <cellStyle name="Percent 2 9 3 3 3" xfId="36829" xr:uid="{00000000-0005-0000-0000-000079BF0000}"/>
    <cellStyle name="Percent 2 9 3 4" xfId="8697" xr:uid="{00000000-0005-0000-0000-00007ABF0000}"/>
    <cellStyle name="Percent 2 9 3 4 2" xfId="23845" xr:uid="{00000000-0005-0000-0000-00007BBF0000}"/>
    <cellStyle name="Percent 2 9 3 4 2 2" xfId="49813" xr:uid="{00000000-0005-0000-0000-00007CBF0000}"/>
    <cellStyle name="Percent 2 9 3 4 3" xfId="34665" xr:uid="{00000000-0005-0000-0000-00007DBF0000}"/>
    <cellStyle name="Percent 2 9 3 5" xfId="19517" xr:uid="{00000000-0005-0000-0000-00007EBF0000}"/>
    <cellStyle name="Percent 2 9 3 5 2" xfId="45485" xr:uid="{00000000-0005-0000-0000-00007FBF0000}"/>
    <cellStyle name="Percent 2 9 3 6" xfId="15189" xr:uid="{00000000-0005-0000-0000-000080BF0000}"/>
    <cellStyle name="Percent 2 9 3 6 2" xfId="41157" xr:uid="{00000000-0005-0000-0000-000081BF0000}"/>
    <cellStyle name="Percent 2 9 3 7" xfId="4369" xr:uid="{00000000-0005-0000-0000-000082BF0000}"/>
    <cellStyle name="Percent 2 9 3 8" xfId="30337" xr:uid="{00000000-0005-0000-0000-000083BF0000}"/>
    <cellStyle name="Percent 2 9 3 9" xfId="56819" xr:uid="{00000000-0005-0000-0000-000084BF0000}"/>
    <cellStyle name="Percent 2 9 4" xfId="5451" xr:uid="{00000000-0005-0000-0000-000085BF0000}"/>
    <cellStyle name="Percent 2 9 4 2" xfId="11943" xr:uid="{00000000-0005-0000-0000-000086BF0000}"/>
    <cellStyle name="Percent 2 9 4 2 2" xfId="27091" xr:uid="{00000000-0005-0000-0000-000087BF0000}"/>
    <cellStyle name="Percent 2 9 4 2 2 2" xfId="53059" xr:uid="{00000000-0005-0000-0000-000088BF0000}"/>
    <cellStyle name="Percent 2 9 4 2 3" xfId="37911" xr:uid="{00000000-0005-0000-0000-000089BF0000}"/>
    <cellStyle name="Percent 2 9 4 3" xfId="20599" xr:uid="{00000000-0005-0000-0000-00008ABF0000}"/>
    <cellStyle name="Percent 2 9 4 3 2" xfId="46567" xr:uid="{00000000-0005-0000-0000-00008BBF0000}"/>
    <cellStyle name="Percent 2 9 4 4" xfId="16271" xr:uid="{00000000-0005-0000-0000-00008CBF0000}"/>
    <cellStyle name="Percent 2 9 4 4 2" xfId="42239" xr:uid="{00000000-0005-0000-0000-00008DBF0000}"/>
    <cellStyle name="Percent 2 9 4 5" xfId="31419" xr:uid="{00000000-0005-0000-0000-00008EBF0000}"/>
    <cellStyle name="Percent 2 9 4 6" xfId="57901" xr:uid="{00000000-0005-0000-0000-00008FBF0000}"/>
    <cellStyle name="Percent 2 9 5" xfId="9779" xr:uid="{00000000-0005-0000-0000-000090BF0000}"/>
    <cellStyle name="Percent 2 9 5 2" xfId="24927" xr:uid="{00000000-0005-0000-0000-000091BF0000}"/>
    <cellStyle name="Percent 2 9 5 2 2" xfId="50895" xr:uid="{00000000-0005-0000-0000-000092BF0000}"/>
    <cellStyle name="Percent 2 9 5 3" xfId="35747" xr:uid="{00000000-0005-0000-0000-000093BF0000}"/>
    <cellStyle name="Percent 2 9 6" xfId="7615" xr:uid="{00000000-0005-0000-0000-000094BF0000}"/>
    <cellStyle name="Percent 2 9 6 2" xfId="22763" xr:uid="{00000000-0005-0000-0000-000095BF0000}"/>
    <cellStyle name="Percent 2 9 6 2 2" xfId="48731" xr:uid="{00000000-0005-0000-0000-000096BF0000}"/>
    <cellStyle name="Percent 2 9 6 3" xfId="33583" xr:uid="{00000000-0005-0000-0000-000097BF0000}"/>
    <cellStyle name="Percent 2 9 7" xfId="18435" xr:uid="{00000000-0005-0000-0000-000098BF0000}"/>
    <cellStyle name="Percent 2 9 7 2" xfId="44403" xr:uid="{00000000-0005-0000-0000-000099BF0000}"/>
    <cellStyle name="Percent 2 9 8" xfId="14107" xr:uid="{00000000-0005-0000-0000-00009ABF0000}"/>
    <cellStyle name="Percent 2 9 8 2" xfId="40075" xr:uid="{00000000-0005-0000-0000-00009BBF0000}"/>
    <cellStyle name="Percent 2 9 9" xfId="3287" xr:uid="{00000000-0005-0000-0000-00009CBF0000}"/>
    <cellStyle name="Percent 3" xfId="572" xr:uid="{00000000-0005-0000-0000-00009DBF0000}"/>
    <cellStyle name="Percent 3 10" xfId="573" xr:uid="{00000000-0005-0000-0000-00009EBF0000}"/>
    <cellStyle name="Percent 3 10 10" xfId="29257" xr:uid="{00000000-0005-0000-0000-00009FBF0000}"/>
    <cellStyle name="Percent 3 10 11" xfId="55199" xr:uid="{00000000-0005-0000-0000-0000A0BF0000}"/>
    <cellStyle name="Percent 3 10 12" xfId="55739" xr:uid="{00000000-0005-0000-0000-0000A1BF0000}"/>
    <cellStyle name="Percent 3 10 13" xfId="1038" xr:uid="{00000000-0005-0000-0000-0000A2BF0000}"/>
    <cellStyle name="Percent 3 10 2" xfId="1666" xr:uid="{00000000-0005-0000-0000-0000A3BF0000}"/>
    <cellStyle name="Percent 3 10 2 10" xfId="56280" xr:uid="{00000000-0005-0000-0000-0000A4BF0000}"/>
    <cellStyle name="Percent 3 10 2 2" xfId="2748" xr:uid="{00000000-0005-0000-0000-0000A5BF0000}"/>
    <cellStyle name="Percent 3 10 2 2 2" xfId="7076" xr:uid="{00000000-0005-0000-0000-0000A6BF0000}"/>
    <cellStyle name="Percent 3 10 2 2 2 2" xfId="13568" xr:uid="{00000000-0005-0000-0000-0000A7BF0000}"/>
    <cellStyle name="Percent 3 10 2 2 2 2 2" xfId="28716" xr:uid="{00000000-0005-0000-0000-0000A8BF0000}"/>
    <cellStyle name="Percent 3 10 2 2 2 2 2 2" xfId="54684" xr:uid="{00000000-0005-0000-0000-0000A9BF0000}"/>
    <cellStyle name="Percent 3 10 2 2 2 2 3" xfId="39536" xr:uid="{00000000-0005-0000-0000-0000AABF0000}"/>
    <cellStyle name="Percent 3 10 2 2 2 3" xfId="22224" xr:uid="{00000000-0005-0000-0000-0000ABBF0000}"/>
    <cellStyle name="Percent 3 10 2 2 2 3 2" xfId="48192" xr:uid="{00000000-0005-0000-0000-0000ACBF0000}"/>
    <cellStyle name="Percent 3 10 2 2 2 4" xfId="17896" xr:uid="{00000000-0005-0000-0000-0000ADBF0000}"/>
    <cellStyle name="Percent 3 10 2 2 2 4 2" xfId="43864" xr:uid="{00000000-0005-0000-0000-0000AEBF0000}"/>
    <cellStyle name="Percent 3 10 2 2 2 5" xfId="33044" xr:uid="{00000000-0005-0000-0000-0000AFBF0000}"/>
    <cellStyle name="Percent 3 10 2 2 2 6" xfId="59526" xr:uid="{00000000-0005-0000-0000-0000B0BF0000}"/>
    <cellStyle name="Percent 3 10 2 2 3" xfId="11404" xr:uid="{00000000-0005-0000-0000-0000B1BF0000}"/>
    <cellStyle name="Percent 3 10 2 2 3 2" xfId="26552" xr:uid="{00000000-0005-0000-0000-0000B2BF0000}"/>
    <cellStyle name="Percent 3 10 2 2 3 2 2" xfId="52520" xr:uid="{00000000-0005-0000-0000-0000B3BF0000}"/>
    <cellStyle name="Percent 3 10 2 2 3 3" xfId="37372" xr:uid="{00000000-0005-0000-0000-0000B4BF0000}"/>
    <cellStyle name="Percent 3 10 2 2 4" xfId="9240" xr:uid="{00000000-0005-0000-0000-0000B5BF0000}"/>
    <cellStyle name="Percent 3 10 2 2 4 2" xfId="24388" xr:uid="{00000000-0005-0000-0000-0000B6BF0000}"/>
    <cellStyle name="Percent 3 10 2 2 4 2 2" xfId="50356" xr:uid="{00000000-0005-0000-0000-0000B7BF0000}"/>
    <cellStyle name="Percent 3 10 2 2 4 3" xfId="35208" xr:uid="{00000000-0005-0000-0000-0000B8BF0000}"/>
    <cellStyle name="Percent 3 10 2 2 5" xfId="20060" xr:uid="{00000000-0005-0000-0000-0000B9BF0000}"/>
    <cellStyle name="Percent 3 10 2 2 5 2" xfId="46028" xr:uid="{00000000-0005-0000-0000-0000BABF0000}"/>
    <cellStyle name="Percent 3 10 2 2 6" xfId="15732" xr:uid="{00000000-0005-0000-0000-0000BBBF0000}"/>
    <cellStyle name="Percent 3 10 2 2 6 2" xfId="41700" xr:uid="{00000000-0005-0000-0000-0000BCBF0000}"/>
    <cellStyle name="Percent 3 10 2 2 7" xfId="4912" xr:uid="{00000000-0005-0000-0000-0000BDBF0000}"/>
    <cellStyle name="Percent 3 10 2 2 8" xfId="30880" xr:uid="{00000000-0005-0000-0000-0000BEBF0000}"/>
    <cellStyle name="Percent 3 10 2 2 9" xfId="57362" xr:uid="{00000000-0005-0000-0000-0000BFBF0000}"/>
    <cellStyle name="Percent 3 10 2 3" xfId="5994" xr:uid="{00000000-0005-0000-0000-0000C0BF0000}"/>
    <cellStyle name="Percent 3 10 2 3 2" xfId="12486" xr:uid="{00000000-0005-0000-0000-0000C1BF0000}"/>
    <cellStyle name="Percent 3 10 2 3 2 2" xfId="27634" xr:uid="{00000000-0005-0000-0000-0000C2BF0000}"/>
    <cellStyle name="Percent 3 10 2 3 2 2 2" xfId="53602" xr:uid="{00000000-0005-0000-0000-0000C3BF0000}"/>
    <cellStyle name="Percent 3 10 2 3 2 3" xfId="38454" xr:uid="{00000000-0005-0000-0000-0000C4BF0000}"/>
    <cellStyle name="Percent 3 10 2 3 3" xfId="21142" xr:uid="{00000000-0005-0000-0000-0000C5BF0000}"/>
    <cellStyle name="Percent 3 10 2 3 3 2" xfId="47110" xr:uid="{00000000-0005-0000-0000-0000C6BF0000}"/>
    <cellStyle name="Percent 3 10 2 3 4" xfId="16814" xr:uid="{00000000-0005-0000-0000-0000C7BF0000}"/>
    <cellStyle name="Percent 3 10 2 3 4 2" xfId="42782" xr:uid="{00000000-0005-0000-0000-0000C8BF0000}"/>
    <cellStyle name="Percent 3 10 2 3 5" xfId="31962" xr:uid="{00000000-0005-0000-0000-0000C9BF0000}"/>
    <cellStyle name="Percent 3 10 2 3 6" xfId="58444" xr:uid="{00000000-0005-0000-0000-0000CABF0000}"/>
    <cellStyle name="Percent 3 10 2 4" xfId="10322" xr:uid="{00000000-0005-0000-0000-0000CBBF0000}"/>
    <cellStyle name="Percent 3 10 2 4 2" xfId="25470" xr:uid="{00000000-0005-0000-0000-0000CCBF0000}"/>
    <cellStyle name="Percent 3 10 2 4 2 2" xfId="51438" xr:uid="{00000000-0005-0000-0000-0000CDBF0000}"/>
    <cellStyle name="Percent 3 10 2 4 3" xfId="36290" xr:uid="{00000000-0005-0000-0000-0000CEBF0000}"/>
    <cellStyle name="Percent 3 10 2 5" xfId="8158" xr:uid="{00000000-0005-0000-0000-0000CFBF0000}"/>
    <cellStyle name="Percent 3 10 2 5 2" xfId="23306" xr:uid="{00000000-0005-0000-0000-0000D0BF0000}"/>
    <cellStyle name="Percent 3 10 2 5 2 2" xfId="49274" xr:uid="{00000000-0005-0000-0000-0000D1BF0000}"/>
    <cellStyle name="Percent 3 10 2 5 3" xfId="34126" xr:uid="{00000000-0005-0000-0000-0000D2BF0000}"/>
    <cellStyle name="Percent 3 10 2 6" xfId="18978" xr:uid="{00000000-0005-0000-0000-0000D3BF0000}"/>
    <cellStyle name="Percent 3 10 2 6 2" xfId="44946" xr:uid="{00000000-0005-0000-0000-0000D4BF0000}"/>
    <cellStyle name="Percent 3 10 2 7" xfId="14650" xr:uid="{00000000-0005-0000-0000-0000D5BF0000}"/>
    <cellStyle name="Percent 3 10 2 7 2" xfId="40618" xr:uid="{00000000-0005-0000-0000-0000D6BF0000}"/>
    <cellStyle name="Percent 3 10 2 8" xfId="3830" xr:uid="{00000000-0005-0000-0000-0000D7BF0000}"/>
    <cellStyle name="Percent 3 10 2 9" xfId="29798" xr:uid="{00000000-0005-0000-0000-0000D8BF0000}"/>
    <cellStyle name="Percent 3 10 3" xfId="2207" xr:uid="{00000000-0005-0000-0000-0000D9BF0000}"/>
    <cellStyle name="Percent 3 10 3 2" xfId="6535" xr:uid="{00000000-0005-0000-0000-0000DABF0000}"/>
    <cellStyle name="Percent 3 10 3 2 2" xfId="13027" xr:uid="{00000000-0005-0000-0000-0000DBBF0000}"/>
    <cellStyle name="Percent 3 10 3 2 2 2" xfId="28175" xr:uid="{00000000-0005-0000-0000-0000DCBF0000}"/>
    <cellStyle name="Percent 3 10 3 2 2 2 2" xfId="54143" xr:uid="{00000000-0005-0000-0000-0000DDBF0000}"/>
    <cellStyle name="Percent 3 10 3 2 2 3" xfId="38995" xr:uid="{00000000-0005-0000-0000-0000DEBF0000}"/>
    <cellStyle name="Percent 3 10 3 2 3" xfId="21683" xr:uid="{00000000-0005-0000-0000-0000DFBF0000}"/>
    <cellStyle name="Percent 3 10 3 2 3 2" xfId="47651" xr:uid="{00000000-0005-0000-0000-0000E0BF0000}"/>
    <cellStyle name="Percent 3 10 3 2 4" xfId="17355" xr:uid="{00000000-0005-0000-0000-0000E1BF0000}"/>
    <cellStyle name="Percent 3 10 3 2 4 2" xfId="43323" xr:uid="{00000000-0005-0000-0000-0000E2BF0000}"/>
    <cellStyle name="Percent 3 10 3 2 5" xfId="32503" xr:uid="{00000000-0005-0000-0000-0000E3BF0000}"/>
    <cellStyle name="Percent 3 10 3 2 6" xfId="58985" xr:uid="{00000000-0005-0000-0000-0000E4BF0000}"/>
    <cellStyle name="Percent 3 10 3 3" xfId="10863" xr:uid="{00000000-0005-0000-0000-0000E5BF0000}"/>
    <cellStyle name="Percent 3 10 3 3 2" xfId="26011" xr:uid="{00000000-0005-0000-0000-0000E6BF0000}"/>
    <cellStyle name="Percent 3 10 3 3 2 2" xfId="51979" xr:uid="{00000000-0005-0000-0000-0000E7BF0000}"/>
    <cellStyle name="Percent 3 10 3 3 3" xfId="36831" xr:uid="{00000000-0005-0000-0000-0000E8BF0000}"/>
    <cellStyle name="Percent 3 10 3 4" xfId="8699" xr:uid="{00000000-0005-0000-0000-0000E9BF0000}"/>
    <cellStyle name="Percent 3 10 3 4 2" xfId="23847" xr:uid="{00000000-0005-0000-0000-0000EABF0000}"/>
    <cellStyle name="Percent 3 10 3 4 2 2" xfId="49815" xr:uid="{00000000-0005-0000-0000-0000EBBF0000}"/>
    <cellStyle name="Percent 3 10 3 4 3" xfId="34667" xr:uid="{00000000-0005-0000-0000-0000ECBF0000}"/>
    <cellStyle name="Percent 3 10 3 5" xfId="19519" xr:uid="{00000000-0005-0000-0000-0000EDBF0000}"/>
    <cellStyle name="Percent 3 10 3 5 2" xfId="45487" xr:uid="{00000000-0005-0000-0000-0000EEBF0000}"/>
    <cellStyle name="Percent 3 10 3 6" xfId="15191" xr:uid="{00000000-0005-0000-0000-0000EFBF0000}"/>
    <cellStyle name="Percent 3 10 3 6 2" xfId="41159" xr:uid="{00000000-0005-0000-0000-0000F0BF0000}"/>
    <cellStyle name="Percent 3 10 3 7" xfId="4371" xr:uid="{00000000-0005-0000-0000-0000F1BF0000}"/>
    <cellStyle name="Percent 3 10 3 8" xfId="30339" xr:uid="{00000000-0005-0000-0000-0000F2BF0000}"/>
    <cellStyle name="Percent 3 10 3 9" xfId="56821" xr:uid="{00000000-0005-0000-0000-0000F3BF0000}"/>
    <cellStyle name="Percent 3 10 4" xfId="5453" xr:uid="{00000000-0005-0000-0000-0000F4BF0000}"/>
    <cellStyle name="Percent 3 10 4 2" xfId="11945" xr:uid="{00000000-0005-0000-0000-0000F5BF0000}"/>
    <cellStyle name="Percent 3 10 4 2 2" xfId="27093" xr:uid="{00000000-0005-0000-0000-0000F6BF0000}"/>
    <cellStyle name="Percent 3 10 4 2 2 2" xfId="53061" xr:uid="{00000000-0005-0000-0000-0000F7BF0000}"/>
    <cellStyle name="Percent 3 10 4 2 3" xfId="37913" xr:uid="{00000000-0005-0000-0000-0000F8BF0000}"/>
    <cellStyle name="Percent 3 10 4 3" xfId="20601" xr:uid="{00000000-0005-0000-0000-0000F9BF0000}"/>
    <cellStyle name="Percent 3 10 4 3 2" xfId="46569" xr:uid="{00000000-0005-0000-0000-0000FABF0000}"/>
    <cellStyle name="Percent 3 10 4 4" xfId="16273" xr:uid="{00000000-0005-0000-0000-0000FBBF0000}"/>
    <cellStyle name="Percent 3 10 4 4 2" xfId="42241" xr:uid="{00000000-0005-0000-0000-0000FCBF0000}"/>
    <cellStyle name="Percent 3 10 4 5" xfId="31421" xr:uid="{00000000-0005-0000-0000-0000FDBF0000}"/>
    <cellStyle name="Percent 3 10 4 6" xfId="57903" xr:uid="{00000000-0005-0000-0000-0000FEBF0000}"/>
    <cellStyle name="Percent 3 10 5" xfId="9781" xr:uid="{00000000-0005-0000-0000-0000FFBF0000}"/>
    <cellStyle name="Percent 3 10 5 2" xfId="24929" xr:uid="{00000000-0005-0000-0000-000000C00000}"/>
    <cellStyle name="Percent 3 10 5 2 2" xfId="50897" xr:uid="{00000000-0005-0000-0000-000001C00000}"/>
    <cellStyle name="Percent 3 10 5 3" xfId="35749" xr:uid="{00000000-0005-0000-0000-000002C00000}"/>
    <cellStyle name="Percent 3 10 6" xfId="7617" xr:uid="{00000000-0005-0000-0000-000003C00000}"/>
    <cellStyle name="Percent 3 10 6 2" xfId="22765" xr:uid="{00000000-0005-0000-0000-000004C00000}"/>
    <cellStyle name="Percent 3 10 6 2 2" xfId="48733" xr:uid="{00000000-0005-0000-0000-000005C00000}"/>
    <cellStyle name="Percent 3 10 6 3" xfId="33585" xr:uid="{00000000-0005-0000-0000-000006C00000}"/>
    <cellStyle name="Percent 3 10 7" xfId="18437" xr:uid="{00000000-0005-0000-0000-000007C00000}"/>
    <cellStyle name="Percent 3 10 7 2" xfId="44405" xr:uid="{00000000-0005-0000-0000-000008C00000}"/>
    <cellStyle name="Percent 3 10 8" xfId="14109" xr:uid="{00000000-0005-0000-0000-000009C00000}"/>
    <cellStyle name="Percent 3 10 8 2" xfId="40077" xr:uid="{00000000-0005-0000-0000-00000AC00000}"/>
    <cellStyle name="Percent 3 10 9" xfId="3289" xr:uid="{00000000-0005-0000-0000-00000BC00000}"/>
    <cellStyle name="Percent 3 11" xfId="574" xr:uid="{00000000-0005-0000-0000-00000CC00000}"/>
    <cellStyle name="Percent 3 11 10" xfId="29258" xr:uid="{00000000-0005-0000-0000-00000DC00000}"/>
    <cellStyle name="Percent 3 11 11" xfId="55200" xr:uid="{00000000-0005-0000-0000-00000EC00000}"/>
    <cellStyle name="Percent 3 11 12" xfId="55740" xr:uid="{00000000-0005-0000-0000-00000FC00000}"/>
    <cellStyle name="Percent 3 11 13" xfId="1078" xr:uid="{00000000-0005-0000-0000-000010C00000}"/>
    <cellStyle name="Percent 3 11 2" xfId="1667" xr:uid="{00000000-0005-0000-0000-000011C00000}"/>
    <cellStyle name="Percent 3 11 2 10" xfId="56281" xr:uid="{00000000-0005-0000-0000-000012C00000}"/>
    <cellStyle name="Percent 3 11 2 2" xfId="2749" xr:uid="{00000000-0005-0000-0000-000013C00000}"/>
    <cellStyle name="Percent 3 11 2 2 2" xfId="7077" xr:uid="{00000000-0005-0000-0000-000014C00000}"/>
    <cellStyle name="Percent 3 11 2 2 2 2" xfId="13569" xr:uid="{00000000-0005-0000-0000-000015C00000}"/>
    <cellStyle name="Percent 3 11 2 2 2 2 2" xfId="28717" xr:uid="{00000000-0005-0000-0000-000016C00000}"/>
    <cellStyle name="Percent 3 11 2 2 2 2 2 2" xfId="54685" xr:uid="{00000000-0005-0000-0000-000017C00000}"/>
    <cellStyle name="Percent 3 11 2 2 2 2 3" xfId="39537" xr:uid="{00000000-0005-0000-0000-000018C00000}"/>
    <cellStyle name="Percent 3 11 2 2 2 3" xfId="22225" xr:uid="{00000000-0005-0000-0000-000019C00000}"/>
    <cellStyle name="Percent 3 11 2 2 2 3 2" xfId="48193" xr:uid="{00000000-0005-0000-0000-00001AC00000}"/>
    <cellStyle name="Percent 3 11 2 2 2 4" xfId="17897" xr:uid="{00000000-0005-0000-0000-00001BC00000}"/>
    <cellStyle name="Percent 3 11 2 2 2 4 2" xfId="43865" xr:uid="{00000000-0005-0000-0000-00001CC00000}"/>
    <cellStyle name="Percent 3 11 2 2 2 5" xfId="33045" xr:uid="{00000000-0005-0000-0000-00001DC00000}"/>
    <cellStyle name="Percent 3 11 2 2 2 6" xfId="59527" xr:uid="{00000000-0005-0000-0000-00001EC00000}"/>
    <cellStyle name="Percent 3 11 2 2 3" xfId="11405" xr:uid="{00000000-0005-0000-0000-00001FC00000}"/>
    <cellStyle name="Percent 3 11 2 2 3 2" xfId="26553" xr:uid="{00000000-0005-0000-0000-000020C00000}"/>
    <cellStyle name="Percent 3 11 2 2 3 2 2" xfId="52521" xr:uid="{00000000-0005-0000-0000-000021C00000}"/>
    <cellStyle name="Percent 3 11 2 2 3 3" xfId="37373" xr:uid="{00000000-0005-0000-0000-000022C00000}"/>
    <cellStyle name="Percent 3 11 2 2 4" xfId="9241" xr:uid="{00000000-0005-0000-0000-000023C00000}"/>
    <cellStyle name="Percent 3 11 2 2 4 2" xfId="24389" xr:uid="{00000000-0005-0000-0000-000024C00000}"/>
    <cellStyle name="Percent 3 11 2 2 4 2 2" xfId="50357" xr:uid="{00000000-0005-0000-0000-000025C00000}"/>
    <cellStyle name="Percent 3 11 2 2 4 3" xfId="35209" xr:uid="{00000000-0005-0000-0000-000026C00000}"/>
    <cellStyle name="Percent 3 11 2 2 5" xfId="20061" xr:uid="{00000000-0005-0000-0000-000027C00000}"/>
    <cellStyle name="Percent 3 11 2 2 5 2" xfId="46029" xr:uid="{00000000-0005-0000-0000-000028C00000}"/>
    <cellStyle name="Percent 3 11 2 2 6" xfId="15733" xr:uid="{00000000-0005-0000-0000-000029C00000}"/>
    <cellStyle name="Percent 3 11 2 2 6 2" xfId="41701" xr:uid="{00000000-0005-0000-0000-00002AC00000}"/>
    <cellStyle name="Percent 3 11 2 2 7" xfId="4913" xr:uid="{00000000-0005-0000-0000-00002BC00000}"/>
    <cellStyle name="Percent 3 11 2 2 8" xfId="30881" xr:uid="{00000000-0005-0000-0000-00002CC00000}"/>
    <cellStyle name="Percent 3 11 2 2 9" xfId="57363" xr:uid="{00000000-0005-0000-0000-00002DC00000}"/>
    <cellStyle name="Percent 3 11 2 3" xfId="5995" xr:uid="{00000000-0005-0000-0000-00002EC00000}"/>
    <cellStyle name="Percent 3 11 2 3 2" xfId="12487" xr:uid="{00000000-0005-0000-0000-00002FC00000}"/>
    <cellStyle name="Percent 3 11 2 3 2 2" xfId="27635" xr:uid="{00000000-0005-0000-0000-000030C00000}"/>
    <cellStyle name="Percent 3 11 2 3 2 2 2" xfId="53603" xr:uid="{00000000-0005-0000-0000-000031C00000}"/>
    <cellStyle name="Percent 3 11 2 3 2 3" xfId="38455" xr:uid="{00000000-0005-0000-0000-000032C00000}"/>
    <cellStyle name="Percent 3 11 2 3 3" xfId="21143" xr:uid="{00000000-0005-0000-0000-000033C00000}"/>
    <cellStyle name="Percent 3 11 2 3 3 2" xfId="47111" xr:uid="{00000000-0005-0000-0000-000034C00000}"/>
    <cellStyle name="Percent 3 11 2 3 4" xfId="16815" xr:uid="{00000000-0005-0000-0000-000035C00000}"/>
    <cellStyle name="Percent 3 11 2 3 4 2" xfId="42783" xr:uid="{00000000-0005-0000-0000-000036C00000}"/>
    <cellStyle name="Percent 3 11 2 3 5" xfId="31963" xr:uid="{00000000-0005-0000-0000-000037C00000}"/>
    <cellStyle name="Percent 3 11 2 3 6" xfId="58445" xr:uid="{00000000-0005-0000-0000-000038C00000}"/>
    <cellStyle name="Percent 3 11 2 4" xfId="10323" xr:uid="{00000000-0005-0000-0000-000039C00000}"/>
    <cellStyle name="Percent 3 11 2 4 2" xfId="25471" xr:uid="{00000000-0005-0000-0000-00003AC00000}"/>
    <cellStyle name="Percent 3 11 2 4 2 2" xfId="51439" xr:uid="{00000000-0005-0000-0000-00003BC00000}"/>
    <cellStyle name="Percent 3 11 2 4 3" xfId="36291" xr:uid="{00000000-0005-0000-0000-00003CC00000}"/>
    <cellStyle name="Percent 3 11 2 5" xfId="8159" xr:uid="{00000000-0005-0000-0000-00003DC00000}"/>
    <cellStyle name="Percent 3 11 2 5 2" xfId="23307" xr:uid="{00000000-0005-0000-0000-00003EC00000}"/>
    <cellStyle name="Percent 3 11 2 5 2 2" xfId="49275" xr:uid="{00000000-0005-0000-0000-00003FC00000}"/>
    <cellStyle name="Percent 3 11 2 5 3" xfId="34127" xr:uid="{00000000-0005-0000-0000-000040C00000}"/>
    <cellStyle name="Percent 3 11 2 6" xfId="18979" xr:uid="{00000000-0005-0000-0000-000041C00000}"/>
    <cellStyle name="Percent 3 11 2 6 2" xfId="44947" xr:uid="{00000000-0005-0000-0000-000042C00000}"/>
    <cellStyle name="Percent 3 11 2 7" xfId="14651" xr:uid="{00000000-0005-0000-0000-000043C00000}"/>
    <cellStyle name="Percent 3 11 2 7 2" xfId="40619" xr:uid="{00000000-0005-0000-0000-000044C00000}"/>
    <cellStyle name="Percent 3 11 2 8" xfId="3831" xr:uid="{00000000-0005-0000-0000-000045C00000}"/>
    <cellStyle name="Percent 3 11 2 9" xfId="29799" xr:uid="{00000000-0005-0000-0000-000046C00000}"/>
    <cellStyle name="Percent 3 11 3" xfId="2208" xr:uid="{00000000-0005-0000-0000-000047C00000}"/>
    <cellStyle name="Percent 3 11 3 2" xfId="6536" xr:uid="{00000000-0005-0000-0000-000048C00000}"/>
    <cellStyle name="Percent 3 11 3 2 2" xfId="13028" xr:uid="{00000000-0005-0000-0000-000049C00000}"/>
    <cellStyle name="Percent 3 11 3 2 2 2" xfId="28176" xr:uid="{00000000-0005-0000-0000-00004AC00000}"/>
    <cellStyle name="Percent 3 11 3 2 2 2 2" xfId="54144" xr:uid="{00000000-0005-0000-0000-00004BC00000}"/>
    <cellStyle name="Percent 3 11 3 2 2 3" xfId="38996" xr:uid="{00000000-0005-0000-0000-00004CC00000}"/>
    <cellStyle name="Percent 3 11 3 2 3" xfId="21684" xr:uid="{00000000-0005-0000-0000-00004DC00000}"/>
    <cellStyle name="Percent 3 11 3 2 3 2" xfId="47652" xr:uid="{00000000-0005-0000-0000-00004EC00000}"/>
    <cellStyle name="Percent 3 11 3 2 4" xfId="17356" xr:uid="{00000000-0005-0000-0000-00004FC00000}"/>
    <cellStyle name="Percent 3 11 3 2 4 2" xfId="43324" xr:uid="{00000000-0005-0000-0000-000050C00000}"/>
    <cellStyle name="Percent 3 11 3 2 5" xfId="32504" xr:uid="{00000000-0005-0000-0000-000051C00000}"/>
    <cellStyle name="Percent 3 11 3 2 6" xfId="58986" xr:uid="{00000000-0005-0000-0000-000052C00000}"/>
    <cellStyle name="Percent 3 11 3 3" xfId="10864" xr:uid="{00000000-0005-0000-0000-000053C00000}"/>
    <cellStyle name="Percent 3 11 3 3 2" xfId="26012" xr:uid="{00000000-0005-0000-0000-000054C00000}"/>
    <cellStyle name="Percent 3 11 3 3 2 2" xfId="51980" xr:uid="{00000000-0005-0000-0000-000055C00000}"/>
    <cellStyle name="Percent 3 11 3 3 3" xfId="36832" xr:uid="{00000000-0005-0000-0000-000056C00000}"/>
    <cellStyle name="Percent 3 11 3 4" xfId="8700" xr:uid="{00000000-0005-0000-0000-000057C00000}"/>
    <cellStyle name="Percent 3 11 3 4 2" xfId="23848" xr:uid="{00000000-0005-0000-0000-000058C00000}"/>
    <cellStyle name="Percent 3 11 3 4 2 2" xfId="49816" xr:uid="{00000000-0005-0000-0000-000059C00000}"/>
    <cellStyle name="Percent 3 11 3 4 3" xfId="34668" xr:uid="{00000000-0005-0000-0000-00005AC00000}"/>
    <cellStyle name="Percent 3 11 3 5" xfId="19520" xr:uid="{00000000-0005-0000-0000-00005BC00000}"/>
    <cellStyle name="Percent 3 11 3 5 2" xfId="45488" xr:uid="{00000000-0005-0000-0000-00005CC00000}"/>
    <cellStyle name="Percent 3 11 3 6" xfId="15192" xr:uid="{00000000-0005-0000-0000-00005DC00000}"/>
    <cellStyle name="Percent 3 11 3 6 2" xfId="41160" xr:uid="{00000000-0005-0000-0000-00005EC00000}"/>
    <cellStyle name="Percent 3 11 3 7" xfId="4372" xr:uid="{00000000-0005-0000-0000-00005FC00000}"/>
    <cellStyle name="Percent 3 11 3 8" xfId="30340" xr:uid="{00000000-0005-0000-0000-000060C00000}"/>
    <cellStyle name="Percent 3 11 3 9" xfId="56822" xr:uid="{00000000-0005-0000-0000-000061C00000}"/>
    <cellStyle name="Percent 3 11 4" xfId="5454" xr:uid="{00000000-0005-0000-0000-000062C00000}"/>
    <cellStyle name="Percent 3 11 4 2" xfId="11946" xr:uid="{00000000-0005-0000-0000-000063C00000}"/>
    <cellStyle name="Percent 3 11 4 2 2" xfId="27094" xr:uid="{00000000-0005-0000-0000-000064C00000}"/>
    <cellStyle name="Percent 3 11 4 2 2 2" xfId="53062" xr:uid="{00000000-0005-0000-0000-000065C00000}"/>
    <cellStyle name="Percent 3 11 4 2 3" xfId="37914" xr:uid="{00000000-0005-0000-0000-000066C00000}"/>
    <cellStyle name="Percent 3 11 4 3" xfId="20602" xr:uid="{00000000-0005-0000-0000-000067C00000}"/>
    <cellStyle name="Percent 3 11 4 3 2" xfId="46570" xr:uid="{00000000-0005-0000-0000-000068C00000}"/>
    <cellStyle name="Percent 3 11 4 4" xfId="16274" xr:uid="{00000000-0005-0000-0000-000069C00000}"/>
    <cellStyle name="Percent 3 11 4 4 2" xfId="42242" xr:uid="{00000000-0005-0000-0000-00006AC00000}"/>
    <cellStyle name="Percent 3 11 4 5" xfId="31422" xr:uid="{00000000-0005-0000-0000-00006BC00000}"/>
    <cellStyle name="Percent 3 11 4 6" xfId="57904" xr:uid="{00000000-0005-0000-0000-00006CC00000}"/>
    <cellStyle name="Percent 3 11 5" xfId="9782" xr:uid="{00000000-0005-0000-0000-00006DC00000}"/>
    <cellStyle name="Percent 3 11 5 2" xfId="24930" xr:uid="{00000000-0005-0000-0000-00006EC00000}"/>
    <cellStyle name="Percent 3 11 5 2 2" xfId="50898" xr:uid="{00000000-0005-0000-0000-00006FC00000}"/>
    <cellStyle name="Percent 3 11 5 3" xfId="35750" xr:uid="{00000000-0005-0000-0000-000070C00000}"/>
    <cellStyle name="Percent 3 11 6" xfId="7618" xr:uid="{00000000-0005-0000-0000-000071C00000}"/>
    <cellStyle name="Percent 3 11 6 2" xfId="22766" xr:uid="{00000000-0005-0000-0000-000072C00000}"/>
    <cellStyle name="Percent 3 11 6 2 2" xfId="48734" xr:uid="{00000000-0005-0000-0000-000073C00000}"/>
    <cellStyle name="Percent 3 11 6 3" xfId="33586" xr:uid="{00000000-0005-0000-0000-000074C00000}"/>
    <cellStyle name="Percent 3 11 7" xfId="18438" xr:uid="{00000000-0005-0000-0000-000075C00000}"/>
    <cellStyle name="Percent 3 11 7 2" xfId="44406" xr:uid="{00000000-0005-0000-0000-000076C00000}"/>
    <cellStyle name="Percent 3 11 8" xfId="14110" xr:uid="{00000000-0005-0000-0000-000077C00000}"/>
    <cellStyle name="Percent 3 11 8 2" xfId="40078" xr:uid="{00000000-0005-0000-0000-000078C00000}"/>
    <cellStyle name="Percent 3 11 9" xfId="3290" xr:uid="{00000000-0005-0000-0000-000079C00000}"/>
    <cellStyle name="Percent 3 12" xfId="575" xr:uid="{00000000-0005-0000-0000-00007AC00000}"/>
    <cellStyle name="Percent 3 12 10" xfId="29259" xr:uid="{00000000-0005-0000-0000-00007BC00000}"/>
    <cellStyle name="Percent 3 12 11" xfId="55201" xr:uid="{00000000-0005-0000-0000-00007CC00000}"/>
    <cellStyle name="Percent 3 12 12" xfId="55741" xr:uid="{00000000-0005-0000-0000-00007DC00000}"/>
    <cellStyle name="Percent 3 12 13" xfId="1118" xr:uid="{00000000-0005-0000-0000-00007EC00000}"/>
    <cellStyle name="Percent 3 12 2" xfId="1668" xr:uid="{00000000-0005-0000-0000-00007FC00000}"/>
    <cellStyle name="Percent 3 12 2 10" xfId="56282" xr:uid="{00000000-0005-0000-0000-000080C00000}"/>
    <cellStyle name="Percent 3 12 2 2" xfId="2750" xr:uid="{00000000-0005-0000-0000-000081C00000}"/>
    <cellStyle name="Percent 3 12 2 2 2" xfId="7078" xr:uid="{00000000-0005-0000-0000-000082C00000}"/>
    <cellStyle name="Percent 3 12 2 2 2 2" xfId="13570" xr:uid="{00000000-0005-0000-0000-000083C00000}"/>
    <cellStyle name="Percent 3 12 2 2 2 2 2" xfId="28718" xr:uid="{00000000-0005-0000-0000-000084C00000}"/>
    <cellStyle name="Percent 3 12 2 2 2 2 2 2" xfId="54686" xr:uid="{00000000-0005-0000-0000-000085C00000}"/>
    <cellStyle name="Percent 3 12 2 2 2 2 3" xfId="39538" xr:uid="{00000000-0005-0000-0000-000086C00000}"/>
    <cellStyle name="Percent 3 12 2 2 2 3" xfId="22226" xr:uid="{00000000-0005-0000-0000-000087C00000}"/>
    <cellStyle name="Percent 3 12 2 2 2 3 2" xfId="48194" xr:uid="{00000000-0005-0000-0000-000088C00000}"/>
    <cellStyle name="Percent 3 12 2 2 2 4" xfId="17898" xr:uid="{00000000-0005-0000-0000-000089C00000}"/>
    <cellStyle name="Percent 3 12 2 2 2 4 2" xfId="43866" xr:uid="{00000000-0005-0000-0000-00008AC00000}"/>
    <cellStyle name="Percent 3 12 2 2 2 5" xfId="33046" xr:uid="{00000000-0005-0000-0000-00008BC00000}"/>
    <cellStyle name="Percent 3 12 2 2 2 6" xfId="59528" xr:uid="{00000000-0005-0000-0000-00008CC00000}"/>
    <cellStyle name="Percent 3 12 2 2 3" xfId="11406" xr:uid="{00000000-0005-0000-0000-00008DC00000}"/>
    <cellStyle name="Percent 3 12 2 2 3 2" xfId="26554" xr:uid="{00000000-0005-0000-0000-00008EC00000}"/>
    <cellStyle name="Percent 3 12 2 2 3 2 2" xfId="52522" xr:uid="{00000000-0005-0000-0000-00008FC00000}"/>
    <cellStyle name="Percent 3 12 2 2 3 3" xfId="37374" xr:uid="{00000000-0005-0000-0000-000090C00000}"/>
    <cellStyle name="Percent 3 12 2 2 4" xfId="9242" xr:uid="{00000000-0005-0000-0000-000091C00000}"/>
    <cellStyle name="Percent 3 12 2 2 4 2" xfId="24390" xr:uid="{00000000-0005-0000-0000-000092C00000}"/>
    <cellStyle name="Percent 3 12 2 2 4 2 2" xfId="50358" xr:uid="{00000000-0005-0000-0000-000093C00000}"/>
    <cellStyle name="Percent 3 12 2 2 4 3" xfId="35210" xr:uid="{00000000-0005-0000-0000-000094C00000}"/>
    <cellStyle name="Percent 3 12 2 2 5" xfId="20062" xr:uid="{00000000-0005-0000-0000-000095C00000}"/>
    <cellStyle name="Percent 3 12 2 2 5 2" xfId="46030" xr:uid="{00000000-0005-0000-0000-000096C00000}"/>
    <cellStyle name="Percent 3 12 2 2 6" xfId="15734" xr:uid="{00000000-0005-0000-0000-000097C00000}"/>
    <cellStyle name="Percent 3 12 2 2 6 2" xfId="41702" xr:uid="{00000000-0005-0000-0000-000098C00000}"/>
    <cellStyle name="Percent 3 12 2 2 7" xfId="4914" xr:uid="{00000000-0005-0000-0000-000099C00000}"/>
    <cellStyle name="Percent 3 12 2 2 8" xfId="30882" xr:uid="{00000000-0005-0000-0000-00009AC00000}"/>
    <cellStyle name="Percent 3 12 2 2 9" xfId="57364" xr:uid="{00000000-0005-0000-0000-00009BC00000}"/>
    <cellStyle name="Percent 3 12 2 3" xfId="5996" xr:uid="{00000000-0005-0000-0000-00009CC00000}"/>
    <cellStyle name="Percent 3 12 2 3 2" xfId="12488" xr:uid="{00000000-0005-0000-0000-00009DC00000}"/>
    <cellStyle name="Percent 3 12 2 3 2 2" xfId="27636" xr:uid="{00000000-0005-0000-0000-00009EC00000}"/>
    <cellStyle name="Percent 3 12 2 3 2 2 2" xfId="53604" xr:uid="{00000000-0005-0000-0000-00009FC00000}"/>
    <cellStyle name="Percent 3 12 2 3 2 3" xfId="38456" xr:uid="{00000000-0005-0000-0000-0000A0C00000}"/>
    <cellStyle name="Percent 3 12 2 3 3" xfId="21144" xr:uid="{00000000-0005-0000-0000-0000A1C00000}"/>
    <cellStyle name="Percent 3 12 2 3 3 2" xfId="47112" xr:uid="{00000000-0005-0000-0000-0000A2C00000}"/>
    <cellStyle name="Percent 3 12 2 3 4" xfId="16816" xr:uid="{00000000-0005-0000-0000-0000A3C00000}"/>
    <cellStyle name="Percent 3 12 2 3 4 2" xfId="42784" xr:uid="{00000000-0005-0000-0000-0000A4C00000}"/>
    <cellStyle name="Percent 3 12 2 3 5" xfId="31964" xr:uid="{00000000-0005-0000-0000-0000A5C00000}"/>
    <cellStyle name="Percent 3 12 2 3 6" xfId="58446" xr:uid="{00000000-0005-0000-0000-0000A6C00000}"/>
    <cellStyle name="Percent 3 12 2 4" xfId="10324" xr:uid="{00000000-0005-0000-0000-0000A7C00000}"/>
    <cellStyle name="Percent 3 12 2 4 2" xfId="25472" xr:uid="{00000000-0005-0000-0000-0000A8C00000}"/>
    <cellStyle name="Percent 3 12 2 4 2 2" xfId="51440" xr:uid="{00000000-0005-0000-0000-0000A9C00000}"/>
    <cellStyle name="Percent 3 12 2 4 3" xfId="36292" xr:uid="{00000000-0005-0000-0000-0000AAC00000}"/>
    <cellStyle name="Percent 3 12 2 5" xfId="8160" xr:uid="{00000000-0005-0000-0000-0000ABC00000}"/>
    <cellStyle name="Percent 3 12 2 5 2" xfId="23308" xr:uid="{00000000-0005-0000-0000-0000ACC00000}"/>
    <cellStyle name="Percent 3 12 2 5 2 2" xfId="49276" xr:uid="{00000000-0005-0000-0000-0000ADC00000}"/>
    <cellStyle name="Percent 3 12 2 5 3" xfId="34128" xr:uid="{00000000-0005-0000-0000-0000AEC00000}"/>
    <cellStyle name="Percent 3 12 2 6" xfId="18980" xr:uid="{00000000-0005-0000-0000-0000AFC00000}"/>
    <cellStyle name="Percent 3 12 2 6 2" xfId="44948" xr:uid="{00000000-0005-0000-0000-0000B0C00000}"/>
    <cellStyle name="Percent 3 12 2 7" xfId="14652" xr:uid="{00000000-0005-0000-0000-0000B1C00000}"/>
    <cellStyle name="Percent 3 12 2 7 2" xfId="40620" xr:uid="{00000000-0005-0000-0000-0000B2C00000}"/>
    <cellStyle name="Percent 3 12 2 8" xfId="3832" xr:uid="{00000000-0005-0000-0000-0000B3C00000}"/>
    <cellStyle name="Percent 3 12 2 9" xfId="29800" xr:uid="{00000000-0005-0000-0000-0000B4C00000}"/>
    <cellStyle name="Percent 3 12 3" xfId="2209" xr:uid="{00000000-0005-0000-0000-0000B5C00000}"/>
    <cellStyle name="Percent 3 12 3 2" xfId="6537" xr:uid="{00000000-0005-0000-0000-0000B6C00000}"/>
    <cellStyle name="Percent 3 12 3 2 2" xfId="13029" xr:uid="{00000000-0005-0000-0000-0000B7C00000}"/>
    <cellStyle name="Percent 3 12 3 2 2 2" xfId="28177" xr:uid="{00000000-0005-0000-0000-0000B8C00000}"/>
    <cellStyle name="Percent 3 12 3 2 2 2 2" xfId="54145" xr:uid="{00000000-0005-0000-0000-0000B9C00000}"/>
    <cellStyle name="Percent 3 12 3 2 2 3" xfId="38997" xr:uid="{00000000-0005-0000-0000-0000BAC00000}"/>
    <cellStyle name="Percent 3 12 3 2 3" xfId="21685" xr:uid="{00000000-0005-0000-0000-0000BBC00000}"/>
    <cellStyle name="Percent 3 12 3 2 3 2" xfId="47653" xr:uid="{00000000-0005-0000-0000-0000BCC00000}"/>
    <cellStyle name="Percent 3 12 3 2 4" xfId="17357" xr:uid="{00000000-0005-0000-0000-0000BDC00000}"/>
    <cellStyle name="Percent 3 12 3 2 4 2" xfId="43325" xr:uid="{00000000-0005-0000-0000-0000BEC00000}"/>
    <cellStyle name="Percent 3 12 3 2 5" xfId="32505" xr:uid="{00000000-0005-0000-0000-0000BFC00000}"/>
    <cellStyle name="Percent 3 12 3 2 6" xfId="58987" xr:uid="{00000000-0005-0000-0000-0000C0C00000}"/>
    <cellStyle name="Percent 3 12 3 3" xfId="10865" xr:uid="{00000000-0005-0000-0000-0000C1C00000}"/>
    <cellStyle name="Percent 3 12 3 3 2" xfId="26013" xr:uid="{00000000-0005-0000-0000-0000C2C00000}"/>
    <cellStyle name="Percent 3 12 3 3 2 2" xfId="51981" xr:uid="{00000000-0005-0000-0000-0000C3C00000}"/>
    <cellStyle name="Percent 3 12 3 3 3" xfId="36833" xr:uid="{00000000-0005-0000-0000-0000C4C00000}"/>
    <cellStyle name="Percent 3 12 3 4" xfId="8701" xr:uid="{00000000-0005-0000-0000-0000C5C00000}"/>
    <cellStyle name="Percent 3 12 3 4 2" xfId="23849" xr:uid="{00000000-0005-0000-0000-0000C6C00000}"/>
    <cellStyle name="Percent 3 12 3 4 2 2" xfId="49817" xr:uid="{00000000-0005-0000-0000-0000C7C00000}"/>
    <cellStyle name="Percent 3 12 3 4 3" xfId="34669" xr:uid="{00000000-0005-0000-0000-0000C8C00000}"/>
    <cellStyle name="Percent 3 12 3 5" xfId="19521" xr:uid="{00000000-0005-0000-0000-0000C9C00000}"/>
    <cellStyle name="Percent 3 12 3 5 2" xfId="45489" xr:uid="{00000000-0005-0000-0000-0000CAC00000}"/>
    <cellStyle name="Percent 3 12 3 6" xfId="15193" xr:uid="{00000000-0005-0000-0000-0000CBC00000}"/>
    <cellStyle name="Percent 3 12 3 6 2" xfId="41161" xr:uid="{00000000-0005-0000-0000-0000CCC00000}"/>
    <cellStyle name="Percent 3 12 3 7" xfId="4373" xr:uid="{00000000-0005-0000-0000-0000CDC00000}"/>
    <cellStyle name="Percent 3 12 3 8" xfId="30341" xr:uid="{00000000-0005-0000-0000-0000CEC00000}"/>
    <cellStyle name="Percent 3 12 3 9" xfId="56823" xr:uid="{00000000-0005-0000-0000-0000CFC00000}"/>
    <cellStyle name="Percent 3 12 4" xfId="5455" xr:uid="{00000000-0005-0000-0000-0000D0C00000}"/>
    <cellStyle name="Percent 3 12 4 2" xfId="11947" xr:uid="{00000000-0005-0000-0000-0000D1C00000}"/>
    <cellStyle name="Percent 3 12 4 2 2" xfId="27095" xr:uid="{00000000-0005-0000-0000-0000D2C00000}"/>
    <cellStyle name="Percent 3 12 4 2 2 2" xfId="53063" xr:uid="{00000000-0005-0000-0000-0000D3C00000}"/>
    <cellStyle name="Percent 3 12 4 2 3" xfId="37915" xr:uid="{00000000-0005-0000-0000-0000D4C00000}"/>
    <cellStyle name="Percent 3 12 4 3" xfId="20603" xr:uid="{00000000-0005-0000-0000-0000D5C00000}"/>
    <cellStyle name="Percent 3 12 4 3 2" xfId="46571" xr:uid="{00000000-0005-0000-0000-0000D6C00000}"/>
    <cellStyle name="Percent 3 12 4 4" xfId="16275" xr:uid="{00000000-0005-0000-0000-0000D7C00000}"/>
    <cellStyle name="Percent 3 12 4 4 2" xfId="42243" xr:uid="{00000000-0005-0000-0000-0000D8C00000}"/>
    <cellStyle name="Percent 3 12 4 5" xfId="31423" xr:uid="{00000000-0005-0000-0000-0000D9C00000}"/>
    <cellStyle name="Percent 3 12 4 6" xfId="57905" xr:uid="{00000000-0005-0000-0000-0000DAC00000}"/>
    <cellStyle name="Percent 3 12 5" xfId="9783" xr:uid="{00000000-0005-0000-0000-0000DBC00000}"/>
    <cellStyle name="Percent 3 12 5 2" xfId="24931" xr:uid="{00000000-0005-0000-0000-0000DCC00000}"/>
    <cellStyle name="Percent 3 12 5 2 2" xfId="50899" xr:uid="{00000000-0005-0000-0000-0000DDC00000}"/>
    <cellStyle name="Percent 3 12 5 3" xfId="35751" xr:uid="{00000000-0005-0000-0000-0000DEC00000}"/>
    <cellStyle name="Percent 3 12 6" xfId="7619" xr:uid="{00000000-0005-0000-0000-0000DFC00000}"/>
    <cellStyle name="Percent 3 12 6 2" xfId="22767" xr:uid="{00000000-0005-0000-0000-0000E0C00000}"/>
    <cellStyle name="Percent 3 12 6 2 2" xfId="48735" xr:uid="{00000000-0005-0000-0000-0000E1C00000}"/>
    <cellStyle name="Percent 3 12 6 3" xfId="33587" xr:uid="{00000000-0005-0000-0000-0000E2C00000}"/>
    <cellStyle name="Percent 3 12 7" xfId="18439" xr:uid="{00000000-0005-0000-0000-0000E3C00000}"/>
    <cellStyle name="Percent 3 12 7 2" xfId="44407" xr:uid="{00000000-0005-0000-0000-0000E4C00000}"/>
    <cellStyle name="Percent 3 12 8" xfId="14111" xr:uid="{00000000-0005-0000-0000-0000E5C00000}"/>
    <cellStyle name="Percent 3 12 8 2" xfId="40079" xr:uid="{00000000-0005-0000-0000-0000E6C00000}"/>
    <cellStyle name="Percent 3 12 9" xfId="3291" xr:uid="{00000000-0005-0000-0000-0000E7C00000}"/>
    <cellStyle name="Percent 3 13" xfId="576" xr:uid="{00000000-0005-0000-0000-0000E8C00000}"/>
    <cellStyle name="Percent 3 13 10" xfId="29260" xr:uid="{00000000-0005-0000-0000-0000E9C00000}"/>
    <cellStyle name="Percent 3 13 11" xfId="55202" xr:uid="{00000000-0005-0000-0000-0000EAC00000}"/>
    <cellStyle name="Percent 3 13 12" xfId="55742" xr:uid="{00000000-0005-0000-0000-0000EBC00000}"/>
    <cellStyle name="Percent 3 13 13" xfId="1158" xr:uid="{00000000-0005-0000-0000-0000ECC00000}"/>
    <cellStyle name="Percent 3 13 2" xfId="1669" xr:uid="{00000000-0005-0000-0000-0000EDC00000}"/>
    <cellStyle name="Percent 3 13 2 10" xfId="56283" xr:uid="{00000000-0005-0000-0000-0000EEC00000}"/>
    <cellStyle name="Percent 3 13 2 2" xfId="2751" xr:uid="{00000000-0005-0000-0000-0000EFC00000}"/>
    <cellStyle name="Percent 3 13 2 2 2" xfId="7079" xr:uid="{00000000-0005-0000-0000-0000F0C00000}"/>
    <cellStyle name="Percent 3 13 2 2 2 2" xfId="13571" xr:uid="{00000000-0005-0000-0000-0000F1C00000}"/>
    <cellStyle name="Percent 3 13 2 2 2 2 2" xfId="28719" xr:uid="{00000000-0005-0000-0000-0000F2C00000}"/>
    <cellStyle name="Percent 3 13 2 2 2 2 2 2" xfId="54687" xr:uid="{00000000-0005-0000-0000-0000F3C00000}"/>
    <cellStyle name="Percent 3 13 2 2 2 2 3" xfId="39539" xr:uid="{00000000-0005-0000-0000-0000F4C00000}"/>
    <cellStyle name="Percent 3 13 2 2 2 3" xfId="22227" xr:uid="{00000000-0005-0000-0000-0000F5C00000}"/>
    <cellStyle name="Percent 3 13 2 2 2 3 2" xfId="48195" xr:uid="{00000000-0005-0000-0000-0000F6C00000}"/>
    <cellStyle name="Percent 3 13 2 2 2 4" xfId="17899" xr:uid="{00000000-0005-0000-0000-0000F7C00000}"/>
    <cellStyle name="Percent 3 13 2 2 2 4 2" xfId="43867" xr:uid="{00000000-0005-0000-0000-0000F8C00000}"/>
    <cellStyle name="Percent 3 13 2 2 2 5" xfId="33047" xr:uid="{00000000-0005-0000-0000-0000F9C00000}"/>
    <cellStyle name="Percent 3 13 2 2 2 6" xfId="59529" xr:uid="{00000000-0005-0000-0000-0000FAC00000}"/>
    <cellStyle name="Percent 3 13 2 2 3" xfId="11407" xr:uid="{00000000-0005-0000-0000-0000FBC00000}"/>
    <cellStyle name="Percent 3 13 2 2 3 2" xfId="26555" xr:uid="{00000000-0005-0000-0000-0000FCC00000}"/>
    <cellStyle name="Percent 3 13 2 2 3 2 2" xfId="52523" xr:uid="{00000000-0005-0000-0000-0000FDC00000}"/>
    <cellStyle name="Percent 3 13 2 2 3 3" xfId="37375" xr:uid="{00000000-0005-0000-0000-0000FEC00000}"/>
    <cellStyle name="Percent 3 13 2 2 4" xfId="9243" xr:uid="{00000000-0005-0000-0000-0000FFC00000}"/>
    <cellStyle name="Percent 3 13 2 2 4 2" xfId="24391" xr:uid="{00000000-0005-0000-0000-000000C10000}"/>
    <cellStyle name="Percent 3 13 2 2 4 2 2" xfId="50359" xr:uid="{00000000-0005-0000-0000-000001C10000}"/>
    <cellStyle name="Percent 3 13 2 2 4 3" xfId="35211" xr:uid="{00000000-0005-0000-0000-000002C10000}"/>
    <cellStyle name="Percent 3 13 2 2 5" xfId="20063" xr:uid="{00000000-0005-0000-0000-000003C10000}"/>
    <cellStyle name="Percent 3 13 2 2 5 2" xfId="46031" xr:uid="{00000000-0005-0000-0000-000004C10000}"/>
    <cellStyle name="Percent 3 13 2 2 6" xfId="15735" xr:uid="{00000000-0005-0000-0000-000005C10000}"/>
    <cellStyle name="Percent 3 13 2 2 6 2" xfId="41703" xr:uid="{00000000-0005-0000-0000-000006C10000}"/>
    <cellStyle name="Percent 3 13 2 2 7" xfId="4915" xr:uid="{00000000-0005-0000-0000-000007C10000}"/>
    <cellStyle name="Percent 3 13 2 2 8" xfId="30883" xr:uid="{00000000-0005-0000-0000-000008C10000}"/>
    <cellStyle name="Percent 3 13 2 2 9" xfId="57365" xr:uid="{00000000-0005-0000-0000-000009C10000}"/>
    <cellStyle name="Percent 3 13 2 3" xfId="5997" xr:uid="{00000000-0005-0000-0000-00000AC10000}"/>
    <cellStyle name="Percent 3 13 2 3 2" xfId="12489" xr:uid="{00000000-0005-0000-0000-00000BC10000}"/>
    <cellStyle name="Percent 3 13 2 3 2 2" xfId="27637" xr:uid="{00000000-0005-0000-0000-00000CC10000}"/>
    <cellStyle name="Percent 3 13 2 3 2 2 2" xfId="53605" xr:uid="{00000000-0005-0000-0000-00000DC10000}"/>
    <cellStyle name="Percent 3 13 2 3 2 3" xfId="38457" xr:uid="{00000000-0005-0000-0000-00000EC10000}"/>
    <cellStyle name="Percent 3 13 2 3 3" xfId="21145" xr:uid="{00000000-0005-0000-0000-00000FC10000}"/>
    <cellStyle name="Percent 3 13 2 3 3 2" xfId="47113" xr:uid="{00000000-0005-0000-0000-000010C10000}"/>
    <cellStyle name="Percent 3 13 2 3 4" xfId="16817" xr:uid="{00000000-0005-0000-0000-000011C10000}"/>
    <cellStyle name="Percent 3 13 2 3 4 2" xfId="42785" xr:uid="{00000000-0005-0000-0000-000012C10000}"/>
    <cellStyle name="Percent 3 13 2 3 5" xfId="31965" xr:uid="{00000000-0005-0000-0000-000013C10000}"/>
    <cellStyle name="Percent 3 13 2 3 6" xfId="58447" xr:uid="{00000000-0005-0000-0000-000014C10000}"/>
    <cellStyle name="Percent 3 13 2 4" xfId="10325" xr:uid="{00000000-0005-0000-0000-000015C10000}"/>
    <cellStyle name="Percent 3 13 2 4 2" xfId="25473" xr:uid="{00000000-0005-0000-0000-000016C10000}"/>
    <cellStyle name="Percent 3 13 2 4 2 2" xfId="51441" xr:uid="{00000000-0005-0000-0000-000017C10000}"/>
    <cellStyle name="Percent 3 13 2 4 3" xfId="36293" xr:uid="{00000000-0005-0000-0000-000018C10000}"/>
    <cellStyle name="Percent 3 13 2 5" xfId="8161" xr:uid="{00000000-0005-0000-0000-000019C10000}"/>
    <cellStyle name="Percent 3 13 2 5 2" xfId="23309" xr:uid="{00000000-0005-0000-0000-00001AC10000}"/>
    <cellStyle name="Percent 3 13 2 5 2 2" xfId="49277" xr:uid="{00000000-0005-0000-0000-00001BC10000}"/>
    <cellStyle name="Percent 3 13 2 5 3" xfId="34129" xr:uid="{00000000-0005-0000-0000-00001CC10000}"/>
    <cellStyle name="Percent 3 13 2 6" xfId="18981" xr:uid="{00000000-0005-0000-0000-00001DC10000}"/>
    <cellStyle name="Percent 3 13 2 6 2" xfId="44949" xr:uid="{00000000-0005-0000-0000-00001EC10000}"/>
    <cellStyle name="Percent 3 13 2 7" xfId="14653" xr:uid="{00000000-0005-0000-0000-00001FC10000}"/>
    <cellStyle name="Percent 3 13 2 7 2" xfId="40621" xr:uid="{00000000-0005-0000-0000-000020C10000}"/>
    <cellStyle name="Percent 3 13 2 8" xfId="3833" xr:uid="{00000000-0005-0000-0000-000021C10000}"/>
    <cellStyle name="Percent 3 13 2 9" xfId="29801" xr:uid="{00000000-0005-0000-0000-000022C10000}"/>
    <cellStyle name="Percent 3 13 3" xfId="2210" xr:uid="{00000000-0005-0000-0000-000023C10000}"/>
    <cellStyle name="Percent 3 13 3 2" xfId="6538" xr:uid="{00000000-0005-0000-0000-000024C10000}"/>
    <cellStyle name="Percent 3 13 3 2 2" xfId="13030" xr:uid="{00000000-0005-0000-0000-000025C10000}"/>
    <cellStyle name="Percent 3 13 3 2 2 2" xfId="28178" xr:uid="{00000000-0005-0000-0000-000026C10000}"/>
    <cellStyle name="Percent 3 13 3 2 2 2 2" xfId="54146" xr:uid="{00000000-0005-0000-0000-000027C10000}"/>
    <cellStyle name="Percent 3 13 3 2 2 3" xfId="38998" xr:uid="{00000000-0005-0000-0000-000028C10000}"/>
    <cellStyle name="Percent 3 13 3 2 3" xfId="21686" xr:uid="{00000000-0005-0000-0000-000029C10000}"/>
    <cellStyle name="Percent 3 13 3 2 3 2" xfId="47654" xr:uid="{00000000-0005-0000-0000-00002AC10000}"/>
    <cellStyle name="Percent 3 13 3 2 4" xfId="17358" xr:uid="{00000000-0005-0000-0000-00002BC10000}"/>
    <cellStyle name="Percent 3 13 3 2 4 2" xfId="43326" xr:uid="{00000000-0005-0000-0000-00002CC10000}"/>
    <cellStyle name="Percent 3 13 3 2 5" xfId="32506" xr:uid="{00000000-0005-0000-0000-00002DC10000}"/>
    <cellStyle name="Percent 3 13 3 2 6" xfId="58988" xr:uid="{00000000-0005-0000-0000-00002EC10000}"/>
    <cellStyle name="Percent 3 13 3 3" xfId="10866" xr:uid="{00000000-0005-0000-0000-00002FC10000}"/>
    <cellStyle name="Percent 3 13 3 3 2" xfId="26014" xr:uid="{00000000-0005-0000-0000-000030C10000}"/>
    <cellStyle name="Percent 3 13 3 3 2 2" xfId="51982" xr:uid="{00000000-0005-0000-0000-000031C10000}"/>
    <cellStyle name="Percent 3 13 3 3 3" xfId="36834" xr:uid="{00000000-0005-0000-0000-000032C10000}"/>
    <cellStyle name="Percent 3 13 3 4" xfId="8702" xr:uid="{00000000-0005-0000-0000-000033C10000}"/>
    <cellStyle name="Percent 3 13 3 4 2" xfId="23850" xr:uid="{00000000-0005-0000-0000-000034C10000}"/>
    <cellStyle name="Percent 3 13 3 4 2 2" xfId="49818" xr:uid="{00000000-0005-0000-0000-000035C10000}"/>
    <cellStyle name="Percent 3 13 3 4 3" xfId="34670" xr:uid="{00000000-0005-0000-0000-000036C10000}"/>
    <cellStyle name="Percent 3 13 3 5" xfId="19522" xr:uid="{00000000-0005-0000-0000-000037C10000}"/>
    <cellStyle name="Percent 3 13 3 5 2" xfId="45490" xr:uid="{00000000-0005-0000-0000-000038C10000}"/>
    <cellStyle name="Percent 3 13 3 6" xfId="15194" xr:uid="{00000000-0005-0000-0000-000039C10000}"/>
    <cellStyle name="Percent 3 13 3 6 2" xfId="41162" xr:uid="{00000000-0005-0000-0000-00003AC10000}"/>
    <cellStyle name="Percent 3 13 3 7" xfId="4374" xr:uid="{00000000-0005-0000-0000-00003BC10000}"/>
    <cellStyle name="Percent 3 13 3 8" xfId="30342" xr:uid="{00000000-0005-0000-0000-00003CC10000}"/>
    <cellStyle name="Percent 3 13 3 9" xfId="56824" xr:uid="{00000000-0005-0000-0000-00003DC10000}"/>
    <cellStyle name="Percent 3 13 4" xfId="5456" xr:uid="{00000000-0005-0000-0000-00003EC10000}"/>
    <cellStyle name="Percent 3 13 4 2" xfId="11948" xr:uid="{00000000-0005-0000-0000-00003FC10000}"/>
    <cellStyle name="Percent 3 13 4 2 2" xfId="27096" xr:uid="{00000000-0005-0000-0000-000040C10000}"/>
    <cellStyle name="Percent 3 13 4 2 2 2" xfId="53064" xr:uid="{00000000-0005-0000-0000-000041C10000}"/>
    <cellStyle name="Percent 3 13 4 2 3" xfId="37916" xr:uid="{00000000-0005-0000-0000-000042C10000}"/>
    <cellStyle name="Percent 3 13 4 3" xfId="20604" xr:uid="{00000000-0005-0000-0000-000043C10000}"/>
    <cellStyle name="Percent 3 13 4 3 2" xfId="46572" xr:uid="{00000000-0005-0000-0000-000044C10000}"/>
    <cellStyle name="Percent 3 13 4 4" xfId="16276" xr:uid="{00000000-0005-0000-0000-000045C10000}"/>
    <cellStyle name="Percent 3 13 4 4 2" xfId="42244" xr:uid="{00000000-0005-0000-0000-000046C10000}"/>
    <cellStyle name="Percent 3 13 4 5" xfId="31424" xr:uid="{00000000-0005-0000-0000-000047C10000}"/>
    <cellStyle name="Percent 3 13 4 6" xfId="57906" xr:uid="{00000000-0005-0000-0000-000048C10000}"/>
    <cellStyle name="Percent 3 13 5" xfId="9784" xr:uid="{00000000-0005-0000-0000-000049C10000}"/>
    <cellStyle name="Percent 3 13 5 2" xfId="24932" xr:uid="{00000000-0005-0000-0000-00004AC10000}"/>
    <cellStyle name="Percent 3 13 5 2 2" xfId="50900" xr:uid="{00000000-0005-0000-0000-00004BC10000}"/>
    <cellStyle name="Percent 3 13 5 3" xfId="35752" xr:uid="{00000000-0005-0000-0000-00004CC10000}"/>
    <cellStyle name="Percent 3 13 6" xfId="7620" xr:uid="{00000000-0005-0000-0000-00004DC10000}"/>
    <cellStyle name="Percent 3 13 6 2" xfId="22768" xr:uid="{00000000-0005-0000-0000-00004EC10000}"/>
    <cellStyle name="Percent 3 13 6 2 2" xfId="48736" xr:uid="{00000000-0005-0000-0000-00004FC10000}"/>
    <cellStyle name="Percent 3 13 6 3" xfId="33588" xr:uid="{00000000-0005-0000-0000-000050C10000}"/>
    <cellStyle name="Percent 3 13 7" xfId="18440" xr:uid="{00000000-0005-0000-0000-000051C10000}"/>
    <cellStyle name="Percent 3 13 7 2" xfId="44408" xr:uid="{00000000-0005-0000-0000-000052C10000}"/>
    <cellStyle name="Percent 3 13 8" xfId="14112" xr:uid="{00000000-0005-0000-0000-000053C10000}"/>
    <cellStyle name="Percent 3 13 8 2" xfId="40080" xr:uid="{00000000-0005-0000-0000-000054C10000}"/>
    <cellStyle name="Percent 3 13 9" xfId="3292" xr:uid="{00000000-0005-0000-0000-000055C10000}"/>
    <cellStyle name="Percent 3 14" xfId="1665" xr:uid="{00000000-0005-0000-0000-000056C10000}"/>
    <cellStyle name="Percent 3 14 10" xfId="56279" xr:uid="{00000000-0005-0000-0000-000057C10000}"/>
    <cellStyle name="Percent 3 14 2" xfId="2747" xr:uid="{00000000-0005-0000-0000-000058C10000}"/>
    <cellStyle name="Percent 3 14 2 2" xfId="7075" xr:uid="{00000000-0005-0000-0000-000059C10000}"/>
    <cellStyle name="Percent 3 14 2 2 2" xfId="13567" xr:uid="{00000000-0005-0000-0000-00005AC10000}"/>
    <cellStyle name="Percent 3 14 2 2 2 2" xfId="28715" xr:uid="{00000000-0005-0000-0000-00005BC10000}"/>
    <cellStyle name="Percent 3 14 2 2 2 2 2" xfId="54683" xr:uid="{00000000-0005-0000-0000-00005CC10000}"/>
    <cellStyle name="Percent 3 14 2 2 2 3" xfId="39535" xr:uid="{00000000-0005-0000-0000-00005DC10000}"/>
    <cellStyle name="Percent 3 14 2 2 3" xfId="22223" xr:uid="{00000000-0005-0000-0000-00005EC10000}"/>
    <cellStyle name="Percent 3 14 2 2 3 2" xfId="48191" xr:uid="{00000000-0005-0000-0000-00005FC10000}"/>
    <cellStyle name="Percent 3 14 2 2 4" xfId="17895" xr:uid="{00000000-0005-0000-0000-000060C10000}"/>
    <cellStyle name="Percent 3 14 2 2 4 2" xfId="43863" xr:uid="{00000000-0005-0000-0000-000061C10000}"/>
    <cellStyle name="Percent 3 14 2 2 5" xfId="33043" xr:uid="{00000000-0005-0000-0000-000062C10000}"/>
    <cellStyle name="Percent 3 14 2 2 6" xfId="59525" xr:uid="{00000000-0005-0000-0000-000063C10000}"/>
    <cellStyle name="Percent 3 14 2 3" xfId="11403" xr:uid="{00000000-0005-0000-0000-000064C10000}"/>
    <cellStyle name="Percent 3 14 2 3 2" xfId="26551" xr:uid="{00000000-0005-0000-0000-000065C10000}"/>
    <cellStyle name="Percent 3 14 2 3 2 2" xfId="52519" xr:uid="{00000000-0005-0000-0000-000066C10000}"/>
    <cellStyle name="Percent 3 14 2 3 3" xfId="37371" xr:uid="{00000000-0005-0000-0000-000067C10000}"/>
    <cellStyle name="Percent 3 14 2 4" xfId="9239" xr:uid="{00000000-0005-0000-0000-000068C10000}"/>
    <cellStyle name="Percent 3 14 2 4 2" xfId="24387" xr:uid="{00000000-0005-0000-0000-000069C10000}"/>
    <cellStyle name="Percent 3 14 2 4 2 2" xfId="50355" xr:uid="{00000000-0005-0000-0000-00006AC10000}"/>
    <cellStyle name="Percent 3 14 2 4 3" xfId="35207" xr:uid="{00000000-0005-0000-0000-00006BC10000}"/>
    <cellStyle name="Percent 3 14 2 5" xfId="20059" xr:uid="{00000000-0005-0000-0000-00006CC10000}"/>
    <cellStyle name="Percent 3 14 2 5 2" xfId="46027" xr:uid="{00000000-0005-0000-0000-00006DC10000}"/>
    <cellStyle name="Percent 3 14 2 6" xfId="15731" xr:uid="{00000000-0005-0000-0000-00006EC10000}"/>
    <cellStyle name="Percent 3 14 2 6 2" xfId="41699" xr:uid="{00000000-0005-0000-0000-00006FC10000}"/>
    <cellStyle name="Percent 3 14 2 7" xfId="4911" xr:uid="{00000000-0005-0000-0000-000070C10000}"/>
    <cellStyle name="Percent 3 14 2 8" xfId="30879" xr:uid="{00000000-0005-0000-0000-000071C10000}"/>
    <cellStyle name="Percent 3 14 2 9" xfId="57361" xr:uid="{00000000-0005-0000-0000-000072C10000}"/>
    <cellStyle name="Percent 3 14 3" xfId="5993" xr:uid="{00000000-0005-0000-0000-000073C10000}"/>
    <cellStyle name="Percent 3 14 3 2" xfId="12485" xr:uid="{00000000-0005-0000-0000-000074C10000}"/>
    <cellStyle name="Percent 3 14 3 2 2" xfId="27633" xr:uid="{00000000-0005-0000-0000-000075C10000}"/>
    <cellStyle name="Percent 3 14 3 2 2 2" xfId="53601" xr:uid="{00000000-0005-0000-0000-000076C10000}"/>
    <cellStyle name="Percent 3 14 3 2 3" xfId="38453" xr:uid="{00000000-0005-0000-0000-000077C10000}"/>
    <cellStyle name="Percent 3 14 3 3" xfId="21141" xr:uid="{00000000-0005-0000-0000-000078C10000}"/>
    <cellStyle name="Percent 3 14 3 3 2" xfId="47109" xr:uid="{00000000-0005-0000-0000-000079C10000}"/>
    <cellStyle name="Percent 3 14 3 4" xfId="16813" xr:uid="{00000000-0005-0000-0000-00007AC10000}"/>
    <cellStyle name="Percent 3 14 3 4 2" xfId="42781" xr:uid="{00000000-0005-0000-0000-00007BC10000}"/>
    <cellStyle name="Percent 3 14 3 5" xfId="31961" xr:uid="{00000000-0005-0000-0000-00007CC10000}"/>
    <cellStyle name="Percent 3 14 3 6" xfId="58443" xr:uid="{00000000-0005-0000-0000-00007DC10000}"/>
    <cellStyle name="Percent 3 14 4" xfId="10321" xr:uid="{00000000-0005-0000-0000-00007EC10000}"/>
    <cellStyle name="Percent 3 14 4 2" xfId="25469" xr:uid="{00000000-0005-0000-0000-00007FC10000}"/>
    <cellStyle name="Percent 3 14 4 2 2" xfId="51437" xr:uid="{00000000-0005-0000-0000-000080C10000}"/>
    <cellStyle name="Percent 3 14 4 3" xfId="36289" xr:uid="{00000000-0005-0000-0000-000081C10000}"/>
    <cellStyle name="Percent 3 14 5" xfId="8157" xr:uid="{00000000-0005-0000-0000-000082C10000}"/>
    <cellStyle name="Percent 3 14 5 2" xfId="23305" xr:uid="{00000000-0005-0000-0000-000083C10000}"/>
    <cellStyle name="Percent 3 14 5 2 2" xfId="49273" xr:uid="{00000000-0005-0000-0000-000084C10000}"/>
    <cellStyle name="Percent 3 14 5 3" xfId="34125" xr:uid="{00000000-0005-0000-0000-000085C10000}"/>
    <cellStyle name="Percent 3 14 6" xfId="18977" xr:uid="{00000000-0005-0000-0000-000086C10000}"/>
    <cellStyle name="Percent 3 14 6 2" xfId="44945" xr:uid="{00000000-0005-0000-0000-000087C10000}"/>
    <cellStyle name="Percent 3 14 7" xfId="14649" xr:uid="{00000000-0005-0000-0000-000088C10000}"/>
    <cellStyle name="Percent 3 14 7 2" xfId="40617" xr:uid="{00000000-0005-0000-0000-000089C10000}"/>
    <cellStyle name="Percent 3 14 8" xfId="3829" xr:uid="{00000000-0005-0000-0000-00008AC10000}"/>
    <cellStyle name="Percent 3 14 9" xfId="29797" xr:uid="{00000000-0005-0000-0000-00008BC10000}"/>
    <cellStyle name="Percent 3 15" xfId="2206" xr:uid="{00000000-0005-0000-0000-00008CC10000}"/>
    <cellStyle name="Percent 3 15 2" xfId="6534" xr:uid="{00000000-0005-0000-0000-00008DC10000}"/>
    <cellStyle name="Percent 3 15 2 2" xfId="13026" xr:uid="{00000000-0005-0000-0000-00008EC10000}"/>
    <cellStyle name="Percent 3 15 2 2 2" xfId="28174" xr:uid="{00000000-0005-0000-0000-00008FC10000}"/>
    <cellStyle name="Percent 3 15 2 2 2 2" xfId="54142" xr:uid="{00000000-0005-0000-0000-000090C10000}"/>
    <cellStyle name="Percent 3 15 2 2 3" xfId="38994" xr:uid="{00000000-0005-0000-0000-000091C10000}"/>
    <cellStyle name="Percent 3 15 2 3" xfId="21682" xr:uid="{00000000-0005-0000-0000-000092C10000}"/>
    <cellStyle name="Percent 3 15 2 3 2" xfId="47650" xr:uid="{00000000-0005-0000-0000-000093C10000}"/>
    <cellStyle name="Percent 3 15 2 4" xfId="17354" xr:uid="{00000000-0005-0000-0000-000094C10000}"/>
    <cellStyle name="Percent 3 15 2 4 2" xfId="43322" xr:uid="{00000000-0005-0000-0000-000095C10000}"/>
    <cellStyle name="Percent 3 15 2 5" xfId="32502" xr:uid="{00000000-0005-0000-0000-000096C10000}"/>
    <cellStyle name="Percent 3 15 2 6" xfId="58984" xr:uid="{00000000-0005-0000-0000-000097C10000}"/>
    <cellStyle name="Percent 3 15 3" xfId="10862" xr:uid="{00000000-0005-0000-0000-000098C10000}"/>
    <cellStyle name="Percent 3 15 3 2" xfId="26010" xr:uid="{00000000-0005-0000-0000-000099C10000}"/>
    <cellStyle name="Percent 3 15 3 2 2" xfId="51978" xr:uid="{00000000-0005-0000-0000-00009AC10000}"/>
    <cellStyle name="Percent 3 15 3 3" xfId="36830" xr:uid="{00000000-0005-0000-0000-00009BC10000}"/>
    <cellStyle name="Percent 3 15 4" xfId="8698" xr:uid="{00000000-0005-0000-0000-00009CC10000}"/>
    <cellStyle name="Percent 3 15 4 2" xfId="23846" xr:uid="{00000000-0005-0000-0000-00009DC10000}"/>
    <cellStyle name="Percent 3 15 4 2 2" xfId="49814" xr:uid="{00000000-0005-0000-0000-00009EC10000}"/>
    <cellStyle name="Percent 3 15 4 3" xfId="34666" xr:uid="{00000000-0005-0000-0000-00009FC10000}"/>
    <cellStyle name="Percent 3 15 5" xfId="19518" xr:uid="{00000000-0005-0000-0000-0000A0C10000}"/>
    <cellStyle name="Percent 3 15 5 2" xfId="45486" xr:uid="{00000000-0005-0000-0000-0000A1C10000}"/>
    <cellStyle name="Percent 3 15 6" xfId="15190" xr:uid="{00000000-0005-0000-0000-0000A2C10000}"/>
    <cellStyle name="Percent 3 15 6 2" xfId="41158" xr:uid="{00000000-0005-0000-0000-0000A3C10000}"/>
    <cellStyle name="Percent 3 15 7" xfId="4370" xr:uid="{00000000-0005-0000-0000-0000A4C10000}"/>
    <cellStyle name="Percent 3 15 8" xfId="30338" xr:uid="{00000000-0005-0000-0000-0000A5C10000}"/>
    <cellStyle name="Percent 3 15 9" xfId="56820" xr:uid="{00000000-0005-0000-0000-0000A6C10000}"/>
    <cellStyle name="Percent 3 16" xfId="5452" xr:uid="{00000000-0005-0000-0000-0000A7C10000}"/>
    <cellStyle name="Percent 3 16 2" xfId="11944" xr:uid="{00000000-0005-0000-0000-0000A8C10000}"/>
    <cellStyle name="Percent 3 16 2 2" xfId="27092" xr:uid="{00000000-0005-0000-0000-0000A9C10000}"/>
    <cellStyle name="Percent 3 16 2 2 2" xfId="53060" xr:uid="{00000000-0005-0000-0000-0000AAC10000}"/>
    <cellStyle name="Percent 3 16 2 3" xfId="37912" xr:uid="{00000000-0005-0000-0000-0000ABC10000}"/>
    <cellStyle name="Percent 3 16 3" xfId="20600" xr:uid="{00000000-0005-0000-0000-0000ACC10000}"/>
    <cellStyle name="Percent 3 16 3 2" xfId="46568" xr:uid="{00000000-0005-0000-0000-0000ADC10000}"/>
    <cellStyle name="Percent 3 16 4" xfId="16272" xr:uid="{00000000-0005-0000-0000-0000AEC10000}"/>
    <cellStyle name="Percent 3 16 4 2" xfId="42240" xr:uid="{00000000-0005-0000-0000-0000AFC10000}"/>
    <cellStyle name="Percent 3 16 5" xfId="31420" xr:uid="{00000000-0005-0000-0000-0000B0C10000}"/>
    <cellStyle name="Percent 3 16 6" xfId="57902" xr:uid="{00000000-0005-0000-0000-0000B1C10000}"/>
    <cellStyle name="Percent 3 17" xfId="9780" xr:uid="{00000000-0005-0000-0000-0000B2C10000}"/>
    <cellStyle name="Percent 3 17 2" xfId="24928" xr:uid="{00000000-0005-0000-0000-0000B3C10000}"/>
    <cellStyle name="Percent 3 17 2 2" xfId="50896" xr:uid="{00000000-0005-0000-0000-0000B4C10000}"/>
    <cellStyle name="Percent 3 17 3" xfId="35748" xr:uid="{00000000-0005-0000-0000-0000B5C10000}"/>
    <cellStyle name="Percent 3 18" xfId="7616" xr:uid="{00000000-0005-0000-0000-0000B6C10000}"/>
    <cellStyle name="Percent 3 18 2" xfId="22764" xr:uid="{00000000-0005-0000-0000-0000B7C10000}"/>
    <cellStyle name="Percent 3 18 2 2" xfId="48732" xr:uid="{00000000-0005-0000-0000-0000B8C10000}"/>
    <cellStyle name="Percent 3 18 3" xfId="33584" xr:uid="{00000000-0005-0000-0000-0000B9C10000}"/>
    <cellStyle name="Percent 3 19" xfId="18436" xr:uid="{00000000-0005-0000-0000-0000BAC10000}"/>
    <cellStyle name="Percent 3 19 2" xfId="44404" xr:uid="{00000000-0005-0000-0000-0000BBC10000}"/>
    <cellStyle name="Percent 3 2" xfId="577" xr:uid="{00000000-0005-0000-0000-0000BCC10000}"/>
    <cellStyle name="Percent 3 2 10" xfId="3293" xr:uid="{00000000-0005-0000-0000-0000BDC10000}"/>
    <cellStyle name="Percent 3 2 11" xfId="29261" xr:uid="{00000000-0005-0000-0000-0000BEC10000}"/>
    <cellStyle name="Percent 3 2 12" xfId="55203" xr:uid="{00000000-0005-0000-0000-0000BFC10000}"/>
    <cellStyle name="Percent 3 2 13" xfId="55743" xr:uid="{00000000-0005-0000-0000-0000C0C10000}"/>
    <cellStyle name="Percent 3 2 14" xfId="718" xr:uid="{00000000-0005-0000-0000-0000C1C10000}"/>
    <cellStyle name="Percent 3 2 2" xfId="578" xr:uid="{00000000-0005-0000-0000-0000C2C10000}"/>
    <cellStyle name="Percent 3 2 2 10" xfId="29262" xr:uid="{00000000-0005-0000-0000-0000C3C10000}"/>
    <cellStyle name="Percent 3 2 2 11" xfId="55204" xr:uid="{00000000-0005-0000-0000-0000C4C10000}"/>
    <cellStyle name="Percent 3 2 2 12" xfId="55744" xr:uid="{00000000-0005-0000-0000-0000C5C10000}"/>
    <cellStyle name="Percent 3 2 2 13" xfId="1212" xr:uid="{00000000-0005-0000-0000-0000C6C10000}"/>
    <cellStyle name="Percent 3 2 2 2" xfId="1671" xr:uid="{00000000-0005-0000-0000-0000C7C10000}"/>
    <cellStyle name="Percent 3 2 2 2 10" xfId="56285" xr:uid="{00000000-0005-0000-0000-0000C8C10000}"/>
    <cellStyle name="Percent 3 2 2 2 2" xfId="2753" xr:uid="{00000000-0005-0000-0000-0000C9C10000}"/>
    <cellStyle name="Percent 3 2 2 2 2 2" xfId="7081" xr:uid="{00000000-0005-0000-0000-0000CAC10000}"/>
    <cellStyle name="Percent 3 2 2 2 2 2 2" xfId="13573" xr:uid="{00000000-0005-0000-0000-0000CBC10000}"/>
    <cellStyle name="Percent 3 2 2 2 2 2 2 2" xfId="28721" xr:uid="{00000000-0005-0000-0000-0000CCC10000}"/>
    <cellStyle name="Percent 3 2 2 2 2 2 2 2 2" xfId="54689" xr:uid="{00000000-0005-0000-0000-0000CDC10000}"/>
    <cellStyle name="Percent 3 2 2 2 2 2 2 3" xfId="39541" xr:uid="{00000000-0005-0000-0000-0000CEC10000}"/>
    <cellStyle name="Percent 3 2 2 2 2 2 3" xfId="22229" xr:uid="{00000000-0005-0000-0000-0000CFC10000}"/>
    <cellStyle name="Percent 3 2 2 2 2 2 3 2" xfId="48197" xr:uid="{00000000-0005-0000-0000-0000D0C10000}"/>
    <cellStyle name="Percent 3 2 2 2 2 2 4" xfId="17901" xr:uid="{00000000-0005-0000-0000-0000D1C10000}"/>
    <cellStyle name="Percent 3 2 2 2 2 2 4 2" xfId="43869" xr:uid="{00000000-0005-0000-0000-0000D2C10000}"/>
    <cellStyle name="Percent 3 2 2 2 2 2 5" xfId="33049" xr:uid="{00000000-0005-0000-0000-0000D3C10000}"/>
    <cellStyle name="Percent 3 2 2 2 2 2 6" xfId="59531" xr:uid="{00000000-0005-0000-0000-0000D4C10000}"/>
    <cellStyle name="Percent 3 2 2 2 2 3" xfId="11409" xr:uid="{00000000-0005-0000-0000-0000D5C10000}"/>
    <cellStyle name="Percent 3 2 2 2 2 3 2" xfId="26557" xr:uid="{00000000-0005-0000-0000-0000D6C10000}"/>
    <cellStyle name="Percent 3 2 2 2 2 3 2 2" xfId="52525" xr:uid="{00000000-0005-0000-0000-0000D7C10000}"/>
    <cellStyle name="Percent 3 2 2 2 2 3 3" xfId="37377" xr:uid="{00000000-0005-0000-0000-0000D8C10000}"/>
    <cellStyle name="Percent 3 2 2 2 2 4" xfId="9245" xr:uid="{00000000-0005-0000-0000-0000D9C10000}"/>
    <cellStyle name="Percent 3 2 2 2 2 4 2" xfId="24393" xr:uid="{00000000-0005-0000-0000-0000DAC10000}"/>
    <cellStyle name="Percent 3 2 2 2 2 4 2 2" xfId="50361" xr:uid="{00000000-0005-0000-0000-0000DBC10000}"/>
    <cellStyle name="Percent 3 2 2 2 2 4 3" xfId="35213" xr:uid="{00000000-0005-0000-0000-0000DCC10000}"/>
    <cellStyle name="Percent 3 2 2 2 2 5" xfId="20065" xr:uid="{00000000-0005-0000-0000-0000DDC10000}"/>
    <cellStyle name="Percent 3 2 2 2 2 5 2" xfId="46033" xr:uid="{00000000-0005-0000-0000-0000DEC10000}"/>
    <cellStyle name="Percent 3 2 2 2 2 6" xfId="15737" xr:uid="{00000000-0005-0000-0000-0000DFC10000}"/>
    <cellStyle name="Percent 3 2 2 2 2 6 2" xfId="41705" xr:uid="{00000000-0005-0000-0000-0000E0C10000}"/>
    <cellStyle name="Percent 3 2 2 2 2 7" xfId="4917" xr:uid="{00000000-0005-0000-0000-0000E1C10000}"/>
    <cellStyle name="Percent 3 2 2 2 2 8" xfId="30885" xr:uid="{00000000-0005-0000-0000-0000E2C10000}"/>
    <cellStyle name="Percent 3 2 2 2 2 9" xfId="57367" xr:uid="{00000000-0005-0000-0000-0000E3C10000}"/>
    <cellStyle name="Percent 3 2 2 2 3" xfId="5999" xr:uid="{00000000-0005-0000-0000-0000E4C10000}"/>
    <cellStyle name="Percent 3 2 2 2 3 2" xfId="12491" xr:uid="{00000000-0005-0000-0000-0000E5C10000}"/>
    <cellStyle name="Percent 3 2 2 2 3 2 2" xfId="27639" xr:uid="{00000000-0005-0000-0000-0000E6C10000}"/>
    <cellStyle name="Percent 3 2 2 2 3 2 2 2" xfId="53607" xr:uid="{00000000-0005-0000-0000-0000E7C10000}"/>
    <cellStyle name="Percent 3 2 2 2 3 2 3" xfId="38459" xr:uid="{00000000-0005-0000-0000-0000E8C10000}"/>
    <cellStyle name="Percent 3 2 2 2 3 3" xfId="21147" xr:uid="{00000000-0005-0000-0000-0000E9C10000}"/>
    <cellStyle name="Percent 3 2 2 2 3 3 2" xfId="47115" xr:uid="{00000000-0005-0000-0000-0000EAC10000}"/>
    <cellStyle name="Percent 3 2 2 2 3 4" xfId="16819" xr:uid="{00000000-0005-0000-0000-0000EBC10000}"/>
    <cellStyle name="Percent 3 2 2 2 3 4 2" xfId="42787" xr:uid="{00000000-0005-0000-0000-0000ECC10000}"/>
    <cellStyle name="Percent 3 2 2 2 3 5" xfId="31967" xr:uid="{00000000-0005-0000-0000-0000EDC10000}"/>
    <cellStyle name="Percent 3 2 2 2 3 6" xfId="58449" xr:uid="{00000000-0005-0000-0000-0000EEC10000}"/>
    <cellStyle name="Percent 3 2 2 2 4" xfId="10327" xr:uid="{00000000-0005-0000-0000-0000EFC10000}"/>
    <cellStyle name="Percent 3 2 2 2 4 2" xfId="25475" xr:uid="{00000000-0005-0000-0000-0000F0C10000}"/>
    <cellStyle name="Percent 3 2 2 2 4 2 2" xfId="51443" xr:uid="{00000000-0005-0000-0000-0000F1C10000}"/>
    <cellStyle name="Percent 3 2 2 2 4 3" xfId="36295" xr:uid="{00000000-0005-0000-0000-0000F2C10000}"/>
    <cellStyle name="Percent 3 2 2 2 5" xfId="8163" xr:uid="{00000000-0005-0000-0000-0000F3C10000}"/>
    <cellStyle name="Percent 3 2 2 2 5 2" xfId="23311" xr:uid="{00000000-0005-0000-0000-0000F4C10000}"/>
    <cellStyle name="Percent 3 2 2 2 5 2 2" xfId="49279" xr:uid="{00000000-0005-0000-0000-0000F5C10000}"/>
    <cellStyle name="Percent 3 2 2 2 5 3" xfId="34131" xr:uid="{00000000-0005-0000-0000-0000F6C10000}"/>
    <cellStyle name="Percent 3 2 2 2 6" xfId="18983" xr:uid="{00000000-0005-0000-0000-0000F7C10000}"/>
    <cellStyle name="Percent 3 2 2 2 6 2" xfId="44951" xr:uid="{00000000-0005-0000-0000-0000F8C10000}"/>
    <cellStyle name="Percent 3 2 2 2 7" xfId="14655" xr:uid="{00000000-0005-0000-0000-0000F9C10000}"/>
    <cellStyle name="Percent 3 2 2 2 7 2" xfId="40623" xr:uid="{00000000-0005-0000-0000-0000FAC10000}"/>
    <cellStyle name="Percent 3 2 2 2 8" xfId="3835" xr:uid="{00000000-0005-0000-0000-0000FBC10000}"/>
    <cellStyle name="Percent 3 2 2 2 9" xfId="29803" xr:uid="{00000000-0005-0000-0000-0000FCC10000}"/>
    <cellStyle name="Percent 3 2 2 3" xfId="2212" xr:uid="{00000000-0005-0000-0000-0000FDC10000}"/>
    <cellStyle name="Percent 3 2 2 3 2" xfId="6540" xr:uid="{00000000-0005-0000-0000-0000FEC10000}"/>
    <cellStyle name="Percent 3 2 2 3 2 2" xfId="13032" xr:uid="{00000000-0005-0000-0000-0000FFC10000}"/>
    <cellStyle name="Percent 3 2 2 3 2 2 2" xfId="28180" xr:uid="{00000000-0005-0000-0000-000000C20000}"/>
    <cellStyle name="Percent 3 2 2 3 2 2 2 2" xfId="54148" xr:uid="{00000000-0005-0000-0000-000001C20000}"/>
    <cellStyle name="Percent 3 2 2 3 2 2 3" xfId="39000" xr:uid="{00000000-0005-0000-0000-000002C20000}"/>
    <cellStyle name="Percent 3 2 2 3 2 3" xfId="21688" xr:uid="{00000000-0005-0000-0000-000003C20000}"/>
    <cellStyle name="Percent 3 2 2 3 2 3 2" xfId="47656" xr:uid="{00000000-0005-0000-0000-000004C20000}"/>
    <cellStyle name="Percent 3 2 2 3 2 4" xfId="17360" xr:uid="{00000000-0005-0000-0000-000005C20000}"/>
    <cellStyle name="Percent 3 2 2 3 2 4 2" xfId="43328" xr:uid="{00000000-0005-0000-0000-000006C20000}"/>
    <cellStyle name="Percent 3 2 2 3 2 5" xfId="32508" xr:uid="{00000000-0005-0000-0000-000007C20000}"/>
    <cellStyle name="Percent 3 2 2 3 2 6" xfId="58990" xr:uid="{00000000-0005-0000-0000-000008C20000}"/>
    <cellStyle name="Percent 3 2 2 3 3" xfId="10868" xr:uid="{00000000-0005-0000-0000-000009C20000}"/>
    <cellStyle name="Percent 3 2 2 3 3 2" xfId="26016" xr:uid="{00000000-0005-0000-0000-00000AC20000}"/>
    <cellStyle name="Percent 3 2 2 3 3 2 2" xfId="51984" xr:uid="{00000000-0005-0000-0000-00000BC20000}"/>
    <cellStyle name="Percent 3 2 2 3 3 3" xfId="36836" xr:uid="{00000000-0005-0000-0000-00000CC20000}"/>
    <cellStyle name="Percent 3 2 2 3 4" xfId="8704" xr:uid="{00000000-0005-0000-0000-00000DC20000}"/>
    <cellStyle name="Percent 3 2 2 3 4 2" xfId="23852" xr:uid="{00000000-0005-0000-0000-00000EC20000}"/>
    <cellStyle name="Percent 3 2 2 3 4 2 2" xfId="49820" xr:uid="{00000000-0005-0000-0000-00000FC20000}"/>
    <cellStyle name="Percent 3 2 2 3 4 3" xfId="34672" xr:uid="{00000000-0005-0000-0000-000010C20000}"/>
    <cellStyle name="Percent 3 2 2 3 5" xfId="19524" xr:uid="{00000000-0005-0000-0000-000011C20000}"/>
    <cellStyle name="Percent 3 2 2 3 5 2" xfId="45492" xr:uid="{00000000-0005-0000-0000-000012C20000}"/>
    <cellStyle name="Percent 3 2 2 3 6" xfId="15196" xr:uid="{00000000-0005-0000-0000-000013C20000}"/>
    <cellStyle name="Percent 3 2 2 3 6 2" xfId="41164" xr:uid="{00000000-0005-0000-0000-000014C20000}"/>
    <cellStyle name="Percent 3 2 2 3 7" xfId="4376" xr:uid="{00000000-0005-0000-0000-000015C20000}"/>
    <cellStyle name="Percent 3 2 2 3 8" xfId="30344" xr:uid="{00000000-0005-0000-0000-000016C20000}"/>
    <cellStyle name="Percent 3 2 2 3 9" xfId="56826" xr:uid="{00000000-0005-0000-0000-000017C20000}"/>
    <cellStyle name="Percent 3 2 2 4" xfId="5458" xr:uid="{00000000-0005-0000-0000-000018C20000}"/>
    <cellStyle name="Percent 3 2 2 4 2" xfId="11950" xr:uid="{00000000-0005-0000-0000-000019C20000}"/>
    <cellStyle name="Percent 3 2 2 4 2 2" xfId="27098" xr:uid="{00000000-0005-0000-0000-00001AC20000}"/>
    <cellStyle name="Percent 3 2 2 4 2 2 2" xfId="53066" xr:uid="{00000000-0005-0000-0000-00001BC20000}"/>
    <cellStyle name="Percent 3 2 2 4 2 3" xfId="37918" xr:uid="{00000000-0005-0000-0000-00001CC20000}"/>
    <cellStyle name="Percent 3 2 2 4 3" xfId="20606" xr:uid="{00000000-0005-0000-0000-00001DC20000}"/>
    <cellStyle name="Percent 3 2 2 4 3 2" xfId="46574" xr:uid="{00000000-0005-0000-0000-00001EC20000}"/>
    <cellStyle name="Percent 3 2 2 4 4" xfId="16278" xr:uid="{00000000-0005-0000-0000-00001FC20000}"/>
    <cellStyle name="Percent 3 2 2 4 4 2" xfId="42246" xr:uid="{00000000-0005-0000-0000-000020C20000}"/>
    <cellStyle name="Percent 3 2 2 4 5" xfId="31426" xr:uid="{00000000-0005-0000-0000-000021C20000}"/>
    <cellStyle name="Percent 3 2 2 4 6" xfId="57908" xr:uid="{00000000-0005-0000-0000-000022C20000}"/>
    <cellStyle name="Percent 3 2 2 5" xfId="9786" xr:uid="{00000000-0005-0000-0000-000023C20000}"/>
    <cellStyle name="Percent 3 2 2 5 2" xfId="24934" xr:uid="{00000000-0005-0000-0000-000024C20000}"/>
    <cellStyle name="Percent 3 2 2 5 2 2" xfId="50902" xr:uid="{00000000-0005-0000-0000-000025C20000}"/>
    <cellStyle name="Percent 3 2 2 5 3" xfId="35754" xr:uid="{00000000-0005-0000-0000-000026C20000}"/>
    <cellStyle name="Percent 3 2 2 6" xfId="7622" xr:uid="{00000000-0005-0000-0000-000027C20000}"/>
    <cellStyle name="Percent 3 2 2 6 2" xfId="22770" xr:uid="{00000000-0005-0000-0000-000028C20000}"/>
    <cellStyle name="Percent 3 2 2 6 2 2" xfId="48738" xr:uid="{00000000-0005-0000-0000-000029C20000}"/>
    <cellStyle name="Percent 3 2 2 6 3" xfId="33590" xr:uid="{00000000-0005-0000-0000-00002AC20000}"/>
    <cellStyle name="Percent 3 2 2 7" xfId="18442" xr:uid="{00000000-0005-0000-0000-00002BC20000}"/>
    <cellStyle name="Percent 3 2 2 7 2" xfId="44410" xr:uid="{00000000-0005-0000-0000-00002CC20000}"/>
    <cellStyle name="Percent 3 2 2 8" xfId="14114" xr:uid="{00000000-0005-0000-0000-00002DC20000}"/>
    <cellStyle name="Percent 3 2 2 8 2" xfId="40082" xr:uid="{00000000-0005-0000-0000-00002EC20000}"/>
    <cellStyle name="Percent 3 2 2 9" xfId="3294" xr:uid="{00000000-0005-0000-0000-00002FC20000}"/>
    <cellStyle name="Percent 3 2 3" xfId="1670" xr:uid="{00000000-0005-0000-0000-000030C20000}"/>
    <cellStyle name="Percent 3 2 3 10" xfId="56284" xr:uid="{00000000-0005-0000-0000-000031C20000}"/>
    <cellStyle name="Percent 3 2 3 2" xfId="2752" xr:uid="{00000000-0005-0000-0000-000032C20000}"/>
    <cellStyle name="Percent 3 2 3 2 2" xfId="7080" xr:uid="{00000000-0005-0000-0000-000033C20000}"/>
    <cellStyle name="Percent 3 2 3 2 2 2" xfId="13572" xr:uid="{00000000-0005-0000-0000-000034C20000}"/>
    <cellStyle name="Percent 3 2 3 2 2 2 2" xfId="28720" xr:uid="{00000000-0005-0000-0000-000035C20000}"/>
    <cellStyle name="Percent 3 2 3 2 2 2 2 2" xfId="54688" xr:uid="{00000000-0005-0000-0000-000036C20000}"/>
    <cellStyle name="Percent 3 2 3 2 2 2 3" xfId="39540" xr:uid="{00000000-0005-0000-0000-000037C20000}"/>
    <cellStyle name="Percent 3 2 3 2 2 3" xfId="22228" xr:uid="{00000000-0005-0000-0000-000038C20000}"/>
    <cellStyle name="Percent 3 2 3 2 2 3 2" xfId="48196" xr:uid="{00000000-0005-0000-0000-000039C20000}"/>
    <cellStyle name="Percent 3 2 3 2 2 4" xfId="17900" xr:uid="{00000000-0005-0000-0000-00003AC20000}"/>
    <cellStyle name="Percent 3 2 3 2 2 4 2" xfId="43868" xr:uid="{00000000-0005-0000-0000-00003BC20000}"/>
    <cellStyle name="Percent 3 2 3 2 2 5" xfId="33048" xr:uid="{00000000-0005-0000-0000-00003CC20000}"/>
    <cellStyle name="Percent 3 2 3 2 2 6" xfId="59530" xr:uid="{00000000-0005-0000-0000-00003DC20000}"/>
    <cellStyle name="Percent 3 2 3 2 3" xfId="11408" xr:uid="{00000000-0005-0000-0000-00003EC20000}"/>
    <cellStyle name="Percent 3 2 3 2 3 2" xfId="26556" xr:uid="{00000000-0005-0000-0000-00003FC20000}"/>
    <cellStyle name="Percent 3 2 3 2 3 2 2" xfId="52524" xr:uid="{00000000-0005-0000-0000-000040C20000}"/>
    <cellStyle name="Percent 3 2 3 2 3 3" xfId="37376" xr:uid="{00000000-0005-0000-0000-000041C20000}"/>
    <cellStyle name="Percent 3 2 3 2 4" xfId="9244" xr:uid="{00000000-0005-0000-0000-000042C20000}"/>
    <cellStyle name="Percent 3 2 3 2 4 2" xfId="24392" xr:uid="{00000000-0005-0000-0000-000043C20000}"/>
    <cellStyle name="Percent 3 2 3 2 4 2 2" xfId="50360" xr:uid="{00000000-0005-0000-0000-000044C20000}"/>
    <cellStyle name="Percent 3 2 3 2 4 3" xfId="35212" xr:uid="{00000000-0005-0000-0000-000045C20000}"/>
    <cellStyle name="Percent 3 2 3 2 5" xfId="20064" xr:uid="{00000000-0005-0000-0000-000046C20000}"/>
    <cellStyle name="Percent 3 2 3 2 5 2" xfId="46032" xr:uid="{00000000-0005-0000-0000-000047C20000}"/>
    <cellStyle name="Percent 3 2 3 2 6" xfId="15736" xr:uid="{00000000-0005-0000-0000-000048C20000}"/>
    <cellStyle name="Percent 3 2 3 2 6 2" xfId="41704" xr:uid="{00000000-0005-0000-0000-000049C20000}"/>
    <cellStyle name="Percent 3 2 3 2 7" xfId="4916" xr:uid="{00000000-0005-0000-0000-00004AC20000}"/>
    <cellStyle name="Percent 3 2 3 2 8" xfId="30884" xr:uid="{00000000-0005-0000-0000-00004BC20000}"/>
    <cellStyle name="Percent 3 2 3 2 9" xfId="57366" xr:uid="{00000000-0005-0000-0000-00004CC20000}"/>
    <cellStyle name="Percent 3 2 3 3" xfId="5998" xr:uid="{00000000-0005-0000-0000-00004DC20000}"/>
    <cellStyle name="Percent 3 2 3 3 2" xfId="12490" xr:uid="{00000000-0005-0000-0000-00004EC20000}"/>
    <cellStyle name="Percent 3 2 3 3 2 2" xfId="27638" xr:uid="{00000000-0005-0000-0000-00004FC20000}"/>
    <cellStyle name="Percent 3 2 3 3 2 2 2" xfId="53606" xr:uid="{00000000-0005-0000-0000-000050C20000}"/>
    <cellStyle name="Percent 3 2 3 3 2 3" xfId="38458" xr:uid="{00000000-0005-0000-0000-000051C20000}"/>
    <cellStyle name="Percent 3 2 3 3 3" xfId="21146" xr:uid="{00000000-0005-0000-0000-000052C20000}"/>
    <cellStyle name="Percent 3 2 3 3 3 2" xfId="47114" xr:uid="{00000000-0005-0000-0000-000053C20000}"/>
    <cellStyle name="Percent 3 2 3 3 4" xfId="16818" xr:uid="{00000000-0005-0000-0000-000054C20000}"/>
    <cellStyle name="Percent 3 2 3 3 4 2" xfId="42786" xr:uid="{00000000-0005-0000-0000-000055C20000}"/>
    <cellStyle name="Percent 3 2 3 3 5" xfId="31966" xr:uid="{00000000-0005-0000-0000-000056C20000}"/>
    <cellStyle name="Percent 3 2 3 3 6" xfId="58448" xr:uid="{00000000-0005-0000-0000-000057C20000}"/>
    <cellStyle name="Percent 3 2 3 4" xfId="10326" xr:uid="{00000000-0005-0000-0000-000058C20000}"/>
    <cellStyle name="Percent 3 2 3 4 2" xfId="25474" xr:uid="{00000000-0005-0000-0000-000059C20000}"/>
    <cellStyle name="Percent 3 2 3 4 2 2" xfId="51442" xr:uid="{00000000-0005-0000-0000-00005AC20000}"/>
    <cellStyle name="Percent 3 2 3 4 3" xfId="36294" xr:uid="{00000000-0005-0000-0000-00005BC20000}"/>
    <cellStyle name="Percent 3 2 3 5" xfId="8162" xr:uid="{00000000-0005-0000-0000-00005CC20000}"/>
    <cellStyle name="Percent 3 2 3 5 2" xfId="23310" xr:uid="{00000000-0005-0000-0000-00005DC20000}"/>
    <cellStyle name="Percent 3 2 3 5 2 2" xfId="49278" xr:uid="{00000000-0005-0000-0000-00005EC20000}"/>
    <cellStyle name="Percent 3 2 3 5 3" xfId="34130" xr:uid="{00000000-0005-0000-0000-00005FC20000}"/>
    <cellStyle name="Percent 3 2 3 6" xfId="18982" xr:uid="{00000000-0005-0000-0000-000060C20000}"/>
    <cellStyle name="Percent 3 2 3 6 2" xfId="44950" xr:uid="{00000000-0005-0000-0000-000061C20000}"/>
    <cellStyle name="Percent 3 2 3 7" xfId="14654" xr:uid="{00000000-0005-0000-0000-000062C20000}"/>
    <cellStyle name="Percent 3 2 3 7 2" xfId="40622" xr:uid="{00000000-0005-0000-0000-000063C20000}"/>
    <cellStyle name="Percent 3 2 3 8" xfId="3834" xr:uid="{00000000-0005-0000-0000-000064C20000}"/>
    <cellStyle name="Percent 3 2 3 9" xfId="29802" xr:uid="{00000000-0005-0000-0000-000065C20000}"/>
    <cellStyle name="Percent 3 2 4" xfId="2211" xr:uid="{00000000-0005-0000-0000-000066C20000}"/>
    <cellStyle name="Percent 3 2 4 2" xfId="6539" xr:uid="{00000000-0005-0000-0000-000067C20000}"/>
    <cellStyle name="Percent 3 2 4 2 2" xfId="13031" xr:uid="{00000000-0005-0000-0000-000068C20000}"/>
    <cellStyle name="Percent 3 2 4 2 2 2" xfId="28179" xr:uid="{00000000-0005-0000-0000-000069C20000}"/>
    <cellStyle name="Percent 3 2 4 2 2 2 2" xfId="54147" xr:uid="{00000000-0005-0000-0000-00006AC20000}"/>
    <cellStyle name="Percent 3 2 4 2 2 3" xfId="38999" xr:uid="{00000000-0005-0000-0000-00006BC20000}"/>
    <cellStyle name="Percent 3 2 4 2 3" xfId="21687" xr:uid="{00000000-0005-0000-0000-00006CC20000}"/>
    <cellStyle name="Percent 3 2 4 2 3 2" xfId="47655" xr:uid="{00000000-0005-0000-0000-00006DC20000}"/>
    <cellStyle name="Percent 3 2 4 2 4" xfId="17359" xr:uid="{00000000-0005-0000-0000-00006EC20000}"/>
    <cellStyle name="Percent 3 2 4 2 4 2" xfId="43327" xr:uid="{00000000-0005-0000-0000-00006FC20000}"/>
    <cellStyle name="Percent 3 2 4 2 5" xfId="32507" xr:uid="{00000000-0005-0000-0000-000070C20000}"/>
    <cellStyle name="Percent 3 2 4 2 6" xfId="58989" xr:uid="{00000000-0005-0000-0000-000071C20000}"/>
    <cellStyle name="Percent 3 2 4 3" xfId="10867" xr:uid="{00000000-0005-0000-0000-000072C20000}"/>
    <cellStyle name="Percent 3 2 4 3 2" xfId="26015" xr:uid="{00000000-0005-0000-0000-000073C20000}"/>
    <cellStyle name="Percent 3 2 4 3 2 2" xfId="51983" xr:uid="{00000000-0005-0000-0000-000074C20000}"/>
    <cellStyle name="Percent 3 2 4 3 3" xfId="36835" xr:uid="{00000000-0005-0000-0000-000075C20000}"/>
    <cellStyle name="Percent 3 2 4 4" xfId="8703" xr:uid="{00000000-0005-0000-0000-000076C20000}"/>
    <cellStyle name="Percent 3 2 4 4 2" xfId="23851" xr:uid="{00000000-0005-0000-0000-000077C20000}"/>
    <cellStyle name="Percent 3 2 4 4 2 2" xfId="49819" xr:uid="{00000000-0005-0000-0000-000078C20000}"/>
    <cellStyle name="Percent 3 2 4 4 3" xfId="34671" xr:uid="{00000000-0005-0000-0000-000079C20000}"/>
    <cellStyle name="Percent 3 2 4 5" xfId="19523" xr:uid="{00000000-0005-0000-0000-00007AC20000}"/>
    <cellStyle name="Percent 3 2 4 5 2" xfId="45491" xr:uid="{00000000-0005-0000-0000-00007BC20000}"/>
    <cellStyle name="Percent 3 2 4 6" xfId="15195" xr:uid="{00000000-0005-0000-0000-00007CC20000}"/>
    <cellStyle name="Percent 3 2 4 6 2" xfId="41163" xr:uid="{00000000-0005-0000-0000-00007DC20000}"/>
    <cellStyle name="Percent 3 2 4 7" xfId="4375" xr:uid="{00000000-0005-0000-0000-00007EC20000}"/>
    <cellStyle name="Percent 3 2 4 8" xfId="30343" xr:uid="{00000000-0005-0000-0000-00007FC20000}"/>
    <cellStyle name="Percent 3 2 4 9" xfId="56825" xr:uid="{00000000-0005-0000-0000-000080C20000}"/>
    <cellStyle name="Percent 3 2 5" xfId="5457" xr:uid="{00000000-0005-0000-0000-000081C20000}"/>
    <cellStyle name="Percent 3 2 5 2" xfId="11949" xr:uid="{00000000-0005-0000-0000-000082C20000}"/>
    <cellStyle name="Percent 3 2 5 2 2" xfId="27097" xr:uid="{00000000-0005-0000-0000-000083C20000}"/>
    <cellStyle name="Percent 3 2 5 2 2 2" xfId="53065" xr:uid="{00000000-0005-0000-0000-000084C20000}"/>
    <cellStyle name="Percent 3 2 5 2 3" xfId="37917" xr:uid="{00000000-0005-0000-0000-000085C20000}"/>
    <cellStyle name="Percent 3 2 5 3" xfId="20605" xr:uid="{00000000-0005-0000-0000-000086C20000}"/>
    <cellStyle name="Percent 3 2 5 3 2" xfId="46573" xr:uid="{00000000-0005-0000-0000-000087C20000}"/>
    <cellStyle name="Percent 3 2 5 4" xfId="16277" xr:uid="{00000000-0005-0000-0000-000088C20000}"/>
    <cellStyle name="Percent 3 2 5 4 2" xfId="42245" xr:uid="{00000000-0005-0000-0000-000089C20000}"/>
    <cellStyle name="Percent 3 2 5 5" xfId="31425" xr:uid="{00000000-0005-0000-0000-00008AC20000}"/>
    <cellStyle name="Percent 3 2 5 6" xfId="57907" xr:uid="{00000000-0005-0000-0000-00008BC20000}"/>
    <cellStyle name="Percent 3 2 6" xfId="9785" xr:uid="{00000000-0005-0000-0000-00008CC20000}"/>
    <cellStyle name="Percent 3 2 6 2" xfId="24933" xr:uid="{00000000-0005-0000-0000-00008DC20000}"/>
    <cellStyle name="Percent 3 2 6 2 2" xfId="50901" xr:uid="{00000000-0005-0000-0000-00008EC20000}"/>
    <cellStyle name="Percent 3 2 6 3" xfId="35753" xr:uid="{00000000-0005-0000-0000-00008FC20000}"/>
    <cellStyle name="Percent 3 2 7" xfId="7621" xr:uid="{00000000-0005-0000-0000-000090C20000}"/>
    <cellStyle name="Percent 3 2 7 2" xfId="22769" xr:uid="{00000000-0005-0000-0000-000091C20000}"/>
    <cellStyle name="Percent 3 2 7 2 2" xfId="48737" xr:uid="{00000000-0005-0000-0000-000092C20000}"/>
    <cellStyle name="Percent 3 2 7 3" xfId="33589" xr:uid="{00000000-0005-0000-0000-000093C20000}"/>
    <cellStyle name="Percent 3 2 8" xfId="18441" xr:uid="{00000000-0005-0000-0000-000094C20000}"/>
    <cellStyle name="Percent 3 2 8 2" xfId="44409" xr:uid="{00000000-0005-0000-0000-000095C20000}"/>
    <cellStyle name="Percent 3 2 9" xfId="14113" xr:uid="{00000000-0005-0000-0000-000096C20000}"/>
    <cellStyle name="Percent 3 2 9 2" xfId="40081" xr:uid="{00000000-0005-0000-0000-000097C20000}"/>
    <cellStyle name="Percent 3 20" xfId="14108" xr:uid="{00000000-0005-0000-0000-000098C20000}"/>
    <cellStyle name="Percent 3 20 2" xfId="40076" xr:uid="{00000000-0005-0000-0000-000099C20000}"/>
    <cellStyle name="Percent 3 21" xfId="3288" xr:uid="{00000000-0005-0000-0000-00009AC20000}"/>
    <cellStyle name="Percent 3 22" xfId="29256" xr:uid="{00000000-0005-0000-0000-00009BC20000}"/>
    <cellStyle name="Percent 3 23" xfId="55198" xr:uid="{00000000-0005-0000-0000-00009CC20000}"/>
    <cellStyle name="Percent 3 24" xfId="55738" xr:uid="{00000000-0005-0000-0000-00009DC20000}"/>
    <cellStyle name="Percent 3 25" xfId="678" xr:uid="{00000000-0005-0000-0000-00009EC20000}"/>
    <cellStyle name="Percent 3 3" xfId="579" xr:uid="{00000000-0005-0000-0000-00009FC20000}"/>
    <cellStyle name="Percent 3 3 10" xfId="29263" xr:uid="{00000000-0005-0000-0000-0000A0C20000}"/>
    <cellStyle name="Percent 3 3 11" xfId="55205" xr:uid="{00000000-0005-0000-0000-0000A1C20000}"/>
    <cellStyle name="Percent 3 3 12" xfId="55745" xr:uid="{00000000-0005-0000-0000-0000A2C20000}"/>
    <cellStyle name="Percent 3 3 13" xfId="758" xr:uid="{00000000-0005-0000-0000-0000A3C20000}"/>
    <cellStyle name="Percent 3 3 2" xfId="1672" xr:uid="{00000000-0005-0000-0000-0000A4C20000}"/>
    <cellStyle name="Percent 3 3 2 10" xfId="56286" xr:uid="{00000000-0005-0000-0000-0000A5C20000}"/>
    <cellStyle name="Percent 3 3 2 2" xfId="2754" xr:uid="{00000000-0005-0000-0000-0000A6C20000}"/>
    <cellStyle name="Percent 3 3 2 2 2" xfId="7082" xr:uid="{00000000-0005-0000-0000-0000A7C20000}"/>
    <cellStyle name="Percent 3 3 2 2 2 2" xfId="13574" xr:uid="{00000000-0005-0000-0000-0000A8C20000}"/>
    <cellStyle name="Percent 3 3 2 2 2 2 2" xfId="28722" xr:uid="{00000000-0005-0000-0000-0000A9C20000}"/>
    <cellStyle name="Percent 3 3 2 2 2 2 2 2" xfId="54690" xr:uid="{00000000-0005-0000-0000-0000AAC20000}"/>
    <cellStyle name="Percent 3 3 2 2 2 2 3" xfId="39542" xr:uid="{00000000-0005-0000-0000-0000ABC20000}"/>
    <cellStyle name="Percent 3 3 2 2 2 3" xfId="22230" xr:uid="{00000000-0005-0000-0000-0000ACC20000}"/>
    <cellStyle name="Percent 3 3 2 2 2 3 2" xfId="48198" xr:uid="{00000000-0005-0000-0000-0000ADC20000}"/>
    <cellStyle name="Percent 3 3 2 2 2 4" xfId="17902" xr:uid="{00000000-0005-0000-0000-0000AEC20000}"/>
    <cellStyle name="Percent 3 3 2 2 2 4 2" xfId="43870" xr:uid="{00000000-0005-0000-0000-0000AFC20000}"/>
    <cellStyle name="Percent 3 3 2 2 2 5" xfId="33050" xr:uid="{00000000-0005-0000-0000-0000B0C20000}"/>
    <cellStyle name="Percent 3 3 2 2 2 6" xfId="59532" xr:uid="{00000000-0005-0000-0000-0000B1C20000}"/>
    <cellStyle name="Percent 3 3 2 2 3" xfId="11410" xr:uid="{00000000-0005-0000-0000-0000B2C20000}"/>
    <cellStyle name="Percent 3 3 2 2 3 2" xfId="26558" xr:uid="{00000000-0005-0000-0000-0000B3C20000}"/>
    <cellStyle name="Percent 3 3 2 2 3 2 2" xfId="52526" xr:uid="{00000000-0005-0000-0000-0000B4C20000}"/>
    <cellStyle name="Percent 3 3 2 2 3 3" xfId="37378" xr:uid="{00000000-0005-0000-0000-0000B5C20000}"/>
    <cellStyle name="Percent 3 3 2 2 4" xfId="9246" xr:uid="{00000000-0005-0000-0000-0000B6C20000}"/>
    <cellStyle name="Percent 3 3 2 2 4 2" xfId="24394" xr:uid="{00000000-0005-0000-0000-0000B7C20000}"/>
    <cellStyle name="Percent 3 3 2 2 4 2 2" xfId="50362" xr:uid="{00000000-0005-0000-0000-0000B8C20000}"/>
    <cellStyle name="Percent 3 3 2 2 4 3" xfId="35214" xr:uid="{00000000-0005-0000-0000-0000B9C20000}"/>
    <cellStyle name="Percent 3 3 2 2 5" xfId="20066" xr:uid="{00000000-0005-0000-0000-0000BAC20000}"/>
    <cellStyle name="Percent 3 3 2 2 5 2" xfId="46034" xr:uid="{00000000-0005-0000-0000-0000BBC20000}"/>
    <cellStyle name="Percent 3 3 2 2 6" xfId="15738" xr:uid="{00000000-0005-0000-0000-0000BCC20000}"/>
    <cellStyle name="Percent 3 3 2 2 6 2" xfId="41706" xr:uid="{00000000-0005-0000-0000-0000BDC20000}"/>
    <cellStyle name="Percent 3 3 2 2 7" xfId="4918" xr:uid="{00000000-0005-0000-0000-0000BEC20000}"/>
    <cellStyle name="Percent 3 3 2 2 8" xfId="30886" xr:uid="{00000000-0005-0000-0000-0000BFC20000}"/>
    <cellStyle name="Percent 3 3 2 2 9" xfId="57368" xr:uid="{00000000-0005-0000-0000-0000C0C20000}"/>
    <cellStyle name="Percent 3 3 2 3" xfId="6000" xr:uid="{00000000-0005-0000-0000-0000C1C20000}"/>
    <cellStyle name="Percent 3 3 2 3 2" xfId="12492" xr:uid="{00000000-0005-0000-0000-0000C2C20000}"/>
    <cellStyle name="Percent 3 3 2 3 2 2" xfId="27640" xr:uid="{00000000-0005-0000-0000-0000C3C20000}"/>
    <cellStyle name="Percent 3 3 2 3 2 2 2" xfId="53608" xr:uid="{00000000-0005-0000-0000-0000C4C20000}"/>
    <cellStyle name="Percent 3 3 2 3 2 3" xfId="38460" xr:uid="{00000000-0005-0000-0000-0000C5C20000}"/>
    <cellStyle name="Percent 3 3 2 3 3" xfId="21148" xr:uid="{00000000-0005-0000-0000-0000C6C20000}"/>
    <cellStyle name="Percent 3 3 2 3 3 2" xfId="47116" xr:uid="{00000000-0005-0000-0000-0000C7C20000}"/>
    <cellStyle name="Percent 3 3 2 3 4" xfId="16820" xr:uid="{00000000-0005-0000-0000-0000C8C20000}"/>
    <cellStyle name="Percent 3 3 2 3 4 2" xfId="42788" xr:uid="{00000000-0005-0000-0000-0000C9C20000}"/>
    <cellStyle name="Percent 3 3 2 3 5" xfId="31968" xr:uid="{00000000-0005-0000-0000-0000CAC20000}"/>
    <cellStyle name="Percent 3 3 2 3 6" xfId="58450" xr:uid="{00000000-0005-0000-0000-0000CBC20000}"/>
    <cellStyle name="Percent 3 3 2 4" xfId="10328" xr:uid="{00000000-0005-0000-0000-0000CCC20000}"/>
    <cellStyle name="Percent 3 3 2 4 2" xfId="25476" xr:uid="{00000000-0005-0000-0000-0000CDC20000}"/>
    <cellStyle name="Percent 3 3 2 4 2 2" xfId="51444" xr:uid="{00000000-0005-0000-0000-0000CEC20000}"/>
    <cellStyle name="Percent 3 3 2 4 3" xfId="36296" xr:uid="{00000000-0005-0000-0000-0000CFC20000}"/>
    <cellStyle name="Percent 3 3 2 5" xfId="8164" xr:uid="{00000000-0005-0000-0000-0000D0C20000}"/>
    <cellStyle name="Percent 3 3 2 5 2" xfId="23312" xr:uid="{00000000-0005-0000-0000-0000D1C20000}"/>
    <cellStyle name="Percent 3 3 2 5 2 2" xfId="49280" xr:uid="{00000000-0005-0000-0000-0000D2C20000}"/>
    <cellStyle name="Percent 3 3 2 5 3" xfId="34132" xr:uid="{00000000-0005-0000-0000-0000D3C20000}"/>
    <cellStyle name="Percent 3 3 2 6" xfId="18984" xr:uid="{00000000-0005-0000-0000-0000D4C20000}"/>
    <cellStyle name="Percent 3 3 2 6 2" xfId="44952" xr:uid="{00000000-0005-0000-0000-0000D5C20000}"/>
    <cellStyle name="Percent 3 3 2 7" xfId="14656" xr:uid="{00000000-0005-0000-0000-0000D6C20000}"/>
    <cellStyle name="Percent 3 3 2 7 2" xfId="40624" xr:uid="{00000000-0005-0000-0000-0000D7C20000}"/>
    <cellStyle name="Percent 3 3 2 8" xfId="3836" xr:uid="{00000000-0005-0000-0000-0000D8C20000}"/>
    <cellStyle name="Percent 3 3 2 9" xfId="29804" xr:uid="{00000000-0005-0000-0000-0000D9C20000}"/>
    <cellStyle name="Percent 3 3 3" xfId="2213" xr:uid="{00000000-0005-0000-0000-0000DAC20000}"/>
    <cellStyle name="Percent 3 3 3 2" xfId="6541" xr:uid="{00000000-0005-0000-0000-0000DBC20000}"/>
    <cellStyle name="Percent 3 3 3 2 2" xfId="13033" xr:uid="{00000000-0005-0000-0000-0000DCC20000}"/>
    <cellStyle name="Percent 3 3 3 2 2 2" xfId="28181" xr:uid="{00000000-0005-0000-0000-0000DDC20000}"/>
    <cellStyle name="Percent 3 3 3 2 2 2 2" xfId="54149" xr:uid="{00000000-0005-0000-0000-0000DEC20000}"/>
    <cellStyle name="Percent 3 3 3 2 2 3" xfId="39001" xr:uid="{00000000-0005-0000-0000-0000DFC20000}"/>
    <cellStyle name="Percent 3 3 3 2 3" xfId="21689" xr:uid="{00000000-0005-0000-0000-0000E0C20000}"/>
    <cellStyle name="Percent 3 3 3 2 3 2" xfId="47657" xr:uid="{00000000-0005-0000-0000-0000E1C20000}"/>
    <cellStyle name="Percent 3 3 3 2 4" xfId="17361" xr:uid="{00000000-0005-0000-0000-0000E2C20000}"/>
    <cellStyle name="Percent 3 3 3 2 4 2" xfId="43329" xr:uid="{00000000-0005-0000-0000-0000E3C20000}"/>
    <cellStyle name="Percent 3 3 3 2 5" xfId="32509" xr:uid="{00000000-0005-0000-0000-0000E4C20000}"/>
    <cellStyle name="Percent 3 3 3 2 6" xfId="58991" xr:uid="{00000000-0005-0000-0000-0000E5C20000}"/>
    <cellStyle name="Percent 3 3 3 3" xfId="10869" xr:uid="{00000000-0005-0000-0000-0000E6C20000}"/>
    <cellStyle name="Percent 3 3 3 3 2" xfId="26017" xr:uid="{00000000-0005-0000-0000-0000E7C20000}"/>
    <cellStyle name="Percent 3 3 3 3 2 2" xfId="51985" xr:uid="{00000000-0005-0000-0000-0000E8C20000}"/>
    <cellStyle name="Percent 3 3 3 3 3" xfId="36837" xr:uid="{00000000-0005-0000-0000-0000E9C20000}"/>
    <cellStyle name="Percent 3 3 3 4" xfId="8705" xr:uid="{00000000-0005-0000-0000-0000EAC20000}"/>
    <cellStyle name="Percent 3 3 3 4 2" xfId="23853" xr:uid="{00000000-0005-0000-0000-0000EBC20000}"/>
    <cellStyle name="Percent 3 3 3 4 2 2" xfId="49821" xr:uid="{00000000-0005-0000-0000-0000ECC20000}"/>
    <cellStyle name="Percent 3 3 3 4 3" xfId="34673" xr:uid="{00000000-0005-0000-0000-0000EDC20000}"/>
    <cellStyle name="Percent 3 3 3 5" xfId="19525" xr:uid="{00000000-0005-0000-0000-0000EEC20000}"/>
    <cellStyle name="Percent 3 3 3 5 2" xfId="45493" xr:uid="{00000000-0005-0000-0000-0000EFC20000}"/>
    <cellStyle name="Percent 3 3 3 6" xfId="15197" xr:uid="{00000000-0005-0000-0000-0000F0C20000}"/>
    <cellStyle name="Percent 3 3 3 6 2" xfId="41165" xr:uid="{00000000-0005-0000-0000-0000F1C20000}"/>
    <cellStyle name="Percent 3 3 3 7" xfId="4377" xr:uid="{00000000-0005-0000-0000-0000F2C20000}"/>
    <cellStyle name="Percent 3 3 3 8" xfId="30345" xr:uid="{00000000-0005-0000-0000-0000F3C20000}"/>
    <cellStyle name="Percent 3 3 3 9" xfId="56827" xr:uid="{00000000-0005-0000-0000-0000F4C20000}"/>
    <cellStyle name="Percent 3 3 4" xfId="5459" xr:uid="{00000000-0005-0000-0000-0000F5C20000}"/>
    <cellStyle name="Percent 3 3 4 2" xfId="11951" xr:uid="{00000000-0005-0000-0000-0000F6C20000}"/>
    <cellStyle name="Percent 3 3 4 2 2" xfId="27099" xr:uid="{00000000-0005-0000-0000-0000F7C20000}"/>
    <cellStyle name="Percent 3 3 4 2 2 2" xfId="53067" xr:uid="{00000000-0005-0000-0000-0000F8C20000}"/>
    <cellStyle name="Percent 3 3 4 2 3" xfId="37919" xr:uid="{00000000-0005-0000-0000-0000F9C20000}"/>
    <cellStyle name="Percent 3 3 4 3" xfId="20607" xr:uid="{00000000-0005-0000-0000-0000FAC20000}"/>
    <cellStyle name="Percent 3 3 4 3 2" xfId="46575" xr:uid="{00000000-0005-0000-0000-0000FBC20000}"/>
    <cellStyle name="Percent 3 3 4 4" xfId="16279" xr:uid="{00000000-0005-0000-0000-0000FCC20000}"/>
    <cellStyle name="Percent 3 3 4 4 2" xfId="42247" xr:uid="{00000000-0005-0000-0000-0000FDC20000}"/>
    <cellStyle name="Percent 3 3 4 5" xfId="31427" xr:uid="{00000000-0005-0000-0000-0000FEC20000}"/>
    <cellStyle name="Percent 3 3 4 6" xfId="57909" xr:uid="{00000000-0005-0000-0000-0000FFC20000}"/>
    <cellStyle name="Percent 3 3 5" xfId="9787" xr:uid="{00000000-0005-0000-0000-000000C30000}"/>
    <cellStyle name="Percent 3 3 5 2" xfId="24935" xr:uid="{00000000-0005-0000-0000-000001C30000}"/>
    <cellStyle name="Percent 3 3 5 2 2" xfId="50903" xr:uid="{00000000-0005-0000-0000-000002C30000}"/>
    <cellStyle name="Percent 3 3 5 3" xfId="35755" xr:uid="{00000000-0005-0000-0000-000003C30000}"/>
    <cellStyle name="Percent 3 3 6" xfId="7623" xr:uid="{00000000-0005-0000-0000-000004C30000}"/>
    <cellStyle name="Percent 3 3 6 2" xfId="22771" xr:uid="{00000000-0005-0000-0000-000005C30000}"/>
    <cellStyle name="Percent 3 3 6 2 2" xfId="48739" xr:uid="{00000000-0005-0000-0000-000006C30000}"/>
    <cellStyle name="Percent 3 3 6 3" xfId="33591" xr:uid="{00000000-0005-0000-0000-000007C30000}"/>
    <cellStyle name="Percent 3 3 7" xfId="18443" xr:uid="{00000000-0005-0000-0000-000008C30000}"/>
    <cellStyle name="Percent 3 3 7 2" xfId="44411" xr:uid="{00000000-0005-0000-0000-000009C30000}"/>
    <cellStyle name="Percent 3 3 8" xfId="14115" xr:uid="{00000000-0005-0000-0000-00000AC30000}"/>
    <cellStyle name="Percent 3 3 8 2" xfId="40083" xr:uid="{00000000-0005-0000-0000-00000BC30000}"/>
    <cellStyle name="Percent 3 3 9" xfId="3295" xr:uid="{00000000-0005-0000-0000-00000CC30000}"/>
    <cellStyle name="Percent 3 4" xfId="580" xr:uid="{00000000-0005-0000-0000-00000DC30000}"/>
    <cellStyle name="Percent 3 4 10" xfId="29264" xr:uid="{00000000-0005-0000-0000-00000EC30000}"/>
    <cellStyle name="Percent 3 4 11" xfId="55206" xr:uid="{00000000-0005-0000-0000-00000FC30000}"/>
    <cellStyle name="Percent 3 4 12" xfId="55746" xr:uid="{00000000-0005-0000-0000-000010C30000}"/>
    <cellStyle name="Percent 3 4 13" xfId="798" xr:uid="{00000000-0005-0000-0000-000011C30000}"/>
    <cellStyle name="Percent 3 4 2" xfId="1673" xr:uid="{00000000-0005-0000-0000-000012C30000}"/>
    <cellStyle name="Percent 3 4 2 10" xfId="56287" xr:uid="{00000000-0005-0000-0000-000013C30000}"/>
    <cellStyle name="Percent 3 4 2 2" xfId="2755" xr:uid="{00000000-0005-0000-0000-000014C30000}"/>
    <cellStyle name="Percent 3 4 2 2 2" xfId="7083" xr:uid="{00000000-0005-0000-0000-000015C30000}"/>
    <cellStyle name="Percent 3 4 2 2 2 2" xfId="13575" xr:uid="{00000000-0005-0000-0000-000016C30000}"/>
    <cellStyle name="Percent 3 4 2 2 2 2 2" xfId="28723" xr:uid="{00000000-0005-0000-0000-000017C30000}"/>
    <cellStyle name="Percent 3 4 2 2 2 2 2 2" xfId="54691" xr:uid="{00000000-0005-0000-0000-000018C30000}"/>
    <cellStyle name="Percent 3 4 2 2 2 2 3" xfId="39543" xr:uid="{00000000-0005-0000-0000-000019C30000}"/>
    <cellStyle name="Percent 3 4 2 2 2 3" xfId="22231" xr:uid="{00000000-0005-0000-0000-00001AC30000}"/>
    <cellStyle name="Percent 3 4 2 2 2 3 2" xfId="48199" xr:uid="{00000000-0005-0000-0000-00001BC30000}"/>
    <cellStyle name="Percent 3 4 2 2 2 4" xfId="17903" xr:uid="{00000000-0005-0000-0000-00001CC30000}"/>
    <cellStyle name="Percent 3 4 2 2 2 4 2" xfId="43871" xr:uid="{00000000-0005-0000-0000-00001DC30000}"/>
    <cellStyle name="Percent 3 4 2 2 2 5" xfId="33051" xr:uid="{00000000-0005-0000-0000-00001EC30000}"/>
    <cellStyle name="Percent 3 4 2 2 2 6" xfId="59533" xr:uid="{00000000-0005-0000-0000-00001FC30000}"/>
    <cellStyle name="Percent 3 4 2 2 3" xfId="11411" xr:uid="{00000000-0005-0000-0000-000020C30000}"/>
    <cellStyle name="Percent 3 4 2 2 3 2" xfId="26559" xr:uid="{00000000-0005-0000-0000-000021C30000}"/>
    <cellStyle name="Percent 3 4 2 2 3 2 2" xfId="52527" xr:uid="{00000000-0005-0000-0000-000022C30000}"/>
    <cellStyle name="Percent 3 4 2 2 3 3" xfId="37379" xr:uid="{00000000-0005-0000-0000-000023C30000}"/>
    <cellStyle name="Percent 3 4 2 2 4" xfId="9247" xr:uid="{00000000-0005-0000-0000-000024C30000}"/>
    <cellStyle name="Percent 3 4 2 2 4 2" xfId="24395" xr:uid="{00000000-0005-0000-0000-000025C30000}"/>
    <cellStyle name="Percent 3 4 2 2 4 2 2" xfId="50363" xr:uid="{00000000-0005-0000-0000-000026C30000}"/>
    <cellStyle name="Percent 3 4 2 2 4 3" xfId="35215" xr:uid="{00000000-0005-0000-0000-000027C30000}"/>
    <cellStyle name="Percent 3 4 2 2 5" xfId="20067" xr:uid="{00000000-0005-0000-0000-000028C30000}"/>
    <cellStyle name="Percent 3 4 2 2 5 2" xfId="46035" xr:uid="{00000000-0005-0000-0000-000029C30000}"/>
    <cellStyle name="Percent 3 4 2 2 6" xfId="15739" xr:uid="{00000000-0005-0000-0000-00002AC30000}"/>
    <cellStyle name="Percent 3 4 2 2 6 2" xfId="41707" xr:uid="{00000000-0005-0000-0000-00002BC30000}"/>
    <cellStyle name="Percent 3 4 2 2 7" xfId="4919" xr:uid="{00000000-0005-0000-0000-00002CC30000}"/>
    <cellStyle name="Percent 3 4 2 2 8" xfId="30887" xr:uid="{00000000-0005-0000-0000-00002DC30000}"/>
    <cellStyle name="Percent 3 4 2 2 9" xfId="57369" xr:uid="{00000000-0005-0000-0000-00002EC30000}"/>
    <cellStyle name="Percent 3 4 2 3" xfId="6001" xr:uid="{00000000-0005-0000-0000-00002FC30000}"/>
    <cellStyle name="Percent 3 4 2 3 2" xfId="12493" xr:uid="{00000000-0005-0000-0000-000030C30000}"/>
    <cellStyle name="Percent 3 4 2 3 2 2" xfId="27641" xr:uid="{00000000-0005-0000-0000-000031C30000}"/>
    <cellStyle name="Percent 3 4 2 3 2 2 2" xfId="53609" xr:uid="{00000000-0005-0000-0000-000032C30000}"/>
    <cellStyle name="Percent 3 4 2 3 2 3" xfId="38461" xr:uid="{00000000-0005-0000-0000-000033C30000}"/>
    <cellStyle name="Percent 3 4 2 3 3" xfId="21149" xr:uid="{00000000-0005-0000-0000-000034C30000}"/>
    <cellStyle name="Percent 3 4 2 3 3 2" xfId="47117" xr:uid="{00000000-0005-0000-0000-000035C30000}"/>
    <cellStyle name="Percent 3 4 2 3 4" xfId="16821" xr:uid="{00000000-0005-0000-0000-000036C30000}"/>
    <cellStyle name="Percent 3 4 2 3 4 2" xfId="42789" xr:uid="{00000000-0005-0000-0000-000037C30000}"/>
    <cellStyle name="Percent 3 4 2 3 5" xfId="31969" xr:uid="{00000000-0005-0000-0000-000038C30000}"/>
    <cellStyle name="Percent 3 4 2 3 6" xfId="58451" xr:uid="{00000000-0005-0000-0000-000039C30000}"/>
    <cellStyle name="Percent 3 4 2 4" xfId="10329" xr:uid="{00000000-0005-0000-0000-00003AC30000}"/>
    <cellStyle name="Percent 3 4 2 4 2" xfId="25477" xr:uid="{00000000-0005-0000-0000-00003BC30000}"/>
    <cellStyle name="Percent 3 4 2 4 2 2" xfId="51445" xr:uid="{00000000-0005-0000-0000-00003CC30000}"/>
    <cellStyle name="Percent 3 4 2 4 3" xfId="36297" xr:uid="{00000000-0005-0000-0000-00003DC30000}"/>
    <cellStyle name="Percent 3 4 2 5" xfId="8165" xr:uid="{00000000-0005-0000-0000-00003EC30000}"/>
    <cellStyle name="Percent 3 4 2 5 2" xfId="23313" xr:uid="{00000000-0005-0000-0000-00003FC30000}"/>
    <cellStyle name="Percent 3 4 2 5 2 2" xfId="49281" xr:uid="{00000000-0005-0000-0000-000040C30000}"/>
    <cellStyle name="Percent 3 4 2 5 3" xfId="34133" xr:uid="{00000000-0005-0000-0000-000041C30000}"/>
    <cellStyle name="Percent 3 4 2 6" xfId="18985" xr:uid="{00000000-0005-0000-0000-000042C30000}"/>
    <cellStyle name="Percent 3 4 2 6 2" xfId="44953" xr:uid="{00000000-0005-0000-0000-000043C30000}"/>
    <cellStyle name="Percent 3 4 2 7" xfId="14657" xr:uid="{00000000-0005-0000-0000-000044C30000}"/>
    <cellStyle name="Percent 3 4 2 7 2" xfId="40625" xr:uid="{00000000-0005-0000-0000-000045C30000}"/>
    <cellStyle name="Percent 3 4 2 8" xfId="3837" xr:uid="{00000000-0005-0000-0000-000046C30000}"/>
    <cellStyle name="Percent 3 4 2 9" xfId="29805" xr:uid="{00000000-0005-0000-0000-000047C30000}"/>
    <cellStyle name="Percent 3 4 3" xfId="2214" xr:uid="{00000000-0005-0000-0000-000048C30000}"/>
    <cellStyle name="Percent 3 4 3 2" xfId="6542" xr:uid="{00000000-0005-0000-0000-000049C30000}"/>
    <cellStyle name="Percent 3 4 3 2 2" xfId="13034" xr:uid="{00000000-0005-0000-0000-00004AC30000}"/>
    <cellStyle name="Percent 3 4 3 2 2 2" xfId="28182" xr:uid="{00000000-0005-0000-0000-00004BC30000}"/>
    <cellStyle name="Percent 3 4 3 2 2 2 2" xfId="54150" xr:uid="{00000000-0005-0000-0000-00004CC30000}"/>
    <cellStyle name="Percent 3 4 3 2 2 3" xfId="39002" xr:uid="{00000000-0005-0000-0000-00004DC30000}"/>
    <cellStyle name="Percent 3 4 3 2 3" xfId="21690" xr:uid="{00000000-0005-0000-0000-00004EC30000}"/>
    <cellStyle name="Percent 3 4 3 2 3 2" xfId="47658" xr:uid="{00000000-0005-0000-0000-00004FC30000}"/>
    <cellStyle name="Percent 3 4 3 2 4" xfId="17362" xr:uid="{00000000-0005-0000-0000-000050C30000}"/>
    <cellStyle name="Percent 3 4 3 2 4 2" xfId="43330" xr:uid="{00000000-0005-0000-0000-000051C30000}"/>
    <cellStyle name="Percent 3 4 3 2 5" xfId="32510" xr:uid="{00000000-0005-0000-0000-000052C30000}"/>
    <cellStyle name="Percent 3 4 3 2 6" xfId="58992" xr:uid="{00000000-0005-0000-0000-000053C30000}"/>
    <cellStyle name="Percent 3 4 3 3" xfId="10870" xr:uid="{00000000-0005-0000-0000-000054C30000}"/>
    <cellStyle name="Percent 3 4 3 3 2" xfId="26018" xr:uid="{00000000-0005-0000-0000-000055C30000}"/>
    <cellStyle name="Percent 3 4 3 3 2 2" xfId="51986" xr:uid="{00000000-0005-0000-0000-000056C30000}"/>
    <cellStyle name="Percent 3 4 3 3 3" xfId="36838" xr:uid="{00000000-0005-0000-0000-000057C30000}"/>
    <cellStyle name="Percent 3 4 3 4" xfId="8706" xr:uid="{00000000-0005-0000-0000-000058C30000}"/>
    <cellStyle name="Percent 3 4 3 4 2" xfId="23854" xr:uid="{00000000-0005-0000-0000-000059C30000}"/>
    <cellStyle name="Percent 3 4 3 4 2 2" xfId="49822" xr:uid="{00000000-0005-0000-0000-00005AC30000}"/>
    <cellStyle name="Percent 3 4 3 4 3" xfId="34674" xr:uid="{00000000-0005-0000-0000-00005BC30000}"/>
    <cellStyle name="Percent 3 4 3 5" xfId="19526" xr:uid="{00000000-0005-0000-0000-00005CC30000}"/>
    <cellStyle name="Percent 3 4 3 5 2" xfId="45494" xr:uid="{00000000-0005-0000-0000-00005DC30000}"/>
    <cellStyle name="Percent 3 4 3 6" xfId="15198" xr:uid="{00000000-0005-0000-0000-00005EC30000}"/>
    <cellStyle name="Percent 3 4 3 6 2" xfId="41166" xr:uid="{00000000-0005-0000-0000-00005FC30000}"/>
    <cellStyle name="Percent 3 4 3 7" xfId="4378" xr:uid="{00000000-0005-0000-0000-000060C30000}"/>
    <cellStyle name="Percent 3 4 3 8" xfId="30346" xr:uid="{00000000-0005-0000-0000-000061C30000}"/>
    <cellStyle name="Percent 3 4 3 9" xfId="56828" xr:uid="{00000000-0005-0000-0000-000062C30000}"/>
    <cellStyle name="Percent 3 4 4" xfId="5460" xr:uid="{00000000-0005-0000-0000-000063C30000}"/>
    <cellStyle name="Percent 3 4 4 2" xfId="11952" xr:uid="{00000000-0005-0000-0000-000064C30000}"/>
    <cellStyle name="Percent 3 4 4 2 2" xfId="27100" xr:uid="{00000000-0005-0000-0000-000065C30000}"/>
    <cellStyle name="Percent 3 4 4 2 2 2" xfId="53068" xr:uid="{00000000-0005-0000-0000-000066C30000}"/>
    <cellStyle name="Percent 3 4 4 2 3" xfId="37920" xr:uid="{00000000-0005-0000-0000-000067C30000}"/>
    <cellStyle name="Percent 3 4 4 3" xfId="20608" xr:uid="{00000000-0005-0000-0000-000068C30000}"/>
    <cellStyle name="Percent 3 4 4 3 2" xfId="46576" xr:uid="{00000000-0005-0000-0000-000069C30000}"/>
    <cellStyle name="Percent 3 4 4 4" xfId="16280" xr:uid="{00000000-0005-0000-0000-00006AC30000}"/>
    <cellStyle name="Percent 3 4 4 4 2" xfId="42248" xr:uid="{00000000-0005-0000-0000-00006BC30000}"/>
    <cellStyle name="Percent 3 4 4 5" xfId="31428" xr:uid="{00000000-0005-0000-0000-00006CC30000}"/>
    <cellStyle name="Percent 3 4 4 6" xfId="57910" xr:uid="{00000000-0005-0000-0000-00006DC30000}"/>
    <cellStyle name="Percent 3 4 5" xfId="9788" xr:uid="{00000000-0005-0000-0000-00006EC30000}"/>
    <cellStyle name="Percent 3 4 5 2" xfId="24936" xr:uid="{00000000-0005-0000-0000-00006FC30000}"/>
    <cellStyle name="Percent 3 4 5 2 2" xfId="50904" xr:uid="{00000000-0005-0000-0000-000070C30000}"/>
    <cellStyle name="Percent 3 4 5 3" xfId="35756" xr:uid="{00000000-0005-0000-0000-000071C30000}"/>
    <cellStyle name="Percent 3 4 6" xfId="7624" xr:uid="{00000000-0005-0000-0000-000072C30000}"/>
    <cellStyle name="Percent 3 4 6 2" xfId="22772" xr:uid="{00000000-0005-0000-0000-000073C30000}"/>
    <cellStyle name="Percent 3 4 6 2 2" xfId="48740" xr:uid="{00000000-0005-0000-0000-000074C30000}"/>
    <cellStyle name="Percent 3 4 6 3" xfId="33592" xr:uid="{00000000-0005-0000-0000-000075C30000}"/>
    <cellStyle name="Percent 3 4 7" xfId="18444" xr:uid="{00000000-0005-0000-0000-000076C30000}"/>
    <cellStyle name="Percent 3 4 7 2" xfId="44412" xr:uid="{00000000-0005-0000-0000-000077C30000}"/>
    <cellStyle name="Percent 3 4 8" xfId="14116" xr:uid="{00000000-0005-0000-0000-000078C30000}"/>
    <cellStyle name="Percent 3 4 8 2" xfId="40084" xr:uid="{00000000-0005-0000-0000-000079C30000}"/>
    <cellStyle name="Percent 3 4 9" xfId="3296" xr:uid="{00000000-0005-0000-0000-00007AC30000}"/>
    <cellStyle name="Percent 3 5" xfId="581" xr:uid="{00000000-0005-0000-0000-00007BC30000}"/>
    <cellStyle name="Percent 3 5 10" xfId="29265" xr:uid="{00000000-0005-0000-0000-00007CC30000}"/>
    <cellStyle name="Percent 3 5 11" xfId="55207" xr:uid="{00000000-0005-0000-0000-00007DC30000}"/>
    <cellStyle name="Percent 3 5 12" xfId="55747" xr:uid="{00000000-0005-0000-0000-00007EC30000}"/>
    <cellStyle name="Percent 3 5 13" xfId="838" xr:uid="{00000000-0005-0000-0000-00007FC30000}"/>
    <cellStyle name="Percent 3 5 2" xfId="1674" xr:uid="{00000000-0005-0000-0000-000080C30000}"/>
    <cellStyle name="Percent 3 5 2 10" xfId="56288" xr:uid="{00000000-0005-0000-0000-000081C30000}"/>
    <cellStyle name="Percent 3 5 2 2" xfId="2756" xr:uid="{00000000-0005-0000-0000-000082C30000}"/>
    <cellStyle name="Percent 3 5 2 2 2" xfId="7084" xr:uid="{00000000-0005-0000-0000-000083C30000}"/>
    <cellStyle name="Percent 3 5 2 2 2 2" xfId="13576" xr:uid="{00000000-0005-0000-0000-000084C30000}"/>
    <cellStyle name="Percent 3 5 2 2 2 2 2" xfId="28724" xr:uid="{00000000-0005-0000-0000-000085C30000}"/>
    <cellStyle name="Percent 3 5 2 2 2 2 2 2" xfId="54692" xr:uid="{00000000-0005-0000-0000-000086C30000}"/>
    <cellStyle name="Percent 3 5 2 2 2 2 3" xfId="39544" xr:uid="{00000000-0005-0000-0000-000087C30000}"/>
    <cellStyle name="Percent 3 5 2 2 2 3" xfId="22232" xr:uid="{00000000-0005-0000-0000-000088C30000}"/>
    <cellStyle name="Percent 3 5 2 2 2 3 2" xfId="48200" xr:uid="{00000000-0005-0000-0000-000089C30000}"/>
    <cellStyle name="Percent 3 5 2 2 2 4" xfId="17904" xr:uid="{00000000-0005-0000-0000-00008AC30000}"/>
    <cellStyle name="Percent 3 5 2 2 2 4 2" xfId="43872" xr:uid="{00000000-0005-0000-0000-00008BC30000}"/>
    <cellStyle name="Percent 3 5 2 2 2 5" xfId="33052" xr:uid="{00000000-0005-0000-0000-00008CC30000}"/>
    <cellStyle name="Percent 3 5 2 2 2 6" xfId="59534" xr:uid="{00000000-0005-0000-0000-00008DC30000}"/>
    <cellStyle name="Percent 3 5 2 2 3" xfId="11412" xr:uid="{00000000-0005-0000-0000-00008EC30000}"/>
    <cellStyle name="Percent 3 5 2 2 3 2" xfId="26560" xr:uid="{00000000-0005-0000-0000-00008FC30000}"/>
    <cellStyle name="Percent 3 5 2 2 3 2 2" xfId="52528" xr:uid="{00000000-0005-0000-0000-000090C30000}"/>
    <cellStyle name="Percent 3 5 2 2 3 3" xfId="37380" xr:uid="{00000000-0005-0000-0000-000091C30000}"/>
    <cellStyle name="Percent 3 5 2 2 4" xfId="9248" xr:uid="{00000000-0005-0000-0000-000092C30000}"/>
    <cellStyle name="Percent 3 5 2 2 4 2" xfId="24396" xr:uid="{00000000-0005-0000-0000-000093C30000}"/>
    <cellStyle name="Percent 3 5 2 2 4 2 2" xfId="50364" xr:uid="{00000000-0005-0000-0000-000094C30000}"/>
    <cellStyle name="Percent 3 5 2 2 4 3" xfId="35216" xr:uid="{00000000-0005-0000-0000-000095C30000}"/>
    <cellStyle name="Percent 3 5 2 2 5" xfId="20068" xr:uid="{00000000-0005-0000-0000-000096C30000}"/>
    <cellStyle name="Percent 3 5 2 2 5 2" xfId="46036" xr:uid="{00000000-0005-0000-0000-000097C30000}"/>
    <cellStyle name="Percent 3 5 2 2 6" xfId="15740" xr:uid="{00000000-0005-0000-0000-000098C30000}"/>
    <cellStyle name="Percent 3 5 2 2 6 2" xfId="41708" xr:uid="{00000000-0005-0000-0000-000099C30000}"/>
    <cellStyle name="Percent 3 5 2 2 7" xfId="4920" xr:uid="{00000000-0005-0000-0000-00009AC30000}"/>
    <cellStyle name="Percent 3 5 2 2 8" xfId="30888" xr:uid="{00000000-0005-0000-0000-00009BC30000}"/>
    <cellStyle name="Percent 3 5 2 2 9" xfId="57370" xr:uid="{00000000-0005-0000-0000-00009CC30000}"/>
    <cellStyle name="Percent 3 5 2 3" xfId="6002" xr:uid="{00000000-0005-0000-0000-00009DC30000}"/>
    <cellStyle name="Percent 3 5 2 3 2" xfId="12494" xr:uid="{00000000-0005-0000-0000-00009EC30000}"/>
    <cellStyle name="Percent 3 5 2 3 2 2" xfId="27642" xr:uid="{00000000-0005-0000-0000-00009FC30000}"/>
    <cellStyle name="Percent 3 5 2 3 2 2 2" xfId="53610" xr:uid="{00000000-0005-0000-0000-0000A0C30000}"/>
    <cellStyle name="Percent 3 5 2 3 2 3" xfId="38462" xr:uid="{00000000-0005-0000-0000-0000A1C30000}"/>
    <cellStyle name="Percent 3 5 2 3 3" xfId="21150" xr:uid="{00000000-0005-0000-0000-0000A2C30000}"/>
    <cellStyle name="Percent 3 5 2 3 3 2" xfId="47118" xr:uid="{00000000-0005-0000-0000-0000A3C30000}"/>
    <cellStyle name="Percent 3 5 2 3 4" xfId="16822" xr:uid="{00000000-0005-0000-0000-0000A4C30000}"/>
    <cellStyle name="Percent 3 5 2 3 4 2" xfId="42790" xr:uid="{00000000-0005-0000-0000-0000A5C30000}"/>
    <cellStyle name="Percent 3 5 2 3 5" xfId="31970" xr:uid="{00000000-0005-0000-0000-0000A6C30000}"/>
    <cellStyle name="Percent 3 5 2 3 6" xfId="58452" xr:uid="{00000000-0005-0000-0000-0000A7C30000}"/>
    <cellStyle name="Percent 3 5 2 4" xfId="10330" xr:uid="{00000000-0005-0000-0000-0000A8C30000}"/>
    <cellStyle name="Percent 3 5 2 4 2" xfId="25478" xr:uid="{00000000-0005-0000-0000-0000A9C30000}"/>
    <cellStyle name="Percent 3 5 2 4 2 2" xfId="51446" xr:uid="{00000000-0005-0000-0000-0000AAC30000}"/>
    <cellStyle name="Percent 3 5 2 4 3" xfId="36298" xr:uid="{00000000-0005-0000-0000-0000ABC30000}"/>
    <cellStyle name="Percent 3 5 2 5" xfId="8166" xr:uid="{00000000-0005-0000-0000-0000ACC30000}"/>
    <cellStyle name="Percent 3 5 2 5 2" xfId="23314" xr:uid="{00000000-0005-0000-0000-0000ADC30000}"/>
    <cellStyle name="Percent 3 5 2 5 2 2" xfId="49282" xr:uid="{00000000-0005-0000-0000-0000AEC30000}"/>
    <cellStyle name="Percent 3 5 2 5 3" xfId="34134" xr:uid="{00000000-0005-0000-0000-0000AFC30000}"/>
    <cellStyle name="Percent 3 5 2 6" xfId="18986" xr:uid="{00000000-0005-0000-0000-0000B0C30000}"/>
    <cellStyle name="Percent 3 5 2 6 2" xfId="44954" xr:uid="{00000000-0005-0000-0000-0000B1C30000}"/>
    <cellStyle name="Percent 3 5 2 7" xfId="14658" xr:uid="{00000000-0005-0000-0000-0000B2C30000}"/>
    <cellStyle name="Percent 3 5 2 7 2" xfId="40626" xr:uid="{00000000-0005-0000-0000-0000B3C30000}"/>
    <cellStyle name="Percent 3 5 2 8" xfId="3838" xr:uid="{00000000-0005-0000-0000-0000B4C30000}"/>
    <cellStyle name="Percent 3 5 2 9" xfId="29806" xr:uid="{00000000-0005-0000-0000-0000B5C30000}"/>
    <cellStyle name="Percent 3 5 3" xfId="2215" xr:uid="{00000000-0005-0000-0000-0000B6C30000}"/>
    <cellStyle name="Percent 3 5 3 2" xfId="6543" xr:uid="{00000000-0005-0000-0000-0000B7C30000}"/>
    <cellStyle name="Percent 3 5 3 2 2" xfId="13035" xr:uid="{00000000-0005-0000-0000-0000B8C30000}"/>
    <cellStyle name="Percent 3 5 3 2 2 2" xfId="28183" xr:uid="{00000000-0005-0000-0000-0000B9C30000}"/>
    <cellStyle name="Percent 3 5 3 2 2 2 2" xfId="54151" xr:uid="{00000000-0005-0000-0000-0000BAC30000}"/>
    <cellStyle name="Percent 3 5 3 2 2 3" xfId="39003" xr:uid="{00000000-0005-0000-0000-0000BBC30000}"/>
    <cellStyle name="Percent 3 5 3 2 3" xfId="21691" xr:uid="{00000000-0005-0000-0000-0000BCC30000}"/>
    <cellStyle name="Percent 3 5 3 2 3 2" xfId="47659" xr:uid="{00000000-0005-0000-0000-0000BDC30000}"/>
    <cellStyle name="Percent 3 5 3 2 4" xfId="17363" xr:uid="{00000000-0005-0000-0000-0000BEC30000}"/>
    <cellStyle name="Percent 3 5 3 2 4 2" xfId="43331" xr:uid="{00000000-0005-0000-0000-0000BFC30000}"/>
    <cellStyle name="Percent 3 5 3 2 5" xfId="32511" xr:uid="{00000000-0005-0000-0000-0000C0C30000}"/>
    <cellStyle name="Percent 3 5 3 2 6" xfId="58993" xr:uid="{00000000-0005-0000-0000-0000C1C30000}"/>
    <cellStyle name="Percent 3 5 3 3" xfId="10871" xr:uid="{00000000-0005-0000-0000-0000C2C30000}"/>
    <cellStyle name="Percent 3 5 3 3 2" xfId="26019" xr:uid="{00000000-0005-0000-0000-0000C3C30000}"/>
    <cellStyle name="Percent 3 5 3 3 2 2" xfId="51987" xr:uid="{00000000-0005-0000-0000-0000C4C30000}"/>
    <cellStyle name="Percent 3 5 3 3 3" xfId="36839" xr:uid="{00000000-0005-0000-0000-0000C5C30000}"/>
    <cellStyle name="Percent 3 5 3 4" xfId="8707" xr:uid="{00000000-0005-0000-0000-0000C6C30000}"/>
    <cellStyle name="Percent 3 5 3 4 2" xfId="23855" xr:uid="{00000000-0005-0000-0000-0000C7C30000}"/>
    <cellStyle name="Percent 3 5 3 4 2 2" xfId="49823" xr:uid="{00000000-0005-0000-0000-0000C8C30000}"/>
    <cellStyle name="Percent 3 5 3 4 3" xfId="34675" xr:uid="{00000000-0005-0000-0000-0000C9C30000}"/>
    <cellStyle name="Percent 3 5 3 5" xfId="19527" xr:uid="{00000000-0005-0000-0000-0000CAC30000}"/>
    <cellStyle name="Percent 3 5 3 5 2" xfId="45495" xr:uid="{00000000-0005-0000-0000-0000CBC30000}"/>
    <cellStyle name="Percent 3 5 3 6" xfId="15199" xr:uid="{00000000-0005-0000-0000-0000CCC30000}"/>
    <cellStyle name="Percent 3 5 3 6 2" xfId="41167" xr:uid="{00000000-0005-0000-0000-0000CDC30000}"/>
    <cellStyle name="Percent 3 5 3 7" xfId="4379" xr:uid="{00000000-0005-0000-0000-0000CEC30000}"/>
    <cellStyle name="Percent 3 5 3 8" xfId="30347" xr:uid="{00000000-0005-0000-0000-0000CFC30000}"/>
    <cellStyle name="Percent 3 5 3 9" xfId="56829" xr:uid="{00000000-0005-0000-0000-0000D0C30000}"/>
    <cellStyle name="Percent 3 5 4" xfId="5461" xr:uid="{00000000-0005-0000-0000-0000D1C30000}"/>
    <cellStyle name="Percent 3 5 4 2" xfId="11953" xr:uid="{00000000-0005-0000-0000-0000D2C30000}"/>
    <cellStyle name="Percent 3 5 4 2 2" xfId="27101" xr:uid="{00000000-0005-0000-0000-0000D3C30000}"/>
    <cellStyle name="Percent 3 5 4 2 2 2" xfId="53069" xr:uid="{00000000-0005-0000-0000-0000D4C30000}"/>
    <cellStyle name="Percent 3 5 4 2 3" xfId="37921" xr:uid="{00000000-0005-0000-0000-0000D5C30000}"/>
    <cellStyle name="Percent 3 5 4 3" xfId="20609" xr:uid="{00000000-0005-0000-0000-0000D6C30000}"/>
    <cellStyle name="Percent 3 5 4 3 2" xfId="46577" xr:uid="{00000000-0005-0000-0000-0000D7C30000}"/>
    <cellStyle name="Percent 3 5 4 4" xfId="16281" xr:uid="{00000000-0005-0000-0000-0000D8C30000}"/>
    <cellStyle name="Percent 3 5 4 4 2" xfId="42249" xr:uid="{00000000-0005-0000-0000-0000D9C30000}"/>
    <cellStyle name="Percent 3 5 4 5" xfId="31429" xr:uid="{00000000-0005-0000-0000-0000DAC30000}"/>
    <cellStyle name="Percent 3 5 4 6" xfId="57911" xr:uid="{00000000-0005-0000-0000-0000DBC30000}"/>
    <cellStyle name="Percent 3 5 5" xfId="9789" xr:uid="{00000000-0005-0000-0000-0000DCC30000}"/>
    <cellStyle name="Percent 3 5 5 2" xfId="24937" xr:uid="{00000000-0005-0000-0000-0000DDC30000}"/>
    <cellStyle name="Percent 3 5 5 2 2" xfId="50905" xr:uid="{00000000-0005-0000-0000-0000DEC30000}"/>
    <cellStyle name="Percent 3 5 5 3" xfId="35757" xr:uid="{00000000-0005-0000-0000-0000DFC30000}"/>
    <cellStyle name="Percent 3 5 6" xfId="7625" xr:uid="{00000000-0005-0000-0000-0000E0C30000}"/>
    <cellStyle name="Percent 3 5 6 2" xfId="22773" xr:uid="{00000000-0005-0000-0000-0000E1C30000}"/>
    <cellStyle name="Percent 3 5 6 2 2" xfId="48741" xr:uid="{00000000-0005-0000-0000-0000E2C30000}"/>
    <cellStyle name="Percent 3 5 6 3" xfId="33593" xr:uid="{00000000-0005-0000-0000-0000E3C30000}"/>
    <cellStyle name="Percent 3 5 7" xfId="18445" xr:uid="{00000000-0005-0000-0000-0000E4C30000}"/>
    <cellStyle name="Percent 3 5 7 2" xfId="44413" xr:uid="{00000000-0005-0000-0000-0000E5C30000}"/>
    <cellStyle name="Percent 3 5 8" xfId="14117" xr:uid="{00000000-0005-0000-0000-0000E6C30000}"/>
    <cellStyle name="Percent 3 5 8 2" xfId="40085" xr:uid="{00000000-0005-0000-0000-0000E7C30000}"/>
    <cellStyle name="Percent 3 5 9" xfId="3297" xr:uid="{00000000-0005-0000-0000-0000E8C30000}"/>
    <cellStyle name="Percent 3 6" xfId="582" xr:uid="{00000000-0005-0000-0000-0000E9C30000}"/>
    <cellStyle name="Percent 3 6 10" xfId="29266" xr:uid="{00000000-0005-0000-0000-0000EAC30000}"/>
    <cellStyle name="Percent 3 6 11" xfId="55208" xr:uid="{00000000-0005-0000-0000-0000EBC30000}"/>
    <cellStyle name="Percent 3 6 12" xfId="55748" xr:uid="{00000000-0005-0000-0000-0000ECC30000}"/>
    <cellStyle name="Percent 3 6 13" xfId="878" xr:uid="{00000000-0005-0000-0000-0000EDC30000}"/>
    <cellStyle name="Percent 3 6 2" xfId="1675" xr:uid="{00000000-0005-0000-0000-0000EEC30000}"/>
    <cellStyle name="Percent 3 6 2 10" xfId="56289" xr:uid="{00000000-0005-0000-0000-0000EFC30000}"/>
    <cellStyle name="Percent 3 6 2 2" xfId="2757" xr:uid="{00000000-0005-0000-0000-0000F0C30000}"/>
    <cellStyle name="Percent 3 6 2 2 2" xfId="7085" xr:uid="{00000000-0005-0000-0000-0000F1C30000}"/>
    <cellStyle name="Percent 3 6 2 2 2 2" xfId="13577" xr:uid="{00000000-0005-0000-0000-0000F2C30000}"/>
    <cellStyle name="Percent 3 6 2 2 2 2 2" xfId="28725" xr:uid="{00000000-0005-0000-0000-0000F3C30000}"/>
    <cellStyle name="Percent 3 6 2 2 2 2 2 2" xfId="54693" xr:uid="{00000000-0005-0000-0000-0000F4C30000}"/>
    <cellStyle name="Percent 3 6 2 2 2 2 3" xfId="39545" xr:uid="{00000000-0005-0000-0000-0000F5C30000}"/>
    <cellStyle name="Percent 3 6 2 2 2 3" xfId="22233" xr:uid="{00000000-0005-0000-0000-0000F6C30000}"/>
    <cellStyle name="Percent 3 6 2 2 2 3 2" xfId="48201" xr:uid="{00000000-0005-0000-0000-0000F7C30000}"/>
    <cellStyle name="Percent 3 6 2 2 2 4" xfId="17905" xr:uid="{00000000-0005-0000-0000-0000F8C30000}"/>
    <cellStyle name="Percent 3 6 2 2 2 4 2" xfId="43873" xr:uid="{00000000-0005-0000-0000-0000F9C30000}"/>
    <cellStyle name="Percent 3 6 2 2 2 5" xfId="33053" xr:uid="{00000000-0005-0000-0000-0000FAC30000}"/>
    <cellStyle name="Percent 3 6 2 2 2 6" xfId="59535" xr:uid="{00000000-0005-0000-0000-0000FBC30000}"/>
    <cellStyle name="Percent 3 6 2 2 3" xfId="11413" xr:uid="{00000000-0005-0000-0000-0000FCC30000}"/>
    <cellStyle name="Percent 3 6 2 2 3 2" xfId="26561" xr:uid="{00000000-0005-0000-0000-0000FDC30000}"/>
    <cellStyle name="Percent 3 6 2 2 3 2 2" xfId="52529" xr:uid="{00000000-0005-0000-0000-0000FEC30000}"/>
    <cellStyle name="Percent 3 6 2 2 3 3" xfId="37381" xr:uid="{00000000-0005-0000-0000-0000FFC30000}"/>
    <cellStyle name="Percent 3 6 2 2 4" xfId="9249" xr:uid="{00000000-0005-0000-0000-000000C40000}"/>
    <cellStyle name="Percent 3 6 2 2 4 2" xfId="24397" xr:uid="{00000000-0005-0000-0000-000001C40000}"/>
    <cellStyle name="Percent 3 6 2 2 4 2 2" xfId="50365" xr:uid="{00000000-0005-0000-0000-000002C40000}"/>
    <cellStyle name="Percent 3 6 2 2 4 3" xfId="35217" xr:uid="{00000000-0005-0000-0000-000003C40000}"/>
    <cellStyle name="Percent 3 6 2 2 5" xfId="20069" xr:uid="{00000000-0005-0000-0000-000004C40000}"/>
    <cellStyle name="Percent 3 6 2 2 5 2" xfId="46037" xr:uid="{00000000-0005-0000-0000-000005C40000}"/>
    <cellStyle name="Percent 3 6 2 2 6" xfId="15741" xr:uid="{00000000-0005-0000-0000-000006C40000}"/>
    <cellStyle name="Percent 3 6 2 2 6 2" xfId="41709" xr:uid="{00000000-0005-0000-0000-000007C40000}"/>
    <cellStyle name="Percent 3 6 2 2 7" xfId="4921" xr:uid="{00000000-0005-0000-0000-000008C40000}"/>
    <cellStyle name="Percent 3 6 2 2 8" xfId="30889" xr:uid="{00000000-0005-0000-0000-000009C40000}"/>
    <cellStyle name="Percent 3 6 2 2 9" xfId="57371" xr:uid="{00000000-0005-0000-0000-00000AC40000}"/>
    <cellStyle name="Percent 3 6 2 3" xfId="6003" xr:uid="{00000000-0005-0000-0000-00000BC40000}"/>
    <cellStyle name="Percent 3 6 2 3 2" xfId="12495" xr:uid="{00000000-0005-0000-0000-00000CC40000}"/>
    <cellStyle name="Percent 3 6 2 3 2 2" xfId="27643" xr:uid="{00000000-0005-0000-0000-00000DC40000}"/>
    <cellStyle name="Percent 3 6 2 3 2 2 2" xfId="53611" xr:uid="{00000000-0005-0000-0000-00000EC40000}"/>
    <cellStyle name="Percent 3 6 2 3 2 3" xfId="38463" xr:uid="{00000000-0005-0000-0000-00000FC40000}"/>
    <cellStyle name="Percent 3 6 2 3 3" xfId="21151" xr:uid="{00000000-0005-0000-0000-000010C40000}"/>
    <cellStyle name="Percent 3 6 2 3 3 2" xfId="47119" xr:uid="{00000000-0005-0000-0000-000011C40000}"/>
    <cellStyle name="Percent 3 6 2 3 4" xfId="16823" xr:uid="{00000000-0005-0000-0000-000012C40000}"/>
    <cellStyle name="Percent 3 6 2 3 4 2" xfId="42791" xr:uid="{00000000-0005-0000-0000-000013C40000}"/>
    <cellStyle name="Percent 3 6 2 3 5" xfId="31971" xr:uid="{00000000-0005-0000-0000-000014C40000}"/>
    <cellStyle name="Percent 3 6 2 3 6" xfId="58453" xr:uid="{00000000-0005-0000-0000-000015C40000}"/>
    <cellStyle name="Percent 3 6 2 4" xfId="10331" xr:uid="{00000000-0005-0000-0000-000016C40000}"/>
    <cellStyle name="Percent 3 6 2 4 2" xfId="25479" xr:uid="{00000000-0005-0000-0000-000017C40000}"/>
    <cellStyle name="Percent 3 6 2 4 2 2" xfId="51447" xr:uid="{00000000-0005-0000-0000-000018C40000}"/>
    <cellStyle name="Percent 3 6 2 4 3" xfId="36299" xr:uid="{00000000-0005-0000-0000-000019C40000}"/>
    <cellStyle name="Percent 3 6 2 5" xfId="8167" xr:uid="{00000000-0005-0000-0000-00001AC40000}"/>
    <cellStyle name="Percent 3 6 2 5 2" xfId="23315" xr:uid="{00000000-0005-0000-0000-00001BC40000}"/>
    <cellStyle name="Percent 3 6 2 5 2 2" xfId="49283" xr:uid="{00000000-0005-0000-0000-00001CC40000}"/>
    <cellStyle name="Percent 3 6 2 5 3" xfId="34135" xr:uid="{00000000-0005-0000-0000-00001DC40000}"/>
    <cellStyle name="Percent 3 6 2 6" xfId="18987" xr:uid="{00000000-0005-0000-0000-00001EC40000}"/>
    <cellStyle name="Percent 3 6 2 6 2" xfId="44955" xr:uid="{00000000-0005-0000-0000-00001FC40000}"/>
    <cellStyle name="Percent 3 6 2 7" xfId="14659" xr:uid="{00000000-0005-0000-0000-000020C40000}"/>
    <cellStyle name="Percent 3 6 2 7 2" xfId="40627" xr:uid="{00000000-0005-0000-0000-000021C40000}"/>
    <cellStyle name="Percent 3 6 2 8" xfId="3839" xr:uid="{00000000-0005-0000-0000-000022C40000}"/>
    <cellStyle name="Percent 3 6 2 9" xfId="29807" xr:uid="{00000000-0005-0000-0000-000023C40000}"/>
    <cellStyle name="Percent 3 6 3" xfId="2216" xr:uid="{00000000-0005-0000-0000-000024C40000}"/>
    <cellStyle name="Percent 3 6 3 2" xfId="6544" xr:uid="{00000000-0005-0000-0000-000025C40000}"/>
    <cellStyle name="Percent 3 6 3 2 2" xfId="13036" xr:uid="{00000000-0005-0000-0000-000026C40000}"/>
    <cellStyle name="Percent 3 6 3 2 2 2" xfId="28184" xr:uid="{00000000-0005-0000-0000-000027C40000}"/>
    <cellStyle name="Percent 3 6 3 2 2 2 2" xfId="54152" xr:uid="{00000000-0005-0000-0000-000028C40000}"/>
    <cellStyle name="Percent 3 6 3 2 2 3" xfId="39004" xr:uid="{00000000-0005-0000-0000-000029C40000}"/>
    <cellStyle name="Percent 3 6 3 2 3" xfId="21692" xr:uid="{00000000-0005-0000-0000-00002AC40000}"/>
    <cellStyle name="Percent 3 6 3 2 3 2" xfId="47660" xr:uid="{00000000-0005-0000-0000-00002BC40000}"/>
    <cellStyle name="Percent 3 6 3 2 4" xfId="17364" xr:uid="{00000000-0005-0000-0000-00002CC40000}"/>
    <cellStyle name="Percent 3 6 3 2 4 2" xfId="43332" xr:uid="{00000000-0005-0000-0000-00002DC40000}"/>
    <cellStyle name="Percent 3 6 3 2 5" xfId="32512" xr:uid="{00000000-0005-0000-0000-00002EC40000}"/>
    <cellStyle name="Percent 3 6 3 2 6" xfId="58994" xr:uid="{00000000-0005-0000-0000-00002FC40000}"/>
    <cellStyle name="Percent 3 6 3 3" xfId="10872" xr:uid="{00000000-0005-0000-0000-000030C40000}"/>
    <cellStyle name="Percent 3 6 3 3 2" xfId="26020" xr:uid="{00000000-0005-0000-0000-000031C40000}"/>
    <cellStyle name="Percent 3 6 3 3 2 2" xfId="51988" xr:uid="{00000000-0005-0000-0000-000032C40000}"/>
    <cellStyle name="Percent 3 6 3 3 3" xfId="36840" xr:uid="{00000000-0005-0000-0000-000033C40000}"/>
    <cellStyle name="Percent 3 6 3 4" xfId="8708" xr:uid="{00000000-0005-0000-0000-000034C40000}"/>
    <cellStyle name="Percent 3 6 3 4 2" xfId="23856" xr:uid="{00000000-0005-0000-0000-000035C40000}"/>
    <cellStyle name="Percent 3 6 3 4 2 2" xfId="49824" xr:uid="{00000000-0005-0000-0000-000036C40000}"/>
    <cellStyle name="Percent 3 6 3 4 3" xfId="34676" xr:uid="{00000000-0005-0000-0000-000037C40000}"/>
    <cellStyle name="Percent 3 6 3 5" xfId="19528" xr:uid="{00000000-0005-0000-0000-000038C40000}"/>
    <cellStyle name="Percent 3 6 3 5 2" xfId="45496" xr:uid="{00000000-0005-0000-0000-000039C40000}"/>
    <cellStyle name="Percent 3 6 3 6" xfId="15200" xr:uid="{00000000-0005-0000-0000-00003AC40000}"/>
    <cellStyle name="Percent 3 6 3 6 2" xfId="41168" xr:uid="{00000000-0005-0000-0000-00003BC40000}"/>
    <cellStyle name="Percent 3 6 3 7" xfId="4380" xr:uid="{00000000-0005-0000-0000-00003CC40000}"/>
    <cellStyle name="Percent 3 6 3 8" xfId="30348" xr:uid="{00000000-0005-0000-0000-00003DC40000}"/>
    <cellStyle name="Percent 3 6 3 9" xfId="56830" xr:uid="{00000000-0005-0000-0000-00003EC40000}"/>
    <cellStyle name="Percent 3 6 4" xfId="5462" xr:uid="{00000000-0005-0000-0000-00003FC40000}"/>
    <cellStyle name="Percent 3 6 4 2" xfId="11954" xr:uid="{00000000-0005-0000-0000-000040C40000}"/>
    <cellStyle name="Percent 3 6 4 2 2" xfId="27102" xr:uid="{00000000-0005-0000-0000-000041C40000}"/>
    <cellStyle name="Percent 3 6 4 2 2 2" xfId="53070" xr:uid="{00000000-0005-0000-0000-000042C40000}"/>
    <cellStyle name="Percent 3 6 4 2 3" xfId="37922" xr:uid="{00000000-0005-0000-0000-000043C40000}"/>
    <cellStyle name="Percent 3 6 4 3" xfId="20610" xr:uid="{00000000-0005-0000-0000-000044C40000}"/>
    <cellStyle name="Percent 3 6 4 3 2" xfId="46578" xr:uid="{00000000-0005-0000-0000-000045C40000}"/>
    <cellStyle name="Percent 3 6 4 4" xfId="16282" xr:uid="{00000000-0005-0000-0000-000046C40000}"/>
    <cellStyle name="Percent 3 6 4 4 2" xfId="42250" xr:uid="{00000000-0005-0000-0000-000047C40000}"/>
    <cellStyle name="Percent 3 6 4 5" xfId="31430" xr:uid="{00000000-0005-0000-0000-000048C40000}"/>
    <cellStyle name="Percent 3 6 4 6" xfId="57912" xr:uid="{00000000-0005-0000-0000-000049C40000}"/>
    <cellStyle name="Percent 3 6 5" xfId="9790" xr:uid="{00000000-0005-0000-0000-00004AC40000}"/>
    <cellStyle name="Percent 3 6 5 2" xfId="24938" xr:uid="{00000000-0005-0000-0000-00004BC40000}"/>
    <cellStyle name="Percent 3 6 5 2 2" xfId="50906" xr:uid="{00000000-0005-0000-0000-00004CC40000}"/>
    <cellStyle name="Percent 3 6 5 3" xfId="35758" xr:uid="{00000000-0005-0000-0000-00004DC40000}"/>
    <cellStyle name="Percent 3 6 6" xfId="7626" xr:uid="{00000000-0005-0000-0000-00004EC40000}"/>
    <cellStyle name="Percent 3 6 6 2" xfId="22774" xr:uid="{00000000-0005-0000-0000-00004FC40000}"/>
    <cellStyle name="Percent 3 6 6 2 2" xfId="48742" xr:uid="{00000000-0005-0000-0000-000050C40000}"/>
    <cellStyle name="Percent 3 6 6 3" xfId="33594" xr:uid="{00000000-0005-0000-0000-000051C40000}"/>
    <cellStyle name="Percent 3 6 7" xfId="18446" xr:uid="{00000000-0005-0000-0000-000052C40000}"/>
    <cellStyle name="Percent 3 6 7 2" xfId="44414" xr:uid="{00000000-0005-0000-0000-000053C40000}"/>
    <cellStyle name="Percent 3 6 8" xfId="14118" xr:uid="{00000000-0005-0000-0000-000054C40000}"/>
    <cellStyle name="Percent 3 6 8 2" xfId="40086" xr:uid="{00000000-0005-0000-0000-000055C40000}"/>
    <cellStyle name="Percent 3 6 9" xfId="3298" xr:uid="{00000000-0005-0000-0000-000056C40000}"/>
    <cellStyle name="Percent 3 7" xfId="583" xr:uid="{00000000-0005-0000-0000-000057C40000}"/>
    <cellStyle name="Percent 3 7 10" xfId="29267" xr:uid="{00000000-0005-0000-0000-000058C40000}"/>
    <cellStyle name="Percent 3 7 11" xfId="55209" xr:uid="{00000000-0005-0000-0000-000059C40000}"/>
    <cellStyle name="Percent 3 7 12" xfId="55749" xr:uid="{00000000-0005-0000-0000-00005AC40000}"/>
    <cellStyle name="Percent 3 7 13" xfId="918" xr:uid="{00000000-0005-0000-0000-00005BC40000}"/>
    <cellStyle name="Percent 3 7 2" xfId="1676" xr:uid="{00000000-0005-0000-0000-00005CC40000}"/>
    <cellStyle name="Percent 3 7 2 10" xfId="56290" xr:uid="{00000000-0005-0000-0000-00005DC40000}"/>
    <cellStyle name="Percent 3 7 2 2" xfId="2758" xr:uid="{00000000-0005-0000-0000-00005EC40000}"/>
    <cellStyle name="Percent 3 7 2 2 2" xfId="7086" xr:uid="{00000000-0005-0000-0000-00005FC40000}"/>
    <cellStyle name="Percent 3 7 2 2 2 2" xfId="13578" xr:uid="{00000000-0005-0000-0000-000060C40000}"/>
    <cellStyle name="Percent 3 7 2 2 2 2 2" xfId="28726" xr:uid="{00000000-0005-0000-0000-000061C40000}"/>
    <cellStyle name="Percent 3 7 2 2 2 2 2 2" xfId="54694" xr:uid="{00000000-0005-0000-0000-000062C40000}"/>
    <cellStyle name="Percent 3 7 2 2 2 2 3" xfId="39546" xr:uid="{00000000-0005-0000-0000-000063C40000}"/>
    <cellStyle name="Percent 3 7 2 2 2 3" xfId="22234" xr:uid="{00000000-0005-0000-0000-000064C40000}"/>
    <cellStyle name="Percent 3 7 2 2 2 3 2" xfId="48202" xr:uid="{00000000-0005-0000-0000-000065C40000}"/>
    <cellStyle name="Percent 3 7 2 2 2 4" xfId="17906" xr:uid="{00000000-0005-0000-0000-000066C40000}"/>
    <cellStyle name="Percent 3 7 2 2 2 4 2" xfId="43874" xr:uid="{00000000-0005-0000-0000-000067C40000}"/>
    <cellStyle name="Percent 3 7 2 2 2 5" xfId="33054" xr:uid="{00000000-0005-0000-0000-000068C40000}"/>
    <cellStyle name="Percent 3 7 2 2 2 6" xfId="59536" xr:uid="{00000000-0005-0000-0000-000069C40000}"/>
    <cellStyle name="Percent 3 7 2 2 3" xfId="11414" xr:uid="{00000000-0005-0000-0000-00006AC40000}"/>
    <cellStyle name="Percent 3 7 2 2 3 2" xfId="26562" xr:uid="{00000000-0005-0000-0000-00006BC40000}"/>
    <cellStyle name="Percent 3 7 2 2 3 2 2" xfId="52530" xr:uid="{00000000-0005-0000-0000-00006CC40000}"/>
    <cellStyle name="Percent 3 7 2 2 3 3" xfId="37382" xr:uid="{00000000-0005-0000-0000-00006DC40000}"/>
    <cellStyle name="Percent 3 7 2 2 4" xfId="9250" xr:uid="{00000000-0005-0000-0000-00006EC40000}"/>
    <cellStyle name="Percent 3 7 2 2 4 2" xfId="24398" xr:uid="{00000000-0005-0000-0000-00006FC40000}"/>
    <cellStyle name="Percent 3 7 2 2 4 2 2" xfId="50366" xr:uid="{00000000-0005-0000-0000-000070C40000}"/>
    <cellStyle name="Percent 3 7 2 2 4 3" xfId="35218" xr:uid="{00000000-0005-0000-0000-000071C40000}"/>
    <cellStyle name="Percent 3 7 2 2 5" xfId="20070" xr:uid="{00000000-0005-0000-0000-000072C40000}"/>
    <cellStyle name="Percent 3 7 2 2 5 2" xfId="46038" xr:uid="{00000000-0005-0000-0000-000073C40000}"/>
    <cellStyle name="Percent 3 7 2 2 6" xfId="15742" xr:uid="{00000000-0005-0000-0000-000074C40000}"/>
    <cellStyle name="Percent 3 7 2 2 6 2" xfId="41710" xr:uid="{00000000-0005-0000-0000-000075C40000}"/>
    <cellStyle name="Percent 3 7 2 2 7" xfId="4922" xr:uid="{00000000-0005-0000-0000-000076C40000}"/>
    <cellStyle name="Percent 3 7 2 2 8" xfId="30890" xr:uid="{00000000-0005-0000-0000-000077C40000}"/>
    <cellStyle name="Percent 3 7 2 2 9" xfId="57372" xr:uid="{00000000-0005-0000-0000-000078C40000}"/>
    <cellStyle name="Percent 3 7 2 3" xfId="6004" xr:uid="{00000000-0005-0000-0000-000079C40000}"/>
    <cellStyle name="Percent 3 7 2 3 2" xfId="12496" xr:uid="{00000000-0005-0000-0000-00007AC40000}"/>
    <cellStyle name="Percent 3 7 2 3 2 2" xfId="27644" xr:uid="{00000000-0005-0000-0000-00007BC40000}"/>
    <cellStyle name="Percent 3 7 2 3 2 2 2" xfId="53612" xr:uid="{00000000-0005-0000-0000-00007CC40000}"/>
    <cellStyle name="Percent 3 7 2 3 2 3" xfId="38464" xr:uid="{00000000-0005-0000-0000-00007DC40000}"/>
    <cellStyle name="Percent 3 7 2 3 3" xfId="21152" xr:uid="{00000000-0005-0000-0000-00007EC40000}"/>
    <cellStyle name="Percent 3 7 2 3 3 2" xfId="47120" xr:uid="{00000000-0005-0000-0000-00007FC40000}"/>
    <cellStyle name="Percent 3 7 2 3 4" xfId="16824" xr:uid="{00000000-0005-0000-0000-000080C40000}"/>
    <cellStyle name="Percent 3 7 2 3 4 2" xfId="42792" xr:uid="{00000000-0005-0000-0000-000081C40000}"/>
    <cellStyle name="Percent 3 7 2 3 5" xfId="31972" xr:uid="{00000000-0005-0000-0000-000082C40000}"/>
    <cellStyle name="Percent 3 7 2 3 6" xfId="58454" xr:uid="{00000000-0005-0000-0000-000083C40000}"/>
    <cellStyle name="Percent 3 7 2 4" xfId="10332" xr:uid="{00000000-0005-0000-0000-000084C40000}"/>
    <cellStyle name="Percent 3 7 2 4 2" xfId="25480" xr:uid="{00000000-0005-0000-0000-000085C40000}"/>
    <cellStyle name="Percent 3 7 2 4 2 2" xfId="51448" xr:uid="{00000000-0005-0000-0000-000086C40000}"/>
    <cellStyle name="Percent 3 7 2 4 3" xfId="36300" xr:uid="{00000000-0005-0000-0000-000087C40000}"/>
    <cellStyle name="Percent 3 7 2 5" xfId="8168" xr:uid="{00000000-0005-0000-0000-000088C40000}"/>
    <cellStyle name="Percent 3 7 2 5 2" xfId="23316" xr:uid="{00000000-0005-0000-0000-000089C40000}"/>
    <cellStyle name="Percent 3 7 2 5 2 2" xfId="49284" xr:uid="{00000000-0005-0000-0000-00008AC40000}"/>
    <cellStyle name="Percent 3 7 2 5 3" xfId="34136" xr:uid="{00000000-0005-0000-0000-00008BC40000}"/>
    <cellStyle name="Percent 3 7 2 6" xfId="18988" xr:uid="{00000000-0005-0000-0000-00008CC40000}"/>
    <cellStyle name="Percent 3 7 2 6 2" xfId="44956" xr:uid="{00000000-0005-0000-0000-00008DC40000}"/>
    <cellStyle name="Percent 3 7 2 7" xfId="14660" xr:uid="{00000000-0005-0000-0000-00008EC40000}"/>
    <cellStyle name="Percent 3 7 2 7 2" xfId="40628" xr:uid="{00000000-0005-0000-0000-00008FC40000}"/>
    <cellStyle name="Percent 3 7 2 8" xfId="3840" xr:uid="{00000000-0005-0000-0000-000090C40000}"/>
    <cellStyle name="Percent 3 7 2 9" xfId="29808" xr:uid="{00000000-0005-0000-0000-000091C40000}"/>
    <cellStyle name="Percent 3 7 3" xfId="2217" xr:uid="{00000000-0005-0000-0000-000092C40000}"/>
    <cellStyle name="Percent 3 7 3 2" xfId="6545" xr:uid="{00000000-0005-0000-0000-000093C40000}"/>
    <cellStyle name="Percent 3 7 3 2 2" xfId="13037" xr:uid="{00000000-0005-0000-0000-000094C40000}"/>
    <cellStyle name="Percent 3 7 3 2 2 2" xfId="28185" xr:uid="{00000000-0005-0000-0000-000095C40000}"/>
    <cellStyle name="Percent 3 7 3 2 2 2 2" xfId="54153" xr:uid="{00000000-0005-0000-0000-000096C40000}"/>
    <cellStyle name="Percent 3 7 3 2 2 3" xfId="39005" xr:uid="{00000000-0005-0000-0000-000097C40000}"/>
    <cellStyle name="Percent 3 7 3 2 3" xfId="21693" xr:uid="{00000000-0005-0000-0000-000098C40000}"/>
    <cellStyle name="Percent 3 7 3 2 3 2" xfId="47661" xr:uid="{00000000-0005-0000-0000-000099C40000}"/>
    <cellStyle name="Percent 3 7 3 2 4" xfId="17365" xr:uid="{00000000-0005-0000-0000-00009AC40000}"/>
    <cellStyle name="Percent 3 7 3 2 4 2" xfId="43333" xr:uid="{00000000-0005-0000-0000-00009BC40000}"/>
    <cellStyle name="Percent 3 7 3 2 5" xfId="32513" xr:uid="{00000000-0005-0000-0000-00009CC40000}"/>
    <cellStyle name="Percent 3 7 3 2 6" xfId="58995" xr:uid="{00000000-0005-0000-0000-00009DC40000}"/>
    <cellStyle name="Percent 3 7 3 3" xfId="10873" xr:uid="{00000000-0005-0000-0000-00009EC40000}"/>
    <cellStyle name="Percent 3 7 3 3 2" xfId="26021" xr:uid="{00000000-0005-0000-0000-00009FC40000}"/>
    <cellStyle name="Percent 3 7 3 3 2 2" xfId="51989" xr:uid="{00000000-0005-0000-0000-0000A0C40000}"/>
    <cellStyle name="Percent 3 7 3 3 3" xfId="36841" xr:uid="{00000000-0005-0000-0000-0000A1C40000}"/>
    <cellStyle name="Percent 3 7 3 4" xfId="8709" xr:uid="{00000000-0005-0000-0000-0000A2C40000}"/>
    <cellStyle name="Percent 3 7 3 4 2" xfId="23857" xr:uid="{00000000-0005-0000-0000-0000A3C40000}"/>
    <cellStyle name="Percent 3 7 3 4 2 2" xfId="49825" xr:uid="{00000000-0005-0000-0000-0000A4C40000}"/>
    <cellStyle name="Percent 3 7 3 4 3" xfId="34677" xr:uid="{00000000-0005-0000-0000-0000A5C40000}"/>
    <cellStyle name="Percent 3 7 3 5" xfId="19529" xr:uid="{00000000-0005-0000-0000-0000A6C40000}"/>
    <cellStyle name="Percent 3 7 3 5 2" xfId="45497" xr:uid="{00000000-0005-0000-0000-0000A7C40000}"/>
    <cellStyle name="Percent 3 7 3 6" xfId="15201" xr:uid="{00000000-0005-0000-0000-0000A8C40000}"/>
    <cellStyle name="Percent 3 7 3 6 2" xfId="41169" xr:uid="{00000000-0005-0000-0000-0000A9C40000}"/>
    <cellStyle name="Percent 3 7 3 7" xfId="4381" xr:uid="{00000000-0005-0000-0000-0000AAC40000}"/>
    <cellStyle name="Percent 3 7 3 8" xfId="30349" xr:uid="{00000000-0005-0000-0000-0000ABC40000}"/>
    <cellStyle name="Percent 3 7 3 9" xfId="56831" xr:uid="{00000000-0005-0000-0000-0000ACC40000}"/>
    <cellStyle name="Percent 3 7 4" xfId="5463" xr:uid="{00000000-0005-0000-0000-0000ADC40000}"/>
    <cellStyle name="Percent 3 7 4 2" xfId="11955" xr:uid="{00000000-0005-0000-0000-0000AEC40000}"/>
    <cellStyle name="Percent 3 7 4 2 2" xfId="27103" xr:uid="{00000000-0005-0000-0000-0000AFC40000}"/>
    <cellStyle name="Percent 3 7 4 2 2 2" xfId="53071" xr:uid="{00000000-0005-0000-0000-0000B0C40000}"/>
    <cellStyle name="Percent 3 7 4 2 3" xfId="37923" xr:uid="{00000000-0005-0000-0000-0000B1C40000}"/>
    <cellStyle name="Percent 3 7 4 3" xfId="20611" xr:uid="{00000000-0005-0000-0000-0000B2C40000}"/>
    <cellStyle name="Percent 3 7 4 3 2" xfId="46579" xr:uid="{00000000-0005-0000-0000-0000B3C40000}"/>
    <cellStyle name="Percent 3 7 4 4" xfId="16283" xr:uid="{00000000-0005-0000-0000-0000B4C40000}"/>
    <cellStyle name="Percent 3 7 4 4 2" xfId="42251" xr:uid="{00000000-0005-0000-0000-0000B5C40000}"/>
    <cellStyle name="Percent 3 7 4 5" xfId="31431" xr:uid="{00000000-0005-0000-0000-0000B6C40000}"/>
    <cellStyle name="Percent 3 7 4 6" xfId="57913" xr:uid="{00000000-0005-0000-0000-0000B7C40000}"/>
    <cellStyle name="Percent 3 7 5" xfId="9791" xr:uid="{00000000-0005-0000-0000-0000B8C40000}"/>
    <cellStyle name="Percent 3 7 5 2" xfId="24939" xr:uid="{00000000-0005-0000-0000-0000B9C40000}"/>
    <cellStyle name="Percent 3 7 5 2 2" xfId="50907" xr:uid="{00000000-0005-0000-0000-0000BAC40000}"/>
    <cellStyle name="Percent 3 7 5 3" xfId="35759" xr:uid="{00000000-0005-0000-0000-0000BBC40000}"/>
    <cellStyle name="Percent 3 7 6" xfId="7627" xr:uid="{00000000-0005-0000-0000-0000BCC40000}"/>
    <cellStyle name="Percent 3 7 6 2" xfId="22775" xr:uid="{00000000-0005-0000-0000-0000BDC40000}"/>
    <cellStyle name="Percent 3 7 6 2 2" xfId="48743" xr:uid="{00000000-0005-0000-0000-0000BEC40000}"/>
    <cellStyle name="Percent 3 7 6 3" xfId="33595" xr:uid="{00000000-0005-0000-0000-0000BFC40000}"/>
    <cellStyle name="Percent 3 7 7" xfId="18447" xr:uid="{00000000-0005-0000-0000-0000C0C40000}"/>
    <cellStyle name="Percent 3 7 7 2" xfId="44415" xr:uid="{00000000-0005-0000-0000-0000C1C40000}"/>
    <cellStyle name="Percent 3 7 8" xfId="14119" xr:uid="{00000000-0005-0000-0000-0000C2C40000}"/>
    <cellStyle name="Percent 3 7 8 2" xfId="40087" xr:uid="{00000000-0005-0000-0000-0000C3C40000}"/>
    <cellStyle name="Percent 3 7 9" xfId="3299" xr:uid="{00000000-0005-0000-0000-0000C4C40000}"/>
    <cellStyle name="Percent 3 8" xfId="584" xr:uid="{00000000-0005-0000-0000-0000C5C40000}"/>
    <cellStyle name="Percent 3 8 10" xfId="29268" xr:uid="{00000000-0005-0000-0000-0000C6C40000}"/>
    <cellStyle name="Percent 3 8 11" xfId="55210" xr:uid="{00000000-0005-0000-0000-0000C7C40000}"/>
    <cellStyle name="Percent 3 8 12" xfId="55750" xr:uid="{00000000-0005-0000-0000-0000C8C40000}"/>
    <cellStyle name="Percent 3 8 13" xfId="958" xr:uid="{00000000-0005-0000-0000-0000C9C40000}"/>
    <cellStyle name="Percent 3 8 2" xfId="1677" xr:uid="{00000000-0005-0000-0000-0000CAC40000}"/>
    <cellStyle name="Percent 3 8 2 10" xfId="56291" xr:uid="{00000000-0005-0000-0000-0000CBC40000}"/>
    <cellStyle name="Percent 3 8 2 2" xfId="2759" xr:uid="{00000000-0005-0000-0000-0000CCC40000}"/>
    <cellStyle name="Percent 3 8 2 2 2" xfId="7087" xr:uid="{00000000-0005-0000-0000-0000CDC40000}"/>
    <cellStyle name="Percent 3 8 2 2 2 2" xfId="13579" xr:uid="{00000000-0005-0000-0000-0000CEC40000}"/>
    <cellStyle name="Percent 3 8 2 2 2 2 2" xfId="28727" xr:uid="{00000000-0005-0000-0000-0000CFC40000}"/>
    <cellStyle name="Percent 3 8 2 2 2 2 2 2" xfId="54695" xr:uid="{00000000-0005-0000-0000-0000D0C40000}"/>
    <cellStyle name="Percent 3 8 2 2 2 2 3" xfId="39547" xr:uid="{00000000-0005-0000-0000-0000D1C40000}"/>
    <cellStyle name="Percent 3 8 2 2 2 3" xfId="22235" xr:uid="{00000000-0005-0000-0000-0000D2C40000}"/>
    <cellStyle name="Percent 3 8 2 2 2 3 2" xfId="48203" xr:uid="{00000000-0005-0000-0000-0000D3C40000}"/>
    <cellStyle name="Percent 3 8 2 2 2 4" xfId="17907" xr:uid="{00000000-0005-0000-0000-0000D4C40000}"/>
    <cellStyle name="Percent 3 8 2 2 2 4 2" xfId="43875" xr:uid="{00000000-0005-0000-0000-0000D5C40000}"/>
    <cellStyle name="Percent 3 8 2 2 2 5" xfId="33055" xr:uid="{00000000-0005-0000-0000-0000D6C40000}"/>
    <cellStyle name="Percent 3 8 2 2 2 6" xfId="59537" xr:uid="{00000000-0005-0000-0000-0000D7C40000}"/>
    <cellStyle name="Percent 3 8 2 2 3" xfId="11415" xr:uid="{00000000-0005-0000-0000-0000D8C40000}"/>
    <cellStyle name="Percent 3 8 2 2 3 2" xfId="26563" xr:uid="{00000000-0005-0000-0000-0000D9C40000}"/>
    <cellStyle name="Percent 3 8 2 2 3 2 2" xfId="52531" xr:uid="{00000000-0005-0000-0000-0000DAC40000}"/>
    <cellStyle name="Percent 3 8 2 2 3 3" xfId="37383" xr:uid="{00000000-0005-0000-0000-0000DBC40000}"/>
    <cellStyle name="Percent 3 8 2 2 4" xfId="9251" xr:uid="{00000000-0005-0000-0000-0000DCC40000}"/>
    <cellStyle name="Percent 3 8 2 2 4 2" xfId="24399" xr:uid="{00000000-0005-0000-0000-0000DDC40000}"/>
    <cellStyle name="Percent 3 8 2 2 4 2 2" xfId="50367" xr:uid="{00000000-0005-0000-0000-0000DEC40000}"/>
    <cellStyle name="Percent 3 8 2 2 4 3" xfId="35219" xr:uid="{00000000-0005-0000-0000-0000DFC40000}"/>
    <cellStyle name="Percent 3 8 2 2 5" xfId="20071" xr:uid="{00000000-0005-0000-0000-0000E0C40000}"/>
    <cellStyle name="Percent 3 8 2 2 5 2" xfId="46039" xr:uid="{00000000-0005-0000-0000-0000E1C40000}"/>
    <cellStyle name="Percent 3 8 2 2 6" xfId="15743" xr:uid="{00000000-0005-0000-0000-0000E2C40000}"/>
    <cellStyle name="Percent 3 8 2 2 6 2" xfId="41711" xr:uid="{00000000-0005-0000-0000-0000E3C40000}"/>
    <cellStyle name="Percent 3 8 2 2 7" xfId="4923" xr:uid="{00000000-0005-0000-0000-0000E4C40000}"/>
    <cellStyle name="Percent 3 8 2 2 8" xfId="30891" xr:uid="{00000000-0005-0000-0000-0000E5C40000}"/>
    <cellStyle name="Percent 3 8 2 2 9" xfId="57373" xr:uid="{00000000-0005-0000-0000-0000E6C40000}"/>
    <cellStyle name="Percent 3 8 2 3" xfId="6005" xr:uid="{00000000-0005-0000-0000-0000E7C40000}"/>
    <cellStyle name="Percent 3 8 2 3 2" xfId="12497" xr:uid="{00000000-0005-0000-0000-0000E8C40000}"/>
    <cellStyle name="Percent 3 8 2 3 2 2" xfId="27645" xr:uid="{00000000-0005-0000-0000-0000E9C40000}"/>
    <cellStyle name="Percent 3 8 2 3 2 2 2" xfId="53613" xr:uid="{00000000-0005-0000-0000-0000EAC40000}"/>
    <cellStyle name="Percent 3 8 2 3 2 3" xfId="38465" xr:uid="{00000000-0005-0000-0000-0000EBC40000}"/>
    <cellStyle name="Percent 3 8 2 3 3" xfId="21153" xr:uid="{00000000-0005-0000-0000-0000ECC40000}"/>
    <cellStyle name="Percent 3 8 2 3 3 2" xfId="47121" xr:uid="{00000000-0005-0000-0000-0000EDC40000}"/>
    <cellStyle name="Percent 3 8 2 3 4" xfId="16825" xr:uid="{00000000-0005-0000-0000-0000EEC40000}"/>
    <cellStyle name="Percent 3 8 2 3 4 2" xfId="42793" xr:uid="{00000000-0005-0000-0000-0000EFC40000}"/>
    <cellStyle name="Percent 3 8 2 3 5" xfId="31973" xr:uid="{00000000-0005-0000-0000-0000F0C40000}"/>
    <cellStyle name="Percent 3 8 2 3 6" xfId="58455" xr:uid="{00000000-0005-0000-0000-0000F1C40000}"/>
    <cellStyle name="Percent 3 8 2 4" xfId="10333" xr:uid="{00000000-0005-0000-0000-0000F2C40000}"/>
    <cellStyle name="Percent 3 8 2 4 2" xfId="25481" xr:uid="{00000000-0005-0000-0000-0000F3C40000}"/>
    <cellStyle name="Percent 3 8 2 4 2 2" xfId="51449" xr:uid="{00000000-0005-0000-0000-0000F4C40000}"/>
    <cellStyle name="Percent 3 8 2 4 3" xfId="36301" xr:uid="{00000000-0005-0000-0000-0000F5C40000}"/>
    <cellStyle name="Percent 3 8 2 5" xfId="8169" xr:uid="{00000000-0005-0000-0000-0000F6C40000}"/>
    <cellStyle name="Percent 3 8 2 5 2" xfId="23317" xr:uid="{00000000-0005-0000-0000-0000F7C40000}"/>
    <cellStyle name="Percent 3 8 2 5 2 2" xfId="49285" xr:uid="{00000000-0005-0000-0000-0000F8C40000}"/>
    <cellStyle name="Percent 3 8 2 5 3" xfId="34137" xr:uid="{00000000-0005-0000-0000-0000F9C40000}"/>
    <cellStyle name="Percent 3 8 2 6" xfId="18989" xr:uid="{00000000-0005-0000-0000-0000FAC40000}"/>
    <cellStyle name="Percent 3 8 2 6 2" xfId="44957" xr:uid="{00000000-0005-0000-0000-0000FBC40000}"/>
    <cellStyle name="Percent 3 8 2 7" xfId="14661" xr:uid="{00000000-0005-0000-0000-0000FCC40000}"/>
    <cellStyle name="Percent 3 8 2 7 2" xfId="40629" xr:uid="{00000000-0005-0000-0000-0000FDC40000}"/>
    <cellStyle name="Percent 3 8 2 8" xfId="3841" xr:uid="{00000000-0005-0000-0000-0000FEC40000}"/>
    <cellStyle name="Percent 3 8 2 9" xfId="29809" xr:uid="{00000000-0005-0000-0000-0000FFC40000}"/>
    <cellStyle name="Percent 3 8 3" xfId="2218" xr:uid="{00000000-0005-0000-0000-000000C50000}"/>
    <cellStyle name="Percent 3 8 3 2" xfId="6546" xr:uid="{00000000-0005-0000-0000-000001C50000}"/>
    <cellStyle name="Percent 3 8 3 2 2" xfId="13038" xr:uid="{00000000-0005-0000-0000-000002C50000}"/>
    <cellStyle name="Percent 3 8 3 2 2 2" xfId="28186" xr:uid="{00000000-0005-0000-0000-000003C50000}"/>
    <cellStyle name="Percent 3 8 3 2 2 2 2" xfId="54154" xr:uid="{00000000-0005-0000-0000-000004C50000}"/>
    <cellStyle name="Percent 3 8 3 2 2 3" xfId="39006" xr:uid="{00000000-0005-0000-0000-000005C50000}"/>
    <cellStyle name="Percent 3 8 3 2 3" xfId="21694" xr:uid="{00000000-0005-0000-0000-000006C50000}"/>
    <cellStyle name="Percent 3 8 3 2 3 2" xfId="47662" xr:uid="{00000000-0005-0000-0000-000007C50000}"/>
    <cellStyle name="Percent 3 8 3 2 4" xfId="17366" xr:uid="{00000000-0005-0000-0000-000008C50000}"/>
    <cellStyle name="Percent 3 8 3 2 4 2" xfId="43334" xr:uid="{00000000-0005-0000-0000-000009C50000}"/>
    <cellStyle name="Percent 3 8 3 2 5" xfId="32514" xr:uid="{00000000-0005-0000-0000-00000AC50000}"/>
    <cellStyle name="Percent 3 8 3 2 6" xfId="58996" xr:uid="{00000000-0005-0000-0000-00000BC50000}"/>
    <cellStyle name="Percent 3 8 3 3" xfId="10874" xr:uid="{00000000-0005-0000-0000-00000CC50000}"/>
    <cellStyle name="Percent 3 8 3 3 2" xfId="26022" xr:uid="{00000000-0005-0000-0000-00000DC50000}"/>
    <cellStyle name="Percent 3 8 3 3 2 2" xfId="51990" xr:uid="{00000000-0005-0000-0000-00000EC50000}"/>
    <cellStyle name="Percent 3 8 3 3 3" xfId="36842" xr:uid="{00000000-0005-0000-0000-00000FC50000}"/>
    <cellStyle name="Percent 3 8 3 4" xfId="8710" xr:uid="{00000000-0005-0000-0000-000010C50000}"/>
    <cellStyle name="Percent 3 8 3 4 2" xfId="23858" xr:uid="{00000000-0005-0000-0000-000011C50000}"/>
    <cellStyle name="Percent 3 8 3 4 2 2" xfId="49826" xr:uid="{00000000-0005-0000-0000-000012C50000}"/>
    <cellStyle name="Percent 3 8 3 4 3" xfId="34678" xr:uid="{00000000-0005-0000-0000-000013C50000}"/>
    <cellStyle name="Percent 3 8 3 5" xfId="19530" xr:uid="{00000000-0005-0000-0000-000014C50000}"/>
    <cellStyle name="Percent 3 8 3 5 2" xfId="45498" xr:uid="{00000000-0005-0000-0000-000015C50000}"/>
    <cellStyle name="Percent 3 8 3 6" xfId="15202" xr:uid="{00000000-0005-0000-0000-000016C50000}"/>
    <cellStyle name="Percent 3 8 3 6 2" xfId="41170" xr:uid="{00000000-0005-0000-0000-000017C50000}"/>
    <cellStyle name="Percent 3 8 3 7" xfId="4382" xr:uid="{00000000-0005-0000-0000-000018C50000}"/>
    <cellStyle name="Percent 3 8 3 8" xfId="30350" xr:uid="{00000000-0005-0000-0000-000019C50000}"/>
    <cellStyle name="Percent 3 8 3 9" xfId="56832" xr:uid="{00000000-0005-0000-0000-00001AC50000}"/>
    <cellStyle name="Percent 3 8 4" xfId="5464" xr:uid="{00000000-0005-0000-0000-00001BC50000}"/>
    <cellStyle name="Percent 3 8 4 2" xfId="11956" xr:uid="{00000000-0005-0000-0000-00001CC50000}"/>
    <cellStyle name="Percent 3 8 4 2 2" xfId="27104" xr:uid="{00000000-0005-0000-0000-00001DC50000}"/>
    <cellStyle name="Percent 3 8 4 2 2 2" xfId="53072" xr:uid="{00000000-0005-0000-0000-00001EC50000}"/>
    <cellStyle name="Percent 3 8 4 2 3" xfId="37924" xr:uid="{00000000-0005-0000-0000-00001FC50000}"/>
    <cellStyle name="Percent 3 8 4 3" xfId="20612" xr:uid="{00000000-0005-0000-0000-000020C50000}"/>
    <cellStyle name="Percent 3 8 4 3 2" xfId="46580" xr:uid="{00000000-0005-0000-0000-000021C50000}"/>
    <cellStyle name="Percent 3 8 4 4" xfId="16284" xr:uid="{00000000-0005-0000-0000-000022C50000}"/>
    <cellStyle name="Percent 3 8 4 4 2" xfId="42252" xr:uid="{00000000-0005-0000-0000-000023C50000}"/>
    <cellStyle name="Percent 3 8 4 5" xfId="31432" xr:uid="{00000000-0005-0000-0000-000024C50000}"/>
    <cellStyle name="Percent 3 8 4 6" xfId="57914" xr:uid="{00000000-0005-0000-0000-000025C50000}"/>
    <cellStyle name="Percent 3 8 5" xfId="9792" xr:uid="{00000000-0005-0000-0000-000026C50000}"/>
    <cellStyle name="Percent 3 8 5 2" xfId="24940" xr:uid="{00000000-0005-0000-0000-000027C50000}"/>
    <cellStyle name="Percent 3 8 5 2 2" xfId="50908" xr:uid="{00000000-0005-0000-0000-000028C50000}"/>
    <cellStyle name="Percent 3 8 5 3" xfId="35760" xr:uid="{00000000-0005-0000-0000-000029C50000}"/>
    <cellStyle name="Percent 3 8 6" xfId="7628" xr:uid="{00000000-0005-0000-0000-00002AC50000}"/>
    <cellStyle name="Percent 3 8 6 2" xfId="22776" xr:uid="{00000000-0005-0000-0000-00002BC50000}"/>
    <cellStyle name="Percent 3 8 6 2 2" xfId="48744" xr:uid="{00000000-0005-0000-0000-00002CC50000}"/>
    <cellStyle name="Percent 3 8 6 3" xfId="33596" xr:uid="{00000000-0005-0000-0000-00002DC50000}"/>
    <cellStyle name="Percent 3 8 7" xfId="18448" xr:uid="{00000000-0005-0000-0000-00002EC50000}"/>
    <cellStyle name="Percent 3 8 7 2" xfId="44416" xr:uid="{00000000-0005-0000-0000-00002FC50000}"/>
    <cellStyle name="Percent 3 8 8" xfId="14120" xr:uid="{00000000-0005-0000-0000-000030C50000}"/>
    <cellStyle name="Percent 3 8 8 2" xfId="40088" xr:uid="{00000000-0005-0000-0000-000031C50000}"/>
    <cellStyle name="Percent 3 8 9" xfId="3300" xr:uid="{00000000-0005-0000-0000-000032C50000}"/>
    <cellStyle name="Percent 3 9" xfId="585" xr:uid="{00000000-0005-0000-0000-000033C50000}"/>
    <cellStyle name="Percent 3 9 10" xfId="29269" xr:uid="{00000000-0005-0000-0000-000034C50000}"/>
    <cellStyle name="Percent 3 9 11" xfId="55211" xr:uid="{00000000-0005-0000-0000-000035C50000}"/>
    <cellStyle name="Percent 3 9 12" xfId="55751" xr:uid="{00000000-0005-0000-0000-000036C50000}"/>
    <cellStyle name="Percent 3 9 13" xfId="998" xr:uid="{00000000-0005-0000-0000-000037C50000}"/>
    <cellStyle name="Percent 3 9 2" xfId="1678" xr:uid="{00000000-0005-0000-0000-000038C50000}"/>
    <cellStyle name="Percent 3 9 2 10" xfId="56292" xr:uid="{00000000-0005-0000-0000-000039C50000}"/>
    <cellStyle name="Percent 3 9 2 2" xfId="2760" xr:uid="{00000000-0005-0000-0000-00003AC50000}"/>
    <cellStyle name="Percent 3 9 2 2 2" xfId="7088" xr:uid="{00000000-0005-0000-0000-00003BC50000}"/>
    <cellStyle name="Percent 3 9 2 2 2 2" xfId="13580" xr:uid="{00000000-0005-0000-0000-00003CC50000}"/>
    <cellStyle name="Percent 3 9 2 2 2 2 2" xfId="28728" xr:uid="{00000000-0005-0000-0000-00003DC50000}"/>
    <cellStyle name="Percent 3 9 2 2 2 2 2 2" xfId="54696" xr:uid="{00000000-0005-0000-0000-00003EC50000}"/>
    <cellStyle name="Percent 3 9 2 2 2 2 3" xfId="39548" xr:uid="{00000000-0005-0000-0000-00003FC50000}"/>
    <cellStyle name="Percent 3 9 2 2 2 3" xfId="22236" xr:uid="{00000000-0005-0000-0000-000040C50000}"/>
    <cellStyle name="Percent 3 9 2 2 2 3 2" xfId="48204" xr:uid="{00000000-0005-0000-0000-000041C50000}"/>
    <cellStyle name="Percent 3 9 2 2 2 4" xfId="17908" xr:uid="{00000000-0005-0000-0000-000042C50000}"/>
    <cellStyle name="Percent 3 9 2 2 2 4 2" xfId="43876" xr:uid="{00000000-0005-0000-0000-000043C50000}"/>
    <cellStyle name="Percent 3 9 2 2 2 5" xfId="33056" xr:uid="{00000000-0005-0000-0000-000044C50000}"/>
    <cellStyle name="Percent 3 9 2 2 2 6" xfId="59538" xr:uid="{00000000-0005-0000-0000-000045C50000}"/>
    <cellStyle name="Percent 3 9 2 2 3" xfId="11416" xr:uid="{00000000-0005-0000-0000-000046C50000}"/>
    <cellStyle name="Percent 3 9 2 2 3 2" xfId="26564" xr:uid="{00000000-0005-0000-0000-000047C50000}"/>
    <cellStyle name="Percent 3 9 2 2 3 2 2" xfId="52532" xr:uid="{00000000-0005-0000-0000-000048C50000}"/>
    <cellStyle name="Percent 3 9 2 2 3 3" xfId="37384" xr:uid="{00000000-0005-0000-0000-000049C50000}"/>
    <cellStyle name="Percent 3 9 2 2 4" xfId="9252" xr:uid="{00000000-0005-0000-0000-00004AC50000}"/>
    <cellStyle name="Percent 3 9 2 2 4 2" xfId="24400" xr:uid="{00000000-0005-0000-0000-00004BC50000}"/>
    <cellStyle name="Percent 3 9 2 2 4 2 2" xfId="50368" xr:uid="{00000000-0005-0000-0000-00004CC50000}"/>
    <cellStyle name="Percent 3 9 2 2 4 3" xfId="35220" xr:uid="{00000000-0005-0000-0000-00004DC50000}"/>
    <cellStyle name="Percent 3 9 2 2 5" xfId="20072" xr:uid="{00000000-0005-0000-0000-00004EC50000}"/>
    <cellStyle name="Percent 3 9 2 2 5 2" xfId="46040" xr:uid="{00000000-0005-0000-0000-00004FC50000}"/>
    <cellStyle name="Percent 3 9 2 2 6" xfId="15744" xr:uid="{00000000-0005-0000-0000-000050C50000}"/>
    <cellStyle name="Percent 3 9 2 2 6 2" xfId="41712" xr:uid="{00000000-0005-0000-0000-000051C50000}"/>
    <cellStyle name="Percent 3 9 2 2 7" xfId="4924" xr:uid="{00000000-0005-0000-0000-000052C50000}"/>
    <cellStyle name="Percent 3 9 2 2 8" xfId="30892" xr:uid="{00000000-0005-0000-0000-000053C50000}"/>
    <cellStyle name="Percent 3 9 2 2 9" xfId="57374" xr:uid="{00000000-0005-0000-0000-000054C50000}"/>
    <cellStyle name="Percent 3 9 2 3" xfId="6006" xr:uid="{00000000-0005-0000-0000-000055C50000}"/>
    <cellStyle name="Percent 3 9 2 3 2" xfId="12498" xr:uid="{00000000-0005-0000-0000-000056C50000}"/>
    <cellStyle name="Percent 3 9 2 3 2 2" xfId="27646" xr:uid="{00000000-0005-0000-0000-000057C50000}"/>
    <cellStyle name="Percent 3 9 2 3 2 2 2" xfId="53614" xr:uid="{00000000-0005-0000-0000-000058C50000}"/>
    <cellStyle name="Percent 3 9 2 3 2 3" xfId="38466" xr:uid="{00000000-0005-0000-0000-000059C50000}"/>
    <cellStyle name="Percent 3 9 2 3 3" xfId="21154" xr:uid="{00000000-0005-0000-0000-00005AC50000}"/>
    <cellStyle name="Percent 3 9 2 3 3 2" xfId="47122" xr:uid="{00000000-0005-0000-0000-00005BC50000}"/>
    <cellStyle name="Percent 3 9 2 3 4" xfId="16826" xr:uid="{00000000-0005-0000-0000-00005CC50000}"/>
    <cellStyle name="Percent 3 9 2 3 4 2" xfId="42794" xr:uid="{00000000-0005-0000-0000-00005DC50000}"/>
    <cellStyle name="Percent 3 9 2 3 5" xfId="31974" xr:uid="{00000000-0005-0000-0000-00005EC50000}"/>
    <cellStyle name="Percent 3 9 2 3 6" xfId="58456" xr:uid="{00000000-0005-0000-0000-00005FC50000}"/>
    <cellStyle name="Percent 3 9 2 4" xfId="10334" xr:uid="{00000000-0005-0000-0000-000060C50000}"/>
    <cellStyle name="Percent 3 9 2 4 2" xfId="25482" xr:uid="{00000000-0005-0000-0000-000061C50000}"/>
    <cellStyle name="Percent 3 9 2 4 2 2" xfId="51450" xr:uid="{00000000-0005-0000-0000-000062C50000}"/>
    <cellStyle name="Percent 3 9 2 4 3" xfId="36302" xr:uid="{00000000-0005-0000-0000-000063C50000}"/>
    <cellStyle name="Percent 3 9 2 5" xfId="8170" xr:uid="{00000000-0005-0000-0000-000064C50000}"/>
    <cellStyle name="Percent 3 9 2 5 2" xfId="23318" xr:uid="{00000000-0005-0000-0000-000065C50000}"/>
    <cellStyle name="Percent 3 9 2 5 2 2" xfId="49286" xr:uid="{00000000-0005-0000-0000-000066C50000}"/>
    <cellStyle name="Percent 3 9 2 5 3" xfId="34138" xr:uid="{00000000-0005-0000-0000-000067C50000}"/>
    <cellStyle name="Percent 3 9 2 6" xfId="18990" xr:uid="{00000000-0005-0000-0000-000068C50000}"/>
    <cellStyle name="Percent 3 9 2 6 2" xfId="44958" xr:uid="{00000000-0005-0000-0000-000069C50000}"/>
    <cellStyle name="Percent 3 9 2 7" xfId="14662" xr:uid="{00000000-0005-0000-0000-00006AC50000}"/>
    <cellStyle name="Percent 3 9 2 7 2" xfId="40630" xr:uid="{00000000-0005-0000-0000-00006BC50000}"/>
    <cellStyle name="Percent 3 9 2 8" xfId="3842" xr:uid="{00000000-0005-0000-0000-00006CC50000}"/>
    <cellStyle name="Percent 3 9 2 9" xfId="29810" xr:uid="{00000000-0005-0000-0000-00006DC50000}"/>
    <cellStyle name="Percent 3 9 3" xfId="2219" xr:uid="{00000000-0005-0000-0000-00006EC50000}"/>
    <cellStyle name="Percent 3 9 3 2" xfId="6547" xr:uid="{00000000-0005-0000-0000-00006FC50000}"/>
    <cellStyle name="Percent 3 9 3 2 2" xfId="13039" xr:uid="{00000000-0005-0000-0000-000070C50000}"/>
    <cellStyle name="Percent 3 9 3 2 2 2" xfId="28187" xr:uid="{00000000-0005-0000-0000-000071C50000}"/>
    <cellStyle name="Percent 3 9 3 2 2 2 2" xfId="54155" xr:uid="{00000000-0005-0000-0000-000072C50000}"/>
    <cellStyle name="Percent 3 9 3 2 2 3" xfId="39007" xr:uid="{00000000-0005-0000-0000-000073C50000}"/>
    <cellStyle name="Percent 3 9 3 2 3" xfId="21695" xr:uid="{00000000-0005-0000-0000-000074C50000}"/>
    <cellStyle name="Percent 3 9 3 2 3 2" xfId="47663" xr:uid="{00000000-0005-0000-0000-000075C50000}"/>
    <cellStyle name="Percent 3 9 3 2 4" xfId="17367" xr:uid="{00000000-0005-0000-0000-000076C50000}"/>
    <cellStyle name="Percent 3 9 3 2 4 2" xfId="43335" xr:uid="{00000000-0005-0000-0000-000077C50000}"/>
    <cellStyle name="Percent 3 9 3 2 5" xfId="32515" xr:uid="{00000000-0005-0000-0000-000078C50000}"/>
    <cellStyle name="Percent 3 9 3 2 6" xfId="58997" xr:uid="{00000000-0005-0000-0000-000079C50000}"/>
    <cellStyle name="Percent 3 9 3 3" xfId="10875" xr:uid="{00000000-0005-0000-0000-00007AC50000}"/>
    <cellStyle name="Percent 3 9 3 3 2" xfId="26023" xr:uid="{00000000-0005-0000-0000-00007BC50000}"/>
    <cellStyle name="Percent 3 9 3 3 2 2" xfId="51991" xr:uid="{00000000-0005-0000-0000-00007CC50000}"/>
    <cellStyle name="Percent 3 9 3 3 3" xfId="36843" xr:uid="{00000000-0005-0000-0000-00007DC50000}"/>
    <cellStyle name="Percent 3 9 3 4" xfId="8711" xr:uid="{00000000-0005-0000-0000-00007EC50000}"/>
    <cellStyle name="Percent 3 9 3 4 2" xfId="23859" xr:uid="{00000000-0005-0000-0000-00007FC50000}"/>
    <cellStyle name="Percent 3 9 3 4 2 2" xfId="49827" xr:uid="{00000000-0005-0000-0000-000080C50000}"/>
    <cellStyle name="Percent 3 9 3 4 3" xfId="34679" xr:uid="{00000000-0005-0000-0000-000081C50000}"/>
    <cellStyle name="Percent 3 9 3 5" xfId="19531" xr:uid="{00000000-0005-0000-0000-000082C50000}"/>
    <cellStyle name="Percent 3 9 3 5 2" xfId="45499" xr:uid="{00000000-0005-0000-0000-000083C50000}"/>
    <cellStyle name="Percent 3 9 3 6" xfId="15203" xr:uid="{00000000-0005-0000-0000-000084C50000}"/>
    <cellStyle name="Percent 3 9 3 6 2" xfId="41171" xr:uid="{00000000-0005-0000-0000-000085C50000}"/>
    <cellStyle name="Percent 3 9 3 7" xfId="4383" xr:uid="{00000000-0005-0000-0000-000086C50000}"/>
    <cellStyle name="Percent 3 9 3 8" xfId="30351" xr:uid="{00000000-0005-0000-0000-000087C50000}"/>
    <cellStyle name="Percent 3 9 3 9" xfId="56833" xr:uid="{00000000-0005-0000-0000-000088C50000}"/>
    <cellStyle name="Percent 3 9 4" xfId="5465" xr:uid="{00000000-0005-0000-0000-000089C50000}"/>
    <cellStyle name="Percent 3 9 4 2" xfId="11957" xr:uid="{00000000-0005-0000-0000-00008AC50000}"/>
    <cellStyle name="Percent 3 9 4 2 2" xfId="27105" xr:uid="{00000000-0005-0000-0000-00008BC50000}"/>
    <cellStyle name="Percent 3 9 4 2 2 2" xfId="53073" xr:uid="{00000000-0005-0000-0000-00008CC50000}"/>
    <cellStyle name="Percent 3 9 4 2 3" xfId="37925" xr:uid="{00000000-0005-0000-0000-00008DC50000}"/>
    <cellStyle name="Percent 3 9 4 3" xfId="20613" xr:uid="{00000000-0005-0000-0000-00008EC50000}"/>
    <cellStyle name="Percent 3 9 4 3 2" xfId="46581" xr:uid="{00000000-0005-0000-0000-00008FC50000}"/>
    <cellStyle name="Percent 3 9 4 4" xfId="16285" xr:uid="{00000000-0005-0000-0000-000090C50000}"/>
    <cellStyle name="Percent 3 9 4 4 2" xfId="42253" xr:uid="{00000000-0005-0000-0000-000091C50000}"/>
    <cellStyle name="Percent 3 9 4 5" xfId="31433" xr:uid="{00000000-0005-0000-0000-000092C50000}"/>
    <cellStyle name="Percent 3 9 4 6" xfId="57915" xr:uid="{00000000-0005-0000-0000-000093C50000}"/>
    <cellStyle name="Percent 3 9 5" xfId="9793" xr:uid="{00000000-0005-0000-0000-000094C50000}"/>
    <cellStyle name="Percent 3 9 5 2" xfId="24941" xr:uid="{00000000-0005-0000-0000-000095C50000}"/>
    <cellStyle name="Percent 3 9 5 2 2" xfId="50909" xr:uid="{00000000-0005-0000-0000-000096C50000}"/>
    <cellStyle name="Percent 3 9 5 3" xfId="35761" xr:uid="{00000000-0005-0000-0000-000097C50000}"/>
    <cellStyle name="Percent 3 9 6" xfId="7629" xr:uid="{00000000-0005-0000-0000-000098C50000}"/>
    <cellStyle name="Percent 3 9 6 2" xfId="22777" xr:uid="{00000000-0005-0000-0000-000099C50000}"/>
    <cellStyle name="Percent 3 9 6 2 2" xfId="48745" xr:uid="{00000000-0005-0000-0000-00009AC50000}"/>
    <cellStyle name="Percent 3 9 6 3" xfId="33597" xr:uid="{00000000-0005-0000-0000-00009BC50000}"/>
    <cellStyle name="Percent 3 9 7" xfId="18449" xr:uid="{00000000-0005-0000-0000-00009CC50000}"/>
    <cellStyle name="Percent 3 9 7 2" xfId="44417" xr:uid="{00000000-0005-0000-0000-00009DC50000}"/>
    <cellStyle name="Percent 3 9 8" xfId="14121" xr:uid="{00000000-0005-0000-0000-00009EC50000}"/>
    <cellStyle name="Percent 3 9 8 2" xfId="40089" xr:uid="{00000000-0005-0000-0000-00009FC50000}"/>
    <cellStyle name="Percent 3 9 9" xfId="3301" xr:uid="{00000000-0005-0000-0000-0000A0C50000}"/>
    <cellStyle name="Percent 4" xfId="586" xr:uid="{00000000-0005-0000-0000-0000A1C50000}"/>
    <cellStyle name="Percent 4 10" xfId="587" xr:uid="{00000000-0005-0000-0000-0000A2C50000}"/>
    <cellStyle name="Percent 4 10 10" xfId="29271" xr:uid="{00000000-0005-0000-0000-0000A3C50000}"/>
    <cellStyle name="Percent 4 10 11" xfId="55213" xr:uid="{00000000-0005-0000-0000-0000A4C50000}"/>
    <cellStyle name="Percent 4 10 12" xfId="55753" xr:uid="{00000000-0005-0000-0000-0000A5C50000}"/>
    <cellStyle name="Percent 4 10 13" xfId="1041" xr:uid="{00000000-0005-0000-0000-0000A6C50000}"/>
    <cellStyle name="Percent 4 10 2" xfId="1680" xr:uid="{00000000-0005-0000-0000-0000A7C50000}"/>
    <cellStyle name="Percent 4 10 2 10" xfId="56294" xr:uid="{00000000-0005-0000-0000-0000A8C50000}"/>
    <cellStyle name="Percent 4 10 2 2" xfId="2762" xr:uid="{00000000-0005-0000-0000-0000A9C50000}"/>
    <cellStyle name="Percent 4 10 2 2 2" xfId="7090" xr:uid="{00000000-0005-0000-0000-0000AAC50000}"/>
    <cellStyle name="Percent 4 10 2 2 2 2" xfId="13582" xr:uid="{00000000-0005-0000-0000-0000ABC50000}"/>
    <cellStyle name="Percent 4 10 2 2 2 2 2" xfId="28730" xr:uid="{00000000-0005-0000-0000-0000ACC50000}"/>
    <cellStyle name="Percent 4 10 2 2 2 2 2 2" xfId="54698" xr:uid="{00000000-0005-0000-0000-0000ADC50000}"/>
    <cellStyle name="Percent 4 10 2 2 2 2 3" xfId="39550" xr:uid="{00000000-0005-0000-0000-0000AEC50000}"/>
    <cellStyle name="Percent 4 10 2 2 2 3" xfId="22238" xr:uid="{00000000-0005-0000-0000-0000AFC50000}"/>
    <cellStyle name="Percent 4 10 2 2 2 3 2" xfId="48206" xr:uid="{00000000-0005-0000-0000-0000B0C50000}"/>
    <cellStyle name="Percent 4 10 2 2 2 4" xfId="17910" xr:uid="{00000000-0005-0000-0000-0000B1C50000}"/>
    <cellStyle name="Percent 4 10 2 2 2 4 2" xfId="43878" xr:uid="{00000000-0005-0000-0000-0000B2C50000}"/>
    <cellStyle name="Percent 4 10 2 2 2 5" xfId="33058" xr:uid="{00000000-0005-0000-0000-0000B3C50000}"/>
    <cellStyle name="Percent 4 10 2 2 2 6" xfId="59540" xr:uid="{00000000-0005-0000-0000-0000B4C50000}"/>
    <cellStyle name="Percent 4 10 2 2 3" xfId="11418" xr:uid="{00000000-0005-0000-0000-0000B5C50000}"/>
    <cellStyle name="Percent 4 10 2 2 3 2" xfId="26566" xr:uid="{00000000-0005-0000-0000-0000B6C50000}"/>
    <cellStyle name="Percent 4 10 2 2 3 2 2" xfId="52534" xr:uid="{00000000-0005-0000-0000-0000B7C50000}"/>
    <cellStyle name="Percent 4 10 2 2 3 3" xfId="37386" xr:uid="{00000000-0005-0000-0000-0000B8C50000}"/>
    <cellStyle name="Percent 4 10 2 2 4" xfId="9254" xr:uid="{00000000-0005-0000-0000-0000B9C50000}"/>
    <cellStyle name="Percent 4 10 2 2 4 2" xfId="24402" xr:uid="{00000000-0005-0000-0000-0000BAC50000}"/>
    <cellStyle name="Percent 4 10 2 2 4 2 2" xfId="50370" xr:uid="{00000000-0005-0000-0000-0000BBC50000}"/>
    <cellStyle name="Percent 4 10 2 2 4 3" xfId="35222" xr:uid="{00000000-0005-0000-0000-0000BCC50000}"/>
    <cellStyle name="Percent 4 10 2 2 5" xfId="20074" xr:uid="{00000000-0005-0000-0000-0000BDC50000}"/>
    <cellStyle name="Percent 4 10 2 2 5 2" xfId="46042" xr:uid="{00000000-0005-0000-0000-0000BEC50000}"/>
    <cellStyle name="Percent 4 10 2 2 6" xfId="15746" xr:uid="{00000000-0005-0000-0000-0000BFC50000}"/>
    <cellStyle name="Percent 4 10 2 2 6 2" xfId="41714" xr:uid="{00000000-0005-0000-0000-0000C0C50000}"/>
    <cellStyle name="Percent 4 10 2 2 7" xfId="4926" xr:uid="{00000000-0005-0000-0000-0000C1C50000}"/>
    <cellStyle name="Percent 4 10 2 2 8" xfId="30894" xr:uid="{00000000-0005-0000-0000-0000C2C50000}"/>
    <cellStyle name="Percent 4 10 2 2 9" xfId="57376" xr:uid="{00000000-0005-0000-0000-0000C3C50000}"/>
    <cellStyle name="Percent 4 10 2 3" xfId="6008" xr:uid="{00000000-0005-0000-0000-0000C4C50000}"/>
    <cellStyle name="Percent 4 10 2 3 2" xfId="12500" xr:uid="{00000000-0005-0000-0000-0000C5C50000}"/>
    <cellStyle name="Percent 4 10 2 3 2 2" xfId="27648" xr:uid="{00000000-0005-0000-0000-0000C6C50000}"/>
    <cellStyle name="Percent 4 10 2 3 2 2 2" xfId="53616" xr:uid="{00000000-0005-0000-0000-0000C7C50000}"/>
    <cellStyle name="Percent 4 10 2 3 2 3" xfId="38468" xr:uid="{00000000-0005-0000-0000-0000C8C50000}"/>
    <cellStyle name="Percent 4 10 2 3 3" xfId="21156" xr:uid="{00000000-0005-0000-0000-0000C9C50000}"/>
    <cellStyle name="Percent 4 10 2 3 3 2" xfId="47124" xr:uid="{00000000-0005-0000-0000-0000CAC50000}"/>
    <cellStyle name="Percent 4 10 2 3 4" xfId="16828" xr:uid="{00000000-0005-0000-0000-0000CBC50000}"/>
    <cellStyle name="Percent 4 10 2 3 4 2" xfId="42796" xr:uid="{00000000-0005-0000-0000-0000CCC50000}"/>
    <cellStyle name="Percent 4 10 2 3 5" xfId="31976" xr:uid="{00000000-0005-0000-0000-0000CDC50000}"/>
    <cellStyle name="Percent 4 10 2 3 6" xfId="58458" xr:uid="{00000000-0005-0000-0000-0000CEC50000}"/>
    <cellStyle name="Percent 4 10 2 4" xfId="10336" xr:uid="{00000000-0005-0000-0000-0000CFC50000}"/>
    <cellStyle name="Percent 4 10 2 4 2" xfId="25484" xr:uid="{00000000-0005-0000-0000-0000D0C50000}"/>
    <cellStyle name="Percent 4 10 2 4 2 2" xfId="51452" xr:uid="{00000000-0005-0000-0000-0000D1C50000}"/>
    <cellStyle name="Percent 4 10 2 4 3" xfId="36304" xr:uid="{00000000-0005-0000-0000-0000D2C50000}"/>
    <cellStyle name="Percent 4 10 2 5" xfId="8172" xr:uid="{00000000-0005-0000-0000-0000D3C50000}"/>
    <cellStyle name="Percent 4 10 2 5 2" xfId="23320" xr:uid="{00000000-0005-0000-0000-0000D4C50000}"/>
    <cellStyle name="Percent 4 10 2 5 2 2" xfId="49288" xr:uid="{00000000-0005-0000-0000-0000D5C50000}"/>
    <cellStyle name="Percent 4 10 2 5 3" xfId="34140" xr:uid="{00000000-0005-0000-0000-0000D6C50000}"/>
    <cellStyle name="Percent 4 10 2 6" xfId="18992" xr:uid="{00000000-0005-0000-0000-0000D7C50000}"/>
    <cellStyle name="Percent 4 10 2 6 2" xfId="44960" xr:uid="{00000000-0005-0000-0000-0000D8C50000}"/>
    <cellStyle name="Percent 4 10 2 7" xfId="14664" xr:uid="{00000000-0005-0000-0000-0000D9C50000}"/>
    <cellStyle name="Percent 4 10 2 7 2" xfId="40632" xr:uid="{00000000-0005-0000-0000-0000DAC50000}"/>
    <cellStyle name="Percent 4 10 2 8" xfId="3844" xr:uid="{00000000-0005-0000-0000-0000DBC50000}"/>
    <cellStyle name="Percent 4 10 2 9" xfId="29812" xr:uid="{00000000-0005-0000-0000-0000DCC50000}"/>
    <cellStyle name="Percent 4 10 3" xfId="2221" xr:uid="{00000000-0005-0000-0000-0000DDC50000}"/>
    <cellStyle name="Percent 4 10 3 2" xfId="6549" xr:uid="{00000000-0005-0000-0000-0000DEC50000}"/>
    <cellStyle name="Percent 4 10 3 2 2" xfId="13041" xr:uid="{00000000-0005-0000-0000-0000DFC50000}"/>
    <cellStyle name="Percent 4 10 3 2 2 2" xfId="28189" xr:uid="{00000000-0005-0000-0000-0000E0C50000}"/>
    <cellStyle name="Percent 4 10 3 2 2 2 2" xfId="54157" xr:uid="{00000000-0005-0000-0000-0000E1C50000}"/>
    <cellStyle name="Percent 4 10 3 2 2 3" xfId="39009" xr:uid="{00000000-0005-0000-0000-0000E2C50000}"/>
    <cellStyle name="Percent 4 10 3 2 3" xfId="21697" xr:uid="{00000000-0005-0000-0000-0000E3C50000}"/>
    <cellStyle name="Percent 4 10 3 2 3 2" xfId="47665" xr:uid="{00000000-0005-0000-0000-0000E4C50000}"/>
    <cellStyle name="Percent 4 10 3 2 4" xfId="17369" xr:uid="{00000000-0005-0000-0000-0000E5C50000}"/>
    <cellStyle name="Percent 4 10 3 2 4 2" xfId="43337" xr:uid="{00000000-0005-0000-0000-0000E6C50000}"/>
    <cellStyle name="Percent 4 10 3 2 5" xfId="32517" xr:uid="{00000000-0005-0000-0000-0000E7C50000}"/>
    <cellStyle name="Percent 4 10 3 2 6" xfId="58999" xr:uid="{00000000-0005-0000-0000-0000E8C50000}"/>
    <cellStyle name="Percent 4 10 3 3" xfId="10877" xr:uid="{00000000-0005-0000-0000-0000E9C50000}"/>
    <cellStyle name="Percent 4 10 3 3 2" xfId="26025" xr:uid="{00000000-0005-0000-0000-0000EAC50000}"/>
    <cellStyle name="Percent 4 10 3 3 2 2" xfId="51993" xr:uid="{00000000-0005-0000-0000-0000EBC50000}"/>
    <cellStyle name="Percent 4 10 3 3 3" xfId="36845" xr:uid="{00000000-0005-0000-0000-0000ECC50000}"/>
    <cellStyle name="Percent 4 10 3 4" xfId="8713" xr:uid="{00000000-0005-0000-0000-0000EDC50000}"/>
    <cellStyle name="Percent 4 10 3 4 2" xfId="23861" xr:uid="{00000000-0005-0000-0000-0000EEC50000}"/>
    <cellStyle name="Percent 4 10 3 4 2 2" xfId="49829" xr:uid="{00000000-0005-0000-0000-0000EFC50000}"/>
    <cellStyle name="Percent 4 10 3 4 3" xfId="34681" xr:uid="{00000000-0005-0000-0000-0000F0C50000}"/>
    <cellStyle name="Percent 4 10 3 5" xfId="19533" xr:uid="{00000000-0005-0000-0000-0000F1C50000}"/>
    <cellStyle name="Percent 4 10 3 5 2" xfId="45501" xr:uid="{00000000-0005-0000-0000-0000F2C50000}"/>
    <cellStyle name="Percent 4 10 3 6" xfId="15205" xr:uid="{00000000-0005-0000-0000-0000F3C50000}"/>
    <cellStyle name="Percent 4 10 3 6 2" xfId="41173" xr:uid="{00000000-0005-0000-0000-0000F4C50000}"/>
    <cellStyle name="Percent 4 10 3 7" xfId="4385" xr:uid="{00000000-0005-0000-0000-0000F5C50000}"/>
    <cellStyle name="Percent 4 10 3 8" xfId="30353" xr:uid="{00000000-0005-0000-0000-0000F6C50000}"/>
    <cellStyle name="Percent 4 10 3 9" xfId="56835" xr:uid="{00000000-0005-0000-0000-0000F7C50000}"/>
    <cellStyle name="Percent 4 10 4" xfId="5467" xr:uid="{00000000-0005-0000-0000-0000F8C50000}"/>
    <cellStyle name="Percent 4 10 4 2" xfId="11959" xr:uid="{00000000-0005-0000-0000-0000F9C50000}"/>
    <cellStyle name="Percent 4 10 4 2 2" xfId="27107" xr:uid="{00000000-0005-0000-0000-0000FAC50000}"/>
    <cellStyle name="Percent 4 10 4 2 2 2" xfId="53075" xr:uid="{00000000-0005-0000-0000-0000FBC50000}"/>
    <cellStyle name="Percent 4 10 4 2 3" xfId="37927" xr:uid="{00000000-0005-0000-0000-0000FCC50000}"/>
    <cellStyle name="Percent 4 10 4 3" xfId="20615" xr:uid="{00000000-0005-0000-0000-0000FDC50000}"/>
    <cellStyle name="Percent 4 10 4 3 2" xfId="46583" xr:uid="{00000000-0005-0000-0000-0000FEC50000}"/>
    <cellStyle name="Percent 4 10 4 4" xfId="16287" xr:uid="{00000000-0005-0000-0000-0000FFC50000}"/>
    <cellStyle name="Percent 4 10 4 4 2" xfId="42255" xr:uid="{00000000-0005-0000-0000-000000C60000}"/>
    <cellStyle name="Percent 4 10 4 5" xfId="31435" xr:uid="{00000000-0005-0000-0000-000001C60000}"/>
    <cellStyle name="Percent 4 10 4 6" xfId="57917" xr:uid="{00000000-0005-0000-0000-000002C60000}"/>
    <cellStyle name="Percent 4 10 5" xfId="9795" xr:uid="{00000000-0005-0000-0000-000003C60000}"/>
    <cellStyle name="Percent 4 10 5 2" xfId="24943" xr:uid="{00000000-0005-0000-0000-000004C60000}"/>
    <cellStyle name="Percent 4 10 5 2 2" xfId="50911" xr:uid="{00000000-0005-0000-0000-000005C60000}"/>
    <cellStyle name="Percent 4 10 5 3" xfId="35763" xr:uid="{00000000-0005-0000-0000-000006C60000}"/>
    <cellStyle name="Percent 4 10 6" xfId="7631" xr:uid="{00000000-0005-0000-0000-000007C60000}"/>
    <cellStyle name="Percent 4 10 6 2" xfId="22779" xr:uid="{00000000-0005-0000-0000-000008C60000}"/>
    <cellStyle name="Percent 4 10 6 2 2" xfId="48747" xr:uid="{00000000-0005-0000-0000-000009C60000}"/>
    <cellStyle name="Percent 4 10 6 3" xfId="33599" xr:uid="{00000000-0005-0000-0000-00000AC60000}"/>
    <cellStyle name="Percent 4 10 7" xfId="18451" xr:uid="{00000000-0005-0000-0000-00000BC60000}"/>
    <cellStyle name="Percent 4 10 7 2" xfId="44419" xr:uid="{00000000-0005-0000-0000-00000CC60000}"/>
    <cellStyle name="Percent 4 10 8" xfId="14123" xr:uid="{00000000-0005-0000-0000-00000DC60000}"/>
    <cellStyle name="Percent 4 10 8 2" xfId="40091" xr:uid="{00000000-0005-0000-0000-00000EC60000}"/>
    <cellStyle name="Percent 4 10 9" xfId="3303" xr:uid="{00000000-0005-0000-0000-00000FC60000}"/>
    <cellStyle name="Percent 4 11" xfId="588" xr:uid="{00000000-0005-0000-0000-000010C60000}"/>
    <cellStyle name="Percent 4 11 10" xfId="29272" xr:uid="{00000000-0005-0000-0000-000011C60000}"/>
    <cellStyle name="Percent 4 11 11" xfId="55214" xr:uid="{00000000-0005-0000-0000-000012C60000}"/>
    <cellStyle name="Percent 4 11 12" xfId="55754" xr:uid="{00000000-0005-0000-0000-000013C60000}"/>
    <cellStyle name="Percent 4 11 13" xfId="1081" xr:uid="{00000000-0005-0000-0000-000014C60000}"/>
    <cellStyle name="Percent 4 11 2" xfId="1681" xr:uid="{00000000-0005-0000-0000-000015C60000}"/>
    <cellStyle name="Percent 4 11 2 10" xfId="56295" xr:uid="{00000000-0005-0000-0000-000016C60000}"/>
    <cellStyle name="Percent 4 11 2 2" xfId="2763" xr:uid="{00000000-0005-0000-0000-000017C60000}"/>
    <cellStyle name="Percent 4 11 2 2 2" xfId="7091" xr:uid="{00000000-0005-0000-0000-000018C60000}"/>
    <cellStyle name="Percent 4 11 2 2 2 2" xfId="13583" xr:uid="{00000000-0005-0000-0000-000019C60000}"/>
    <cellStyle name="Percent 4 11 2 2 2 2 2" xfId="28731" xr:uid="{00000000-0005-0000-0000-00001AC60000}"/>
    <cellStyle name="Percent 4 11 2 2 2 2 2 2" xfId="54699" xr:uid="{00000000-0005-0000-0000-00001BC60000}"/>
    <cellStyle name="Percent 4 11 2 2 2 2 3" xfId="39551" xr:uid="{00000000-0005-0000-0000-00001CC60000}"/>
    <cellStyle name="Percent 4 11 2 2 2 3" xfId="22239" xr:uid="{00000000-0005-0000-0000-00001DC60000}"/>
    <cellStyle name="Percent 4 11 2 2 2 3 2" xfId="48207" xr:uid="{00000000-0005-0000-0000-00001EC60000}"/>
    <cellStyle name="Percent 4 11 2 2 2 4" xfId="17911" xr:uid="{00000000-0005-0000-0000-00001FC60000}"/>
    <cellStyle name="Percent 4 11 2 2 2 4 2" xfId="43879" xr:uid="{00000000-0005-0000-0000-000020C60000}"/>
    <cellStyle name="Percent 4 11 2 2 2 5" xfId="33059" xr:uid="{00000000-0005-0000-0000-000021C60000}"/>
    <cellStyle name="Percent 4 11 2 2 2 6" xfId="59541" xr:uid="{00000000-0005-0000-0000-000022C60000}"/>
    <cellStyle name="Percent 4 11 2 2 3" xfId="11419" xr:uid="{00000000-0005-0000-0000-000023C60000}"/>
    <cellStyle name="Percent 4 11 2 2 3 2" xfId="26567" xr:uid="{00000000-0005-0000-0000-000024C60000}"/>
    <cellStyle name="Percent 4 11 2 2 3 2 2" xfId="52535" xr:uid="{00000000-0005-0000-0000-000025C60000}"/>
    <cellStyle name="Percent 4 11 2 2 3 3" xfId="37387" xr:uid="{00000000-0005-0000-0000-000026C60000}"/>
    <cellStyle name="Percent 4 11 2 2 4" xfId="9255" xr:uid="{00000000-0005-0000-0000-000027C60000}"/>
    <cellStyle name="Percent 4 11 2 2 4 2" xfId="24403" xr:uid="{00000000-0005-0000-0000-000028C60000}"/>
    <cellStyle name="Percent 4 11 2 2 4 2 2" xfId="50371" xr:uid="{00000000-0005-0000-0000-000029C60000}"/>
    <cellStyle name="Percent 4 11 2 2 4 3" xfId="35223" xr:uid="{00000000-0005-0000-0000-00002AC60000}"/>
    <cellStyle name="Percent 4 11 2 2 5" xfId="20075" xr:uid="{00000000-0005-0000-0000-00002BC60000}"/>
    <cellStyle name="Percent 4 11 2 2 5 2" xfId="46043" xr:uid="{00000000-0005-0000-0000-00002CC60000}"/>
    <cellStyle name="Percent 4 11 2 2 6" xfId="15747" xr:uid="{00000000-0005-0000-0000-00002DC60000}"/>
    <cellStyle name="Percent 4 11 2 2 6 2" xfId="41715" xr:uid="{00000000-0005-0000-0000-00002EC60000}"/>
    <cellStyle name="Percent 4 11 2 2 7" xfId="4927" xr:uid="{00000000-0005-0000-0000-00002FC60000}"/>
    <cellStyle name="Percent 4 11 2 2 8" xfId="30895" xr:uid="{00000000-0005-0000-0000-000030C60000}"/>
    <cellStyle name="Percent 4 11 2 2 9" xfId="57377" xr:uid="{00000000-0005-0000-0000-000031C60000}"/>
    <cellStyle name="Percent 4 11 2 3" xfId="6009" xr:uid="{00000000-0005-0000-0000-000032C60000}"/>
    <cellStyle name="Percent 4 11 2 3 2" xfId="12501" xr:uid="{00000000-0005-0000-0000-000033C60000}"/>
    <cellStyle name="Percent 4 11 2 3 2 2" xfId="27649" xr:uid="{00000000-0005-0000-0000-000034C60000}"/>
    <cellStyle name="Percent 4 11 2 3 2 2 2" xfId="53617" xr:uid="{00000000-0005-0000-0000-000035C60000}"/>
    <cellStyle name="Percent 4 11 2 3 2 3" xfId="38469" xr:uid="{00000000-0005-0000-0000-000036C60000}"/>
    <cellStyle name="Percent 4 11 2 3 3" xfId="21157" xr:uid="{00000000-0005-0000-0000-000037C60000}"/>
    <cellStyle name="Percent 4 11 2 3 3 2" xfId="47125" xr:uid="{00000000-0005-0000-0000-000038C60000}"/>
    <cellStyle name="Percent 4 11 2 3 4" xfId="16829" xr:uid="{00000000-0005-0000-0000-000039C60000}"/>
    <cellStyle name="Percent 4 11 2 3 4 2" xfId="42797" xr:uid="{00000000-0005-0000-0000-00003AC60000}"/>
    <cellStyle name="Percent 4 11 2 3 5" xfId="31977" xr:uid="{00000000-0005-0000-0000-00003BC60000}"/>
    <cellStyle name="Percent 4 11 2 3 6" xfId="58459" xr:uid="{00000000-0005-0000-0000-00003CC60000}"/>
    <cellStyle name="Percent 4 11 2 4" xfId="10337" xr:uid="{00000000-0005-0000-0000-00003DC60000}"/>
    <cellStyle name="Percent 4 11 2 4 2" xfId="25485" xr:uid="{00000000-0005-0000-0000-00003EC60000}"/>
    <cellStyle name="Percent 4 11 2 4 2 2" xfId="51453" xr:uid="{00000000-0005-0000-0000-00003FC60000}"/>
    <cellStyle name="Percent 4 11 2 4 3" xfId="36305" xr:uid="{00000000-0005-0000-0000-000040C60000}"/>
    <cellStyle name="Percent 4 11 2 5" xfId="8173" xr:uid="{00000000-0005-0000-0000-000041C60000}"/>
    <cellStyle name="Percent 4 11 2 5 2" xfId="23321" xr:uid="{00000000-0005-0000-0000-000042C60000}"/>
    <cellStyle name="Percent 4 11 2 5 2 2" xfId="49289" xr:uid="{00000000-0005-0000-0000-000043C60000}"/>
    <cellStyle name="Percent 4 11 2 5 3" xfId="34141" xr:uid="{00000000-0005-0000-0000-000044C60000}"/>
    <cellStyle name="Percent 4 11 2 6" xfId="18993" xr:uid="{00000000-0005-0000-0000-000045C60000}"/>
    <cellStyle name="Percent 4 11 2 6 2" xfId="44961" xr:uid="{00000000-0005-0000-0000-000046C60000}"/>
    <cellStyle name="Percent 4 11 2 7" xfId="14665" xr:uid="{00000000-0005-0000-0000-000047C60000}"/>
    <cellStyle name="Percent 4 11 2 7 2" xfId="40633" xr:uid="{00000000-0005-0000-0000-000048C60000}"/>
    <cellStyle name="Percent 4 11 2 8" xfId="3845" xr:uid="{00000000-0005-0000-0000-000049C60000}"/>
    <cellStyle name="Percent 4 11 2 9" xfId="29813" xr:uid="{00000000-0005-0000-0000-00004AC60000}"/>
    <cellStyle name="Percent 4 11 3" xfId="2222" xr:uid="{00000000-0005-0000-0000-00004BC60000}"/>
    <cellStyle name="Percent 4 11 3 2" xfId="6550" xr:uid="{00000000-0005-0000-0000-00004CC60000}"/>
    <cellStyle name="Percent 4 11 3 2 2" xfId="13042" xr:uid="{00000000-0005-0000-0000-00004DC60000}"/>
    <cellStyle name="Percent 4 11 3 2 2 2" xfId="28190" xr:uid="{00000000-0005-0000-0000-00004EC60000}"/>
    <cellStyle name="Percent 4 11 3 2 2 2 2" xfId="54158" xr:uid="{00000000-0005-0000-0000-00004FC60000}"/>
    <cellStyle name="Percent 4 11 3 2 2 3" xfId="39010" xr:uid="{00000000-0005-0000-0000-000050C60000}"/>
    <cellStyle name="Percent 4 11 3 2 3" xfId="21698" xr:uid="{00000000-0005-0000-0000-000051C60000}"/>
    <cellStyle name="Percent 4 11 3 2 3 2" xfId="47666" xr:uid="{00000000-0005-0000-0000-000052C60000}"/>
    <cellStyle name="Percent 4 11 3 2 4" xfId="17370" xr:uid="{00000000-0005-0000-0000-000053C60000}"/>
    <cellStyle name="Percent 4 11 3 2 4 2" xfId="43338" xr:uid="{00000000-0005-0000-0000-000054C60000}"/>
    <cellStyle name="Percent 4 11 3 2 5" xfId="32518" xr:uid="{00000000-0005-0000-0000-000055C60000}"/>
    <cellStyle name="Percent 4 11 3 2 6" xfId="59000" xr:uid="{00000000-0005-0000-0000-000056C60000}"/>
    <cellStyle name="Percent 4 11 3 3" xfId="10878" xr:uid="{00000000-0005-0000-0000-000057C60000}"/>
    <cellStyle name="Percent 4 11 3 3 2" xfId="26026" xr:uid="{00000000-0005-0000-0000-000058C60000}"/>
    <cellStyle name="Percent 4 11 3 3 2 2" xfId="51994" xr:uid="{00000000-0005-0000-0000-000059C60000}"/>
    <cellStyle name="Percent 4 11 3 3 3" xfId="36846" xr:uid="{00000000-0005-0000-0000-00005AC60000}"/>
    <cellStyle name="Percent 4 11 3 4" xfId="8714" xr:uid="{00000000-0005-0000-0000-00005BC60000}"/>
    <cellStyle name="Percent 4 11 3 4 2" xfId="23862" xr:uid="{00000000-0005-0000-0000-00005CC60000}"/>
    <cellStyle name="Percent 4 11 3 4 2 2" xfId="49830" xr:uid="{00000000-0005-0000-0000-00005DC60000}"/>
    <cellStyle name="Percent 4 11 3 4 3" xfId="34682" xr:uid="{00000000-0005-0000-0000-00005EC60000}"/>
    <cellStyle name="Percent 4 11 3 5" xfId="19534" xr:uid="{00000000-0005-0000-0000-00005FC60000}"/>
    <cellStyle name="Percent 4 11 3 5 2" xfId="45502" xr:uid="{00000000-0005-0000-0000-000060C60000}"/>
    <cellStyle name="Percent 4 11 3 6" xfId="15206" xr:uid="{00000000-0005-0000-0000-000061C60000}"/>
    <cellStyle name="Percent 4 11 3 6 2" xfId="41174" xr:uid="{00000000-0005-0000-0000-000062C60000}"/>
    <cellStyle name="Percent 4 11 3 7" xfId="4386" xr:uid="{00000000-0005-0000-0000-000063C60000}"/>
    <cellStyle name="Percent 4 11 3 8" xfId="30354" xr:uid="{00000000-0005-0000-0000-000064C60000}"/>
    <cellStyle name="Percent 4 11 3 9" xfId="56836" xr:uid="{00000000-0005-0000-0000-000065C60000}"/>
    <cellStyle name="Percent 4 11 4" xfId="5468" xr:uid="{00000000-0005-0000-0000-000066C60000}"/>
    <cellStyle name="Percent 4 11 4 2" xfId="11960" xr:uid="{00000000-0005-0000-0000-000067C60000}"/>
    <cellStyle name="Percent 4 11 4 2 2" xfId="27108" xr:uid="{00000000-0005-0000-0000-000068C60000}"/>
    <cellStyle name="Percent 4 11 4 2 2 2" xfId="53076" xr:uid="{00000000-0005-0000-0000-000069C60000}"/>
    <cellStyle name="Percent 4 11 4 2 3" xfId="37928" xr:uid="{00000000-0005-0000-0000-00006AC60000}"/>
    <cellStyle name="Percent 4 11 4 3" xfId="20616" xr:uid="{00000000-0005-0000-0000-00006BC60000}"/>
    <cellStyle name="Percent 4 11 4 3 2" xfId="46584" xr:uid="{00000000-0005-0000-0000-00006CC60000}"/>
    <cellStyle name="Percent 4 11 4 4" xfId="16288" xr:uid="{00000000-0005-0000-0000-00006DC60000}"/>
    <cellStyle name="Percent 4 11 4 4 2" xfId="42256" xr:uid="{00000000-0005-0000-0000-00006EC60000}"/>
    <cellStyle name="Percent 4 11 4 5" xfId="31436" xr:uid="{00000000-0005-0000-0000-00006FC60000}"/>
    <cellStyle name="Percent 4 11 4 6" xfId="57918" xr:uid="{00000000-0005-0000-0000-000070C60000}"/>
    <cellStyle name="Percent 4 11 5" xfId="9796" xr:uid="{00000000-0005-0000-0000-000071C60000}"/>
    <cellStyle name="Percent 4 11 5 2" xfId="24944" xr:uid="{00000000-0005-0000-0000-000072C60000}"/>
    <cellStyle name="Percent 4 11 5 2 2" xfId="50912" xr:uid="{00000000-0005-0000-0000-000073C60000}"/>
    <cellStyle name="Percent 4 11 5 3" xfId="35764" xr:uid="{00000000-0005-0000-0000-000074C60000}"/>
    <cellStyle name="Percent 4 11 6" xfId="7632" xr:uid="{00000000-0005-0000-0000-000075C60000}"/>
    <cellStyle name="Percent 4 11 6 2" xfId="22780" xr:uid="{00000000-0005-0000-0000-000076C60000}"/>
    <cellStyle name="Percent 4 11 6 2 2" xfId="48748" xr:uid="{00000000-0005-0000-0000-000077C60000}"/>
    <cellStyle name="Percent 4 11 6 3" xfId="33600" xr:uid="{00000000-0005-0000-0000-000078C60000}"/>
    <cellStyle name="Percent 4 11 7" xfId="18452" xr:uid="{00000000-0005-0000-0000-000079C60000}"/>
    <cellStyle name="Percent 4 11 7 2" xfId="44420" xr:uid="{00000000-0005-0000-0000-00007AC60000}"/>
    <cellStyle name="Percent 4 11 8" xfId="14124" xr:uid="{00000000-0005-0000-0000-00007BC60000}"/>
    <cellStyle name="Percent 4 11 8 2" xfId="40092" xr:uid="{00000000-0005-0000-0000-00007CC60000}"/>
    <cellStyle name="Percent 4 11 9" xfId="3304" xr:uid="{00000000-0005-0000-0000-00007DC60000}"/>
    <cellStyle name="Percent 4 12" xfId="589" xr:uid="{00000000-0005-0000-0000-00007EC60000}"/>
    <cellStyle name="Percent 4 12 10" xfId="29273" xr:uid="{00000000-0005-0000-0000-00007FC60000}"/>
    <cellStyle name="Percent 4 12 11" xfId="55215" xr:uid="{00000000-0005-0000-0000-000080C60000}"/>
    <cellStyle name="Percent 4 12 12" xfId="55755" xr:uid="{00000000-0005-0000-0000-000081C60000}"/>
    <cellStyle name="Percent 4 12 13" xfId="1121" xr:uid="{00000000-0005-0000-0000-000082C60000}"/>
    <cellStyle name="Percent 4 12 2" xfId="1682" xr:uid="{00000000-0005-0000-0000-000083C60000}"/>
    <cellStyle name="Percent 4 12 2 10" xfId="56296" xr:uid="{00000000-0005-0000-0000-000084C60000}"/>
    <cellStyle name="Percent 4 12 2 2" xfId="2764" xr:uid="{00000000-0005-0000-0000-000085C60000}"/>
    <cellStyle name="Percent 4 12 2 2 2" xfId="7092" xr:uid="{00000000-0005-0000-0000-000086C60000}"/>
    <cellStyle name="Percent 4 12 2 2 2 2" xfId="13584" xr:uid="{00000000-0005-0000-0000-000087C60000}"/>
    <cellStyle name="Percent 4 12 2 2 2 2 2" xfId="28732" xr:uid="{00000000-0005-0000-0000-000088C60000}"/>
    <cellStyle name="Percent 4 12 2 2 2 2 2 2" xfId="54700" xr:uid="{00000000-0005-0000-0000-000089C60000}"/>
    <cellStyle name="Percent 4 12 2 2 2 2 3" xfId="39552" xr:uid="{00000000-0005-0000-0000-00008AC60000}"/>
    <cellStyle name="Percent 4 12 2 2 2 3" xfId="22240" xr:uid="{00000000-0005-0000-0000-00008BC60000}"/>
    <cellStyle name="Percent 4 12 2 2 2 3 2" xfId="48208" xr:uid="{00000000-0005-0000-0000-00008CC60000}"/>
    <cellStyle name="Percent 4 12 2 2 2 4" xfId="17912" xr:uid="{00000000-0005-0000-0000-00008DC60000}"/>
    <cellStyle name="Percent 4 12 2 2 2 4 2" xfId="43880" xr:uid="{00000000-0005-0000-0000-00008EC60000}"/>
    <cellStyle name="Percent 4 12 2 2 2 5" xfId="33060" xr:uid="{00000000-0005-0000-0000-00008FC60000}"/>
    <cellStyle name="Percent 4 12 2 2 2 6" xfId="59542" xr:uid="{00000000-0005-0000-0000-000090C60000}"/>
    <cellStyle name="Percent 4 12 2 2 3" xfId="11420" xr:uid="{00000000-0005-0000-0000-000091C60000}"/>
    <cellStyle name="Percent 4 12 2 2 3 2" xfId="26568" xr:uid="{00000000-0005-0000-0000-000092C60000}"/>
    <cellStyle name="Percent 4 12 2 2 3 2 2" xfId="52536" xr:uid="{00000000-0005-0000-0000-000093C60000}"/>
    <cellStyle name="Percent 4 12 2 2 3 3" xfId="37388" xr:uid="{00000000-0005-0000-0000-000094C60000}"/>
    <cellStyle name="Percent 4 12 2 2 4" xfId="9256" xr:uid="{00000000-0005-0000-0000-000095C60000}"/>
    <cellStyle name="Percent 4 12 2 2 4 2" xfId="24404" xr:uid="{00000000-0005-0000-0000-000096C60000}"/>
    <cellStyle name="Percent 4 12 2 2 4 2 2" xfId="50372" xr:uid="{00000000-0005-0000-0000-000097C60000}"/>
    <cellStyle name="Percent 4 12 2 2 4 3" xfId="35224" xr:uid="{00000000-0005-0000-0000-000098C60000}"/>
    <cellStyle name="Percent 4 12 2 2 5" xfId="20076" xr:uid="{00000000-0005-0000-0000-000099C60000}"/>
    <cellStyle name="Percent 4 12 2 2 5 2" xfId="46044" xr:uid="{00000000-0005-0000-0000-00009AC60000}"/>
    <cellStyle name="Percent 4 12 2 2 6" xfId="15748" xr:uid="{00000000-0005-0000-0000-00009BC60000}"/>
    <cellStyle name="Percent 4 12 2 2 6 2" xfId="41716" xr:uid="{00000000-0005-0000-0000-00009CC60000}"/>
    <cellStyle name="Percent 4 12 2 2 7" xfId="4928" xr:uid="{00000000-0005-0000-0000-00009DC60000}"/>
    <cellStyle name="Percent 4 12 2 2 8" xfId="30896" xr:uid="{00000000-0005-0000-0000-00009EC60000}"/>
    <cellStyle name="Percent 4 12 2 2 9" xfId="57378" xr:uid="{00000000-0005-0000-0000-00009FC60000}"/>
    <cellStyle name="Percent 4 12 2 3" xfId="6010" xr:uid="{00000000-0005-0000-0000-0000A0C60000}"/>
    <cellStyle name="Percent 4 12 2 3 2" xfId="12502" xr:uid="{00000000-0005-0000-0000-0000A1C60000}"/>
    <cellStyle name="Percent 4 12 2 3 2 2" xfId="27650" xr:uid="{00000000-0005-0000-0000-0000A2C60000}"/>
    <cellStyle name="Percent 4 12 2 3 2 2 2" xfId="53618" xr:uid="{00000000-0005-0000-0000-0000A3C60000}"/>
    <cellStyle name="Percent 4 12 2 3 2 3" xfId="38470" xr:uid="{00000000-0005-0000-0000-0000A4C60000}"/>
    <cellStyle name="Percent 4 12 2 3 3" xfId="21158" xr:uid="{00000000-0005-0000-0000-0000A5C60000}"/>
    <cellStyle name="Percent 4 12 2 3 3 2" xfId="47126" xr:uid="{00000000-0005-0000-0000-0000A6C60000}"/>
    <cellStyle name="Percent 4 12 2 3 4" xfId="16830" xr:uid="{00000000-0005-0000-0000-0000A7C60000}"/>
    <cellStyle name="Percent 4 12 2 3 4 2" xfId="42798" xr:uid="{00000000-0005-0000-0000-0000A8C60000}"/>
    <cellStyle name="Percent 4 12 2 3 5" xfId="31978" xr:uid="{00000000-0005-0000-0000-0000A9C60000}"/>
    <cellStyle name="Percent 4 12 2 3 6" xfId="58460" xr:uid="{00000000-0005-0000-0000-0000AAC60000}"/>
    <cellStyle name="Percent 4 12 2 4" xfId="10338" xr:uid="{00000000-0005-0000-0000-0000ABC60000}"/>
    <cellStyle name="Percent 4 12 2 4 2" xfId="25486" xr:uid="{00000000-0005-0000-0000-0000ACC60000}"/>
    <cellStyle name="Percent 4 12 2 4 2 2" xfId="51454" xr:uid="{00000000-0005-0000-0000-0000ADC60000}"/>
    <cellStyle name="Percent 4 12 2 4 3" xfId="36306" xr:uid="{00000000-0005-0000-0000-0000AEC60000}"/>
    <cellStyle name="Percent 4 12 2 5" xfId="8174" xr:uid="{00000000-0005-0000-0000-0000AFC60000}"/>
    <cellStyle name="Percent 4 12 2 5 2" xfId="23322" xr:uid="{00000000-0005-0000-0000-0000B0C60000}"/>
    <cellStyle name="Percent 4 12 2 5 2 2" xfId="49290" xr:uid="{00000000-0005-0000-0000-0000B1C60000}"/>
    <cellStyle name="Percent 4 12 2 5 3" xfId="34142" xr:uid="{00000000-0005-0000-0000-0000B2C60000}"/>
    <cellStyle name="Percent 4 12 2 6" xfId="18994" xr:uid="{00000000-0005-0000-0000-0000B3C60000}"/>
    <cellStyle name="Percent 4 12 2 6 2" xfId="44962" xr:uid="{00000000-0005-0000-0000-0000B4C60000}"/>
    <cellStyle name="Percent 4 12 2 7" xfId="14666" xr:uid="{00000000-0005-0000-0000-0000B5C60000}"/>
    <cellStyle name="Percent 4 12 2 7 2" xfId="40634" xr:uid="{00000000-0005-0000-0000-0000B6C60000}"/>
    <cellStyle name="Percent 4 12 2 8" xfId="3846" xr:uid="{00000000-0005-0000-0000-0000B7C60000}"/>
    <cellStyle name="Percent 4 12 2 9" xfId="29814" xr:uid="{00000000-0005-0000-0000-0000B8C60000}"/>
    <cellStyle name="Percent 4 12 3" xfId="2223" xr:uid="{00000000-0005-0000-0000-0000B9C60000}"/>
    <cellStyle name="Percent 4 12 3 2" xfId="6551" xr:uid="{00000000-0005-0000-0000-0000BAC60000}"/>
    <cellStyle name="Percent 4 12 3 2 2" xfId="13043" xr:uid="{00000000-0005-0000-0000-0000BBC60000}"/>
    <cellStyle name="Percent 4 12 3 2 2 2" xfId="28191" xr:uid="{00000000-0005-0000-0000-0000BCC60000}"/>
    <cellStyle name="Percent 4 12 3 2 2 2 2" xfId="54159" xr:uid="{00000000-0005-0000-0000-0000BDC60000}"/>
    <cellStyle name="Percent 4 12 3 2 2 3" xfId="39011" xr:uid="{00000000-0005-0000-0000-0000BEC60000}"/>
    <cellStyle name="Percent 4 12 3 2 3" xfId="21699" xr:uid="{00000000-0005-0000-0000-0000BFC60000}"/>
    <cellStyle name="Percent 4 12 3 2 3 2" xfId="47667" xr:uid="{00000000-0005-0000-0000-0000C0C60000}"/>
    <cellStyle name="Percent 4 12 3 2 4" xfId="17371" xr:uid="{00000000-0005-0000-0000-0000C1C60000}"/>
    <cellStyle name="Percent 4 12 3 2 4 2" xfId="43339" xr:uid="{00000000-0005-0000-0000-0000C2C60000}"/>
    <cellStyle name="Percent 4 12 3 2 5" xfId="32519" xr:uid="{00000000-0005-0000-0000-0000C3C60000}"/>
    <cellStyle name="Percent 4 12 3 2 6" xfId="59001" xr:uid="{00000000-0005-0000-0000-0000C4C60000}"/>
    <cellStyle name="Percent 4 12 3 3" xfId="10879" xr:uid="{00000000-0005-0000-0000-0000C5C60000}"/>
    <cellStyle name="Percent 4 12 3 3 2" xfId="26027" xr:uid="{00000000-0005-0000-0000-0000C6C60000}"/>
    <cellStyle name="Percent 4 12 3 3 2 2" xfId="51995" xr:uid="{00000000-0005-0000-0000-0000C7C60000}"/>
    <cellStyle name="Percent 4 12 3 3 3" xfId="36847" xr:uid="{00000000-0005-0000-0000-0000C8C60000}"/>
    <cellStyle name="Percent 4 12 3 4" xfId="8715" xr:uid="{00000000-0005-0000-0000-0000C9C60000}"/>
    <cellStyle name="Percent 4 12 3 4 2" xfId="23863" xr:uid="{00000000-0005-0000-0000-0000CAC60000}"/>
    <cellStyle name="Percent 4 12 3 4 2 2" xfId="49831" xr:uid="{00000000-0005-0000-0000-0000CBC60000}"/>
    <cellStyle name="Percent 4 12 3 4 3" xfId="34683" xr:uid="{00000000-0005-0000-0000-0000CCC60000}"/>
    <cellStyle name="Percent 4 12 3 5" xfId="19535" xr:uid="{00000000-0005-0000-0000-0000CDC60000}"/>
    <cellStyle name="Percent 4 12 3 5 2" xfId="45503" xr:uid="{00000000-0005-0000-0000-0000CEC60000}"/>
    <cellStyle name="Percent 4 12 3 6" xfId="15207" xr:uid="{00000000-0005-0000-0000-0000CFC60000}"/>
    <cellStyle name="Percent 4 12 3 6 2" xfId="41175" xr:uid="{00000000-0005-0000-0000-0000D0C60000}"/>
    <cellStyle name="Percent 4 12 3 7" xfId="4387" xr:uid="{00000000-0005-0000-0000-0000D1C60000}"/>
    <cellStyle name="Percent 4 12 3 8" xfId="30355" xr:uid="{00000000-0005-0000-0000-0000D2C60000}"/>
    <cellStyle name="Percent 4 12 3 9" xfId="56837" xr:uid="{00000000-0005-0000-0000-0000D3C60000}"/>
    <cellStyle name="Percent 4 12 4" xfId="5469" xr:uid="{00000000-0005-0000-0000-0000D4C60000}"/>
    <cellStyle name="Percent 4 12 4 2" xfId="11961" xr:uid="{00000000-0005-0000-0000-0000D5C60000}"/>
    <cellStyle name="Percent 4 12 4 2 2" xfId="27109" xr:uid="{00000000-0005-0000-0000-0000D6C60000}"/>
    <cellStyle name="Percent 4 12 4 2 2 2" xfId="53077" xr:uid="{00000000-0005-0000-0000-0000D7C60000}"/>
    <cellStyle name="Percent 4 12 4 2 3" xfId="37929" xr:uid="{00000000-0005-0000-0000-0000D8C60000}"/>
    <cellStyle name="Percent 4 12 4 3" xfId="20617" xr:uid="{00000000-0005-0000-0000-0000D9C60000}"/>
    <cellStyle name="Percent 4 12 4 3 2" xfId="46585" xr:uid="{00000000-0005-0000-0000-0000DAC60000}"/>
    <cellStyle name="Percent 4 12 4 4" xfId="16289" xr:uid="{00000000-0005-0000-0000-0000DBC60000}"/>
    <cellStyle name="Percent 4 12 4 4 2" xfId="42257" xr:uid="{00000000-0005-0000-0000-0000DCC60000}"/>
    <cellStyle name="Percent 4 12 4 5" xfId="31437" xr:uid="{00000000-0005-0000-0000-0000DDC60000}"/>
    <cellStyle name="Percent 4 12 4 6" xfId="57919" xr:uid="{00000000-0005-0000-0000-0000DEC60000}"/>
    <cellStyle name="Percent 4 12 5" xfId="9797" xr:uid="{00000000-0005-0000-0000-0000DFC60000}"/>
    <cellStyle name="Percent 4 12 5 2" xfId="24945" xr:uid="{00000000-0005-0000-0000-0000E0C60000}"/>
    <cellStyle name="Percent 4 12 5 2 2" xfId="50913" xr:uid="{00000000-0005-0000-0000-0000E1C60000}"/>
    <cellStyle name="Percent 4 12 5 3" xfId="35765" xr:uid="{00000000-0005-0000-0000-0000E2C60000}"/>
    <cellStyle name="Percent 4 12 6" xfId="7633" xr:uid="{00000000-0005-0000-0000-0000E3C60000}"/>
    <cellStyle name="Percent 4 12 6 2" xfId="22781" xr:uid="{00000000-0005-0000-0000-0000E4C60000}"/>
    <cellStyle name="Percent 4 12 6 2 2" xfId="48749" xr:uid="{00000000-0005-0000-0000-0000E5C60000}"/>
    <cellStyle name="Percent 4 12 6 3" xfId="33601" xr:uid="{00000000-0005-0000-0000-0000E6C60000}"/>
    <cellStyle name="Percent 4 12 7" xfId="18453" xr:uid="{00000000-0005-0000-0000-0000E7C60000}"/>
    <cellStyle name="Percent 4 12 7 2" xfId="44421" xr:uid="{00000000-0005-0000-0000-0000E8C60000}"/>
    <cellStyle name="Percent 4 12 8" xfId="14125" xr:uid="{00000000-0005-0000-0000-0000E9C60000}"/>
    <cellStyle name="Percent 4 12 8 2" xfId="40093" xr:uid="{00000000-0005-0000-0000-0000EAC60000}"/>
    <cellStyle name="Percent 4 12 9" xfId="3305" xr:uid="{00000000-0005-0000-0000-0000EBC60000}"/>
    <cellStyle name="Percent 4 13" xfId="590" xr:uid="{00000000-0005-0000-0000-0000ECC60000}"/>
    <cellStyle name="Percent 4 13 10" xfId="29274" xr:uid="{00000000-0005-0000-0000-0000EDC60000}"/>
    <cellStyle name="Percent 4 13 11" xfId="55216" xr:uid="{00000000-0005-0000-0000-0000EEC60000}"/>
    <cellStyle name="Percent 4 13 12" xfId="55756" xr:uid="{00000000-0005-0000-0000-0000EFC60000}"/>
    <cellStyle name="Percent 4 13 13" xfId="1161" xr:uid="{00000000-0005-0000-0000-0000F0C60000}"/>
    <cellStyle name="Percent 4 13 2" xfId="1683" xr:uid="{00000000-0005-0000-0000-0000F1C60000}"/>
    <cellStyle name="Percent 4 13 2 10" xfId="56297" xr:uid="{00000000-0005-0000-0000-0000F2C60000}"/>
    <cellStyle name="Percent 4 13 2 2" xfId="2765" xr:uid="{00000000-0005-0000-0000-0000F3C60000}"/>
    <cellStyle name="Percent 4 13 2 2 2" xfId="7093" xr:uid="{00000000-0005-0000-0000-0000F4C60000}"/>
    <cellStyle name="Percent 4 13 2 2 2 2" xfId="13585" xr:uid="{00000000-0005-0000-0000-0000F5C60000}"/>
    <cellStyle name="Percent 4 13 2 2 2 2 2" xfId="28733" xr:uid="{00000000-0005-0000-0000-0000F6C60000}"/>
    <cellStyle name="Percent 4 13 2 2 2 2 2 2" xfId="54701" xr:uid="{00000000-0005-0000-0000-0000F7C60000}"/>
    <cellStyle name="Percent 4 13 2 2 2 2 3" xfId="39553" xr:uid="{00000000-0005-0000-0000-0000F8C60000}"/>
    <cellStyle name="Percent 4 13 2 2 2 3" xfId="22241" xr:uid="{00000000-0005-0000-0000-0000F9C60000}"/>
    <cellStyle name="Percent 4 13 2 2 2 3 2" xfId="48209" xr:uid="{00000000-0005-0000-0000-0000FAC60000}"/>
    <cellStyle name="Percent 4 13 2 2 2 4" xfId="17913" xr:uid="{00000000-0005-0000-0000-0000FBC60000}"/>
    <cellStyle name="Percent 4 13 2 2 2 4 2" xfId="43881" xr:uid="{00000000-0005-0000-0000-0000FCC60000}"/>
    <cellStyle name="Percent 4 13 2 2 2 5" xfId="33061" xr:uid="{00000000-0005-0000-0000-0000FDC60000}"/>
    <cellStyle name="Percent 4 13 2 2 2 6" xfId="59543" xr:uid="{00000000-0005-0000-0000-0000FEC60000}"/>
    <cellStyle name="Percent 4 13 2 2 3" xfId="11421" xr:uid="{00000000-0005-0000-0000-0000FFC60000}"/>
    <cellStyle name="Percent 4 13 2 2 3 2" xfId="26569" xr:uid="{00000000-0005-0000-0000-000000C70000}"/>
    <cellStyle name="Percent 4 13 2 2 3 2 2" xfId="52537" xr:uid="{00000000-0005-0000-0000-000001C70000}"/>
    <cellStyle name="Percent 4 13 2 2 3 3" xfId="37389" xr:uid="{00000000-0005-0000-0000-000002C70000}"/>
    <cellStyle name="Percent 4 13 2 2 4" xfId="9257" xr:uid="{00000000-0005-0000-0000-000003C70000}"/>
    <cellStyle name="Percent 4 13 2 2 4 2" xfId="24405" xr:uid="{00000000-0005-0000-0000-000004C70000}"/>
    <cellStyle name="Percent 4 13 2 2 4 2 2" xfId="50373" xr:uid="{00000000-0005-0000-0000-000005C70000}"/>
    <cellStyle name="Percent 4 13 2 2 4 3" xfId="35225" xr:uid="{00000000-0005-0000-0000-000006C70000}"/>
    <cellStyle name="Percent 4 13 2 2 5" xfId="20077" xr:uid="{00000000-0005-0000-0000-000007C70000}"/>
    <cellStyle name="Percent 4 13 2 2 5 2" xfId="46045" xr:uid="{00000000-0005-0000-0000-000008C70000}"/>
    <cellStyle name="Percent 4 13 2 2 6" xfId="15749" xr:uid="{00000000-0005-0000-0000-000009C70000}"/>
    <cellStyle name="Percent 4 13 2 2 6 2" xfId="41717" xr:uid="{00000000-0005-0000-0000-00000AC70000}"/>
    <cellStyle name="Percent 4 13 2 2 7" xfId="4929" xr:uid="{00000000-0005-0000-0000-00000BC70000}"/>
    <cellStyle name="Percent 4 13 2 2 8" xfId="30897" xr:uid="{00000000-0005-0000-0000-00000CC70000}"/>
    <cellStyle name="Percent 4 13 2 2 9" xfId="57379" xr:uid="{00000000-0005-0000-0000-00000DC70000}"/>
    <cellStyle name="Percent 4 13 2 3" xfId="6011" xr:uid="{00000000-0005-0000-0000-00000EC70000}"/>
    <cellStyle name="Percent 4 13 2 3 2" xfId="12503" xr:uid="{00000000-0005-0000-0000-00000FC70000}"/>
    <cellStyle name="Percent 4 13 2 3 2 2" xfId="27651" xr:uid="{00000000-0005-0000-0000-000010C70000}"/>
    <cellStyle name="Percent 4 13 2 3 2 2 2" xfId="53619" xr:uid="{00000000-0005-0000-0000-000011C70000}"/>
    <cellStyle name="Percent 4 13 2 3 2 3" xfId="38471" xr:uid="{00000000-0005-0000-0000-000012C70000}"/>
    <cellStyle name="Percent 4 13 2 3 3" xfId="21159" xr:uid="{00000000-0005-0000-0000-000013C70000}"/>
    <cellStyle name="Percent 4 13 2 3 3 2" xfId="47127" xr:uid="{00000000-0005-0000-0000-000014C70000}"/>
    <cellStyle name="Percent 4 13 2 3 4" xfId="16831" xr:uid="{00000000-0005-0000-0000-000015C70000}"/>
    <cellStyle name="Percent 4 13 2 3 4 2" xfId="42799" xr:uid="{00000000-0005-0000-0000-000016C70000}"/>
    <cellStyle name="Percent 4 13 2 3 5" xfId="31979" xr:uid="{00000000-0005-0000-0000-000017C70000}"/>
    <cellStyle name="Percent 4 13 2 3 6" xfId="58461" xr:uid="{00000000-0005-0000-0000-000018C70000}"/>
    <cellStyle name="Percent 4 13 2 4" xfId="10339" xr:uid="{00000000-0005-0000-0000-000019C70000}"/>
    <cellStyle name="Percent 4 13 2 4 2" xfId="25487" xr:uid="{00000000-0005-0000-0000-00001AC70000}"/>
    <cellStyle name="Percent 4 13 2 4 2 2" xfId="51455" xr:uid="{00000000-0005-0000-0000-00001BC70000}"/>
    <cellStyle name="Percent 4 13 2 4 3" xfId="36307" xr:uid="{00000000-0005-0000-0000-00001CC70000}"/>
    <cellStyle name="Percent 4 13 2 5" xfId="8175" xr:uid="{00000000-0005-0000-0000-00001DC70000}"/>
    <cellStyle name="Percent 4 13 2 5 2" xfId="23323" xr:uid="{00000000-0005-0000-0000-00001EC70000}"/>
    <cellStyle name="Percent 4 13 2 5 2 2" xfId="49291" xr:uid="{00000000-0005-0000-0000-00001FC70000}"/>
    <cellStyle name="Percent 4 13 2 5 3" xfId="34143" xr:uid="{00000000-0005-0000-0000-000020C70000}"/>
    <cellStyle name="Percent 4 13 2 6" xfId="18995" xr:uid="{00000000-0005-0000-0000-000021C70000}"/>
    <cellStyle name="Percent 4 13 2 6 2" xfId="44963" xr:uid="{00000000-0005-0000-0000-000022C70000}"/>
    <cellStyle name="Percent 4 13 2 7" xfId="14667" xr:uid="{00000000-0005-0000-0000-000023C70000}"/>
    <cellStyle name="Percent 4 13 2 7 2" xfId="40635" xr:uid="{00000000-0005-0000-0000-000024C70000}"/>
    <cellStyle name="Percent 4 13 2 8" xfId="3847" xr:uid="{00000000-0005-0000-0000-000025C70000}"/>
    <cellStyle name="Percent 4 13 2 9" xfId="29815" xr:uid="{00000000-0005-0000-0000-000026C70000}"/>
    <cellStyle name="Percent 4 13 3" xfId="2224" xr:uid="{00000000-0005-0000-0000-000027C70000}"/>
    <cellStyle name="Percent 4 13 3 2" xfId="6552" xr:uid="{00000000-0005-0000-0000-000028C70000}"/>
    <cellStyle name="Percent 4 13 3 2 2" xfId="13044" xr:uid="{00000000-0005-0000-0000-000029C70000}"/>
    <cellStyle name="Percent 4 13 3 2 2 2" xfId="28192" xr:uid="{00000000-0005-0000-0000-00002AC70000}"/>
    <cellStyle name="Percent 4 13 3 2 2 2 2" xfId="54160" xr:uid="{00000000-0005-0000-0000-00002BC70000}"/>
    <cellStyle name="Percent 4 13 3 2 2 3" xfId="39012" xr:uid="{00000000-0005-0000-0000-00002CC70000}"/>
    <cellStyle name="Percent 4 13 3 2 3" xfId="21700" xr:uid="{00000000-0005-0000-0000-00002DC70000}"/>
    <cellStyle name="Percent 4 13 3 2 3 2" xfId="47668" xr:uid="{00000000-0005-0000-0000-00002EC70000}"/>
    <cellStyle name="Percent 4 13 3 2 4" xfId="17372" xr:uid="{00000000-0005-0000-0000-00002FC70000}"/>
    <cellStyle name="Percent 4 13 3 2 4 2" xfId="43340" xr:uid="{00000000-0005-0000-0000-000030C70000}"/>
    <cellStyle name="Percent 4 13 3 2 5" xfId="32520" xr:uid="{00000000-0005-0000-0000-000031C70000}"/>
    <cellStyle name="Percent 4 13 3 2 6" xfId="59002" xr:uid="{00000000-0005-0000-0000-000032C70000}"/>
    <cellStyle name="Percent 4 13 3 3" xfId="10880" xr:uid="{00000000-0005-0000-0000-000033C70000}"/>
    <cellStyle name="Percent 4 13 3 3 2" xfId="26028" xr:uid="{00000000-0005-0000-0000-000034C70000}"/>
    <cellStyle name="Percent 4 13 3 3 2 2" xfId="51996" xr:uid="{00000000-0005-0000-0000-000035C70000}"/>
    <cellStyle name="Percent 4 13 3 3 3" xfId="36848" xr:uid="{00000000-0005-0000-0000-000036C70000}"/>
    <cellStyle name="Percent 4 13 3 4" xfId="8716" xr:uid="{00000000-0005-0000-0000-000037C70000}"/>
    <cellStyle name="Percent 4 13 3 4 2" xfId="23864" xr:uid="{00000000-0005-0000-0000-000038C70000}"/>
    <cellStyle name="Percent 4 13 3 4 2 2" xfId="49832" xr:uid="{00000000-0005-0000-0000-000039C70000}"/>
    <cellStyle name="Percent 4 13 3 4 3" xfId="34684" xr:uid="{00000000-0005-0000-0000-00003AC70000}"/>
    <cellStyle name="Percent 4 13 3 5" xfId="19536" xr:uid="{00000000-0005-0000-0000-00003BC70000}"/>
    <cellStyle name="Percent 4 13 3 5 2" xfId="45504" xr:uid="{00000000-0005-0000-0000-00003CC70000}"/>
    <cellStyle name="Percent 4 13 3 6" xfId="15208" xr:uid="{00000000-0005-0000-0000-00003DC70000}"/>
    <cellStyle name="Percent 4 13 3 6 2" xfId="41176" xr:uid="{00000000-0005-0000-0000-00003EC70000}"/>
    <cellStyle name="Percent 4 13 3 7" xfId="4388" xr:uid="{00000000-0005-0000-0000-00003FC70000}"/>
    <cellStyle name="Percent 4 13 3 8" xfId="30356" xr:uid="{00000000-0005-0000-0000-000040C70000}"/>
    <cellStyle name="Percent 4 13 3 9" xfId="56838" xr:uid="{00000000-0005-0000-0000-000041C70000}"/>
    <cellStyle name="Percent 4 13 4" xfId="5470" xr:uid="{00000000-0005-0000-0000-000042C70000}"/>
    <cellStyle name="Percent 4 13 4 2" xfId="11962" xr:uid="{00000000-0005-0000-0000-000043C70000}"/>
    <cellStyle name="Percent 4 13 4 2 2" xfId="27110" xr:uid="{00000000-0005-0000-0000-000044C70000}"/>
    <cellStyle name="Percent 4 13 4 2 2 2" xfId="53078" xr:uid="{00000000-0005-0000-0000-000045C70000}"/>
    <cellStyle name="Percent 4 13 4 2 3" xfId="37930" xr:uid="{00000000-0005-0000-0000-000046C70000}"/>
    <cellStyle name="Percent 4 13 4 3" xfId="20618" xr:uid="{00000000-0005-0000-0000-000047C70000}"/>
    <cellStyle name="Percent 4 13 4 3 2" xfId="46586" xr:uid="{00000000-0005-0000-0000-000048C70000}"/>
    <cellStyle name="Percent 4 13 4 4" xfId="16290" xr:uid="{00000000-0005-0000-0000-000049C70000}"/>
    <cellStyle name="Percent 4 13 4 4 2" xfId="42258" xr:uid="{00000000-0005-0000-0000-00004AC70000}"/>
    <cellStyle name="Percent 4 13 4 5" xfId="31438" xr:uid="{00000000-0005-0000-0000-00004BC70000}"/>
    <cellStyle name="Percent 4 13 4 6" xfId="57920" xr:uid="{00000000-0005-0000-0000-00004CC70000}"/>
    <cellStyle name="Percent 4 13 5" xfId="9798" xr:uid="{00000000-0005-0000-0000-00004DC70000}"/>
    <cellStyle name="Percent 4 13 5 2" xfId="24946" xr:uid="{00000000-0005-0000-0000-00004EC70000}"/>
    <cellStyle name="Percent 4 13 5 2 2" xfId="50914" xr:uid="{00000000-0005-0000-0000-00004FC70000}"/>
    <cellStyle name="Percent 4 13 5 3" xfId="35766" xr:uid="{00000000-0005-0000-0000-000050C70000}"/>
    <cellStyle name="Percent 4 13 6" xfId="7634" xr:uid="{00000000-0005-0000-0000-000051C70000}"/>
    <cellStyle name="Percent 4 13 6 2" xfId="22782" xr:uid="{00000000-0005-0000-0000-000052C70000}"/>
    <cellStyle name="Percent 4 13 6 2 2" xfId="48750" xr:uid="{00000000-0005-0000-0000-000053C70000}"/>
    <cellStyle name="Percent 4 13 6 3" xfId="33602" xr:uid="{00000000-0005-0000-0000-000054C70000}"/>
    <cellStyle name="Percent 4 13 7" xfId="18454" xr:uid="{00000000-0005-0000-0000-000055C70000}"/>
    <cellStyle name="Percent 4 13 7 2" xfId="44422" xr:uid="{00000000-0005-0000-0000-000056C70000}"/>
    <cellStyle name="Percent 4 13 8" xfId="14126" xr:uid="{00000000-0005-0000-0000-000057C70000}"/>
    <cellStyle name="Percent 4 13 8 2" xfId="40094" xr:uid="{00000000-0005-0000-0000-000058C70000}"/>
    <cellStyle name="Percent 4 13 9" xfId="3306" xr:uid="{00000000-0005-0000-0000-000059C70000}"/>
    <cellStyle name="Percent 4 14" xfId="1679" xr:uid="{00000000-0005-0000-0000-00005AC70000}"/>
    <cellStyle name="Percent 4 14 10" xfId="56293" xr:uid="{00000000-0005-0000-0000-00005BC70000}"/>
    <cellStyle name="Percent 4 14 2" xfId="2761" xr:uid="{00000000-0005-0000-0000-00005CC70000}"/>
    <cellStyle name="Percent 4 14 2 2" xfId="7089" xr:uid="{00000000-0005-0000-0000-00005DC70000}"/>
    <cellStyle name="Percent 4 14 2 2 2" xfId="13581" xr:uid="{00000000-0005-0000-0000-00005EC70000}"/>
    <cellStyle name="Percent 4 14 2 2 2 2" xfId="28729" xr:uid="{00000000-0005-0000-0000-00005FC70000}"/>
    <cellStyle name="Percent 4 14 2 2 2 2 2" xfId="54697" xr:uid="{00000000-0005-0000-0000-000060C70000}"/>
    <cellStyle name="Percent 4 14 2 2 2 3" xfId="39549" xr:uid="{00000000-0005-0000-0000-000061C70000}"/>
    <cellStyle name="Percent 4 14 2 2 3" xfId="22237" xr:uid="{00000000-0005-0000-0000-000062C70000}"/>
    <cellStyle name="Percent 4 14 2 2 3 2" xfId="48205" xr:uid="{00000000-0005-0000-0000-000063C70000}"/>
    <cellStyle name="Percent 4 14 2 2 4" xfId="17909" xr:uid="{00000000-0005-0000-0000-000064C70000}"/>
    <cellStyle name="Percent 4 14 2 2 4 2" xfId="43877" xr:uid="{00000000-0005-0000-0000-000065C70000}"/>
    <cellStyle name="Percent 4 14 2 2 5" xfId="33057" xr:uid="{00000000-0005-0000-0000-000066C70000}"/>
    <cellStyle name="Percent 4 14 2 2 6" xfId="59539" xr:uid="{00000000-0005-0000-0000-000067C70000}"/>
    <cellStyle name="Percent 4 14 2 3" xfId="11417" xr:uid="{00000000-0005-0000-0000-000068C70000}"/>
    <cellStyle name="Percent 4 14 2 3 2" xfId="26565" xr:uid="{00000000-0005-0000-0000-000069C70000}"/>
    <cellStyle name="Percent 4 14 2 3 2 2" xfId="52533" xr:uid="{00000000-0005-0000-0000-00006AC70000}"/>
    <cellStyle name="Percent 4 14 2 3 3" xfId="37385" xr:uid="{00000000-0005-0000-0000-00006BC70000}"/>
    <cellStyle name="Percent 4 14 2 4" xfId="9253" xr:uid="{00000000-0005-0000-0000-00006CC70000}"/>
    <cellStyle name="Percent 4 14 2 4 2" xfId="24401" xr:uid="{00000000-0005-0000-0000-00006DC70000}"/>
    <cellStyle name="Percent 4 14 2 4 2 2" xfId="50369" xr:uid="{00000000-0005-0000-0000-00006EC70000}"/>
    <cellStyle name="Percent 4 14 2 4 3" xfId="35221" xr:uid="{00000000-0005-0000-0000-00006FC70000}"/>
    <cellStyle name="Percent 4 14 2 5" xfId="20073" xr:uid="{00000000-0005-0000-0000-000070C70000}"/>
    <cellStyle name="Percent 4 14 2 5 2" xfId="46041" xr:uid="{00000000-0005-0000-0000-000071C70000}"/>
    <cellStyle name="Percent 4 14 2 6" xfId="15745" xr:uid="{00000000-0005-0000-0000-000072C70000}"/>
    <cellStyle name="Percent 4 14 2 6 2" xfId="41713" xr:uid="{00000000-0005-0000-0000-000073C70000}"/>
    <cellStyle name="Percent 4 14 2 7" xfId="4925" xr:uid="{00000000-0005-0000-0000-000074C70000}"/>
    <cellStyle name="Percent 4 14 2 8" xfId="30893" xr:uid="{00000000-0005-0000-0000-000075C70000}"/>
    <cellStyle name="Percent 4 14 2 9" xfId="57375" xr:uid="{00000000-0005-0000-0000-000076C70000}"/>
    <cellStyle name="Percent 4 14 3" xfId="6007" xr:uid="{00000000-0005-0000-0000-000077C70000}"/>
    <cellStyle name="Percent 4 14 3 2" xfId="12499" xr:uid="{00000000-0005-0000-0000-000078C70000}"/>
    <cellStyle name="Percent 4 14 3 2 2" xfId="27647" xr:uid="{00000000-0005-0000-0000-000079C70000}"/>
    <cellStyle name="Percent 4 14 3 2 2 2" xfId="53615" xr:uid="{00000000-0005-0000-0000-00007AC70000}"/>
    <cellStyle name="Percent 4 14 3 2 3" xfId="38467" xr:uid="{00000000-0005-0000-0000-00007BC70000}"/>
    <cellStyle name="Percent 4 14 3 3" xfId="21155" xr:uid="{00000000-0005-0000-0000-00007CC70000}"/>
    <cellStyle name="Percent 4 14 3 3 2" xfId="47123" xr:uid="{00000000-0005-0000-0000-00007DC70000}"/>
    <cellStyle name="Percent 4 14 3 4" xfId="16827" xr:uid="{00000000-0005-0000-0000-00007EC70000}"/>
    <cellStyle name="Percent 4 14 3 4 2" xfId="42795" xr:uid="{00000000-0005-0000-0000-00007FC70000}"/>
    <cellStyle name="Percent 4 14 3 5" xfId="31975" xr:uid="{00000000-0005-0000-0000-000080C70000}"/>
    <cellStyle name="Percent 4 14 3 6" xfId="58457" xr:uid="{00000000-0005-0000-0000-000081C70000}"/>
    <cellStyle name="Percent 4 14 4" xfId="10335" xr:uid="{00000000-0005-0000-0000-000082C70000}"/>
    <cellStyle name="Percent 4 14 4 2" xfId="25483" xr:uid="{00000000-0005-0000-0000-000083C70000}"/>
    <cellStyle name="Percent 4 14 4 2 2" xfId="51451" xr:uid="{00000000-0005-0000-0000-000084C70000}"/>
    <cellStyle name="Percent 4 14 4 3" xfId="36303" xr:uid="{00000000-0005-0000-0000-000085C70000}"/>
    <cellStyle name="Percent 4 14 5" xfId="8171" xr:uid="{00000000-0005-0000-0000-000086C70000}"/>
    <cellStyle name="Percent 4 14 5 2" xfId="23319" xr:uid="{00000000-0005-0000-0000-000087C70000}"/>
    <cellStyle name="Percent 4 14 5 2 2" xfId="49287" xr:uid="{00000000-0005-0000-0000-000088C70000}"/>
    <cellStyle name="Percent 4 14 5 3" xfId="34139" xr:uid="{00000000-0005-0000-0000-000089C70000}"/>
    <cellStyle name="Percent 4 14 6" xfId="18991" xr:uid="{00000000-0005-0000-0000-00008AC70000}"/>
    <cellStyle name="Percent 4 14 6 2" xfId="44959" xr:uid="{00000000-0005-0000-0000-00008BC70000}"/>
    <cellStyle name="Percent 4 14 7" xfId="14663" xr:uid="{00000000-0005-0000-0000-00008CC70000}"/>
    <cellStyle name="Percent 4 14 7 2" xfId="40631" xr:uid="{00000000-0005-0000-0000-00008DC70000}"/>
    <cellStyle name="Percent 4 14 8" xfId="3843" xr:uid="{00000000-0005-0000-0000-00008EC70000}"/>
    <cellStyle name="Percent 4 14 9" xfId="29811" xr:uid="{00000000-0005-0000-0000-00008FC70000}"/>
    <cellStyle name="Percent 4 15" xfId="2220" xr:uid="{00000000-0005-0000-0000-000090C70000}"/>
    <cellStyle name="Percent 4 15 2" xfId="6548" xr:uid="{00000000-0005-0000-0000-000091C70000}"/>
    <cellStyle name="Percent 4 15 2 2" xfId="13040" xr:uid="{00000000-0005-0000-0000-000092C70000}"/>
    <cellStyle name="Percent 4 15 2 2 2" xfId="28188" xr:uid="{00000000-0005-0000-0000-000093C70000}"/>
    <cellStyle name="Percent 4 15 2 2 2 2" xfId="54156" xr:uid="{00000000-0005-0000-0000-000094C70000}"/>
    <cellStyle name="Percent 4 15 2 2 3" xfId="39008" xr:uid="{00000000-0005-0000-0000-000095C70000}"/>
    <cellStyle name="Percent 4 15 2 3" xfId="21696" xr:uid="{00000000-0005-0000-0000-000096C70000}"/>
    <cellStyle name="Percent 4 15 2 3 2" xfId="47664" xr:uid="{00000000-0005-0000-0000-000097C70000}"/>
    <cellStyle name="Percent 4 15 2 4" xfId="17368" xr:uid="{00000000-0005-0000-0000-000098C70000}"/>
    <cellStyle name="Percent 4 15 2 4 2" xfId="43336" xr:uid="{00000000-0005-0000-0000-000099C70000}"/>
    <cellStyle name="Percent 4 15 2 5" xfId="32516" xr:uid="{00000000-0005-0000-0000-00009AC70000}"/>
    <cellStyle name="Percent 4 15 2 6" xfId="58998" xr:uid="{00000000-0005-0000-0000-00009BC70000}"/>
    <cellStyle name="Percent 4 15 3" xfId="10876" xr:uid="{00000000-0005-0000-0000-00009CC70000}"/>
    <cellStyle name="Percent 4 15 3 2" xfId="26024" xr:uid="{00000000-0005-0000-0000-00009DC70000}"/>
    <cellStyle name="Percent 4 15 3 2 2" xfId="51992" xr:uid="{00000000-0005-0000-0000-00009EC70000}"/>
    <cellStyle name="Percent 4 15 3 3" xfId="36844" xr:uid="{00000000-0005-0000-0000-00009FC70000}"/>
    <cellStyle name="Percent 4 15 4" xfId="8712" xr:uid="{00000000-0005-0000-0000-0000A0C70000}"/>
    <cellStyle name="Percent 4 15 4 2" xfId="23860" xr:uid="{00000000-0005-0000-0000-0000A1C70000}"/>
    <cellStyle name="Percent 4 15 4 2 2" xfId="49828" xr:uid="{00000000-0005-0000-0000-0000A2C70000}"/>
    <cellStyle name="Percent 4 15 4 3" xfId="34680" xr:uid="{00000000-0005-0000-0000-0000A3C70000}"/>
    <cellStyle name="Percent 4 15 5" xfId="19532" xr:uid="{00000000-0005-0000-0000-0000A4C70000}"/>
    <cellStyle name="Percent 4 15 5 2" xfId="45500" xr:uid="{00000000-0005-0000-0000-0000A5C70000}"/>
    <cellStyle name="Percent 4 15 6" xfId="15204" xr:uid="{00000000-0005-0000-0000-0000A6C70000}"/>
    <cellStyle name="Percent 4 15 6 2" xfId="41172" xr:uid="{00000000-0005-0000-0000-0000A7C70000}"/>
    <cellStyle name="Percent 4 15 7" xfId="4384" xr:uid="{00000000-0005-0000-0000-0000A8C70000}"/>
    <cellStyle name="Percent 4 15 8" xfId="30352" xr:uid="{00000000-0005-0000-0000-0000A9C70000}"/>
    <cellStyle name="Percent 4 15 9" xfId="56834" xr:uid="{00000000-0005-0000-0000-0000AAC70000}"/>
    <cellStyle name="Percent 4 16" xfId="5466" xr:uid="{00000000-0005-0000-0000-0000ABC70000}"/>
    <cellStyle name="Percent 4 16 2" xfId="11958" xr:uid="{00000000-0005-0000-0000-0000ACC70000}"/>
    <cellStyle name="Percent 4 16 2 2" xfId="27106" xr:uid="{00000000-0005-0000-0000-0000ADC70000}"/>
    <cellStyle name="Percent 4 16 2 2 2" xfId="53074" xr:uid="{00000000-0005-0000-0000-0000AEC70000}"/>
    <cellStyle name="Percent 4 16 2 3" xfId="37926" xr:uid="{00000000-0005-0000-0000-0000AFC70000}"/>
    <cellStyle name="Percent 4 16 3" xfId="20614" xr:uid="{00000000-0005-0000-0000-0000B0C70000}"/>
    <cellStyle name="Percent 4 16 3 2" xfId="46582" xr:uid="{00000000-0005-0000-0000-0000B1C70000}"/>
    <cellStyle name="Percent 4 16 4" xfId="16286" xr:uid="{00000000-0005-0000-0000-0000B2C70000}"/>
    <cellStyle name="Percent 4 16 4 2" xfId="42254" xr:uid="{00000000-0005-0000-0000-0000B3C70000}"/>
    <cellStyle name="Percent 4 16 5" xfId="31434" xr:uid="{00000000-0005-0000-0000-0000B4C70000}"/>
    <cellStyle name="Percent 4 16 6" xfId="57916" xr:uid="{00000000-0005-0000-0000-0000B5C70000}"/>
    <cellStyle name="Percent 4 17" xfId="9794" xr:uid="{00000000-0005-0000-0000-0000B6C70000}"/>
    <cellStyle name="Percent 4 17 2" xfId="24942" xr:uid="{00000000-0005-0000-0000-0000B7C70000}"/>
    <cellStyle name="Percent 4 17 2 2" xfId="50910" xr:uid="{00000000-0005-0000-0000-0000B8C70000}"/>
    <cellStyle name="Percent 4 17 3" xfId="35762" xr:uid="{00000000-0005-0000-0000-0000B9C70000}"/>
    <cellStyle name="Percent 4 18" xfId="7630" xr:uid="{00000000-0005-0000-0000-0000BAC70000}"/>
    <cellStyle name="Percent 4 18 2" xfId="22778" xr:uid="{00000000-0005-0000-0000-0000BBC70000}"/>
    <cellStyle name="Percent 4 18 2 2" xfId="48746" xr:uid="{00000000-0005-0000-0000-0000BCC70000}"/>
    <cellStyle name="Percent 4 18 3" xfId="33598" xr:uid="{00000000-0005-0000-0000-0000BDC70000}"/>
    <cellStyle name="Percent 4 19" xfId="18450" xr:uid="{00000000-0005-0000-0000-0000BEC70000}"/>
    <cellStyle name="Percent 4 19 2" xfId="44418" xr:uid="{00000000-0005-0000-0000-0000BFC70000}"/>
    <cellStyle name="Percent 4 2" xfId="591" xr:uid="{00000000-0005-0000-0000-0000C0C70000}"/>
    <cellStyle name="Percent 4 2 10" xfId="3307" xr:uid="{00000000-0005-0000-0000-0000C1C70000}"/>
    <cellStyle name="Percent 4 2 11" xfId="29275" xr:uid="{00000000-0005-0000-0000-0000C2C70000}"/>
    <cellStyle name="Percent 4 2 12" xfId="55217" xr:uid="{00000000-0005-0000-0000-0000C3C70000}"/>
    <cellStyle name="Percent 4 2 13" xfId="55757" xr:uid="{00000000-0005-0000-0000-0000C4C70000}"/>
    <cellStyle name="Percent 4 2 14" xfId="721" xr:uid="{00000000-0005-0000-0000-0000C5C70000}"/>
    <cellStyle name="Percent 4 2 2" xfId="592" xr:uid="{00000000-0005-0000-0000-0000C6C70000}"/>
    <cellStyle name="Percent 4 2 2 10" xfId="29276" xr:uid="{00000000-0005-0000-0000-0000C7C70000}"/>
    <cellStyle name="Percent 4 2 2 11" xfId="55218" xr:uid="{00000000-0005-0000-0000-0000C8C70000}"/>
    <cellStyle name="Percent 4 2 2 12" xfId="55758" xr:uid="{00000000-0005-0000-0000-0000C9C70000}"/>
    <cellStyle name="Percent 4 2 2 13" xfId="1213" xr:uid="{00000000-0005-0000-0000-0000CAC70000}"/>
    <cellStyle name="Percent 4 2 2 2" xfId="1685" xr:uid="{00000000-0005-0000-0000-0000CBC70000}"/>
    <cellStyle name="Percent 4 2 2 2 10" xfId="56299" xr:uid="{00000000-0005-0000-0000-0000CCC70000}"/>
    <cellStyle name="Percent 4 2 2 2 2" xfId="2767" xr:uid="{00000000-0005-0000-0000-0000CDC70000}"/>
    <cellStyle name="Percent 4 2 2 2 2 2" xfId="7095" xr:uid="{00000000-0005-0000-0000-0000CEC70000}"/>
    <cellStyle name="Percent 4 2 2 2 2 2 2" xfId="13587" xr:uid="{00000000-0005-0000-0000-0000CFC70000}"/>
    <cellStyle name="Percent 4 2 2 2 2 2 2 2" xfId="28735" xr:uid="{00000000-0005-0000-0000-0000D0C70000}"/>
    <cellStyle name="Percent 4 2 2 2 2 2 2 2 2" xfId="54703" xr:uid="{00000000-0005-0000-0000-0000D1C70000}"/>
    <cellStyle name="Percent 4 2 2 2 2 2 2 3" xfId="39555" xr:uid="{00000000-0005-0000-0000-0000D2C70000}"/>
    <cellStyle name="Percent 4 2 2 2 2 2 3" xfId="22243" xr:uid="{00000000-0005-0000-0000-0000D3C70000}"/>
    <cellStyle name="Percent 4 2 2 2 2 2 3 2" xfId="48211" xr:uid="{00000000-0005-0000-0000-0000D4C70000}"/>
    <cellStyle name="Percent 4 2 2 2 2 2 4" xfId="17915" xr:uid="{00000000-0005-0000-0000-0000D5C70000}"/>
    <cellStyle name="Percent 4 2 2 2 2 2 4 2" xfId="43883" xr:uid="{00000000-0005-0000-0000-0000D6C70000}"/>
    <cellStyle name="Percent 4 2 2 2 2 2 5" xfId="33063" xr:uid="{00000000-0005-0000-0000-0000D7C70000}"/>
    <cellStyle name="Percent 4 2 2 2 2 2 6" xfId="59545" xr:uid="{00000000-0005-0000-0000-0000D8C70000}"/>
    <cellStyle name="Percent 4 2 2 2 2 3" xfId="11423" xr:uid="{00000000-0005-0000-0000-0000D9C70000}"/>
    <cellStyle name="Percent 4 2 2 2 2 3 2" xfId="26571" xr:uid="{00000000-0005-0000-0000-0000DAC70000}"/>
    <cellStyle name="Percent 4 2 2 2 2 3 2 2" xfId="52539" xr:uid="{00000000-0005-0000-0000-0000DBC70000}"/>
    <cellStyle name="Percent 4 2 2 2 2 3 3" xfId="37391" xr:uid="{00000000-0005-0000-0000-0000DCC70000}"/>
    <cellStyle name="Percent 4 2 2 2 2 4" xfId="9259" xr:uid="{00000000-0005-0000-0000-0000DDC70000}"/>
    <cellStyle name="Percent 4 2 2 2 2 4 2" xfId="24407" xr:uid="{00000000-0005-0000-0000-0000DEC70000}"/>
    <cellStyle name="Percent 4 2 2 2 2 4 2 2" xfId="50375" xr:uid="{00000000-0005-0000-0000-0000DFC70000}"/>
    <cellStyle name="Percent 4 2 2 2 2 4 3" xfId="35227" xr:uid="{00000000-0005-0000-0000-0000E0C70000}"/>
    <cellStyle name="Percent 4 2 2 2 2 5" xfId="20079" xr:uid="{00000000-0005-0000-0000-0000E1C70000}"/>
    <cellStyle name="Percent 4 2 2 2 2 5 2" xfId="46047" xr:uid="{00000000-0005-0000-0000-0000E2C70000}"/>
    <cellStyle name="Percent 4 2 2 2 2 6" xfId="15751" xr:uid="{00000000-0005-0000-0000-0000E3C70000}"/>
    <cellStyle name="Percent 4 2 2 2 2 6 2" xfId="41719" xr:uid="{00000000-0005-0000-0000-0000E4C70000}"/>
    <cellStyle name="Percent 4 2 2 2 2 7" xfId="4931" xr:uid="{00000000-0005-0000-0000-0000E5C70000}"/>
    <cellStyle name="Percent 4 2 2 2 2 8" xfId="30899" xr:uid="{00000000-0005-0000-0000-0000E6C70000}"/>
    <cellStyle name="Percent 4 2 2 2 2 9" xfId="57381" xr:uid="{00000000-0005-0000-0000-0000E7C70000}"/>
    <cellStyle name="Percent 4 2 2 2 3" xfId="6013" xr:uid="{00000000-0005-0000-0000-0000E8C70000}"/>
    <cellStyle name="Percent 4 2 2 2 3 2" xfId="12505" xr:uid="{00000000-0005-0000-0000-0000E9C70000}"/>
    <cellStyle name="Percent 4 2 2 2 3 2 2" xfId="27653" xr:uid="{00000000-0005-0000-0000-0000EAC70000}"/>
    <cellStyle name="Percent 4 2 2 2 3 2 2 2" xfId="53621" xr:uid="{00000000-0005-0000-0000-0000EBC70000}"/>
    <cellStyle name="Percent 4 2 2 2 3 2 3" xfId="38473" xr:uid="{00000000-0005-0000-0000-0000ECC70000}"/>
    <cellStyle name="Percent 4 2 2 2 3 3" xfId="21161" xr:uid="{00000000-0005-0000-0000-0000EDC70000}"/>
    <cellStyle name="Percent 4 2 2 2 3 3 2" xfId="47129" xr:uid="{00000000-0005-0000-0000-0000EEC70000}"/>
    <cellStyle name="Percent 4 2 2 2 3 4" xfId="16833" xr:uid="{00000000-0005-0000-0000-0000EFC70000}"/>
    <cellStyle name="Percent 4 2 2 2 3 4 2" xfId="42801" xr:uid="{00000000-0005-0000-0000-0000F0C70000}"/>
    <cellStyle name="Percent 4 2 2 2 3 5" xfId="31981" xr:uid="{00000000-0005-0000-0000-0000F1C70000}"/>
    <cellStyle name="Percent 4 2 2 2 3 6" xfId="58463" xr:uid="{00000000-0005-0000-0000-0000F2C70000}"/>
    <cellStyle name="Percent 4 2 2 2 4" xfId="10341" xr:uid="{00000000-0005-0000-0000-0000F3C70000}"/>
    <cellStyle name="Percent 4 2 2 2 4 2" xfId="25489" xr:uid="{00000000-0005-0000-0000-0000F4C70000}"/>
    <cellStyle name="Percent 4 2 2 2 4 2 2" xfId="51457" xr:uid="{00000000-0005-0000-0000-0000F5C70000}"/>
    <cellStyle name="Percent 4 2 2 2 4 3" xfId="36309" xr:uid="{00000000-0005-0000-0000-0000F6C70000}"/>
    <cellStyle name="Percent 4 2 2 2 5" xfId="8177" xr:uid="{00000000-0005-0000-0000-0000F7C70000}"/>
    <cellStyle name="Percent 4 2 2 2 5 2" xfId="23325" xr:uid="{00000000-0005-0000-0000-0000F8C70000}"/>
    <cellStyle name="Percent 4 2 2 2 5 2 2" xfId="49293" xr:uid="{00000000-0005-0000-0000-0000F9C70000}"/>
    <cellStyle name="Percent 4 2 2 2 5 3" xfId="34145" xr:uid="{00000000-0005-0000-0000-0000FAC70000}"/>
    <cellStyle name="Percent 4 2 2 2 6" xfId="18997" xr:uid="{00000000-0005-0000-0000-0000FBC70000}"/>
    <cellStyle name="Percent 4 2 2 2 6 2" xfId="44965" xr:uid="{00000000-0005-0000-0000-0000FCC70000}"/>
    <cellStyle name="Percent 4 2 2 2 7" xfId="14669" xr:uid="{00000000-0005-0000-0000-0000FDC70000}"/>
    <cellStyle name="Percent 4 2 2 2 7 2" xfId="40637" xr:uid="{00000000-0005-0000-0000-0000FEC70000}"/>
    <cellStyle name="Percent 4 2 2 2 8" xfId="3849" xr:uid="{00000000-0005-0000-0000-0000FFC70000}"/>
    <cellStyle name="Percent 4 2 2 2 9" xfId="29817" xr:uid="{00000000-0005-0000-0000-000000C80000}"/>
    <cellStyle name="Percent 4 2 2 3" xfId="2226" xr:uid="{00000000-0005-0000-0000-000001C80000}"/>
    <cellStyle name="Percent 4 2 2 3 2" xfId="6554" xr:uid="{00000000-0005-0000-0000-000002C80000}"/>
    <cellStyle name="Percent 4 2 2 3 2 2" xfId="13046" xr:uid="{00000000-0005-0000-0000-000003C80000}"/>
    <cellStyle name="Percent 4 2 2 3 2 2 2" xfId="28194" xr:uid="{00000000-0005-0000-0000-000004C80000}"/>
    <cellStyle name="Percent 4 2 2 3 2 2 2 2" xfId="54162" xr:uid="{00000000-0005-0000-0000-000005C80000}"/>
    <cellStyle name="Percent 4 2 2 3 2 2 3" xfId="39014" xr:uid="{00000000-0005-0000-0000-000006C80000}"/>
    <cellStyle name="Percent 4 2 2 3 2 3" xfId="21702" xr:uid="{00000000-0005-0000-0000-000007C80000}"/>
    <cellStyle name="Percent 4 2 2 3 2 3 2" xfId="47670" xr:uid="{00000000-0005-0000-0000-000008C80000}"/>
    <cellStyle name="Percent 4 2 2 3 2 4" xfId="17374" xr:uid="{00000000-0005-0000-0000-000009C80000}"/>
    <cellStyle name="Percent 4 2 2 3 2 4 2" xfId="43342" xr:uid="{00000000-0005-0000-0000-00000AC80000}"/>
    <cellStyle name="Percent 4 2 2 3 2 5" xfId="32522" xr:uid="{00000000-0005-0000-0000-00000BC80000}"/>
    <cellStyle name="Percent 4 2 2 3 2 6" xfId="59004" xr:uid="{00000000-0005-0000-0000-00000CC80000}"/>
    <cellStyle name="Percent 4 2 2 3 3" xfId="10882" xr:uid="{00000000-0005-0000-0000-00000DC80000}"/>
    <cellStyle name="Percent 4 2 2 3 3 2" xfId="26030" xr:uid="{00000000-0005-0000-0000-00000EC80000}"/>
    <cellStyle name="Percent 4 2 2 3 3 2 2" xfId="51998" xr:uid="{00000000-0005-0000-0000-00000FC80000}"/>
    <cellStyle name="Percent 4 2 2 3 3 3" xfId="36850" xr:uid="{00000000-0005-0000-0000-000010C80000}"/>
    <cellStyle name="Percent 4 2 2 3 4" xfId="8718" xr:uid="{00000000-0005-0000-0000-000011C80000}"/>
    <cellStyle name="Percent 4 2 2 3 4 2" xfId="23866" xr:uid="{00000000-0005-0000-0000-000012C80000}"/>
    <cellStyle name="Percent 4 2 2 3 4 2 2" xfId="49834" xr:uid="{00000000-0005-0000-0000-000013C80000}"/>
    <cellStyle name="Percent 4 2 2 3 4 3" xfId="34686" xr:uid="{00000000-0005-0000-0000-000014C80000}"/>
    <cellStyle name="Percent 4 2 2 3 5" xfId="19538" xr:uid="{00000000-0005-0000-0000-000015C80000}"/>
    <cellStyle name="Percent 4 2 2 3 5 2" xfId="45506" xr:uid="{00000000-0005-0000-0000-000016C80000}"/>
    <cellStyle name="Percent 4 2 2 3 6" xfId="15210" xr:uid="{00000000-0005-0000-0000-000017C80000}"/>
    <cellStyle name="Percent 4 2 2 3 6 2" xfId="41178" xr:uid="{00000000-0005-0000-0000-000018C80000}"/>
    <cellStyle name="Percent 4 2 2 3 7" xfId="4390" xr:uid="{00000000-0005-0000-0000-000019C80000}"/>
    <cellStyle name="Percent 4 2 2 3 8" xfId="30358" xr:uid="{00000000-0005-0000-0000-00001AC80000}"/>
    <cellStyle name="Percent 4 2 2 3 9" xfId="56840" xr:uid="{00000000-0005-0000-0000-00001BC80000}"/>
    <cellStyle name="Percent 4 2 2 4" xfId="5472" xr:uid="{00000000-0005-0000-0000-00001CC80000}"/>
    <cellStyle name="Percent 4 2 2 4 2" xfId="11964" xr:uid="{00000000-0005-0000-0000-00001DC80000}"/>
    <cellStyle name="Percent 4 2 2 4 2 2" xfId="27112" xr:uid="{00000000-0005-0000-0000-00001EC80000}"/>
    <cellStyle name="Percent 4 2 2 4 2 2 2" xfId="53080" xr:uid="{00000000-0005-0000-0000-00001FC80000}"/>
    <cellStyle name="Percent 4 2 2 4 2 3" xfId="37932" xr:uid="{00000000-0005-0000-0000-000020C80000}"/>
    <cellStyle name="Percent 4 2 2 4 3" xfId="20620" xr:uid="{00000000-0005-0000-0000-000021C80000}"/>
    <cellStyle name="Percent 4 2 2 4 3 2" xfId="46588" xr:uid="{00000000-0005-0000-0000-000022C80000}"/>
    <cellStyle name="Percent 4 2 2 4 4" xfId="16292" xr:uid="{00000000-0005-0000-0000-000023C80000}"/>
    <cellStyle name="Percent 4 2 2 4 4 2" xfId="42260" xr:uid="{00000000-0005-0000-0000-000024C80000}"/>
    <cellStyle name="Percent 4 2 2 4 5" xfId="31440" xr:uid="{00000000-0005-0000-0000-000025C80000}"/>
    <cellStyle name="Percent 4 2 2 4 6" xfId="57922" xr:uid="{00000000-0005-0000-0000-000026C80000}"/>
    <cellStyle name="Percent 4 2 2 5" xfId="9800" xr:uid="{00000000-0005-0000-0000-000027C80000}"/>
    <cellStyle name="Percent 4 2 2 5 2" xfId="24948" xr:uid="{00000000-0005-0000-0000-000028C80000}"/>
    <cellStyle name="Percent 4 2 2 5 2 2" xfId="50916" xr:uid="{00000000-0005-0000-0000-000029C80000}"/>
    <cellStyle name="Percent 4 2 2 5 3" xfId="35768" xr:uid="{00000000-0005-0000-0000-00002AC80000}"/>
    <cellStyle name="Percent 4 2 2 6" xfId="7636" xr:uid="{00000000-0005-0000-0000-00002BC80000}"/>
    <cellStyle name="Percent 4 2 2 6 2" xfId="22784" xr:uid="{00000000-0005-0000-0000-00002CC80000}"/>
    <cellStyle name="Percent 4 2 2 6 2 2" xfId="48752" xr:uid="{00000000-0005-0000-0000-00002DC80000}"/>
    <cellStyle name="Percent 4 2 2 6 3" xfId="33604" xr:uid="{00000000-0005-0000-0000-00002EC80000}"/>
    <cellStyle name="Percent 4 2 2 7" xfId="18456" xr:uid="{00000000-0005-0000-0000-00002FC80000}"/>
    <cellStyle name="Percent 4 2 2 7 2" xfId="44424" xr:uid="{00000000-0005-0000-0000-000030C80000}"/>
    <cellStyle name="Percent 4 2 2 8" xfId="14128" xr:uid="{00000000-0005-0000-0000-000031C80000}"/>
    <cellStyle name="Percent 4 2 2 8 2" xfId="40096" xr:uid="{00000000-0005-0000-0000-000032C80000}"/>
    <cellStyle name="Percent 4 2 2 9" xfId="3308" xr:uid="{00000000-0005-0000-0000-000033C80000}"/>
    <cellStyle name="Percent 4 2 3" xfId="1684" xr:uid="{00000000-0005-0000-0000-000034C80000}"/>
    <cellStyle name="Percent 4 2 3 10" xfId="56298" xr:uid="{00000000-0005-0000-0000-000035C80000}"/>
    <cellStyle name="Percent 4 2 3 2" xfId="2766" xr:uid="{00000000-0005-0000-0000-000036C80000}"/>
    <cellStyle name="Percent 4 2 3 2 2" xfId="7094" xr:uid="{00000000-0005-0000-0000-000037C80000}"/>
    <cellStyle name="Percent 4 2 3 2 2 2" xfId="13586" xr:uid="{00000000-0005-0000-0000-000038C80000}"/>
    <cellStyle name="Percent 4 2 3 2 2 2 2" xfId="28734" xr:uid="{00000000-0005-0000-0000-000039C80000}"/>
    <cellStyle name="Percent 4 2 3 2 2 2 2 2" xfId="54702" xr:uid="{00000000-0005-0000-0000-00003AC80000}"/>
    <cellStyle name="Percent 4 2 3 2 2 2 3" xfId="39554" xr:uid="{00000000-0005-0000-0000-00003BC80000}"/>
    <cellStyle name="Percent 4 2 3 2 2 3" xfId="22242" xr:uid="{00000000-0005-0000-0000-00003CC80000}"/>
    <cellStyle name="Percent 4 2 3 2 2 3 2" xfId="48210" xr:uid="{00000000-0005-0000-0000-00003DC80000}"/>
    <cellStyle name="Percent 4 2 3 2 2 4" xfId="17914" xr:uid="{00000000-0005-0000-0000-00003EC80000}"/>
    <cellStyle name="Percent 4 2 3 2 2 4 2" xfId="43882" xr:uid="{00000000-0005-0000-0000-00003FC80000}"/>
    <cellStyle name="Percent 4 2 3 2 2 5" xfId="33062" xr:uid="{00000000-0005-0000-0000-000040C80000}"/>
    <cellStyle name="Percent 4 2 3 2 2 6" xfId="59544" xr:uid="{00000000-0005-0000-0000-000041C80000}"/>
    <cellStyle name="Percent 4 2 3 2 3" xfId="11422" xr:uid="{00000000-0005-0000-0000-000042C80000}"/>
    <cellStyle name="Percent 4 2 3 2 3 2" xfId="26570" xr:uid="{00000000-0005-0000-0000-000043C80000}"/>
    <cellStyle name="Percent 4 2 3 2 3 2 2" xfId="52538" xr:uid="{00000000-0005-0000-0000-000044C80000}"/>
    <cellStyle name="Percent 4 2 3 2 3 3" xfId="37390" xr:uid="{00000000-0005-0000-0000-000045C80000}"/>
    <cellStyle name="Percent 4 2 3 2 4" xfId="9258" xr:uid="{00000000-0005-0000-0000-000046C80000}"/>
    <cellStyle name="Percent 4 2 3 2 4 2" xfId="24406" xr:uid="{00000000-0005-0000-0000-000047C80000}"/>
    <cellStyle name="Percent 4 2 3 2 4 2 2" xfId="50374" xr:uid="{00000000-0005-0000-0000-000048C80000}"/>
    <cellStyle name="Percent 4 2 3 2 4 3" xfId="35226" xr:uid="{00000000-0005-0000-0000-000049C80000}"/>
    <cellStyle name="Percent 4 2 3 2 5" xfId="20078" xr:uid="{00000000-0005-0000-0000-00004AC80000}"/>
    <cellStyle name="Percent 4 2 3 2 5 2" xfId="46046" xr:uid="{00000000-0005-0000-0000-00004BC80000}"/>
    <cellStyle name="Percent 4 2 3 2 6" xfId="15750" xr:uid="{00000000-0005-0000-0000-00004CC80000}"/>
    <cellStyle name="Percent 4 2 3 2 6 2" xfId="41718" xr:uid="{00000000-0005-0000-0000-00004DC80000}"/>
    <cellStyle name="Percent 4 2 3 2 7" xfId="4930" xr:uid="{00000000-0005-0000-0000-00004EC80000}"/>
    <cellStyle name="Percent 4 2 3 2 8" xfId="30898" xr:uid="{00000000-0005-0000-0000-00004FC80000}"/>
    <cellStyle name="Percent 4 2 3 2 9" xfId="57380" xr:uid="{00000000-0005-0000-0000-000050C80000}"/>
    <cellStyle name="Percent 4 2 3 3" xfId="6012" xr:uid="{00000000-0005-0000-0000-000051C80000}"/>
    <cellStyle name="Percent 4 2 3 3 2" xfId="12504" xr:uid="{00000000-0005-0000-0000-000052C80000}"/>
    <cellStyle name="Percent 4 2 3 3 2 2" xfId="27652" xr:uid="{00000000-0005-0000-0000-000053C80000}"/>
    <cellStyle name="Percent 4 2 3 3 2 2 2" xfId="53620" xr:uid="{00000000-0005-0000-0000-000054C80000}"/>
    <cellStyle name="Percent 4 2 3 3 2 3" xfId="38472" xr:uid="{00000000-0005-0000-0000-000055C80000}"/>
    <cellStyle name="Percent 4 2 3 3 3" xfId="21160" xr:uid="{00000000-0005-0000-0000-000056C80000}"/>
    <cellStyle name="Percent 4 2 3 3 3 2" xfId="47128" xr:uid="{00000000-0005-0000-0000-000057C80000}"/>
    <cellStyle name="Percent 4 2 3 3 4" xfId="16832" xr:uid="{00000000-0005-0000-0000-000058C80000}"/>
    <cellStyle name="Percent 4 2 3 3 4 2" xfId="42800" xr:uid="{00000000-0005-0000-0000-000059C80000}"/>
    <cellStyle name="Percent 4 2 3 3 5" xfId="31980" xr:uid="{00000000-0005-0000-0000-00005AC80000}"/>
    <cellStyle name="Percent 4 2 3 3 6" xfId="58462" xr:uid="{00000000-0005-0000-0000-00005BC80000}"/>
    <cellStyle name="Percent 4 2 3 4" xfId="10340" xr:uid="{00000000-0005-0000-0000-00005CC80000}"/>
    <cellStyle name="Percent 4 2 3 4 2" xfId="25488" xr:uid="{00000000-0005-0000-0000-00005DC80000}"/>
    <cellStyle name="Percent 4 2 3 4 2 2" xfId="51456" xr:uid="{00000000-0005-0000-0000-00005EC80000}"/>
    <cellStyle name="Percent 4 2 3 4 3" xfId="36308" xr:uid="{00000000-0005-0000-0000-00005FC80000}"/>
    <cellStyle name="Percent 4 2 3 5" xfId="8176" xr:uid="{00000000-0005-0000-0000-000060C80000}"/>
    <cellStyle name="Percent 4 2 3 5 2" xfId="23324" xr:uid="{00000000-0005-0000-0000-000061C80000}"/>
    <cellStyle name="Percent 4 2 3 5 2 2" xfId="49292" xr:uid="{00000000-0005-0000-0000-000062C80000}"/>
    <cellStyle name="Percent 4 2 3 5 3" xfId="34144" xr:uid="{00000000-0005-0000-0000-000063C80000}"/>
    <cellStyle name="Percent 4 2 3 6" xfId="18996" xr:uid="{00000000-0005-0000-0000-000064C80000}"/>
    <cellStyle name="Percent 4 2 3 6 2" xfId="44964" xr:uid="{00000000-0005-0000-0000-000065C80000}"/>
    <cellStyle name="Percent 4 2 3 7" xfId="14668" xr:uid="{00000000-0005-0000-0000-000066C80000}"/>
    <cellStyle name="Percent 4 2 3 7 2" xfId="40636" xr:uid="{00000000-0005-0000-0000-000067C80000}"/>
    <cellStyle name="Percent 4 2 3 8" xfId="3848" xr:uid="{00000000-0005-0000-0000-000068C80000}"/>
    <cellStyle name="Percent 4 2 3 9" xfId="29816" xr:uid="{00000000-0005-0000-0000-000069C80000}"/>
    <cellStyle name="Percent 4 2 4" xfId="2225" xr:uid="{00000000-0005-0000-0000-00006AC80000}"/>
    <cellStyle name="Percent 4 2 4 2" xfId="6553" xr:uid="{00000000-0005-0000-0000-00006BC80000}"/>
    <cellStyle name="Percent 4 2 4 2 2" xfId="13045" xr:uid="{00000000-0005-0000-0000-00006CC80000}"/>
    <cellStyle name="Percent 4 2 4 2 2 2" xfId="28193" xr:uid="{00000000-0005-0000-0000-00006DC80000}"/>
    <cellStyle name="Percent 4 2 4 2 2 2 2" xfId="54161" xr:uid="{00000000-0005-0000-0000-00006EC80000}"/>
    <cellStyle name="Percent 4 2 4 2 2 3" xfId="39013" xr:uid="{00000000-0005-0000-0000-00006FC80000}"/>
    <cellStyle name="Percent 4 2 4 2 3" xfId="21701" xr:uid="{00000000-0005-0000-0000-000070C80000}"/>
    <cellStyle name="Percent 4 2 4 2 3 2" xfId="47669" xr:uid="{00000000-0005-0000-0000-000071C80000}"/>
    <cellStyle name="Percent 4 2 4 2 4" xfId="17373" xr:uid="{00000000-0005-0000-0000-000072C80000}"/>
    <cellStyle name="Percent 4 2 4 2 4 2" xfId="43341" xr:uid="{00000000-0005-0000-0000-000073C80000}"/>
    <cellStyle name="Percent 4 2 4 2 5" xfId="32521" xr:uid="{00000000-0005-0000-0000-000074C80000}"/>
    <cellStyle name="Percent 4 2 4 2 6" xfId="59003" xr:uid="{00000000-0005-0000-0000-000075C80000}"/>
    <cellStyle name="Percent 4 2 4 3" xfId="10881" xr:uid="{00000000-0005-0000-0000-000076C80000}"/>
    <cellStyle name="Percent 4 2 4 3 2" xfId="26029" xr:uid="{00000000-0005-0000-0000-000077C80000}"/>
    <cellStyle name="Percent 4 2 4 3 2 2" xfId="51997" xr:uid="{00000000-0005-0000-0000-000078C80000}"/>
    <cellStyle name="Percent 4 2 4 3 3" xfId="36849" xr:uid="{00000000-0005-0000-0000-000079C80000}"/>
    <cellStyle name="Percent 4 2 4 4" xfId="8717" xr:uid="{00000000-0005-0000-0000-00007AC80000}"/>
    <cellStyle name="Percent 4 2 4 4 2" xfId="23865" xr:uid="{00000000-0005-0000-0000-00007BC80000}"/>
    <cellStyle name="Percent 4 2 4 4 2 2" xfId="49833" xr:uid="{00000000-0005-0000-0000-00007CC80000}"/>
    <cellStyle name="Percent 4 2 4 4 3" xfId="34685" xr:uid="{00000000-0005-0000-0000-00007DC80000}"/>
    <cellStyle name="Percent 4 2 4 5" xfId="19537" xr:uid="{00000000-0005-0000-0000-00007EC80000}"/>
    <cellStyle name="Percent 4 2 4 5 2" xfId="45505" xr:uid="{00000000-0005-0000-0000-00007FC80000}"/>
    <cellStyle name="Percent 4 2 4 6" xfId="15209" xr:uid="{00000000-0005-0000-0000-000080C80000}"/>
    <cellStyle name="Percent 4 2 4 6 2" xfId="41177" xr:uid="{00000000-0005-0000-0000-000081C80000}"/>
    <cellStyle name="Percent 4 2 4 7" xfId="4389" xr:uid="{00000000-0005-0000-0000-000082C80000}"/>
    <cellStyle name="Percent 4 2 4 8" xfId="30357" xr:uid="{00000000-0005-0000-0000-000083C80000}"/>
    <cellStyle name="Percent 4 2 4 9" xfId="56839" xr:uid="{00000000-0005-0000-0000-000084C80000}"/>
    <cellStyle name="Percent 4 2 5" xfId="5471" xr:uid="{00000000-0005-0000-0000-000085C80000}"/>
    <cellStyle name="Percent 4 2 5 2" xfId="11963" xr:uid="{00000000-0005-0000-0000-000086C80000}"/>
    <cellStyle name="Percent 4 2 5 2 2" xfId="27111" xr:uid="{00000000-0005-0000-0000-000087C80000}"/>
    <cellStyle name="Percent 4 2 5 2 2 2" xfId="53079" xr:uid="{00000000-0005-0000-0000-000088C80000}"/>
    <cellStyle name="Percent 4 2 5 2 3" xfId="37931" xr:uid="{00000000-0005-0000-0000-000089C80000}"/>
    <cellStyle name="Percent 4 2 5 3" xfId="20619" xr:uid="{00000000-0005-0000-0000-00008AC80000}"/>
    <cellStyle name="Percent 4 2 5 3 2" xfId="46587" xr:uid="{00000000-0005-0000-0000-00008BC80000}"/>
    <cellStyle name="Percent 4 2 5 4" xfId="16291" xr:uid="{00000000-0005-0000-0000-00008CC80000}"/>
    <cellStyle name="Percent 4 2 5 4 2" xfId="42259" xr:uid="{00000000-0005-0000-0000-00008DC80000}"/>
    <cellStyle name="Percent 4 2 5 5" xfId="31439" xr:uid="{00000000-0005-0000-0000-00008EC80000}"/>
    <cellStyle name="Percent 4 2 5 6" xfId="57921" xr:uid="{00000000-0005-0000-0000-00008FC80000}"/>
    <cellStyle name="Percent 4 2 6" xfId="9799" xr:uid="{00000000-0005-0000-0000-000090C80000}"/>
    <cellStyle name="Percent 4 2 6 2" xfId="24947" xr:uid="{00000000-0005-0000-0000-000091C80000}"/>
    <cellStyle name="Percent 4 2 6 2 2" xfId="50915" xr:uid="{00000000-0005-0000-0000-000092C80000}"/>
    <cellStyle name="Percent 4 2 6 3" xfId="35767" xr:uid="{00000000-0005-0000-0000-000093C80000}"/>
    <cellStyle name="Percent 4 2 7" xfId="7635" xr:uid="{00000000-0005-0000-0000-000094C80000}"/>
    <cellStyle name="Percent 4 2 7 2" xfId="22783" xr:uid="{00000000-0005-0000-0000-000095C80000}"/>
    <cellStyle name="Percent 4 2 7 2 2" xfId="48751" xr:uid="{00000000-0005-0000-0000-000096C80000}"/>
    <cellStyle name="Percent 4 2 7 3" xfId="33603" xr:uid="{00000000-0005-0000-0000-000097C80000}"/>
    <cellStyle name="Percent 4 2 8" xfId="18455" xr:uid="{00000000-0005-0000-0000-000098C80000}"/>
    <cellStyle name="Percent 4 2 8 2" xfId="44423" xr:uid="{00000000-0005-0000-0000-000099C80000}"/>
    <cellStyle name="Percent 4 2 9" xfId="14127" xr:uid="{00000000-0005-0000-0000-00009AC80000}"/>
    <cellStyle name="Percent 4 2 9 2" xfId="40095" xr:uid="{00000000-0005-0000-0000-00009BC80000}"/>
    <cellStyle name="Percent 4 20" xfId="14122" xr:uid="{00000000-0005-0000-0000-00009CC80000}"/>
    <cellStyle name="Percent 4 20 2" xfId="40090" xr:uid="{00000000-0005-0000-0000-00009DC80000}"/>
    <cellStyle name="Percent 4 21" xfId="3302" xr:uid="{00000000-0005-0000-0000-00009EC80000}"/>
    <cellStyle name="Percent 4 22" xfId="29270" xr:uid="{00000000-0005-0000-0000-00009FC80000}"/>
    <cellStyle name="Percent 4 23" xfId="55212" xr:uid="{00000000-0005-0000-0000-0000A0C80000}"/>
    <cellStyle name="Percent 4 24" xfId="55752" xr:uid="{00000000-0005-0000-0000-0000A1C80000}"/>
    <cellStyle name="Percent 4 25" xfId="681" xr:uid="{00000000-0005-0000-0000-0000A2C80000}"/>
    <cellStyle name="Percent 4 3" xfId="593" xr:uid="{00000000-0005-0000-0000-0000A3C80000}"/>
    <cellStyle name="Percent 4 3 10" xfId="29277" xr:uid="{00000000-0005-0000-0000-0000A4C80000}"/>
    <cellStyle name="Percent 4 3 11" xfId="55219" xr:uid="{00000000-0005-0000-0000-0000A5C80000}"/>
    <cellStyle name="Percent 4 3 12" xfId="55759" xr:uid="{00000000-0005-0000-0000-0000A6C80000}"/>
    <cellStyle name="Percent 4 3 13" xfId="761" xr:uid="{00000000-0005-0000-0000-0000A7C80000}"/>
    <cellStyle name="Percent 4 3 2" xfId="1686" xr:uid="{00000000-0005-0000-0000-0000A8C80000}"/>
    <cellStyle name="Percent 4 3 2 10" xfId="56300" xr:uid="{00000000-0005-0000-0000-0000A9C80000}"/>
    <cellStyle name="Percent 4 3 2 2" xfId="2768" xr:uid="{00000000-0005-0000-0000-0000AAC80000}"/>
    <cellStyle name="Percent 4 3 2 2 2" xfId="7096" xr:uid="{00000000-0005-0000-0000-0000ABC80000}"/>
    <cellStyle name="Percent 4 3 2 2 2 2" xfId="13588" xr:uid="{00000000-0005-0000-0000-0000ACC80000}"/>
    <cellStyle name="Percent 4 3 2 2 2 2 2" xfId="28736" xr:uid="{00000000-0005-0000-0000-0000ADC80000}"/>
    <cellStyle name="Percent 4 3 2 2 2 2 2 2" xfId="54704" xr:uid="{00000000-0005-0000-0000-0000AEC80000}"/>
    <cellStyle name="Percent 4 3 2 2 2 2 3" xfId="39556" xr:uid="{00000000-0005-0000-0000-0000AFC80000}"/>
    <cellStyle name="Percent 4 3 2 2 2 3" xfId="22244" xr:uid="{00000000-0005-0000-0000-0000B0C80000}"/>
    <cellStyle name="Percent 4 3 2 2 2 3 2" xfId="48212" xr:uid="{00000000-0005-0000-0000-0000B1C80000}"/>
    <cellStyle name="Percent 4 3 2 2 2 4" xfId="17916" xr:uid="{00000000-0005-0000-0000-0000B2C80000}"/>
    <cellStyle name="Percent 4 3 2 2 2 4 2" xfId="43884" xr:uid="{00000000-0005-0000-0000-0000B3C80000}"/>
    <cellStyle name="Percent 4 3 2 2 2 5" xfId="33064" xr:uid="{00000000-0005-0000-0000-0000B4C80000}"/>
    <cellStyle name="Percent 4 3 2 2 2 6" xfId="59546" xr:uid="{00000000-0005-0000-0000-0000B5C80000}"/>
    <cellStyle name="Percent 4 3 2 2 3" xfId="11424" xr:uid="{00000000-0005-0000-0000-0000B6C80000}"/>
    <cellStyle name="Percent 4 3 2 2 3 2" xfId="26572" xr:uid="{00000000-0005-0000-0000-0000B7C80000}"/>
    <cellStyle name="Percent 4 3 2 2 3 2 2" xfId="52540" xr:uid="{00000000-0005-0000-0000-0000B8C80000}"/>
    <cellStyle name="Percent 4 3 2 2 3 3" xfId="37392" xr:uid="{00000000-0005-0000-0000-0000B9C80000}"/>
    <cellStyle name="Percent 4 3 2 2 4" xfId="9260" xr:uid="{00000000-0005-0000-0000-0000BAC80000}"/>
    <cellStyle name="Percent 4 3 2 2 4 2" xfId="24408" xr:uid="{00000000-0005-0000-0000-0000BBC80000}"/>
    <cellStyle name="Percent 4 3 2 2 4 2 2" xfId="50376" xr:uid="{00000000-0005-0000-0000-0000BCC80000}"/>
    <cellStyle name="Percent 4 3 2 2 4 3" xfId="35228" xr:uid="{00000000-0005-0000-0000-0000BDC80000}"/>
    <cellStyle name="Percent 4 3 2 2 5" xfId="20080" xr:uid="{00000000-0005-0000-0000-0000BEC80000}"/>
    <cellStyle name="Percent 4 3 2 2 5 2" xfId="46048" xr:uid="{00000000-0005-0000-0000-0000BFC80000}"/>
    <cellStyle name="Percent 4 3 2 2 6" xfId="15752" xr:uid="{00000000-0005-0000-0000-0000C0C80000}"/>
    <cellStyle name="Percent 4 3 2 2 6 2" xfId="41720" xr:uid="{00000000-0005-0000-0000-0000C1C80000}"/>
    <cellStyle name="Percent 4 3 2 2 7" xfId="4932" xr:uid="{00000000-0005-0000-0000-0000C2C80000}"/>
    <cellStyle name="Percent 4 3 2 2 8" xfId="30900" xr:uid="{00000000-0005-0000-0000-0000C3C80000}"/>
    <cellStyle name="Percent 4 3 2 2 9" xfId="57382" xr:uid="{00000000-0005-0000-0000-0000C4C80000}"/>
    <cellStyle name="Percent 4 3 2 3" xfId="6014" xr:uid="{00000000-0005-0000-0000-0000C5C80000}"/>
    <cellStyle name="Percent 4 3 2 3 2" xfId="12506" xr:uid="{00000000-0005-0000-0000-0000C6C80000}"/>
    <cellStyle name="Percent 4 3 2 3 2 2" xfId="27654" xr:uid="{00000000-0005-0000-0000-0000C7C80000}"/>
    <cellStyle name="Percent 4 3 2 3 2 2 2" xfId="53622" xr:uid="{00000000-0005-0000-0000-0000C8C80000}"/>
    <cellStyle name="Percent 4 3 2 3 2 3" xfId="38474" xr:uid="{00000000-0005-0000-0000-0000C9C80000}"/>
    <cellStyle name="Percent 4 3 2 3 3" xfId="21162" xr:uid="{00000000-0005-0000-0000-0000CAC80000}"/>
    <cellStyle name="Percent 4 3 2 3 3 2" xfId="47130" xr:uid="{00000000-0005-0000-0000-0000CBC80000}"/>
    <cellStyle name="Percent 4 3 2 3 4" xfId="16834" xr:uid="{00000000-0005-0000-0000-0000CCC80000}"/>
    <cellStyle name="Percent 4 3 2 3 4 2" xfId="42802" xr:uid="{00000000-0005-0000-0000-0000CDC80000}"/>
    <cellStyle name="Percent 4 3 2 3 5" xfId="31982" xr:uid="{00000000-0005-0000-0000-0000CEC80000}"/>
    <cellStyle name="Percent 4 3 2 3 6" xfId="58464" xr:uid="{00000000-0005-0000-0000-0000CFC80000}"/>
    <cellStyle name="Percent 4 3 2 4" xfId="10342" xr:uid="{00000000-0005-0000-0000-0000D0C80000}"/>
    <cellStyle name="Percent 4 3 2 4 2" xfId="25490" xr:uid="{00000000-0005-0000-0000-0000D1C80000}"/>
    <cellStyle name="Percent 4 3 2 4 2 2" xfId="51458" xr:uid="{00000000-0005-0000-0000-0000D2C80000}"/>
    <cellStyle name="Percent 4 3 2 4 3" xfId="36310" xr:uid="{00000000-0005-0000-0000-0000D3C80000}"/>
    <cellStyle name="Percent 4 3 2 5" xfId="8178" xr:uid="{00000000-0005-0000-0000-0000D4C80000}"/>
    <cellStyle name="Percent 4 3 2 5 2" xfId="23326" xr:uid="{00000000-0005-0000-0000-0000D5C80000}"/>
    <cellStyle name="Percent 4 3 2 5 2 2" xfId="49294" xr:uid="{00000000-0005-0000-0000-0000D6C80000}"/>
    <cellStyle name="Percent 4 3 2 5 3" xfId="34146" xr:uid="{00000000-0005-0000-0000-0000D7C80000}"/>
    <cellStyle name="Percent 4 3 2 6" xfId="18998" xr:uid="{00000000-0005-0000-0000-0000D8C80000}"/>
    <cellStyle name="Percent 4 3 2 6 2" xfId="44966" xr:uid="{00000000-0005-0000-0000-0000D9C80000}"/>
    <cellStyle name="Percent 4 3 2 7" xfId="14670" xr:uid="{00000000-0005-0000-0000-0000DAC80000}"/>
    <cellStyle name="Percent 4 3 2 7 2" xfId="40638" xr:uid="{00000000-0005-0000-0000-0000DBC80000}"/>
    <cellStyle name="Percent 4 3 2 8" xfId="3850" xr:uid="{00000000-0005-0000-0000-0000DCC80000}"/>
    <cellStyle name="Percent 4 3 2 9" xfId="29818" xr:uid="{00000000-0005-0000-0000-0000DDC80000}"/>
    <cellStyle name="Percent 4 3 3" xfId="2227" xr:uid="{00000000-0005-0000-0000-0000DEC80000}"/>
    <cellStyle name="Percent 4 3 3 2" xfId="6555" xr:uid="{00000000-0005-0000-0000-0000DFC80000}"/>
    <cellStyle name="Percent 4 3 3 2 2" xfId="13047" xr:uid="{00000000-0005-0000-0000-0000E0C80000}"/>
    <cellStyle name="Percent 4 3 3 2 2 2" xfId="28195" xr:uid="{00000000-0005-0000-0000-0000E1C80000}"/>
    <cellStyle name="Percent 4 3 3 2 2 2 2" xfId="54163" xr:uid="{00000000-0005-0000-0000-0000E2C80000}"/>
    <cellStyle name="Percent 4 3 3 2 2 3" xfId="39015" xr:uid="{00000000-0005-0000-0000-0000E3C80000}"/>
    <cellStyle name="Percent 4 3 3 2 3" xfId="21703" xr:uid="{00000000-0005-0000-0000-0000E4C80000}"/>
    <cellStyle name="Percent 4 3 3 2 3 2" xfId="47671" xr:uid="{00000000-0005-0000-0000-0000E5C80000}"/>
    <cellStyle name="Percent 4 3 3 2 4" xfId="17375" xr:uid="{00000000-0005-0000-0000-0000E6C80000}"/>
    <cellStyle name="Percent 4 3 3 2 4 2" xfId="43343" xr:uid="{00000000-0005-0000-0000-0000E7C80000}"/>
    <cellStyle name="Percent 4 3 3 2 5" xfId="32523" xr:uid="{00000000-0005-0000-0000-0000E8C80000}"/>
    <cellStyle name="Percent 4 3 3 2 6" xfId="59005" xr:uid="{00000000-0005-0000-0000-0000E9C80000}"/>
    <cellStyle name="Percent 4 3 3 3" xfId="10883" xr:uid="{00000000-0005-0000-0000-0000EAC80000}"/>
    <cellStyle name="Percent 4 3 3 3 2" xfId="26031" xr:uid="{00000000-0005-0000-0000-0000EBC80000}"/>
    <cellStyle name="Percent 4 3 3 3 2 2" xfId="51999" xr:uid="{00000000-0005-0000-0000-0000ECC80000}"/>
    <cellStyle name="Percent 4 3 3 3 3" xfId="36851" xr:uid="{00000000-0005-0000-0000-0000EDC80000}"/>
    <cellStyle name="Percent 4 3 3 4" xfId="8719" xr:uid="{00000000-0005-0000-0000-0000EEC80000}"/>
    <cellStyle name="Percent 4 3 3 4 2" xfId="23867" xr:uid="{00000000-0005-0000-0000-0000EFC80000}"/>
    <cellStyle name="Percent 4 3 3 4 2 2" xfId="49835" xr:uid="{00000000-0005-0000-0000-0000F0C80000}"/>
    <cellStyle name="Percent 4 3 3 4 3" xfId="34687" xr:uid="{00000000-0005-0000-0000-0000F1C80000}"/>
    <cellStyle name="Percent 4 3 3 5" xfId="19539" xr:uid="{00000000-0005-0000-0000-0000F2C80000}"/>
    <cellStyle name="Percent 4 3 3 5 2" xfId="45507" xr:uid="{00000000-0005-0000-0000-0000F3C80000}"/>
    <cellStyle name="Percent 4 3 3 6" xfId="15211" xr:uid="{00000000-0005-0000-0000-0000F4C80000}"/>
    <cellStyle name="Percent 4 3 3 6 2" xfId="41179" xr:uid="{00000000-0005-0000-0000-0000F5C80000}"/>
    <cellStyle name="Percent 4 3 3 7" xfId="4391" xr:uid="{00000000-0005-0000-0000-0000F6C80000}"/>
    <cellStyle name="Percent 4 3 3 8" xfId="30359" xr:uid="{00000000-0005-0000-0000-0000F7C80000}"/>
    <cellStyle name="Percent 4 3 3 9" xfId="56841" xr:uid="{00000000-0005-0000-0000-0000F8C80000}"/>
    <cellStyle name="Percent 4 3 4" xfId="5473" xr:uid="{00000000-0005-0000-0000-0000F9C80000}"/>
    <cellStyle name="Percent 4 3 4 2" xfId="11965" xr:uid="{00000000-0005-0000-0000-0000FAC80000}"/>
    <cellStyle name="Percent 4 3 4 2 2" xfId="27113" xr:uid="{00000000-0005-0000-0000-0000FBC80000}"/>
    <cellStyle name="Percent 4 3 4 2 2 2" xfId="53081" xr:uid="{00000000-0005-0000-0000-0000FCC80000}"/>
    <cellStyle name="Percent 4 3 4 2 3" xfId="37933" xr:uid="{00000000-0005-0000-0000-0000FDC80000}"/>
    <cellStyle name="Percent 4 3 4 3" xfId="20621" xr:uid="{00000000-0005-0000-0000-0000FEC80000}"/>
    <cellStyle name="Percent 4 3 4 3 2" xfId="46589" xr:uid="{00000000-0005-0000-0000-0000FFC80000}"/>
    <cellStyle name="Percent 4 3 4 4" xfId="16293" xr:uid="{00000000-0005-0000-0000-000000C90000}"/>
    <cellStyle name="Percent 4 3 4 4 2" xfId="42261" xr:uid="{00000000-0005-0000-0000-000001C90000}"/>
    <cellStyle name="Percent 4 3 4 5" xfId="31441" xr:uid="{00000000-0005-0000-0000-000002C90000}"/>
    <cellStyle name="Percent 4 3 4 6" xfId="57923" xr:uid="{00000000-0005-0000-0000-000003C90000}"/>
    <cellStyle name="Percent 4 3 5" xfId="9801" xr:uid="{00000000-0005-0000-0000-000004C90000}"/>
    <cellStyle name="Percent 4 3 5 2" xfId="24949" xr:uid="{00000000-0005-0000-0000-000005C90000}"/>
    <cellStyle name="Percent 4 3 5 2 2" xfId="50917" xr:uid="{00000000-0005-0000-0000-000006C90000}"/>
    <cellStyle name="Percent 4 3 5 3" xfId="35769" xr:uid="{00000000-0005-0000-0000-000007C90000}"/>
    <cellStyle name="Percent 4 3 6" xfId="7637" xr:uid="{00000000-0005-0000-0000-000008C90000}"/>
    <cellStyle name="Percent 4 3 6 2" xfId="22785" xr:uid="{00000000-0005-0000-0000-000009C90000}"/>
    <cellStyle name="Percent 4 3 6 2 2" xfId="48753" xr:uid="{00000000-0005-0000-0000-00000AC90000}"/>
    <cellStyle name="Percent 4 3 6 3" xfId="33605" xr:uid="{00000000-0005-0000-0000-00000BC90000}"/>
    <cellStyle name="Percent 4 3 7" xfId="18457" xr:uid="{00000000-0005-0000-0000-00000CC90000}"/>
    <cellStyle name="Percent 4 3 7 2" xfId="44425" xr:uid="{00000000-0005-0000-0000-00000DC90000}"/>
    <cellStyle name="Percent 4 3 8" xfId="14129" xr:uid="{00000000-0005-0000-0000-00000EC90000}"/>
    <cellStyle name="Percent 4 3 8 2" xfId="40097" xr:uid="{00000000-0005-0000-0000-00000FC90000}"/>
    <cellStyle name="Percent 4 3 9" xfId="3309" xr:uid="{00000000-0005-0000-0000-000010C90000}"/>
    <cellStyle name="Percent 4 4" xfId="594" xr:uid="{00000000-0005-0000-0000-000011C90000}"/>
    <cellStyle name="Percent 4 4 10" xfId="29278" xr:uid="{00000000-0005-0000-0000-000012C90000}"/>
    <cellStyle name="Percent 4 4 11" xfId="55220" xr:uid="{00000000-0005-0000-0000-000013C90000}"/>
    <cellStyle name="Percent 4 4 12" xfId="55760" xr:uid="{00000000-0005-0000-0000-000014C90000}"/>
    <cellStyle name="Percent 4 4 13" xfId="801" xr:uid="{00000000-0005-0000-0000-000015C90000}"/>
    <cellStyle name="Percent 4 4 2" xfId="1687" xr:uid="{00000000-0005-0000-0000-000016C90000}"/>
    <cellStyle name="Percent 4 4 2 10" xfId="56301" xr:uid="{00000000-0005-0000-0000-000017C90000}"/>
    <cellStyle name="Percent 4 4 2 2" xfId="2769" xr:uid="{00000000-0005-0000-0000-000018C90000}"/>
    <cellStyle name="Percent 4 4 2 2 2" xfId="7097" xr:uid="{00000000-0005-0000-0000-000019C90000}"/>
    <cellStyle name="Percent 4 4 2 2 2 2" xfId="13589" xr:uid="{00000000-0005-0000-0000-00001AC90000}"/>
    <cellStyle name="Percent 4 4 2 2 2 2 2" xfId="28737" xr:uid="{00000000-0005-0000-0000-00001BC90000}"/>
    <cellStyle name="Percent 4 4 2 2 2 2 2 2" xfId="54705" xr:uid="{00000000-0005-0000-0000-00001CC90000}"/>
    <cellStyle name="Percent 4 4 2 2 2 2 3" xfId="39557" xr:uid="{00000000-0005-0000-0000-00001DC90000}"/>
    <cellStyle name="Percent 4 4 2 2 2 3" xfId="22245" xr:uid="{00000000-0005-0000-0000-00001EC90000}"/>
    <cellStyle name="Percent 4 4 2 2 2 3 2" xfId="48213" xr:uid="{00000000-0005-0000-0000-00001FC90000}"/>
    <cellStyle name="Percent 4 4 2 2 2 4" xfId="17917" xr:uid="{00000000-0005-0000-0000-000020C90000}"/>
    <cellStyle name="Percent 4 4 2 2 2 4 2" xfId="43885" xr:uid="{00000000-0005-0000-0000-000021C90000}"/>
    <cellStyle name="Percent 4 4 2 2 2 5" xfId="33065" xr:uid="{00000000-0005-0000-0000-000022C90000}"/>
    <cellStyle name="Percent 4 4 2 2 2 6" xfId="59547" xr:uid="{00000000-0005-0000-0000-000023C90000}"/>
    <cellStyle name="Percent 4 4 2 2 3" xfId="11425" xr:uid="{00000000-0005-0000-0000-000024C90000}"/>
    <cellStyle name="Percent 4 4 2 2 3 2" xfId="26573" xr:uid="{00000000-0005-0000-0000-000025C90000}"/>
    <cellStyle name="Percent 4 4 2 2 3 2 2" xfId="52541" xr:uid="{00000000-0005-0000-0000-000026C90000}"/>
    <cellStyle name="Percent 4 4 2 2 3 3" xfId="37393" xr:uid="{00000000-0005-0000-0000-000027C90000}"/>
    <cellStyle name="Percent 4 4 2 2 4" xfId="9261" xr:uid="{00000000-0005-0000-0000-000028C90000}"/>
    <cellStyle name="Percent 4 4 2 2 4 2" xfId="24409" xr:uid="{00000000-0005-0000-0000-000029C90000}"/>
    <cellStyle name="Percent 4 4 2 2 4 2 2" xfId="50377" xr:uid="{00000000-0005-0000-0000-00002AC90000}"/>
    <cellStyle name="Percent 4 4 2 2 4 3" xfId="35229" xr:uid="{00000000-0005-0000-0000-00002BC90000}"/>
    <cellStyle name="Percent 4 4 2 2 5" xfId="20081" xr:uid="{00000000-0005-0000-0000-00002CC90000}"/>
    <cellStyle name="Percent 4 4 2 2 5 2" xfId="46049" xr:uid="{00000000-0005-0000-0000-00002DC90000}"/>
    <cellStyle name="Percent 4 4 2 2 6" xfId="15753" xr:uid="{00000000-0005-0000-0000-00002EC90000}"/>
    <cellStyle name="Percent 4 4 2 2 6 2" xfId="41721" xr:uid="{00000000-0005-0000-0000-00002FC90000}"/>
    <cellStyle name="Percent 4 4 2 2 7" xfId="4933" xr:uid="{00000000-0005-0000-0000-000030C90000}"/>
    <cellStyle name="Percent 4 4 2 2 8" xfId="30901" xr:uid="{00000000-0005-0000-0000-000031C90000}"/>
    <cellStyle name="Percent 4 4 2 2 9" xfId="57383" xr:uid="{00000000-0005-0000-0000-000032C90000}"/>
    <cellStyle name="Percent 4 4 2 3" xfId="6015" xr:uid="{00000000-0005-0000-0000-000033C90000}"/>
    <cellStyle name="Percent 4 4 2 3 2" xfId="12507" xr:uid="{00000000-0005-0000-0000-000034C90000}"/>
    <cellStyle name="Percent 4 4 2 3 2 2" xfId="27655" xr:uid="{00000000-0005-0000-0000-000035C90000}"/>
    <cellStyle name="Percent 4 4 2 3 2 2 2" xfId="53623" xr:uid="{00000000-0005-0000-0000-000036C90000}"/>
    <cellStyle name="Percent 4 4 2 3 2 3" xfId="38475" xr:uid="{00000000-0005-0000-0000-000037C90000}"/>
    <cellStyle name="Percent 4 4 2 3 3" xfId="21163" xr:uid="{00000000-0005-0000-0000-000038C90000}"/>
    <cellStyle name="Percent 4 4 2 3 3 2" xfId="47131" xr:uid="{00000000-0005-0000-0000-000039C90000}"/>
    <cellStyle name="Percent 4 4 2 3 4" xfId="16835" xr:uid="{00000000-0005-0000-0000-00003AC90000}"/>
    <cellStyle name="Percent 4 4 2 3 4 2" xfId="42803" xr:uid="{00000000-0005-0000-0000-00003BC90000}"/>
    <cellStyle name="Percent 4 4 2 3 5" xfId="31983" xr:uid="{00000000-0005-0000-0000-00003CC90000}"/>
    <cellStyle name="Percent 4 4 2 3 6" xfId="58465" xr:uid="{00000000-0005-0000-0000-00003DC90000}"/>
    <cellStyle name="Percent 4 4 2 4" xfId="10343" xr:uid="{00000000-0005-0000-0000-00003EC90000}"/>
    <cellStyle name="Percent 4 4 2 4 2" xfId="25491" xr:uid="{00000000-0005-0000-0000-00003FC90000}"/>
    <cellStyle name="Percent 4 4 2 4 2 2" xfId="51459" xr:uid="{00000000-0005-0000-0000-000040C90000}"/>
    <cellStyle name="Percent 4 4 2 4 3" xfId="36311" xr:uid="{00000000-0005-0000-0000-000041C90000}"/>
    <cellStyle name="Percent 4 4 2 5" xfId="8179" xr:uid="{00000000-0005-0000-0000-000042C90000}"/>
    <cellStyle name="Percent 4 4 2 5 2" xfId="23327" xr:uid="{00000000-0005-0000-0000-000043C90000}"/>
    <cellStyle name="Percent 4 4 2 5 2 2" xfId="49295" xr:uid="{00000000-0005-0000-0000-000044C90000}"/>
    <cellStyle name="Percent 4 4 2 5 3" xfId="34147" xr:uid="{00000000-0005-0000-0000-000045C90000}"/>
    <cellStyle name="Percent 4 4 2 6" xfId="18999" xr:uid="{00000000-0005-0000-0000-000046C90000}"/>
    <cellStyle name="Percent 4 4 2 6 2" xfId="44967" xr:uid="{00000000-0005-0000-0000-000047C90000}"/>
    <cellStyle name="Percent 4 4 2 7" xfId="14671" xr:uid="{00000000-0005-0000-0000-000048C90000}"/>
    <cellStyle name="Percent 4 4 2 7 2" xfId="40639" xr:uid="{00000000-0005-0000-0000-000049C90000}"/>
    <cellStyle name="Percent 4 4 2 8" xfId="3851" xr:uid="{00000000-0005-0000-0000-00004AC90000}"/>
    <cellStyle name="Percent 4 4 2 9" xfId="29819" xr:uid="{00000000-0005-0000-0000-00004BC90000}"/>
    <cellStyle name="Percent 4 4 3" xfId="2228" xr:uid="{00000000-0005-0000-0000-00004CC90000}"/>
    <cellStyle name="Percent 4 4 3 2" xfId="6556" xr:uid="{00000000-0005-0000-0000-00004DC90000}"/>
    <cellStyle name="Percent 4 4 3 2 2" xfId="13048" xr:uid="{00000000-0005-0000-0000-00004EC90000}"/>
    <cellStyle name="Percent 4 4 3 2 2 2" xfId="28196" xr:uid="{00000000-0005-0000-0000-00004FC90000}"/>
    <cellStyle name="Percent 4 4 3 2 2 2 2" xfId="54164" xr:uid="{00000000-0005-0000-0000-000050C90000}"/>
    <cellStyle name="Percent 4 4 3 2 2 3" xfId="39016" xr:uid="{00000000-0005-0000-0000-000051C90000}"/>
    <cellStyle name="Percent 4 4 3 2 3" xfId="21704" xr:uid="{00000000-0005-0000-0000-000052C90000}"/>
    <cellStyle name="Percent 4 4 3 2 3 2" xfId="47672" xr:uid="{00000000-0005-0000-0000-000053C90000}"/>
    <cellStyle name="Percent 4 4 3 2 4" xfId="17376" xr:uid="{00000000-0005-0000-0000-000054C90000}"/>
    <cellStyle name="Percent 4 4 3 2 4 2" xfId="43344" xr:uid="{00000000-0005-0000-0000-000055C90000}"/>
    <cellStyle name="Percent 4 4 3 2 5" xfId="32524" xr:uid="{00000000-0005-0000-0000-000056C90000}"/>
    <cellStyle name="Percent 4 4 3 2 6" xfId="59006" xr:uid="{00000000-0005-0000-0000-000057C90000}"/>
    <cellStyle name="Percent 4 4 3 3" xfId="10884" xr:uid="{00000000-0005-0000-0000-000058C90000}"/>
    <cellStyle name="Percent 4 4 3 3 2" xfId="26032" xr:uid="{00000000-0005-0000-0000-000059C90000}"/>
    <cellStyle name="Percent 4 4 3 3 2 2" xfId="52000" xr:uid="{00000000-0005-0000-0000-00005AC90000}"/>
    <cellStyle name="Percent 4 4 3 3 3" xfId="36852" xr:uid="{00000000-0005-0000-0000-00005BC90000}"/>
    <cellStyle name="Percent 4 4 3 4" xfId="8720" xr:uid="{00000000-0005-0000-0000-00005CC90000}"/>
    <cellStyle name="Percent 4 4 3 4 2" xfId="23868" xr:uid="{00000000-0005-0000-0000-00005DC90000}"/>
    <cellStyle name="Percent 4 4 3 4 2 2" xfId="49836" xr:uid="{00000000-0005-0000-0000-00005EC90000}"/>
    <cellStyle name="Percent 4 4 3 4 3" xfId="34688" xr:uid="{00000000-0005-0000-0000-00005FC90000}"/>
    <cellStyle name="Percent 4 4 3 5" xfId="19540" xr:uid="{00000000-0005-0000-0000-000060C90000}"/>
    <cellStyle name="Percent 4 4 3 5 2" xfId="45508" xr:uid="{00000000-0005-0000-0000-000061C90000}"/>
    <cellStyle name="Percent 4 4 3 6" xfId="15212" xr:uid="{00000000-0005-0000-0000-000062C90000}"/>
    <cellStyle name="Percent 4 4 3 6 2" xfId="41180" xr:uid="{00000000-0005-0000-0000-000063C90000}"/>
    <cellStyle name="Percent 4 4 3 7" xfId="4392" xr:uid="{00000000-0005-0000-0000-000064C90000}"/>
    <cellStyle name="Percent 4 4 3 8" xfId="30360" xr:uid="{00000000-0005-0000-0000-000065C90000}"/>
    <cellStyle name="Percent 4 4 3 9" xfId="56842" xr:uid="{00000000-0005-0000-0000-000066C90000}"/>
    <cellStyle name="Percent 4 4 4" xfId="5474" xr:uid="{00000000-0005-0000-0000-000067C90000}"/>
    <cellStyle name="Percent 4 4 4 2" xfId="11966" xr:uid="{00000000-0005-0000-0000-000068C90000}"/>
    <cellStyle name="Percent 4 4 4 2 2" xfId="27114" xr:uid="{00000000-0005-0000-0000-000069C90000}"/>
    <cellStyle name="Percent 4 4 4 2 2 2" xfId="53082" xr:uid="{00000000-0005-0000-0000-00006AC90000}"/>
    <cellStyle name="Percent 4 4 4 2 3" xfId="37934" xr:uid="{00000000-0005-0000-0000-00006BC90000}"/>
    <cellStyle name="Percent 4 4 4 3" xfId="20622" xr:uid="{00000000-0005-0000-0000-00006CC90000}"/>
    <cellStyle name="Percent 4 4 4 3 2" xfId="46590" xr:uid="{00000000-0005-0000-0000-00006DC90000}"/>
    <cellStyle name="Percent 4 4 4 4" xfId="16294" xr:uid="{00000000-0005-0000-0000-00006EC90000}"/>
    <cellStyle name="Percent 4 4 4 4 2" xfId="42262" xr:uid="{00000000-0005-0000-0000-00006FC90000}"/>
    <cellStyle name="Percent 4 4 4 5" xfId="31442" xr:uid="{00000000-0005-0000-0000-000070C90000}"/>
    <cellStyle name="Percent 4 4 4 6" xfId="57924" xr:uid="{00000000-0005-0000-0000-000071C90000}"/>
    <cellStyle name="Percent 4 4 5" xfId="9802" xr:uid="{00000000-0005-0000-0000-000072C90000}"/>
    <cellStyle name="Percent 4 4 5 2" xfId="24950" xr:uid="{00000000-0005-0000-0000-000073C90000}"/>
    <cellStyle name="Percent 4 4 5 2 2" xfId="50918" xr:uid="{00000000-0005-0000-0000-000074C90000}"/>
    <cellStyle name="Percent 4 4 5 3" xfId="35770" xr:uid="{00000000-0005-0000-0000-000075C90000}"/>
    <cellStyle name="Percent 4 4 6" xfId="7638" xr:uid="{00000000-0005-0000-0000-000076C90000}"/>
    <cellStyle name="Percent 4 4 6 2" xfId="22786" xr:uid="{00000000-0005-0000-0000-000077C90000}"/>
    <cellStyle name="Percent 4 4 6 2 2" xfId="48754" xr:uid="{00000000-0005-0000-0000-000078C90000}"/>
    <cellStyle name="Percent 4 4 6 3" xfId="33606" xr:uid="{00000000-0005-0000-0000-000079C90000}"/>
    <cellStyle name="Percent 4 4 7" xfId="18458" xr:uid="{00000000-0005-0000-0000-00007AC90000}"/>
    <cellStyle name="Percent 4 4 7 2" xfId="44426" xr:uid="{00000000-0005-0000-0000-00007BC90000}"/>
    <cellStyle name="Percent 4 4 8" xfId="14130" xr:uid="{00000000-0005-0000-0000-00007CC90000}"/>
    <cellStyle name="Percent 4 4 8 2" xfId="40098" xr:uid="{00000000-0005-0000-0000-00007DC90000}"/>
    <cellStyle name="Percent 4 4 9" xfId="3310" xr:uid="{00000000-0005-0000-0000-00007EC90000}"/>
    <cellStyle name="Percent 4 5" xfId="595" xr:uid="{00000000-0005-0000-0000-00007FC90000}"/>
    <cellStyle name="Percent 4 5 10" xfId="29279" xr:uid="{00000000-0005-0000-0000-000080C90000}"/>
    <cellStyle name="Percent 4 5 11" xfId="55221" xr:uid="{00000000-0005-0000-0000-000081C90000}"/>
    <cellStyle name="Percent 4 5 12" xfId="55761" xr:uid="{00000000-0005-0000-0000-000082C90000}"/>
    <cellStyle name="Percent 4 5 13" xfId="841" xr:uid="{00000000-0005-0000-0000-000083C90000}"/>
    <cellStyle name="Percent 4 5 2" xfId="1688" xr:uid="{00000000-0005-0000-0000-000084C90000}"/>
    <cellStyle name="Percent 4 5 2 10" xfId="56302" xr:uid="{00000000-0005-0000-0000-000085C90000}"/>
    <cellStyle name="Percent 4 5 2 2" xfId="2770" xr:uid="{00000000-0005-0000-0000-000086C90000}"/>
    <cellStyle name="Percent 4 5 2 2 2" xfId="7098" xr:uid="{00000000-0005-0000-0000-000087C90000}"/>
    <cellStyle name="Percent 4 5 2 2 2 2" xfId="13590" xr:uid="{00000000-0005-0000-0000-000088C90000}"/>
    <cellStyle name="Percent 4 5 2 2 2 2 2" xfId="28738" xr:uid="{00000000-0005-0000-0000-000089C90000}"/>
    <cellStyle name="Percent 4 5 2 2 2 2 2 2" xfId="54706" xr:uid="{00000000-0005-0000-0000-00008AC90000}"/>
    <cellStyle name="Percent 4 5 2 2 2 2 3" xfId="39558" xr:uid="{00000000-0005-0000-0000-00008BC90000}"/>
    <cellStyle name="Percent 4 5 2 2 2 3" xfId="22246" xr:uid="{00000000-0005-0000-0000-00008CC90000}"/>
    <cellStyle name="Percent 4 5 2 2 2 3 2" xfId="48214" xr:uid="{00000000-0005-0000-0000-00008DC90000}"/>
    <cellStyle name="Percent 4 5 2 2 2 4" xfId="17918" xr:uid="{00000000-0005-0000-0000-00008EC90000}"/>
    <cellStyle name="Percent 4 5 2 2 2 4 2" xfId="43886" xr:uid="{00000000-0005-0000-0000-00008FC90000}"/>
    <cellStyle name="Percent 4 5 2 2 2 5" xfId="33066" xr:uid="{00000000-0005-0000-0000-000090C90000}"/>
    <cellStyle name="Percent 4 5 2 2 2 6" xfId="59548" xr:uid="{00000000-0005-0000-0000-000091C90000}"/>
    <cellStyle name="Percent 4 5 2 2 3" xfId="11426" xr:uid="{00000000-0005-0000-0000-000092C90000}"/>
    <cellStyle name="Percent 4 5 2 2 3 2" xfId="26574" xr:uid="{00000000-0005-0000-0000-000093C90000}"/>
    <cellStyle name="Percent 4 5 2 2 3 2 2" xfId="52542" xr:uid="{00000000-0005-0000-0000-000094C90000}"/>
    <cellStyle name="Percent 4 5 2 2 3 3" xfId="37394" xr:uid="{00000000-0005-0000-0000-000095C90000}"/>
    <cellStyle name="Percent 4 5 2 2 4" xfId="9262" xr:uid="{00000000-0005-0000-0000-000096C90000}"/>
    <cellStyle name="Percent 4 5 2 2 4 2" xfId="24410" xr:uid="{00000000-0005-0000-0000-000097C90000}"/>
    <cellStyle name="Percent 4 5 2 2 4 2 2" xfId="50378" xr:uid="{00000000-0005-0000-0000-000098C90000}"/>
    <cellStyle name="Percent 4 5 2 2 4 3" xfId="35230" xr:uid="{00000000-0005-0000-0000-000099C90000}"/>
    <cellStyle name="Percent 4 5 2 2 5" xfId="20082" xr:uid="{00000000-0005-0000-0000-00009AC90000}"/>
    <cellStyle name="Percent 4 5 2 2 5 2" xfId="46050" xr:uid="{00000000-0005-0000-0000-00009BC90000}"/>
    <cellStyle name="Percent 4 5 2 2 6" xfId="15754" xr:uid="{00000000-0005-0000-0000-00009CC90000}"/>
    <cellStyle name="Percent 4 5 2 2 6 2" xfId="41722" xr:uid="{00000000-0005-0000-0000-00009DC90000}"/>
    <cellStyle name="Percent 4 5 2 2 7" xfId="4934" xr:uid="{00000000-0005-0000-0000-00009EC90000}"/>
    <cellStyle name="Percent 4 5 2 2 8" xfId="30902" xr:uid="{00000000-0005-0000-0000-00009FC90000}"/>
    <cellStyle name="Percent 4 5 2 2 9" xfId="57384" xr:uid="{00000000-0005-0000-0000-0000A0C90000}"/>
    <cellStyle name="Percent 4 5 2 3" xfId="6016" xr:uid="{00000000-0005-0000-0000-0000A1C90000}"/>
    <cellStyle name="Percent 4 5 2 3 2" xfId="12508" xr:uid="{00000000-0005-0000-0000-0000A2C90000}"/>
    <cellStyle name="Percent 4 5 2 3 2 2" xfId="27656" xr:uid="{00000000-0005-0000-0000-0000A3C90000}"/>
    <cellStyle name="Percent 4 5 2 3 2 2 2" xfId="53624" xr:uid="{00000000-0005-0000-0000-0000A4C90000}"/>
    <cellStyle name="Percent 4 5 2 3 2 3" xfId="38476" xr:uid="{00000000-0005-0000-0000-0000A5C90000}"/>
    <cellStyle name="Percent 4 5 2 3 3" xfId="21164" xr:uid="{00000000-0005-0000-0000-0000A6C90000}"/>
    <cellStyle name="Percent 4 5 2 3 3 2" xfId="47132" xr:uid="{00000000-0005-0000-0000-0000A7C90000}"/>
    <cellStyle name="Percent 4 5 2 3 4" xfId="16836" xr:uid="{00000000-0005-0000-0000-0000A8C90000}"/>
    <cellStyle name="Percent 4 5 2 3 4 2" xfId="42804" xr:uid="{00000000-0005-0000-0000-0000A9C90000}"/>
    <cellStyle name="Percent 4 5 2 3 5" xfId="31984" xr:uid="{00000000-0005-0000-0000-0000AAC90000}"/>
    <cellStyle name="Percent 4 5 2 3 6" xfId="58466" xr:uid="{00000000-0005-0000-0000-0000ABC90000}"/>
    <cellStyle name="Percent 4 5 2 4" xfId="10344" xr:uid="{00000000-0005-0000-0000-0000ACC90000}"/>
    <cellStyle name="Percent 4 5 2 4 2" xfId="25492" xr:uid="{00000000-0005-0000-0000-0000ADC90000}"/>
    <cellStyle name="Percent 4 5 2 4 2 2" xfId="51460" xr:uid="{00000000-0005-0000-0000-0000AEC90000}"/>
    <cellStyle name="Percent 4 5 2 4 3" xfId="36312" xr:uid="{00000000-0005-0000-0000-0000AFC90000}"/>
    <cellStyle name="Percent 4 5 2 5" xfId="8180" xr:uid="{00000000-0005-0000-0000-0000B0C90000}"/>
    <cellStyle name="Percent 4 5 2 5 2" xfId="23328" xr:uid="{00000000-0005-0000-0000-0000B1C90000}"/>
    <cellStyle name="Percent 4 5 2 5 2 2" xfId="49296" xr:uid="{00000000-0005-0000-0000-0000B2C90000}"/>
    <cellStyle name="Percent 4 5 2 5 3" xfId="34148" xr:uid="{00000000-0005-0000-0000-0000B3C90000}"/>
    <cellStyle name="Percent 4 5 2 6" xfId="19000" xr:uid="{00000000-0005-0000-0000-0000B4C90000}"/>
    <cellStyle name="Percent 4 5 2 6 2" xfId="44968" xr:uid="{00000000-0005-0000-0000-0000B5C90000}"/>
    <cellStyle name="Percent 4 5 2 7" xfId="14672" xr:uid="{00000000-0005-0000-0000-0000B6C90000}"/>
    <cellStyle name="Percent 4 5 2 7 2" xfId="40640" xr:uid="{00000000-0005-0000-0000-0000B7C90000}"/>
    <cellStyle name="Percent 4 5 2 8" xfId="3852" xr:uid="{00000000-0005-0000-0000-0000B8C90000}"/>
    <cellStyle name="Percent 4 5 2 9" xfId="29820" xr:uid="{00000000-0005-0000-0000-0000B9C90000}"/>
    <cellStyle name="Percent 4 5 3" xfId="2229" xr:uid="{00000000-0005-0000-0000-0000BAC90000}"/>
    <cellStyle name="Percent 4 5 3 2" xfId="6557" xr:uid="{00000000-0005-0000-0000-0000BBC90000}"/>
    <cellStyle name="Percent 4 5 3 2 2" xfId="13049" xr:uid="{00000000-0005-0000-0000-0000BCC90000}"/>
    <cellStyle name="Percent 4 5 3 2 2 2" xfId="28197" xr:uid="{00000000-0005-0000-0000-0000BDC90000}"/>
    <cellStyle name="Percent 4 5 3 2 2 2 2" xfId="54165" xr:uid="{00000000-0005-0000-0000-0000BEC90000}"/>
    <cellStyle name="Percent 4 5 3 2 2 3" xfId="39017" xr:uid="{00000000-0005-0000-0000-0000BFC90000}"/>
    <cellStyle name="Percent 4 5 3 2 3" xfId="21705" xr:uid="{00000000-0005-0000-0000-0000C0C90000}"/>
    <cellStyle name="Percent 4 5 3 2 3 2" xfId="47673" xr:uid="{00000000-0005-0000-0000-0000C1C90000}"/>
    <cellStyle name="Percent 4 5 3 2 4" xfId="17377" xr:uid="{00000000-0005-0000-0000-0000C2C90000}"/>
    <cellStyle name="Percent 4 5 3 2 4 2" xfId="43345" xr:uid="{00000000-0005-0000-0000-0000C3C90000}"/>
    <cellStyle name="Percent 4 5 3 2 5" xfId="32525" xr:uid="{00000000-0005-0000-0000-0000C4C90000}"/>
    <cellStyle name="Percent 4 5 3 2 6" xfId="59007" xr:uid="{00000000-0005-0000-0000-0000C5C90000}"/>
    <cellStyle name="Percent 4 5 3 3" xfId="10885" xr:uid="{00000000-0005-0000-0000-0000C6C90000}"/>
    <cellStyle name="Percent 4 5 3 3 2" xfId="26033" xr:uid="{00000000-0005-0000-0000-0000C7C90000}"/>
    <cellStyle name="Percent 4 5 3 3 2 2" xfId="52001" xr:uid="{00000000-0005-0000-0000-0000C8C90000}"/>
    <cellStyle name="Percent 4 5 3 3 3" xfId="36853" xr:uid="{00000000-0005-0000-0000-0000C9C90000}"/>
    <cellStyle name="Percent 4 5 3 4" xfId="8721" xr:uid="{00000000-0005-0000-0000-0000CAC90000}"/>
    <cellStyle name="Percent 4 5 3 4 2" xfId="23869" xr:uid="{00000000-0005-0000-0000-0000CBC90000}"/>
    <cellStyle name="Percent 4 5 3 4 2 2" xfId="49837" xr:uid="{00000000-0005-0000-0000-0000CCC90000}"/>
    <cellStyle name="Percent 4 5 3 4 3" xfId="34689" xr:uid="{00000000-0005-0000-0000-0000CDC90000}"/>
    <cellStyle name="Percent 4 5 3 5" xfId="19541" xr:uid="{00000000-0005-0000-0000-0000CEC90000}"/>
    <cellStyle name="Percent 4 5 3 5 2" xfId="45509" xr:uid="{00000000-0005-0000-0000-0000CFC90000}"/>
    <cellStyle name="Percent 4 5 3 6" xfId="15213" xr:uid="{00000000-0005-0000-0000-0000D0C90000}"/>
    <cellStyle name="Percent 4 5 3 6 2" xfId="41181" xr:uid="{00000000-0005-0000-0000-0000D1C90000}"/>
    <cellStyle name="Percent 4 5 3 7" xfId="4393" xr:uid="{00000000-0005-0000-0000-0000D2C90000}"/>
    <cellStyle name="Percent 4 5 3 8" xfId="30361" xr:uid="{00000000-0005-0000-0000-0000D3C90000}"/>
    <cellStyle name="Percent 4 5 3 9" xfId="56843" xr:uid="{00000000-0005-0000-0000-0000D4C90000}"/>
    <cellStyle name="Percent 4 5 4" xfId="5475" xr:uid="{00000000-0005-0000-0000-0000D5C90000}"/>
    <cellStyle name="Percent 4 5 4 2" xfId="11967" xr:uid="{00000000-0005-0000-0000-0000D6C90000}"/>
    <cellStyle name="Percent 4 5 4 2 2" xfId="27115" xr:uid="{00000000-0005-0000-0000-0000D7C90000}"/>
    <cellStyle name="Percent 4 5 4 2 2 2" xfId="53083" xr:uid="{00000000-0005-0000-0000-0000D8C90000}"/>
    <cellStyle name="Percent 4 5 4 2 3" xfId="37935" xr:uid="{00000000-0005-0000-0000-0000D9C90000}"/>
    <cellStyle name="Percent 4 5 4 3" xfId="20623" xr:uid="{00000000-0005-0000-0000-0000DAC90000}"/>
    <cellStyle name="Percent 4 5 4 3 2" xfId="46591" xr:uid="{00000000-0005-0000-0000-0000DBC90000}"/>
    <cellStyle name="Percent 4 5 4 4" xfId="16295" xr:uid="{00000000-0005-0000-0000-0000DCC90000}"/>
    <cellStyle name="Percent 4 5 4 4 2" xfId="42263" xr:uid="{00000000-0005-0000-0000-0000DDC90000}"/>
    <cellStyle name="Percent 4 5 4 5" xfId="31443" xr:uid="{00000000-0005-0000-0000-0000DEC90000}"/>
    <cellStyle name="Percent 4 5 4 6" xfId="57925" xr:uid="{00000000-0005-0000-0000-0000DFC90000}"/>
    <cellStyle name="Percent 4 5 5" xfId="9803" xr:uid="{00000000-0005-0000-0000-0000E0C90000}"/>
    <cellStyle name="Percent 4 5 5 2" xfId="24951" xr:uid="{00000000-0005-0000-0000-0000E1C90000}"/>
    <cellStyle name="Percent 4 5 5 2 2" xfId="50919" xr:uid="{00000000-0005-0000-0000-0000E2C90000}"/>
    <cellStyle name="Percent 4 5 5 3" xfId="35771" xr:uid="{00000000-0005-0000-0000-0000E3C90000}"/>
    <cellStyle name="Percent 4 5 6" xfId="7639" xr:uid="{00000000-0005-0000-0000-0000E4C90000}"/>
    <cellStyle name="Percent 4 5 6 2" xfId="22787" xr:uid="{00000000-0005-0000-0000-0000E5C90000}"/>
    <cellStyle name="Percent 4 5 6 2 2" xfId="48755" xr:uid="{00000000-0005-0000-0000-0000E6C90000}"/>
    <cellStyle name="Percent 4 5 6 3" xfId="33607" xr:uid="{00000000-0005-0000-0000-0000E7C90000}"/>
    <cellStyle name="Percent 4 5 7" xfId="18459" xr:uid="{00000000-0005-0000-0000-0000E8C90000}"/>
    <cellStyle name="Percent 4 5 7 2" xfId="44427" xr:uid="{00000000-0005-0000-0000-0000E9C90000}"/>
    <cellStyle name="Percent 4 5 8" xfId="14131" xr:uid="{00000000-0005-0000-0000-0000EAC90000}"/>
    <cellStyle name="Percent 4 5 8 2" xfId="40099" xr:uid="{00000000-0005-0000-0000-0000EBC90000}"/>
    <cellStyle name="Percent 4 5 9" xfId="3311" xr:uid="{00000000-0005-0000-0000-0000ECC90000}"/>
    <cellStyle name="Percent 4 6" xfId="596" xr:uid="{00000000-0005-0000-0000-0000EDC90000}"/>
    <cellStyle name="Percent 4 6 10" xfId="29280" xr:uid="{00000000-0005-0000-0000-0000EEC90000}"/>
    <cellStyle name="Percent 4 6 11" xfId="55222" xr:uid="{00000000-0005-0000-0000-0000EFC90000}"/>
    <cellStyle name="Percent 4 6 12" xfId="55762" xr:uid="{00000000-0005-0000-0000-0000F0C90000}"/>
    <cellStyle name="Percent 4 6 13" xfId="881" xr:uid="{00000000-0005-0000-0000-0000F1C90000}"/>
    <cellStyle name="Percent 4 6 2" xfId="1689" xr:uid="{00000000-0005-0000-0000-0000F2C90000}"/>
    <cellStyle name="Percent 4 6 2 10" xfId="56303" xr:uid="{00000000-0005-0000-0000-0000F3C90000}"/>
    <cellStyle name="Percent 4 6 2 2" xfId="2771" xr:uid="{00000000-0005-0000-0000-0000F4C90000}"/>
    <cellStyle name="Percent 4 6 2 2 2" xfId="7099" xr:uid="{00000000-0005-0000-0000-0000F5C90000}"/>
    <cellStyle name="Percent 4 6 2 2 2 2" xfId="13591" xr:uid="{00000000-0005-0000-0000-0000F6C90000}"/>
    <cellStyle name="Percent 4 6 2 2 2 2 2" xfId="28739" xr:uid="{00000000-0005-0000-0000-0000F7C90000}"/>
    <cellStyle name="Percent 4 6 2 2 2 2 2 2" xfId="54707" xr:uid="{00000000-0005-0000-0000-0000F8C90000}"/>
    <cellStyle name="Percent 4 6 2 2 2 2 3" xfId="39559" xr:uid="{00000000-0005-0000-0000-0000F9C90000}"/>
    <cellStyle name="Percent 4 6 2 2 2 3" xfId="22247" xr:uid="{00000000-0005-0000-0000-0000FAC90000}"/>
    <cellStyle name="Percent 4 6 2 2 2 3 2" xfId="48215" xr:uid="{00000000-0005-0000-0000-0000FBC90000}"/>
    <cellStyle name="Percent 4 6 2 2 2 4" xfId="17919" xr:uid="{00000000-0005-0000-0000-0000FCC90000}"/>
    <cellStyle name="Percent 4 6 2 2 2 4 2" xfId="43887" xr:uid="{00000000-0005-0000-0000-0000FDC90000}"/>
    <cellStyle name="Percent 4 6 2 2 2 5" xfId="33067" xr:uid="{00000000-0005-0000-0000-0000FEC90000}"/>
    <cellStyle name="Percent 4 6 2 2 2 6" xfId="59549" xr:uid="{00000000-0005-0000-0000-0000FFC90000}"/>
    <cellStyle name="Percent 4 6 2 2 3" xfId="11427" xr:uid="{00000000-0005-0000-0000-000000CA0000}"/>
    <cellStyle name="Percent 4 6 2 2 3 2" xfId="26575" xr:uid="{00000000-0005-0000-0000-000001CA0000}"/>
    <cellStyle name="Percent 4 6 2 2 3 2 2" xfId="52543" xr:uid="{00000000-0005-0000-0000-000002CA0000}"/>
    <cellStyle name="Percent 4 6 2 2 3 3" xfId="37395" xr:uid="{00000000-0005-0000-0000-000003CA0000}"/>
    <cellStyle name="Percent 4 6 2 2 4" xfId="9263" xr:uid="{00000000-0005-0000-0000-000004CA0000}"/>
    <cellStyle name="Percent 4 6 2 2 4 2" xfId="24411" xr:uid="{00000000-0005-0000-0000-000005CA0000}"/>
    <cellStyle name="Percent 4 6 2 2 4 2 2" xfId="50379" xr:uid="{00000000-0005-0000-0000-000006CA0000}"/>
    <cellStyle name="Percent 4 6 2 2 4 3" xfId="35231" xr:uid="{00000000-0005-0000-0000-000007CA0000}"/>
    <cellStyle name="Percent 4 6 2 2 5" xfId="20083" xr:uid="{00000000-0005-0000-0000-000008CA0000}"/>
    <cellStyle name="Percent 4 6 2 2 5 2" xfId="46051" xr:uid="{00000000-0005-0000-0000-000009CA0000}"/>
    <cellStyle name="Percent 4 6 2 2 6" xfId="15755" xr:uid="{00000000-0005-0000-0000-00000ACA0000}"/>
    <cellStyle name="Percent 4 6 2 2 6 2" xfId="41723" xr:uid="{00000000-0005-0000-0000-00000BCA0000}"/>
    <cellStyle name="Percent 4 6 2 2 7" xfId="4935" xr:uid="{00000000-0005-0000-0000-00000CCA0000}"/>
    <cellStyle name="Percent 4 6 2 2 8" xfId="30903" xr:uid="{00000000-0005-0000-0000-00000DCA0000}"/>
    <cellStyle name="Percent 4 6 2 2 9" xfId="57385" xr:uid="{00000000-0005-0000-0000-00000ECA0000}"/>
    <cellStyle name="Percent 4 6 2 3" xfId="6017" xr:uid="{00000000-0005-0000-0000-00000FCA0000}"/>
    <cellStyle name="Percent 4 6 2 3 2" xfId="12509" xr:uid="{00000000-0005-0000-0000-000010CA0000}"/>
    <cellStyle name="Percent 4 6 2 3 2 2" xfId="27657" xr:uid="{00000000-0005-0000-0000-000011CA0000}"/>
    <cellStyle name="Percent 4 6 2 3 2 2 2" xfId="53625" xr:uid="{00000000-0005-0000-0000-000012CA0000}"/>
    <cellStyle name="Percent 4 6 2 3 2 3" xfId="38477" xr:uid="{00000000-0005-0000-0000-000013CA0000}"/>
    <cellStyle name="Percent 4 6 2 3 3" xfId="21165" xr:uid="{00000000-0005-0000-0000-000014CA0000}"/>
    <cellStyle name="Percent 4 6 2 3 3 2" xfId="47133" xr:uid="{00000000-0005-0000-0000-000015CA0000}"/>
    <cellStyle name="Percent 4 6 2 3 4" xfId="16837" xr:uid="{00000000-0005-0000-0000-000016CA0000}"/>
    <cellStyle name="Percent 4 6 2 3 4 2" xfId="42805" xr:uid="{00000000-0005-0000-0000-000017CA0000}"/>
    <cellStyle name="Percent 4 6 2 3 5" xfId="31985" xr:uid="{00000000-0005-0000-0000-000018CA0000}"/>
    <cellStyle name="Percent 4 6 2 3 6" xfId="58467" xr:uid="{00000000-0005-0000-0000-000019CA0000}"/>
    <cellStyle name="Percent 4 6 2 4" xfId="10345" xr:uid="{00000000-0005-0000-0000-00001ACA0000}"/>
    <cellStyle name="Percent 4 6 2 4 2" xfId="25493" xr:uid="{00000000-0005-0000-0000-00001BCA0000}"/>
    <cellStyle name="Percent 4 6 2 4 2 2" xfId="51461" xr:uid="{00000000-0005-0000-0000-00001CCA0000}"/>
    <cellStyle name="Percent 4 6 2 4 3" xfId="36313" xr:uid="{00000000-0005-0000-0000-00001DCA0000}"/>
    <cellStyle name="Percent 4 6 2 5" xfId="8181" xr:uid="{00000000-0005-0000-0000-00001ECA0000}"/>
    <cellStyle name="Percent 4 6 2 5 2" xfId="23329" xr:uid="{00000000-0005-0000-0000-00001FCA0000}"/>
    <cellStyle name="Percent 4 6 2 5 2 2" xfId="49297" xr:uid="{00000000-0005-0000-0000-000020CA0000}"/>
    <cellStyle name="Percent 4 6 2 5 3" xfId="34149" xr:uid="{00000000-0005-0000-0000-000021CA0000}"/>
    <cellStyle name="Percent 4 6 2 6" xfId="19001" xr:uid="{00000000-0005-0000-0000-000022CA0000}"/>
    <cellStyle name="Percent 4 6 2 6 2" xfId="44969" xr:uid="{00000000-0005-0000-0000-000023CA0000}"/>
    <cellStyle name="Percent 4 6 2 7" xfId="14673" xr:uid="{00000000-0005-0000-0000-000024CA0000}"/>
    <cellStyle name="Percent 4 6 2 7 2" xfId="40641" xr:uid="{00000000-0005-0000-0000-000025CA0000}"/>
    <cellStyle name="Percent 4 6 2 8" xfId="3853" xr:uid="{00000000-0005-0000-0000-000026CA0000}"/>
    <cellStyle name="Percent 4 6 2 9" xfId="29821" xr:uid="{00000000-0005-0000-0000-000027CA0000}"/>
    <cellStyle name="Percent 4 6 3" xfId="2230" xr:uid="{00000000-0005-0000-0000-000028CA0000}"/>
    <cellStyle name="Percent 4 6 3 2" xfId="6558" xr:uid="{00000000-0005-0000-0000-000029CA0000}"/>
    <cellStyle name="Percent 4 6 3 2 2" xfId="13050" xr:uid="{00000000-0005-0000-0000-00002ACA0000}"/>
    <cellStyle name="Percent 4 6 3 2 2 2" xfId="28198" xr:uid="{00000000-0005-0000-0000-00002BCA0000}"/>
    <cellStyle name="Percent 4 6 3 2 2 2 2" xfId="54166" xr:uid="{00000000-0005-0000-0000-00002CCA0000}"/>
    <cellStyle name="Percent 4 6 3 2 2 3" xfId="39018" xr:uid="{00000000-0005-0000-0000-00002DCA0000}"/>
    <cellStyle name="Percent 4 6 3 2 3" xfId="21706" xr:uid="{00000000-0005-0000-0000-00002ECA0000}"/>
    <cellStyle name="Percent 4 6 3 2 3 2" xfId="47674" xr:uid="{00000000-0005-0000-0000-00002FCA0000}"/>
    <cellStyle name="Percent 4 6 3 2 4" xfId="17378" xr:uid="{00000000-0005-0000-0000-000030CA0000}"/>
    <cellStyle name="Percent 4 6 3 2 4 2" xfId="43346" xr:uid="{00000000-0005-0000-0000-000031CA0000}"/>
    <cellStyle name="Percent 4 6 3 2 5" xfId="32526" xr:uid="{00000000-0005-0000-0000-000032CA0000}"/>
    <cellStyle name="Percent 4 6 3 2 6" xfId="59008" xr:uid="{00000000-0005-0000-0000-000033CA0000}"/>
    <cellStyle name="Percent 4 6 3 3" xfId="10886" xr:uid="{00000000-0005-0000-0000-000034CA0000}"/>
    <cellStyle name="Percent 4 6 3 3 2" xfId="26034" xr:uid="{00000000-0005-0000-0000-000035CA0000}"/>
    <cellStyle name="Percent 4 6 3 3 2 2" xfId="52002" xr:uid="{00000000-0005-0000-0000-000036CA0000}"/>
    <cellStyle name="Percent 4 6 3 3 3" xfId="36854" xr:uid="{00000000-0005-0000-0000-000037CA0000}"/>
    <cellStyle name="Percent 4 6 3 4" xfId="8722" xr:uid="{00000000-0005-0000-0000-000038CA0000}"/>
    <cellStyle name="Percent 4 6 3 4 2" xfId="23870" xr:uid="{00000000-0005-0000-0000-000039CA0000}"/>
    <cellStyle name="Percent 4 6 3 4 2 2" xfId="49838" xr:uid="{00000000-0005-0000-0000-00003ACA0000}"/>
    <cellStyle name="Percent 4 6 3 4 3" xfId="34690" xr:uid="{00000000-0005-0000-0000-00003BCA0000}"/>
    <cellStyle name="Percent 4 6 3 5" xfId="19542" xr:uid="{00000000-0005-0000-0000-00003CCA0000}"/>
    <cellStyle name="Percent 4 6 3 5 2" xfId="45510" xr:uid="{00000000-0005-0000-0000-00003DCA0000}"/>
    <cellStyle name="Percent 4 6 3 6" xfId="15214" xr:uid="{00000000-0005-0000-0000-00003ECA0000}"/>
    <cellStyle name="Percent 4 6 3 6 2" xfId="41182" xr:uid="{00000000-0005-0000-0000-00003FCA0000}"/>
    <cellStyle name="Percent 4 6 3 7" xfId="4394" xr:uid="{00000000-0005-0000-0000-000040CA0000}"/>
    <cellStyle name="Percent 4 6 3 8" xfId="30362" xr:uid="{00000000-0005-0000-0000-000041CA0000}"/>
    <cellStyle name="Percent 4 6 3 9" xfId="56844" xr:uid="{00000000-0005-0000-0000-000042CA0000}"/>
    <cellStyle name="Percent 4 6 4" xfId="5476" xr:uid="{00000000-0005-0000-0000-000043CA0000}"/>
    <cellStyle name="Percent 4 6 4 2" xfId="11968" xr:uid="{00000000-0005-0000-0000-000044CA0000}"/>
    <cellStyle name="Percent 4 6 4 2 2" xfId="27116" xr:uid="{00000000-0005-0000-0000-000045CA0000}"/>
    <cellStyle name="Percent 4 6 4 2 2 2" xfId="53084" xr:uid="{00000000-0005-0000-0000-000046CA0000}"/>
    <cellStyle name="Percent 4 6 4 2 3" xfId="37936" xr:uid="{00000000-0005-0000-0000-000047CA0000}"/>
    <cellStyle name="Percent 4 6 4 3" xfId="20624" xr:uid="{00000000-0005-0000-0000-000048CA0000}"/>
    <cellStyle name="Percent 4 6 4 3 2" xfId="46592" xr:uid="{00000000-0005-0000-0000-000049CA0000}"/>
    <cellStyle name="Percent 4 6 4 4" xfId="16296" xr:uid="{00000000-0005-0000-0000-00004ACA0000}"/>
    <cellStyle name="Percent 4 6 4 4 2" xfId="42264" xr:uid="{00000000-0005-0000-0000-00004BCA0000}"/>
    <cellStyle name="Percent 4 6 4 5" xfId="31444" xr:uid="{00000000-0005-0000-0000-00004CCA0000}"/>
    <cellStyle name="Percent 4 6 4 6" xfId="57926" xr:uid="{00000000-0005-0000-0000-00004DCA0000}"/>
    <cellStyle name="Percent 4 6 5" xfId="9804" xr:uid="{00000000-0005-0000-0000-00004ECA0000}"/>
    <cellStyle name="Percent 4 6 5 2" xfId="24952" xr:uid="{00000000-0005-0000-0000-00004FCA0000}"/>
    <cellStyle name="Percent 4 6 5 2 2" xfId="50920" xr:uid="{00000000-0005-0000-0000-000050CA0000}"/>
    <cellStyle name="Percent 4 6 5 3" xfId="35772" xr:uid="{00000000-0005-0000-0000-000051CA0000}"/>
    <cellStyle name="Percent 4 6 6" xfId="7640" xr:uid="{00000000-0005-0000-0000-000052CA0000}"/>
    <cellStyle name="Percent 4 6 6 2" xfId="22788" xr:uid="{00000000-0005-0000-0000-000053CA0000}"/>
    <cellStyle name="Percent 4 6 6 2 2" xfId="48756" xr:uid="{00000000-0005-0000-0000-000054CA0000}"/>
    <cellStyle name="Percent 4 6 6 3" xfId="33608" xr:uid="{00000000-0005-0000-0000-000055CA0000}"/>
    <cellStyle name="Percent 4 6 7" xfId="18460" xr:uid="{00000000-0005-0000-0000-000056CA0000}"/>
    <cellStyle name="Percent 4 6 7 2" xfId="44428" xr:uid="{00000000-0005-0000-0000-000057CA0000}"/>
    <cellStyle name="Percent 4 6 8" xfId="14132" xr:uid="{00000000-0005-0000-0000-000058CA0000}"/>
    <cellStyle name="Percent 4 6 8 2" xfId="40100" xr:uid="{00000000-0005-0000-0000-000059CA0000}"/>
    <cellStyle name="Percent 4 6 9" xfId="3312" xr:uid="{00000000-0005-0000-0000-00005ACA0000}"/>
    <cellStyle name="Percent 4 7" xfId="597" xr:uid="{00000000-0005-0000-0000-00005BCA0000}"/>
    <cellStyle name="Percent 4 7 10" xfId="29281" xr:uid="{00000000-0005-0000-0000-00005CCA0000}"/>
    <cellStyle name="Percent 4 7 11" xfId="55223" xr:uid="{00000000-0005-0000-0000-00005DCA0000}"/>
    <cellStyle name="Percent 4 7 12" xfId="55763" xr:uid="{00000000-0005-0000-0000-00005ECA0000}"/>
    <cellStyle name="Percent 4 7 13" xfId="921" xr:uid="{00000000-0005-0000-0000-00005FCA0000}"/>
    <cellStyle name="Percent 4 7 2" xfId="1690" xr:uid="{00000000-0005-0000-0000-000060CA0000}"/>
    <cellStyle name="Percent 4 7 2 10" xfId="56304" xr:uid="{00000000-0005-0000-0000-000061CA0000}"/>
    <cellStyle name="Percent 4 7 2 2" xfId="2772" xr:uid="{00000000-0005-0000-0000-000062CA0000}"/>
    <cellStyle name="Percent 4 7 2 2 2" xfId="7100" xr:uid="{00000000-0005-0000-0000-000063CA0000}"/>
    <cellStyle name="Percent 4 7 2 2 2 2" xfId="13592" xr:uid="{00000000-0005-0000-0000-000064CA0000}"/>
    <cellStyle name="Percent 4 7 2 2 2 2 2" xfId="28740" xr:uid="{00000000-0005-0000-0000-000065CA0000}"/>
    <cellStyle name="Percent 4 7 2 2 2 2 2 2" xfId="54708" xr:uid="{00000000-0005-0000-0000-000066CA0000}"/>
    <cellStyle name="Percent 4 7 2 2 2 2 3" xfId="39560" xr:uid="{00000000-0005-0000-0000-000067CA0000}"/>
    <cellStyle name="Percent 4 7 2 2 2 3" xfId="22248" xr:uid="{00000000-0005-0000-0000-000068CA0000}"/>
    <cellStyle name="Percent 4 7 2 2 2 3 2" xfId="48216" xr:uid="{00000000-0005-0000-0000-000069CA0000}"/>
    <cellStyle name="Percent 4 7 2 2 2 4" xfId="17920" xr:uid="{00000000-0005-0000-0000-00006ACA0000}"/>
    <cellStyle name="Percent 4 7 2 2 2 4 2" xfId="43888" xr:uid="{00000000-0005-0000-0000-00006BCA0000}"/>
    <cellStyle name="Percent 4 7 2 2 2 5" xfId="33068" xr:uid="{00000000-0005-0000-0000-00006CCA0000}"/>
    <cellStyle name="Percent 4 7 2 2 2 6" xfId="59550" xr:uid="{00000000-0005-0000-0000-00006DCA0000}"/>
    <cellStyle name="Percent 4 7 2 2 3" xfId="11428" xr:uid="{00000000-0005-0000-0000-00006ECA0000}"/>
    <cellStyle name="Percent 4 7 2 2 3 2" xfId="26576" xr:uid="{00000000-0005-0000-0000-00006FCA0000}"/>
    <cellStyle name="Percent 4 7 2 2 3 2 2" xfId="52544" xr:uid="{00000000-0005-0000-0000-000070CA0000}"/>
    <cellStyle name="Percent 4 7 2 2 3 3" xfId="37396" xr:uid="{00000000-0005-0000-0000-000071CA0000}"/>
    <cellStyle name="Percent 4 7 2 2 4" xfId="9264" xr:uid="{00000000-0005-0000-0000-000072CA0000}"/>
    <cellStyle name="Percent 4 7 2 2 4 2" xfId="24412" xr:uid="{00000000-0005-0000-0000-000073CA0000}"/>
    <cellStyle name="Percent 4 7 2 2 4 2 2" xfId="50380" xr:uid="{00000000-0005-0000-0000-000074CA0000}"/>
    <cellStyle name="Percent 4 7 2 2 4 3" xfId="35232" xr:uid="{00000000-0005-0000-0000-000075CA0000}"/>
    <cellStyle name="Percent 4 7 2 2 5" xfId="20084" xr:uid="{00000000-0005-0000-0000-000076CA0000}"/>
    <cellStyle name="Percent 4 7 2 2 5 2" xfId="46052" xr:uid="{00000000-0005-0000-0000-000077CA0000}"/>
    <cellStyle name="Percent 4 7 2 2 6" xfId="15756" xr:uid="{00000000-0005-0000-0000-000078CA0000}"/>
    <cellStyle name="Percent 4 7 2 2 6 2" xfId="41724" xr:uid="{00000000-0005-0000-0000-000079CA0000}"/>
    <cellStyle name="Percent 4 7 2 2 7" xfId="4936" xr:uid="{00000000-0005-0000-0000-00007ACA0000}"/>
    <cellStyle name="Percent 4 7 2 2 8" xfId="30904" xr:uid="{00000000-0005-0000-0000-00007BCA0000}"/>
    <cellStyle name="Percent 4 7 2 2 9" xfId="57386" xr:uid="{00000000-0005-0000-0000-00007CCA0000}"/>
    <cellStyle name="Percent 4 7 2 3" xfId="6018" xr:uid="{00000000-0005-0000-0000-00007DCA0000}"/>
    <cellStyle name="Percent 4 7 2 3 2" xfId="12510" xr:uid="{00000000-0005-0000-0000-00007ECA0000}"/>
    <cellStyle name="Percent 4 7 2 3 2 2" xfId="27658" xr:uid="{00000000-0005-0000-0000-00007FCA0000}"/>
    <cellStyle name="Percent 4 7 2 3 2 2 2" xfId="53626" xr:uid="{00000000-0005-0000-0000-000080CA0000}"/>
    <cellStyle name="Percent 4 7 2 3 2 3" xfId="38478" xr:uid="{00000000-0005-0000-0000-000081CA0000}"/>
    <cellStyle name="Percent 4 7 2 3 3" xfId="21166" xr:uid="{00000000-0005-0000-0000-000082CA0000}"/>
    <cellStyle name="Percent 4 7 2 3 3 2" xfId="47134" xr:uid="{00000000-0005-0000-0000-000083CA0000}"/>
    <cellStyle name="Percent 4 7 2 3 4" xfId="16838" xr:uid="{00000000-0005-0000-0000-000084CA0000}"/>
    <cellStyle name="Percent 4 7 2 3 4 2" xfId="42806" xr:uid="{00000000-0005-0000-0000-000085CA0000}"/>
    <cellStyle name="Percent 4 7 2 3 5" xfId="31986" xr:uid="{00000000-0005-0000-0000-000086CA0000}"/>
    <cellStyle name="Percent 4 7 2 3 6" xfId="58468" xr:uid="{00000000-0005-0000-0000-000087CA0000}"/>
    <cellStyle name="Percent 4 7 2 4" xfId="10346" xr:uid="{00000000-0005-0000-0000-000088CA0000}"/>
    <cellStyle name="Percent 4 7 2 4 2" xfId="25494" xr:uid="{00000000-0005-0000-0000-000089CA0000}"/>
    <cellStyle name="Percent 4 7 2 4 2 2" xfId="51462" xr:uid="{00000000-0005-0000-0000-00008ACA0000}"/>
    <cellStyle name="Percent 4 7 2 4 3" xfId="36314" xr:uid="{00000000-0005-0000-0000-00008BCA0000}"/>
    <cellStyle name="Percent 4 7 2 5" xfId="8182" xr:uid="{00000000-0005-0000-0000-00008CCA0000}"/>
    <cellStyle name="Percent 4 7 2 5 2" xfId="23330" xr:uid="{00000000-0005-0000-0000-00008DCA0000}"/>
    <cellStyle name="Percent 4 7 2 5 2 2" xfId="49298" xr:uid="{00000000-0005-0000-0000-00008ECA0000}"/>
    <cellStyle name="Percent 4 7 2 5 3" xfId="34150" xr:uid="{00000000-0005-0000-0000-00008FCA0000}"/>
    <cellStyle name="Percent 4 7 2 6" xfId="19002" xr:uid="{00000000-0005-0000-0000-000090CA0000}"/>
    <cellStyle name="Percent 4 7 2 6 2" xfId="44970" xr:uid="{00000000-0005-0000-0000-000091CA0000}"/>
    <cellStyle name="Percent 4 7 2 7" xfId="14674" xr:uid="{00000000-0005-0000-0000-000092CA0000}"/>
    <cellStyle name="Percent 4 7 2 7 2" xfId="40642" xr:uid="{00000000-0005-0000-0000-000093CA0000}"/>
    <cellStyle name="Percent 4 7 2 8" xfId="3854" xr:uid="{00000000-0005-0000-0000-000094CA0000}"/>
    <cellStyle name="Percent 4 7 2 9" xfId="29822" xr:uid="{00000000-0005-0000-0000-000095CA0000}"/>
    <cellStyle name="Percent 4 7 3" xfId="2231" xr:uid="{00000000-0005-0000-0000-000096CA0000}"/>
    <cellStyle name="Percent 4 7 3 2" xfId="6559" xr:uid="{00000000-0005-0000-0000-000097CA0000}"/>
    <cellStyle name="Percent 4 7 3 2 2" xfId="13051" xr:uid="{00000000-0005-0000-0000-000098CA0000}"/>
    <cellStyle name="Percent 4 7 3 2 2 2" xfId="28199" xr:uid="{00000000-0005-0000-0000-000099CA0000}"/>
    <cellStyle name="Percent 4 7 3 2 2 2 2" xfId="54167" xr:uid="{00000000-0005-0000-0000-00009ACA0000}"/>
    <cellStyle name="Percent 4 7 3 2 2 3" xfId="39019" xr:uid="{00000000-0005-0000-0000-00009BCA0000}"/>
    <cellStyle name="Percent 4 7 3 2 3" xfId="21707" xr:uid="{00000000-0005-0000-0000-00009CCA0000}"/>
    <cellStyle name="Percent 4 7 3 2 3 2" xfId="47675" xr:uid="{00000000-0005-0000-0000-00009DCA0000}"/>
    <cellStyle name="Percent 4 7 3 2 4" xfId="17379" xr:uid="{00000000-0005-0000-0000-00009ECA0000}"/>
    <cellStyle name="Percent 4 7 3 2 4 2" xfId="43347" xr:uid="{00000000-0005-0000-0000-00009FCA0000}"/>
    <cellStyle name="Percent 4 7 3 2 5" xfId="32527" xr:uid="{00000000-0005-0000-0000-0000A0CA0000}"/>
    <cellStyle name="Percent 4 7 3 2 6" xfId="59009" xr:uid="{00000000-0005-0000-0000-0000A1CA0000}"/>
    <cellStyle name="Percent 4 7 3 3" xfId="10887" xr:uid="{00000000-0005-0000-0000-0000A2CA0000}"/>
    <cellStyle name="Percent 4 7 3 3 2" xfId="26035" xr:uid="{00000000-0005-0000-0000-0000A3CA0000}"/>
    <cellStyle name="Percent 4 7 3 3 2 2" xfId="52003" xr:uid="{00000000-0005-0000-0000-0000A4CA0000}"/>
    <cellStyle name="Percent 4 7 3 3 3" xfId="36855" xr:uid="{00000000-0005-0000-0000-0000A5CA0000}"/>
    <cellStyle name="Percent 4 7 3 4" xfId="8723" xr:uid="{00000000-0005-0000-0000-0000A6CA0000}"/>
    <cellStyle name="Percent 4 7 3 4 2" xfId="23871" xr:uid="{00000000-0005-0000-0000-0000A7CA0000}"/>
    <cellStyle name="Percent 4 7 3 4 2 2" xfId="49839" xr:uid="{00000000-0005-0000-0000-0000A8CA0000}"/>
    <cellStyle name="Percent 4 7 3 4 3" xfId="34691" xr:uid="{00000000-0005-0000-0000-0000A9CA0000}"/>
    <cellStyle name="Percent 4 7 3 5" xfId="19543" xr:uid="{00000000-0005-0000-0000-0000AACA0000}"/>
    <cellStyle name="Percent 4 7 3 5 2" xfId="45511" xr:uid="{00000000-0005-0000-0000-0000ABCA0000}"/>
    <cellStyle name="Percent 4 7 3 6" xfId="15215" xr:uid="{00000000-0005-0000-0000-0000ACCA0000}"/>
    <cellStyle name="Percent 4 7 3 6 2" xfId="41183" xr:uid="{00000000-0005-0000-0000-0000ADCA0000}"/>
    <cellStyle name="Percent 4 7 3 7" xfId="4395" xr:uid="{00000000-0005-0000-0000-0000AECA0000}"/>
    <cellStyle name="Percent 4 7 3 8" xfId="30363" xr:uid="{00000000-0005-0000-0000-0000AFCA0000}"/>
    <cellStyle name="Percent 4 7 3 9" xfId="56845" xr:uid="{00000000-0005-0000-0000-0000B0CA0000}"/>
    <cellStyle name="Percent 4 7 4" xfId="5477" xr:uid="{00000000-0005-0000-0000-0000B1CA0000}"/>
    <cellStyle name="Percent 4 7 4 2" xfId="11969" xr:uid="{00000000-0005-0000-0000-0000B2CA0000}"/>
    <cellStyle name="Percent 4 7 4 2 2" xfId="27117" xr:uid="{00000000-0005-0000-0000-0000B3CA0000}"/>
    <cellStyle name="Percent 4 7 4 2 2 2" xfId="53085" xr:uid="{00000000-0005-0000-0000-0000B4CA0000}"/>
    <cellStyle name="Percent 4 7 4 2 3" xfId="37937" xr:uid="{00000000-0005-0000-0000-0000B5CA0000}"/>
    <cellStyle name="Percent 4 7 4 3" xfId="20625" xr:uid="{00000000-0005-0000-0000-0000B6CA0000}"/>
    <cellStyle name="Percent 4 7 4 3 2" xfId="46593" xr:uid="{00000000-0005-0000-0000-0000B7CA0000}"/>
    <cellStyle name="Percent 4 7 4 4" xfId="16297" xr:uid="{00000000-0005-0000-0000-0000B8CA0000}"/>
    <cellStyle name="Percent 4 7 4 4 2" xfId="42265" xr:uid="{00000000-0005-0000-0000-0000B9CA0000}"/>
    <cellStyle name="Percent 4 7 4 5" xfId="31445" xr:uid="{00000000-0005-0000-0000-0000BACA0000}"/>
    <cellStyle name="Percent 4 7 4 6" xfId="57927" xr:uid="{00000000-0005-0000-0000-0000BBCA0000}"/>
    <cellStyle name="Percent 4 7 5" xfId="9805" xr:uid="{00000000-0005-0000-0000-0000BCCA0000}"/>
    <cellStyle name="Percent 4 7 5 2" xfId="24953" xr:uid="{00000000-0005-0000-0000-0000BDCA0000}"/>
    <cellStyle name="Percent 4 7 5 2 2" xfId="50921" xr:uid="{00000000-0005-0000-0000-0000BECA0000}"/>
    <cellStyle name="Percent 4 7 5 3" xfId="35773" xr:uid="{00000000-0005-0000-0000-0000BFCA0000}"/>
    <cellStyle name="Percent 4 7 6" xfId="7641" xr:uid="{00000000-0005-0000-0000-0000C0CA0000}"/>
    <cellStyle name="Percent 4 7 6 2" xfId="22789" xr:uid="{00000000-0005-0000-0000-0000C1CA0000}"/>
    <cellStyle name="Percent 4 7 6 2 2" xfId="48757" xr:uid="{00000000-0005-0000-0000-0000C2CA0000}"/>
    <cellStyle name="Percent 4 7 6 3" xfId="33609" xr:uid="{00000000-0005-0000-0000-0000C3CA0000}"/>
    <cellStyle name="Percent 4 7 7" xfId="18461" xr:uid="{00000000-0005-0000-0000-0000C4CA0000}"/>
    <cellStyle name="Percent 4 7 7 2" xfId="44429" xr:uid="{00000000-0005-0000-0000-0000C5CA0000}"/>
    <cellStyle name="Percent 4 7 8" xfId="14133" xr:uid="{00000000-0005-0000-0000-0000C6CA0000}"/>
    <cellStyle name="Percent 4 7 8 2" xfId="40101" xr:uid="{00000000-0005-0000-0000-0000C7CA0000}"/>
    <cellStyle name="Percent 4 7 9" xfId="3313" xr:uid="{00000000-0005-0000-0000-0000C8CA0000}"/>
    <cellStyle name="Percent 4 8" xfId="598" xr:uid="{00000000-0005-0000-0000-0000C9CA0000}"/>
    <cellStyle name="Percent 4 8 10" xfId="29282" xr:uid="{00000000-0005-0000-0000-0000CACA0000}"/>
    <cellStyle name="Percent 4 8 11" xfId="55224" xr:uid="{00000000-0005-0000-0000-0000CBCA0000}"/>
    <cellStyle name="Percent 4 8 12" xfId="55764" xr:uid="{00000000-0005-0000-0000-0000CCCA0000}"/>
    <cellStyle name="Percent 4 8 13" xfId="961" xr:uid="{00000000-0005-0000-0000-0000CDCA0000}"/>
    <cellStyle name="Percent 4 8 2" xfId="1691" xr:uid="{00000000-0005-0000-0000-0000CECA0000}"/>
    <cellStyle name="Percent 4 8 2 10" xfId="56305" xr:uid="{00000000-0005-0000-0000-0000CFCA0000}"/>
    <cellStyle name="Percent 4 8 2 2" xfId="2773" xr:uid="{00000000-0005-0000-0000-0000D0CA0000}"/>
    <cellStyle name="Percent 4 8 2 2 2" xfId="7101" xr:uid="{00000000-0005-0000-0000-0000D1CA0000}"/>
    <cellStyle name="Percent 4 8 2 2 2 2" xfId="13593" xr:uid="{00000000-0005-0000-0000-0000D2CA0000}"/>
    <cellStyle name="Percent 4 8 2 2 2 2 2" xfId="28741" xr:uid="{00000000-0005-0000-0000-0000D3CA0000}"/>
    <cellStyle name="Percent 4 8 2 2 2 2 2 2" xfId="54709" xr:uid="{00000000-0005-0000-0000-0000D4CA0000}"/>
    <cellStyle name="Percent 4 8 2 2 2 2 3" xfId="39561" xr:uid="{00000000-0005-0000-0000-0000D5CA0000}"/>
    <cellStyle name="Percent 4 8 2 2 2 3" xfId="22249" xr:uid="{00000000-0005-0000-0000-0000D6CA0000}"/>
    <cellStyle name="Percent 4 8 2 2 2 3 2" xfId="48217" xr:uid="{00000000-0005-0000-0000-0000D7CA0000}"/>
    <cellStyle name="Percent 4 8 2 2 2 4" xfId="17921" xr:uid="{00000000-0005-0000-0000-0000D8CA0000}"/>
    <cellStyle name="Percent 4 8 2 2 2 4 2" xfId="43889" xr:uid="{00000000-0005-0000-0000-0000D9CA0000}"/>
    <cellStyle name="Percent 4 8 2 2 2 5" xfId="33069" xr:uid="{00000000-0005-0000-0000-0000DACA0000}"/>
    <cellStyle name="Percent 4 8 2 2 2 6" xfId="59551" xr:uid="{00000000-0005-0000-0000-0000DBCA0000}"/>
    <cellStyle name="Percent 4 8 2 2 3" xfId="11429" xr:uid="{00000000-0005-0000-0000-0000DCCA0000}"/>
    <cellStyle name="Percent 4 8 2 2 3 2" xfId="26577" xr:uid="{00000000-0005-0000-0000-0000DDCA0000}"/>
    <cellStyle name="Percent 4 8 2 2 3 2 2" xfId="52545" xr:uid="{00000000-0005-0000-0000-0000DECA0000}"/>
    <cellStyle name="Percent 4 8 2 2 3 3" xfId="37397" xr:uid="{00000000-0005-0000-0000-0000DFCA0000}"/>
    <cellStyle name="Percent 4 8 2 2 4" xfId="9265" xr:uid="{00000000-0005-0000-0000-0000E0CA0000}"/>
    <cellStyle name="Percent 4 8 2 2 4 2" xfId="24413" xr:uid="{00000000-0005-0000-0000-0000E1CA0000}"/>
    <cellStyle name="Percent 4 8 2 2 4 2 2" xfId="50381" xr:uid="{00000000-0005-0000-0000-0000E2CA0000}"/>
    <cellStyle name="Percent 4 8 2 2 4 3" xfId="35233" xr:uid="{00000000-0005-0000-0000-0000E3CA0000}"/>
    <cellStyle name="Percent 4 8 2 2 5" xfId="20085" xr:uid="{00000000-0005-0000-0000-0000E4CA0000}"/>
    <cellStyle name="Percent 4 8 2 2 5 2" xfId="46053" xr:uid="{00000000-0005-0000-0000-0000E5CA0000}"/>
    <cellStyle name="Percent 4 8 2 2 6" xfId="15757" xr:uid="{00000000-0005-0000-0000-0000E6CA0000}"/>
    <cellStyle name="Percent 4 8 2 2 6 2" xfId="41725" xr:uid="{00000000-0005-0000-0000-0000E7CA0000}"/>
    <cellStyle name="Percent 4 8 2 2 7" xfId="4937" xr:uid="{00000000-0005-0000-0000-0000E8CA0000}"/>
    <cellStyle name="Percent 4 8 2 2 8" xfId="30905" xr:uid="{00000000-0005-0000-0000-0000E9CA0000}"/>
    <cellStyle name="Percent 4 8 2 2 9" xfId="57387" xr:uid="{00000000-0005-0000-0000-0000EACA0000}"/>
    <cellStyle name="Percent 4 8 2 3" xfId="6019" xr:uid="{00000000-0005-0000-0000-0000EBCA0000}"/>
    <cellStyle name="Percent 4 8 2 3 2" xfId="12511" xr:uid="{00000000-0005-0000-0000-0000ECCA0000}"/>
    <cellStyle name="Percent 4 8 2 3 2 2" xfId="27659" xr:uid="{00000000-0005-0000-0000-0000EDCA0000}"/>
    <cellStyle name="Percent 4 8 2 3 2 2 2" xfId="53627" xr:uid="{00000000-0005-0000-0000-0000EECA0000}"/>
    <cellStyle name="Percent 4 8 2 3 2 3" xfId="38479" xr:uid="{00000000-0005-0000-0000-0000EFCA0000}"/>
    <cellStyle name="Percent 4 8 2 3 3" xfId="21167" xr:uid="{00000000-0005-0000-0000-0000F0CA0000}"/>
    <cellStyle name="Percent 4 8 2 3 3 2" xfId="47135" xr:uid="{00000000-0005-0000-0000-0000F1CA0000}"/>
    <cellStyle name="Percent 4 8 2 3 4" xfId="16839" xr:uid="{00000000-0005-0000-0000-0000F2CA0000}"/>
    <cellStyle name="Percent 4 8 2 3 4 2" xfId="42807" xr:uid="{00000000-0005-0000-0000-0000F3CA0000}"/>
    <cellStyle name="Percent 4 8 2 3 5" xfId="31987" xr:uid="{00000000-0005-0000-0000-0000F4CA0000}"/>
    <cellStyle name="Percent 4 8 2 3 6" xfId="58469" xr:uid="{00000000-0005-0000-0000-0000F5CA0000}"/>
    <cellStyle name="Percent 4 8 2 4" xfId="10347" xr:uid="{00000000-0005-0000-0000-0000F6CA0000}"/>
    <cellStyle name="Percent 4 8 2 4 2" xfId="25495" xr:uid="{00000000-0005-0000-0000-0000F7CA0000}"/>
    <cellStyle name="Percent 4 8 2 4 2 2" xfId="51463" xr:uid="{00000000-0005-0000-0000-0000F8CA0000}"/>
    <cellStyle name="Percent 4 8 2 4 3" xfId="36315" xr:uid="{00000000-0005-0000-0000-0000F9CA0000}"/>
    <cellStyle name="Percent 4 8 2 5" xfId="8183" xr:uid="{00000000-0005-0000-0000-0000FACA0000}"/>
    <cellStyle name="Percent 4 8 2 5 2" xfId="23331" xr:uid="{00000000-0005-0000-0000-0000FBCA0000}"/>
    <cellStyle name="Percent 4 8 2 5 2 2" xfId="49299" xr:uid="{00000000-0005-0000-0000-0000FCCA0000}"/>
    <cellStyle name="Percent 4 8 2 5 3" xfId="34151" xr:uid="{00000000-0005-0000-0000-0000FDCA0000}"/>
    <cellStyle name="Percent 4 8 2 6" xfId="19003" xr:uid="{00000000-0005-0000-0000-0000FECA0000}"/>
    <cellStyle name="Percent 4 8 2 6 2" xfId="44971" xr:uid="{00000000-0005-0000-0000-0000FFCA0000}"/>
    <cellStyle name="Percent 4 8 2 7" xfId="14675" xr:uid="{00000000-0005-0000-0000-000000CB0000}"/>
    <cellStyle name="Percent 4 8 2 7 2" xfId="40643" xr:uid="{00000000-0005-0000-0000-000001CB0000}"/>
    <cellStyle name="Percent 4 8 2 8" xfId="3855" xr:uid="{00000000-0005-0000-0000-000002CB0000}"/>
    <cellStyle name="Percent 4 8 2 9" xfId="29823" xr:uid="{00000000-0005-0000-0000-000003CB0000}"/>
    <cellStyle name="Percent 4 8 3" xfId="2232" xr:uid="{00000000-0005-0000-0000-000004CB0000}"/>
    <cellStyle name="Percent 4 8 3 2" xfId="6560" xr:uid="{00000000-0005-0000-0000-000005CB0000}"/>
    <cellStyle name="Percent 4 8 3 2 2" xfId="13052" xr:uid="{00000000-0005-0000-0000-000006CB0000}"/>
    <cellStyle name="Percent 4 8 3 2 2 2" xfId="28200" xr:uid="{00000000-0005-0000-0000-000007CB0000}"/>
    <cellStyle name="Percent 4 8 3 2 2 2 2" xfId="54168" xr:uid="{00000000-0005-0000-0000-000008CB0000}"/>
    <cellStyle name="Percent 4 8 3 2 2 3" xfId="39020" xr:uid="{00000000-0005-0000-0000-000009CB0000}"/>
    <cellStyle name="Percent 4 8 3 2 3" xfId="21708" xr:uid="{00000000-0005-0000-0000-00000ACB0000}"/>
    <cellStyle name="Percent 4 8 3 2 3 2" xfId="47676" xr:uid="{00000000-0005-0000-0000-00000BCB0000}"/>
    <cellStyle name="Percent 4 8 3 2 4" xfId="17380" xr:uid="{00000000-0005-0000-0000-00000CCB0000}"/>
    <cellStyle name="Percent 4 8 3 2 4 2" xfId="43348" xr:uid="{00000000-0005-0000-0000-00000DCB0000}"/>
    <cellStyle name="Percent 4 8 3 2 5" xfId="32528" xr:uid="{00000000-0005-0000-0000-00000ECB0000}"/>
    <cellStyle name="Percent 4 8 3 2 6" xfId="59010" xr:uid="{00000000-0005-0000-0000-00000FCB0000}"/>
    <cellStyle name="Percent 4 8 3 3" xfId="10888" xr:uid="{00000000-0005-0000-0000-000010CB0000}"/>
    <cellStyle name="Percent 4 8 3 3 2" xfId="26036" xr:uid="{00000000-0005-0000-0000-000011CB0000}"/>
    <cellStyle name="Percent 4 8 3 3 2 2" xfId="52004" xr:uid="{00000000-0005-0000-0000-000012CB0000}"/>
    <cellStyle name="Percent 4 8 3 3 3" xfId="36856" xr:uid="{00000000-0005-0000-0000-000013CB0000}"/>
    <cellStyle name="Percent 4 8 3 4" xfId="8724" xr:uid="{00000000-0005-0000-0000-000014CB0000}"/>
    <cellStyle name="Percent 4 8 3 4 2" xfId="23872" xr:uid="{00000000-0005-0000-0000-000015CB0000}"/>
    <cellStyle name="Percent 4 8 3 4 2 2" xfId="49840" xr:uid="{00000000-0005-0000-0000-000016CB0000}"/>
    <cellStyle name="Percent 4 8 3 4 3" xfId="34692" xr:uid="{00000000-0005-0000-0000-000017CB0000}"/>
    <cellStyle name="Percent 4 8 3 5" xfId="19544" xr:uid="{00000000-0005-0000-0000-000018CB0000}"/>
    <cellStyle name="Percent 4 8 3 5 2" xfId="45512" xr:uid="{00000000-0005-0000-0000-000019CB0000}"/>
    <cellStyle name="Percent 4 8 3 6" xfId="15216" xr:uid="{00000000-0005-0000-0000-00001ACB0000}"/>
    <cellStyle name="Percent 4 8 3 6 2" xfId="41184" xr:uid="{00000000-0005-0000-0000-00001BCB0000}"/>
    <cellStyle name="Percent 4 8 3 7" xfId="4396" xr:uid="{00000000-0005-0000-0000-00001CCB0000}"/>
    <cellStyle name="Percent 4 8 3 8" xfId="30364" xr:uid="{00000000-0005-0000-0000-00001DCB0000}"/>
    <cellStyle name="Percent 4 8 3 9" xfId="56846" xr:uid="{00000000-0005-0000-0000-00001ECB0000}"/>
    <cellStyle name="Percent 4 8 4" xfId="5478" xr:uid="{00000000-0005-0000-0000-00001FCB0000}"/>
    <cellStyle name="Percent 4 8 4 2" xfId="11970" xr:uid="{00000000-0005-0000-0000-000020CB0000}"/>
    <cellStyle name="Percent 4 8 4 2 2" xfId="27118" xr:uid="{00000000-0005-0000-0000-000021CB0000}"/>
    <cellStyle name="Percent 4 8 4 2 2 2" xfId="53086" xr:uid="{00000000-0005-0000-0000-000022CB0000}"/>
    <cellStyle name="Percent 4 8 4 2 3" xfId="37938" xr:uid="{00000000-0005-0000-0000-000023CB0000}"/>
    <cellStyle name="Percent 4 8 4 3" xfId="20626" xr:uid="{00000000-0005-0000-0000-000024CB0000}"/>
    <cellStyle name="Percent 4 8 4 3 2" xfId="46594" xr:uid="{00000000-0005-0000-0000-000025CB0000}"/>
    <cellStyle name="Percent 4 8 4 4" xfId="16298" xr:uid="{00000000-0005-0000-0000-000026CB0000}"/>
    <cellStyle name="Percent 4 8 4 4 2" xfId="42266" xr:uid="{00000000-0005-0000-0000-000027CB0000}"/>
    <cellStyle name="Percent 4 8 4 5" xfId="31446" xr:uid="{00000000-0005-0000-0000-000028CB0000}"/>
    <cellStyle name="Percent 4 8 4 6" xfId="57928" xr:uid="{00000000-0005-0000-0000-000029CB0000}"/>
    <cellStyle name="Percent 4 8 5" xfId="9806" xr:uid="{00000000-0005-0000-0000-00002ACB0000}"/>
    <cellStyle name="Percent 4 8 5 2" xfId="24954" xr:uid="{00000000-0005-0000-0000-00002BCB0000}"/>
    <cellStyle name="Percent 4 8 5 2 2" xfId="50922" xr:uid="{00000000-0005-0000-0000-00002CCB0000}"/>
    <cellStyle name="Percent 4 8 5 3" xfId="35774" xr:uid="{00000000-0005-0000-0000-00002DCB0000}"/>
    <cellStyle name="Percent 4 8 6" xfId="7642" xr:uid="{00000000-0005-0000-0000-00002ECB0000}"/>
    <cellStyle name="Percent 4 8 6 2" xfId="22790" xr:uid="{00000000-0005-0000-0000-00002FCB0000}"/>
    <cellStyle name="Percent 4 8 6 2 2" xfId="48758" xr:uid="{00000000-0005-0000-0000-000030CB0000}"/>
    <cellStyle name="Percent 4 8 6 3" xfId="33610" xr:uid="{00000000-0005-0000-0000-000031CB0000}"/>
    <cellStyle name="Percent 4 8 7" xfId="18462" xr:uid="{00000000-0005-0000-0000-000032CB0000}"/>
    <cellStyle name="Percent 4 8 7 2" xfId="44430" xr:uid="{00000000-0005-0000-0000-000033CB0000}"/>
    <cellStyle name="Percent 4 8 8" xfId="14134" xr:uid="{00000000-0005-0000-0000-000034CB0000}"/>
    <cellStyle name="Percent 4 8 8 2" xfId="40102" xr:uid="{00000000-0005-0000-0000-000035CB0000}"/>
    <cellStyle name="Percent 4 8 9" xfId="3314" xr:uid="{00000000-0005-0000-0000-000036CB0000}"/>
    <cellStyle name="Percent 4 9" xfId="599" xr:uid="{00000000-0005-0000-0000-000037CB0000}"/>
    <cellStyle name="Percent 4 9 10" xfId="29283" xr:uid="{00000000-0005-0000-0000-000038CB0000}"/>
    <cellStyle name="Percent 4 9 11" xfId="55225" xr:uid="{00000000-0005-0000-0000-000039CB0000}"/>
    <cellStyle name="Percent 4 9 12" xfId="55765" xr:uid="{00000000-0005-0000-0000-00003ACB0000}"/>
    <cellStyle name="Percent 4 9 13" xfId="1001" xr:uid="{00000000-0005-0000-0000-00003BCB0000}"/>
    <cellStyle name="Percent 4 9 2" xfId="1692" xr:uid="{00000000-0005-0000-0000-00003CCB0000}"/>
    <cellStyle name="Percent 4 9 2 10" xfId="56306" xr:uid="{00000000-0005-0000-0000-00003DCB0000}"/>
    <cellStyle name="Percent 4 9 2 2" xfId="2774" xr:uid="{00000000-0005-0000-0000-00003ECB0000}"/>
    <cellStyle name="Percent 4 9 2 2 2" xfId="7102" xr:uid="{00000000-0005-0000-0000-00003FCB0000}"/>
    <cellStyle name="Percent 4 9 2 2 2 2" xfId="13594" xr:uid="{00000000-0005-0000-0000-000040CB0000}"/>
    <cellStyle name="Percent 4 9 2 2 2 2 2" xfId="28742" xr:uid="{00000000-0005-0000-0000-000041CB0000}"/>
    <cellStyle name="Percent 4 9 2 2 2 2 2 2" xfId="54710" xr:uid="{00000000-0005-0000-0000-000042CB0000}"/>
    <cellStyle name="Percent 4 9 2 2 2 2 3" xfId="39562" xr:uid="{00000000-0005-0000-0000-000043CB0000}"/>
    <cellStyle name="Percent 4 9 2 2 2 3" xfId="22250" xr:uid="{00000000-0005-0000-0000-000044CB0000}"/>
    <cellStyle name="Percent 4 9 2 2 2 3 2" xfId="48218" xr:uid="{00000000-0005-0000-0000-000045CB0000}"/>
    <cellStyle name="Percent 4 9 2 2 2 4" xfId="17922" xr:uid="{00000000-0005-0000-0000-000046CB0000}"/>
    <cellStyle name="Percent 4 9 2 2 2 4 2" xfId="43890" xr:uid="{00000000-0005-0000-0000-000047CB0000}"/>
    <cellStyle name="Percent 4 9 2 2 2 5" xfId="33070" xr:uid="{00000000-0005-0000-0000-000048CB0000}"/>
    <cellStyle name="Percent 4 9 2 2 2 6" xfId="59552" xr:uid="{00000000-0005-0000-0000-000049CB0000}"/>
    <cellStyle name="Percent 4 9 2 2 3" xfId="11430" xr:uid="{00000000-0005-0000-0000-00004ACB0000}"/>
    <cellStyle name="Percent 4 9 2 2 3 2" xfId="26578" xr:uid="{00000000-0005-0000-0000-00004BCB0000}"/>
    <cellStyle name="Percent 4 9 2 2 3 2 2" xfId="52546" xr:uid="{00000000-0005-0000-0000-00004CCB0000}"/>
    <cellStyle name="Percent 4 9 2 2 3 3" xfId="37398" xr:uid="{00000000-0005-0000-0000-00004DCB0000}"/>
    <cellStyle name="Percent 4 9 2 2 4" xfId="9266" xr:uid="{00000000-0005-0000-0000-00004ECB0000}"/>
    <cellStyle name="Percent 4 9 2 2 4 2" xfId="24414" xr:uid="{00000000-0005-0000-0000-00004FCB0000}"/>
    <cellStyle name="Percent 4 9 2 2 4 2 2" xfId="50382" xr:uid="{00000000-0005-0000-0000-000050CB0000}"/>
    <cellStyle name="Percent 4 9 2 2 4 3" xfId="35234" xr:uid="{00000000-0005-0000-0000-000051CB0000}"/>
    <cellStyle name="Percent 4 9 2 2 5" xfId="20086" xr:uid="{00000000-0005-0000-0000-000052CB0000}"/>
    <cellStyle name="Percent 4 9 2 2 5 2" xfId="46054" xr:uid="{00000000-0005-0000-0000-000053CB0000}"/>
    <cellStyle name="Percent 4 9 2 2 6" xfId="15758" xr:uid="{00000000-0005-0000-0000-000054CB0000}"/>
    <cellStyle name="Percent 4 9 2 2 6 2" xfId="41726" xr:uid="{00000000-0005-0000-0000-000055CB0000}"/>
    <cellStyle name="Percent 4 9 2 2 7" xfId="4938" xr:uid="{00000000-0005-0000-0000-000056CB0000}"/>
    <cellStyle name="Percent 4 9 2 2 8" xfId="30906" xr:uid="{00000000-0005-0000-0000-000057CB0000}"/>
    <cellStyle name="Percent 4 9 2 2 9" xfId="57388" xr:uid="{00000000-0005-0000-0000-000058CB0000}"/>
    <cellStyle name="Percent 4 9 2 3" xfId="6020" xr:uid="{00000000-0005-0000-0000-000059CB0000}"/>
    <cellStyle name="Percent 4 9 2 3 2" xfId="12512" xr:uid="{00000000-0005-0000-0000-00005ACB0000}"/>
    <cellStyle name="Percent 4 9 2 3 2 2" xfId="27660" xr:uid="{00000000-0005-0000-0000-00005BCB0000}"/>
    <cellStyle name="Percent 4 9 2 3 2 2 2" xfId="53628" xr:uid="{00000000-0005-0000-0000-00005CCB0000}"/>
    <cellStyle name="Percent 4 9 2 3 2 3" xfId="38480" xr:uid="{00000000-0005-0000-0000-00005DCB0000}"/>
    <cellStyle name="Percent 4 9 2 3 3" xfId="21168" xr:uid="{00000000-0005-0000-0000-00005ECB0000}"/>
    <cellStyle name="Percent 4 9 2 3 3 2" xfId="47136" xr:uid="{00000000-0005-0000-0000-00005FCB0000}"/>
    <cellStyle name="Percent 4 9 2 3 4" xfId="16840" xr:uid="{00000000-0005-0000-0000-000060CB0000}"/>
    <cellStyle name="Percent 4 9 2 3 4 2" xfId="42808" xr:uid="{00000000-0005-0000-0000-000061CB0000}"/>
    <cellStyle name="Percent 4 9 2 3 5" xfId="31988" xr:uid="{00000000-0005-0000-0000-000062CB0000}"/>
    <cellStyle name="Percent 4 9 2 3 6" xfId="58470" xr:uid="{00000000-0005-0000-0000-000063CB0000}"/>
    <cellStyle name="Percent 4 9 2 4" xfId="10348" xr:uid="{00000000-0005-0000-0000-000064CB0000}"/>
    <cellStyle name="Percent 4 9 2 4 2" xfId="25496" xr:uid="{00000000-0005-0000-0000-000065CB0000}"/>
    <cellStyle name="Percent 4 9 2 4 2 2" xfId="51464" xr:uid="{00000000-0005-0000-0000-000066CB0000}"/>
    <cellStyle name="Percent 4 9 2 4 3" xfId="36316" xr:uid="{00000000-0005-0000-0000-000067CB0000}"/>
    <cellStyle name="Percent 4 9 2 5" xfId="8184" xr:uid="{00000000-0005-0000-0000-000068CB0000}"/>
    <cellStyle name="Percent 4 9 2 5 2" xfId="23332" xr:uid="{00000000-0005-0000-0000-000069CB0000}"/>
    <cellStyle name="Percent 4 9 2 5 2 2" xfId="49300" xr:uid="{00000000-0005-0000-0000-00006ACB0000}"/>
    <cellStyle name="Percent 4 9 2 5 3" xfId="34152" xr:uid="{00000000-0005-0000-0000-00006BCB0000}"/>
    <cellStyle name="Percent 4 9 2 6" xfId="19004" xr:uid="{00000000-0005-0000-0000-00006CCB0000}"/>
    <cellStyle name="Percent 4 9 2 6 2" xfId="44972" xr:uid="{00000000-0005-0000-0000-00006DCB0000}"/>
    <cellStyle name="Percent 4 9 2 7" xfId="14676" xr:uid="{00000000-0005-0000-0000-00006ECB0000}"/>
    <cellStyle name="Percent 4 9 2 7 2" xfId="40644" xr:uid="{00000000-0005-0000-0000-00006FCB0000}"/>
    <cellStyle name="Percent 4 9 2 8" xfId="3856" xr:uid="{00000000-0005-0000-0000-000070CB0000}"/>
    <cellStyle name="Percent 4 9 2 9" xfId="29824" xr:uid="{00000000-0005-0000-0000-000071CB0000}"/>
    <cellStyle name="Percent 4 9 3" xfId="2233" xr:uid="{00000000-0005-0000-0000-000072CB0000}"/>
    <cellStyle name="Percent 4 9 3 2" xfId="6561" xr:uid="{00000000-0005-0000-0000-000073CB0000}"/>
    <cellStyle name="Percent 4 9 3 2 2" xfId="13053" xr:uid="{00000000-0005-0000-0000-000074CB0000}"/>
    <cellStyle name="Percent 4 9 3 2 2 2" xfId="28201" xr:uid="{00000000-0005-0000-0000-000075CB0000}"/>
    <cellStyle name="Percent 4 9 3 2 2 2 2" xfId="54169" xr:uid="{00000000-0005-0000-0000-000076CB0000}"/>
    <cellStyle name="Percent 4 9 3 2 2 3" xfId="39021" xr:uid="{00000000-0005-0000-0000-000077CB0000}"/>
    <cellStyle name="Percent 4 9 3 2 3" xfId="21709" xr:uid="{00000000-0005-0000-0000-000078CB0000}"/>
    <cellStyle name="Percent 4 9 3 2 3 2" xfId="47677" xr:uid="{00000000-0005-0000-0000-000079CB0000}"/>
    <cellStyle name="Percent 4 9 3 2 4" xfId="17381" xr:uid="{00000000-0005-0000-0000-00007ACB0000}"/>
    <cellStyle name="Percent 4 9 3 2 4 2" xfId="43349" xr:uid="{00000000-0005-0000-0000-00007BCB0000}"/>
    <cellStyle name="Percent 4 9 3 2 5" xfId="32529" xr:uid="{00000000-0005-0000-0000-00007CCB0000}"/>
    <cellStyle name="Percent 4 9 3 2 6" xfId="59011" xr:uid="{00000000-0005-0000-0000-00007DCB0000}"/>
    <cellStyle name="Percent 4 9 3 3" xfId="10889" xr:uid="{00000000-0005-0000-0000-00007ECB0000}"/>
    <cellStyle name="Percent 4 9 3 3 2" xfId="26037" xr:uid="{00000000-0005-0000-0000-00007FCB0000}"/>
    <cellStyle name="Percent 4 9 3 3 2 2" xfId="52005" xr:uid="{00000000-0005-0000-0000-000080CB0000}"/>
    <cellStyle name="Percent 4 9 3 3 3" xfId="36857" xr:uid="{00000000-0005-0000-0000-000081CB0000}"/>
    <cellStyle name="Percent 4 9 3 4" xfId="8725" xr:uid="{00000000-0005-0000-0000-000082CB0000}"/>
    <cellStyle name="Percent 4 9 3 4 2" xfId="23873" xr:uid="{00000000-0005-0000-0000-000083CB0000}"/>
    <cellStyle name="Percent 4 9 3 4 2 2" xfId="49841" xr:uid="{00000000-0005-0000-0000-000084CB0000}"/>
    <cellStyle name="Percent 4 9 3 4 3" xfId="34693" xr:uid="{00000000-0005-0000-0000-000085CB0000}"/>
    <cellStyle name="Percent 4 9 3 5" xfId="19545" xr:uid="{00000000-0005-0000-0000-000086CB0000}"/>
    <cellStyle name="Percent 4 9 3 5 2" xfId="45513" xr:uid="{00000000-0005-0000-0000-000087CB0000}"/>
    <cellStyle name="Percent 4 9 3 6" xfId="15217" xr:uid="{00000000-0005-0000-0000-000088CB0000}"/>
    <cellStyle name="Percent 4 9 3 6 2" xfId="41185" xr:uid="{00000000-0005-0000-0000-000089CB0000}"/>
    <cellStyle name="Percent 4 9 3 7" xfId="4397" xr:uid="{00000000-0005-0000-0000-00008ACB0000}"/>
    <cellStyle name="Percent 4 9 3 8" xfId="30365" xr:uid="{00000000-0005-0000-0000-00008BCB0000}"/>
    <cellStyle name="Percent 4 9 3 9" xfId="56847" xr:uid="{00000000-0005-0000-0000-00008CCB0000}"/>
    <cellStyle name="Percent 4 9 4" xfId="5479" xr:uid="{00000000-0005-0000-0000-00008DCB0000}"/>
    <cellStyle name="Percent 4 9 4 2" xfId="11971" xr:uid="{00000000-0005-0000-0000-00008ECB0000}"/>
    <cellStyle name="Percent 4 9 4 2 2" xfId="27119" xr:uid="{00000000-0005-0000-0000-00008FCB0000}"/>
    <cellStyle name="Percent 4 9 4 2 2 2" xfId="53087" xr:uid="{00000000-0005-0000-0000-000090CB0000}"/>
    <cellStyle name="Percent 4 9 4 2 3" xfId="37939" xr:uid="{00000000-0005-0000-0000-000091CB0000}"/>
    <cellStyle name="Percent 4 9 4 3" xfId="20627" xr:uid="{00000000-0005-0000-0000-000092CB0000}"/>
    <cellStyle name="Percent 4 9 4 3 2" xfId="46595" xr:uid="{00000000-0005-0000-0000-000093CB0000}"/>
    <cellStyle name="Percent 4 9 4 4" xfId="16299" xr:uid="{00000000-0005-0000-0000-000094CB0000}"/>
    <cellStyle name="Percent 4 9 4 4 2" xfId="42267" xr:uid="{00000000-0005-0000-0000-000095CB0000}"/>
    <cellStyle name="Percent 4 9 4 5" xfId="31447" xr:uid="{00000000-0005-0000-0000-000096CB0000}"/>
    <cellStyle name="Percent 4 9 4 6" xfId="57929" xr:uid="{00000000-0005-0000-0000-000097CB0000}"/>
    <cellStyle name="Percent 4 9 5" xfId="9807" xr:uid="{00000000-0005-0000-0000-000098CB0000}"/>
    <cellStyle name="Percent 4 9 5 2" xfId="24955" xr:uid="{00000000-0005-0000-0000-000099CB0000}"/>
    <cellStyle name="Percent 4 9 5 2 2" xfId="50923" xr:uid="{00000000-0005-0000-0000-00009ACB0000}"/>
    <cellStyle name="Percent 4 9 5 3" xfId="35775" xr:uid="{00000000-0005-0000-0000-00009BCB0000}"/>
    <cellStyle name="Percent 4 9 6" xfId="7643" xr:uid="{00000000-0005-0000-0000-00009CCB0000}"/>
    <cellStyle name="Percent 4 9 6 2" xfId="22791" xr:uid="{00000000-0005-0000-0000-00009DCB0000}"/>
    <cellStyle name="Percent 4 9 6 2 2" xfId="48759" xr:uid="{00000000-0005-0000-0000-00009ECB0000}"/>
    <cellStyle name="Percent 4 9 6 3" xfId="33611" xr:uid="{00000000-0005-0000-0000-00009FCB0000}"/>
    <cellStyle name="Percent 4 9 7" xfId="18463" xr:uid="{00000000-0005-0000-0000-0000A0CB0000}"/>
    <cellStyle name="Percent 4 9 7 2" xfId="44431" xr:uid="{00000000-0005-0000-0000-0000A1CB0000}"/>
    <cellStyle name="Percent 4 9 8" xfId="14135" xr:uid="{00000000-0005-0000-0000-0000A2CB0000}"/>
    <cellStyle name="Percent 4 9 8 2" xfId="40103" xr:uid="{00000000-0005-0000-0000-0000A3CB0000}"/>
    <cellStyle name="Percent 4 9 9" xfId="3315" xr:uid="{00000000-0005-0000-0000-0000A4CB0000}"/>
    <cellStyle name="Percent 5" xfId="600" xr:uid="{00000000-0005-0000-0000-0000A5CB0000}"/>
    <cellStyle name="Percent 5 10" xfId="601" xr:uid="{00000000-0005-0000-0000-0000A6CB0000}"/>
    <cellStyle name="Percent 5 10 10" xfId="29285" xr:uid="{00000000-0005-0000-0000-0000A7CB0000}"/>
    <cellStyle name="Percent 5 10 11" xfId="55227" xr:uid="{00000000-0005-0000-0000-0000A8CB0000}"/>
    <cellStyle name="Percent 5 10 12" xfId="55767" xr:uid="{00000000-0005-0000-0000-0000A9CB0000}"/>
    <cellStyle name="Percent 5 10 13" xfId="1044" xr:uid="{00000000-0005-0000-0000-0000AACB0000}"/>
    <cellStyle name="Percent 5 10 2" xfId="1694" xr:uid="{00000000-0005-0000-0000-0000ABCB0000}"/>
    <cellStyle name="Percent 5 10 2 10" xfId="56308" xr:uid="{00000000-0005-0000-0000-0000ACCB0000}"/>
    <cellStyle name="Percent 5 10 2 2" xfId="2776" xr:uid="{00000000-0005-0000-0000-0000ADCB0000}"/>
    <cellStyle name="Percent 5 10 2 2 2" xfId="7104" xr:uid="{00000000-0005-0000-0000-0000AECB0000}"/>
    <cellStyle name="Percent 5 10 2 2 2 2" xfId="13596" xr:uid="{00000000-0005-0000-0000-0000AFCB0000}"/>
    <cellStyle name="Percent 5 10 2 2 2 2 2" xfId="28744" xr:uid="{00000000-0005-0000-0000-0000B0CB0000}"/>
    <cellStyle name="Percent 5 10 2 2 2 2 2 2" xfId="54712" xr:uid="{00000000-0005-0000-0000-0000B1CB0000}"/>
    <cellStyle name="Percent 5 10 2 2 2 2 3" xfId="39564" xr:uid="{00000000-0005-0000-0000-0000B2CB0000}"/>
    <cellStyle name="Percent 5 10 2 2 2 3" xfId="22252" xr:uid="{00000000-0005-0000-0000-0000B3CB0000}"/>
    <cellStyle name="Percent 5 10 2 2 2 3 2" xfId="48220" xr:uid="{00000000-0005-0000-0000-0000B4CB0000}"/>
    <cellStyle name="Percent 5 10 2 2 2 4" xfId="17924" xr:uid="{00000000-0005-0000-0000-0000B5CB0000}"/>
    <cellStyle name="Percent 5 10 2 2 2 4 2" xfId="43892" xr:uid="{00000000-0005-0000-0000-0000B6CB0000}"/>
    <cellStyle name="Percent 5 10 2 2 2 5" xfId="33072" xr:uid="{00000000-0005-0000-0000-0000B7CB0000}"/>
    <cellStyle name="Percent 5 10 2 2 2 6" xfId="59554" xr:uid="{00000000-0005-0000-0000-0000B8CB0000}"/>
    <cellStyle name="Percent 5 10 2 2 3" xfId="11432" xr:uid="{00000000-0005-0000-0000-0000B9CB0000}"/>
    <cellStyle name="Percent 5 10 2 2 3 2" xfId="26580" xr:uid="{00000000-0005-0000-0000-0000BACB0000}"/>
    <cellStyle name="Percent 5 10 2 2 3 2 2" xfId="52548" xr:uid="{00000000-0005-0000-0000-0000BBCB0000}"/>
    <cellStyle name="Percent 5 10 2 2 3 3" xfId="37400" xr:uid="{00000000-0005-0000-0000-0000BCCB0000}"/>
    <cellStyle name="Percent 5 10 2 2 4" xfId="9268" xr:uid="{00000000-0005-0000-0000-0000BDCB0000}"/>
    <cellStyle name="Percent 5 10 2 2 4 2" xfId="24416" xr:uid="{00000000-0005-0000-0000-0000BECB0000}"/>
    <cellStyle name="Percent 5 10 2 2 4 2 2" xfId="50384" xr:uid="{00000000-0005-0000-0000-0000BFCB0000}"/>
    <cellStyle name="Percent 5 10 2 2 4 3" xfId="35236" xr:uid="{00000000-0005-0000-0000-0000C0CB0000}"/>
    <cellStyle name="Percent 5 10 2 2 5" xfId="20088" xr:uid="{00000000-0005-0000-0000-0000C1CB0000}"/>
    <cellStyle name="Percent 5 10 2 2 5 2" xfId="46056" xr:uid="{00000000-0005-0000-0000-0000C2CB0000}"/>
    <cellStyle name="Percent 5 10 2 2 6" xfId="15760" xr:uid="{00000000-0005-0000-0000-0000C3CB0000}"/>
    <cellStyle name="Percent 5 10 2 2 6 2" xfId="41728" xr:uid="{00000000-0005-0000-0000-0000C4CB0000}"/>
    <cellStyle name="Percent 5 10 2 2 7" xfId="4940" xr:uid="{00000000-0005-0000-0000-0000C5CB0000}"/>
    <cellStyle name="Percent 5 10 2 2 8" xfId="30908" xr:uid="{00000000-0005-0000-0000-0000C6CB0000}"/>
    <cellStyle name="Percent 5 10 2 2 9" xfId="57390" xr:uid="{00000000-0005-0000-0000-0000C7CB0000}"/>
    <cellStyle name="Percent 5 10 2 3" xfId="6022" xr:uid="{00000000-0005-0000-0000-0000C8CB0000}"/>
    <cellStyle name="Percent 5 10 2 3 2" xfId="12514" xr:uid="{00000000-0005-0000-0000-0000C9CB0000}"/>
    <cellStyle name="Percent 5 10 2 3 2 2" xfId="27662" xr:uid="{00000000-0005-0000-0000-0000CACB0000}"/>
    <cellStyle name="Percent 5 10 2 3 2 2 2" xfId="53630" xr:uid="{00000000-0005-0000-0000-0000CBCB0000}"/>
    <cellStyle name="Percent 5 10 2 3 2 3" xfId="38482" xr:uid="{00000000-0005-0000-0000-0000CCCB0000}"/>
    <cellStyle name="Percent 5 10 2 3 3" xfId="21170" xr:uid="{00000000-0005-0000-0000-0000CDCB0000}"/>
    <cellStyle name="Percent 5 10 2 3 3 2" xfId="47138" xr:uid="{00000000-0005-0000-0000-0000CECB0000}"/>
    <cellStyle name="Percent 5 10 2 3 4" xfId="16842" xr:uid="{00000000-0005-0000-0000-0000CFCB0000}"/>
    <cellStyle name="Percent 5 10 2 3 4 2" xfId="42810" xr:uid="{00000000-0005-0000-0000-0000D0CB0000}"/>
    <cellStyle name="Percent 5 10 2 3 5" xfId="31990" xr:uid="{00000000-0005-0000-0000-0000D1CB0000}"/>
    <cellStyle name="Percent 5 10 2 3 6" xfId="58472" xr:uid="{00000000-0005-0000-0000-0000D2CB0000}"/>
    <cellStyle name="Percent 5 10 2 4" xfId="10350" xr:uid="{00000000-0005-0000-0000-0000D3CB0000}"/>
    <cellStyle name="Percent 5 10 2 4 2" xfId="25498" xr:uid="{00000000-0005-0000-0000-0000D4CB0000}"/>
    <cellStyle name="Percent 5 10 2 4 2 2" xfId="51466" xr:uid="{00000000-0005-0000-0000-0000D5CB0000}"/>
    <cellStyle name="Percent 5 10 2 4 3" xfId="36318" xr:uid="{00000000-0005-0000-0000-0000D6CB0000}"/>
    <cellStyle name="Percent 5 10 2 5" xfId="8186" xr:uid="{00000000-0005-0000-0000-0000D7CB0000}"/>
    <cellStyle name="Percent 5 10 2 5 2" xfId="23334" xr:uid="{00000000-0005-0000-0000-0000D8CB0000}"/>
    <cellStyle name="Percent 5 10 2 5 2 2" xfId="49302" xr:uid="{00000000-0005-0000-0000-0000D9CB0000}"/>
    <cellStyle name="Percent 5 10 2 5 3" xfId="34154" xr:uid="{00000000-0005-0000-0000-0000DACB0000}"/>
    <cellStyle name="Percent 5 10 2 6" xfId="19006" xr:uid="{00000000-0005-0000-0000-0000DBCB0000}"/>
    <cellStyle name="Percent 5 10 2 6 2" xfId="44974" xr:uid="{00000000-0005-0000-0000-0000DCCB0000}"/>
    <cellStyle name="Percent 5 10 2 7" xfId="14678" xr:uid="{00000000-0005-0000-0000-0000DDCB0000}"/>
    <cellStyle name="Percent 5 10 2 7 2" xfId="40646" xr:uid="{00000000-0005-0000-0000-0000DECB0000}"/>
    <cellStyle name="Percent 5 10 2 8" xfId="3858" xr:uid="{00000000-0005-0000-0000-0000DFCB0000}"/>
    <cellStyle name="Percent 5 10 2 9" xfId="29826" xr:uid="{00000000-0005-0000-0000-0000E0CB0000}"/>
    <cellStyle name="Percent 5 10 3" xfId="2235" xr:uid="{00000000-0005-0000-0000-0000E1CB0000}"/>
    <cellStyle name="Percent 5 10 3 2" xfId="6563" xr:uid="{00000000-0005-0000-0000-0000E2CB0000}"/>
    <cellStyle name="Percent 5 10 3 2 2" xfId="13055" xr:uid="{00000000-0005-0000-0000-0000E3CB0000}"/>
    <cellStyle name="Percent 5 10 3 2 2 2" xfId="28203" xr:uid="{00000000-0005-0000-0000-0000E4CB0000}"/>
    <cellStyle name="Percent 5 10 3 2 2 2 2" xfId="54171" xr:uid="{00000000-0005-0000-0000-0000E5CB0000}"/>
    <cellStyle name="Percent 5 10 3 2 2 3" xfId="39023" xr:uid="{00000000-0005-0000-0000-0000E6CB0000}"/>
    <cellStyle name="Percent 5 10 3 2 3" xfId="21711" xr:uid="{00000000-0005-0000-0000-0000E7CB0000}"/>
    <cellStyle name="Percent 5 10 3 2 3 2" xfId="47679" xr:uid="{00000000-0005-0000-0000-0000E8CB0000}"/>
    <cellStyle name="Percent 5 10 3 2 4" xfId="17383" xr:uid="{00000000-0005-0000-0000-0000E9CB0000}"/>
    <cellStyle name="Percent 5 10 3 2 4 2" xfId="43351" xr:uid="{00000000-0005-0000-0000-0000EACB0000}"/>
    <cellStyle name="Percent 5 10 3 2 5" xfId="32531" xr:uid="{00000000-0005-0000-0000-0000EBCB0000}"/>
    <cellStyle name="Percent 5 10 3 2 6" xfId="59013" xr:uid="{00000000-0005-0000-0000-0000ECCB0000}"/>
    <cellStyle name="Percent 5 10 3 3" xfId="10891" xr:uid="{00000000-0005-0000-0000-0000EDCB0000}"/>
    <cellStyle name="Percent 5 10 3 3 2" xfId="26039" xr:uid="{00000000-0005-0000-0000-0000EECB0000}"/>
    <cellStyle name="Percent 5 10 3 3 2 2" xfId="52007" xr:uid="{00000000-0005-0000-0000-0000EFCB0000}"/>
    <cellStyle name="Percent 5 10 3 3 3" xfId="36859" xr:uid="{00000000-0005-0000-0000-0000F0CB0000}"/>
    <cellStyle name="Percent 5 10 3 4" xfId="8727" xr:uid="{00000000-0005-0000-0000-0000F1CB0000}"/>
    <cellStyle name="Percent 5 10 3 4 2" xfId="23875" xr:uid="{00000000-0005-0000-0000-0000F2CB0000}"/>
    <cellStyle name="Percent 5 10 3 4 2 2" xfId="49843" xr:uid="{00000000-0005-0000-0000-0000F3CB0000}"/>
    <cellStyle name="Percent 5 10 3 4 3" xfId="34695" xr:uid="{00000000-0005-0000-0000-0000F4CB0000}"/>
    <cellStyle name="Percent 5 10 3 5" xfId="19547" xr:uid="{00000000-0005-0000-0000-0000F5CB0000}"/>
    <cellStyle name="Percent 5 10 3 5 2" xfId="45515" xr:uid="{00000000-0005-0000-0000-0000F6CB0000}"/>
    <cellStyle name="Percent 5 10 3 6" xfId="15219" xr:uid="{00000000-0005-0000-0000-0000F7CB0000}"/>
    <cellStyle name="Percent 5 10 3 6 2" xfId="41187" xr:uid="{00000000-0005-0000-0000-0000F8CB0000}"/>
    <cellStyle name="Percent 5 10 3 7" xfId="4399" xr:uid="{00000000-0005-0000-0000-0000F9CB0000}"/>
    <cellStyle name="Percent 5 10 3 8" xfId="30367" xr:uid="{00000000-0005-0000-0000-0000FACB0000}"/>
    <cellStyle name="Percent 5 10 3 9" xfId="56849" xr:uid="{00000000-0005-0000-0000-0000FBCB0000}"/>
    <cellStyle name="Percent 5 10 4" xfId="5481" xr:uid="{00000000-0005-0000-0000-0000FCCB0000}"/>
    <cellStyle name="Percent 5 10 4 2" xfId="11973" xr:uid="{00000000-0005-0000-0000-0000FDCB0000}"/>
    <cellStyle name="Percent 5 10 4 2 2" xfId="27121" xr:uid="{00000000-0005-0000-0000-0000FECB0000}"/>
    <cellStyle name="Percent 5 10 4 2 2 2" xfId="53089" xr:uid="{00000000-0005-0000-0000-0000FFCB0000}"/>
    <cellStyle name="Percent 5 10 4 2 3" xfId="37941" xr:uid="{00000000-0005-0000-0000-000000CC0000}"/>
    <cellStyle name="Percent 5 10 4 3" xfId="20629" xr:uid="{00000000-0005-0000-0000-000001CC0000}"/>
    <cellStyle name="Percent 5 10 4 3 2" xfId="46597" xr:uid="{00000000-0005-0000-0000-000002CC0000}"/>
    <cellStyle name="Percent 5 10 4 4" xfId="16301" xr:uid="{00000000-0005-0000-0000-000003CC0000}"/>
    <cellStyle name="Percent 5 10 4 4 2" xfId="42269" xr:uid="{00000000-0005-0000-0000-000004CC0000}"/>
    <cellStyle name="Percent 5 10 4 5" xfId="31449" xr:uid="{00000000-0005-0000-0000-000005CC0000}"/>
    <cellStyle name="Percent 5 10 4 6" xfId="57931" xr:uid="{00000000-0005-0000-0000-000006CC0000}"/>
    <cellStyle name="Percent 5 10 5" xfId="9809" xr:uid="{00000000-0005-0000-0000-000007CC0000}"/>
    <cellStyle name="Percent 5 10 5 2" xfId="24957" xr:uid="{00000000-0005-0000-0000-000008CC0000}"/>
    <cellStyle name="Percent 5 10 5 2 2" xfId="50925" xr:uid="{00000000-0005-0000-0000-000009CC0000}"/>
    <cellStyle name="Percent 5 10 5 3" xfId="35777" xr:uid="{00000000-0005-0000-0000-00000ACC0000}"/>
    <cellStyle name="Percent 5 10 6" xfId="7645" xr:uid="{00000000-0005-0000-0000-00000BCC0000}"/>
    <cellStyle name="Percent 5 10 6 2" xfId="22793" xr:uid="{00000000-0005-0000-0000-00000CCC0000}"/>
    <cellStyle name="Percent 5 10 6 2 2" xfId="48761" xr:uid="{00000000-0005-0000-0000-00000DCC0000}"/>
    <cellStyle name="Percent 5 10 6 3" xfId="33613" xr:uid="{00000000-0005-0000-0000-00000ECC0000}"/>
    <cellStyle name="Percent 5 10 7" xfId="18465" xr:uid="{00000000-0005-0000-0000-00000FCC0000}"/>
    <cellStyle name="Percent 5 10 7 2" xfId="44433" xr:uid="{00000000-0005-0000-0000-000010CC0000}"/>
    <cellStyle name="Percent 5 10 8" xfId="14137" xr:uid="{00000000-0005-0000-0000-000011CC0000}"/>
    <cellStyle name="Percent 5 10 8 2" xfId="40105" xr:uid="{00000000-0005-0000-0000-000012CC0000}"/>
    <cellStyle name="Percent 5 10 9" xfId="3317" xr:uid="{00000000-0005-0000-0000-000013CC0000}"/>
    <cellStyle name="Percent 5 11" xfId="602" xr:uid="{00000000-0005-0000-0000-000014CC0000}"/>
    <cellStyle name="Percent 5 11 10" xfId="29286" xr:uid="{00000000-0005-0000-0000-000015CC0000}"/>
    <cellStyle name="Percent 5 11 11" xfId="55228" xr:uid="{00000000-0005-0000-0000-000016CC0000}"/>
    <cellStyle name="Percent 5 11 12" xfId="55768" xr:uid="{00000000-0005-0000-0000-000017CC0000}"/>
    <cellStyle name="Percent 5 11 13" xfId="1084" xr:uid="{00000000-0005-0000-0000-000018CC0000}"/>
    <cellStyle name="Percent 5 11 2" xfId="1695" xr:uid="{00000000-0005-0000-0000-000019CC0000}"/>
    <cellStyle name="Percent 5 11 2 10" xfId="56309" xr:uid="{00000000-0005-0000-0000-00001ACC0000}"/>
    <cellStyle name="Percent 5 11 2 2" xfId="2777" xr:uid="{00000000-0005-0000-0000-00001BCC0000}"/>
    <cellStyle name="Percent 5 11 2 2 2" xfId="7105" xr:uid="{00000000-0005-0000-0000-00001CCC0000}"/>
    <cellStyle name="Percent 5 11 2 2 2 2" xfId="13597" xr:uid="{00000000-0005-0000-0000-00001DCC0000}"/>
    <cellStyle name="Percent 5 11 2 2 2 2 2" xfId="28745" xr:uid="{00000000-0005-0000-0000-00001ECC0000}"/>
    <cellStyle name="Percent 5 11 2 2 2 2 2 2" xfId="54713" xr:uid="{00000000-0005-0000-0000-00001FCC0000}"/>
    <cellStyle name="Percent 5 11 2 2 2 2 3" xfId="39565" xr:uid="{00000000-0005-0000-0000-000020CC0000}"/>
    <cellStyle name="Percent 5 11 2 2 2 3" xfId="22253" xr:uid="{00000000-0005-0000-0000-000021CC0000}"/>
    <cellStyle name="Percent 5 11 2 2 2 3 2" xfId="48221" xr:uid="{00000000-0005-0000-0000-000022CC0000}"/>
    <cellStyle name="Percent 5 11 2 2 2 4" xfId="17925" xr:uid="{00000000-0005-0000-0000-000023CC0000}"/>
    <cellStyle name="Percent 5 11 2 2 2 4 2" xfId="43893" xr:uid="{00000000-0005-0000-0000-000024CC0000}"/>
    <cellStyle name="Percent 5 11 2 2 2 5" xfId="33073" xr:uid="{00000000-0005-0000-0000-000025CC0000}"/>
    <cellStyle name="Percent 5 11 2 2 2 6" xfId="59555" xr:uid="{00000000-0005-0000-0000-000026CC0000}"/>
    <cellStyle name="Percent 5 11 2 2 3" xfId="11433" xr:uid="{00000000-0005-0000-0000-000027CC0000}"/>
    <cellStyle name="Percent 5 11 2 2 3 2" xfId="26581" xr:uid="{00000000-0005-0000-0000-000028CC0000}"/>
    <cellStyle name="Percent 5 11 2 2 3 2 2" xfId="52549" xr:uid="{00000000-0005-0000-0000-000029CC0000}"/>
    <cellStyle name="Percent 5 11 2 2 3 3" xfId="37401" xr:uid="{00000000-0005-0000-0000-00002ACC0000}"/>
    <cellStyle name="Percent 5 11 2 2 4" xfId="9269" xr:uid="{00000000-0005-0000-0000-00002BCC0000}"/>
    <cellStyle name="Percent 5 11 2 2 4 2" xfId="24417" xr:uid="{00000000-0005-0000-0000-00002CCC0000}"/>
    <cellStyle name="Percent 5 11 2 2 4 2 2" xfId="50385" xr:uid="{00000000-0005-0000-0000-00002DCC0000}"/>
    <cellStyle name="Percent 5 11 2 2 4 3" xfId="35237" xr:uid="{00000000-0005-0000-0000-00002ECC0000}"/>
    <cellStyle name="Percent 5 11 2 2 5" xfId="20089" xr:uid="{00000000-0005-0000-0000-00002FCC0000}"/>
    <cellStyle name="Percent 5 11 2 2 5 2" xfId="46057" xr:uid="{00000000-0005-0000-0000-000030CC0000}"/>
    <cellStyle name="Percent 5 11 2 2 6" xfId="15761" xr:uid="{00000000-0005-0000-0000-000031CC0000}"/>
    <cellStyle name="Percent 5 11 2 2 6 2" xfId="41729" xr:uid="{00000000-0005-0000-0000-000032CC0000}"/>
    <cellStyle name="Percent 5 11 2 2 7" xfId="4941" xr:uid="{00000000-0005-0000-0000-000033CC0000}"/>
    <cellStyle name="Percent 5 11 2 2 8" xfId="30909" xr:uid="{00000000-0005-0000-0000-000034CC0000}"/>
    <cellStyle name="Percent 5 11 2 2 9" xfId="57391" xr:uid="{00000000-0005-0000-0000-000035CC0000}"/>
    <cellStyle name="Percent 5 11 2 3" xfId="6023" xr:uid="{00000000-0005-0000-0000-000036CC0000}"/>
    <cellStyle name="Percent 5 11 2 3 2" xfId="12515" xr:uid="{00000000-0005-0000-0000-000037CC0000}"/>
    <cellStyle name="Percent 5 11 2 3 2 2" xfId="27663" xr:uid="{00000000-0005-0000-0000-000038CC0000}"/>
    <cellStyle name="Percent 5 11 2 3 2 2 2" xfId="53631" xr:uid="{00000000-0005-0000-0000-000039CC0000}"/>
    <cellStyle name="Percent 5 11 2 3 2 3" xfId="38483" xr:uid="{00000000-0005-0000-0000-00003ACC0000}"/>
    <cellStyle name="Percent 5 11 2 3 3" xfId="21171" xr:uid="{00000000-0005-0000-0000-00003BCC0000}"/>
    <cellStyle name="Percent 5 11 2 3 3 2" xfId="47139" xr:uid="{00000000-0005-0000-0000-00003CCC0000}"/>
    <cellStyle name="Percent 5 11 2 3 4" xfId="16843" xr:uid="{00000000-0005-0000-0000-00003DCC0000}"/>
    <cellStyle name="Percent 5 11 2 3 4 2" xfId="42811" xr:uid="{00000000-0005-0000-0000-00003ECC0000}"/>
    <cellStyle name="Percent 5 11 2 3 5" xfId="31991" xr:uid="{00000000-0005-0000-0000-00003FCC0000}"/>
    <cellStyle name="Percent 5 11 2 3 6" xfId="58473" xr:uid="{00000000-0005-0000-0000-000040CC0000}"/>
    <cellStyle name="Percent 5 11 2 4" xfId="10351" xr:uid="{00000000-0005-0000-0000-000041CC0000}"/>
    <cellStyle name="Percent 5 11 2 4 2" xfId="25499" xr:uid="{00000000-0005-0000-0000-000042CC0000}"/>
    <cellStyle name="Percent 5 11 2 4 2 2" xfId="51467" xr:uid="{00000000-0005-0000-0000-000043CC0000}"/>
    <cellStyle name="Percent 5 11 2 4 3" xfId="36319" xr:uid="{00000000-0005-0000-0000-000044CC0000}"/>
    <cellStyle name="Percent 5 11 2 5" xfId="8187" xr:uid="{00000000-0005-0000-0000-000045CC0000}"/>
    <cellStyle name="Percent 5 11 2 5 2" xfId="23335" xr:uid="{00000000-0005-0000-0000-000046CC0000}"/>
    <cellStyle name="Percent 5 11 2 5 2 2" xfId="49303" xr:uid="{00000000-0005-0000-0000-000047CC0000}"/>
    <cellStyle name="Percent 5 11 2 5 3" xfId="34155" xr:uid="{00000000-0005-0000-0000-000048CC0000}"/>
    <cellStyle name="Percent 5 11 2 6" xfId="19007" xr:uid="{00000000-0005-0000-0000-000049CC0000}"/>
    <cellStyle name="Percent 5 11 2 6 2" xfId="44975" xr:uid="{00000000-0005-0000-0000-00004ACC0000}"/>
    <cellStyle name="Percent 5 11 2 7" xfId="14679" xr:uid="{00000000-0005-0000-0000-00004BCC0000}"/>
    <cellStyle name="Percent 5 11 2 7 2" xfId="40647" xr:uid="{00000000-0005-0000-0000-00004CCC0000}"/>
    <cellStyle name="Percent 5 11 2 8" xfId="3859" xr:uid="{00000000-0005-0000-0000-00004DCC0000}"/>
    <cellStyle name="Percent 5 11 2 9" xfId="29827" xr:uid="{00000000-0005-0000-0000-00004ECC0000}"/>
    <cellStyle name="Percent 5 11 3" xfId="2236" xr:uid="{00000000-0005-0000-0000-00004FCC0000}"/>
    <cellStyle name="Percent 5 11 3 2" xfId="6564" xr:uid="{00000000-0005-0000-0000-000050CC0000}"/>
    <cellStyle name="Percent 5 11 3 2 2" xfId="13056" xr:uid="{00000000-0005-0000-0000-000051CC0000}"/>
    <cellStyle name="Percent 5 11 3 2 2 2" xfId="28204" xr:uid="{00000000-0005-0000-0000-000052CC0000}"/>
    <cellStyle name="Percent 5 11 3 2 2 2 2" xfId="54172" xr:uid="{00000000-0005-0000-0000-000053CC0000}"/>
    <cellStyle name="Percent 5 11 3 2 2 3" xfId="39024" xr:uid="{00000000-0005-0000-0000-000054CC0000}"/>
    <cellStyle name="Percent 5 11 3 2 3" xfId="21712" xr:uid="{00000000-0005-0000-0000-000055CC0000}"/>
    <cellStyle name="Percent 5 11 3 2 3 2" xfId="47680" xr:uid="{00000000-0005-0000-0000-000056CC0000}"/>
    <cellStyle name="Percent 5 11 3 2 4" xfId="17384" xr:uid="{00000000-0005-0000-0000-000057CC0000}"/>
    <cellStyle name="Percent 5 11 3 2 4 2" xfId="43352" xr:uid="{00000000-0005-0000-0000-000058CC0000}"/>
    <cellStyle name="Percent 5 11 3 2 5" xfId="32532" xr:uid="{00000000-0005-0000-0000-000059CC0000}"/>
    <cellStyle name="Percent 5 11 3 2 6" xfId="59014" xr:uid="{00000000-0005-0000-0000-00005ACC0000}"/>
    <cellStyle name="Percent 5 11 3 3" xfId="10892" xr:uid="{00000000-0005-0000-0000-00005BCC0000}"/>
    <cellStyle name="Percent 5 11 3 3 2" xfId="26040" xr:uid="{00000000-0005-0000-0000-00005CCC0000}"/>
    <cellStyle name="Percent 5 11 3 3 2 2" xfId="52008" xr:uid="{00000000-0005-0000-0000-00005DCC0000}"/>
    <cellStyle name="Percent 5 11 3 3 3" xfId="36860" xr:uid="{00000000-0005-0000-0000-00005ECC0000}"/>
    <cellStyle name="Percent 5 11 3 4" xfId="8728" xr:uid="{00000000-0005-0000-0000-00005FCC0000}"/>
    <cellStyle name="Percent 5 11 3 4 2" xfId="23876" xr:uid="{00000000-0005-0000-0000-000060CC0000}"/>
    <cellStyle name="Percent 5 11 3 4 2 2" xfId="49844" xr:uid="{00000000-0005-0000-0000-000061CC0000}"/>
    <cellStyle name="Percent 5 11 3 4 3" xfId="34696" xr:uid="{00000000-0005-0000-0000-000062CC0000}"/>
    <cellStyle name="Percent 5 11 3 5" xfId="19548" xr:uid="{00000000-0005-0000-0000-000063CC0000}"/>
    <cellStyle name="Percent 5 11 3 5 2" xfId="45516" xr:uid="{00000000-0005-0000-0000-000064CC0000}"/>
    <cellStyle name="Percent 5 11 3 6" xfId="15220" xr:uid="{00000000-0005-0000-0000-000065CC0000}"/>
    <cellStyle name="Percent 5 11 3 6 2" xfId="41188" xr:uid="{00000000-0005-0000-0000-000066CC0000}"/>
    <cellStyle name="Percent 5 11 3 7" xfId="4400" xr:uid="{00000000-0005-0000-0000-000067CC0000}"/>
    <cellStyle name="Percent 5 11 3 8" xfId="30368" xr:uid="{00000000-0005-0000-0000-000068CC0000}"/>
    <cellStyle name="Percent 5 11 3 9" xfId="56850" xr:uid="{00000000-0005-0000-0000-000069CC0000}"/>
    <cellStyle name="Percent 5 11 4" xfId="5482" xr:uid="{00000000-0005-0000-0000-00006ACC0000}"/>
    <cellStyle name="Percent 5 11 4 2" xfId="11974" xr:uid="{00000000-0005-0000-0000-00006BCC0000}"/>
    <cellStyle name="Percent 5 11 4 2 2" xfId="27122" xr:uid="{00000000-0005-0000-0000-00006CCC0000}"/>
    <cellStyle name="Percent 5 11 4 2 2 2" xfId="53090" xr:uid="{00000000-0005-0000-0000-00006DCC0000}"/>
    <cellStyle name="Percent 5 11 4 2 3" xfId="37942" xr:uid="{00000000-0005-0000-0000-00006ECC0000}"/>
    <cellStyle name="Percent 5 11 4 3" xfId="20630" xr:uid="{00000000-0005-0000-0000-00006FCC0000}"/>
    <cellStyle name="Percent 5 11 4 3 2" xfId="46598" xr:uid="{00000000-0005-0000-0000-000070CC0000}"/>
    <cellStyle name="Percent 5 11 4 4" xfId="16302" xr:uid="{00000000-0005-0000-0000-000071CC0000}"/>
    <cellStyle name="Percent 5 11 4 4 2" xfId="42270" xr:uid="{00000000-0005-0000-0000-000072CC0000}"/>
    <cellStyle name="Percent 5 11 4 5" xfId="31450" xr:uid="{00000000-0005-0000-0000-000073CC0000}"/>
    <cellStyle name="Percent 5 11 4 6" xfId="57932" xr:uid="{00000000-0005-0000-0000-000074CC0000}"/>
    <cellStyle name="Percent 5 11 5" xfId="9810" xr:uid="{00000000-0005-0000-0000-000075CC0000}"/>
    <cellStyle name="Percent 5 11 5 2" xfId="24958" xr:uid="{00000000-0005-0000-0000-000076CC0000}"/>
    <cellStyle name="Percent 5 11 5 2 2" xfId="50926" xr:uid="{00000000-0005-0000-0000-000077CC0000}"/>
    <cellStyle name="Percent 5 11 5 3" xfId="35778" xr:uid="{00000000-0005-0000-0000-000078CC0000}"/>
    <cellStyle name="Percent 5 11 6" xfId="7646" xr:uid="{00000000-0005-0000-0000-000079CC0000}"/>
    <cellStyle name="Percent 5 11 6 2" xfId="22794" xr:uid="{00000000-0005-0000-0000-00007ACC0000}"/>
    <cellStyle name="Percent 5 11 6 2 2" xfId="48762" xr:uid="{00000000-0005-0000-0000-00007BCC0000}"/>
    <cellStyle name="Percent 5 11 6 3" xfId="33614" xr:uid="{00000000-0005-0000-0000-00007CCC0000}"/>
    <cellStyle name="Percent 5 11 7" xfId="18466" xr:uid="{00000000-0005-0000-0000-00007DCC0000}"/>
    <cellStyle name="Percent 5 11 7 2" xfId="44434" xr:uid="{00000000-0005-0000-0000-00007ECC0000}"/>
    <cellStyle name="Percent 5 11 8" xfId="14138" xr:uid="{00000000-0005-0000-0000-00007FCC0000}"/>
    <cellStyle name="Percent 5 11 8 2" xfId="40106" xr:uid="{00000000-0005-0000-0000-000080CC0000}"/>
    <cellStyle name="Percent 5 11 9" xfId="3318" xr:uid="{00000000-0005-0000-0000-000081CC0000}"/>
    <cellStyle name="Percent 5 12" xfId="603" xr:uid="{00000000-0005-0000-0000-000082CC0000}"/>
    <cellStyle name="Percent 5 12 10" xfId="29287" xr:uid="{00000000-0005-0000-0000-000083CC0000}"/>
    <cellStyle name="Percent 5 12 11" xfId="55229" xr:uid="{00000000-0005-0000-0000-000084CC0000}"/>
    <cellStyle name="Percent 5 12 12" xfId="55769" xr:uid="{00000000-0005-0000-0000-000085CC0000}"/>
    <cellStyle name="Percent 5 12 13" xfId="1124" xr:uid="{00000000-0005-0000-0000-000086CC0000}"/>
    <cellStyle name="Percent 5 12 2" xfId="1696" xr:uid="{00000000-0005-0000-0000-000087CC0000}"/>
    <cellStyle name="Percent 5 12 2 10" xfId="56310" xr:uid="{00000000-0005-0000-0000-000088CC0000}"/>
    <cellStyle name="Percent 5 12 2 2" xfId="2778" xr:uid="{00000000-0005-0000-0000-000089CC0000}"/>
    <cellStyle name="Percent 5 12 2 2 2" xfId="7106" xr:uid="{00000000-0005-0000-0000-00008ACC0000}"/>
    <cellStyle name="Percent 5 12 2 2 2 2" xfId="13598" xr:uid="{00000000-0005-0000-0000-00008BCC0000}"/>
    <cellStyle name="Percent 5 12 2 2 2 2 2" xfId="28746" xr:uid="{00000000-0005-0000-0000-00008CCC0000}"/>
    <cellStyle name="Percent 5 12 2 2 2 2 2 2" xfId="54714" xr:uid="{00000000-0005-0000-0000-00008DCC0000}"/>
    <cellStyle name="Percent 5 12 2 2 2 2 3" xfId="39566" xr:uid="{00000000-0005-0000-0000-00008ECC0000}"/>
    <cellStyle name="Percent 5 12 2 2 2 3" xfId="22254" xr:uid="{00000000-0005-0000-0000-00008FCC0000}"/>
    <cellStyle name="Percent 5 12 2 2 2 3 2" xfId="48222" xr:uid="{00000000-0005-0000-0000-000090CC0000}"/>
    <cellStyle name="Percent 5 12 2 2 2 4" xfId="17926" xr:uid="{00000000-0005-0000-0000-000091CC0000}"/>
    <cellStyle name="Percent 5 12 2 2 2 4 2" xfId="43894" xr:uid="{00000000-0005-0000-0000-000092CC0000}"/>
    <cellStyle name="Percent 5 12 2 2 2 5" xfId="33074" xr:uid="{00000000-0005-0000-0000-000093CC0000}"/>
    <cellStyle name="Percent 5 12 2 2 2 6" xfId="59556" xr:uid="{00000000-0005-0000-0000-000094CC0000}"/>
    <cellStyle name="Percent 5 12 2 2 3" xfId="11434" xr:uid="{00000000-0005-0000-0000-000095CC0000}"/>
    <cellStyle name="Percent 5 12 2 2 3 2" xfId="26582" xr:uid="{00000000-0005-0000-0000-000096CC0000}"/>
    <cellStyle name="Percent 5 12 2 2 3 2 2" xfId="52550" xr:uid="{00000000-0005-0000-0000-000097CC0000}"/>
    <cellStyle name="Percent 5 12 2 2 3 3" xfId="37402" xr:uid="{00000000-0005-0000-0000-000098CC0000}"/>
    <cellStyle name="Percent 5 12 2 2 4" xfId="9270" xr:uid="{00000000-0005-0000-0000-000099CC0000}"/>
    <cellStyle name="Percent 5 12 2 2 4 2" xfId="24418" xr:uid="{00000000-0005-0000-0000-00009ACC0000}"/>
    <cellStyle name="Percent 5 12 2 2 4 2 2" xfId="50386" xr:uid="{00000000-0005-0000-0000-00009BCC0000}"/>
    <cellStyle name="Percent 5 12 2 2 4 3" xfId="35238" xr:uid="{00000000-0005-0000-0000-00009CCC0000}"/>
    <cellStyle name="Percent 5 12 2 2 5" xfId="20090" xr:uid="{00000000-0005-0000-0000-00009DCC0000}"/>
    <cellStyle name="Percent 5 12 2 2 5 2" xfId="46058" xr:uid="{00000000-0005-0000-0000-00009ECC0000}"/>
    <cellStyle name="Percent 5 12 2 2 6" xfId="15762" xr:uid="{00000000-0005-0000-0000-00009FCC0000}"/>
    <cellStyle name="Percent 5 12 2 2 6 2" xfId="41730" xr:uid="{00000000-0005-0000-0000-0000A0CC0000}"/>
    <cellStyle name="Percent 5 12 2 2 7" xfId="4942" xr:uid="{00000000-0005-0000-0000-0000A1CC0000}"/>
    <cellStyle name="Percent 5 12 2 2 8" xfId="30910" xr:uid="{00000000-0005-0000-0000-0000A2CC0000}"/>
    <cellStyle name="Percent 5 12 2 2 9" xfId="57392" xr:uid="{00000000-0005-0000-0000-0000A3CC0000}"/>
    <cellStyle name="Percent 5 12 2 3" xfId="6024" xr:uid="{00000000-0005-0000-0000-0000A4CC0000}"/>
    <cellStyle name="Percent 5 12 2 3 2" xfId="12516" xr:uid="{00000000-0005-0000-0000-0000A5CC0000}"/>
    <cellStyle name="Percent 5 12 2 3 2 2" xfId="27664" xr:uid="{00000000-0005-0000-0000-0000A6CC0000}"/>
    <cellStyle name="Percent 5 12 2 3 2 2 2" xfId="53632" xr:uid="{00000000-0005-0000-0000-0000A7CC0000}"/>
    <cellStyle name="Percent 5 12 2 3 2 3" xfId="38484" xr:uid="{00000000-0005-0000-0000-0000A8CC0000}"/>
    <cellStyle name="Percent 5 12 2 3 3" xfId="21172" xr:uid="{00000000-0005-0000-0000-0000A9CC0000}"/>
    <cellStyle name="Percent 5 12 2 3 3 2" xfId="47140" xr:uid="{00000000-0005-0000-0000-0000AACC0000}"/>
    <cellStyle name="Percent 5 12 2 3 4" xfId="16844" xr:uid="{00000000-0005-0000-0000-0000ABCC0000}"/>
    <cellStyle name="Percent 5 12 2 3 4 2" xfId="42812" xr:uid="{00000000-0005-0000-0000-0000ACCC0000}"/>
    <cellStyle name="Percent 5 12 2 3 5" xfId="31992" xr:uid="{00000000-0005-0000-0000-0000ADCC0000}"/>
    <cellStyle name="Percent 5 12 2 3 6" xfId="58474" xr:uid="{00000000-0005-0000-0000-0000AECC0000}"/>
    <cellStyle name="Percent 5 12 2 4" xfId="10352" xr:uid="{00000000-0005-0000-0000-0000AFCC0000}"/>
    <cellStyle name="Percent 5 12 2 4 2" xfId="25500" xr:uid="{00000000-0005-0000-0000-0000B0CC0000}"/>
    <cellStyle name="Percent 5 12 2 4 2 2" xfId="51468" xr:uid="{00000000-0005-0000-0000-0000B1CC0000}"/>
    <cellStyle name="Percent 5 12 2 4 3" xfId="36320" xr:uid="{00000000-0005-0000-0000-0000B2CC0000}"/>
    <cellStyle name="Percent 5 12 2 5" xfId="8188" xr:uid="{00000000-0005-0000-0000-0000B3CC0000}"/>
    <cellStyle name="Percent 5 12 2 5 2" xfId="23336" xr:uid="{00000000-0005-0000-0000-0000B4CC0000}"/>
    <cellStyle name="Percent 5 12 2 5 2 2" xfId="49304" xr:uid="{00000000-0005-0000-0000-0000B5CC0000}"/>
    <cellStyle name="Percent 5 12 2 5 3" xfId="34156" xr:uid="{00000000-0005-0000-0000-0000B6CC0000}"/>
    <cellStyle name="Percent 5 12 2 6" xfId="19008" xr:uid="{00000000-0005-0000-0000-0000B7CC0000}"/>
    <cellStyle name="Percent 5 12 2 6 2" xfId="44976" xr:uid="{00000000-0005-0000-0000-0000B8CC0000}"/>
    <cellStyle name="Percent 5 12 2 7" xfId="14680" xr:uid="{00000000-0005-0000-0000-0000B9CC0000}"/>
    <cellStyle name="Percent 5 12 2 7 2" xfId="40648" xr:uid="{00000000-0005-0000-0000-0000BACC0000}"/>
    <cellStyle name="Percent 5 12 2 8" xfId="3860" xr:uid="{00000000-0005-0000-0000-0000BBCC0000}"/>
    <cellStyle name="Percent 5 12 2 9" xfId="29828" xr:uid="{00000000-0005-0000-0000-0000BCCC0000}"/>
    <cellStyle name="Percent 5 12 3" xfId="2237" xr:uid="{00000000-0005-0000-0000-0000BDCC0000}"/>
    <cellStyle name="Percent 5 12 3 2" xfId="6565" xr:uid="{00000000-0005-0000-0000-0000BECC0000}"/>
    <cellStyle name="Percent 5 12 3 2 2" xfId="13057" xr:uid="{00000000-0005-0000-0000-0000BFCC0000}"/>
    <cellStyle name="Percent 5 12 3 2 2 2" xfId="28205" xr:uid="{00000000-0005-0000-0000-0000C0CC0000}"/>
    <cellStyle name="Percent 5 12 3 2 2 2 2" xfId="54173" xr:uid="{00000000-0005-0000-0000-0000C1CC0000}"/>
    <cellStyle name="Percent 5 12 3 2 2 3" xfId="39025" xr:uid="{00000000-0005-0000-0000-0000C2CC0000}"/>
    <cellStyle name="Percent 5 12 3 2 3" xfId="21713" xr:uid="{00000000-0005-0000-0000-0000C3CC0000}"/>
    <cellStyle name="Percent 5 12 3 2 3 2" xfId="47681" xr:uid="{00000000-0005-0000-0000-0000C4CC0000}"/>
    <cellStyle name="Percent 5 12 3 2 4" xfId="17385" xr:uid="{00000000-0005-0000-0000-0000C5CC0000}"/>
    <cellStyle name="Percent 5 12 3 2 4 2" xfId="43353" xr:uid="{00000000-0005-0000-0000-0000C6CC0000}"/>
    <cellStyle name="Percent 5 12 3 2 5" xfId="32533" xr:uid="{00000000-0005-0000-0000-0000C7CC0000}"/>
    <cellStyle name="Percent 5 12 3 2 6" xfId="59015" xr:uid="{00000000-0005-0000-0000-0000C8CC0000}"/>
    <cellStyle name="Percent 5 12 3 3" xfId="10893" xr:uid="{00000000-0005-0000-0000-0000C9CC0000}"/>
    <cellStyle name="Percent 5 12 3 3 2" xfId="26041" xr:uid="{00000000-0005-0000-0000-0000CACC0000}"/>
    <cellStyle name="Percent 5 12 3 3 2 2" xfId="52009" xr:uid="{00000000-0005-0000-0000-0000CBCC0000}"/>
    <cellStyle name="Percent 5 12 3 3 3" xfId="36861" xr:uid="{00000000-0005-0000-0000-0000CCCC0000}"/>
    <cellStyle name="Percent 5 12 3 4" xfId="8729" xr:uid="{00000000-0005-0000-0000-0000CDCC0000}"/>
    <cellStyle name="Percent 5 12 3 4 2" xfId="23877" xr:uid="{00000000-0005-0000-0000-0000CECC0000}"/>
    <cellStyle name="Percent 5 12 3 4 2 2" xfId="49845" xr:uid="{00000000-0005-0000-0000-0000CFCC0000}"/>
    <cellStyle name="Percent 5 12 3 4 3" xfId="34697" xr:uid="{00000000-0005-0000-0000-0000D0CC0000}"/>
    <cellStyle name="Percent 5 12 3 5" xfId="19549" xr:uid="{00000000-0005-0000-0000-0000D1CC0000}"/>
    <cellStyle name="Percent 5 12 3 5 2" xfId="45517" xr:uid="{00000000-0005-0000-0000-0000D2CC0000}"/>
    <cellStyle name="Percent 5 12 3 6" xfId="15221" xr:uid="{00000000-0005-0000-0000-0000D3CC0000}"/>
    <cellStyle name="Percent 5 12 3 6 2" xfId="41189" xr:uid="{00000000-0005-0000-0000-0000D4CC0000}"/>
    <cellStyle name="Percent 5 12 3 7" xfId="4401" xr:uid="{00000000-0005-0000-0000-0000D5CC0000}"/>
    <cellStyle name="Percent 5 12 3 8" xfId="30369" xr:uid="{00000000-0005-0000-0000-0000D6CC0000}"/>
    <cellStyle name="Percent 5 12 3 9" xfId="56851" xr:uid="{00000000-0005-0000-0000-0000D7CC0000}"/>
    <cellStyle name="Percent 5 12 4" xfId="5483" xr:uid="{00000000-0005-0000-0000-0000D8CC0000}"/>
    <cellStyle name="Percent 5 12 4 2" xfId="11975" xr:uid="{00000000-0005-0000-0000-0000D9CC0000}"/>
    <cellStyle name="Percent 5 12 4 2 2" xfId="27123" xr:uid="{00000000-0005-0000-0000-0000DACC0000}"/>
    <cellStyle name="Percent 5 12 4 2 2 2" xfId="53091" xr:uid="{00000000-0005-0000-0000-0000DBCC0000}"/>
    <cellStyle name="Percent 5 12 4 2 3" xfId="37943" xr:uid="{00000000-0005-0000-0000-0000DCCC0000}"/>
    <cellStyle name="Percent 5 12 4 3" xfId="20631" xr:uid="{00000000-0005-0000-0000-0000DDCC0000}"/>
    <cellStyle name="Percent 5 12 4 3 2" xfId="46599" xr:uid="{00000000-0005-0000-0000-0000DECC0000}"/>
    <cellStyle name="Percent 5 12 4 4" xfId="16303" xr:uid="{00000000-0005-0000-0000-0000DFCC0000}"/>
    <cellStyle name="Percent 5 12 4 4 2" xfId="42271" xr:uid="{00000000-0005-0000-0000-0000E0CC0000}"/>
    <cellStyle name="Percent 5 12 4 5" xfId="31451" xr:uid="{00000000-0005-0000-0000-0000E1CC0000}"/>
    <cellStyle name="Percent 5 12 4 6" xfId="57933" xr:uid="{00000000-0005-0000-0000-0000E2CC0000}"/>
    <cellStyle name="Percent 5 12 5" xfId="9811" xr:uid="{00000000-0005-0000-0000-0000E3CC0000}"/>
    <cellStyle name="Percent 5 12 5 2" xfId="24959" xr:uid="{00000000-0005-0000-0000-0000E4CC0000}"/>
    <cellStyle name="Percent 5 12 5 2 2" xfId="50927" xr:uid="{00000000-0005-0000-0000-0000E5CC0000}"/>
    <cellStyle name="Percent 5 12 5 3" xfId="35779" xr:uid="{00000000-0005-0000-0000-0000E6CC0000}"/>
    <cellStyle name="Percent 5 12 6" xfId="7647" xr:uid="{00000000-0005-0000-0000-0000E7CC0000}"/>
    <cellStyle name="Percent 5 12 6 2" xfId="22795" xr:uid="{00000000-0005-0000-0000-0000E8CC0000}"/>
    <cellStyle name="Percent 5 12 6 2 2" xfId="48763" xr:uid="{00000000-0005-0000-0000-0000E9CC0000}"/>
    <cellStyle name="Percent 5 12 6 3" xfId="33615" xr:uid="{00000000-0005-0000-0000-0000EACC0000}"/>
    <cellStyle name="Percent 5 12 7" xfId="18467" xr:uid="{00000000-0005-0000-0000-0000EBCC0000}"/>
    <cellStyle name="Percent 5 12 7 2" xfId="44435" xr:uid="{00000000-0005-0000-0000-0000ECCC0000}"/>
    <cellStyle name="Percent 5 12 8" xfId="14139" xr:uid="{00000000-0005-0000-0000-0000EDCC0000}"/>
    <cellStyle name="Percent 5 12 8 2" xfId="40107" xr:uid="{00000000-0005-0000-0000-0000EECC0000}"/>
    <cellStyle name="Percent 5 12 9" xfId="3319" xr:uid="{00000000-0005-0000-0000-0000EFCC0000}"/>
    <cellStyle name="Percent 5 13" xfId="604" xr:uid="{00000000-0005-0000-0000-0000F0CC0000}"/>
    <cellStyle name="Percent 5 13 10" xfId="29288" xr:uid="{00000000-0005-0000-0000-0000F1CC0000}"/>
    <cellStyle name="Percent 5 13 11" xfId="55230" xr:uid="{00000000-0005-0000-0000-0000F2CC0000}"/>
    <cellStyle name="Percent 5 13 12" xfId="55770" xr:uid="{00000000-0005-0000-0000-0000F3CC0000}"/>
    <cellStyle name="Percent 5 13 13" xfId="1164" xr:uid="{00000000-0005-0000-0000-0000F4CC0000}"/>
    <cellStyle name="Percent 5 13 2" xfId="1697" xr:uid="{00000000-0005-0000-0000-0000F5CC0000}"/>
    <cellStyle name="Percent 5 13 2 10" xfId="56311" xr:uid="{00000000-0005-0000-0000-0000F6CC0000}"/>
    <cellStyle name="Percent 5 13 2 2" xfId="2779" xr:uid="{00000000-0005-0000-0000-0000F7CC0000}"/>
    <cellStyle name="Percent 5 13 2 2 2" xfId="7107" xr:uid="{00000000-0005-0000-0000-0000F8CC0000}"/>
    <cellStyle name="Percent 5 13 2 2 2 2" xfId="13599" xr:uid="{00000000-0005-0000-0000-0000F9CC0000}"/>
    <cellStyle name="Percent 5 13 2 2 2 2 2" xfId="28747" xr:uid="{00000000-0005-0000-0000-0000FACC0000}"/>
    <cellStyle name="Percent 5 13 2 2 2 2 2 2" xfId="54715" xr:uid="{00000000-0005-0000-0000-0000FBCC0000}"/>
    <cellStyle name="Percent 5 13 2 2 2 2 3" xfId="39567" xr:uid="{00000000-0005-0000-0000-0000FCCC0000}"/>
    <cellStyle name="Percent 5 13 2 2 2 3" xfId="22255" xr:uid="{00000000-0005-0000-0000-0000FDCC0000}"/>
    <cellStyle name="Percent 5 13 2 2 2 3 2" xfId="48223" xr:uid="{00000000-0005-0000-0000-0000FECC0000}"/>
    <cellStyle name="Percent 5 13 2 2 2 4" xfId="17927" xr:uid="{00000000-0005-0000-0000-0000FFCC0000}"/>
    <cellStyle name="Percent 5 13 2 2 2 4 2" xfId="43895" xr:uid="{00000000-0005-0000-0000-000000CD0000}"/>
    <cellStyle name="Percent 5 13 2 2 2 5" xfId="33075" xr:uid="{00000000-0005-0000-0000-000001CD0000}"/>
    <cellStyle name="Percent 5 13 2 2 2 6" xfId="59557" xr:uid="{00000000-0005-0000-0000-000002CD0000}"/>
    <cellStyle name="Percent 5 13 2 2 3" xfId="11435" xr:uid="{00000000-0005-0000-0000-000003CD0000}"/>
    <cellStyle name="Percent 5 13 2 2 3 2" xfId="26583" xr:uid="{00000000-0005-0000-0000-000004CD0000}"/>
    <cellStyle name="Percent 5 13 2 2 3 2 2" xfId="52551" xr:uid="{00000000-0005-0000-0000-000005CD0000}"/>
    <cellStyle name="Percent 5 13 2 2 3 3" xfId="37403" xr:uid="{00000000-0005-0000-0000-000006CD0000}"/>
    <cellStyle name="Percent 5 13 2 2 4" xfId="9271" xr:uid="{00000000-0005-0000-0000-000007CD0000}"/>
    <cellStyle name="Percent 5 13 2 2 4 2" xfId="24419" xr:uid="{00000000-0005-0000-0000-000008CD0000}"/>
    <cellStyle name="Percent 5 13 2 2 4 2 2" xfId="50387" xr:uid="{00000000-0005-0000-0000-000009CD0000}"/>
    <cellStyle name="Percent 5 13 2 2 4 3" xfId="35239" xr:uid="{00000000-0005-0000-0000-00000ACD0000}"/>
    <cellStyle name="Percent 5 13 2 2 5" xfId="20091" xr:uid="{00000000-0005-0000-0000-00000BCD0000}"/>
    <cellStyle name="Percent 5 13 2 2 5 2" xfId="46059" xr:uid="{00000000-0005-0000-0000-00000CCD0000}"/>
    <cellStyle name="Percent 5 13 2 2 6" xfId="15763" xr:uid="{00000000-0005-0000-0000-00000DCD0000}"/>
    <cellStyle name="Percent 5 13 2 2 6 2" xfId="41731" xr:uid="{00000000-0005-0000-0000-00000ECD0000}"/>
    <cellStyle name="Percent 5 13 2 2 7" xfId="4943" xr:uid="{00000000-0005-0000-0000-00000FCD0000}"/>
    <cellStyle name="Percent 5 13 2 2 8" xfId="30911" xr:uid="{00000000-0005-0000-0000-000010CD0000}"/>
    <cellStyle name="Percent 5 13 2 2 9" xfId="57393" xr:uid="{00000000-0005-0000-0000-000011CD0000}"/>
    <cellStyle name="Percent 5 13 2 3" xfId="6025" xr:uid="{00000000-0005-0000-0000-000012CD0000}"/>
    <cellStyle name="Percent 5 13 2 3 2" xfId="12517" xr:uid="{00000000-0005-0000-0000-000013CD0000}"/>
    <cellStyle name="Percent 5 13 2 3 2 2" xfId="27665" xr:uid="{00000000-0005-0000-0000-000014CD0000}"/>
    <cellStyle name="Percent 5 13 2 3 2 2 2" xfId="53633" xr:uid="{00000000-0005-0000-0000-000015CD0000}"/>
    <cellStyle name="Percent 5 13 2 3 2 3" xfId="38485" xr:uid="{00000000-0005-0000-0000-000016CD0000}"/>
    <cellStyle name="Percent 5 13 2 3 3" xfId="21173" xr:uid="{00000000-0005-0000-0000-000017CD0000}"/>
    <cellStyle name="Percent 5 13 2 3 3 2" xfId="47141" xr:uid="{00000000-0005-0000-0000-000018CD0000}"/>
    <cellStyle name="Percent 5 13 2 3 4" xfId="16845" xr:uid="{00000000-0005-0000-0000-000019CD0000}"/>
    <cellStyle name="Percent 5 13 2 3 4 2" xfId="42813" xr:uid="{00000000-0005-0000-0000-00001ACD0000}"/>
    <cellStyle name="Percent 5 13 2 3 5" xfId="31993" xr:uid="{00000000-0005-0000-0000-00001BCD0000}"/>
    <cellStyle name="Percent 5 13 2 3 6" xfId="58475" xr:uid="{00000000-0005-0000-0000-00001CCD0000}"/>
    <cellStyle name="Percent 5 13 2 4" xfId="10353" xr:uid="{00000000-0005-0000-0000-00001DCD0000}"/>
    <cellStyle name="Percent 5 13 2 4 2" xfId="25501" xr:uid="{00000000-0005-0000-0000-00001ECD0000}"/>
    <cellStyle name="Percent 5 13 2 4 2 2" xfId="51469" xr:uid="{00000000-0005-0000-0000-00001FCD0000}"/>
    <cellStyle name="Percent 5 13 2 4 3" xfId="36321" xr:uid="{00000000-0005-0000-0000-000020CD0000}"/>
    <cellStyle name="Percent 5 13 2 5" xfId="8189" xr:uid="{00000000-0005-0000-0000-000021CD0000}"/>
    <cellStyle name="Percent 5 13 2 5 2" xfId="23337" xr:uid="{00000000-0005-0000-0000-000022CD0000}"/>
    <cellStyle name="Percent 5 13 2 5 2 2" xfId="49305" xr:uid="{00000000-0005-0000-0000-000023CD0000}"/>
    <cellStyle name="Percent 5 13 2 5 3" xfId="34157" xr:uid="{00000000-0005-0000-0000-000024CD0000}"/>
    <cellStyle name="Percent 5 13 2 6" xfId="19009" xr:uid="{00000000-0005-0000-0000-000025CD0000}"/>
    <cellStyle name="Percent 5 13 2 6 2" xfId="44977" xr:uid="{00000000-0005-0000-0000-000026CD0000}"/>
    <cellStyle name="Percent 5 13 2 7" xfId="14681" xr:uid="{00000000-0005-0000-0000-000027CD0000}"/>
    <cellStyle name="Percent 5 13 2 7 2" xfId="40649" xr:uid="{00000000-0005-0000-0000-000028CD0000}"/>
    <cellStyle name="Percent 5 13 2 8" xfId="3861" xr:uid="{00000000-0005-0000-0000-000029CD0000}"/>
    <cellStyle name="Percent 5 13 2 9" xfId="29829" xr:uid="{00000000-0005-0000-0000-00002ACD0000}"/>
    <cellStyle name="Percent 5 13 3" xfId="2238" xr:uid="{00000000-0005-0000-0000-00002BCD0000}"/>
    <cellStyle name="Percent 5 13 3 2" xfId="6566" xr:uid="{00000000-0005-0000-0000-00002CCD0000}"/>
    <cellStyle name="Percent 5 13 3 2 2" xfId="13058" xr:uid="{00000000-0005-0000-0000-00002DCD0000}"/>
    <cellStyle name="Percent 5 13 3 2 2 2" xfId="28206" xr:uid="{00000000-0005-0000-0000-00002ECD0000}"/>
    <cellStyle name="Percent 5 13 3 2 2 2 2" xfId="54174" xr:uid="{00000000-0005-0000-0000-00002FCD0000}"/>
    <cellStyle name="Percent 5 13 3 2 2 3" xfId="39026" xr:uid="{00000000-0005-0000-0000-000030CD0000}"/>
    <cellStyle name="Percent 5 13 3 2 3" xfId="21714" xr:uid="{00000000-0005-0000-0000-000031CD0000}"/>
    <cellStyle name="Percent 5 13 3 2 3 2" xfId="47682" xr:uid="{00000000-0005-0000-0000-000032CD0000}"/>
    <cellStyle name="Percent 5 13 3 2 4" xfId="17386" xr:uid="{00000000-0005-0000-0000-000033CD0000}"/>
    <cellStyle name="Percent 5 13 3 2 4 2" xfId="43354" xr:uid="{00000000-0005-0000-0000-000034CD0000}"/>
    <cellStyle name="Percent 5 13 3 2 5" xfId="32534" xr:uid="{00000000-0005-0000-0000-000035CD0000}"/>
    <cellStyle name="Percent 5 13 3 2 6" xfId="59016" xr:uid="{00000000-0005-0000-0000-000036CD0000}"/>
    <cellStyle name="Percent 5 13 3 3" xfId="10894" xr:uid="{00000000-0005-0000-0000-000037CD0000}"/>
    <cellStyle name="Percent 5 13 3 3 2" xfId="26042" xr:uid="{00000000-0005-0000-0000-000038CD0000}"/>
    <cellStyle name="Percent 5 13 3 3 2 2" xfId="52010" xr:uid="{00000000-0005-0000-0000-000039CD0000}"/>
    <cellStyle name="Percent 5 13 3 3 3" xfId="36862" xr:uid="{00000000-0005-0000-0000-00003ACD0000}"/>
    <cellStyle name="Percent 5 13 3 4" xfId="8730" xr:uid="{00000000-0005-0000-0000-00003BCD0000}"/>
    <cellStyle name="Percent 5 13 3 4 2" xfId="23878" xr:uid="{00000000-0005-0000-0000-00003CCD0000}"/>
    <cellStyle name="Percent 5 13 3 4 2 2" xfId="49846" xr:uid="{00000000-0005-0000-0000-00003DCD0000}"/>
    <cellStyle name="Percent 5 13 3 4 3" xfId="34698" xr:uid="{00000000-0005-0000-0000-00003ECD0000}"/>
    <cellStyle name="Percent 5 13 3 5" xfId="19550" xr:uid="{00000000-0005-0000-0000-00003FCD0000}"/>
    <cellStyle name="Percent 5 13 3 5 2" xfId="45518" xr:uid="{00000000-0005-0000-0000-000040CD0000}"/>
    <cellStyle name="Percent 5 13 3 6" xfId="15222" xr:uid="{00000000-0005-0000-0000-000041CD0000}"/>
    <cellStyle name="Percent 5 13 3 6 2" xfId="41190" xr:uid="{00000000-0005-0000-0000-000042CD0000}"/>
    <cellStyle name="Percent 5 13 3 7" xfId="4402" xr:uid="{00000000-0005-0000-0000-000043CD0000}"/>
    <cellStyle name="Percent 5 13 3 8" xfId="30370" xr:uid="{00000000-0005-0000-0000-000044CD0000}"/>
    <cellStyle name="Percent 5 13 3 9" xfId="56852" xr:uid="{00000000-0005-0000-0000-000045CD0000}"/>
    <cellStyle name="Percent 5 13 4" xfId="5484" xr:uid="{00000000-0005-0000-0000-000046CD0000}"/>
    <cellStyle name="Percent 5 13 4 2" xfId="11976" xr:uid="{00000000-0005-0000-0000-000047CD0000}"/>
    <cellStyle name="Percent 5 13 4 2 2" xfId="27124" xr:uid="{00000000-0005-0000-0000-000048CD0000}"/>
    <cellStyle name="Percent 5 13 4 2 2 2" xfId="53092" xr:uid="{00000000-0005-0000-0000-000049CD0000}"/>
    <cellStyle name="Percent 5 13 4 2 3" xfId="37944" xr:uid="{00000000-0005-0000-0000-00004ACD0000}"/>
    <cellStyle name="Percent 5 13 4 3" xfId="20632" xr:uid="{00000000-0005-0000-0000-00004BCD0000}"/>
    <cellStyle name="Percent 5 13 4 3 2" xfId="46600" xr:uid="{00000000-0005-0000-0000-00004CCD0000}"/>
    <cellStyle name="Percent 5 13 4 4" xfId="16304" xr:uid="{00000000-0005-0000-0000-00004DCD0000}"/>
    <cellStyle name="Percent 5 13 4 4 2" xfId="42272" xr:uid="{00000000-0005-0000-0000-00004ECD0000}"/>
    <cellStyle name="Percent 5 13 4 5" xfId="31452" xr:uid="{00000000-0005-0000-0000-00004FCD0000}"/>
    <cellStyle name="Percent 5 13 4 6" xfId="57934" xr:uid="{00000000-0005-0000-0000-000050CD0000}"/>
    <cellStyle name="Percent 5 13 5" xfId="9812" xr:uid="{00000000-0005-0000-0000-000051CD0000}"/>
    <cellStyle name="Percent 5 13 5 2" xfId="24960" xr:uid="{00000000-0005-0000-0000-000052CD0000}"/>
    <cellStyle name="Percent 5 13 5 2 2" xfId="50928" xr:uid="{00000000-0005-0000-0000-000053CD0000}"/>
    <cellStyle name="Percent 5 13 5 3" xfId="35780" xr:uid="{00000000-0005-0000-0000-000054CD0000}"/>
    <cellStyle name="Percent 5 13 6" xfId="7648" xr:uid="{00000000-0005-0000-0000-000055CD0000}"/>
    <cellStyle name="Percent 5 13 6 2" xfId="22796" xr:uid="{00000000-0005-0000-0000-000056CD0000}"/>
    <cellStyle name="Percent 5 13 6 2 2" xfId="48764" xr:uid="{00000000-0005-0000-0000-000057CD0000}"/>
    <cellStyle name="Percent 5 13 6 3" xfId="33616" xr:uid="{00000000-0005-0000-0000-000058CD0000}"/>
    <cellStyle name="Percent 5 13 7" xfId="18468" xr:uid="{00000000-0005-0000-0000-000059CD0000}"/>
    <cellStyle name="Percent 5 13 7 2" xfId="44436" xr:uid="{00000000-0005-0000-0000-00005ACD0000}"/>
    <cellStyle name="Percent 5 13 8" xfId="14140" xr:uid="{00000000-0005-0000-0000-00005BCD0000}"/>
    <cellStyle name="Percent 5 13 8 2" xfId="40108" xr:uid="{00000000-0005-0000-0000-00005CCD0000}"/>
    <cellStyle name="Percent 5 13 9" xfId="3320" xr:uid="{00000000-0005-0000-0000-00005DCD0000}"/>
    <cellStyle name="Percent 5 14" xfId="1693" xr:uid="{00000000-0005-0000-0000-00005ECD0000}"/>
    <cellStyle name="Percent 5 14 10" xfId="56307" xr:uid="{00000000-0005-0000-0000-00005FCD0000}"/>
    <cellStyle name="Percent 5 14 2" xfId="2775" xr:uid="{00000000-0005-0000-0000-000060CD0000}"/>
    <cellStyle name="Percent 5 14 2 2" xfId="7103" xr:uid="{00000000-0005-0000-0000-000061CD0000}"/>
    <cellStyle name="Percent 5 14 2 2 2" xfId="13595" xr:uid="{00000000-0005-0000-0000-000062CD0000}"/>
    <cellStyle name="Percent 5 14 2 2 2 2" xfId="28743" xr:uid="{00000000-0005-0000-0000-000063CD0000}"/>
    <cellStyle name="Percent 5 14 2 2 2 2 2" xfId="54711" xr:uid="{00000000-0005-0000-0000-000064CD0000}"/>
    <cellStyle name="Percent 5 14 2 2 2 3" xfId="39563" xr:uid="{00000000-0005-0000-0000-000065CD0000}"/>
    <cellStyle name="Percent 5 14 2 2 3" xfId="22251" xr:uid="{00000000-0005-0000-0000-000066CD0000}"/>
    <cellStyle name="Percent 5 14 2 2 3 2" xfId="48219" xr:uid="{00000000-0005-0000-0000-000067CD0000}"/>
    <cellStyle name="Percent 5 14 2 2 4" xfId="17923" xr:uid="{00000000-0005-0000-0000-000068CD0000}"/>
    <cellStyle name="Percent 5 14 2 2 4 2" xfId="43891" xr:uid="{00000000-0005-0000-0000-000069CD0000}"/>
    <cellStyle name="Percent 5 14 2 2 5" xfId="33071" xr:uid="{00000000-0005-0000-0000-00006ACD0000}"/>
    <cellStyle name="Percent 5 14 2 2 6" xfId="59553" xr:uid="{00000000-0005-0000-0000-00006BCD0000}"/>
    <cellStyle name="Percent 5 14 2 3" xfId="11431" xr:uid="{00000000-0005-0000-0000-00006CCD0000}"/>
    <cellStyle name="Percent 5 14 2 3 2" xfId="26579" xr:uid="{00000000-0005-0000-0000-00006DCD0000}"/>
    <cellStyle name="Percent 5 14 2 3 2 2" xfId="52547" xr:uid="{00000000-0005-0000-0000-00006ECD0000}"/>
    <cellStyle name="Percent 5 14 2 3 3" xfId="37399" xr:uid="{00000000-0005-0000-0000-00006FCD0000}"/>
    <cellStyle name="Percent 5 14 2 4" xfId="9267" xr:uid="{00000000-0005-0000-0000-000070CD0000}"/>
    <cellStyle name="Percent 5 14 2 4 2" xfId="24415" xr:uid="{00000000-0005-0000-0000-000071CD0000}"/>
    <cellStyle name="Percent 5 14 2 4 2 2" xfId="50383" xr:uid="{00000000-0005-0000-0000-000072CD0000}"/>
    <cellStyle name="Percent 5 14 2 4 3" xfId="35235" xr:uid="{00000000-0005-0000-0000-000073CD0000}"/>
    <cellStyle name="Percent 5 14 2 5" xfId="20087" xr:uid="{00000000-0005-0000-0000-000074CD0000}"/>
    <cellStyle name="Percent 5 14 2 5 2" xfId="46055" xr:uid="{00000000-0005-0000-0000-000075CD0000}"/>
    <cellStyle name="Percent 5 14 2 6" xfId="15759" xr:uid="{00000000-0005-0000-0000-000076CD0000}"/>
    <cellStyle name="Percent 5 14 2 6 2" xfId="41727" xr:uid="{00000000-0005-0000-0000-000077CD0000}"/>
    <cellStyle name="Percent 5 14 2 7" xfId="4939" xr:uid="{00000000-0005-0000-0000-000078CD0000}"/>
    <cellStyle name="Percent 5 14 2 8" xfId="30907" xr:uid="{00000000-0005-0000-0000-000079CD0000}"/>
    <cellStyle name="Percent 5 14 2 9" xfId="57389" xr:uid="{00000000-0005-0000-0000-00007ACD0000}"/>
    <cellStyle name="Percent 5 14 3" xfId="6021" xr:uid="{00000000-0005-0000-0000-00007BCD0000}"/>
    <cellStyle name="Percent 5 14 3 2" xfId="12513" xr:uid="{00000000-0005-0000-0000-00007CCD0000}"/>
    <cellStyle name="Percent 5 14 3 2 2" xfId="27661" xr:uid="{00000000-0005-0000-0000-00007DCD0000}"/>
    <cellStyle name="Percent 5 14 3 2 2 2" xfId="53629" xr:uid="{00000000-0005-0000-0000-00007ECD0000}"/>
    <cellStyle name="Percent 5 14 3 2 3" xfId="38481" xr:uid="{00000000-0005-0000-0000-00007FCD0000}"/>
    <cellStyle name="Percent 5 14 3 3" xfId="21169" xr:uid="{00000000-0005-0000-0000-000080CD0000}"/>
    <cellStyle name="Percent 5 14 3 3 2" xfId="47137" xr:uid="{00000000-0005-0000-0000-000081CD0000}"/>
    <cellStyle name="Percent 5 14 3 4" xfId="16841" xr:uid="{00000000-0005-0000-0000-000082CD0000}"/>
    <cellStyle name="Percent 5 14 3 4 2" xfId="42809" xr:uid="{00000000-0005-0000-0000-000083CD0000}"/>
    <cellStyle name="Percent 5 14 3 5" xfId="31989" xr:uid="{00000000-0005-0000-0000-000084CD0000}"/>
    <cellStyle name="Percent 5 14 3 6" xfId="58471" xr:uid="{00000000-0005-0000-0000-000085CD0000}"/>
    <cellStyle name="Percent 5 14 4" xfId="10349" xr:uid="{00000000-0005-0000-0000-000086CD0000}"/>
    <cellStyle name="Percent 5 14 4 2" xfId="25497" xr:uid="{00000000-0005-0000-0000-000087CD0000}"/>
    <cellStyle name="Percent 5 14 4 2 2" xfId="51465" xr:uid="{00000000-0005-0000-0000-000088CD0000}"/>
    <cellStyle name="Percent 5 14 4 3" xfId="36317" xr:uid="{00000000-0005-0000-0000-000089CD0000}"/>
    <cellStyle name="Percent 5 14 5" xfId="8185" xr:uid="{00000000-0005-0000-0000-00008ACD0000}"/>
    <cellStyle name="Percent 5 14 5 2" xfId="23333" xr:uid="{00000000-0005-0000-0000-00008BCD0000}"/>
    <cellStyle name="Percent 5 14 5 2 2" xfId="49301" xr:uid="{00000000-0005-0000-0000-00008CCD0000}"/>
    <cellStyle name="Percent 5 14 5 3" xfId="34153" xr:uid="{00000000-0005-0000-0000-00008DCD0000}"/>
    <cellStyle name="Percent 5 14 6" xfId="19005" xr:uid="{00000000-0005-0000-0000-00008ECD0000}"/>
    <cellStyle name="Percent 5 14 6 2" xfId="44973" xr:uid="{00000000-0005-0000-0000-00008FCD0000}"/>
    <cellStyle name="Percent 5 14 7" xfId="14677" xr:uid="{00000000-0005-0000-0000-000090CD0000}"/>
    <cellStyle name="Percent 5 14 7 2" xfId="40645" xr:uid="{00000000-0005-0000-0000-000091CD0000}"/>
    <cellStyle name="Percent 5 14 8" xfId="3857" xr:uid="{00000000-0005-0000-0000-000092CD0000}"/>
    <cellStyle name="Percent 5 14 9" xfId="29825" xr:uid="{00000000-0005-0000-0000-000093CD0000}"/>
    <cellStyle name="Percent 5 15" xfId="2234" xr:uid="{00000000-0005-0000-0000-000094CD0000}"/>
    <cellStyle name="Percent 5 15 2" xfId="6562" xr:uid="{00000000-0005-0000-0000-000095CD0000}"/>
    <cellStyle name="Percent 5 15 2 2" xfId="13054" xr:uid="{00000000-0005-0000-0000-000096CD0000}"/>
    <cellStyle name="Percent 5 15 2 2 2" xfId="28202" xr:uid="{00000000-0005-0000-0000-000097CD0000}"/>
    <cellStyle name="Percent 5 15 2 2 2 2" xfId="54170" xr:uid="{00000000-0005-0000-0000-000098CD0000}"/>
    <cellStyle name="Percent 5 15 2 2 3" xfId="39022" xr:uid="{00000000-0005-0000-0000-000099CD0000}"/>
    <cellStyle name="Percent 5 15 2 3" xfId="21710" xr:uid="{00000000-0005-0000-0000-00009ACD0000}"/>
    <cellStyle name="Percent 5 15 2 3 2" xfId="47678" xr:uid="{00000000-0005-0000-0000-00009BCD0000}"/>
    <cellStyle name="Percent 5 15 2 4" xfId="17382" xr:uid="{00000000-0005-0000-0000-00009CCD0000}"/>
    <cellStyle name="Percent 5 15 2 4 2" xfId="43350" xr:uid="{00000000-0005-0000-0000-00009DCD0000}"/>
    <cellStyle name="Percent 5 15 2 5" xfId="32530" xr:uid="{00000000-0005-0000-0000-00009ECD0000}"/>
    <cellStyle name="Percent 5 15 2 6" xfId="59012" xr:uid="{00000000-0005-0000-0000-00009FCD0000}"/>
    <cellStyle name="Percent 5 15 3" xfId="10890" xr:uid="{00000000-0005-0000-0000-0000A0CD0000}"/>
    <cellStyle name="Percent 5 15 3 2" xfId="26038" xr:uid="{00000000-0005-0000-0000-0000A1CD0000}"/>
    <cellStyle name="Percent 5 15 3 2 2" xfId="52006" xr:uid="{00000000-0005-0000-0000-0000A2CD0000}"/>
    <cellStyle name="Percent 5 15 3 3" xfId="36858" xr:uid="{00000000-0005-0000-0000-0000A3CD0000}"/>
    <cellStyle name="Percent 5 15 4" xfId="8726" xr:uid="{00000000-0005-0000-0000-0000A4CD0000}"/>
    <cellStyle name="Percent 5 15 4 2" xfId="23874" xr:uid="{00000000-0005-0000-0000-0000A5CD0000}"/>
    <cellStyle name="Percent 5 15 4 2 2" xfId="49842" xr:uid="{00000000-0005-0000-0000-0000A6CD0000}"/>
    <cellStyle name="Percent 5 15 4 3" xfId="34694" xr:uid="{00000000-0005-0000-0000-0000A7CD0000}"/>
    <cellStyle name="Percent 5 15 5" xfId="19546" xr:uid="{00000000-0005-0000-0000-0000A8CD0000}"/>
    <cellStyle name="Percent 5 15 5 2" xfId="45514" xr:uid="{00000000-0005-0000-0000-0000A9CD0000}"/>
    <cellStyle name="Percent 5 15 6" xfId="15218" xr:uid="{00000000-0005-0000-0000-0000AACD0000}"/>
    <cellStyle name="Percent 5 15 6 2" xfId="41186" xr:uid="{00000000-0005-0000-0000-0000ABCD0000}"/>
    <cellStyle name="Percent 5 15 7" xfId="4398" xr:uid="{00000000-0005-0000-0000-0000ACCD0000}"/>
    <cellStyle name="Percent 5 15 8" xfId="30366" xr:uid="{00000000-0005-0000-0000-0000ADCD0000}"/>
    <cellStyle name="Percent 5 15 9" xfId="56848" xr:uid="{00000000-0005-0000-0000-0000AECD0000}"/>
    <cellStyle name="Percent 5 16" xfId="5480" xr:uid="{00000000-0005-0000-0000-0000AFCD0000}"/>
    <cellStyle name="Percent 5 16 2" xfId="11972" xr:uid="{00000000-0005-0000-0000-0000B0CD0000}"/>
    <cellStyle name="Percent 5 16 2 2" xfId="27120" xr:uid="{00000000-0005-0000-0000-0000B1CD0000}"/>
    <cellStyle name="Percent 5 16 2 2 2" xfId="53088" xr:uid="{00000000-0005-0000-0000-0000B2CD0000}"/>
    <cellStyle name="Percent 5 16 2 3" xfId="37940" xr:uid="{00000000-0005-0000-0000-0000B3CD0000}"/>
    <cellStyle name="Percent 5 16 3" xfId="20628" xr:uid="{00000000-0005-0000-0000-0000B4CD0000}"/>
    <cellStyle name="Percent 5 16 3 2" xfId="46596" xr:uid="{00000000-0005-0000-0000-0000B5CD0000}"/>
    <cellStyle name="Percent 5 16 4" xfId="16300" xr:uid="{00000000-0005-0000-0000-0000B6CD0000}"/>
    <cellStyle name="Percent 5 16 4 2" xfId="42268" xr:uid="{00000000-0005-0000-0000-0000B7CD0000}"/>
    <cellStyle name="Percent 5 16 5" xfId="31448" xr:uid="{00000000-0005-0000-0000-0000B8CD0000}"/>
    <cellStyle name="Percent 5 16 6" xfId="57930" xr:uid="{00000000-0005-0000-0000-0000B9CD0000}"/>
    <cellStyle name="Percent 5 17" xfId="9808" xr:uid="{00000000-0005-0000-0000-0000BACD0000}"/>
    <cellStyle name="Percent 5 17 2" xfId="24956" xr:uid="{00000000-0005-0000-0000-0000BBCD0000}"/>
    <cellStyle name="Percent 5 17 2 2" xfId="50924" xr:uid="{00000000-0005-0000-0000-0000BCCD0000}"/>
    <cellStyle name="Percent 5 17 3" xfId="35776" xr:uid="{00000000-0005-0000-0000-0000BDCD0000}"/>
    <cellStyle name="Percent 5 18" xfId="7644" xr:uid="{00000000-0005-0000-0000-0000BECD0000}"/>
    <cellStyle name="Percent 5 18 2" xfId="22792" xr:uid="{00000000-0005-0000-0000-0000BFCD0000}"/>
    <cellStyle name="Percent 5 18 2 2" xfId="48760" xr:uid="{00000000-0005-0000-0000-0000C0CD0000}"/>
    <cellStyle name="Percent 5 18 3" xfId="33612" xr:uid="{00000000-0005-0000-0000-0000C1CD0000}"/>
    <cellStyle name="Percent 5 19" xfId="18464" xr:uid="{00000000-0005-0000-0000-0000C2CD0000}"/>
    <cellStyle name="Percent 5 19 2" xfId="44432" xr:uid="{00000000-0005-0000-0000-0000C3CD0000}"/>
    <cellStyle name="Percent 5 2" xfId="605" xr:uid="{00000000-0005-0000-0000-0000C4CD0000}"/>
    <cellStyle name="Percent 5 2 10" xfId="3321" xr:uid="{00000000-0005-0000-0000-0000C5CD0000}"/>
    <cellStyle name="Percent 5 2 11" xfId="29289" xr:uid="{00000000-0005-0000-0000-0000C6CD0000}"/>
    <cellStyle name="Percent 5 2 12" xfId="55231" xr:uid="{00000000-0005-0000-0000-0000C7CD0000}"/>
    <cellStyle name="Percent 5 2 13" xfId="55771" xr:uid="{00000000-0005-0000-0000-0000C8CD0000}"/>
    <cellStyle name="Percent 5 2 14" xfId="724" xr:uid="{00000000-0005-0000-0000-0000C9CD0000}"/>
    <cellStyle name="Percent 5 2 2" xfId="606" xr:uid="{00000000-0005-0000-0000-0000CACD0000}"/>
    <cellStyle name="Percent 5 2 2 10" xfId="29290" xr:uid="{00000000-0005-0000-0000-0000CBCD0000}"/>
    <cellStyle name="Percent 5 2 2 11" xfId="55232" xr:uid="{00000000-0005-0000-0000-0000CCCD0000}"/>
    <cellStyle name="Percent 5 2 2 12" xfId="55772" xr:uid="{00000000-0005-0000-0000-0000CDCD0000}"/>
    <cellStyle name="Percent 5 2 2 13" xfId="1214" xr:uid="{00000000-0005-0000-0000-0000CECD0000}"/>
    <cellStyle name="Percent 5 2 2 2" xfId="1699" xr:uid="{00000000-0005-0000-0000-0000CFCD0000}"/>
    <cellStyle name="Percent 5 2 2 2 10" xfId="56313" xr:uid="{00000000-0005-0000-0000-0000D0CD0000}"/>
    <cellStyle name="Percent 5 2 2 2 2" xfId="2781" xr:uid="{00000000-0005-0000-0000-0000D1CD0000}"/>
    <cellStyle name="Percent 5 2 2 2 2 2" xfId="7109" xr:uid="{00000000-0005-0000-0000-0000D2CD0000}"/>
    <cellStyle name="Percent 5 2 2 2 2 2 2" xfId="13601" xr:uid="{00000000-0005-0000-0000-0000D3CD0000}"/>
    <cellStyle name="Percent 5 2 2 2 2 2 2 2" xfId="28749" xr:uid="{00000000-0005-0000-0000-0000D4CD0000}"/>
    <cellStyle name="Percent 5 2 2 2 2 2 2 2 2" xfId="54717" xr:uid="{00000000-0005-0000-0000-0000D5CD0000}"/>
    <cellStyle name="Percent 5 2 2 2 2 2 2 3" xfId="39569" xr:uid="{00000000-0005-0000-0000-0000D6CD0000}"/>
    <cellStyle name="Percent 5 2 2 2 2 2 3" xfId="22257" xr:uid="{00000000-0005-0000-0000-0000D7CD0000}"/>
    <cellStyle name="Percent 5 2 2 2 2 2 3 2" xfId="48225" xr:uid="{00000000-0005-0000-0000-0000D8CD0000}"/>
    <cellStyle name="Percent 5 2 2 2 2 2 4" xfId="17929" xr:uid="{00000000-0005-0000-0000-0000D9CD0000}"/>
    <cellStyle name="Percent 5 2 2 2 2 2 4 2" xfId="43897" xr:uid="{00000000-0005-0000-0000-0000DACD0000}"/>
    <cellStyle name="Percent 5 2 2 2 2 2 5" xfId="33077" xr:uid="{00000000-0005-0000-0000-0000DBCD0000}"/>
    <cellStyle name="Percent 5 2 2 2 2 2 6" xfId="59559" xr:uid="{00000000-0005-0000-0000-0000DCCD0000}"/>
    <cellStyle name="Percent 5 2 2 2 2 3" xfId="11437" xr:uid="{00000000-0005-0000-0000-0000DDCD0000}"/>
    <cellStyle name="Percent 5 2 2 2 2 3 2" xfId="26585" xr:uid="{00000000-0005-0000-0000-0000DECD0000}"/>
    <cellStyle name="Percent 5 2 2 2 2 3 2 2" xfId="52553" xr:uid="{00000000-0005-0000-0000-0000DFCD0000}"/>
    <cellStyle name="Percent 5 2 2 2 2 3 3" xfId="37405" xr:uid="{00000000-0005-0000-0000-0000E0CD0000}"/>
    <cellStyle name="Percent 5 2 2 2 2 4" xfId="9273" xr:uid="{00000000-0005-0000-0000-0000E1CD0000}"/>
    <cellStyle name="Percent 5 2 2 2 2 4 2" xfId="24421" xr:uid="{00000000-0005-0000-0000-0000E2CD0000}"/>
    <cellStyle name="Percent 5 2 2 2 2 4 2 2" xfId="50389" xr:uid="{00000000-0005-0000-0000-0000E3CD0000}"/>
    <cellStyle name="Percent 5 2 2 2 2 4 3" xfId="35241" xr:uid="{00000000-0005-0000-0000-0000E4CD0000}"/>
    <cellStyle name="Percent 5 2 2 2 2 5" xfId="20093" xr:uid="{00000000-0005-0000-0000-0000E5CD0000}"/>
    <cellStyle name="Percent 5 2 2 2 2 5 2" xfId="46061" xr:uid="{00000000-0005-0000-0000-0000E6CD0000}"/>
    <cellStyle name="Percent 5 2 2 2 2 6" xfId="15765" xr:uid="{00000000-0005-0000-0000-0000E7CD0000}"/>
    <cellStyle name="Percent 5 2 2 2 2 6 2" xfId="41733" xr:uid="{00000000-0005-0000-0000-0000E8CD0000}"/>
    <cellStyle name="Percent 5 2 2 2 2 7" xfId="4945" xr:uid="{00000000-0005-0000-0000-0000E9CD0000}"/>
    <cellStyle name="Percent 5 2 2 2 2 8" xfId="30913" xr:uid="{00000000-0005-0000-0000-0000EACD0000}"/>
    <cellStyle name="Percent 5 2 2 2 2 9" xfId="57395" xr:uid="{00000000-0005-0000-0000-0000EBCD0000}"/>
    <cellStyle name="Percent 5 2 2 2 3" xfId="6027" xr:uid="{00000000-0005-0000-0000-0000ECCD0000}"/>
    <cellStyle name="Percent 5 2 2 2 3 2" xfId="12519" xr:uid="{00000000-0005-0000-0000-0000EDCD0000}"/>
    <cellStyle name="Percent 5 2 2 2 3 2 2" xfId="27667" xr:uid="{00000000-0005-0000-0000-0000EECD0000}"/>
    <cellStyle name="Percent 5 2 2 2 3 2 2 2" xfId="53635" xr:uid="{00000000-0005-0000-0000-0000EFCD0000}"/>
    <cellStyle name="Percent 5 2 2 2 3 2 3" xfId="38487" xr:uid="{00000000-0005-0000-0000-0000F0CD0000}"/>
    <cellStyle name="Percent 5 2 2 2 3 3" xfId="21175" xr:uid="{00000000-0005-0000-0000-0000F1CD0000}"/>
    <cellStyle name="Percent 5 2 2 2 3 3 2" xfId="47143" xr:uid="{00000000-0005-0000-0000-0000F2CD0000}"/>
    <cellStyle name="Percent 5 2 2 2 3 4" xfId="16847" xr:uid="{00000000-0005-0000-0000-0000F3CD0000}"/>
    <cellStyle name="Percent 5 2 2 2 3 4 2" xfId="42815" xr:uid="{00000000-0005-0000-0000-0000F4CD0000}"/>
    <cellStyle name="Percent 5 2 2 2 3 5" xfId="31995" xr:uid="{00000000-0005-0000-0000-0000F5CD0000}"/>
    <cellStyle name="Percent 5 2 2 2 3 6" xfId="58477" xr:uid="{00000000-0005-0000-0000-0000F6CD0000}"/>
    <cellStyle name="Percent 5 2 2 2 4" xfId="10355" xr:uid="{00000000-0005-0000-0000-0000F7CD0000}"/>
    <cellStyle name="Percent 5 2 2 2 4 2" xfId="25503" xr:uid="{00000000-0005-0000-0000-0000F8CD0000}"/>
    <cellStyle name="Percent 5 2 2 2 4 2 2" xfId="51471" xr:uid="{00000000-0005-0000-0000-0000F9CD0000}"/>
    <cellStyle name="Percent 5 2 2 2 4 3" xfId="36323" xr:uid="{00000000-0005-0000-0000-0000FACD0000}"/>
    <cellStyle name="Percent 5 2 2 2 5" xfId="8191" xr:uid="{00000000-0005-0000-0000-0000FBCD0000}"/>
    <cellStyle name="Percent 5 2 2 2 5 2" xfId="23339" xr:uid="{00000000-0005-0000-0000-0000FCCD0000}"/>
    <cellStyle name="Percent 5 2 2 2 5 2 2" xfId="49307" xr:uid="{00000000-0005-0000-0000-0000FDCD0000}"/>
    <cellStyle name="Percent 5 2 2 2 5 3" xfId="34159" xr:uid="{00000000-0005-0000-0000-0000FECD0000}"/>
    <cellStyle name="Percent 5 2 2 2 6" xfId="19011" xr:uid="{00000000-0005-0000-0000-0000FFCD0000}"/>
    <cellStyle name="Percent 5 2 2 2 6 2" xfId="44979" xr:uid="{00000000-0005-0000-0000-000000CE0000}"/>
    <cellStyle name="Percent 5 2 2 2 7" xfId="14683" xr:uid="{00000000-0005-0000-0000-000001CE0000}"/>
    <cellStyle name="Percent 5 2 2 2 7 2" xfId="40651" xr:uid="{00000000-0005-0000-0000-000002CE0000}"/>
    <cellStyle name="Percent 5 2 2 2 8" xfId="3863" xr:uid="{00000000-0005-0000-0000-000003CE0000}"/>
    <cellStyle name="Percent 5 2 2 2 9" xfId="29831" xr:uid="{00000000-0005-0000-0000-000004CE0000}"/>
    <cellStyle name="Percent 5 2 2 3" xfId="2240" xr:uid="{00000000-0005-0000-0000-000005CE0000}"/>
    <cellStyle name="Percent 5 2 2 3 2" xfId="6568" xr:uid="{00000000-0005-0000-0000-000006CE0000}"/>
    <cellStyle name="Percent 5 2 2 3 2 2" xfId="13060" xr:uid="{00000000-0005-0000-0000-000007CE0000}"/>
    <cellStyle name="Percent 5 2 2 3 2 2 2" xfId="28208" xr:uid="{00000000-0005-0000-0000-000008CE0000}"/>
    <cellStyle name="Percent 5 2 2 3 2 2 2 2" xfId="54176" xr:uid="{00000000-0005-0000-0000-000009CE0000}"/>
    <cellStyle name="Percent 5 2 2 3 2 2 3" xfId="39028" xr:uid="{00000000-0005-0000-0000-00000ACE0000}"/>
    <cellStyle name="Percent 5 2 2 3 2 3" xfId="21716" xr:uid="{00000000-0005-0000-0000-00000BCE0000}"/>
    <cellStyle name="Percent 5 2 2 3 2 3 2" xfId="47684" xr:uid="{00000000-0005-0000-0000-00000CCE0000}"/>
    <cellStyle name="Percent 5 2 2 3 2 4" xfId="17388" xr:uid="{00000000-0005-0000-0000-00000DCE0000}"/>
    <cellStyle name="Percent 5 2 2 3 2 4 2" xfId="43356" xr:uid="{00000000-0005-0000-0000-00000ECE0000}"/>
    <cellStyle name="Percent 5 2 2 3 2 5" xfId="32536" xr:uid="{00000000-0005-0000-0000-00000FCE0000}"/>
    <cellStyle name="Percent 5 2 2 3 2 6" xfId="59018" xr:uid="{00000000-0005-0000-0000-000010CE0000}"/>
    <cellStyle name="Percent 5 2 2 3 3" xfId="10896" xr:uid="{00000000-0005-0000-0000-000011CE0000}"/>
    <cellStyle name="Percent 5 2 2 3 3 2" xfId="26044" xr:uid="{00000000-0005-0000-0000-000012CE0000}"/>
    <cellStyle name="Percent 5 2 2 3 3 2 2" xfId="52012" xr:uid="{00000000-0005-0000-0000-000013CE0000}"/>
    <cellStyle name="Percent 5 2 2 3 3 3" xfId="36864" xr:uid="{00000000-0005-0000-0000-000014CE0000}"/>
    <cellStyle name="Percent 5 2 2 3 4" xfId="8732" xr:uid="{00000000-0005-0000-0000-000015CE0000}"/>
    <cellStyle name="Percent 5 2 2 3 4 2" xfId="23880" xr:uid="{00000000-0005-0000-0000-000016CE0000}"/>
    <cellStyle name="Percent 5 2 2 3 4 2 2" xfId="49848" xr:uid="{00000000-0005-0000-0000-000017CE0000}"/>
    <cellStyle name="Percent 5 2 2 3 4 3" xfId="34700" xr:uid="{00000000-0005-0000-0000-000018CE0000}"/>
    <cellStyle name="Percent 5 2 2 3 5" xfId="19552" xr:uid="{00000000-0005-0000-0000-000019CE0000}"/>
    <cellStyle name="Percent 5 2 2 3 5 2" xfId="45520" xr:uid="{00000000-0005-0000-0000-00001ACE0000}"/>
    <cellStyle name="Percent 5 2 2 3 6" xfId="15224" xr:uid="{00000000-0005-0000-0000-00001BCE0000}"/>
    <cellStyle name="Percent 5 2 2 3 6 2" xfId="41192" xr:uid="{00000000-0005-0000-0000-00001CCE0000}"/>
    <cellStyle name="Percent 5 2 2 3 7" xfId="4404" xr:uid="{00000000-0005-0000-0000-00001DCE0000}"/>
    <cellStyle name="Percent 5 2 2 3 8" xfId="30372" xr:uid="{00000000-0005-0000-0000-00001ECE0000}"/>
    <cellStyle name="Percent 5 2 2 3 9" xfId="56854" xr:uid="{00000000-0005-0000-0000-00001FCE0000}"/>
    <cellStyle name="Percent 5 2 2 4" xfId="5486" xr:uid="{00000000-0005-0000-0000-000020CE0000}"/>
    <cellStyle name="Percent 5 2 2 4 2" xfId="11978" xr:uid="{00000000-0005-0000-0000-000021CE0000}"/>
    <cellStyle name="Percent 5 2 2 4 2 2" xfId="27126" xr:uid="{00000000-0005-0000-0000-000022CE0000}"/>
    <cellStyle name="Percent 5 2 2 4 2 2 2" xfId="53094" xr:uid="{00000000-0005-0000-0000-000023CE0000}"/>
    <cellStyle name="Percent 5 2 2 4 2 3" xfId="37946" xr:uid="{00000000-0005-0000-0000-000024CE0000}"/>
    <cellStyle name="Percent 5 2 2 4 3" xfId="20634" xr:uid="{00000000-0005-0000-0000-000025CE0000}"/>
    <cellStyle name="Percent 5 2 2 4 3 2" xfId="46602" xr:uid="{00000000-0005-0000-0000-000026CE0000}"/>
    <cellStyle name="Percent 5 2 2 4 4" xfId="16306" xr:uid="{00000000-0005-0000-0000-000027CE0000}"/>
    <cellStyle name="Percent 5 2 2 4 4 2" xfId="42274" xr:uid="{00000000-0005-0000-0000-000028CE0000}"/>
    <cellStyle name="Percent 5 2 2 4 5" xfId="31454" xr:uid="{00000000-0005-0000-0000-000029CE0000}"/>
    <cellStyle name="Percent 5 2 2 4 6" xfId="57936" xr:uid="{00000000-0005-0000-0000-00002ACE0000}"/>
    <cellStyle name="Percent 5 2 2 5" xfId="9814" xr:uid="{00000000-0005-0000-0000-00002BCE0000}"/>
    <cellStyle name="Percent 5 2 2 5 2" xfId="24962" xr:uid="{00000000-0005-0000-0000-00002CCE0000}"/>
    <cellStyle name="Percent 5 2 2 5 2 2" xfId="50930" xr:uid="{00000000-0005-0000-0000-00002DCE0000}"/>
    <cellStyle name="Percent 5 2 2 5 3" xfId="35782" xr:uid="{00000000-0005-0000-0000-00002ECE0000}"/>
    <cellStyle name="Percent 5 2 2 6" xfId="7650" xr:uid="{00000000-0005-0000-0000-00002FCE0000}"/>
    <cellStyle name="Percent 5 2 2 6 2" xfId="22798" xr:uid="{00000000-0005-0000-0000-000030CE0000}"/>
    <cellStyle name="Percent 5 2 2 6 2 2" xfId="48766" xr:uid="{00000000-0005-0000-0000-000031CE0000}"/>
    <cellStyle name="Percent 5 2 2 6 3" xfId="33618" xr:uid="{00000000-0005-0000-0000-000032CE0000}"/>
    <cellStyle name="Percent 5 2 2 7" xfId="18470" xr:uid="{00000000-0005-0000-0000-000033CE0000}"/>
    <cellStyle name="Percent 5 2 2 7 2" xfId="44438" xr:uid="{00000000-0005-0000-0000-000034CE0000}"/>
    <cellStyle name="Percent 5 2 2 8" xfId="14142" xr:uid="{00000000-0005-0000-0000-000035CE0000}"/>
    <cellStyle name="Percent 5 2 2 8 2" xfId="40110" xr:uid="{00000000-0005-0000-0000-000036CE0000}"/>
    <cellStyle name="Percent 5 2 2 9" xfId="3322" xr:uid="{00000000-0005-0000-0000-000037CE0000}"/>
    <cellStyle name="Percent 5 2 3" xfId="1698" xr:uid="{00000000-0005-0000-0000-000038CE0000}"/>
    <cellStyle name="Percent 5 2 3 10" xfId="56312" xr:uid="{00000000-0005-0000-0000-000039CE0000}"/>
    <cellStyle name="Percent 5 2 3 2" xfId="2780" xr:uid="{00000000-0005-0000-0000-00003ACE0000}"/>
    <cellStyle name="Percent 5 2 3 2 2" xfId="7108" xr:uid="{00000000-0005-0000-0000-00003BCE0000}"/>
    <cellStyle name="Percent 5 2 3 2 2 2" xfId="13600" xr:uid="{00000000-0005-0000-0000-00003CCE0000}"/>
    <cellStyle name="Percent 5 2 3 2 2 2 2" xfId="28748" xr:uid="{00000000-0005-0000-0000-00003DCE0000}"/>
    <cellStyle name="Percent 5 2 3 2 2 2 2 2" xfId="54716" xr:uid="{00000000-0005-0000-0000-00003ECE0000}"/>
    <cellStyle name="Percent 5 2 3 2 2 2 3" xfId="39568" xr:uid="{00000000-0005-0000-0000-00003FCE0000}"/>
    <cellStyle name="Percent 5 2 3 2 2 3" xfId="22256" xr:uid="{00000000-0005-0000-0000-000040CE0000}"/>
    <cellStyle name="Percent 5 2 3 2 2 3 2" xfId="48224" xr:uid="{00000000-0005-0000-0000-000041CE0000}"/>
    <cellStyle name="Percent 5 2 3 2 2 4" xfId="17928" xr:uid="{00000000-0005-0000-0000-000042CE0000}"/>
    <cellStyle name="Percent 5 2 3 2 2 4 2" xfId="43896" xr:uid="{00000000-0005-0000-0000-000043CE0000}"/>
    <cellStyle name="Percent 5 2 3 2 2 5" xfId="33076" xr:uid="{00000000-0005-0000-0000-000044CE0000}"/>
    <cellStyle name="Percent 5 2 3 2 2 6" xfId="59558" xr:uid="{00000000-0005-0000-0000-000045CE0000}"/>
    <cellStyle name="Percent 5 2 3 2 3" xfId="11436" xr:uid="{00000000-0005-0000-0000-000046CE0000}"/>
    <cellStyle name="Percent 5 2 3 2 3 2" xfId="26584" xr:uid="{00000000-0005-0000-0000-000047CE0000}"/>
    <cellStyle name="Percent 5 2 3 2 3 2 2" xfId="52552" xr:uid="{00000000-0005-0000-0000-000048CE0000}"/>
    <cellStyle name="Percent 5 2 3 2 3 3" xfId="37404" xr:uid="{00000000-0005-0000-0000-000049CE0000}"/>
    <cellStyle name="Percent 5 2 3 2 4" xfId="9272" xr:uid="{00000000-0005-0000-0000-00004ACE0000}"/>
    <cellStyle name="Percent 5 2 3 2 4 2" xfId="24420" xr:uid="{00000000-0005-0000-0000-00004BCE0000}"/>
    <cellStyle name="Percent 5 2 3 2 4 2 2" xfId="50388" xr:uid="{00000000-0005-0000-0000-00004CCE0000}"/>
    <cellStyle name="Percent 5 2 3 2 4 3" xfId="35240" xr:uid="{00000000-0005-0000-0000-00004DCE0000}"/>
    <cellStyle name="Percent 5 2 3 2 5" xfId="20092" xr:uid="{00000000-0005-0000-0000-00004ECE0000}"/>
    <cellStyle name="Percent 5 2 3 2 5 2" xfId="46060" xr:uid="{00000000-0005-0000-0000-00004FCE0000}"/>
    <cellStyle name="Percent 5 2 3 2 6" xfId="15764" xr:uid="{00000000-0005-0000-0000-000050CE0000}"/>
    <cellStyle name="Percent 5 2 3 2 6 2" xfId="41732" xr:uid="{00000000-0005-0000-0000-000051CE0000}"/>
    <cellStyle name="Percent 5 2 3 2 7" xfId="4944" xr:uid="{00000000-0005-0000-0000-000052CE0000}"/>
    <cellStyle name="Percent 5 2 3 2 8" xfId="30912" xr:uid="{00000000-0005-0000-0000-000053CE0000}"/>
    <cellStyle name="Percent 5 2 3 2 9" xfId="57394" xr:uid="{00000000-0005-0000-0000-000054CE0000}"/>
    <cellStyle name="Percent 5 2 3 3" xfId="6026" xr:uid="{00000000-0005-0000-0000-000055CE0000}"/>
    <cellStyle name="Percent 5 2 3 3 2" xfId="12518" xr:uid="{00000000-0005-0000-0000-000056CE0000}"/>
    <cellStyle name="Percent 5 2 3 3 2 2" xfId="27666" xr:uid="{00000000-0005-0000-0000-000057CE0000}"/>
    <cellStyle name="Percent 5 2 3 3 2 2 2" xfId="53634" xr:uid="{00000000-0005-0000-0000-000058CE0000}"/>
    <cellStyle name="Percent 5 2 3 3 2 3" xfId="38486" xr:uid="{00000000-0005-0000-0000-000059CE0000}"/>
    <cellStyle name="Percent 5 2 3 3 3" xfId="21174" xr:uid="{00000000-0005-0000-0000-00005ACE0000}"/>
    <cellStyle name="Percent 5 2 3 3 3 2" xfId="47142" xr:uid="{00000000-0005-0000-0000-00005BCE0000}"/>
    <cellStyle name="Percent 5 2 3 3 4" xfId="16846" xr:uid="{00000000-0005-0000-0000-00005CCE0000}"/>
    <cellStyle name="Percent 5 2 3 3 4 2" xfId="42814" xr:uid="{00000000-0005-0000-0000-00005DCE0000}"/>
    <cellStyle name="Percent 5 2 3 3 5" xfId="31994" xr:uid="{00000000-0005-0000-0000-00005ECE0000}"/>
    <cellStyle name="Percent 5 2 3 3 6" xfId="58476" xr:uid="{00000000-0005-0000-0000-00005FCE0000}"/>
    <cellStyle name="Percent 5 2 3 4" xfId="10354" xr:uid="{00000000-0005-0000-0000-000060CE0000}"/>
    <cellStyle name="Percent 5 2 3 4 2" xfId="25502" xr:uid="{00000000-0005-0000-0000-000061CE0000}"/>
    <cellStyle name="Percent 5 2 3 4 2 2" xfId="51470" xr:uid="{00000000-0005-0000-0000-000062CE0000}"/>
    <cellStyle name="Percent 5 2 3 4 3" xfId="36322" xr:uid="{00000000-0005-0000-0000-000063CE0000}"/>
    <cellStyle name="Percent 5 2 3 5" xfId="8190" xr:uid="{00000000-0005-0000-0000-000064CE0000}"/>
    <cellStyle name="Percent 5 2 3 5 2" xfId="23338" xr:uid="{00000000-0005-0000-0000-000065CE0000}"/>
    <cellStyle name="Percent 5 2 3 5 2 2" xfId="49306" xr:uid="{00000000-0005-0000-0000-000066CE0000}"/>
    <cellStyle name="Percent 5 2 3 5 3" xfId="34158" xr:uid="{00000000-0005-0000-0000-000067CE0000}"/>
    <cellStyle name="Percent 5 2 3 6" xfId="19010" xr:uid="{00000000-0005-0000-0000-000068CE0000}"/>
    <cellStyle name="Percent 5 2 3 6 2" xfId="44978" xr:uid="{00000000-0005-0000-0000-000069CE0000}"/>
    <cellStyle name="Percent 5 2 3 7" xfId="14682" xr:uid="{00000000-0005-0000-0000-00006ACE0000}"/>
    <cellStyle name="Percent 5 2 3 7 2" xfId="40650" xr:uid="{00000000-0005-0000-0000-00006BCE0000}"/>
    <cellStyle name="Percent 5 2 3 8" xfId="3862" xr:uid="{00000000-0005-0000-0000-00006CCE0000}"/>
    <cellStyle name="Percent 5 2 3 9" xfId="29830" xr:uid="{00000000-0005-0000-0000-00006DCE0000}"/>
    <cellStyle name="Percent 5 2 4" xfId="2239" xr:uid="{00000000-0005-0000-0000-00006ECE0000}"/>
    <cellStyle name="Percent 5 2 4 2" xfId="6567" xr:uid="{00000000-0005-0000-0000-00006FCE0000}"/>
    <cellStyle name="Percent 5 2 4 2 2" xfId="13059" xr:uid="{00000000-0005-0000-0000-000070CE0000}"/>
    <cellStyle name="Percent 5 2 4 2 2 2" xfId="28207" xr:uid="{00000000-0005-0000-0000-000071CE0000}"/>
    <cellStyle name="Percent 5 2 4 2 2 2 2" xfId="54175" xr:uid="{00000000-0005-0000-0000-000072CE0000}"/>
    <cellStyle name="Percent 5 2 4 2 2 3" xfId="39027" xr:uid="{00000000-0005-0000-0000-000073CE0000}"/>
    <cellStyle name="Percent 5 2 4 2 3" xfId="21715" xr:uid="{00000000-0005-0000-0000-000074CE0000}"/>
    <cellStyle name="Percent 5 2 4 2 3 2" xfId="47683" xr:uid="{00000000-0005-0000-0000-000075CE0000}"/>
    <cellStyle name="Percent 5 2 4 2 4" xfId="17387" xr:uid="{00000000-0005-0000-0000-000076CE0000}"/>
    <cellStyle name="Percent 5 2 4 2 4 2" xfId="43355" xr:uid="{00000000-0005-0000-0000-000077CE0000}"/>
    <cellStyle name="Percent 5 2 4 2 5" xfId="32535" xr:uid="{00000000-0005-0000-0000-000078CE0000}"/>
    <cellStyle name="Percent 5 2 4 2 6" xfId="59017" xr:uid="{00000000-0005-0000-0000-000079CE0000}"/>
    <cellStyle name="Percent 5 2 4 3" xfId="10895" xr:uid="{00000000-0005-0000-0000-00007ACE0000}"/>
    <cellStyle name="Percent 5 2 4 3 2" xfId="26043" xr:uid="{00000000-0005-0000-0000-00007BCE0000}"/>
    <cellStyle name="Percent 5 2 4 3 2 2" xfId="52011" xr:uid="{00000000-0005-0000-0000-00007CCE0000}"/>
    <cellStyle name="Percent 5 2 4 3 3" xfId="36863" xr:uid="{00000000-0005-0000-0000-00007DCE0000}"/>
    <cellStyle name="Percent 5 2 4 4" xfId="8731" xr:uid="{00000000-0005-0000-0000-00007ECE0000}"/>
    <cellStyle name="Percent 5 2 4 4 2" xfId="23879" xr:uid="{00000000-0005-0000-0000-00007FCE0000}"/>
    <cellStyle name="Percent 5 2 4 4 2 2" xfId="49847" xr:uid="{00000000-0005-0000-0000-000080CE0000}"/>
    <cellStyle name="Percent 5 2 4 4 3" xfId="34699" xr:uid="{00000000-0005-0000-0000-000081CE0000}"/>
    <cellStyle name="Percent 5 2 4 5" xfId="19551" xr:uid="{00000000-0005-0000-0000-000082CE0000}"/>
    <cellStyle name="Percent 5 2 4 5 2" xfId="45519" xr:uid="{00000000-0005-0000-0000-000083CE0000}"/>
    <cellStyle name="Percent 5 2 4 6" xfId="15223" xr:uid="{00000000-0005-0000-0000-000084CE0000}"/>
    <cellStyle name="Percent 5 2 4 6 2" xfId="41191" xr:uid="{00000000-0005-0000-0000-000085CE0000}"/>
    <cellStyle name="Percent 5 2 4 7" xfId="4403" xr:uid="{00000000-0005-0000-0000-000086CE0000}"/>
    <cellStyle name="Percent 5 2 4 8" xfId="30371" xr:uid="{00000000-0005-0000-0000-000087CE0000}"/>
    <cellStyle name="Percent 5 2 4 9" xfId="56853" xr:uid="{00000000-0005-0000-0000-000088CE0000}"/>
    <cellStyle name="Percent 5 2 5" xfId="5485" xr:uid="{00000000-0005-0000-0000-000089CE0000}"/>
    <cellStyle name="Percent 5 2 5 2" xfId="11977" xr:uid="{00000000-0005-0000-0000-00008ACE0000}"/>
    <cellStyle name="Percent 5 2 5 2 2" xfId="27125" xr:uid="{00000000-0005-0000-0000-00008BCE0000}"/>
    <cellStyle name="Percent 5 2 5 2 2 2" xfId="53093" xr:uid="{00000000-0005-0000-0000-00008CCE0000}"/>
    <cellStyle name="Percent 5 2 5 2 3" xfId="37945" xr:uid="{00000000-0005-0000-0000-00008DCE0000}"/>
    <cellStyle name="Percent 5 2 5 3" xfId="20633" xr:uid="{00000000-0005-0000-0000-00008ECE0000}"/>
    <cellStyle name="Percent 5 2 5 3 2" xfId="46601" xr:uid="{00000000-0005-0000-0000-00008FCE0000}"/>
    <cellStyle name="Percent 5 2 5 4" xfId="16305" xr:uid="{00000000-0005-0000-0000-000090CE0000}"/>
    <cellStyle name="Percent 5 2 5 4 2" xfId="42273" xr:uid="{00000000-0005-0000-0000-000091CE0000}"/>
    <cellStyle name="Percent 5 2 5 5" xfId="31453" xr:uid="{00000000-0005-0000-0000-000092CE0000}"/>
    <cellStyle name="Percent 5 2 5 6" xfId="57935" xr:uid="{00000000-0005-0000-0000-000093CE0000}"/>
    <cellStyle name="Percent 5 2 6" xfId="9813" xr:uid="{00000000-0005-0000-0000-000094CE0000}"/>
    <cellStyle name="Percent 5 2 6 2" xfId="24961" xr:uid="{00000000-0005-0000-0000-000095CE0000}"/>
    <cellStyle name="Percent 5 2 6 2 2" xfId="50929" xr:uid="{00000000-0005-0000-0000-000096CE0000}"/>
    <cellStyle name="Percent 5 2 6 3" xfId="35781" xr:uid="{00000000-0005-0000-0000-000097CE0000}"/>
    <cellStyle name="Percent 5 2 7" xfId="7649" xr:uid="{00000000-0005-0000-0000-000098CE0000}"/>
    <cellStyle name="Percent 5 2 7 2" xfId="22797" xr:uid="{00000000-0005-0000-0000-000099CE0000}"/>
    <cellStyle name="Percent 5 2 7 2 2" xfId="48765" xr:uid="{00000000-0005-0000-0000-00009ACE0000}"/>
    <cellStyle name="Percent 5 2 7 3" xfId="33617" xr:uid="{00000000-0005-0000-0000-00009BCE0000}"/>
    <cellStyle name="Percent 5 2 8" xfId="18469" xr:uid="{00000000-0005-0000-0000-00009CCE0000}"/>
    <cellStyle name="Percent 5 2 8 2" xfId="44437" xr:uid="{00000000-0005-0000-0000-00009DCE0000}"/>
    <cellStyle name="Percent 5 2 9" xfId="14141" xr:uid="{00000000-0005-0000-0000-00009ECE0000}"/>
    <cellStyle name="Percent 5 2 9 2" xfId="40109" xr:uid="{00000000-0005-0000-0000-00009FCE0000}"/>
    <cellStyle name="Percent 5 20" xfId="14136" xr:uid="{00000000-0005-0000-0000-0000A0CE0000}"/>
    <cellStyle name="Percent 5 20 2" xfId="40104" xr:uid="{00000000-0005-0000-0000-0000A1CE0000}"/>
    <cellStyle name="Percent 5 21" xfId="3316" xr:uid="{00000000-0005-0000-0000-0000A2CE0000}"/>
    <cellStyle name="Percent 5 22" xfId="29284" xr:uid="{00000000-0005-0000-0000-0000A3CE0000}"/>
    <cellStyle name="Percent 5 23" xfId="55226" xr:uid="{00000000-0005-0000-0000-0000A4CE0000}"/>
    <cellStyle name="Percent 5 24" xfId="55766" xr:uid="{00000000-0005-0000-0000-0000A5CE0000}"/>
    <cellStyle name="Percent 5 25" xfId="684" xr:uid="{00000000-0005-0000-0000-0000A6CE0000}"/>
    <cellStyle name="Percent 5 3" xfId="607" xr:uid="{00000000-0005-0000-0000-0000A7CE0000}"/>
    <cellStyle name="Percent 5 3 10" xfId="29291" xr:uid="{00000000-0005-0000-0000-0000A8CE0000}"/>
    <cellStyle name="Percent 5 3 11" xfId="55233" xr:uid="{00000000-0005-0000-0000-0000A9CE0000}"/>
    <cellStyle name="Percent 5 3 12" xfId="55773" xr:uid="{00000000-0005-0000-0000-0000AACE0000}"/>
    <cellStyle name="Percent 5 3 13" xfId="764" xr:uid="{00000000-0005-0000-0000-0000ABCE0000}"/>
    <cellStyle name="Percent 5 3 2" xfId="1700" xr:uid="{00000000-0005-0000-0000-0000ACCE0000}"/>
    <cellStyle name="Percent 5 3 2 10" xfId="56314" xr:uid="{00000000-0005-0000-0000-0000ADCE0000}"/>
    <cellStyle name="Percent 5 3 2 2" xfId="2782" xr:uid="{00000000-0005-0000-0000-0000AECE0000}"/>
    <cellStyle name="Percent 5 3 2 2 2" xfId="7110" xr:uid="{00000000-0005-0000-0000-0000AFCE0000}"/>
    <cellStyle name="Percent 5 3 2 2 2 2" xfId="13602" xr:uid="{00000000-0005-0000-0000-0000B0CE0000}"/>
    <cellStyle name="Percent 5 3 2 2 2 2 2" xfId="28750" xr:uid="{00000000-0005-0000-0000-0000B1CE0000}"/>
    <cellStyle name="Percent 5 3 2 2 2 2 2 2" xfId="54718" xr:uid="{00000000-0005-0000-0000-0000B2CE0000}"/>
    <cellStyle name="Percent 5 3 2 2 2 2 3" xfId="39570" xr:uid="{00000000-0005-0000-0000-0000B3CE0000}"/>
    <cellStyle name="Percent 5 3 2 2 2 3" xfId="22258" xr:uid="{00000000-0005-0000-0000-0000B4CE0000}"/>
    <cellStyle name="Percent 5 3 2 2 2 3 2" xfId="48226" xr:uid="{00000000-0005-0000-0000-0000B5CE0000}"/>
    <cellStyle name="Percent 5 3 2 2 2 4" xfId="17930" xr:uid="{00000000-0005-0000-0000-0000B6CE0000}"/>
    <cellStyle name="Percent 5 3 2 2 2 4 2" xfId="43898" xr:uid="{00000000-0005-0000-0000-0000B7CE0000}"/>
    <cellStyle name="Percent 5 3 2 2 2 5" xfId="33078" xr:uid="{00000000-0005-0000-0000-0000B8CE0000}"/>
    <cellStyle name="Percent 5 3 2 2 2 6" xfId="59560" xr:uid="{00000000-0005-0000-0000-0000B9CE0000}"/>
    <cellStyle name="Percent 5 3 2 2 3" xfId="11438" xr:uid="{00000000-0005-0000-0000-0000BACE0000}"/>
    <cellStyle name="Percent 5 3 2 2 3 2" xfId="26586" xr:uid="{00000000-0005-0000-0000-0000BBCE0000}"/>
    <cellStyle name="Percent 5 3 2 2 3 2 2" xfId="52554" xr:uid="{00000000-0005-0000-0000-0000BCCE0000}"/>
    <cellStyle name="Percent 5 3 2 2 3 3" xfId="37406" xr:uid="{00000000-0005-0000-0000-0000BDCE0000}"/>
    <cellStyle name="Percent 5 3 2 2 4" xfId="9274" xr:uid="{00000000-0005-0000-0000-0000BECE0000}"/>
    <cellStyle name="Percent 5 3 2 2 4 2" xfId="24422" xr:uid="{00000000-0005-0000-0000-0000BFCE0000}"/>
    <cellStyle name="Percent 5 3 2 2 4 2 2" xfId="50390" xr:uid="{00000000-0005-0000-0000-0000C0CE0000}"/>
    <cellStyle name="Percent 5 3 2 2 4 3" xfId="35242" xr:uid="{00000000-0005-0000-0000-0000C1CE0000}"/>
    <cellStyle name="Percent 5 3 2 2 5" xfId="20094" xr:uid="{00000000-0005-0000-0000-0000C2CE0000}"/>
    <cellStyle name="Percent 5 3 2 2 5 2" xfId="46062" xr:uid="{00000000-0005-0000-0000-0000C3CE0000}"/>
    <cellStyle name="Percent 5 3 2 2 6" xfId="15766" xr:uid="{00000000-0005-0000-0000-0000C4CE0000}"/>
    <cellStyle name="Percent 5 3 2 2 6 2" xfId="41734" xr:uid="{00000000-0005-0000-0000-0000C5CE0000}"/>
    <cellStyle name="Percent 5 3 2 2 7" xfId="4946" xr:uid="{00000000-0005-0000-0000-0000C6CE0000}"/>
    <cellStyle name="Percent 5 3 2 2 8" xfId="30914" xr:uid="{00000000-0005-0000-0000-0000C7CE0000}"/>
    <cellStyle name="Percent 5 3 2 2 9" xfId="57396" xr:uid="{00000000-0005-0000-0000-0000C8CE0000}"/>
    <cellStyle name="Percent 5 3 2 3" xfId="6028" xr:uid="{00000000-0005-0000-0000-0000C9CE0000}"/>
    <cellStyle name="Percent 5 3 2 3 2" xfId="12520" xr:uid="{00000000-0005-0000-0000-0000CACE0000}"/>
    <cellStyle name="Percent 5 3 2 3 2 2" xfId="27668" xr:uid="{00000000-0005-0000-0000-0000CBCE0000}"/>
    <cellStyle name="Percent 5 3 2 3 2 2 2" xfId="53636" xr:uid="{00000000-0005-0000-0000-0000CCCE0000}"/>
    <cellStyle name="Percent 5 3 2 3 2 3" xfId="38488" xr:uid="{00000000-0005-0000-0000-0000CDCE0000}"/>
    <cellStyle name="Percent 5 3 2 3 3" xfId="21176" xr:uid="{00000000-0005-0000-0000-0000CECE0000}"/>
    <cellStyle name="Percent 5 3 2 3 3 2" xfId="47144" xr:uid="{00000000-0005-0000-0000-0000CFCE0000}"/>
    <cellStyle name="Percent 5 3 2 3 4" xfId="16848" xr:uid="{00000000-0005-0000-0000-0000D0CE0000}"/>
    <cellStyle name="Percent 5 3 2 3 4 2" xfId="42816" xr:uid="{00000000-0005-0000-0000-0000D1CE0000}"/>
    <cellStyle name="Percent 5 3 2 3 5" xfId="31996" xr:uid="{00000000-0005-0000-0000-0000D2CE0000}"/>
    <cellStyle name="Percent 5 3 2 3 6" xfId="58478" xr:uid="{00000000-0005-0000-0000-0000D3CE0000}"/>
    <cellStyle name="Percent 5 3 2 4" xfId="10356" xr:uid="{00000000-0005-0000-0000-0000D4CE0000}"/>
    <cellStyle name="Percent 5 3 2 4 2" xfId="25504" xr:uid="{00000000-0005-0000-0000-0000D5CE0000}"/>
    <cellStyle name="Percent 5 3 2 4 2 2" xfId="51472" xr:uid="{00000000-0005-0000-0000-0000D6CE0000}"/>
    <cellStyle name="Percent 5 3 2 4 3" xfId="36324" xr:uid="{00000000-0005-0000-0000-0000D7CE0000}"/>
    <cellStyle name="Percent 5 3 2 5" xfId="8192" xr:uid="{00000000-0005-0000-0000-0000D8CE0000}"/>
    <cellStyle name="Percent 5 3 2 5 2" xfId="23340" xr:uid="{00000000-0005-0000-0000-0000D9CE0000}"/>
    <cellStyle name="Percent 5 3 2 5 2 2" xfId="49308" xr:uid="{00000000-0005-0000-0000-0000DACE0000}"/>
    <cellStyle name="Percent 5 3 2 5 3" xfId="34160" xr:uid="{00000000-0005-0000-0000-0000DBCE0000}"/>
    <cellStyle name="Percent 5 3 2 6" xfId="19012" xr:uid="{00000000-0005-0000-0000-0000DCCE0000}"/>
    <cellStyle name="Percent 5 3 2 6 2" xfId="44980" xr:uid="{00000000-0005-0000-0000-0000DDCE0000}"/>
    <cellStyle name="Percent 5 3 2 7" xfId="14684" xr:uid="{00000000-0005-0000-0000-0000DECE0000}"/>
    <cellStyle name="Percent 5 3 2 7 2" xfId="40652" xr:uid="{00000000-0005-0000-0000-0000DFCE0000}"/>
    <cellStyle name="Percent 5 3 2 8" xfId="3864" xr:uid="{00000000-0005-0000-0000-0000E0CE0000}"/>
    <cellStyle name="Percent 5 3 2 9" xfId="29832" xr:uid="{00000000-0005-0000-0000-0000E1CE0000}"/>
    <cellStyle name="Percent 5 3 3" xfId="2241" xr:uid="{00000000-0005-0000-0000-0000E2CE0000}"/>
    <cellStyle name="Percent 5 3 3 2" xfId="6569" xr:uid="{00000000-0005-0000-0000-0000E3CE0000}"/>
    <cellStyle name="Percent 5 3 3 2 2" xfId="13061" xr:uid="{00000000-0005-0000-0000-0000E4CE0000}"/>
    <cellStyle name="Percent 5 3 3 2 2 2" xfId="28209" xr:uid="{00000000-0005-0000-0000-0000E5CE0000}"/>
    <cellStyle name="Percent 5 3 3 2 2 2 2" xfId="54177" xr:uid="{00000000-0005-0000-0000-0000E6CE0000}"/>
    <cellStyle name="Percent 5 3 3 2 2 3" xfId="39029" xr:uid="{00000000-0005-0000-0000-0000E7CE0000}"/>
    <cellStyle name="Percent 5 3 3 2 3" xfId="21717" xr:uid="{00000000-0005-0000-0000-0000E8CE0000}"/>
    <cellStyle name="Percent 5 3 3 2 3 2" xfId="47685" xr:uid="{00000000-0005-0000-0000-0000E9CE0000}"/>
    <cellStyle name="Percent 5 3 3 2 4" xfId="17389" xr:uid="{00000000-0005-0000-0000-0000EACE0000}"/>
    <cellStyle name="Percent 5 3 3 2 4 2" xfId="43357" xr:uid="{00000000-0005-0000-0000-0000EBCE0000}"/>
    <cellStyle name="Percent 5 3 3 2 5" xfId="32537" xr:uid="{00000000-0005-0000-0000-0000ECCE0000}"/>
    <cellStyle name="Percent 5 3 3 2 6" xfId="59019" xr:uid="{00000000-0005-0000-0000-0000EDCE0000}"/>
    <cellStyle name="Percent 5 3 3 3" xfId="10897" xr:uid="{00000000-0005-0000-0000-0000EECE0000}"/>
    <cellStyle name="Percent 5 3 3 3 2" xfId="26045" xr:uid="{00000000-0005-0000-0000-0000EFCE0000}"/>
    <cellStyle name="Percent 5 3 3 3 2 2" xfId="52013" xr:uid="{00000000-0005-0000-0000-0000F0CE0000}"/>
    <cellStyle name="Percent 5 3 3 3 3" xfId="36865" xr:uid="{00000000-0005-0000-0000-0000F1CE0000}"/>
    <cellStyle name="Percent 5 3 3 4" xfId="8733" xr:uid="{00000000-0005-0000-0000-0000F2CE0000}"/>
    <cellStyle name="Percent 5 3 3 4 2" xfId="23881" xr:uid="{00000000-0005-0000-0000-0000F3CE0000}"/>
    <cellStyle name="Percent 5 3 3 4 2 2" xfId="49849" xr:uid="{00000000-0005-0000-0000-0000F4CE0000}"/>
    <cellStyle name="Percent 5 3 3 4 3" xfId="34701" xr:uid="{00000000-0005-0000-0000-0000F5CE0000}"/>
    <cellStyle name="Percent 5 3 3 5" xfId="19553" xr:uid="{00000000-0005-0000-0000-0000F6CE0000}"/>
    <cellStyle name="Percent 5 3 3 5 2" xfId="45521" xr:uid="{00000000-0005-0000-0000-0000F7CE0000}"/>
    <cellStyle name="Percent 5 3 3 6" xfId="15225" xr:uid="{00000000-0005-0000-0000-0000F8CE0000}"/>
    <cellStyle name="Percent 5 3 3 6 2" xfId="41193" xr:uid="{00000000-0005-0000-0000-0000F9CE0000}"/>
    <cellStyle name="Percent 5 3 3 7" xfId="4405" xr:uid="{00000000-0005-0000-0000-0000FACE0000}"/>
    <cellStyle name="Percent 5 3 3 8" xfId="30373" xr:uid="{00000000-0005-0000-0000-0000FBCE0000}"/>
    <cellStyle name="Percent 5 3 3 9" xfId="56855" xr:uid="{00000000-0005-0000-0000-0000FCCE0000}"/>
    <cellStyle name="Percent 5 3 4" xfId="5487" xr:uid="{00000000-0005-0000-0000-0000FDCE0000}"/>
    <cellStyle name="Percent 5 3 4 2" xfId="11979" xr:uid="{00000000-0005-0000-0000-0000FECE0000}"/>
    <cellStyle name="Percent 5 3 4 2 2" xfId="27127" xr:uid="{00000000-0005-0000-0000-0000FFCE0000}"/>
    <cellStyle name="Percent 5 3 4 2 2 2" xfId="53095" xr:uid="{00000000-0005-0000-0000-000000CF0000}"/>
    <cellStyle name="Percent 5 3 4 2 3" xfId="37947" xr:uid="{00000000-0005-0000-0000-000001CF0000}"/>
    <cellStyle name="Percent 5 3 4 3" xfId="20635" xr:uid="{00000000-0005-0000-0000-000002CF0000}"/>
    <cellStyle name="Percent 5 3 4 3 2" xfId="46603" xr:uid="{00000000-0005-0000-0000-000003CF0000}"/>
    <cellStyle name="Percent 5 3 4 4" xfId="16307" xr:uid="{00000000-0005-0000-0000-000004CF0000}"/>
    <cellStyle name="Percent 5 3 4 4 2" xfId="42275" xr:uid="{00000000-0005-0000-0000-000005CF0000}"/>
    <cellStyle name="Percent 5 3 4 5" xfId="31455" xr:uid="{00000000-0005-0000-0000-000006CF0000}"/>
    <cellStyle name="Percent 5 3 4 6" xfId="57937" xr:uid="{00000000-0005-0000-0000-000007CF0000}"/>
    <cellStyle name="Percent 5 3 5" xfId="9815" xr:uid="{00000000-0005-0000-0000-000008CF0000}"/>
    <cellStyle name="Percent 5 3 5 2" xfId="24963" xr:uid="{00000000-0005-0000-0000-000009CF0000}"/>
    <cellStyle name="Percent 5 3 5 2 2" xfId="50931" xr:uid="{00000000-0005-0000-0000-00000ACF0000}"/>
    <cellStyle name="Percent 5 3 5 3" xfId="35783" xr:uid="{00000000-0005-0000-0000-00000BCF0000}"/>
    <cellStyle name="Percent 5 3 6" xfId="7651" xr:uid="{00000000-0005-0000-0000-00000CCF0000}"/>
    <cellStyle name="Percent 5 3 6 2" xfId="22799" xr:uid="{00000000-0005-0000-0000-00000DCF0000}"/>
    <cellStyle name="Percent 5 3 6 2 2" xfId="48767" xr:uid="{00000000-0005-0000-0000-00000ECF0000}"/>
    <cellStyle name="Percent 5 3 6 3" xfId="33619" xr:uid="{00000000-0005-0000-0000-00000FCF0000}"/>
    <cellStyle name="Percent 5 3 7" xfId="18471" xr:uid="{00000000-0005-0000-0000-000010CF0000}"/>
    <cellStyle name="Percent 5 3 7 2" xfId="44439" xr:uid="{00000000-0005-0000-0000-000011CF0000}"/>
    <cellStyle name="Percent 5 3 8" xfId="14143" xr:uid="{00000000-0005-0000-0000-000012CF0000}"/>
    <cellStyle name="Percent 5 3 8 2" xfId="40111" xr:uid="{00000000-0005-0000-0000-000013CF0000}"/>
    <cellStyle name="Percent 5 3 9" xfId="3323" xr:uid="{00000000-0005-0000-0000-000014CF0000}"/>
    <cellStyle name="Percent 5 4" xfId="608" xr:uid="{00000000-0005-0000-0000-000015CF0000}"/>
    <cellStyle name="Percent 5 4 10" xfId="29292" xr:uid="{00000000-0005-0000-0000-000016CF0000}"/>
    <cellStyle name="Percent 5 4 11" xfId="55234" xr:uid="{00000000-0005-0000-0000-000017CF0000}"/>
    <cellStyle name="Percent 5 4 12" xfId="55774" xr:uid="{00000000-0005-0000-0000-000018CF0000}"/>
    <cellStyle name="Percent 5 4 13" xfId="804" xr:uid="{00000000-0005-0000-0000-000019CF0000}"/>
    <cellStyle name="Percent 5 4 2" xfId="1701" xr:uid="{00000000-0005-0000-0000-00001ACF0000}"/>
    <cellStyle name="Percent 5 4 2 10" xfId="56315" xr:uid="{00000000-0005-0000-0000-00001BCF0000}"/>
    <cellStyle name="Percent 5 4 2 2" xfId="2783" xr:uid="{00000000-0005-0000-0000-00001CCF0000}"/>
    <cellStyle name="Percent 5 4 2 2 2" xfId="7111" xr:uid="{00000000-0005-0000-0000-00001DCF0000}"/>
    <cellStyle name="Percent 5 4 2 2 2 2" xfId="13603" xr:uid="{00000000-0005-0000-0000-00001ECF0000}"/>
    <cellStyle name="Percent 5 4 2 2 2 2 2" xfId="28751" xr:uid="{00000000-0005-0000-0000-00001FCF0000}"/>
    <cellStyle name="Percent 5 4 2 2 2 2 2 2" xfId="54719" xr:uid="{00000000-0005-0000-0000-000020CF0000}"/>
    <cellStyle name="Percent 5 4 2 2 2 2 3" xfId="39571" xr:uid="{00000000-0005-0000-0000-000021CF0000}"/>
    <cellStyle name="Percent 5 4 2 2 2 3" xfId="22259" xr:uid="{00000000-0005-0000-0000-000022CF0000}"/>
    <cellStyle name="Percent 5 4 2 2 2 3 2" xfId="48227" xr:uid="{00000000-0005-0000-0000-000023CF0000}"/>
    <cellStyle name="Percent 5 4 2 2 2 4" xfId="17931" xr:uid="{00000000-0005-0000-0000-000024CF0000}"/>
    <cellStyle name="Percent 5 4 2 2 2 4 2" xfId="43899" xr:uid="{00000000-0005-0000-0000-000025CF0000}"/>
    <cellStyle name="Percent 5 4 2 2 2 5" xfId="33079" xr:uid="{00000000-0005-0000-0000-000026CF0000}"/>
    <cellStyle name="Percent 5 4 2 2 2 6" xfId="59561" xr:uid="{00000000-0005-0000-0000-000027CF0000}"/>
    <cellStyle name="Percent 5 4 2 2 3" xfId="11439" xr:uid="{00000000-0005-0000-0000-000028CF0000}"/>
    <cellStyle name="Percent 5 4 2 2 3 2" xfId="26587" xr:uid="{00000000-0005-0000-0000-000029CF0000}"/>
    <cellStyle name="Percent 5 4 2 2 3 2 2" xfId="52555" xr:uid="{00000000-0005-0000-0000-00002ACF0000}"/>
    <cellStyle name="Percent 5 4 2 2 3 3" xfId="37407" xr:uid="{00000000-0005-0000-0000-00002BCF0000}"/>
    <cellStyle name="Percent 5 4 2 2 4" xfId="9275" xr:uid="{00000000-0005-0000-0000-00002CCF0000}"/>
    <cellStyle name="Percent 5 4 2 2 4 2" xfId="24423" xr:uid="{00000000-0005-0000-0000-00002DCF0000}"/>
    <cellStyle name="Percent 5 4 2 2 4 2 2" xfId="50391" xr:uid="{00000000-0005-0000-0000-00002ECF0000}"/>
    <cellStyle name="Percent 5 4 2 2 4 3" xfId="35243" xr:uid="{00000000-0005-0000-0000-00002FCF0000}"/>
    <cellStyle name="Percent 5 4 2 2 5" xfId="20095" xr:uid="{00000000-0005-0000-0000-000030CF0000}"/>
    <cellStyle name="Percent 5 4 2 2 5 2" xfId="46063" xr:uid="{00000000-0005-0000-0000-000031CF0000}"/>
    <cellStyle name="Percent 5 4 2 2 6" xfId="15767" xr:uid="{00000000-0005-0000-0000-000032CF0000}"/>
    <cellStyle name="Percent 5 4 2 2 6 2" xfId="41735" xr:uid="{00000000-0005-0000-0000-000033CF0000}"/>
    <cellStyle name="Percent 5 4 2 2 7" xfId="4947" xr:uid="{00000000-0005-0000-0000-000034CF0000}"/>
    <cellStyle name="Percent 5 4 2 2 8" xfId="30915" xr:uid="{00000000-0005-0000-0000-000035CF0000}"/>
    <cellStyle name="Percent 5 4 2 2 9" xfId="57397" xr:uid="{00000000-0005-0000-0000-000036CF0000}"/>
    <cellStyle name="Percent 5 4 2 3" xfId="6029" xr:uid="{00000000-0005-0000-0000-000037CF0000}"/>
    <cellStyle name="Percent 5 4 2 3 2" xfId="12521" xr:uid="{00000000-0005-0000-0000-000038CF0000}"/>
    <cellStyle name="Percent 5 4 2 3 2 2" xfId="27669" xr:uid="{00000000-0005-0000-0000-000039CF0000}"/>
    <cellStyle name="Percent 5 4 2 3 2 2 2" xfId="53637" xr:uid="{00000000-0005-0000-0000-00003ACF0000}"/>
    <cellStyle name="Percent 5 4 2 3 2 3" xfId="38489" xr:uid="{00000000-0005-0000-0000-00003BCF0000}"/>
    <cellStyle name="Percent 5 4 2 3 3" xfId="21177" xr:uid="{00000000-0005-0000-0000-00003CCF0000}"/>
    <cellStyle name="Percent 5 4 2 3 3 2" xfId="47145" xr:uid="{00000000-0005-0000-0000-00003DCF0000}"/>
    <cellStyle name="Percent 5 4 2 3 4" xfId="16849" xr:uid="{00000000-0005-0000-0000-00003ECF0000}"/>
    <cellStyle name="Percent 5 4 2 3 4 2" xfId="42817" xr:uid="{00000000-0005-0000-0000-00003FCF0000}"/>
    <cellStyle name="Percent 5 4 2 3 5" xfId="31997" xr:uid="{00000000-0005-0000-0000-000040CF0000}"/>
    <cellStyle name="Percent 5 4 2 3 6" xfId="58479" xr:uid="{00000000-0005-0000-0000-000041CF0000}"/>
    <cellStyle name="Percent 5 4 2 4" xfId="10357" xr:uid="{00000000-0005-0000-0000-000042CF0000}"/>
    <cellStyle name="Percent 5 4 2 4 2" xfId="25505" xr:uid="{00000000-0005-0000-0000-000043CF0000}"/>
    <cellStyle name="Percent 5 4 2 4 2 2" xfId="51473" xr:uid="{00000000-0005-0000-0000-000044CF0000}"/>
    <cellStyle name="Percent 5 4 2 4 3" xfId="36325" xr:uid="{00000000-0005-0000-0000-000045CF0000}"/>
    <cellStyle name="Percent 5 4 2 5" xfId="8193" xr:uid="{00000000-0005-0000-0000-000046CF0000}"/>
    <cellStyle name="Percent 5 4 2 5 2" xfId="23341" xr:uid="{00000000-0005-0000-0000-000047CF0000}"/>
    <cellStyle name="Percent 5 4 2 5 2 2" xfId="49309" xr:uid="{00000000-0005-0000-0000-000048CF0000}"/>
    <cellStyle name="Percent 5 4 2 5 3" xfId="34161" xr:uid="{00000000-0005-0000-0000-000049CF0000}"/>
    <cellStyle name="Percent 5 4 2 6" xfId="19013" xr:uid="{00000000-0005-0000-0000-00004ACF0000}"/>
    <cellStyle name="Percent 5 4 2 6 2" xfId="44981" xr:uid="{00000000-0005-0000-0000-00004BCF0000}"/>
    <cellStyle name="Percent 5 4 2 7" xfId="14685" xr:uid="{00000000-0005-0000-0000-00004CCF0000}"/>
    <cellStyle name="Percent 5 4 2 7 2" xfId="40653" xr:uid="{00000000-0005-0000-0000-00004DCF0000}"/>
    <cellStyle name="Percent 5 4 2 8" xfId="3865" xr:uid="{00000000-0005-0000-0000-00004ECF0000}"/>
    <cellStyle name="Percent 5 4 2 9" xfId="29833" xr:uid="{00000000-0005-0000-0000-00004FCF0000}"/>
    <cellStyle name="Percent 5 4 3" xfId="2242" xr:uid="{00000000-0005-0000-0000-000050CF0000}"/>
    <cellStyle name="Percent 5 4 3 2" xfId="6570" xr:uid="{00000000-0005-0000-0000-000051CF0000}"/>
    <cellStyle name="Percent 5 4 3 2 2" xfId="13062" xr:uid="{00000000-0005-0000-0000-000052CF0000}"/>
    <cellStyle name="Percent 5 4 3 2 2 2" xfId="28210" xr:uid="{00000000-0005-0000-0000-000053CF0000}"/>
    <cellStyle name="Percent 5 4 3 2 2 2 2" xfId="54178" xr:uid="{00000000-0005-0000-0000-000054CF0000}"/>
    <cellStyle name="Percent 5 4 3 2 2 3" xfId="39030" xr:uid="{00000000-0005-0000-0000-000055CF0000}"/>
    <cellStyle name="Percent 5 4 3 2 3" xfId="21718" xr:uid="{00000000-0005-0000-0000-000056CF0000}"/>
    <cellStyle name="Percent 5 4 3 2 3 2" xfId="47686" xr:uid="{00000000-0005-0000-0000-000057CF0000}"/>
    <cellStyle name="Percent 5 4 3 2 4" xfId="17390" xr:uid="{00000000-0005-0000-0000-000058CF0000}"/>
    <cellStyle name="Percent 5 4 3 2 4 2" xfId="43358" xr:uid="{00000000-0005-0000-0000-000059CF0000}"/>
    <cellStyle name="Percent 5 4 3 2 5" xfId="32538" xr:uid="{00000000-0005-0000-0000-00005ACF0000}"/>
    <cellStyle name="Percent 5 4 3 2 6" xfId="59020" xr:uid="{00000000-0005-0000-0000-00005BCF0000}"/>
    <cellStyle name="Percent 5 4 3 3" xfId="10898" xr:uid="{00000000-0005-0000-0000-00005CCF0000}"/>
    <cellStyle name="Percent 5 4 3 3 2" xfId="26046" xr:uid="{00000000-0005-0000-0000-00005DCF0000}"/>
    <cellStyle name="Percent 5 4 3 3 2 2" xfId="52014" xr:uid="{00000000-0005-0000-0000-00005ECF0000}"/>
    <cellStyle name="Percent 5 4 3 3 3" xfId="36866" xr:uid="{00000000-0005-0000-0000-00005FCF0000}"/>
    <cellStyle name="Percent 5 4 3 4" xfId="8734" xr:uid="{00000000-0005-0000-0000-000060CF0000}"/>
    <cellStyle name="Percent 5 4 3 4 2" xfId="23882" xr:uid="{00000000-0005-0000-0000-000061CF0000}"/>
    <cellStyle name="Percent 5 4 3 4 2 2" xfId="49850" xr:uid="{00000000-0005-0000-0000-000062CF0000}"/>
    <cellStyle name="Percent 5 4 3 4 3" xfId="34702" xr:uid="{00000000-0005-0000-0000-000063CF0000}"/>
    <cellStyle name="Percent 5 4 3 5" xfId="19554" xr:uid="{00000000-0005-0000-0000-000064CF0000}"/>
    <cellStyle name="Percent 5 4 3 5 2" xfId="45522" xr:uid="{00000000-0005-0000-0000-000065CF0000}"/>
    <cellStyle name="Percent 5 4 3 6" xfId="15226" xr:uid="{00000000-0005-0000-0000-000066CF0000}"/>
    <cellStyle name="Percent 5 4 3 6 2" xfId="41194" xr:uid="{00000000-0005-0000-0000-000067CF0000}"/>
    <cellStyle name="Percent 5 4 3 7" xfId="4406" xr:uid="{00000000-0005-0000-0000-000068CF0000}"/>
    <cellStyle name="Percent 5 4 3 8" xfId="30374" xr:uid="{00000000-0005-0000-0000-000069CF0000}"/>
    <cellStyle name="Percent 5 4 3 9" xfId="56856" xr:uid="{00000000-0005-0000-0000-00006ACF0000}"/>
    <cellStyle name="Percent 5 4 4" xfId="5488" xr:uid="{00000000-0005-0000-0000-00006BCF0000}"/>
    <cellStyle name="Percent 5 4 4 2" xfId="11980" xr:uid="{00000000-0005-0000-0000-00006CCF0000}"/>
    <cellStyle name="Percent 5 4 4 2 2" xfId="27128" xr:uid="{00000000-0005-0000-0000-00006DCF0000}"/>
    <cellStyle name="Percent 5 4 4 2 2 2" xfId="53096" xr:uid="{00000000-0005-0000-0000-00006ECF0000}"/>
    <cellStyle name="Percent 5 4 4 2 3" xfId="37948" xr:uid="{00000000-0005-0000-0000-00006FCF0000}"/>
    <cellStyle name="Percent 5 4 4 3" xfId="20636" xr:uid="{00000000-0005-0000-0000-000070CF0000}"/>
    <cellStyle name="Percent 5 4 4 3 2" xfId="46604" xr:uid="{00000000-0005-0000-0000-000071CF0000}"/>
    <cellStyle name="Percent 5 4 4 4" xfId="16308" xr:uid="{00000000-0005-0000-0000-000072CF0000}"/>
    <cellStyle name="Percent 5 4 4 4 2" xfId="42276" xr:uid="{00000000-0005-0000-0000-000073CF0000}"/>
    <cellStyle name="Percent 5 4 4 5" xfId="31456" xr:uid="{00000000-0005-0000-0000-000074CF0000}"/>
    <cellStyle name="Percent 5 4 4 6" xfId="57938" xr:uid="{00000000-0005-0000-0000-000075CF0000}"/>
    <cellStyle name="Percent 5 4 5" xfId="9816" xr:uid="{00000000-0005-0000-0000-000076CF0000}"/>
    <cellStyle name="Percent 5 4 5 2" xfId="24964" xr:uid="{00000000-0005-0000-0000-000077CF0000}"/>
    <cellStyle name="Percent 5 4 5 2 2" xfId="50932" xr:uid="{00000000-0005-0000-0000-000078CF0000}"/>
    <cellStyle name="Percent 5 4 5 3" xfId="35784" xr:uid="{00000000-0005-0000-0000-000079CF0000}"/>
    <cellStyle name="Percent 5 4 6" xfId="7652" xr:uid="{00000000-0005-0000-0000-00007ACF0000}"/>
    <cellStyle name="Percent 5 4 6 2" xfId="22800" xr:uid="{00000000-0005-0000-0000-00007BCF0000}"/>
    <cellStyle name="Percent 5 4 6 2 2" xfId="48768" xr:uid="{00000000-0005-0000-0000-00007CCF0000}"/>
    <cellStyle name="Percent 5 4 6 3" xfId="33620" xr:uid="{00000000-0005-0000-0000-00007DCF0000}"/>
    <cellStyle name="Percent 5 4 7" xfId="18472" xr:uid="{00000000-0005-0000-0000-00007ECF0000}"/>
    <cellStyle name="Percent 5 4 7 2" xfId="44440" xr:uid="{00000000-0005-0000-0000-00007FCF0000}"/>
    <cellStyle name="Percent 5 4 8" xfId="14144" xr:uid="{00000000-0005-0000-0000-000080CF0000}"/>
    <cellStyle name="Percent 5 4 8 2" xfId="40112" xr:uid="{00000000-0005-0000-0000-000081CF0000}"/>
    <cellStyle name="Percent 5 4 9" xfId="3324" xr:uid="{00000000-0005-0000-0000-000082CF0000}"/>
    <cellStyle name="Percent 5 5" xfId="609" xr:uid="{00000000-0005-0000-0000-000083CF0000}"/>
    <cellStyle name="Percent 5 5 10" xfId="29293" xr:uid="{00000000-0005-0000-0000-000084CF0000}"/>
    <cellStyle name="Percent 5 5 11" xfId="55235" xr:uid="{00000000-0005-0000-0000-000085CF0000}"/>
    <cellStyle name="Percent 5 5 12" xfId="55775" xr:uid="{00000000-0005-0000-0000-000086CF0000}"/>
    <cellStyle name="Percent 5 5 13" xfId="844" xr:uid="{00000000-0005-0000-0000-000087CF0000}"/>
    <cellStyle name="Percent 5 5 2" xfId="1702" xr:uid="{00000000-0005-0000-0000-000088CF0000}"/>
    <cellStyle name="Percent 5 5 2 10" xfId="56316" xr:uid="{00000000-0005-0000-0000-000089CF0000}"/>
    <cellStyle name="Percent 5 5 2 2" xfId="2784" xr:uid="{00000000-0005-0000-0000-00008ACF0000}"/>
    <cellStyle name="Percent 5 5 2 2 2" xfId="7112" xr:uid="{00000000-0005-0000-0000-00008BCF0000}"/>
    <cellStyle name="Percent 5 5 2 2 2 2" xfId="13604" xr:uid="{00000000-0005-0000-0000-00008CCF0000}"/>
    <cellStyle name="Percent 5 5 2 2 2 2 2" xfId="28752" xr:uid="{00000000-0005-0000-0000-00008DCF0000}"/>
    <cellStyle name="Percent 5 5 2 2 2 2 2 2" xfId="54720" xr:uid="{00000000-0005-0000-0000-00008ECF0000}"/>
    <cellStyle name="Percent 5 5 2 2 2 2 3" xfId="39572" xr:uid="{00000000-0005-0000-0000-00008FCF0000}"/>
    <cellStyle name="Percent 5 5 2 2 2 3" xfId="22260" xr:uid="{00000000-0005-0000-0000-000090CF0000}"/>
    <cellStyle name="Percent 5 5 2 2 2 3 2" xfId="48228" xr:uid="{00000000-0005-0000-0000-000091CF0000}"/>
    <cellStyle name="Percent 5 5 2 2 2 4" xfId="17932" xr:uid="{00000000-0005-0000-0000-000092CF0000}"/>
    <cellStyle name="Percent 5 5 2 2 2 4 2" xfId="43900" xr:uid="{00000000-0005-0000-0000-000093CF0000}"/>
    <cellStyle name="Percent 5 5 2 2 2 5" xfId="33080" xr:uid="{00000000-0005-0000-0000-000094CF0000}"/>
    <cellStyle name="Percent 5 5 2 2 2 6" xfId="59562" xr:uid="{00000000-0005-0000-0000-000095CF0000}"/>
    <cellStyle name="Percent 5 5 2 2 3" xfId="11440" xr:uid="{00000000-0005-0000-0000-000096CF0000}"/>
    <cellStyle name="Percent 5 5 2 2 3 2" xfId="26588" xr:uid="{00000000-0005-0000-0000-000097CF0000}"/>
    <cellStyle name="Percent 5 5 2 2 3 2 2" xfId="52556" xr:uid="{00000000-0005-0000-0000-000098CF0000}"/>
    <cellStyle name="Percent 5 5 2 2 3 3" xfId="37408" xr:uid="{00000000-0005-0000-0000-000099CF0000}"/>
    <cellStyle name="Percent 5 5 2 2 4" xfId="9276" xr:uid="{00000000-0005-0000-0000-00009ACF0000}"/>
    <cellStyle name="Percent 5 5 2 2 4 2" xfId="24424" xr:uid="{00000000-0005-0000-0000-00009BCF0000}"/>
    <cellStyle name="Percent 5 5 2 2 4 2 2" xfId="50392" xr:uid="{00000000-0005-0000-0000-00009CCF0000}"/>
    <cellStyle name="Percent 5 5 2 2 4 3" xfId="35244" xr:uid="{00000000-0005-0000-0000-00009DCF0000}"/>
    <cellStyle name="Percent 5 5 2 2 5" xfId="20096" xr:uid="{00000000-0005-0000-0000-00009ECF0000}"/>
    <cellStyle name="Percent 5 5 2 2 5 2" xfId="46064" xr:uid="{00000000-0005-0000-0000-00009FCF0000}"/>
    <cellStyle name="Percent 5 5 2 2 6" xfId="15768" xr:uid="{00000000-0005-0000-0000-0000A0CF0000}"/>
    <cellStyle name="Percent 5 5 2 2 6 2" xfId="41736" xr:uid="{00000000-0005-0000-0000-0000A1CF0000}"/>
    <cellStyle name="Percent 5 5 2 2 7" xfId="4948" xr:uid="{00000000-0005-0000-0000-0000A2CF0000}"/>
    <cellStyle name="Percent 5 5 2 2 8" xfId="30916" xr:uid="{00000000-0005-0000-0000-0000A3CF0000}"/>
    <cellStyle name="Percent 5 5 2 2 9" xfId="57398" xr:uid="{00000000-0005-0000-0000-0000A4CF0000}"/>
    <cellStyle name="Percent 5 5 2 3" xfId="6030" xr:uid="{00000000-0005-0000-0000-0000A5CF0000}"/>
    <cellStyle name="Percent 5 5 2 3 2" xfId="12522" xr:uid="{00000000-0005-0000-0000-0000A6CF0000}"/>
    <cellStyle name="Percent 5 5 2 3 2 2" xfId="27670" xr:uid="{00000000-0005-0000-0000-0000A7CF0000}"/>
    <cellStyle name="Percent 5 5 2 3 2 2 2" xfId="53638" xr:uid="{00000000-0005-0000-0000-0000A8CF0000}"/>
    <cellStyle name="Percent 5 5 2 3 2 3" xfId="38490" xr:uid="{00000000-0005-0000-0000-0000A9CF0000}"/>
    <cellStyle name="Percent 5 5 2 3 3" xfId="21178" xr:uid="{00000000-0005-0000-0000-0000AACF0000}"/>
    <cellStyle name="Percent 5 5 2 3 3 2" xfId="47146" xr:uid="{00000000-0005-0000-0000-0000ABCF0000}"/>
    <cellStyle name="Percent 5 5 2 3 4" xfId="16850" xr:uid="{00000000-0005-0000-0000-0000ACCF0000}"/>
    <cellStyle name="Percent 5 5 2 3 4 2" xfId="42818" xr:uid="{00000000-0005-0000-0000-0000ADCF0000}"/>
    <cellStyle name="Percent 5 5 2 3 5" xfId="31998" xr:uid="{00000000-0005-0000-0000-0000AECF0000}"/>
    <cellStyle name="Percent 5 5 2 3 6" xfId="58480" xr:uid="{00000000-0005-0000-0000-0000AFCF0000}"/>
    <cellStyle name="Percent 5 5 2 4" xfId="10358" xr:uid="{00000000-0005-0000-0000-0000B0CF0000}"/>
    <cellStyle name="Percent 5 5 2 4 2" xfId="25506" xr:uid="{00000000-0005-0000-0000-0000B1CF0000}"/>
    <cellStyle name="Percent 5 5 2 4 2 2" xfId="51474" xr:uid="{00000000-0005-0000-0000-0000B2CF0000}"/>
    <cellStyle name="Percent 5 5 2 4 3" xfId="36326" xr:uid="{00000000-0005-0000-0000-0000B3CF0000}"/>
    <cellStyle name="Percent 5 5 2 5" xfId="8194" xr:uid="{00000000-0005-0000-0000-0000B4CF0000}"/>
    <cellStyle name="Percent 5 5 2 5 2" xfId="23342" xr:uid="{00000000-0005-0000-0000-0000B5CF0000}"/>
    <cellStyle name="Percent 5 5 2 5 2 2" xfId="49310" xr:uid="{00000000-0005-0000-0000-0000B6CF0000}"/>
    <cellStyle name="Percent 5 5 2 5 3" xfId="34162" xr:uid="{00000000-0005-0000-0000-0000B7CF0000}"/>
    <cellStyle name="Percent 5 5 2 6" xfId="19014" xr:uid="{00000000-0005-0000-0000-0000B8CF0000}"/>
    <cellStyle name="Percent 5 5 2 6 2" xfId="44982" xr:uid="{00000000-0005-0000-0000-0000B9CF0000}"/>
    <cellStyle name="Percent 5 5 2 7" xfId="14686" xr:uid="{00000000-0005-0000-0000-0000BACF0000}"/>
    <cellStyle name="Percent 5 5 2 7 2" xfId="40654" xr:uid="{00000000-0005-0000-0000-0000BBCF0000}"/>
    <cellStyle name="Percent 5 5 2 8" xfId="3866" xr:uid="{00000000-0005-0000-0000-0000BCCF0000}"/>
    <cellStyle name="Percent 5 5 2 9" xfId="29834" xr:uid="{00000000-0005-0000-0000-0000BDCF0000}"/>
    <cellStyle name="Percent 5 5 3" xfId="2243" xr:uid="{00000000-0005-0000-0000-0000BECF0000}"/>
    <cellStyle name="Percent 5 5 3 2" xfId="6571" xr:uid="{00000000-0005-0000-0000-0000BFCF0000}"/>
    <cellStyle name="Percent 5 5 3 2 2" xfId="13063" xr:uid="{00000000-0005-0000-0000-0000C0CF0000}"/>
    <cellStyle name="Percent 5 5 3 2 2 2" xfId="28211" xr:uid="{00000000-0005-0000-0000-0000C1CF0000}"/>
    <cellStyle name="Percent 5 5 3 2 2 2 2" xfId="54179" xr:uid="{00000000-0005-0000-0000-0000C2CF0000}"/>
    <cellStyle name="Percent 5 5 3 2 2 3" xfId="39031" xr:uid="{00000000-0005-0000-0000-0000C3CF0000}"/>
    <cellStyle name="Percent 5 5 3 2 3" xfId="21719" xr:uid="{00000000-0005-0000-0000-0000C4CF0000}"/>
    <cellStyle name="Percent 5 5 3 2 3 2" xfId="47687" xr:uid="{00000000-0005-0000-0000-0000C5CF0000}"/>
    <cellStyle name="Percent 5 5 3 2 4" xfId="17391" xr:uid="{00000000-0005-0000-0000-0000C6CF0000}"/>
    <cellStyle name="Percent 5 5 3 2 4 2" xfId="43359" xr:uid="{00000000-0005-0000-0000-0000C7CF0000}"/>
    <cellStyle name="Percent 5 5 3 2 5" xfId="32539" xr:uid="{00000000-0005-0000-0000-0000C8CF0000}"/>
    <cellStyle name="Percent 5 5 3 2 6" xfId="59021" xr:uid="{00000000-0005-0000-0000-0000C9CF0000}"/>
    <cellStyle name="Percent 5 5 3 3" xfId="10899" xr:uid="{00000000-0005-0000-0000-0000CACF0000}"/>
    <cellStyle name="Percent 5 5 3 3 2" xfId="26047" xr:uid="{00000000-0005-0000-0000-0000CBCF0000}"/>
    <cellStyle name="Percent 5 5 3 3 2 2" xfId="52015" xr:uid="{00000000-0005-0000-0000-0000CCCF0000}"/>
    <cellStyle name="Percent 5 5 3 3 3" xfId="36867" xr:uid="{00000000-0005-0000-0000-0000CDCF0000}"/>
    <cellStyle name="Percent 5 5 3 4" xfId="8735" xr:uid="{00000000-0005-0000-0000-0000CECF0000}"/>
    <cellStyle name="Percent 5 5 3 4 2" xfId="23883" xr:uid="{00000000-0005-0000-0000-0000CFCF0000}"/>
    <cellStyle name="Percent 5 5 3 4 2 2" xfId="49851" xr:uid="{00000000-0005-0000-0000-0000D0CF0000}"/>
    <cellStyle name="Percent 5 5 3 4 3" xfId="34703" xr:uid="{00000000-0005-0000-0000-0000D1CF0000}"/>
    <cellStyle name="Percent 5 5 3 5" xfId="19555" xr:uid="{00000000-0005-0000-0000-0000D2CF0000}"/>
    <cellStyle name="Percent 5 5 3 5 2" xfId="45523" xr:uid="{00000000-0005-0000-0000-0000D3CF0000}"/>
    <cellStyle name="Percent 5 5 3 6" xfId="15227" xr:uid="{00000000-0005-0000-0000-0000D4CF0000}"/>
    <cellStyle name="Percent 5 5 3 6 2" xfId="41195" xr:uid="{00000000-0005-0000-0000-0000D5CF0000}"/>
    <cellStyle name="Percent 5 5 3 7" xfId="4407" xr:uid="{00000000-0005-0000-0000-0000D6CF0000}"/>
    <cellStyle name="Percent 5 5 3 8" xfId="30375" xr:uid="{00000000-0005-0000-0000-0000D7CF0000}"/>
    <cellStyle name="Percent 5 5 3 9" xfId="56857" xr:uid="{00000000-0005-0000-0000-0000D8CF0000}"/>
    <cellStyle name="Percent 5 5 4" xfId="5489" xr:uid="{00000000-0005-0000-0000-0000D9CF0000}"/>
    <cellStyle name="Percent 5 5 4 2" xfId="11981" xr:uid="{00000000-0005-0000-0000-0000DACF0000}"/>
    <cellStyle name="Percent 5 5 4 2 2" xfId="27129" xr:uid="{00000000-0005-0000-0000-0000DBCF0000}"/>
    <cellStyle name="Percent 5 5 4 2 2 2" xfId="53097" xr:uid="{00000000-0005-0000-0000-0000DCCF0000}"/>
    <cellStyle name="Percent 5 5 4 2 3" xfId="37949" xr:uid="{00000000-0005-0000-0000-0000DDCF0000}"/>
    <cellStyle name="Percent 5 5 4 3" xfId="20637" xr:uid="{00000000-0005-0000-0000-0000DECF0000}"/>
    <cellStyle name="Percent 5 5 4 3 2" xfId="46605" xr:uid="{00000000-0005-0000-0000-0000DFCF0000}"/>
    <cellStyle name="Percent 5 5 4 4" xfId="16309" xr:uid="{00000000-0005-0000-0000-0000E0CF0000}"/>
    <cellStyle name="Percent 5 5 4 4 2" xfId="42277" xr:uid="{00000000-0005-0000-0000-0000E1CF0000}"/>
    <cellStyle name="Percent 5 5 4 5" xfId="31457" xr:uid="{00000000-0005-0000-0000-0000E2CF0000}"/>
    <cellStyle name="Percent 5 5 4 6" xfId="57939" xr:uid="{00000000-0005-0000-0000-0000E3CF0000}"/>
    <cellStyle name="Percent 5 5 5" xfId="9817" xr:uid="{00000000-0005-0000-0000-0000E4CF0000}"/>
    <cellStyle name="Percent 5 5 5 2" xfId="24965" xr:uid="{00000000-0005-0000-0000-0000E5CF0000}"/>
    <cellStyle name="Percent 5 5 5 2 2" xfId="50933" xr:uid="{00000000-0005-0000-0000-0000E6CF0000}"/>
    <cellStyle name="Percent 5 5 5 3" xfId="35785" xr:uid="{00000000-0005-0000-0000-0000E7CF0000}"/>
    <cellStyle name="Percent 5 5 6" xfId="7653" xr:uid="{00000000-0005-0000-0000-0000E8CF0000}"/>
    <cellStyle name="Percent 5 5 6 2" xfId="22801" xr:uid="{00000000-0005-0000-0000-0000E9CF0000}"/>
    <cellStyle name="Percent 5 5 6 2 2" xfId="48769" xr:uid="{00000000-0005-0000-0000-0000EACF0000}"/>
    <cellStyle name="Percent 5 5 6 3" xfId="33621" xr:uid="{00000000-0005-0000-0000-0000EBCF0000}"/>
    <cellStyle name="Percent 5 5 7" xfId="18473" xr:uid="{00000000-0005-0000-0000-0000ECCF0000}"/>
    <cellStyle name="Percent 5 5 7 2" xfId="44441" xr:uid="{00000000-0005-0000-0000-0000EDCF0000}"/>
    <cellStyle name="Percent 5 5 8" xfId="14145" xr:uid="{00000000-0005-0000-0000-0000EECF0000}"/>
    <cellStyle name="Percent 5 5 8 2" xfId="40113" xr:uid="{00000000-0005-0000-0000-0000EFCF0000}"/>
    <cellStyle name="Percent 5 5 9" xfId="3325" xr:uid="{00000000-0005-0000-0000-0000F0CF0000}"/>
    <cellStyle name="Percent 5 6" xfId="610" xr:uid="{00000000-0005-0000-0000-0000F1CF0000}"/>
    <cellStyle name="Percent 5 6 10" xfId="29294" xr:uid="{00000000-0005-0000-0000-0000F2CF0000}"/>
    <cellStyle name="Percent 5 6 11" xfId="55236" xr:uid="{00000000-0005-0000-0000-0000F3CF0000}"/>
    <cellStyle name="Percent 5 6 12" xfId="55776" xr:uid="{00000000-0005-0000-0000-0000F4CF0000}"/>
    <cellStyle name="Percent 5 6 13" xfId="884" xr:uid="{00000000-0005-0000-0000-0000F5CF0000}"/>
    <cellStyle name="Percent 5 6 2" xfId="1703" xr:uid="{00000000-0005-0000-0000-0000F6CF0000}"/>
    <cellStyle name="Percent 5 6 2 10" xfId="56317" xr:uid="{00000000-0005-0000-0000-0000F7CF0000}"/>
    <cellStyle name="Percent 5 6 2 2" xfId="2785" xr:uid="{00000000-0005-0000-0000-0000F8CF0000}"/>
    <cellStyle name="Percent 5 6 2 2 2" xfId="7113" xr:uid="{00000000-0005-0000-0000-0000F9CF0000}"/>
    <cellStyle name="Percent 5 6 2 2 2 2" xfId="13605" xr:uid="{00000000-0005-0000-0000-0000FACF0000}"/>
    <cellStyle name="Percent 5 6 2 2 2 2 2" xfId="28753" xr:uid="{00000000-0005-0000-0000-0000FBCF0000}"/>
    <cellStyle name="Percent 5 6 2 2 2 2 2 2" xfId="54721" xr:uid="{00000000-0005-0000-0000-0000FCCF0000}"/>
    <cellStyle name="Percent 5 6 2 2 2 2 3" xfId="39573" xr:uid="{00000000-0005-0000-0000-0000FDCF0000}"/>
    <cellStyle name="Percent 5 6 2 2 2 3" xfId="22261" xr:uid="{00000000-0005-0000-0000-0000FECF0000}"/>
    <cellStyle name="Percent 5 6 2 2 2 3 2" xfId="48229" xr:uid="{00000000-0005-0000-0000-0000FFCF0000}"/>
    <cellStyle name="Percent 5 6 2 2 2 4" xfId="17933" xr:uid="{00000000-0005-0000-0000-000000D00000}"/>
    <cellStyle name="Percent 5 6 2 2 2 4 2" xfId="43901" xr:uid="{00000000-0005-0000-0000-000001D00000}"/>
    <cellStyle name="Percent 5 6 2 2 2 5" xfId="33081" xr:uid="{00000000-0005-0000-0000-000002D00000}"/>
    <cellStyle name="Percent 5 6 2 2 2 6" xfId="59563" xr:uid="{00000000-0005-0000-0000-000003D00000}"/>
    <cellStyle name="Percent 5 6 2 2 3" xfId="11441" xr:uid="{00000000-0005-0000-0000-000004D00000}"/>
    <cellStyle name="Percent 5 6 2 2 3 2" xfId="26589" xr:uid="{00000000-0005-0000-0000-000005D00000}"/>
    <cellStyle name="Percent 5 6 2 2 3 2 2" xfId="52557" xr:uid="{00000000-0005-0000-0000-000006D00000}"/>
    <cellStyle name="Percent 5 6 2 2 3 3" xfId="37409" xr:uid="{00000000-0005-0000-0000-000007D00000}"/>
    <cellStyle name="Percent 5 6 2 2 4" xfId="9277" xr:uid="{00000000-0005-0000-0000-000008D00000}"/>
    <cellStyle name="Percent 5 6 2 2 4 2" xfId="24425" xr:uid="{00000000-0005-0000-0000-000009D00000}"/>
    <cellStyle name="Percent 5 6 2 2 4 2 2" xfId="50393" xr:uid="{00000000-0005-0000-0000-00000AD00000}"/>
    <cellStyle name="Percent 5 6 2 2 4 3" xfId="35245" xr:uid="{00000000-0005-0000-0000-00000BD00000}"/>
    <cellStyle name="Percent 5 6 2 2 5" xfId="20097" xr:uid="{00000000-0005-0000-0000-00000CD00000}"/>
    <cellStyle name="Percent 5 6 2 2 5 2" xfId="46065" xr:uid="{00000000-0005-0000-0000-00000DD00000}"/>
    <cellStyle name="Percent 5 6 2 2 6" xfId="15769" xr:uid="{00000000-0005-0000-0000-00000ED00000}"/>
    <cellStyle name="Percent 5 6 2 2 6 2" xfId="41737" xr:uid="{00000000-0005-0000-0000-00000FD00000}"/>
    <cellStyle name="Percent 5 6 2 2 7" xfId="4949" xr:uid="{00000000-0005-0000-0000-000010D00000}"/>
    <cellStyle name="Percent 5 6 2 2 8" xfId="30917" xr:uid="{00000000-0005-0000-0000-000011D00000}"/>
    <cellStyle name="Percent 5 6 2 2 9" xfId="57399" xr:uid="{00000000-0005-0000-0000-000012D00000}"/>
    <cellStyle name="Percent 5 6 2 3" xfId="6031" xr:uid="{00000000-0005-0000-0000-000013D00000}"/>
    <cellStyle name="Percent 5 6 2 3 2" xfId="12523" xr:uid="{00000000-0005-0000-0000-000014D00000}"/>
    <cellStyle name="Percent 5 6 2 3 2 2" xfId="27671" xr:uid="{00000000-0005-0000-0000-000015D00000}"/>
    <cellStyle name="Percent 5 6 2 3 2 2 2" xfId="53639" xr:uid="{00000000-0005-0000-0000-000016D00000}"/>
    <cellStyle name="Percent 5 6 2 3 2 3" xfId="38491" xr:uid="{00000000-0005-0000-0000-000017D00000}"/>
    <cellStyle name="Percent 5 6 2 3 3" xfId="21179" xr:uid="{00000000-0005-0000-0000-000018D00000}"/>
    <cellStyle name="Percent 5 6 2 3 3 2" xfId="47147" xr:uid="{00000000-0005-0000-0000-000019D00000}"/>
    <cellStyle name="Percent 5 6 2 3 4" xfId="16851" xr:uid="{00000000-0005-0000-0000-00001AD00000}"/>
    <cellStyle name="Percent 5 6 2 3 4 2" xfId="42819" xr:uid="{00000000-0005-0000-0000-00001BD00000}"/>
    <cellStyle name="Percent 5 6 2 3 5" xfId="31999" xr:uid="{00000000-0005-0000-0000-00001CD00000}"/>
    <cellStyle name="Percent 5 6 2 3 6" xfId="58481" xr:uid="{00000000-0005-0000-0000-00001DD00000}"/>
    <cellStyle name="Percent 5 6 2 4" xfId="10359" xr:uid="{00000000-0005-0000-0000-00001ED00000}"/>
    <cellStyle name="Percent 5 6 2 4 2" xfId="25507" xr:uid="{00000000-0005-0000-0000-00001FD00000}"/>
    <cellStyle name="Percent 5 6 2 4 2 2" xfId="51475" xr:uid="{00000000-0005-0000-0000-000020D00000}"/>
    <cellStyle name="Percent 5 6 2 4 3" xfId="36327" xr:uid="{00000000-0005-0000-0000-000021D00000}"/>
    <cellStyle name="Percent 5 6 2 5" xfId="8195" xr:uid="{00000000-0005-0000-0000-000022D00000}"/>
    <cellStyle name="Percent 5 6 2 5 2" xfId="23343" xr:uid="{00000000-0005-0000-0000-000023D00000}"/>
    <cellStyle name="Percent 5 6 2 5 2 2" xfId="49311" xr:uid="{00000000-0005-0000-0000-000024D00000}"/>
    <cellStyle name="Percent 5 6 2 5 3" xfId="34163" xr:uid="{00000000-0005-0000-0000-000025D00000}"/>
    <cellStyle name="Percent 5 6 2 6" xfId="19015" xr:uid="{00000000-0005-0000-0000-000026D00000}"/>
    <cellStyle name="Percent 5 6 2 6 2" xfId="44983" xr:uid="{00000000-0005-0000-0000-000027D00000}"/>
    <cellStyle name="Percent 5 6 2 7" xfId="14687" xr:uid="{00000000-0005-0000-0000-000028D00000}"/>
    <cellStyle name="Percent 5 6 2 7 2" xfId="40655" xr:uid="{00000000-0005-0000-0000-000029D00000}"/>
    <cellStyle name="Percent 5 6 2 8" xfId="3867" xr:uid="{00000000-0005-0000-0000-00002AD00000}"/>
    <cellStyle name="Percent 5 6 2 9" xfId="29835" xr:uid="{00000000-0005-0000-0000-00002BD00000}"/>
    <cellStyle name="Percent 5 6 3" xfId="2244" xr:uid="{00000000-0005-0000-0000-00002CD00000}"/>
    <cellStyle name="Percent 5 6 3 2" xfId="6572" xr:uid="{00000000-0005-0000-0000-00002DD00000}"/>
    <cellStyle name="Percent 5 6 3 2 2" xfId="13064" xr:uid="{00000000-0005-0000-0000-00002ED00000}"/>
    <cellStyle name="Percent 5 6 3 2 2 2" xfId="28212" xr:uid="{00000000-0005-0000-0000-00002FD00000}"/>
    <cellStyle name="Percent 5 6 3 2 2 2 2" xfId="54180" xr:uid="{00000000-0005-0000-0000-000030D00000}"/>
    <cellStyle name="Percent 5 6 3 2 2 3" xfId="39032" xr:uid="{00000000-0005-0000-0000-000031D00000}"/>
    <cellStyle name="Percent 5 6 3 2 3" xfId="21720" xr:uid="{00000000-0005-0000-0000-000032D00000}"/>
    <cellStyle name="Percent 5 6 3 2 3 2" xfId="47688" xr:uid="{00000000-0005-0000-0000-000033D00000}"/>
    <cellStyle name="Percent 5 6 3 2 4" xfId="17392" xr:uid="{00000000-0005-0000-0000-000034D00000}"/>
    <cellStyle name="Percent 5 6 3 2 4 2" xfId="43360" xr:uid="{00000000-0005-0000-0000-000035D00000}"/>
    <cellStyle name="Percent 5 6 3 2 5" xfId="32540" xr:uid="{00000000-0005-0000-0000-000036D00000}"/>
    <cellStyle name="Percent 5 6 3 2 6" xfId="59022" xr:uid="{00000000-0005-0000-0000-000037D00000}"/>
    <cellStyle name="Percent 5 6 3 3" xfId="10900" xr:uid="{00000000-0005-0000-0000-000038D00000}"/>
    <cellStyle name="Percent 5 6 3 3 2" xfId="26048" xr:uid="{00000000-0005-0000-0000-000039D00000}"/>
    <cellStyle name="Percent 5 6 3 3 2 2" xfId="52016" xr:uid="{00000000-0005-0000-0000-00003AD00000}"/>
    <cellStyle name="Percent 5 6 3 3 3" xfId="36868" xr:uid="{00000000-0005-0000-0000-00003BD00000}"/>
    <cellStyle name="Percent 5 6 3 4" xfId="8736" xr:uid="{00000000-0005-0000-0000-00003CD00000}"/>
    <cellStyle name="Percent 5 6 3 4 2" xfId="23884" xr:uid="{00000000-0005-0000-0000-00003DD00000}"/>
    <cellStyle name="Percent 5 6 3 4 2 2" xfId="49852" xr:uid="{00000000-0005-0000-0000-00003ED00000}"/>
    <cellStyle name="Percent 5 6 3 4 3" xfId="34704" xr:uid="{00000000-0005-0000-0000-00003FD00000}"/>
    <cellStyle name="Percent 5 6 3 5" xfId="19556" xr:uid="{00000000-0005-0000-0000-000040D00000}"/>
    <cellStyle name="Percent 5 6 3 5 2" xfId="45524" xr:uid="{00000000-0005-0000-0000-000041D00000}"/>
    <cellStyle name="Percent 5 6 3 6" xfId="15228" xr:uid="{00000000-0005-0000-0000-000042D00000}"/>
    <cellStyle name="Percent 5 6 3 6 2" xfId="41196" xr:uid="{00000000-0005-0000-0000-000043D00000}"/>
    <cellStyle name="Percent 5 6 3 7" xfId="4408" xr:uid="{00000000-0005-0000-0000-000044D00000}"/>
    <cellStyle name="Percent 5 6 3 8" xfId="30376" xr:uid="{00000000-0005-0000-0000-000045D00000}"/>
    <cellStyle name="Percent 5 6 3 9" xfId="56858" xr:uid="{00000000-0005-0000-0000-000046D00000}"/>
    <cellStyle name="Percent 5 6 4" xfId="5490" xr:uid="{00000000-0005-0000-0000-000047D00000}"/>
    <cellStyle name="Percent 5 6 4 2" xfId="11982" xr:uid="{00000000-0005-0000-0000-000048D00000}"/>
    <cellStyle name="Percent 5 6 4 2 2" xfId="27130" xr:uid="{00000000-0005-0000-0000-000049D00000}"/>
    <cellStyle name="Percent 5 6 4 2 2 2" xfId="53098" xr:uid="{00000000-0005-0000-0000-00004AD00000}"/>
    <cellStyle name="Percent 5 6 4 2 3" xfId="37950" xr:uid="{00000000-0005-0000-0000-00004BD00000}"/>
    <cellStyle name="Percent 5 6 4 3" xfId="20638" xr:uid="{00000000-0005-0000-0000-00004CD00000}"/>
    <cellStyle name="Percent 5 6 4 3 2" xfId="46606" xr:uid="{00000000-0005-0000-0000-00004DD00000}"/>
    <cellStyle name="Percent 5 6 4 4" xfId="16310" xr:uid="{00000000-0005-0000-0000-00004ED00000}"/>
    <cellStyle name="Percent 5 6 4 4 2" xfId="42278" xr:uid="{00000000-0005-0000-0000-00004FD00000}"/>
    <cellStyle name="Percent 5 6 4 5" xfId="31458" xr:uid="{00000000-0005-0000-0000-000050D00000}"/>
    <cellStyle name="Percent 5 6 4 6" xfId="57940" xr:uid="{00000000-0005-0000-0000-000051D00000}"/>
    <cellStyle name="Percent 5 6 5" xfId="9818" xr:uid="{00000000-0005-0000-0000-000052D00000}"/>
    <cellStyle name="Percent 5 6 5 2" xfId="24966" xr:uid="{00000000-0005-0000-0000-000053D00000}"/>
    <cellStyle name="Percent 5 6 5 2 2" xfId="50934" xr:uid="{00000000-0005-0000-0000-000054D00000}"/>
    <cellStyle name="Percent 5 6 5 3" xfId="35786" xr:uid="{00000000-0005-0000-0000-000055D00000}"/>
    <cellStyle name="Percent 5 6 6" xfId="7654" xr:uid="{00000000-0005-0000-0000-000056D00000}"/>
    <cellStyle name="Percent 5 6 6 2" xfId="22802" xr:uid="{00000000-0005-0000-0000-000057D00000}"/>
    <cellStyle name="Percent 5 6 6 2 2" xfId="48770" xr:uid="{00000000-0005-0000-0000-000058D00000}"/>
    <cellStyle name="Percent 5 6 6 3" xfId="33622" xr:uid="{00000000-0005-0000-0000-000059D00000}"/>
    <cellStyle name="Percent 5 6 7" xfId="18474" xr:uid="{00000000-0005-0000-0000-00005AD00000}"/>
    <cellStyle name="Percent 5 6 7 2" xfId="44442" xr:uid="{00000000-0005-0000-0000-00005BD00000}"/>
    <cellStyle name="Percent 5 6 8" xfId="14146" xr:uid="{00000000-0005-0000-0000-00005CD00000}"/>
    <cellStyle name="Percent 5 6 8 2" xfId="40114" xr:uid="{00000000-0005-0000-0000-00005DD00000}"/>
    <cellStyle name="Percent 5 6 9" xfId="3326" xr:uid="{00000000-0005-0000-0000-00005ED00000}"/>
    <cellStyle name="Percent 5 7" xfId="611" xr:uid="{00000000-0005-0000-0000-00005FD00000}"/>
    <cellStyle name="Percent 5 7 10" xfId="29295" xr:uid="{00000000-0005-0000-0000-000060D00000}"/>
    <cellStyle name="Percent 5 7 11" xfId="55237" xr:uid="{00000000-0005-0000-0000-000061D00000}"/>
    <cellStyle name="Percent 5 7 12" xfId="55777" xr:uid="{00000000-0005-0000-0000-000062D00000}"/>
    <cellStyle name="Percent 5 7 13" xfId="924" xr:uid="{00000000-0005-0000-0000-000063D00000}"/>
    <cellStyle name="Percent 5 7 2" xfId="1704" xr:uid="{00000000-0005-0000-0000-000064D00000}"/>
    <cellStyle name="Percent 5 7 2 10" xfId="56318" xr:uid="{00000000-0005-0000-0000-000065D00000}"/>
    <cellStyle name="Percent 5 7 2 2" xfId="2786" xr:uid="{00000000-0005-0000-0000-000066D00000}"/>
    <cellStyle name="Percent 5 7 2 2 2" xfId="7114" xr:uid="{00000000-0005-0000-0000-000067D00000}"/>
    <cellStyle name="Percent 5 7 2 2 2 2" xfId="13606" xr:uid="{00000000-0005-0000-0000-000068D00000}"/>
    <cellStyle name="Percent 5 7 2 2 2 2 2" xfId="28754" xr:uid="{00000000-0005-0000-0000-000069D00000}"/>
    <cellStyle name="Percent 5 7 2 2 2 2 2 2" xfId="54722" xr:uid="{00000000-0005-0000-0000-00006AD00000}"/>
    <cellStyle name="Percent 5 7 2 2 2 2 3" xfId="39574" xr:uid="{00000000-0005-0000-0000-00006BD00000}"/>
    <cellStyle name="Percent 5 7 2 2 2 3" xfId="22262" xr:uid="{00000000-0005-0000-0000-00006CD00000}"/>
    <cellStyle name="Percent 5 7 2 2 2 3 2" xfId="48230" xr:uid="{00000000-0005-0000-0000-00006DD00000}"/>
    <cellStyle name="Percent 5 7 2 2 2 4" xfId="17934" xr:uid="{00000000-0005-0000-0000-00006ED00000}"/>
    <cellStyle name="Percent 5 7 2 2 2 4 2" xfId="43902" xr:uid="{00000000-0005-0000-0000-00006FD00000}"/>
    <cellStyle name="Percent 5 7 2 2 2 5" xfId="33082" xr:uid="{00000000-0005-0000-0000-000070D00000}"/>
    <cellStyle name="Percent 5 7 2 2 2 6" xfId="59564" xr:uid="{00000000-0005-0000-0000-000071D00000}"/>
    <cellStyle name="Percent 5 7 2 2 3" xfId="11442" xr:uid="{00000000-0005-0000-0000-000072D00000}"/>
    <cellStyle name="Percent 5 7 2 2 3 2" xfId="26590" xr:uid="{00000000-0005-0000-0000-000073D00000}"/>
    <cellStyle name="Percent 5 7 2 2 3 2 2" xfId="52558" xr:uid="{00000000-0005-0000-0000-000074D00000}"/>
    <cellStyle name="Percent 5 7 2 2 3 3" xfId="37410" xr:uid="{00000000-0005-0000-0000-000075D00000}"/>
    <cellStyle name="Percent 5 7 2 2 4" xfId="9278" xr:uid="{00000000-0005-0000-0000-000076D00000}"/>
    <cellStyle name="Percent 5 7 2 2 4 2" xfId="24426" xr:uid="{00000000-0005-0000-0000-000077D00000}"/>
    <cellStyle name="Percent 5 7 2 2 4 2 2" xfId="50394" xr:uid="{00000000-0005-0000-0000-000078D00000}"/>
    <cellStyle name="Percent 5 7 2 2 4 3" xfId="35246" xr:uid="{00000000-0005-0000-0000-000079D00000}"/>
    <cellStyle name="Percent 5 7 2 2 5" xfId="20098" xr:uid="{00000000-0005-0000-0000-00007AD00000}"/>
    <cellStyle name="Percent 5 7 2 2 5 2" xfId="46066" xr:uid="{00000000-0005-0000-0000-00007BD00000}"/>
    <cellStyle name="Percent 5 7 2 2 6" xfId="15770" xr:uid="{00000000-0005-0000-0000-00007CD00000}"/>
    <cellStyle name="Percent 5 7 2 2 6 2" xfId="41738" xr:uid="{00000000-0005-0000-0000-00007DD00000}"/>
    <cellStyle name="Percent 5 7 2 2 7" xfId="4950" xr:uid="{00000000-0005-0000-0000-00007ED00000}"/>
    <cellStyle name="Percent 5 7 2 2 8" xfId="30918" xr:uid="{00000000-0005-0000-0000-00007FD00000}"/>
    <cellStyle name="Percent 5 7 2 2 9" xfId="57400" xr:uid="{00000000-0005-0000-0000-000080D00000}"/>
    <cellStyle name="Percent 5 7 2 3" xfId="6032" xr:uid="{00000000-0005-0000-0000-000081D00000}"/>
    <cellStyle name="Percent 5 7 2 3 2" xfId="12524" xr:uid="{00000000-0005-0000-0000-000082D00000}"/>
    <cellStyle name="Percent 5 7 2 3 2 2" xfId="27672" xr:uid="{00000000-0005-0000-0000-000083D00000}"/>
    <cellStyle name="Percent 5 7 2 3 2 2 2" xfId="53640" xr:uid="{00000000-0005-0000-0000-000084D00000}"/>
    <cellStyle name="Percent 5 7 2 3 2 3" xfId="38492" xr:uid="{00000000-0005-0000-0000-000085D00000}"/>
    <cellStyle name="Percent 5 7 2 3 3" xfId="21180" xr:uid="{00000000-0005-0000-0000-000086D00000}"/>
    <cellStyle name="Percent 5 7 2 3 3 2" xfId="47148" xr:uid="{00000000-0005-0000-0000-000087D00000}"/>
    <cellStyle name="Percent 5 7 2 3 4" xfId="16852" xr:uid="{00000000-0005-0000-0000-000088D00000}"/>
    <cellStyle name="Percent 5 7 2 3 4 2" xfId="42820" xr:uid="{00000000-0005-0000-0000-000089D00000}"/>
    <cellStyle name="Percent 5 7 2 3 5" xfId="32000" xr:uid="{00000000-0005-0000-0000-00008AD00000}"/>
    <cellStyle name="Percent 5 7 2 3 6" xfId="58482" xr:uid="{00000000-0005-0000-0000-00008BD00000}"/>
    <cellStyle name="Percent 5 7 2 4" xfId="10360" xr:uid="{00000000-0005-0000-0000-00008CD00000}"/>
    <cellStyle name="Percent 5 7 2 4 2" xfId="25508" xr:uid="{00000000-0005-0000-0000-00008DD00000}"/>
    <cellStyle name="Percent 5 7 2 4 2 2" xfId="51476" xr:uid="{00000000-0005-0000-0000-00008ED00000}"/>
    <cellStyle name="Percent 5 7 2 4 3" xfId="36328" xr:uid="{00000000-0005-0000-0000-00008FD00000}"/>
    <cellStyle name="Percent 5 7 2 5" xfId="8196" xr:uid="{00000000-0005-0000-0000-000090D00000}"/>
    <cellStyle name="Percent 5 7 2 5 2" xfId="23344" xr:uid="{00000000-0005-0000-0000-000091D00000}"/>
    <cellStyle name="Percent 5 7 2 5 2 2" xfId="49312" xr:uid="{00000000-0005-0000-0000-000092D00000}"/>
    <cellStyle name="Percent 5 7 2 5 3" xfId="34164" xr:uid="{00000000-0005-0000-0000-000093D00000}"/>
    <cellStyle name="Percent 5 7 2 6" xfId="19016" xr:uid="{00000000-0005-0000-0000-000094D00000}"/>
    <cellStyle name="Percent 5 7 2 6 2" xfId="44984" xr:uid="{00000000-0005-0000-0000-000095D00000}"/>
    <cellStyle name="Percent 5 7 2 7" xfId="14688" xr:uid="{00000000-0005-0000-0000-000096D00000}"/>
    <cellStyle name="Percent 5 7 2 7 2" xfId="40656" xr:uid="{00000000-0005-0000-0000-000097D00000}"/>
    <cellStyle name="Percent 5 7 2 8" xfId="3868" xr:uid="{00000000-0005-0000-0000-000098D00000}"/>
    <cellStyle name="Percent 5 7 2 9" xfId="29836" xr:uid="{00000000-0005-0000-0000-000099D00000}"/>
    <cellStyle name="Percent 5 7 3" xfId="2245" xr:uid="{00000000-0005-0000-0000-00009AD00000}"/>
    <cellStyle name="Percent 5 7 3 2" xfId="6573" xr:uid="{00000000-0005-0000-0000-00009BD00000}"/>
    <cellStyle name="Percent 5 7 3 2 2" xfId="13065" xr:uid="{00000000-0005-0000-0000-00009CD00000}"/>
    <cellStyle name="Percent 5 7 3 2 2 2" xfId="28213" xr:uid="{00000000-0005-0000-0000-00009DD00000}"/>
    <cellStyle name="Percent 5 7 3 2 2 2 2" xfId="54181" xr:uid="{00000000-0005-0000-0000-00009ED00000}"/>
    <cellStyle name="Percent 5 7 3 2 2 3" xfId="39033" xr:uid="{00000000-0005-0000-0000-00009FD00000}"/>
    <cellStyle name="Percent 5 7 3 2 3" xfId="21721" xr:uid="{00000000-0005-0000-0000-0000A0D00000}"/>
    <cellStyle name="Percent 5 7 3 2 3 2" xfId="47689" xr:uid="{00000000-0005-0000-0000-0000A1D00000}"/>
    <cellStyle name="Percent 5 7 3 2 4" xfId="17393" xr:uid="{00000000-0005-0000-0000-0000A2D00000}"/>
    <cellStyle name="Percent 5 7 3 2 4 2" xfId="43361" xr:uid="{00000000-0005-0000-0000-0000A3D00000}"/>
    <cellStyle name="Percent 5 7 3 2 5" xfId="32541" xr:uid="{00000000-0005-0000-0000-0000A4D00000}"/>
    <cellStyle name="Percent 5 7 3 2 6" xfId="59023" xr:uid="{00000000-0005-0000-0000-0000A5D00000}"/>
    <cellStyle name="Percent 5 7 3 3" xfId="10901" xr:uid="{00000000-0005-0000-0000-0000A6D00000}"/>
    <cellStyle name="Percent 5 7 3 3 2" xfId="26049" xr:uid="{00000000-0005-0000-0000-0000A7D00000}"/>
    <cellStyle name="Percent 5 7 3 3 2 2" xfId="52017" xr:uid="{00000000-0005-0000-0000-0000A8D00000}"/>
    <cellStyle name="Percent 5 7 3 3 3" xfId="36869" xr:uid="{00000000-0005-0000-0000-0000A9D00000}"/>
    <cellStyle name="Percent 5 7 3 4" xfId="8737" xr:uid="{00000000-0005-0000-0000-0000AAD00000}"/>
    <cellStyle name="Percent 5 7 3 4 2" xfId="23885" xr:uid="{00000000-0005-0000-0000-0000ABD00000}"/>
    <cellStyle name="Percent 5 7 3 4 2 2" xfId="49853" xr:uid="{00000000-0005-0000-0000-0000ACD00000}"/>
    <cellStyle name="Percent 5 7 3 4 3" xfId="34705" xr:uid="{00000000-0005-0000-0000-0000ADD00000}"/>
    <cellStyle name="Percent 5 7 3 5" xfId="19557" xr:uid="{00000000-0005-0000-0000-0000AED00000}"/>
    <cellStyle name="Percent 5 7 3 5 2" xfId="45525" xr:uid="{00000000-0005-0000-0000-0000AFD00000}"/>
    <cellStyle name="Percent 5 7 3 6" xfId="15229" xr:uid="{00000000-0005-0000-0000-0000B0D00000}"/>
    <cellStyle name="Percent 5 7 3 6 2" xfId="41197" xr:uid="{00000000-0005-0000-0000-0000B1D00000}"/>
    <cellStyle name="Percent 5 7 3 7" xfId="4409" xr:uid="{00000000-0005-0000-0000-0000B2D00000}"/>
    <cellStyle name="Percent 5 7 3 8" xfId="30377" xr:uid="{00000000-0005-0000-0000-0000B3D00000}"/>
    <cellStyle name="Percent 5 7 3 9" xfId="56859" xr:uid="{00000000-0005-0000-0000-0000B4D00000}"/>
    <cellStyle name="Percent 5 7 4" xfId="5491" xr:uid="{00000000-0005-0000-0000-0000B5D00000}"/>
    <cellStyle name="Percent 5 7 4 2" xfId="11983" xr:uid="{00000000-0005-0000-0000-0000B6D00000}"/>
    <cellStyle name="Percent 5 7 4 2 2" xfId="27131" xr:uid="{00000000-0005-0000-0000-0000B7D00000}"/>
    <cellStyle name="Percent 5 7 4 2 2 2" xfId="53099" xr:uid="{00000000-0005-0000-0000-0000B8D00000}"/>
    <cellStyle name="Percent 5 7 4 2 3" xfId="37951" xr:uid="{00000000-0005-0000-0000-0000B9D00000}"/>
    <cellStyle name="Percent 5 7 4 3" xfId="20639" xr:uid="{00000000-0005-0000-0000-0000BAD00000}"/>
    <cellStyle name="Percent 5 7 4 3 2" xfId="46607" xr:uid="{00000000-0005-0000-0000-0000BBD00000}"/>
    <cellStyle name="Percent 5 7 4 4" xfId="16311" xr:uid="{00000000-0005-0000-0000-0000BCD00000}"/>
    <cellStyle name="Percent 5 7 4 4 2" xfId="42279" xr:uid="{00000000-0005-0000-0000-0000BDD00000}"/>
    <cellStyle name="Percent 5 7 4 5" xfId="31459" xr:uid="{00000000-0005-0000-0000-0000BED00000}"/>
    <cellStyle name="Percent 5 7 4 6" xfId="57941" xr:uid="{00000000-0005-0000-0000-0000BFD00000}"/>
    <cellStyle name="Percent 5 7 5" xfId="9819" xr:uid="{00000000-0005-0000-0000-0000C0D00000}"/>
    <cellStyle name="Percent 5 7 5 2" xfId="24967" xr:uid="{00000000-0005-0000-0000-0000C1D00000}"/>
    <cellStyle name="Percent 5 7 5 2 2" xfId="50935" xr:uid="{00000000-0005-0000-0000-0000C2D00000}"/>
    <cellStyle name="Percent 5 7 5 3" xfId="35787" xr:uid="{00000000-0005-0000-0000-0000C3D00000}"/>
    <cellStyle name="Percent 5 7 6" xfId="7655" xr:uid="{00000000-0005-0000-0000-0000C4D00000}"/>
    <cellStyle name="Percent 5 7 6 2" xfId="22803" xr:uid="{00000000-0005-0000-0000-0000C5D00000}"/>
    <cellStyle name="Percent 5 7 6 2 2" xfId="48771" xr:uid="{00000000-0005-0000-0000-0000C6D00000}"/>
    <cellStyle name="Percent 5 7 6 3" xfId="33623" xr:uid="{00000000-0005-0000-0000-0000C7D00000}"/>
    <cellStyle name="Percent 5 7 7" xfId="18475" xr:uid="{00000000-0005-0000-0000-0000C8D00000}"/>
    <cellStyle name="Percent 5 7 7 2" xfId="44443" xr:uid="{00000000-0005-0000-0000-0000C9D00000}"/>
    <cellStyle name="Percent 5 7 8" xfId="14147" xr:uid="{00000000-0005-0000-0000-0000CAD00000}"/>
    <cellStyle name="Percent 5 7 8 2" xfId="40115" xr:uid="{00000000-0005-0000-0000-0000CBD00000}"/>
    <cellStyle name="Percent 5 7 9" xfId="3327" xr:uid="{00000000-0005-0000-0000-0000CCD00000}"/>
    <cellStyle name="Percent 5 8" xfId="612" xr:uid="{00000000-0005-0000-0000-0000CDD00000}"/>
    <cellStyle name="Percent 5 8 10" xfId="29296" xr:uid="{00000000-0005-0000-0000-0000CED00000}"/>
    <cellStyle name="Percent 5 8 11" xfId="55238" xr:uid="{00000000-0005-0000-0000-0000CFD00000}"/>
    <cellStyle name="Percent 5 8 12" xfId="55778" xr:uid="{00000000-0005-0000-0000-0000D0D00000}"/>
    <cellStyle name="Percent 5 8 13" xfId="964" xr:uid="{00000000-0005-0000-0000-0000D1D00000}"/>
    <cellStyle name="Percent 5 8 2" xfId="1705" xr:uid="{00000000-0005-0000-0000-0000D2D00000}"/>
    <cellStyle name="Percent 5 8 2 10" xfId="56319" xr:uid="{00000000-0005-0000-0000-0000D3D00000}"/>
    <cellStyle name="Percent 5 8 2 2" xfId="2787" xr:uid="{00000000-0005-0000-0000-0000D4D00000}"/>
    <cellStyle name="Percent 5 8 2 2 2" xfId="7115" xr:uid="{00000000-0005-0000-0000-0000D5D00000}"/>
    <cellStyle name="Percent 5 8 2 2 2 2" xfId="13607" xr:uid="{00000000-0005-0000-0000-0000D6D00000}"/>
    <cellStyle name="Percent 5 8 2 2 2 2 2" xfId="28755" xr:uid="{00000000-0005-0000-0000-0000D7D00000}"/>
    <cellStyle name="Percent 5 8 2 2 2 2 2 2" xfId="54723" xr:uid="{00000000-0005-0000-0000-0000D8D00000}"/>
    <cellStyle name="Percent 5 8 2 2 2 2 3" xfId="39575" xr:uid="{00000000-0005-0000-0000-0000D9D00000}"/>
    <cellStyle name="Percent 5 8 2 2 2 3" xfId="22263" xr:uid="{00000000-0005-0000-0000-0000DAD00000}"/>
    <cellStyle name="Percent 5 8 2 2 2 3 2" xfId="48231" xr:uid="{00000000-0005-0000-0000-0000DBD00000}"/>
    <cellStyle name="Percent 5 8 2 2 2 4" xfId="17935" xr:uid="{00000000-0005-0000-0000-0000DCD00000}"/>
    <cellStyle name="Percent 5 8 2 2 2 4 2" xfId="43903" xr:uid="{00000000-0005-0000-0000-0000DDD00000}"/>
    <cellStyle name="Percent 5 8 2 2 2 5" xfId="33083" xr:uid="{00000000-0005-0000-0000-0000DED00000}"/>
    <cellStyle name="Percent 5 8 2 2 2 6" xfId="59565" xr:uid="{00000000-0005-0000-0000-0000DFD00000}"/>
    <cellStyle name="Percent 5 8 2 2 3" xfId="11443" xr:uid="{00000000-0005-0000-0000-0000E0D00000}"/>
    <cellStyle name="Percent 5 8 2 2 3 2" xfId="26591" xr:uid="{00000000-0005-0000-0000-0000E1D00000}"/>
    <cellStyle name="Percent 5 8 2 2 3 2 2" xfId="52559" xr:uid="{00000000-0005-0000-0000-0000E2D00000}"/>
    <cellStyle name="Percent 5 8 2 2 3 3" xfId="37411" xr:uid="{00000000-0005-0000-0000-0000E3D00000}"/>
    <cellStyle name="Percent 5 8 2 2 4" xfId="9279" xr:uid="{00000000-0005-0000-0000-0000E4D00000}"/>
    <cellStyle name="Percent 5 8 2 2 4 2" xfId="24427" xr:uid="{00000000-0005-0000-0000-0000E5D00000}"/>
    <cellStyle name="Percent 5 8 2 2 4 2 2" xfId="50395" xr:uid="{00000000-0005-0000-0000-0000E6D00000}"/>
    <cellStyle name="Percent 5 8 2 2 4 3" xfId="35247" xr:uid="{00000000-0005-0000-0000-0000E7D00000}"/>
    <cellStyle name="Percent 5 8 2 2 5" xfId="20099" xr:uid="{00000000-0005-0000-0000-0000E8D00000}"/>
    <cellStyle name="Percent 5 8 2 2 5 2" xfId="46067" xr:uid="{00000000-0005-0000-0000-0000E9D00000}"/>
    <cellStyle name="Percent 5 8 2 2 6" xfId="15771" xr:uid="{00000000-0005-0000-0000-0000EAD00000}"/>
    <cellStyle name="Percent 5 8 2 2 6 2" xfId="41739" xr:uid="{00000000-0005-0000-0000-0000EBD00000}"/>
    <cellStyle name="Percent 5 8 2 2 7" xfId="4951" xr:uid="{00000000-0005-0000-0000-0000ECD00000}"/>
    <cellStyle name="Percent 5 8 2 2 8" xfId="30919" xr:uid="{00000000-0005-0000-0000-0000EDD00000}"/>
    <cellStyle name="Percent 5 8 2 2 9" xfId="57401" xr:uid="{00000000-0005-0000-0000-0000EED00000}"/>
    <cellStyle name="Percent 5 8 2 3" xfId="6033" xr:uid="{00000000-0005-0000-0000-0000EFD00000}"/>
    <cellStyle name="Percent 5 8 2 3 2" xfId="12525" xr:uid="{00000000-0005-0000-0000-0000F0D00000}"/>
    <cellStyle name="Percent 5 8 2 3 2 2" xfId="27673" xr:uid="{00000000-0005-0000-0000-0000F1D00000}"/>
    <cellStyle name="Percent 5 8 2 3 2 2 2" xfId="53641" xr:uid="{00000000-0005-0000-0000-0000F2D00000}"/>
    <cellStyle name="Percent 5 8 2 3 2 3" xfId="38493" xr:uid="{00000000-0005-0000-0000-0000F3D00000}"/>
    <cellStyle name="Percent 5 8 2 3 3" xfId="21181" xr:uid="{00000000-0005-0000-0000-0000F4D00000}"/>
    <cellStyle name="Percent 5 8 2 3 3 2" xfId="47149" xr:uid="{00000000-0005-0000-0000-0000F5D00000}"/>
    <cellStyle name="Percent 5 8 2 3 4" xfId="16853" xr:uid="{00000000-0005-0000-0000-0000F6D00000}"/>
    <cellStyle name="Percent 5 8 2 3 4 2" xfId="42821" xr:uid="{00000000-0005-0000-0000-0000F7D00000}"/>
    <cellStyle name="Percent 5 8 2 3 5" xfId="32001" xr:uid="{00000000-0005-0000-0000-0000F8D00000}"/>
    <cellStyle name="Percent 5 8 2 3 6" xfId="58483" xr:uid="{00000000-0005-0000-0000-0000F9D00000}"/>
    <cellStyle name="Percent 5 8 2 4" xfId="10361" xr:uid="{00000000-0005-0000-0000-0000FAD00000}"/>
    <cellStyle name="Percent 5 8 2 4 2" xfId="25509" xr:uid="{00000000-0005-0000-0000-0000FBD00000}"/>
    <cellStyle name="Percent 5 8 2 4 2 2" xfId="51477" xr:uid="{00000000-0005-0000-0000-0000FCD00000}"/>
    <cellStyle name="Percent 5 8 2 4 3" xfId="36329" xr:uid="{00000000-0005-0000-0000-0000FDD00000}"/>
    <cellStyle name="Percent 5 8 2 5" xfId="8197" xr:uid="{00000000-0005-0000-0000-0000FED00000}"/>
    <cellStyle name="Percent 5 8 2 5 2" xfId="23345" xr:uid="{00000000-0005-0000-0000-0000FFD00000}"/>
    <cellStyle name="Percent 5 8 2 5 2 2" xfId="49313" xr:uid="{00000000-0005-0000-0000-000000D10000}"/>
    <cellStyle name="Percent 5 8 2 5 3" xfId="34165" xr:uid="{00000000-0005-0000-0000-000001D10000}"/>
    <cellStyle name="Percent 5 8 2 6" xfId="19017" xr:uid="{00000000-0005-0000-0000-000002D10000}"/>
    <cellStyle name="Percent 5 8 2 6 2" xfId="44985" xr:uid="{00000000-0005-0000-0000-000003D10000}"/>
    <cellStyle name="Percent 5 8 2 7" xfId="14689" xr:uid="{00000000-0005-0000-0000-000004D10000}"/>
    <cellStyle name="Percent 5 8 2 7 2" xfId="40657" xr:uid="{00000000-0005-0000-0000-000005D10000}"/>
    <cellStyle name="Percent 5 8 2 8" xfId="3869" xr:uid="{00000000-0005-0000-0000-000006D10000}"/>
    <cellStyle name="Percent 5 8 2 9" xfId="29837" xr:uid="{00000000-0005-0000-0000-000007D10000}"/>
    <cellStyle name="Percent 5 8 3" xfId="2246" xr:uid="{00000000-0005-0000-0000-000008D10000}"/>
    <cellStyle name="Percent 5 8 3 2" xfId="6574" xr:uid="{00000000-0005-0000-0000-000009D10000}"/>
    <cellStyle name="Percent 5 8 3 2 2" xfId="13066" xr:uid="{00000000-0005-0000-0000-00000AD10000}"/>
    <cellStyle name="Percent 5 8 3 2 2 2" xfId="28214" xr:uid="{00000000-0005-0000-0000-00000BD10000}"/>
    <cellStyle name="Percent 5 8 3 2 2 2 2" xfId="54182" xr:uid="{00000000-0005-0000-0000-00000CD10000}"/>
    <cellStyle name="Percent 5 8 3 2 2 3" xfId="39034" xr:uid="{00000000-0005-0000-0000-00000DD10000}"/>
    <cellStyle name="Percent 5 8 3 2 3" xfId="21722" xr:uid="{00000000-0005-0000-0000-00000ED10000}"/>
    <cellStyle name="Percent 5 8 3 2 3 2" xfId="47690" xr:uid="{00000000-0005-0000-0000-00000FD10000}"/>
    <cellStyle name="Percent 5 8 3 2 4" xfId="17394" xr:uid="{00000000-0005-0000-0000-000010D10000}"/>
    <cellStyle name="Percent 5 8 3 2 4 2" xfId="43362" xr:uid="{00000000-0005-0000-0000-000011D10000}"/>
    <cellStyle name="Percent 5 8 3 2 5" xfId="32542" xr:uid="{00000000-0005-0000-0000-000012D10000}"/>
    <cellStyle name="Percent 5 8 3 2 6" xfId="59024" xr:uid="{00000000-0005-0000-0000-000013D10000}"/>
    <cellStyle name="Percent 5 8 3 3" xfId="10902" xr:uid="{00000000-0005-0000-0000-000014D10000}"/>
    <cellStyle name="Percent 5 8 3 3 2" xfId="26050" xr:uid="{00000000-0005-0000-0000-000015D10000}"/>
    <cellStyle name="Percent 5 8 3 3 2 2" xfId="52018" xr:uid="{00000000-0005-0000-0000-000016D10000}"/>
    <cellStyle name="Percent 5 8 3 3 3" xfId="36870" xr:uid="{00000000-0005-0000-0000-000017D10000}"/>
    <cellStyle name="Percent 5 8 3 4" xfId="8738" xr:uid="{00000000-0005-0000-0000-000018D10000}"/>
    <cellStyle name="Percent 5 8 3 4 2" xfId="23886" xr:uid="{00000000-0005-0000-0000-000019D10000}"/>
    <cellStyle name="Percent 5 8 3 4 2 2" xfId="49854" xr:uid="{00000000-0005-0000-0000-00001AD10000}"/>
    <cellStyle name="Percent 5 8 3 4 3" xfId="34706" xr:uid="{00000000-0005-0000-0000-00001BD10000}"/>
    <cellStyle name="Percent 5 8 3 5" xfId="19558" xr:uid="{00000000-0005-0000-0000-00001CD10000}"/>
    <cellStyle name="Percent 5 8 3 5 2" xfId="45526" xr:uid="{00000000-0005-0000-0000-00001DD10000}"/>
    <cellStyle name="Percent 5 8 3 6" xfId="15230" xr:uid="{00000000-0005-0000-0000-00001ED10000}"/>
    <cellStyle name="Percent 5 8 3 6 2" xfId="41198" xr:uid="{00000000-0005-0000-0000-00001FD10000}"/>
    <cellStyle name="Percent 5 8 3 7" xfId="4410" xr:uid="{00000000-0005-0000-0000-000020D10000}"/>
    <cellStyle name="Percent 5 8 3 8" xfId="30378" xr:uid="{00000000-0005-0000-0000-000021D10000}"/>
    <cellStyle name="Percent 5 8 3 9" xfId="56860" xr:uid="{00000000-0005-0000-0000-000022D10000}"/>
    <cellStyle name="Percent 5 8 4" xfId="5492" xr:uid="{00000000-0005-0000-0000-000023D10000}"/>
    <cellStyle name="Percent 5 8 4 2" xfId="11984" xr:uid="{00000000-0005-0000-0000-000024D10000}"/>
    <cellStyle name="Percent 5 8 4 2 2" xfId="27132" xr:uid="{00000000-0005-0000-0000-000025D10000}"/>
    <cellStyle name="Percent 5 8 4 2 2 2" xfId="53100" xr:uid="{00000000-0005-0000-0000-000026D10000}"/>
    <cellStyle name="Percent 5 8 4 2 3" xfId="37952" xr:uid="{00000000-0005-0000-0000-000027D10000}"/>
    <cellStyle name="Percent 5 8 4 3" xfId="20640" xr:uid="{00000000-0005-0000-0000-000028D10000}"/>
    <cellStyle name="Percent 5 8 4 3 2" xfId="46608" xr:uid="{00000000-0005-0000-0000-000029D10000}"/>
    <cellStyle name="Percent 5 8 4 4" xfId="16312" xr:uid="{00000000-0005-0000-0000-00002AD10000}"/>
    <cellStyle name="Percent 5 8 4 4 2" xfId="42280" xr:uid="{00000000-0005-0000-0000-00002BD10000}"/>
    <cellStyle name="Percent 5 8 4 5" xfId="31460" xr:uid="{00000000-0005-0000-0000-00002CD10000}"/>
    <cellStyle name="Percent 5 8 4 6" xfId="57942" xr:uid="{00000000-0005-0000-0000-00002DD10000}"/>
    <cellStyle name="Percent 5 8 5" xfId="9820" xr:uid="{00000000-0005-0000-0000-00002ED10000}"/>
    <cellStyle name="Percent 5 8 5 2" xfId="24968" xr:uid="{00000000-0005-0000-0000-00002FD10000}"/>
    <cellStyle name="Percent 5 8 5 2 2" xfId="50936" xr:uid="{00000000-0005-0000-0000-000030D10000}"/>
    <cellStyle name="Percent 5 8 5 3" xfId="35788" xr:uid="{00000000-0005-0000-0000-000031D10000}"/>
    <cellStyle name="Percent 5 8 6" xfId="7656" xr:uid="{00000000-0005-0000-0000-000032D10000}"/>
    <cellStyle name="Percent 5 8 6 2" xfId="22804" xr:uid="{00000000-0005-0000-0000-000033D10000}"/>
    <cellStyle name="Percent 5 8 6 2 2" xfId="48772" xr:uid="{00000000-0005-0000-0000-000034D10000}"/>
    <cellStyle name="Percent 5 8 6 3" xfId="33624" xr:uid="{00000000-0005-0000-0000-000035D10000}"/>
    <cellStyle name="Percent 5 8 7" xfId="18476" xr:uid="{00000000-0005-0000-0000-000036D10000}"/>
    <cellStyle name="Percent 5 8 7 2" xfId="44444" xr:uid="{00000000-0005-0000-0000-000037D10000}"/>
    <cellStyle name="Percent 5 8 8" xfId="14148" xr:uid="{00000000-0005-0000-0000-000038D10000}"/>
    <cellStyle name="Percent 5 8 8 2" xfId="40116" xr:uid="{00000000-0005-0000-0000-000039D10000}"/>
    <cellStyle name="Percent 5 8 9" xfId="3328" xr:uid="{00000000-0005-0000-0000-00003AD10000}"/>
    <cellStyle name="Percent 5 9" xfId="613" xr:uid="{00000000-0005-0000-0000-00003BD10000}"/>
    <cellStyle name="Percent 5 9 10" xfId="29297" xr:uid="{00000000-0005-0000-0000-00003CD10000}"/>
    <cellStyle name="Percent 5 9 11" xfId="55239" xr:uid="{00000000-0005-0000-0000-00003DD10000}"/>
    <cellStyle name="Percent 5 9 12" xfId="55779" xr:uid="{00000000-0005-0000-0000-00003ED10000}"/>
    <cellStyle name="Percent 5 9 13" xfId="1004" xr:uid="{00000000-0005-0000-0000-00003FD10000}"/>
    <cellStyle name="Percent 5 9 2" xfId="1706" xr:uid="{00000000-0005-0000-0000-000040D10000}"/>
    <cellStyle name="Percent 5 9 2 10" xfId="56320" xr:uid="{00000000-0005-0000-0000-000041D10000}"/>
    <cellStyle name="Percent 5 9 2 2" xfId="2788" xr:uid="{00000000-0005-0000-0000-000042D10000}"/>
    <cellStyle name="Percent 5 9 2 2 2" xfId="7116" xr:uid="{00000000-0005-0000-0000-000043D10000}"/>
    <cellStyle name="Percent 5 9 2 2 2 2" xfId="13608" xr:uid="{00000000-0005-0000-0000-000044D10000}"/>
    <cellStyle name="Percent 5 9 2 2 2 2 2" xfId="28756" xr:uid="{00000000-0005-0000-0000-000045D10000}"/>
    <cellStyle name="Percent 5 9 2 2 2 2 2 2" xfId="54724" xr:uid="{00000000-0005-0000-0000-000046D10000}"/>
    <cellStyle name="Percent 5 9 2 2 2 2 3" xfId="39576" xr:uid="{00000000-0005-0000-0000-000047D10000}"/>
    <cellStyle name="Percent 5 9 2 2 2 3" xfId="22264" xr:uid="{00000000-0005-0000-0000-000048D10000}"/>
    <cellStyle name="Percent 5 9 2 2 2 3 2" xfId="48232" xr:uid="{00000000-0005-0000-0000-000049D10000}"/>
    <cellStyle name="Percent 5 9 2 2 2 4" xfId="17936" xr:uid="{00000000-0005-0000-0000-00004AD10000}"/>
    <cellStyle name="Percent 5 9 2 2 2 4 2" xfId="43904" xr:uid="{00000000-0005-0000-0000-00004BD10000}"/>
    <cellStyle name="Percent 5 9 2 2 2 5" xfId="33084" xr:uid="{00000000-0005-0000-0000-00004CD10000}"/>
    <cellStyle name="Percent 5 9 2 2 2 6" xfId="59566" xr:uid="{00000000-0005-0000-0000-00004DD10000}"/>
    <cellStyle name="Percent 5 9 2 2 3" xfId="11444" xr:uid="{00000000-0005-0000-0000-00004ED10000}"/>
    <cellStyle name="Percent 5 9 2 2 3 2" xfId="26592" xr:uid="{00000000-0005-0000-0000-00004FD10000}"/>
    <cellStyle name="Percent 5 9 2 2 3 2 2" xfId="52560" xr:uid="{00000000-0005-0000-0000-000050D10000}"/>
    <cellStyle name="Percent 5 9 2 2 3 3" xfId="37412" xr:uid="{00000000-0005-0000-0000-000051D10000}"/>
    <cellStyle name="Percent 5 9 2 2 4" xfId="9280" xr:uid="{00000000-0005-0000-0000-000052D10000}"/>
    <cellStyle name="Percent 5 9 2 2 4 2" xfId="24428" xr:uid="{00000000-0005-0000-0000-000053D10000}"/>
    <cellStyle name="Percent 5 9 2 2 4 2 2" xfId="50396" xr:uid="{00000000-0005-0000-0000-000054D10000}"/>
    <cellStyle name="Percent 5 9 2 2 4 3" xfId="35248" xr:uid="{00000000-0005-0000-0000-000055D10000}"/>
    <cellStyle name="Percent 5 9 2 2 5" xfId="20100" xr:uid="{00000000-0005-0000-0000-000056D10000}"/>
    <cellStyle name="Percent 5 9 2 2 5 2" xfId="46068" xr:uid="{00000000-0005-0000-0000-000057D10000}"/>
    <cellStyle name="Percent 5 9 2 2 6" xfId="15772" xr:uid="{00000000-0005-0000-0000-000058D10000}"/>
    <cellStyle name="Percent 5 9 2 2 6 2" xfId="41740" xr:uid="{00000000-0005-0000-0000-000059D10000}"/>
    <cellStyle name="Percent 5 9 2 2 7" xfId="4952" xr:uid="{00000000-0005-0000-0000-00005AD10000}"/>
    <cellStyle name="Percent 5 9 2 2 8" xfId="30920" xr:uid="{00000000-0005-0000-0000-00005BD10000}"/>
    <cellStyle name="Percent 5 9 2 2 9" xfId="57402" xr:uid="{00000000-0005-0000-0000-00005CD10000}"/>
    <cellStyle name="Percent 5 9 2 3" xfId="6034" xr:uid="{00000000-0005-0000-0000-00005DD10000}"/>
    <cellStyle name="Percent 5 9 2 3 2" xfId="12526" xr:uid="{00000000-0005-0000-0000-00005ED10000}"/>
    <cellStyle name="Percent 5 9 2 3 2 2" xfId="27674" xr:uid="{00000000-0005-0000-0000-00005FD10000}"/>
    <cellStyle name="Percent 5 9 2 3 2 2 2" xfId="53642" xr:uid="{00000000-0005-0000-0000-000060D10000}"/>
    <cellStyle name="Percent 5 9 2 3 2 3" xfId="38494" xr:uid="{00000000-0005-0000-0000-000061D10000}"/>
    <cellStyle name="Percent 5 9 2 3 3" xfId="21182" xr:uid="{00000000-0005-0000-0000-000062D10000}"/>
    <cellStyle name="Percent 5 9 2 3 3 2" xfId="47150" xr:uid="{00000000-0005-0000-0000-000063D10000}"/>
    <cellStyle name="Percent 5 9 2 3 4" xfId="16854" xr:uid="{00000000-0005-0000-0000-000064D10000}"/>
    <cellStyle name="Percent 5 9 2 3 4 2" xfId="42822" xr:uid="{00000000-0005-0000-0000-000065D10000}"/>
    <cellStyle name="Percent 5 9 2 3 5" xfId="32002" xr:uid="{00000000-0005-0000-0000-000066D10000}"/>
    <cellStyle name="Percent 5 9 2 3 6" xfId="58484" xr:uid="{00000000-0005-0000-0000-000067D10000}"/>
    <cellStyle name="Percent 5 9 2 4" xfId="10362" xr:uid="{00000000-0005-0000-0000-000068D10000}"/>
    <cellStyle name="Percent 5 9 2 4 2" xfId="25510" xr:uid="{00000000-0005-0000-0000-000069D10000}"/>
    <cellStyle name="Percent 5 9 2 4 2 2" xfId="51478" xr:uid="{00000000-0005-0000-0000-00006AD10000}"/>
    <cellStyle name="Percent 5 9 2 4 3" xfId="36330" xr:uid="{00000000-0005-0000-0000-00006BD10000}"/>
    <cellStyle name="Percent 5 9 2 5" xfId="8198" xr:uid="{00000000-0005-0000-0000-00006CD10000}"/>
    <cellStyle name="Percent 5 9 2 5 2" xfId="23346" xr:uid="{00000000-0005-0000-0000-00006DD10000}"/>
    <cellStyle name="Percent 5 9 2 5 2 2" xfId="49314" xr:uid="{00000000-0005-0000-0000-00006ED10000}"/>
    <cellStyle name="Percent 5 9 2 5 3" xfId="34166" xr:uid="{00000000-0005-0000-0000-00006FD10000}"/>
    <cellStyle name="Percent 5 9 2 6" xfId="19018" xr:uid="{00000000-0005-0000-0000-000070D10000}"/>
    <cellStyle name="Percent 5 9 2 6 2" xfId="44986" xr:uid="{00000000-0005-0000-0000-000071D10000}"/>
    <cellStyle name="Percent 5 9 2 7" xfId="14690" xr:uid="{00000000-0005-0000-0000-000072D10000}"/>
    <cellStyle name="Percent 5 9 2 7 2" xfId="40658" xr:uid="{00000000-0005-0000-0000-000073D10000}"/>
    <cellStyle name="Percent 5 9 2 8" xfId="3870" xr:uid="{00000000-0005-0000-0000-000074D10000}"/>
    <cellStyle name="Percent 5 9 2 9" xfId="29838" xr:uid="{00000000-0005-0000-0000-000075D10000}"/>
    <cellStyle name="Percent 5 9 3" xfId="2247" xr:uid="{00000000-0005-0000-0000-000076D10000}"/>
    <cellStyle name="Percent 5 9 3 2" xfId="6575" xr:uid="{00000000-0005-0000-0000-000077D10000}"/>
    <cellStyle name="Percent 5 9 3 2 2" xfId="13067" xr:uid="{00000000-0005-0000-0000-000078D10000}"/>
    <cellStyle name="Percent 5 9 3 2 2 2" xfId="28215" xr:uid="{00000000-0005-0000-0000-000079D10000}"/>
    <cellStyle name="Percent 5 9 3 2 2 2 2" xfId="54183" xr:uid="{00000000-0005-0000-0000-00007AD10000}"/>
    <cellStyle name="Percent 5 9 3 2 2 3" xfId="39035" xr:uid="{00000000-0005-0000-0000-00007BD10000}"/>
    <cellStyle name="Percent 5 9 3 2 3" xfId="21723" xr:uid="{00000000-0005-0000-0000-00007CD10000}"/>
    <cellStyle name="Percent 5 9 3 2 3 2" xfId="47691" xr:uid="{00000000-0005-0000-0000-00007DD10000}"/>
    <cellStyle name="Percent 5 9 3 2 4" xfId="17395" xr:uid="{00000000-0005-0000-0000-00007ED10000}"/>
    <cellStyle name="Percent 5 9 3 2 4 2" xfId="43363" xr:uid="{00000000-0005-0000-0000-00007FD10000}"/>
    <cellStyle name="Percent 5 9 3 2 5" xfId="32543" xr:uid="{00000000-0005-0000-0000-000080D10000}"/>
    <cellStyle name="Percent 5 9 3 2 6" xfId="59025" xr:uid="{00000000-0005-0000-0000-000081D10000}"/>
    <cellStyle name="Percent 5 9 3 3" xfId="10903" xr:uid="{00000000-0005-0000-0000-000082D10000}"/>
    <cellStyle name="Percent 5 9 3 3 2" xfId="26051" xr:uid="{00000000-0005-0000-0000-000083D10000}"/>
    <cellStyle name="Percent 5 9 3 3 2 2" xfId="52019" xr:uid="{00000000-0005-0000-0000-000084D10000}"/>
    <cellStyle name="Percent 5 9 3 3 3" xfId="36871" xr:uid="{00000000-0005-0000-0000-000085D10000}"/>
    <cellStyle name="Percent 5 9 3 4" xfId="8739" xr:uid="{00000000-0005-0000-0000-000086D10000}"/>
    <cellStyle name="Percent 5 9 3 4 2" xfId="23887" xr:uid="{00000000-0005-0000-0000-000087D10000}"/>
    <cellStyle name="Percent 5 9 3 4 2 2" xfId="49855" xr:uid="{00000000-0005-0000-0000-000088D10000}"/>
    <cellStyle name="Percent 5 9 3 4 3" xfId="34707" xr:uid="{00000000-0005-0000-0000-000089D10000}"/>
    <cellStyle name="Percent 5 9 3 5" xfId="19559" xr:uid="{00000000-0005-0000-0000-00008AD10000}"/>
    <cellStyle name="Percent 5 9 3 5 2" xfId="45527" xr:uid="{00000000-0005-0000-0000-00008BD10000}"/>
    <cellStyle name="Percent 5 9 3 6" xfId="15231" xr:uid="{00000000-0005-0000-0000-00008CD10000}"/>
    <cellStyle name="Percent 5 9 3 6 2" xfId="41199" xr:uid="{00000000-0005-0000-0000-00008DD10000}"/>
    <cellStyle name="Percent 5 9 3 7" xfId="4411" xr:uid="{00000000-0005-0000-0000-00008ED10000}"/>
    <cellStyle name="Percent 5 9 3 8" xfId="30379" xr:uid="{00000000-0005-0000-0000-00008FD10000}"/>
    <cellStyle name="Percent 5 9 3 9" xfId="56861" xr:uid="{00000000-0005-0000-0000-000090D10000}"/>
    <cellStyle name="Percent 5 9 4" xfId="5493" xr:uid="{00000000-0005-0000-0000-000091D10000}"/>
    <cellStyle name="Percent 5 9 4 2" xfId="11985" xr:uid="{00000000-0005-0000-0000-000092D10000}"/>
    <cellStyle name="Percent 5 9 4 2 2" xfId="27133" xr:uid="{00000000-0005-0000-0000-000093D10000}"/>
    <cellStyle name="Percent 5 9 4 2 2 2" xfId="53101" xr:uid="{00000000-0005-0000-0000-000094D10000}"/>
    <cellStyle name="Percent 5 9 4 2 3" xfId="37953" xr:uid="{00000000-0005-0000-0000-000095D10000}"/>
    <cellStyle name="Percent 5 9 4 3" xfId="20641" xr:uid="{00000000-0005-0000-0000-000096D10000}"/>
    <cellStyle name="Percent 5 9 4 3 2" xfId="46609" xr:uid="{00000000-0005-0000-0000-000097D10000}"/>
    <cellStyle name="Percent 5 9 4 4" xfId="16313" xr:uid="{00000000-0005-0000-0000-000098D10000}"/>
    <cellStyle name="Percent 5 9 4 4 2" xfId="42281" xr:uid="{00000000-0005-0000-0000-000099D10000}"/>
    <cellStyle name="Percent 5 9 4 5" xfId="31461" xr:uid="{00000000-0005-0000-0000-00009AD10000}"/>
    <cellStyle name="Percent 5 9 4 6" xfId="57943" xr:uid="{00000000-0005-0000-0000-00009BD10000}"/>
    <cellStyle name="Percent 5 9 5" xfId="9821" xr:uid="{00000000-0005-0000-0000-00009CD10000}"/>
    <cellStyle name="Percent 5 9 5 2" xfId="24969" xr:uid="{00000000-0005-0000-0000-00009DD10000}"/>
    <cellStyle name="Percent 5 9 5 2 2" xfId="50937" xr:uid="{00000000-0005-0000-0000-00009ED10000}"/>
    <cellStyle name="Percent 5 9 5 3" xfId="35789" xr:uid="{00000000-0005-0000-0000-00009FD10000}"/>
    <cellStyle name="Percent 5 9 6" xfId="7657" xr:uid="{00000000-0005-0000-0000-0000A0D10000}"/>
    <cellStyle name="Percent 5 9 6 2" xfId="22805" xr:uid="{00000000-0005-0000-0000-0000A1D10000}"/>
    <cellStyle name="Percent 5 9 6 2 2" xfId="48773" xr:uid="{00000000-0005-0000-0000-0000A2D10000}"/>
    <cellStyle name="Percent 5 9 6 3" xfId="33625" xr:uid="{00000000-0005-0000-0000-0000A3D10000}"/>
    <cellStyle name="Percent 5 9 7" xfId="18477" xr:uid="{00000000-0005-0000-0000-0000A4D10000}"/>
    <cellStyle name="Percent 5 9 7 2" xfId="44445" xr:uid="{00000000-0005-0000-0000-0000A5D10000}"/>
    <cellStyle name="Percent 5 9 8" xfId="14149" xr:uid="{00000000-0005-0000-0000-0000A6D10000}"/>
    <cellStyle name="Percent 5 9 8 2" xfId="40117" xr:uid="{00000000-0005-0000-0000-0000A7D10000}"/>
    <cellStyle name="Percent 5 9 9" xfId="3329" xr:uid="{00000000-0005-0000-0000-0000A8D10000}"/>
    <cellStyle name="Percent 6" xfId="614" xr:uid="{00000000-0005-0000-0000-0000A9D10000}"/>
    <cellStyle name="Percent 6 10" xfId="615" xr:uid="{00000000-0005-0000-0000-0000AAD10000}"/>
    <cellStyle name="Percent 6 10 10" xfId="29299" xr:uid="{00000000-0005-0000-0000-0000ABD10000}"/>
    <cellStyle name="Percent 6 10 11" xfId="55241" xr:uid="{00000000-0005-0000-0000-0000ACD10000}"/>
    <cellStyle name="Percent 6 10 12" xfId="55781" xr:uid="{00000000-0005-0000-0000-0000ADD10000}"/>
    <cellStyle name="Percent 6 10 13" xfId="1047" xr:uid="{00000000-0005-0000-0000-0000AED10000}"/>
    <cellStyle name="Percent 6 10 2" xfId="1708" xr:uid="{00000000-0005-0000-0000-0000AFD10000}"/>
    <cellStyle name="Percent 6 10 2 10" xfId="56322" xr:uid="{00000000-0005-0000-0000-0000B0D10000}"/>
    <cellStyle name="Percent 6 10 2 2" xfId="2790" xr:uid="{00000000-0005-0000-0000-0000B1D10000}"/>
    <cellStyle name="Percent 6 10 2 2 2" xfId="7118" xr:uid="{00000000-0005-0000-0000-0000B2D10000}"/>
    <cellStyle name="Percent 6 10 2 2 2 2" xfId="13610" xr:uid="{00000000-0005-0000-0000-0000B3D10000}"/>
    <cellStyle name="Percent 6 10 2 2 2 2 2" xfId="28758" xr:uid="{00000000-0005-0000-0000-0000B4D10000}"/>
    <cellStyle name="Percent 6 10 2 2 2 2 2 2" xfId="54726" xr:uid="{00000000-0005-0000-0000-0000B5D10000}"/>
    <cellStyle name="Percent 6 10 2 2 2 2 3" xfId="39578" xr:uid="{00000000-0005-0000-0000-0000B6D10000}"/>
    <cellStyle name="Percent 6 10 2 2 2 3" xfId="22266" xr:uid="{00000000-0005-0000-0000-0000B7D10000}"/>
    <cellStyle name="Percent 6 10 2 2 2 3 2" xfId="48234" xr:uid="{00000000-0005-0000-0000-0000B8D10000}"/>
    <cellStyle name="Percent 6 10 2 2 2 4" xfId="17938" xr:uid="{00000000-0005-0000-0000-0000B9D10000}"/>
    <cellStyle name="Percent 6 10 2 2 2 4 2" xfId="43906" xr:uid="{00000000-0005-0000-0000-0000BAD10000}"/>
    <cellStyle name="Percent 6 10 2 2 2 5" xfId="33086" xr:uid="{00000000-0005-0000-0000-0000BBD10000}"/>
    <cellStyle name="Percent 6 10 2 2 2 6" xfId="59568" xr:uid="{00000000-0005-0000-0000-0000BCD10000}"/>
    <cellStyle name="Percent 6 10 2 2 3" xfId="11446" xr:uid="{00000000-0005-0000-0000-0000BDD10000}"/>
    <cellStyle name="Percent 6 10 2 2 3 2" xfId="26594" xr:uid="{00000000-0005-0000-0000-0000BED10000}"/>
    <cellStyle name="Percent 6 10 2 2 3 2 2" xfId="52562" xr:uid="{00000000-0005-0000-0000-0000BFD10000}"/>
    <cellStyle name="Percent 6 10 2 2 3 3" xfId="37414" xr:uid="{00000000-0005-0000-0000-0000C0D10000}"/>
    <cellStyle name="Percent 6 10 2 2 4" xfId="9282" xr:uid="{00000000-0005-0000-0000-0000C1D10000}"/>
    <cellStyle name="Percent 6 10 2 2 4 2" xfId="24430" xr:uid="{00000000-0005-0000-0000-0000C2D10000}"/>
    <cellStyle name="Percent 6 10 2 2 4 2 2" xfId="50398" xr:uid="{00000000-0005-0000-0000-0000C3D10000}"/>
    <cellStyle name="Percent 6 10 2 2 4 3" xfId="35250" xr:uid="{00000000-0005-0000-0000-0000C4D10000}"/>
    <cellStyle name="Percent 6 10 2 2 5" xfId="20102" xr:uid="{00000000-0005-0000-0000-0000C5D10000}"/>
    <cellStyle name="Percent 6 10 2 2 5 2" xfId="46070" xr:uid="{00000000-0005-0000-0000-0000C6D10000}"/>
    <cellStyle name="Percent 6 10 2 2 6" xfId="15774" xr:uid="{00000000-0005-0000-0000-0000C7D10000}"/>
    <cellStyle name="Percent 6 10 2 2 6 2" xfId="41742" xr:uid="{00000000-0005-0000-0000-0000C8D10000}"/>
    <cellStyle name="Percent 6 10 2 2 7" xfId="4954" xr:uid="{00000000-0005-0000-0000-0000C9D10000}"/>
    <cellStyle name="Percent 6 10 2 2 8" xfId="30922" xr:uid="{00000000-0005-0000-0000-0000CAD10000}"/>
    <cellStyle name="Percent 6 10 2 2 9" xfId="57404" xr:uid="{00000000-0005-0000-0000-0000CBD10000}"/>
    <cellStyle name="Percent 6 10 2 3" xfId="6036" xr:uid="{00000000-0005-0000-0000-0000CCD10000}"/>
    <cellStyle name="Percent 6 10 2 3 2" xfId="12528" xr:uid="{00000000-0005-0000-0000-0000CDD10000}"/>
    <cellStyle name="Percent 6 10 2 3 2 2" xfId="27676" xr:uid="{00000000-0005-0000-0000-0000CED10000}"/>
    <cellStyle name="Percent 6 10 2 3 2 2 2" xfId="53644" xr:uid="{00000000-0005-0000-0000-0000CFD10000}"/>
    <cellStyle name="Percent 6 10 2 3 2 3" xfId="38496" xr:uid="{00000000-0005-0000-0000-0000D0D10000}"/>
    <cellStyle name="Percent 6 10 2 3 3" xfId="21184" xr:uid="{00000000-0005-0000-0000-0000D1D10000}"/>
    <cellStyle name="Percent 6 10 2 3 3 2" xfId="47152" xr:uid="{00000000-0005-0000-0000-0000D2D10000}"/>
    <cellStyle name="Percent 6 10 2 3 4" xfId="16856" xr:uid="{00000000-0005-0000-0000-0000D3D10000}"/>
    <cellStyle name="Percent 6 10 2 3 4 2" xfId="42824" xr:uid="{00000000-0005-0000-0000-0000D4D10000}"/>
    <cellStyle name="Percent 6 10 2 3 5" xfId="32004" xr:uid="{00000000-0005-0000-0000-0000D5D10000}"/>
    <cellStyle name="Percent 6 10 2 3 6" xfId="58486" xr:uid="{00000000-0005-0000-0000-0000D6D10000}"/>
    <cellStyle name="Percent 6 10 2 4" xfId="10364" xr:uid="{00000000-0005-0000-0000-0000D7D10000}"/>
    <cellStyle name="Percent 6 10 2 4 2" xfId="25512" xr:uid="{00000000-0005-0000-0000-0000D8D10000}"/>
    <cellStyle name="Percent 6 10 2 4 2 2" xfId="51480" xr:uid="{00000000-0005-0000-0000-0000D9D10000}"/>
    <cellStyle name="Percent 6 10 2 4 3" xfId="36332" xr:uid="{00000000-0005-0000-0000-0000DAD10000}"/>
    <cellStyle name="Percent 6 10 2 5" xfId="8200" xr:uid="{00000000-0005-0000-0000-0000DBD10000}"/>
    <cellStyle name="Percent 6 10 2 5 2" xfId="23348" xr:uid="{00000000-0005-0000-0000-0000DCD10000}"/>
    <cellStyle name="Percent 6 10 2 5 2 2" xfId="49316" xr:uid="{00000000-0005-0000-0000-0000DDD10000}"/>
    <cellStyle name="Percent 6 10 2 5 3" xfId="34168" xr:uid="{00000000-0005-0000-0000-0000DED10000}"/>
    <cellStyle name="Percent 6 10 2 6" xfId="19020" xr:uid="{00000000-0005-0000-0000-0000DFD10000}"/>
    <cellStyle name="Percent 6 10 2 6 2" xfId="44988" xr:uid="{00000000-0005-0000-0000-0000E0D10000}"/>
    <cellStyle name="Percent 6 10 2 7" xfId="14692" xr:uid="{00000000-0005-0000-0000-0000E1D10000}"/>
    <cellStyle name="Percent 6 10 2 7 2" xfId="40660" xr:uid="{00000000-0005-0000-0000-0000E2D10000}"/>
    <cellStyle name="Percent 6 10 2 8" xfId="3872" xr:uid="{00000000-0005-0000-0000-0000E3D10000}"/>
    <cellStyle name="Percent 6 10 2 9" xfId="29840" xr:uid="{00000000-0005-0000-0000-0000E4D10000}"/>
    <cellStyle name="Percent 6 10 3" xfId="2249" xr:uid="{00000000-0005-0000-0000-0000E5D10000}"/>
    <cellStyle name="Percent 6 10 3 2" xfId="6577" xr:uid="{00000000-0005-0000-0000-0000E6D10000}"/>
    <cellStyle name="Percent 6 10 3 2 2" xfId="13069" xr:uid="{00000000-0005-0000-0000-0000E7D10000}"/>
    <cellStyle name="Percent 6 10 3 2 2 2" xfId="28217" xr:uid="{00000000-0005-0000-0000-0000E8D10000}"/>
    <cellStyle name="Percent 6 10 3 2 2 2 2" xfId="54185" xr:uid="{00000000-0005-0000-0000-0000E9D10000}"/>
    <cellStyle name="Percent 6 10 3 2 2 3" xfId="39037" xr:uid="{00000000-0005-0000-0000-0000EAD10000}"/>
    <cellStyle name="Percent 6 10 3 2 3" xfId="21725" xr:uid="{00000000-0005-0000-0000-0000EBD10000}"/>
    <cellStyle name="Percent 6 10 3 2 3 2" xfId="47693" xr:uid="{00000000-0005-0000-0000-0000ECD10000}"/>
    <cellStyle name="Percent 6 10 3 2 4" xfId="17397" xr:uid="{00000000-0005-0000-0000-0000EDD10000}"/>
    <cellStyle name="Percent 6 10 3 2 4 2" xfId="43365" xr:uid="{00000000-0005-0000-0000-0000EED10000}"/>
    <cellStyle name="Percent 6 10 3 2 5" xfId="32545" xr:uid="{00000000-0005-0000-0000-0000EFD10000}"/>
    <cellStyle name="Percent 6 10 3 2 6" xfId="59027" xr:uid="{00000000-0005-0000-0000-0000F0D10000}"/>
    <cellStyle name="Percent 6 10 3 3" xfId="10905" xr:uid="{00000000-0005-0000-0000-0000F1D10000}"/>
    <cellStyle name="Percent 6 10 3 3 2" xfId="26053" xr:uid="{00000000-0005-0000-0000-0000F2D10000}"/>
    <cellStyle name="Percent 6 10 3 3 2 2" xfId="52021" xr:uid="{00000000-0005-0000-0000-0000F3D10000}"/>
    <cellStyle name="Percent 6 10 3 3 3" xfId="36873" xr:uid="{00000000-0005-0000-0000-0000F4D10000}"/>
    <cellStyle name="Percent 6 10 3 4" xfId="8741" xr:uid="{00000000-0005-0000-0000-0000F5D10000}"/>
    <cellStyle name="Percent 6 10 3 4 2" xfId="23889" xr:uid="{00000000-0005-0000-0000-0000F6D10000}"/>
    <cellStyle name="Percent 6 10 3 4 2 2" xfId="49857" xr:uid="{00000000-0005-0000-0000-0000F7D10000}"/>
    <cellStyle name="Percent 6 10 3 4 3" xfId="34709" xr:uid="{00000000-0005-0000-0000-0000F8D10000}"/>
    <cellStyle name="Percent 6 10 3 5" xfId="19561" xr:uid="{00000000-0005-0000-0000-0000F9D10000}"/>
    <cellStyle name="Percent 6 10 3 5 2" xfId="45529" xr:uid="{00000000-0005-0000-0000-0000FAD10000}"/>
    <cellStyle name="Percent 6 10 3 6" xfId="15233" xr:uid="{00000000-0005-0000-0000-0000FBD10000}"/>
    <cellStyle name="Percent 6 10 3 6 2" xfId="41201" xr:uid="{00000000-0005-0000-0000-0000FCD10000}"/>
    <cellStyle name="Percent 6 10 3 7" xfId="4413" xr:uid="{00000000-0005-0000-0000-0000FDD10000}"/>
    <cellStyle name="Percent 6 10 3 8" xfId="30381" xr:uid="{00000000-0005-0000-0000-0000FED10000}"/>
    <cellStyle name="Percent 6 10 3 9" xfId="56863" xr:uid="{00000000-0005-0000-0000-0000FFD10000}"/>
    <cellStyle name="Percent 6 10 4" xfId="5495" xr:uid="{00000000-0005-0000-0000-000000D20000}"/>
    <cellStyle name="Percent 6 10 4 2" xfId="11987" xr:uid="{00000000-0005-0000-0000-000001D20000}"/>
    <cellStyle name="Percent 6 10 4 2 2" xfId="27135" xr:uid="{00000000-0005-0000-0000-000002D20000}"/>
    <cellStyle name="Percent 6 10 4 2 2 2" xfId="53103" xr:uid="{00000000-0005-0000-0000-000003D20000}"/>
    <cellStyle name="Percent 6 10 4 2 3" xfId="37955" xr:uid="{00000000-0005-0000-0000-000004D20000}"/>
    <cellStyle name="Percent 6 10 4 3" xfId="20643" xr:uid="{00000000-0005-0000-0000-000005D20000}"/>
    <cellStyle name="Percent 6 10 4 3 2" xfId="46611" xr:uid="{00000000-0005-0000-0000-000006D20000}"/>
    <cellStyle name="Percent 6 10 4 4" xfId="16315" xr:uid="{00000000-0005-0000-0000-000007D20000}"/>
    <cellStyle name="Percent 6 10 4 4 2" xfId="42283" xr:uid="{00000000-0005-0000-0000-000008D20000}"/>
    <cellStyle name="Percent 6 10 4 5" xfId="31463" xr:uid="{00000000-0005-0000-0000-000009D20000}"/>
    <cellStyle name="Percent 6 10 4 6" xfId="57945" xr:uid="{00000000-0005-0000-0000-00000AD20000}"/>
    <cellStyle name="Percent 6 10 5" xfId="9823" xr:uid="{00000000-0005-0000-0000-00000BD20000}"/>
    <cellStyle name="Percent 6 10 5 2" xfId="24971" xr:uid="{00000000-0005-0000-0000-00000CD20000}"/>
    <cellStyle name="Percent 6 10 5 2 2" xfId="50939" xr:uid="{00000000-0005-0000-0000-00000DD20000}"/>
    <cellStyle name="Percent 6 10 5 3" xfId="35791" xr:uid="{00000000-0005-0000-0000-00000ED20000}"/>
    <cellStyle name="Percent 6 10 6" xfId="7659" xr:uid="{00000000-0005-0000-0000-00000FD20000}"/>
    <cellStyle name="Percent 6 10 6 2" xfId="22807" xr:uid="{00000000-0005-0000-0000-000010D20000}"/>
    <cellStyle name="Percent 6 10 6 2 2" xfId="48775" xr:uid="{00000000-0005-0000-0000-000011D20000}"/>
    <cellStyle name="Percent 6 10 6 3" xfId="33627" xr:uid="{00000000-0005-0000-0000-000012D20000}"/>
    <cellStyle name="Percent 6 10 7" xfId="18479" xr:uid="{00000000-0005-0000-0000-000013D20000}"/>
    <cellStyle name="Percent 6 10 7 2" xfId="44447" xr:uid="{00000000-0005-0000-0000-000014D20000}"/>
    <cellStyle name="Percent 6 10 8" xfId="14151" xr:uid="{00000000-0005-0000-0000-000015D20000}"/>
    <cellStyle name="Percent 6 10 8 2" xfId="40119" xr:uid="{00000000-0005-0000-0000-000016D20000}"/>
    <cellStyle name="Percent 6 10 9" xfId="3331" xr:uid="{00000000-0005-0000-0000-000017D20000}"/>
    <cellStyle name="Percent 6 11" xfId="616" xr:uid="{00000000-0005-0000-0000-000018D20000}"/>
    <cellStyle name="Percent 6 11 10" xfId="29300" xr:uid="{00000000-0005-0000-0000-000019D20000}"/>
    <cellStyle name="Percent 6 11 11" xfId="55242" xr:uid="{00000000-0005-0000-0000-00001AD20000}"/>
    <cellStyle name="Percent 6 11 12" xfId="55782" xr:uid="{00000000-0005-0000-0000-00001BD20000}"/>
    <cellStyle name="Percent 6 11 13" xfId="1087" xr:uid="{00000000-0005-0000-0000-00001CD20000}"/>
    <cellStyle name="Percent 6 11 2" xfId="1709" xr:uid="{00000000-0005-0000-0000-00001DD20000}"/>
    <cellStyle name="Percent 6 11 2 10" xfId="56323" xr:uid="{00000000-0005-0000-0000-00001ED20000}"/>
    <cellStyle name="Percent 6 11 2 2" xfId="2791" xr:uid="{00000000-0005-0000-0000-00001FD20000}"/>
    <cellStyle name="Percent 6 11 2 2 2" xfId="7119" xr:uid="{00000000-0005-0000-0000-000020D20000}"/>
    <cellStyle name="Percent 6 11 2 2 2 2" xfId="13611" xr:uid="{00000000-0005-0000-0000-000021D20000}"/>
    <cellStyle name="Percent 6 11 2 2 2 2 2" xfId="28759" xr:uid="{00000000-0005-0000-0000-000022D20000}"/>
    <cellStyle name="Percent 6 11 2 2 2 2 2 2" xfId="54727" xr:uid="{00000000-0005-0000-0000-000023D20000}"/>
    <cellStyle name="Percent 6 11 2 2 2 2 3" xfId="39579" xr:uid="{00000000-0005-0000-0000-000024D20000}"/>
    <cellStyle name="Percent 6 11 2 2 2 3" xfId="22267" xr:uid="{00000000-0005-0000-0000-000025D20000}"/>
    <cellStyle name="Percent 6 11 2 2 2 3 2" xfId="48235" xr:uid="{00000000-0005-0000-0000-000026D20000}"/>
    <cellStyle name="Percent 6 11 2 2 2 4" xfId="17939" xr:uid="{00000000-0005-0000-0000-000027D20000}"/>
    <cellStyle name="Percent 6 11 2 2 2 4 2" xfId="43907" xr:uid="{00000000-0005-0000-0000-000028D20000}"/>
    <cellStyle name="Percent 6 11 2 2 2 5" xfId="33087" xr:uid="{00000000-0005-0000-0000-000029D20000}"/>
    <cellStyle name="Percent 6 11 2 2 2 6" xfId="59569" xr:uid="{00000000-0005-0000-0000-00002AD20000}"/>
    <cellStyle name="Percent 6 11 2 2 3" xfId="11447" xr:uid="{00000000-0005-0000-0000-00002BD20000}"/>
    <cellStyle name="Percent 6 11 2 2 3 2" xfId="26595" xr:uid="{00000000-0005-0000-0000-00002CD20000}"/>
    <cellStyle name="Percent 6 11 2 2 3 2 2" xfId="52563" xr:uid="{00000000-0005-0000-0000-00002DD20000}"/>
    <cellStyle name="Percent 6 11 2 2 3 3" xfId="37415" xr:uid="{00000000-0005-0000-0000-00002ED20000}"/>
    <cellStyle name="Percent 6 11 2 2 4" xfId="9283" xr:uid="{00000000-0005-0000-0000-00002FD20000}"/>
    <cellStyle name="Percent 6 11 2 2 4 2" xfId="24431" xr:uid="{00000000-0005-0000-0000-000030D20000}"/>
    <cellStyle name="Percent 6 11 2 2 4 2 2" xfId="50399" xr:uid="{00000000-0005-0000-0000-000031D20000}"/>
    <cellStyle name="Percent 6 11 2 2 4 3" xfId="35251" xr:uid="{00000000-0005-0000-0000-000032D20000}"/>
    <cellStyle name="Percent 6 11 2 2 5" xfId="20103" xr:uid="{00000000-0005-0000-0000-000033D20000}"/>
    <cellStyle name="Percent 6 11 2 2 5 2" xfId="46071" xr:uid="{00000000-0005-0000-0000-000034D20000}"/>
    <cellStyle name="Percent 6 11 2 2 6" xfId="15775" xr:uid="{00000000-0005-0000-0000-000035D20000}"/>
    <cellStyle name="Percent 6 11 2 2 6 2" xfId="41743" xr:uid="{00000000-0005-0000-0000-000036D20000}"/>
    <cellStyle name="Percent 6 11 2 2 7" xfId="4955" xr:uid="{00000000-0005-0000-0000-000037D20000}"/>
    <cellStyle name="Percent 6 11 2 2 8" xfId="30923" xr:uid="{00000000-0005-0000-0000-000038D20000}"/>
    <cellStyle name="Percent 6 11 2 2 9" xfId="57405" xr:uid="{00000000-0005-0000-0000-000039D20000}"/>
    <cellStyle name="Percent 6 11 2 3" xfId="6037" xr:uid="{00000000-0005-0000-0000-00003AD20000}"/>
    <cellStyle name="Percent 6 11 2 3 2" xfId="12529" xr:uid="{00000000-0005-0000-0000-00003BD20000}"/>
    <cellStyle name="Percent 6 11 2 3 2 2" xfId="27677" xr:uid="{00000000-0005-0000-0000-00003CD20000}"/>
    <cellStyle name="Percent 6 11 2 3 2 2 2" xfId="53645" xr:uid="{00000000-0005-0000-0000-00003DD20000}"/>
    <cellStyle name="Percent 6 11 2 3 2 3" xfId="38497" xr:uid="{00000000-0005-0000-0000-00003ED20000}"/>
    <cellStyle name="Percent 6 11 2 3 3" xfId="21185" xr:uid="{00000000-0005-0000-0000-00003FD20000}"/>
    <cellStyle name="Percent 6 11 2 3 3 2" xfId="47153" xr:uid="{00000000-0005-0000-0000-000040D20000}"/>
    <cellStyle name="Percent 6 11 2 3 4" xfId="16857" xr:uid="{00000000-0005-0000-0000-000041D20000}"/>
    <cellStyle name="Percent 6 11 2 3 4 2" xfId="42825" xr:uid="{00000000-0005-0000-0000-000042D20000}"/>
    <cellStyle name="Percent 6 11 2 3 5" xfId="32005" xr:uid="{00000000-0005-0000-0000-000043D20000}"/>
    <cellStyle name="Percent 6 11 2 3 6" xfId="58487" xr:uid="{00000000-0005-0000-0000-000044D20000}"/>
    <cellStyle name="Percent 6 11 2 4" xfId="10365" xr:uid="{00000000-0005-0000-0000-000045D20000}"/>
    <cellStyle name="Percent 6 11 2 4 2" xfId="25513" xr:uid="{00000000-0005-0000-0000-000046D20000}"/>
    <cellStyle name="Percent 6 11 2 4 2 2" xfId="51481" xr:uid="{00000000-0005-0000-0000-000047D20000}"/>
    <cellStyle name="Percent 6 11 2 4 3" xfId="36333" xr:uid="{00000000-0005-0000-0000-000048D20000}"/>
    <cellStyle name="Percent 6 11 2 5" xfId="8201" xr:uid="{00000000-0005-0000-0000-000049D20000}"/>
    <cellStyle name="Percent 6 11 2 5 2" xfId="23349" xr:uid="{00000000-0005-0000-0000-00004AD20000}"/>
    <cellStyle name="Percent 6 11 2 5 2 2" xfId="49317" xr:uid="{00000000-0005-0000-0000-00004BD20000}"/>
    <cellStyle name="Percent 6 11 2 5 3" xfId="34169" xr:uid="{00000000-0005-0000-0000-00004CD20000}"/>
    <cellStyle name="Percent 6 11 2 6" xfId="19021" xr:uid="{00000000-0005-0000-0000-00004DD20000}"/>
    <cellStyle name="Percent 6 11 2 6 2" xfId="44989" xr:uid="{00000000-0005-0000-0000-00004ED20000}"/>
    <cellStyle name="Percent 6 11 2 7" xfId="14693" xr:uid="{00000000-0005-0000-0000-00004FD20000}"/>
    <cellStyle name="Percent 6 11 2 7 2" xfId="40661" xr:uid="{00000000-0005-0000-0000-000050D20000}"/>
    <cellStyle name="Percent 6 11 2 8" xfId="3873" xr:uid="{00000000-0005-0000-0000-000051D20000}"/>
    <cellStyle name="Percent 6 11 2 9" xfId="29841" xr:uid="{00000000-0005-0000-0000-000052D20000}"/>
    <cellStyle name="Percent 6 11 3" xfId="2250" xr:uid="{00000000-0005-0000-0000-000053D20000}"/>
    <cellStyle name="Percent 6 11 3 2" xfId="6578" xr:uid="{00000000-0005-0000-0000-000054D20000}"/>
    <cellStyle name="Percent 6 11 3 2 2" xfId="13070" xr:uid="{00000000-0005-0000-0000-000055D20000}"/>
    <cellStyle name="Percent 6 11 3 2 2 2" xfId="28218" xr:uid="{00000000-0005-0000-0000-000056D20000}"/>
    <cellStyle name="Percent 6 11 3 2 2 2 2" xfId="54186" xr:uid="{00000000-0005-0000-0000-000057D20000}"/>
    <cellStyle name="Percent 6 11 3 2 2 3" xfId="39038" xr:uid="{00000000-0005-0000-0000-000058D20000}"/>
    <cellStyle name="Percent 6 11 3 2 3" xfId="21726" xr:uid="{00000000-0005-0000-0000-000059D20000}"/>
    <cellStyle name="Percent 6 11 3 2 3 2" xfId="47694" xr:uid="{00000000-0005-0000-0000-00005AD20000}"/>
    <cellStyle name="Percent 6 11 3 2 4" xfId="17398" xr:uid="{00000000-0005-0000-0000-00005BD20000}"/>
    <cellStyle name="Percent 6 11 3 2 4 2" xfId="43366" xr:uid="{00000000-0005-0000-0000-00005CD20000}"/>
    <cellStyle name="Percent 6 11 3 2 5" xfId="32546" xr:uid="{00000000-0005-0000-0000-00005DD20000}"/>
    <cellStyle name="Percent 6 11 3 2 6" xfId="59028" xr:uid="{00000000-0005-0000-0000-00005ED20000}"/>
    <cellStyle name="Percent 6 11 3 3" xfId="10906" xr:uid="{00000000-0005-0000-0000-00005FD20000}"/>
    <cellStyle name="Percent 6 11 3 3 2" xfId="26054" xr:uid="{00000000-0005-0000-0000-000060D20000}"/>
    <cellStyle name="Percent 6 11 3 3 2 2" xfId="52022" xr:uid="{00000000-0005-0000-0000-000061D20000}"/>
    <cellStyle name="Percent 6 11 3 3 3" xfId="36874" xr:uid="{00000000-0005-0000-0000-000062D20000}"/>
    <cellStyle name="Percent 6 11 3 4" xfId="8742" xr:uid="{00000000-0005-0000-0000-000063D20000}"/>
    <cellStyle name="Percent 6 11 3 4 2" xfId="23890" xr:uid="{00000000-0005-0000-0000-000064D20000}"/>
    <cellStyle name="Percent 6 11 3 4 2 2" xfId="49858" xr:uid="{00000000-0005-0000-0000-000065D20000}"/>
    <cellStyle name="Percent 6 11 3 4 3" xfId="34710" xr:uid="{00000000-0005-0000-0000-000066D20000}"/>
    <cellStyle name="Percent 6 11 3 5" xfId="19562" xr:uid="{00000000-0005-0000-0000-000067D20000}"/>
    <cellStyle name="Percent 6 11 3 5 2" xfId="45530" xr:uid="{00000000-0005-0000-0000-000068D20000}"/>
    <cellStyle name="Percent 6 11 3 6" xfId="15234" xr:uid="{00000000-0005-0000-0000-000069D20000}"/>
    <cellStyle name="Percent 6 11 3 6 2" xfId="41202" xr:uid="{00000000-0005-0000-0000-00006AD20000}"/>
    <cellStyle name="Percent 6 11 3 7" xfId="4414" xr:uid="{00000000-0005-0000-0000-00006BD20000}"/>
    <cellStyle name="Percent 6 11 3 8" xfId="30382" xr:uid="{00000000-0005-0000-0000-00006CD20000}"/>
    <cellStyle name="Percent 6 11 3 9" xfId="56864" xr:uid="{00000000-0005-0000-0000-00006DD20000}"/>
    <cellStyle name="Percent 6 11 4" xfId="5496" xr:uid="{00000000-0005-0000-0000-00006ED20000}"/>
    <cellStyle name="Percent 6 11 4 2" xfId="11988" xr:uid="{00000000-0005-0000-0000-00006FD20000}"/>
    <cellStyle name="Percent 6 11 4 2 2" xfId="27136" xr:uid="{00000000-0005-0000-0000-000070D20000}"/>
    <cellStyle name="Percent 6 11 4 2 2 2" xfId="53104" xr:uid="{00000000-0005-0000-0000-000071D20000}"/>
    <cellStyle name="Percent 6 11 4 2 3" xfId="37956" xr:uid="{00000000-0005-0000-0000-000072D20000}"/>
    <cellStyle name="Percent 6 11 4 3" xfId="20644" xr:uid="{00000000-0005-0000-0000-000073D20000}"/>
    <cellStyle name="Percent 6 11 4 3 2" xfId="46612" xr:uid="{00000000-0005-0000-0000-000074D20000}"/>
    <cellStyle name="Percent 6 11 4 4" xfId="16316" xr:uid="{00000000-0005-0000-0000-000075D20000}"/>
    <cellStyle name="Percent 6 11 4 4 2" xfId="42284" xr:uid="{00000000-0005-0000-0000-000076D20000}"/>
    <cellStyle name="Percent 6 11 4 5" xfId="31464" xr:uid="{00000000-0005-0000-0000-000077D20000}"/>
    <cellStyle name="Percent 6 11 4 6" xfId="57946" xr:uid="{00000000-0005-0000-0000-000078D20000}"/>
    <cellStyle name="Percent 6 11 5" xfId="9824" xr:uid="{00000000-0005-0000-0000-000079D20000}"/>
    <cellStyle name="Percent 6 11 5 2" xfId="24972" xr:uid="{00000000-0005-0000-0000-00007AD20000}"/>
    <cellStyle name="Percent 6 11 5 2 2" xfId="50940" xr:uid="{00000000-0005-0000-0000-00007BD20000}"/>
    <cellStyle name="Percent 6 11 5 3" xfId="35792" xr:uid="{00000000-0005-0000-0000-00007CD20000}"/>
    <cellStyle name="Percent 6 11 6" xfId="7660" xr:uid="{00000000-0005-0000-0000-00007DD20000}"/>
    <cellStyle name="Percent 6 11 6 2" xfId="22808" xr:uid="{00000000-0005-0000-0000-00007ED20000}"/>
    <cellStyle name="Percent 6 11 6 2 2" xfId="48776" xr:uid="{00000000-0005-0000-0000-00007FD20000}"/>
    <cellStyle name="Percent 6 11 6 3" xfId="33628" xr:uid="{00000000-0005-0000-0000-000080D20000}"/>
    <cellStyle name="Percent 6 11 7" xfId="18480" xr:uid="{00000000-0005-0000-0000-000081D20000}"/>
    <cellStyle name="Percent 6 11 7 2" xfId="44448" xr:uid="{00000000-0005-0000-0000-000082D20000}"/>
    <cellStyle name="Percent 6 11 8" xfId="14152" xr:uid="{00000000-0005-0000-0000-000083D20000}"/>
    <cellStyle name="Percent 6 11 8 2" xfId="40120" xr:uid="{00000000-0005-0000-0000-000084D20000}"/>
    <cellStyle name="Percent 6 11 9" xfId="3332" xr:uid="{00000000-0005-0000-0000-000085D20000}"/>
    <cellStyle name="Percent 6 12" xfId="617" xr:uid="{00000000-0005-0000-0000-000086D20000}"/>
    <cellStyle name="Percent 6 12 10" xfId="29301" xr:uid="{00000000-0005-0000-0000-000087D20000}"/>
    <cellStyle name="Percent 6 12 11" xfId="55243" xr:uid="{00000000-0005-0000-0000-000088D20000}"/>
    <cellStyle name="Percent 6 12 12" xfId="55783" xr:uid="{00000000-0005-0000-0000-000089D20000}"/>
    <cellStyle name="Percent 6 12 13" xfId="1127" xr:uid="{00000000-0005-0000-0000-00008AD20000}"/>
    <cellStyle name="Percent 6 12 2" xfId="1710" xr:uid="{00000000-0005-0000-0000-00008BD20000}"/>
    <cellStyle name="Percent 6 12 2 10" xfId="56324" xr:uid="{00000000-0005-0000-0000-00008CD20000}"/>
    <cellStyle name="Percent 6 12 2 2" xfId="2792" xr:uid="{00000000-0005-0000-0000-00008DD20000}"/>
    <cellStyle name="Percent 6 12 2 2 2" xfId="7120" xr:uid="{00000000-0005-0000-0000-00008ED20000}"/>
    <cellStyle name="Percent 6 12 2 2 2 2" xfId="13612" xr:uid="{00000000-0005-0000-0000-00008FD20000}"/>
    <cellStyle name="Percent 6 12 2 2 2 2 2" xfId="28760" xr:uid="{00000000-0005-0000-0000-000090D20000}"/>
    <cellStyle name="Percent 6 12 2 2 2 2 2 2" xfId="54728" xr:uid="{00000000-0005-0000-0000-000091D20000}"/>
    <cellStyle name="Percent 6 12 2 2 2 2 3" xfId="39580" xr:uid="{00000000-0005-0000-0000-000092D20000}"/>
    <cellStyle name="Percent 6 12 2 2 2 3" xfId="22268" xr:uid="{00000000-0005-0000-0000-000093D20000}"/>
    <cellStyle name="Percent 6 12 2 2 2 3 2" xfId="48236" xr:uid="{00000000-0005-0000-0000-000094D20000}"/>
    <cellStyle name="Percent 6 12 2 2 2 4" xfId="17940" xr:uid="{00000000-0005-0000-0000-000095D20000}"/>
    <cellStyle name="Percent 6 12 2 2 2 4 2" xfId="43908" xr:uid="{00000000-0005-0000-0000-000096D20000}"/>
    <cellStyle name="Percent 6 12 2 2 2 5" xfId="33088" xr:uid="{00000000-0005-0000-0000-000097D20000}"/>
    <cellStyle name="Percent 6 12 2 2 2 6" xfId="59570" xr:uid="{00000000-0005-0000-0000-000098D20000}"/>
    <cellStyle name="Percent 6 12 2 2 3" xfId="11448" xr:uid="{00000000-0005-0000-0000-000099D20000}"/>
    <cellStyle name="Percent 6 12 2 2 3 2" xfId="26596" xr:uid="{00000000-0005-0000-0000-00009AD20000}"/>
    <cellStyle name="Percent 6 12 2 2 3 2 2" xfId="52564" xr:uid="{00000000-0005-0000-0000-00009BD20000}"/>
    <cellStyle name="Percent 6 12 2 2 3 3" xfId="37416" xr:uid="{00000000-0005-0000-0000-00009CD20000}"/>
    <cellStyle name="Percent 6 12 2 2 4" xfId="9284" xr:uid="{00000000-0005-0000-0000-00009DD20000}"/>
    <cellStyle name="Percent 6 12 2 2 4 2" xfId="24432" xr:uid="{00000000-0005-0000-0000-00009ED20000}"/>
    <cellStyle name="Percent 6 12 2 2 4 2 2" xfId="50400" xr:uid="{00000000-0005-0000-0000-00009FD20000}"/>
    <cellStyle name="Percent 6 12 2 2 4 3" xfId="35252" xr:uid="{00000000-0005-0000-0000-0000A0D20000}"/>
    <cellStyle name="Percent 6 12 2 2 5" xfId="20104" xr:uid="{00000000-0005-0000-0000-0000A1D20000}"/>
    <cellStyle name="Percent 6 12 2 2 5 2" xfId="46072" xr:uid="{00000000-0005-0000-0000-0000A2D20000}"/>
    <cellStyle name="Percent 6 12 2 2 6" xfId="15776" xr:uid="{00000000-0005-0000-0000-0000A3D20000}"/>
    <cellStyle name="Percent 6 12 2 2 6 2" xfId="41744" xr:uid="{00000000-0005-0000-0000-0000A4D20000}"/>
    <cellStyle name="Percent 6 12 2 2 7" xfId="4956" xr:uid="{00000000-0005-0000-0000-0000A5D20000}"/>
    <cellStyle name="Percent 6 12 2 2 8" xfId="30924" xr:uid="{00000000-0005-0000-0000-0000A6D20000}"/>
    <cellStyle name="Percent 6 12 2 2 9" xfId="57406" xr:uid="{00000000-0005-0000-0000-0000A7D20000}"/>
    <cellStyle name="Percent 6 12 2 3" xfId="6038" xr:uid="{00000000-0005-0000-0000-0000A8D20000}"/>
    <cellStyle name="Percent 6 12 2 3 2" xfId="12530" xr:uid="{00000000-0005-0000-0000-0000A9D20000}"/>
    <cellStyle name="Percent 6 12 2 3 2 2" xfId="27678" xr:uid="{00000000-0005-0000-0000-0000AAD20000}"/>
    <cellStyle name="Percent 6 12 2 3 2 2 2" xfId="53646" xr:uid="{00000000-0005-0000-0000-0000ABD20000}"/>
    <cellStyle name="Percent 6 12 2 3 2 3" xfId="38498" xr:uid="{00000000-0005-0000-0000-0000ACD20000}"/>
    <cellStyle name="Percent 6 12 2 3 3" xfId="21186" xr:uid="{00000000-0005-0000-0000-0000ADD20000}"/>
    <cellStyle name="Percent 6 12 2 3 3 2" xfId="47154" xr:uid="{00000000-0005-0000-0000-0000AED20000}"/>
    <cellStyle name="Percent 6 12 2 3 4" xfId="16858" xr:uid="{00000000-0005-0000-0000-0000AFD20000}"/>
    <cellStyle name="Percent 6 12 2 3 4 2" xfId="42826" xr:uid="{00000000-0005-0000-0000-0000B0D20000}"/>
    <cellStyle name="Percent 6 12 2 3 5" xfId="32006" xr:uid="{00000000-0005-0000-0000-0000B1D20000}"/>
    <cellStyle name="Percent 6 12 2 3 6" xfId="58488" xr:uid="{00000000-0005-0000-0000-0000B2D20000}"/>
    <cellStyle name="Percent 6 12 2 4" xfId="10366" xr:uid="{00000000-0005-0000-0000-0000B3D20000}"/>
    <cellStyle name="Percent 6 12 2 4 2" xfId="25514" xr:uid="{00000000-0005-0000-0000-0000B4D20000}"/>
    <cellStyle name="Percent 6 12 2 4 2 2" xfId="51482" xr:uid="{00000000-0005-0000-0000-0000B5D20000}"/>
    <cellStyle name="Percent 6 12 2 4 3" xfId="36334" xr:uid="{00000000-0005-0000-0000-0000B6D20000}"/>
    <cellStyle name="Percent 6 12 2 5" xfId="8202" xr:uid="{00000000-0005-0000-0000-0000B7D20000}"/>
    <cellStyle name="Percent 6 12 2 5 2" xfId="23350" xr:uid="{00000000-0005-0000-0000-0000B8D20000}"/>
    <cellStyle name="Percent 6 12 2 5 2 2" xfId="49318" xr:uid="{00000000-0005-0000-0000-0000B9D20000}"/>
    <cellStyle name="Percent 6 12 2 5 3" xfId="34170" xr:uid="{00000000-0005-0000-0000-0000BAD20000}"/>
    <cellStyle name="Percent 6 12 2 6" xfId="19022" xr:uid="{00000000-0005-0000-0000-0000BBD20000}"/>
    <cellStyle name="Percent 6 12 2 6 2" xfId="44990" xr:uid="{00000000-0005-0000-0000-0000BCD20000}"/>
    <cellStyle name="Percent 6 12 2 7" xfId="14694" xr:uid="{00000000-0005-0000-0000-0000BDD20000}"/>
    <cellStyle name="Percent 6 12 2 7 2" xfId="40662" xr:uid="{00000000-0005-0000-0000-0000BED20000}"/>
    <cellStyle name="Percent 6 12 2 8" xfId="3874" xr:uid="{00000000-0005-0000-0000-0000BFD20000}"/>
    <cellStyle name="Percent 6 12 2 9" xfId="29842" xr:uid="{00000000-0005-0000-0000-0000C0D20000}"/>
    <cellStyle name="Percent 6 12 3" xfId="2251" xr:uid="{00000000-0005-0000-0000-0000C1D20000}"/>
    <cellStyle name="Percent 6 12 3 2" xfId="6579" xr:uid="{00000000-0005-0000-0000-0000C2D20000}"/>
    <cellStyle name="Percent 6 12 3 2 2" xfId="13071" xr:uid="{00000000-0005-0000-0000-0000C3D20000}"/>
    <cellStyle name="Percent 6 12 3 2 2 2" xfId="28219" xr:uid="{00000000-0005-0000-0000-0000C4D20000}"/>
    <cellStyle name="Percent 6 12 3 2 2 2 2" xfId="54187" xr:uid="{00000000-0005-0000-0000-0000C5D20000}"/>
    <cellStyle name="Percent 6 12 3 2 2 3" xfId="39039" xr:uid="{00000000-0005-0000-0000-0000C6D20000}"/>
    <cellStyle name="Percent 6 12 3 2 3" xfId="21727" xr:uid="{00000000-0005-0000-0000-0000C7D20000}"/>
    <cellStyle name="Percent 6 12 3 2 3 2" xfId="47695" xr:uid="{00000000-0005-0000-0000-0000C8D20000}"/>
    <cellStyle name="Percent 6 12 3 2 4" xfId="17399" xr:uid="{00000000-0005-0000-0000-0000C9D20000}"/>
    <cellStyle name="Percent 6 12 3 2 4 2" xfId="43367" xr:uid="{00000000-0005-0000-0000-0000CAD20000}"/>
    <cellStyle name="Percent 6 12 3 2 5" xfId="32547" xr:uid="{00000000-0005-0000-0000-0000CBD20000}"/>
    <cellStyle name="Percent 6 12 3 2 6" xfId="59029" xr:uid="{00000000-0005-0000-0000-0000CCD20000}"/>
    <cellStyle name="Percent 6 12 3 3" xfId="10907" xr:uid="{00000000-0005-0000-0000-0000CDD20000}"/>
    <cellStyle name="Percent 6 12 3 3 2" xfId="26055" xr:uid="{00000000-0005-0000-0000-0000CED20000}"/>
    <cellStyle name="Percent 6 12 3 3 2 2" xfId="52023" xr:uid="{00000000-0005-0000-0000-0000CFD20000}"/>
    <cellStyle name="Percent 6 12 3 3 3" xfId="36875" xr:uid="{00000000-0005-0000-0000-0000D0D20000}"/>
    <cellStyle name="Percent 6 12 3 4" xfId="8743" xr:uid="{00000000-0005-0000-0000-0000D1D20000}"/>
    <cellStyle name="Percent 6 12 3 4 2" xfId="23891" xr:uid="{00000000-0005-0000-0000-0000D2D20000}"/>
    <cellStyle name="Percent 6 12 3 4 2 2" xfId="49859" xr:uid="{00000000-0005-0000-0000-0000D3D20000}"/>
    <cellStyle name="Percent 6 12 3 4 3" xfId="34711" xr:uid="{00000000-0005-0000-0000-0000D4D20000}"/>
    <cellStyle name="Percent 6 12 3 5" xfId="19563" xr:uid="{00000000-0005-0000-0000-0000D5D20000}"/>
    <cellStyle name="Percent 6 12 3 5 2" xfId="45531" xr:uid="{00000000-0005-0000-0000-0000D6D20000}"/>
    <cellStyle name="Percent 6 12 3 6" xfId="15235" xr:uid="{00000000-0005-0000-0000-0000D7D20000}"/>
    <cellStyle name="Percent 6 12 3 6 2" xfId="41203" xr:uid="{00000000-0005-0000-0000-0000D8D20000}"/>
    <cellStyle name="Percent 6 12 3 7" xfId="4415" xr:uid="{00000000-0005-0000-0000-0000D9D20000}"/>
    <cellStyle name="Percent 6 12 3 8" xfId="30383" xr:uid="{00000000-0005-0000-0000-0000DAD20000}"/>
    <cellStyle name="Percent 6 12 3 9" xfId="56865" xr:uid="{00000000-0005-0000-0000-0000DBD20000}"/>
    <cellStyle name="Percent 6 12 4" xfId="5497" xr:uid="{00000000-0005-0000-0000-0000DCD20000}"/>
    <cellStyle name="Percent 6 12 4 2" xfId="11989" xr:uid="{00000000-0005-0000-0000-0000DDD20000}"/>
    <cellStyle name="Percent 6 12 4 2 2" xfId="27137" xr:uid="{00000000-0005-0000-0000-0000DED20000}"/>
    <cellStyle name="Percent 6 12 4 2 2 2" xfId="53105" xr:uid="{00000000-0005-0000-0000-0000DFD20000}"/>
    <cellStyle name="Percent 6 12 4 2 3" xfId="37957" xr:uid="{00000000-0005-0000-0000-0000E0D20000}"/>
    <cellStyle name="Percent 6 12 4 3" xfId="20645" xr:uid="{00000000-0005-0000-0000-0000E1D20000}"/>
    <cellStyle name="Percent 6 12 4 3 2" xfId="46613" xr:uid="{00000000-0005-0000-0000-0000E2D20000}"/>
    <cellStyle name="Percent 6 12 4 4" xfId="16317" xr:uid="{00000000-0005-0000-0000-0000E3D20000}"/>
    <cellStyle name="Percent 6 12 4 4 2" xfId="42285" xr:uid="{00000000-0005-0000-0000-0000E4D20000}"/>
    <cellStyle name="Percent 6 12 4 5" xfId="31465" xr:uid="{00000000-0005-0000-0000-0000E5D20000}"/>
    <cellStyle name="Percent 6 12 4 6" xfId="57947" xr:uid="{00000000-0005-0000-0000-0000E6D20000}"/>
    <cellStyle name="Percent 6 12 5" xfId="9825" xr:uid="{00000000-0005-0000-0000-0000E7D20000}"/>
    <cellStyle name="Percent 6 12 5 2" xfId="24973" xr:uid="{00000000-0005-0000-0000-0000E8D20000}"/>
    <cellStyle name="Percent 6 12 5 2 2" xfId="50941" xr:uid="{00000000-0005-0000-0000-0000E9D20000}"/>
    <cellStyle name="Percent 6 12 5 3" xfId="35793" xr:uid="{00000000-0005-0000-0000-0000EAD20000}"/>
    <cellStyle name="Percent 6 12 6" xfId="7661" xr:uid="{00000000-0005-0000-0000-0000EBD20000}"/>
    <cellStyle name="Percent 6 12 6 2" xfId="22809" xr:uid="{00000000-0005-0000-0000-0000ECD20000}"/>
    <cellStyle name="Percent 6 12 6 2 2" xfId="48777" xr:uid="{00000000-0005-0000-0000-0000EDD20000}"/>
    <cellStyle name="Percent 6 12 6 3" xfId="33629" xr:uid="{00000000-0005-0000-0000-0000EED20000}"/>
    <cellStyle name="Percent 6 12 7" xfId="18481" xr:uid="{00000000-0005-0000-0000-0000EFD20000}"/>
    <cellStyle name="Percent 6 12 7 2" xfId="44449" xr:uid="{00000000-0005-0000-0000-0000F0D20000}"/>
    <cellStyle name="Percent 6 12 8" xfId="14153" xr:uid="{00000000-0005-0000-0000-0000F1D20000}"/>
    <cellStyle name="Percent 6 12 8 2" xfId="40121" xr:uid="{00000000-0005-0000-0000-0000F2D20000}"/>
    <cellStyle name="Percent 6 12 9" xfId="3333" xr:uid="{00000000-0005-0000-0000-0000F3D20000}"/>
    <cellStyle name="Percent 6 13" xfId="618" xr:uid="{00000000-0005-0000-0000-0000F4D20000}"/>
    <cellStyle name="Percent 6 13 10" xfId="29302" xr:uid="{00000000-0005-0000-0000-0000F5D20000}"/>
    <cellStyle name="Percent 6 13 11" xfId="55244" xr:uid="{00000000-0005-0000-0000-0000F6D20000}"/>
    <cellStyle name="Percent 6 13 12" xfId="55784" xr:uid="{00000000-0005-0000-0000-0000F7D20000}"/>
    <cellStyle name="Percent 6 13 13" xfId="1167" xr:uid="{00000000-0005-0000-0000-0000F8D20000}"/>
    <cellStyle name="Percent 6 13 2" xfId="1711" xr:uid="{00000000-0005-0000-0000-0000F9D20000}"/>
    <cellStyle name="Percent 6 13 2 10" xfId="56325" xr:uid="{00000000-0005-0000-0000-0000FAD20000}"/>
    <cellStyle name="Percent 6 13 2 2" xfId="2793" xr:uid="{00000000-0005-0000-0000-0000FBD20000}"/>
    <cellStyle name="Percent 6 13 2 2 2" xfId="7121" xr:uid="{00000000-0005-0000-0000-0000FCD20000}"/>
    <cellStyle name="Percent 6 13 2 2 2 2" xfId="13613" xr:uid="{00000000-0005-0000-0000-0000FDD20000}"/>
    <cellStyle name="Percent 6 13 2 2 2 2 2" xfId="28761" xr:uid="{00000000-0005-0000-0000-0000FED20000}"/>
    <cellStyle name="Percent 6 13 2 2 2 2 2 2" xfId="54729" xr:uid="{00000000-0005-0000-0000-0000FFD20000}"/>
    <cellStyle name="Percent 6 13 2 2 2 2 3" xfId="39581" xr:uid="{00000000-0005-0000-0000-000000D30000}"/>
    <cellStyle name="Percent 6 13 2 2 2 3" xfId="22269" xr:uid="{00000000-0005-0000-0000-000001D30000}"/>
    <cellStyle name="Percent 6 13 2 2 2 3 2" xfId="48237" xr:uid="{00000000-0005-0000-0000-000002D30000}"/>
    <cellStyle name="Percent 6 13 2 2 2 4" xfId="17941" xr:uid="{00000000-0005-0000-0000-000003D30000}"/>
    <cellStyle name="Percent 6 13 2 2 2 4 2" xfId="43909" xr:uid="{00000000-0005-0000-0000-000004D30000}"/>
    <cellStyle name="Percent 6 13 2 2 2 5" xfId="33089" xr:uid="{00000000-0005-0000-0000-000005D30000}"/>
    <cellStyle name="Percent 6 13 2 2 2 6" xfId="59571" xr:uid="{00000000-0005-0000-0000-000006D30000}"/>
    <cellStyle name="Percent 6 13 2 2 3" xfId="11449" xr:uid="{00000000-0005-0000-0000-000007D30000}"/>
    <cellStyle name="Percent 6 13 2 2 3 2" xfId="26597" xr:uid="{00000000-0005-0000-0000-000008D30000}"/>
    <cellStyle name="Percent 6 13 2 2 3 2 2" xfId="52565" xr:uid="{00000000-0005-0000-0000-000009D30000}"/>
    <cellStyle name="Percent 6 13 2 2 3 3" xfId="37417" xr:uid="{00000000-0005-0000-0000-00000AD30000}"/>
    <cellStyle name="Percent 6 13 2 2 4" xfId="9285" xr:uid="{00000000-0005-0000-0000-00000BD30000}"/>
    <cellStyle name="Percent 6 13 2 2 4 2" xfId="24433" xr:uid="{00000000-0005-0000-0000-00000CD30000}"/>
    <cellStyle name="Percent 6 13 2 2 4 2 2" xfId="50401" xr:uid="{00000000-0005-0000-0000-00000DD30000}"/>
    <cellStyle name="Percent 6 13 2 2 4 3" xfId="35253" xr:uid="{00000000-0005-0000-0000-00000ED30000}"/>
    <cellStyle name="Percent 6 13 2 2 5" xfId="20105" xr:uid="{00000000-0005-0000-0000-00000FD30000}"/>
    <cellStyle name="Percent 6 13 2 2 5 2" xfId="46073" xr:uid="{00000000-0005-0000-0000-000010D30000}"/>
    <cellStyle name="Percent 6 13 2 2 6" xfId="15777" xr:uid="{00000000-0005-0000-0000-000011D30000}"/>
    <cellStyle name="Percent 6 13 2 2 6 2" xfId="41745" xr:uid="{00000000-0005-0000-0000-000012D30000}"/>
    <cellStyle name="Percent 6 13 2 2 7" xfId="4957" xr:uid="{00000000-0005-0000-0000-000013D30000}"/>
    <cellStyle name="Percent 6 13 2 2 8" xfId="30925" xr:uid="{00000000-0005-0000-0000-000014D30000}"/>
    <cellStyle name="Percent 6 13 2 2 9" xfId="57407" xr:uid="{00000000-0005-0000-0000-000015D30000}"/>
    <cellStyle name="Percent 6 13 2 3" xfId="6039" xr:uid="{00000000-0005-0000-0000-000016D30000}"/>
    <cellStyle name="Percent 6 13 2 3 2" xfId="12531" xr:uid="{00000000-0005-0000-0000-000017D30000}"/>
    <cellStyle name="Percent 6 13 2 3 2 2" xfId="27679" xr:uid="{00000000-0005-0000-0000-000018D30000}"/>
    <cellStyle name="Percent 6 13 2 3 2 2 2" xfId="53647" xr:uid="{00000000-0005-0000-0000-000019D30000}"/>
    <cellStyle name="Percent 6 13 2 3 2 3" xfId="38499" xr:uid="{00000000-0005-0000-0000-00001AD30000}"/>
    <cellStyle name="Percent 6 13 2 3 3" xfId="21187" xr:uid="{00000000-0005-0000-0000-00001BD30000}"/>
    <cellStyle name="Percent 6 13 2 3 3 2" xfId="47155" xr:uid="{00000000-0005-0000-0000-00001CD30000}"/>
    <cellStyle name="Percent 6 13 2 3 4" xfId="16859" xr:uid="{00000000-0005-0000-0000-00001DD30000}"/>
    <cellStyle name="Percent 6 13 2 3 4 2" xfId="42827" xr:uid="{00000000-0005-0000-0000-00001ED30000}"/>
    <cellStyle name="Percent 6 13 2 3 5" xfId="32007" xr:uid="{00000000-0005-0000-0000-00001FD30000}"/>
    <cellStyle name="Percent 6 13 2 3 6" xfId="58489" xr:uid="{00000000-0005-0000-0000-000020D30000}"/>
    <cellStyle name="Percent 6 13 2 4" xfId="10367" xr:uid="{00000000-0005-0000-0000-000021D30000}"/>
    <cellStyle name="Percent 6 13 2 4 2" xfId="25515" xr:uid="{00000000-0005-0000-0000-000022D30000}"/>
    <cellStyle name="Percent 6 13 2 4 2 2" xfId="51483" xr:uid="{00000000-0005-0000-0000-000023D30000}"/>
    <cellStyle name="Percent 6 13 2 4 3" xfId="36335" xr:uid="{00000000-0005-0000-0000-000024D30000}"/>
    <cellStyle name="Percent 6 13 2 5" xfId="8203" xr:uid="{00000000-0005-0000-0000-000025D30000}"/>
    <cellStyle name="Percent 6 13 2 5 2" xfId="23351" xr:uid="{00000000-0005-0000-0000-000026D30000}"/>
    <cellStyle name="Percent 6 13 2 5 2 2" xfId="49319" xr:uid="{00000000-0005-0000-0000-000027D30000}"/>
    <cellStyle name="Percent 6 13 2 5 3" xfId="34171" xr:uid="{00000000-0005-0000-0000-000028D30000}"/>
    <cellStyle name="Percent 6 13 2 6" xfId="19023" xr:uid="{00000000-0005-0000-0000-000029D30000}"/>
    <cellStyle name="Percent 6 13 2 6 2" xfId="44991" xr:uid="{00000000-0005-0000-0000-00002AD30000}"/>
    <cellStyle name="Percent 6 13 2 7" xfId="14695" xr:uid="{00000000-0005-0000-0000-00002BD30000}"/>
    <cellStyle name="Percent 6 13 2 7 2" xfId="40663" xr:uid="{00000000-0005-0000-0000-00002CD30000}"/>
    <cellStyle name="Percent 6 13 2 8" xfId="3875" xr:uid="{00000000-0005-0000-0000-00002DD30000}"/>
    <cellStyle name="Percent 6 13 2 9" xfId="29843" xr:uid="{00000000-0005-0000-0000-00002ED30000}"/>
    <cellStyle name="Percent 6 13 3" xfId="2252" xr:uid="{00000000-0005-0000-0000-00002FD30000}"/>
    <cellStyle name="Percent 6 13 3 2" xfId="6580" xr:uid="{00000000-0005-0000-0000-000030D30000}"/>
    <cellStyle name="Percent 6 13 3 2 2" xfId="13072" xr:uid="{00000000-0005-0000-0000-000031D30000}"/>
    <cellStyle name="Percent 6 13 3 2 2 2" xfId="28220" xr:uid="{00000000-0005-0000-0000-000032D30000}"/>
    <cellStyle name="Percent 6 13 3 2 2 2 2" xfId="54188" xr:uid="{00000000-0005-0000-0000-000033D30000}"/>
    <cellStyle name="Percent 6 13 3 2 2 3" xfId="39040" xr:uid="{00000000-0005-0000-0000-000034D30000}"/>
    <cellStyle name="Percent 6 13 3 2 3" xfId="21728" xr:uid="{00000000-0005-0000-0000-000035D30000}"/>
    <cellStyle name="Percent 6 13 3 2 3 2" xfId="47696" xr:uid="{00000000-0005-0000-0000-000036D30000}"/>
    <cellStyle name="Percent 6 13 3 2 4" xfId="17400" xr:uid="{00000000-0005-0000-0000-000037D30000}"/>
    <cellStyle name="Percent 6 13 3 2 4 2" xfId="43368" xr:uid="{00000000-0005-0000-0000-000038D30000}"/>
    <cellStyle name="Percent 6 13 3 2 5" xfId="32548" xr:uid="{00000000-0005-0000-0000-000039D30000}"/>
    <cellStyle name="Percent 6 13 3 2 6" xfId="59030" xr:uid="{00000000-0005-0000-0000-00003AD30000}"/>
    <cellStyle name="Percent 6 13 3 3" xfId="10908" xr:uid="{00000000-0005-0000-0000-00003BD30000}"/>
    <cellStyle name="Percent 6 13 3 3 2" xfId="26056" xr:uid="{00000000-0005-0000-0000-00003CD30000}"/>
    <cellStyle name="Percent 6 13 3 3 2 2" xfId="52024" xr:uid="{00000000-0005-0000-0000-00003DD30000}"/>
    <cellStyle name="Percent 6 13 3 3 3" xfId="36876" xr:uid="{00000000-0005-0000-0000-00003ED30000}"/>
    <cellStyle name="Percent 6 13 3 4" xfId="8744" xr:uid="{00000000-0005-0000-0000-00003FD30000}"/>
    <cellStyle name="Percent 6 13 3 4 2" xfId="23892" xr:uid="{00000000-0005-0000-0000-000040D30000}"/>
    <cellStyle name="Percent 6 13 3 4 2 2" xfId="49860" xr:uid="{00000000-0005-0000-0000-000041D30000}"/>
    <cellStyle name="Percent 6 13 3 4 3" xfId="34712" xr:uid="{00000000-0005-0000-0000-000042D30000}"/>
    <cellStyle name="Percent 6 13 3 5" xfId="19564" xr:uid="{00000000-0005-0000-0000-000043D30000}"/>
    <cellStyle name="Percent 6 13 3 5 2" xfId="45532" xr:uid="{00000000-0005-0000-0000-000044D30000}"/>
    <cellStyle name="Percent 6 13 3 6" xfId="15236" xr:uid="{00000000-0005-0000-0000-000045D30000}"/>
    <cellStyle name="Percent 6 13 3 6 2" xfId="41204" xr:uid="{00000000-0005-0000-0000-000046D30000}"/>
    <cellStyle name="Percent 6 13 3 7" xfId="4416" xr:uid="{00000000-0005-0000-0000-000047D30000}"/>
    <cellStyle name="Percent 6 13 3 8" xfId="30384" xr:uid="{00000000-0005-0000-0000-000048D30000}"/>
    <cellStyle name="Percent 6 13 3 9" xfId="56866" xr:uid="{00000000-0005-0000-0000-000049D30000}"/>
    <cellStyle name="Percent 6 13 4" xfId="5498" xr:uid="{00000000-0005-0000-0000-00004AD30000}"/>
    <cellStyle name="Percent 6 13 4 2" xfId="11990" xr:uid="{00000000-0005-0000-0000-00004BD30000}"/>
    <cellStyle name="Percent 6 13 4 2 2" xfId="27138" xr:uid="{00000000-0005-0000-0000-00004CD30000}"/>
    <cellStyle name="Percent 6 13 4 2 2 2" xfId="53106" xr:uid="{00000000-0005-0000-0000-00004DD30000}"/>
    <cellStyle name="Percent 6 13 4 2 3" xfId="37958" xr:uid="{00000000-0005-0000-0000-00004ED30000}"/>
    <cellStyle name="Percent 6 13 4 3" xfId="20646" xr:uid="{00000000-0005-0000-0000-00004FD30000}"/>
    <cellStyle name="Percent 6 13 4 3 2" xfId="46614" xr:uid="{00000000-0005-0000-0000-000050D30000}"/>
    <cellStyle name="Percent 6 13 4 4" xfId="16318" xr:uid="{00000000-0005-0000-0000-000051D30000}"/>
    <cellStyle name="Percent 6 13 4 4 2" xfId="42286" xr:uid="{00000000-0005-0000-0000-000052D30000}"/>
    <cellStyle name="Percent 6 13 4 5" xfId="31466" xr:uid="{00000000-0005-0000-0000-000053D30000}"/>
    <cellStyle name="Percent 6 13 4 6" xfId="57948" xr:uid="{00000000-0005-0000-0000-000054D30000}"/>
    <cellStyle name="Percent 6 13 5" xfId="9826" xr:uid="{00000000-0005-0000-0000-000055D30000}"/>
    <cellStyle name="Percent 6 13 5 2" xfId="24974" xr:uid="{00000000-0005-0000-0000-000056D30000}"/>
    <cellStyle name="Percent 6 13 5 2 2" xfId="50942" xr:uid="{00000000-0005-0000-0000-000057D30000}"/>
    <cellStyle name="Percent 6 13 5 3" xfId="35794" xr:uid="{00000000-0005-0000-0000-000058D30000}"/>
    <cellStyle name="Percent 6 13 6" xfId="7662" xr:uid="{00000000-0005-0000-0000-000059D30000}"/>
    <cellStyle name="Percent 6 13 6 2" xfId="22810" xr:uid="{00000000-0005-0000-0000-00005AD30000}"/>
    <cellStyle name="Percent 6 13 6 2 2" xfId="48778" xr:uid="{00000000-0005-0000-0000-00005BD30000}"/>
    <cellStyle name="Percent 6 13 6 3" xfId="33630" xr:uid="{00000000-0005-0000-0000-00005CD30000}"/>
    <cellStyle name="Percent 6 13 7" xfId="18482" xr:uid="{00000000-0005-0000-0000-00005DD30000}"/>
    <cellStyle name="Percent 6 13 7 2" xfId="44450" xr:uid="{00000000-0005-0000-0000-00005ED30000}"/>
    <cellStyle name="Percent 6 13 8" xfId="14154" xr:uid="{00000000-0005-0000-0000-00005FD30000}"/>
    <cellStyle name="Percent 6 13 8 2" xfId="40122" xr:uid="{00000000-0005-0000-0000-000060D30000}"/>
    <cellStyle name="Percent 6 13 9" xfId="3334" xr:uid="{00000000-0005-0000-0000-000061D30000}"/>
    <cellStyle name="Percent 6 14" xfId="1707" xr:uid="{00000000-0005-0000-0000-000062D30000}"/>
    <cellStyle name="Percent 6 14 10" xfId="56321" xr:uid="{00000000-0005-0000-0000-000063D30000}"/>
    <cellStyle name="Percent 6 14 2" xfId="2789" xr:uid="{00000000-0005-0000-0000-000064D30000}"/>
    <cellStyle name="Percent 6 14 2 2" xfId="7117" xr:uid="{00000000-0005-0000-0000-000065D30000}"/>
    <cellStyle name="Percent 6 14 2 2 2" xfId="13609" xr:uid="{00000000-0005-0000-0000-000066D30000}"/>
    <cellStyle name="Percent 6 14 2 2 2 2" xfId="28757" xr:uid="{00000000-0005-0000-0000-000067D30000}"/>
    <cellStyle name="Percent 6 14 2 2 2 2 2" xfId="54725" xr:uid="{00000000-0005-0000-0000-000068D30000}"/>
    <cellStyle name="Percent 6 14 2 2 2 3" xfId="39577" xr:uid="{00000000-0005-0000-0000-000069D30000}"/>
    <cellStyle name="Percent 6 14 2 2 3" xfId="22265" xr:uid="{00000000-0005-0000-0000-00006AD30000}"/>
    <cellStyle name="Percent 6 14 2 2 3 2" xfId="48233" xr:uid="{00000000-0005-0000-0000-00006BD30000}"/>
    <cellStyle name="Percent 6 14 2 2 4" xfId="17937" xr:uid="{00000000-0005-0000-0000-00006CD30000}"/>
    <cellStyle name="Percent 6 14 2 2 4 2" xfId="43905" xr:uid="{00000000-0005-0000-0000-00006DD30000}"/>
    <cellStyle name="Percent 6 14 2 2 5" xfId="33085" xr:uid="{00000000-0005-0000-0000-00006ED30000}"/>
    <cellStyle name="Percent 6 14 2 2 6" xfId="59567" xr:uid="{00000000-0005-0000-0000-00006FD30000}"/>
    <cellStyle name="Percent 6 14 2 3" xfId="11445" xr:uid="{00000000-0005-0000-0000-000070D30000}"/>
    <cellStyle name="Percent 6 14 2 3 2" xfId="26593" xr:uid="{00000000-0005-0000-0000-000071D30000}"/>
    <cellStyle name="Percent 6 14 2 3 2 2" xfId="52561" xr:uid="{00000000-0005-0000-0000-000072D30000}"/>
    <cellStyle name="Percent 6 14 2 3 3" xfId="37413" xr:uid="{00000000-0005-0000-0000-000073D30000}"/>
    <cellStyle name="Percent 6 14 2 4" xfId="9281" xr:uid="{00000000-0005-0000-0000-000074D30000}"/>
    <cellStyle name="Percent 6 14 2 4 2" xfId="24429" xr:uid="{00000000-0005-0000-0000-000075D30000}"/>
    <cellStyle name="Percent 6 14 2 4 2 2" xfId="50397" xr:uid="{00000000-0005-0000-0000-000076D30000}"/>
    <cellStyle name="Percent 6 14 2 4 3" xfId="35249" xr:uid="{00000000-0005-0000-0000-000077D30000}"/>
    <cellStyle name="Percent 6 14 2 5" xfId="20101" xr:uid="{00000000-0005-0000-0000-000078D30000}"/>
    <cellStyle name="Percent 6 14 2 5 2" xfId="46069" xr:uid="{00000000-0005-0000-0000-000079D30000}"/>
    <cellStyle name="Percent 6 14 2 6" xfId="15773" xr:uid="{00000000-0005-0000-0000-00007AD30000}"/>
    <cellStyle name="Percent 6 14 2 6 2" xfId="41741" xr:uid="{00000000-0005-0000-0000-00007BD30000}"/>
    <cellStyle name="Percent 6 14 2 7" xfId="4953" xr:uid="{00000000-0005-0000-0000-00007CD30000}"/>
    <cellStyle name="Percent 6 14 2 8" xfId="30921" xr:uid="{00000000-0005-0000-0000-00007DD30000}"/>
    <cellStyle name="Percent 6 14 2 9" xfId="57403" xr:uid="{00000000-0005-0000-0000-00007ED30000}"/>
    <cellStyle name="Percent 6 14 3" xfId="6035" xr:uid="{00000000-0005-0000-0000-00007FD30000}"/>
    <cellStyle name="Percent 6 14 3 2" xfId="12527" xr:uid="{00000000-0005-0000-0000-000080D30000}"/>
    <cellStyle name="Percent 6 14 3 2 2" xfId="27675" xr:uid="{00000000-0005-0000-0000-000081D30000}"/>
    <cellStyle name="Percent 6 14 3 2 2 2" xfId="53643" xr:uid="{00000000-0005-0000-0000-000082D30000}"/>
    <cellStyle name="Percent 6 14 3 2 3" xfId="38495" xr:uid="{00000000-0005-0000-0000-000083D30000}"/>
    <cellStyle name="Percent 6 14 3 3" xfId="21183" xr:uid="{00000000-0005-0000-0000-000084D30000}"/>
    <cellStyle name="Percent 6 14 3 3 2" xfId="47151" xr:uid="{00000000-0005-0000-0000-000085D30000}"/>
    <cellStyle name="Percent 6 14 3 4" xfId="16855" xr:uid="{00000000-0005-0000-0000-000086D30000}"/>
    <cellStyle name="Percent 6 14 3 4 2" xfId="42823" xr:uid="{00000000-0005-0000-0000-000087D30000}"/>
    <cellStyle name="Percent 6 14 3 5" xfId="32003" xr:uid="{00000000-0005-0000-0000-000088D30000}"/>
    <cellStyle name="Percent 6 14 3 6" xfId="58485" xr:uid="{00000000-0005-0000-0000-000089D30000}"/>
    <cellStyle name="Percent 6 14 4" xfId="10363" xr:uid="{00000000-0005-0000-0000-00008AD30000}"/>
    <cellStyle name="Percent 6 14 4 2" xfId="25511" xr:uid="{00000000-0005-0000-0000-00008BD30000}"/>
    <cellStyle name="Percent 6 14 4 2 2" xfId="51479" xr:uid="{00000000-0005-0000-0000-00008CD30000}"/>
    <cellStyle name="Percent 6 14 4 3" xfId="36331" xr:uid="{00000000-0005-0000-0000-00008DD30000}"/>
    <cellStyle name="Percent 6 14 5" xfId="8199" xr:uid="{00000000-0005-0000-0000-00008ED30000}"/>
    <cellStyle name="Percent 6 14 5 2" xfId="23347" xr:uid="{00000000-0005-0000-0000-00008FD30000}"/>
    <cellStyle name="Percent 6 14 5 2 2" xfId="49315" xr:uid="{00000000-0005-0000-0000-000090D30000}"/>
    <cellStyle name="Percent 6 14 5 3" xfId="34167" xr:uid="{00000000-0005-0000-0000-000091D30000}"/>
    <cellStyle name="Percent 6 14 6" xfId="19019" xr:uid="{00000000-0005-0000-0000-000092D30000}"/>
    <cellStyle name="Percent 6 14 6 2" xfId="44987" xr:uid="{00000000-0005-0000-0000-000093D30000}"/>
    <cellStyle name="Percent 6 14 7" xfId="14691" xr:uid="{00000000-0005-0000-0000-000094D30000}"/>
    <cellStyle name="Percent 6 14 7 2" xfId="40659" xr:uid="{00000000-0005-0000-0000-000095D30000}"/>
    <cellStyle name="Percent 6 14 8" xfId="3871" xr:uid="{00000000-0005-0000-0000-000096D30000}"/>
    <cellStyle name="Percent 6 14 9" xfId="29839" xr:uid="{00000000-0005-0000-0000-000097D30000}"/>
    <cellStyle name="Percent 6 15" xfId="2248" xr:uid="{00000000-0005-0000-0000-000098D30000}"/>
    <cellStyle name="Percent 6 15 2" xfId="6576" xr:uid="{00000000-0005-0000-0000-000099D30000}"/>
    <cellStyle name="Percent 6 15 2 2" xfId="13068" xr:uid="{00000000-0005-0000-0000-00009AD30000}"/>
    <cellStyle name="Percent 6 15 2 2 2" xfId="28216" xr:uid="{00000000-0005-0000-0000-00009BD30000}"/>
    <cellStyle name="Percent 6 15 2 2 2 2" xfId="54184" xr:uid="{00000000-0005-0000-0000-00009CD30000}"/>
    <cellStyle name="Percent 6 15 2 2 3" xfId="39036" xr:uid="{00000000-0005-0000-0000-00009DD30000}"/>
    <cellStyle name="Percent 6 15 2 3" xfId="21724" xr:uid="{00000000-0005-0000-0000-00009ED30000}"/>
    <cellStyle name="Percent 6 15 2 3 2" xfId="47692" xr:uid="{00000000-0005-0000-0000-00009FD30000}"/>
    <cellStyle name="Percent 6 15 2 4" xfId="17396" xr:uid="{00000000-0005-0000-0000-0000A0D30000}"/>
    <cellStyle name="Percent 6 15 2 4 2" xfId="43364" xr:uid="{00000000-0005-0000-0000-0000A1D30000}"/>
    <cellStyle name="Percent 6 15 2 5" xfId="32544" xr:uid="{00000000-0005-0000-0000-0000A2D30000}"/>
    <cellStyle name="Percent 6 15 2 6" xfId="59026" xr:uid="{00000000-0005-0000-0000-0000A3D30000}"/>
    <cellStyle name="Percent 6 15 3" xfId="10904" xr:uid="{00000000-0005-0000-0000-0000A4D30000}"/>
    <cellStyle name="Percent 6 15 3 2" xfId="26052" xr:uid="{00000000-0005-0000-0000-0000A5D30000}"/>
    <cellStyle name="Percent 6 15 3 2 2" xfId="52020" xr:uid="{00000000-0005-0000-0000-0000A6D30000}"/>
    <cellStyle name="Percent 6 15 3 3" xfId="36872" xr:uid="{00000000-0005-0000-0000-0000A7D30000}"/>
    <cellStyle name="Percent 6 15 4" xfId="8740" xr:uid="{00000000-0005-0000-0000-0000A8D30000}"/>
    <cellStyle name="Percent 6 15 4 2" xfId="23888" xr:uid="{00000000-0005-0000-0000-0000A9D30000}"/>
    <cellStyle name="Percent 6 15 4 2 2" xfId="49856" xr:uid="{00000000-0005-0000-0000-0000AAD30000}"/>
    <cellStyle name="Percent 6 15 4 3" xfId="34708" xr:uid="{00000000-0005-0000-0000-0000ABD30000}"/>
    <cellStyle name="Percent 6 15 5" xfId="19560" xr:uid="{00000000-0005-0000-0000-0000ACD30000}"/>
    <cellStyle name="Percent 6 15 5 2" xfId="45528" xr:uid="{00000000-0005-0000-0000-0000ADD30000}"/>
    <cellStyle name="Percent 6 15 6" xfId="15232" xr:uid="{00000000-0005-0000-0000-0000AED30000}"/>
    <cellStyle name="Percent 6 15 6 2" xfId="41200" xr:uid="{00000000-0005-0000-0000-0000AFD30000}"/>
    <cellStyle name="Percent 6 15 7" xfId="4412" xr:uid="{00000000-0005-0000-0000-0000B0D30000}"/>
    <cellStyle name="Percent 6 15 8" xfId="30380" xr:uid="{00000000-0005-0000-0000-0000B1D30000}"/>
    <cellStyle name="Percent 6 15 9" xfId="56862" xr:uid="{00000000-0005-0000-0000-0000B2D30000}"/>
    <cellStyle name="Percent 6 16" xfId="5494" xr:uid="{00000000-0005-0000-0000-0000B3D30000}"/>
    <cellStyle name="Percent 6 16 2" xfId="11986" xr:uid="{00000000-0005-0000-0000-0000B4D30000}"/>
    <cellStyle name="Percent 6 16 2 2" xfId="27134" xr:uid="{00000000-0005-0000-0000-0000B5D30000}"/>
    <cellStyle name="Percent 6 16 2 2 2" xfId="53102" xr:uid="{00000000-0005-0000-0000-0000B6D30000}"/>
    <cellStyle name="Percent 6 16 2 3" xfId="37954" xr:uid="{00000000-0005-0000-0000-0000B7D30000}"/>
    <cellStyle name="Percent 6 16 3" xfId="20642" xr:uid="{00000000-0005-0000-0000-0000B8D30000}"/>
    <cellStyle name="Percent 6 16 3 2" xfId="46610" xr:uid="{00000000-0005-0000-0000-0000B9D30000}"/>
    <cellStyle name="Percent 6 16 4" xfId="16314" xr:uid="{00000000-0005-0000-0000-0000BAD30000}"/>
    <cellStyle name="Percent 6 16 4 2" xfId="42282" xr:uid="{00000000-0005-0000-0000-0000BBD30000}"/>
    <cellStyle name="Percent 6 16 5" xfId="31462" xr:uid="{00000000-0005-0000-0000-0000BCD30000}"/>
    <cellStyle name="Percent 6 16 6" xfId="57944" xr:uid="{00000000-0005-0000-0000-0000BDD30000}"/>
    <cellStyle name="Percent 6 17" xfId="9822" xr:uid="{00000000-0005-0000-0000-0000BED30000}"/>
    <cellStyle name="Percent 6 17 2" xfId="24970" xr:uid="{00000000-0005-0000-0000-0000BFD30000}"/>
    <cellStyle name="Percent 6 17 2 2" xfId="50938" xr:uid="{00000000-0005-0000-0000-0000C0D30000}"/>
    <cellStyle name="Percent 6 17 3" xfId="35790" xr:uid="{00000000-0005-0000-0000-0000C1D30000}"/>
    <cellStyle name="Percent 6 18" xfId="7658" xr:uid="{00000000-0005-0000-0000-0000C2D30000}"/>
    <cellStyle name="Percent 6 18 2" xfId="22806" xr:uid="{00000000-0005-0000-0000-0000C3D30000}"/>
    <cellStyle name="Percent 6 18 2 2" xfId="48774" xr:uid="{00000000-0005-0000-0000-0000C4D30000}"/>
    <cellStyle name="Percent 6 18 3" xfId="33626" xr:uid="{00000000-0005-0000-0000-0000C5D30000}"/>
    <cellStyle name="Percent 6 19" xfId="18478" xr:uid="{00000000-0005-0000-0000-0000C6D30000}"/>
    <cellStyle name="Percent 6 19 2" xfId="44446" xr:uid="{00000000-0005-0000-0000-0000C7D30000}"/>
    <cellStyle name="Percent 6 2" xfId="619" xr:uid="{00000000-0005-0000-0000-0000C8D30000}"/>
    <cellStyle name="Percent 6 2 10" xfId="3335" xr:uid="{00000000-0005-0000-0000-0000C9D30000}"/>
    <cellStyle name="Percent 6 2 11" xfId="29303" xr:uid="{00000000-0005-0000-0000-0000CAD30000}"/>
    <cellStyle name="Percent 6 2 12" xfId="55245" xr:uid="{00000000-0005-0000-0000-0000CBD30000}"/>
    <cellStyle name="Percent 6 2 13" xfId="55785" xr:uid="{00000000-0005-0000-0000-0000CCD30000}"/>
    <cellStyle name="Percent 6 2 14" xfId="727" xr:uid="{00000000-0005-0000-0000-0000CDD30000}"/>
    <cellStyle name="Percent 6 2 2" xfId="620" xr:uid="{00000000-0005-0000-0000-0000CED30000}"/>
    <cellStyle name="Percent 6 2 2 10" xfId="29304" xr:uid="{00000000-0005-0000-0000-0000CFD30000}"/>
    <cellStyle name="Percent 6 2 2 11" xfId="55246" xr:uid="{00000000-0005-0000-0000-0000D0D30000}"/>
    <cellStyle name="Percent 6 2 2 12" xfId="55786" xr:uid="{00000000-0005-0000-0000-0000D1D30000}"/>
    <cellStyle name="Percent 6 2 2 13" xfId="1215" xr:uid="{00000000-0005-0000-0000-0000D2D30000}"/>
    <cellStyle name="Percent 6 2 2 2" xfId="1713" xr:uid="{00000000-0005-0000-0000-0000D3D30000}"/>
    <cellStyle name="Percent 6 2 2 2 10" xfId="56327" xr:uid="{00000000-0005-0000-0000-0000D4D30000}"/>
    <cellStyle name="Percent 6 2 2 2 2" xfId="2795" xr:uid="{00000000-0005-0000-0000-0000D5D30000}"/>
    <cellStyle name="Percent 6 2 2 2 2 2" xfId="7123" xr:uid="{00000000-0005-0000-0000-0000D6D30000}"/>
    <cellStyle name="Percent 6 2 2 2 2 2 2" xfId="13615" xr:uid="{00000000-0005-0000-0000-0000D7D30000}"/>
    <cellStyle name="Percent 6 2 2 2 2 2 2 2" xfId="28763" xr:uid="{00000000-0005-0000-0000-0000D8D30000}"/>
    <cellStyle name="Percent 6 2 2 2 2 2 2 2 2" xfId="54731" xr:uid="{00000000-0005-0000-0000-0000D9D30000}"/>
    <cellStyle name="Percent 6 2 2 2 2 2 2 3" xfId="39583" xr:uid="{00000000-0005-0000-0000-0000DAD30000}"/>
    <cellStyle name="Percent 6 2 2 2 2 2 3" xfId="22271" xr:uid="{00000000-0005-0000-0000-0000DBD30000}"/>
    <cellStyle name="Percent 6 2 2 2 2 2 3 2" xfId="48239" xr:uid="{00000000-0005-0000-0000-0000DCD30000}"/>
    <cellStyle name="Percent 6 2 2 2 2 2 4" xfId="17943" xr:uid="{00000000-0005-0000-0000-0000DDD30000}"/>
    <cellStyle name="Percent 6 2 2 2 2 2 4 2" xfId="43911" xr:uid="{00000000-0005-0000-0000-0000DED30000}"/>
    <cellStyle name="Percent 6 2 2 2 2 2 5" xfId="33091" xr:uid="{00000000-0005-0000-0000-0000DFD30000}"/>
    <cellStyle name="Percent 6 2 2 2 2 2 6" xfId="59573" xr:uid="{00000000-0005-0000-0000-0000E0D30000}"/>
    <cellStyle name="Percent 6 2 2 2 2 3" xfId="11451" xr:uid="{00000000-0005-0000-0000-0000E1D30000}"/>
    <cellStyle name="Percent 6 2 2 2 2 3 2" xfId="26599" xr:uid="{00000000-0005-0000-0000-0000E2D30000}"/>
    <cellStyle name="Percent 6 2 2 2 2 3 2 2" xfId="52567" xr:uid="{00000000-0005-0000-0000-0000E3D30000}"/>
    <cellStyle name="Percent 6 2 2 2 2 3 3" xfId="37419" xr:uid="{00000000-0005-0000-0000-0000E4D30000}"/>
    <cellStyle name="Percent 6 2 2 2 2 4" xfId="9287" xr:uid="{00000000-0005-0000-0000-0000E5D30000}"/>
    <cellStyle name="Percent 6 2 2 2 2 4 2" xfId="24435" xr:uid="{00000000-0005-0000-0000-0000E6D30000}"/>
    <cellStyle name="Percent 6 2 2 2 2 4 2 2" xfId="50403" xr:uid="{00000000-0005-0000-0000-0000E7D30000}"/>
    <cellStyle name="Percent 6 2 2 2 2 4 3" xfId="35255" xr:uid="{00000000-0005-0000-0000-0000E8D30000}"/>
    <cellStyle name="Percent 6 2 2 2 2 5" xfId="20107" xr:uid="{00000000-0005-0000-0000-0000E9D30000}"/>
    <cellStyle name="Percent 6 2 2 2 2 5 2" xfId="46075" xr:uid="{00000000-0005-0000-0000-0000EAD30000}"/>
    <cellStyle name="Percent 6 2 2 2 2 6" xfId="15779" xr:uid="{00000000-0005-0000-0000-0000EBD30000}"/>
    <cellStyle name="Percent 6 2 2 2 2 6 2" xfId="41747" xr:uid="{00000000-0005-0000-0000-0000ECD30000}"/>
    <cellStyle name="Percent 6 2 2 2 2 7" xfId="4959" xr:uid="{00000000-0005-0000-0000-0000EDD30000}"/>
    <cellStyle name="Percent 6 2 2 2 2 8" xfId="30927" xr:uid="{00000000-0005-0000-0000-0000EED30000}"/>
    <cellStyle name="Percent 6 2 2 2 2 9" xfId="57409" xr:uid="{00000000-0005-0000-0000-0000EFD30000}"/>
    <cellStyle name="Percent 6 2 2 2 3" xfId="6041" xr:uid="{00000000-0005-0000-0000-0000F0D30000}"/>
    <cellStyle name="Percent 6 2 2 2 3 2" xfId="12533" xr:uid="{00000000-0005-0000-0000-0000F1D30000}"/>
    <cellStyle name="Percent 6 2 2 2 3 2 2" xfId="27681" xr:uid="{00000000-0005-0000-0000-0000F2D30000}"/>
    <cellStyle name="Percent 6 2 2 2 3 2 2 2" xfId="53649" xr:uid="{00000000-0005-0000-0000-0000F3D30000}"/>
    <cellStyle name="Percent 6 2 2 2 3 2 3" xfId="38501" xr:uid="{00000000-0005-0000-0000-0000F4D30000}"/>
    <cellStyle name="Percent 6 2 2 2 3 3" xfId="21189" xr:uid="{00000000-0005-0000-0000-0000F5D30000}"/>
    <cellStyle name="Percent 6 2 2 2 3 3 2" xfId="47157" xr:uid="{00000000-0005-0000-0000-0000F6D30000}"/>
    <cellStyle name="Percent 6 2 2 2 3 4" xfId="16861" xr:uid="{00000000-0005-0000-0000-0000F7D30000}"/>
    <cellStyle name="Percent 6 2 2 2 3 4 2" xfId="42829" xr:uid="{00000000-0005-0000-0000-0000F8D30000}"/>
    <cellStyle name="Percent 6 2 2 2 3 5" xfId="32009" xr:uid="{00000000-0005-0000-0000-0000F9D30000}"/>
    <cellStyle name="Percent 6 2 2 2 3 6" xfId="58491" xr:uid="{00000000-0005-0000-0000-0000FAD30000}"/>
    <cellStyle name="Percent 6 2 2 2 4" xfId="10369" xr:uid="{00000000-0005-0000-0000-0000FBD30000}"/>
    <cellStyle name="Percent 6 2 2 2 4 2" xfId="25517" xr:uid="{00000000-0005-0000-0000-0000FCD30000}"/>
    <cellStyle name="Percent 6 2 2 2 4 2 2" xfId="51485" xr:uid="{00000000-0005-0000-0000-0000FDD30000}"/>
    <cellStyle name="Percent 6 2 2 2 4 3" xfId="36337" xr:uid="{00000000-0005-0000-0000-0000FED30000}"/>
    <cellStyle name="Percent 6 2 2 2 5" xfId="8205" xr:uid="{00000000-0005-0000-0000-0000FFD30000}"/>
    <cellStyle name="Percent 6 2 2 2 5 2" xfId="23353" xr:uid="{00000000-0005-0000-0000-000000D40000}"/>
    <cellStyle name="Percent 6 2 2 2 5 2 2" xfId="49321" xr:uid="{00000000-0005-0000-0000-000001D40000}"/>
    <cellStyle name="Percent 6 2 2 2 5 3" xfId="34173" xr:uid="{00000000-0005-0000-0000-000002D40000}"/>
    <cellStyle name="Percent 6 2 2 2 6" xfId="19025" xr:uid="{00000000-0005-0000-0000-000003D40000}"/>
    <cellStyle name="Percent 6 2 2 2 6 2" xfId="44993" xr:uid="{00000000-0005-0000-0000-000004D40000}"/>
    <cellStyle name="Percent 6 2 2 2 7" xfId="14697" xr:uid="{00000000-0005-0000-0000-000005D40000}"/>
    <cellStyle name="Percent 6 2 2 2 7 2" xfId="40665" xr:uid="{00000000-0005-0000-0000-000006D40000}"/>
    <cellStyle name="Percent 6 2 2 2 8" xfId="3877" xr:uid="{00000000-0005-0000-0000-000007D40000}"/>
    <cellStyle name="Percent 6 2 2 2 9" xfId="29845" xr:uid="{00000000-0005-0000-0000-000008D40000}"/>
    <cellStyle name="Percent 6 2 2 3" xfId="2254" xr:uid="{00000000-0005-0000-0000-000009D40000}"/>
    <cellStyle name="Percent 6 2 2 3 2" xfId="6582" xr:uid="{00000000-0005-0000-0000-00000AD40000}"/>
    <cellStyle name="Percent 6 2 2 3 2 2" xfId="13074" xr:uid="{00000000-0005-0000-0000-00000BD40000}"/>
    <cellStyle name="Percent 6 2 2 3 2 2 2" xfId="28222" xr:uid="{00000000-0005-0000-0000-00000CD40000}"/>
    <cellStyle name="Percent 6 2 2 3 2 2 2 2" xfId="54190" xr:uid="{00000000-0005-0000-0000-00000DD40000}"/>
    <cellStyle name="Percent 6 2 2 3 2 2 3" xfId="39042" xr:uid="{00000000-0005-0000-0000-00000ED40000}"/>
    <cellStyle name="Percent 6 2 2 3 2 3" xfId="21730" xr:uid="{00000000-0005-0000-0000-00000FD40000}"/>
    <cellStyle name="Percent 6 2 2 3 2 3 2" xfId="47698" xr:uid="{00000000-0005-0000-0000-000010D40000}"/>
    <cellStyle name="Percent 6 2 2 3 2 4" xfId="17402" xr:uid="{00000000-0005-0000-0000-000011D40000}"/>
    <cellStyle name="Percent 6 2 2 3 2 4 2" xfId="43370" xr:uid="{00000000-0005-0000-0000-000012D40000}"/>
    <cellStyle name="Percent 6 2 2 3 2 5" xfId="32550" xr:uid="{00000000-0005-0000-0000-000013D40000}"/>
    <cellStyle name="Percent 6 2 2 3 2 6" xfId="59032" xr:uid="{00000000-0005-0000-0000-000014D40000}"/>
    <cellStyle name="Percent 6 2 2 3 3" xfId="10910" xr:uid="{00000000-0005-0000-0000-000015D40000}"/>
    <cellStyle name="Percent 6 2 2 3 3 2" xfId="26058" xr:uid="{00000000-0005-0000-0000-000016D40000}"/>
    <cellStyle name="Percent 6 2 2 3 3 2 2" xfId="52026" xr:uid="{00000000-0005-0000-0000-000017D40000}"/>
    <cellStyle name="Percent 6 2 2 3 3 3" xfId="36878" xr:uid="{00000000-0005-0000-0000-000018D40000}"/>
    <cellStyle name="Percent 6 2 2 3 4" xfId="8746" xr:uid="{00000000-0005-0000-0000-000019D40000}"/>
    <cellStyle name="Percent 6 2 2 3 4 2" xfId="23894" xr:uid="{00000000-0005-0000-0000-00001AD40000}"/>
    <cellStyle name="Percent 6 2 2 3 4 2 2" xfId="49862" xr:uid="{00000000-0005-0000-0000-00001BD40000}"/>
    <cellStyle name="Percent 6 2 2 3 4 3" xfId="34714" xr:uid="{00000000-0005-0000-0000-00001CD40000}"/>
    <cellStyle name="Percent 6 2 2 3 5" xfId="19566" xr:uid="{00000000-0005-0000-0000-00001DD40000}"/>
    <cellStyle name="Percent 6 2 2 3 5 2" xfId="45534" xr:uid="{00000000-0005-0000-0000-00001ED40000}"/>
    <cellStyle name="Percent 6 2 2 3 6" xfId="15238" xr:uid="{00000000-0005-0000-0000-00001FD40000}"/>
    <cellStyle name="Percent 6 2 2 3 6 2" xfId="41206" xr:uid="{00000000-0005-0000-0000-000020D40000}"/>
    <cellStyle name="Percent 6 2 2 3 7" xfId="4418" xr:uid="{00000000-0005-0000-0000-000021D40000}"/>
    <cellStyle name="Percent 6 2 2 3 8" xfId="30386" xr:uid="{00000000-0005-0000-0000-000022D40000}"/>
    <cellStyle name="Percent 6 2 2 3 9" xfId="56868" xr:uid="{00000000-0005-0000-0000-000023D40000}"/>
    <cellStyle name="Percent 6 2 2 4" xfId="5500" xr:uid="{00000000-0005-0000-0000-000024D40000}"/>
    <cellStyle name="Percent 6 2 2 4 2" xfId="11992" xr:uid="{00000000-0005-0000-0000-000025D40000}"/>
    <cellStyle name="Percent 6 2 2 4 2 2" xfId="27140" xr:uid="{00000000-0005-0000-0000-000026D40000}"/>
    <cellStyle name="Percent 6 2 2 4 2 2 2" xfId="53108" xr:uid="{00000000-0005-0000-0000-000027D40000}"/>
    <cellStyle name="Percent 6 2 2 4 2 3" xfId="37960" xr:uid="{00000000-0005-0000-0000-000028D40000}"/>
    <cellStyle name="Percent 6 2 2 4 3" xfId="20648" xr:uid="{00000000-0005-0000-0000-000029D40000}"/>
    <cellStyle name="Percent 6 2 2 4 3 2" xfId="46616" xr:uid="{00000000-0005-0000-0000-00002AD40000}"/>
    <cellStyle name="Percent 6 2 2 4 4" xfId="16320" xr:uid="{00000000-0005-0000-0000-00002BD40000}"/>
    <cellStyle name="Percent 6 2 2 4 4 2" xfId="42288" xr:uid="{00000000-0005-0000-0000-00002CD40000}"/>
    <cellStyle name="Percent 6 2 2 4 5" xfId="31468" xr:uid="{00000000-0005-0000-0000-00002DD40000}"/>
    <cellStyle name="Percent 6 2 2 4 6" xfId="57950" xr:uid="{00000000-0005-0000-0000-00002ED40000}"/>
    <cellStyle name="Percent 6 2 2 5" xfId="9828" xr:uid="{00000000-0005-0000-0000-00002FD40000}"/>
    <cellStyle name="Percent 6 2 2 5 2" xfId="24976" xr:uid="{00000000-0005-0000-0000-000030D40000}"/>
    <cellStyle name="Percent 6 2 2 5 2 2" xfId="50944" xr:uid="{00000000-0005-0000-0000-000031D40000}"/>
    <cellStyle name="Percent 6 2 2 5 3" xfId="35796" xr:uid="{00000000-0005-0000-0000-000032D40000}"/>
    <cellStyle name="Percent 6 2 2 6" xfId="7664" xr:uid="{00000000-0005-0000-0000-000033D40000}"/>
    <cellStyle name="Percent 6 2 2 6 2" xfId="22812" xr:uid="{00000000-0005-0000-0000-000034D40000}"/>
    <cellStyle name="Percent 6 2 2 6 2 2" xfId="48780" xr:uid="{00000000-0005-0000-0000-000035D40000}"/>
    <cellStyle name="Percent 6 2 2 6 3" xfId="33632" xr:uid="{00000000-0005-0000-0000-000036D40000}"/>
    <cellStyle name="Percent 6 2 2 7" xfId="18484" xr:uid="{00000000-0005-0000-0000-000037D40000}"/>
    <cellStyle name="Percent 6 2 2 7 2" xfId="44452" xr:uid="{00000000-0005-0000-0000-000038D40000}"/>
    <cellStyle name="Percent 6 2 2 8" xfId="14156" xr:uid="{00000000-0005-0000-0000-000039D40000}"/>
    <cellStyle name="Percent 6 2 2 8 2" xfId="40124" xr:uid="{00000000-0005-0000-0000-00003AD40000}"/>
    <cellStyle name="Percent 6 2 2 9" xfId="3336" xr:uid="{00000000-0005-0000-0000-00003BD40000}"/>
    <cellStyle name="Percent 6 2 3" xfId="1712" xr:uid="{00000000-0005-0000-0000-00003CD40000}"/>
    <cellStyle name="Percent 6 2 3 10" xfId="56326" xr:uid="{00000000-0005-0000-0000-00003DD40000}"/>
    <cellStyle name="Percent 6 2 3 2" xfId="2794" xr:uid="{00000000-0005-0000-0000-00003ED40000}"/>
    <cellStyle name="Percent 6 2 3 2 2" xfId="7122" xr:uid="{00000000-0005-0000-0000-00003FD40000}"/>
    <cellStyle name="Percent 6 2 3 2 2 2" xfId="13614" xr:uid="{00000000-0005-0000-0000-000040D40000}"/>
    <cellStyle name="Percent 6 2 3 2 2 2 2" xfId="28762" xr:uid="{00000000-0005-0000-0000-000041D40000}"/>
    <cellStyle name="Percent 6 2 3 2 2 2 2 2" xfId="54730" xr:uid="{00000000-0005-0000-0000-000042D40000}"/>
    <cellStyle name="Percent 6 2 3 2 2 2 3" xfId="39582" xr:uid="{00000000-0005-0000-0000-000043D40000}"/>
    <cellStyle name="Percent 6 2 3 2 2 3" xfId="22270" xr:uid="{00000000-0005-0000-0000-000044D40000}"/>
    <cellStyle name="Percent 6 2 3 2 2 3 2" xfId="48238" xr:uid="{00000000-0005-0000-0000-000045D40000}"/>
    <cellStyle name="Percent 6 2 3 2 2 4" xfId="17942" xr:uid="{00000000-0005-0000-0000-000046D40000}"/>
    <cellStyle name="Percent 6 2 3 2 2 4 2" xfId="43910" xr:uid="{00000000-0005-0000-0000-000047D40000}"/>
    <cellStyle name="Percent 6 2 3 2 2 5" xfId="33090" xr:uid="{00000000-0005-0000-0000-000048D40000}"/>
    <cellStyle name="Percent 6 2 3 2 2 6" xfId="59572" xr:uid="{00000000-0005-0000-0000-000049D40000}"/>
    <cellStyle name="Percent 6 2 3 2 3" xfId="11450" xr:uid="{00000000-0005-0000-0000-00004AD40000}"/>
    <cellStyle name="Percent 6 2 3 2 3 2" xfId="26598" xr:uid="{00000000-0005-0000-0000-00004BD40000}"/>
    <cellStyle name="Percent 6 2 3 2 3 2 2" xfId="52566" xr:uid="{00000000-0005-0000-0000-00004CD40000}"/>
    <cellStyle name="Percent 6 2 3 2 3 3" xfId="37418" xr:uid="{00000000-0005-0000-0000-00004DD40000}"/>
    <cellStyle name="Percent 6 2 3 2 4" xfId="9286" xr:uid="{00000000-0005-0000-0000-00004ED40000}"/>
    <cellStyle name="Percent 6 2 3 2 4 2" xfId="24434" xr:uid="{00000000-0005-0000-0000-00004FD40000}"/>
    <cellStyle name="Percent 6 2 3 2 4 2 2" xfId="50402" xr:uid="{00000000-0005-0000-0000-000050D40000}"/>
    <cellStyle name="Percent 6 2 3 2 4 3" xfId="35254" xr:uid="{00000000-0005-0000-0000-000051D40000}"/>
    <cellStyle name="Percent 6 2 3 2 5" xfId="20106" xr:uid="{00000000-0005-0000-0000-000052D40000}"/>
    <cellStyle name="Percent 6 2 3 2 5 2" xfId="46074" xr:uid="{00000000-0005-0000-0000-000053D40000}"/>
    <cellStyle name="Percent 6 2 3 2 6" xfId="15778" xr:uid="{00000000-0005-0000-0000-000054D40000}"/>
    <cellStyle name="Percent 6 2 3 2 6 2" xfId="41746" xr:uid="{00000000-0005-0000-0000-000055D40000}"/>
    <cellStyle name="Percent 6 2 3 2 7" xfId="4958" xr:uid="{00000000-0005-0000-0000-000056D40000}"/>
    <cellStyle name="Percent 6 2 3 2 8" xfId="30926" xr:uid="{00000000-0005-0000-0000-000057D40000}"/>
    <cellStyle name="Percent 6 2 3 2 9" xfId="57408" xr:uid="{00000000-0005-0000-0000-000058D40000}"/>
    <cellStyle name="Percent 6 2 3 3" xfId="6040" xr:uid="{00000000-0005-0000-0000-000059D40000}"/>
    <cellStyle name="Percent 6 2 3 3 2" xfId="12532" xr:uid="{00000000-0005-0000-0000-00005AD40000}"/>
    <cellStyle name="Percent 6 2 3 3 2 2" xfId="27680" xr:uid="{00000000-0005-0000-0000-00005BD40000}"/>
    <cellStyle name="Percent 6 2 3 3 2 2 2" xfId="53648" xr:uid="{00000000-0005-0000-0000-00005CD40000}"/>
    <cellStyle name="Percent 6 2 3 3 2 3" xfId="38500" xr:uid="{00000000-0005-0000-0000-00005DD40000}"/>
    <cellStyle name="Percent 6 2 3 3 3" xfId="21188" xr:uid="{00000000-0005-0000-0000-00005ED40000}"/>
    <cellStyle name="Percent 6 2 3 3 3 2" xfId="47156" xr:uid="{00000000-0005-0000-0000-00005FD40000}"/>
    <cellStyle name="Percent 6 2 3 3 4" xfId="16860" xr:uid="{00000000-0005-0000-0000-000060D40000}"/>
    <cellStyle name="Percent 6 2 3 3 4 2" xfId="42828" xr:uid="{00000000-0005-0000-0000-000061D40000}"/>
    <cellStyle name="Percent 6 2 3 3 5" xfId="32008" xr:uid="{00000000-0005-0000-0000-000062D40000}"/>
    <cellStyle name="Percent 6 2 3 3 6" xfId="58490" xr:uid="{00000000-0005-0000-0000-000063D40000}"/>
    <cellStyle name="Percent 6 2 3 4" xfId="10368" xr:uid="{00000000-0005-0000-0000-000064D40000}"/>
    <cellStyle name="Percent 6 2 3 4 2" xfId="25516" xr:uid="{00000000-0005-0000-0000-000065D40000}"/>
    <cellStyle name="Percent 6 2 3 4 2 2" xfId="51484" xr:uid="{00000000-0005-0000-0000-000066D40000}"/>
    <cellStyle name="Percent 6 2 3 4 3" xfId="36336" xr:uid="{00000000-0005-0000-0000-000067D40000}"/>
    <cellStyle name="Percent 6 2 3 5" xfId="8204" xr:uid="{00000000-0005-0000-0000-000068D40000}"/>
    <cellStyle name="Percent 6 2 3 5 2" xfId="23352" xr:uid="{00000000-0005-0000-0000-000069D40000}"/>
    <cellStyle name="Percent 6 2 3 5 2 2" xfId="49320" xr:uid="{00000000-0005-0000-0000-00006AD40000}"/>
    <cellStyle name="Percent 6 2 3 5 3" xfId="34172" xr:uid="{00000000-0005-0000-0000-00006BD40000}"/>
    <cellStyle name="Percent 6 2 3 6" xfId="19024" xr:uid="{00000000-0005-0000-0000-00006CD40000}"/>
    <cellStyle name="Percent 6 2 3 6 2" xfId="44992" xr:uid="{00000000-0005-0000-0000-00006DD40000}"/>
    <cellStyle name="Percent 6 2 3 7" xfId="14696" xr:uid="{00000000-0005-0000-0000-00006ED40000}"/>
    <cellStyle name="Percent 6 2 3 7 2" xfId="40664" xr:uid="{00000000-0005-0000-0000-00006FD40000}"/>
    <cellStyle name="Percent 6 2 3 8" xfId="3876" xr:uid="{00000000-0005-0000-0000-000070D40000}"/>
    <cellStyle name="Percent 6 2 3 9" xfId="29844" xr:uid="{00000000-0005-0000-0000-000071D40000}"/>
    <cellStyle name="Percent 6 2 4" xfId="2253" xr:uid="{00000000-0005-0000-0000-000072D40000}"/>
    <cellStyle name="Percent 6 2 4 2" xfId="6581" xr:uid="{00000000-0005-0000-0000-000073D40000}"/>
    <cellStyle name="Percent 6 2 4 2 2" xfId="13073" xr:uid="{00000000-0005-0000-0000-000074D40000}"/>
    <cellStyle name="Percent 6 2 4 2 2 2" xfId="28221" xr:uid="{00000000-0005-0000-0000-000075D40000}"/>
    <cellStyle name="Percent 6 2 4 2 2 2 2" xfId="54189" xr:uid="{00000000-0005-0000-0000-000076D40000}"/>
    <cellStyle name="Percent 6 2 4 2 2 3" xfId="39041" xr:uid="{00000000-0005-0000-0000-000077D40000}"/>
    <cellStyle name="Percent 6 2 4 2 3" xfId="21729" xr:uid="{00000000-0005-0000-0000-000078D40000}"/>
    <cellStyle name="Percent 6 2 4 2 3 2" xfId="47697" xr:uid="{00000000-0005-0000-0000-000079D40000}"/>
    <cellStyle name="Percent 6 2 4 2 4" xfId="17401" xr:uid="{00000000-0005-0000-0000-00007AD40000}"/>
    <cellStyle name="Percent 6 2 4 2 4 2" xfId="43369" xr:uid="{00000000-0005-0000-0000-00007BD40000}"/>
    <cellStyle name="Percent 6 2 4 2 5" xfId="32549" xr:uid="{00000000-0005-0000-0000-00007CD40000}"/>
    <cellStyle name="Percent 6 2 4 2 6" xfId="59031" xr:uid="{00000000-0005-0000-0000-00007DD40000}"/>
    <cellStyle name="Percent 6 2 4 3" xfId="10909" xr:uid="{00000000-0005-0000-0000-00007ED40000}"/>
    <cellStyle name="Percent 6 2 4 3 2" xfId="26057" xr:uid="{00000000-0005-0000-0000-00007FD40000}"/>
    <cellStyle name="Percent 6 2 4 3 2 2" xfId="52025" xr:uid="{00000000-0005-0000-0000-000080D40000}"/>
    <cellStyle name="Percent 6 2 4 3 3" xfId="36877" xr:uid="{00000000-0005-0000-0000-000081D40000}"/>
    <cellStyle name="Percent 6 2 4 4" xfId="8745" xr:uid="{00000000-0005-0000-0000-000082D40000}"/>
    <cellStyle name="Percent 6 2 4 4 2" xfId="23893" xr:uid="{00000000-0005-0000-0000-000083D40000}"/>
    <cellStyle name="Percent 6 2 4 4 2 2" xfId="49861" xr:uid="{00000000-0005-0000-0000-000084D40000}"/>
    <cellStyle name="Percent 6 2 4 4 3" xfId="34713" xr:uid="{00000000-0005-0000-0000-000085D40000}"/>
    <cellStyle name="Percent 6 2 4 5" xfId="19565" xr:uid="{00000000-0005-0000-0000-000086D40000}"/>
    <cellStyle name="Percent 6 2 4 5 2" xfId="45533" xr:uid="{00000000-0005-0000-0000-000087D40000}"/>
    <cellStyle name="Percent 6 2 4 6" xfId="15237" xr:uid="{00000000-0005-0000-0000-000088D40000}"/>
    <cellStyle name="Percent 6 2 4 6 2" xfId="41205" xr:uid="{00000000-0005-0000-0000-000089D40000}"/>
    <cellStyle name="Percent 6 2 4 7" xfId="4417" xr:uid="{00000000-0005-0000-0000-00008AD40000}"/>
    <cellStyle name="Percent 6 2 4 8" xfId="30385" xr:uid="{00000000-0005-0000-0000-00008BD40000}"/>
    <cellStyle name="Percent 6 2 4 9" xfId="56867" xr:uid="{00000000-0005-0000-0000-00008CD40000}"/>
    <cellStyle name="Percent 6 2 5" xfId="5499" xr:uid="{00000000-0005-0000-0000-00008DD40000}"/>
    <cellStyle name="Percent 6 2 5 2" xfId="11991" xr:uid="{00000000-0005-0000-0000-00008ED40000}"/>
    <cellStyle name="Percent 6 2 5 2 2" xfId="27139" xr:uid="{00000000-0005-0000-0000-00008FD40000}"/>
    <cellStyle name="Percent 6 2 5 2 2 2" xfId="53107" xr:uid="{00000000-0005-0000-0000-000090D40000}"/>
    <cellStyle name="Percent 6 2 5 2 3" xfId="37959" xr:uid="{00000000-0005-0000-0000-000091D40000}"/>
    <cellStyle name="Percent 6 2 5 3" xfId="20647" xr:uid="{00000000-0005-0000-0000-000092D40000}"/>
    <cellStyle name="Percent 6 2 5 3 2" xfId="46615" xr:uid="{00000000-0005-0000-0000-000093D40000}"/>
    <cellStyle name="Percent 6 2 5 4" xfId="16319" xr:uid="{00000000-0005-0000-0000-000094D40000}"/>
    <cellStyle name="Percent 6 2 5 4 2" xfId="42287" xr:uid="{00000000-0005-0000-0000-000095D40000}"/>
    <cellStyle name="Percent 6 2 5 5" xfId="31467" xr:uid="{00000000-0005-0000-0000-000096D40000}"/>
    <cellStyle name="Percent 6 2 5 6" xfId="57949" xr:uid="{00000000-0005-0000-0000-000097D40000}"/>
    <cellStyle name="Percent 6 2 6" xfId="9827" xr:uid="{00000000-0005-0000-0000-000098D40000}"/>
    <cellStyle name="Percent 6 2 6 2" xfId="24975" xr:uid="{00000000-0005-0000-0000-000099D40000}"/>
    <cellStyle name="Percent 6 2 6 2 2" xfId="50943" xr:uid="{00000000-0005-0000-0000-00009AD40000}"/>
    <cellStyle name="Percent 6 2 6 3" xfId="35795" xr:uid="{00000000-0005-0000-0000-00009BD40000}"/>
    <cellStyle name="Percent 6 2 7" xfId="7663" xr:uid="{00000000-0005-0000-0000-00009CD40000}"/>
    <cellStyle name="Percent 6 2 7 2" xfId="22811" xr:uid="{00000000-0005-0000-0000-00009DD40000}"/>
    <cellStyle name="Percent 6 2 7 2 2" xfId="48779" xr:uid="{00000000-0005-0000-0000-00009ED40000}"/>
    <cellStyle name="Percent 6 2 7 3" xfId="33631" xr:uid="{00000000-0005-0000-0000-00009FD40000}"/>
    <cellStyle name="Percent 6 2 8" xfId="18483" xr:uid="{00000000-0005-0000-0000-0000A0D40000}"/>
    <cellStyle name="Percent 6 2 8 2" xfId="44451" xr:uid="{00000000-0005-0000-0000-0000A1D40000}"/>
    <cellStyle name="Percent 6 2 9" xfId="14155" xr:uid="{00000000-0005-0000-0000-0000A2D40000}"/>
    <cellStyle name="Percent 6 2 9 2" xfId="40123" xr:uid="{00000000-0005-0000-0000-0000A3D40000}"/>
    <cellStyle name="Percent 6 20" xfId="14150" xr:uid="{00000000-0005-0000-0000-0000A4D40000}"/>
    <cellStyle name="Percent 6 20 2" xfId="40118" xr:uid="{00000000-0005-0000-0000-0000A5D40000}"/>
    <cellStyle name="Percent 6 21" xfId="3330" xr:uid="{00000000-0005-0000-0000-0000A6D40000}"/>
    <cellStyle name="Percent 6 22" xfId="29298" xr:uid="{00000000-0005-0000-0000-0000A7D40000}"/>
    <cellStyle name="Percent 6 23" xfId="55240" xr:uid="{00000000-0005-0000-0000-0000A8D40000}"/>
    <cellStyle name="Percent 6 24" xfId="55780" xr:uid="{00000000-0005-0000-0000-0000A9D40000}"/>
    <cellStyle name="Percent 6 25" xfId="687" xr:uid="{00000000-0005-0000-0000-0000AAD40000}"/>
    <cellStyle name="Percent 6 3" xfId="621" xr:uid="{00000000-0005-0000-0000-0000ABD40000}"/>
    <cellStyle name="Percent 6 3 10" xfId="29305" xr:uid="{00000000-0005-0000-0000-0000ACD40000}"/>
    <cellStyle name="Percent 6 3 11" xfId="55247" xr:uid="{00000000-0005-0000-0000-0000ADD40000}"/>
    <cellStyle name="Percent 6 3 12" xfId="55787" xr:uid="{00000000-0005-0000-0000-0000AED40000}"/>
    <cellStyle name="Percent 6 3 13" xfId="767" xr:uid="{00000000-0005-0000-0000-0000AFD40000}"/>
    <cellStyle name="Percent 6 3 2" xfId="1714" xr:uid="{00000000-0005-0000-0000-0000B0D40000}"/>
    <cellStyle name="Percent 6 3 2 10" xfId="56328" xr:uid="{00000000-0005-0000-0000-0000B1D40000}"/>
    <cellStyle name="Percent 6 3 2 2" xfId="2796" xr:uid="{00000000-0005-0000-0000-0000B2D40000}"/>
    <cellStyle name="Percent 6 3 2 2 2" xfId="7124" xr:uid="{00000000-0005-0000-0000-0000B3D40000}"/>
    <cellStyle name="Percent 6 3 2 2 2 2" xfId="13616" xr:uid="{00000000-0005-0000-0000-0000B4D40000}"/>
    <cellStyle name="Percent 6 3 2 2 2 2 2" xfId="28764" xr:uid="{00000000-0005-0000-0000-0000B5D40000}"/>
    <cellStyle name="Percent 6 3 2 2 2 2 2 2" xfId="54732" xr:uid="{00000000-0005-0000-0000-0000B6D40000}"/>
    <cellStyle name="Percent 6 3 2 2 2 2 3" xfId="39584" xr:uid="{00000000-0005-0000-0000-0000B7D40000}"/>
    <cellStyle name="Percent 6 3 2 2 2 3" xfId="22272" xr:uid="{00000000-0005-0000-0000-0000B8D40000}"/>
    <cellStyle name="Percent 6 3 2 2 2 3 2" xfId="48240" xr:uid="{00000000-0005-0000-0000-0000B9D40000}"/>
    <cellStyle name="Percent 6 3 2 2 2 4" xfId="17944" xr:uid="{00000000-0005-0000-0000-0000BAD40000}"/>
    <cellStyle name="Percent 6 3 2 2 2 4 2" xfId="43912" xr:uid="{00000000-0005-0000-0000-0000BBD40000}"/>
    <cellStyle name="Percent 6 3 2 2 2 5" xfId="33092" xr:uid="{00000000-0005-0000-0000-0000BCD40000}"/>
    <cellStyle name="Percent 6 3 2 2 2 6" xfId="59574" xr:uid="{00000000-0005-0000-0000-0000BDD40000}"/>
    <cellStyle name="Percent 6 3 2 2 3" xfId="11452" xr:uid="{00000000-0005-0000-0000-0000BED40000}"/>
    <cellStyle name="Percent 6 3 2 2 3 2" xfId="26600" xr:uid="{00000000-0005-0000-0000-0000BFD40000}"/>
    <cellStyle name="Percent 6 3 2 2 3 2 2" xfId="52568" xr:uid="{00000000-0005-0000-0000-0000C0D40000}"/>
    <cellStyle name="Percent 6 3 2 2 3 3" xfId="37420" xr:uid="{00000000-0005-0000-0000-0000C1D40000}"/>
    <cellStyle name="Percent 6 3 2 2 4" xfId="9288" xr:uid="{00000000-0005-0000-0000-0000C2D40000}"/>
    <cellStyle name="Percent 6 3 2 2 4 2" xfId="24436" xr:uid="{00000000-0005-0000-0000-0000C3D40000}"/>
    <cellStyle name="Percent 6 3 2 2 4 2 2" xfId="50404" xr:uid="{00000000-0005-0000-0000-0000C4D40000}"/>
    <cellStyle name="Percent 6 3 2 2 4 3" xfId="35256" xr:uid="{00000000-0005-0000-0000-0000C5D40000}"/>
    <cellStyle name="Percent 6 3 2 2 5" xfId="20108" xr:uid="{00000000-0005-0000-0000-0000C6D40000}"/>
    <cellStyle name="Percent 6 3 2 2 5 2" xfId="46076" xr:uid="{00000000-0005-0000-0000-0000C7D40000}"/>
    <cellStyle name="Percent 6 3 2 2 6" xfId="15780" xr:uid="{00000000-0005-0000-0000-0000C8D40000}"/>
    <cellStyle name="Percent 6 3 2 2 6 2" xfId="41748" xr:uid="{00000000-0005-0000-0000-0000C9D40000}"/>
    <cellStyle name="Percent 6 3 2 2 7" xfId="4960" xr:uid="{00000000-0005-0000-0000-0000CAD40000}"/>
    <cellStyle name="Percent 6 3 2 2 8" xfId="30928" xr:uid="{00000000-0005-0000-0000-0000CBD40000}"/>
    <cellStyle name="Percent 6 3 2 2 9" xfId="57410" xr:uid="{00000000-0005-0000-0000-0000CCD40000}"/>
    <cellStyle name="Percent 6 3 2 3" xfId="6042" xr:uid="{00000000-0005-0000-0000-0000CDD40000}"/>
    <cellStyle name="Percent 6 3 2 3 2" xfId="12534" xr:uid="{00000000-0005-0000-0000-0000CED40000}"/>
    <cellStyle name="Percent 6 3 2 3 2 2" xfId="27682" xr:uid="{00000000-0005-0000-0000-0000CFD40000}"/>
    <cellStyle name="Percent 6 3 2 3 2 2 2" xfId="53650" xr:uid="{00000000-0005-0000-0000-0000D0D40000}"/>
    <cellStyle name="Percent 6 3 2 3 2 3" xfId="38502" xr:uid="{00000000-0005-0000-0000-0000D1D40000}"/>
    <cellStyle name="Percent 6 3 2 3 3" xfId="21190" xr:uid="{00000000-0005-0000-0000-0000D2D40000}"/>
    <cellStyle name="Percent 6 3 2 3 3 2" xfId="47158" xr:uid="{00000000-0005-0000-0000-0000D3D40000}"/>
    <cellStyle name="Percent 6 3 2 3 4" xfId="16862" xr:uid="{00000000-0005-0000-0000-0000D4D40000}"/>
    <cellStyle name="Percent 6 3 2 3 4 2" xfId="42830" xr:uid="{00000000-0005-0000-0000-0000D5D40000}"/>
    <cellStyle name="Percent 6 3 2 3 5" xfId="32010" xr:uid="{00000000-0005-0000-0000-0000D6D40000}"/>
    <cellStyle name="Percent 6 3 2 3 6" xfId="58492" xr:uid="{00000000-0005-0000-0000-0000D7D40000}"/>
    <cellStyle name="Percent 6 3 2 4" xfId="10370" xr:uid="{00000000-0005-0000-0000-0000D8D40000}"/>
    <cellStyle name="Percent 6 3 2 4 2" xfId="25518" xr:uid="{00000000-0005-0000-0000-0000D9D40000}"/>
    <cellStyle name="Percent 6 3 2 4 2 2" xfId="51486" xr:uid="{00000000-0005-0000-0000-0000DAD40000}"/>
    <cellStyle name="Percent 6 3 2 4 3" xfId="36338" xr:uid="{00000000-0005-0000-0000-0000DBD40000}"/>
    <cellStyle name="Percent 6 3 2 5" xfId="8206" xr:uid="{00000000-0005-0000-0000-0000DCD40000}"/>
    <cellStyle name="Percent 6 3 2 5 2" xfId="23354" xr:uid="{00000000-0005-0000-0000-0000DDD40000}"/>
    <cellStyle name="Percent 6 3 2 5 2 2" xfId="49322" xr:uid="{00000000-0005-0000-0000-0000DED40000}"/>
    <cellStyle name="Percent 6 3 2 5 3" xfId="34174" xr:uid="{00000000-0005-0000-0000-0000DFD40000}"/>
    <cellStyle name="Percent 6 3 2 6" xfId="19026" xr:uid="{00000000-0005-0000-0000-0000E0D40000}"/>
    <cellStyle name="Percent 6 3 2 6 2" xfId="44994" xr:uid="{00000000-0005-0000-0000-0000E1D40000}"/>
    <cellStyle name="Percent 6 3 2 7" xfId="14698" xr:uid="{00000000-0005-0000-0000-0000E2D40000}"/>
    <cellStyle name="Percent 6 3 2 7 2" xfId="40666" xr:uid="{00000000-0005-0000-0000-0000E3D40000}"/>
    <cellStyle name="Percent 6 3 2 8" xfId="3878" xr:uid="{00000000-0005-0000-0000-0000E4D40000}"/>
    <cellStyle name="Percent 6 3 2 9" xfId="29846" xr:uid="{00000000-0005-0000-0000-0000E5D40000}"/>
    <cellStyle name="Percent 6 3 3" xfId="2255" xr:uid="{00000000-0005-0000-0000-0000E6D40000}"/>
    <cellStyle name="Percent 6 3 3 2" xfId="6583" xr:uid="{00000000-0005-0000-0000-0000E7D40000}"/>
    <cellStyle name="Percent 6 3 3 2 2" xfId="13075" xr:uid="{00000000-0005-0000-0000-0000E8D40000}"/>
    <cellStyle name="Percent 6 3 3 2 2 2" xfId="28223" xr:uid="{00000000-0005-0000-0000-0000E9D40000}"/>
    <cellStyle name="Percent 6 3 3 2 2 2 2" xfId="54191" xr:uid="{00000000-0005-0000-0000-0000EAD40000}"/>
    <cellStyle name="Percent 6 3 3 2 2 3" xfId="39043" xr:uid="{00000000-0005-0000-0000-0000EBD40000}"/>
    <cellStyle name="Percent 6 3 3 2 3" xfId="21731" xr:uid="{00000000-0005-0000-0000-0000ECD40000}"/>
    <cellStyle name="Percent 6 3 3 2 3 2" xfId="47699" xr:uid="{00000000-0005-0000-0000-0000EDD40000}"/>
    <cellStyle name="Percent 6 3 3 2 4" xfId="17403" xr:uid="{00000000-0005-0000-0000-0000EED40000}"/>
    <cellStyle name="Percent 6 3 3 2 4 2" xfId="43371" xr:uid="{00000000-0005-0000-0000-0000EFD40000}"/>
    <cellStyle name="Percent 6 3 3 2 5" xfId="32551" xr:uid="{00000000-0005-0000-0000-0000F0D40000}"/>
    <cellStyle name="Percent 6 3 3 2 6" xfId="59033" xr:uid="{00000000-0005-0000-0000-0000F1D40000}"/>
    <cellStyle name="Percent 6 3 3 3" xfId="10911" xr:uid="{00000000-0005-0000-0000-0000F2D40000}"/>
    <cellStyle name="Percent 6 3 3 3 2" xfId="26059" xr:uid="{00000000-0005-0000-0000-0000F3D40000}"/>
    <cellStyle name="Percent 6 3 3 3 2 2" xfId="52027" xr:uid="{00000000-0005-0000-0000-0000F4D40000}"/>
    <cellStyle name="Percent 6 3 3 3 3" xfId="36879" xr:uid="{00000000-0005-0000-0000-0000F5D40000}"/>
    <cellStyle name="Percent 6 3 3 4" xfId="8747" xr:uid="{00000000-0005-0000-0000-0000F6D40000}"/>
    <cellStyle name="Percent 6 3 3 4 2" xfId="23895" xr:uid="{00000000-0005-0000-0000-0000F7D40000}"/>
    <cellStyle name="Percent 6 3 3 4 2 2" xfId="49863" xr:uid="{00000000-0005-0000-0000-0000F8D40000}"/>
    <cellStyle name="Percent 6 3 3 4 3" xfId="34715" xr:uid="{00000000-0005-0000-0000-0000F9D40000}"/>
    <cellStyle name="Percent 6 3 3 5" xfId="19567" xr:uid="{00000000-0005-0000-0000-0000FAD40000}"/>
    <cellStyle name="Percent 6 3 3 5 2" xfId="45535" xr:uid="{00000000-0005-0000-0000-0000FBD40000}"/>
    <cellStyle name="Percent 6 3 3 6" xfId="15239" xr:uid="{00000000-0005-0000-0000-0000FCD40000}"/>
    <cellStyle name="Percent 6 3 3 6 2" xfId="41207" xr:uid="{00000000-0005-0000-0000-0000FDD40000}"/>
    <cellStyle name="Percent 6 3 3 7" xfId="4419" xr:uid="{00000000-0005-0000-0000-0000FED40000}"/>
    <cellStyle name="Percent 6 3 3 8" xfId="30387" xr:uid="{00000000-0005-0000-0000-0000FFD40000}"/>
    <cellStyle name="Percent 6 3 3 9" xfId="56869" xr:uid="{00000000-0005-0000-0000-000000D50000}"/>
    <cellStyle name="Percent 6 3 4" xfId="5501" xr:uid="{00000000-0005-0000-0000-000001D50000}"/>
    <cellStyle name="Percent 6 3 4 2" xfId="11993" xr:uid="{00000000-0005-0000-0000-000002D50000}"/>
    <cellStyle name="Percent 6 3 4 2 2" xfId="27141" xr:uid="{00000000-0005-0000-0000-000003D50000}"/>
    <cellStyle name="Percent 6 3 4 2 2 2" xfId="53109" xr:uid="{00000000-0005-0000-0000-000004D50000}"/>
    <cellStyle name="Percent 6 3 4 2 3" xfId="37961" xr:uid="{00000000-0005-0000-0000-000005D50000}"/>
    <cellStyle name="Percent 6 3 4 3" xfId="20649" xr:uid="{00000000-0005-0000-0000-000006D50000}"/>
    <cellStyle name="Percent 6 3 4 3 2" xfId="46617" xr:uid="{00000000-0005-0000-0000-000007D50000}"/>
    <cellStyle name="Percent 6 3 4 4" xfId="16321" xr:uid="{00000000-0005-0000-0000-000008D50000}"/>
    <cellStyle name="Percent 6 3 4 4 2" xfId="42289" xr:uid="{00000000-0005-0000-0000-000009D50000}"/>
    <cellStyle name="Percent 6 3 4 5" xfId="31469" xr:uid="{00000000-0005-0000-0000-00000AD50000}"/>
    <cellStyle name="Percent 6 3 4 6" xfId="57951" xr:uid="{00000000-0005-0000-0000-00000BD50000}"/>
    <cellStyle name="Percent 6 3 5" xfId="9829" xr:uid="{00000000-0005-0000-0000-00000CD50000}"/>
    <cellStyle name="Percent 6 3 5 2" xfId="24977" xr:uid="{00000000-0005-0000-0000-00000DD50000}"/>
    <cellStyle name="Percent 6 3 5 2 2" xfId="50945" xr:uid="{00000000-0005-0000-0000-00000ED50000}"/>
    <cellStyle name="Percent 6 3 5 3" xfId="35797" xr:uid="{00000000-0005-0000-0000-00000FD50000}"/>
    <cellStyle name="Percent 6 3 6" xfId="7665" xr:uid="{00000000-0005-0000-0000-000010D50000}"/>
    <cellStyle name="Percent 6 3 6 2" xfId="22813" xr:uid="{00000000-0005-0000-0000-000011D50000}"/>
    <cellStyle name="Percent 6 3 6 2 2" xfId="48781" xr:uid="{00000000-0005-0000-0000-000012D50000}"/>
    <cellStyle name="Percent 6 3 6 3" xfId="33633" xr:uid="{00000000-0005-0000-0000-000013D50000}"/>
    <cellStyle name="Percent 6 3 7" xfId="18485" xr:uid="{00000000-0005-0000-0000-000014D50000}"/>
    <cellStyle name="Percent 6 3 7 2" xfId="44453" xr:uid="{00000000-0005-0000-0000-000015D50000}"/>
    <cellStyle name="Percent 6 3 8" xfId="14157" xr:uid="{00000000-0005-0000-0000-000016D50000}"/>
    <cellStyle name="Percent 6 3 8 2" xfId="40125" xr:uid="{00000000-0005-0000-0000-000017D50000}"/>
    <cellStyle name="Percent 6 3 9" xfId="3337" xr:uid="{00000000-0005-0000-0000-000018D50000}"/>
    <cellStyle name="Percent 6 4" xfId="622" xr:uid="{00000000-0005-0000-0000-000019D50000}"/>
    <cellStyle name="Percent 6 4 10" xfId="29306" xr:uid="{00000000-0005-0000-0000-00001AD50000}"/>
    <cellStyle name="Percent 6 4 11" xfId="55248" xr:uid="{00000000-0005-0000-0000-00001BD50000}"/>
    <cellStyle name="Percent 6 4 12" xfId="55788" xr:uid="{00000000-0005-0000-0000-00001CD50000}"/>
    <cellStyle name="Percent 6 4 13" xfId="807" xr:uid="{00000000-0005-0000-0000-00001DD50000}"/>
    <cellStyle name="Percent 6 4 2" xfId="1715" xr:uid="{00000000-0005-0000-0000-00001ED50000}"/>
    <cellStyle name="Percent 6 4 2 10" xfId="56329" xr:uid="{00000000-0005-0000-0000-00001FD50000}"/>
    <cellStyle name="Percent 6 4 2 2" xfId="2797" xr:uid="{00000000-0005-0000-0000-000020D50000}"/>
    <cellStyle name="Percent 6 4 2 2 2" xfId="7125" xr:uid="{00000000-0005-0000-0000-000021D50000}"/>
    <cellStyle name="Percent 6 4 2 2 2 2" xfId="13617" xr:uid="{00000000-0005-0000-0000-000022D50000}"/>
    <cellStyle name="Percent 6 4 2 2 2 2 2" xfId="28765" xr:uid="{00000000-0005-0000-0000-000023D50000}"/>
    <cellStyle name="Percent 6 4 2 2 2 2 2 2" xfId="54733" xr:uid="{00000000-0005-0000-0000-000024D50000}"/>
    <cellStyle name="Percent 6 4 2 2 2 2 3" xfId="39585" xr:uid="{00000000-0005-0000-0000-000025D50000}"/>
    <cellStyle name="Percent 6 4 2 2 2 3" xfId="22273" xr:uid="{00000000-0005-0000-0000-000026D50000}"/>
    <cellStyle name="Percent 6 4 2 2 2 3 2" xfId="48241" xr:uid="{00000000-0005-0000-0000-000027D50000}"/>
    <cellStyle name="Percent 6 4 2 2 2 4" xfId="17945" xr:uid="{00000000-0005-0000-0000-000028D50000}"/>
    <cellStyle name="Percent 6 4 2 2 2 4 2" xfId="43913" xr:uid="{00000000-0005-0000-0000-000029D50000}"/>
    <cellStyle name="Percent 6 4 2 2 2 5" xfId="33093" xr:uid="{00000000-0005-0000-0000-00002AD50000}"/>
    <cellStyle name="Percent 6 4 2 2 2 6" xfId="59575" xr:uid="{00000000-0005-0000-0000-00002BD50000}"/>
    <cellStyle name="Percent 6 4 2 2 3" xfId="11453" xr:uid="{00000000-0005-0000-0000-00002CD50000}"/>
    <cellStyle name="Percent 6 4 2 2 3 2" xfId="26601" xr:uid="{00000000-0005-0000-0000-00002DD50000}"/>
    <cellStyle name="Percent 6 4 2 2 3 2 2" xfId="52569" xr:uid="{00000000-0005-0000-0000-00002ED50000}"/>
    <cellStyle name="Percent 6 4 2 2 3 3" xfId="37421" xr:uid="{00000000-0005-0000-0000-00002FD50000}"/>
    <cellStyle name="Percent 6 4 2 2 4" xfId="9289" xr:uid="{00000000-0005-0000-0000-000030D50000}"/>
    <cellStyle name="Percent 6 4 2 2 4 2" xfId="24437" xr:uid="{00000000-0005-0000-0000-000031D50000}"/>
    <cellStyle name="Percent 6 4 2 2 4 2 2" xfId="50405" xr:uid="{00000000-0005-0000-0000-000032D50000}"/>
    <cellStyle name="Percent 6 4 2 2 4 3" xfId="35257" xr:uid="{00000000-0005-0000-0000-000033D50000}"/>
    <cellStyle name="Percent 6 4 2 2 5" xfId="20109" xr:uid="{00000000-0005-0000-0000-000034D50000}"/>
    <cellStyle name="Percent 6 4 2 2 5 2" xfId="46077" xr:uid="{00000000-0005-0000-0000-000035D50000}"/>
    <cellStyle name="Percent 6 4 2 2 6" xfId="15781" xr:uid="{00000000-0005-0000-0000-000036D50000}"/>
    <cellStyle name="Percent 6 4 2 2 6 2" xfId="41749" xr:uid="{00000000-0005-0000-0000-000037D50000}"/>
    <cellStyle name="Percent 6 4 2 2 7" xfId="4961" xr:uid="{00000000-0005-0000-0000-000038D50000}"/>
    <cellStyle name="Percent 6 4 2 2 8" xfId="30929" xr:uid="{00000000-0005-0000-0000-000039D50000}"/>
    <cellStyle name="Percent 6 4 2 2 9" xfId="57411" xr:uid="{00000000-0005-0000-0000-00003AD50000}"/>
    <cellStyle name="Percent 6 4 2 3" xfId="6043" xr:uid="{00000000-0005-0000-0000-00003BD50000}"/>
    <cellStyle name="Percent 6 4 2 3 2" xfId="12535" xr:uid="{00000000-0005-0000-0000-00003CD50000}"/>
    <cellStyle name="Percent 6 4 2 3 2 2" xfId="27683" xr:uid="{00000000-0005-0000-0000-00003DD50000}"/>
    <cellStyle name="Percent 6 4 2 3 2 2 2" xfId="53651" xr:uid="{00000000-0005-0000-0000-00003ED50000}"/>
    <cellStyle name="Percent 6 4 2 3 2 3" xfId="38503" xr:uid="{00000000-0005-0000-0000-00003FD50000}"/>
    <cellStyle name="Percent 6 4 2 3 3" xfId="21191" xr:uid="{00000000-0005-0000-0000-000040D50000}"/>
    <cellStyle name="Percent 6 4 2 3 3 2" xfId="47159" xr:uid="{00000000-0005-0000-0000-000041D50000}"/>
    <cellStyle name="Percent 6 4 2 3 4" xfId="16863" xr:uid="{00000000-0005-0000-0000-000042D50000}"/>
    <cellStyle name="Percent 6 4 2 3 4 2" xfId="42831" xr:uid="{00000000-0005-0000-0000-000043D50000}"/>
    <cellStyle name="Percent 6 4 2 3 5" xfId="32011" xr:uid="{00000000-0005-0000-0000-000044D50000}"/>
    <cellStyle name="Percent 6 4 2 3 6" xfId="58493" xr:uid="{00000000-0005-0000-0000-000045D50000}"/>
    <cellStyle name="Percent 6 4 2 4" xfId="10371" xr:uid="{00000000-0005-0000-0000-000046D50000}"/>
    <cellStyle name="Percent 6 4 2 4 2" xfId="25519" xr:uid="{00000000-0005-0000-0000-000047D50000}"/>
    <cellStyle name="Percent 6 4 2 4 2 2" xfId="51487" xr:uid="{00000000-0005-0000-0000-000048D50000}"/>
    <cellStyle name="Percent 6 4 2 4 3" xfId="36339" xr:uid="{00000000-0005-0000-0000-000049D50000}"/>
    <cellStyle name="Percent 6 4 2 5" xfId="8207" xr:uid="{00000000-0005-0000-0000-00004AD50000}"/>
    <cellStyle name="Percent 6 4 2 5 2" xfId="23355" xr:uid="{00000000-0005-0000-0000-00004BD50000}"/>
    <cellStyle name="Percent 6 4 2 5 2 2" xfId="49323" xr:uid="{00000000-0005-0000-0000-00004CD50000}"/>
    <cellStyle name="Percent 6 4 2 5 3" xfId="34175" xr:uid="{00000000-0005-0000-0000-00004DD50000}"/>
    <cellStyle name="Percent 6 4 2 6" xfId="19027" xr:uid="{00000000-0005-0000-0000-00004ED50000}"/>
    <cellStyle name="Percent 6 4 2 6 2" xfId="44995" xr:uid="{00000000-0005-0000-0000-00004FD50000}"/>
    <cellStyle name="Percent 6 4 2 7" xfId="14699" xr:uid="{00000000-0005-0000-0000-000050D50000}"/>
    <cellStyle name="Percent 6 4 2 7 2" xfId="40667" xr:uid="{00000000-0005-0000-0000-000051D50000}"/>
    <cellStyle name="Percent 6 4 2 8" xfId="3879" xr:uid="{00000000-0005-0000-0000-000052D50000}"/>
    <cellStyle name="Percent 6 4 2 9" xfId="29847" xr:uid="{00000000-0005-0000-0000-000053D50000}"/>
    <cellStyle name="Percent 6 4 3" xfId="2256" xr:uid="{00000000-0005-0000-0000-000054D50000}"/>
    <cellStyle name="Percent 6 4 3 2" xfId="6584" xr:uid="{00000000-0005-0000-0000-000055D50000}"/>
    <cellStyle name="Percent 6 4 3 2 2" xfId="13076" xr:uid="{00000000-0005-0000-0000-000056D50000}"/>
    <cellStyle name="Percent 6 4 3 2 2 2" xfId="28224" xr:uid="{00000000-0005-0000-0000-000057D50000}"/>
    <cellStyle name="Percent 6 4 3 2 2 2 2" xfId="54192" xr:uid="{00000000-0005-0000-0000-000058D50000}"/>
    <cellStyle name="Percent 6 4 3 2 2 3" xfId="39044" xr:uid="{00000000-0005-0000-0000-000059D50000}"/>
    <cellStyle name="Percent 6 4 3 2 3" xfId="21732" xr:uid="{00000000-0005-0000-0000-00005AD50000}"/>
    <cellStyle name="Percent 6 4 3 2 3 2" xfId="47700" xr:uid="{00000000-0005-0000-0000-00005BD50000}"/>
    <cellStyle name="Percent 6 4 3 2 4" xfId="17404" xr:uid="{00000000-0005-0000-0000-00005CD50000}"/>
    <cellStyle name="Percent 6 4 3 2 4 2" xfId="43372" xr:uid="{00000000-0005-0000-0000-00005DD50000}"/>
    <cellStyle name="Percent 6 4 3 2 5" xfId="32552" xr:uid="{00000000-0005-0000-0000-00005ED50000}"/>
    <cellStyle name="Percent 6 4 3 2 6" xfId="59034" xr:uid="{00000000-0005-0000-0000-00005FD50000}"/>
    <cellStyle name="Percent 6 4 3 3" xfId="10912" xr:uid="{00000000-0005-0000-0000-000060D50000}"/>
    <cellStyle name="Percent 6 4 3 3 2" xfId="26060" xr:uid="{00000000-0005-0000-0000-000061D50000}"/>
    <cellStyle name="Percent 6 4 3 3 2 2" xfId="52028" xr:uid="{00000000-0005-0000-0000-000062D50000}"/>
    <cellStyle name="Percent 6 4 3 3 3" xfId="36880" xr:uid="{00000000-0005-0000-0000-000063D50000}"/>
    <cellStyle name="Percent 6 4 3 4" xfId="8748" xr:uid="{00000000-0005-0000-0000-000064D50000}"/>
    <cellStyle name="Percent 6 4 3 4 2" xfId="23896" xr:uid="{00000000-0005-0000-0000-000065D50000}"/>
    <cellStyle name="Percent 6 4 3 4 2 2" xfId="49864" xr:uid="{00000000-0005-0000-0000-000066D50000}"/>
    <cellStyle name="Percent 6 4 3 4 3" xfId="34716" xr:uid="{00000000-0005-0000-0000-000067D50000}"/>
    <cellStyle name="Percent 6 4 3 5" xfId="19568" xr:uid="{00000000-0005-0000-0000-000068D50000}"/>
    <cellStyle name="Percent 6 4 3 5 2" xfId="45536" xr:uid="{00000000-0005-0000-0000-000069D50000}"/>
    <cellStyle name="Percent 6 4 3 6" xfId="15240" xr:uid="{00000000-0005-0000-0000-00006AD50000}"/>
    <cellStyle name="Percent 6 4 3 6 2" xfId="41208" xr:uid="{00000000-0005-0000-0000-00006BD50000}"/>
    <cellStyle name="Percent 6 4 3 7" xfId="4420" xr:uid="{00000000-0005-0000-0000-00006CD50000}"/>
    <cellStyle name="Percent 6 4 3 8" xfId="30388" xr:uid="{00000000-0005-0000-0000-00006DD50000}"/>
    <cellStyle name="Percent 6 4 3 9" xfId="56870" xr:uid="{00000000-0005-0000-0000-00006ED50000}"/>
    <cellStyle name="Percent 6 4 4" xfId="5502" xr:uid="{00000000-0005-0000-0000-00006FD50000}"/>
    <cellStyle name="Percent 6 4 4 2" xfId="11994" xr:uid="{00000000-0005-0000-0000-000070D50000}"/>
    <cellStyle name="Percent 6 4 4 2 2" xfId="27142" xr:uid="{00000000-0005-0000-0000-000071D50000}"/>
    <cellStyle name="Percent 6 4 4 2 2 2" xfId="53110" xr:uid="{00000000-0005-0000-0000-000072D50000}"/>
    <cellStyle name="Percent 6 4 4 2 3" xfId="37962" xr:uid="{00000000-0005-0000-0000-000073D50000}"/>
    <cellStyle name="Percent 6 4 4 3" xfId="20650" xr:uid="{00000000-0005-0000-0000-000074D50000}"/>
    <cellStyle name="Percent 6 4 4 3 2" xfId="46618" xr:uid="{00000000-0005-0000-0000-000075D50000}"/>
    <cellStyle name="Percent 6 4 4 4" xfId="16322" xr:uid="{00000000-0005-0000-0000-000076D50000}"/>
    <cellStyle name="Percent 6 4 4 4 2" xfId="42290" xr:uid="{00000000-0005-0000-0000-000077D50000}"/>
    <cellStyle name="Percent 6 4 4 5" xfId="31470" xr:uid="{00000000-0005-0000-0000-000078D50000}"/>
    <cellStyle name="Percent 6 4 4 6" xfId="57952" xr:uid="{00000000-0005-0000-0000-000079D50000}"/>
    <cellStyle name="Percent 6 4 5" xfId="9830" xr:uid="{00000000-0005-0000-0000-00007AD50000}"/>
    <cellStyle name="Percent 6 4 5 2" xfId="24978" xr:uid="{00000000-0005-0000-0000-00007BD50000}"/>
    <cellStyle name="Percent 6 4 5 2 2" xfId="50946" xr:uid="{00000000-0005-0000-0000-00007CD50000}"/>
    <cellStyle name="Percent 6 4 5 3" xfId="35798" xr:uid="{00000000-0005-0000-0000-00007DD50000}"/>
    <cellStyle name="Percent 6 4 6" xfId="7666" xr:uid="{00000000-0005-0000-0000-00007ED50000}"/>
    <cellStyle name="Percent 6 4 6 2" xfId="22814" xr:uid="{00000000-0005-0000-0000-00007FD50000}"/>
    <cellStyle name="Percent 6 4 6 2 2" xfId="48782" xr:uid="{00000000-0005-0000-0000-000080D50000}"/>
    <cellStyle name="Percent 6 4 6 3" xfId="33634" xr:uid="{00000000-0005-0000-0000-000081D50000}"/>
    <cellStyle name="Percent 6 4 7" xfId="18486" xr:uid="{00000000-0005-0000-0000-000082D50000}"/>
    <cellStyle name="Percent 6 4 7 2" xfId="44454" xr:uid="{00000000-0005-0000-0000-000083D50000}"/>
    <cellStyle name="Percent 6 4 8" xfId="14158" xr:uid="{00000000-0005-0000-0000-000084D50000}"/>
    <cellStyle name="Percent 6 4 8 2" xfId="40126" xr:uid="{00000000-0005-0000-0000-000085D50000}"/>
    <cellStyle name="Percent 6 4 9" xfId="3338" xr:uid="{00000000-0005-0000-0000-000086D50000}"/>
    <cellStyle name="Percent 6 5" xfId="623" xr:uid="{00000000-0005-0000-0000-000087D50000}"/>
    <cellStyle name="Percent 6 5 10" xfId="29307" xr:uid="{00000000-0005-0000-0000-000088D50000}"/>
    <cellStyle name="Percent 6 5 11" xfId="55249" xr:uid="{00000000-0005-0000-0000-000089D50000}"/>
    <cellStyle name="Percent 6 5 12" xfId="55789" xr:uid="{00000000-0005-0000-0000-00008AD50000}"/>
    <cellStyle name="Percent 6 5 13" xfId="847" xr:uid="{00000000-0005-0000-0000-00008BD50000}"/>
    <cellStyle name="Percent 6 5 2" xfId="1716" xr:uid="{00000000-0005-0000-0000-00008CD50000}"/>
    <cellStyle name="Percent 6 5 2 10" xfId="56330" xr:uid="{00000000-0005-0000-0000-00008DD50000}"/>
    <cellStyle name="Percent 6 5 2 2" xfId="2798" xr:uid="{00000000-0005-0000-0000-00008ED50000}"/>
    <cellStyle name="Percent 6 5 2 2 2" xfId="7126" xr:uid="{00000000-0005-0000-0000-00008FD50000}"/>
    <cellStyle name="Percent 6 5 2 2 2 2" xfId="13618" xr:uid="{00000000-0005-0000-0000-000090D50000}"/>
    <cellStyle name="Percent 6 5 2 2 2 2 2" xfId="28766" xr:uid="{00000000-0005-0000-0000-000091D50000}"/>
    <cellStyle name="Percent 6 5 2 2 2 2 2 2" xfId="54734" xr:uid="{00000000-0005-0000-0000-000092D50000}"/>
    <cellStyle name="Percent 6 5 2 2 2 2 3" xfId="39586" xr:uid="{00000000-0005-0000-0000-000093D50000}"/>
    <cellStyle name="Percent 6 5 2 2 2 3" xfId="22274" xr:uid="{00000000-0005-0000-0000-000094D50000}"/>
    <cellStyle name="Percent 6 5 2 2 2 3 2" xfId="48242" xr:uid="{00000000-0005-0000-0000-000095D50000}"/>
    <cellStyle name="Percent 6 5 2 2 2 4" xfId="17946" xr:uid="{00000000-0005-0000-0000-000096D50000}"/>
    <cellStyle name="Percent 6 5 2 2 2 4 2" xfId="43914" xr:uid="{00000000-0005-0000-0000-000097D50000}"/>
    <cellStyle name="Percent 6 5 2 2 2 5" xfId="33094" xr:uid="{00000000-0005-0000-0000-000098D50000}"/>
    <cellStyle name="Percent 6 5 2 2 2 6" xfId="59576" xr:uid="{00000000-0005-0000-0000-000099D50000}"/>
    <cellStyle name="Percent 6 5 2 2 3" xfId="11454" xr:uid="{00000000-0005-0000-0000-00009AD50000}"/>
    <cellStyle name="Percent 6 5 2 2 3 2" xfId="26602" xr:uid="{00000000-0005-0000-0000-00009BD50000}"/>
    <cellStyle name="Percent 6 5 2 2 3 2 2" xfId="52570" xr:uid="{00000000-0005-0000-0000-00009CD50000}"/>
    <cellStyle name="Percent 6 5 2 2 3 3" xfId="37422" xr:uid="{00000000-0005-0000-0000-00009DD50000}"/>
    <cellStyle name="Percent 6 5 2 2 4" xfId="9290" xr:uid="{00000000-0005-0000-0000-00009ED50000}"/>
    <cellStyle name="Percent 6 5 2 2 4 2" xfId="24438" xr:uid="{00000000-0005-0000-0000-00009FD50000}"/>
    <cellStyle name="Percent 6 5 2 2 4 2 2" xfId="50406" xr:uid="{00000000-0005-0000-0000-0000A0D50000}"/>
    <cellStyle name="Percent 6 5 2 2 4 3" xfId="35258" xr:uid="{00000000-0005-0000-0000-0000A1D50000}"/>
    <cellStyle name="Percent 6 5 2 2 5" xfId="20110" xr:uid="{00000000-0005-0000-0000-0000A2D50000}"/>
    <cellStyle name="Percent 6 5 2 2 5 2" xfId="46078" xr:uid="{00000000-0005-0000-0000-0000A3D50000}"/>
    <cellStyle name="Percent 6 5 2 2 6" xfId="15782" xr:uid="{00000000-0005-0000-0000-0000A4D50000}"/>
    <cellStyle name="Percent 6 5 2 2 6 2" xfId="41750" xr:uid="{00000000-0005-0000-0000-0000A5D50000}"/>
    <cellStyle name="Percent 6 5 2 2 7" xfId="4962" xr:uid="{00000000-0005-0000-0000-0000A6D50000}"/>
    <cellStyle name="Percent 6 5 2 2 8" xfId="30930" xr:uid="{00000000-0005-0000-0000-0000A7D50000}"/>
    <cellStyle name="Percent 6 5 2 2 9" xfId="57412" xr:uid="{00000000-0005-0000-0000-0000A8D50000}"/>
    <cellStyle name="Percent 6 5 2 3" xfId="6044" xr:uid="{00000000-0005-0000-0000-0000A9D50000}"/>
    <cellStyle name="Percent 6 5 2 3 2" xfId="12536" xr:uid="{00000000-0005-0000-0000-0000AAD50000}"/>
    <cellStyle name="Percent 6 5 2 3 2 2" xfId="27684" xr:uid="{00000000-0005-0000-0000-0000ABD50000}"/>
    <cellStyle name="Percent 6 5 2 3 2 2 2" xfId="53652" xr:uid="{00000000-0005-0000-0000-0000ACD50000}"/>
    <cellStyle name="Percent 6 5 2 3 2 3" xfId="38504" xr:uid="{00000000-0005-0000-0000-0000ADD50000}"/>
    <cellStyle name="Percent 6 5 2 3 3" xfId="21192" xr:uid="{00000000-0005-0000-0000-0000AED50000}"/>
    <cellStyle name="Percent 6 5 2 3 3 2" xfId="47160" xr:uid="{00000000-0005-0000-0000-0000AFD50000}"/>
    <cellStyle name="Percent 6 5 2 3 4" xfId="16864" xr:uid="{00000000-0005-0000-0000-0000B0D50000}"/>
    <cellStyle name="Percent 6 5 2 3 4 2" xfId="42832" xr:uid="{00000000-0005-0000-0000-0000B1D50000}"/>
    <cellStyle name="Percent 6 5 2 3 5" xfId="32012" xr:uid="{00000000-0005-0000-0000-0000B2D50000}"/>
    <cellStyle name="Percent 6 5 2 3 6" xfId="58494" xr:uid="{00000000-0005-0000-0000-0000B3D50000}"/>
    <cellStyle name="Percent 6 5 2 4" xfId="10372" xr:uid="{00000000-0005-0000-0000-0000B4D50000}"/>
    <cellStyle name="Percent 6 5 2 4 2" xfId="25520" xr:uid="{00000000-0005-0000-0000-0000B5D50000}"/>
    <cellStyle name="Percent 6 5 2 4 2 2" xfId="51488" xr:uid="{00000000-0005-0000-0000-0000B6D50000}"/>
    <cellStyle name="Percent 6 5 2 4 3" xfId="36340" xr:uid="{00000000-0005-0000-0000-0000B7D50000}"/>
    <cellStyle name="Percent 6 5 2 5" xfId="8208" xr:uid="{00000000-0005-0000-0000-0000B8D50000}"/>
    <cellStyle name="Percent 6 5 2 5 2" xfId="23356" xr:uid="{00000000-0005-0000-0000-0000B9D50000}"/>
    <cellStyle name="Percent 6 5 2 5 2 2" xfId="49324" xr:uid="{00000000-0005-0000-0000-0000BAD50000}"/>
    <cellStyle name="Percent 6 5 2 5 3" xfId="34176" xr:uid="{00000000-0005-0000-0000-0000BBD50000}"/>
    <cellStyle name="Percent 6 5 2 6" xfId="19028" xr:uid="{00000000-0005-0000-0000-0000BCD50000}"/>
    <cellStyle name="Percent 6 5 2 6 2" xfId="44996" xr:uid="{00000000-0005-0000-0000-0000BDD50000}"/>
    <cellStyle name="Percent 6 5 2 7" xfId="14700" xr:uid="{00000000-0005-0000-0000-0000BED50000}"/>
    <cellStyle name="Percent 6 5 2 7 2" xfId="40668" xr:uid="{00000000-0005-0000-0000-0000BFD50000}"/>
    <cellStyle name="Percent 6 5 2 8" xfId="3880" xr:uid="{00000000-0005-0000-0000-0000C0D50000}"/>
    <cellStyle name="Percent 6 5 2 9" xfId="29848" xr:uid="{00000000-0005-0000-0000-0000C1D50000}"/>
    <cellStyle name="Percent 6 5 3" xfId="2257" xr:uid="{00000000-0005-0000-0000-0000C2D50000}"/>
    <cellStyle name="Percent 6 5 3 2" xfId="6585" xr:uid="{00000000-0005-0000-0000-0000C3D50000}"/>
    <cellStyle name="Percent 6 5 3 2 2" xfId="13077" xr:uid="{00000000-0005-0000-0000-0000C4D50000}"/>
    <cellStyle name="Percent 6 5 3 2 2 2" xfId="28225" xr:uid="{00000000-0005-0000-0000-0000C5D50000}"/>
    <cellStyle name="Percent 6 5 3 2 2 2 2" xfId="54193" xr:uid="{00000000-0005-0000-0000-0000C6D50000}"/>
    <cellStyle name="Percent 6 5 3 2 2 3" xfId="39045" xr:uid="{00000000-0005-0000-0000-0000C7D50000}"/>
    <cellStyle name="Percent 6 5 3 2 3" xfId="21733" xr:uid="{00000000-0005-0000-0000-0000C8D50000}"/>
    <cellStyle name="Percent 6 5 3 2 3 2" xfId="47701" xr:uid="{00000000-0005-0000-0000-0000C9D50000}"/>
    <cellStyle name="Percent 6 5 3 2 4" xfId="17405" xr:uid="{00000000-0005-0000-0000-0000CAD50000}"/>
    <cellStyle name="Percent 6 5 3 2 4 2" xfId="43373" xr:uid="{00000000-0005-0000-0000-0000CBD50000}"/>
    <cellStyle name="Percent 6 5 3 2 5" xfId="32553" xr:uid="{00000000-0005-0000-0000-0000CCD50000}"/>
    <cellStyle name="Percent 6 5 3 2 6" xfId="59035" xr:uid="{00000000-0005-0000-0000-0000CDD50000}"/>
    <cellStyle name="Percent 6 5 3 3" xfId="10913" xr:uid="{00000000-0005-0000-0000-0000CED50000}"/>
    <cellStyle name="Percent 6 5 3 3 2" xfId="26061" xr:uid="{00000000-0005-0000-0000-0000CFD50000}"/>
    <cellStyle name="Percent 6 5 3 3 2 2" xfId="52029" xr:uid="{00000000-0005-0000-0000-0000D0D50000}"/>
    <cellStyle name="Percent 6 5 3 3 3" xfId="36881" xr:uid="{00000000-0005-0000-0000-0000D1D50000}"/>
    <cellStyle name="Percent 6 5 3 4" xfId="8749" xr:uid="{00000000-0005-0000-0000-0000D2D50000}"/>
    <cellStyle name="Percent 6 5 3 4 2" xfId="23897" xr:uid="{00000000-0005-0000-0000-0000D3D50000}"/>
    <cellStyle name="Percent 6 5 3 4 2 2" xfId="49865" xr:uid="{00000000-0005-0000-0000-0000D4D50000}"/>
    <cellStyle name="Percent 6 5 3 4 3" xfId="34717" xr:uid="{00000000-0005-0000-0000-0000D5D50000}"/>
    <cellStyle name="Percent 6 5 3 5" xfId="19569" xr:uid="{00000000-0005-0000-0000-0000D6D50000}"/>
    <cellStyle name="Percent 6 5 3 5 2" xfId="45537" xr:uid="{00000000-0005-0000-0000-0000D7D50000}"/>
    <cellStyle name="Percent 6 5 3 6" xfId="15241" xr:uid="{00000000-0005-0000-0000-0000D8D50000}"/>
    <cellStyle name="Percent 6 5 3 6 2" xfId="41209" xr:uid="{00000000-0005-0000-0000-0000D9D50000}"/>
    <cellStyle name="Percent 6 5 3 7" xfId="4421" xr:uid="{00000000-0005-0000-0000-0000DAD50000}"/>
    <cellStyle name="Percent 6 5 3 8" xfId="30389" xr:uid="{00000000-0005-0000-0000-0000DBD50000}"/>
    <cellStyle name="Percent 6 5 3 9" xfId="56871" xr:uid="{00000000-0005-0000-0000-0000DCD50000}"/>
    <cellStyle name="Percent 6 5 4" xfId="5503" xr:uid="{00000000-0005-0000-0000-0000DDD50000}"/>
    <cellStyle name="Percent 6 5 4 2" xfId="11995" xr:uid="{00000000-0005-0000-0000-0000DED50000}"/>
    <cellStyle name="Percent 6 5 4 2 2" xfId="27143" xr:uid="{00000000-0005-0000-0000-0000DFD50000}"/>
    <cellStyle name="Percent 6 5 4 2 2 2" xfId="53111" xr:uid="{00000000-0005-0000-0000-0000E0D50000}"/>
    <cellStyle name="Percent 6 5 4 2 3" xfId="37963" xr:uid="{00000000-0005-0000-0000-0000E1D50000}"/>
    <cellStyle name="Percent 6 5 4 3" xfId="20651" xr:uid="{00000000-0005-0000-0000-0000E2D50000}"/>
    <cellStyle name="Percent 6 5 4 3 2" xfId="46619" xr:uid="{00000000-0005-0000-0000-0000E3D50000}"/>
    <cellStyle name="Percent 6 5 4 4" xfId="16323" xr:uid="{00000000-0005-0000-0000-0000E4D50000}"/>
    <cellStyle name="Percent 6 5 4 4 2" xfId="42291" xr:uid="{00000000-0005-0000-0000-0000E5D50000}"/>
    <cellStyle name="Percent 6 5 4 5" xfId="31471" xr:uid="{00000000-0005-0000-0000-0000E6D50000}"/>
    <cellStyle name="Percent 6 5 4 6" xfId="57953" xr:uid="{00000000-0005-0000-0000-0000E7D50000}"/>
    <cellStyle name="Percent 6 5 5" xfId="9831" xr:uid="{00000000-0005-0000-0000-0000E8D50000}"/>
    <cellStyle name="Percent 6 5 5 2" xfId="24979" xr:uid="{00000000-0005-0000-0000-0000E9D50000}"/>
    <cellStyle name="Percent 6 5 5 2 2" xfId="50947" xr:uid="{00000000-0005-0000-0000-0000EAD50000}"/>
    <cellStyle name="Percent 6 5 5 3" xfId="35799" xr:uid="{00000000-0005-0000-0000-0000EBD50000}"/>
    <cellStyle name="Percent 6 5 6" xfId="7667" xr:uid="{00000000-0005-0000-0000-0000ECD50000}"/>
    <cellStyle name="Percent 6 5 6 2" xfId="22815" xr:uid="{00000000-0005-0000-0000-0000EDD50000}"/>
    <cellStyle name="Percent 6 5 6 2 2" xfId="48783" xr:uid="{00000000-0005-0000-0000-0000EED50000}"/>
    <cellStyle name="Percent 6 5 6 3" xfId="33635" xr:uid="{00000000-0005-0000-0000-0000EFD50000}"/>
    <cellStyle name="Percent 6 5 7" xfId="18487" xr:uid="{00000000-0005-0000-0000-0000F0D50000}"/>
    <cellStyle name="Percent 6 5 7 2" xfId="44455" xr:uid="{00000000-0005-0000-0000-0000F1D50000}"/>
    <cellStyle name="Percent 6 5 8" xfId="14159" xr:uid="{00000000-0005-0000-0000-0000F2D50000}"/>
    <cellStyle name="Percent 6 5 8 2" xfId="40127" xr:uid="{00000000-0005-0000-0000-0000F3D50000}"/>
    <cellStyle name="Percent 6 5 9" xfId="3339" xr:uid="{00000000-0005-0000-0000-0000F4D50000}"/>
    <cellStyle name="Percent 6 6" xfId="624" xr:uid="{00000000-0005-0000-0000-0000F5D50000}"/>
    <cellStyle name="Percent 6 6 10" xfId="29308" xr:uid="{00000000-0005-0000-0000-0000F6D50000}"/>
    <cellStyle name="Percent 6 6 11" xfId="55250" xr:uid="{00000000-0005-0000-0000-0000F7D50000}"/>
    <cellStyle name="Percent 6 6 12" xfId="55790" xr:uid="{00000000-0005-0000-0000-0000F8D50000}"/>
    <cellStyle name="Percent 6 6 13" xfId="887" xr:uid="{00000000-0005-0000-0000-0000F9D50000}"/>
    <cellStyle name="Percent 6 6 2" xfId="1717" xr:uid="{00000000-0005-0000-0000-0000FAD50000}"/>
    <cellStyle name="Percent 6 6 2 10" xfId="56331" xr:uid="{00000000-0005-0000-0000-0000FBD50000}"/>
    <cellStyle name="Percent 6 6 2 2" xfId="2799" xr:uid="{00000000-0005-0000-0000-0000FCD50000}"/>
    <cellStyle name="Percent 6 6 2 2 2" xfId="7127" xr:uid="{00000000-0005-0000-0000-0000FDD50000}"/>
    <cellStyle name="Percent 6 6 2 2 2 2" xfId="13619" xr:uid="{00000000-0005-0000-0000-0000FED50000}"/>
    <cellStyle name="Percent 6 6 2 2 2 2 2" xfId="28767" xr:uid="{00000000-0005-0000-0000-0000FFD50000}"/>
    <cellStyle name="Percent 6 6 2 2 2 2 2 2" xfId="54735" xr:uid="{00000000-0005-0000-0000-000000D60000}"/>
    <cellStyle name="Percent 6 6 2 2 2 2 3" xfId="39587" xr:uid="{00000000-0005-0000-0000-000001D60000}"/>
    <cellStyle name="Percent 6 6 2 2 2 3" xfId="22275" xr:uid="{00000000-0005-0000-0000-000002D60000}"/>
    <cellStyle name="Percent 6 6 2 2 2 3 2" xfId="48243" xr:uid="{00000000-0005-0000-0000-000003D60000}"/>
    <cellStyle name="Percent 6 6 2 2 2 4" xfId="17947" xr:uid="{00000000-0005-0000-0000-000004D60000}"/>
    <cellStyle name="Percent 6 6 2 2 2 4 2" xfId="43915" xr:uid="{00000000-0005-0000-0000-000005D60000}"/>
    <cellStyle name="Percent 6 6 2 2 2 5" xfId="33095" xr:uid="{00000000-0005-0000-0000-000006D60000}"/>
    <cellStyle name="Percent 6 6 2 2 2 6" xfId="59577" xr:uid="{00000000-0005-0000-0000-000007D60000}"/>
    <cellStyle name="Percent 6 6 2 2 3" xfId="11455" xr:uid="{00000000-0005-0000-0000-000008D60000}"/>
    <cellStyle name="Percent 6 6 2 2 3 2" xfId="26603" xr:uid="{00000000-0005-0000-0000-000009D60000}"/>
    <cellStyle name="Percent 6 6 2 2 3 2 2" xfId="52571" xr:uid="{00000000-0005-0000-0000-00000AD60000}"/>
    <cellStyle name="Percent 6 6 2 2 3 3" xfId="37423" xr:uid="{00000000-0005-0000-0000-00000BD60000}"/>
    <cellStyle name="Percent 6 6 2 2 4" xfId="9291" xr:uid="{00000000-0005-0000-0000-00000CD60000}"/>
    <cellStyle name="Percent 6 6 2 2 4 2" xfId="24439" xr:uid="{00000000-0005-0000-0000-00000DD60000}"/>
    <cellStyle name="Percent 6 6 2 2 4 2 2" xfId="50407" xr:uid="{00000000-0005-0000-0000-00000ED60000}"/>
    <cellStyle name="Percent 6 6 2 2 4 3" xfId="35259" xr:uid="{00000000-0005-0000-0000-00000FD60000}"/>
    <cellStyle name="Percent 6 6 2 2 5" xfId="20111" xr:uid="{00000000-0005-0000-0000-000010D60000}"/>
    <cellStyle name="Percent 6 6 2 2 5 2" xfId="46079" xr:uid="{00000000-0005-0000-0000-000011D60000}"/>
    <cellStyle name="Percent 6 6 2 2 6" xfId="15783" xr:uid="{00000000-0005-0000-0000-000012D60000}"/>
    <cellStyle name="Percent 6 6 2 2 6 2" xfId="41751" xr:uid="{00000000-0005-0000-0000-000013D60000}"/>
    <cellStyle name="Percent 6 6 2 2 7" xfId="4963" xr:uid="{00000000-0005-0000-0000-000014D60000}"/>
    <cellStyle name="Percent 6 6 2 2 8" xfId="30931" xr:uid="{00000000-0005-0000-0000-000015D60000}"/>
    <cellStyle name="Percent 6 6 2 2 9" xfId="57413" xr:uid="{00000000-0005-0000-0000-000016D60000}"/>
    <cellStyle name="Percent 6 6 2 3" xfId="6045" xr:uid="{00000000-0005-0000-0000-000017D60000}"/>
    <cellStyle name="Percent 6 6 2 3 2" xfId="12537" xr:uid="{00000000-0005-0000-0000-000018D60000}"/>
    <cellStyle name="Percent 6 6 2 3 2 2" xfId="27685" xr:uid="{00000000-0005-0000-0000-000019D60000}"/>
    <cellStyle name="Percent 6 6 2 3 2 2 2" xfId="53653" xr:uid="{00000000-0005-0000-0000-00001AD60000}"/>
    <cellStyle name="Percent 6 6 2 3 2 3" xfId="38505" xr:uid="{00000000-0005-0000-0000-00001BD60000}"/>
    <cellStyle name="Percent 6 6 2 3 3" xfId="21193" xr:uid="{00000000-0005-0000-0000-00001CD60000}"/>
    <cellStyle name="Percent 6 6 2 3 3 2" xfId="47161" xr:uid="{00000000-0005-0000-0000-00001DD60000}"/>
    <cellStyle name="Percent 6 6 2 3 4" xfId="16865" xr:uid="{00000000-0005-0000-0000-00001ED60000}"/>
    <cellStyle name="Percent 6 6 2 3 4 2" xfId="42833" xr:uid="{00000000-0005-0000-0000-00001FD60000}"/>
    <cellStyle name="Percent 6 6 2 3 5" xfId="32013" xr:uid="{00000000-0005-0000-0000-000020D60000}"/>
    <cellStyle name="Percent 6 6 2 3 6" xfId="58495" xr:uid="{00000000-0005-0000-0000-000021D60000}"/>
    <cellStyle name="Percent 6 6 2 4" xfId="10373" xr:uid="{00000000-0005-0000-0000-000022D60000}"/>
    <cellStyle name="Percent 6 6 2 4 2" xfId="25521" xr:uid="{00000000-0005-0000-0000-000023D60000}"/>
    <cellStyle name="Percent 6 6 2 4 2 2" xfId="51489" xr:uid="{00000000-0005-0000-0000-000024D60000}"/>
    <cellStyle name="Percent 6 6 2 4 3" xfId="36341" xr:uid="{00000000-0005-0000-0000-000025D60000}"/>
    <cellStyle name="Percent 6 6 2 5" xfId="8209" xr:uid="{00000000-0005-0000-0000-000026D60000}"/>
    <cellStyle name="Percent 6 6 2 5 2" xfId="23357" xr:uid="{00000000-0005-0000-0000-000027D60000}"/>
    <cellStyle name="Percent 6 6 2 5 2 2" xfId="49325" xr:uid="{00000000-0005-0000-0000-000028D60000}"/>
    <cellStyle name="Percent 6 6 2 5 3" xfId="34177" xr:uid="{00000000-0005-0000-0000-000029D60000}"/>
    <cellStyle name="Percent 6 6 2 6" xfId="19029" xr:uid="{00000000-0005-0000-0000-00002AD60000}"/>
    <cellStyle name="Percent 6 6 2 6 2" xfId="44997" xr:uid="{00000000-0005-0000-0000-00002BD60000}"/>
    <cellStyle name="Percent 6 6 2 7" xfId="14701" xr:uid="{00000000-0005-0000-0000-00002CD60000}"/>
    <cellStyle name="Percent 6 6 2 7 2" xfId="40669" xr:uid="{00000000-0005-0000-0000-00002DD60000}"/>
    <cellStyle name="Percent 6 6 2 8" xfId="3881" xr:uid="{00000000-0005-0000-0000-00002ED60000}"/>
    <cellStyle name="Percent 6 6 2 9" xfId="29849" xr:uid="{00000000-0005-0000-0000-00002FD60000}"/>
    <cellStyle name="Percent 6 6 3" xfId="2258" xr:uid="{00000000-0005-0000-0000-000030D60000}"/>
    <cellStyle name="Percent 6 6 3 2" xfId="6586" xr:uid="{00000000-0005-0000-0000-000031D60000}"/>
    <cellStyle name="Percent 6 6 3 2 2" xfId="13078" xr:uid="{00000000-0005-0000-0000-000032D60000}"/>
    <cellStyle name="Percent 6 6 3 2 2 2" xfId="28226" xr:uid="{00000000-0005-0000-0000-000033D60000}"/>
    <cellStyle name="Percent 6 6 3 2 2 2 2" xfId="54194" xr:uid="{00000000-0005-0000-0000-000034D60000}"/>
    <cellStyle name="Percent 6 6 3 2 2 3" xfId="39046" xr:uid="{00000000-0005-0000-0000-000035D60000}"/>
    <cellStyle name="Percent 6 6 3 2 3" xfId="21734" xr:uid="{00000000-0005-0000-0000-000036D60000}"/>
    <cellStyle name="Percent 6 6 3 2 3 2" xfId="47702" xr:uid="{00000000-0005-0000-0000-000037D60000}"/>
    <cellStyle name="Percent 6 6 3 2 4" xfId="17406" xr:uid="{00000000-0005-0000-0000-000038D60000}"/>
    <cellStyle name="Percent 6 6 3 2 4 2" xfId="43374" xr:uid="{00000000-0005-0000-0000-000039D60000}"/>
    <cellStyle name="Percent 6 6 3 2 5" xfId="32554" xr:uid="{00000000-0005-0000-0000-00003AD60000}"/>
    <cellStyle name="Percent 6 6 3 2 6" xfId="59036" xr:uid="{00000000-0005-0000-0000-00003BD60000}"/>
    <cellStyle name="Percent 6 6 3 3" xfId="10914" xr:uid="{00000000-0005-0000-0000-00003CD60000}"/>
    <cellStyle name="Percent 6 6 3 3 2" xfId="26062" xr:uid="{00000000-0005-0000-0000-00003DD60000}"/>
    <cellStyle name="Percent 6 6 3 3 2 2" xfId="52030" xr:uid="{00000000-0005-0000-0000-00003ED60000}"/>
    <cellStyle name="Percent 6 6 3 3 3" xfId="36882" xr:uid="{00000000-0005-0000-0000-00003FD60000}"/>
    <cellStyle name="Percent 6 6 3 4" xfId="8750" xr:uid="{00000000-0005-0000-0000-000040D60000}"/>
    <cellStyle name="Percent 6 6 3 4 2" xfId="23898" xr:uid="{00000000-0005-0000-0000-000041D60000}"/>
    <cellStyle name="Percent 6 6 3 4 2 2" xfId="49866" xr:uid="{00000000-0005-0000-0000-000042D60000}"/>
    <cellStyle name="Percent 6 6 3 4 3" xfId="34718" xr:uid="{00000000-0005-0000-0000-000043D60000}"/>
    <cellStyle name="Percent 6 6 3 5" xfId="19570" xr:uid="{00000000-0005-0000-0000-000044D60000}"/>
    <cellStyle name="Percent 6 6 3 5 2" xfId="45538" xr:uid="{00000000-0005-0000-0000-000045D60000}"/>
    <cellStyle name="Percent 6 6 3 6" xfId="15242" xr:uid="{00000000-0005-0000-0000-000046D60000}"/>
    <cellStyle name="Percent 6 6 3 6 2" xfId="41210" xr:uid="{00000000-0005-0000-0000-000047D60000}"/>
    <cellStyle name="Percent 6 6 3 7" xfId="4422" xr:uid="{00000000-0005-0000-0000-000048D60000}"/>
    <cellStyle name="Percent 6 6 3 8" xfId="30390" xr:uid="{00000000-0005-0000-0000-000049D60000}"/>
    <cellStyle name="Percent 6 6 3 9" xfId="56872" xr:uid="{00000000-0005-0000-0000-00004AD60000}"/>
    <cellStyle name="Percent 6 6 4" xfId="5504" xr:uid="{00000000-0005-0000-0000-00004BD60000}"/>
    <cellStyle name="Percent 6 6 4 2" xfId="11996" xr:uid="{00000000-0005-0000-0000-00004CD60000}"/>
    <cellStyle name="Percent 6 6 4 2 2" xfId="27144" xr:uid="{00000000-0005-0000-0000-00004DD60000}"/>
    <cellStyle name="Percent 6 6 4 2 2 2" xfId="53112" xr:uid="{00000000-0005-0000-0000-00004ED60000}"/>
    <cellStyle name="Percent 6 6 4 2 3" xfId="37964" xr:uid="{00000000-0005-0000-0000-00004FD60000}"/>
    <cellStyle name="Percent 6 6 4 3" xfId="20652" xr:uid="{00000000-0005-0000-0000-000050D60000}"/>
    <cellStyle name="Percent 6 6 4 3 2" xfId="46620" xr:uid="{00000000-0005-0000-0000-000051D60000}"/>
    <cellStyle name="Percent 6 6 4 4" xfId="16324" xr:uid="{00000000-0005-0000-0000-000052D60000}"/>
    <cellStyle name="Percent 6 6 4 4 2" xfId="42292" xr:uid="{00000000-0005-0000-0000-000053D60000}"/>
    <cellStyle name="Percent 6 6 4 5" xfId="31472" xr:uid="{00000000-0005-0000-0000-000054D60000}"/>
    <cellStyle name="Percent 6 6 4 6" xfId="57954" xr:uid="{00000000-0005-0000-0000-000055D60000}"/>
    <cellStyle name="Percent 6 6 5" xfId="9832" xr:uid="{00000000-0005-0000-0000-000056D60000}"/>
    <cellStyle name="Percent 6 6 5 2" xfId="24980" xr:uid="{00000000-0005-0000-0000-000057D60000}"/>
    <cellStyle name="Percent 6 6 5 2 2" xfId="50948" xr:uid="{00000000-0005-0000-0000-000058D60000}"/>
    <cellStyle name="Percent 6 6 5 3" xfId="35800" xr:uid="{00000000-0005-0000-0000-000059D60000}"/>
    <cellStyle name="Percent 6 6 6" xfId="7668" xr:uid="{00000000-0005-0000-0000-00005AD60000}"/>
    <cellStyle name="Percent 6 6 6 2" xfId="22816" xr:uid="{00000000-0005-0000-0000-00005BD60000}"/>
    <cellStyle name="Percent 6 6 6 2 2" xfId="48784" xr:uid="{00000000-0005-0000-0000-00005CD60000}"/>
    <cellStyle name="Percent 6 6 6 3" xfId="33636" xr:uid="{00000000-0005-0000-0000-00005DD60000}"/>
    <cellStyle name="Percent 6 6 7" xfId="18488" xr:uid="{00000000-0005-0000-0000-00005ED60000}"/>
    <cellStyle name="Percent 6 6 7 2" xfId="44456" xr:uid="{00000000-0005-0000-0000-00005FD60000}"/>
    <cellStyle name="Percent 6 6 8" xfId="14160" xr:uid="{00000000-0005-0000-0000-000060D60000}"/>
    <cellStyle name="Percent 6 6 8 2" xfId="40128" xr:uid="{00000000-0005-0000-0000-000061D60000}"/>
    <cellStyle name="Percent 6 6 9" xfId="3340" xr:uid="{00000000-0005-0000-0000-000062D60000}"/>
    <cellStyle name="Percent 6 7" xfId="625" xr:uid="{00000000-0005-0000-0000-000063D60000}"/>
    <cellStyle name="Percent 6 7 10" xfId="29309" xr:uid="{00000000-0005-0000-0000-000064D60000}"/>
    <cellStyle name="Percent 6 7 11" xfId="55251" xr:uid="{00000000-0005-0000-0000-000065D60000}"/>
    <cellStyle name="Percent 6 7 12" xfId="55791" xr:uid="{00000000-0005-0000-0000-000066D60000}"/>
    <cellStyle name="Percent 6 7 13" xfId="927" xr:uid="{00000000-0005-0000-0000-000067D60000}"/>
    <cellStyle name="Percent 6 7 2" xfId="1718" xr:uid="{00000000-0005-0000-0000-000068D60000}"/>
    <cellStyle name="Percent 6 7 2 10" xfId="56332" xr:uid="{00000000-0005-0000-0000-000069D60000}"/>
    <cellStyle name="Percent 6 7 2 2" xfId="2800" xr:uid="{00000000-0005-0000-0000-00006AD60000}"/>
    <cellStyle name="Percent 6 7 2 2 2" xfId="7128" xr:uid="{00000000-0005-0000-0000-00006BD60000}"/>
    <cellStyle name="Percent 6 7 2 2 2 2" xfId="13620" xr:uid="{00000000-0005-0000-0000-00006CD60000}"/>
    <cellStyle name="Percent 6 7 2 2 2 2 2" xfId="28768" xr:uid="{00000000-0005-0000-0000-00006DD60000}"/>
    <cellStyle name="Percent 6 7 2 2 2 2 2 2" xfId="54736" xr:uid="{00000000-0005-0000-0000-00006ED60000}"/>
    <cellStyle name="Percent 6 7 2 2 2 2 3" xfId="39588" xr:uid="{00000000-0005-0000-0000-00006FD60000}"/>
    <cellStyle name="Percent 6 7 2 2 2 3" xfId="22276" xr:uid="{00000000-0005-0000-0000-000070D60000}"/>
    <cellStyle name="Percent 6 7 2 2 2 3 2" xfId="48244" xr:uid="{00000000-0005-0000-0000-000071D60000}"/>
    <cellStyle name="Percent 6 7 2 2 2 4" xfId="17948" xr:uid="{00000000-0005-0000-0000-000072D60000}"/>
    <cellStyle name="Percent 6 7 2 2 2 4 2" xfId="43916" xr:uid="{00000000-0005-0000-0000-000073D60000}"/>
    <cellStyle name="Percent 6 7 2 2 2 5" xfId="33096" xr:uid="{00000000-0005-0000-0000-000074D60000}"/>
    <cellStyle name="Percent 6 7 2 2 2 6" xfId="59578" xr:uid="{00000000-0005-0000-0000-000075D60000}"/>
    <cellStyle name="Percent 6 7 2 2 3" xfId="11456" xr:uid="{00000000-0005-0000-0000-000076D60000}"/>
    <cellStyle name="Percent 6 7 2 2 3 2" xfId="26604" xr:uid="{00000000-0005-0000-0000-000077D60000}"/>
    <cellStyle name="Percent 6 7 2 2 3 2 2" xfId="52572" xr:uid="{00000000-0005-0000-0000-000078D60000}"/>
    <cellStyle name="Percent 6 7 2 2 3 3" xfId="37424" xr:uid="{00000000-0005-0000-0000-000079D60000}"/>
    <cellStyle name="Percent 6 7 2 2 4" xfId="9292" xr:uid="{00000000-0005-0000-0000-00007AD60000}"/>
    <cellStyle name="Percent 6 7 2 2 4 2" xfId="24440" xr:uid="{00000000-0005-0000-0000-00007BD60000}"/>
    <cellStyle name="Percent 6 7 2 2 4 2 2" xfId="50408" xr:uid="{00000000-0005-0000-0000-00007CD60000}"/>
    <cellStyle name="Percent 6 7 2 2 4 3" xfId="35260" xr:uid="{00000000-0005-0000-0000-00007DD60000}"/>
    <cellStyle name="Percent 6 7 2 2 5" xfId="20112" xr:uid="{00000000-0005-0000-0000-00007ED60000}"/>
    <cellStyle name="Percent 6 7 2 2 5 2" xfId="46080" xr:uid="{00000000-0005-0000-0000-00007FD60000}"/>
    <cellStyle name="Percent 6 7 2 2 6" xfId="15784" xr:uid="{00000000-0005-0000-0000-000080D60000}"/>
    <cellStyle name="Percent 6 7 2 2 6 2" xfId="41752" xr:uid="{00000000-0005-0000-0000-000081D60000}"/>
    <cellStyle name="Percent 6 7 2 2 7" xfId="4964" xr:uid="{00000000-0005-0000-0000-000082D60000}"/>
    <cellStyle name="Percent 6 7 2 2 8" xfId="30932" xr:uid="{00000000-0005-0000-0000-000083D60000}"/>
    <cellStyle name="Percent 6 7 2 2 9" xfId="57414" xr:uid="{00000000-0005-0000-0000-000084D60000}"/>
    <cellStyle name="Percent 6 7 2 3" xfId="6046" xr:uid="{00000000-0005-0000-0000-000085D60000}"/>
    <cellStyle name="Percent 6 7 2 3 2" xfId="12538" xr:uid="{00000000-0005-0000-0000-000086D60000}"/>
    <cellStyle name="Percent 6 7 2 3 2 2" xfId="27686" xr:uid="{00000000-0005-0000-0000-000087D60000}"/>
    <cellStyle name="Percent 6 7 2 3 2 2 2" xfId="53654" xr:uid="{00000000-0005-0000-0000-000088D60000}"/>
    <cellStyle name="Percent 6 7 2 3 2 3" xfId="38506" xr:uid="{00000000-0005-0000-0000-000089D60000}"/>
    <cellStyle name="Percent 6 7 2 3 3" xfId="21194" xr:uid="{00000000-0005-0000-0000-00008AD60000}"/>
    <cellStyle name="Percent 6 7 2 3 3 2" xfId="47162" xr:uid="{00000000-0005-0000-0000-00008BD60000}"/>
    <cellStyle name="Percent 6 7 2 3 4" xfId="16866" xr:uid="{00000000-0005-0000-0000-00008CD60000}"/>
    <cellStyle name="Percent 6 7 2 3 4 2" xfId="42834" xr:uid="{00000000-0005-0000-0000-00008DD60000}"/>
    <cellStyle name="Percent 6 7 2 3 5" xfId="32014" xr:uid="{00000000-0005-0000-0000-00008ED60000}"/>
    <cellStyle name="Percent 6 7 2 3 6" xfId="58496" xr:uid="{00000000-0005-0000-0000-00008FD60000}"/>
    <cellStyle name="Percent 6 7 2 4" xfId="10374" xr:uid="{00000000-0005-0000-0000-000090D60000}"/>
    <cellStyle name="Percent 6 7 2 4 2" xfId="25522" xr:uid="{00000000-0005-0000-0000-000091D60000}"/>
    <cellStyle name="Percent 6 7 2 4 2 2" xfId="51490" xr:uid="{00000000-0005-0000-0000-000092D60000}"/>
    <cellStyle name="Percent 6 7 2 4 3" xfId="36342" xr:uid="{00000000-0005-0000-0000-000093D60000}"/>
    <cellStyle name="Percent 6 7 2 5" xfId="8210" xr:uid="{00000000-0005-0000-0000-000094D60000}"/>
    <cellStyle name="Percent 6 7 2 5 2" xfId="23358" xr:uid="{00000000-0005-0000-0000-000095D60000}"/>
    <cellStyle name="Percent 6 7 2 5 2 2" xfId="49326" xr:uid="{00000000-0005-0000-0000-000096D60000}"/>
    <cellStyle name="Percent 6 7 2 5 3" xfId="34178" xr:uid="{00000000-0005-0000-0000-000097D60000}"/>
    <cellStyle name="Percent 6 7 2 6" xfId="19030" xr:uid="{00000000-0005-0000-0000-000098D60000}"/>
    <cellStyle name="Percent 6 7 2 6 2" xfId="44998" xr:uid="{00000000-0005-0000-0000-000099D60000}"/>
    <cellStyle name="Percent 6 7 2 7" xfId="14702" xr:uid="{00000000-0005-0000-0000-00009AD60000}"/>
    <cellStyle name="Percent 6 7 2 7 2" xfId="40670" xr:uid="{00000000-0005-0000-0000-00009BD60000}"/>
    <cellStyle name="Percent 6 7 2 8" xfId="3882" xr:uid="{00000000-0005-0000-0000-00009CD60000}"/>
    <cellStyle name="Percent 6 7 2 9" xfId="29850" xr:uid="{00000000-0005-0000-0000-00009DD60000}"/>
    <cellStyle name="Percent 6 7 3" xfId="2259" xr:uid="{00000000-0005-0000-0000-00009ED60000}"/>
    <cellStyle name="Percent 6 7 3 2" xfId="6587" xr:uid="{00000000-0005-0000-0000-00009FD60000}"/>
    <cellStyle name="Percent 6 7 3 2 2" xfId="13079" xr:uid="{00000000-0005-0000-0000-0000A0D60000}"/>
    <cellStyle name="Percent 6 7 3 2 2 2" xfId="28227" xr:uid="{00000000-0005-0000-0000-0000A1D60000}"/>
    <cellStyle name="Percent 6 7 3 2 2 2 2" xfId="54195" xr:uid="{00000000-0005-0000-0000-0000A2D60000}"/>
    <cellStyle name="Percent 6 7 3 2 2 3" xfId="39047" xr:uid="{00000000-0005-0000-0000-0000A3D60000}"/>
    <cellStyle name="Percent 6 7 3 2 3" xfId="21735" xr:uid="{00000000-0005-0000-0000-0000A4D60000}"/>
    <cellStyle name="Percent 6 7 3 2 3 2" xfId="47703" xr:uid="{00000000-0005-0000-0000-0000A5D60000}"/>
    <cellStyle name="Percent 6 7 3 2 4" xfId="17407" xr:uid="{00000000-0005-0000-0000-0000A6D60000}"/>
    <cellStyle name="Percent 6 7 3 2 4 2" xfId="43375" xr:uid="{00000000-0005-0000-0000-0000A7D60000}"/>
    <cellStyle name="Percent 6 7 3 2 5" xfId="32555" xr:uid="{00000000-0005-0000-0000-0000A8D60000}"/>
    <cellStyle name="Percent 6 7 3 2 6" xfId="59037" xr:uid="{00000000-0005-0000-0000-0000A9D60000}"/>
    <cellStyle name="Percent 6 7 3 3" xfId="10915" xr:uid="{00000000-0005-0000-0000-0000AAD60000}"/>
    <cellStyle name="Percent 6 7 3 3 2" xfId="26063" xr:uid="{00000000-0005-0000-0000-0000ABD60000}"/>
    <cellStyle name="Percent 6 7 3 3 2 2" xfId="52031" xr:uid="{00000000-0005-0000-0000-0000ACD60000}"/>
    <cellStyle name="Percent 6 7 3 3 3" xfId="36883" xr:uid="{00000000-0005-0000-0000-0000ADD60000}"/>
    <cellStyle name="Percent 6 7 3 4" xfId="8751" xr:uid="{00000000-0005-0000-0000-0000AED60000}"/>
    <cellStyle name="Percent 6 7 3 4 2" xfId="23899" xr:uid="{00000000-0005-0000-0000-0000AFD60000}"/>
    <cellStyle name="Percent 6 7 3 4 2 2" xfId="49867" xr:uid="{00000000-0005-0000-0000-0000B0D60000}"/>
    <cellStyle name="Percent 6 7 3 4 3" xfId="34719" xr:uid="{00000000-0005-0000-0000-0000B1D60000}"/>
    <cellStyle name="Percent 6 7 3 5" xfId="19571" xr:uid="{00000000-0005-0000-0000-0000B2D60000}"/>
    <cellStyle name="Percent 6 7 3 5 2" xfId="45539" xr:uid="{00000000-0005-0000-0000-0000B3D60000}"/>
    <cellStyle name="Percent 6 7 3 6" xfId="15243" xr:uid="{00000000-0005-0000-0000-0000B4D60000}"/>
    <cellStyle name="Percent 6 7 3 6 2" xfId="41211" xr:uid="{00000000-0005-0000-0000-0000B5D60000}"/>
    <cellStyle name="Percent 6 7 3 7" xfId="4423" xr:uid="{00000000-0005-0000-0000-0000B6D60000}"/>
    <cellStyle name="Percent 6 7 3 8" xfId="30391" xr:uid="{00000000-0005-0000-0000-0000B7D60000}"/>
    <cellStyle name="Percent 6 7 3 9" xfId="56873" xr:uid="{00000000-0005-0000-0000-0000B8D60000}"/>
    <cellStyle name="Percent 6 7 4" xfId="5505" xr:uid="{00000000-0005-0000-0000-0000B9D60000}"/>
    <cellStyle name="Percent 6 7 4 2" xfId="11997" xr:uid="{00000000-0005-0000-0000-0000BAD60000}"/>
    <cellStyle name="Percent 6 7 4 2 2" xfId="27145" xr:uid="{00000000-0005-0000-0000-0000BBD60000}"/>
    <cellStyle name="Percent 6 7 4 2 2 2" xfId="53113" xr:uid="{00000000-0005-0000-0000-0000BCD60000}"/>
    <cellStyle name="Percent 6 7 4 2 3" xfId="37965" xr:uid="{00000000-0005-0000-0000-0000BDD60000}"/>
    <cellStyle name="Percent 6 7 4 3" xfId="20653" xr:uid="{00000000-0005-0000-0000-0000BED60000}"/>
    <cellStyle name="Percent 6 7 4 3 2" xfId="46621" xr:uid="{00000000-0005-0000-0000-0000BFD60000}"/>
    <cellStyle name="Percent 6 7 4 4" xfId="16325" xr:uid="{00000000-0005-0000-0000-0000C0D60000}"/>
    <cellStyle name="Percent 6 7 4 4 2" xfId="42293" xr:uid="{00000000-0005-0000-0000-0000C1D60000}"/>
    <cellStyle name="Percent 6 7 4 5" xfId="31473" xr:uid="{00000000-0005-0000-0000-0000C2D60000}"/>
    <cellStyle name="Percent 6 7 4 6" xfId="57955" xr:uid="{00000000-0005-0000-0000-0000C3D60000}"/>
    <cellStyle name="Percent 6 7 5" xfId="9833" xr:uid="{00000000-0005-0000-0000-0000C4D60000}"/>
    <cellStyle name="Percent 6 7 5 2" xfId="24981" xr:uid="{00000000-0005-0000-0000-0000C5D60000}"/>
    <cellStyle name="Percent 6 7 5 2 2" xfId="50949" xr:uid="{00000000-0005-0000-0000-0000C6D60000}"/>
    <cellStyle name="Percent 6 7 5 3" xfId="35801" xr:uid="{00000000-0005-0000-0000-0000C7D60000}"/>
    <cellStyle name="Percent 6 7 6" xfId="7669" xr:uid="{00000000-0005-0000-0000-0000C8D60000}"/>
    <cellStyle name="Percent 6 7 6 2" xfId="22817" xr:uid="{00000000-0005-0000-0000-0000C9D60000}"/>
    <cellStyle name="Percent 6 7 6 2 2" xfId="48785" xr:uid="{00000000-0005-0000-0000-0000CAD60000}"/>
    <cellStyle name="Percent 6 7 6 3" xfId="33637" xr:uid="{00000000-0005-0000-0000-0000CBD60000}"/>
    <cellStyle name="Percent 6 7 7" xfId="18489" xr:uid="{00000000-0005-0000-0000-0000CCD60000}"/>
    <cellStyle name="Percent 6 7 7 2" xfId="44457" xr:uid="{00000000-0005-0000-0000-0000CDD60000}"/>
    <cellStyle name="Percent 6 7 8" xfId="14161" xr:uid="{00000000-0005-0000-0000-0000CED60000}"/>
    <cellStyle name="Percent 6 7 8 2" xfId="40129" xr:uid="{00000000-0005-0000-0000-0000CFD60000}"/>
    <cellStyle name="Percent 6 7 9" xfId="3341" xr:uid="{00000000-0005-0000-0000-0000D0D60000}"/>
    <cellStyle name="Percent 6 8" xfId="626" xr:uid="{00000000-0005-0000-0000-0000D1D60000}"/>
    <cellStyle name="Percent 6 8 10" xfId="29310" xr:uid="{00000000-0005-0000-0000-0000D2D60000}"/>
    <cellStyle name="Percent 6 8 11" xfId="55252" xr:uid="{00000000-0005-0000-0000-0000D3D60000}"/>
    <cellStyle name="Percent 6 8 12" xfId="55792" xr:uid="{00000000-0005-0000-0000-0000D4D60000}"/>
    <cellStyle name="Percent 6 8 13" xfId="967" xr:uid="{00000000-0005-0000-0000-0000D5D60000}"/>
    <cellStyle name="Percent 6 8 2" xfId="1719" xr:uid="{00000000-0005-0000-0000-0000D6D60000}"/>
    <cellStyle name="Percent 6 8 2 10" xfId="56333" xr:uid="{00000000-0005-0000-0000-0000D7D60000}"/>
    <cellStyle name="Percent 6 8 2 2" xfId="2801" xr:uid="{00000000-0005-0000-0000-0000D8D60000}"/>
    <cellStyle name="Percent 6 8 2 2 2" xfId="7129" xr:uid="{00000000-0005-0000-0000-0000D9D60000}"/>
    <cellStyle name="Percent 6 8 2 2 2 2" xfId="13621" xr:uid="{00000000-0005-0000-0000-0000DAD60000}"/>
    <cellStyle name="Percent 6 8 2 2 2 2 2" xfId="28769" xr:uid="{00000000-0005-0000-0000-0000DBD60000}"/>
    <cellStyle name="Percent 6 8 2 2 2 2 2 2" xfId="54737" xr:uid="{00000000-0005-0000-0000-0000DCD60000}"/>
    <cellStyle name="Percent 6 8 2 2 2 2 3" xfId="39589" xr:uid="{00000000-0005-0000-0000-0000DDD60000}"/>
    <cellStyle name="Percent 6 8 2 2 2 3" xfId="22277" xr:uid="{00000000-0005-0000-0000-0000DED60000}"/>
    <cellStyle name="Percent 6 8 2 2 2 3 2" xfId="48245" xr:uid="{00000000-0005-0000-0000-0000DFD60000}"/>
    <cellStyle name="Percent 6 8 2 2 2 4" xfId="17949" xr:uid="{00000000-0005-0000-0000-0000E0D60000}"/>
    <cellStyle name="Percent 6 8 2 2 2 4 2" xfId="43917" xr:uid="{00000000-0005-0000-0000-0000E1D60000}"/>
    <cellStyle name="Percent 6 8 2 2 2 5" xfId="33097" xr:uid="{00000000-0005-0000-0000-0000E2D60000}"/>
    <cellStyle name="Percent 6 8 2 2 2 6" xfId="59579" xr:uid="{00000000-0005-0000-0000-0000E3D60000}"/>
    <cellStyle name="Percent 6 8 2 2 3" xfId="11457" xr:uid="{00000000-0005-0000-0000-0000E4D60000}"/>
    <cellStyle name="Percent 6 8 2 2 3 2" xfId="26605" xr:uid="{00000000-0005-0000-0000-0000E5D60000}"/>
    <cellStyle name="Percent 6 8 2 2 3 2 2" xfId="52573" xr:uid="{00000000-0005-0000-0000-0000E6D60000}"/>
    <cellStyle name="Percent 6 8 2 2 3 3" xfId="37425" xr:uid="{00000000-0005-0000-0000-0000E7D60000}"/>
    <cellStyle name="Percent 6 8 2 2 4" xfId="9293" xr:uid="{00000000-0005-0000-0000-0000E8D60000}"/>
    <cellStyle name="Percent 6 8 2 2 4 2" xfId="24441" xr:uid="{00000000-0005-0000-0000-0000E9D60000}"/>
    <cellStyle name="Percent 6 8 2 2 4 2 2" xfId="50409" xr:uid="{00000000-0005-0000-0000-0000EAD60000}"/>
    <cellStyle name="Percent 6 8 2 2 4 3" xfId="35261" xr:uid="{00000000-0005-0000-0000-0000EBD60000}"/>
    <cellStyle name="Percent 6 8 2 2 5" xfId="20113" xr:uid="{00000000-0005-0000-0000-0000ECD60000}"/>
    <cellStyle name="Percent 6 8 2 2 5 2" xfId="46081" xr:uid="{00000000-0005-0000-0000-0000EDD60000}"/>
    <cellStyle name="Percent 6 8 2 2 6" xfId="15785" xr:uid="{00000000-0005-0000-0000-0000EED60000}"/>
    <cellStyle name="Percent 6 8 2 2 6 2" xfId="41753" xr:uid="{00000000-0005-0000-0000-0000EFD60000}"/>
    <cellStyle name="Percent 6 8 2 2 7" xfId="4965" xr:uid="{00000000-0005-0000-0000-0000F0D60000}"/>
    <cellStyle name="Percent 6 8 2 2 8" xfId="30933" xr:uid="{00000000-0005-0000-0000-0000F1D60000}"/>
    <cellStyle name="Percent 6 8 2 2 9" xfId="57415" xr:uid="{00000000-0005-0000-0000-0000F2D60000}"/>
    <cellStyle name="Percent 6 8 2 3" xfId="6047" xr:uid="{00000000-0005-0000-0000-0000F3D60000}"/>
    <cellStyle name="Percent 6 8 2 3 2" xfId="12539" xr:uid="{00000000-0005-0000-0000-0000F4D60000}"/>
    <cellStyle name="Percent 6 8 2 3 2 2" xfId="27687" xr:uid="{00000000-0005-0000-0000-0000F5D60000}"/>
    <cellStyle name="Percent 6 8 2 3 2 2 2" xfId="53655" xr:uid="{00000000-0005-0000-0000-0000F6D60000}"/>
    <cellStyle name="Percent 6 8 2 3 2 3" xfId="38507" xr:uid="{00000000-0005-0000-0000-0000F7D60000}"/>
    <cellStyle name="Percent 6 8 2 3 3" xfId="21195" xr:uid="{00000000-0005-0000-0000-0000F8D60000}"/>
    <cellStyle name="Percent 6 8 2 3 3 2" xfId="47163" xr:uid="{00000000-0005-0000-0000-0000F9D60000}"/>
    <cellStyle name="Percent 6 8 2 3 4" xfId="16867" xr:uid="{00000000-0005-0000-0000-0000FAD60000}"/>
    <cellStyle name="Percent 6 8 2 3 4 2" xfId="42835" xr:uid="{00000000-0005-0000-0000-0000FBD60000}"/>
    <cellStyle name="Percent 6 8 2 3 5" xfId="32015" xr:uid="{00000000-0005-0000-0000-0000FCD60000}"/>
    <cellStyle name="Percent 6 8 2 3 6" xfId="58497" xr:uid="{00000000-0005-0000-0000-0000FDD60000}"/>
    <cellStyle name="Percent 6 8 2 4" xfId="10375" xr:uid="{00000000-0005-0000-0000-0000FED60000}"/>
    <cellStyle name="Percent 6 8 2 4 2" xfId="25523" xr:uid="{00000000-0005-0000-0000-0000FFD60000}"/>
    <cellStyle name="Percent 6 8 2 4 2 2" xfId="51491" xr:uid="{00000000-0005-0000-0000-000000D70000}"/>
    <cellStyle name="Percent 6 8 2 4 3" xfId="36343" xr:uid="{00000000-0005-0000-0000-000001D70000}"/>
    <cellStyle name="Percent 6 8 2 5" xfId="8211" xr:uid="{00000000-0005-0000-0000-000002D70000}"/>
    <cellStyle name="Percent 6 8 2 5 2" xfId="23359" xr:uid="{00000000-0005-0000-0000-000003D70000}"/>
    <cellStyle name="Percent 6 8 2 5 2 2" xfId="49327" xr:uid="{00000000-0005-0000-0000-000004D70000}"/>
    <cellStyle name="Percent 6 8 2 5 3" xfId="34179" xr:uid="{00000000-0005-0000-0000-000005D70000}"/>
    <cellStyle name="Percent 6 8 2 6" xfId="19031" xr:uid="{00000000-0005-0000-0000-000006D70000}"/>
    <cellStyle name="Percent 6 8 2 6 2" xfId="44999" xr:uid="{00000000-0005-0000-0000-000007D70000}"/>
    <cellStyle name="Percent 6 8 2 7" xfId="14703" xr:uid="{00000000-0005-0000-0000-000008D70000}"/>
    <cellStyle name="Percent 6 8 2 7 2" xfId="40671" xr:uid="{00000000-0005-0000-0000-000009D70000}"/>
    <cellStyle name="Percent 6 8 2 8" xfId="3883" xr:uid="{00000000-0005-0000-0000-00000AD70000}"/>
    <cellStyle name="Percent 6 8 2 9" xfId="29851" xr:uid="{00000000-0005-0000-0000-00000BD70000}"/>
    <cellStyle name="Percent 6 8 3" xfId="2260" xr:uid="{00000000-0005-0000-0000-00000CD70000}"/>
    <cellStyle name="Percent 6 8 3 2" xfId="6588" xr:uid="{00000000-0005-0000-0000-00000DD70000}"/>
    <cellStyle name="Percent 6 8 3 2 2" xfId="13080" xr:uid="{00000000-0005-0000-0000-00000ED70000}"/>
    <cellStyle name="Percent 6 8 3 2 2 2" xfId="28228" xr:uid="{00000000-0005-0000-0000-00000FD70000}"/>
    <cellStyle name="Percent 6 8 3 2 2 2 2" xfId="54196" xr:uid="{00000000-0005-0000-0000-000010D70000}"/>
    <cellStyle name="Percent 6 8 3 2 2 3" xfId="39048" xr:uid="{00000000-0005-0000-0000-000011D70000}"/>
    <cellStyle name="Percent 6 8 3 2 3" xfId="21736" xr:uid="{00000000-0005-0000-0000-000012D70000}"/>
    <cellStyle name="Percent 6 8 3 2 3 2" xfId="47704" xr:uid="{00000000-0005-0000-0000-000013D70000}"/>
    <cellStyle name="Percent 6 8 3 2 4" xfId="17408" xr:uid="{00000000-0005-0000-0000-000014D70000}"/>
    <cellStyle name="Percent 6 8 3 2 4 2" xfId="43376" xr:uid="{00000000-0005-0000-0000-000015D70000}"/>
    <cellStyle name="Percent 6 8 3 2 5" xfId="32556" xr:uid="{00000000-0005-0000-0000-000016D70000}"/>
    <cellStyle name="Percent 6 8 3 2 6" xfId="59038" xr:uid="{00000000-0005-0000-0000-000017D70000}"/>
    <cellStyle name="Percent 6 8 3 3" xfId="10916" xr:uid="{00000000-0005-0000-0000-000018D70000}"/>
    <cellStyle name="Percent 6 8 3 3 2" xfId="26064" xr:uid="{00000000-0005-0000-0000-000019D70000}"/>
    <cellStyle name="Percent 6 8 3 3 2 2" xfId="52032" xr:uid="{00000000-0005-0000-0000-00001AD70000}"/>
    <cellStyle name="Percent 6 8 3 3 3" xfId="36884" xr:uid="{00000000-0005-0000-0000-00001BD70000}"/>
    <cellStyle name="Percent 6 8 3 4" xfId="8752" xr:uid="{00000000-0005-0000-0000-00001CD70000}"/>
    <cellStyle name="Percent 6 8 3 4 2" xfId="23900" xr:uid="{00000000-0005-0000-0000-00001DD70000}"/>
    <cellStyle name="Percent 6 8 3 4 2 2" xfId="49868" xr:uid="{00000000-0005-0000-0000-00001ED70000}"/>
    <cellStyle name="Percent 6 8 3 4 3" xfId="34720" xr:uid="{00000000-0005-0000-0000-00001FD70000}"/>
    <cellStyle name="Percent 6 8 3 5" xfId="19572" xr:uid="{00000000-0005-0000-0000-000020D70000}"/>
    <cellStyle name="Percent 6 8 3 5 2" xfId="45540" xr:uid="{00000000-0005-0000-0000-000021D70000}"/>
    <cellStyle name="Percent 6 8 3 6" xfId="15244" xr:uid="{00000000-0005-0000-0000-000022D70000}"/>
    <cellStyle name="Percent 6 8 3 6 2" xfId="41212" xr:uid="{00000000-0005-0000-0000-000023D70000}"/>
    <cellStyle name="Percent 6 8 3 7" xfId="4424" xr:uid="{00000000-0005-0000-0000-000024D70000}"/>
    <cellStyle name="Percent 6 8 3 8" xfId="30392" xr:uid="{00000000-0005-0000-0000-000025D70000}"/>
    <cellStyle name="Percent 6 8 3 9" xfId="56874" xr:uid="{00000000-0005-0000-0000-000026D70000}"/>
    <cellStyle name="Percent 6 8 4" xfId="5506" xr:uid="{00000000-0005-0000-0000-000027D70000}"/>
    <cellStyle name="Percent 6 8 4 2" xfId="11998" xr:uid="{00000000-0005-0000-0000-000028D70000}"/>
    <cellStyle name="Percent 6 8 4 2 2" xfId="27146" xr:uid="{00000000-0005-0000-0000-000029D70000}"/>
    <cellStyle name="Percent 6 8 4 2 2 2" xfId="53114" xr:uid="{00000000-0005-0000-0000-00002AD70000}"/>
    <cellStyle name="Percent 6 8 4 2 3" xfId="37966" xr:uid="{00000000-0005-0000-0000-00002BD70000}"/>
    <cellStyle name="Percent 6 8 4 3" xfId="20654" xr:uid="{00000000-0005-0000-0000-00002CD70000}"/>
    <cellStyle name="Percent 6 8 4 3 2" xfId="46622" xr:uid="{00000000-0005-0000-0000-00002DD70000}"/>
    <cellStyle name="Percent 6 8 4 4" xfId="16326" xr:uid="{00000000-0005-0000-0000-00002ED70000}"/>
    <cellStyle name="Percent 6 8 4 4 2" xfId="42294" xr:uid="{00000000-0005-0000-0000-00002FD70000}"/>
    <cellStyle name="Percent 6 8 4 5" xfId="31474" xr:uid="{00000000-0005-0000-0000-000030D70000}"/>
    <cellStyle name="Percent 6 8 4 6" xfId="57956" xr:uid="{00000000-0005-0000-0000-000031D70000}"/>
    <cellStyle name="Percent 6 8 5" xfId="9834" xr:uid="{00000000-0005-0000-0000-000032D70000}"/>
    <cellStyle name="Percent 6 8 5 2" xfId="24982" xr:uid="{00000000-0005-0000-0000-000033D70000}"/>
    <cellStyle name="Percent 6 8 5 2 2" xfId="50950" xr:uid="{00000000-0005-0000-0000-000034D70000}"/>
    <cellStyle name="Percent 6 8 5 3" xfId="35802" xr:uid="{00000000-0005-0000-0000-000035D70000}"/>
    <cellStyle name="Percent 6 8 6" xfId="7670" xr:uid="{00000000-0005-0000-0000-000036D70000}"/>
    <cellStyle name="Percent 6 8 6 2" xfId="22818" xr:uid="{00000000-0005-0000-0000-000037D70000}"/>
    <cellStyle name="Percent 6 8 6 2 2" xfId="48786" xr:uid="{00000000-0005-0000-0000-000038D70000}"/>
    <cellStyle name="Percent 6 8 6 3" xfId="33638" xr:uid="{00000000-0005-0000-0000-000039D70000}"/>
    <cellStyle name="Percent 6 8 7" xfId="18490" xr:uid="{00000000-0005-0000-0000-00003AD70000}"/>
    <cellStyle name="Percent 6 8 7 2" xfId="44458" xr:uid="{00000000-0005-0000-0000-00003BD70000}"/>
    <cellStyle name="Percent 6 8 8" xfId="14162" xr:uid="{00000000-0005-0000-0000-00003CD70000}"/>
    <cellStyle name="Percent 6 8 8 2" xfId="40130" xr:uid="{00000000-0005-0000-0000-00003DD70000}"/>
    <cellStyle name="Percent 6 8 9" xfId="3342" xr:uid="{00000000-0005-0000-0000-00003ED70000}"/>
    <cellStyle name="Percent 6 9" xfId="627" xr:uid="{00000000-0005-0000-0000-00003FD70000}"/>
    <cellStyle name="Percent 6 9 10" xfId="29311" xr:uid="{00000000-0005-0000-0000-000040D70000}"/>
    <cellStyle name="Percent 6 9 11" xfId="55253" xr:uid="{00000000-0005-0000-0000-000041D70000}"/>
    <cellStyle name="Percent 6 9 12" xfId="55793" xr:uid="{00000000-0005-0000-0000-000042D70000}"/>
    <cellStyle name="Percent 6 9 13" xfId="1007" xr:uid="{00000000-0005-0000-0000-000043D70000}"/>
    <cellStyle name="Percent 6 9 2" xfId="1720" xr:uid="{00000000-0005-0000-0000-000044D70000}"/>
    <cellStyle name="Percent 6 9 2 10" xfId="56334" xr:uid="{00000000-0005-0000-0000-000045D70000}"/>
    <cellStyle name="Percent 6 9 2 2" xfId="2802" xr:uid="{00000000-0005-0000-0000-000046D70000}"/>
    <cellStyle name="Percent 6 9 2 2 2" xfId="7130" xr:uid="{00000000-0005-0000-0000-000047D70000}"/>
    <cellStyle name="Percent 6 9 2 2 2 2" xfId="13622" xr:uid="{00000000-0005-0000-0000-000048D70000}"/>
    <cellStyle name="Percent 6 9 2 2 2 2 2" xfId="28770" xr:uid="{00000000-0005-0000-0000-000049D70000}"/>
    <cellStyle name="Percent 6 9 2 2 2 2 2 2" xfId="54738" xr:uid="{00000000-0005-0000-0000-00004AD70000}"/>
    <cellStyle name="Percent 6 9 2 2 2 2 3" xfId="39590" xr:uid="{00000000-0005-0000-0000-00004BD70000}"/>
    <cellStyle name="Percent 6 9 2 2 2 3" xfId="22278" xr:uid="{00000000-0005-0000-0000-00004CD70000}"/>
    <cellStyle name="Percent 6 9 2 2 2 3 2" xfId="48246" xr:uid="{00000000-0005-0000-0000-00004DD70000}"/>
    <cellStyle name="Percent 6 9 2 2 2 4" xfId="17950" xr:uid="{00000000-0005-0000-0000-00004ED70000}"/>
    <cellStyle name="Percent 6 9 2 2 2 4 2" xfId="43918" xr:uid="{00000000-0005-0000-0000-00004FD70000}"/>
    <cellStyle name="Percent 6 9 2 2 2 5" xfId="33098" xr:uid="{00000000-0005-0000-0000-000050D70000}"/>
    <cellStyle name="Percent 6 9 2 2 2 6" xfId="59580" xr:uid="{00000000-0005-0000-0000-000051D70000}"/>
    <cellStyle name="Percent 6 9 2 2 3" xfId="11458" xr:uid="{00000000-0005-0000-0000-000052D70000}"/>
    <cellStyle name="Percent 6 9 2 2 3 2" xfId="26606" xr:uid="{00000000-0005-0000-0000-000053D70000}"/>
    <cellStyle name="Percent 6 9 2 2 3 2 2" xfId="52574" xr:uid="{00000000-0005-0000-0000-000054D70000}"/>
    <cellStyle name="Percent 6 9 2 2 3 3" xfId="37426" xr:uid="{00000000-0005-0000-0000-000055D70000}"/>
    <cellStyle name="Percent 6 9 2 2 4" xfId="9294" xr:uid="{00000000-0005-0000-0000-000056D70000}"/>
    <cellStyle name="Percent 6 9 2 2 4 2" xfId="24442" xr:uid="{00000000-0005-0000-0000-000057D70000}"/>
    <cellStyle name="Percent 6 9 2 2 4 2 2" xfId="50410" xr:uid="{00000000-0005-0000-0000-000058D70000}"/>
    <cellStyle name="Percent 6 9 2 2 4 3" xfId="35262" xr:uid="{00000000-0005-0000-0000-000059D70000}"/>
    <cellStyle name="Percent 6 9 2 2 5" xfId="20114" xr:uid="{00000000-0005-0000-0000-00005AD70000}"/>
    <cellStyle name="Percent 6 9 2 2 5 2" xfId="46082" xr:uid="{00000000-0005-0000-0000-00005BD70000}"/>
    <cellStyle name="Percent 6 9 2 2 6" xfId="15786" xr:uid="{00000000-0005-0000-0000-00005CD70000}"/>
    <cellStyle name="Percent 6 9 2 2 6 2" xfId="41754" xr:uid="{00000000-0005-0000-0000-00005DD70000}"/>
    <cellStyle name="Percent 6 9 2 2 7" xfId="4966" xr:uid="{00000000-0005-0000-0000-00005ED70000}"/>
    <cellStyle name="Percent 6 9 2 2 8" xfId="30934" xr:uid="{00000000-0005-0000-0000-00005FD70000}"/>
    <cellStyle name="Percent 6 9 2 2 9" xfId="57416" xr:uid="{00000000-0005-0000-0000-000060D70000}"/>
    <cellStyle name="Percent 6 9 2 3" xfId="6048" xr:uid="{00000000-0005-0000-0000-000061D70000}"/>
    <cellStyle name="Percent 6 9 2 3 2" xfId="12540" xr:uid="{00000000-0005-0000-0000-000062D70000}"/>
    <cellStyle name="Percent 6 9 2 3 2 2" xfId="27688" xr:uid="{00000000-0005-0000-0000-000063D70000}"/>
    <cellStyle name="Percent 6 9 2 3 2 2 2" xfId="53656" xr:uid="{00000000-0005-0000-0000-000064D70000}"/>
    <cellStyle name="Percent 6 9 2 3 2 3" xfId="38508" xr:uid="{00000000-0005-0000-0000-000065D70000}"/>
    <cellStyle name="Percent 6 9 2 3 3" xfId="21196" xr:uid="{00000000-0005-0000-0000-000066D70000}"/>
    <cellStyle name="Percent 6 9 2 3 3 2" xfId="47164" xr:uid="{00000000-0005-0000-0000-000067D70000}"/>
    <cellStyle name="Percent 6 9 2 3 4" xfId="16868" xr:uid="{00000000-0005-0000-0000-000068D70000}"/>
    <cellStyle name="Percent 6 9 2 3 4 2" xfId="42836" xr:uid="{00000000-0005-0000-0000-000069D70000}"/>
    <cellStyle name="Percent 6 9 2 3 5" xfId="32016" xr:uid="{00000000-0005-0000-0000-00006AD70000}"/>
    <cellStyle name="Percent 6 9 2 3 6" xfId="58498" xr:uid="{00000000-0005-0000-0000-00006BD70000}"/>
    <cellStyle name="Percent 6 9 2 4" xfId="10376" xr:uid="{00000000-0005-0000-0000-00006CD70000}"/>
    <cellStyle name="Percent 6 9 2 4 2" xfId="25524" xr:uid="{00000000-0005-0000-0000-00006DD70000}"/>
    <cellStyle name="Percent 6 9 2 4 2 2" xfId="51492" xr:uid="{00000000-0005-0000-0000-00006ED70000}"/>
    <cellStyle name="Percent 6 9 2 4 3" xfId="36344" xr:uid="{00000000-0005-0000-0000-00006FD70000}"/>
    <cellStyle name="Percent 6 9 2 5" xfId="8212" xr:uid="{00000000-0005-0000-0000-000070D70000}"/>
    <cellStyle name="Percent 6 9 2 5 2" xfId="23360" xr:uid="{00000000-0005-0000-0000-000071D70000}"/>
    <cellStyle name="Percent 6 9 2 5 2 2" xfId="49328" xr:uid="{00000000-0005-0000-0000-000072D70000}"/>
    <cellStyle name="Percent 6 9 2 5 3" xfId="34180" xr:uid="{00000000-0005-0000-0000-000073D70000}"/>
    <cellStyle name="Percent 6 9 2 6" xfId="19032" xr:uid="{00000000-0005-0000-0000-000074D70000}"/>
    <cellStyle name="Percent 6 9 2 6 2" xfId="45000" xr:uid="{00000000-0005-0000-0000-000075D70000}"/>
    <cellStyle name="Percent 6 9 2 7" xfId="14704" xr:uid="{00000000-0005-0000-0000-000076D70000}"/>
    <cellStyle name="Percent 6 9 2 7 2" xfId="40672" xr:uid="{00000000-0005-0000-0000-000077D70000}"/>
    <cellStyle name="Percent 6 9 2 8" xfId="3884" xr:uid="{00000000-0005-0000-0000-000078D70000}"/>
    <cellStyle name="Percent 6 9 2 9" xfId="29852" xr:uid="{00000000-0005-0000-0000-000079D70000}"/>
    <cellStyle name="Percent 6 9 3" xfId="2261" xr:uid="{00000000-0005-0000-0000-00007AD70000}"/>
    <cellStyle name="Percent 6 9 3 2" xfId="6589" xr:uid="{00000000-0005-0000-0000-00007BD70000}"/>
    <cellStyle name="Percent 6 9 3 2 2" xfId="13081" xr:uid="{00000000-0005-0000-0000-00007CD70000}"/>
    <cellStyle name="Percent 6 9 3 2 2 2" xfId="28229" xr:uid="{00000000-0005-0000-0000-00007DD70000}"/>
    <cellStyle name="Percent 6 9 3 2 2 2 2" xfId="54197" xr:uid="{00000000-0005-0000-0000-00007ED70000}"/>
    <cellStyle name="Percent 6 9 3 2 2 3" xfId="39049" xr:uid="{00000000-0005-0000-0000-00007FD70000}"/>
    <cellStyle name="Percent 6 9 3 2 3" xfId="21737" xr:uid="{00000000-0005-0000-0000-000080D70000}"/>
    <cellStyle name="Percent 6 9 3 2 3 2" xfId="47705" xr:uid="{00000000-0005-0000-0000-000081D70000}"/>
    <cellStyle name="Percent 6 9 3 2 4" xfId="17409" xr:uid="{00000000-0005-0000-0000-000082D70000}"/>
    <cellStyle name="Percent 6 9 3 2 4 2" xfId="43377" xr:uid="{00000000-0005-0000-0000-000083D70000}"/>
    <cellStyle name="Percent 6 9 3 2 5" xfId="32557" xr:uid="{00000000-0005-0000-0000-000084D70000}"/>
    <cellStyle name="Percent 6 9 3 2 6" xfId="59039" xr:uid="{00000000-0005-0000-0000-000085D70000}"/>
    <cellStyle name="Percent 6 9 3 3" xfId="10917" xr:uid="{00000000-0005-0000-0000-000086D70000}"/>
    <cellStyle name="Percent 6 9 3 3 2" xfId="26065" xr:uid="{00000000-0005-0000-0000-000087D70000}"/>
    <cellStyle name="Percent 6 9 3 3 2 2" xfId="52033" xr:uid="{00000000-0005-0000-0000-000088D70000}"/>
    <cellStyle name="Percent 6 9 3 3 3" xfId="36885" xr:uid="{00000000-0005-0000-0000-000089D70000}"/>
    <cellStyle name="Percent 6 9 3 4" xfId="8753" xr:uid="{00000000-0005-0000-0000-00008AD70000}"/>
    <cellStyle name="Percent 6 9 3 4 2" xfId="23901" xr:uid="{00000000-0005-0000-0000-00008BD70000}"/>
    <cellStyle name="Percent 6 9 3 4 2 2" xfId="49869" xr:uid="{00000000-0005-0000-0000-00008CD70000}"/>
    <cellStyle name="Percent 6 9 3 4 3" xfId="34721" xr:uid="{00000000-0005-0000-0000-00008DD70000}"/>
    <cellStyle name="Percent 6 9 3 5" xfId="19573" xr:uid="{00000000-0005-0000-0000-00008ED70000}"/>
    <cellStyle name="Percent 6 9 3 5 2" xfId="45541" xr:uid="{00000000-0005-0000-0000-00008FD70000}"/>
    <cellStyle name="Percent 6 9 3 6" xfId="15245" xr:uid="{00000000-0005-0000-0000-000090D70000}"/>
    <cellStyle name="Percent 6 9 3 6 2" xfId="41213" xr:uid="{00000000-0005-0000-0000-000091D70000}"/>
    <cellStyle name="Percent 6 9 3 7" xfId="4425" xr:uid="{00000000-0005-0000-0000-000092D70000}"/>
    <cellStyle name="Percent 6 9 3 8" xfId="30393" xr:uid="{00000000-0005-0000-0000-000093D70000}"/>
    <cellStyle name="Percent 6 9 3 9" xfId="56875" xr:uid="{00000000-0005-0000-0000-000094D70000}"/>
    <cellStyle name="Percent 6 9 4" xfId="5507" xr:uid="{00000000-0005-0000-0000-000095D70000}"/>
    <cellStyle name="Percent 6 9 4 2" xfId="11999" xr:uid="{00000000-0005-0000-0000-000096D70000}"/>
    <cellStyle name="Percent 6 9 4 2 2" xfId="27147" xr:uid="{00000000-0005-0000-0000-000097D70000}"/>
    <cellStyle name="Percent 6 9 4 2 2 2" xfId="53115" xr:uid="{00000000-0005-0000-0000-000098D70000}"/>
    <cellStyle name="Percent 6 9 4 2 3" xfId="37967" xr:uid="{00000000-0005-0000-0000-000099D70000}"/>
    <cellStyle name="Percent 6 9 4 3" xfId="20655" xr:uid="{00000000-0005-0000-0000-00009AD70000}"/>
    <cellStyle name="Percent 6 9 4 3 2" xfId="46623" xr:uid="{00000000-0005-0000-0000-00009BD70000}"/>
    <cellStyle name="Percent 6 9 4 4" xfId="16327" xr:uid="{00000000-0005-0000-0000-00009CD70000}"/>
    <cellStyle name="Percent 6 9 4 4 2" xfId="42295" xr:uid="{00000000-0005-0000-0000-00009DD70000}"/>
    <cellStyle name="Percent 6 9 4 5" xfId="31475" xr:uid="{00000000-0005-0000-0000-00009ED70000}"/>
    <cellStyle name="Percent 6 9 4 6" xfId="57957" xr:uid="{00000000-0005-0000-0000-00009FD70000}"/>
    <cellStyle name="Percent 6 9 5" xfId="9835" xr:uid="{00000000-0005-0000-0000-0000A0D70000}"/>
    <cellStyle name="Percent 6 9 5 2" xfId="24983" xr:uid="{00000000-0005-0000-0000-0000A1D70000}"/>
    <cellStyle name="Percent 6 9 5 2 2" xfId="50951" xr:uid="{00000000-0005-0000-0000-0000A2D70000}"/>
    <cellStyle name="Percent 6 9 5 3" xfId="35803" xr:uid="{00000000-0005-0000-0000-0000A3D70000}"/>
    <cellStyle name="Percent 6 9 6" xfId="7671" xr:uid="{00000000-0005-0000-0000-0000A4D70000}"/>
    <cellStyle name="Percent 6 9 6 2" xfId="22819" xr:uid="{00000000-0005-0000-0000-0000A5D70000}"/>
    <cellStyle name="Percent 6 9 6 2 2" xfId="48787" xr:uid="{00000000-0005-0000-0000-0000A6D70000}"/>
    <cellStyle name="Percent 6 9 6 3" xfId="33639" xr:uid="{00000000-0005-0000-0000-0000A7D70000}"/>
    <cellStyle name="Percent 6 9 7" xfId="18491" xr:uid="{00000000-0005-0000-0000-0000A8D70000}"/>
    <cellStyle name="Percent 6 9 7 2" xfId="44459" xr:uid="{00000000-0005-0000-0000-0000A9D70000}"/>
    <cellStyle name="Percent 6 9 8" xfId="14163" xr:uid="{00000000-0005-0000-0000-0000AAD70000}"/>
    <cellStyle name="Percent 6 9 8 2" xfId="40131" xr:uid="{00000000-0005-0000-0000-0000ABD70000}"/>
    <cellStyle name="Percent 6 9 9" xfId="3343" xr:uid="{00000000-0005-0000-0000-0000ACD70000}"/>
    <cellStyle name="Percent 7" xfId="628" xr:uid="{00000000-0005-0000-0000-0000ADD70000}"/>
    <cellStyle name="Percent 7 10" xfId="629" xr:uid="{00000000-0005-0000-0000-0000AED70000}"/>
    <cellStyle name="Percent 7 10 10" xfId="29313" xr:uid="{00000000-0005-0000-0000-0000AFD70000}"/>
    <cellStyle name="Percent 7 10 11" xfId="55255" xr:uid="{00000000-0005-0000-0000-0000B0D70000}"/>
    <cellStyle name="Percent 7 10 12" xfId="55795" xr:uid="{00000000-0005-0000-0000-0000B1D70000}"/>
    <cellStyle name="Percent 7 10 13" xfId="1050" xr:uid="{00000000-0005-0000-0000-0000B2D70000}"/>
    <cellStyle name="Percent 7 10 2" xfId="1722" xr:uid="{00000000-0005-0000-0000-0000B3D70000}"/>
    <cellStyle name="Percent 7 10 2 10" xfId="56336" xr:uid="{00000000-0005-0000-0000-0000B4D70000}"/>
    <cellStyle name="Percent 7 10 2 2" xfId="2804" xr:uid="{00000000-0005-0000-0000-0000B5D70000}"/>
    <cellStyle name="Percent 7 10 2 2 2" xfId="7132" xr:uid="{00000000-0005-0000-0000-0000B6D70000}"/>
    <cellStyle name="Percent 7 10 2 2 2 2" xfId="13624" xr:uid="{00000000-0005-0000-0000-0000B7D70000}"/>
    <cellStyle name="Percent 7 10 2 2 2 2 2" xfId="28772" xr:uid="{00000000-0005-0000-0000-0000B8D70000}"/>
    <cellStyle name="Percent 7 10 2 2 2 2 2 2" xfId="54740" xr:uid="{00000000-0005-0000-0000-0000B9D70000}"/>
    <cellStyle name="Percent 7 10 2 2 2 2 3" xfId="39592" xr:uid="{00000000-0005-0000-0000-0000BAD70000}"/>
    <cellStyle name="Percent 7 10 2 2 2 3" xfId="22280" xr:uid="{00000000-0005-0000-0000-0000BBD70000}"/>
    <cellStyle name="Percent 7 10 2 2 2 3 2" xfId="48248" xr:uid="{00000000-0005-0000-0000-0000BCD70000}"/>
    <cellStyle name="Percent 7 10 2 2 2 4" xfId="17952" xr:uid="{00000000-0005-0000-0000-0000BDD70000}"/>
    <cellStyle name="Percent 7 10 2 2 2 4 2" xfId="43920" xr:uid="{00000000-0005-0000-0000-0000BED70000}"/>
    <cellStyle name="Percent 7 10 2 2 2 5" xfId="33100" xr:uid="{00000000-0005-0000-0000-0000BFD70000}"/>
    <cellStyle name="Percent 7 10 2 2 2 6" xfId="59582" xr:uid="{00000000-0005-0000-0000-0000C0D70000}"/>
    <cellStyle name="Percent 7 10 2 2 3" xfId="11460" xr:uid="{00000000-0005-0000-0000-0000C1D70000}"/>
    <cellStyle name="Percent 7 10 2 2 3 2" xfId="26608" xr:uid="{00000000-0005-0000-0000-0000C2D70000}"/>
    <cellStyle name="Percent 7 10 2 2 3 2 2" xfId="52576" xr:uid="{00000000-0005-0000-0000-0000C3D70000}"/>
    <cellStyle name="Percent 7 10 2 2 3 3" xfId="37428" xr:uid="{00000000-0005-0000-0000-0000C4D70000}"/>
    <cellStyle name="Percent 7 10 2 2 4" xfId="9296" xr:uid="{00000000-0005-0000-0000-0000C5D70000}"/>
    <cellStyle name="Percent 7 10 2 2 4 2" xfId="24444" xr:uid="{00000000-0005-0000-0000-0000C6D70000}"/>
    <cellStyle name="Percent 7 10 2 2 4 2 2" xfId="50412" xr:uid="{00000000-0005-0000-0000-0000C7D70000}"/>
    <cellStyle name="Percent 7 10 2 2 4 3" xfId="35264" xr:uid="{00000000-0005-0000-0000-0000C8D70000}"/>
    <cellStyle name="Percent 7 10 2 2 5" xfId="20116" xr:uid="{00000000-0005-0000-0000-0000C9D70000}"/>
    <cellStyle name="Percent 7 10 2 2 5 2" xfId="46084" xr:uid="{00000000-0005-0000-0000-0000CAD70000}"/>
    <cellStyle name="Percent 7 10 2 2 6" xfId="15788" xr:uid="{00000000-0005-0000-0000-0000CBD70000}"/>
    <cellStyle name="Percent 7 10 2 2 6 2" xfId="41756" xr:uid="{00000000-0005-0000-0000-0000CCD70000}"/>
    <cellStyle name="Percent 7 10 2 2 7" xfId="4968" xr:uid="{00000000-0005-0000-0000-0000CDD70000}"/>
    <cellStyle name="Percent 7 10 2 2 8" xfId="30936" xr:uid="{00000000-0005-0000-0000-0000CED70000}"/>
    <cellStyle name="Percent 7 10 2 2 9" xfId="57418" xr:uid="{00000000-0005-0000-0000-0000CFD70000}"/>
    <cellStyle name="Percent 7 10 2 3" xfId="6050" xr:uid="{00000000-0005-0000-0000-0000D0D70000}"/>
    <cellStyle name="Percent 7 10 2 3 2" xfId="12542" xr:uid="{00000000-0005-0000-0000-0000D1D70000}"/>
    <cellStyle name="Percent 7 10 2 3 2 2" xfId="27690" xr:uid="{00000000-0005-0000-0000-0000D2D70000}"/>
    <cellStyle name="Percent 7 10 2 3 2 2 2" xfId="53658" xr:uid="{00000000-0005-0000-0000-0000D3D70000}"/>
    <cellStyle name="Percent 7 10 2 3 2 3" xfId="38510" xr:uid="{00000000-0005-0000-0000-0000D4D70000}"/>
    <cellStyle name="Percent 7 10 2 3 3" xfId="21198" xr:uid="{00000000-0005-0000-0000-0000D5D70000}"/>
    <cellStyle name="Percent 7 10 2 3 3 2" xfId="47166" xr:uid="{00000000-0005-0000-0000-0000D6D70000}"/>
    <cellStyle name="Percent 7 10 2 3 4" xfId="16870" xr:uid="{00000000-0005-0000-0000-0000D7D70000}"/>
    <cellStyle name="Percent 7 10 2 3 4 2" xfId="42838" xr:uid="{00000000-0005-0000-0000-0000D8D70000}"/>
    <cellStyle name="Percent 7 10 2 3 5" xfId="32018" xr:uid="{00000000-0005-0000-0000-0000D9D70000}"/>
    <cellStyle name="Percent 7 10 2 3 6" xfId="58500" xr:uid="{00000000-0005-0000-0000-0000DAD70000}"/>
    <cellStyle name="Percent 7 10 2 4" xfId="10378" xr:uid="{00000000-0005-0000-0000-0000DBD70000}"/>
    <cellStyle name="Percent 7 10 2 4 2" xfId="25526" xr:uid="{00000000-0005-0000-0000-0000DCD70000}"/>
    <cellStyle name="Percent 7 10 2 4 2 2" xfId="51494" xr:uid="{00000000-0005-0000-0000-0000DDD70000}"/>
    <cellStyle name="Percent 7 10 2 4 3" xfId="36346" xr:uid="{00000000-0005-0000-0000-0000DED70000}"/>
    <cellStyle name="Percent 7 10 2 5" xfId="8214" xr:uid="{00000000-0005-0000-0000-0000DFD70000}"/>
    <cellStyle name="Percent 7 10 2 5 2" xfId="23362" xr:uid="{00000000-0005-0000-0000-0000E0D70000}"/>
    <cellStyle name="Percent 7 10 2 5 2 2" xfId="49330" xr:uid="{00000000-0005-0000-0000-0000E1D70000}"/>
    <cellStyle name="Percent 7 10 2 5 3" xfId="34182" xr:uid="{00000000-0005-0000-0000-0000E2D70000}"/>
    <cellStyle name="Percent 7 10 2 6" xfId="19034" xr:uid="{00000000-0005-0000-0000-0000E3D70000}"/>
    <cellStyle name="Percent 7 10 2 6 2" xfId="45002" xr:uid="{00000000-0005-0000-0000-0000E4D70000}"/>
    <cellStyle name="Percent 7 10 2 7" xfId="14706" xr:uid="{00000000-0005-0000-0000-0000E5D70000}"/>
    <cellStyle name="Percent 7 10 2 7 2" xfId="40674" xr:uid="{00000000-0005-0000-0000-0000E6D70000}"/>
    <cellStyle name="Percent 7 10 2 8" xfId="3886" xr:uid="{00000000-0005-0000-0000-0000E7D70000}"/>
    <cellStyle name="Percent 7 10 2 9" xfId="29854" xr:uid="{00000000-0005-0000-0000-0000E8D70000}"/>
    <cellStyle name="Percent 7 10 3" xfId="2263" xr:uid="{00000000-0005-0000-0000-0000E9D70000}"/>
    <cellStyle name="Percent 7 10 3 2" xfId="6591" xr:uid="{00000000-0005-0000-0000-0000EAD70000}"/>
    <cellStyle name="Percent 7 10 3 2 2" xfId="13083" xr:uid="{00000000-0005-0000-0000-0000EBD70000}"/>
    <cellStyle name="Percent 7 10 3 2 2 2" xfId="28231" xr:uid="{00000000-0005-0000-0000-0000ECD70000}"/>
    <cellStyle name="Percent 7 10 3 2 2 2 2" xfId="54199" xr:uid="{00000000-0005-0000-0000-0000EDD70000}"/>
    <cellStyle name="Percent 7 10 3 2 2 3" xfId="39051" xr:uid="{00000000-0005-0000-0000-0000EED70000}"/>
    <cellStyle name="Percent 7 10 3 2 3" xfId="21739" xr:uid="{00000000-0005-0000-0000-0000EFD70000}"/>
    <cellStyle name="Percent 7 10 3 2 3 2" xfId="47707" xr:uid="{00000000-0005-0000-0000-0000F0D70000}"/>
    <cellStyle name="Percent 7 10 3 2 4" xfId="17411" xr:uid="{00000000-0005-0000-0000-0000F1D70000}"/>
    <cellStyle name="Percent 7 10 3 2 4 2" xfId="43379" xr:uid="{00000000-0005-0000-0000-0000F2D70000}"/>
    <cellStyle name="Percent 7 10 3 2 5" xfId="32559" xr:uid="{00000000-0005-0000-0000-0000F3D70000}"/>
    <cellStyle name="Percent 7 10 3 2 6" xfId="59041" xr:uid="{00000000-0005-0000-0000-0000F4D70000}"/>
    <cellStyle name="Percent 7 10 3 3" xfId="10919" xr:uid="{00000000-0005-0000-0000-0000F5D70000}"/>
    <cellStyle name="Percent 7 10 3 3 2" xfId="26067" xr:uid="{00000000-0005-0000-0000-0000F6D70000}"/>
    <cellStyle name="Percent 7 10 3 3 2 2" xfId="52035" xr:uid="{00000000-0005-0000-0000-0000F7D70000}"/>
    <cellStyle name="Percent 7 10 3 3 3" xfId="36887" xr:uid="{00000000-0005-0000-0000-0000F8D70000}"/>
    <cellStyle name="Percent 7 10 3 4" xfId="8755" xr:uid="{00000000-0005-0000-0000-0000F9D70000}"/>
    <cellStyle name="Percent 7 10 3 4 2" xfId="23903" xr:uid="{00000000-0005-0000-0000-0000FAD70000}"/>
    <cellStyle name="Percent 7 10 3 4 2 2" xfId="49871" xr:uid="{00000000-0005-0000-0000-0000FBD70000}"/>
    <cellStyle name="Percent 7 10 3 4 3" xfId="34723" xr:uid="{00000000-0005-0000-0000-0000FCD70000}"/>
    <cellStyle name="Percent 7 10 3 5" xfId="19575" xr:uid="{00000000-0005-0000-0000-0000FDD70000}"/>
    <cellStyle name="Percent 7 10 3 5 2" xfId="45543" xr:uid="{00000000-0005-0000-0000-0000FED70000}"/>
    <cellStyle name="Percent 7 10 3 6" xfId="15247" xr:uid="{00000000-0005-0000-0000-0000FFD70000}"/>
    <cellStyle name="Percent 7 10 3 6 2" xfId="41215" xr:uid="{00000000-0005-0000-0000-000000D80000}"/>
    <cellStyle name="Percent 7 10 3 7" xfId="4427" xr:uid="{00000000-0005-0000-0000-000001D80000}"/>
    <cellStyle name="Percent 7 10 3 8" xfId="30395" xr:uid="{00000000-0005-0000-0000-000002D80000}"/>
    <cellStyle name="Percent 7 10 3 9" xfId="56877" xr:uid="{00000000-0005-0000-0000-000003D80000}"/>
    <cellStyle name="Percent 7 10 4" xfId="5509" xr:uid="{00000000-0005-0000-0000-000004D80000}"/>
    <cellStyle name="Percent 7 10 4 2" xfId="12001" xr:uid="{00000000-0005-0000-0000-000005D80000}"/>
    <cellStyle name="Percent 7 10 4 2 2" xfId="27149" xr:uid="{00000000-0005-0000-0000-000006D80000}"/>
    <cellStyle name="Percent 7 10 4 2 2 2" xfId="53117" xr:uid="{00000000-0005-0000-0000-000007D80000}"/>
    <cellStyle name="Percent 7 10 4 2 3" xfId="37969" xr:uid="{00000000-0005-0000-0000-000008D80000}"/>
    <cellStyle name="Percent 7 10 4 3" xfId="20657" xr:uid="{00000000-0005-0000-0000-000009D80000}"/>
    <cellStyle name="Percent 7 10 4 3 2" xfId="46625" xr:uid="{00000000-0005-0000-0000-00000AD80000}"/>
    <cellStyle name="Percent 7 10 4 4" xfId="16329" xr:uid="{00000000-0005-0000-0000-00000BD80000}"/>
    <cellStyle name="Percent 7 10 4 4 2" xfId="42297" xr:uid="{00000000-0005-0000-0000-00000CD80000}"/>
    <cellStyle name="Percent 7 10 4 5" xfId="31477" xr:uid="{00000000-0005-0000-0000-00000DD80000}"/>
    <cellStyle name="Percent 7 10 4 6" xfId="57959" xr:uid="{00000000-0005-0000-0000-00000ED80000}"/>
    <cellStyle name="Percent 7 10 5" xfId="9837" xr:uid="{00000000-0005-0000-0000-00000FD80000}"/>
    <cellStyle name="Percent 7 10 5 2" xfId="24985" xr:uid="{00000000-0005-0000-0000-000010D80000}"/>
    <cellStyle name="Percent 7 10 5 2 2" xfId="50953" xr:uid="{00000000-0005-0000-0000-000011D80000}"/>
    <cellStyle name="Percent 7 10 5 3" xfId="35805" xr:uid="{00000000-0005-0000-0000-000012D80000}"/>
    <cellStyle name="Percent 7 10 6" xfId="7673" xr:uid="{00000000-0005-0000-0000-000013D80000}"/>
    <cellStyle name="Percent 7 10 6 2" xfId="22821" xr:uid="{00000000-0005-0000-0000-000014D80000}"/>
    <cellStyle name="Percent 7 10 6 2 2" xfId="48789" xr:uid="{00000000-0005-0000-0000-000015D80000}"/>
    <cellStyle name="Percent 7 10 6 3" xfId="33641" xr:uid="{00000000-0005-0000-0000-000016D80000}"/>
    <cellStyle name="Percent 7 10 7" xfId="18493" xr:uid="{00000000-0005-0000-0000-000017D80000}"/>
    <cellStyle name="Percent 7 10 7 2" xfId="44461" xr:uid="{00000000-0005-0000-0000-000018D80000}"/>
    <cellStyle name="Percent 7 10 8" xfId="14165" xr:uid="{00000000-0005-0000-0000-000019D80000}"/>
    <cellStyle name="Percent 7 10 8 2" xfId="40133" xr:uid="{00000000-0005-0000-0000-00001AD80000}"/>
    <cellStyle name="Percent 7 10 9" xfId="3345" xr:uid="{00000000-0005-0000-0000-00001BD80000}"/>
    <cellStyle name="Percent 7 11" xfId="630" xr:uid="{00000000-0005-0000-0000-00001CD80000}"/>
    <cellStyle name="Percent 7 11 10" xfId="29314" xr:uid="{00000000-0005-0000-0000-00001DD80000}"/>
    <cellStyle name="Percent 7 11 11" xfId="55256" xr:uid="{00000000-0005-0000-0000-00001ED80000}"/>
    <cellStyle name="Percent 7 11 12" xfId="55796" xr:uid="{00000000-0005-0000-0000-00001FD80000}"/>
    <cellStyle name="Percent 7 11 13" xfId="1090" xr:uid="{00000000-0005-0000-0000-000020D80000}"/>
    <cellStyle name="Percent 7 11 2" xfId="1723" xr:uid="{00000000-0005-0000-0000-000021D80000}"/>
    <cellStyle name="Percent 7 11 2 10" xfId="56337" xr:uid="{00000000-0005-0000-0000-000022D80000}"/>
    <cellStyle name="Percent 7 11 2 2" xfId="2805" xr:uid="{00000000-0005-0000-0000-000023D80000}"/>
    <cellStyle name="Percent 7 11 2 2 2" xfId="7133" xr:uid="{00000000-0005-0000-0000-000024D80000}"/>
    <cellStyle name="Percent 7 11 2 2 2 2" xfId="13625" xr:uid="{00000000-0005-0000-0000-000025D80000}"/>
    <cellStyle name="Percent 7 11 2 2 2 2 2" xfId="28773" xr:uid="{00000000-0005-0000-0000-000026D80000}"/>
    <cellStyle name="Percent 7 11 2 2 2 2 2 2" xfId="54741" xr:uid="{00000000-0005-0000-0000-000027D80000}"/>
    <cellStyle name="Percent 7 11 2 2 2 2 3" xfId="39593" xr:uid="{00000000-0005-0000-0000-000028D80000}"/>
    <cellStyle name="Percent 7 11 2 2 2 3" xfId="22281" xr:uid="{00000000-0005-0000-0000-000029D80000}"/>
    <cellStyle name="Percent 7 11 2 2 2 3 2" xfId="48249" xr:uid="{00000000-0005-0000-0000-00002AD80000}"/>
    <cellStyle name="Percent 7 11 2 2 2 4" xfId="17953" xr:uid="{00000000-0005-0000-0000-00002BD80000}"/>
    <cellStyle name="Percent 7 11 2 2 2 4 2" xfId="43921" xr:uid="{00000000-0005-0000-0000-00002CD80000}"/>
    <cellStyle name="Percent 7 11 2 2 2 5" xfId="33101" xr:uid="{00000000-0005-0000-0000-00002DD80000}"/>
    <cellStyle name="Percent 7 11 2 2 2 6" xfId="59583" xr:uid="{00000000-0005-0000-0000-00002ED80000}"/>
    <cellStyle name="Percent 7 11 2 2 3" xfId="11461" xr:uid="{00000000-0005-0000-0000-00002FD80000}"/>
    <cellStyle name="Percent 7 11 2 2 3 2" xfId="26609" xr:uid="{00000000-0005-0000-0000-000030D80000}"/>
    <cellStyle name="Percent 7 11 2 2 3 2 2" xfId="52577" xr:uid="{00000000-0005-0000-0000-000031D80000}"/>
    <cellStyle name="Percent 7 11 2 2 3 3" xfId="37429" xr:uid="{00000000-0005-0000-0000-000032D80000}"/>
    <cellStyle name="Percent 7 11 2 2 4" xfId="9297" xr:uid="{00000000-0005-0000-0000-000033D80000}"/>
    <cellStyle name="Percent 7 11 2 2 4 2" xfId="24445" xr:uid="{00000000-0005-0000-0000-000034D80000}"/>
    <cellStyle name="Percent 7 11 2 2 4 2 2" xfId="50413" xr:uid="{00000000-0005-0000-0000-000035D80000}"/>
    <cellStyle name="Percent 7 11 2 2 4 3" xfId="35265" xr:uid="{00000000-0005-0000-0000-000036D80000}"/>
    <cellStyle name="Percent 7 11 2 2 5" xfId="20117" xr:uid="{00000000-0005-0000-0000-000037D80000}"/>
    <cellStyle name="Percent 7 11 2 2 5 2" xfId="46085" xr:uid="{00000000-0005-0000-0000-000038D80000}"/>
    <cellStyle name="Percent 7 11 2 2 6" xfId="15789" xr:uid="{00000000-0005-0000-0000-000039D80000}"/>
    <cellStyle name="Percent 7 11 2 2 6 2" xfId="41757" xr:uid="{00000000-0005-0000-0000-00003AD80000}"/>
    <cellStyle name="Percent 7 11 2 2 7" xfId="4969" xr:uid="{00000000-0005-0000-0000-00003BD80000}"/>
    <cellStyle name="Percent 7 11 2 2 8" xfId="30937" xr:uid="{00000000-0005-0000-0000-00003CD80000}"/>
    <cellStyle name="Percent 7 11 2 2 9" xfId="57419" xr:uid="{00000000-0005-0000-0000-00003DD80000}"/>
    <cellStyle name="Percent 7 11 2 3" xfId="6051" xr:uid="{00000000-0005-0000-0000-00003ED80000}"/>
    <cellStyle name="Percent 7 11 2 3 2" xfId="12543" xr:uid="{00000000-0005-0000-0000-00003FD80000}"/>
    <cellStyle name="Percent 7 11 2 3 2 2" xfId="27691" xr:uid="{00000000-0005-0000-0000-000040D80000}"/>
    <cellStyle name="Percent 7 11 2 3 2 2 2" xfId="53659" xr:uid="{00000000-0005-0000-0000-000041D80000}"/>
    <cellStyle name="Percent 7 11 2 3 2 3" xfId="38511" xr:uid="{00000000-0005-0000-0000-000042D80000}"/>
    <cellStyle name="Percent 7 11 2 3 3" xfId="21199" xr:uid="{00000000-0005-0000-0000-000043D80000}"/>
    <cellStyle name="Percent 7 11 2 3 3 2" xfId="47167" xr:uid="{00000000-0005-0000-0000-000044D80000}"/>
    <cellStyle name="Percent 7 11 2 3 4" xfId="16871" xr:uid="{00000000-0005-0000-0000-000045D80000}"/>
    <cellStyle name="Percent 7 11 2 3 4 2" xfId="42839" xr:uid="{00000000-0005-0000-0000-000046D80000}"/>
    <cellStyle name="Percent 7 11 2 3 5" xfId="32019" xr:uid="{00000000-0005-0000-0000-000047D80000}"/>
    <cellStyle name="Percent 7 11 2 3 6" xfId="58501" xr:uid="{00000000-0005-0000-0000-000048D80000}"/>
    <cellStyle name="Percent 7 11 2 4" xfId="10379" xr:uid="{00000000-0005-0000-0000-000049D80000}"/>
    <cellStyle name="Percent 7 11 2 4 2" xfId="25527" xr:uid="{00000000-0005-0000-0000-00004AD80000}"/>
    <cellStyle name="Percent 7 11 2 4 2 2" xfId="51495" xr:uid="{00000000-0005-0000-0000-00004BD80000}"/>
    <cellStyle name="Percent 7 11 2 4 3" xfId="36347" xr:uid="{00000000-0005-0000-0000-00004CD80000}"/>
    <cellStyle name="Percent 7 11 2 5" xfId="8215" xr:uid="{00000000-0005-0000-0000-00004DD80000}"/>
    <cellStyle name="Percent 7 11 2 5 2" xfId="23363" xr:uid="{00000000-0005-0000-0000-00004ED80000}"/>
    <cellStyle name="Percent 7 11 2 5 2 2" xfId="49331" xr:uid="{00000000-0005-0000-0000-00004FD80000}"/>
    <cellStyle name="Percent 7 11 2 5 3" xfId="34183" xr:uid="{00000000-0005-0000-0000-000050D80000}"/>
    <cellStyle name="Percent 7 11 2 6" xfId="19035" xr:uid="{00000000-0005-0000-0000-000051D80000}"/>
    <cellStyle name="Percent 7 11 2 6 2" xfId="45003" xr:uid="{00000000-0005-0000-0000-000052D80000}"/>
    <cellStyle name="Percent 7 11 2 7" xfId="14707" xr:uid="{00000000-0005-0000-0000-000053D80000}"/>
    <cellStyle name="Percent 7 11 2 7 2" xfId="40675" xr:uid="{00000000-0005-0000-0000-000054D80000}"/>
    <cellStyle name="Percent 7 11 2 8" xfId="3887" xr:uid="{00000000-0005-0000-0000-000055D80000}"/>
    <cellStyle name="Percent 7 11 2 9" xfId="29855" xr:uid="{00000000-0005-0000-0000-000056D80000}"/>
    <cellStyle name="Percent 7 11 3" xfId="2264" xr:uid="{00000000-0005-0000-0000-000057D80000}"/>
    <cellStyle name="Percent 7 11 3 2" xfId="6592" xr:uid="{00000000-0005-0000-0000-000058D80000}"/>
    <cellStyle name="Percent 7 11 3 2 2" xfId="13084" xr:uid="{00000000-0005-0000-0000-000059D80000}"/>
    <cellStyle name="Percent 7 11 3 2 2 2" xfId="28232" xr:uid="{00000000-0005-0000-0000-00005AD80000}"/>
    <cellStyle name="Percent 7 11 3 2 2 2 2" xfId="54200" xr:uid="{00000000-0005-0000-0000-00005BD80000}"/>
    <cellStyle name="Percent 7 11 3 2 2 3" xfId="39052" xr:uid="{00000000-0005-0000-0000-00005CD80000}"/>
    <cellStyle name="Percent 7 11 3 2 3" xfId="21740" xr:uid="{00000000-0005-0000-0000-00005DD80000}"/>
    <cellStyle name="Percent 7 11 3 2 3 2" xfId="47708" xr:uid="{00000000-0005-0000-0000-00005ED80000}"/>
    <cellStyle name="Percent 7 11 3 2 4" xfId="17412" xr:uid="{00000000-0005-0000-0000-00005FD80000}"/>
    <cellStyle name="Percent 7 11 3 2 4 2" xfId="43380" xr:uid="{00000000-0005-0000-0000-000060D80000}"/>
    <cellStyle name="Percent 7 11 3 2 5" xfId="32560" xr:uid="{00000000-0005-0000-0000-000061D80000}"/>
    <cellStyle name="Percent 7 11 3 2 6" xfId="59042" xr:uid="{00000000-0005-0000-0000-000062D80000}"/>
    <cellStyle name="Percent 7 11 3 3" xfId="10920" xr:uid="{00000000-0005-0000-0000-000063D80000}"/>
    <cellStyle name="Percent 7 11 3 3 2" xfId="26068" xr:uid="{00000000-0005-0000-0000-000064D80000}"/>
    <cellStyle name="Percent 7 11 3 3 2 2" xfId="52036" xr:uid="{00000000-0005-0000-0000-000065D80000}"/>
    <cellStyle name="Percent 7 11 3 3 3" xfId="36888" xr:uid="{00000000-0005-0000-0000-000066D80000}"/>
    <cellStyle name="Percent 7 11 3 4" xfId="8756" xr:uid="{00000000-0005-0000-0000-000067D80000}"/>
    <cellStyle name="Percent 7 11 3 4 2" xfId="23904" xr:uid="{00000000-0005-0000-0000-000068D80000}"/>
    <cellStyle name="Percent 7 11 3 4 2 2" xfId="49872" xr:uid="{00000000-0005-0000-0000-000069D80000}"/>
    <cellStyle name="Percent 7 11 3 4 3" xfId="34724" xr:uid="{00000000-0005-0000-0000-00006AD80000}"/>
    <cellStyle name="Percent 7 11 3 5" xfId="19576" xr:uid="{00000000-0005-0000-0000-00006BD80000}"/>
    <cellStyle name="Percent 7 11 3 5 2" xfId="45544" xr:uid="{00000000-0005-0000-0000-00006CD80000}"/>
    <cellStyle name="Percent 7 11 3 6" xfId="15248" xr:uid="{00000000-0005-0000-0000-00006DD80000}"/>
    <cellStyle name="Percent 7 11 3 6 2" xfId="41216" xr:uid="{00000000-0005-0000-0000-00006ED80000}"/>
    <cellStyle name="Percent 7 11 3 7" xfId="4428" xr:uid="{00000000-0005-0000-0000-00006FD80000}"/>
    <cellStyle name="Percent 7 11 3 8" xfId="30396" xr:uid="{00000000-0005-0000-0000-000070D80000}"/>
    <cellStyle name="Percent 7 11 3 9" xfId="56878" xr:uid="{00000000-0005-0000-0000-000071D80000}"/>
    <cellStyle name="Percent 7 11 4" xfId="5510" xr:uid="{00000000-0005-0000-0000-000072D80000}"/>
    <cellStyle name="Percent 7 11 4 2" xfId="12002" xr:uid="{00000000-0005-0000-0000-000073D80000}"/>
    <cellStyle name="Percent 7 11 4 2 2" xfId="27150" xr:uid="{00000000-0005-0000-0000-000074D80000}"/>
    <cellStyle name="Percent 7 11 4 2 2 2" xfId="53118" xr:uid="{00000000-0005-0000-0000-000075D80000}"/>
    <cellStyle name="Percent 7 11 4 2 3" xfId="37970" xr:uid="{00000000-0005-0000-0000-000076D80000}"/>
    <cellStyle name="Percent 7 11 4 3" xfId="20658" xr:uid="{00000000-0005-0000-0000-000077D80000}"/>
    <cellStyle name="Percent 7 11 4 3 2" xfId="46626" xr:uid="{00000000-0005-0000-0000-000078D80000}"/>
    <cellStyle name="Percent 7 11 4 4" xfId="16330" xr:uid="{00000000-0005-0000-0000-000079D80000}"/>
    <cellStyle name="Percent 7 11 4 4 2" xfId="42298" xr:uid="{00000000-0005-0000-0000-00007AD80000}"/>
    <cellStyle name="Percent 7 11 4 5" xfId="31478" xr:uid="{00000000-0005-0000-0000-00007BD80000}"/>
    <cellStyle name="Percent 7 11 4 6" xfId="57960" xr:uid="{00000000-0005-0000-0000-00007CD80000}"/>
    <cellStyle name="Percent 7 11 5" xfId="9838" xr:uid="{00000000-0005-0000-0000-00007DD80000}"/>
    <cellStyle name="Percent 7 11 5 2" xfId="24986" xr:uid="{00000000-0005-0000-0000-00007ED80000}"/>
    <cellStyle name="Percent 7 11 5 2 2" xfId="50954" xr:uid="{00000000-0005-0000-0000-00007FD80000}"/>
    <cellStyle name="Percent 7 11 5 3" xfId="35806" xr:uid="{00000000-0005-0000-0000-000080D80000}"/>
    <cellStyle name="Percent 7 11 6" xfId="7674" xr:uid="{00000000-0005-0000-0000-000081D80000}"/>
    <cellStyle name="Percent 7 11 6 2" xfId="22822" xr:uid="{00000000-0005-0000-0000-000082D80000}"/>
    <cellStyle name="Percent 7 11 6 2 2" xfId="48790" xr:uid="{00000000-0005-0000-0000-000083D80000}"/>
    <cellStyle name="Percent 7 11 6 3" xfId="33642" xr:uid="{00000000-0005-0000-0000-000084D80000}"/>
    <cellStyle name="Percent 7 11 7" xfId="18494" xr:uid="{00000000-0005-0000-0000-000085D80000}"/>
    <cellStyle name="Percent 7 11 7 2" xfId="44462" xr:uid="{00000000-0005-0000-0000-000086D80000}"/>
    <cellStyle name="Percent 7 11 8" xfId="14166" xr:uid="{00000000-0005-0000-0000-000087D80000}"/>
    <cellStyle name="Percent 7 11 8 2" xfId="40134" xr:uid="{00000000-0005-0000-0000-000088D80000}"/>
    <cellStyle name="Percent 7 11 9" xfId="3346" xr:uid="{00000000-0005-0000-0000-000089D80000}"/>
    <cellStyle name="Percent 7 12" xfId="631" xr:uid="{00000000-0005-0000-0000-00008AD80000}"/>
    <cellStyle name="Percent 7 12 10" xfId="29315" xr:uid="{00000000-0005-0000-0000-00008BD80000}"/>
    <cellStyle name="Percent 7 12 11" xfId="55257" xr:uid="{00000000-0005-0000-0000-00008CD80000}"/>
    <cellStyle name="Percent 7 12 12" xfId="55797" xr:uid="{00000000-0005-0000-0000-00008DD80000}"/>
    <cellStyle name="Percent 7 12 13" xfId="1130" xr:uid="{00000000-0005-0000-0000-00008ED80000}"/>
    <cellStyle name="Percent 7 12 2" xfId="1724" xr:uid="{00000000-0005-0000-0000-00008FD80000}"/>
    <cellStyle name="Percent 7 12 2 10" xfId="56338" xr:uid="{00000000-0005-0000-0000-000090D80000}"/>
    <cellStyle name="Percent 7 12 2 2" xfId="2806" xr:uid="{00000000-0005-0000-0000-000091D80000}"/>
    <cellStyle name="Percent 7 12 2 2 2" xfId="7134" xr:uid="{00000000-0005-0000-0000-000092D80000}"/>
    <cellStyle name="Percent 7 12 2 2 2 2" xfId="13626" xr:uid="{00000000-0005-0000-0000-000093D80000}"/>
    <cellStyle name="Percent 7 12 2 2 2 2 2" xfId="28774" xr:uid="{00000000-0005-0000-0000-000094D80000}"/>
    <cellStyle name="Percent 7 12 2 2 2 2 2 2" xfId="54742" xr:uid="{00000000-0005-0000-0000-000095D80000}"/>
    <cellStyle name="Percent 7 12 2 2 2 2 3" xfId="39594" xr:uid="{00000000-0005-0000-0000-000096D80000}"/>
    <cellStyle name="Percent 7 12 2 2 2 3" xfId="22282" xr:uid="{00000000-0005-0000-0000-000097D80000}"/>
    <cellStyle name="Percent 7 12 2 2 2 3 2" xfId="48250" xr:uid="{00000000-0005-0000-0000-000098D80000}"/>
    <cellStyle name="Percent 7 12 2 2 2 4" xfId="17954" xr:uid="{00000000-0005-0000-0000-000099D80000}"/>
    <cellStyle name="Percent 7 12 2 2 2 4 2" xfId="43922" xr:uid="{00000000-0005-0000-0000-00009AD80000}"/>
    <cellStyle name="Percent 7 12 2 2 2 5" xfId="33102" xr:uid="{00000000-0005-0000-0000-00009BD80000}"/>
    <cellStyle name="Percent 7 12 2 2 2 6" xfId="59584" xr:uid="{00000000-0005-0000-0000-00009CD80000}"/>
    <cellStyle name="Percent 7 12 2 2 3" xfId="11462" xr:uid="{00000000-0005-0000-0000-00009DD80000}"/>
    <cellStyle name="Percent 7 12 2 2 3 2" xfId="26610" xr:uid="{00000000-0005-0000-0000-00009ED80000}"/>
    <cellStyle name="Percent 7 12 2 2 3 2 2" xfId="52578" xr:uid="{00000000-0005-0000-0000-00009FD80000}"/>
    <cellStyle name="Percent 7 12 2 2 3 3" xfId="37430" xr:uid="{00000000-0005-0000-0000-0000A0D80000}"/>
    <cellStyle name="Percent 7 12 2 2 4" xfId="9298" xr:uid="{00000000-0005-0000-0000-0000A1D80000}"/>
    <cellStyle name="Percent 7 12 2 2 4 2" xfId="24446" xr:uid="{00000000-0005-0000-0000-0000A2D80000}"/>
    <cellStyle name="Percent 7 12 2 2 4 2 2" xfId="50414" xr:uid="{00000000-0005-0000-0000-0000A3D80000}"/>
    <cellStyle name="Percent 7 12 2 2 4 3" xfId="35266" xr:uid="{00000000-0005-0000-0000-0000A4D80000}"/>
    <cellStyle name="Percent 7 12 2 2 5" xfId="20118" xr:uid="{00000000-0005-0000-0000-0000A5D80000}"/>
    <cellStyle name="Percent 7 12 2 2 5 2" xfId="46086" xr:uid="{00000000-0005-0000-0000-0000A6D80000}"/>
    <cellStyle name="Percent 7 12 2 2 6" xfId="15790" xr:uid="{00000000-0005-0000-0000-0000A7D80000}"/>
    <cellStyle name="Percent 7 12 2 2 6 2" xfId="41758" xr:uid="{00000000-0005-0000-0000-0000A8D80000}"/>
    <cellStyle name="Percent 7 12 2 2 7" xfId="4970" xr:uid="{00000000-0005-0000-0000-0000A9D80000}"/>
    <cellStyle name="Percent 7 12 2 2 8" xfId="30938" xr:uid="{00000000-0005-0000-0000-0000AAD80000}"/>
    <cellStyle name="Percent 7 12 2 2 9" xfId="57420" xr:uid="{00000000-0005-0000-0000-0000ABD80000}"/>
    <cellStyle name="Percent 7 12 2 3" xfId="6052" xr:uid="{00000000-0005-0000-0000-0000ACD80000}"/>
    <cellStyle name="Percent 7 12 2 3 2" xfId="12544" xr:uid="{00000000-0005-0000-0000-0000ADD80000}"/>
    <cellStyle name="Percent 7 12 2 3 2 2" xfId="27692" xr:uid="{00000000-0005-0000-0000-0000AED80000}"/>
    <cellStyle name="Percent 7 12 2 3 2 2 2" xfId="53660" xr:uid="{00000000-0005-0000-0000-0000AFD80000}"/>
    <cellStyle name="Percent 7 12 2 3 2 3" xfId="38512" xr:uid="{00000000-0005-0000-0000-0000B0D80000}"/>
    <cellStyle name="Percent 7 12 2 3 3" xfId="21200" xr:uid="{00000000-0005-0000-0000-0000B1D80000}"/>
    <cellStyle name="Percent 7 12 2 3 3 2" xfId="47168" xr:uid="{00000000-0005-0000-0000-0000B2D80000}"/>
    <cellStyle name="Percent 7 12 2 3 4" xfId="16872" xr:uid="{00000000-0005-0000-0000-0000B3D80000}"/>
    <cellStyle name="Percent 7 12 2 3 4 2" xfId="42840" xr:uid="{00000000-0005-0000-0000-0000B4D80000}"/>
    <cellStyle name="Percent 7 12 2 3 5" xfId="32020" xr:uid="{00000000-0005-0000-0000-0000B5D80000}"/>
    <cellStyle name="Percent 7 12 2 3 6" xfId="58502" xr:uid="{00000000-0005-0000-0000-0000B6D80000}"/>
    <cellStyle name="Percent 7 12 2 4" xfId="10380" xr:uid="{00000000-0005-0000-0000-0000B7D80000}"/>
    <cellStyle name="Percent 7 12 2 4 2" xfId="25528" xr:uid="{00000000-0005-0000-0000-0000B8D80000}"/>
    <cellStyle name="Percent 7 12 2 4 2 2" xfId="51496" xr:uid="{00000000-0005-0000-0000-0000B9D80000}"/>
    <cellStyle name="Percent 7 12 2 4 3" xfId="36348" xr:uid="{00000000-0005-0000-0000-0000BAD80000}"/>
    <cellStyle name="Percent 7 12 2 5" xfId="8216" xr:uid="{00000000-0005-0000-0000-0000BBD80000}"/>
    <cellStyle name="Percent 7 12 2 5 2" xfId="23364" xr:uid="{00000000-0005-0000-0000-0000BCD80000}"/>
    <cellStyle name="Percent 7 12 2 5 2 2" xfId="49332" xr:uid="{00000000-0005-0000-0000-0000BDD80000}"/>
    <cellStyle name="Percent 7 12 2 5 3" xfId="34184" xr:uid="{00000000-0005-0000-0000-0000BED80000}"/>
    <cellStyle name="Percent 7 12 2 6" xfId="19036" xr:uid="{00000000-0005-0000-0000-0000BFD80000}"/>
    <cellStyle name="Percent 7 12 2 6 2" xfId="45004" xr:uid="{00000000-0005-0000-0000-0000C0D80000}"/>
    <cellStyle name="Percent 7 12 2 7" xfId="14708" xr:uid="{00000000-0005-0000-0000-0000C1D80000}"/>
    <cellStyle name="Percent 7 12 2 7 2" xfId="40676" xr:uid="{00000000-0005-0000-0000-0000C2D80000}"/>
    <cellStyle name="Percent 7 12 2 8" xfId="3888" xr:uid="{00000000-0005-0000-0000-0000C3D80000}"/>
    <cellStyle name="Percent 7 12 2 9" xfId="29856" xr:uid="{00000000-0005-0000-0000-0000C4D80000}"/>
    <cellStyle name="Percent 7 12 3" xfId="2265" xr:uid="{00000000-0005-0000-0000-0000C5D80000}"/>
    <cellStyle name="Percent 7 12 3 2" xfId="6593" xr:uid="{00000000-0005-0000-0000-0000C6D80000}"/>
    <cellStyle name="Percent 7 12 3 2 2" xfId="13085" xr:uid="{00000000-0005-0000-0000-0000C7D80000}"/>
    <cellStyle name="Percent 7 12 3 2 2 2" xfId="28233" xr:uid="{00000000-0005-0000-0000-0000C8D80000}"/>
    <cellStyle name="Percent 7 12 3 2 2 2 2" xfId="54201" xr:uid="{00000000-0005-0000-0000-0000C9D80000}"/>
    <cellStyle name="Percent 7 12 3 2 2 3" xfId="39053" xr:uid="{00000000-0005-0000-0000-0000CAD80000}"/>
    <cellStyle name="Percent 7 12 3 2 3" xfId="21741" xr:uid="{00000000-0005-0000-0000-0000CBD80000}"/>
    <cellStyle name="Percent 7 12 3 2 3 2" xfId="47709" xr:uid="{00000000-0005-0000-0000-0000CCD80000}"/>
    <cellStyle name="Percent 7 12 3 2 4" xfId="17413" xr:uid="{00000000-0005-0000-0000-0000CDD80000}"/>
    <cellStyle name="Percent 7 12 3 2 4 2" xfId="43381" xr:uid="{00000000-0005-0000-0000-0000CED80000}"/>
    <cellStyle name="Percent 7 12 3 2 5" xfId="32561" xr:uid="{00000000-0005-0000-0000-0000CFD80000}"/>
    <cellStyle name="Percent 7 12 3 2 6" xfId="59043" xr:uid="{00000000-0005-0000-0000-0000D0D80000}"/>
    <cellStyle name="Percent 7 12 3 3" xfId="10921" xr:uid="{00000000-0005-0000-0000-0000D1D80000}"/>
    <cellStyle name="Percent 7 12 3 3 2" xfId="26069" xr:uid="{00000000-0005-0000-0000-0000D2D80000}"/>
    <cellStyle name="Percent 7 12 3 3 2 2" xfId="52037" xr:uid="{00000000-0005-0000-0000-0000D3D80000}"/>
    <cellStyle name="Percent 7 12 3 3 3" xfId="36889" xr:uid="{00000000-0005-0000-0000-0000D4D80000}"/>
    <cellStyle name="Percent 7 12 3 4" xfId="8757" xr:uid="{00000000-0005-0000-0000-0000D5D80000}"/>
    <cellStyle name="Percent 7 12 3 4 2" xfId="23905" xr:uid="{00000000-0005-0000-0000-0000D6D80000}"/>
    <cellStyle name="Percent 7 12 3 4 2 2" xfId="49873" xr:uid="{00000000-0005-0000-0000-0000D7D80000}"/>
    <cellStyle name="Percent 7 12 3 4 3" xfId="34725" xr:uid="{00000000-0005-0000-0000-0000D8D80000}"/>
    <cellStyle name="Percent 7 12 3 5" xfId="19577" xr:uid="{00000000-0005-0000-0000-0000D9D80000}"/>
    <cellStyle name="Percent 7 12 3 5 2" xfId="45545" xr:uid="{00000000-0005-0000-0000-0000DAD80000}"/>
    <cellStyle name="Percent 7 12 3 6" xfId="15249" xr:uid="{00000000-0005-0000-0000-0000DBD80000}"/>
    <cellStyle name="Percent 7 12 3 6 2" xfId="41217" xr:uid="{00000000-0005-0000-0000-0000DCD80000}"/>
    <cellStyle name="Percent 7 12 3 7" xfId="4429" xr:uid="{00000000-0005-0000-0000-0000DDD80000}"/>
    <cellStyle name="Percent 7 12 3 8" xfId="30397" xr:uid="{00000000-0005-0000-0000-0000DED80000}"/>
    <cellStyle name="Percent 7 12 3 9" xfId="56879" xr:uid="{00000000-0005-0000-0000-0000DFD80000}"/>
    <cellStyle name="Percent 7 12 4" xfId="5511" xr:uid="{00000000-0005-0000-0000-0000E0D80000}"/>
    <cellStyle name="Percent 7 12 4 2" xfId="12003" xr:uid="{00000000-0005-0000-0000-0000E1D80000}"/>
    <cellStyle name="Percent 7 12 4 2 2" xfId="27151" xr:uid="{00000000-0005-0000-0000-0000E2D80000}"/>
    <cellStyle name="Percent 7 12 4 2 2 2" xfId="53119" xr:uid="{00000000-0005-0000-0000-0000E3D80000}"/>
    <cellStyle name="Percent 7 12 4 2 3" xfId="37971" xr:uid="{00000000-0005-0000-0000-0000E4D80000}"/>
    <cellStyle name="Percent 7 12 4 3" xfId="20659" xr:uid="{00000000-0005-0000-0000-0000E5D80000}"/>
    <cellStyle name="Percent 7 12 4 3 2" xfId="46627" xr:uid="{00000000-0005-0000-0000-0000E6D80000}"/>
    <cellStyle name="Percent 7 12 4 4" xfId="16331" xr:uid="{00000000-0005-0000-0000-0000E7D80000}"/>
    <cellStyle name="Percent 7 12 4 4 2" xfId="42299" xr:uid="{00000000-0005-0000-0000-0000E8D80000}"/>
    <cellStyle name="Percent 7 12 4 5" xfId="31479" xr:uid="{00000000-0005-0000-0000-0000E9D80000}"/>
    <cellStyle name="Percent 7 12 4 6" xfId="57961" xr:uid="{00000000-0005-0000-0000-0000EAD80000}"/>
    <cellStyle name="Percent 7 12 5" xfId="9839" xr:uid="{00000000-0005-0000-0000-0000EBD80000}"/>
    <cellStyle name="Percent 7 12 5 2" xfId="24987" xr:uid="{00000000-0005-0000-0000-0000ECD80000}"/>
    <cellStyle name="Percent 7 12 5 2 2" xfId="50955" xr:uid="{00000000-0005-0000-0000-0000EDD80000}"/>
    <cellStyle name="Percent 7 12 5 3" xfId="35807" xr:uid="{00000000-0005-0000-0000-0000EED80000}"/>
    <cellStyle name="Percent 7 12 6" xfId="7675" xr:uid="{00000000-0005-0000-0000-0000EFD80000}"/>
    <cellStyle name="Percent 7 12 6 2" xfId="22823" xr:uid="{00000000-0005-0000-0000-0000F0D80000}"/>
    <cellStyle name="Percent 7 12 6 2 2" xfId="48791" xr:uid="{00000000-0005-0000-0000-0000F1D80000}"/>
    <cellStyle name="Percent 7 12 6 3" xfId="33643" xr:uid="{00000000-0005-0000-0000-0000F2D80000}"/>
    <cellStyle name="Percent 7 12 7" xfId="18495" xr:uid="{00000000-0005-0000-0000-0000F3D80000}"/>
    <cellStyle name="Percent 7 12 7 2" xfId="44463" xr:uid="{00000000-0005-0000-0000-0000F4D80000}"/>
    <cellStyle name="Percent 7 12 8" xfId="14167" xr:uid="{00000000-0005-0000-0000-0000F5D80000}"/>
    <cellStyle name="Percent 7 12 8 2" xfId="40135" xr:uid="{00000000-0005-0000-0000-0000F6D80000}"/>
    <cellStyle name="Percent 7 12 9" xfId="3347" xr:uid="{00000000-0005-0000-0000-0000F7D80000}"/>
    <cellStyle name="Percent 7 13" xfId="632" xr:uid="{00000000-0005-0000-0000-0000F8D80000}"/>
    <cellStyle name="Percent 7 13 10" xfId="29316" xr:uid="{00000000-0005-0000-0000-0000F9D80000}"/>
    <cellStyle name="Percent 7 13 11" xfId="55258" xr:uid="{00000000-0005-0000-0000-0000FAD80000}"/>
    <cellStyle name="Percent 7 13 12" xfId="55798" xr:uid="{00000000-0005-0000-0000-0000FBD80000}"/>
    <cellStyle name="Percent 7 13 13" xfId="1170" xr:uid="{00000000-0005-0000-0000-0000FCD80000}"/>
    <cellStyle name="Percent 7 13 2" xfId="1725" xr:uid="{00000000-0005-0000-0000-0000FDD80000}"/>
    <cellStyle name="Percent 7 13 2 10" xfId="56339" xr:uid="{00000000-0005-0000-0000-0000FED80000}"/>
    <cellStyle name="Percent 7 13 2 2" xfId="2807" xr:uid="{00000000-0005-0000-0000-0000FFD80000}"/>
    <cellStyle name="Percent 7 13 2 2 2" xfId="7135" xr:uid="{00000000-0005-0000-0000-000000D90000}"/>
    <cellStyle name="Percent 7 13 2 2 2 2" xfId="13627" xr:uid="{00000000-0005-0000-0000-000001D90000}"/>
    <cellStyle name="Percent 7 13 2 2 2 2 2" xfId="28775" xr:uid="{00000000-0005-0000-0000-000002D90000}"/>
    <cellStyle name="Percent 7 13 2 2 2 2 2 2" xfId="54743" xr:uid="{00000000-0005-0000-0000-000003D90000}"/>
    <cellStyle name="Percent 7 13 2 2 2 2 3" xfId="39595" xr:uid="{00000000-0005-0000-0000-000004D90000}"/>
    <cellStyle name="Percent 7 13 2 2 2 3" xfId="22283" xr:uid="{00000000-0005-0000-0000-000005D90000}"/>
    <cellStyle name="Percent 7 13 2 2 2 3 2" xfId="48251" xr:uid="{00000000-0005-0000-0000-000006D90000}"/>
    <cellStyle name="Percent 7 13 2 2 2 4" xfId="17955" xr:uid="{00000000-0005-0000-0000-000007D90000}"/>
    <cellStyle name="Percent 7 13 2 2 2 4 2" xfId="43923" xr:uid="{00000000-0005-0000-0000-000008D90000}"/>
    <cellStyle name="Percent 7 13 2 2 2 5" xfId="33103" xr:uid="{00000000-0005-0000-0000-000009D90000}"/>
    <cellStyle name="Percent 7 13 2 2 2 6" xfId="59585" xr:uid="{00000000-0005-0000-0000-00000AD90000}"/>
    <cellStyle name="Percent 7 13 2 2 3" xfId="11463" xr:uid="{00000000-0005-0000-0000-00000BD90000}"/>
    <cellStyle name="Percent 7 13 2 2 3 2" xfId="26611" xr:uid="{00000000-0005-0000-0000-00000CD90000}"/>
    <cellStyle name="Percent 7 13 2 2 3 2 2" xfId="52579" xr:uid="{00000000-0005-0000-0000-00000DD90000}"/>
    <cellStyle name="Percent 7 13 2 2 3 3" xfId="37431" xr:uid="{00000000-0005-0000-0000-00000ED90000}"/>
    <cellStyle name="Percent 7 13 2 2 4" xfId="9299" xr:uid="{00000000-0005-0000-0000-00000FD90000}"/>
    <cellStyle name="Percent 7 13 2 2 4 2" xfId="24447" xr:uid="{00000000-0005-0000-0000-000010D90000}"/>
    <cellStyle name="Percent 7 13 2 2 4 2 2" xfId="50415" xr:uid="{00000000-0005-0000-0000-000011D90000}"/>
    <cellStyle name="Percent 7 13 2 2 4 3" xfId="35267" xr:uid="{00000000-0005-0000-0000-000012D90000}"/>
    <cellStyle name="Percent 7 13 2 2 5" xfId="20119" xr:uid="{00000000-0005-0000-0000-000013D90000}"/>
    <cellStyle name="Percent 7 13 2 2 5 2" xfId="46087" xr:uid="{00000000-0005-0000-0000-000014D90000}"/>
    <cellStyle name="Percent 7 13 2 2 6" xfId="15791" xr:uid="{00000000-0005-0000-0000-000015D90000}"/>
    <cellStyle name="Percent 7 13 2 2 6 2" xfId="41759" xr:uid="{00000000-0005-0000-0000-000016D90000}"/>
    <cellStyle name="Percent 7 13 2 2 7" xfId="4971" xr:uid="{00000000-0005-0000-0000-000017D90000}"/>
    <cellStyle name="Percent 7 13 2 2 8" xfId="30939" xr:uid="{00000000-0005-0000-0000-000018D90000}"/>
    <cellStyle name="Percent 7 13 2 2 9" xfId="57421" xr:uid="{00000000-0005-0000-0000-000019D90000}"/>
    <cellStyle name="Percent 7 13 2 3" xfId="6053" xr:uid="{00000000-0005-0000-0000-00001AD90000}"/>
    <cellStyle name="Percent 7 13 2 3 2" xfId="12545" xr:uid="{00000000-0005-0000-0000-00001BD90000}"/>
    <cellStyle name="Percent 7 13 2 3 2 2" xfId="27693" xr:uid="{00000000-0005-0000-0000-00001CD90000}"/>
    <cellStyle name="Percent 7 13 2 3 2 2 2" xfId="53661" xr:uid="{00000000-0005-0000-0000-00001DD90000}"/>
    <cellStyle name="Percent 7 13 2 3 2 3" xfId="38513" xr:uid="{00000000-0005-0000-0000-00001ED90000}"/>
    <cellStyle name="Percent 7 13 2 3 3" xfId="21201" xr:uid="{00000000-0005-0000-0000-00001FD90000}"/>
    <cellStyle name="Percent 7 13 2 3 3 2" xfId="47169" xr:uid="{00000000-0005-0000-0000-000020D90000}"/>
    <cellStyle name="Percent 7 13 2 3 4" xfId="16873" xr:uid="{00000000-0005-0000-0000-000021D90000}"/>
    <cellStyle name="Percent 7 13 2 3 4 2" xfId="42841" xr:uid="{00000000-0005-0000-0000-000022D90000}"/>
    <cellStyle name="Percent 7 13 2 3 5" xfId="32021" xr:uid="{00000000-0005-0000-0000-000023D90000}"/>
    <cellStyle name="Percent 7 13 2 3 6" xfId="58503" xr:uid="{00000000-0005-0000-0000-000024D90000}"/>
    <cellStyle name="Percent 7 13 2 4" xfId="10381" xr:uid="{00000000-0005-0000-0000-000025D90000}"/>
    <cellStyle name="Percent 7 13 2 4 2" xfId="25529" xr:uid="{00000000-0005-0000-0000-000026D90000}"/>
    <cellStyle name="Percent 7 13 2 4 2 2" xfId="51497" xr:uid="{00000000-0005-0000-0000-000027D90000}"/>
    <cellStyle name="Percent 7 13 2 4 3" xfId="36349" xr:uid="{00000000-0005-0000-0000-000028D90000}"/>
    <cellStyle name="Percent 7 13 2 5" xfId="8217" xr:uid="{00000000-0005-0000-0000-000029D90000}"/>
    <cellStyle name="Percent 7 13 2 5 2" xfId="23365" xr:uid="{00000000-0005-0000-0000-00002AD90000}"/>
    <cellStyle name="Percent 7 13 2 5 2 2" xfId="49333" xr:uid="{00000000-0005-0000-0000-00002BD90000}"/>
    <cellStyle name="Percent 7 13 2 5 3" xfId="34185" xr:uid="{00000000-0005-0000-0000-00002CD90000}"/>
    <cellStyle name="Percent 7 13 2 6" xfId="19037" xr:uid="{00000000-0005-0000-0000-00002DD90000}"/>
    <cellStyle name="Percent 7 13 2 6 2" xfId="45005" xr:uid="{00000000-0005-0000-0000-00002ED90000}"/>
    <cellStyle name="Percent 7 13 2 7" xfId="14709" xr:uid="{00000000-0005-0000-0000-00002FD90000}"/>
    <cellStyle name="Percent 7 13 2 7 2" xfId="40677" xr:uid="{00000000-0005-0000-0000-000030D90000}"/>
    <cellStyle name="Percent 7 13 2 8" xfId="3889" xr:uid="{00000000-0005-0000-0000-000031D90000}"/>
    <cellStyle name="Percent 7 13 2 9" xfId="29857" xr:uid="{00000000-0005-0000-0000-000032D90000}"/>
    <cellStyle name="Percent 7 13 3" xfId="2266" xr:uid="{00000000-0005-0000-0000-000033D90000}"/>
    <cellStyle name="Percent 7 13 3 2" xfId="6594" xr:uid="{00000000-0005-0000-0000-000034D90000}"/>
    <cellStyle name="Percent 7 13 3 2 2" xfId="13086" xr:uid="{00000000-0005-0000-0000-000035D90000}"/>
    <cellStyle name="Percent 7 13 3 2 2 2" xfId="28234" xr:uid="{00000000-0005-0000-0000-000036D90000}"/>
    <cellStyle name="Percent 7 13 3 2 2 2 2" xfId="54202" xr:uid="{00000000-0005-0000-0000-000037D90000}"/>
    <cellStyle name="Percent 7 13 3 2 2 3" xfId="39054" xr:uid="{00000000-0005-0000-0000-000038D90000}"/>
    <cellStyle name="Percent 7 13 3 2 3" xfId="21742" xr:uid="{00000000-0005-0000-0000-000039D90000}"/>
    <cellStyle name="Percent 7 13 3 2 3 2" xfId="47710" xr:uid="{00000000-0005-0000-0000-00003AD90000}"/>
    <cellStyle name="Percent 7 13 3 2 4" xfId="17414" xr:uid="{00000000-0005-0000-0000-00003BD90000}"/>
    <cellStyle name="Percent 7 13 3 2 4 2" xfId="43382" xr:uid="{00000000-0005-0000-0000-00003CD90000}"/>
    <cellStyle name="Percent 7 13 3 2 5" xfId="32562" xr:uid="{00000000-0005-0000-0000-00003DD90000}"/>
    <cellStyle name="Percent 7 13 3 2 6" xfId="59044" xr:uid="{00000000-0005-0000-0000-00003ED90000}"/>
    <cellStyle name="Percent 7 13 3 3" xfId="10922" xr:uid="{00000000-0005-0000-0000-00003FD90000}"/>
    <cellStyle name="Percent 7 13 3 3 2" xfId="26070" xr:uid="{00000000-0005-0000-0000-000040D90000}"/>
    <cellStyle name="Percent 7 13 3 3 2 2" xfId="52038" xr:uid="{00000000-0005-0000-0000-000041D90000}"/>
    <cellStyle name="Percent 7 13 3 3 3" xfId="36890" xr:uid="{00000000-0005-0000-0000-000042D90000}"/>
    <cellStyle name="Percent 7 13 3 4" xfId="8758" xr:uid="{00000000-0005-0000-0000-000043D90000}"/>
    <cellStyle name="Percent 7 13 3 4 2" xfId="23906" xr:uid="{00000000-0005-0000-0000-000044D90000}"/>
    <cellStyle name="Percent 7 13 3 4 2 2" xfId="49874" xr:uid="{00000000-0005-0000-0000-000045D90000}"/>
    <cellStyle name="Percent 7 13 3 4 3" xfId="34726" xr:uid="{00000000-0005-0000-0000-000046D90000}"/>
    <cellStyle name="Percent 7 13 3 5" xfId="19578" xr:uid="{00000000-0005-0000-0000-000047D90000}"/>
    <cellStyle name="Percent 7 13 3 5 2" xfId="45546" xr:uid="{00000000-0005-0000-0000-000048D90000}"/>
    <cellStyle name="Percent 7 13 3 6" xfId="15250" xr:uid="{00000000-0005-0000-0000-000049D90000}"/>
    <cellStyle name="Percent 7 13 3 6 2" xfId="41218" xr:uid="{00000000-0005-0000-0000-00004AD90000}"/>
    <cellStyle name="Percent 7 13 3 7" xfId="4430" xr:uid="{00000000-0005-0000-0000-00004BD90000}"/>
    <cellStyle name="Percent 7 13 3 8" xfId="30398" xr:uid="{00000000-0005-0000-0000-00004CD90000}"/>
    <cellStyle name="Percent 7 13 3 9" xfId="56880" xr:uid="{00000000-0005-0000-0000-00004DD90000}"/>
    <cellStyle name="Percent 7 13 4" xfId="5512" xr:uid="{00000000-0005-0000-0000-00004ED90000}"/>
    <cellStyle name="Percent 7 13 4 2" xfId="12004" xr:uid="{00000000-0005-0000-0000-00004FD90000}"/>
    <cellStyle name="Percent 7 13 4 2 2" xfId="27152" xr:uid="{00000000-0005-0000-0000-000050D90000}"/>
    <cellStyle name="Percent 7 13 4 2 2 2" xfId="53120" xr:uid="{00000000-0005-0000-0000-000051D90000}"/>
    <cellStyle name="Percent 7 13 4 2 3" xfId="37972" xr:uid="{00000000-0005-0000-0000-000052D90000}"/>
    <cellStyle name="Percent 7 13 4 3" xfId="20660" xr:uid="{00000000-0005-0000-0000-000053D90000}"/>
    <cellStyle name="Percent 7 13 4 3 2" xfId="46628" xr:uid="{00000000-0005-0000-0000-000054D90000}"/>
    <cellStyle name="Percent 7 13 4 4" xfId="16332" xr:uid="{00000000-0005-0000-0000-000055D90000}"/>
    <cellStyle name="Percent 7 13 4 4 2" xfId="42300" xr:uid="{00000000-0005-0000-0000-000056D90000}"/>
    <cellStyle name="Percent 7 13 4 5" xfId="31480" xr:uid="{00000000-0005-0000-0000-000057D90000}"/>
    <cellStyle name="Percent 7 13 4 6" xfId="57962" xr:uid="{00000000-0005-0000-0000-000058D90000}"/>
    <cellStyle name="Percent 7 13 5" xfId="9840" xr:uid="{00000000-0005-0000-0000-000059D90000}"/>
    <cellStyle name="Percent 7 13 5 2" xfId="24988" xr:uid="{00000000-0005-0000-0000-00005AD90000}"/>
    <cellStyle name="Percent 7 13 5 2 2" xfId="50956" xr:uid="{00000000-0005-0000-0000-00005BD90000}"/>
    <cellStyle name="Percent 7 13 5 3" xfId="35808" xr:uid="{00000000-0005-0000-0000-00005CD90000}"/>
    <cellStyle name="Percent 7 13 6" xfId="7676" xr:uid="{00000000-0005-0000-0000-00005DD90000}"/>
    <cellStyle name="Percent 7 13 6 2" xfId="22824" xr:uid="{00000000-0005-0000-0000-00005ED90000}"/>
    <cellStyle name="Percent 7 13 6 2 2" xfId="48792" xr:uid="{00000000-0005-0000-0000-00005FD90000}"/>
    <cellStyle name="Percent 7 13 6 3" xfId="33644" xr:uid="{00000000-0005-0000-0000-000060D90000}"/>
    <cellStyle name="Percent 7 13 7" xfId="18496" xr:uid="{00000000-0005-0000-0000-000061D90000}"/>
    <cellStyle name="Percent 7 13 7 2" xfId="44464" xr:uid="{00000000-0005-0000-0000-000062D90000}"/>
    <cellStyle name="Percent 7 13 8" xfId="14168" xr:uid="{00000000-0005-0000-0000-000063D90000}"/>
    <cellStyle name="Percent 7 13 8 2" xfId="40136" xr:uid="{00000000-0005-0000-0000-000064D90000}"/>
    <cellStyle name="Percent 7 13 9" xfId="3348" xr:uid="{00000000-0005-0000-0000-000065D90000}"/>
    <cellStyle name="Percent 7 14" xfId="1721" xr:uid="{00000000-0005-0000-0000-000066D90000}"/>
    <cellStyle name="Percent 7 14 10" xfId="56335" xr:uid="{00000000-0005-0000-0000-000067D90000}"/>
    <cellStyle name="Percent 7 14 2" xfId="2803" xr:uid="{00000000-0005-0000-0000-000068D90000}"/>
    <cellStyle name="Percent 7 14 2 2" xfId="7131" xr:uid="{00000000-0005-0000-0000-000069D90000}"/>
    <cellStyle name="Percent 7 14 2 2 2" xfId="13623" xr:uid="{00000000-0005-0000-0000-00006AD90000}"/>
    <cellStyle name="Percent 7 14 2 2 2 2" xfId="28771" xr:uid="{00000000-0005-0000-0000-00006BD90000}"/>
    <cellStyle name="Percent 7 14 2 2 2 2 2" xfId="54739" xr:uid="{00000000-0005-0000-0000-00006CD90000}"/>
    <cellStyle name="Percent 7 14 2 2 2 3" xfId="39591" xr:uid="{00000000-0005-0000-0000-00006DD90000}"/>
    <cellStyle name="Percent 7 14 2 2 3" xfId="22279" xr:uid="{00000000-0005-0000-0000-00006ED90000}"/>
    <cellStyle name="Percent 7 14 2 2 3 2" xfId="48247" xr:uid="{00000000-0005-0000-0000-00006FD90000}"/>
    <cellStyle name="Percent 7 14 2 2 4" xfId="17951" xr:uid="{00000000-0005-0000-0000-000070D90000}"/>
    <cellStyle name="Percent 7 14 2 2 4 2" xfId="43919" xr:uid="{00000000-0005-0000-0000-000071D90000}"/>
    <cellStyle name="Percent 7 14 2 2 5" xfId="33099" xr:uid="{00000000-0005-0000-0000-000072D90000}"/>
    <cellStyle name="Percent 7 14 2 2 6" xfId="59581" xr:uid="{00000000-0005-0000-0000-000073D90000}"/>
    <cellStyle name="Percent 7 14 2 3" xfId="11459" xr:uid="{00000000-0005-0000-0000-000074D90000}"/>
    <cellStyle name="Percent 7 14 2 3 2" xfId="26607" xr:uid="{00000000-0005-0000-0000-000075D90000}"/>
    <cellStyle name="Percent 7 14 2 3 2 2" xfId="52575" xr:uid="{00000000-0005-0000-0000-000076D90000}"/>
    <cellStyle name="Percent 7 14 2 3 3" xfId="37427" xr:uid="{00000000-0005-0000-0000-000077D90000}"/>
    <cellStyle name="Percent 7 14 2 4" xfId="9295" xr:uid="{00000000-0005-0000-0000-000078D90000}"/>
    <cellStyle name="Percent 7 14 2 4 2" xfId="24443" xr:uid="{00000000-0005-0000-0000-000079D90000}"/>
    <cellStyle name="Percent 7 14 2 4 2 2" xfId="50411" xr:uid="{00000000-0005-0000-0000-00007AD90000}"/>
    <cellStyle name="Percent 7 14 2 4 3" xfId="35263" xr:uid="{00000000-0005-0000-0000-00007BD90000}"/>
    <cellStyle name="Percent 7 14 2 5" xfId="20115" xr:uid="{00000000-0005-0000-0000-00007CD90000}"/>
    <cellStyle name="Percent 7 14 2 5 2" xfId="46083" xr:uid="{00000000-0005-0000-0000-00007DD90000}"/>
    <cellStyle name="Percent 7 14 2 6" xfId="15787" xr:uid="{00000000-0005-0000-0000-00007ED90000}"/>
    <cellStyle name="Percent 7 14 2 6 2" xfId="41755" xr:uid="{00000000-0005-0000-0000-00007FD90000}"/>
    <cellStyle name="Percent 7 14 2 7" xfId="4967" xr:uid="{00000000-0005-0000-0000-000080D90000}"/>
    <cellStyle name="Percent 7 14 2 8" xfId="30935" xr:uid="{00000000-0005-0000-0000-000081D90000}"/>
    <cellStyle name="Percent 7 14 2 9" xfId="57417" xr:uid="{00000000-0005-0000-0000-000082D90000}"/>
    <cellStyle name="Percent 7 14 3" xfId="6049" xr:uid="{00000000-0005-0000-0000-000083D90000}"/>
    <cellStyle name="Percent 7 14 3 2" xfId="12541" xr:uid="{00000000-0005-0000-0000-000084D90000}"/>
    <cellStyle name="Percent 7 14 3 2 2" xfId="27689" xr:uid="{00000000-0005-0000-0000-000085D90000}"/>
    <cellStyle name="Percent 7 14 3 2 2 2" xfId="53657" xr:uid="{00000000-0005-0000-0000-000086D90000}"/>
    <cellStyle name="Percent 7 14 3 2 3" xfId="38509" xr:uid="{00000000-0005-0000-0000-000087D90000}"/>
    <cellStyle name="Percent 7 14 3 3" xfId="21197" xr:uid="{00000000-0005-0000-0000-000088D90000}"/>
    <cellStyle name="Percent 7 14 3 3 2" xfId="47165" xr:uid="{00000000-0005-0000-0000-000089D90000}"/>
    <cellStyle name="Percent 7 14 3 4" xfId="16869" xr:uid="{00000000-0005-0000-0000-00008AD90000}"/>
    <cellStyle name="Percent 7 14 3 4 2" xfId="42837" xr:uid="{00000000-0005-0000-0000-00008BD90000}"/>
    <cellStyle name="Percent 7 14 3 5" xfId="32017" xr:uid="{00000000-0005-0000-0000-00008CD90000}"/>
    <cellStyle name="Percent 7 14 3 6" xfId="58499" xr:uid="{00000000-0005-0000-0000-00008DD90000}"/>
    <cellStyle name="Percent 7 14 4" xfId="10377" xr:uid="{00000000-0005-0000-0000-00008ED90000}"/>
    <cellStyle name="Percent 7 14 4 2" xfId="25525" xr:uid="{00000000-0005-0000-0000-00008FD90000}"/>
    <cellStyle name="Percent 7 14 4 2 2" xfId="51493" xr:uid="{00000000-0005-0000-0000-000090D90000}"/>
    <cellStyle name="Percent 7 14 4 3" xfId="36345" xr:uid="{00000000-0005-0000-0000-000091D90000}"/>
    <cellStyle name="Percent 7 14 5" xfId="8213" xr:uid="{00000000-0005-0000-0000-000092D90000}"/>
    <cellStyle name="Percent 7 14 5 2" xfId="23361" xr:uid="{00000000-0005-0000-0000-000093D90000}"/>
    <cellStyle name="Percent 7 14 5 2 2" xfId="49329" xr:uid="{00000000-0005-0000-0000-000094D90000}"/>
    <cellStyle name="Percent 7 14 5 3" xfId="34181" xr:uid="{00000000-0005-0000-0000-000095D90000}"/>
    <cellStyle name="Percent 7 14 6" xfId="19033" xr:uid="{00000000-0005-0000-0000-000096D90000}"/>
    <cellStyle name="Percent 7 14 6 2" xfId="45001" xr:uid="{00000000-0005-0000-0000-000097D90000}"/>
    <cellStyle name="Percent 7 14 7" xfId="14705" xr:uid="{00000000-0005-0000-0000-000098D90000}"/>
    <cellStyle name="Percent 7 14 7 2" xfId="40673" xr:uid="{00000000-0005-0000-0000-000099D90000}"/>
    <cellStyle name="Percent 7 14 8" xfId="3885" xr:uid="{00000000-0005-0000-0000-00009AD90000}"/>
    <cellStyle name="Percent 7 14 9" xfId="29853" xr:uid="{00000000-0005-0000-0000-00009BD90000}"/>
    <cellStyle name="Percent 7 15" xfId="2262" xr:uid="{00000000-0005-0000-0000-00009CD90000}"/>
    <cellStyle name="Percent 7 15 2" xfId="6590" xr:uid="{00000000-0005-0000-0000-00009DD90000}"/>
    <cellStyle name="Percent 7 15 2 2" xfId="13082" xr:uid="{00000000-0005-0000-0000-00009ED90000}"/>
    <cellStyle name="Percent 7 15 2 2 2" xfId="28230" xr:uid="{00000000-0005-0000-0000-00009FD90000}"/>
    <cellStyle name="Percent 7 15 2 2 2 2" xfId="54198" xr:uid="{00000000-0005-0000-0000-0000A0D90000}"/>
    <cellStyle name="Percent 7 15 2 2 3" xfId="39050" xr:uid="{00000000-0005-0000-0000-0000A1D90000}"/>
    <cellStyle name="Percent 7 15 2 3" xfId="21738" xr:uid="{00000000-0005-0000-0000-0000A2D90000}"/>
    <cellStyle name="Percent 7 15 2 3 2" xfId="47706" xr:uid="{00000000-0005-0000-0000-0000A3D90000}"/>
    <cellStyle name="Percent 7 15 2 4" xfId="17410" xr:uid="{00000000-0005-0000-0000-0000A4D90000}"/>
    <cellStyle name="Percent 7 15 2 4 2" xfId="43378" xr:uid="{00000000-0005-0000-0000-0000A5D90000}"/>
    <cellStyle name="Percent 7 15 2 5" xfId="32558" xr:uid="{00000000-0005-0000-0000-0000A6D90000}"/>
    <cellStyle name="Percent 7 15 2 6" xfId="59040" xr:uid="{00000000-0005-0000-0000-0000A7D90000}"/>
    <cellStyle name="Percent 7 15 3" xfId="10918" xr:uid="{00000000-0005-0000-0000-0000A8D90000}"/>
    <cellStyle name="Percent 7 15 3 2" xfId="26066" xr:uid="{00000000-0005-0000-0000-0000A9D90000}"/>
    <cellStyle name="Percent 7 15 3 2 2" xfId="52034" xr:uid="{00000000-0005-0000-0000-0000AAD90000}"/>
    <cellStyle name="Percent 7 15 3 3" xfId="36886" xr:uid="{00000000-0005-0000-0000-0000ABD90000}"/>
    <cellStyle name="Percent 7 15 4" xfId="8754" xr:uid="{00000000-0005-0000-0000-0000ACD90000}"/>
    <cellStyle name="Percent 7 15 4 2" xfId="23902" xr:uid="{00000000-0005-0000-0000-0000ADD90000}"/>
    <cellStyle name="Percent 7 15 4 2 2" xfId="49870" xr:uid="{00000000-0005-0000-0000-0000AED90000}"/>
    <cellStyle name="Percent 7 15 4 3" xfId="34722" xr:uid="{00000000-0005-0000-0000-0000AFD90000}"/>
    <cellStyle name="Percent 7 15 5" xfId="19574" xr:uid="{00000000-0005-0000-0000-0000B0D90000}"/>
    <cellStyle name="Percent 7 15 5 2" xfId="45542" xr:uid="{00000000-0005-0000-0000-0000B1D90000}"/>
    <cellStyle name="Percent 7 15 6" xfId="15246" xr:uid="{00000000-0005-0000-0000-0000B2D90000}"/>
    <cellStyle name="Percent 7 15 6 2" xfId="41214" xr:uid="{00000000-0005-0000-0000-0000B3D90000}"/>
    <cellStyle name="Percent 7 15 7" xfId="4426" xr:uid="{00000000-0005-0000-0000-0000B4D90000}"/>
    <cellStyle name="Percent 7 15 8" xfId="30394" xr:uid="{00000000-0005-0000-0000-0000B5D90000}"/>
    <cellStyle name="Percent 7 15 9" xfId="56876" xr:uid="{00000000-0005-0000-0000-0000B6D90000}"/>
    <cellStyle name="Percent 7 16" xfId="5508" xr:uid="{00000000-0005-0000-0000-0000B7D90000}"/>
    <cellStyle name="Percent 7 16 2" xfId="12000" xr:uid="{00000000-0005-0000-0000-0000B8D90000}"/>
    <cellStyle name="Percent 7 16 2 2" xfId="27148" xr:uid="{00000000-0005-0000-0000-0000B9D90000}"/>
    <cellStyle name="Percent 7 16 2 2 2" xfId="53116" xr:uid="{00000000-0005-0000-0000-0000BAD90000}"/>
    <cellStyle name="Percent 7 16 2 3" xfId="37968" xr:uid="{00000000-0005-0000-0000-0000BBD90000}"/>
    <cellStyle name="Percent 7 16 3" xfId="20656" xr:uid="{00000000-0005-0000-0000-0000BCD90000}"/>
    <cellStyle name="Percent 7 16 3 2" xfId="46624" xr:uid="{00000000-0005-0000-0000-0000BDD90000}"/>
    <cellStyle name="Percent 7 16 4" xfId="16328" xr:uid="{00000000-0005-0000-0000-0000BED90000}"/>
    <cellStyle name="Percent 7 16 4 2" xfId="42296" xr:uid="{00000000-0005-0000-0000-0000BFD90000}"/>
    <cellStyle name="Percent 7 16 5" xfId="31476" xr:uid="{00000000-0005-0000-0000-0000C0D90000}"/>
    <cellStyle name="Percent 7 16 6" xfId="57958" xr:uid="{00000000-0005-0000-0000-0000C1D90000}"/>
    <cellStyle name="Percent 7 17" xfId="9836" xr:uid="{00000000-0005-0000-0000-0000C2D90000}"/>
    <cellStyle name="Percent 7 17 2" xfId="24984" xr:uid="{00000000-0005-0000-0000-0000C3D90000}"/>
    <cellStyle name="Percent 7 17 2 2" xfId="50952" xr:uid="{00000000-0005-0000-0000-0000C4D90000}"/>
    <cellStyle name="Percent 7 17 3" xfId="35804" xr:uid="{00000000-0005-0000-0000-0000C5D90000}"/>
    <cellStyle name="Percent 7 18" xfId="7672" xr:uid="{00000000-0005-0000-0000-0000C6D90000}"/>
    <cellStyle name="Percent 7 18 2" xfId="22820" xr:uid="{00000000-0005-0000-0000-0000C7D90000}"/>
    <cellStyle name="Percent 7 18 2 2" xfId="48788" xr:uid="{00000000-0005-0000-0000-0000C8D90000}"/>
    <cellStyle name="Percent 7 18 3" xfId="33640" xr:uid="{00000000-0005-0000-0000-0000C9D90000}"/>
    <cellStyle name="Percent 7 19" xfId="18492" xr:uid="{00000000-0005-0000-0000-0000CAD90000}"/>
    <cellStyle name="Percent 7 19 2" xfId="44460" xr:uid="{00000000-0005-0000-0000-0000CBD90000}"/>
    <cellStyle name="Percent 7 2" xfId="633" xr:uid="{00000000-0005-0000-0000-0000CCD90000}"/>
    <cellStyle name="Percent 7 2 10" xfId="3349" xr:uid="{00000000-0005-0000-0000-0000CDD90000}"/>
    <cellStyle name="Percent 7 2 11" xfId="29317" xr:uid="{00000000-0005-0000-0000-0000CED90000}"/>
    <cellStyle name="Percent 7 2 12" xfId="55259" xr:uid="{00000000-0005-0000-0000-0000CFD90000}"/>
    <cellStyle name="Percent 7 2 13" xfId="55799" xr:uid="{00000000-0005-0000-0000-0000D0D90000}"/>
    <cellStyle name="Percent 7 2 14" xfId="730" xr:uid="{00000000-0005-0000-0000-0000D1D90000}"/>
    <cellStyle name="Percent 7 2 2" xfId="634" xr:uid="{00000000-0005-0000-0000-0000D2D90000}"/>
    <cellStyle name="Percent 7 2 2 10" xfId="29318" xr:uid="{00000000-0005-0000-0000-0000D3D90000}"/>
    <cellStyle name="Percent 7 2 2 11" xfId="55260" xr:uid="{00000000-0005-0000-0000-0000D4D90000}"/>
    <cellStyle name="Percent 7 2 2 12" xfId="55800" xr:uid="{00000000-0005-0000-0000-0000D5D90000}"/>
    <cellStyle name="Percent 7 2 2 13" xfId="1216" xr:uid="{00000000-0005-0000-0000-0000D6D90000}"/>
    <cellStyle name="Percent 7 2 2 2" xfId="1727" xr:uid="{00000000-0005-0000-0000-0000D7D90000}"/>
    <cellStyle name="Percent 7 2 2 2 10" xfId="56341" xr:uid="{00000000-0005-0000-0000-0000D8D90000}"/>
    <cellStyle name="Percent 7 2 2 2 2" xfId="2809" xr:uid="{00000000-0005-0000-0000-0000D9D90000}"/>
    <cellStyle name="Percent 7 2 2 2 2 2" xfId="7137" xr:uid="{00000000-0005-0000-0000-0000DAD90000}"/>
    <cellStyle name="Percent 7 2 2 2 2 2 2" xfId="13629" xr:uid="{00000000-0005-0000-0000-0000DBD90000}"/>
    <cellStyle name="Percent 7 2 2 2 2 2 2 2" xfId="28777" xr:uid="{00000000-0005-0000-0000-0000DCD90000}"/>
    <cellStyle name="Percent 7 2 2 2 2 2 2 2 2" xfId="54745" xr:uid="{00000000-0005-0000-0000-0000DDD90000}"/>
    <cellStyle name="Percent 7 2 2 2 2 2 2 3" xfId="39597" xr:uid="{00000000-0005-0000-0000-0000DED90000}"/>
    <cellStyle name="Percent 7 2 2 2 2 2 3" xfId="22285" xr:uid="{00000000-0005-0000-0000-0000DFD90000}"/>
    <cellStyle name="Percent 7 2 2 2 2 2 3 2" xfId="48253" xr:uid="{00000000-0005-0000-0000-0000E0D90000}"/>
    <cellStyle name="Percent 7 2 2 2 2 2 4" xfId="17957" xr:uid="{00000000-0005-0000-0000-0000E1D90000}"/>
    <cellStyle name="Percent 7 2 2 2 2 2 4 2" xfId="43925" xr:uid="{00000000-0005-0000-0000-0000E2D90000}"/>
    <cellStyle name="Percent 7 2 2 2 2 2 5" xfId="33105" xr:uid="{00000000-0005-0000-0000-0000E3D90000}"/>
    <cellStyle name="Percent 7 2 2 2 2 2 6" xfId="59587" xr:uid="{00000000-0005-0000-0000-0000E4D90000}"/>
    <cellStyle name="Percent 7 2 2 2 2 3" xfId="11465" xr:uid="{00000000-0005-0000-0000-0000E5D90000}"/>
    <cellStyle name="Percent 7 2 2 2 2 3 2" xfId="26613" xr:uid="{00000000-0005-0000-0000-0000E6D90000}"/>
    <cellStyle name="Percent 7 2 2 2 2 3 2 2" xfId="52581" xr:uid="{00000000-0005-0000-0000-0000E7D90000}"/>
    <cellStyle name="Percent 7 2 2 2 2 3 3" xfId="37433" xr:uid="{00000000-0005-0000-0000-0000E8D90000}"/>
    <cellStyle name="Percent 7 2 2 2 2 4" xfId="9301" xr:uid="{00000000-0005-0000-0000-0000E9D90000}"/>
    <cellStyle name="Percent 7 2 2 2 2 4 2" xfId="24449" xr:uid="{00000000-0005-0000-0000-0000EAD90000}"/>
    <cellStyle name="Percent 7 2 2 2 2 4 2 2" xfId="50417" xr:uid="{00000000-0005-0000-0000-0000EBD90000}"/>
    <cellStyle name="Percent 7 2 2 2 2 4 3" xfId="35269" xr:uid="{00000000-0005-0000-0000-0000ECD90000}"/>
    <cellStyle name="Percent 7 2 2 2 2 5" xfId="20121" xr:uid="{00000000-0005-0000-0000-0000EDD90000}"/>
    <cellStyle name="Percent 7 2 2 2 2 5 2" xfId="46089" xr:uid="{00000000-0005-0000-0000-0000EED90000}"/>
    <cellStyle name="Percent 7 2 2 2 2 6" xfId="15793" xr:uid="{00000000-0005-0000-0000-0000EFD90000}"/>
    <cellStyle name="Percent 7 2 2 2 2 6 2" xfId="41761" xr:uid="{00000000-0005-0000-0000-0000F0D90000}"/>
    <cellStyle name="Percent 7 2 2 2 2 7" xfId="4973" xr:uid="{00000000-0005-0000-0000-0000F1D90000}"/>
    <cellStyle name="Percent 7 2 2 2 2 8" xfId="30941" xr:uid="{00000000-0005-0000-0000-0000F2D90000}"/>
    <cellStyle name="Percent 7 2 2 2 2 9" xfId="57423" xr:uid="{00000000-0005-0000-0000-0000F3D90000}"/>
    <cellStyle name="Percent 7 2 2 2 3" xfId="6055" xr:uid="{00000000-0005-0000-0000-0000F4D90000}"/>
    <cellStyle name="Percent 7 2 2 2 3 2" xfId="12547" xr:uid="{00000000-0005-0000-0000-0000F5D90000}"/>
    <cellStyle name="Percent 7 2 2 2 3 2 2" xfId="27695" xr:uid="{00000000-0005-0000-0000-0000F6D90000}"/>
    <cellStyle name="Percent 7 2 2 2 3 2 2 2" xfId="53663" xr:uid="{00000000-0005-0000-0000-0000F7D90000}"/>
    <cellStyle name="Percent 7 2 2 2 3 2 3" xfId="38515" xr:uid="{00000000-0005-0000-0000-0000F8D90000}"/>
    <cellStyle name="Percent 7 2 2 2 3 3" xfId="21203" xr:uid="{00000000-0005-0000-0000-0000F9D90000}"/>
    <cellStyle name="Percent 7 2 2 2 3 3 2" xfId="47171" xr:uid="{00000000-0005-0000-0000-0000FAD90000}"/>
    <cellStyle name="Percent 7 2 2 2 3 4" xfId="16875" xr:uid="{00000000-0005-0000-0000-0000FBD90000}"/>
    <cellStyle name="Percent 7 2 2 2 3 4 2" xfId="42843" xr:uid="{00000000-0005-0000-0000-0000FCD90000}"/>
    <cellStyle name="Percent 7 2 2 2 3 5" xfId="32023" xr:uid="{00000000-0005-0000-0000-0000FDD90000}"/>
    <cellStyle name="Percent 7 2 2 2 3 6" xfId="58505" xr:uid="{00000000-0005-0000-0000-0000FED90000}"/>
    <cellStyle name="Percent 7 2 2 2 4" xfId="10383" xr:uid="{00000000-0005-0000-0000-0000FFD90000}"/>
    <cellStyle name="Percent 7 2 2 2 4 2" xfId="25531" xr:uid="{00000000-0005-0000-0000-000000DA0000}"/>
    <cellStyle name="Percent 7 2 2 2 4 2 2" xfId="51499" xr:uid="{00000000-0005-0000-0000-000001DA0000}"/>
    <cellStyle name="Percent 7 2 2 2 4 3" xfId="36351" xr:uid="{00000000-0005-0000-0000-000002DA0000}"/>
    <cellStyle name="Percent 7 2 2 2 5" xfId="8219" xr:uid="{00000000-0005-0000-0000-000003DA0000}"/>
    <cellStyle name="Percent 7 2 2 2 5 2" xfId="23367" xr:uid="{00000000-0005-0000-0000-000004DA0000}"/>
    <cellStyle name="Percent 7 2 2 2 5 2 2" xfId="49335" xr:uid="{00000000-0005-0000-0000-000005DA0000}"/>
    <cellStyle name="Percent 7 2 2 2 5 3" xfId="34187" xr:uid="{00000000-0005-0000-0000-000006DA0000}"/>
    <cellStyle name="Percent 7 2 2 2 6" xfId="19039" xr:uid="{00000000-0005-0000-0000-000007DA0000}"/>
    <cellStyle name="Percent 7 2 2 2 6 2" xfId="45007" xr:uid="{00000000-0005-0000-0000-000008DA0000}"/>
    <cellStyle name="Percent 7 2 2 2 7" xfId="14711" xr:uid="{00000000-0005-0000-0000-000009DA0000}"/>
    <cellStyle name="Percent 7 2 2 2 7 2" xfId="40679" xr:uid="{00000000-0005-0000-0000-00000ADA0000}"/>
    <cellStyle name="Percent 7 2 2 2 8" xfId="3891" xr:uid="{00000000-0005-0000-0000-00000BDA0000}"/>
    <cellStyle name="Percent 7 2 2 2 9" xfId="29859" xr:uid="{00000000-0005-0000-0000-00000CDA0000}"/>
    <cellStyle name="Percent 7 2 2 3" xfId="2268" xr:uid="{00000000-0005-0000-0000-00000DDA0000}"/>
    <cellStyle name="Percent 7 2 2 3 2" xfId="6596" xr:uid="{00000000-0005-0000-0000-00000EDA0000}"/>
    <cellStyle name="Percent 7 2 2 3 2 2" xfId="13088" xr:uid="{00000000-0005-0000-0000-00000FDA0000}"/>
    <cellStyle name="Percent 7 2 2 3 2 2 2" xfId="28236" xr:uid="{00000000-0005-0000-0000-000010DA0000}"/>
    <cellStyle name="Percent 7 2 2 3 2 2 2 2" xfId="54204" xr:uid="{00000000-0005-0000-0000-000011DA0000}"/>
    <cellStyle name="Percent 7 2 2 3 2 2 3" xfId="39056" xr:uid="{00000000-0005-0000-0000-000012DA0000}"/>
    <cellStyle name="Percent 7 2 2 3 2 3" xfId="21744" xr:uid="{00000000-0005-0000-0000-000013DA0000}"/>
    <cellStyle name="Percent 7 2 2 3 2 3 2" xfId="47712" xr:uid="{00000000-0005-0000-0000-000014DA0000}"/>
    <cellStyle name="Percent 7 2 2 3 2 4" xfId="17416" xr:uid="{00000000-0005-0000-0000-000015DA0000}"/>
    <cellStyle name="Percent 7 2 2 3 2 4 2" xfId="43384" xr:uid="{00000000-0005-0000-0000-000016DA0000}"/>
    <cellStyle name="Percent 7 2 2 3 2 5" xfId="32564" xr:uid="{00000000-0005-0000-0000-000017DA0000}"/>
    <cellStyle name="Percent 7 2 2 3 2 6" xfId="59046" xr:uid="{00000000-0005-0000-0000-000018DA0000}"/>
    <cellStyle name="Percent 7 2 2 3 3" xfId="10924" xr:uid="{00000000-0005-0000-0000-000019DA0000}"/>
    <cellStyle name="Percent 7 2 2 3 3 2" xfId="26072" xr:uid="{00000000-0005-0000-0000-00001ADA0000}"/>
    <cellStyle name="Percent 7 2 2 3 3 2 2" xfId="52040" xr:uid="{00000000-0005-0000-0000-00001BDA0000}"/>
    <cellStyle name="Percent 7 2 2 3 3 3" xfId="36892" xr:uid="{00000000-0005-0000-0000-00001CDA0000}"/>
    <cellStyle name="Percent 7 2 2 3 4" xfId="8760" xr:uid="{00000000-0005-0000-0000-00001DDA0000}"/>
    <cellStyle name="Percent 7 2 2 3 4 2" xfId="23908" xr:uid="{00000000-0005-0000-0000-00001EDA0000}"/>
    <cellStyle name="Percent 7 2 2 3 4 2 2" xfId="49876" xr:uid="{00000000-0005-0000-0000-00001FDA0000}"/>
    <cellStyle name="Percent 7 2 2 3 4 3" xfId="34728" xr:uid="{00000000-0005-0000-0000-000020DA0000}"/>
    <cellStyle name="Percent 7 2 2 3 5" xfId="19580" xr:uid="{00000000-0005-0000-0000-000021DA0000}"/>
    <cellStyle name="Percent 7 2 2 3 5 2" xfId="45548" xr:uid="{00000000-0005-0000-0000-000022DA0000}"/>
    <cellStyle name="Percent 7 2 2 3 6" xfId="15252" xr:uid="{00000000-0005-0000-0000-000023DA0000}"/>
    <cellStyle name="Percent 7 2 2 3 6 2" xfId="41220" xr:uid="{00000000-0005-0000-0000-000024DA0000}"/>
    <cellStyle name="Percent 7 2 2 3 7" xfId="4432" xr:uid="{00000000-0005-0000-0000-000025DA0000}"/>
    <cellStyle name="Percent 7 2 2 3 8" xfId="30400" xr:uid="{00000000-0005-0000-0000-000026DA0000}"/>
    <cellStyle name="Percent 7 2 2 3 9" xfId="56882" xr:uid="{00000000-0005-0000-0000-000027DA0000}"/>
    <cellStyle name="Percent 7 2 2 4" xfId="5514" xr:uid="{00000000-0005-0000-0000-000028DA0000}"/>
    <cellStyle name="Percent 7 2 2 4 2" xfId="12006" xr:uid="{00000000-0005-0000-0000-000029DA0000}"/>
    <cellStyle name="Percent 7 2 2 4 2 2" xfId="27154" xr:uid="{00000000-0005-0000-0000-00002ADA0000}"/>
    <cellStyle name="Percent 7 2 2 4 2 2 2" xfId="53122" xr:uid="{00000000-0005-0000-0000-00002BDA0000}"/>
    <cellStyle name="Percent 7 2 2 4 2 3" xfId="37974" xr:uid="{00000000-0005-0000-0000-00002CDA0000}"/>
    <cellStyle name="Percent 7 2 2 4 3" xfId="20662" xr:uid="{00000000-0005-0000-0000-00002DDA0000}"/>
    <cellStyle name="Percent 7 2 2 4 3 2" xfId="46630" xr:uid="{00000000-0005-0000-0000-00002EDA0000}"/>
    <cellStyle name="Percent 7 2 2 4 4" xfId="16334" xr:uid="{00000000-0005-0000-0000-00002FDA0000}"/>
    <cellStyle name="Percent 7 2 2 4 4 2" xfId="42302" xr:uid="{00000000-0005-0000-0000-000030DA0000}"/>
    <cellStyle name="Percent 7 2 2 4 5" xfId="31482" xr:uid="{00000000-0005-0000-0000-000031DA0000}"/>
    <cellStyle name="Percent 7 2 2 4 6" xfId="57964" xr:uid="{00000000-0005-0000-0000-000032DA0000}"/>
    <cellStyle name="Percent 7 2 2 5" xfId="9842" xr:uid="{00000000-0005-0000-0000-000033DA0000}"/>
    <cellStyle name="Percent 7 2 2 5 2" xfId="24990" xr:uid="{00000000-0005-0000-0000-000034DA0000}"/>
    <cellStyle name="Percent 7 2 2 5 2 2" xfId="50958" xr:uid="{00000000-0005-0000-0000-000035DA0000}"/>
    <cellStyle name="Percent 7 2 2 5 3" xfId="35810" xr:uid="{00000000-0005-0000-0000-000036DA0000}"/>
    <cellStyle name="Percent 7 2 2 6" xfId="7678" xr:uid="{00000000-0005-0000-0000-000037DA0000}"/>
    <cellStyle name="Percent 7 2 2 6 2" xfId="22826" xr:uid="{00000000-0005-0000-0000-000038DA0000}"/>
    <cellStyle name="Percent 7 2 2 6 2 2" xfId="48794" xr:uid="{00000000-0005-0000-0000-000039DA0000}"/>
    <cellStyle name="Percent 7 2 2 6 3" xfId="33646" xr:uid="{00000000-0005-0000-0000-00003ADA0000}"/>
    <cellStyle name="Percent 7 2 2 7" xfId="18498" xr:uid="{00000000-0005-0000-0000-00003BDA0000}"/>
    <cellStyle name="Percent 7 2 2 7 2" xfId="44466" xr:uid="{00000000-0005-0000-0000-00003CDA0000}"/>
    <cellStyle name="Percent 7 2 2 8" xfId="14170" xr:uid="{00000000-0005-0000-0000-00003DDA0000}"/>
    <cellStyle name="Percent 7 2 2 8 2" xfId="40138" xr:uid="{00000000-0005-0000-0000-00003EDA0000}"/>
    <cellStyle name="Percent 7 2 2 9" xfId="3350" xr:uid="{00000000-0005-0000-0000-00003FDA0000}"/>
    <cellStyle name="Percent 7 2 3" xfId="1726" xr:uid="{00000000-0005-0000-0000-000040DA0000}"/>
    <cellStyle name="Percent 7 2 3 10" xfId="56340" xr:uid="{00000000-0005-0000-0000-000041DA0000}"/>
    <cellStyle name="Percent 7 2 3 2" xfId="2808" xr:uid="{00000000-0005-0000-0000-000042DA0000}"/>
    <cellStyle name="Percent 7 2 3 2 2" xfId="7136" xr:uid="{00000000-0005-0000-0000-000043DA0000}"/>
    <cellStyle name="Percent 7 2 3 2 2 2" xfId="13628" xr:uid="{00000000-0005-0000-0000-000044DA0000}"/>
    <cellStyle name="Percent 7 2 3 2 2 2 2" xfId="28776" xr:uid="{00000000-0005-0000-0000-000045DA0000}"/>
    <cellStyle name="Percent 7 2 3 2 2 2 2 2" xfId="54744" xr:uid="{00000000-0005-0000-0000-000046DA0000}"/>
    <cellStyle name="Percent 7 2 3 2 2 2 3" xfId="39596" xr:uid="{00000000-0005-0000-0000-000047DA0000}"/>
    <cellStyle name="Percent 7 2 3 2 2 3" xfId="22284" xr:uid="{00000000-0005-0000-0000-000048DA0000}"/>
    <cellStyle name="Percent 7 2 3 2 2 3 2" xfId="48252" xr:uid="{00000000-0005-0000-0000-000049DA0000}"/>
    <cellStyle name="Percent 7 2 3 2 2 4" xfId="17956" xr:uid="{00000000-0005-0000-0000-00004ADA0000}"/>
    <cellStyle name="Percent 7 2 3 2 2 4 2" xfId="43924" xr:uid="{00000000-0005-0000-0000-00004BDA0000}"/>
    <cellStyle name="Percent 7 2 3 2 2 5" xfId="33104" xr:uid="{00000000-0005-0000-0000-00004CDA0000}"/>
    <cellStyle name="Percent 7 2 3 2 2 6" xfId="59586" xr:uid="{00000000-0005-0000-0000-00004DDA0000}"/>
    <cellStyle name="Percent 7 2 3 2 3" xfId="11464" xr:uid="{00000000-0005-0000-0000-00004EDA0000}"/>
    <cellStyle name="Percent 7 2 3 2 3 2" xfId="26612" xr:uid="{00000000-0005-0000-0000-00004FDA0000}"/>
    <cellStyle name="Percent 7 2 3 2 3 2 2" xfId="52580" xr:uid="{00000000-0005-0000-0000-000050DA0000}"/>
    <cellStyle name="Percent 7 2 3 2 3 3" xfId="37432" xr:uid="{00000000-0005-0000-0000-000051DA0000}"/>
    <cellStyle name="Percent 7 2 3 2 4" xfId="9300" xr:uid="{00000000-0005-0000-0000-000052DA0000}"/>
    <cellStyle name="Percent 7 2 3 2 4 2" xfId="24448" xr:uid="{00000000-0005-0000-0000-000053DA0000}"/>
    <cellStyle name="Percent 7 2 3 2 4 2 2" xfId="50416" xr:uid="{00000000-0005-0000-0000-000054DA0000}"/>
    <cellStyle name="Percent 7 2 3 2 4 3" xfId="35268" xr:uid="{00000000-0005-0000-0000-000055DA0000}"/>
    <cellStyle name="Percent 7 2 3 2 5" xfId="20120" xr:uid="{00000000-0005-0000-0000-000056DA0000}"/>
    <cellStyle name="Percent 7 2 3 2 5 2" xfId="46088" xr:uid="{00000000-0005-0000-0000-000057DA0000}"/>
    <cellStyle name="Percent 7 2 3 2 6" xfId="15792" xr:uid="{00000000-0005-0000-0000-000058DA0000}"/>
    <cellStyle name="Percent 7 2 3 2 6 2" xfId="41760" xr:uid="{00000000-0005-0000-0000-000059DA0000}"/>
    <cellStyle name="Percent 7 2 3 2 7" xfId="4972" xr:uid="{00000000-0005-0000-0000-00005ADA0000}"/>
    <cellStyle name="Percent 7 2 3 2 8" xfId="30940" xr:uid="{00000000-0005-0000-0000-00005BDA0000}"/>
    <cellStyle name="Percent 7 2 3 2 9" xfId="57422" xr:uid="{00000000-0005-0000-0000-00005CDA0000}"/>
    <cellStyle name="Percent 7 2 3 3" xfId="6054" xr:uid="{00000000-0005-0000-0000-00005DDA0000}"/>
    <cellStyle name="Percent 7 2 3 3 2" xfId="12546" xr:uid="{00000000-0005-0000-0000-00005EDA0000}"/>
    <cellStyle name="Percent 7 2 3 3 2 2" xfId="27694" xr:uid="{00000000-0005-0000-0000-00005FDA0000}"/>
    <cellStyle name="Percent 7 2 3 3 2 2 2" xfId="53662" xr:uid="{00000000-0005-0000-0000-000060DA0000}"/>
    <cellStyle name="Percent 7 2 3 3 2 3" xfId="38514" xr:uid="{00000000-0005-0000-0000-000061DA0000}"/>
    <cellStyle name="Percent 7 2 3 3 3" xfId="21202" xr:uid="{00000000-0005-0000-0000-000062DA0000}"/>
    <cellStyle name="Percent 7 2 3 3 3 2" xfId="47170" xr:uid="{00000000-0005-0000-0000-000063DA0000}"/>
    <cellStyle name="Percent 7 2 3 3 4" xfId="16874" xr:uid="{00000000-0005-0000-0000-000064DA0000}"/>
    <cellStyle name="Percent 7 2 3 3 4 2" xfId="42842" xr:uid="{00000000-0005-0000-0000-000065DA0000}"/>
    <cellStyle name="Percent 7 2 3 3 5" xfId="32022" xr:uid="{00000000-0005-0000-0000-000066DA0000}"/>
    <cellStyle name="Percent 7 2 3 3 6" xfId="58504" xr:uid="{00000000-0005-0000-0000-000067DA0000}"/>
    <cellStyle name="Percent 7 2 3 4" xfId="10382" xr:uid="{00000000-0005-0000-0000-000068DA0000}"/>
    <cellStyle name="Percent 7 2 3 4 2" xfId="25530" xr:uid="{00000000-0005-0000-0000-000069DA0000}"/>
    <cellStyle name="Percent 7 2 3 4 2 2" xfId="51498" xr:uid="{00000000-0005-0000-0000-00006ADA0000}"/>
    <cellStyle name="Percent 7 2 3 4 3" xfId="36350" xr:uid="{00000000-0005-0000-0000-00006BDA0000}"/>
    <cellStyle name="Percent 7 2 3 5" xfId="8218" xr:uid="{00000000-0005-0000-0000-00006CDA0000}"/>
    <cellStyle name="Percent 7 2 3 5 2" xfId="23366" xr:uid="{00000000-0005-0000-0000-00006DDA0000}"/>
    <cellStyle name="Percent 7 2 3 5 2 2" xfId="49334" xr:uid="{00000000-0005-0000-0000-00006EDA0000}"/>
    <cellStyle name="Percent 7 2 3 5 3" xfId="34186" xr:uid="{00000000-0005-0000-0000-00006FDA0000}"/>
    <cellStyle name="Percent 7 2 3 6" xfId="19038" xr:uid="{00000000-0005-0000-0000-000070DA0000}"/>
    <cellStyle name="Percent 7 2 3 6 2" xfId="45006" xr:uid="{00000000-0005-0000-0000-000071DA0000}"/>
    <cellStyle name="Percent 7 2 3 7" xfId="14710" xr:uid="{00000000-0005-0000-0000-000072DA0000}"/>
    <cellStyle name="Percent 7 2 3 7 2" xfId="40678" xr:uid="{00000000-0005-0000-0000-000073DA0000}"/>
    <cellStyle name="Percent 7 2 3 8" xfId="3890" xr:uid="{00000000-0005-0000-0000-000074DA0000}"/>
    <cellStyle name="Percent 7 2 3 9" xfId="29858" xr:uid="{00000000-0005-0000-0000-000075DA0000}"/>
    <cellStyle name="Percent 7 2 4" xfId="2267" xr:uid="{00000000-0005-0000-0000-000076DA0000}"/>
    <cellStyle name="Percent 7 2 4 2" xfId="6595" xr:uid="{00000000-0005-0000-0000-000077DA0000}"/>
    <cellStyle name="Percent 7 2 4 2 2" xfId="13087" xr:uid="{00000000-0005-0000-0000-000078DA0000}"/>
    <cellStyle name="Percent 7 2 4 2 2 2" xfId="28235" xr:uid="{00000000-0005-0000-0000-000079DA0000}"/>
    <cellStyle name="Percent 7 2 4 2 2 2 2" xfId="54203" xr:uid="{00000000-0005-0000-0000-00007ADA0000}"/>
    <cellStyle name="Percent 7 2 4 2 2 3" xfId="39055" xr:uid="{00000000-0005-0000-0000-00007BDA0000}"/>
    <cellStyle name="Percent 7 2 4 2 3" xfId="21743" xr:uid="{00000000-0005-0000-0000-00007CDA0000}"/>
    <cellStyle name="Percent 7 2 4 2 3 2" xfId="47711" xr:uid="{00000000-0005-0000-0000-00007DDA0000}"/>
    <cellStyle name="Percent 7 2 4 2 4" xfId="17415" xr:uid="{00000000-0005-0000-0000-00007EDA0000}"/>
    <cellStyle name="Percent 7 2 4 2 4 2" xfId="43383" xr:uid="{00000000-0005-0000-0000-00007FDA0000}"/>
    <cellStyle name="Percent 7 2 4 2 5" xfId="32563" xr:uid="{00000000-0005-0000-0000-000080DA0000}"/>
    <cellStyle name="Percent 7 2 4 2 6" xfId="59045" xr:uid="{00000000-0005-0000-0000-000081DA0000}"/>
    <cellStyle name="Percent 7 2 4 3" xfId="10923" xr:uid="{00000000-0005-0000-0000-000082DA0000}"/>
    <cellStyle name="Percent 7 2 4 3 2" xfId="26071" xr:uid="{00000000-0005-0000-0000-000083DA0000}"/>
    <cellStyle name="Percent 7 2 4 3 2 2" xfId="52039" xr:uid="{00000000-0005-0000-0000-000084DA0000}"/>
    <cellStyle name="Percent 7 2 4 3 3" xfId="36891" xr:uid="{00000000-0005-0000-0000-000085DA0000}"/>
    <cellStyle name="Percent 7 2 4 4" xfId="8759" xr:uid="{00000000-0005-0000-0000-000086DA0000}"/>
    <cellStyle name="Percent 7 2 4 4 2" xfId="23907" xr:uid="{00000000-0005-0000-0000-000087DA0000}"/>
    <cellStyle name="Percent 7 2 4 4 2 2" xfId="49875" xr:uid="{00000000-0005-0000-0000-000088DA0000}"/>
    <cellStyle name="Percent 7 2 4 4 3" xfId="34727" xr:uid="{00000000-0005-0000-0000-000089DA0000}"/>
    <cellStyle name="Percent 7 2 4 5" xfId="19579" xr:uid="{00000000-0005-0000-0000-00008ADA0000}"/>
    <cellStyle name="Percent 7 2 4 5 2" xfId="45547" xr:uid="{00000000-0005-0000-0000-00008BDA0000}"/>
    <cellStyle name="Percent 7 2 4 6" xfId="15251" xr:uid="{00000000-0005-0000-0000-00008CDA0000}"/>
    <cellStyle name="Percent 7 2 4 6 2" xfId="41219" xr:uid="{00000000-0005-0000-0000-00008DDA0000}"/>
    <cellStyle name="Percent 7 2 4 7" xfId="4431" xr:uid="{00000000-0005-0000-0000-00008EDA0000}"/>
    <cellStyle name="Percent 7 2 4 8" xfId="30399" xr:uid="{00000000-0005-0000-0000-00008FDA0000}"/>
    <cellStyle name="Percent 7 2 4 9" xfId="56881" xr:uid="{00000000-0005-0000-0000-000090DA0000}"/>
    <cellStyle name="Percent 7 2 5" xfId="5513" xr:uid="{00000000-0005-0000-0000-000091DA0000}"/>
    <cellStyle name="Percent 7 2 5 2" xfId="12005" xr:uid="{00000000-0005-0000-0000-000092DA0000}"/>
    <cellStyle name="Percent 7 2 5 2 2" xfId="27153" xr:uid="{00000000-0005-0000-0000-000093DA0000}"/>
    <cellStyle name="Percent 7 2 5 2 2 2" xfId="53121" xr:uid="{00000000-0005-0000-0000-000094DA0000}"/>
    <cellStyle name="Percent 7 2 5 2 3" xfId="37973" xr:uid="{00000000-0005-0000-0000-000095DA0000}"/>
    <cellStyle name="Percent 7 2 5 3" xfId="20661" xr:uid="{00000000-0005-0000-0000-000096DA0000}"/>
    <cellStyle name="Percent 7 2 5 3 2" xfId="46629" xr:uid="{00000000-0005-0000-0000-000097DA0000}"/>
    <cellStyle name="Percent 7 2 5 4" xfId="16333" xr:uid="{00000000-0005-0000-0000-000098DA0000}"/>
    <cellStyle name="Percent 7 2 5 4 2" xfId="42301" xr:uid="{00000000-0005-0000-0000-000099DA0000}"/>
    <cellStyle name="Percent 7 2 5 5" xfId="31481" xr:uid="{00000000-0005-0000-0000-00009ADA0000}"/>
    <cellStyle name="Percent 7 2 5 6" xfId="57963" xr:uid="{00000000-0005-0000-0000-00009BDA0000}"/>
    <cellStyle name="Percent 7 2 6" xfId="9841" xr:uid="{00000000-0005-0000-0000-00009CDA0000}"/>
    <cellStyle name="Percent 7 2 6 2" xfId="24989" xr:uid="{00000000-0005-0000-0000-00009DDA0000}"/>
    <cellStyle name="Percent 7 2 6 2 2" xfId="50957" xr:uid="{00000000-0005-0000-0000-00009EDA0000}"/>
    <cellStyle name="Percent 7 2 6 3" xfId="35809" xr:uid="{00000000-0005-0000-0000-00009FDA0000}"/>
    <cellStyle name="Percent 7 2 7" xfId="7677" xr:uid="{00000000-0005-0000-0000-0000A0DA0000}"/>
    <cellStyle name="Percent 7 2 7 2" xfId="22825" xr:uid="{00000000-0005-0000-0000-0000A1DA0000}"/>
    <cellStyle name="Percent 7 2 7 2 2" xfId="48793" xr:uid="{00000000-0005-0000-0000-0000A2DA0000}"/>
    <cellStyle name="Percent 7 2 7 3" xfId="33645" xr:uid="{00000000-0005-0000-0000-0000A3DA0000}"/>
    <cellStyle name="Percent 7 2 8" xfId="18497" xr:uid="{00000000-0005-0000-0000-0000A4DA0000}"/>
    <cellStyle name="Percent 7 2 8 2" xfId="44465" xr:uid="{00000000-0005-0000-0000-0000A5DA0000}"/>
    <cellStyle name="Percent 7 2 9" xfId="14169" xr:uid="{00000000-0005-0000-0000-0000A6DA0000}"/>
    <cellStyle name="Percent 7 2 9 2" xfId="40137" xr:uid="{00000000-0005-0000-0000-0000A7DA0000}"/>
    <cellStyle name="Percent 7 20" xfId="14164" xr:uid="{00000000-0005-0000-0000-0000A8DA0000}"/>
    <cellStyle name="Percent 7 20 2" xfId="40132" xr:uid="{00000000-0005-0000-0000-0000A9DA0000}"/>
    <cellStyle name="Percent 7 21" xfId="3344" xr:uid="{00000000-0005-0000-0000-0000AADA0000}"/>
    <cellStyle name="Percent 7 22" xfId="29312" xr:uid="{00000000-0005-0000-0000-0000ABDA0000}"/>
    <cellStyle name="Percent 7 23" xfId="55254" xr:uid="{00000000-0005-0000-0000-0000ACDA0000}"/>
    <cellStyle name="Percent 7 24" xfId="55794" xr:uid="{00000000-0005-0000-0000-0000ADDA0000}"/>
    <cellStyle name="Percent 7 25" xfId="690" xr:uid="{00000000-0005-0000-0000-0000AEDA0000}"/>
    <cellStyle name="Percent 7 3" xfId="635" xr:uid="{00000000-0005-0000-0000-0000AFDA0000}"/>
    <cellStyle name="Percent 7 3 10" xfId="29319" xr:uid="{00000000-0005-0000-0000-0000B0DA0000}"/>
    <cellStyle name="Percent 7 3 11" xfId="55261" xr:uid="{00000000-0005-0000-0000-0000B1DA0000}"/>
    <cellStyle name="Percent 7 3 12" xfId="55801" xr:uid="{00000000-0005-0000-0000-0000B2DA0000}"/>
    <cellStyle name="Percent 7 3 13" xfId="770" xr:uid="{00000000-0005-0000-0000-0000B3DA0000}"/>
    <cellStyle name="Percent 7 3 2" xfId="1728" xr:uid="{00000000-0005-0000-0000-0000B4DA0000}"/>
    <cellStyle name="Percent 7 3 2 10" xfId="56342" xr:uid="{00000000-0005-0000-0000-0000B5DA0000}"/>
    <cellStyle name="Percent 7 3 2 2" xfId="2810" xr:uid="{00000000-0005-0000-0000-0000B6DA0000}"/>
    <cellStyle name="Percent 7 3 2 2 2" xfId="7138" xr:uid="{00000000-0005-0000-0000-0000B7DA0000}"/>
    <cellStyle name="Percent 7 3 2 2 2 2" xfId="13630" xr:uid="{00000000-0005-0000-0000-0000B8DA0000}"/>
    <cellStyle name="Percent 7 3 2 2 2 2 2" xfId="28778" xr:uid="{00000000-0005-0000-0000-0000B9DA0000}"/>
    <cellStyle name="Percent 7 3 2 2 2 2 2 2" xfId="54746" xr:uid="{00000000-0005-0000-0000-0000BADA0000}"/>
    <cellStyle name="Percent 7 3 2 2 2 2 3" xfId="39598" xr:uid="{00000000-0005-0000-0000-0000BBDA0000}"/>
    <cellStyle name="Percent 7 3 2 2 2 3" xfId="22286" xr:uid="{00000000-0005-0000-0000-0000BCDA0000}"/>
    <cellStyle name="Percent 7 3 2 2 2 3 2" xfId="48254" xr:uid="{00000000-0005-0000-0000-0000BDDA0000}"/>
    <cellStyle name="Percent 7 3 2 2 2 4" xfId="17958" xr:uid="{00000000-0005-0000-0000-0000BEDA0000}"/>
    <cellStyle name="Percent 7 3 2 2 2 4 2" xfId="43926" xr:uid="{00000000-0005-0000-0000-0000BFDA0000}"/>
    <cellStyle name="Percent 7 3 2 2 2 5" xfId="33106" xr:uid="{00000000-0005-0000-0000-0000C0DA0000}"/>
    <cellStyle name="Percent 7 3 2 2 2 6" xfId="59588" xr:uid="{00000000-0005-0000-0000-0000C1DA0000}"/>
    <cellStyle name="Percent 7 3 2 2 3" xfId="11466" xr:uid="{00000000-0005-0000-0000-0000C2DA0000}"/>
    <cellStyle name="Percent 7 3 2 2 3 2" xfId="26614" xr:uid="{00000000-0005-0000-0000-0000C3DA0000}"/>
    <cellStyle name="Percent 7 3 2 2 3 2 2" xfId="52582" xr:uid="{00000000-0005-0000-0000-0000C4DA0000}"/>
    <cellStyle name="Percent 7 3 2 2 3 3" xfId="37434" xr:uid="{00000000-0005-0000-0000-0000C5DA0000}"/>
    <cellStyle name="Percent 7 3 2 2 4" xfId="9302" xr:uid="{00000000-0005-0000-0000-0000C6DA0000}"/>
    <cellStyle name="Percent 7 3 2 2 4 2" xfId="24450" xr:uid="{00000000-0005-0000-0000-0000C7DA0000}"/>
    <cellStyle name="Percent 7 3 2 2 4 2 2" xfId="50418" xr:uid="{00000000-0005-0000-0000-0000C8DA0000}"/>
    <cellStyle name="Percent 7 3 2 2 4 3" xfId="35270" xr:uid="{00000000-0005-0000-0000-0000C9DA0000}"/>
    <cellStyle name="Percent 7 3 2 2 5" xfId="20122" xr:uid="{00000000-0005-0000-0000-0000CADA0000}"/>
    <cellStyle name="Percent 7 3 2 2 5 2" xfId="46090" xr:uid="{00000000-0005-0000-0000-0000CBDA0000}"/>
    <cellStyle name="Percent 7 3 2 2 6" xfId="15794" xr:uid="{00000000-0005-0000-0000-0000CCDA0000}"/>
    <cellStyle name="Percent 7 3 2 2 6 2" xfId="41762" xr:uid="{00000000-0005-0000-0000-0000CDDA0000}"/>
    <cellStyle name="Percent 7 3 2 2 7" xfId="4974" xr:uid="{00000000-0005-0000-0000-0000CEDA0000}"/>
    <cellStyle name="Percent 7 3 2 2 8" xfId="30942" xr:uid="{00000000-0005-0000-0000-0000CFDA0000}"/>
    <cellStyle name="Percent 7 3 2 2 9" xfId="57424" xr:uid="{00000000-0005-0000-0000-0000D0DA0000}"/>
    <cellStyle name="Percent 7 3 2 3" xfId="6056" xr:uid="{00000000-0005-0000-0000-0000D1DA0000}"/>
    <cellStyle name="Percent 7 3 2 3 2" xfId="12548" xr:uid="{00000000-0005-0000-0000-0000D2DA0000}"/>
    <cellStyle name="Percent 7 3 2 3 2 2" xfId="27696" xr:uid="{00000000-0005-0000-0000-0000D3DA0000}"/>
    <cellStyle name="Percent 7 3 2 3 2 2 2" xfId="53664" xr:uid="{00000000-0005-0000-0000-0000D4DA0000}"/>
    <cellStyle name="Percent 7 3 2 3 2 3" xfId="38516" xr:uid="{00000000-0005-0000-0000-0000D5DA0000}"/>
    <cellStyle name="Percent 7 3 2 3 3" xfId="21204" xr:uid="{00000000-0005-0000-0000-0000D6DA0000}"/>
    <cellStyle name="Percent 7 3 2 3 3 2" xfId="47172" xr:uid="{00000000-0005-0000-0000-0000D7DA0000}"/>
    <cellStyle name="Percent 7 3 2 3 4" xfId="16876" xr:uid="{00000000-0005-0000-0000-0000D8DA0000}"/>
    <cellStyle name="Percent 7 3 2 3 4 2" xfId="42844" xr:uid="{00000000-0005-0000-0000-0000D9DA0000}"/>
    <cellStyle name="Percent 7 3 2 3 5" xfId="32024" xr:uid="{00000000-0005-0000-0000-0000DADA0000}"/>
    <cellStyle name="Percent 7 3 2 3 6" xfId="58506" xr:uid="{00000000-0005-0000-0000-0000DBDA0000}"/>
    <cellStyle name="Percent 7 3 2 4" xfId="10384" xr:uid="{00000000-0005-0000-0000-0000DCDA0000}"/>
    <cellStyle name="Percent 7 3 2 4 2" xfId="25532" xr:uid="{00000000-0005-0000-0000-0000DDDA0000}"/>
    <cellStyle name="Percent 7 3 2 4 2 2" xfId="51500" xr:uid="{00000000-0005-0000-0000-0000DEDA0000}"/>
    <cellStyle name="Percent 7 3 2 4 3" xfId="36352" xr:uid="{00000000-0005-0000-0000-0000DFDA0000}"/>
    <cellStyle name="Percent 7 3 2 5" xfId="8220" xr:uid="{00000000-0005-0000-0000-0000E0DA0000}"/>
    <cellStyle name="Percent 7 3 2 5 2" xfId="23368" xr:uid="{00000000-0005-0000-0000-0000E1DA0000}"/>
    <cellStyle name="Percent 7 3 2 5 2 2" xfId="49336" xr:uid="{00000000-0005-0000-0000-0000E2DA0000}"/>
    <cellStyle name="Percent 7 3 2 5 3" xfId="34188" xr:uid="{00000000-0005-0000-0000-0000E3DA0000}"/>
    <cellStyle name="Percent 7 3 2 6" xfId="19040" xr:uid="{00000000-0005-0000-0000-0000E4DA0000}"/>
    <cellStyle name="Percent 7 3 2 6 2" xfId="45008" xr:uid="{00000000-0005-0000-0000-0000E5DA0000}"/>
    <cellStyle name="Percent 7 3 2 7" xfId="14712" xr:uid="{00000000-0005-0000-0000-0000E6DA0000}"/>
    <cellStyle name="Percent 7 3 2 7 2" xfId="40680" xr:uid="{00000000-0005-0000-0000-0000E7DA0000}"/>
    <cellStyle name="Percent 7 3 2 8" xfId="3892" xr:uid="{00000000-0005-0000-0000-0000E8DA0000}"/>
    <cellStyle name="Percent 7 3 2 9" xfId="29860" xr:uid="{00000000-0005-0000-0000-0000E9DA0000}"/>
    <cellStyle name="Percent 7 3 3" xfId="2269" xr:uid="{00000000-0005-0000-0000-0000EADA0000}"/>
    <cellStyle name="Percent 7 3 3 2" xfId="6597" xr:uid="{00000000-0005-0000-0000-0000EBDA0000}"/>
    <cellStyle name="Percent 7 3 3 2 2" xfId="13089" xr:uid="{00000000-0005-0000-0000-0000ECDA0000}"/>
    <cellStyle name="Percent 7 3 3 2 2 2" xfId="28237" xr:uid="{00000000-0005-0000-0000-0000EDDA0000}"/>
    <cellStyle name="Percent 7 3 3 2 2 2 2" xfId="54205" xr:uid="{00000000-0005-0000-0000-0000EEDA0000}"/>
    <cellStyle name="Percent 7 3 3 2 2 3" xfId="39057" xr:uid="{00000000-0005-0000-0000-0000EFDA0000}"/>
    <cellStyle name="Percent 7 3 3 2 3" xfId="21745" xr:uid="{00000000-0005-0000-0000-0000F0DA0000}"/>
    <cellStyle name="Percent 7 3 3 2 3 2" xfId="47713" xr:uid="{00000000-0005-0000-0000-0000F1DA0000}"/>
    <cellStyle name="Percent 7 3 3 2 4" xfId="17417" xr:uid="{00000000-0005-0000-0000-0000F2DA0000}"/>
    <cellStyle name="Percent 7 3 3 2 4 2" xfId="43385" xr:uid="{00000000-0005-0000-0000-0000F3DA0000}"/>
    <cellStyle name="Percent 7 3 3 2 5" xfId="32565" xr:uid="{00000000-0005-0000-0000-0000F4DA0000}"/>
    <cellStyle name="Percent 7 3 3 2 6" xfId="59047" xr:uid="{00000000-0005-0000-0000-0000F5DA0000}"/>
    <cellStyle name="Percent 7 3 3 3" xfId="10925" xr:uid="{00000000-0005-0000-0000-0000F6DA0000}"/>
    <cellStyle name="Percent 7 3 3 3 2" xfId="26073" xr:uid="{00000000-0005-0000-0000-0000F7DA0000}"/>
    <cellStyle name="Percent 7 3 3 3 2 2" xfId="52041" xr:uid="{00000000-0005-0000-0000-0000F8DA0000}"/>
    <cellStyle name="Percent 7 3 3 3 3" xfId="36893" xr:uid="{00000000-0005-0000-0000-0000F9DA0000}"/>
    <cellStyle name="Percent 7 3 3 4" xfId="8761" xr:uid="{00000000-0005-0000-0000-0000FADA0000}"/>
    <cellStyle name="Percent 7 3 3 4 2" xfId="23909" xr:uid="{00000000-0005-0000-0000-0000FBDA0000}"/>
    <cellStyle name="Percent 7 3 3 4 2 2" xfId="49877" xr:uid="{00000000-0005-0000-0000-0000FCDA0000}"/>
    <cellStyle name="Percent 7 3 3 4 3" xfId="34729" xr:uid="{00000000-0005-0000-0000-0000FDDA0000}"/>
    <cellStyle name="Percent 7 3 3 5" xfId="19581" xr:uid="{00000000-0005-0000-0000-0000FEDA0000}"/>
    <cellStyle name="Percent 7 3 3 5 2" xfId="45549" xr:uid="{00000000-0005-0000-0000-0000FFDA0000}"/>
    <cellStyle name="Percent 7 3 3 6" xfId="15253" xr:uid="{00000000-0005-0000-0000-000000DB0000}"/>
    <cellStyle name="Percent 7 3 3 6 2" xfId="41221" xr:uid="{00000000-0005-0000-0000-000001DB0000}"/>
    <cellStyle name="Percent 7 3 3 7" xfId="4433" xr:uid="{00000000-0005-0000-0000-000002DB0000}"/>
    <cellStyle name="Percent 7 3 3 8" xfId="30401" xr:uid="{00000000-0005-0000-0000-000003DB0000}"/>
    <cellStyle name="Percent 7 3 3 9" xfId="56883" xr:uid="{00000000-0005-0000-0000-000004DB0000}"/>
    <cellStyle name="Percent 7 3 4" xfId="5515" xr:uid="{00000000-0005-0000-0000-000005DB0000}"/>
    <cellStyle name="Percent 7 3 4 2" xfId="12007" xr:uid="{00000000-0005-0000-0000-000006DB0000}"/>
    <cellStyle name="Percent 7 3 4 2 2" xfId="27155" xr:uid="{00000000-0005-0000-0000-000007DB0000}"/>
    <cellStyle name="Percent 7 3 4 2 2 2" xfId="53123" xr:uid="{00000000-0005-0000-0000-000008DB0000}"/>
    <cellStyle name="Percent 7 3 4 2 3" xfId="37975" xr:uid="{00000000-0005-0000-0000-000009DB0000}"/>
    <cellStyle name="Percent 7 3 4 3" xfId="20663" xr:uid="{00000000-0005-0000-0000-00000ADB0000}"/>
    <cellStyle name="Percent 7 3 4 3 2" xfId="46631" xr:uid="{00000000-0005-0000-0000-00000BDB0000}"/>
    <cellStyle name="Percent 7 3 4 4" xfId="16335" xr:uid="{00000000-0005-0000-0000-00000CDB0000}"/>
    <cellStyle name="Percent 7 3 4 4 2" xfId="42303" xr:uid="{00000000-0005-0000-0000-00000DDB0000}"/>
    <cellStyle name="Percent 7 3 4 5" xfId="31483" xr:uid="{00000000-0005-0000-0000-00000EDB0000}"/>
    <cellStyle name="Percent 7 3 4 6" xfId="57965" xr:uid="{00000000-0005-0000-0000-00000FDB0000}"/>
    <cellStyle name="Percent 7 3 5" xfId="9843" xr:uid="{00000000-0005-0000-0000-000010DB0000}"/>
    <cellStyle name="Percent 7 3 5 2" xfId="24991" xr:uid="{00000000-0005-0000-0000-000011DB0000}"/>
    <cellStyle name="Percent 7 3 5 2 2" xfId="50959" xr:uid="{00000000-0005-0000-0000-000012DB0000}"/>
    <cellStyle name="Percent 7 3 5 3" xfId="35811" xr:uid="{00000000-0005-0000-0000-000013DB0000}"/>
    <cellStyle name="Percent 7 3 6" xfId="7679" xr:uid="{00000000-0005-0000-0000-000014DB0000}"/>
    <cellStyle name="Percent 7 3 6 2" xfId="22827" xr:uid="{00000000-0005-0000-0000-000015DB0000}"/>
    <cellStyle name="Percent 7 3 6 2 2" xfId="48795" xr:uid="{00000000-0005-0000-0000-000016DB0000}"/>
    <cellStyle name="Percent 7 3 6 3" xfId="33647" xr:uid="{00000000-0005-0000-0000-000017DB0000}"/>
    <cellStyle name="Percent 7 3 7" xfId="18499" xr:uid="{00000000-0005-0000-0000-000018DB0000}"/>
    <cellStyle name="Percent 7 3 7 2" xfId="44467" xr:uid="{00000000-0005-0000-0000-000019DB0000}"/>
    <cellStyle name="Percent 7 3 8" xfId="14171" xr:uid="{00000000-0005-0000-0000-00001ADB0000}"/>
    <cellStyle name="Percent 7 3 8 2" xfId="40139" xr:uid="{00000000-0005-0000-0000-00001BDB0000}"/>
    <cellStyle name="Percent 7 3 9" xfId="3351" xr:uid="{00000000-0005-0000-0000-00001CDB0000}"/>
    <cellStyle name="Percent 7 4" xfId="636" xr:uid="{00000000-0005-0000-0000-00001DDB0000}"/>
    <cellStyle name="Percent 7 4 10" xfId="29320" xr:uid="{00000000-0005-0000-0000-00001EDB0000}"/>
    <cellStyle name="Percent 7 4 11" xfId="55262" xr:uid="{00000000-0005-0000-0000-00001FDB0000}"/>
    <cellStyle name="Percent 7 4 12" xfId="55802" xr:uid="{00000000-0005-0000-0000-000020DB0000}"/>
    <cellStyle name="Percent 7 4 13" xfId="810" xr:uid="{00000000-0005-0000-0000-000021DB0000}"/>
    <cellStyle name="Percent 7 4 2" xfId="1729" xr:uid="{00000000-0005-0000-0000-000022DB0000}"/>
    <cellStyle name="Percent 7 4 2 10" xfId="56343" xr:uid="{00000000-0005-0000-0000-000023DB0000}"/>
    <cellStyle name="Percent 7 4 2 2" xfId="2811" xr:uid="{00000000-0005-0000-0000-000024DB0000}"/>
    <cellStyle name="Percent 7 4 2 2 2" xfId="7139" xr:uid="{00000000-0005-0000-0000-000025DB0000}"/>
    <cellStyle name="Percent 7 4 2 2 2 2" xfId="13631" xr:uid="{00000000-0005-0000-0000-000026DB0000}"/>
    <cellStyle name="Percent 7 4 2 2 2 2 2" xfId="28779" xr:uid="{00000000-0005-0000-0000-000027DB0000}"/>
    <cellStyle name="Percent 7 4 2 2 2 2 2 2" xfId="54747" xr:uid="{00000000-0005-0000-0000-000028DB0000}"/>
    <cellStyle name="Percent 7 4 2 2 2 2 3" xfId="39599" xr:uid="{00000000-0005-0000-0000-000029DB0000}"/>
    <cellStyle name="Percent 7 4 2 2 2 3" xfId="22287" xr:uid="{00000000-0005-0000-0000-00002ADB0000}"/>
    <cellStyle name="Percent 7 4 2 2 2 3 2" xfId="48255" xr:uid="{00000000-0005-0000-0000-00002BDB0000}"/>
    <cellStyle name="Percent 7 4 2 2 2 4" xfId="17959" xr:uid="{00000000-0005-0000-0000-00002CDB0000}"/>
    <cellStyle name="Percent 7 4 2 2 2 4 2" xfId="43927" xr:uid="{00000000-0005-0000-0000-00002DDB0000}"/>
    <cellStyle name="Percent 7 4 2 2 2 5" xfId="33107" xr:uid="{00000000-0005-0000-0000-00002EDB0000}"/>
    <cellStyle name="Percent 7 4 2 2 2 6" xfId="59589" xr:uid="{00000000-0005-0000-0000-00002FDB0000}"/>
    <cellStyle name="Percent 7 4 2 2 3" xfId="11467" xr:uid="{00000000-0005-0000-0000-000030DB0000}"/>
    <cellStyle name="Percent 7 4 2 2 3 2" xfId="26615" xr:uid="{00000000-0005-0000-0000-000031DB0000}"/>
    <cellStyle name="Percent 7 4 2 2 3 2 2" xfId="52583" xr:uid="{00000000-0005-0000-0000-000032DB0000}"/>
    <cellStyle name="Percent 7 4 2 2 3 3" xfId="37435" xr:uid="{00000000-0005-0000-0000-000033DB0000}"/>
    <cellStyle name="Percent 7 4 2 2 4" xfId="9303" xr:uid="{00000000-0005-0000-0000-000034DB0000}"/>
    <cellStyle name="Percent 7 4 2 2 4 2" xfId="24451" xr:uid="{00000000-0005-0000-0000-000035DB0000}"/>
    <cellStyle name="Percent 7 4 2 2 4 2 2" xfId="50419" xr:uid="{00000000-0005-0000-0000-000036DB0000}"/>
    <cellStyle name="Percent 7 4 2 2 4 3" xfId="35271" xr:uid="{00000000-0005-0000-0000-000037DB0000}"/>
    <cellStyle name="Percent 7 4 2 2 5" xfId="20123" xr:uid="{00000000-0005-0000-0000-000038DB0000}"/>
    <cellStyle name="Percent 7 4 2 2 5 2" xfId="46091" xr:uid="{00000000-0005-0000-0000-000039DB0000}"/>
    <cellStyle name="Percent 7 4 2 2 6" xfId="15795" xr:uid="{00000000-0005-0000-0000-00003ADB0000}"/>
    <cellStyle name="Percent 7 4 2 2 6 2" xfId="41763" xr:uid="{00000000-0005-0000-0000-00003BDB0000}"/>
    <cellStyle name="Percent 7 4 2 2 7" xfId="4975" xr:uid="{00000000-0005-0000-0000-00003CDB0000}"/>
    <cellStyle name="Percent 7 4 2 2 8" xfId="30943" xr:uid="{00000000-0005-0000-0000-00003DDB0000}"/>
    <cellStyle name="Percent 7 4 2 2 9" xfId="57425" xr:uid="{00000000-0005-0000-0000-00003EDB0000}"/>
    <cellStyle name="Percent 7 4 2 3" xfId="6057" xr:uid="{00000000-0005-0000-0000-00003FDB0000}"/>
    <cellStyle name="Percent 7 4 2 3 2" xfId="12549" xr:uid="{00000000-0005-0000-0000-000040DB0000}"/>
    <cellStyle name="Percent 7 4 2 3 2 2" xfId="27697" xr:uid="{00000000-0005-0000-0000-000041DB0000}"/>
    <cellStyle name="Percent 7 4 2 3 2 2 2" xfId="53665" xr:uid="{00000000-0005-0000-0000-000042DB0000}"/>
    <cellStyle name="Percent 7 4 2 3 2 3" xfId="38517" xr:uid="{00000000-0005-0000-0000-000043DB0000}"/>
    <cellStyle name="Percent 7 4 2 3 3" xfId="21205" xr:uid="{00000000-0005-0000-0000-000044DB0000}"/>
    <cellStyle name="Percent 7 4 2 3 3 2" xfId="47173" xr:uid="{00000000-0005-0000-0000-000045DB0000}"/>
    <cellStyle name="Percent 7 4 2 3 4" xfId="16877" xr:uid="{00000000-0005-0000-0000-000046DB0000}"/>
    <cellStyle name="Percent 7 4 2 3 4 2" xfId="42845" xr:uid="{00000000-0005-0000-0000-000047DB0000}"/>
    <cellStyle name="Percent 7 4 2 3 5" xfId="32025" xr:uid="{00000000-0005-0000-0000-000048DB0000}"/>
    <cellStyle name="Percent 7 4 2 3 6" xfId="58507" xr:uid="{00000000-0005-0000-0000-000049DB0000}"/>
    <cellStyle name="Percent 7 4 2 4" xfId="10385" xr:uid="{00000000-0005-0000-0000-00004ADB0000}"/>
    <cellStyle name="Percent 7 4 2 4 2" xfId="25533" xr:uid="{00000000-0005-0000-0000-00004BDB0000}"/>
    <cellStyle name="Percent 7 4 2 4 2 2" xfId="51501" xr:uid="{00000000-0005-0000-0000-00004CDB0000}"/>
    <cellStyle name="Percent 7 4 2 4 3" xfId="36353" xr:uid="{00000000-0005-0000-0000-00004DDB0000}"/>
    <cellStyle name="Percent 7 4 2 5" xfId="8221" xr:uid="{00000000-0005-0000-0000-00004EDB0000}"/>
    <cellStyle name="Percent 7 4 2 5 2" xfId="23369" xr:uid="{00000000-0005-0000-0000-00004FDB0000}"/>
    <cellStyle name="Percent 7 4 2 5 2 2" xfId="49337" xr:uid="{00000000-0005-0000-0000-000050DB0000}"/>
    <cellStyle name="Percent 7 4 2 5 3" xfId="34189" xr:uid="{00000000-0005-0000-0000-000051DB0000}"/>
    <cellStyle name="Percent 7 4 2 6" xfId="19041" xr:uid="{00000000-0005-0000-0000-000052DB0000}"/>
    <cellStyle name="Percent 7 4 2 6 2" xfId="45009" xr:uid="{00000000-0005-0000-0000-000053DB0000}"/>
    <cellStyle name="Percent 7 4 2 7" xfId="14713" xr:uid="{00000000-0005-0000-0000-000054DB0000}"/>
    <cellStyle name="Percent 7 4 2 7 2" xfId="40681" xr:uid="{00000000-0005-0000-0000-000055DB0000}"/>
    <cellStyle name="Percent 7 4 2 8" xfId="3893" xr:uid="{00000000-0005-0000-0000-000056DB0000}"/>
    <cellStyle name="Percent 7 4 2 9" xfId="29861" xr:uid="{00000000-0005-0000-0000-000057DB0000}"/>
    <cellStyle name="Percent 7 4 3" xfId="2270" xr:uid="{00000000-0005-0000-0000-000058DB0000}"/>
    <cellStyle name="Percent 7 4 3 2" xfId="6598" xr:uid="{00000000-0005-0000-0000-000059DB0000}"/>
    <cellStyle name="Percent 7 4 3 2 2" xfId="13090" xr:uid="{00000000-0005-0000-0000-00005ADB0000}"/>
    <cellStyle name="Percent 7 4 3 2 2 2" xfId="28238" xr:uid="{00000000-0005-0000-0000-00005BDB0000}"/>
    <cellStyle name="Percent 7 4 3 2 2 2 2" xfId="54206" xr:uid="{00000000-0005-0000-0000-00005CDB0000}"/>
    <cellStyle name="Percent 7 4 3 2 2 3" xfId="39058" xr:uid="{00000000-0005-0000-0000-00005DDB0000}"/>
    <cellStyle name="Percent 7 4 3 2 3" xfId="21746" xr:uid="{00000000-0005-0000-0000-00005EDB0000}"/>
    <cellStyle name="Percent 7 4 3 2 3 2" xfId="47714" xr:uid="{00000000-0005-0000-0000-00005FDB0000}"/>
    <cellStyle name="Percent 7 4 3 2 4" xfId="17418" xr:uid="{00000000-0005-0000-0000-000060DB0000}"/>
    <cellStyle name="Percent 7 4 3 2 4 2" xfId="43386" xr:uid="{00000000-0005-0000-0000-000061DB0000}"/>
    <cellStyle name="Percent 7 4 3 2 5" xfId="32566" xr:uid="{00000000-0005-0000-0000-000062DB0000}"/>
    <cellStyle name="Percent 7 4 3 2 6" xfId="59048" xr:uid="{00000000-0005-0000-0000-000063DB0000}"/>
    <cellStyle name="Percent 7 4 3 3" xfId="10926" xr:uid="{00000000-0005-0000-0000-000064DB0000}"/>
    <cellStyle name="Percent 7 4 3 3 2" xfId="26074" xr:uid="{00000000-0005-0000-0000-000065DB0000}"/>
    <cellStyle name="Percent 7 4 3 3 2 2" xfId="52042" xr:uid="{00000000-0005-0000-0000-000066DB0000}"/>
    <cellStyle name="Percent 7 4 3 3 3" xfId="36894" xr:uid="{00000000-0005-0000-0000-000067DB0000}"/>
    <cellStyle name="Percent 7 4 3 4" xfId="8762" xr:uid="{00000000-0005-0000-0000-000068DB0000}"/>
    <cellStyle name="Percent 7 4 3 4 2" xfId="23910" xr:uid="{00000000-0005-0000-0000-000069DB0000}"/>
    <cellStyle name="Percent 7 4 3 4 2 2" xfId="49878" xr:uid="{00000000-0005-0000-0000-00006ADB0000}"/>
    <cellStyle name="Percent 7 4 3 4 3" xfId="34730" xr:uid="{00000000-0005-0000-0000-00006BDB0000}"/>
    <cellStyle name="Percent 7 4 3 5" xfId="19582" xr:uid="{00000000-0005-0000-0000-00006CDB0000}"/>
    <cellStyle name="Percent 7 4 3 5 2" xfId="45550" xr:uid="{00000000-0005-0000-0000-00006DDB0000}"/>
    <cellStyle name="Percent 7 4 3 6" xfId="15254" xr:uid="{00000000-0005-0000-0000-00006EDB0000}"/>
    <cellStyle name="Percent 7 4 3 6 2" xfId="41222" xr:uid="{00000000-0005-0000-0000-00006FDB0000}"/>
    <cellStyle name="Percent 7 4 3 7" xfId="4434" xr:uid="{00000000-0005-0000-0000-000070DB0000}"/>
    <cellStyle name="Percent 7 4 3 8" xfId="30402" xr:uid="{00000000-0005-0000-0000-000071DB0000}"/>
    <cellStyle name="Percent 7 4 3 9" xfId="56884" xr:uid="{00000000-0005-0000-0000-000072DB0000}"/>
    <cellStyle name="Percent 7 4 4" xfId="5516" xr:uid="{00000000-0005-0000-0000-000073DB0000}"/>
    <cellStyle name="Percent 7 4 4 2" xfId="12008" xr:uid="{00000000-0005-0000-0000-000074DB0000}"/>
    <cellStyle name="Percent 7 4 4 2 2" xfId="27156" xr:uid="{00000000-0005-0000-0000-000075DB0000}"/>
    <cellStyle name="Percent 7 4 4 2 2 2" xfId="53124" xr:uid="{00000000-0005-0000-0000-000076DB0000}"/>
    <cellStyle name="Percent 7 4 4 2 3" xfId="37976" xr:uid="{00000000-0005-0000-0000-000077DB0000}"/>
    <cellStyle name="Percent 7 4 4 3" xfId="20664" xr:uid="{00000000-0005-0000-0000-000078DB0000}"/>
    <cellStyle name="Percent 7 4 4 3 2" xfId="46632" xr:uid="{00000000-0005-0000-0000-000079DB0000}"/>
    <cellStyle name="Percent 7 4 4 4" xfId="16336" xr:uid="{00000000-0005-0000-0000-00007ADB0000}"/>
    <cellStyle name="Percent 7 4 4 4 2" xfId="42304" xr:uid="{00000000-0005-0000-0000-00007BDB0000}"/>
    <cellStyle name="Percent 7 4 4 5" xfId="31484" xr:uid="{00000000-0005-0000-0000-00007CDB0000}"/>
    <cellStyle name="Percent 7 4 4 6" xfId="57966" xr:uid="{00000000-0005-0000-0000-00007DDB0000}"/>
    <cellStyle name="Percent 7 4 5" xfId="9844" xr:uid="{00000000-0005-0000-0000-00007EDB0000}"/>
    <cellStyle name="Percent 7 4 5 2" xfId="24992" xr:uid="{00000000-0005-0000-0000-00007FDB0000}"/>
    <cellStyle name="Percent 7 4 5 2 2" xfId="50960" xr:uid="{00000000-0005-0000-0000-000080DB0000}"/>
    <cellStyle name="Percent 7 4 5 3" xfId="35812" xr:uid="{00000000-0005-0000-0000-000081DB0000}"/>
    <cellStyle name="Percent 7 4 6" xfId="7680" xr:uid="{00000000-0005-0000-0000-000082DB0000}"/>
    <cellStyle name="Percent 7 4 6 2" xfId="22828" xr:uid="{00000000-0005-0000-0000-000083DB0000}"/>
    <cellStyle name="Percent 7 4 6 2 2" xfId="48796" xr:uid="{00000000-0005-0000-0000-000084DB0000}"/>
    <cellStyle name="Percent 7 4 6 3" xfId="33648" xr:uid="{00000000-0005-0000-0000-000085DB0000}"/>
    <cellStyle name="Percent 7 4 7" xfId="18500" xr:uid="{00000000-0005-0000-0000-000086DB0000}"/>
    <cellStyle name="Percent 7 4 7 2" xfId="44468" xr:uid="{00000000-0005-0000-0000-000087DB0000}"/>
    <cellStyle name="Percent 7 4 8" xfId="14172" xr:uid="{00000000-0005-0000-0000-000088DB0000}"/>
    <cellStyle name="Percent 7 4 8 2" xfId="40140" xr:uid="{00000000-0005-0000-0000-000089DB0000}"/>
    <cellStyle name="Percent 7 4 9" xfId="3352" xr:uid="{00000000-0005-0000-0000-00008ADB0000}"/>
    <cellStyle name="Percent 7 5" xfId="637" xr:uid="{00000000-0005-0000-0000-00008BDB0000}"/>
    <cellStyle name="Percent 7 5 10" xfId="29321" xr:uid="{00000000-0005-0000-0000-00008CDB0000}"/>
    <cellStyle name="Percent 7 5 11" xfId="55263" xr:uid="{00000000-0005-0000-0000-00008DDB0000}"/>
    <cellStyle name="Percent 7 5 12" xfId="55803" xr:uid="{00000000-0005-0000-0000-00008EDB0000}"/>
    <cellStyle name="Percent 7 5 13" xfId="850" xr:uid="{00000000-0005-0000-0000-00008FDB0000}"/>
    <cellStyle name="Percent 7 5 2" xfId="1730" xr:uid="{00000000-0005-0000-0000-000090DB0000}"/>
    <cellStyle name="Percent 7 5 2 10" xfId="56344" xr:uid="{00000000-0005-0000-0000-000091DB0000}"/>
    <cellStyle name="Percent 7 5 2 2" xfId="2812" xr:uid="{00000000-0005-0000-0000-000092DB0000}"/>
    <cellStyle name="Percent 7 5 2 2 2" xfId="7140" xr:uid="{00000000-0005-0000-0000-000093DB0000}"/>
    <cellStyle name="Percent 7 5 2 2 2 2" xfId="13632" xr:uid="{00000000-0005-0000-0000-000094DB0000}"/>
    <cellStyle name="Percent 7 5 2 2 2 2 2" xfId="28780" xr:uid="{00000000-0005-0000-0000-000095DB0000}"/>
    <cellStyle name="Percent 7 5 2 2 2 2 2 2" xfId="54748" xr:uid="{00000000-0005-0000-0000-000096DB0000}"/>
    <cellStyle name="Percent 7 5 2 2 2 2 3" xfId="39600" xr:uid="{00000000-0005-0000-0000-000097DB0000}"/>
    <cellStyle name="Percent 7 5 2 2 2 3" xfId="22288" xr:uid="{00000000-0005-0000-0000-000098DB0000}"/>
    <cellStyle name="Percent 7 5 2 2 2 3 2" xfId="48256" xr:uid="{00000000-0005-0000-0000-000099DB0000}"/>
    <cellStyle name="Percent 7 5 2 2 2 4" xfId="17960" xr:uid="{00000000-0005-0000-0000-00009ADB0000}"/>
    <cellStyle name="Percent 7 5 2 2 2 4 2" xfId="43928" xr:uid="{00000000-0005-0000-0000-00009BDB0000}"/>
    <cellStyle name="Percent 7 5 2 2 2 5" xfId="33108" xr:uid="{00000000-0005-0000-0000-00009CDB0000}"/>
    <cellStyle name="Percent 7 5 2 2 2 6" xfId="59590" xr:uid="{00000000-0005-0000-0000-00009DDB0000}"/>
    <cellStyle name="Percent 7 5 2 2 3" xfId="11468" xr:uid="{00000000-0005-0000-0000-00009EDB0000}"/>
    <cellStyle name="Percent 7 5 2 2 3 2" xfId="26616" xr:uid="{00000000-0005-0000-0000-00009FDB0000}"/>
    <cellStyle name="Percent 7 5 2 2 3 2 2" xfId="52584" xr:uid="{00000000-0005-0000-0000-0000A0DB0000}"/>
    <cellStyle name="Percent 7 5 2 2 3 3" xfId="37436" xr:uid="{00000000-0005-0000-0000-0000A1DB0000}"/>
    <cellStyle name="Percent 7 5 2 2 4" xfId="9304" xr:uid="{00000000-0005-0000-0000-0000A2DB0000}"/>
    <cellStyle name="Percent 7 5 2 2 4 2" xfId="24452" xr:uid="{00000000-0005-0000-0000-0000A3DB0000}"/>
    <cellStyle name="Percent 7 5 2 2 4 2 2" xfId="50420" xr:uid="{00000000-0005-0000-0000-0000A4DB0000}"/>
    <cellStyle name="Percent 7 5 2 2 4 3" xfId="35272" xr:uid="{00000000-0005-0000-0000-0000A5DB0000}"/>
    <cellStyle name="Percent 7 5 2 2 5" xfId="20124" xr:uid="{00000000-0005-0000-0000-0000A6DB0000}"/>
    <cellStyle name="Percent 7 5 2 2 5 2" xfId="46092" xr:uid="{00000000-0005-0000-0000-0000A7DB0000}"/>
    <cellStyle name="Percent 7 5 2 2 6" xfId="15796" xr:uid="{00000000-0005-0000-0000-0000A8DB0000}"/>
    <cellStyle name="Percent 7 5 2 2 6 2" xfId="41764" xr:uid="{00000000-0005-0000-0000-0000A9DB0000}"/>
    <cellStyle name="Percent 7 5 2 2 7" xfId="4976" xr:uid="{00000000-0005-0000-0000-0000AADB0000}"/>
    <cellStyle name="Percent 7 5 2 2 8" xfId="30944" xr:uid="{00000000-0005-0000-0000-0000ABDB0000}"/>
    <cellStyle name="Percent 7 5 2 2 9" xfId="57426" xr:uid="{00000000-0005-0000-0000-0000ACDB0000}"/>
    <cellStyle name="Percent 7 5 2 3" xfId="6058" xr:uid="{00000000-0005-0000-0000-0000ADDB0000}"/>
    <cellStyle name="Percent 7 5 2 3 2" xfId="12550" xr:uid="{00000000-0005-0000-0000-0000AEDB0000}"/>
    <cellStyle name="Percent 7 5 2 3 2 2" xfId="27698" xr:uid="{00000000-0005-0000-0000-0000AFDB0000}"/>
    <cellStyle name="Percent 7 5 2 3 2 2 2" xfId="53666" xr:uid="{00000000-0005-0000-0000-0000B0DB0000}"/>
    <cellStyle name="Percent 7 5 2 3 2 3" xfId="38518" xr:uid="{00000000-0005-0000-0000-0000B1DB0000}"/>
    <cellStyle name="Percent 7 5 2 3 3" xfId="21206" xr:uid="{00000000-0005-0000-0000-0000B2DB0000}"/>
    <cellStyle name="Percent 7 5 2 3 3 2" xfId="47174" xr:uid="{00000000-0005-0000-0000-0000B3DB0000}"/>
    <cellStyle name="Percent 7 5 2 3 4" xfId="16878" xr:uid="{00000000-0005-0000-0000-0000B4DB0000}"/>
    <cellStyle name="Percent 7 5 2 3 4 2" xfId="42846" xr:uid="{00000000-0005-0000-0000-0000B5DB0000}"/>
    <cellStyle name="Percent 7 5 2 3 5" xfId="32026" xr:uid="{00000000-0005-0000-0000-0000B6DB0000}"/>
    <cellStyle name="Percent 7 5 2 3 6" xfId="58508" xr:uid="{00000000-0005-0000-0000-0000B7DB0000}"/>
    <cellStyle name="Percent 7 5 2 4" xfId="10386" xr:uid="{00000000-0005-0000-0000-0000B8DB0000}"/>
    <cellStyle name="Percent 7 5 2 4 2" xfId="25534" xr:uid="{00000000-0005-0000-0000-0000B9DB0000}"/>
    <cellStyle name="Percent 7 5 2 4 2 2" xfId="51502" xr:uid="{00000000-0005-0000-0000-0000BADB0000}"/>
    <cellStyle name="Percent 7 5 2 4 3" xfId="36354" xr:uid="{00000000-0005-0000-0000-0000BBDB0000}"/>
    <cellStyle name="Percent 7 5 2 5" xfId="8222" xr:uid="{00000000-0005-0000-0000-0000BCDB0000}"/>
    <cellStyle name="Percent 7 5 2 5 2" xfId="23370" xr:uid="{00000000-0005-0000-0000-0000BDDB0000}"/>
    <cellStyle name="Percent 7 5 2 5 2 2" xfId="49338" xr:uid="{00000000-0005-0000-0000-0000BEDB0000}"/>
    <cellStyle name="Percent 7 5 2 5 3" xfId="34190" xr:uid="{00000000-0005-0000-0000-0000BFDB0000}"/>
    <cellStyle name="Percent 7 5 2 6" xfId="19042" xr:uid="{00000000-0005-0000-0000-0000C0DB0000}"/>
    <cellStyle name="Percent 7 5 2 6 2" xfId="45010" xr:uid="{00000000-0005-0000-0000-0000C1DB0000}"/>
    <cellStyle name="Percent 7 5 2 7" xfId="14714" xr:uid="{00000000-0005-0000-0000-0000C2DB0000}"/>
    <cellStyle name="Percent 7 5 2 7 2" xfId="40682" xr:uid="{00000000-0005-0000-0000-0000C3DB0000}"/>
    <cellStyle name="Percent 7 5 2 8" xfId="3894" xr:uid="{00000000-0005-0000-0000-0000C4DB0000}"/>
    <cellStyle name="Percent 7 5 2 9" xfId="29862" xr:uid="{00000000-0005-0000-0000-0000C5DB0000}"/>
    <cellStyle name="Percent 7 5 3" xfId="2271" xr:uid="{00000000-0005-0000-0000-0000C6DB0000}"/>
    <cellStyle name="Percent 7 5 3 2" xfId="6599" xr:uid="{00000000-0005-0000-0000-0000C7DB0000}"/>
    <cellStyle name="Percent 7 5 3 2 2" xfId="13091" xr:uid="{00000000-0005-0000-0000-0000C8DB0000}"/>
    <cellStyle name="Percent 7 5 3 2 2 2" xfId="28239" xr:uid="{00000000-0005-0000-0000-0000C9DB0000}"/>
    <cellStyle name="Percent 7 5 3 2 2 2 2" xfId="54207" xr:uid="{00000000-0005-0000-0000-0000CADB0000}"/>
    <cellStyle name="Percent 7 5 3 2 2 3" xfId="39059" xr:uid="{00000000-0005-0000-0000-0000CBDB0000}"/>
    <cellStyle name="Percent 7 5 3 2 3" xfId="21747" xr:uid="{00000000-0005-0000-0000-0000CCDB0000}"/>
    <cellStyle name="Percent 7 5 3 2 3 2" xfId="47715" xr:uid="{00000000-0005-0000-0000-0000CDDB0000}"/>
    <cellStyle name="Percent 7 5 3 2 4" xfId="17419" xr:uid="{00000000-0005-0000-0000-0000CEDB0000}"/>
    <cellStyle name="Percent 7 5 3 2 4 2" xfId="43387" xr:uid="{00000000-0005-0000-0000-0000CFDB0000}"/>
    <cellStyle name="Percent 7 5 3 2 5" xfId="32567" xr:uid="{00000000-0005-0000-0000-0000D0DB0000}"/>
    <cellStyle name="Percent 7 5 3 2 6" xfId="59049" xr:uid="{00000000-0005-0000-0000-0000D1DB0000}"/>
    <cellStyle name="Percent 7 5 3 3" xfId="10927" xr:uid="{00000000-0005-0000-0000-0000D2DB0000}"/>
    <cellStyle name="Percent 7 5 3 3 2" xfId="26075" xr:uid="{00000000-0005-0000-0000-0000D3DB0000}"/>
    <cellStyle name="Percent 7 5 3 3 2 2" xfId="52043" xr:uid="{00000000-0005-0000-0000-0000D4DB0000}"/>
    <cellStyle name="Percent 7 5 3 3 3" xfId="36895" xr:uid="{00000000-0005-0000-0000-0000D5DB0000}"/>
    <cellStyle name="Percent 7 5 3 4" xfId="8763" xr:uid="{00000000-0005-0000-0000-0000D6DB0000}"/>
    <cellStyle name="Percent 7 5 3 4 2" xfId="23911" xr:uid="{00000000-0005-0000-0000-0000D7DB0000}"/>
    <cellStyle name="Percent 7 5 3 4 2 2" xfId="49879" xr:uid="{00000000-0005-0000-0000-0000D8DB0000}"/>
    <cellStyle name="Percent 7 5 3 4 3" xfId="34731" xr:uid="{00000000-0005-0000-0000-0000D9DB0000}"/>
    <cellStyle name="Percent 7 5 3 5" xfId="19583" xr:uid="{00000000-0005-0000-0000-0000DADB0000}"/>
    <cellStyle name="Percent 7 5 3 5 2" xfId="45551" xr:uid="{00000000-0005-0000-0000-0000DBDB0000}"/>
    <cellStyle name="Percent 7 5 3 6" xfId="15255" xr:uid="{00000000-0005-0000-0000-0000DCDB0000}"/>
    <cellStyle name="Percent 7 5 3 6 2" xfId="41223" xr:uid="{00000000-0005-0000-0000-0000DDDB0000}"/>
    <cellStyle name="Percent 7 5 3 7" xfId="4435" xr:uid="{00000000-0005-0000-0000-0000DEDB0000}"/>
    <cellStyle name="Percent 7 5 3 8" xfId="30403" xr:uid="{00000000-0005-0000-0000-0000DFDB0000}"/>
    <cellStyle name="Percent 7 5 3 9" xfId="56885" xr:uid="{00000000-0005-0000-0000-0000E0DB0000}"/>
    <cellStyle name="Percent 7 5 4" xfId="5517" xr:uid="{00000000-0005-0000-0000-0000E1DB0000}"/>
    <cellStyle name="Percent 7 5 4 2" xfId="12009" xr:uid="{00000000-0005-0000-0000-0000E2DB0000}"/>
    <cellStyle name="Percent 7 5 4 2 2" xfId="27157" xr:uid="{00000000-0005-0000-0000-0000E3DB0000}"/>
    <cellStyle name="Percent 7 5 4 2 2 2" xfId="53125" xr:uid="{00000000-0005-0000-0000-0000E4DB0000}"/>
    <cellStyle name="Percent 7 5 4 2 3" xfId="37977" xr:uid="{00000000-0005-0000-0000-0000E5DB0000}"/>
    <cellStyle name="Percent 7 5 4 3" xfId="20665" xr:uid="{00000000-0005-0000-0000-0000E6DB0000}"/>
    <cellStyle name="Percent 7 5 4 3 2" xfId="46633" xr:uid="{00000000-0005-0000-0000-0000E7DB0000}"/>
    <cellStyle name="Percent 7 5 4 4" xfId="16337" xr:uid="{00000000-0005-0000-0000-0000E8DB0000}"/>
    <cellStyle name="Percent 7 5 4 4 2" xfId="42305" xr:uid="{00000000-0005-0000-0000-0000E9DB0000}"/>
    <cellStyle name="Percent 7 5 4 5" xfId="31485" xr:uid="{00000000-0005-0000-0000-0000EADB0000}"/>
    <cellStyle name="Percent 7 5 4 6" xfId="57967" xr:uid="{00000000-0005-0000-0000-0000EBDB0000}"/>
    <cellStyle name="Percent 7 5 5" xfId="9845" xr:uid="{00000000-0005-0000-0000-0000ECDB0000}"/>
    <cellStyle name="Percent 7 5 5 2" xfId="24993" xr:uid="{00000000-0005-0000-0000-0000EDDB0000}"/>
    <cellStyle name="Percent 7 5 5 2 2" xfId="50961" xr:uid="{00000000-0005-0000-0000-0000EEDB0000}"/>
    <cellStyle name="Percent 7 5 5 3" xfId="35813" xr:uid="{00000000-0005-0000-0000-0000EFDB0000}"/>
    <cellStyle name="Percent 7 5 6" xfId="7681" xr:uid="{00000000-0005-0000-0000-0000F0DB0000}"/>
    <cellStyle name="Percent 7 5 6 2" xfId="22829" xr:uid="{00000000-0005-0000-0000-0000F1DB0000}"/>
    <cellStyle name="Percent 7 5 6 2 2" xfId="48797" xr:uid="{00000000-0005-0000-0000-0000F2DB0000}"/>
    <cellStyle name="Percent 7 5 6 3" xfId="33649" xr:uid="{00000000-0005-0000-0000-0000F3DB0000}"/>
    <cellStyle name="Percent 7 5 7" xfId="18501" xr:uid="{00000000-0005-0000-0000-0000F4DB0000}"/>
    <cellStyle name="Percent 7 5 7 2" xfId="44469" xr:uid="{00000000-0005-0000-0000-0000F5DB0000}"/>
    <cellStyle name="Percent 7 5 8" xfId="14173" xr:uid="{00000000-0005-0000-0000-0000F6DB0000}"/>
    <cellStyle name="Percent 7 5 8 2" xfId="40141" xr:uid="{00000000-0005-0000-0000-0000F7DB0000}"/>
    <cellStyle name="Percent 7 5 9" xfId="3353" xr:uid="{00000000-0005-0000-0000-0000F8DB0000}"/>
    <cellStyle name="Percent 7 6" xfId="638" xr:uid="{00000000-0005-0000-0000-0000F9DB0000}"/>
    <cellStyle name="Percent 7 6 10" xfId="29322" xr:uid="{00000000-0005-0000-0000-0000FADB0000}"/>
    <cellStyle name="Percent 7 6 11" xfId="55264" xr:uid="{00000000-0005-0000-0000-0000FBDB0000}"/>
    <cellStyle name="Percent 7 6 12" xfId="55804" xr:uid="{00000000-0005-0000-0000-0000FCDB0000}"/>
    <cellStyle name="Percent 7 6 13" xfId="890" xr:uid="{00000000-0005-0000-0000-0000FDDB0000}"/>
    <cellStyle name="Percent 7 6 2" xfId="1731" xr:uid="{00000000-0005-0000-0000-0000FEDB0000}"/>
    <cellStyle name="Percent 7 6 2 10" xfId="56345" xr:uid="{00000000-0005-0000-0000-0000FFDB0000}"/>
    <cellStyle name="Percent 7 6 2 2" xfId="2813" xr:uid="{00000000-0005-0000-0000-000000DC0000}"/>
    <cellStyle name="Percent 7 6 2 2 2" xfId="7141" xr:uid="{00000000-0005-0000-0000-000001DC0000}"/>
    <cellStyle name="Percent 7 6 2 2 2 2" xfId="13633" xr:uid="{00000000-0005-0000-0000-000002DC0000}"/>
    <cellStyle name="Percent 7 6 2 2 2 2 2" xfId="28781" xr:uid="{00000000-0005-0000-0000-000003DC0000}"/>
    <cellStyle name="Percent 7 6 2 2 2 2 2 2" xfId="54749" xr:uid="{00000000-0005-0000-0000-000004DC0000}"/>
    <cellStyle name="Percent 7 6 2 2 2 2 3" xfId="39601" xr:uid="{00000000-0005-0000-0000-000005DC0000}"/>
    <cellStyle name="Percent 7 6 2 2 2 3" xfId="22289" xr:uid="{00000000-0005-0000-0000-000006DC0000}"/>
    <cellStyle name="Percent 7 6 2 2 2 3 2" xfId="48257" xr:uid="{00000000-0005-0000-0000-000007DC0000}"/>
    <cellStyle name="Percent 7 6 2 2 2 4" xfId="17961" xr:uid="{00000000-0005-0000-0000-000008DC0000}"/>
    <cellStyle name="Percent 7 6 2 2 2 4 2" xfId="43929" xr:uid="{00000000-0005-0000-0000-000009DC0000}"/>
    <cellStyle name="Percent 7 6 2 2 2 5" xfId="33109" xr:uid="{00000000-0005-0000-0000-00000ADC0000}"/>
    <cellStyle name="Percent 7 6 2 2 2 6" xfId="59591" xr:uid="{00000000-0005-0000-0000-00000BDC0000}"/>
    <cellStyle name="Percent 7 6 2 2 3" xfId="11469" xr:uid="{00000000-0005-0000-0000-00000CDC0000}"/>
    <cellStyle name="Percent 7 6 2 2 3 2" xfId="26617" xr:uid="{00000000-0005-0000-0000-00000DDC0000}"/>
    <cellStyle name="Percent 7 6 2 2 3 2 2" xfId="52585" xr:uid="{00000000-0005-0000-0000-00000EDC0000}"/>
    <cellStyle name="Percent 7 6 2 2 3 3" xfId="37437" xr:uid="{00000000-0005-0000-0000-00000FDC0000}"/>
    <cellStyle name="Percent 7 6 2 2 4" xfId="9305" xr:uid="{00000000-0005-0000-0000-000010DC0000}"/>
    <cellStyle name="Percent 7 6 2 2 4 2" xfId="24453" xr:uid="{00000000-0005-0000-0000-000011DC0000}"/>
    <cellStyle name="Percent 7 6 2 2 4 2 2" xfId="50421" xr:uid="{00000000-0005-0000-0000-000012DC0000}"/>
    <cellStyle name="Percent 7 6 2 2 4 3" xfId="35273" xr:uid="{00000000-0005-0000-0000-000013DC0000}"/>
    <cellStyle name="Percent 7 6 2 2 5" xfId="20125" xr:uid="{00000000-0005-0000-0000-000014DC0000}"/>
    <cellStyle name="Percent 7 6 2 2 5 2" xfId="46093" xr:uid="{00000000-0005-0000-0000-000015DC0000}"/>
    <cellStyle name="Percent 7 6 2 2 6" xfId="15797" xr:uid="{00000000-0005-0000-0000-000016DC0000}"/>
    <cellStyle name="Percent 7 6 2 2 6 2" xfId="41765" xr:uid="{00000000-0005-0000-0000-000017DC0000}"/>
    <cellStyle name="Percent 7 6 2 2 7" xfId="4977" xr:uid="{00000000-0005-0000-0000-000018DC0000}"/>
    <cellStyle name="Percent 7 6 2 2 8" xfId="30945" xr:uid="{00000000-0005-0000-0000-000019DC0000}"/>
    <cellStyle name="Percent 7 6 2 2 9" xfId="57427" xr:uid="{00000000-0005-0000-0000-00001ADC0000}"/>
    <cellStyle name="Percent 7 6 2 3" xfId="6059" xr:uid="{00000000-0005-0000-0000-00001BDC0000}"/>
    <cellStyle name="Percent 7 6 2 3 2" xfId="12551" xr:uid="{00000000-0005-0000-0000-00001CDC0000}"/>
    <cellStyle name="Percent 7 6 2 3 2 2" xfId="27699" xr:uid="{00000000-0005-0000-0000-00001DDC0000}"/>
    <cellStyle name="Percent 7 6 2 3 2 2 2" xfId="53667" xr:uid="{00000000-0005-0000-0000-00001EDC0000}"/>
    <cellStyle name="Percent 7 6 2 3 2 3" xfId="38519" xr:uid="{00000000-0005-0000-0000-00001FDC0000}"/>
    <cellStyle name="Percent 7 6 2 3 3" xfId="21207" xr:uid="{00000000-0005-0000-0000-000020DC0000}"/>
    <cellStyle name="Percent 7 6 2 3 3 2" xfId="47175" xr:uid="{00000000-0005-0000-0000-000021DC0000}"/>
    <cellStyle name="Percent 7 6 2 3 4" xfId="16879" xr:uid="{00000000-0005-0000-0000-000022DC0000}"/>
    <cellStyle name="Percent 7 6 2 3 4 2" xfId="42847" xr:uid="{00000000-0005-0000-0000-000023DC0000}"/>
    <cellStyle name="Percent 7 6 2 3 5" xfId="32027" xr:uid="{00000000-0005-0000-0000-000024DC0000}"/>
    <cellStyle name="Percent 7 6 2 3 6" xfId="58509" xr:uid="{00000000-0005-0000-0000-000025DC0000}"/>
    <cellStyle name="Percent 7 6 2 4" xfId="10387" xr:uid="{00000000-0005-0000-0000-000026DC0000}"/>
    <cellStyle name="Percent 7 6 2 4 2" xfId="25535" xr:uid="{00000000-0005-0000-0000-000027DC0000}"/>
    <cellStyle name="Percent 7 6 2 4 2 2" xfId="51503" xr:uid="{00000000-0005-0000-0000-000028DC0000}"/>
    <cellStyle name="Percent 7 6 2 4 3" xfId="36355" xr:uid="{00000000-0005-0000-0000-000029DC0000}"/>
    <cellStyle name="Percent 7 6 2 5" xfId="8223" xr:uid="{00000000-0005-0000-0000-00002ADC0000}"/>
    <cellStyle name="Percent 7 6 2 5 2" xfId="23371" xr:uid="{00000000-0005-0000-0000-00002BDC0000}"/>
    <cellStyle name="Percent 7 6 2 5 2 2" xfId="49339" xr:uid="{00000000-0005-0000-0000-00002CDC0000}"/>
    <cellStyle name="Percent 7 6 2 5 3" xfId="34191" xr:uid="{00000000-0005-0000-0000-00002DDC0000}"/>
    <cellStyle name="Percent 7 6 2 6" xfId="19043" xr:uid="{00000000-0005-0000-0000-00002EDC0000}"/>
    <cellStyle name="Percent 7 6 2 6 2" xfId="45011" xr:uid="{00000000-0005-0000-0000-00002FDC0000}"/>
    <cellStyle name="Percent 7 6 2 7" xfId="14715" xr:uid="{00000000-0005-0000-0000-000030DC0000}"/>
    <cellStyle name="Percent 7 6 2 7 2" xfId="40683" xr:uid="{00000000-0005-0000-0000-000031DC0000}"/>
    <cellStyle name="Percent 7 6 2 8" xfId="3895" xr:uid="{00000000-0005-0000-0000-000032DC0000}"/>
    <cellStyle name="Percent 7 6 2 9" xfId="29863" xr:uid="{00000000-0005-0000-0000-000033DC0000}"/>
    <cellStyle name="Percent 7 6 3" xfId="2272" xr:uid="{00000000-0005-0000-0000-000034DC0000}"/>
    <cellStyle name="Percent 7 6 3 2" xfId="6600" xr:uid="{00000000-0005-0000-0000-000035DC0000}"/>
    <cellStyle name="Percent 7 6 3 2 2" xfId="13092" xr:uid="{00000000-0005-0000-0000-000036DC0000}"/>
    <cellStyle name="Percent 7 6 3 2 2 2" xfId="28240" xr:uid="{00000000-0005-0000-0000-000037DC0000}"/>
    <cellStyle name="Percent 7 6 3 2 2 2 2" xfId="54208" xr:uid="{00000000-0005-0000-0000-000038DC0000}"/>
    <cellStyle name="Percent 7 6 3 2 2 3" xfId="39060" xr:uid="{00000000-0005-0000-0000-000039DC0000}"/>
    <cellStyle name="Percent 7 6 3 2 3" xfId="21748" xr:uid="{00000000-0005-0000-0000-00003ADC0000}"/>
    <cellStyle name="Percent 7 6 3 2 3 2" xfId="47716" xr:uid="{00000000-0005-0000-0000-00003BDC0000}"/>
    <cellStyle name="Percent 7 6 3 2 4" xfId="17420" xr:uid="{00000000-0005-0000-0000-00003CDC0000}"/>
    <cellStyle name="Percent 7 6 3 2 4 2" xfId="43388" xr:uid="{00000000-0005-0000-0000-00003DDC0000}"/>
    <cellStyle name="Percent 7 6 3 2 5" xfId="32568" xr:uid="{00000000-0005-0000-0000-00003EDC0000}"/>
    <cellStyle name="Percent 7 6 3 2 6" xfId="59050" xr:uid="{00000000-0005-0000-0000-00003FDC0000}"/>
    <cellStyle name="Percent 7 6 3 3" xfId="10928" xr:uid="{00000000-0005-0000-0000-000040DC0000}"/>
    <cellStyle name="Percent 7 6 3 3 2" xfId="26076" xr:uid="{00000000-0005-0000-0000-000041DC0000}"/>
    <cellStyle name="Percent 7 6 3 3 2 2" xfId="52044" xr:uid="{00000000-0005-0000-0000-000042DC0000}"/>
    <cellStyle name="Percent 7 6 3 3 3" xfId="36896" xr:uid="{00000000-0005-0000-0000-000043DC0000}"/>
    <cellStyle name="Percent 7 6 3 4" xfId="8764" xr:uid="{00000000-0005-0000-0000-000044DC0000}"/>
    <cellStyle name="Percent 7 6 3 4 2" xfId="23912" xr:uid="{00000000-0005-0000-0000-000045DC0000}"/>
    <cellStyle name="Percent 7 6 3 4 2 2" xfId="49880" xr:uid="{00000000-0005-0000-0000-000046DC0000}"/>
    <cellStyle name="Percent 7 6 3 4 3" xfId="34732" xr:uid="{00000000-0005-0000-0000-000047DC0000}"/>
    <cellStyle name="Percent 7 6 3 5" xfId="19584" xr:uid="{00000000-0005-0000-0000-000048DC0000}"/>
    <cellStyle name="Percent 7 6 3 5 2" xfId="45552" xr:uid="{00000000-0005-0000-0000-000049DC0000}"/>
    <cellStyle name="Percent 7 6 3 6" xfId="15256" xr:uid="{00000000-0005-0000-0000-00004ADC0000}"/>
    <cellStyle name="Percent 7 6 3 6 2" xfId="41224" xr:uid="{00000000-0005-0000-0000-00004BDC0000}"/>
    <cellStyle name="Percent 7 6 3 7" xfId="4436" xr:uid="{00000000-0005-0000-0000-00004CDC0000}"/>
    <cellStyle name="Percent 7 6 3 8" xfId="30404" xr:uid="{00000000-0005-0000-0000-00004DDC0000}"/>
    <cellStyle name="Percent 7 6 3 9" xfId="56886" xr:uid="{00000000-0005-0000-0000-00004EDC0000}"/>
    <cellStyle name="Percent 7 6 4" xfId="5518" xr:uid="{00000000-0005-0000-0000-00004FDC0000}"/>
    <cellStyle name="Percent 7 6 4 2" xfId="12010" xr:uid="{00000000-0005-0000-0000-000050DC0000}"/>
    <cellStyle name="Percent 7 6 4 2 2" xfId="27158" xr:uid="{00000000-0005-0000-0000-000051DC0000}"/>
    <cellStyle name="Percent 7 6 4 2 2 2" xfId="53126" xr:uid="{00000000-0005-0000-0000-000052DC0000}"/>
    <cellStyle name="Percent 7 6 4 2 3" xfId="37978" xr:uid="{00000000-0005-0000-0000-000053DC0000}"/>
    <cellStyle name="Percent 7 6 4 3" xfId="20666" xr:uid="{00000000-0005-0000-0000-000054DC0000}"/>
    <cellStyle name="Percent 7 6 4 3 2" xfId="46634" xr:uid="{00000000-0005-0000-0000-000055DC0000}"/>
    <cellStyle name="Percent 7 6 4 4" xfId="16338" xr:uid="{00000000-0005-0000-0000-000056DC0000}"/>
    <cellStyle name="Percent 7 6 4 4 2" xfId="42306" xr:uid="{00000000-0005-0000-0000-000057DC0000}"/>
    <cellStyle name="Percent 7 6 4 5" xfId="31486" xr:uid="{00000000-0005-0000-0000-000058DC0000}"/>
    <cellStyle name="Percent 7 6 4 6" xfId="57968" xr:uid="{00000000-0005-0000-0000-000059DC0000}"/>
    <cellStyle name="Percent 7 6 5" xfId="9846" xr:uid="{00000000-0005-0000-0000-00005ADC0000}"/>
    <cellStyle name="Percent 7 6 5 2" xfId="24994" xr:uid="{00000000-0005-0000-0000-00005BDC0000}"/>
    <cellStyle name="Percent 7 6 5 2 2" xfId="50962" xr:uid="{00000000-0005-0000-0000-00005CDC0000}"/>
    <cellStyle name="Percent 7 6 5 3" xfId="35814" xr:uid="{00000000-0005-0000-0000-00005DDC0000}"/>
    <cellStyle name="Percent 7 6 6" xfId="7682" xr:uid="{00000000-0005-0000-0000-00005EDC0000}"/>
    <cellStyle name="Percent 7 6 6 2" xfId="22830" xr:uid="{00000000-0005-0000-0000-00005FDC0000}"/>
    <cellStyle name="Percent 7 6 6 2 2" xfId="48798" xr:uid="{00000000-0005-0000-0000-000060DC0000}"/>
    <cellStyle name="Percent 7 6 6 3" xfId="33650" xr:uid="{00000000-0005-0000-0000-000061DC0000}"/>
    <cellStyle name="Percent 7 6 7" xfId="18502" xr:uid="{00000000-0005-0000-0000-000062DC0000}"/>
    <cellStyle name="Percent 7 6 7 2" xfId="44470" xr:uid="{00000000-0005-0000-0000-000063DC0000}"/>
    <cellStyle name="Percent 7 6 8" xfId="14174" xr:uid="{00000000-0005-0000-0000-000064DC0000}"/>
    <cellStyle name="Percent 7 6 8 2" xfId="40142" xr:uid="{00000000-0005-0000-0000-000065DC0000}"/>
    <cellStyle name="Percent 7 6 9" xfId="3354" xr:uid="{00000000-0005-0000-0000-000066DC0000}"/>
    <cellStyle name="Percent 7 7" xfId="639" xr:uid="{00000000-0005-0000-0000-000067DC0000}"/>
    <cellStyle name="Percent 7 7 10" xfId="29323" xr:uid="{00000000-0005-0000-0000-000068DC0000}"/>
    <cellStyle name="Percent 7 7 11" xfId="55265" xr:uid="{00000000-0005-0000-0000-000069DC0000}"/>
    <cellStyle name="Percent 7 7 12" xfId="55805" xr:uid="{00000000-0005-0000-0000-00006ADC0000}"/>
    <cellStyle name="Percent 7 7 13" xfId="930" xr:uid="{00000000-0005-0000-0000-00006BDC0000}"/>
    <cellStyle name="Percent 7 7 2" xfId="1732" xr:uid="{00000000-0005-0000-0000-00006CDC0000}"/>
    <cellStyle name="Percent 7 7 2 10" xfId="56346" xr:uid="{00000000-0005-0000-0000-00006DDC0000}"/>
    <cellStyle name="Percent 7 7 2 2" xfId="2814" xr:uid="{00000000-0005-0000-0000-00006EDC0000}"/>
    <cellStyle name="Percent 7 7 2 2 2" xfId="7142" xr:uid="{00000000-0005-0000-0000-00006FDC0000}"/>
    <cellStyle name="Percent 7 7 2 2 2 2" xfId="13634" xr:uid="{00000000-0005-0000-0000-000070DC0000}"/>
    <cellStyle name="Percent 7 7 2 2 2 2 2" xfId="28782" xr:uid="{00000000-0005-0000-0000-000071DC0000}"/>
    <cellStyle name="Percent 7 7 2 2 2 2 2 2" xfId="54750" xr:uid="{00000000-0005-0000-0000-000072DC0000}"/>
    <cellStyle name="Percent 7 7 2 2 2 2 3" xfId="39602" xr:uid="{00000000-0005-0000-0000-000073DC0000}"/>
    <cellStyle name="Percent 7 7 2 2 2 3" xfId="22290" xr:uid="{00000000-0005-0000-0000-000074DC0000}"/>
    <cellStyle name="Percent 7 7 2 2 2 3 2" xfId="48258" xr:uid="{00000000-0005-0000-0000-000075DC0000}"/>
    <cellStyle name="Percent 7 7 2 2 2 4" xfId="17962" xr:uid="{00000000-0005-0000-0000-000076DC0000}"/>
    <cellStyle name="Percent 7 7 2 2 2 4 2" xfId="43930" xr:uid="{00000000-0005-0000-0000-000077DC0000}"/>
    <cellStyle name="Percent 7 7 2 2 2 5" xfId="33110" xr:uid="{00000000-0005-0000-0000-000078DC0000}"/>
    <cellStyle name="Percent 7 7 2 2 2 6" xfId="59592" xr:uid="{00000000-0005-0000-0000-000079DC0000}"/>
    <cellStyle name="Percent 7 7 2 2 3" xfId="11470" xr:uid="{00000000-0005-0000-0000-00007ADC0000}"/>
    <cellStyle name="Percent 7 7 2 2 3 2" xfId="26618" xr:uid="{00000000-0005-0000-0000-00007BDC0000}"/>
    <cellStyle name="Percent 7 7 2 2 3 2 2" xfId="52586" xr:uid="{00000000-0005-0000-0000-00007CDC0000}"/>
    <cellStyle name="Percent 7 7 2 2 3 3" xfId="37438" xr:uid="{00000000-0005-0000-0000-00007DDC0000}"/>
    <cellStyle name="Percent 7 7 2 2 4" xfId="9306" xr:uid="{00000000-0005-0000-0000-00007EDC0000}"/>
    <cellStyle name="Percent 7 7 2 2 4 2" xfId="24454" xr:uid="{00000000-0005-0000-0000-00007FDC0000}"/>
    <cellStyle name="Percent 7 7 2 2 4 2 2" xfId="50422" xr:uid="{00000000-0005-0000-0000-000080DC0000}"/>
    <cellStyle name="Percent 7 7 2 2 4 3" xfId="35274" xr:uid="{00000000-0005-0000-0000-000081DC0000}"/>
    <cellStyle name="Percent 7 7 2 2 5" xfId="20126" xr:uid="{00000000-0005-0000-0000-000082DC0000}"/>
    <cellStyle name="Percent 7 7 2 2 5 2" xfId="46094" xr:uid="{00000000-0005-0000-0000-000083DC0000}"/>
    <cellStyle name="Percent 7 7 2 2 6" xfId="15798" xr:uid="{00000000-0005-0000-0000-000084DC0000}"/>
    <cellStyle name="Percent 7 7 2 2 6 2" xfId="41766" xr:uid="{00000000-0005-0000-0000-000085DC0000}"/>
    <cellStyle name="Percent 7 7 2 2 7" xfId="4978" xr:uid="{00000000-0005-0000-0000-000086DC0000}"/>
    <cellStyle name="Percent 7 7 2 2 8" xfId="30946" xr:uid="{00000000-0005-0000-0000-000087DC0000}"/>
    <cellStyle name="Percent 7 7 2 2 9" xfId="57428" xr:uid="{00000000-0005-0000-0000-000088DC0000}"/>
    <cellStyle name="Percent 7 7 2 3" xfId="6060" xr:uid="{00000000-0005-0000-0000-000089DC0000}"/>
    <cellStyle name="Percent 7 7 2 3 2" xfId="12552" xr:uid="{00000000-0005-0000-0000-00008ADC0000}"/>
    <cellStyle name="Percent 7 7 2 3 2 2" xfId="27700" xr:uid="{00000000-0005-0000-0000-00008BDC0000}"/>
    <cellStyle name="Percent 7 7 2 3 2 2 2" xfId="53668" xr:uid="{00000000-0005-0000-0000-00008CDC0000}"/>
    <cellStyle name="Percent 7 7 2 3 2 3" xfId="38520" xr:uid="{00000000-0005-0000-0000-00008DDC0000}"/>
    <cellStyle name="Percent 7 7 2 3 3" xfId="21208" xr:uid="{00000000-0005-0000-0000-00008EDC0000}"/>
    <cellStyle name="Percent 7 7 2 3 3 2" xfId="47176" xr:uid="{00000000-0005-0000-0000-00008FDC0000}"/>
    <cellStyle name="Percent 7 7 2 3 4" xfId="16880" xr:uid="{00000000-0005-0000-0000-000090DC0000}"/>
    <cellStyle name="Percent 7 7 2 3 4 2" xfId="42848" xr:uid="{00000000-0005-0000-0000-000091DC0000}"/>
    <cellStyle name="Percent 7 7 2 3 5" xfId="32028" xr:uid="{00000000-0005-0000-0000-000092DC0000}"/>
    <cellStyle name="Percent 7 7 2 3 6" xfId="58510" xr:uid="{00000000-0005-0000-0000-000093DC0000}"/>
    <cellStyle name="Percent 7 7 2 4" xfId="10388" xr:uid="{00000000-0005-0000-0000-000094DC0000}"/>
    <cellStyle name="Percent 7 7 2 4 2" xfId="25536" xr:uid="{00000000-0005-0000-0000-000095DC0000}"/>
    <cellStyle name="Percent 7 7 2 4 2 2" xfId="51504" xr:uid="{00000000-0005-0000-0000-000096DC0000}"/>
    <cellStyle name="Percent 7 7 2 4 3" xfId="36356" xr:uid="{00000000-0005-0000-0000-000097DC0000}"/>
    <cellStyle name="Percent 7 7 2 5" xfId="8224" xr:uid="{00000000-0005-0000-0000-000098DC0000}"/>
    <cellStyle name="Percent 7 7 2 5 2" xfId="23372" xr:uid="{00000000-0005-0000-0000-000099DC0000}"/>
    <cellStyle name="Percent 7 7 2 5 2 2" xfId="49340" xr:uid="{00000000-0005-0000-0000-00009ADC0000}"/>
    <cellStyle name="Percent 7 7 2 5 3" xfId="34192" xr:uid="{00000000-0005-0000-0000-00009BDC0000}"/>
    <cellStyle name="Percent 7 7 2 6" xfId="19044" xr:uid="{00000000-0005-0000-0000-00009CDC0000}"/>
    <cellStyle name="Percent 7 7 2 6 2" xfId="45012" xr:uid="{00000000-0005-0000-0000-00009DDC0000}"/>
    <cellStyle name="Percent 7 7 2 7" xfId="14716" xr:uid="{00000000-0005-0000-0000-00009EDC0000}"/>
    <cellStyle name="Percent 7 7 2 7 2" xfId="40684" xr:uid="{00000000-0005-0000-0000-00009FDC0000}"/>
    <cellStyle name="Percent 7 7 2 8" xfId="3896" xr:uid="{00000000-0005-0000-0000-0000A0DC0000}"/>
    <cellStyle name="Percent 7 7 2 9" xfId="29864" xr:uid="{00000000-0005-0000-0000-0000A1DC0000}"/>
    <cellStyle name="Percent 7 7 3" xfId="2273" xr:uid="{00000000-0005-0000-0000-0000A2DC0000}"/>
    <cellStyle name="Percent 7 7 3 2" xfId="6601" xr:uid="{00000000-0005-0000-0000-0000A3DC0000}"/>
    <cellStyle name="Percent 7 7 3 2 2" xfId="13093" xr:uid="{00000000-0005-0000-0000-0000A4DC0000}"/>
    <cellStyle name="Percent 7 7 3 2 2 2" xfId="28241" xr:uid="{00000000-0005-0000-0000-0000A5DC0000}"/>
    <cellStyle name="Percent 7 7 3 2 2 2 2" xfId="54209" xr:uid="{00000000-0005-0000-0000-0000A6DC0000}"/>
    <cellStyle name="Percent 7 7 3 2 2 3" xfId="39061" xr:uid="{00000000-0005-0000-0000-0000A7DC0000}"/>
    <cellStyle name="Percent 7 7 3 2 3" xfId="21749" xr:uid="{00000000-0005-0000-0000-0000A8DC0000}"/>
    <cellStyle name="Percent 7 7 3 2 3 2" xfId="47717" xr:uid="{00000000-0005-0000-0000-0000A9DC0000}"/>
    <cellStyle name="Percent 7 7 3 2 4" xfId="17421" xr:uid="{00000000-0005-0000-0000-0000AADC0000}"/>
    <cellStyle name="Percent 7 7 3 2 4 2" xfId="43389" xr:uid="{00000000-0005-0000-0000-0000ABDC0000}"/>
    <cellStyle name="Percent 7 7 3 2 5" xfId="32569" xr:uid="{00000000-0005-0000-0000-0000ACDC0000}"/>
    <cellStyle name="Percent 7 7 3 2 6" xfId="59051" xr:uid="{00000000-0005-0000-0000-0000ADDC0000}"/>
    <cellStyle name="Percent 7 7 3 3" xfId="10929" xr:uid="{00000000-0005-0000-0000-0000AEDC0000}"/>
    <cellStyle name="Percent 7 7 3 3 2" xfId="26077" xr:uid="{00000000-0005-0000-0000-0000AFDC0000}"/>
    <cellStyle name="Percent 7 7 3 3 2 2" xfId="52045" xr:uid="{00000000-0005-0000-0000-0000B0DC0000}"/>
    <cellStyle name="Percent 7 7 3 3 3" xfId="36897" xr:uid="{00000000-0005-0000-0000-0000B1DC0000}"/>
    <cellStyle name="Percent 7 7 3 4" xfId="8765" xr:uid="{00000000-0005-0000-0000-0000B2DC0000}"/>
    <cellStyle name="Percent 7 7 3 4 2" xfId="23913" xr:uid="{00000000-0005-0000-0000-0000B3DC0000}"/>
    <cellStyle name="Percent 7 7 3 4 2 2" xfId="49881" xr:uid="{00000000-0005-0000-0000-0000B4DC0000}"/>
    <cellStyle name="Percent 7 7 3 4 3" xfId="34733" xr:uid="{00000000-0005-0000-0000-0000B5DC0000}"/>
    <cellStyle name="Percent 7 7 3 5" xfId="19585" xr:uid="{00000000-0005-0000-0000-0000B6DC0000}"/>
    <cellStyle name="Percent 7 7 3 5 2" xfId="45553" xr:uid="{00000000-0005-0000-0000-0000B7DC0000}"/>
    <cellStyle name="Percent 7 7 3 6" xfId="15257" xr:uid="{00000000-0005-0000-0000-0000B8DC0000}"/>
    <cellStyle name="Percent 7 7 3 6 2" xfId="41225" xr:uid="{00000000-0005-0000-0000-0000B9DC0000}"/>
    <cellStyle name="Percent 7 7 3 7" xfId="4437" xr:uid="{00000000-0005-0000-0000-0000BADC0000}"/>
    <cellStyle name="Percent 7 7 3 8" xfId="30405" xr:uid="{00000000-0005-0000-0000-0000BBDC0000}"/>
    <cellStyle name="Percent 7 7 3 9" xfId="56887" xr:uid="{00000000-0005-0000-0000-0000BCDC0000}"/>
    <cellStyle name="Percent 7 7 4" xfId="5519" xr:uid="{00000000-0005-0000-0000-0000BDDC0000}"/>
    <cellStyle name="Percent 7 7 4 2" xfId="12011" xr:uid="{00000000-0005-0000-0000-0000BEDC0000}"/>
    <cellStyle name="Percent 7 7 4 2 2" xfId="27159" xr:uid="{00000000-0005-0000-0000-0000BFDC0000}"/>
    <cellStyle name="Percent 7 7 4 2 2 2" xfId="53127" xr:uid="{00000000-0005-0000-0000-0000C0DC0000}"/>
    <cellStyle name="Percent 7 7 4 2 3" xfId="37979" xr:uid="{00000000-0005-0000-0000-0000C1DC0000}"/>
    <cellStyle name="Percent 7 7 4 3" xfId="20667" xr:uid="{00000000-0005-0000-0000-0000C2DC0000}"/>
    <cellStyle name="Percent 7 7 4 3 2" xfId="46635" xr:uid="{00000000-0005-0000-0000-0000C3DC0000}"/>
    <cellStyle name="Percent 7 7 4 4" xfId="16339" xr:uid="{00000000-0005-0000-0000-0000C4DC0000}"/>
    <cellStyle name="Percent 7 7 4 4 2" xfId="42307" xr:uid="{00000000-0005-0000-0000-0000C5DC0000}"/>
    <cellStyle name="Percent 7 7 4 5" xfId="31487" xr:uid="{00000000-0005-0000-0000-0000C6DC0000}"/>
    <cellStyle name="Percent 7 7 4 6" xfId="57969" xr:uid="{00000000-0005-0000-0000-0000C7DC0000}"/>
    <cellStyle name="Percent 7 7 5" xfId="9847" xr:uid="{00000000-0005-0000-0000-0000C8DC0000}"/>
    <cellStyle name="Percent 7 7 5 2" xfId="24995" xr:uid="{00000000-0005-0000-0000-0000C9DC0000}"/>
    <cellStyle name="Percent 7 7 5 2 2" xfId="50963" xr:uid="{00000000-0005-0000-0000-0000CADC0000}"/>
    <cellStyle name="Percent 7 7 5 3" xfId="35815" xr:uid="{00000000-0005-0000-0000-0000CBDC0000}"/>
    <cellStyle name="Percent 7 7 6" xfId="7683" xr:uid="{00000000-0005-0000-0000-0000CCDC0000}"/>
    <cellStyle name="Percent 7 7 6 2" xfId="22831" xr:uid="{00000000-0005-0000-0000-0000CDDC0000}"/>
    <cellStyle name="Percent 7 7 6 2 2" xfId="48799" xr:uid="{00000000-0005-0000-0000-0000CEDC0000}"/>
    <cellStyle name="Percent 7 7 6 3" xfId="33651" xr:uid="{00000000-0005-0000-0000-0000CFDC0000}"/>
    <cellStyle name="Percent 7 7 7" xfId="18503" xr:uid="{00000000-0005-0000-0000-0000D0DC0000}"/>
    <cellStyle name="Percent 7 7 7 2" xfId="44471" xr:uid="{00000000-0005-0000-0000-0000D1DC0000}"/>
    <cellStyle name="Percent 7 7 8" xfId="14175" xr:uid="{00000000-0005-0000-0000-0000D2DC0000}"/>
    <cellStyle name="Percent 7 7 8 2" xfId="40143" xr:uid="{00000000-0005-0000-0000-0000D3DC0000}"/>
    <cellStyle name="Percent 7 7 9" xfId="3355" xr:uid="{00000000-0005-0000-0000-0000D4DC0000}"/>
    <cellStyle name="Percent 7 8" xfId="640" xr:uid="{00000000-0005-0000-0000-0000D5DC0000}"/>
    <cellStyle name="Percent 7 8 10" xfId="29324" xr:uid="{00000000-0005-0000-0000-0000D6DC0000}"/>
    <cellStyle name="Percent 7 8 11" xfId="55266" xr:uid="{00000000-0005-0000-0000-0000D7DC0000}"/>
    <cellStyle name="Percent 7 8 12" xfId="55806" xr:uid="{00000000-0005-0000-0000-0000D8DC0000}"/>
    <cellStyle name="Percent 7 8 13" xfId="970" xr:uid="{00000000-0005-0000-0000-0000D9DC0000}"/>
    <cellStyle name="Percent 7 8 2" xfId="1733" xr:uid="{00000000-0005-0000-0000-0000DADC0000}"/>
    <cellStyle name="Percent 7 8 2 10" xfId="56347" xr:uid="{00000000-0005-0000-0000-0000DBDC0000}"/>
    <cellStyle name="Percent 7 8 2 2" xfId="2815" xr:uid="{00000000-0005-0000-0000-0000DCDC0000}"/>
    <cellStyle name="Percent 7 8 2 2 2" xfId="7143" xr:uid="{00000000-0005-0000-0000-0000DDDC0000}"/>
    <cellStyle name="Percent 7 8 2 2 2 2" xfId="13635" xr:uid="{00000000-0005-0000-0000-0000DEDC0000}"/>
    <cellStyle name="Percent 7 8 2 2 2 2 2" xfId="28783" xr:uid="{00000000-0005-0000-0000-0000DFDC0000}"/>
    <cellStyle name="Percent 7 8 2 2 2 2 2 2" xfId="54751" xr:uid="{00000000-0005-0000-0000-0000E0DC0000}"/>
    <cellStyle name="Percent 7 8 2 2 2 2 3" xfId="39603" xr:uid="{00000000-0005-0000-0000-0000E1DC0000}"/>
    <cellStyle name="Percent 7 8 2 2 2 3" xfId="22291" xr:uid="{00000000-0005-0000-0000-0000E2DC0000}"/>
    <cellStyle name="Percent 7 8 2 2 2 3 2" xfId="48259" xr:uid="{00000000-0005-0000-0000-0000E3DC0000}"/>
    <cellStyle name="Percent 7 8 2 2 2 4" xfId="17963" xr:uid="{00000000-0005-0000-0000-0000E4DC0000}"/>
    <cellStyle name="Percent 7 8 2 2 2 4 2" xfId="43931" xr:uid="{00000000-0005-0000-0000-0000E5DC0000}"/>
    <cellStyle name="Percent 7 8 2 2 2 5" xfId="33111" xr:uid="{00000000-0005-0000-0000-0000E6DC0000}"/>
    <cellStyle name="Percent 7 8 2 2 2 6" xfId="59593" xr:uid="{00000000-0005-0000-0000-0000E7DC0000}"/>
    <cellStyle name="Percent 7 8 2 2 3" xfId="11471" xr:uid="{00000000-0005-0000-0000-0000E8DC0000}"/>
    <cellStyle name="Percent 7 8 2 2 3 2" xfId="26619" xr:uid="{00000000-0005-0000-0000-0000E9DC0000}"/>
    <cellStyle name="Percent 7 8 2 2 3 2 2" xfId="52587" xr:uid="{00000000-0005-0000-0000-0000EADC0000}"/>
    <cellStyle name="Percent 7 8 2 2 3 3" xfId="37439" xr:uid="{00000000-0005-0000-0000-0000EBDC0000}"/>
    <cellStyle name="Percent 7 8 2 2 4" xfId="9307" xr:uid="{00000000-0005-0000-0000-0000ECDC0000}"/>
    <cellStyle name="Percent 7 8 2 2 4 2" xfId="24455" xr:uid="{00000000-0005-0000-0000-0000EDDC0000}"/>
    <cellStyle name="Percent 7 8 2 2 4 2 2" xfId="50423" xr:uid="{00000000-0005-0000-0000-0000EEDC0000}"/>
    <cellStyle name="Percent 7 8 2 2 4 3" xfId="35275" xr:uid="{00000000-0005-0000-0000-0000EFDC0000}"/>
    <cellStyle name="Percent 7 8 2 2 5" xfId="20127" xr:uid="{00000000-0005-0000-0000-0000F0DC0000}"/>
    <cellStyle name="Percent 7 8 2 2 5 2" xfId="46095" xr:uid="{00000000-0005-0000-0000-0000F1DC0000}"/>
    <cellStyle name="Percent 7 8 2 2 6" xfId="15799" xr:uid="{00000000-0005-0000-0000-0000F2DC0000}"/>
    <cellStyle name="Percent 7 8 2 2 6 2" xfId="41767" xr:uid="{00000000-0005-0000-0000-0000F3DC0000}"/>
    <cellStyle name="Percent 7 8 2 2 7" xfId="4979" xr:uid="{00000000-0005-0000-0000-0000F4DC0000}"/>
    <cellStyle name="Percent 7 8 2 2 8" xfId="30947" xr:uid="{00000000-0005-0000-0000-0000F5DC0000}"/>
    <cellStyle name="Percent 7 8 2 2 9" xfId="57429" xr:uid="{00000000-0005-0000-0000-0000F6DC0000}"/>
    <cellStyle name="Percent 7 8 2 3" xfId="6061" xr:uid="{00000000-0005-0000-0000-0000F7DC0000}"/>
    <cellStyle name="Percent 7 8 2 3 2" xfId="12553" xr:uid="{00000000-0005-0000-0000-0000F8DC0000}"/>
    <cellStyle name="Percent 7 8 2 3 2 2" xfId="27701" xr:uid="{00000000-0005-0000-0000-0000F9DC0000}"/>
    <cellStyle name="Percent 7 8 2 3 2 2 2" xfId="53669" xr:uid="{00000000-0005-0000-0000-0000FADC0000}"/>
    <cellStyle name="Percent 7 8 2 3 2 3" xfId="38521" xr:uid="{00000000-0005-0000-0000-0000FBDC0000}"/>
    <cellStyle name="Percent 7 8 2 3 3" xfId="21209" xr:uid="{00000000-0005-0000-0000-0000FCDC0000}"/>
    <cellStyle name="Percent 7 8 2 3 3 2" xfId="47177" xr:uid="{00000000-0005-0000-0000-0000FDDC0000}"/>
    <cellStyle name="Percent 7 8 2 3 4" xfId="16881" xr:uid="{00000000-0005-0000-0000-0000FEDC0000}"/>
    <cellStyle name="Percent 7 8 2 3 4 2" xfId="42849" xr:uid="{00000000-0005-0000-0000-0000FFDC0000}"/>
    <cellStyle name="Percent 7 8 2 3 5" xfId="32029" xr:uid="{00000000-0005-0000-0000-000000DD0000}"/>
    <cellStyle name="Percent 7 8 2 3 6" xfId="58511" xr:uid="{00000000-0005-0000-0000-000001DD0000}"/>
    <cellStyle name="Percent 7 8 2 4" xfId="10389" xr:uid="{00000000-0005-0000-0000-000002DD0000}"/>
    <cellStyle name="Percent 7 8 2 4 2" xfId="25537" xr:uid="{00000000-0005-0000-0000-000003DD0000}"/>
    <cellStyle name="Percent 7 8 2 4 2 2" xfId="51505" xr:uid="{00000000-0005-0000-0000-000004DD0000}"/>
    <cellStyle name="Percent 7 8 2 4 3" xfId="36357" xr:uid="{00000000-0005-0000-0000-000005DD0000}"/>
    <cellStyle name="Percent 7 8 2 5" xfId="8225" xr:uid="{00000000-0005-0000-0000-000006DD0000}"/>
    <cellStyle name="Percent 7 8 2 5 2" xfId="23373" xr:uid="{00000000-0005-0000-0000-000007DD0000}"/>
    <cellStyle name="Percent 7 8 2 5 2 2" xfId="49341" xr:uid="{00000000-0005-0000-0000-000008DD0000}"/>
    <cellStyle name="Percent 7 8 2 5 3" xfId="34193" xr:uid="{00000000-0005-0000-0000-000009DD0000}"/>
    <cellStyle name="Percent 7 8 2 6" xfId="19045" xr:uid="{00000000-0005-0000-0000-00000ADD0000}"/>
    <cellStyle name="Percent 7 8 2 6 2" xfId="45013" xr:uid="{00000000-0005-0000-0000-00000BDD0000}"/>
    <cellStyle name="Percent 7 8 2 7" xfId="14717" xr:uid="{00000000-0005-0000-0000-00000CDD0000}"/>
    <cellStyle name="Percent 7 8 2 7 2" xfId="40685" xr:uid="{00000000-0005-0000-0000-00000DDD0000}"/>
    <cellStyle name="Percent 7 8 2 8" xfId="3897" xr:uid="{00000000-0005-0000-0000-00000EDD0000}"/>
    <cellStyle name="Percent 7 8 2 9" xfId="29865" xr:uid="{00000000-0005-0000-0000-00000FDD0000}"/>
    <cellStyle name="Percent 7 8 3" xfId="2274" xr:uid="{00000000-0005-0000-0000-000010DD0000}"/>
    <cellStyle name="Percent 7 8 3 2" xfId="6602" xr:uid="{00000000-0005-0000-0000-000011DD0000}"/>
    <cellStyle name="Percent 7 8 3 2 2" xfId="13094" xr:uid="{00000000-0005-0000-0000-000012DD0000}"/>
    <cellStyle name="Percent 7 8 3 2 2 2" xfId="28242" xr:uid="{00000000-0005-0000-0000-000013DD0000}"/>
    <cellStyle name="Percent 7 8 3 2 2 2 2" xfId="54210" xr:uid="{00000000-0005-0000-0000-000014DD0000}"/>
    <cellStyle name="Percent 7 8 3 2 2 3" xfId="39062" xr:uid="{00000000-0005-0000-0000-000015DD0000}"/>
    <cellStyle name="Percent 7 8 3 2 3" xfId="21750" xr:uid="{00000000-0005-0000-0000-000016DD0000}"/>
    <cellStyle name="Percent 7 8 3 2 3 2" xfId="47718" xr:uid="{00000000-0005-0000-0000-000017DD0000}"/>
    <cellStyle name="Percent 7 8 3 2 4" xfId="17422" xr:uid="{00000000-0005-0000-0000-000018DD0000}"/>
    <cellStyle name="Percent 7 8 3 2 4 2" xfId="43390" xr:uid="{00000000-0005-0000-0000-000019DD0000}"/>
    <cellStyle name="Percent 7 8 3 2 5" xfId="32570" xr:uid="{00000000-0005-0000-0000-00001ADD0000}"/>
    <cellStyle name="Percent 7 8 3 2 6" xfId="59052" xr:uid="{00000000-0005-0000-0000-00001BDD0000}"/>
    <cellStyle name="Percent 7 8 3 3" xfId="10930" xr:uid="{00000000-0005-0000-0000-00001CDD0000}"/>
    <cellStyle name="Percent 7 8 3 3 2" xfId="26078" xr:uid="{00000000-0005-0000-0000-00001DDD0000}"/>
    <cellStyle name="Percent 7 8 3 3 2 2" xfId="52046" xr:uid="{00000000-0005-0000-0000-00001EDD0000}"/>
    <cellStyle name="Percent 7 8 3 3 3" xfId="36898" xr:uid="{00000000-0005-0000-0000-00001FDD0000}"/>
    <cellStyle name="Percent 7 8 3 4" xfId="8766" xr:uid="{00000000-0005-0000-0000-000020DD0000}"/>
    <cellStyle name="Percent 7 8 3 4 2" xfId="23914" xr:uid="{00000000-0005-0000-0000-000021DD0000}"/>
    <cellStyle name="Percent 7 8 3 4 2 2" xfId="49882" xr:uid="{00000000-0005-0000-0000-000022DD0000}"/>
    <cellStyle name="Percent 7 8 3 4 3" xfId="34734" xr:uid="{00000000-0005-0000-0000-000023DD0000}"/>
    <cellStyle name="Percent 7 8 3 5" xfId="19586" xr:uid="{00000000-0005-0000-0000-000024DD0000}"/>
    <cellStyle name="Percent 7 8 3 5 2" xfId="45554" xr:uid="{00000000-0005-0000-0000-000025DD0000}"/>
    <cellStyle name="Percent 7 8 3 6" xfId="15258" xr:uid="{00000000-0005-0000-0000-000026DD0000}"/>
    <cellStyle name="Percent 7 8 3 6 2" xfId="41226" xr:uid="{00000000-0005-0000-0000-000027DD0000}"/>
    <cellStyle name="Percent 7 8 3 7" xfId="4438" xr:uid="{00000000-0005-0000-0000-000028DD0000}"/>
    <cellStyle name="Percent 7 8 3 8" xfId="30406" xr:uid="{00000000-0005-0000-0000-000029DD0000}"/>
    <cellStyle name="Percent 7 8 3 9" xfId="56888" xr:uid="{00000000-0005-0000-0000-00002ADD0000}"/>
    <cellStyle name="Percent 7 8 4" xfId="5520" xr:uid="{00000000-0005-0000-0000-00002BDD0000}"/>
    <cellStyle name="Percent 7 8 4 2" xfId="12012" xr:uid="{00000000-0005-0000-0000-00002CDD0000}"/>
    <cellStyle name="Percent 7 8 4 2 2" xfId="27160" xr:uid="{00000000-0005-0000-0000-00002DDD0000}"/>
    <cellStyle name="Percent 7 8 4 2 2 2" xfId="53128" xr:uid="{00000000-0005-0000-0000-00002EDD0000}"/>
    <cellStyle name="Percent 7 8 4 2 3" xfId="37980" xr:uid="{00000000-0005-0000-0000-00002FDD0000}"/>
    <cellStyle name="Percent 7 8 4 3" xfId="20668" xr:uid="{00000000-0005-0000-0000-000030DD0000}"/>
    <cellStyle name="Percent 7 8 4 3 2" xfId="46636" xr:uid="{00000000-0005-0000-0000-000031DD0000}"/>
    <cellStyle name="Percent 7 8 4 4" xfId="16340" xr:uid="{00000000-0005-0000-0000-000032DD0000}"/>
    <cellStyle name="Percent 7 8 4 4 2" xfId="42308" xr:uid="{00000000-0005-0000-0000-000033DD0000}"/>
    <cellStyle name="Percent 7 8 4 5" xfId="31488" xr:uid="{00000000-0005-0000-0000-000034DD0000}"/>
    <cellStyle name="Percent 7 8 4 6" xfId="57970" xr:uid="{00000000-0005-0000-0000-000035DD0000}"/>
    <cellStyle name="Percent 7 8 5" xfId="9848" xr:uid="{00000000-0005-0000-0000-000036DD0000}"/>
    <cellStyle name="Percent 7 8 5 2" xfId="24996" xr:uid="{00000000-0005-0000-0000-000037DD0000}"/>
    <cellStyle name="Percent 7 8 5 2 2" xfId="50964" xr:uid="{00000000-0005-0000-0000-000038DD0000}"/>
    <cellStyle name="Percent 7 8 5 3" xfId="35816" xr:uid="{00000000-0005-0000-0000-000039DD0000}"/>
    <cellStyle name="Percent 7 8 6" xfId="7684" xr:uid="{00000000-0005-0000-0000-00003ADD0000}"/>
    <cellStyle name="Percent 7 8 6 2" xfId="22832" xr:uid="{00000000-0005-0000-0000-00003BDD0000}"/>
    <cellStyle name="Percent 7 8 6 2 2" xfId="48800" xr:uid="{00000000-0005-0000-0000-00003CDD0000}"/>
    <cellStyle name="Percent 7 8 6 3" xfId="33652" xr:uid="{00000000-0005-0000-0000-00003DDD0000}"/>
    <cellStyle name="Percent 7 8 7" xfId="18504" xr:uid="{00000000-0005-0000-0000-00003EDD0000}"/>
    <cellStyle name="Percent 7 8 7 2" xfId="44472" xr:uid="{00000000-0005-0000-0000-00003FDD0000}"/>
    <cellStyle name="Percent 7 8 8" xfId="14176" xr:uid="{00000000-0005-0000-0000-000040DD0000}"/>
    <cellStyle name="Percent 7 8 8 2" xfId="40144" xr:uid="{00000000-0005-0000-0000-000041DD0000}"/>
    <cellStyle name="Percent 7 8 9" xfId="3356" xr:uid="{00000000-0005-0000-0000-000042DD0000}"/>
    <cellStyle name="Percent 7 9" xfId="641" xr:uid="{00000000-0005-0000-0000-000043DD0000}"/>
    <cellStyle name="Percent 7 9 10" xfId="29325" xr:uid="{00000000-0005-0000-0000-000044DD0000}"/>
    <cellStyle name="Percent 7 9 11" xfId="55267" xr:uid="{00000000-0005-0000-0000-000045DD0000}"/>
    <cellStyle name="Percent 7 9 12" xfId="55807" xr:uid="{00000000-0005-0000-0000-000046DD0000}"/>
    <cellStyle name="Percent 7 9 13" xfId="1010" xr:uid="{00000000-0005-0000-0000-000047DD0000}"/>
    <cellStyle name="Percent 7 9 2" xfId="1734" xr:uid="{00000000-0005-0000-0000-000048DD0000}"/>
    <cellStyle name="Percent 7 9 2 10" xfId="56348" xr:uid="{00000000-0005-0000-0000-000049DD0000}"/>
    <cellStyle name="Percent 7 9 2 2" xfId="2816" xr:uid="{00000000-0005-0000-0000-00004ADD0000}"/>
    <cellStyle name="Percent 7 9 2 2 2" xfId="7144" xr:uid="{00000000-0005-0000-0000-00004BDD0000}"/>
    <cellStyle name="Percent 7 9 2 2 2 2" xfId="13636" xr:uid="{00000000-0005-0000-0000-00004CDD0000}"/>
    <cellStyle name="Percent 7 9 2 2 2 2 2" xfId="28784" xr:uid="{00000000-0005-0000-0000-00004DDD0000}"/>
    <cellStyle name="Percent 7 9 2 2 2 2 2 2" xfId="54752" xr:uid="{00000000-0005-0000-0000-00004EDD0000}"/>
    <cellStyle name="Percent 7 9 2 2 2 2 3" xfId="39604" xr:uid="{00000000-0005-0000-0000-00004FDD0000}"/>
    <cellStyle name="Percent 7 9 2 2 2 3" xfId="22292" xr:uid="{00000000-0005-0000-0000-000050DD0000}"/>
    <cellStyle name="Percent 7 9 2 2 2 3 2" xfId="48260" xr:uid="{00000000-0005-0000-0000-000051DD0000}"/>
    <cellStyle name="Percent 7 9 2 2 2 4" xfId="17964" xr:uid="{00000000-0005-0000-0000-000052DD0000}"/>
    <cellStyle name="Percent 7 9 2 2 2 4 2" xfId="43932" xr:uid="{00000000-0005-0000-0000-000053DD0000}"/>
    <cellStyle name="Percent 7 9 2 2 2 5" xfId="33112" xr:uid="{00000000-0005-0000-0000-000054DD0000}"/>
    <cellStyle name="Percent 7 9 2 2 2 6" xfId="59594" xr:uid="{00000000-0005-0000-0000-000055DD0000}"/>
    <cellStyle name="Percent 7 9 2 2 3" xfId="11472" xr:uid="{00000000-0005-0000-0000-000056DD0000}"/>
    <cellStyle name="Percent 7 9 2 2 3 2" xfId="26620" xr:uid="{00000000-0005-0000-0000-000057DD0000}"/>
    <cellStyle name="Percent 7 9 2 2 3 2 2" xfId="52588" xr:uid="{00000000-0005-0000-0000-000058DD0000}"/>
    <cellStyle name="Percent 7 9 2 2 3 3" xfId="37440" xr:uid="{00000000-0005-0000-0000-000059DD0000}"/>
    <cellStyle name="Percent 7 9 2 2 4" xfId="9308" xr:uid="{00000000-0005-0000-0000-00005ADD0000}"/>
    <cellStyle name="Percent 7 9 2 2 4 2" xfId="24456" xr:uid="{00000000-0005-0000-0000-00005BDD0000}"/>
    <cellStyle name="Percent 7 9 2 2 4 2 2" xfId="50424" xr:uid="{00000000-0005-0000-0000-00005CDD0000}"/>
    <cellStyle name="Percent 7 9 2 2 4 3" xfId="35276" xr:uid="{00000000-0005-0000-0000-00005DDD0000}"/>
    <cellStyle name="Percent 7 9 2 2 5" xfId="20128" xr:uid="{00000000-0005-0000-0000-00005EDD0000}"/>
    <cellStyle name="Percent 7 9 2 2 5 2" xfId="46096" xr:uid="{00000000-0005-0000-0000-00005FDD0000}"/>
    <cellStyle name="Percent 7 9 2 2 6" xfId="15800" xr:uid="{00000000-0005-0000-0000-000060DD0000}"/>
    <cellStyle name="Percent 7 9 2 2 6 2" xfId="41768" xr:uid="{00000000-0005-0000-0000-000061DD0000}"/>
    <cellStyle name="Percent 7 9 2 2 7" xfId="4980" xr:uid="{00000000-0005-0000-0000-000062DD0000}"/>
    <cellStyle name="Percent 7 9 2 2 8" xfId="30948" xr:uid="{00000000-0005-0000-0000-000063DD0000}"/>
    <cellStyle name="Percent 7 9 2 2 9" xfId="57430" xr:uid="{00000000-0005-0000-0000-000064DD0000}"/>
    <cellStyle name="Percent 7 9 2 3" xfId="6062" xr:uid="{00000000-0005-0000-0000-000065DD0000}"/>
    <cellStyle name="Percent 7 9 2 3 2" xfId="12554" xr:uid="{00000000-0005-0000-0000-000066DD0000}"/>
    <cellStyle name="Percent 7 9 2 3 2 2" xfId="27702" xr:uid="{00000000-0005-0000-0000-000067DD0000}"/>
    <cellStyle name="Percent 7 9 2 3 2 2 2" xfId="53670" xr:uid="{00000000-0005-0000-0000-000068DD0000}"/>
    <cellStyle name="Percent 7 9 2 3 2 3" xfId="38522" xr:uid="{00000000-0005-0000-0000-000069DD0000}"/>
    <cellStyle name="Percent 7 9 2 3 3" xfId="21210" xr:uid="{00000000-0005-0000-0000-00006ADD0000}"/>
    <cellStyle name="Percent 7 9 2 3 3 2" xfId="47178" xr:uid="{00000000-0005-0000-0000-00006BDD0000}"/>
    <cellStyle name="Percent 7 9 2 3 4" xfId="16882" xr:uid="{00000000-0005-0000-0000-00006CDD0000}"/>
    <cellStyle name="Percent 7 9 2 3 4 2" xfId="42850" xr:uid="{00000000-0005-0000-0000-00006DDD0000}"/>
    <cellStyle name="Percent 7 9 2 3 5" xfId="32030" xr:uid="{00000000-0005-0000-0000-00006EDD0000}"/>
    <cellStyle name="Percent 7 9 2 3 6" xfId="58512" xr:uid="{00000000-0005-0000-0000-00006FDD0000}"/>
    <cellStyle name="Percent 7 9 2 4" xfId="10390" xr:uid="{00000000-0005-0000-0000-000070DD0000}"/>
    <cellStyle name="Percent 7 9 2 4 2" xfId="25538" xr:uid="{00000000-0005-0000-0000-000071DD0000}"/>
    <cellStyle name="Percent 7 9 2 4 2 2" xfId="51506" xr:uid="{00000000-0005-0000-0000-000072DD0000}"/>
    <cellStyle name="Percent 7 9 2 4 3" xfId="36358" xr:uid="{00000000-0005-0000-0000-000073DD0000}"/>
    <cellStyle name="Percent 7 9 2 5" xfId="8226" xr:uid="{00000000-0005-0000-0000-000074DD0000}"/>
    <cellStyle name="Percent 7 9 2 5 2" xfId="23374" xr:uid="{00000000-0005-0000-0000-000075DD0000}"/>
    <cellStyle name="Percent 7 9 2 5 2 2" xfId="49342" xr:uid="{00000000-0005-0000-0000-000076DD0000}"/>
    <cellStyle name="Percent 7 9 2 5 3" xfId="34194" xr:uid="{00000000-0005-0000-0000-000077DD0000}"/>
    <cellStyle name="Percent 7 9 2 6" xfId="19046" xr:uid="{00000000-0005-0000-0000-000078DD0000}"/>
    <cellStyle name="Percent 7 9 2 6 2" xfId="45014" xr:uid="{00000000-0005-0000-0000-000079DD0000}"/>
    <cellStyle name="Percent 7 9 2 7" xfId="14718" xr:uid="{00000000-0005-0000-0000-00007ADD0000}"/>
    <cellStyle name="Percent 7 9 2 7 2" xfId="40686" xr:uid="{00000000-0005-0000-0000-00007BDD0000}"/>
    <cellStyle name="Percent 7 9 2 8" xfId="3898" xr:uid="{00000000-0005-0000-0000-00007CDD0000}"/>
    <cellStyle name="Percent 7 9 2 9" xfId="29866" xr:uid="{00000000-0005-0000-0000-00007DDD0000}"/>
    <cellStyle name="Percent 7 9 3" xfId="2275" xr:uid="{00000000-0005-0000-0000-00007EDD0000}"/>
    <cellStyle name="Percent 7 9 3 2" xfId="6603" xr:uid="{00000000-0005-0000-0000-00007FDD0000}"/>
    <cellStyle name="Percent 7 9 3 2 2" xfId="13095" xr:uid="{00000000-0005-0000-0000-000080DD0000}"/>
    <cellStyle name="Percent 7 9 3 2 2 2" xfId="28243" xr:uid="{00000000-0005-0000-0000-000081DD0000}"/>
    <cellStyle name="Percent 7 9 3 2 2 2 2" xfId="54211" xr:uid="{00000000-0005-0000-0000-000082DD0000}"/>
    <cellStyle name="Percent 7 9 3 2 2 3" xfId="39063" xr:uid="{00000000-0005-0000-0000-000083DD0000}"/>
    <cellStyle name="Percent 7 9 3 2 3" xfId="21751" xr:uid="{00000000-0005-0000-0000-000084DD0000}"/>
    <cellStyle name="Percent 7 9 3 2 3 2" xfId="47719" xr:uid="{00000000-0005-0000-0000-000085DD0000}"/>
    <cellStyle name="Percent 7 9 3 2 4" xfId="17423" xr:uid="{00000000-0005-0000-0000-000086DD0000}"/>
    <cellStyle name="Percent 7 9 3 2 4 2" xfId="43391" xr:uid="{00000000-0005-0000-0000-000087DD0000}"/>
    <cellStyle name="Percent 7 9 3 2 5" xfId="32571" xr:uid="{00000000-0005-0000-0000-000088DD0000}"/>
    <cellStyle name="Percent 7 9 3 2 6" xfId="59053" xr:uid="{00000000-0005-0000-0000-000089DD0000}"/>
    <cellStyle name="Percent 7 9 3 3" xfId="10931" xr:uid="{00000000-0005-0000-0000-00008ADD0000}"/>
    <cellStyle name="Percent 7 9 3 3 2" xfId="26079" xr:uid="{00000000-0005-0000-0000-00008BDD0000}"/>
    <cellStyle name="Percent 7 9 3 3 2 2" xfId="52047" xr:uid="{00000000-0005-0000-0000-00008CDD0000}"/>
    <cellStyle name="Percent 7 9 3 3 3" xfId="36899" xr:uid="{00000000-0005-0000-0000-00008DDD0000}"/>
    <cellStyle name="Percent 7 9 3 4" xfId="8767" xr:uid="{00000000-0005-0000-0000-00008EDD0000}"/>
    <cellStyle name="Percent 7 9 3 4 2" xfId="23915" xr:uid="{00000000-0005-0000-0000-00008FDD0000}"/>
    <cellStyle name="Percent 7 9 3 4 2 2" xfId="49883" xr:uid="{00000000-0005-0000-0000-000090DD0000}"/>
    <cellStyle name="Percent 7 9 3 4 3" xfId="34735" xr:uid="{00000000-0005-0000-0000-000091DD0000}"/>
    <cellStyle name="Percent 7 9 3 5" xfId="19587" xr:uid="{00000000-0005-0000-0000-000092DD0000}"/>
    <cellStyle name="Percent 7 9 3 5 2" xfId="45555" xr:uid="{00000000-0005-0000-0000-000093DD0000}"/>
    <cellStyle name="Percent 7 9 3 6" xfId="15259" xr:uid="{00000000-0005-0000-0000-000094DD0000}"/>
    <cellStyle name="Percent 7 9 3 6 2" xfId="41227" xr:uid="{00000000-0005-0000-0000-000095DD0000}"/>
    <cellStyle name="Percent 7 9 3 7" xfId="4439" xr:uid="{00000000-0005-0000-0000-000096DD0000}"/>
    <cellStyle name="Percent 7 9 3 8" xfId="30407" xr:uid="{00000000-0005-0000-0000-000097DD0000}"/>
    <cellStyle name="Percent 7 9 3 9" xfId="56889" xr:uid="{00000000-0005-0000-0000-000098DD0000}"/>
    <cellStyle name="Percent 7 9 4" xfId="5521" xr:uid="{00000000-0005-0000-0000-000099DD0000}"/>
    <cellStyle name="Percent 7 9 4 2" xfId="12013" xr:uid="{00000000-0005-0000-0000-00009ADD0000}"/>
    <cellStyle name="Percent 7 9 4 2 2" xfId="27161" xr:uid="{00000000-0005-0000-0000-00009BDD0000}"/>
    <cellStyle name="Percent 7 9 4 2 2 2" xfId="53129" xr:uid="{00000000-0005-0000-0000-00009CDD0000}"/>
    <cellStyle name="Percent 7 9 4 2 3" xfId="37981" xr:uid="{00000000-0005-0000-0000-00009DDD0000}"/>
    <cellStyle name="Percent 7 9 4 3" xfId="20669" xr:uid="{00000000-0005-0000-0000-00009EDD0000}"/>
    <cellStyle name="Percent 7 9 4 3 2" xfId="46637" xr:uid="{00000000-0005-0000-0000-00009FDD0000}"/>
    <cellStyle name="Percent 7 9 4 4" xfId="16341" xr:uid="{00000000-0005-0000-0000-0000A0DD0000}"/>
    <cellStyle name="Percent 7 9 4 4 2" xfId="42309" xr:uid="{00000000-0005-0000-0000-0000A1DD0000}"/>
    <cellStyle name="Percent 7 9 4 5" xfId="31489" xr:uid="{00000000-0005-0000-0000-0000A2DD0000}"/>
    <cellStyle name="Percent 7 9 4 6" xfId="57971" xr:uid="{00000000-0005-0000-0000-0000A3DD0000}"/>
    <cellStyle name="Percent 7 9 5" xfId="9849" xr:uid="{00000000-0005-0000-0000-0000A4DD0000}"/>
    <cellStyle name="Percent 7 9 5 2" xfId="24997" xr:uid="{00000000-0005-0000-0000-0000A5DD0000}"/>
    <cellStyle name="Percent 7 9 5 2 2" xfId="50965" xr:uid="{00000000-0005-0000-0000-0000A6DD0000}"/>
    <cellStyle name="Percent 7 9 5 3" xfId="35817" xr:uid="{00000000-0005-0000-0000-0000A7DD0000}"/>
    <cellStyle name="Percent 7 9 6" xfId="7685" xr:uid="{00000000-0005-0000-0000-0000A8DD0000}"/>
    <cellStyle name="Percent 7 9 6 2" xfId="22833" xr:uid="{00000000-0005-0000-0000-0000A9DD0000}"/>
    <cellStyle name="Percent 7 9 6 2 2" xfId="48801" xr:uid="{00000000-0005-0000-0000-0000AADD0000}"/>
    <cellStyle name="Percent 7 9 6 3" xfId="33653" xr:uid="{00000000-0005-0000-0000-0000ABDD0000}"/>
    <cellStyle name="Percent 7 9 7" xfId="18505" xr:uid="{00000000-0005-0000-0000-0000ACDD0000}"/>
    <cellStyle name="Percent 7 9 7 2" xfId="44473" xr:uid="{00000000-0005-0000-0000-0000ADDD0000}"/>
    <cellStyle name="Percent 7 9 8" xfId="14177" xr:uid="{00000000-0005-0000-0000-0000AEDD0000}"/>
    <cellStyle name="Percent 7 9 8 2" xfId="40145" xr:uid="{00000000-0005-0000-0000-0000AFDD0000}"/>
    <cellStyle name="Percent 7 9 9" xfId="3357" xr:uid="{00000000-0005-0000-0000-0000B0DD0000}"/>
    <cellStyle name="Percent 8" xfId="642" xr:uid="{00000000-0005-0000-0000-0000B1DD0000}"/>
    <cellStyle name="Percent 8 10" xfId="643" xr:uid="{00000000-0005-0000-0000-0000B2DD0000}"/>
    <cellStyle name="Percent 8 10 10" xfId="29327" xr:uid="{00000000-0005-0000-0000-0000B3DD0000}"/>
    <cellStyle name="Percent 8 10 11" xfId="55269" xr:uid="{00000000-0005-0000-0000-0000B4DD0000}"/>
    <cellStyle name="Percent 8 10 12" xfId="55809" xr:uid="{00000000-0005-0000-0000-0000B5DD0000}"/>
    <cellStyle name="Percent 8 10 13" xfId="1053" xr:uid="{00000000-0005-0000-0000-0000B6DD0000}"/>
    <cellStyle name="Percent 8 10 2" xfId="1736" xr:uid="{00000000-0005-0000-0000-0000B7DD0000}"/>
    <cellStyle name="Percent 8 10 2 10" xfId="56350" xr:uid="{00000000-0005-0000-0000-0000B8DD0000}"/>
    <cellStyle name="Percent 8 10 2 2" xfId="2818" xr:uid="{00000000-0005-0000-0000-0000B9DD0000}"/>
    <cellStyle name="Percent 8 10 2 2 2" xfId="7146" xr:uid="{00000000-0005-0000-0000-0000BADD0000}"/>
    <cellStyle name="Percent 8 10 2 2 2 2" xfId="13638" xr:uid="{00000000-0005-0000-0000-0000BBDD0000}"/>
    <cellStyle name="Percent 8 10 2 2 2 2 2" xfId="28786" xr:uid="{00000000-0005-0000-0000-0000BCDD0000}"/>
    <cellStyle name="Percent 8 10 2 2 2 2 2 2" xfId="54754" xr:uid="{00000000-0005-0000-0000-0000BDDD0000}"/>
    <cellStyle name="Percent 8 10 2 2 2 2 3" xfId="39606" xr:uid="{00000000-0005-0000-0000-0000BEDD0000}"/>
    <cellStyle name="Percent 8 10 2 2 2 3" xfId="22294" xr:uid="{00000000-0005-0000-0000-0000BFDD0000}"/>
    <cellStyle name="Percent 8 10 2 2 2 3 2" xfId="48262" xr:uid="{00000000-0005-0000-0000-0000C0DD0000}"/>
    <cellStyle name="Percent 8 10 2 2 2 4" xfId="17966" xr:uid="{00000000-0005-0000-0000-0000C1DD0000}"/>
    <cellStyle name="Percent 8 10 2 2 2 4 2" xfId="43934" xr:uid="{00000000-0005-0000-0000-0000C2DD0000}"/>
    <cellStyle name="Percent 8 10 2 2 2 5" xfId="33114" xr:uid="{00000000-0005-0000-0000-0000C3DD0000}"/>
    <cellStyle name="Percent 8 10 2 2 2 6" xfId="59596" xr:uid="{00000000-0005-0000-0000-0000C4DD0000}"/>
    <cellStyle name="Percent 8 10 2 2 3" xfId="11474" xr:uid="{00000000-0005-0000-0000-0000C5DD0000}"/>
    <cellStyle name="Percent 8 10 2 2 3 2" xfId="26622" xr:uid="{00000000-0005-0000-0000-0000C6DD0000}"/>
    <cellStyle name="Percent 8 10 2 2 3 2 2" xfId="52590" xr:uid="{00000000-0005-0000-0000-0000C7DD0000}"/>
    <cellStyle name="Percent 8 10 2 2 3 3" xfId="37442" xr:uid="{00000000-0005-0000-0000-0000C8DD0000}"/>
    <cellStyle name="Percent 8 10 2 2 4" xfId="9310" xr:uid="{00000000-0005-0000-0000-0000C9DD0000}"/>
    <cellStyle name="Percent 8 10 2 2 4 2" xfId="24458" xr:uid="{00000000-0005-0000-0000-0000CADD0000}"/>
    <cellStyle name="Percent 8 10 2 2 4 2 2" xfId="50426" xr:uid="{00000000-0005-0000-0000-0000CBDD0000}"/>
    <cellStyle name="Percent 8 10 2 2 4 3" xfId="35278" xr:uid="{00000000-0005-0000-0000-0000CCDD0000}"/>
    <cellStyle name="Percent 8 10 2 2 5" xfId="20130" xr:uid="{00000000-0005-0000-0000-0000CDDD0000}"/>
    <cellStyle name="Percent 8 10 2 2 5 2" xfId="46098" xr:uid="{00000000-0005-0000-0000-0000CEDD0000}"/>
    <cellStyle name="Percent 8 10 2 2 6" xfId="15802" xr:uid="{00000000-0005-0000-0000-0000CFDD0000}"/>
    <cellStyle name="Percent 8 10 2 2 6 2" xfId="41770" xr:uid="{00000000-0005-0000-0000-0000D0DD0000}"/>
    <cellStyle name="Percent 8 10 2 2 7" xfId="4982" xr:uid="{00000000-0005-0000-0000-0000D1DD0000}"/>
    <cellStyle name="Percent 8 10 2 2 8" xfId="30950" xr:uid="{00000000-0005-0000-0000-0000D2DD0000}"/>
    <cellStyle name="Percent 8 10 2 2 9" xfId="57432" xr:uid="{00000000-0005-0000-0000-0000D3DD0000}"/>
    <cellStyle name="Percent 8 10 2 3" xfId="6064" xr:uid="{00000000-0005-0000-0000-0000D4DD0000}"/>
    <cellStyle name="Percent 8 10 2 3 2" xfId="12556" xr:uid="{00000000-0005-0000-0000-0000D5DD0000}"/>
    <cellStyle name="Percent 8 10 2 3 2 2" xfId="27704" xr:uid="{00000000-0005-0000-0000-0000D6DD0000}"/>
    <cellStyle name="Percent 8 10 2 3 2 2 2" xfId="53672" xr:uid="{00000000-0005-0000-0000-0000D7DD0000}"/>
    <cellStyle name="Percent 8 10 2 3 2 3" xfId="38524" xr:uid="{00000000-0005-0000-0000-0000D8DD0000}"/>
    <cellStyle name="Percent 8 10 2 3 3" xfId="21212" xr:uid="{00000000-0005-0000-0000-0000D9DD0000}"/>
    <cellStyle name="Percent 8 10 2 3 3 2" xfId="47180" xr:uid="{00000000-0005-0000-0000-0000DADD0000}"/>
    <cellStyle name="Percent 8 10 2 3 4" xfId="16884" xr:uid="{00000000-0005-0000-0000-0000DBDD0000}"/>
    <cellStyle name="Percent 8 10 2 3 4 2" xfId="42852" xr:uid="{00000000-0005-0000-0000-0000DCDD0000}"/>
    <cellStyle name="Percent 8 10 2 3 5" xfId="32032" xr:uid="{00000000-0005-0000-0000-0000DDDD0000}"/>
    <cellStyle name="Percent 8 10 2 3 6" xfId="58514" xr:uid="{00000000-0005-0000-0000-0000DEDD0000}"/>
    <cellStyle name="Percent 8 10 2 4" xfId="10392" xr:uid="{00000000-0005-0000-0000-0000DFDD0000}"/>
    <cellStyle name="Percent 8 10 2 4 2" xfId="25540" xr:uid="{00000000-0005-0000-0000-0000E0DD0000}"/>
    <cellStyle name="Percent 8 10 2 4 2 2" xfId="51508" xr:uid="{00000000-0005-0000-0000-0000E1DD0000}"/>
    <cellStyle name="Percent 8 10 2 4 3" xfId="36360" xr:uid="{00000000-0005-0000-0000-0000E2DD0000}"/>
    <cellStyle name="Percent 8 10 2 5" xfId="8228" xr:uid="{00000000-0005-0000-0000-0000E3DD0000}"/>
    <cellStyle name="Percent 8 10 2 5 2" xfId="23376" xr:uid="{00000000-0005-0000-0000-0000E4DD0000}"/>
    <cellStyle name="Percent 8 10 2 5 2 2" xfId="49344" xr:uid="{00000000-0005-0000-0000-0000E5DD0000}"/>
    <cellStyle name="Percent 8 10 2 5 3" xfId="34196" xr:uid="{00000000-0005-0000-0000-0000E6DD0000}"/>
    <cellStyle name="Percent 8 10 2 6" xfId="19048" xr:uid="{00000000-0005-0000-0000-0000E7DD0000}"/>
    <cellStyle name="Percent 8 10 2 6 2" xfId="45016" xr:uid="{00000000-0005-0000-0000-0000E8DD0000}"/>
    <cellStyle name="Percent 8 10 2 7" xfId="14720" xr:uid="{00000000-0005-0000-0000-0000E9DD0000}"/>
    <cellStyle name="Percent 8 10 2 7 2" xfId="40688" xr:uid="{00000000-0005-0000-0000-0000EADD0000}"/>
    <cellStyle name="Percent 8 10 2 8" xfId="3900" xr:uid="{00000000-0005-0000-0000-0000EBDD0000}"/>
    <cellStyle name="Percent 8 10 2 9" xfId="29868" xr:uid="{00000000-0005-0000-0000-0000ECDD0000}"/>
    <cellStyle name="Percent 8 10 3" xfId="2277" xr:uid="{00000000-0005-0000-0000-0000EDDD0000}"/>
    <cellStyle name="Percent 8 10 3 2" xfId="6605" xr:uid="{00000000-0005-0000-0000-0000EEDD0000}"/>
    <cellStyle name="Percent 8 10 3 2 2" xfId="13097" xr:uid="{00000000-0005-0000-0000-0000EFDD0000}"/>
    <cellStyle name="Percent 8 10 3 2 2 2" xfId="28245" xr:uid="{00000000-0005-0000-0000-0000F0DD0000}"/>
    <cellStyle name="Percent 8 10 3 2 2 2 2" xfId="54213" xr:uid="{00000000-0005-0000-0000-0000F1DD0000}"/>
    <cellStyle name="Percent 8 10 3 2 2 3" xfId="39065" xr:uid="{00000000-0005-0000-0000-0000F2DD0000}"/>
    <cellStyle name="Percent 8 10 3 2 3" xfId="21753" xr:uid="{00000000-0005-0000-0000-0000F3DD0000}"/>
    <cellStyle name="Percent 8 10 3 2 3 2" xfId="47721" xr:uid="{00000000-0005-0000-0000-0000F4DD0000}"/>
    <cellStyle name="Percent 8 10 3 2 4" xfId="17425" xr:uid="{00000000-0005-0000-0000-0000F5DD0000}"/>
    <cellStyle name="Percent 8 10 3 2 4 2" xfId="43393" xr:uid="{00000000-0005-0000-0000-0000F6DD0000}"/>
    <cellStyle name="Percent 8 10 3 2 5" xfId="32573" xr:uid="{00000000-0005-0000-0000-0000F7DD0000}"/>
    <cellStyle name="Percent 8 10 3 2 6" xfId="59055" xr:uid="{00000000-0005-0000-0000-0000F8DD0000}"/>
    <cellStyle name="Percent 8 10 3 3" xfId="10933" xr:uid="{00000000-0005-0000-0000-0000F9DD0000}"/>
    <cellStyle name="Percent 8 10 3 3 2" xfId="26081" xr:uid="{00000000-0005-0000-0000-0000FADD0000}"/>
    <cellStyle name="Percent 8 10 3 3 2 2" xfId="52049" xr:uid="{00000000-0005-0000-0000-0000FBDD0000}"/>
    <cellStyle name="Percent 8 10 3 3 3" xfId="36901" xr:uid="{00000000-0005-0000-0000-0000FCDD0000}"/>
    <cellStyle name="Percent 8 10 3 4" xfId="8769" xr:uid="{00000000-0005-0000-0000-0000FDDD0000}"/>
    <cellStyle name="Percent 8 10 3 4 2" xfId="23917" xr:uid="{00000000-0005-0000-0000-0000FEDD0000}"/>
    <cellStyle name="Percent 8 10 3 4 2 2" xfId="49885" xr:uid="{00000000-0005-0000-0000-0000FFDD0000}"/>
    <cellStyle name="Percent 8 10 3 4 3" xfId="34737" xr:uid="{00000000-0005-0000-0000-000000DE0000}"/>
    <cellStyle name="Percent 8 10 3 5" xfId="19589" xr:uid="{00000000-0005-0000-0000-000001DE0000}"/>
    <cellStyle name="Percent 8 10 3 5 2" xfId="45557" xr:uid="{00000000-0005-0000-0000-000002DE0000}"/>
    <cellStyle name="Percent 8 10 3 6" xfId="15261" xr:uid="{00000000-0005-0000-0000-000003DE0000}"/>
    <cellStyle name="Percent 8 10 3 6 2" xfId="41229" xr:uid="{00000000-0005-0000-0000-000004DE0000}"/>
    <cellStyle name="Percent 8 10 3 7" xfId="4441" xr:uid="{00000000-0005-0000-0000-000005DE0000}"/>
    <cellStyle name="Percent 8 10 3 8" xfId="30409" xr:uid="{00000000-0005-0000-0000-000006DE0000}"/>
    <cellStyle name="Percent 8 10 3 9" xfId="56891" xr:uid="{00000000-0005-0000-0000-000007DE0000}"/>
    <cellStyle name="Percent 8 10 4" xfId="5523" xr:uid="{00000000-0005-0000-0000-000008DE0000}"/>
    <cellStyle name="Percent 8 10 4 2" xfId="12015" xr:uid="{00000000-0005-0000-0000-000009DE0000}"/>
    <cellStyle name="Percent 8 10 4 2 2" xfId="27163" xr:uid="{00000000-0005-0000-0000-00000ADE0000}"/>
    <cellStyle name="Percent 8 10 4 2 2 2" xfId="53131" xr:uid="{00000000-0005-0000-0000-00000BDE0000}"/>
    <cellStyle name="Percent 8 10 4 2 3" xfId="37983" xr:uid="{00000000-0005-0000-0000-00000CDE0000}"/>
    <cellStyle name="Percent 8 10 4 3" xfId="20671" xr:uid="{00000000-0005-0000-0000-00000DDE0000}"/>
    <cellStyle name="Percent 8 10 4 3 2" xfId="46639" xr:uid="{00000000-0005-0000-0000-00000EDE0000}"/>
    <cellStyle name="Percent 8 10 4 4" xfId="16343" xr:uid="{00000000-0005-0000-0000-00000FDE0000}"/>
    <cellStyle name="Percent 8 10 4 4 2" xfId="42311" xr:uid="{00000000-0005-0000-0000-000010DE0000}"/>
    <cellStyle name="Percent 8 10 4 5" xfId="31491" xr:uid="{00000000-0005-0000-0000-000011DE0000}"/>
    <cellStyle name="Percent 8 10 4 6" xfId="57973" xr:uid="{00000000-0005-0000-0000-000012DE0000}"/>
    <cellStyle name="Percent 8 10 5" xfId="9851" xr:uid="{00000000-0005-0000-0000-000013DE0000}"/>
    <cellStyle name="Percent 8 10 5 2" xfId="24999" xr:uid="{00000000-0005-0000-0000-000014DE0000}"/>
    <cellStyle name="Percent 8 10 5 2 2" xfId="50967" xr:uid="{00000000-0005-0000-0000-000015DE0000}"/>
    <cellStyle name="Percent 8 10 5 3" xfId="35819" xr:uid="{00000000-0005-0000-0000-000016DE0000}"/>
    <cellStyle name="Percent 8 10 6" xfId="7687" xr:uid="{00000000-0005-0000-0000-000017DE0000}"/>
    <cellStyle name="Percent 8 10 6 2" xfId="22835" xr:uid="{00000000-0005-0000-0000-000018DE0000}"/>
    <cellStyle name="Percent 8 10 6 2 2" xfId="48803" xr:uid="{00000000-0005-0000-0000-000019DE0000}"/>
    <cellStyle name="Percent 8 10 6 3" xfId="33655" xr:uid="{00000000-0005-0000-0000-00001ADE0000}"/>
    <cellStyle name="Percent 8 10 7" xfId="18507" xr:uid="{00000000-0005-0000-0000-00001BDE0000}"/>
    <cellStyle name="Percent 8 10 7 2" xfId="44475" xr:uid="{00000000-0005-0000-0000-00001CDE0000}"/>
    <cellStyle name="Percent 8 10 8" xfId="14179" xr:uid="{00000000-0005-0000-0000-00001DDE0000}"/>
    <cellStyle name="Percent 8 10 8 2" xfId="40147" xr:uid="{00000000-0005-0000-0000-00001EDE0000}"/>
    <cellStyle name="Percent 8 10 9" xfId="3359" xr:uid="{00000000-0005-0000-0000-00001FDE0000}"/>
    <cellStyle name="Percent 8 11" xfId="644" xr:uid="{00000000-0005-0000-0000-000020DE0000}"/>
    <cellStyle name="Percent 8 11 10" xfId="29328" xr:uid="{00000000-0005-0000-0000-000021DE0000}"/>
    <cellStyle name="Percent 8 11 11" xfId="55270" xr:uid="{00000000-0005-0000-0000-000022DE0000}"/>
    <cellStyle name="Percent 8 11 12" xfId="55810" xr:uid="{00000000-0005-0000-0000-000023DE0000}"/>
    <cellStyle name="Percent 8 11 13" xfId="1093" xr:uid="{00000000-0005-0000-0000-000024DE0000}"/>
    <cellStyle name="Percent 8 11 2" xfId="1737" xr:uid="{00000000-0005-0000-0000-000025DE0000}"/>
    <cellStyle name="Percent 8 11 2 10" xfId="56351" xr:uid="{00000000-0005-0000-0000-000026DE0000}"/>
    <cellStyle name="Percent 8 11 2 2" xfId="2819" xr:uid="{00000000-0005-0000-0000-000027DE0000}"/>
    <cellStyle name="Percent 8 11 2 2 2" xfId="7147" xr:uid="{00000000-0005-0000-0000-000028DE0000}"/>
    <cellStyle name="Percent 8 11 2 2 2 2" xfId="13639" xr:uid="{00000000-0005-0000-0000-000029DE0000}"/>
    <cellStyle name="Percent 8 11 2 2 2 2 2" xfId="28787" xr:uid="{00000000-0005-0000-0000-00002ADE0000}"/>
    <cellStyle name="Percent 8 11 2 2 2 2 2 2" xfId="54755" xr:uid="{00000000-0005-0000-0000-00002BDE0000}"/>
    <cellStyle name="Percent 8 11 2 2 2 2 3" xfId="39607" xr:uid="{00000000-0005-0000-0000-00002CDE0000}"/>
    <cellStyle name="Percent 8 11 2 2 2 3" xfId="22295" xr:uid="{00000000-0005-0000-0000-00002DDE0000}"/>
    <cellStyle name="Percent 8 11 2 2 2 3 2" xfId="48263" xr:uid="{00000000-0005-0000-0000-00002EDE0000}"/>
    <cellStyle name="Percent 8 11 2 2 2 4" xfId="17967" xr:uid="{00000000-0005-0000-0000-00002FDE0000}"/>
    <cellStyle name="Percent 8 11 2 2 2 4 2" xfId="43935" xr:uid="{00000000-0005-0000-0000-000030DE0000}"/>
    <cellStyle name="Percent 8 11 2 2 2 5" xfId="33115" xr:uid="{00000000-0005-0000-0000-000031DE0000}"/>
    <cellStyle name="Percent 8 11 2 2 2 6" xfId="59597" xr:uid="{00000000-0005-0000-0000-000032DE0000}"/>
    <cellStyle name="Percent 8 11 2 2 3" xfId="11475" xr:uid="{00000000-0005-0000-0000-000033DE0000}"/>
    <cellStyle name="Percent 8 11 2 2 3 2" xfId="26623" xr:uid="{00000000-0005-0000-0000-000034DE0000}"/>
    <cellStyle name="Percent 8 11 2 2 3 2 2" xfId="52591" xr:uid="{00000000-0005-0000-0000-000035DE0000}"/>
    <cellStyle name="Percent 8 11 2 2 3 3" xfId="37443" xr:uid="{00000000-0005-0000-0000-000036DE0000}"/>
    <cellStyle name="Percent 8 11 2 2 4" xfId="9311" xr:uid="{00000000-0005-0000-0000-000037DE0000}"/>
    <cellStyle name="Percent 8 11 2 2 4 2" xfId="24459" xr:uid="{00000000-0005-0000-0000-000038DE0000}"/>
    <cellStyle name="Percent 8 11 2 2 4 2 2" xfId="50427" xr:uid="{00000000-0005-0000-0000-000039DE0000}"/>
    <cellStyle name="Percent 8 11 2 2 4 3" xfId="35279" xr:uid="{00000000-0005-0000-0000-00003ADE0000}"/>
    <cellStyle name="Percent 8 11 2 2 5" xfId="20131" xr:uid="{00000000-0005-0000-0000-00003BDE0000}"/>
    <cellStyle name="Percent 8 11 2 2 5 2" xfId="46099" xr:uid="{00000000-0005-0000-0000-00003CDE0000}"/>
    <cellStyle name="Percent 8 11 2 2 6" xfId="15803" xr:uid="{00000000-0005-0000-0000-00003DDE0000}"/>
    <cellStyle name="Percent 8 11 2 2 6 2" xfId="41771" xr:uid="{00000000-0005-0000-0000-00003EDE0000}"/>
    <cellStyle name="Percent 8 11 2 2 7" xfId="4983" xr:uid="{00000000-0005-0000-0000-00003FDE0000}"/>
    <cellStyle name="Percent 8 11 2 2 8" xfId="30951" xr:uid="{00000000-0005-0000-0000-000040DE0000}"/>
    <cellStyle name="Percent 8 11 2 2 9" xfId="57433" xr:uid="{00000000-0005-0000-0000-000041DE0000}"/>
    <cellStyle name="Percent 8 11 2 3" xfId="6065" xr:uid="{00000000-0005-0000-0000-000042DE0000}"/>
    <cellStyle name="Percent 8 11 2 3 2" xfId="12557" xr:uid="{00000000-0005-0000-0000-000043DE0000}"/>
    <cellStyle name="Percent 8 11 2 3 2 2" xfId="27705" xr:uid="{00000000-0005-0000-0000-000044DE0000}"/>
    <cellStyle name="Percent 8 11 2 3 2 2 2" xfId="53673" xr:uid="{00000000-0005-0000-0000-000045DE0000}"/>
    <cellStyle name="Percent 8 11 2 3 2 3" xfId="38525" xr:uid="{00000000-0005-0000-0000-000046DE0000}"/>
    <cellStyle name="Percent 8 11 2 3 3" xfId="21213" xr:uid="{00000000-0005-0000-0000-000047DE0000}"/>
    <cellStyle name="Percent 8 11 2 3 3 2" xfId="47181" xr:uid="{00000000-0005-0000-0000-000048DE0000}"/>
    <cellStyle name="Percent 8 11 2 3 4" xfId="16885" xr:uid="{00000000-0005-0000-0000-000049DE0000}"/>
    <cellStyle name="Percent 8 11 2 3 4 2" xfId="42853" xr:uid="{00000000-0005-0000-0000-00004ADE0000}"/>
    <cellStyle name="Percent 8 11 2 3 5" xfId="32033" xr:uid="{00000000-0005-0000-0000-00004BDE0000}"/>
    <cellStyle name="Percent 8 11 2 3 6" xfId="58515" xr:uid="{00000000-0005-0000-0000-00004CDE0000}"/>
    <cellStyle name="Percent 8 11 2 4" xfId="10393" xr:uid="{00000000-0005-0000-0000-00004DDE0000}"/>
    <cellStyle name="Percent 8 11 2 4 2" xfId="25541" xr:uid="{00000000-0005-0000-0000-00004EDE0000}"/>
    <cellStyle name="Percent 8 11 2 4 2 2" xfId="51509" xr:uid="{00000000-0005-0000-0000-00004FDE0000}"/>
    <cellStyle name="Percent 8 11 2 4 3" xfId="36361" xr:uid="{00000000-0005-0000-0000-000050DE0000}"/>
    <cellStyle name="Percent 8 11 2 5" xfId="8229" xr:uid="{00000000-0005-0000-0000-000051DE0000}"/>
    <cellStyle name="Percent 8 11 2 5 2" xfId="23377" xr:uid="{00000000-0005-0000-0000-000052DE0000}"/>
    <cellStyle name="Percent 8 11 2 5 2 2" xfId="49345" xr:uid="{00000000-0005-0000-0000-000053DE0000}"/>
    <cellStyle name="Percent 8 11 2 5 3" xfId="34197" xr:uid="{00000000-0005-0000-0000-000054DE0000}"/>
    <cellStyle name="Percent 8 11 2 6" xfId="19049" xr:uid="{00000000-0005-0000-0000-000055DE0000}"/>
    <cellStyle name="Percent 8 11 2 6 2" xfId="45017" xr:uid="{00000000-0005-0000-0000-000056DE0000}"/>
    <cellStyle name="Percent 8 11 2 7" xfId="14721" xr:uid="{00000000-0005-0000-0000-000057DE0000}"/>
    <cellStyle name="Percent 8 11 2 7 2" xfId="40689" xr:uid="{00000000-0005-0000-0000-000058DE0000}"/>
    <cellStyle name="Percent 8 11 2 8" xfId="3901" xr:uid="{00000000-0005-0000-0000-000059DE0000}"/>
    <cellStyle name="Percent 8 11 2 9" xfId="29869" xr:uid="{00000000-0005-0000-0000-00005ADE0000}"/>
    <cellStyle name="Percent 8 11 3" xfId="2278" xr:uid="{00000000-0005-0000-0000-00005BDE0000}"/>
    <cellStyle name="Percent 8 11 3 2" xfId="6606" xr:uid="{00000000-0005-0000-0000-00005CDE0000}"/>
    <cellStyle name="Percent 8 11 3 2 2" xfId="13098" xr:uid="{00000000-0005-0000-0000-00005DDE0000}"/>
    <cellStyle name="Percent 8 11 3 2 2 2" xfId="28246" xr:uid="{00000000-0005-0000-0000-00005EDE0000}"/>
    <cellStyle name="Percent 8 11 3 2 2 2 2" xfId="54214" xr:uid="{00000000-0005-0000-0000-00005FDE0000}"/>
    <cellStyle name="Percent 8 11 3 2 2 3" xfId="39066" xr:uid="{00000000-0005-0000-0000-000060DE0000}"/>
    <cellStyle name="Percent 8 11 3 2 3" xfId="21754" xr:uid="{00000000-0005-0000-0000-000061DE0000}"/>
    <cellStyle name="Percent 8 11 3 2 3 2" xfId="47722" xr:uid="{00000000-0005-0000-0000-000062DE0000}"/>
    <cellStyle name="Percent 8 11 3 2 4" xfId="17426" xr:uid="{00000000-0005-0000-0000-000063DE0000}"/>
    <cellStyle name="Percent 8 11 3 2 4 2" xfId="43394" xr:uid="{00000000-0005-0000-0000-000064DE0000}"/>
    <cellStyle name="Percent 8 11 3 2 5" xfId="32574" xr:uid="{00000000-0005-0000-0000-000065DE0000}"/>
    <cellStyle name="Percent 8 11 3 2 6" xfId="59056" xr:uid="{00000000-0005-0000-0000-000066DE0000}"/>
    <cellStyle name="Percent 8 11 3 3" xfId="10934" xr:uid="{00000000-0005-0000-0000-000067DE0000}"/>
    <cellStyle name="Percent 8 11 3 3 2" xfId="26082" xr:uid="{00000000-0005-0000-0000-000068DE0000}"/>
    <cellStyle name="Percent 8 11 3 3 2 2" xfId="52050" xr:uid="{00000000-0005-0000-0000-000069DE0000}"/>
    <cellStyle name="Percent 8 11 3 3 3" xfId="36902" xr:uid="{00000000-0005-0000-0000-00006ADE0000}"/>
    <cellStyle name="Percent 8 11 3 4" xfId="8770" xr:uid="{00000000-0005-0000-0000-00006BDE0000}"/>
    <cellStyle name="Percent 8 11 3 4 2" xfId="23918" xr:uid="{00000000-0005-0000-0000-00006CDE0000}"/>
    <cellStyle name="Percent 8 11 3 4 2 2" xfId="49886" xr:uid="{00000000-0005-0000-0000-00006DDE0000}"/>
    <cellStyle name="Percent 8 11 3 4 3" xfId="34738" xr:uid="{00000000-0005-0000-0000-00006EDE0000}"/>
    <cellStyle name="Percent 8 11 3 5" xfId="19590" xr:uid="{00000000-0005-0000-0000-00006FDE0000}"/>
    <cellStyle name="Percent 8 11 3 5 2" xfId="45558" xr:uid="{00000000-0005-0000-0000-000070DE0000}"/>
    <cellStyle name="Percent 8 11 3 6" xfId="15262" xr:uid="{00000000-0005-0000-0000-000071DE0000}"/>
    <cellStyle name="Percent 8 11 3 6 2" xfId="41230" xr:uid="{00000000-0005-0000-0000-000072DE0000}"/>
    <cellStyle name="Percent 8 11 3 7" xfId="4442" xr:uid="{00000000-0005-0000-0000-000073DE0000}"/>
    <cellStyle name="Percent 8 11 3 8" xfId="30410" xr:uid="{00000000-0005-0000-0000-000074DE0000}"/>
    <cellStyle name="Percent 8 11 3 9" xfId="56892" xr:uid="{00000000-0005-0000-0000-000075DE0000}"/>
    <cellStyle name="Percent 8 11 4" xfId="5524" xr:uid="{00000000-0005-0000-0000-000076DE0000}"/>
    <cellStyle name="Percent 8 11 4 2" xfId="12016" xr:uid="{00000000-0005-0000-0000-000077DE0000}"/>
    <cellStyle name="Percent 8 11 4 2 2" xfId="27164" xr:uid="{00000000-0005-0000-0000-000078DE0000}"/>
    <cellStyle name="Percent 8 11 4 2 2 2" xfId="53132" xr:uid="{00000000-0005-0000-0000-000079DE0000}"/>
    <cellStyle name="Percent 8 11 4 2 3" xfId="37984" xr:uid="{00000000-0005-0000-0000-00007ADE0000}"/>
    <cellStyle name="Percent 8 11 4 3" xfId="20672" xr:uid="{00000000-0005-0000-0000-00007BDE0000}"/>
    <cellStyle name="Percent 8 11 4 3 2" xfId="46640" xr:uid="{00000000-0005-0000-0000-00007CDE0000}"/>
    <cellStyle name="Percent 8 11 4 4" xfId="16344" xr:uid="{00000000-0005-0000-0000-00007DDE0000}"/>
    <cellStyle name="Percent 8 11 4 4 2" xfId="42312" xr:uid="{00000000-0005-0000-0000-00007EDE0000}"/>
    <cellStyle name="Percent 8 11 4 5" xfId="31492" xr:uid="{00000000-0005-0000-0000-00007FDE0000}"/>
    <cellStyle name="Percent 8 11 4 6" xfId="57974" xr:uid="{00000000-0005-0000-0000-000080DE0000}"/>
    <cellStyle name="Percent 8 11 5" xfId="9852" xr:uid="{00000000-0005-0000-0000-000081DE0000}"/>
    <cellStyle name="Percent 8 11 5 2" xfId="25000" xr:uid="{00000000-0005-0000-0000-000082DE0000}"/>
    <cellStyle name="Percent 8 11 5 2 2" xfId="50968" xr:uid="{00000000-0005-0000-0000-000083DE0000}"/>
    <cellStyle name="Percent 8 11 5 3" xfId="35820" xr:uid="{00000000-0005-0000-0000-000084DE0000}"/>
    <cellStyle name="Percent 8 11 6" xfId="7688" xr:uid="{00000000-0005-0000-0000-000085DE0000}"/>
    <cellStyle name="Percent 8 11 6 2" xfId="22836" xr:uid="{00000000-0005-0000-0000-000086DE0000}"/>
    <cellStyle name="Percent 8 11 6 2 2" xfId="48804" xr:uid="{00000000-0005-0000-0000-000087DE0000}"/>
    <cellStyle name="Percent 8 11 6 3" xfId="33656" xr:uid="{00000000-0005-0000-0000-000088DE0000}"/>
    <cellStyle name="Percent 8 11 7" xfId="18508" xr:uid="{00000000-0005-0000-0000-000089DE0000}"/>
    <cellStyle name="Percent 8 11 7 2" xfId="44476" xr:uid="{00000000-0005-0000-0000-00008ADE0000}"/>
    <cellStyle name="Percent 8 11 8" xfId="14180" xr:uid="{00000000-0005-0000-0000-00008BDE0000}"/>
    <cellStyle name="Percent 8 11 8 2" xfId="40148" xr:uid="{00000000-0005-0000-0000-00008CDE0000}"/>
    <cellStyle name="Percent 8 11 9" xfId="3360" xr:uid="{00000000-0005-0000-0000-00008DDE0000}"/>
    <cellStyle name="Percent 8 12" xfId="645" xr:uid="{00000000-0005-0000-0000-00008EDE0000}"/>
    <cellStyle name="Percent 8 12 10" xfId="29329" xr:uid="{00000000-0005-0000-0000-00008FDE0000}"/>
    <cellStyle name="Percent 8 12 11" xfId="55271" xr:uid="{00000000-0005-0000-0000-000090DE0000}"/>
    <cellStyle name="Percent 8 12 12" xfId="55811" xr:uid="{00000000-0005-0000-0000-000091DE0000}"/>
    <cellStyle name="Percent 8 12 13" xfId="1133" xr:uid="{00000000-0005-0000-0000-000092DE0000}"/>
    <cellStyle name="Percent 8 12 2" xfId="1738" xr:uid="{00000000-0005-0000-0000-000093DE0000}"/>
    <cellStyle name="Percent 8 12 2 10" xfId="56352" xr:uid="{00000000-0005-0000-0000-000094DE0000}"/>
    <cellStyle name="Percent 8 12 2 2" xfId="2820" xr:uid="{00000000-0005-0000-0000-000095DE0000}"/>
    <cellStyle name="Percent 8 12 2 2 2" xfId="7148" xr:uid="{00000000-0005-0000-0000-000096DE0000}"/>
    <cellStyle name="Percent 8 12 2 2 2 2" xfId="13640" xr:uid="{00000000-0005-0000-0000-000097DE0000}"/>
    <cellStyle name="Percent 8 12 2 2 2 2 2" xfId="28788" xr:uid="{00000000-0005-0000-0000-000098DE0000}"/>
    <cellStyle name="Percent 8 12 2 2 2 2 2 2" xfId="54756" xr:uid="{00000000-0005-0000-0000-000099DE0000}"/>
    <cellStyle name="Percent 8 12 2 2 2 2 3" xfId="39608" xr:uid="{00000000-0005-0000-0000-00009ADE0000}"/>
    <cellStyle name="Percent 8 12 2 2 2 3" xfId="22296" xr:uid="{00000000-0005-0000-0000-00009BDE0000}"/>
    <cellStyle name="Percent 8 12 2 2 2 3 2" xfId="48264" xr:uid="{00000000-0005-0000-0000-00009CDE0000}"/>
    <cellStyle name="Percent 8 12 2 2 2 4" xfId="17968" xr:uid="{00000000-0005-0000-0000-00009DDE0000}"/>
    <cellStyle name="Percent 8 12 2 2 2 4 2" xfId="43936" xr:uid="{00000000-0005-0000-0000-00009EDE0000}"/>
    <cellStyle name="Percent 8 12 2 2 2 5" xfId="33116" xr:uid="{00000000-0005-0000-0000-00009FDE0000}"/>
    <cellStyle name="Percent 8 12 2 2 2 6" xfId="59598" xr:uid="{00000000-0005-0000-0000-0000A0DE0000}"/>
    <cellStyle name="Percent 8 12 2 2 3" xfId="11476" xr:uid="{00000000-0005-0000-0000-0000A1DE0000}"/>
    <cellStyle name="Percent 8 12 2 2 3 2" xfId="26624" xr:uid="{00000000-0005-0000-0000-0000A2DE0000}"/>
    <cellStyle name="Percent 8 12 2 2 3 2 2" xfId="52592" xr:uid="{00000000-0005-0000-0000-0000A3DE0000}"/>
    <cellStyle name="Percent 8 12 2 2 3 3" xfId="37444" xr:uid="{00000000-0005-0000-0000-0000A4DE0000}"/>
    <cellStyle name="Percent 8 12 2 2 4" xfId="9312" xr:uid="{00000000-0005-0000-0000-0000A5DE0000}"/>
    <cellStyle name="Percent 8 12 2 2 4 2" xfId="24460" xr:uid="{00000000-0005-0000-0000-0000A6DE0000}"/>
    <cellStyle name="Percent 8 12 2 2 4 2 2" xfId="50428" xr:uid="{00000000-0005-0000-0000-0000A7DE0000}"/>
    <cellStyle name="Percent 8 12 2 2 4 3" xfId="35280" xr:uid="{00000000-0005-0000-0000-0000A8DE0000}"/>
    <cellStyle name="Percent 8 12 2 2 5" xfId="20132" xr:uid="{00000000-0005-0000-0000-0000A9DE0000}"/>
    <cellStyle name="Percent 8 12 2 2 5 2" xfId="46100" xr:uid="{00000000-0005-0000-0000-0000AADE0000}"/>
    <cellStyle name="Percent 8 12 2 2 6" xfId="15804" xr:uid="{00000000-0005-0000-0000-0000ABDE0000}"/>
    <cellStyle name="Percent 8 12 2 2 6 2" xfId="41772" xr:uid="{00000000-0005-0000-0000-0000ACDE0000}"/>
    <cellStyle name="Percent 8 12 2 2 7" xfId="4984" xr:uid="{00000000-0005-0000-0000-0000ADDE0000}"/>
    <cellStyle name="Percent 8 12 2 2 8" xfId="30952" xr:uid="{00000000-0005-0000-0000-0000AEDE0000}"/>
    <cellStyle name="Percent 8 12 2 2 9" xfId="57434" xr:uid="{00000000-0005-0000-0000-0000AFDE0000}"/>
    <cellStyle name="Percent 8 12 2 3" xfId="6066" xr:uid="{00000000-0005-0000-0000-0000B0DE0000}"/>
    <cellStyle name="Percent 8 12 2 3 2" xfId="12558" xr:uid="{00000000-0005-0000-0000-0000B1DE0000}"/>
    <cellStyle name="Percent 8 12 2 3 2 2" xfId="27706" xr:uid="{00000000-0005-0000-0000-0000B2DE0000}"/>
    <cellStyle name="Percent 8 12 2 3 2 2 2" xfId="53674" xr:uid="{00000000-0005-0000-0000-0000B3DE0000}"/>
    <cellStyle name="Percent 8 12 2 3 2 3" xfId="38526" xr:uid="{00000000-0005-0000-0000-0000B4DE0000}"/>
    <cellStyle name="Percent 8 12 2 3 3" xfId="21214" xr:uid="{00000000-0005-0000-0000-0000B5DE0000}"/>
    <cellStyle name="Percent 8 12 2 3 3 2" xfId="47182" xr:uid="{00000000-0005-0000-0000-0000B6DE0000}"/>
    <cellStyle name="Percent 8 12 2 3 4" xfId="16886" xr:uid="{00000000-0005-0000-0000-0000B7DE0000}"/>
    <cellStyle name="Percent 8 12 2 3 4 2" xfId="42854" xr:uid="{00000000-0005-0000-0000-0000B8DE0000}"/>
    <cellStyle name="Percent 8 12 2 3 5" xfId="32034" xr:uid="{00000000-0005-0000-0000-0000B9DE0000}"/>
    <cellStyle name="Percent 8 12 2 3 6" xfId="58516" xr:uid="{00000000-0005-0000-0000-0000BADE0000}"/>
    <cellStyle name="Percent 8 12 2 4" xfId="10394" xr:uid="{00000000-0005-0000-0000-0000BBDE0000}"/>
    <cellStyle name="Percent 8 12 2 4 2" xfId="25542" xr:uid="{00000000-0005-0000-0000-0000BCDE0000}"/>
    <cellStyle name="Percent 8 12 2 4 2 2" xfId="51510" xr:uid="{00000000-0005-0000-0000-0000BDDE0000}"/>
    <cellStyle name="Percent 8 12 2 4 3" xfId="36362" xr:uid="{00000000-0005-0000-0000-0000BEDE0000}"/>
    <cellStyle name="Percent 8 12 2 5" xfId="8230" xr:uid="{00000000-0005-0000-0000-0000BFDE0000}"/>
    <cellStyle name="Percent 8 12 2 5 2" xfId="23378" xr:uid="{00000000-0005-0000-0000-0000C0DE0000}"/>
    <cellStyle name="Percent 8 12 2 5 2 2" xfId="49346" xr:uid="{00000000-0005-0000-0000-0000C1DE0000}"/>
    <cellStyle name="Percent 8 12 2 5 3" xfId="34198" xr:uid="{00000000-0005-0000-0000-0000C2DE0000}"/>
    <cellStyle name="Percent 8 12 2 6" xfId="19050" xr:uid="{00000000-0005-0000-0000-0000C3DE0000}"/>
    <cellStyle name="Percent 8 12 2 6 2" xfId="45018" xr:uid="{00000000-0005-0000-0000-0000C4DE0000}"/>
    <cellStyle name="Percent 8 12 2 7" xfId="14722" xr:uid="{00000000-0005-0000-0000-0000C5DE0000}"/>
    <cellStyle name="Percent 8 12 2 7 2" xfId="40690" xr:uid="{00000000-0005-0000-0000-0000C6DE0000}"/>
    <cellStyle name="Percent 8 12 2 8" xfId="3902" xr:uid="{00000000-0005-0000-0000-0000C7DE0000}"/>
    <cellStyle name="Percent 8 12 2 9" xfId="29870" xr:uid="{00000000-0005-0000-0000-0000C8DE0000}"/>
    <cellStyle name="Percent 8 12 3" xfId="2279" xr:uid="{00000000-0005-0000-0000-0000C9DE0000}"/>
    <cellStyle name="Percent 8 12 3 2" xfId="6607" xr:uid="{00000000-0005-0000-0000-0000CADE0000}"/>
    <cellStyle name="Percent 8 12 3 2 2" xfId="13099" xr:uid="{00000000-0005-0000-0000-0000CBDE0000}"/>
    <cellStyle name="Percent 8 12 3 2 2 2" xfId="28247" xr:uid="{00000000-0005-0000-0000-0000CCDE0000}"/>
    <cellStyle name="Percent 8 12 3 2 2 2 2" xfId="54215" xr:uid="{00000000-0005-0000-0000-0000CDDE0000}"/>
    <cellStyle name="Percent 8 12 3 2 2 3" xfId="39067" xr:uid="{00000000-0005-0000-0000-0000CEDE0000}"/>
    <cellStyle name="Percent 8 12 3 2 3" xfId="21755" xr:uid="{00000000-0005-0000-0000-0000CFDE0000}"/>
    <cellStyle name="Percent 8 12 3 2 3 2" xfId="47723" xr:uid="{00000000-0005-0000-0000-0000D0DE0000}"/>
    <cellStyle name="Percent 8 12 3 2 4" xfId="17427" xr:uid="{00000000-0005-0000-0000-0000D1DE0000}"/>
    <cellStyle name="Percent 8 12 3 2 4 2" xfId="43395" xr:uid="{00000000-0005-0000-0000-0000D2DE0000}"/>
    <cellStyle name="Percent 8 12 3 2 5" xfId="32575" xr:uid="{00000000-0005-0000-0000-0000D3DE0000}"/>
    <cellStyle name="Percent 8 12 3 2 6" xfId="59057" xr:uid="{00000000-0005-0000-0000-0000D4DE0000}"/>
    <cellStyle name="Percent 8 12 3 3" xfId="10935" xr:uid="{00000000-0005-0000-0000-0000D5DE0000}"/>
    <cellStyle name="Percent 8 12 3 3 2" xfId="26083" xr:uid="{00000000-0005-0000-0000-0000D6DE0000}"/>
    <cellStyle name="Percent 8 12 3 3 2 2" xfId="52051" xr:uid="{00000000-0005-0000-0000-0000D7DE0000}"/>
    <cellStyle name="Percent 8 12 3 3 3" xfId="36903" xr:uid="{00000000-0005-0000-0000-0000D8DE0000}"/>
    <cellStyle name="Percent 8 12 3 4" xfId="8771" xr:uid="{00000000-0005-0000-0000-0000D9DE0000}"/>
    <cellStyle name="Percent 8 12 3 4 2" xfId="23919" xr:uid="{00000000-0005-0000-0000-0000DADE0000}"/>
    <cellStyle name="Percent 8 12 3 4 2 2" xfId="49887" xr:uid="{00000000-0005-0000-0000-0000DBDE0000}"/>
    <cellStyle name="Percent 8 12 3 4 3" xfId="34739" xr:uid="{00000000-0005-0000-0000-0000DCDE0000}"/>
    <cellStyle name="Percent 8 12 3 5" xfId="19591" xr:uid="{00000000-0005-0000-0000-0000DDDE0000}"/>
    <cellStyle name="Percent 8 12 3 5 2" xfId="45559" xr:uid="{00000000-0005-0000-0000-0000DEDE0000}"/>
    <cellStyle name="Percent 8 12 3 6" xfId="15263" xr:uid="{00000000-0005-0000-0000-0000DFDE0000}"/>
    <cellStyle name="Percent 8 12 3 6 2" xfId="41231" xr:uid="{00000000-0005-0000-0000-0000E0DE0000}"/>
    <cellStyle name="Percent 8 12 3 7" xfId="4443" xr:uid="{00000000-0005-0000-0000-0000E1DE0000}"/>
    <cellStyle name="Percent 8 12 3 8" xfId="30411" xr:uid="{00000000-0005-0000-0000-0000E2DE0000}"/>
    <cellStyle name="Percent 8 12 3 9" xfId="56893" xr:uid="{00000000-0005-0000-0000-0000E3DE0000}"/>
    <cellStyle name="Percent 8 12 4" xfId="5525" xr:uid="{00000000-0005-0000-0000-0000E4DE0000}"/>
    <cellStyle name="Percent 8 12 4 2" xfId="12017" xr:uid="{00000000-0005-0000-0000-0000E5DE0000}"/>
    <cellStyle name="Percent 8 12 4 2 2" xfId="27165" xr:uid="{00000000-0005-0000-0000-0000E6DE0000}"/>
    <cellStyle name="Percent 8 12 4 2 2 2" xfId="53133" xr:uid="{00000000-0005-0000-0000-0000E7DE0000}"/>
    <cellStyle name="Percent 8 12 4 2 3" xfId="37985" xr:uid="{00000000-0005-0000-0000-0000E8DE0000}"/>
    <cellStyle name="Percent 8 12 4 3" xfId="20673" xr:uid="{00000000-0005-0000-0000-0000E9DE0000}"/>
    <cellStyle name="Percent 8 12 4 3 2" xfId="46641" xr:uid="{00000000-0005-0000-0000-0000EADE0000}"/>
    <cellStyle name="Percent 8 12 4 4" xfId="16345" xr:uid="{00000000-0005-0000-0000-0000EBDE0000}"/>
    <cellStyle name="Percent 8 12 4 4 2" xfId="42313" xr:uid="{00000000-0005-0000-0000-0000ECDE0000}"/>
    <cellStyle name="Percent 8 12 4 5" xfId="31493" xr:uid="{00000000-0005-0000-0000-0000EDDE0000}"/>
    <cellStyle name="Percent 8 12 4 6" xfId="57975" xr:uid="{00000000-0005-0000-0000-0000EEDE0000}"/>
    <cellStyle name="Percent 8 12 5" xfId="9853" xr:uid="{00000000-0005-0000-0000-0000EFDE0000}"/>
    <cellStyle name="Percent 8 12 5 2" xfId="25001" xr:uid="{00000000-0005-0000-0000-0000F0DE0000}"/>
    <cellStyle name="Percent 8 12 5 2 2" xfId="50969" xr:uid="{00000000-0005-0000-0000-0000F1DE0000}"/>
    <cellStyle name="Percent 8 12 5 3" xfId="35821" xr:uid="{00000000-0005-0000-0000-0000F2DE0000}"/>
    <cellStyle name="Percent 8 12 6" xfId="7689" xr:uid="{00000000-0005-0000-0000-0000F3DE0000}"/>
    <cellStyle name="Percent 8 12 6 2" xfId="22837" xr:uid="{00000000-0005-0000-0000-0000F4DE0000}"/>
    <cellStyle name="Percent 8 12 6 2 2" xfId="48805" xr:uid="{00000000-0005-0000-0000-0000F5DE0000}"/>
    <cellStyle name="Percent 8 12 6 3" xfId="33657" xr:uid="{00000000-0005-0000-0000-0000F6DE0000}"/>
    <cellStyle name="Percent 8 12 7" xfId="18509" xr:uid="{00000000-0005-0000-0000-0000F7DE0000}"/>
    <cellStyle name="Percent 8 12 7 2" xfId="44477" xr:uid="{00000000-0005-0000-0000-0000F8DE0000}"/>
    <cellStyle name="Percent 8 12 8" xfId="14181" xr:uid="{00000000-0005-0000-0000-0000F9DE0000}"/>
    <cellStyle name="Percent 8 12 8 2" xfId="40149" xr:uid="{00000000-0005-0000-0000-0000FADE0000}"/>
    <cellStyle name="Percent 8 12 9" xfId="3361" xr:uid="{00000000-0005-0000-0000-0000FBDE0000}"/>
    <cellStyle name="Percent 8 13" xfId="646" xr:uid="{00000000-0005-0000-0000-0000FCDE0000}"/>
    <cellStyle name="Percent 8 13 10" xfId="29330" xr:uid="{00000000-0005-0000-0000-0000FDDE0000}"/>
    <cellStyle name="Percent 8 13 11" xfId="55272" xr:uid="{00000000-0005-0000-0000-0000FEDE0000}"/>
    <cellStyle name="Percent 8 13 12" xfId="55812" xr:uid="{00000000-0005-0000-0000-0000FFDE0000}"/>
    <cellStyle name="Percent 8 13 13" xfId="1173" xr:uid="{00000000-0005-0000-0000-000000DF0000}"/>
    <cellStyle name="Percent 8 13 2" xfId="1739" xr:uid="{00000000-0005-0000-0000-000001DF0000}"/>
    <cellStyle name="Percent 8 13 2 10" xfId="56353" xr:uid="{00000000-0005-0000-0000-000002DF0000}"/>
    <cellStyle name="Percent 8 13 2 2" xfId="2821" xr:uid="{00000000-0005-0000-0000-000003DF0000}"/>
    <cellStyle name="Percent 8 13 2 2 2" xfId="7149" xr:uid="{00000000-0005-0000-0000-000004DF0000}"/>
    <cellStyle name="Percent 8 13 2 2 2 2" xfId="13641" xr:uid="{00000000-0005-0000-0000-000005DF0000}"/>
    <cellStyle name="Percent 8 13 2 2 2 2 2" xfId="28789" xr:uid="{00000000-0005-0000-0000-000006DF0000}"/>
    <cellStyle name="Percent 8 13 2 2 2 2 2 2" xfId="54757" xr:uid="{00000000-0005-0000-0000-000007DF0000}"/>
    <cellStyle name="Percent 8 13 2 2 2 2 3" xfId="39609" xr:uid="{00000000-0005-0000-0000-000008DF0000}"/>
    <cellStyle name="Percent 8 13 2 2 2 3" xfId="22297" xr:uid="{00000000-0005-0000-0000-000009DF0000}"/>
    <cellStyle name="Percent 8 13 2 2 2 3 2" xfId="48265" xr:uid="{00000000-0005-0000-0000-00000ADF0000}"/>
    <cellStyle name="Percent 8 13 2 2 2 4" xfId="17969" xr:uid="{00000000-0005-0000-0000-00000BDF0000}"/>
    <cellStyle name="Percent 8 13 2 2 2 4 2" xfId="43937" xr:uid="{00000000-0005-0000-0000-00000CDF0000}"/>
    <cellStyle name="Percent 8 13 2 2 2 5" xfId="33117" xr:uid="{00000000-0005-0000-0000-00000DDF0000}"/>
    <cellStyle name="Percent 8 13 2 2 2 6" xfId="59599" xr:uid="{00000000-0005-0000-0000-00000EDF0000}"/>
    <cellStyle name="Percent 8 13 2 2 3" xfId="11477" xr:uid="{00000000-0005-0000-0000-00000FDF0000}"/>
    <cellStyle name="Percent 8 13 2 2 3 2" xfId="26625" xr:uid="{00000000-0005-0000-0000-000010DF0000}"/>
    <cellStyle name="Percent 8 13 2 2 3 2 2" xfId="52593" xr:uid="{00000000-0005-0000-0000-000011DF0000}"/>
    <cellStyle name="Percent 8 13 2 2 3 3" xfId="37445" xr:uid="{00000000-0005-0000-0000-000012DF0000}"/>
    <cellStyle name="Percent 8 13 2 2 4" xfId="9313" xr:uid="{00000000-0005-0000-0000-000013DF0000}"/>
    <cellStyle name="Percent 8 13 2 2 4 2" xfId="24461" xr:uid="{00000000-0005-0000-0000-000014DF0000}"/>
    <cellStyle name="Percent 8 13 2 2 4 2 2" xfId="50429" xr:uid="{00000000-0005-0000-0000-000015DF0000}"/>
    <cellStyle name="Percent 8 13 2 2 4 3" xfId="35281" xr:uid="{00000000-0005-0000-0000-000016DF0000}"/>
    <cellStyle name="Percent 8 13 2 2 5" xfId="20133" xr:uid="{00000000-0005-0000-0000-000017DF0000}"/>
    <cellStyle name="Percent 8 13 2 2 5 2" xfId="46101" xr:uid="{00000000-0005-0000-0000-000018DF0000}"/>
    <cellStyle name="Percent 8 13 2 2 6" xfId="15805" xr:uid="{00000000-0005-0000-0000-000019DF0000}"/>
    <cellStyle name="Percent 8 13 2 2 6 2" xfId="41773" xr:uid="{00000000-0005-0000-0000-00001ADF0000}"/>
    <cellStyle name="Percent 8 13 2 2 7" xfId="4985" xr:uid="{00000000-0005-0000-0000-00001BDF0000}"/>
    <cellStyle name="Percent 8 13 2 2 8" xfId="30953" xr:uid="{00000000-0005-0000-0000-00001CDF0000}"/>
    <cellStyle name="Percent 8 13 2 2 9" xfId="57435" xr:uid="{00000000-0005-0000-0000-00001DDF0000}"/>
    <cellStyle name="Percent 8 13 2 3" xfId="6067" xr:uid="{00000000-0005-0000-0000-00001EDF0000}"/>
    <cellStyle name="Percent 8 13 2 3 2" xfId="12559" xr:uid="{00000000-0005-0000-0000-00001FDF0000}"/>
    <cellStyle name="Percent 8 13 2 3 2 2" xfId="27707" xr:uid="{00000000-0005-0000-0000-000020DF0000}"/>
    <cellStyle name="Percent 8 13 2 3 2 2 2" xfId="53675" xr:uid="{00000000-0005-0000-0000-000021DF0000}"/>
    <cellStyle name="Percent 8 13 2 3 2 3" xfId="38527" xr:uid="{00000000-0005-0000-0000-000022DF0000}"/>
    <cellStyle name="Percent 8 13 2 3 3" xfId="21215" xr:uid="{00000000-0005-0000-0000-000023DF0000}"/>
    <cellStyle name="Percent 8 13 2 3 3 2" xfId="47183" xr:uid="{00000000-0005-0000-0000-000024DF0000}"/>
    <cellStyle name="Percent 8 13 2 3 4" xfId="16887" xr:uid="{00000000-0005-0000-0000-000025DF0000}"/>
    <cellStyle name="Percent 8 13 2 3 4 2" xfId="42855" xr:uid="{00000000-0005-0000-0000-000026DF0000}"/>
    <cellStyle name="Percent 8 13 2 3 5" xfId="32035" xr:uid="{00000000-0005-0000-0000-000027DF0000}"/>
    <cellStyle name="Percent 8 13 2 3 6" xfId="58517" xr:uid="{00000000-0005-0000-0000-000028DF0000}"/>
    <cellStyle name="Percent 8 13 2 4" xfId="10395" xr:uid="{00000000-0005-0000-0000-000029DF0000}"/>
    <cellStyle name="Percent 8 13 2 4 2" xfId="25543" xr:uid="{00000000-0005-0000-0000-00002ADF0000}"/>
    <cellStyle name="Percent 8 13 2 4 2 2" xfId="51511" xr:uid="{00000000-0005-0000-0000-00002BDF0000}"/>
    <cellStyle name="Percent 8 13 2 4 3" xfId="36363" xr:uid="{00000000-0005-0000-0000-00002CDF0000}"/>
    <cellStyle name="Percent 8 13 2 5" xfId="8231" xr:uid="{00000000-0005-0000-0000-00002DDF0000}"/>
    <cellStyle name="Percent 8 13 2 5 2" xfId="23379" xr:uid="{00000000-0005-0000-0000-00002EDF0000}"/>
    <cellStyle name="Percent 8 13 2 5 2 2" xfId="49347" xr:uid="{00000000-0005-0000-0000-00002FDF0000}"/>
    <cellStyle name="Percent 8 13 2 5 3" xfId="34199" xr:uid="{00000000-0005-0000-0000-000030DF0000}"/>
    <cellStyle name="Percent 8 13 2 6" xfId="19051" xr:uid="{00000000-0005-0000-0000-000031DF0000}"/>
    <cellStyle name="Percent 8 13 2 6 2" xfId="45019" xr:uid="{00000000-0005-0000-0000-000032DF0000}"/>
    <cellStyle name="Percent 8 13 2 7" xfId="14723" xr:uid="{00000000-0005-0000-0000-000033DF0000}"/>
    <cellStyle name="Percent 8 13 2 7 2" xfId="40691" xr:uid="{00000000-0005-0000-0000-000034DF0000}"/>
    <cellStyle name="Percent 8 13 2 8" xfId="3903" xr:uid="{00000000-0005-0000-0000-000035DF0000}"/>
    <cellStyle name="Percent 8 13 2 9" xfId="29871" xr:uid="{00000000-0005-0000-0000-000036DF0000}"/>
    <cellStyle name="Percent 8 13 3" xfId="2280" xr:uid="{00000000-0005-0000-0000-000037DF0000}"/>
    <cellStyle name="Percent 8 13 3 2" xfId="6608" xr:uid="{00000000-0005-0000-0000-000038DF0000}"/>
    <cellStyle name="Percent 8 13 3 2 2" xfId="13100" xr:uid="{00000000-0005-0000-0000-000039DF0000}"/>
    <cellStyle name="Percent 8 13 3 2 2 2" xfId="28248" xr:uid="{00000000-0005-0000-0000-00003ADF0000}"/>
    <cellStyle name="Percent 8 13 3 2 2 2 2" xfId="54216" xr:uid="{00000000-0005-0000-0000-00003BDF0000}"/>
    <cellStyle name="Percent 8 13 3 2 2 3" xfId="39068" xr:uid="{00000000-0005-0000-0000-00003CDF0000}"/>
    <cellStyle name="Percent 8 13 3 2 3" xfId="21756" xr:uid="{00000000-0005-0000-0000-00003DDF0000}"/>
    <cellStyle name="Percent 8 13 3 2 3 2" xfId="47724" xr:uid="{00000000-0005-0000-0000-00003EDF0000}"/>
    <cellStyle name="Percent 8 13 3 2 4" xfId="17428" xr:uid="{00000000-0005-0000-0000-00003FDF0000}"/>
    <cellStyle name="Percent 8 13 3 2 4 2" xfId="43396" xr:uid="{00000000-0005-0000-0000-000040DF0000}"/>
    <cellStyle name="Percent 8 13 3 2 5" xfId="32576" xr:uid="{00000000-0005-0000-0000-000041DF0000}"/>
    <cellStyle name="Percent 8 13 3 2 6" xfId="59058" xr:uid="{00000000-0005-0000-0000-000042DF0000}"/>
    <cellStyle name="Percent 8 13 3 3" xfId="10936" xr:uid="{00000000-0005-0000-0000-000043DF0000}"/>
    <cellStyle name="Percent 8 13 3 3 2" xfId="26084" xr:uid="{00000000-0005-0000-0000-000044DF0000}"/>
    <cellStyle name="Percent 8 13 3 3 2 2" xfId="52052" xr:uid="{00000000-0005-0000-0000-000045DF0000}"/>
    <cellStyle name="Percent 8 13 3 3 3" xfId="36904" xr:uid="{00000000-0005-0000-0000-000046DF0000}"/>
    <cellStyle name="Percent 8 13 3 4" xfId="8772" xr:uid="{00000000-0005-0000-0000-000047DF0000}"/>
    <cellStyle name="Percent 8 13 3 4 2" xfId="23920" xr:uid="{00000000-0005-0000-0000-000048DF0000}"/>
    <cellStyle name="Percent 8 13 3 4 2 2" xfId="49888" xr:uid="{00000000-0005-0000-0000-000049DF0000}"/>
    <cellStyle name="Percent 8 13 3 4 3" xfId="34740" xr:uid="{00000000-0005-0000-0000-00004ADF0000}"/>
    <cellStyle name="Percent 8 13 3 5" xfId="19592" xr:uid="{00000000-0005-0000-0000-00004BDF0000}"/>
    <cellStyle name="Percent 8 13 3 5 2" xfId="45560" xr:uid="{00000000-0005-0000-0000-00004CDF0000}"/>
    <cellStyle name="Percent 8 13 3 6" xfId="15264" xr:uid="{00000000-0005-0000-0000-00004DDF0000}"/>
    <cellStyle name="Percent 8 13 3 6 2" xfId="41232" xr:uid="{00000000-0005-0000-0000-00004EDF0000}"/>
    <cellStyle name="Percent 8 13 3 7" xfId="4444" xr:uid="{00000000-0005-0000-0000-00004FDF0000}"/>
    <cellStyle name="Percent 8 13 3 8" xfId="30412" xr:uid="{00000000-0005-0000-0000-000050DF0000}"/>
    <cellStyle name="Percent 8 13 3 9" xfId="56894" xr:uid="{00000000-0005-0000-0000-000051DF0000}"/>
    <cellStyle name="Percent 8 13 4" xfId="5526" xr:uid="{00000000-0005-0000-0000-000052DF0000}"/>
    <cellStyle name="Percent 8 13 4 2" xfId="12018" xr:uid="{00000000-0005-0000-0000-000053DF0000}"/>
    <cellStyle name="Percent 8 13 4 2 2" xfId="27166" xr:uid="{00000000-0005-0000-0000-000054DF0000}"/>
    <cellStyle name="Percent 8 13 4 2 2 2" xfId="53134" xr:uid="{00000000-0005-0000-0000-000055DF0000}"/>
    <cellStyle name="Percent 8 13 4 2 3" xfId="37986" xr:uid="{00000000-0005-0000-0000-000056DF0000}"/>
    <cellStyle name="Percent 8 13 4 3" xfId="20674" xr:uid="{00000000-0005-0000-0000-000057DF0000}"/>
    <cellStyle name="Percent 8 13 4 3 2" xfId="46642" xr:uid="{00000000-0005-0000-0000-000058DF0000}"/>
    <cellStyle name="Percent 8 13 4 4" xfId="16346" xr:uid="{00000000-0005-0000-0000-000059DF0000}"/>
    <cellStyle name="Percent 8 13 4 4 2" xfId="42314" xr:uid="{00000000-0005-0000-0000-00005ADF0000}"/>
    <cellStyle name="Percent 8 13 4 5" xfId="31494" xr:uid="{00000000-0005-0000-0000-00005BDF0000}"/>
    <cellStyle name="Percent 8 13 4 6" xfId="57976" xr:uid="{00000000-0005-0000-0000-00005CDF0000}"/>
    <cellStyle name="Percent 8 13 5" xfId="9854" xr:uid="{00000000-0005-0000-0000-00005DDF0000}"/>
    <cellStyle name="Percent 8 13 5 2" xfId="25002" xr:uid="{00000000-0005-0000-0000-00005EDF0000}"/>
    <cellStyle name="Percent 8 13 5 2 2" xfId="50970" xr:uid="{00000000-0005-0000-0000-00005FDF0000}"/>
    <cellStyle name="Percent 8 13 5 3" xfId="35822" xr:uid="{00000000-0005-0000-0000-000060DF0000}"/>
    <cellStyle name="Percent 8 13 6" xfId="7690" xr:uid="{00000000-0005-0000-0000-000061DF0000}"/>
    <cellStyle name="Percent 8 13 6 2" xfId="22838" xr:uid="{00000000-0005-0000-0000-000062DF0000}"/>
    <cellStyle name="Percent 8 13 6 2 2" xfId="48806" xr:uid="{00000000-0005-0000-0000-000063DF0000}"/>
    <cellStyle name="Percent 8 13 6 3" xfId="33658" xr:uid="{00000000-0005-0000-0000-000064DF0000}"/>
    <cellStyle name="Percent 8 13 7" xfId="18510" xr:uid="{00000000-0005-0000-0000-000065DF0000}"/>
    <cellStyle name="Percent 8 13 7 2" xfId="44478" xr:uid="{00000000-0005-0000-0000-000066DF0000}"/>
    <cellStyle name="Percent 8 13 8" xfId="14182" xr:uid="{00000000-0005-0000-0000-000067DF0000}"/>
    <cellStyle name="Percent 8 13 8 2" xfId="40150" xr:uid="{00000000-0005-0000-0000-000068DF0000}"/>
    <cellStyle name="Percent 8 13 9" xfId="3362" xr:uid="{00000000-0005-0000-0000-000069DF0000}"/>
    <cellStyle name="Percent 8 14" xfId="1735" xr:uid="{00000000-0005-0000-0000-00006ADF0000}"/>
    <cellStyle name="Percent 8 14 10" xfId="56349" xr:uid="{00000000-0005-0000-0000-00006BDF0000}"/>
    <cellStyle name="Percent 8 14 2" xfId="2817" xr:uid="{00000000-0005-0000-0000-00006CDF0000}"/>
    <cellStyle name="Percent 8 14 2 2" xfId="7145" xr:uid="{00000000-0005-0000-0000-00006DDF0000}"/>
    <cellStyle name="Percent 8 14 2 2 2" xfId="13637" xr:uid="{00000000-0005-0000-0000-00006EDF0000}"/>
    <cellStyle name="Percent 8 14 2 2 2 2" xfId="28785" xr:uid="{00000000-0005-0000-0000-00006FDF0000}"/>
    <cellStyle name="Percent 8 14 2 2 2 2 2" xfId="54753" xr:uid="{00000000-0005-0000-0000-000070DF0000}"/>
    <cellStyle name="Percent 8 14 2 2 2 3" xfId="39605" xr:uid="{00000000-0005-0000-0000-000071DF0000}"/>
    <cellStyle name="Percent 8 14 2 2 3" xfId="22293" xr:uid="{00000000-0005-0000-0000-000072DF0000}"/>
    <cellStyle name="Percent 8 14 2 2 3 2" xfId="48261" xr:uid="{00000000-0005-0000-0000-000073DF0000}"/>
    <cellStyle name="Percent 8 14 2 2 4" xfId="17965" xr:uid="{00000000-0005-0000-0000-000074DF0000}"/>
    <cellStyle name="Percent 8 14 2 2 4 2" xfId="43933" xr:uid="{00000000-0005-0000-0000-000075DF0000}"/>
    <cellStyle name="Percent 8 14 2 2 5" xfId="33113" xr:uid="{00000000-0005-0000-0000-000076DF0000}"/>
    <cellStyle name="Percent 8 14 2 2 6" xfId="59595" xr:uid="{00000000-0005-0000-0000-000077DF0000}"/>
    <cellStyle name="Percent 8 14 2 3" xfId="11473" xr:uid="{00000000-0005-0000-0000-000078DF0000}"/>
    <cellStyle name="Percent 8 14 2 3 2" xfId="26621" xr:uid="{00000000-0005-0000-0000-000079DF0000}"/>
    <cellStyle name="Percent 8 14 2 3 2 2" xfId="52589" xr:uid="{00000000-0005-0000-0000-00007ADF0000}"/>
    <cellStyle name="Percent 8 14 2 3 3" xfId="37441" xr:uid="{00000000-0005-0000-0000-00007BDF0000}"/>
    <cellStyle name="Percent 8 14 2 4" xfId="9309" xr:uid="{00000000-0005-0000-0000-00007CDF0000}"/>
    <cellStyle name="Percent 8 14 2 4 2" xfId="24457" xr:uid="{00000000-0005-0000-0000-00007DDF0000}"/>
    <cellStyle name="Percent 8 14 2 4 2 2" xfId="50425" xr:uid="{00000000-0005-0000-0000-00007EDF0000}"/>
    <cellStyle name="Percent 8 14 2 4 3" xfId="35277" xr:uid="{00000000-0005-0000-0000-00007FDF0000}"/>
    <cellStyle name="Percent 8 14 2 5" xfId="20129" xr:uid="{00000000-0005-0000-0000-000080DF0000}"/>
    <cellStyle name="Percent 8 14 2 5 2" xfId="46097" xr:uid="{00000000-0005-0000-0000-000081DF0000}"/>
    <cellStyle name="Percent 8 14 2 6" xfId="15801" xr:uid="{00000000-0005-0000-0000-000082DF0000}"/>
    <cellStyle name="Percent 8 14 2 6 2" xfId="41769" xr:uid="{00000000-0005-0000-0000-000083DF0000}"/>
    <cellStyle name="Percent 8 14 2 7" xfId="4981" xr:uid="{00000000-0005-0000-0000-000084DF0000}"/>
    <cellStyle name="Percent 8 14 2 8" xfId="30949" xr:uid="{00000000-0005-0000-0000-000085DF0000}"/>
    <cellStyle name="Percent 8 14 2 9" xfId="57431" xr:uid="{00000000-0005-0000-0000-000086DF0000}"/>
    <cellStyle name="Percent 8 14 3" xfId="6063" xr:uid="{00000000-0005-0000-0000-000087DF0000}"/>
    <cellStyle name="Percent 8 14 3 2" xfId="12555" xr:uid="{00000000-0005-0000-0000-000088DF0000}"/>
    <cellStyle name="Percent 8 14 3 2 2" xfId="27703" xr:uid="{00000000-0005-0000-0000-000089DF0000}"/>
    <cellStyle name="Percent 8 14 3 2 2 2" xfId="53671" xr:uid="{00000000-0005-0000-0000-00008ADF0000}"/>
    <cellStyle name="Percent 8 14 3 2 3" xfId="38523" xr:uid="{00000000-0005-0000-0000-00008BDF0000}"/>
    <cellStyle name="Percent 8 14 3 3" xfId="21211" xr:uid="{00000000-0005-0000-0000-00008CDF0000}"/>
    <cellStyle name="Percent 8 14 3 3 2" xfId="47179" xr:uid="{00000000-0005-0000-0000-00008DDF0000}"/>
    <cellStyle name="Percent 8 14 3 4" xfId="16883" xr:uid="{00000000-0005-0000-0000-00008EDF0000}"/>
    <cellStyle name="Percent 8 14 3 4 2" xfId="42851" xr:uid="{00000000-0005-0000-0000-00008FDF0000}"/>
    <cellStyle name="Percent 8 14 3 5" xfId="32031" xr:uid="{00000000-0005-0000-0000-000090DF0000}"/>
    <cellStyle name="Percent 8 14 3 6" xfId="58513" xr:uid="{00000000-0005-0000-0000-000091DF0000}"/>
    <cellStyle name="Percent 8 14 4" xfId="10391" xr:uid="{00000000-0005-0000-0000-000092DF0000}"/>
    <cellStyle name="Percent 8 14 4 2" xfId="25539" xr:uid="{00000000-0005-0000-0000-000093DF0000}"/>
    <cellStyle name="Percent 8 14 4 2 2" xfId="51507" xr:uid="{00000000-0005-0000-0000-000094DF0000}"/>
    <cellStyle name="Percent 8 14 4 3" xfId="36359" xr:uid="{00000000-0005-0000-0000-000095DF0000}"/>
    <cellStyle name="Percent 8 14 5" xfId="8227" xr:uid="{00000000-0005-0000-0000-000096DF0000}"/>
    <cellStyle name="Percent 8 14 5 2" xfId="23375" xr:uid="{00000000-0005-0000-0000-000097DF0000}"/>
    <cellStyle name="Percent 8 14 5 2 2" xfId="49343" xr:uid="{00000000-0005-0000-0000-000098DF0000}"/>
    <cellStyle name="Percent 8 14 5 3" xfId="34195" xr:uid="{00000000-0005-0000-0000-000099DF0000}"/>
    <cellStyle name="Percent 8 14 6" xfId="19047" xr:uid="{00000000-0005-0000-0000-00009ADF0000}"/>
    <cellStyle name="Percent 8 14 6 2" xfId="45015" xr:uid="{00000000-0005-0000-0000-00009BDF0000}"/>
    <cellStyle name="Percent 8 14 7" xfId="14719" xr:uid="{00000000-0005-0000-0000-00009CDF0000}"/>
    <cellStyle name="Percent 8 14 7 2" xfId="40687" xr:uid="{00000000-0005-0000-0000-00009DDF0000}"/>
    <cellStyle name="Percent 8 14 8" xfId="3899" xr:uid="{00000000-0005-0000-0000-00009EDF0000}"/>
    <cellStyle name="Percent 8 14 9" xfId="29867" xr:uid="{00000000-0005-0000-0000-00009FDF0000}"/>
    <cellStyle name="Percent 8 15" xfId="2276" xr:uid="{00000000-0005-0000-0000-0000A0DF0000}"/>
    <cellStyle name="Percent 8 15 2" xfId="6604" xr:uid="{00000000-0005-0000-0000-0000A1DF0000}"/>
    <cellStyle name="Percent 8 15 2 2" xfId="13096" xr:uid="{00000000-0005-0000-0000-0000A2DF0000}"/>
    <cellStyle name="Percent 8 15 2 2 2" xfId="28244" xr:uid="{00000000-0005-0000-0000-0000A3DF0000}"/>
    <cellStyle name="Percent 8 15 2 2 2 2" xfId="54212" xr:uid="{00000000-0005-0000-0000-0000A4DF0000}"/>
    <cellStyle name="Percent 8 15 2 2 3" xfId="39064" xr:uid="{00000000-0005-0000-0000-0000A5DF0000}"/>
    <cellStyle name="Percent 8 15 2 3" xfId="21752" xr:uid="{00000000-0005-0000-0000-0000A6DF0000}"/>
    <cellStyle name="Percent 8 15 2 3 2" xfId="47720" xr:uid="{00000000-0005-0000-0000-0000A7DF0000}"/>
    <cellStyle name="Percent 8 15 2 4" xfId="17424" xr:uid="{00000000-0005-0000-0000-0000A8DF0000}"/>
    <cellStyle name="Percent 8 15 2 4 2" xfId="43392" xr:uid="{00000000-0005-0000-0000-0000A9DF0000}"/>
    <cellStyle name="Percent 8 15 2 5" xfId="32572" xr:uid="{00000000-0005-0000-0000-0000AADF0000}"/>
    <cellStyle name="Percent 8 15 2 6" xfId="59054" xr:uid="{00000000-0005-0000-0000-0000ABDF0000}"/>
    <cellStyle name="Percent 8 15 3" xfId="10932" xr:uid="{00000000-0005-0000-0000-0000ACDF0000}"/>
    <cellStyle name="Percent 8 15 3 2" xfId="26080" xr:uid="{00000000-0005-0000-0000-0000ADDF0000}"/>
    <cellStyle name="Percent 8 15 3 2 2" xfId="52048" xr:uid="{00000000-0005-0000-0000-0000AEDF0000}"/>
    <cellStyle name="Percent 8 15 3 3" xfId="36900" xr:uid="{00000000-0005-0000-0000-0000AFDF0000}"/>
    <cellStyle name="Percent 8 15 4" xfId="8768" xr:uid="{00000000-0005-0000-0000-0000B0DF0000}"/>
    <cellStyle name="Percent 8 15 4 2" xfId="23916" xr:uid="{00000000-0005-0000-0000-0000B1DF0000}"/>
    <cellStyle name="Percent 8 15 4 2 2" xfId="49884" xr:uid="{00000000-0005-0000-0000-0000B2DF0000}"/>
    <cellStyle name="Percent 8 15 4 3" xfId="34736" xr:uid="{00000000-0005-0000-0000-0000B3DF0000}"/>
    <cellStyle name="Percent 8 15 5" xfId="19588" xr:uid="{00000000-0005-0000-0000-0000B4DF0000}"/>
    <cellStyle name="Percent 8 15 5 2" xfId="45556" xr:uid="{00000000-0005-0000-0000-0000B5DF0000}"/>
    <cellStyle name="Percent 8 15 6" xfId="15260" xr:uid="{00000000-0005-0000-0000-0000B6DF0000}"/>
    <cellStyle name="Percent 8 15 6 2" xfId="41228" xr:uid="{00000000-0005-0000-0000-0000B7DF0000}"/>
    <cellStyle name="Percent 8 15 7" xfId="4440" xr:uid="{00000000-0005-0000-0000-0000B8DF0000}"/>
    <cellStyle name="Percent 8 15 8" xfId="30408" xr:uid="{00000000-0005-0000-0000-0000B9DF0000}"/>
    <cellStyle name="Percent 8 15 9" xfId="56890" xr:uid="{00000000-0005-0000-0000-0000BADF0000}"/>
    <cellStyle name="Percent 8 16" xfId="5522" xr:uid="{00000000-0005-0000-0000-0000BBDF0000}"/>
    <cellStyle name="Percent 8 16 2" xfId="12014" xr:uid="{00000000-0005-0000-0000-0000BCDF0000}"/>
    <cellStyle name="Percent 8 16 2 2" xfId="27162" xr:uid="{00000000-0005-0000-0000-0000BDDF0000}"/>
    <cellStyle name="Percent 8 16 2 2 2" xfId="53130" xr:uid="{00000000-0005-0000-0000-0000BEDF0000}"/>
    <cellStyle name="Percent 8 16 2 3" xfId="37982" xr:uid="{00000000-0005-0000-0000-0000BFDF0000}"/>
    <cellStyle name="Percent 8 16 3" xfId="20670" xr:uid="{00000000-0005-0000-0000-0000C0DF0000}"/>
    <cellStyle name="Percent 8 16 3 2" xfId="46638" xr:uid="{00000000-0005-0000-0000-0000C1DF0000}"/>
    <cellStyle name="Percent 8 16 4" xfId="16342" xr:uid="{00000000-0005-0000-0000-0000C2DF0000}"/>
    <cellStyle name="Percent 8 16 4 2" xfId="42310" xr:uid="{00000000-0005-0000-0000-0000C3DF0000}"/>
    <cellStyle name="Percent 8 16 5" xfId="31490" xr:uid="{00000000-0005-0000-0000-0000C4DF0000}"/>
    <cellStyle name="Percent 8 16 6" xfId="57972" xr:uid="{00000000-0005-0000-0000-0000C5DF0000}"/>
    <cellStyle name="Percent 8 17" xfId="9850" xr:uid="{00000000-0005-0000-0000-0000C6DF0000}"/>
    <cellStyle name="Percent 8 17 2" xfId="24998" xr:uid="{00000000-0005-0000-0000-0000C7DF0000}"/>
    <cellStyle name="Percent 8 17 2 2" xfId="50966" xr:uid="{00000000-0005-0000-0000-0000C8DF0000}"/>
    <cellStyle name="Percent 8 17 3" xfId="35818" xr:uid="{00000000-0005-0000-0000-0000C9DF0000}"/>
    <cellStyle name="Percent 8 18" xfId="7686" xr:uid="{00000000-0005-0000-0000-0000CADF0000}"/>
    <cellStyle name="Percent 8 18 2" xfId="22834" xr:uid="{00000000-0005-0000-0000-0000CBDF0000}"/>
    <cellStyle name="Percent 8 18 2 2" xfId="48802" xr:uid="{00000000-0005-0000-0000-0000CCDF0000}"/>
    <cellStyle name="Percent 8 18 3" xfId="33654" xr:uid="{00000000-0005-0000-0000-0000CDDF0000}"/>
    <cellStyle name="Percent 8 19" xfId="18506" xr:uid="{00000000-0005-0000-0000-0000CEDF0000}"/>
    <cellStyle name="Percent 8 19 2" xfId="44474" xr:uid="{00000000-0005-0000-0000-0000CFDF0000}"/>
    <cellStyle name="Percent 8 2" xfId="647" xr:uid="{00000000-0005-0000-0000-0000D0DF0000}"/>
    <cellStyle name="Percent 8 2 10" xfId="3363" xr:uid="{00000000-0005-0000-0000-0000D1DF0000}"/>
    <cellStyle name="Percent 8 2 11" xfId="29331" xr:uid="{00000000-0005-0000-0000-0000D2DF0000}"/>
    <cellStyle name="Percent 8 2 12" xfId="55273" xr:uid="{00000000-0005-0000-0000-0000D3DF0000}"/>
    <cellStyle name="Percent 8 2 13" xfId="55813" xr:uid="{00000000-0005-0000-0000-0000D4DF0000}"/>
    <cellStyle name="Percent 8 2 14" xfId="733" xr:uid="{00000000-0005-0000-0000-0000D5DF0000}"/>
    <cellStyle name="Percent 8 2 2" xfId="648" xr:uid="{00000000-0005-0000-0000-0000D6DF0000}"/>
    <cellStyle name="Percent 8 2 2 10" xfId="29332" xr:uid="{00000000-0005-0000-0000-0000D7DF0000}"/>
    <cellStyle name="Percent 8 2 2 11" xfId="55274" xr:uid="{00000000-0005-0000-0000-0000D8DF0000}"/>
    <cellStyle name="Percent 8 2 2 12" xfId="55814" xr:uid="{00000000-0005-0000-0000-0000D9DF0000}"/>
    <cellStyle name="Percent 8 2 2 13" xfId="1217" xr:uid="{00000000-0005-0000-0000-0000DADF0000}"/>
    <cellStyle name="Percent 8 2 2 2" xfId="1741" xr:uid="{00000000-0005-0000-0000-0000DBDF0000}"/>
    <cellStyle name="Percent 8 2 2 2 10" xfId="56355" xr:uid="{00000000-0005-0000-0000-0000DCDF0000}"/>
    <cellStyle name="Percent 8 2 2 2 2" xfId="2823" xr:uid="{00000000-0005-0000-0000-0000DDDF0000}"/>
    <cellStyle name="Percent 8 2 2 2 2 2" xfId="7151" xr:uid="{00000000-0005-0000-0000-0000DEDF0000}"/>
    <cellStyle name="Percent 8 2 2 2 2 2 2" xfId="13643" xr:uid="{00000000-0005-0000-0000-0000DFDF0000}"/>
    <cellStyle name="Percent 8 2 2 2 2 2 2 2" xfId="28791" xr:uid="{00000000-0005-0000-0000-0000E0DF0000}"/>
    <cellStyle name="Percent 8 2 2 2 2 2 2 2 2" xfId="54759" xr:uid="{00000000-0005-0000-0000-0000E1DF0000}"/>
    <cellStyle name="Percent 8 2 2 2 2 2 2 3" xfId="39611" xr:uid="{00000000-0005-0000-0000-0000E2DF0000}"/>
    <cellStyle name="Percent 8 2 2 2 2 2 3" xfId="22299" xr:uid="{00000000-0005-0000-0000-0000E3DF0000}"/>
    <cellStyle name="Percent 8 2 2 2 2 2 3 2" xfId="48267" xr:uid="{00000000-0005-0000-0000-0000E4DF0000}"/>
    <cellStyle name="Percent 8 2 2 2 2 2 4" xfId="17971" xr:uid="{00000000-0005-0000-0000-0000E5DF0000}"/>
    <cellStyle name="Percent 8 2 2 2 2 2 4 2" xfId="43939" xr:uid="{00000000-0005-0000-0000-0000E6DF0000}"/>
    <cellStyle name="Percent 8 2 2 2 2 2 5" xfId="33119" xr:uid="{00000000-0005-0000-0000-0000E7DF0000}"/>
    <cellStyle name="Percent 8 2 2 2 2 2 6" xfId="59601" xr:uid="{00000000-0005-0000-0000-0000E8DF0000}"/>
    <cellStyle name="Percent 8 2 2 2 2 3" xfId="11479" xr:uid="{00000000-0005-0000-0000-0000E9DF0000}"/>
    <cellStyle name="Percent 8 2 2 2 2 3 2" xfId="26627" xr:uid="{00000000-0005-0000-0000-0000EADF0000}"/>
    <cellStyle name="Percent 8 2 2 2 2 3 2 2" xfId="52595" xr:uid="{00000000-0005-0000-0000-0000EBDF0000}"/>
    <cellStyle name="Percent 8 2 2 2 2 3 3" xfId="37447" xr:uid="{00000000-0005-0000-0000-0000ECDF0000}"/>
    <cellStyle name="Percent 8 2 2 2 2 4" xfId="9315" xr:uid="{00000000-0005-0000-0000-0000EDDF0000}"/>
    <cellStyle name="Percent 8 2 2 2 2 4 2" xfId="24463" xr:uid="{00000000-0005-0000-0000-0000EEDF0000}"/>
    <cellStyle name="Percent 8 2 2 2 2 4 2 2" xfId="50431" xr:uid="{00000000-0005-0000-0000-0000EFDF0000}"/>
    <cellStyle name="Percent 8 2 2 2 2 4 3" xfId="35283" xr:uid="{00000000-0005-0000-0000-0000F0DF0000}"/>
    <cellStyle name="Percent 8 2 2 2 2 5" xfId="20135" xr:uid="{00000000-0005-0000-0000-0000F1DF0000}"/>
    <cellStyle name="Percent 8 2 2 2 2 5 2" xfId="46103" xr:uid="{00000000-0005-0000-0000-0000F2DF0000}"/>
    <cellStyle name="Percent 8 2 2 2 2 6" xfId="15807" xr:uid="{00000000-0005-0000-0000-0000F3DF0000}"/>
    <cellStyle name="Percent 8 2 2 2 2 6 2" xfId="41775" xr:uid="{00000000-0005-0000-0000-0000F4DF0000}"/>
    <cellStyle name="Percent 8 2 2 2 2 7" xfId="4987" xr:uid="{00000000-0005-0000-0000-0000F5DF0000}"/>
    <cellStyle name="Percent 8 2 2 2 2 8" xfId="30955" xr:uid="{00000000-0005-0000-0000-0000F6DF0000}"/>
    <cellStyle name="Percent 8 2 2 2 2 9" xfId="57437" xr:uid="{00000000-0005-0000-0000-0000F7DF0000}"/>
    <cellStyle name="Percent 8 2 2 2 3" xfId="6069" xr:uid="{00000000-0005-0000-0000-0000F8DF0000}"/>
    <cellStyle name="Percent 8 2 2 2 3 2" xfId="12561" xr:uid="{00000000-0005-0000-0000-0000F9DF0000}"/>
    <cellStyle name="Percent 8 2 2 2 3 2 2" xfId="27709" xr:uid="{00000000-0005-0000-0000-0000FADF0000}"/>
    <cellStyle name="Percent 8 2 2 2 3 2 2 2" xfId="53677" xr:uid="{00000000-0005-0000-0000-0000FBDF0000}"/>
    <cellStyle name="Percent 8 2 2 2 3 2 3" xfId="38529" xr:uid="{00000000-0005-0000-0000-0000FCDF0000}"/>
    <cellStyle name="Percent 8 2 2 2 3 3" xfId="21217" xr:uid="{00000000-0005-0000-0000-0000FDDF0000}"/>
    <cellStyle name="Percent 8 2 2 2 3 3 2" xfId="47185" xr:uid="{00000000-0005-0000-0000-0000FEDF0000}"/>
    <cellStyle name="Percent 8 2 2 2 3 4" xfId="16889" xr:uid="{00000000-0005-0000-0000-0000FFDF0000}"/>
    <cellStyle name="Percent 8 2 2 2 3 4 2" xfId="42857" xr:uid="{00000000-0005-0000-0000-000000E00000}"/>
    <cellStyle name="Percent 8 2 2 2 3 5" xfId="32037" xr:uid="{00000000-0005-0000-0000-000001E00000}"/>
    <cellStyle name="Percent 8 2 2 2 3 6" xfId="58519" xr:uid="{00000000-0005-0000-0000-000002E00000}"/>
    <cellStyle name="Percent 8 2 2 2 4" xfId="10397" xr:uid="{00000000-0005-0000-0000-000003E00000}"/>
    <cellStyle name="Percent 8 2 2 2 4 2" xfId="25545" xr:uid="{00000000-0005-0000-0000-000004E00000}"/>
    <cellStyle name="Percent 8 2 2 2 4 2 2" xfId="51513" xr:uid="{00000000-0005-0000-0000-000005E00000}"/>
    <cellStyle name="Percent 8 2 2 2 4 3" xfId="36365" xr:uid="{00000000-0005-0000-0000-000006E00000}"/>
    <cellStyle name="Percent 8 2 2 2 5" xfId="8233" xr:uid="{00000000-0005-0000-0000-000007E00000}"/>
    <cellStyle name="Percent 8 2 2 2 5 2" xfId="23381" xr:uid="{00000000-0005-0000-0000-000008E00000}"/>
    <cellStyle name="Percent 8 2 2 2 5 2 2" xfId="49349" xr:uid="{00000000-0005-0000-0000-000009E00000}"/>
    <cellStyle name="Percent 8 2 2 2 5 3" xfId="34201" xr:uid="{00000000-0005-0000-0000-00000AE00000}"/>
    <cellStyle name="Percent 8 2 2 2 6" xfId="19053" xr:uid="{00000000-0005-0000-0000-00000BE00000}"/>
    <cellStyle name="Percent 8 2 2 2 6 2" xfId="45021" xr:uid="{00000000-0005-0000-0000-00000CE00000}"/>
    <cellStyle name="Percent 8 2 2 2 7" xfId="14725" xr:uid="{00000000-0005-0000-0000-00000DE00000}"/>
    <cellStyle name="Percent 8 2 2 2 7 2" xfId="40693" xr:uid="{00000000-0005-0000-0000-00000EE00000}"/>
    <cellStyle name="Percent 8 2 2 2 8" xfId="3905" xr:uid="{00000000-0005-0000-0000-00000FE00000}"/>
    <cellStyle name="Percent 8 2 2 2 9" xfId="29873" xr:uid="{00000000-0005-0000-0000-000010E00000}"/>
    <cellStyle name="Percent 8 2 2 3" xfId="2282" xr:uid="{00000000-0005-0000-0000-000011E00000}"/>
    <cellStyle name="Percent 8 2 2 3 2" xfId="6610" xr:uid="{00000000-0005-0000-0000-000012E00000}"/>
    <cellStyle name="Percent 8 2 2 3 2 2" xfId="13102" xr:uid="{00000000-0005-0000-0000-000013E00000}"/>
    <cellStyle name="Percent 8 2 2 3 2 2 2" xfId="28250" xr:uid="{00000000-0005-0000-0000-000014E00000}"/>
    <cellStyle name="Percent 8 2 2 3 2 2 2 2" xfId="54218" xr:uid="{00000000-0005-0000-0000-000015E00000}"/>
    <cellStyle name="Percent 8 2 2 3 2 2 3" xfId="39070" xr:uid="{00000000-0005-0000-0000-000016E00000}"/>
    <cellStyle name="Percent 8 2 2 3 2 3" xfId="21758" xr:uid="{00000000-0005-0000-0000-000017E00000}"/>
    <cellStyle name="Percent 8 2 2 3 2 3 2" xfId="47726" xr:uid="{00000000-0005-0000-0000-000018E00000}"/>
    <cellStyle name="Percent 8 2 2 3 2 4" xfId="17430" xr:uid="{00000000-0005-0000-0000-000019E00000}"/>
    <cellStyle name="Percent 8 2 2 3 2 4 2" xfId="43398" xr:uid="{00000000-0005-0000-0000-00001AE00000}"/>
    <cellStyle name="Percent 8 2 2 3 2 5" xfId="32578" xr:uid="{00000000-0005-0000-0000-00001BE00000}"/>
    <cellStyle name="Percent 8 2 2 3 2 6" xfId="59060" xr:uid="{00000000-0005-0000-0000-00001CE00000}"/>
    <cellStyle name="Percent 8 2 2 3 3" xfId="10938" xr:uid="{00000000-0005-0000-0000-00001DE00000}"/>
    <cellStyle name="Percent 8 2 2 3 3 2" xfId="26086" xr:uid="{00000000-0005-0000-0000-00001EE00000}"/>
    <cellStyle name="Percent 8 2 2 3 3 2 2" xfId="52054" xr:uid="{00000000-0005-0000-0000-00001FE00000}"/>
    <cellStyle name="Percent 8 2 2 3 3 3" xfId="36906" xr:uid="{00000000-0005-0000-0000-000020E00000}"/>
    <cellStyle name="Percent 8 2 2 3 4" xfId="8774" xr:uid="{00000000-0005-0000-0000-000021E00000}"/>
    <cellStyle name="Percent 8 2 2 3 4 2" xfId="23922" xr:uid="{00000000-0005-0000-0000-000022E00000}"/>
    <cellStyle name="Percent 8 2 2 3 4 2 2" xfId="49890" xr:uid="{00000000-0005-0000-0000-000023E00000}"/>
    <cellStyle name="Percent 8 2 2 3 4 3" xfId="34742" xr:uid="{00000000-0005-0000-0000-000024E00000}"/>
    <cellStyle name="Percent 8 2 2 3 5" xfId="19594" xr:uid="{00000000-0005-0000-0000-000025E00000}"/>
    <cellStyle name="Percent 8 2 2 3 5 2" xfId="45562" xr:uid="{00000000-0005-0000-0000-000026E00000}"/>
    <cellStyle name="Percent 8 2 2 3 6" xfId="15266" xr:uid="{00000000-0005-0000-0000-000027E00000}"/>
    <cellStyle name="Percent 8 2 2 3 6 2" xfId="41234" xr:uid="{00000000-0005-0000-0000-000028E00000}"/>
    <cellStyle name="Percent 8 2 2 3 7" xfId="4446" xr:uid="{00000000-0005-0000-0000-000029E00000}"/>
    <cellStyle name="Percent 8 2 2 3 8" xfId="30414" xr:uid="{00000000-0005-0000-0000-00002AE00000}"/>
    <cellStyle name="Percent 8 2 2 3 9" xfId="56896" xr:uid="{00000000-0005-0000-0000-00002BE00000}"/>
    <cellStyle name="Percent 8 2 2 4" xfId="5528" xr:uid="{00000000-0005-0000-0000-00002CE00000}"/>
    <cellStyle name="Percent 8 2 2 4 2" xfId="12020" xr:uid="{00000000-0005-0000-0000-00002DE00000}"/>
    <cellStyle name="Percent 8 2 2 4 2 2" xfId="27168" xr:uid="{00000000-0005-0000-0000-00002EE00000}"/>
    <cellStyle name="Percent 8 2 2 4 2 2 2" xfId="53136" xr:uid="{00000000-0005-0000-0000-00002FE00000}"/>
    <cellStyle name="Percent 8 2 2 4 2 3" xfId="37988" xr:uid="{00000000-0005-0000-0000-000030E00000}"/>
    <cellStyle name="Percent 8 2 2 4 3" xfId="20676" xr:uid="{00000000-0005-0000-0000-000031E00000}"/>
    <cellStyle name="Percent 8 2 2 4 3 2" xfId="46644" xr:uid="{00000000-0005-0000-0000-000032E00000}"/>
    <cellStyle name="Percent 8 2 2 4 4" xfId="16348" xr:uid="{00000000-0005-0000-0000-000033E00000}"/>
    <cellStyle name="Percent 8 2 2 4 4 2" xfId="42316" xr:uid="{00000000-0005-0000-0000-000034E00000}"/>
    <cellStyle name="Percent 8 2 2 4 5" xfId="31496" xr:uid="{00000000-0005-0000-0000-000035E00000}"/>
    <cellStyle name="Percent 8 2 2 4 6" xfId="57978" xr:uid="{00000000-0005-0000-0000-000036E00000}"/>
    <cellStyle name="Percent 8 2 2 5" xfId="9856" xr:uid="{00000000-0005-0000-0000-000037E00000}"/>
    <cellStyle name="Percent 8 2 2 5 2" xfId="25004" xr:uid="{00000000-0005-0000-0000-000038E00000}"/>
    <cellStyle name="Percent 8 2 2 5 2 2" xfId="50972" xr:uid="{00000000-0005-0000-0000-000039E00000}"/>
    <cellStyle name="Percent 8 2 2 5 3" xfId="35824" xr:uid="{00000000-0005-0000-0000-00003AE00000}"/>
    <cellStyle name="Percent 8 2 2 6" xfId="7692" xr:uid="{00000000-0005-0000-0000-00003BE00000}"/>
    <cellStyle name="Percent 8 2 2 6 2" xfId="22840" xr:uid="{00000000-0005-0000-0000-00003CE00000}"/>
    <cellStyle name="Percent 8 2 2 6 2 2" xfId="48808" xr:uid="{00000000-0005-0000-0000-00003DE00000}"/>
    <cellStyle name="Percent 8 2 2 6 3" xfId="33660" xr:uid="{00000000-0005-0000-0000-00003EE00000}"/>
    <cellStyle name="Percent 8 2 2 7" xfId="18512" xr:uid="{00000000-0005-0000-0000-00003FE00000}"/>
    <cellStyle name="Percent 8 2 2 7 2" xfId="44480" xr:uid="{00000000-0005-0000-0000-000040E00000}"/>
    <cellStyle name="Percent 8 2 2 8" xfId="14184" xr:uid="{00000000-0005-0000-0000-000041E00000}"/>
    <cellStyle name="Percent 8 2 2 8 2" xfId="40152" xr:uid="{00000000-0005-0000-0000-000042E00000}"/>
    <cellStyle name="Percent 8 2 2 9" xfId="3364" xr:uid="{00000000-0005-0000-0000-000043E00000}"/>
    <cellStyle name="Percent 8 2 3" xfId="1740" xr:uid="{00000000-0005-0000-0000-000044E00000}"/>
    <cellStyle name="Percent 8 2 3 10" xfId="56354" xr:uid="{00000000-0005-0000-0000-000045E00000}"/>
    <cellStyle name="Percent 8 2 3 2" xfId="2822" xr:uid="{00000000-0005-0000-0000-000046E00000}"/>
    <cellStyle name="Percent 8 2 3 2 2" xfId="7150" xr:uid="{00000000-0005-0000-0000-000047E00000}"/>
    <cellStyle name="Percent 8 2 3 2 2 2" xfId="13642" xr:uid="{00000000-0005-0000-0000-000048E00000}"/>
    <cellStyle name="Percent 8 2 3 2 2 2 2" xfId="28790" xr:uid="{00000000-0005-0000-0000-000049E00000}"/>
    <cellStyle name="Percent 8 2 3 2 2 2 2 2" xfId="54758" xr:uid="{00000000-0005-0000-0000-00004AE00000}"/>
    <cellStyle name="Percent 8 2 3 2 2 2 3" xfId="39610" xr:uid="{00000000-0005-0000-0000-00004BE00000}"/>
    <cellStyle name="Percent 8 2 3 2 2 3" xfId="22298" xr:uid="{00000000-0005-0000-0000-00004CE00000}"/>
    <cellStyle name="Percent 8 2 3 2 2 3 2" xfId="48266" xr:uid="{00000000-0005-0000-0000-00004DE00000}"/>
    <cellStyle name="Percent 8 2 3 2 2 4" xfId="17970" xr:uid="{00000000-0005-0000-0000-00004EE00000}"/>
    <cellStyle name="Percent 8 2 3 2 2 4 2" xfId="43938" xr:uid="{00000000-0005-0000-0000-00004FE00000}"/>
    <cellStyle name="Percent 8 2 3 2 2 5" xfId="33118" xr:uid="{00000000-0005-0000-0000-000050E00000}"/>
    <cellStyle name="Percent 8 2 3 2 2 6" xfId="59600" xr:uid="{00000000-0005-0000-0000-000051E00000}"/>
    <cellStyle name="Percent 8 2 3 2 3" xfId="11478" xr:uid="{00000000-0005-0000-0000-000052E00000}"/>
    <cellStyle name="Percent 8 2 3 2 3 2" xfId="26626" xr:uid="{00000000-0005-0000-0000-000053E00000}"/>
    <cellStyle name="Percent 8 2 3 2 3 2 2" xfId="52594" xr:uid="{00000000-0005-0000-0000-000054E00000}"/>
    <cellStyle name="Percent 8 2 3 2 3 3" xfId="37446" xr:uid="{00000000-0005-0000-0000-000055E00000}"/>
    <cellStyle name="Percent 8 2 3 2 4" xfId="9314" xr:uid="{00000000-0005-0000-0000-000056E00000}"/>
    <cellStyle name="Percent 8 2 3 2 4 2" xfId="24462" xr:uid="{00000000-0005-0000-0000-000057E00000}"/>
    <cellStyle name="Percent 8 2 3 2 4 2 2" xfId="50430" xr:uid="{00000000-0005-0000-0000-000058E00000}"/>
    <cellStyle name="Percent 8 2 3 2 4 3" xfId="35282" xr:uid="{00000000-0005-0000-0000-000059E00000}"/>
    <cellStyle name="Percent 8 2 3 2 5" xfId="20134" xr:uid="{00000000-0005-0000-0000-00005AE00000}"/>
    <cellStyle name="Percent 8 2 3 2 5 2" xfId="46102" xr:uid="{00000000-0005-0000-0000-00005BE00000}"/>
    <cellStyle name="Percent 8 2 3 2 6" xfId="15806" xr:uid="{00000000-0005-0000-0000-00005CE00000}"/>
    <cellStyle name="Percent 8 2 3 2 6 2" xfId="41774" xr:uid="{00000000-0005-0000-0000-00005DE00000}"/>
    <cellStyle name="Percent 8 2 3 2 7" xfId="4986" xr:uid="{00000000-0005-0000-0000-00005EE00000}"/>
    <cellStyle name="Percent 8 2 3 2 8" xfId="30954" xr:uid="{00000000-0005-0000-0000-00005FE00000}"/>
    <cellStyle name="Percent 8 2 3 2 9" xfId="57436" xr:uid="{00000000-0005-0000-0000-000060E00000}"/>
    <cellStyle name="Percent 8 2 3 3" xfId="6068" xr:uid="{00000000-0005-0000-0000-000061E00000}"/>
    <cellStyle name="Percent 8 2 3 3 2" xfId="12560" xr:uid="{00000000-0005-0000-0000-000062E00000}"/>
    <cellStyle name="Percent 8 2 3 3 2 2" xfId="27708" xr:uid="{00000000-0005-0000-0000-000063E00000}"/>
    <cellStyle name="Percent 8 2 3 3 2 2 2" xfId="53676" xr:uid="{00000000-0005-0000-0000-000064E00000}"/>
    <cellStyle name="Percent 8 2 3 3 2 3" xfId="38528" xr:uid="{00000000-0005-0000-0000-000065E00000}"/>
    <cellStyle name="Percent 8 2 3 3 3" xfId="21216" xr:uid="{00000000-0005-0000-0000-000066E00000}"/>
    <cellStyle name="Percent 8 2 3 3 3 2" xfId="47184" xr:uid="{00000000-0005-0000-0000-000067E00000}"/>
    <cellStyle name="Percent 8 2 3 3 4" xfId="16888" xr:uid="{00000000-0005-0000-0000-000068E00000}"/>
    <cellStyle name="Percent 8 2 3 3 4 2" xfId="42856" xr:uid="{00000000-0005-0000-0000-000069E00000}"/>
    <cellStyle name="Percent 8 2 3 3 5" xfId="32036" xr:uid="{00000000-0005-0000-0000-00006AE00000}"/>
    <cellStyle name="Percent 8 2 3 3 6" xfId="58518" xr:uid="{00000000-0005-0000-0000-00006BE00000}"/>
    <cellStyle name="Percent 8 2 3 4" xfId="10396" xr:uid="{00000000-0005-0000-0000-00006CE00000}"/>
    <cellStyle name="Percent 8 2 3 4 2" xfId="25544" xr:uid="{00000000-0005-0000-0000-00006DE00000}"/>
    <cellStyle name="Percent 8 2 3 4 2 2" xfId="51512" xr:uid="{00000000-0005-0000-0000-00006EE00000}"/>
    <cellStyle name="Percent 8 2 3 4 3" xfId="36364" xr:uid="{00000000-0005-0000-0000-00006FE00000}"/>
    <cellStyle name="Percent 8 2 3 5" xfId="8232" xr:uid="{00000000-0005-0000-0000-000070E00000}"/>
    <cellStyle name="Percent 8 2 3 5 2" xfId="23380" xr:uid="{00000000-0005-0000-0000-000071E00000}"/>
    <cellStyle name="Percent 8 2 3 5 2 2" xfId="49348" xr:uid="{00000000-0005-0000-0000-000072E00000}"/>
    <cellStyle name="Percent 8 2 3 5 3" xfId="34200" xr:uid="{00000000-0005-0000-0000-000073E00000}"/>
    <cellStyle name="Percent 8 2 3 6" xfId="19052" xr:uid="{00000000-0005-0000-0000-000074E00000}"/>
    <cellStyle name="Percent 8 2 3 6 2" xfId="45020" xr:uid="{00000000-0005-0000-0000-000075E00000}"/>
    <cellStyle name="Percent 8 2 3 7" xfId="14724" xr:uid="{00000000-0005-0000-0000-000076E00000}"/>
    <cellStyle name="Percent 8 2 3 7 2" xfId="40692" xr:uid="{00000000-0005-0000-0000-000077E00000}"/>
    <cellStyle name="Percent 8 2 3 8" xfId="3904" xr:uid="{00000000-0005-0000-0000-000078E00000}"/>
    <cellStyle name="Percent 8 2 3 9" xfId="29872" xr:uid="{00000000-0005-0000-0000-000079E00000}"/>
    <cellStyle name="Percent 8 2 4" xfId="2281" xr:uid="{00000000-0005-0000-0000-00007AE00000}"/>
    <cellStyle name="Percent 8 2 4 2" xfId="6609" xr:uid="{00000000-0005-0000-0000-00007BE00000}"/>
    <cellStyle name="Percent 8 2 4 2 2" xfId="13101" xr:uid="{00000000-0005-0000-0000-00007CE00000}"/>
    <cellStyle name="Percent 8 2 4 2 2 2" xfId="28249" xr:uid="{00000000-0005-0000-0000-00007DE00000}"/>
    <cellStyle name="Percent 8 2 4 2 2 2 2" xfId="54217" xr:uid="{00000000-0005-0000-0000-00007EE00000}"/>
    <cellStyle name="Percent 8 2 4 2 2 3" xfId="39069" xr:uid="{00000000-0005-0000-0000-00007FE00000}"/>
    <cellStyle name="Percent 8 2 4 2 3" xfId="21757" xr:uid="{00000000-0005-0000-0000-000080E00000}"/>
    <cellStyle name="Percent 8 2 4 2 3 2" xfId="47725" xr:uid="{00000000-0005-0000-0000-000081E00000}"/>
    <cellStyle name="Percent 8 2 4 2 4" xfId="17429" xr:uid="{00000000-0005-0000-0000-000082E00000}"/>
    <cellStyle name="Percent 8 2 4 2 4 2" xfId="43397" xr:uid="{00000000-0005-0000-0000-000083E00000}"/>
    <cellStyle name="Percent 8 2 4 2 5" xfId="32577" xr:uid="{00000000-0005-0000-0000-000084E00000}"/>
    <cellStyle name="Percent 8 2 4 2 6" xfId="59059" xr:uid="{00000000-0005-0000-0000-000085E00000}"/>
    <cellStyle name="Percent 8 2 4 3" xfId="10937" xr:uid="{00000000-0005-0000-0000-000086E00000}"/>
    <cellStyle name="Percent 8 2 4 3 2" xfId="26085" xr:uid="{00000000-0005-0000-0000-000087E00000}"/>
    <cellStyle name="Percent 8 2 4 3 2 2" xfId="52053" xr:uid="{00000000-0005-0000-0000-000088E00000}"/>
    <cellStyle name="Percent 8 2 4 3 3" xfId="36905" xr:uid="{00000000-0005-0000-0000-000089E00000}"/>
    <cellStyle name="Percent 8 2 4 4" xfId="8773" xr:uid="{00000000-0005-0000-0000-00008AE00000}"/>
    <cellStyle name="Percent 8 2 4 4 2" xfId="23921" xr:uid="{00000000-0005-0000-0000-00008BE00000}"/>
    <cellStyle name="Percent 8 2 4 4 2 2" xfId="49889" xr:uid="{00000000-0005-0000-0000-00008CE00000}"/>
    <cellStyle name="Percent 8 2 4 4 3" xfId="34741" xr:uid="{00000000-0005-0000-0000-00008DE00000}"/>
    <cellStyle name="Percent 8 2 4 5" xfId="19593" xr:uid="{00000000-0005-0000-0000-00008EE00000}"/>
    <cellStyle name="Percent 8 2 4 5 2" xfId="45561" xr:uid="{00000000-0005-0000-0000-00008FE00000}"/>
    <cellStyle name="Percent 8 2 4 6" xfId="15265" xr:uid="{00000000-0005-0000-0000-000090E00000}"/>
    <cellStyle name="Percent 8 2 4 6 2" xfId="41233" xr:uid="{00000000-0005-0000-0000-000091E00000}"/>
    <cellStyle name="Percent 8 2 4 7" xfId="4445" xr:uid="{00000000-0005-0000-0000-000092E00000}"/>
    <cellStyle name="Percent 8 2 4 8" xfId="30413" xr:uid="{00000000-0005-0000-0000-000093E00000}"/>
    <cellStyle name="Percent 8 2 4 9" xfId="56895" xr:uid="{00000000-0005-0000-0000-000094E00000}"/>
    <cellStyle name="Percent 8 2 5" xfId="5527" xr:uid="{00000000-0005-0000-0000-000095E00000}"/>
    <cellStyle name="Percent 8 2 5 2" xfId="12019" xr:uid="{00000000-0005-0000-0000-000096E00000}"/>
    <cellStyle name="Percent 8 2 5 2 2" xfId="27167" xr:uid="{00000000-0005-0000-0000-000097E00000}"/>
    <cellStyle name="Percent 8 2 5 2 2 2" xfId="53135" xr:uid="{00000000-0005-0000-0000-000098E00000}"/>
    <cellStyle name="Percent 8 2 5 2 3" xfId="37987" xr:uid="{00000000-0005-0000-0000-000099E00000}"/>
    <cellStyle name="Percent 8 2 5 3" xfId="20675" xr:uid="{00000000-0005-0000-0000-00009AE00000}"/>
    <cellStyle name="Percent 8 2 5 3 2" xfId="46643" xr:uid="{00000000-0005-0000-0000-00009BE00000}"/>
    <cellStyle name="Percent 8 2 5 4" xfId="16347" xr:uid="{00000000-0005-0000-0000-00009CE00000}"/>
    <cellStyle name="Percent 8 2 5 4 2" xfId="42315" xr:uid="{00000000-0005-0000-0000-00009DE00000}"/>
    <cellStyle name="Percent 8 2 5 5" xfId="31495" xr:uid="{00000000-0005-0000-0000-00009EE00000}"/>
    <cellStyle name="Percent 8 2 5 6" xfId="57977" xr:uid="{00000000-0005-0000-0000-00009FE00000}"/>
    <cellStyle name="Percent 8 2 6" xfId="9855" xr:uid="{00000000-0005-0000-0000-0000A0E00000}"/>
    <cellStyle name="Percent 8 2 6 2" xfId="25003" xr:uid="{00000000-0005-0000-0000-0000A1E00000}"/>
    <cellStyle name="Percent 8 2 6 2 2" xfId="50971" xr:uid="{00000000-0005-0000-0000-0000A2E00000}"/>
    <cellStyle name="Percent 8 2 6 3" xfId="35823" xr:uid="{00000000-0005-0000-0000-0000A3E00000}"/>
    <cellStyle name="Percent 8 2 7" xfId="7691" xr:uid="{00000000-0005-0000-0000-0000A4E00000}"/>
    <cellStyle name="Percent 8 2 7 2" xfId="22839" xr:uid="{00000000-0005-0000-0000-0000A5E00000}"/>
    <cellStyle name="Percent 8 2 7 2 2" xfId="48807" xr:uid="{00000000-0005-0000-0000-0000A6E00000}"/>
    <cellStyle name="Percent 8 2 7 3" xfId="33659" xr:uid="{00000000-0005-0000-0000-0000A7E00000}"/>
    <cellStyle name="Percent 8 2 8" xfId="18511" xr:uid="{00000000-0005-0000-0000-0000A8E00000}"/>
    <cellStyle name="Percent 8 2 8 2" xfId="44479" xr:uid="{00000000-0005-0000-0000-0000A9E00000}"/>
    <cellStyle name="Percent 8 2 9" xfId="14183" xr:uid="{00000000-0005-0000-0000-0000AAE00000}"/>
    <cellStyle name="Percent 8 2 9 2" xfId="40151" xr:uid="{00000000-0005-0000-0000-0000ABE00000}"/>
    <cellStyle name="Percent 8 20" xfId="14178" xr:uid="{00000000-0005-0000-0000-0000ACE00000}"/>
    <cellStyle name="Percent 8 20 2" xfId="40146" xr:uid="{00000000-0005-0000-0000-0000ADE00000}"/>
    <cellStyle name="Percent 8 21" xfId="3358" xr:uid="{00000000-0005-0000-0000-0000AEE00000}"/>
    <cellStyle name="Percent 8 22" xfId="29326" xr:uid="{00000000-0005-0000-0000-0000AFE00000}"/>
    <cellStyle name="Percent 8 23" xfId="55268" xr:uid="{00000000-0005-0000-0000-0000B0E00000}"/>
    <cellStyle name="Percent 8 24" xfId="55808" xr:uid="{00000000-0005-0000-0000-0000B1E00000}"/>
    <cellStyle name="Percent 8 25" xfId="693" xr:uid="{00000000-0005-0000-0000-0000B2E00000}"/>
    <cellStyle name="Percent 8 3" xfId="649" xr:uid="{00000000-0005-0000-0000-0000B3E00000}"/>
    <cellStyle name="Percent 8 3 10" xfId="29333" xr:uid="{00000000-0005-0000-0000-0000B4E00000}"/>
    <cellStyle name="Percent 8 3 11" xfId="55275" xr:uid="{00000000-0005-0000-0000-0000B5E00000}"/>
    <cellStyle name="Percent 8 3 12" xfId="55815" xr:uid="{00000000-0005-0000-0000-0000B6E00000}"/>
    <cellStyle name="Percent 8 3 13" xfId="773" xr:uid="{00000000-0005-0000-0000-0000B7E00000}"/>
    <cellStyle name="Percent 8 3 2" xfId="1742" xr:uid="{00000000-0005-0000-0000-0000B8E00000}"/>
    <cellStyle name="Percent 8 3 2 10" xfId="56356" xr:uid="{00000000-0005-0000-0000-0000B9E00000}"/>
    <cellStyle name="Percent 8 3 2 2" xfId="2824" xr:uid="{00000000-0005-0000-0000-0000BAE00000}"/>
    <cellStyle name="Percent 8 3 2 2 2" xfId="7152" xr:uid="{00000000-0005-0000-0000-0000BBE00000}"/>
    <cellStyle name="Percent 8 3 2 2 2 2" xfId="13644" xr:uid="{00000000-0005-0000-0000-0000BCE00000}"/>
    <cellStyle name="Percent 8 3 2 2 2 2 2" xfId="28792" xr:uid="{00000000-0005-0000-0000-0000BDE00000}"/>
    <cellStyle name="Percent 8 3 2 2 2 2 2 2" xfId="54760" xr:uid="{00000000-0005-0000-0000-0000BEE00000}"/>
    <cellStyle name="Percent 8 3 2 2 2 2 3" xfId="39612" xr:uid="{00000000-0005-0000-0000-0000BFE00000}"/>
    <cellStyle name="Percent 8 3 2 2 2 3" xfId="22300" xr:uid="{00000000-0005-0000-0000-0000C0E00000}"/>
    <cellStyle name="Percent 8 3 2 2 2 3 2" xfId="48268" xr:uid="{00000000-0005-0000-0000-0000C1E00000}"/>
    <cellStyle name="Percent 8 3 2 2 2 4" xfId="17972" xr:uid="{00000000-0005-0000-0000-0000C2E00000}"/>
    <cellStyle name="Percent 8 3 2 2 2 4 2" xfId="43940" xr:uid="{00000000-0005-0000-0000-0000C3E00000}"/>
    <cellStyle name="Percent 8 3 2 2 2 5" xfId="33120" xr:uid="{00000000-0005-0000-0000-0000C4E00000}"/>
    <cellStyle name="Percent 8 3 2 2 2 6" xfId="59602" xr:uid="{00000000-0005-0000-0000-0000C5E00000}"/>
    <cellStyle name="Percent 8 3 2 2 3" xfId="11480" xr:uid="{00000000-0005-0000-0000-0000C6E00000}"/>
    <cellStyle name="Percent 8 3 2 2 3 2" xfId="26628" xr:uid="{00000000-0005-0000-0000-0000C7E00000}"/>
    <cellStyle name="Percent 8 3 2 2 3 2 2" xfId="52596" xr:uid="{00000000-0005-0000-0000-0000C8E00000}"/>
    <cellStyle name="Percent 8 3 2 2 3 3" xfId="37448" xr:uid="{00000000-0005-0000-0000-0000C9E00000}"/>
    <cellStyle name="Percent 8 3 2 2 4" xfId="9316" xr:uid="{00000000-0005-0000-0000-0000CAE00000}"/>
    <cellStyle name="Percent 8 3 2 2 4 2" xfId="24464" xr:uid="{00000000-0005-0000-0000-0000CBE00000}"/>
    <cellStyle name="Percent 8 3 2 2 4 2 2" xfId="50432" xr:uid="{00000000-0005-0000-0000-0000CCE00000}"/>
    <cellStyle name="Percent 8 3 2 2 4 3" xfId="35284" xr:uid="{00000000-0005-0000-0000-0000CDE00000}"/>
    <cellStyle name="Percent 8 3 2 2 5" xfId="20136" xr:uid="{00000000-0005-0000-0000-0000CEE00000}"/>
    <cellStyle name="Percent 8 3 2 2 5 2" xfId="46104" xr:uid="{00000000-0005-0000-0000-0000CFE00000}"/>
    <cellStyle name="Percent 8 3 2 2 6" xfId="15808" xr:uid="{00000000-0005-0000-0000-0000D0E00000}"/>
    <cellStyle name="Percent 8 3 2 2 6 2" xfId="41776" xr:uid="{00000000-0005-0000-0000-0000D1E00000}"/>
    <cellStyle name="Percent 8 3 2 2 7" xfId="4988" xr:uid="{00000000-0005-0000-0000-0000D2E00000}"/>
    <cellStyle name="Percent 8 3 2 2 8" xfId="30956" xr:uid="{00000000-0005-0000-0000-0000D3E00000}"/>
    <cellStyle name="Percent 8 3 2 2 9" xfId="57438" xr:uid="{00000000-0005-0000-0000-0000D4E00000}"/>
    <cellStyle name="Percent 8 3 2 3" xfId="6070" xr:uid="{00000000-0005-0000-0000-0000D5E00000}"/>
    <cellStyle name="Percent 8 3 2 3 2" xfId="12562" xr:uid="{00000000-0005-0000-0000-0000D6E00000}"/>
    <cellStyle name="Percent 8 3 2 3 2 2" xfId="27710" xr:uid="{00000000-0005-0000-0000-0000D7E00000}"/>
    <cellStyle name="Percent 8 3 2 3 2 2 2" xfId="53678" xr:uid="{00000000-0005-0000-0000-0000D8E00000}"/>
    <cellStyle name="Percent 8 3 2 3 2 3" xfId="38530" xr:uid="{00000000-0005-0000-0000-0000D9E00000}"/>
    <cellStyle name="Percent 8 3 2 3 3" xfId="21218" xr:uid="{00000000-0005-0000-0000-0000DAE00000}"/>
    <cellStyle name="Percent 8 3 2 3 3 2" xfId="47186" xr:uid="{00000000-0005-0000-0000-0000DBE00000}"/>
    <cellStyle name="Percent 8 3 2 3 4" xfId="16890" xr:uid="{00000000-0005-0000-0000-0000DCE00000}"/>
    <cellStyle name="Percent 8 3 2 3 4 2" xfId="42858" xr:uid="{00000000-0005-0000-0000-0000DDE00000}"/>
    <cellStyle name="Percent 8 3 2 3 5" xfId="32038" xr:uid="{00000000-0005-0000-0000-0000DEE00000}"/>
    <cellStyle name="Percent 8 3 2 3 6" xfId="58520" xr:uid="{00000000-0005-0000-0000-0000DFE00000}"/>
    <cellStyle name="Percent 8 3 2 4" xfId="10398" xr:uid="{00000000-0005-0000-0000-0000E0E00000}"/>
    <cellStyle name="Percent 8 3 2 4 2" xfId="25546" xr:uid="{00000000-0005-0000-0000-0000E1E00000}"/>
    <cellStyle name="Percent 8 3 2 4 2 2" xfId="51514" xr:uid="{00000000-0005-0000-0000-0000E2E00000}"/>
    <cellStyle name="Percent 8 3 2 4 3" xfId="36366" xr:uid="{00000000-0005-0000-0000-0000E3E00000}"/>
    <cellStyle name="Percent 8 3 2 5" xfId="8234" xr:uid="{00000000-0005-0000-0000-0000E4E00000}"/>
    <cellStyle name="Percent 8 3 2 5 2" xfId="23382" xr:uid="{00000000-0005-0000-0000-0000E5E00000}"/>
    <cellStyle name="Percent 8 3 2 5 2 2" xfId="49350" xr:uid="{00000000-0005-0000-0000-0000E6E00000}"/>
    <cellStyle name="Percent 8 3 2 5 3" xfId="34202" xr:uid="{00000000-0005-0000-0000-0000E7E00000}"/>
    <cellStyle name="Percent 8 3 2 6" xfId="19054" xr:uid="{00000000-0005-0000-0000-0000E8E00000}"/>
    <cellStyle name="Percent 8 3 2 6 2" xfId="45022" xr:uid="{00000000-0005-0000-0000-0000E9E00000}"/>
    <cellStyle name="Percent 8 3 2 7" xfId="14726" xr:uid="{00000000-0005-0000-0000-0000EAE00000}"/>
    <cellStyle name="Percent 8 3 2 7 2" xfId="40694" xr:uid="{00000000-0005-0000-0000-0000EBE00000}"/>
    <cellStyle name="Percent 8 3 2 8" xfId="3906" xr:uid="{00000000-0005-0000-0000-0000ECE00000}"/>
    <cellStyle name="Percent 8 3 2 9" xfId="29874" xr:uid="{00000000-0005-0000-0000-0000EDE00000}"/>
    <cellStyle name="Percent 8 3 3" xfId="2283" xr:uid="{00000000-0005-0000-0000-0000EEE00000}"/>
    <cellStyle name="Percent 8 3 3 2" xfId="6611" xr:uid="{00000000-0005-0000-0000-0000EFE00000}"/>
    <cellStyle name="Percent 8 3 3 2 2" xfId="13103" xr:uid="{00000000-0005-0000-0000-0000F0E00000}"/>
    <cellStyle name="Percent 8 3 3 2 2 2" xfId="28251" xr:uid="{00000000-0005-0000-0000-0000F1E00000}"/>
    <cellStyle name="Percent 8 3 3 2 2 2 2" xfId="54219" xr:uid="{00000000-0005-0000-0000-0000F2E00000}"/>
    <cellStyle name="Percent 8 3 3 2 2 3" xfId="39071" xr:uid="{00000000-0005-0000-0000-0000F3E00000}"/>
    <cellStyle name="Percent 8 3 3 2 3" xfId="21759" xr:uid="{00000000-0005-0000-0000-0000F4E00000}"/>
    <cellStyle name="Percent 8 3 3 2 3 2" xfId="47727" xr:uid="{00000000-0005-0000-0000-0000F5E00000}"/>
    <cellStyle name="Percent 8 3 3 2 4" xfId="17431" xr:uid="{00000000-0005-0000-0000-0000F6E00000}"/>
    <cellStyle name="Percent 8 3 3 2 4 2" xfId="43399" xr:uid="{00000000-0005-0000-0000-0000F7E00000}"/>
    <cellStyle name="Percent 8 3 3 2 5" xfId="32579" xr:uid="{00000000-0005-0000-0000-0000F8E00000}"/>
    <cellStyle name="Percent 8 3 3 2 6" xfId="59061" xr:uid="{00000000-0005-0000-0000-0000F9E00000}"/>
    <cellStyle name="Percent 8 3 3 3" xfId="10939" xr:uid="{00000000-0005-0000-0000-0000FAE00000}"/>
    <cellStyle name="Percent 8 3 3 3 2" xfId="26087" xr:uid="{00000000-0005-0000-0000-0000FBE00000}"/>
    <cellStyle name="Percent 8 3 3 3 2 2" xfId="52055" xr:uid="{00000000-0005-0000-0000-0000FCE00000}"/>
    <cellStyle name="Percent 8 3 3 3 3" xfId="36907" xr:uid="{00000000-0005-0000-0000-0000FDE00000}"/>
    <cellStyle name="Percent 8 3 3 4" xfId="8775" xr:uid="{00000000-0005-0000-0000-0000FEE00000}"/>
    <cellStyle name="Percent 8 3 3 4 2" xfId="23923" xr:uid="{00000000-0005-0000-0000-0000FFE00000}"/>
    <cellStyle name="Percent 8 3 3 4 2 2" xfId="49891" xr:uid="{00000000-0005-0000-0000-000000E10000}"/>
    <cellStyle name="Percent 8 3 3 4 3" xfId="34743" xr:uid="{00000000-0005-0000-0000-000001E10000}"/>
    <cellStyle name="Percent 8 3 3 5" xfId="19595" xr:uid="{00000000-0005-0000-0000-000002E10000}"/>
    <cellStyle name="Percent 8 3 3 5 2" xfId="45563" xr:uid="{00000000-0005-0000-0000-000003E10000}"/>
    <cellStyle name="Percent 8 3 3 6" xfId="15267" xr:uid="{00000000-0005-0000-0000-000004E10000}"/>
    <cellStyle name="Percent 8 3 3 6 2" xfId="41235" xr:uid="{00000000-0005-0000-0000-000005E10000}"/>
    <cellStyle name="Percent 8 3 3 7" xfId="4447" xr:uid="{00000000-0005-0000-0000-000006E10000}"/>
    <cellStyle name="Percent 8 3 3 8" xfId="30415" xr:uid="{00000000-0005-0000-0000-000007E10000}"/>
    <cellStyle name="Percent 8 3 3 9" xfId="56897" xr:uid="{00000000-0005-0000-0000-000008E10000}"/>
    <cellStyle name="Percent 8 3 4" xfId="5529" xr:uid="{00000000-0005-0000-0000-000009E10000}"/>
    <cellStyle name="Percent 8 3 4 2" xfId="12021" xr:uid="{00000000-0005-0000-0000-00000AE10000}"/>
    <cellStyle name="Percent 8 3 4 2 2" xfId="27169" xr:uid="{00000000-0005-0000-0000-00000BE10000}"/>
    <cellStyle name="Percent 8 3 4 2 2 2" xfId="53137" xr:uid="{00000000-0005-0000-0000-00000CE10000}"/>
    <cellStyle name="Percent 8 3 4 2 3" xfId="37989" xr:uid="{00000000-0005-0000-0000-00000DE10000}"/>
    <cellStyle name="Percent 8 3 4 3" xfId="20677" xr:uid="{00000000-0005-0000-0000-00000EE10000}"/>
    <cellStyle name="Percent 8 3 4 3 2" xfId="46645" xr:uid="{00000000-0005-0000-0000-00000FE10000}"/>
    <cellStyle name="Percent 8 3 4 4" xfId="16349" xr:uid="{00000000-0005-0000-0000-000010E10000}"/>
    <cellStyle name="Percent 8 3 4 4 2" xfId="42317" xr:uid="{00000000-0005-0000-0000-000011E10000}"/>
    <cellStyle name="Percent 8 3 4 5" xfId="31497" xr:uid="{00000000-0005-0000-0000-000012E10000}"/>
    <cellStyle name="Percent 8 3 4 6" xfId="57979" xr:uid="{00000000-0005-0000-0000-000013E10000}"/>
    <cellStyle name="Percent 8 3 5" xfId="9857" xr:uid="{00000000-0005-0000-0000-000014E10000}"/>
    <cellStyle name="Percent 8 3 5 2" xfId="25005" xr:uid="{00000000-0005-0000-0000-000015E10000}"/>
    <cellStyle name="Percent 8 3 5 2 2" xfId="50973" xr:uid="{00000000-0005-0000-0000-000016E10000}"/>
    <cellStyle name="Percent 8 3 5 3" xfId="35825" xr:uid="{00000000-0005-0000-0000-000017E10000}"/>
    <cellStyle name="Percent 8 3 6" xfId="7693" xr:uid="{00000000-0005-0000-0000-000018E10000}"/>
    <cellStyle name="Percent 8 3 6 2" xfId="22841" xr:uid="{00000000-0005-0000-0000-000019E10000}"/>
    <cellStyle name="Percent 8 3 6 2 2" xfId="48809" xr:uid="{00000000-0005-0000-0000-00001AE10000}"/>
    <cellStyle name="Percent 8 3 6 3" xfId="33661" xr:uid="{00000000-0005-0000-0000-00001BE10000}"/>
    <cellStyle name="Percent 8 3 7" xfId="18513" xr:uid="{00000000-0005-0000-0000-00001CE10000}"/>
    <cellStyle name="Percent 8 3 7 2" xfId="44481" xr:uid="{00000000-0005-0000-0000-00001DE10000}"/>
    <cellStyle name="Percent 8 3 8" xfId="14185" xr:uid="{00000000-0005-0000-0000-00001EE10000}"/>
    <cellStyle name="Percent 8 3 8 2" xfId="40153" xr:uid="{00000000-0005-0000-0000-00001FE10000}"/>
    <cellStyle name="Percent 8 3 9" xfId="3365" xr:uid="{00000000-0005-0000-0000-000020E10000}"/>
    <cellStyle name="Percent 8 4" xfId="650" xr:uid="{00000000-0005-0000-0000-000021E10000}"/>
    <cellStyle name="Percent 8 4 10" xfId="29334" xr:uid="{00000000-0005-0000-0000-000022E10000}"/>
    <cellStyle name="Percent 8 4 11" xfId="55276" xr:uid="{00000000-0005-0000-0000-000023E10000}"/>
    <cellStyle name="Percent 8 4 12" xfId="55816" xr:uid="{00000000-0005-0000-0000-000024E10000}"/>
    <cellStyle name="Percent 8 4 13" xfId="813" xr:uid="{00000000-0005-0000-0000-000025E10000}"/>
    <cellStyle name="Percent 8 4 2" xfId="1743" xr:uid="{00000000-0005-0000-0000-000026E10000}"/>
    <cellStyle name="Percent 8 4 2 10" xfId="56357" xr:uid="{00000000-0005-0000-0000-000027E10000}"/>
    <cellStyle name="Percent 8 4 2 2" xfId="2825" xr:uid="{00000000-0005-0000-0000-000028E10000}"/>
    <cellStyle name="Percent 8 4 2 2 2" xfId="7153" xr:uid="{00000000-0005-0000-0000-000029E10000}"/>
    <cellStyle name="Percent 8 4 2 2 2 2" xfId="13645" xr:uid="{00000000-0005-0000-0000-00002AE10000}"/>
    <cellStyle name="Percent 8 4 2 2 2 2 2" xfId="28793" xr:uid="{00000000-0005-0000-0000-00002BE10000}"/>
    <cellStyle name="Percent 8 4 2 2 2 2 2 2" xfId="54761" xr:uid="{00000000-0005-0000-0000-00002CE10000}"/>
    <cellStyle name="Percent 8 4 2 2 2 2 3" xfId="39613" xr:uid="{00000000-0005-0000-0000-00002DE10000}"/>
    <cellStyle name="Percent 8 4 2 2 2 3" xfId="22301" xr:uid="{00000000-0005-0000-0000-00002EE10000}"/>
    <cellStyle name="Percent 8 4 2 2 2 3 2" xfId="48269" xr:uid="{00000000-0005-0000-0000-00002FE10000}"/>
    <cellStyle name="Percent 8 4 2 2 2 4" xfId="17973" xr:uid="{00000000-0005-0000-0000-000030E10000}"/>
    <cellStyle name="Percent 8 4 2 2 2 4 2" xfId="43941" xr:uid="{00000000-0005-0000-0000-000031E10000}"/>
    <cellStyle name="Percent 8 4 2 2 2 5" xfId="33121" xr:uid="{00000000-0005-0000-0000-000032E10000}"/>
    <cellStyle name="Percent 8 4 2 2 2 6" xfId="59603" xr:uid="{00000000-0005-0000-0000-000033E10000}"/>
    <cellStyle name="Percent 8 4 2 2 3" xfId="11481" xr:uid="{00000000-0005-0000-0000-000034E10000}"/>
    <cellStyle name="Percent 8 4 2 2 3 2" xfId="26629" xr:uid="{00000000-0005-0000-0000-000035E10000}"/>
    <cellStyle name="Percent 8 4 2 2 3 2 2" xfId="52597" xr:uid="{00000000-0005-0000-0000-000036E10000}"/>
    <cellStyle name="Percent 8 4 2 2 3 3" xfId="37449" xr:uid="{00000000-0005-0000-0000-000037E10000}"/>
    <cellStyle name="Percent 8 4 2 2 4" xfId="9317" xr:uid="{00000000-0005-0000-0000-000038E10000}"/>
    <cellStyle name="Percent 8 4 2 2 4 2" xfId="24465" xr:uid="{00000000-0005-0000-0000-000039E10000}"/>
    <cellStyle name="Percent 8 4 2 2 4 2 2" xfId="50433" xr:uid="{00000000-0005-0000-0000-00003AE10000}"/>
    <cellStyle name="Percent 8 4 2 2 4 3" xfId="35285" xr:uid="{00000000-0005-0000-0000-00003BE10000}"/>
    <cellStyle name="Percent 8 4 2 2 5" xfId="20137" xr:uid="{00000000-0005-0000-0000-00003CE10000}"/>
    <cellStyle name="Percent 8 4 2 2 5 2" xfId="46105" xr:uid="{00000000-0005-0000-0000-00003DE10000}"/>
    <cellStyle name="Percent 8 4 2 2 6" xfId="15809" xr:uid="{00000000-0005-0000-0000-00003EE10000}"/>
    <cellStyle name="Percent 8 4 2 2 6 2" xfId="41777" xr:uid="{00000000-0005-0000-0000-00003FE10000}"/>
    <cellStyle name="Percent 8 4 2 2 7" xfId="4989" xr:uid="{00000000-0005-0000-0000-000040E10000}"/>
    <cellStyle name="Percent 8 4 2 2 8" xfId="30957" xr:uid="{00000000-0005-0000-0000-000041E10000}"/>
    <cellStyle name="Percent 8 4 2 2 9" xfId="57439" xr:uid="{00000000-0005-0000-0000-000042E10000}"/>
    <cellStyle name="Percent 8 4 2 3" xfId="6071" xr:uid="{00000000-0005-0000-0000-000043E10000}"/>
    <cellStyle name="Percent 8 4 2 3 2" xfId="12563" xr:uid="{00000000-0005-0000-0000-000044E10000}"/>
    <cellStyle name="Percent 8 4 2 3 2 2" xfId="27711" xr:uid="{00000000-0005-0000-0000-000045E10000}"/>
    <cellStyle name="Percent 8 4 2 3 2 2 2" xfId="53679" xr:uid="{00000000-0005-0000-0000-000046E10000}"/>
    <cellStyle name="Percent 8 4 2 3 2 3" xfId="38531" xr:uid="{00000000-0005-0000-0000-000047E10000}"/>
    <cellStyle name="Percent 8 4 2 3 3" xfId="21219" xr:uid="{00000000-0005-0000-0000-000048E10000}"/>
    <cellStyle name="Percent 8 4 2 3 3 2" xfId="47187" xr:uid="{00000000-0005-0000-0000-000049E10000}"/>
    <cellStyle name="Percent 8 4 2 3 4" xfId="16891" xr:uid="{00000000-0005-0000-0000-00004AE10000}"/>
    <cellStyle name="Percent 8 4 2 3 4 2" xfId="42859" xr:uid="{00000000-0005-0000-0000-00004BE10000}"/>
    <cellStyle name="Percent 8 4 2 3 5" xfId="32039" xr:uid="{00000000-0005-0000-0000-00004CE10000}"/>
    <cellStyle name="Percent 8 4 2 3 6" xfId="58521" xr:uid="{00000000-0005-0000-0000-00004DE10000}"/>
    <cellStyle name="Percent 8 4 2 4" xfId="10399" xr:uid="{00000000-0005-0000-0000-00004EE10000}"/>
    <cellStyle name="Percent 8 4 2 4 2" xfId="25547" xr:uid="{00000000-0005-0000-0000-00004FE10000}"/>
    <cellStyle name="Percent 8 4 2 4 2 2" xfId="51515" xr:uid="{00000000-0005-0000-0000-000050E10000}"/>
    <cellStyle name="Percent 8 4 2 4 3" xfId="36367" xr:uid="{00000000-0005-0000-0000-000051E10000}"/>
    <cellStyle name="Percent 8 4 2 5" xfId="8235" xr:uid="{00000000-0005-0000-0000-000052E10000}"/>
    <cellStyle name="Percent 8 4 2 5 2" xfId="23383" xr:uid="{00000000-0005-0000-0000-000053E10000}"/>
    <cellStyle name="Percent 8 4 2 5 2 2" xfId="49351" xr:uid="{00000000-0005-0000-0000-000054E10000}"/>
    <cellStyle name="Percent 8 4 2 5 3" xfId="34203" xr:uid="{00000000-0005-0000-0000-000055E10000}"/>
    <cellStyle name="Percent 8 4 2 6" xfId="19055" xr:uid="{00000000-0005-0000-0000-000056E10000}"/>
    <cellStyle name="Percent 8 4 2 6 2" xfId="45023" xr:uid="{00000000-0005-0000-0000-000057E10000}"/>
    <cellStyle name="Percent 8 4 2 7" xfId="14727" xr:uid="{00000000-0005-0000-0000-000058E10000}"/>
    <cellStyle name="Percent 8 4 2 7 2" xfId="40695" xr:uid="{00000000-0005-0000-0000-000059E10000}"/>
    <cellStyle name="Percent 8 4 2 8" xfId="3907" xr:uid="{00000000-0005-0000-0000-00005AE10000}"/>
    <cellStyle name="Percent 8 4 2 9" xfId="29875" xr:uid="{00000000-0005-0000-0000-00005BE10000}"/>
    <cellStyle name="Percent 8 4 3" xfId="2284" xr:uid="{00000000-0005-0000-0000-00005CE10000}"/>
    <cellStyle name="Percent 8 4 3 2" xfId="6612" xr:uid="{00000000-0005-0000-0000-00005DE10000}"/>
    <cellStyle name="Percent 8 4 3 2 2" xfId="13104" xr:uid="{00000000-0005-0000-0000-00005EE10000}"/>
    <cellStyle name="Percent 8 4 3 2 2 2" xfId="28252" xr:uid="{00000000-0005-0000-0000-00005FE10000}"/>
    <cellStyle name="Percent 8 4 3 2 2 2 2" xfId="54220" xr:uid="{00000000-0005-0000-0000-000060E10000}"/>
    <cellStyle name="Percent 8 4 3 2 2 3" xfId="39072" xr:uid="{00000000-0005-0000-0000-000061E10000}"/>
    <cellStyle name="Percent 8 4 3 2 3" xfId="21760" xr:uid="{00000000-0005-0000-0000-000062E10000}"/>
    <cellStyle name="Percent 8 4 3 2 3 2" xfId="47728" xr:uid="{00000000-0005-0000-0000-000063E10000}"/>
    <cellStyle name="Percent 8 4 3 2 4" xfId="17432" xr:uid="{00000000-0005-0000-0000-000064E10000}"/>
    <cellStyle name="Percent 8 4 3 2 4 2" xfId="43400" xr:uid="{00000000-0005-0000-0000-000065E10000}"/>
    <cellStyle name="Percent 8 4 3 2 5" xfId="32580" xr:uid="{00000000-0005-0000-0000-000066E10000}"/>
    <cellStyle name="Percent 8 4 3 2 6" xfId="59062" xr:uid="{00000000-0005-0000-0000-000067E10000}"/>
    <cellStyle name="Percent 8 4 3 3" xfId="10940" xr:uid="{00000000-0005-0000-0000-000068E10000}"/>
    <cellStyle name="Percent 8 4 3 3 2" xfId="26088" xr:uid="{00000000-0005-0000-0000-000069E10000}"/>
    <cellStyle name="Percent 8 4 3 3 2 2" xfId="52056" xr:uid="{00000000-0005-0000-0000-00006AE10000}"/>
    <cellStyle name="Percent 8 4 3 3 3" xfId="36908" xr:uid="{00000000-0005-0000-0000-00006BE10000}"/>
    <cellStyle name="Percent 8 4 3 4" xfId="8776" xr:uid="{00000000-0005-0000-0000-00006CE10000}"/>
    <cellStyle name="Percent 8 4 3 4 2" xfId="23924" xr:uid="{00000000-0005-0000-0000-00006DE10000}"/>
    <cellStyle name="Percent 8 4 3 4 2 2" xfId="49892" xr:uid="{00000000-0005-0000-0000-00006EE10000}"/>
    <cellStyle name="Percent 8 4 3 4 3" xfId="34744" xr:uid="{00000000-0005-0000-0000-00006FE10000}"/>
    <cellStyle name="Percent 8 4 3 5" xfId="19596" xr:uid="{00000000-0005-0000-0000-000070E10000}"/>
    <cellStyle name="Percent 8 4 3 5 2" xfId="45564" xr:uid="{00000000-0005-0000-0000-000071E10000}"/>
    <cellStyle name="Percent 8 4 3 6" xfId="15268" xr:uid="{00000000-0005-0000-0000-000072E10000}"/>
    <cellStyle name="Percent 8 4 3 6 2" xfId="41236" xr:uid="{00000000-0005-0000-0000-000073E10000}"/>
    <cellStyle name="Percent 8 4 3 7" xfId="4448" xr:uid="{00000000-0005-0000-0000-000074E10000}"/>
    <cellStyle name="Percent 8 4 3 8" xfId="30416" xr:uid="{00000000-0005-0000-0000-000075E10000}"/>
    <cellStyle name="Percent 8 4 3 9" xfId="56898" xr:uid="{00000000-0005-0000-0000-000076E10000}"/>
    <cellStyle name="Percent 8 4 4" xfId="5530" xr:uid="{00000000-0005-0000-0000-000077E10000}"/>
    <cellStyle name="Percent 8 4 4 2" xfId="12022" xr:uid="{00000000-0005-0000-0000-000078E10000}"/>
    <cellStyle name="Percent 8 4 4 2 2" xfId="27170" xr:uid="{00000000-0005-0000-0000-000079E10000}"/>
    <cellStyle name="Percent 8 4 4 2 2 2" xfId="53138" xr:uid="{00000000-0005-0000-0000-00007AE10000}"/>
    <cellStyle name="Percent 8 4 4 2 3" xfId="37990" xr:uid="{00000000-0005-0000-0000-00007BE10000}"/>
    <cellStyle name="Percent 8 4 4 3" xfId="20678" xr:uid="{00000000-0005-0000-0000-00007CE10000}"/>
    <cellStyle name="Percent 8 4 4 3 2" xfId="46646" xr:uid="{00000000-0005-0000-0000-00007DE10000}"/>
    <cellStyle name="Percent 8 4 4 4" xfId="16350" xr:uid="{00000000-0005-0000-0000-00007EE10000}"/>
    <cellStyle name="Percent 8 4 4 4 2" xfId="42318" xr:uid="{00000000-0005-0000-0000-00007FE10000}"/>
    <cellStyle name="Percent 8 4 4 5" xfId="31498" xr:uid="{00000000-0005-0000-0000-000080E10000}"/>
    <cellStyle name="Percent 8 4 4 6" xfId="57980" xr:uid="{00000000-0005-0000-0000-000081E10000}"/>
    <cellStyle name="Percent 8 4 5" xfId="9858" xr:uid="{00000000-0005-0000-0000-000082E10000}"/>
    <cellStyle name="Percent 8 4 5 2" xfId="25006" xr:uid="{00000000-0005-0000-0000-000083E10000}"/>
    <cellStyle name="Percent 8 4 5 2 2" xfId="50974" xr:uid="{00000000-0005-0000-0000-000084E10000}"/>
    <cellStyle name="Percent 8 4 5 3" xfId="35826" xr:uid="{00000000-0005-0000-0000-000085E10000}"/>
    <cellStyle name="Percent 8 4 6" xfId="7694" xr:uid="{00000000-0005-0000-0000-000086E10000}"/>
    <cellStyle name="Percent 8 4 6 2" xfId="22842" xr:uid="{00000000-0005-0000-0000-000087E10000}"/>
    <cellStyle name="Percent 8 4 6 2 2" xfId="48810" xr:uid="{00000000-0005-0000-0000-000088E10000}"/>
    <cellStyle name="Percent 8 4 6 3" xfId="33662" xr:uid="{00000000-0005-0000-0000-000089E10000}"/>
    <cellStyle name="Percent 8 4 7" xfId="18514" xr:uid="{00000000-0005-0000-0000-00008AE10000}"/>
    <cellStyle name="Percent 8 4 7 2" xfId="44482" xr:uid="{00000000-0005-0000-0000-00008BE10000}"/>
    <cellStyle name="Percent 8 4 8" xfId="14186" xr:uid="{00000000-0005-0000-0000-00008CE10000}"/>
    <cellStyle name="Percent 8 4 8 2" xfId="40154" xr:uid="{00000000-0005-0000-0000-00008DE10000}"/>
    <cellStyle name="Percent 8 4 9" xfId="3366" xr:uid="{00000000-0005-0000-0000-00008EE10000}"/>
    <cellStyle name="Percent 8 5" xfId="651" xr:uid="{00000000-0005-0000-0000-00008FE10000}"/>
    <cellStyle name="Percent 8 5 10" xfId="29335" xr:uid="{00000000-0005-0000-0000-000090E10000}"/>
    <cellStyle name="Percent 8 5 11" xfId="55277" xr:uid="{00000000-0005-0000-0000-000091E10000}"/>
    <cellStyle name="Percent 8 5 12" xfId="55817" xr:uid="{00000000-0005-0000-0000-000092E10000}"/>
    <cellStyle name="Percent 8 5 13" xfId="853" xr:uid="{00000000-0005-0000-0000-000093E10000}"/>
    <cellStyle name="Percent 8 5 2" xfId="1744" xr:uid="{00000000-0005-0000-0000-000094E10000}"/>
    <cellStyle name="Percent 8 5 2 10" xfId="56358" xr:uid="{00000000-0005-0000-0000-000095E10000}"/>
    <cellStyle name="Percent 8 5 2 2" xfId="2826" xr:uid="{00000000-0005-0000-0000-000096E10000}"/>
    <cellStyle name="Percent 8 5 2 2 2" xfId="7154" xr:uid="{00000000-0005-0000-0000-000097E10000}"/>
    <cellStyle name="Percent 8 5 2 2 2 2" xfId="13646" xr:uid="{00000000-0005-0000-0000-000098E10000}"/>
    <cellStyle name="Percent 8 5 2 2 2 2 2" xfId="28794" xr:uid="{00000000-0005-0000-0000-000099E10000}"/>
    <cellStyle name="Percent 8 5 2 2 2 2 2 2" xfId="54762" xr:uid="{00000000-0005-0000-0000-00009AE10000}"/>
    <cellStyle name="Percent 8 5 2 2 2 2 3" xfId="39614" xr:uid="{00000000-0005-0000-0000-00009BE10000}"/>
    <cellStyle name="Percent 8 5 2 2 2 3" xfId="22302" xr:uid="{00000000-0005-0000-0000-00009CE10000}"/>
    <cellStyle name="Percent 8 5 2 2 2 3 2" xfId="48270" xr:uid="{00000000-0005-0000-0000-00009DE10000}"/>
    <cellStyle name="Percent 8 5 2 2 2 4" xfId="17974" xr:uid="{00000000-0005-0000-0000-00009EE10000}"/>
    <cellStyle name="Percent 8 5 2 2 2 4 2" xfId="43942" xr:uid="{00000000-0005-0000-0000-00009FE10000}"/>
    <cellStyle name="Percent 8 5 2 2 2 5" xfId="33122" xr:uid="{00000000-0005-0000-0000-0000A0E10000}"/>
    <cellStyle name="Percent 8 5 2 2 2 6" xfId="59604" xr:uid="{00000000-0005-0000-0000-0000A1E10000}"/>
    <cellStyle name="Percent 8 5 2 2 3" xfId="11482" xr:uid="{00000000-0005-0000-0000-0000A2E10000}"/>
    <cellStyle name="Percent 8 5 2 2 3 2" xfId="26630" xr:uid="{00000000-0005-0000-0000-0000A3E10000}"/>
    <cellStyle name="Percent 8 5 2 2 3 2 2" xfId="52598" xr:uid="{00000000-0005-0000-0000-0000A4E10000}"/>
    <cellStyle name="Percent 8 5 2 2 3 3" xfId="37450" xr:uid="{00000000-0005-0000-0000-0000A5E10000}"/>
    <cellStyle name="Percent 8 5 2 2 4" xfId="9318" xr:uid="{00000000-0005-0000-0000-0000A6E10000}"/>
    <cellStyle name="Percent 8 5 2 2 4 2" xfId="24466" xr:uid="{00000000-0005-0000-0000-0000A7E10000}"/>
    <cellStyle name="Percent 8 5 2 2 4 2 2" xfId="50434" xr:uid="{00000000-0005-0000-0000-0000A8E10000}"/>
    <cellStyle name="Percent 8 5 2 2 4 3" xfId="35286" xr:uid="{00000000-0005-0000-0000-0000A9E10000}"/>
    <cellStyle name="Percent 8 5 2 2 5" xfId="20138" xr:uid="{00000000-0005-0000-0000-0000AAE10000}"/>
    <cellStyle name="Percent 8 5 2 2 5 2" xfId="46106" xr:uid="{00000000-0005-0000-0000-0000ABE10000}"/>
    <cellStyle name="Percent 8 5 2 2 6" xfId="15810" xr:uid="{00000000-0005-0000-0000-0000ACE10000}"/>
    <cellStyle name="Percent 8 5 2 2 6 2" xfId="41778" xr:uid="{00000000-0005-0000-0000-0000ADE10000}"/>
    <cellStyle name="Percent 8 5 2 2 7" xfId="4990" xr:uid="{00000000-0005-0000-0000-0000AEE10000}"/>
    <cellStyle name="Percent 8 5 2 2 8" xfId="30958" xr:uid="{00000000-0005-0000-0000-0000AFE10000}"/>
    <cellStyle name="Percent 8 5 2 2 9" xfId="57440" xr:uid="{00000000-0005-0000-0000-0000B0E10000}"/>
    <cellStyle name="Percent 8 5 2 3" xfId="6072" xr:uid="{00000000-0005-0000-0000-0000B1E10000}"/>
    <cellStyle name="Percent 8 5 2 3 2" xfId="12564" xr:uid="{00000000-0005-0000-0000-0000B2E10000}"/>
    <cellStyle name="Percent 8 5 2 3 2 2" xfId="27712" xr:uid="{00000000-0005-0000-0000-0000B3E10000}"/>
    <cellStyle name="Percent 8 5 2 3 2 2 2" xfId="53680" xr:uid="{00000000-0005-0000-0000-0000B4E10000}"/>
    <cellStyle name="Percent 8 5 2 3 2 3" xfId="38532" xr:uid="{00000000-0005-0000-0000-0000B5E10000}"/>
    <cellStyle name="Percent 8 5 2 3 3" xfId="21220" xr:uid="{00000000-0005-0000-0000-0000B6E10000}"/>
    <cellStyle name="Percent 8 5 2 3 3 2" xfId="47188" xr:uid="{00000000-0005-0000-0000-0000B7E10000}"/>
    <cellStyle name="Percent 8 5 2 3 4" xfId="16892" xr:uid="{00000000-0005-0000-0000-0000B8E10000}"/>
    <cellStyle name="Percent 8 5 2 3 4 2" xfId="42860" xr:uid="{00000000-0005-0000-0000-0000B9E10000}"/>
    <cellStyle name="Percent 8 5 2 3 5" xfId="32040" xr:uid="{00000000-0005-0000-0000-0000BAE10000}"/>
    <cellStyle name="Percent 8 5 2 3 6" xfId="58522" xr:uid="{00000000-0005-0000-0000-0000BBE10000}"/>
    <cellStyle name="Percent 8 5 2 4" xfId="10400" xr:uid="{00000000-0005-0000-0000-0000BCE10000}"/>
    <cellStyle name="Percent 8 5 2 4 2" xfId="25548" xr:uid="{00000000-0005-0000-0000-0000BDE10000}"/>
    <cellStyle name="Percent 8 5 2 4 2 2" xfId="51516" xr:uid="{00000000-0005-0000-0000-0000BEE10000}"/>
    <cellStyle name="Percent 8 5 2 4 3" xfId="36368" xr:uid="{00000000-0005-0000-0000-0000BFE10000}"/>
    <cellStyle name="Percent 8 5 2 5" xfId="8236" xr:uid="{00000000-0005-0000-0000-0000C0E10000}"/>
    <cellStyle name="Percent 8 5 2 5 2" xfId="23384" xr:uid="{00000000-0005-0000-0000-0000C1E10000}"/>
    <cellStyle name="Percent 8 5 2 5 2 2" xfId="49352" xr:uid="{00000000-0005-0000-0000-0000C2E10000}"/>
    <cellStyle name="Percent 8 5 2 5 3" xfId="34204" xr:uid="{00000000-0005-0000-0000-0000C3E10000}"/>
    <cellStyle name="Percent 8 5 2 6" xfId="19056" xr:uid="{00000000-0005-0000-0000-0000C4E10000}"/>
    <cellStyle name="Percent 8 5 2 6 2" xfId="45024" xr:uid="{00000000-0005-0000-0000-0000C5E10000}"/>
    <cellStyle name="Percent 8 5 2 7" xfId="14728" xr:uid="{00000000-0005-0000-0000-0000C6E10000}"/>
    <cellStyle name="Percent 8 5 2 7 2" xfId="40696" xr:uid="{00000000-0005-0000-0000-0000C7E10000}"/>
    <cellStyle name="Percent 8 5 2 8" xfId="3908" xr:uid="{00000000-0005-0000-0000-0000C8E10000}"/>
    <cellStyle name="Percent 8 5 2 9" xfId="29876" xr:uid="{00000000-0005-0000-0000-0000C9E10000}"/>
    <cellStyle name="Percent 8 5 3" xfId="2285" xr:uid="{00000000-0005-0000-0000-0000CAE10000}"/>
    <cellStyle name="Percent 8 5 3 2" xfId="6613" xr:uid="{00000000-0005-0000-0000-0000CBE10000}"/>
    <cellStyle name="Percent 8 5 3 2 2" xfId="13105" xr:uid="{00000000-0005-0000-0000-0000CCE10000}"/>
    <cellStyle name="Percent 8 5 3 2 2 2" xfId="28253" xr:uid="{00000000-0005-0000-0000-0000CDE10000}"/>
    <cellStyle name="Percent 8 5 3 2 2 2 2" xfId="54221" xr:uid="{00000000-0005-0000-0000-0000CEE10000}"/>
    <cellStyle name="Percent 8 5 3 2 2 3" xfId="39073" xr:uid="{00000000-0005-0000-0000-0000CFE10000}"/>
    <cellStyle name="Percent 8 5 3 2 3" xfId="21761" xr:uid="{00000000-0005-0000-0000-0000D0E10000}"/>
    <cellStyle name="Percent 8 5 3 2 3 2" xfId="47729" xr:uid="{00000000-0005-0000-0000-0000D1E10000}"/>
    <cellStyle name="Percent 8 5 3 2 4" xfId="17433" xr:uid="{00000000-0005-0000-0000-0000D2E10000}"/>
    <cellStyle name="Percent 8 5 3 2 4 2" xfId="43401" xr:uid="{00000000-0005-0000-0000-0000D3E10000}"/>
    <cellStyle name="Percent 8 5 3 2 5" xfId="32581" xr:uid="{00000000-0005-0000-0000-0000D4E10000}"/>
    <cellStyle name="Percent 8 5 3 2 6" xfId="59063" xr:uid="{00000000-0005-0000-0000-0000D5E10000}"/>
    <cellStyle name="Percent 8 5 3 3" xfId="10941" xr:uid="{00000000-0005-0000-0000-0000D6E10000}"/>
    <cellStyle name="Percent 8 5 3 3 2" xfId="26089" xr:uid="{00000000-0005-0000-0000-0000D7E10000}"/>
    <cellStyle name="Percent 8 5 3 3 2 2" xfId="52057" xr:uid="{00000000-0005-0000-0000-0000D8E10000}"/>
    <cellStyle name="Percent 8 5 3 3 3" xfId="36909" xr:uid="{00000000-0005-0000-0000-0000D9E10000}"/>
    <cellStyle name="Percent 8 5 3 4" xfId="8777" xr:uid="{00000000-0005-0000-0000-0000DAE10000}"/>
    <cellStyle name="Percent 8 5 3 4 2" xfId="23925" xr:uid="{00000000-0005-0000-0000-0000DBE10000}"/>
    <cellStyle name="Percent 8 5 3 4 2 2" xfId="49893" xr:uid="{00000000-0005-0000-0000-0000DCE10000}"/>
    <cellStyle name="Percent 8 5 3 4 3" xfId="34745" xr:uid="{00000000-0005-0000-0000-0000DDE10000}"/>
    <cellStyle name="Percent 8 5 3 5" xfId="19597" xr:uid="{00000000-0005-0000-0000-0000DEE10000}"/>
    <cellStyle name="Percent 8 5 3 5 2" xfId="45565" xr:uid="{00000000-0005-0000-0000-0000DFE10000}"/>
    <cellStyle name="Percent 8 5 3 6" xfId="15269" xr:uid="{00000000-0005-0000-0000-0000E0E10000}"/>
    <cellStyle name="Percent 8 5 3 6 2" xfId="41237" xr:uid="{00000000-0005-0000-0000-0000E1E10000}"/>
    <cellStyle name="Percent 8 5 3 7" xfId="4449" xr:uid="{00000000-0005-0000-0000-0000E2E10000}"/>
    <cellStyle name="Percent 8 5 3 8" xfId="30417" xr:uid="{00000000-0005-0000-0000-0000E3E10000}"/>
    <cellStyle name="Percent 8 5 3 9" xfId="56899" xr:uid="{00000000-0005-0000-0000-0000E4E10000}"/>
    <cellStyle name="Percent 8 5 4" xfId="5531" xr:uid="{00000000-0005-0000-0000-0000E5E10000}"/>
    <cellStyle name="Percent 8 5 4 2" xfId="12023" xr:uid="{00000000-0005-0000-0000-0000E6E10000}"/>
    <cellStyle name="Percent 8 5 4 2 2" xfId="27171" xr:uid="{00000000-0005-0000-0000-0000E7E10000}"/>
    <cellStyle name="Percent 8 5 4 2 2 2" xfId="53139" xr:uid="{00000000-0005-0000-0000-0000E8E10000}"/>
    <cellStyle name="Percent 8 5 4 2 3" xfId="37991" xr:uid="{00000000-0005-0000-0000-0000E9E10000}"/>
    <cellStyle name="Percent 8 5 4 3" xfId="20679" xr:uid="{00000000-0005-0000-0000-0000EAE10000}"/>
    <cellStyle name="Percent 8 5 4 3 2" xfId="46647" xr:uid="{00000000-0005-0000-0000-0000EBE10000}"/>
    <cellStyle name="Percent 8 5 4 4" xfId="16351" xr:uid="{00000000-0005-0000-0000-0000ECE10000}"/>
    <cellStyle name="Percent 8 5 4 4 2" xfId="42319" xr:uid="{00000000-0005-0000-0000-0000EDE10000}"/>
    <cellStyle name="Percent 8 5 4 5" xfId="31499" xr:uid="{00000000-0005-0000-0000-0000EEE10000}"/>
    <cellStyle name="Percent 8 5 4 6" xfId="57981" xr:uid="{00000000-0005-0000-0000-0000EFE10000}"/>
    <cellStyle name="Percent 8 5 5" xfId="9859" xr:uid="{00000000-0005-0000-0000-0000F0E10000}"/>
    <cellStyle name="Percent 8 5 5 2" xfId="25007" xr:uid="{00000000-0005-0000-0000-0000F1E10000}"/>
    <cellStyle name="Percent 8 5 5 2 2" xfId="50975" xr:uid="{00000000-0005-0000-0000-0000F2E10000}"/>
    <cellStyle name="Percent 8 5 5 3" xfId="35827" xr:uid="{00000000-0005-0000-0000-0000F3E10000}"/>
    <cellStyle name="Percent 8 5 6" xfId="7695" xr:uid="{00000000-0005-0000-0000-0000F4E10000}"/>
    <cellStyle name="Percent 8 5 6 2" xfId="22843" xr:uid="{00000000-0005-0000-0000-0000F5E10000}"/>
    <cellStyle name="Percent 8 5 6 2 2" xfId="48811" xr:uid="{00000000-0005-0000-0000-0000F6E10000}"/>
    <cellStyle name="Percent 8 5 6 3" xfId="33663" xr:uid="{00000000-0005-0000-0000-0000F7E10000}"/>
    <cellStyle name="Percent 8 5 7" xfId="18515" xr:uid="{00000000-0005-0000-0000-0000F8E10000}"/>
    <cellStyle name="Percent 8 5 7 2" xfId="44483" xr:uid="{00000000-0005-0000-0000-0000F9E10000}"/>
    <cellStyle name="Percent 8 5 8" xfId="14187" xr:uid="{00000000-0005-0000-0000-0000FAE10000}"/>
    <cellStyle name="Percent 8 5 8 2" xfId="40155" xr:uid="{00000000-0005-0000-0000-0000FBE10000}"/>
    <cellStyle name="Percent 8 5 9" xfId="3367" xr:uid="{00000000-0005-0000-0000-0000FCE10000}"/>
    <cellStyle name="Percent 8 6" xfId="652" xr:uid="{00000000-0005-0000-0000-0000FDE10000}"/>
    <cellStyle name="Percent 8 6 10" xfId="29336" xr:uid="{00000000-0005-0000-0000-0000FEE10000}"/>
    <cellStyle name="Percent 8 6 11" xfId="55278" xr:uid="{00000000-0005-0000-0000-0000FFE10000}"/>
    <cellStyle name="Percent 8 6 12" xfId="55818" xr:uid="{00000000-0005-0000-0000-000000E20000}"/>
    <cellStyle name="Percent 8 6 13" xfId="893" xr:uid="{00000000-0005-0000-0000-000001E20000}"/>
    <cellStyle name="Percent 8 6 2" xfId="1745" xr:uid="{00000000-0005-0000-0000-000002E20000}"/>
    <cellStyle name="Percent 8 6 2 10" xfId="56359" xr:uid="{00000000-0005-0000-0000-000003E20000}"/>
    <cellStyle name="Percent 8 6 2 2" xfId="2827" xr:uid="{00000000-0005-0000-0000-000004E20000}"/>
    <cellStyle name="Percent 8 6 2 2 2" xfId="7155" xr:uid="{00000000-0005-0000-0000-000005E20000}"/>
    <cellStyle name="Percent 8 6 2 2 2 2" xfId="13647" xr:uid="{00000000-0005-0000-0000-000006E20000}"/>
    <cellStyle name="Percent 8 6 2 2 2 2 2" xfId="28795" xr:uid="{00000000-0005-0000-0000-000007E20000}"/>
    <cellStyle name="Percent 8 6 2 2 2 2 2 2" xfId="54763" xr:uid="{00000000-0005-0000-0000-000008E20000}"/>
    <cellStyle name="Percent 8 6 2 2 2 2 3" xfId="39615" xr:uid="{00000000-0005-0000-0000-000009E20000}"/>
    <cellStyle name="Percent 8 6 2 2 2 3" xfId="22303" xr:uid="{00000000-0005-0000-0000-00000AE20000}"/>
    <cellStyle name="Percent 8 6 2 2 2 3 2" xfId="48271" xr:uid="{00000000-0005-0000-0000-00000BE20000}"/>
    <cellStyle name="Percent 8 6 2 2 2 4" xfId="17975" xr:uid="{00000000-0005-0000-0000-00000CE20000}"/>
    <cellStyle name="Percent 8 6 2 2 2 4 2" xfId="43943" xr:uid="{00000000-0005-0000-0000-00000DE20000}"/>
    <cellStyle name="Percent 8 6 2 2 2 5" xfId="33123" xr:uid="{00000000-0005-0000-0000-00000EE20000}"/>
    <cellStyle name="Percent 8 6 2 2 2 6" xfId="59605" xr:uid="{00000000-0005-0000-0000-00000FE20000}"/>
    <cellStyle name="Percent 8 6 2 2 3" xfId="11483" xr:uid="{00000000-0005-0000-0000-000010E20000}"/>
    <cellStyle name="Percent 8 6 2 2 3 2" xfId="26631" xr:uid="{00000000-0005-0000-0000-000011E20000}"/>
    <cellStyle name="Percent 8 6 2 2 3 2 2" xfId="52599" xr:uid="{00000000-0005-0000-0000-000012E20000}"/>
    <cellStyle name="Percent 8 6 2 2 3 3" xfId="37451" xr:uid="{00000000-0005-0000-0000-000013E20000}"/>
    <cellStyle name="Percent 8 6 2 2 4" xfId="9319" xr:uid="{00000000-0005-0000-0000-000014E20000}"/>
    <cellStyle name="Percent 8 6 2 2 4 2" xfId="24467" xr:uid="{00000000-0005-0000-0000-000015E20000}"/>
    <cellStyle name="Percent 8 6 2 2 4 2 2" xfId="50435" xr:uid="{00000000-0005-0000-0000-000016E20000}"/>
    <cellStyle name="Percent 8 6 2 2 4 3" xfId="35287" xr:uid="{00000000-0005-0000-0000-000017E20000}"/>
    <cellStyle name="Percent 8 6 2 2 5" xfId="20139" xr:uid="{00000000-0005-0000-0000-000018E20000}"/>
    <cellStyle name="Percent 8 6 2 2 5 2" xfId="46107" xr:uid="{00000000-0005-0000-0000-000019E20000}"/>
    <cellStyle name="Percent 8 6 2 2 6" xfId="15811" xr:uid="{00000000-0005-0000-0000-00001AE20000}"/>
    <cellStyle name="Percent 8 6 2 2 6 2" xfId="41779" xr:uid="{00000000-0005-0000-0000-00001BE20000}"/>
    <cellStyle name="Percent 8 6 2 2 7" xfId="4991" xr:uid="{00000000-0005-0000-0000-00001CE20000}"/>
    <cellStyle name="Percent 8 6 2 2 8" xfId="30959" xr:uid="{00000000-0005-0000-0000-00001DE20000}"/>
    <cellStyle name="Percent 8 6 2 2 9" xfId="57441" xr:uid="{00000000-0005-0000-0000-00001EE20000}"/>
    <cellStyle name="Percent 8 6 2 3" xfId="6073" xr:uid="{00000000-0005-0000-0000-00001FE20000}"/>
    <cellStyle name="Percent 8 6 2 3 2" xfId="12565" xr:uid="{00000000-0005-0000-0000-000020E20000}"/>
    <cellStyle name="Percent 8 6 2 3 2 2" xfId="27713" xr:uid="{00000000-0005-0000-0000-000021E20000}"/>
    <cellStyle name="Percent 8 6 2 3 2 2 2" xfId="53681" xr:uid="{00000000-0005-0000-0000-000022E20000}"/>
    <cellStyle name="Percent 8 6 2 3 2 3" xfId="38533" xr:uid="{00000000-0005-0000-0000-000023E20000}"/>
    <cellStyle name="Percent 8 6 2 3 3" xfId="21221" xr:uid="{00000000-0005-0000-0000-000024E20000}"/>
    <cellStyle name="Percent 8 6 2 3 3 2" xfId="47189" xr:uid="{00000000-0005-0000-0000-000025E20000}"/>
    <cellStyle name="Percent 8 6 2 3 4" xfId="16893" xr:uid="{00000000-0005-0000-0000-000026E20000}"/>
    <cellStyle name="Percent 8 6 2 3 4 2" xfId="42861" xr:uid="{00000000-0005-0000-0000-000027E20000}"/>
    <cellStyle name="Percent 8 6 2 3 5" xfId="32041" xr:uid="{00000000-0005-0000-0000-000028E20000}"/>
    <cellStyle name="Percent 8 6 2 3 6" xfId="58523" xr:uid="{00000000-0005-0000-0000-000029E20000}"/>
    <cellStyle name="Percent 8 6 2 4" xfId="10401" xr:uid="{00000000-0005-0000-0000-00002AE20000}"/>
    <cellStyle name="Percent 8 6 2 4 2" xfId="25549" xr:uid="{00000000-0005-0000-0000-00002BE20000}"/>
    <cellStyle name="Percent 8 6 2 4 2 2" xfId="51517" xr:uid="{00000000-0005-0000-0000-00002CE20000}"/>
    <cellStyle name="Percent 8 6 2 4 3" xfId="36369" xr:uid="{00000000-0005-0000-0000-00002DE20000}"/>
    <cellStyle name="Percent 8 6 2 5" xfId="8237" xr:uid="{00000000-0005-0000-0000-00002EE20000}"/>
    <cellStyle name="Percent 8 6 2 5 2" xfId="23385" xr:uid="{00000000-0005-0000-0000-00002FE20000}"/>
    <cellStyle name="Percent 8 6 2 5 2 2" xfId="49353" xr:uid="{00000000-0005-0000-0000-000030E20000}"/>
    <cellStyle name="Percent 8 6 2 5 3" xfId="34205" xr:uid="{00000000-0005-0000-0000-000031E20000}"/>
    <cellStyle name="Percent 8 6 2 6" xfId="19057" xr:uid="{00000000-0005-0000-0000-000032E20000}"/>
    <cellStyle name="Percent 8 6 2 6 2" xfId="45025" xr:uid="{00000000-0005-0000-0000-000033E20000}"/>
    <cellStyle name="Percent 8 6 2 7" xfId="14729" xr:uid="{00000000-0005-0000-0000-000034E20000}"/>
    <cellStyle name="Percent 8 6 2 7 2" xfId="40697" xr:uid="{00000000-0005-0000-0000-000035E20000}"/>
    <cellStyle name="Percent 8 6 2 8" xfId="3909" xr:uid="{00000000-0005-0000-0000-000036E20000}"/>
    <cellStyle name="Percent 8 6 2 9" xfId="29877" xr:uid="{00000000-0005-0000-0000-000037E20000}"/>
    <cellStyle name="Percent 8 6 3" xfId="2286" xr:uid="{00000000-0005-0000-0000-000038E20000}"/>
    <cellStyle name="Percent 8 6 3 2" xfId="6614" xr:uid="{00000000-0005-0000-0000-000039E20000}"/>
    <cellStyle name="Percent 8 6 3 2 2" xfId="13106" xr:uid="{00000000-0005-0000-0000-00003AE20000}"/>
    <cellStyle name="Percent 8 6 3 2 2 2" xfId="28254" xr:uid="{00000000-0005-0000-0000-00003BE20000}"/>
    <cellStyle name="Percent 8 6 3 2 2 2 2" xfId="54222" xr:uid="{00000000-0005-0000-0000-00003CE20000}"/>
    <cellStyle name="Percent 8 6 3 2 2 3" xfId="39074" xr:uid="{00000000-0005-0000-0000-00003DE20000}"/>
    <cellStyle name="Percent 8 6 3 2 3" xfId="21762" xr:uid="{00000000-0005-0000-0000-00003EE20000}"/>
    <cellStyle name="Percent 8 6 3 2 3 2" xfId="47730" xr:uid="{00000000-0005-0000-0000-00003FE20000}"/>
    <cellStyle name="Percent 8 6 3 2 4" xfId="17434" xr:uid="{00000000-0005-0000-0000-000040E20000}"/>
    <cellStyle name="Percent 8 6 3 2 4 2" xfId="43402" xr:uid="{00000000-0005-0000-0000-000041E20000}"/>
    <cellStyle name="Percent 8 6 3 2 5" xfId="32582" xr:uid="{00000000-0005-0000-0000-000042E20000}"/>
    <cellStyle name="Percent 8 6 3 2 6" xfId="59064" xr:uid="{00000000-0005-0000-0000-000043E20000}"/>
    <cellStyle name="Percent 8 6 3 3" xfId="10942" xr:uid="{00000000-0005-0000-0000-000044E20000}"/>
    <cellStyle name="Percent 8 6 3 3 2" xfId="26090" xr:uid="{00000000-0005-0000-0000-000045E20000}"/>
    <cellStyle name="Percent 8 6 3 3 2 2" xfId="52058" xr:uid="{00000000-0005-0000-0000-000046E20000}"/>
    <cellStyle name="Percent 8 6 3 3 3" xfId="36910" xr:uid="{00000000-0005-0000-0000-000047E20000}"/>
    <cellStyle name="Percent 8 6 3 4" xfId="8778" xr:uid="{00000000-0005-0000-0000-000048E20000}"/>
    <cellStyle name="Percent 8 6 3 4 2" xfId="23926" xr:uid="{00000000-0005-0000-0000-000049E20000}"/>
    <cellStyle name="Percent 8 6 3 4 2 2" xfId="49894" xr:uid="{00000000-0005-0000-0000-00004AE20000}"/>
    <cellStyle name="Percent 8 6 3 4 3" xfId="34746" xr:uid="{00000000-0005-0000-0000-00004BE20000}"/>
    <cellStyle name="Percent 8 6 3 5" xfId="19598" xr:uid="{00000000-0005-0000-0000-00004CE20000}"/>
    <cellStyle name="Percent 8 6 3 5 2" xfId="45566" xr:uid="{00000000-0005-0000-0000-00004DE20000}"/>
    <cellStyle name="Percent 8 6 3 6" xfId="15270" xr:uid="{00000000-0005-0000-0000-00004EE20000}"/>
    <cellStyle name="Percent 8 6 3 6 2" xfId="41238" xr:uid="{00000000-0005-0000-0000-00004FE20000}"/>
    <cellStyle name="Percent 8 6 3 7" xfId="4450" xr:uid="{00000000-0005-0000-0000-000050E20000}"/>
    <cellStyle name="Percent 8 6 3 8" xfId="30418" xr:uid="{00000000-0005-0000-0000-000051E20000}"/>
    <cellStyle name="Percent 8 6 3 9" xfId="56900" xr:uid="{00000000-0005-0000-0000-000052E20000}"/>
    <cellStyle name="Percent 8 6 4" xfId="5532" xr:uid="{00000000-0005-0000-0000-000053E20000}"/>
    <cellStyle name="Percent 8 6 4 2" xfId="12024" xr:uid="{00000000-0005-0000-0000-000054E20000}"/>
    <cellStyle name="Percent 8 6 4 2 2" xfId="27172" xr:uid="{00000000-0005-0000-0000-000055E20000}"/>
    <cellStyle name="Percent 8 6 4 2 2 2" xfId="53140" xr:uid="{00000000-0005-0000-0000-000056E20000}"/>
    <cellStyle name="Percent 8 6 4 2 3" xfId="37992" xr:uid="{00000000-0005-0000-0000-000057E20000}"/>
    <cellStyle name="Percent 8 6 4 3" xfId="20680" xr:uid="{00000000-0005-0000-0000-000058E20000}"/>
    <cellStyle name="Percent 8 6 4 3 2" xfId="46648" xr:uid="{00000000-0005-0000-0000-000059E20000}"/>
    <cellStyle name="Percent 8 6 4 4" xfId="16352" xr:uid="{00000000-0005-0000-0000-00005AE20000}"/>
    <cellStyle name="Percent 8 6 4 4 2" xfId="42320" xr:uid="{00000000-0005-0000-0000-00005BE20000}"/>
    <cellStyle name="Percent 8 6 4 5" xfId="31500" xr:uid="{00000000-0005-0000-0000-00005CE20000}"/>
    <cellStyle name="Percent 8 6 4 6" xfId="57982" xr:uid="{00000000-0005-0000-0000-00005DE20000}"/>
    <cellStyle name="Percent 8 6 5" xfId="9860" xr:uid="{00000000-0005-0000-0000-00005EE20000}"/>
    <cellStyle name="Percent 8 6 5 2" xfId="25008" xr:uid="{00000000-0005-0000-0000-00005FE20000}"/>
    <cellStyle name="Percent 8 6 5 2 2" xfId="50976" xr:uid="{00000000-0005-0000-0000-000060E20000}"/>
    <cellStyle name="Percent 8 6 5 3" xfId="35828" xr:uid="{00000000-0005-0000-0000-000061E20000}"/>
    <cellStyle name="Percent 8 6 6" xfId="7696" xr:uid="{00000000-0005-0000-0000-000062E20000}"/>
    <cellStyle name="Percent 8 6 6 2" xfId="22844" xr:uid="{00000000-0005-0000-0000-000063E20000}"/>
    <cellStyle name="Percent 8 6 6 2 2" xfId="48812" xr:uid="{00000000-0005-0000-0000-000064E20000}"/>
    <cellStyle name="Percent 8 6 6 3" xfId="33664" xr:uid="{00000000-0005-0000-0000-000065E20000}"/>
    <cellStyle name="Percent 8 6 7" xfId="18516" xr:uid="{00000000-0005-0000-0000-000066E20000}"/>
    <cellStyle name="Percent 8 6 7 2" xfId="44484" xr:uid="{00000000-0005-0000-0000-000067E20000}"/>
    <cellStyle name="Percent 8 6 8" xfId="14188" xr:uid="{00000000-0005-0000-0000-000068E20000}"/>
    <cellStyle name="Percent 8 6 8 2" xfId="40156" xr:uid="{00000000-0005-0000-0000-000069E20000}"/>
    <cellStyle name="Percent 8 6 9" xfId="3368" xr:uid="{00000000-0005-0000-0000-00006AE20000}"/>
    <cellStyle name="Percent 8 7" xfId="653" xr:uid="{00000000-0005-0000-0000-00006BE20000}"/>
    <cellStyle name="Percent 8 7 10" xfId="29337" xr:uid="{00000000-0005-0000-0000-00006CE20000}"/>
    <cellStyle name="Percent 8 7 11" xfId="55279" xr:uid="{00000000-0005-0000-0000-00006DE20000}"/>
    <cellStyle name="Percent 8 7 12" xfId="55819" xr:uid="{00000000-0005-0000-0000-00006EE20000}"/>
    <cellStyle name="Percent 8 7 13" xfId="933" xr:uid="{00000000-0005-0000-0000-00006FE20000}"/>
    <cellStyle name="Percent 8 7 2" xfId="1746" xr:uid="{00000000-0005-0000-0000-000070E20000}"/>
    <cellStyle name="Percent 8 7 2 10" xfId="56360" xr:uid="{00000000-0005-0000-0000-000071E20000}"/>
    <cellStyle name="Percent 8 7 2 2" xfId="2828" xr:uid="{00000000-0005-0000-0000-000072E20000}"/>
    <cellStyle name="Percent 8 7 2 2 2" xfId="7156" xr:uid="{00000000-0005-0000-0000-000073E20000}"/>
    <cellStyle name="Percent 8 7 2 2 2 2" xfId="13648" xr:uid="{00000000-0005-0000-0000-000074E20000}"/>
    <cellStyle name="Percent 8 7 2 2 2 2 2" xfId="28796" xr:uid="{00000000-0005-0000-0000-000075E20000}"/>
    <cellStyle name="Percent 8 7 2 2 2 2 2 2" xfId="54764" xr:uid="{00000000-0005-0000-0000-000076E20000}"/>
    <cellStyle name="Percent 8 7 2 2 2 2 3" xfId="39616" xr:uid="{00000000-0005-0000-0000-000077E20000}"/>
    <cellStyle name="Percent 8 7 2 2 2 3" xfId="22304" xr:uid="{00000000-0005-0000-0000-000078E20000}"/>
    <cellStyle name="Percent 8 7 2 2 2 3 2" xfId="48272" xr:uid="{00000000-0005-0000-0000-000079E20000}"/>
    <cellStyle name="Percent 8 7 2 2 2 4" xfId="17976" xr:uid="{00000000-0005-0000-0000-00007AE20000}"/>
    <cellStyle name="Percent 8 7 2 2 2 4 2" xfId="43944" xr:uid="{00000000-0005-0000-0000-00007BE20000}"/>
    <cellStyle name="Percent 8 7 2 2 2 5" xfId="33124" xr:uid="{00000000-0005-0000-0000-00007CE20000}"/>
    <cellStyle name="Percent 8 7 2 2 2 6" xfId="59606" xr:uid="{00000000-0005-0000-0000-00007DE20000}"/>
    <cellStyle name="Percent 8 7 2 2 3" xfId="11484" xr:uid="{00000000-0005-0000-0000-00007EE20000}"/>
    <cellStyle name="Percent 8 7 2 2 3 2" xfId="26632" xr:uid="{00000000-0005-0000-0000-00007FE20000}"/>
    <cellStyle name="Percent 8 7 2 2 3 2 2" xfId="52600" xr:uid="{00000000-0005-0000-0000-000080E20000}"/>
    <cellStyle name="Percent 8 7 2 2 3 3" xfId="37452" xr:uid="{00000000-0005-0000-0000-000081E20000}"/>
    <cellStyle name="Percent 8 7 2 2 4" xfId="9320" xr:uid="{00000000-0005-0000-0000-000082E20000}"/>
    <cellStyle name="Percent 8 7 2 2 4 2" xfId="24468" xr:uid="{00000000-0005-0000-0000-000083E20000}"/>
    <cellStyle name="Percent 8 7 2 2 4 2 2" xfId="50436" xr:uid="{00000000-0005-0000-0000-000084E20000}"/>
    <cellStyle name="Percent 8 7 2 2 4 3" xfId="35288" xr:uid="{00000000-0005-0000-0000-000085E20000}"/>
    <cellStyle name="Percent 8 7 2 2 5" xfId="20140" xr:uid="{00000000-0005-0000-0000-000086E20000}"/>
    <cellStyle name="Percent 8 7 2 2 5 2" xfId="46108" xr:uid="{00000000-0005-0000-0000-000087E20000}"/>
    <cellStyle name="Percent 8 7 2 2 6" xfId="15812" xr:uid="{00000000-0005-0000-0000-000088E20000}"/>
    <cellStyle name="Percent 8 7 2 2 6 2" xfId="41780" xr:uid="{00000000-0005-0000-0000-000089E20000}"/>
    <cellStyle name="Percent 8 7 2 2 7" xfId="4992" xr:uid="{00000000-0005-0000-0000-00008AE20000}"/>
    <cellStyle name="Percent 8 7 2 2 8" xfId="30960" xr:uid="{00000000-0005-0000-0000-00008BE20000}"/>
    <cellStyle name="Percent 8 7 2 2 9" xfId="57442" xr:uid="{00000000-0005-0000-0000-00008CE20000}"/>
    <cellStyle name="Percent 8 7 2 3" xfId="6074" xr:uid="{00000000-0005-0000-0000-00008DE20000}"/>
    <cellStyle name="Percent 8 7 2 3 2" xfId="12566" xr:uid="{00000000-0005-0000-0000-00008EE20000}"/>
    <cellStyle name="Percent 8 7 2 3 2 2" xfId="27714" xr:uid="{00000000-0005-0000-0000-00008FE20000}"/>
    <cellStyle name="Percent 8 7 2 3 2 2 2" xfId="53682" xr:uid="{00000000-0005-0000-0000-000090E20000}"/>
    <cellStyle name="Percent 8 7 2 3 2 3" xfId="38534" xr:uid="{00000000-0005-0000-0000-000091E20000}"/>
    <cellStyle name="Percent 8 7 2 3 3" xfId="21222" xr:uid="{00000000-0005-0000-0000-000092E20000}"/>
    <cellStyle name="Percent 8 7 2 3 3 2" xfId="47190" xr:uid="{00000000-0005-0000-0000-000093E20000}"/>
    <cellStyle name="Percent 8 7 2 3 4" xfId="16894" xr:uid="{00000000-0005-0000-0000-000094E20000}"/>
    <cellStyle name="Percent 8 7 2 3 4 2" xfId="42862" xr:uid="{00000000-0005-0000-0000-000095E20000}"/>
    <cellStyle name="Percent 8 7 2 3 5" xfId="32042" xr:uid="{00000000-0005-0000-0000-000096E20000}"/>
    <cellStyle name="Percent 8 7 2 3 6" xfId="58524" xr:uid="{00000000-0005-0000-0000-000097E20000}"/>
    <cellStyle name="Percent 8 7 2 4" xfId="10402" xr:uid="{00000000-0005-0000-0000-000098E20000}"/>
    <cellStyle name="Percent 8 7 2 4 2" xfId="25550" xr:uid="{00000000-0005-0000-0000-000099E20000}"/>
    <cellStyle name="Percent 8 7 2 4 2 2" xfId="51518" xr:uid="{00000000-0005-0000-0000-00009AE20000}"/>
    <cellStyle name="Percent 8 7 2 4 3" xfId="36370" xr:uid="{00000000-0005-0000-0000-00009BE20000}"/>
    <cellStyle name="Percent 8 7 2 5" xfId="8238" xr:uid="{00000000-0005-0000-0000-00009CE20000}"/>
    <cellStyle name="Percent 8 7 2 5 2" xfId="23386" xr:uid="{00000000-0005-0000-0000-00009DE20000}"/>
    <cellStyle name="Percent 8 7 2 5 2 2" xfId="49354" xr:uid="{00000000-0005-0000-0000-00009EE20000}"/>
    <cellStyle name="Percent 8 7 2 5 3" xfId="34206" xr:uid="{00000000-0005-0000-0000-00009FE20000}"/>
    <cellStyle name="Percent 8 7 2 6" xfId="19058" xr:uid="{00000000-0005-0000-0000-0000A0E20000}"/>
    <cellStyle name="Percent 8 7 2 6 2" xfId="45026" xr:uid="{00000000-0005-0000-0000-0000A1E20000}"/>
    <cellStyle name="Percent 8 7 2 7" xfId="14730" xr:uid="{00000000-0005-0000-0000-0000A2E20000}"/>
    <cellStyle name="Percent 8 7 2 7 2" xfId="40698" xr:uid="{00000000-0005-0000-0000-0000A3E20000}"/>
    <cellStyle name="Percent 8 7 2 8" xfId="3910" xr:uid="{00000000-0005-0000-0000-0000A4E20000}"/>
    <cellStyle name="Percent 8 7 2 9" xfId="29878" xr:uid="{00000000-0005-0000-0000-0000A5E20000}"/>
    <cellStyle name="Percent 8 7 3" xfId="2287" xr:uid="{00000000-0005-0000-0000-0000A6E20000}"/>
    <cellStyle name="Percent 8 7 3 2" xfId="6615" xr:uid="{00000000-0005-0000-0000-0000A7E20000}"/>
    <cellStyle name="Percent 8 7 3 2 2" xfId="13107" xr:uid="{00000000-0005-0000-0000-0000A8E20000}"/>
    <cellStyle name="Percent 8 7 3 2 2 2" xfId="28255" xr:uid="{00000000-0005-0000-0000-0000A9E20000}"/>
    <cellStyle name="Percent 8 7 3 2 2 2 2" xfId="54223" xr:uid="{00000000-0005-0000-0000-0000AAE20000}"/>
    <cellStyle name="Percent 8 7 3 2 2 3" xfId="39075" xr:uid="{00000000-0005-0000-0000-0000ABE20000}"/>
    <cellStyle name="Percent 8 7 3 2 3" xfId="21763" xr:uid="{00000000-0005-0000-0000-0000ACE20000}"/>
    <cellStyle name="Percent 8 7 3 2 3 2" xfId="47731" xr:uid="{00000000-0005-0000-0000-0000ADE20000}"/>
    <cellStyle name="Percent 8 7 3 2 4" xfId="17435" xr:uid="{00000000-0005-0000-0000-0000AEE20000}"/>
    <cellStyle name="Percent 8 7 3 2 4 2" xfId="43403" xr:uid="{00000000-0005-0000-0000-0000AFE20000}"/>
    <cellStyle name="Percent 8 7 3 2 5" xfId="32583" xr:uid="{00000000-0005-0000-0000-0000B0E20000}"/>
    <cellStyle name="Percent 8 7 3 2 6" xfId="59065" xr:uid="{00000000-0005-0000-0000-0000B1E20000}"/>
    <cellStyle name="Percent 8 7 3 3" xfId="10943" xr:uid="{00000000-0005-0000-0000-0000B2E20000}"/>
    <cellStyle name="Percent 8 7 3 3 2" xfId="26091" xr:uid="{00000000-0005-0000-0000-0000B3E20000}"/>
    <cellStyle name="Percent 8 7 3 3 2 2" xfId="52059" xr:uid="{00000000-0005-0000-0000-0000B4E20000}"/>
    <cellStyle name="Percent 8 7 3 3 3" xfId="36911" xr:uid="{00000000-0005-0000-0000-0000B5E20000}"/>
    <cellStyle name="Percent 8 7 3 4" xfId="8779" xr:uid="{00000000-0005-0000-0000-0000B6E20000}"/>
    <cellStyle name="Percent 8 7 3 4 2" xfId="23927" xr:uid="{00000000-0005-0000-0000-0000B7E20000}"/>
    <cellStyle name="Percent 8 7 3 4 2 2" xfId="49895" xr:uid="{00000000-0005-0000-0000-0000B8E20000}"/>
    <cellStyle name="Percent 8 7 3 4 3" xfId="34747" xr:uid="{00000000-0005-0000-0000-0000B9E20000}"/>
    <cellStyle name="Percent 8 7 3 5" xfId="19599" xr:uid="{00000000-0005-0000-0000-0000BAE20000}"/>
    <cellStyle name="Percent 8 7 3 5 2" xfId="45567" xr:uid="{00000000-0005-0000-0000-0000BBE20000}"/>
    <cellStyle name="Percent 8 7 3 6" xfId="15271" xr:uid="{00000000-0005-0000-0000-0000BCE20000}"/>
    <cellStyle name="Percent 8 7 3 6 2" xfId="41239" xr:uid="{00000000-0005-0000-0000-0000BDE20000}"/>
    <cellStyle name="Percent 8 7 3 7" xfId="4451" xr:uid="{00000000-0005-0000-0000-0000BEE20000}"/>
    <cellStyle name="Percent 8 7 3 8" xfId="30419" xr:uid="{00000000-0005-0000-0000-0000BFE20000}"/>
    <cellStyle name="Percent 8 7 3 9" xfId="56901" xr:uid="{00000000-0005-0000-0000-0000C0E20000}"/>
    <cellStyle name="Percent 8 7 4" xfId="5533" xr:uid="{00000000-0005-0000-0000-0000C1E20000}"/>
    <cellStyle name="Percent 8 7 4 2" xfId="12025" xr:uid="{00000000-0005-0000-0000-0000C2E20000}"/>
    <cellStyle name="Percent 8 7 4 2 2" xfId="27173" xr:uid="{00000000-0005-0000-0000-0000C3E20000}"/>
    <cellStyle name="Percent 8 7 4 2 2 2" xfId="53141" xr:uid="{00000000-0005-0000-0000-0000C4E20000}"/>
    <cellStyle name="Percent 8 7 4 2 3" xfId="37993" xr:uid="{00000000-0005-0000-0000-0000C5E20000}"/>
    <cellStyle name="Percent 8 7 4 3" xfId="20681" xr:uid="{00000000-0005-0000-0000-0000C6E20000}"/>
    <cellStyle name="Percent 8 7 4 3 2" xfId="46649" xr:uid="{00000000-0005-0000-0000-0000C7E20000}"/>
    <cellStyle name="Percent 8 7 4 4" xfId="16353" xr:uid="{00000000-0005-0000-0000-0000C8E20000}"/>
    <cellStyle name="Percent 8 7 4 4 2" xfId="42321" xr:uid="{00000000-0005-0000-0000-0000C9E20000}"/>
    <cellStyle name="Percent 8 7 4 5" xfId="31501" xr:uid="{00000000-0005-0000-0000-0000CAE20000}"/>
    <cellStyle name="Percent 8 7 4 6" xfId="57983" xr:uid="{00000000-0005-0000-0000-0000CBE20000}"/>
    <cellStyle name="Percent 8 7 5" xfId="9861" xr:uid="{00000000-0005-0000-0000-0000CCE20000}"/>
    <cellStyle name="Percent 8 7 5 2" xfId="25009" xr:uid="{00000000-0005-0000-0000-0000CDE20000}"/>
    <cellStyle name="Percent 8 7 5 2 2" xfId="50977" xr:uid="{00000000-0005-0000-0000-0000CEE20000}"/>
    <cellStyle name="Percent 8 7 5 3" xfId="35829" xr:uid="{00000000-0005-0000-0000-0000CFE20000}"/>
    <cellStyle name="Percent 8 7 6" xfId="7697" xr:uid="{00000000-0005-0000-0000-0000D0E20000}"/>
    <cellStyle name="Percent 8 7 6 2" xfId="22845" xr:uid="{00000000-0005-0000-0000-0000D1E20000}"/>
    <cellStyle name="Percent 8 7 6 2 2" xfId="48813" xr:uid="{00000000-0005-0000-0000-0000D2E20000}"/>
    <cellStyle name="Percent 8 7 6 3" xfId="33665" xr:uid="{00000000-0005-0000-0000-0000D3E20000}"/>
    <cellStyle name="Percent 8 7 7" xfId="18517" xr:uid="{00000000-0005-0000-0000-0000D4E20000}"/>
    <cellStyle name="Percent 8 7 7 2" xfId="44485" xr:uid="{00000000-0005-0000-0000-0000D5E20000}"/>
    <cellStyle name="Percent 8 7 8" xfId="14189" xr:uid="{00000000-0005-0000-0000-0000D6E20000}"/>
    <cellStyle name="Percent 8 7 8 2" xfId="40157" xr:uid="{00000000-0005-0000-0000-0000D7E20000}"/>
    <cellStyle name="Percent 8 7 9" xfId="3369" xr:uid="{00000000-0005-0000-0000-0000D8E20000}"/>
    <cellStyle name="Percent 8 8" xfId="654" xr:uid="{00000000-0005-0000-0000-0000D9E20000}"/>
    <cellStyle name="Percent 8 8 10" xfId="29338" xr:uid="{00000000-0005-0000-0000-0000DAE20000}"/>
    <cellStyle name="Percent 8 8 11" xfId="55280" xr:uid="{00000000-0005-0000-0000-0000DBE20000}"/>
    <cellStyle name="Percent 8 8 12" xfId="55820" xr:uid="{00000000-0005-0000-0000-0000DCE20000}"/>
    <cellStyle name="Percent 8 8 13" xfId="973" xr:uid="{00000000-0005-0000-0000-0000DDE20000}"/>
    <cellStyle name="Percent 8 8 2" xfId="1747" xr:uid="{00000000-0005-0000-0000-0000DEE20000}"/>
    <cellStyle name="Percent 8 8 2 10" xfId="56361" xr:uid="{00000000-0005-0000-0000-0000DFE20000}"/>
    <cellStyle name="Percent 8 8 2 2" xfId="2829" xr:uid="{00000000-0005-0000-0000-0000E0E20000}"/>
    <cellStyle name="Percent 8 8 2 2 2" xfId="7157" xr:uid="{00000000-0005-0000-0000-0000E1E20000}"/>
    <cellStyle name="Percent 8 8 2 2 2 2" xfId="13649" xr:uid="{00000000-0005-0000-0000-0000E2E20000}"/>
    <cellStyle name="Percent 8 8 2 2 2 2 2" xfId="28797" xr:uid="{00000000-0005-0000-0000-0000E3E20000}"/>
    <cellStyle name="Percent 8 8 2 2 2 2 2 2" xfId="54765" xr:uid="{00000000-0005-0000-0000-0000E4E20000}"/>
    <cellStyle name="Percent 8 8 2 2 2 2 3" xfId="39617" xr:uid="{00000000-0005-0000-0000-0000E5E20000}"/>
    <cellStyle name="Percent 8 8 2 2 2 3" xfId="22305" xr:uid="{00000000-0005-0000-0000-0000E6E20000}"/>
    <cellStyle name="Percent 8 8 2 2 2 3 2" xfId="48273" xr:uid="{00000000-0005-0000-0000-0000E7E20000}"/>
    <cellStyle name="Percent 8 8 2 2 2 4" xfId="17977" xr:uid="{00000000-0005-0000-0000-0000E8E20000}"/>
    <cellStyle name="Percent 8 8 2 2 2 4 2" xfId="43945" xr:uid="{00000000-0005-0000-0000-0000E9E20000}"/>
    <cellStyle name="Percent 8 8 2 2 2 5" xfId="33125" xr:uid="{00000000-0005-0000-0000-0000EAE20000}"/>
    <cellStyle name="Percent 8 8 2 2 2 6" xfId="59607" xr:uid="{00000000-0005-0000-0000-0000EBE20000}"/>
    <cellStyle name="Percent 8 8 2 2 3" xfId="11485" xr:uid="{00000000-0005-0000-0000-0000ECE20000}"/>
    <cellStyle name="Percent 8 8 2 2 3 2" xfId="26633" xr:uid="{00000000-0005-0000-0000-0000EDE20000}"/>
    <cellStyle name="Percent 8 8 2 2 3 2 2" xfId="52601" xr:uid="{00000000-0005-0000-0000-0000EEE20000}"/>
    <cellStyle name="Percent 8 8 2 2 3 3" xfId="37453" xr:uid="{00000000-0005-0000-0000-0000EFE20000}"/>
    <cellStyle name="Percent 8 8 2 2 4" xfId="9321" xr:uid="{00000000-0005-0000-0000-0000F0E20000}"/>
    <cellStyle name="Percent 8 8 2 2 4 2" xfId="24469" xr:uid="{00000000-0005-0000-0000-0000F1E20000}"/>
    <cellStyle name="Percent 8 8 2 2 4 2 2" xfId="50437" xr:uid="{00000000-0005-0000-0000-0000F2E20000}"/>
    <cellStyle name="Percent 8 8 2 2 4 3" xfId="35289" xr:uid="{00000000-0005-0000-0000-0000F3E20000}"/>
    <cellStyle name="Percent 8 8 2 2 5" xfId="20141" xr:uid="{00000000-0005-0000-0000-0000F4E20000}"/>
    <cellStyle name="Percent 8 8 2 2 5 2" xfId="46109" xr:uid="{00000000-0005-0000-0000-0000F5E20000}"/>
    <cellStyle name="Percent 8 8 2 2 6" xfId="15813" xr:uid="{00000000-0005-0000-0000-0000F6E20000}"/>
    <cellStyle name="Percent 8 8 2 2 6 2" xfId="41781" xr:uid="{00000000-0005-0000-0000-0000F7E20000}"/>
    <cellStyle name="Percent 8 8 2 2 7" xfId="4993" xr:uid="{00000000-0005-0000-0000-0000F8E20000}"/>
    <cellStyle name="Percent 8 8 2 2 8" xfId="30961" xr:uid="{00000000-0005-0000-0000-0000F9E20000}"/>
    <cellStyle name="Percent 8 8 2 2 9" xfId="57443" xr:uid="{00000000-0005-0000-0000-0000FAE20000}"/>
    <cellStyle name="Percent 8 8 2 3" xfId="6075" xr:uid="{00000000-0005-0000-0000-0000FBE20000}"/>
    <cellStyle name="Percent 8 8 2 3 2" xfId="12567" xr:uid="{00000000-0005-0000-0000-0000FCE20000}"/>
    <cellStyle name="Percent 8 8 2 3 2 2" xfId="27715" xr:uid="{00000000-0005-0000-0000-0000FDE20000}"/>
    <cellStyle name="Percent 8 8 2 3 2 2 2" xfId="53683" xr:uid="{00000000-0005-0000-0000-0000FEE20000}"/>
    <cellStyle name="Percent 8 8 2 3 2 3" xfId="38535" xr:uid="{00000000-0005-0000-0000-0000FFE20000}"/>
    <cellStyle name="Percent 8 8 2 3 3" xfId="21223" xr:uid="{00000000-0005-0000-0000-000000E30000}"/>
    <cellStyle name="Percent 8 8 2 3 3 2" xfId="47191" xr:uid="{00000000-0005-0000-0000-000001E30000}"/>
    <cellStyle name="Percent 8 8 2 3 4" xfId="16895" xr:uid="{00000000-0005-0000-0000-000002E30000}"/>
    <cellStyle name="Percent 8 8 2 3 4 2" xfId="42863" xr:uid="{00000000-0005-0000-0000-000003E30000}"/>
    <cellStyle name="Percent 8 8 2 3 5" xfId="32043" xr:uid="{00000000-0005-0000-0000-000004E30000}"/>
    <cellStyle name="Percent 8 8 2 3 6" xfId="58525" xr:uid="{00000000-0005-0000-0000-000005E30000}"/>
    <cellStyle name="Percent 8 8 2 4" xfId="10403" xr:uid="{00000000-0005-0000-0000-000006E30000}"/>
    <cellStyle name="Percent 8 8 2 4 2" xfId="25551" xr:uid="{00000000-0005-0000-0000-000007E30000}"/>
    <cellStyle name="Percent 8 8 2 4 2 2" xfId="51519" xr:uid="{00000000-0005-0000-0000-000008E30000}"/>
    <cellStyle name="Percent 8 8 2 4 3" xfId="36371" xr:uid="{00000000-0005-0000-0000-000009E30000}"/>
    <cellStyle name="Percent 8 8 2 5" xfId="8239" xr:uid="{00000000-0005-0000-0000-00000AE30000}"/>
    <cellStyle name="Percent 8 8 2 5 2" xfId="23387" xr:uid="{00000000-0005-0000-0000-00000BE30000}"/>
    <cellStyle name="Percent 8 8 2 5 2 2" xfId="49355" xr:uid="{00000000-0005-0000-0000-00000CE30000}"/>
    <cellStyle name="Percent 8 8 2 5 3" xfId="34207" xr:uid="{00000000-0005-0000-0000-00000DE30000}"/>
    <cellStyle name="Percent 8 8 2 6" xfId="19059" xr:uid="{00000000-0005-0000-0000-00000EE30000}"/>
    <cellStyle name="Percent 8 8 2 6 2" xfId="45027" xr:uid="{00000000-0005-0000-0000-00000FE30000}"/>
    <cellStyle name="Percent 8 8 2 7" xfId="14731" xr:uid="{00000000-0005-0000-0000-000010E30000}"/>
    <cellStyle name="Percent 8 8 2 7 2" xfId="40699" xr:uid="{00000000-0005-0000-0000-000011E30000}"/>
    <cellStyle name="Percent 8 8 2 8" xfId="3911" xr:uid="{00000000-0005-0000-0000-000012E30000}"/>
    <cellStyle name="Percent 8 8 2 9" xfId="29879" xr:uid="{00000000-0005-0000-0000-000013E30000}"/>
    <cellStyle name="Percent 8 8 3" xfId="2288" xr:uid="{00000000-0005-0000-0000-000014E30000}"/>
    <cellStyle name="Percent 8 8 3 2" xfId="6616" xr:uid="{00000000-0005-0000-0000-000015E30000}"/>
    <cellStyle name="Percent 8 8 3 2 2" xfId="13108" xr:uid="{00000000-0005-0000-0000-000016E30000}"/>
    <cellStyle name="Percent 8 8 3 2 2 2" xfId="28256" xr:uid="{00000000-0005-0000-0000-000017E30000}"/>
    <cellStyle name="Percent 8 8 3 2 2 2 2" xfId="54224" xr:uid="{00000000-0005-0000-0000-000018E30000}"/>
    <cellStyle name="Percent 8 8 3 2 2 3" xfId="39076" xr:uid="{00000000-0005-0000-0000-000019E30000}"/>
    <cellStyle name="Percent 8 8 3 2 3" xfId="21764" xr:uid="{00000000-0005-0000-0000-00001AE30000}"/>
    <cellStyle name="Percent 8 8 3 2 3 2" xfId="47732" xr:uid="{00000000-0005-0000-0000-00001BE30000}"/>
    <cellStyle name="Percent 8 8 3 2 4" xfId="17436" xr:uid="{00000000-0005-0000-0000-00001CE30000}"/>
    <cellStyle name="Percent 8 8 3 2 4 2" xfId="43404" xr:uid="{00000000-0005-0000-0000-00001DE30000}"/>
    <cellStyle name="Percent 8 8 3 2 5" xfId="32584" xr:uid="{00000000-0005-0000-0000-00001EE30000}"/>
    <cellStyle name="Percent 8 8 3 2 6" xfId="59066" xr:uid="{00000000-0005-0000-0000-00001FE30000}"/>
    <cellStyle name="Percent 8 8 3 3" xfId="10944" xr:uid="{00000000-0005-0000-0000-000020E30000}"/>
    <cellStyle name="Percent 8 8 3 3 2" xfId="26092" xr:uid="{00000000-0005-0000-0000-000021E30000}"/>
    <cellStyle name="Percent 8 8 3 3 2 2" xfId="52060" xr:uid="{00000000-0005-0000-0000-000022E30000}"/>
    <cellStyle name="Percent 8 8 3 3 3" xfId="36912" xr:uid="{00000000-0005-0000-0000-000023E30000}"/>
    <cellStyle name="Percent 8 8 3 4" xfId="8780" xr:uid="{00000000-0005-0000-0000-000024E30000}"/>
    <cellStyle name="Percent 8 8 3 4 2" xfId="23928" xr:uid="{00000000-0005-0000-0000-000025E30000}"/>
    <cellStyle name="Percent 8 8 3 4 2 2" xfId="49896" xr:uid="{00000000-0005-0000-0000-000026E30000}"/>
    <cellStyle name="Percent 8 8 3 4 3" xfId="34748" xr:uid="{00000000-0005-0000-0000-000027E30000}"/>
    <cellStyle name="Percent 8 8 3 5" xfId="19600" xr:uid="{00000000-0005-0000-0000-000028E30000}"/>
    <cellStyle name="Percent 8 8 3 5 2" xfId="45568" xr:uid="{00000000-0005-0000-0000-000029E30000}"/>
    <cellStyle name="Percent 8 8 3 6" xfId="15272" xr:uid="{00000000-0005-0000-0000-00002AE30000}"/>
    <cellStyle name="Percent 8 8 3 6 2" xfId="41240" xr:uid="{00000000-0005-0000-0000-00002BE30000}"/>
    <cellStyle name="Percent 8 8 3 7" xfId="4452" xr:uid="{00000000-0005-0000-0000-00002CE30000}"/>
    <cellStyle name="Percent 8 8 3 8" xfId="30420" xr:uid="{00000000-0005-0000-0000-00002DE30000}"/>
    <cellStyle name="Percent 8 8 3 9" xfId="56902" xr:uid="{00000000-0005-0000-0000-00002EE30000}"/>
    <cellStyle name="Percent 8 8 4" xfId="5534" xr:uid="{00000000-0005-0000-0000-00002FE30000}"/>
    <cellStyle name="Percent 8 8 4 2" xfId="12026" xr:uid="{00000000-0005-0000-0000-000030E30000}"/>
    <cellStyle name="Percent 8 8 4 2 2" xfId="27174" xr:uid="{00000000-0005-0000-0000-000031E30000}"/>
    <cellStyle name="Percent 8 8 4 2 2 2" xfId="53142" xr:uid="{00000000-0005-0000-0000-000032E30000}"/>
    <cellStyle name="Percent 8 8 4 2 3" xfId="37994" xr:uid="{00000000-0005-0000-0000-000033E30000}"/>
    <cellStyle name="Percent 8 8 4 3" xfId="20682" xr:uid="{00000000-0005-0000-0000-000034E30000}"/>
    <cellStyle name="Percent 8 8 4 3 2" xfId="46650" xr:uid="{00000000-0005-0000-0000-000035E30000}"/>
    <cellStyle name="Percent 8 8 4 4" xfId="16354" xr:uid="{00000000-0005-0000-0000-000036E30000}"/>
    <cellStyle name="Percent 8 8 4 4 2" xfId="42322" xr:uid="{00000000-0005-0000-0000-000037E30000}"/>
    <cellStyle name="Percent 8 8 4 5" xfId="31502" xr:uid="{00000000-0005-0000-0000-000038E30000}"/>
    <cellStyle name="Percent 8 8 4 6" xfId="57984" xr:uid="{00000000-0005-0000-0000-000039E30000}"/>
    <cellStyle name="Percent 8 8 5" xfId="9862" xr:uid="{00000000-0005-0000-0000-00003AE30000}"/>
    <cellStyle name="Percent 8 8 5 2" xfId="25010" xr:uid="{00000000-0005-0000-0000-00003BE30000}"/>
    <cellStyle name="Percent 8 8 5 2 2" xfId="50978" xr:uid="{00000000-0005-0000-0000-00003CE30000}"/>
    <cellStyle name="Percent 8 8 5 3" xfId="35830" xr:uid="{00000000-0005-0000-0000-00003DE30000}"/>
    <cellStyle name="Percent 8 8 6" xfId="7698" xr:uid="{00000000-0005-0000-0000-00003EE30000}"/>
    <cellStyle name="Percent 8 8 6 2" xfId="22846" xr:uid="{00000000-0005-0000-0000-00003FE30000}"/>
    <cellStyle name="Percent 8 8 6 2 2" xfId="48814" xr:uid="{00000000-0005-0000-0000-000040E30000}"/>
    <cellStyle name="Percent 8 8 6 3" xfId="33666" xr:uid="{00000000-0005-0000-0000-000041E30000}"/>
    <cellStyle name="Percent 8 8 7" xfId="18518" xr:uid="{00000000-0005-0000-0000-000042E30000}"/>
    <cellStyle name="Percent 8 8 7 2" xfId="44486" xr:uid="{00000000-0005-0000-0000-000043E30000}"/>
    <cellStyle name="Percent 8 8 8" xfId="14190" xr:uid="{00000000-0005-0000-0000-000044E30000}"/>
    <cellStyle name="Percent 8 8 8 2" xfId="40158" xr:uid="{00000000-0005-0000-0000-000045E30000}"/>
    <cellStyle name="Percent 8 8 9" xfId="3370" xr:uid="{00000000-0005-0000-0000-000046E30000}"/>
    <cellStyle name="Percent 8 9" xfId="655" xr:uid="{00000000-0005-0000-0000-000047E30000}"/>
    <cellStyle name="Percent 8 9 10" xfId="29339" xr:uid="{00000000-0005-0000-0000-000048E30000}"/>
    <cellStyle name="Percent 8 9 11" xfId="55281" xr:uid="{00000000-0005-0000-0000-000049E30000}"/>
    <cellStyle name="Percent 8 9 12" xfId="55821" xr:uid="{00000000-0005-0000-0000-00004AE30000}"/>
    <cellStyle name="Percent 8 9 13" xfId="1013" xr:uid="{00000000-0005-0000-0000-00004BE30000}"/>
    <cellStyle name="Percent 8 9 2" xfId="1748" xr:uid="{00000000-0005-0000-0000-00004CE30000}"/>
    <cellStyle name="Percent 8 9 2 10" xfId="56362" xr:uid="{00000000-0005-0000-0000-00004DE30000}"/>
    <cellStyle name="Percent 8 9 2 2" xfId="2830" xr:uid="{00000000-0005-0000-0000-00004EE30000}"/>
    <cellStyle name="Percent 8 9 2 2 2" xfId="7158" xr:uid="{00000000-0005-0000-0000-00004FE30000}"/>
    <cellStyle name="Percent 8 9 2 2 2 2" xfId="13650" xr:uid="{00000000-0005-0000-0000-000050E30000}"/>
    <cellStyle name="Percent 8 9 2 2 2 2 2" xfId="28798" xr:uid="{00000000-0005-0000-0000-000051E30000}"/>
    <cellStyle name="Percent 8 9 2 2 2 2 2 2" xfId="54766" xr:uid="{00000000-0005-0000-0000-000052E30000}"/>
    <cellStyle name="Percent 8 9 2 2 2 2 3" xfId="39618" xr:uid="{00000000-0005-0000-0000-000053E30000}"/>
    <cellStyle name="Percent 8 9 2 2 2 3" xfId="22306" xr:uid="{00000000-0005-0000-0000-000054E30000}"/>
    <cellStyle name="Percent 8 9 2 2 2 3 2" xfId="48274" xr:uid="{00000000-0005-0000-0000-000055E30000}"/>
    <cellStyle name="Percent 8 9 2 2 2 4" xfId="17978" xr:uid="{00000000-0005-0000-0000-000056E30000}"/>
    <cellStyle name="Percent 8 9 2 2 2 4 2" xfId="43946" xr:uid="{00000000-0005-0000-0000-000057E30000}"/>
    <cellStyle name="Percent 8 9 2 2 2 5" xfId="33126" xr:uid="{00000000-0005-0000-0000-000058E30000}"/>
    <cellStyle name="Percent 8 9 2 2 2 6" xfId="59608" xr:uid="{00000000-0005-0000-0000-000059E30000}"/>
    <cellStyle name="Percent 8 9 2 2 3" xfId="11486" xr:uid="{00000000-0005-0000-0000-00005AE30000}"/>
    <cellStyle name="Percent 8 9 2 2 3 2" xfId="26634" xr:uid="{00000000-0005-0000-0000-00005BE30000}"/>
    <cellStyle name="Percent 8 9 2 2 3 2 2" xfId="52602" xr:uid="{00000000-0005-0000-0000-00005CE30000}"/>
    <cellStyle name="Percent 8 9 2 2 3 3" xfId="37454" xr:uid="{00000000-0005-0000-0000-00005DE30000}"/>
    <cellStyle name="Percent 8 9 2 2 4" xfId="9322" xr:uid="{00000000-0005-0000-0000-00005EE30000}"/>
    <cellStyle name="Percent 8 9 2 2 4 2" xfId="24470" xr:uid="{00000000-0005-0000-0000-00005FE30000}"/>
    <cellStyle name="Percent 8 9 2 2 4 2 2" xfId="50438" xr:uid="{00000000-0005-0000-0000-000060E30000}"/>
    <cellStyle name="Percent 8 9 2 2 4 3" xfId="35290" xr:uid="{00000000-0005-0000-0000-000061E30000}"/>
    <cellStyle name="Percent 8 9 2 2 5" xfId="20142" xr:uid="{00000000-0005-0000-0000-000062E30000}"/>
    <cellStyle name="Percent 8 9 2 2 5 2" xfId="46110" xr:uid="{00000000-0005-0000-0000-000063E30000}"/>
    <cellStyle name="Percent 8 9 2 2 6" xfId="15814" xr:uid="{00000000-0005-0000-0000-000064E30000}"/>
    <cellStyle name="Percent 8 9 2 2 6 2" xfId="41782" xr:uid="{00000000-0005-0000-0000-000065E30000}"/>
    <cellStyle name="Percent 8 9 2 2 7" xfId="4994" xr:uid="{00000000-0005-0000-0000-000066E30000}"/>
    <cellStyle name="Percent 8 9 2 2 8" xfId="30962" xr:uid="{00000000-0005-0000-0000-000067E30000}"/>
    <cellStyle name="Percent 8 9 2 2 9" xfId="57444" xr:uid="{00000000-0005-0000-0000-000068E30000}"/>
    <cellStyle name="Percent 8 9 2 3" xfId="6076" xr:uid="{00000000-0005-0000-0000-000069E30000}"/>
    <cellStyle name="Percent 8 9 2 3 2" xfId="12568" xr:uid="{00000000-0005-0000-0000-00006AE30000}"/>
    <cellStyle name="Percent 8 9 2 3 2 2" xfId="27716" xr:uid="{00000000-0005-0000-0000-00006BE30000}"/>
    <cellStyle name="Percent 8 9 2 3 2 2 2" xfId="53684" xr:uid="{00000000-0005-0000-0000-00006CE30000}"/>
    <cellStyle name="Percent 8 9 2 3 2 3" xfId="38536" xr:uid="{00000000-0005-0000-0000-00006DE30000}"/>
    <cellStyle name="Percent 8 9 2 3 3" xfId="21224" xr:uid="{00000000-0005-0000-0000-00006EE30000}"/>
    <cellStyle name="Percent 8 9 2 3 3 2" xfId="47192" xr:uid="{00000000-0005-0000-0000-00006FE30000}"/>
    <cellStyle name="Percent 8 9 2 3 4" xfId="16896" xr:uid="{00000000-0005-0000-0000-000070E30000}"/>
    <cellStyle name="Percent 8 9 2 3 4 2" xfId="42864" xr:uid="{00000000-0005-0000-0000-000071E30000}"/>
    <cellStyle name="Percent 8 9 2 3 5" xfId="32044" xr:uid="{00000000-0005-0000-0000-000072E30000}"/>
    <cellStyle name="Percent 8 9 2 3 6" xfId="58526" xr:uid="{00000000-0005-0000-0000-000073E30000}"/>
    <cellStyle name="Percent 8 9 2 4" xfId="10404" xr:uid="{00000000-0005-0000-0000-000074E30000}"/>
    <cellStyle name="Percent 8 9 2 4 2" xfId="25552" xr:uid="{00000000-0005-0000-0000-000075E30000}"/>
    <cellStyle name="Percent 8 9 2 4 2 2" xfId="51520" xr:uid="{00000000-0005-0000-0000-000076E30000}"/>
    <cellStyle name="Percent 8 9 2 4 3" xfId="36372" xr:uid="{00000000-0005-0000-0000-000077E30000}"/>
    <cellStyle name="Percent 8 9 2 5" xfId="8240" xr:uid="{00000000-0005-0000-0000-000078E30000}"/>
    <cellStyle name="Percent 8 9 2 5 2" xfId="23388" xr:uid="{00000000-0005-0000-0000-000079E30000}"/>
    <cellStyle name="Percent 8 9 2 5 2 2" xfId="49356" xr:uid="{00000000-0005-0000-0000-00007AE30000}"/>
    <cellStyle name="Percent 8 9 2 5 3" xfId="34208" xr:uid="{00000000-0005-0000-0000-00007BE30000}"/>
    <cellStyle name="Percent 8 9 2 6" xfId="19060" xr:uid="{00000000-0005-0000-0000-00007CE30000}"/>
    <cellStyle name="Percent 8 9 2 6 2" xfId="45028" xr:uid="{00000000-0005-0000-0000-00007DE30000}"/>
    <cellStyle name="Percent 8 9 2 7" xfId="14732" xr:uid="{00000000-0005-0000-0000-00007EE30000}"/>
    <cellStyle name="Percent 8 9 2 7 2" xfId="40700" xr:uid="{00000000-0005-0000-0000-00007FE30000}"/>
    <cellStyle name="Percent 8 9 2 8" xfId="3912" xr:uid="{00000000-0005-0000-0000-000080E30000}"/>
    <cellStyle name="Percent 8 9 2 9" xfId="29880" xr:uid="{00000000-0005-0000-0000-000081E30000}"/>
    <cellStyle name="Percent 8 9 3" xfId="2289" xr:uid="{00000000-0005-0000-0000-000082E30000}"/>
    <cellStyle name="Percent 8 9 3 2" xfId="6617" xr:uid="{00000000-0005-0000-0000-000083E30000}"/>
    <cellStyle name="Percent 8 9 3 2 2" xfId="13109" xr:uid="{00000000-0005-0000-0000-000084E30000}"/>
    <cellStyle name="Percent 8 9 3 2 2 2" xfId="28257" xr:uid="{00000000-0005-0000-0000-000085E30000}"/>
    <cellStyle name="Percent 8 9 3 2 2 2 2" xfId="54225" xr:uid="{00000000-0005-0000-0000-000086E30000}"/>
    <cellStyle name="Percent 8 9 3 2 2 3" xfId="39077" xr:uid="{00000000-0005-0000-0000-000087E30000}"/>
    <cellStyle name="Percent 8 9 3 2 3" xfId="21765" xr:uid="{00000000-0005-0000-0000-000088E30000}"/>
    <cellStyle name="Percent 8 9 3 2 3 2" xfId="47733" xr:uid="{00000000-0005-0000-0000-000089E30000}"/>
    <cellStyle name="Percent 8 9 3 2 4" xfId="17437" xr:uid="{00000000-0005-0000-0000-00008AE30000}"/>
    <cellStyle name="Percent 8 9 3 2 4 2" xfId="43405" xr:uid="{00000000-0005-0000-0000-00008BE30000}"/>
    <cellStyle name="Percent 8 9 3 2 5" xfId="32585" xr:uid="{00000000-0005-0000-0000-00008CE30000}"/>
    <cellStyle name="Percent 8 9 3 2 6" xfId="59067" xr:uid="{00000000-0005-0000-0000-00008DE30000}"/>
    <cellStyle name="Percent 8 9 3 3" xfId="10945" xr:uid="{00000000-0005-0000-0000-00008EE30000}"/>
    <cellStyle name="Percent 8 9 3 3 2" xfId="26093" xr:uid="{00000000-0005-0000-0000-00008FE30000}"/>
    <cellStyle name="Percent 8 9 3 3 2 2" xfId="52061" xr:uid="{00000000-0005-0000-0000-000090E30000}"/>
    <cellStyle name="Percent 8 9 3 3 3" xfId="36913" xr:uid="{00000000-0005-0000-0000-000091E30000}"/>
    <cellStyle name="Percent 8 9 3 4" xfId="8781" xr:uid="{00000000-0005-0000-0000-000092E30000}"/>
    <cellStyle name="Percent 8 9 3 4 2" xfId="23929" xr:uid="{00000000-0005-0000-0000-000093E30000}"/>
    <cellStyle name="Percent 8 9 3 4 2 2" xfId="49897" xr:uid="{00000000-0005-0000-0000-000094E30000}"/>
    <cellStyle name="Percent 8 9 3 4 3" xfId="34749" xr:uid="{00000000-0005-0000-0000-000095E30000}"/>
    <cellStyle name="Percent 8 9 3 5" xfId="19601" xr:uid="{00000000-0005-0000-0000-000096E30000}"/>
    <cellStyle name="Percent 8 9 3 5 2" xfId="45569" xr:uid="{00000000-0005-0000-0000-000097E30000}"/>
    <cellStyle name="Percent 8 9 3 6" xfId="15273" xr:uid="{00000000-0005-0000-0000-000098E30000}"/>
    <cellStyle name="Percent 8 9 3 6 2" xfId="41241" xr:uid="{00000000-0005-0000-0000-000099E30000}"/>
    <cellStyle name="Percent 8 9 3 7" xfId="4453" xr:uid="{00000000-0005-0000-0000-00009AE30000}"/>
    <cellStyle name="Percent 8 9 3 8" xfId="30421" xr:uid="{00000000-0005-0000-0000-00009BE30000}"/>
    <cellStyle name="Percent 8 9 3 9" xfId="56903" xr:uid="{00000000-0005-0000-0000-00009CE30000}"/>
    <cellStyle name="Percent 8 9 4" xfId="5535" xr:uid="{00000000-0005-0000-0000-00009DE30000}"/>
    <cellStyle name="Percent 8 9 4 2" xfId="12027" xr:uid="{00000000-0005-0000-0000-00009EE30000}"/>
    <cellStyle name="Percent 8 9 4 2 2" xfId="27175" xr:uid="{00000000-0005-0000-0000-00009FE30000}"/>
    <cellStyle name="Percent 8 9 4 2 2 2" xfId="53143" xr:uid="{00000000-0005-0000-0000-0000A0E30000}"/>
    <cellStyle name="Percent 8 9 4 2 3" xfId="37995" xr:uid="{00000000-0005-0000-0000-0000A1E30000}"/>
    <cellStyle name="Percent 8 9 4 3" xfId="20683" xr:uid="{00000000-0005-0000-0000-0000A2E30000}"/>
    <cellStyle name="Percent 8 9 4 3 2" xfId="46651" xr:uid="{00000000-0005-0000-0000-0000A3E30000}"/>
    <cellStyle name="Percent 8 9 4 4" xfId="16355" xr:uid="{00000000-0005-0000-0000-0000A4E30000}"/>
    <cellStyle name="Percent 8 9 4 4 2" xfId="42323" xr:uid="{00000000-0005-0000-0000-0000A5E30000}"/>
    <cellStyle name="Percent 8 9 4 5" xfId="31503" xr:uid="{00000000-0005-0000-0000-0000A6E30000}"/>
    <cellStyle name="Percent 8 9 4 6" xfId="57985" xr:uid="{00000000-0005-0000-0000-0000A7E30000}"/>
    <cellStyle name="Percent 8 9 5" xfId="9863" xr:uid="{00000000-0005-0000-0000-0000A8E30000}"/>
    <cellStyle name="Percent 8 9 5 2" xfId="25011" xr:uid="{00000000-0005-0000-0000-0000A9E30000}"/>
    <cellStyle name="Percent 8 9 5 2 2" xfId="50979" xr:uid="{00000000-0005-0000-0000-0000AAE30000}"/>
    <cellStyle name="Percent 8 9 5 3" xfId="35831" xr:uid="{00000000-0005-0000-0000-0000ABE30000}"/>
    <cellStyle name="Percent 8 9 6" xfId="7699" xr:uid="{00000000-0005-0000-0000-0000ACE30000}"/>
    <cellStyle name="Percent 8 9 6 2" xfId="22847" xr:uid="{00000000-0005-0000-0000-0000ADE30000}"/>
    <cellStyle name="Percent 8 9 6 2 2" xfId="48815" xr:uid="{00000000-0005-0000-0000-0000AEE30000}"/>
    <cellStyle name="Percent 8 9 6 3" xfId="33667" xr:uid="{00000000-0005-0000-0000-0000AFE30000}"/>
    <cellStyle name="Percent 8 9 7" xfId="18519" xr:uid="{00000000-0005-0000-0000-0000B0E30000}"/>
    <cellStyle name="Percent 8 9 7 2" xfId="44487" xr:uid="{00000000-0005-0000-0000-0000B1E30000}"/>
    <cellStyle name="Percent 8 9 8" xfId="14191" xr:uid="{00000000-0005-0000-0000-0000B2E30000}"/>
    <cellStyle name="Percent 8 9 8 2" xfId="40159" xr:uid="{00000000-0005-0000-0000-0000B3E30000}"/>
    <cellStyle name="Percent 8 9 9" xfId="3371" xr:uid="{00000000-0005-0000-0000-0000B4E30000}"/>
    <cellStyle name="Percent 9" xfId="656" xr:uid="{00000000-0005-0000-0000-0000B5E30000}"/>
    <cellStyle name="Percent 9 10" xfId="657" xr:uid="{00000000-0005-0000-0000-0000B6E30000}"/>
    <cellStyle name="Percent 9 10 10" xfId="29340" xr:uid="{00000000-0005-0000-0000-0000B7E30000}"/>
    <cellStyle name="Percent 9 10 11" xfId="55282" xr:uid="{00000000-0005-0000-0000-0000B8E30000}"/>
    <cellStyle name="Percent 9 10 12" xfId="55822" xr:uid="{00000000-0005-0000-0000-0000B9E30000}"/>
    <cellStyle name="Percent 9 10 13" xfId="1056" xr:uid="{00000000-0005-0000-0000-0000BAE30000}"/>
    <cellStyle name="Percent 9 10 2" xfId="1749" xr:uid="{00000000-0005-0000-0000-0000BBE30000}"/>
    <cellStyle name="Percent 9 10 2 10" xfId="56363" xr:uid="{00000000-0005-0000-0000-0000BCE30000}"/>
    <cellStyle name="Percent 9 10 2 2" xfId="2831" xr:uid="{00000000-0005-0000-0000-0000BDE30000}"/>
    <cellStyle name="Percent 9 10 2 2 2" xfId="7159" xr:uid="{00000000-0005-0000-0000-0000BEE30000}"/>
    <cellStyle name="Percent 9 10 2 2 2 2" xfId="13651" xr:uid="{00000000-0005-0000-0000-0000BFE30000}"/>
    <cellStyle name="Percent 9 10 2 2 2 2 2" xfId="28799" xr:uid="{00000000-0005-0000-0000-0000C0E30000}"/>
    <cellStyle name="Percent 9 10 2 2 2 2 2 2" xfId="54767" xr:uid="{00000000-0005-0000-0000-0000C1E30000}"/>
    <cellStyle name="Percent 9 10 2 2 2 2 3" xfId="39619" xr:uid="{00000000-0005-0000-0000-0000C2E30000}"/>
    <cellStyle name="Percent 9 10 2 2 2 3" xfId="22307" xr:uid="{00000000-0005-0000-0000-0000C3E30000}"/>
    <cellStyle name="Percent 9 10 2 2 2 3 2" xfId="48275" xr:uid="{00000000-0005-0000-0000-0000C4E30000}"/>
    <cellStyle name="Percent 9 10 2 2 2 4" xfId="17979" xr:uid="{00000000-0005-0000-0000-0000C5E30000}"/>
    <cellStyle name="Percent 9 10 2 2 2 4 2" xfId="43947" xr:uid="{00000000-0005-0000-0000-0000C6E30000}"/>
    <cellStyle name="Percent 9 10 2 2 2 5" xfId="33127" xr:uid="{00000000-0005-0000-0000-0000C7E30000}"/>
    <cellStyle name="Percent 9 10 2 2 2 6" xfId="59609" xr:uid="{00000000-0005-0000-0000-0000C8E30000}"/>
    <cellStyle name="Percent 9 10 2 2 3" xfId="11487" xr:uid="{00000000-0005-0000-0000-0000C9E30000}"/>
    <cellStyle name="Percent 9 10 2 2 3 2" xfId="26635" xr:uid="{00000000-0005-0000-0000-0000CAE30000}"/>
    <cellStyle name="Percent 9 10 2 2 3 2 2" xfId="52603" xr:uid="{00000000-0005-0000-0000-0000CBE30000}"/>
    <cellStyle name="Percent 9 10 2 2 3 3" xfId="37455" xr:uid="{00000000-0005-0000-0000-0000CCE30000}"/>
    <cellStyle name="Percent 9 10 2 2 4" xfId="9323" xr:uid="{00000000-0005-0000-0000-0000CDE30000}"/>
    <cellStyle name="Percent 9 10 2 2 4 2" xfId="24471" xr:uid="{00000000-0005-0000-0000-0000CEE30000}"/>
    <cellStyle name="Percent 9 10 2 2 4 2 2" xfId="50439" xr:uid="{00000000-0005-0000-0000-0000CFE30000}"/>
    <cellStyle name="Percent 9 10 2 2 4 3" xfId="35291" xr:uid="{00000000-0005-0000-0000-0000D0E30000}"/>
    <cellStyle name="Percent 9 10 2 2 5" xfId="20143" xr:uid="{00000000-0005-0000-0000-0000D1E30000}"/>
    <cellStyle name="Percent 9 10 2 2 5 2" xfId="46111" xr:uid="{00000000-0005-0000-0000-0000D2E30000}"/>
    <cellStyle name="Percent 9 10 2 2 6" xfId="15815" xr:uid="{00000000-0005-0000-0000-0000D3E30000}"/>
    <cellStyle name="Percent 9 10 2 2 6 2" xfId="41783" xr:uid="{00000000-0005-0000-0000-0000D4E30000}"/>
    <cellStyle name="Percent 9 10 2 2 7" xfId="4995" xr:uid="{00000000-0005-0000-0000-0000D5E30000}"/>
    <cellStyle name="Percent 9 10 2 2 8" xfId="30963" xr:uid="{00000000-0005-0000-0000-0000D6E30000}"/>
    <cellStyle name="Percent 9 10 2 2 9" xfId="57445" xr:uid="{00000000-0005-0000-0000-0000D7E30000}"/>
    <cellStyle name="Percent 9 10 2 3" xfId="6077" xr:uid="{00000000-0005-0000-0000-0000D8E30000}"/>
    <cellStyle name="Percent 9 10 2 3 2" xfId="12569" xr:uid="{00000000-0005-0000-0000-0000D9E30000}"/>
    <cellStyle name="Percent 9 10 2 3 2 2" xfId="27717" xr:uid="{00000000-0005-0000-0000-0000DAE30000}"/>
    <cellStyle name="Percent 9 10 2 3 2 2 2" xfId="53685" xr:uid="{00000000-0005-0000-0000-0000DBE30000}"/>
    <cellStyle name="Percent 9 10 2 3 2 3" xfId="38537" xr:uid="{00000000-0005-0000-0000-0000DCE30000}"/>
    <cellStyle name="Percent 9 10 2 3 3" xfId="21225" xr:uid="{00000000-0005-0000-0000-0000DDE30000}"/>
    <cellStyle name="Percent 9 10 2 3 3 2" xfId="47193" xr:uid="{00000000-0005-0000-0000-0000DEE30000}"/>
    <cellStyle name="Percent 9 10 2 3 4" xfId="16897" xr:uid="{00000000-0005-0000-0000-0000DFE30000}"/>
    <cellStyle name="Percent 9 10 2 3 4 2" xfId="42865" xr:uid="{00000000-0005-0000-0000-0000E0E30000}"/>
    <cellStyle name="Percent 9 10 2 3 5" xfId="32045" xr:uid="{00000000-0005-0000-0000-0000E1E30000}"/>
    <cellStyle name="Percent 9 10 2 3 6" xfId="58527" xr:uid="{00000000-0005-0000-0000-0000E2E30000}"/>
    <cellStyle name="Percent 9 10 2 4" xfId="10405" xr:uid="{00000000-0005-0000-0000-0000E3E30000}"/>
    <cellStyle name="Percent 9 10 2 4 2" xfId="25553" xr:uid="{00000000-0005-0000-0000-0000E4E30000}"/>
    <cellStyle name="Percent 9 10 2 4 2 2" xfId="51521" xr:uid="{00000000-0005-0000-0000-0000E5E30000}"/>
    <cellStyle name="Percent 9 10 2 4 3" xfId="36373" xr:uid="{00000000-0005-0000-0000-0000E6E30000}"/>
    <cellStyle name="Percent 9 10 2 5" xfId="8241" xr:uid="{00000000-0005-0000-0000-0000E7E30000}"/>
    <cellStyle name="Percent 9 10 2 5 2" xfId="23389" xr:uid="{00000000-0005-0000-0000-0000E8E30000}"/>
    <cellStyle name="Percent 9 10 2 5 2 2" xfId="49357" xr:uid="{00000000-0005-0000-0000-0000E9E30000}"/>
    <cellStyle name="Percent 9 10 2 5 3" xfId="34209" xr:uid="{00000000-0005-0000-0000-0000EAE30000}"/>
    <cellStyle name="Percent 9 10 2 6" xfId="19061" xr:uid="{00000000-0005-0000-0000-0000EBE30000}"/>
    <cellStyle name="Percent 9 10 2 6 2" xfId="45029" xr:uid="{00000000-0005-0000-0000-0000ECE30000}"/>
    <cellStyle name="Percent 9 10 2 7" xfId="14733" xr:uid="{00000000-0005-0000-0000-0000EDE30000}"/>
    <cellStyle name="Percent 9 10 2 7 2" xfId="40701" xr:uid="{00000000-0005-0000-0000-0000EEE30000}"/>
    <cellStyle name="Percent 9 10 2 8" xfId="3913" xr:uid="{00000000-0005-0000-0000-0000EFE30000}"/>
    <cellStyle name="Percent 9 10 2 9" xfId="29881" xr:uid="{00000000-0005-0000-0000-0000F0E30000}"/>
    <cellStyle name="Percent 9 10 3" xfId="2290" xr:uid="{00000000-0005-0000-0000-0000F1E30000}"/>
    <cellStyle name="Percent 9 10 3 2" xfId="6618" xr:uid="{00000000-0005-0000-0000-0000F2E30000}"/>
    <cellStyle name="Percent 9 10 3 2 2" xfId="13110" xr:uid="{00000000-0005-0000-0000-0000F3E30000}"/>
    <cellStyle name="Percent 9 10 3 2 2 2" xfId="28258" xr:uid="{00000000-0005-0000-0000-0000F4E30000}"/>
    <cellStyle name="Percent 9 10 3 2 2 2 2" xfId="54226" xr:uid="{00000000-0005-0000-0000-0000F5E30000}"/>
    <cellStyle name="Percent 9 10 3 2 2 3" xfId="39078" xr:uid="{00000000-0005-0000-0000-0000F6E30000}"/>
    <cellStyle name="Percent 9 10 3 2 3" xfId="21766" xr:uid="{00000000-0005-0000-0000-0000F7E30000}"/>
    <cellStyle name="Percent 9 10 3 2 3 2" xfId="47734" xr:uid="{00000000-0005-0000-0000-0000F8E30000}"/>
    <cellStyle name="Percent 9 10 3 2 4" xfId="17438" xr:uid="{00000000-0005-0000-0000-0000F9E30000}"/>
    <cellStyle name="Percent 9 10 3 2 4 2" xfId="43406" xr:uid="{00000000-0005-0000-0000-0000FAE30000}"/>
    <cellStyle name="Percent 9 10 3 2 5" xfId="32586" xr:uid="{00000000-0005-0000-0000-0000FBE30000}"/>
    <cellStyle name="Percent 9 10 3 2 6" xfId="59068" xr:uid="{00000000-0005-0000-0000-0000FCE30000}"/>
    <cellStyle name="Percent 9 10 3 3" xfId="10946" xr:uid="{00000000-0005-0000-0000-0000FDE30000}"/>
    <cellStyle name="Percent 9 10 3 3 2" xfId="26094" xr:uid="{00000000-0005-0000-0000-0000FEE30000}"/>
    <cellStyle name="Percent 9 10 3 3 2 2" xfId="52062" xr:uid="{00000000-0005-0000-0000-0000FFE30000}"/>
    <cellStyle name="Percent 9 10 3 3 3" xfId="36914" xr:uid="{00000000-0005-0000-0000-000000E40000}"/>
    <cellStyle name="Percent 9 10 3 4" xfId="8782" xr:uid="{00000000-0005-0000-0000-000001E40000}"/>
    <cellStyle name="Percent 9 10 3 4 2" xfId="23930" xr:uid="{00000000-0005-0000-0000-000002E40000}"/>
    <cellStyle name="Percent 9 10 3 4 2 2" xfId="49898" xr:uid="{00000000-0005-0000-0000-000003E40000}"/>
    <cellStyle name="Percent 9 10 3 4 3" xfId="34750" xr:uid="{00000000-0005-0000-0000-000004E40000}"/>
    <cellStyle name="Percent 9 10 3 5" xfId="19602" xr:uid="{00000000-0005-0000-0000-000005E40000}"/>
    <cellStyle name="Percent 9 10 3 5 2" xfId="45570" xr:uid="{00000000-0005-0000-0000-000006E40000}"/>
    <cellStyle name="Percent 9 10 3 6" xfId="15274" xr:uid="{00000000-0005-0000-0000-000007E40000}"/>
    <cellStyle name="Percent 9 10 3 6 2" xfId="41242" xr:uid="{00000000-0005-0000-0000-000008E40000}"/>
    <cellStyle name="Percent 9 10 3 7" xfId="4454" xr:uid="{00000000-0005-0000-0000-000009E40000}"/>
    <cellStyle name="Percent 9 10 3 8" xfId="30422" xr:uid="{00000000-0005-0000-0000-00000AE40000}"/>
    <cellStyle name="Percent 9 10 3 9" xfId="56904" xr:uid="{00000000-0005-0000-0000-00000BE40000}"/>
    <cellStyle name="Percent 9 10 4" xfId="5536" xr:uid="{00000000-0005-0000-0000-00000CE40000}"/>
    <cellStyle name="Percent 9 10 4 2" xfId="12028" xr:uid="{00000000-0005-0000-0000-00000DE40000}"/>
    <cellStyle name="Percent 9 10 4 2 2" xfId="27176" xr:uid="{00000000-0005-0000-0000-00000EE40000}"/>
    <cellStyle name="Percent 9 10 4 2 2 2" xfId="53144" xr:uid="{00000000-0005-0000-0000-00000FE40000}"/>
    <cellStyle name="Percent 9 10 4 2 3" xfId="37996" xr:uid="{00000000-0005-0000-0000-000010E40000}"/>
    <cellStyle name="Percent 9 10 4 3" xfId="20684" xr:uid="{00000000-0005-0000-0000-000011E40000}"/>
    <cellStyle name="Percent 9 10 4 3 2" xfId="46652" xr:uid="{00000000-0005-0000-0000-000012E40000}"/>
    <cellStyle name="Percent 9 10 4 4" xfId="16356" xr:uid="{00000000-0005-0000-0000-000013E40000}"/>
    <cellStyle name="Percent 9 10 4 4 2" xfId="42324" xr:uid="{00000000-0005-0000-0000-000014E40000}"/>
    <cellStyle name="Percent 9 10 4 5" xfId="31504" xr:uid="{00000000-0005-0000-0000-000015E40000}"/>
    <cellStyle name="Percent 9 10 4 6" xfId="57986" xr:uid="{00000000-0005-0000-0000-000016E40000}"/>
    <cellStyle name="Percent 9 10 5" xfId="9864" xr:uid="{00000000-0005-0000-0000-000017E40000}"/>
    <cellStyle name="Percent 9 10 5 2" xfId="25012" xr:uid="{00000000-0005-0000-0000-000018E40000}"/>
    <cellStyle name="Percent 9 10 5 2 2" xfId="50980" xr:uid="{00000000-0005-0000-0000-000019E40000}"/>
    <cellStyle name="Percent 9 10 5 3" xfId="35832" xr:uid="{00000000-0005-0000-0000-00001AE40000}"/>
    <cellStyle name="Percent 9 10 6" xfId="7700" xr:uid="{00000000-0005-0000-0000-00001BE40000}"/>
    <cellStyle name="Percent 9 10 6 2" xfId="22848" xr:uid="{00000000-0005-0000-0000-00001CE40000}"/>
    <cellStyle name="Percent 9 10 6 2 2" xfId="48816" xr:uid="{00000000-0005-0000-0000-00001DE40000}"/>
    <cellStyle name="Percent 9 10 6 3" xfId="33668" xr:uid="{00000000-0005-0000-0000-00001EE40000}"/>
    <cellStyle name="Percent 9 10 7" xfId="18520" xr:uid="{00000000-0005-0000-0000-00001FE40000}"/>
    <cellStyle name="Percent 9 10 7 2" xfId="44488" xr:uid="{00000000-0005-0000-0000-000020E40000}"/>
    <cellStyle name="Percent 9 10 8" xfId="14192" xr:uid="{00000000-0005-0000-0000-000021E40000}"/>
    <cellStyle name="Percent 9 10 8 2" xfId="40160" xr:uid="{00000000-0005-0000-0000-000022E40000}"/>
    <cellStyle name="Percent 9 10 9" xfId="3372" xr:uid="{00000000-0005-0000-0000-000023E40000}"/>
    <cellStyle name="Percent 9 11" xfId="658" xr:uid="{00000000-0005-0000-0000-000024E40000}"/>
    <cellStyle name="Percent 9 11 10" xfId="29341" xr:uid="{00000000-0005-0000-0000-000025E40000}"/>
    <cellStyle name="Percent 9 11 11" xfId="55283" xr:uid="{00000000-0005-0000-0000-000026E40000}"/>
    <cellStyle name="Percent 9 11 12" xfId="55823" xr:uid="{00000000-0005-0000-0000-000027E40000}"/>
    <cellStyle name="Percent 9 11 13" xfId="1096" xr:uid="{00000000-0005-0000-0000-000028E40000}"/>
    <cellStyle name="Percent 9 11 2" xfId="1750" xr:uid="{00000000-0005-0000-0000-000029E40000}"/>
    <cellStyle name="Percent 9 11 2 10" xfId="56364" xr:uid="{00000000-0005-0000-0000-00002AE40000}"/>
    <cellStyle name="Percent 9 11 2 2" xfId="2832" xr:uid="{00000000-0005-0000-0000-00002BE40000}"/>
    <cellStyle name="Percent 9 11 2 2 2" xfId="7160" xr:uid="{00000000-0005-0000-0000-00002CE40000}"/>
    <cellStyle name="Percent 9 11 2 2 2 2" xfId="13652" xr:uid="{00000000-0005-0000-0000-00002DE40000}"/>
    <cellStyle name="Percent 9 11 2 2 2 2 2" xfId="28800" xr:uid="{00000000-0005-0000-0000-00002EE40000}"/>
    <cellStyle name="Percent 9 11 2 2 2 2 2 2" xfId="54768" xr:uid="{00000000-0005-0000-0000-00002FE40000}"/>
    <cellStyle name="Percent 9 11 2 2 2 2 3" xfId="39620" xr:uid="{00000000-0005-0000-0000-000030E40000}"/>
    <cellStyle name="Percent 9 11 2 2 2 3" xfId="22308" xr:uid="{00000000-0005-0000-0000-000031E40000}"/>
    <cellStyle name="Percent 9 11 2 2 2 3 2" xfId="48276" xr:uid="{00000000-0005-0000-0000-000032E40000}"/>
    <cellStyle name="Percent 9 11 2 2 2 4" xfId="17980" xr:uid="{00000000-0005-0000-0000-000033E40000}"/>
    <cellStyle name="Percent 9 11 2 2 2 4 2" xfId="43948" xr:uid="{00000000-0005-0000-0000-000034E40000}"/>
    <cellStyle name="Percent 9 11 2 2 2 5" xfId="33128" xr:uid="{00000000-0005-0000-0000-000035E40000}"/>
    <cellStyle name="Percent 9 11 2 2 2 6" xfId="59610" xr:uid="{00000000-0005-0000-0000-000036E40000}"/>
    <cellStyle name="Percent 9 11 2 2 3" xfId="11488" xr:uid="{00000000-0005-0000-0000-000037E40000}"/>
    <cellStyle name="Percent 9 11 2 2 3 2" xfId="26636" xr:uid="{00000000-0005-0000-0000-000038E40000}"/>
    <cellStyle name="Percent 9 11 2 2 3 2 2" xfId="52604" xr:uid="{00000000-0005-0000-0000-000039E40000}"/>
    <cellStyle name="Percent 9 11 2 2 3 3" xfId="37456" xr:uid="{00000000-0005-0000-0000-00003AE40000}"/>
    <cellStyle name="Percent 9 11 2 2 4" xfId="9324" xr:uid="{00000000-0005-0000-0000-00003BE40000}"/>
    <cellStyle name="Percent 9 11 2 2 4 2" xfId="24472" xr:uid="{00000000-0005-0000-0000-00003CE40000}"/>
    <cellStyle name="Percent 9 11 2 2 4 2 2" xfId="50440" xr:uid="{00000000-0005-0000-0000-00003DE40000}"/>
    <cellStyle name="Percent 9 11 2 2 4 3" xfId="35292" xr:uid="{00000000-0005-0000-0000-00003EE40000}"/>
    <cellStyle name="Percent 9 11 2 2 5" xfId="20144" xr:uid="{00000000-0005-0000-0000-00003FE40000}"/>
    <cellStyle name="Percent 9 11 2 2 5 2" xfId="46112" xr:uid="{00000000-0005-0000-0000-000040E40000}"/>
    <cellStyle name="Percent 9 11 2 2 6" xfId="15816" xr:uid="{00000000-0005-0000-0000-000041E40000}"/>
    <cellStyle name="Percent 9 11 2 2 6 2" xfId="41784" xr:uid="{00000000-0005-0000-0000-000042E40000}"/>
    <cellStyle name="Percent 9 11 2 2 7" xfId="4996" xr:uid="{00000000-0005-0000-0000-000043E40000}"/>
    <cellStyle name="Percent 9 11 2 2 8" xfId="30964" xr:uid="{00000000-0005-0000-0000-000044E40000}"/>
    <cellStyle name="Percent 9 11 2 2 9" xfId="57446" xr:uid="{00000000-0005-0000-0000-000045E40000}"/>
    <cellStyle name="Percent 9 11 2 3" xfId="6078" xr:uid="{00000000-0005-0000-0000-000046E40000}"/>
    <cellStyle name="Percent 9 11 2 3 2" xfId="12570" xr:uid="{00000000-0005-0000-0000-000047E40000}"/>
    <cellStyle name="Percent 9 11 2 3 2 2" xfId="27718" xr:uid="{00000000-0005-0000-0000-000048E40000}"/>
    <cellStyle name="Percent 9 11 2 3 2 2 2" xfId="53686" xr:uid="{00000000-0005-0000-0000-000049E40000}"/>
    <cellStyle name="Percent 9 11 2 3 2 3" xfId="38538" xr:uid="{00000000-0005-0000-0000-00004AE40000}"/>
    <cellStyle name="Percent 9 11 2 3 3" xfId="21226" xr:uid="{00000000-0005-0000-0000-00004BE40000}"/>
    <cellStyle name="Percent 9 11 2 3 3 2" xfId="47194" xr:uid="{00000000-0005-0000-0000-00004CE40000}"/>
    <cellStyle name="Percent 9 11 2 3 4" xfId="16898" xr:uid="{00000000-0005-0000-0000-00004DE40000}"/>
    <cellStyle name="Percent 9 11 2 3 4 2" xfId="42866" xr:uid="{00000000-0005-0000-0000-00004EE40000}"/>
    <cellStyle name="Percent 9 11 2 3 5" xfId="32046" xr:uid="{00000000-0005-0000-0000-00004FE40000}"/>
    <cellStyle name="Percent 9 11 2 3 6" xfId="58528" xr:uid="{00000000-0005-0000-0000-000050E40000}"/>
    <cellStyle name="Percent 9 11 2 4" xfId="10406" xr:uid="{00000000-0005-0000-0000-000051E40000}"/>
    <cellStyle name="Percent 9 11 2 4 2" xfId="25554" xr:uid="{00000000-0005-0000-0000-000052E40000}"/>
    <cellStyle name="Percent 9 11 2 4 2 2" xfId="51522" xr:uid="{00000000-0005-0000-0000-000053E40000}"/>
    <cellStyle name="Percent 9 11 2 4 3" xfId="36374" xr:uid="{00000000-0005-0000-0000-000054E40000}"/>
    <cellStyle name="Percent 9 11 2 5" xfId="8242" xr:uid="{00000000-0005-0000-0000-000055E40000}"/>
    <cellStyle name="Percent 9 11 2 5 2" xfId="23390" xr:uid="{00000000-0005-0000-0000-000056E40000}"/>
    <cellStyle name="Percent 9 11 2 5 2 2" xfId="49358" xr:uid="{00000000-0005-0000-0000-000057E40000}"/>
    <cellStyle name="Percent 9 11 2 5 3" xfId="34210" xr:uid="{00000000-0005-0000-0000-000058E40000}"/>
    <cellStyle name="Percent 9 11 2 6" xfId="19062" xr:uid="{00000000-0005-0000-0000-000059E40000}"/>
    <cellStyle name="Percent 9 11 2 6 2" xfId="45030" xr:uid="{00000000-0005-0000-0000-00005AE40000}"/>
    <cellStyle name="Percent 9 11 2 7" xfId="14734" xr:uid="{00000000-0005-0000-0000-00005BE40000}"/>
    <cellStyle name="Percent 9 11 2 7 2" xfId="40702" xr:uid="{00000000-0005-0000-0000-00005CE40000}"/>
    <cellStyle name="Percent 9 11 2 8" xfId="3914" xr:uid="{00000000-0005-0000-0000-00005DE40000}"/>
    <cellStyle name="Percent 9 11 2 9" xfId="29882" xr:uid="{00000000-0005-0000-0000-00005EE40000}"/>
    <cellStyle name="Percent 9 11 3" xfId="2291" xr:uid="{00000000-0005-0000-0000-00005FE40000}"/>
    <cellStyle name="Percent 9 11 3 2" xfId="6619" xr:uid="{00000000-0005-0000-0000-000060E40000}"/>
    <cellStyle name="Percent 9 11 3 2 2" xfId="13111" xr:uid="{00000000-0005-0000-0000-000061E40000}"/>
    <cellStyle name="Percent 9 11 3 2 2 2" xfId="28259" xr:uid="{00000000-0005-0000-0000-000062E40000}"/>
    <cellStyle name="Percent 9 11 3 2 2 2 2" xfId="54227" xr:uid="{00000000-0005-0000-0000-000063E40000}"/>
    <cellStyle name="Percent 9 11 3 2 2 3" xfId="39079" xr:uid="{00000000-0005-0000-0000-000064E40000}"/>
    <cellStyle name="Percent 9 11 3 2 3" xfId="21767" xr:uid="{00000000-0005-0000-0000-000065E40000}"/>
    <cellStyle name="Percent 9 11 3 2 3 2" xfId="47735" xr:uid="{00000000-0005-0000-0000-000066E40000}"/>
    <cellStyle name="Percent 9 11 3 2 4" xfId="17439" xr:uid="{00000000-0005-0000-0000-000067E40000}"/>
    <cellStyle name="Percent 9 11 3 2 4 2" xfId="43407" xr:uid="{00000000-0005-0000-0000-000068E40000}"/>
    <cellStyle name="Percent 9 11 3 2 5" xfId="32587" xr:uid="{00000000-0005-0000-0000-000069E40000}"/>
    <cellStyle name="Percent 9 11 3 2 6" xfId="59069" xr:uid="{00000000-0005-0000-0000-00006AE40000}"/>
    <cellStyle name="Percent 9 11 3 3" xfId="10947" xr:uid="{00000000-0005-0000-0000-00006BE40000}"/>
    <cellStyle name="Percent 9 11 3 3 2" xfId="26095" xr:uid="{00000000-0005-0000-0000-00006CE40000}"/>
    <cellStyle name="Percent 9 11 3 3 2 2" xfId="52063" xr:uid="{00000000-0005-0000-0000-00006DE40000}"/>
    <cellStyle name="Percent 9 11 3 3 3" xfId="36915" xr:uid="{00000000-0005-0000-0000-00006EE40000}"/>
    <cellStyle name="Percent 9 11 3 4" xfId="8783" xr:uid="{00000000-0005-0000-0000-00006FE40000}"/>
    <cellStyle name="Percent 9 11 3 4 2" xfId="23931" xr:uid="{00000000-0005-0000-0000-000070E40000}"/>
    <cellStyle name="Percent 9 11 3 4 2 2" xfId="49899" xr:uid="{00000000-0005-0000-0000-000071E40000}"/>
    <cellStyle name="Percent 9 11 3 4 3" xfId="34751" xr:uid="{00000000-0005-0000-0000-000072E40000}"/>
    <cellStyle name="Percent 9 11 3 5" xfId="19603" xr:uid="{00000000-0005-0000-0000-000073E40000}"/>
    <cellStyle name="Percent 9 11 3 5 2" xfId="45571" xr:uid="{00000000-0005-0000-0000-000074E40000}"/>
    <cellStyle name="Percent 9 11 3 6" xfId="15275" xr:uid="{00000000-0005-0000-0000-000075E40000}"/>
    <cellStyle name="Percent 9 11 3 6 2" xfId="41243" xr:uid="{00000000-0005-0000-0000-000076E40000}"/>
    <cellStyle name="Percent 9 11 3 7" xfId="4455" xr:uid="{00000000-0005-0000-0000-000077E40000}"/>
    <cellStyle name="Percent 9 11 3 8" xfId="30423" xr:uid="{00000000-0005-0000-0000-000078E40000}"/>
    <cellStyle name="Percent 9 11 3 9" xfId="56905" xr:uid="{00000000-0005-0000-0000-000079E40000}"/>
    <cellStyle name="Percent 9 11 4" xfId="5537" xr:uid="{00000000-0005-0000-0000-00007AE40000}"/>
    <cellStyle name="Percent 9 11 4 2" xfId="12029" xr:uid="{00000000-0005-0000-0000-00007BE40000}"/>
    <cellStyle name="Percent 9 11 4 2 2" xfId="27177" xr:uid="{00000000-0005-0000-0000-00007CE40000}"/>
    <cellStyle name="Percent 9 11 4 2 2 2" xfId="53145" xr:uid="{00000000-0005-0000-0000-00007DE40000}"/>
    <cellStyle name="Percent 9 11 4 2 3" xfId="37997" xr:uid="{00000000-0005-0000-0000-00007EE40000}"/>
    <cellStyle name="Percent 9 11 4 3" xfId="20685" xr:uid="{00000000-0005-0000-0000-00007FE40000}"/>
    <cellStyle name="Percent 9 11 4 3 2" xfId="46653" xr:uid="{00000000-0005-0000-0000-000080E40000}"/>
    <cellStyle name="Percent 9 11 4 4" xfId="16357" xr:uid="{00000000-0005-0000-0000-000081E40000}"/>
    <cellStyle name="Percent 9 11 4 4 2" xfId="42325" xr:uid="{00000000-0005-0000-0000-000082E40000}"/>
    <cellStyle name="Percent 9 11 4 5" xfId="31505" xr:uid="{00000000-0005-0000-0000-000083E40000}"/>
    <cellStyle name="Percent 9 11 4 6" xfId="57987" xr:uid="{00000000-0005-0000-0000-000084E40000}"/>
    <cellStyle name="Percent 9 11 5" xfId="9865" xr:uid="{00000000-0005-0000-0000-000085E40000}"/>
    <cellStyle name="Percent 9 11 5 2" xfId="25013" xr:uid="{00000000-0005-0000-0000-000086E40000}"/>
    <cellStyle name="Percent 9 11 5 2 2" xfId="50981" xr:uid="{00000000-0005-0000-0000-000087E40000}"/>
    <cellStyle name="Percent 9 11 5 3" xfId="35833" xr:uid="{00000000-0005-0000-0000-000088E40000}"/>
    <cellStyle name="Percent 9 11 6" xfId="7701" xr:uid="{00000000-0005-0000-0000-000089E40000}"/>
    <cellStyle name="Percent 9 11 6 2" xfId="22849" xr:uid="{00000000-0005-0000-0000-00008AE40000}"/>
    <cellStyle name="Percent 9 11 6 2 2" xfId="48817" xr:uid="{00000000-0005-0000-0000-00008BE40000}"/>
    <cellStyle name="Percent 9 11 6 3" xfId="33669" xr:uid="{00000000-0005-0000-0000-00008CE40000}"/>
    <cellStyle name="Percent 9 11 7" xfId="18521" xr:uid="{00000000-0005-0000-0000-00008DE40000}"/>
    <cellStyle name="Percent 9 11 7 2" xfId="44489" xr:uid="{00000000-0005-0000-0000-00008EE40000}"/>
    <cellStyle name="Percent 9 11 8" xfId="14193" xr:uid="{00000000-0005-0000-0000-00008FE40000}"/>
    <cellStyle name="Percent 9 11 8 2" xfId="40161" xr:uid="{00000000-0005-0000-0000-000090E40000}"/>
    <cellStyle name="Percent 9 11 9" xfId="3373" xr:uid="{00000000-0005-0000-0000-000091E40000}"/>
    <cellStyle name="Percent 9 12" xfId="659" xr:uid="{00000000-0005-0000-0000-000092E40000}"/>
    <cellStyle name="Percent 9 12 10" xfId="29342" xr:uid="{00000000-0005-0000-0000-000093E40000}"/>
    <cellStyle name="Percent 9 12 11" xfId="55284" xr:uid="{00000000-0005-0000-0000-000094E40000}"/>
    <cellStyle name="Percent 9 12 12" xfId="55824" xr:uid="{00000000-0005-0000-0000-000095E40000}"/>
    <cellStyle name="Percent 9 12 13" xfId="1136" xr:uid="{00000000-0005-0000-0000-000096E40000}"/>
    <cellStyle name="Percent 9 12 2" xfId="1751" xr:uid="{00000000-0005-0000-0000-000097E40000}"/>
    <cellStyle name="Percent 9 12 2 10" xfId="56365" xr:uid="{00000000-0005-0000-0000-000098E40000}"/>
    <cellStyle name="Percent 9 12 2 2" xfId="2833" xr:uid="{00000000-0005-0000-0000-000099E40000}"/>
    <cellStyle name="Percent 9 12 2 2 2" xfId="7161" xr:uid="{00000000-0005-0000-0000-00009AE40000}"/>
    <cellStyle name="Percent 9 12 2 2 2 2" xfId="13653" xr:uid="{00000000-0005-0000-0000-00009BE40000}"/>
    <cellStyle name="Percent 9 12 2 2 2 2 2" xfId="28801" xr:uid="{00000000-0005-0000-0000-00009CE40000}"/>
    <cellStyle name="Percent 9 12 2 2 2 2 2 2" xfId="54769" xr:uid="{00000000-0005-0000-0000-00009DE40000}"/>
    <cellStyle name="Percent 9 12 2 2 2 2 3" xfId="39621" xr:uid="{00000000-0005-0000-0000-00009EE40000}"/>
    <cellStyle name="Percent 9 12 2 2 2 3" xfId="22309" xr:uid="{00000000-0005-0000-0000-00009FE40000}"/>
    <cellStyle name="Percent 9 12 2 2 2 3 2" xfId="48277" xr:uid="{00000000-0005-0000-0000-0000A0E40000}"/>
    <cellStyle name="Percent 9 12 2 2 2 4" xfId="17981" xr:uid="{00000000-0005-0000-0000-0000A1E40000}"/>
    <cellStyle name="Percent 9 12 2 2 2 4 2" xfId="43949" xr:uid="{00000000-0005-0000-0000-0000A2E40000}"/>
    <cellStyle name="Percent 9 12 2 2 2 5" xfId="33129" xr:uid="{00000000-0005-0000-0000-0000A3E40000}"/>
    <cellStyle name="Percent 9 12 2 2 2 6" xfId="59611" xr:uid="{00000000-0005-0000-0000-0000A4E40000}"/>
    <cellStyle name="Percent 9 12 2 2 3" xfId="11489" xr:uid="{00000000-0005-0000-0000-0000A5E40000}"/>
    <cellStyle name="Percent 9 12 2 2 3 2" xfId="26637" xr:uid="{00000000-0005-0000-0000-0000A6E40000}"/>
    <cellStyle name="Percent 9 12 2 2 3 2 2" xfId="52605" xr:uid="{00000000-0005-0000-0000-0000A7E40000}"/>
    <cellStyle name="Percent 9 12 2 2 3 3" xfId="37457" xr:uid="{00000000-0005-0000-0000-0000A8E40000}"/>
    <cellStyle name="Percent 9 12 2 2 4" xfId="9325" xr:uid="{00000000-0005-0000-0000-0000A9E40000}"/>
    <cellStyle name="Percent 9 12 2 2 4 2" xfId="24473" xr:uid="{00000000-0005-0000-0000-0000AAE40000}"/>
    <cellStyle name="Percent 9 12 2 2 4 2 2" xfId="50441" xr:uid="{00000000-0005-0000-0000-0000ABE40000}"/>
    <cellStyle name="Percent 9 12 2 2 4 3" xfId="35293" xr:uid="{00000000-0005-0000-0000-0000ACE40000}"/>
    <cellStyle name="Percent 9 12 2 2 5" xfId="20145" xr:uid="{00000000-0005-0000-0000-0000ADE40000}"/>
    <cellStyle name="Percent 9 12 2 2 5 2" xfId="46113" xr:uid="{00000000-0005-0000-0000-0000AEE40000}"/>
    <cellStyle name="Percent 9 12 2 2 6" xfId="15817" xr:uid="{00000000-0005-0000-0000-0000AFE40000}"/>
    <cellStyle name="Percent 9 12 2 2 6 2" xfId="41785" xr:uid="{00000000-0005-0000-0000-0000B0E40000}"/>
    <cellStyle name="Percent 9 12 2 2 7" xfId="4997" xr:uid="{00000000-0005-0000-0000-0000B1E40000}"/>
    <cellStyle name="Percent 9 12 2 2 8" xfId="30965" xr:uid="{00000000-0005-0000-0000-0000B2E40000}"/>
    <cellStyle name="Percent 9 12 2 2 9" xfId="57447" xr:uid="{00000000-0005-0000-0000-0000B3E40000}"/>
    <cellStyle name="Percent 9 12 2 3" xfId="6079" xr:uid="{00000000-0005-0000-0000-0000B4E40000}"/>
    <cellStyle name="Percent 9 12 2 3 2" xfId="12571" xr:uid="{00000000-0005-0000-0000-0000B5E40000}"/>
    <cellStyle name="Percent 9 12 2 3 2 2" xfId="27719" xr:uid="{00000000-0005-0000-0000-0000B6E40000}"/>
    <cellStyle name="Percent 9 12 2 3 2 2 2" xfId="53687" xr:uid="{00000000-0005-0000-0000-0000B7E40000}"/>
    <cellStyle name="Percent 9 12 2 3 2 3" xfId="38539" xr:uid="{00000000-0005-0000-0000-0000B8E40000}"/>
    <cellStyle name="Percent 9 12 2 3 3" xfId="21227" xr:uid="{00000000-0005-0000-0000-0000B9E40000}"/>
    <cellStyle name="Percent 9 12 2 3 3 2" xfId="47195" xr:uid="{00000000-0005-0000-0000-0000BAE40000}"/>
    <cellStyle name="Percent 9 12 2 3 4" xfId="16899" xr:uid="{00000000-0005-0000-0000-0000BBE40000}"/>
    <cellStyle name="Percent 9 12 2 3 4 2" xfId="42867" xr:uid="{00000000-0005-0000-0000-0000BCE40000}"/>
    <cellStyle name="Percent 9 12 2 3 5" xfId="32047" xr:uid="{00000000-0005-0000-0000-0000BDE40000}"/>
    <cellStyle name="Percent 9 12 2 3 6" xfId="58529" xr:uid="{00000000-0005-0000-0000-0000BEE40000}"/>
    <cellStyle name="Percent 9 12 2 4" xfId="10407" xr:uid="{00000000-0005-0000-0000-0000BFE40000}"/>
    <cellStyle name="Percent 9 12 2 4 2" xfId="25555" xr:uid="{00000000-0005-0000-0000-0000C0E40000}"/>
    <cellStyle name="Percent 9 12 2 4 2 2" xfId="51523" xr:uid="{00000000-0005-0000-0000-0000C1E40000}"/>
    <cellStyle name="Percent 9 12 2 4 3" xfId="36375" xr:uid="{00000000-0005-0000-0000-0000C2E40000}"/>
    <cellStyle name="Percent 9 12 2 5" xfId="8243" xr:uid="{00000000-0005-0000-0000-0000C3E40000}"/>
    <cellStyle name="Percent 9 12 2 5 2" xfId="23391" xr:uid="{00000000-0005-0000-0000-0000C4E40000}"/>
    <cellStyle name="Percent 9 12 2 5 2 2" xfId="49359" xr:uid="{00000000-0005-0000-0000-0000C5E40000}"/>
    <cellStyle name="Percent 9 12 2 5 3" xfId="34211" xr:uid="{00000000-0005-0000-0000-0000C6E40000}"/>
    <cellStyle name="Percent 9 12 2 6" xfId="19063" xr:uid="{00000000-0005-0000-0000-0000C7E40000}"/>
    <cellStyle name="Percent 9 12 2 6 2" xfId="45031" xr:uid="{00000000-0005-0000-0000-0000C8E40000}"/>
    <cellStyle name="Percent 9 12 2 7" xfId="14735" xr:uid="{00000000-0005-0000-0000-0000C9E40000}"/>
    <cellStyle name="Percent 9 12 2 7 2" xfId="40703" xr:uid="{00000000-0005-0000-0000-0000CAE40000}"/>
    <cellStyle name="Percent 9 12 2 8" xfId="3915" xr:uid="{00000000-0005-0000-0000-0000CBE40000}"/>
    <cellStyle name="Percent 9 12 2 9" xfId="29883" xr:uid="{00000000-0005-0000-0000-0000CCE40000}"/>
    <cellStyle name="Percent 9 12 3" xfId="2292" xr:uid="{00000000-0005-0000-0000-0000CDE40000}"/>
    <cellStyle name="Percent 9 12 3 2" xfId="6620" xr:uid="{00000000-0005-0000-0000-0000CEE40000}"/>
    <cellStyle name="Percent 9 12 3 2 2" xfId="13112" xr:uid="{00000000-0005-0000-0000-0000CFE40000}"/>
    <cellStyle name="Percent 9 12 3 2 2 2" xfId="28260" xr:uid="{00000000-0005-0000-0000-0000D0E40000}"/>
    <cellStyle name="Percent 9 12 3 2 2 2 2" xfId="54228" xr:uid="{00000000-0005-0000-0000-0000D1E40000}"/>
    <cellStyle name="Percent 9 12 3 2 2 3" xfId="39080" xr:uid="{00000000-0005-0000-0000-0000D2E40000}"/>
    <cellStyle name="Percent 9 12 3 2 3" xfId="21768" xr:uid="{00000000-0005-0000-0000-0000D3E40000}"/>
    <cellStyle name="Percent 9 12 3 2 3 2" xfId="47736" xr:uid="{00000000-0005-0000-0000-0000D4E40000}"/>
    <cellStyle name="Percent 9 12 3 2 4" xfId="17440" xr:uid="{00000000-0005-0000-0000-0000D5E40000}"/>
    <cellStyle name="Percent 9 12 3 2 4 2" xfId="43408" xr:uid="{00000000-0005-0000-0000-0000D6E40000}"/>
    <cellStyle name="Percent 9 12 3 2 5" xfId="32588" xr:uid="{00000000-0005-0000-0000-0000D7E40000}"/>
    <cellStyle name="Percent 9 12 3 2 6" xfId="59070" xr:uid="{00000000-0005-0000-0000-0000D8E40000}"/>
    <cellStyle name="Percent 9 12 3 3" xfId="10948" xr:uid="{00000000-0005-0000-0000-0000D9E40000}"/>
    <cellStyle name="Percent 9 12 3 3 2" xfId="26096" xr:uid="{00000000-0005-0000-0000-0000DAE40000}"/>
    <cellStyle name="Percent 9 12 3 3 2 2" xfId="52064" xr:uid="{00000000-0005-0000-0000-0000DBE40000}"/>
    <cellStyle name="Percent 9 12 3 3 3" xfId="36916" xr:uid="{00000000-0005-0000-0000-0000DCE40000}"/>
    <cellStyle name="Percent 9 12 3 4" xfId="8784" xr:uid="{00000000-0005-0000-0000-0000DDE40000}"/>
    <cellStyle name="Percent 9 12 3 4 2" xfId="23932" xr:uid="{00000000-0005-0000-0000-0000DEE40000}"/>
    <cellStyle name="Percent 9 12 3 4 2 2" xfId="49900" xr:uid="{00000000-0005-0000-0000-0000DFE40000}"/>
    <cellStyle name="Percent 9 12 3 4 3" xfId="34752" xr:uid="{00000000-0005-0000-0000-0000E0E40000}"/>
    <cellStyle name="Percent 9 12 3 5" xfId="19604" xr:uid="{00000000-0005-0000-0000-0000E1E40000}"/>
    <cellStyle name="Percent 9 12 3 5 2" xfId="45572" xr:uid="{00000000-0005-0000-0000-0000E2E40000}"/>
    <cellStyle name="Percent 9 12 3 6" xfId="15276" xr:uid="{00000000-0005-0000-0000-0000E3E40000}"/>
    <cellStyle name="Percent 9 12 3 6 2" xfId="41244" xr:uid="{00000000-0005-0000-0000-0000E4E40000}"/>
    <cellStyle name="Percent 9 12 3 7" xfId="4456" xr:uid="{00000000-0005-0000-0000-0000E5E40000}"/>
    <cellStyle name="Percent 9 12 3 8" xfId="30424" xr:uid="{00000000-0005-0000-0000-0000E6E40000}"/>
    <cellStyle name="Percent 9 12 3 9" xfId="56906" xr:uid="{00000000-0005-0000-0000-0000E7E40000}"/>
    <cellStyle name="Percent 9 12 4" xfId="5538" xr:uid="{00000000-0005-0000-0000-0000E8E40000}"/>
    <cellStyle name="Percent 9 12 4 2" xfId="12030" xr:uid="{00000000-0005-0000-0000-0000E9E40000}"/>
    <cellStyle name="Percent 9 12 4 2 2" xfId="27178" xr:uid="{00000000-0005-0000-0000-0000EAE40000}"/>
    <cellStyle name="Percent 9 12 4 2 2 2" xfId="53146" xr:uid="{00000000-0005-0000-0000-0000EBE40000}"/>
    <cellStyle name="Percent 9 12 4 2 3" xfId="37998" xr:uid="{00000000-0005-0000-0000-0000ECE40000}"/>
    <cellStyle name="Percent 9 12 4 3" xfId="20686" xr:uid="{00000000-0005-0000-0000-0000EDE40000}"/>
    <cellStyle name="Percent 9 12 4 3 2" xfId="46654" xr:uid="{00000000-0005-0000-0000-0000EEE40000}"/>
    <cellStyle name="Percent 9 12 4 4" xfId="16358" xr:uid="{00000000-0005-0000-0000-0000EFE40000}"/>
    <cellStyle name="Percent 9 12 4 4 2" xfId="42326" xr:uid="{00000000-0005-0000-0000-0000F0E40000}"/>
    <cellStyle name="Percent 9 12 4 5" xfId="31506" xr:uid="{00000000-0005-0000-0000-0000F1E40000}"/>
    <cellStyle name="Percent 9 12 4 6" xfId="57988" xr:uid="{00000000-0005-0000-0000-0000F2E40000}"/>
    <cellStyle name="Percent 9 12 5" xfId="9866" xr:uid="{00000000-0005-0000-0000-0000F3E40000}"/>
    <cellStyle name="Percent 9 12 5 2" xfId="25014" xr:uid="{00000000-0005-0000-0000-0000F4E40000}"/>
    <cellStyle name="Percent 9 12 5 2 2" xfId="50982" xr:uid="{00000000-0005-0000-0000-0000F5E40000}"/>
    <cellStyle name="Percent 9 12 5 3" xfId="35834" xr:uid="{00000000-0005-0000-0000-0000F6E40000}"/>
    <cellStyle name="Percent 9 12 6" xfId="7702" xr:uid="{00000000-0005-0000-0000-0000F7E40000}"/>
    <cellStyle name="Percent 9 12 6 2" xfId="22850" xr:uid="{00000000-0005-0000-0000-0000F8E40000}"/>
    <cellStyle name="Percent 9 12 6 2 2" xfId="48818" xr:uid="{00000000-0005-0000-0000-0000F9E40000}"/>
    <cellStyle name="Percent 9 12 6 3" xfId="33670" xr:uid="{00000000-0005-0000-0000-0000FAE40000}"/>
    <cellStyle name="Percent 9 12 7" xfId="18522" xr:uid="{00000000-0005-0000-0000-0000FBE40000}"/>
    <cellStyle name="Percent 9 12 7 2" xfId="44490" xr:uid="{00000000-0005-0000-0000-0000FCE40000}"/>
    <cellStyle name="Percent 9 12 8" xfId="14194" xr:uid="{00000000-0005-0000-0000-0000FDE40000}"/>
    <cellStyle name="Percent 9 12 8 2" xfId="40162" xr:uid="{00000000-0005-0000-0000-0000FEE40000}"/>
    <cellStyle name="Percent 9 12 9" xfId="3374" xr:uid="{00000000-0005-0000-0000-0000FFE40000}"/>
    <cellStyle name="Percent 9 13" xfId="660" xr:uid="{00000000-0005-0000-0000-000000E50000}"/>
    <cellStyle name="Percent 9 13 10" xfId="29343" xr:uid="{00000000-0005-0000-0000-000001E50000}"/>
    <cellStyle name="Percent 9 13 11" xfId="55285" xr:uid="{00000000-0005-0000-0000-000002E50000}"/>
    <cellStyle name="Percent 9 13 12" xfId="55825" xr:uid="{00000000-0005-0000-0000-000003E50000}"/>
    <cellStyle name="Percent 9 13 13" xfId="1176" xr:uid="{00000000-0005-0000-0000-000004E50000}"/>
    <cellStyle name="Percent 9 13 2" xfId="1752" xr:uid="{00000000-0005-0000-0000-000005E50000}"/>
    <cellStyle name="Percent 9 13 2 10" xfId="56366" xr:uid="{00000000-0005-0000-0000-000006E50000}"/>
    <cellStyle name="Percent 9 13 2 2" xfId="2834" xr:uid="{00000000-0005-0000-0000-000007E50000}"/>
    <cellStyle name="Percent 9 13 2 2 2" xfId="7162" xr:uid="{00000000-0005-0000-0000-000008E50000}"/>
    <cellStyle name="Percent 9 13 2 2 2 2" xfId="13654" xr:uid="{00000000-0005-0000-0000-000009E50000}"/>
    <cellStyle name="Percent 9 13 2 2 2 2 2" xfId="28802" xr:uid="{00000000-0005-0000-0000-00000AE50000}"/>
    <cellStyle name="Percent 9 13 2 2 2 2 2 2" xfId="54770" xr:uid="{00000000-0005-0000-0000-00000BE50000}"/>
    <cellStyle name="Percent 9 13 2 2 2 2 3" xfId="39622" xr:uid="{00000000-0005-0000-0000-00000CE50000}"/>
    <cellStyle name="Percent 9 13 2 2 2 3" xfId="22310" xr:uid="{00000000-0005-0000-0000-00000DE50000}"/>
    <cellStyle name="Percent 9 13 2 2 2 3 2" xfId="48278" xr:uid="{00000000-0005-0000-0000-00000EE50000}"/>
    <cellStyle name="Percent 9 13 2 2 2 4" xfId="17982" xr:uid="{00000000-0005-0000-0000-00000FE50000}"/>
    <cellStyle name="Percent 9 13 2 2 2 4 2" xfId="43950" xr:uid="{00000000-0005-0000-0000-000010E50000}"/>
    <cellStyle name="Percent 9 13 2 2 2 5" xfId="33130" xr:uid="{00000000-0005-0000-0000-000011E50000}"/>
    <cellStyle name="Percent 9 13 2 2 2 6" xfId="59612" xr:uid="{00000000-0005-0000-0000-000012E50000}"/>
    <cellStyle name="Percent 9 13 2 2 3" xfId="11490" xr:uid="{00000000-0005-0000-0000-000013E50000}"/>
    <cellStyle name="Percent 9 13 2 2 3 2" xfId="26638" xr:uid="{00000000-0005-0000-0000-000014E50000}"/>
    <cellStyle name="Percent 9 13 2 2 3 2 2" xfId="52606" xr:uid="{00000000-0005-0000-0000-000015E50000}"/>
    <cellStyle name="Percent 9 13 2 2 3 3" xfId="37458" xr:uid="{00000000-0005-0000-0000-000016E50000}"/>
    <cellStyle name="Percent 9 13 2 2 4" xfId="9326" xr:uid="{00000000-0005-0000-0000-000017E50000}"/>
    <cellStyle name="Percent 9 13 2 2 4 2" xfId="24474" xr:uid="{00000000-0005-0000-0000-000018E50000}"/>
    <cellStyle name="Percent 9 13 2 2 4 2 2" xfId="50442" xr:uid="{00000000-0005-0000-0000-000019E50000}"/>
    <cellStyle name="Percent 9 13 2 2 4 3" xfId="35294" xr:uid="{00000000-0005-0000-0000-00001AE50000}"/>
    <cellStyle name="Percent 9 13 2 2 5" xfId="20146" xr:uid="{00000000-0005-0000-0000-00001BE50000}"/>
    <cellStyle name="Percent 9 13 2 2 5 2" xfId="46114" xr:uid="{00000000-0005-0000-0000-00001CE50000}"/>
    <cellStyle name="Percent 9 13 2 2 6" xfId="15818" xr:uid="{00000000-0005-0000-0000-00001DE50000}"/>
    <cellStyle name="Percent 9 13 2 2 6 2" xfId="41786" xr:uid="{00000000-0005-0000-0000-00001EE50000}"/>
    <cellStyle name="Percent 9 13 2 2 7" xfId="4998" xr:uid="{00000000-0005-0000-0000-00001FE50000}"/>
    <cellStyle name="Percent 9 13 2 2 8" xfId="30966" xr:uid="{00000000-0005-0000-0000-000020E50000}"/>
    <cellStyle name="Percent 9 13 2 2 9" xfId="57448" xr:uid="{00000000-0005-0000-0000-000021E50000}"/>
    <cellStyle name="Percent 9 13 2 3" xfId="6080" xr:uid="{00000000-0005-0000-0000-000022E50000}"/>
    <cellStyle name="Percent 9 13 2 3 2" xfId="12572" xr:uid="{00000000-0005-0000-0000-000023E50000}"/>
    <cellStyle name="Percent 9 13 2 3 2 2" xfId="27720" xr:uid="{00000000-0005-0000-0000-000024E50000}"/>
    <cellStyle name="Percent 9 13 2 3 2 2 2" xfId="53688" xr:uid="{00000000-0005-0000-0000-000025E50000}"/>
    <cellStyle name="Percent 9 13 2 3 2 3" xfId="38540" xr:uid="{00000000-0005-0000-0000-000026E50000}"/>
    <cellStyle name="Percent 9 13 2 3 3" xfId="21228" xr:uid="{00000000-0005-0000-0000-000027E50000}"/>
    <cellStyle name="Percent 9 13 2 3 3 2" xfId="47196" xr:uid="{00000000-0005-0000-0000-000028E50000}"/>
    <cellStyle name="Percent 9 13 2 3 4" xfId="16900" xr:uid="{00000000-0005-0000-0000-000029E50000}"/>
    <cellStyle name="Percent 9 13 2 3 4 2" xfId="42868" xr:uid="{00000000-0005-0000-0000-00002AE50000}"/>
    <cellStyle name="Percent 9 13 2 3 5" xfId="32048" xr:uid="{00000000-0005-0000-0000-00002BE50000}"/>
    <cellStyle name="Percent 9 13 2 3 6" xfId="58530" xr:uid="{00000000-0005-0000-0000-00002CE50000}"/>
    <cellStyle name="Percent 9 13 2 4" xfId="10408" xr:uid="{00000000-0005-0000-0000-00002DE50000}"/>
    <cellStyle name="Percent 9 13 2 4 2" xfId="25556" xr:uid="{00000000-0005-0000-0000-00002EE50000}"/>
    <cellStyle name="Percent 9 13 2 4 2 2" xfId="51524" xr:uid="{00000000-0005-0000-0000-00002FE50000}"/>
    <cellStyle name="Percent 9 13 2 4 3" xfId="36376" xr:uid="{00000000-0005-0000-0000-000030E50000}"/>
    <cellStyle name="Percent 9 13 2 5" xfId="8244" xr:uid="{00000000-0005-0000-0000-000031E50000}"/>
    <cellStyle name="Percent 9 13 2 5 2" xfId="23392" xr:uid="{00000000-0005-0000-0000-000032E50000}"/>
    <cellStyle name="Percent 9 13 2 5 2 2" xfId="49360" xr:uid="{00000000-0005-0000-0000-000033E50000}"/>
    <cellStyle name="Percent 9 13 2 5 3" xfId="34212" xr:uid="{00000000-0005-0000-0000-000034E50000}"/>
    <cellStyle name="Percent 9 13 2 6" xfId="19064" xr:uid="{00000000-0005-0000-0000-000035E50000}"/>
    <cellStyle name="Percent 9 13 2 6 2" xfId="45032" xr:uid="{00000000-0005-0000-0000-000036E50000}"/>
    <cellStyle name="Percent 9 13 2 7" xfId="14736" xr:uid="{00000000-0005-0000-0000-000037E50000}"/>
    <cellStyle name="Percent 9 13 2 7 2" xfId="40704" xr:uid="{00000000-0005-0000-0000-000038E50000}"/>
    <cellStyle name="Percent 9 13 2 8" xfId="3916" xr:uid="{00000000-0005-0000-0000-000039E50000}"/>
    <cellStyle name="Percent 9 13 2 9" xfId="29884" xr:uid="{00000000-0005-0000-0000-00003AE50000}"/>
    <cellStyle name="Percent 9 13 3" xfId="2293" xr:uid="{00000000-0005-0000-0000-00003BE50000}"/>
    <cellStyle name="Percent 9 13 3 2" xfId="6621" xr:uid="{00000000-0005-0000-0000-00003CE50000}"/>
    <cellStyle name="Percent 9 13 3 2 2" xfId="13113" xr:uid="{00000000-0005-0000-0000-00003DE50000}"/>
    <cellStyle name="Percent 9 13 3 2 2 2" xfId="28261" xr:uid="{00000000-0005-0000-0000-00003EE50000}"/>
    <cellStyle name="Percent 9 13 3 2 2 2 2" xfId="54229" xr:uid="{00000000-0005-0000-0000-00003FE50000}"/>
    <cellStyle name="Percent 9 13 3 2 2 3" xfId="39081" xr:uid="{00000000-0005-0000-0000-000040E50000}"/>
    <cellStyle name="Percent 9 13 3 2 3" xfId="21769" xr:uid="{00000000-0005-0000-0000-000041E50000}"/>
    <cellStyle name="Percent 9 13 3 2 3 2" xfId="47737" xr:uid="{00000000-0005-0000-0000-000042E50000}"/>
    <cellStyle name="Percent 9 13 3 2 4" xfId="17441" xr:uid="{00000000-0005-0000-0000-000043E50000}"/>
    <cellStyle name="Percent 9 13 3 2 4 2" xfId="43409" xr:uid="{00000000-0005-0000-0000-000044E50000}"/>
    <cellStyle name="Percent 9 13 3 2 5" xfId="32589" xr:uid="{00000000-0005-0000-0000-000045E50000}"/>
    <cellStyle name="Percent 9 13 3 2 6" xfId="59071" xr:uid="{00000000-0005-0000-0000-000046E50000}"/>
    <cellStyle name="Percent 9 13 3 3" xfId="10949" xr:uid="{00000000-0005-0000-0000-000047E50000}"/>
    <cellStyle name="Percent 9 13 3 3 2" xfId="26097" xr:uid="{00000000-0005-0000-0000-000048E50000}"/>
    <cellStyle name="Percent 9 13 3 3 2 2" xfId="52065" xr:uid="{00000000-0005-0000-0000-000049E50000}"/>
    <cellStyle name="Percent 9 13 3 3 3" xfId="36917" xr:uid="{00000000-0005-0000-0000-00004AE50000}"/>
    <cellStyle name="Percent 9 13 3 4" xfId="8785" xr:uid="{00000000-0005-0000-0000-00004BE50000}"/>
    <cellStyle name="Percent 9 13 3 4 2" xfId="23933" xr:uid="{00000000-0005-0000-0000-00004CE50000}"/>
    <cellStyle name="Percent 9 13 3 4 2 2" xfId="49901" xr:uid="{00000000-0005-0000-0000-00004DE50000}"/>
    <cellStyle name="Percent 9 13 3 4 3" xfId="34753" xr:uid="{00000000-0005-0000-0000-00004EE50000}"/>
    <cellStyle name="Percent 9 13 3 5" xfId="19605" xr:uid="{00000000-0005-0000-0000-00004FE50000}"/>
    <cellStyle name="Percent 9 13 3 5 2" xfId="45573" xr:uid="{00000000-0005-0000-0000-000050E50000}"/>
    <cellStyle name="Percent 9 13 3 6" xfId="15277" xr:uid="{00000000-0005-0000-0000-000051E50000}"/>
    <cellStyle name="Percent 9 13 3 6 2" xfId="41245" xr:uid="{00000000-0005-0000-0000-000052E50000}"/>
    <cellStyle name="Percent 9 13 3 7" xfId="4457" xr:uid="{00000000-0005-0000-0000-000053E50000}"/>
    <cellStyle name="Percent 9 13 3 8" xfId="30425" xr:uid="{00000000-0005-0000-0000-000054E50000}"/>
    <cellStyle name="Percent 9 13 3 9" xfId="56907" xr:uid="{00000000-0005-0000-0000-000055E50000}"/>
    <cellStyle name="Percent 9 13 4" xfId="5539" xr:uid="{00000000-0005-0000-0000-000056E50000}"/>
    <cellStyle name="Percent 9 13 4 2" xfId="12031" xr:uid="{00000000-0005-0000-0000-000057E50000}"/>
    <cellStyle name="Percent 9 13 4 2 2" xfId="27179" xr:uid="{00000000-0005-0000-0000-000058E50000}"/>
    <cellStyle name="Percent 9 13 4 2 2 2" xfId="53147" xr:uid="{00000000-0005-0000-0000-000059E50000}"/>
    <cellStyle name="Percent 9 13 4 2 3" xfId="37999" xr:uid="{00000000-0005-0000-0000-00005AE50000}"/>
    <cellStyle name="Percent 9 13 4 3" xfId="20687" xr:uid="{00000000-0005-0000-0000-00005BE50000}"/>
    <cellStyle name="Percent 9 13 4 3 2" xfId="46655" xr:uid="{00000000-0005-0000-0000-00005CE50000}"/>
    <cellStyle name="Percent 9 13 4 4" xfId="16359" xr:uid="{00000000-0005-0000-0000-00005DE50000}"/>
    <cellStyle name="Percent 9 13 4 4 2" xfId="42327" xr:uid="{00000000-0005-0000-0000-00005EE50000}"/>
    <cellStyle name="Percent 9 13 4 5" xfId="31507" xr:uid="{00000000-0005-0000-0000-00005FE50000}"/>
    <cellStyle name="Percent 9 13 4 6" xfId="57989" xr:uid="{00000000-0005-0000-0000-000060E50000}"/>
    <cellStyle name="Percent 9 13 5" xfId="9867" xr:uid="{00000000-0005-0000-0000-000061E50000}"/>
    <cellStyle name="Percent 9 13 5 2" xfId="25015" xr:uid="{00000000-0005-0000-0000-000062E50000}"/>
    <cellStyle name="Percent 9 13 5 2 2" xfId="50983" xr:uid="{00000000-0005-0000-0000-000063E50000}"/>
    <cellStyle name="Percent 9 13 5 3" xfId="35835" xr:uid="{00000000-0005-0000-0000-000064E50000}"/>
    <cellStyle name="Percent 9 13 6" xfId="7703" xr:uid="{00000000-0005-0000-0000-000065E50000}"/>
    <cellStyle name="Percent 9 13 6 2" xfId="22851" xr:uid="{00000000-0005-0000-0000-000066E50000}"/>
    <cellStyle name="Percent 9 13 6 2 2" xfId="48819" xr:uid="{00000000-0005-0000-0000-000067E50000}"/>
    <cellStyle name="Percent 9 13 6 3" xfId="33671" xr:uid="{00000000-0005-0000-0000-000068E50000}"/>
    <cellStyle name="Percent 9 13 7" xfId="18523" xr:uid="{00000000-0005-0000-0000-000069E50000}"/>
    <cellStyle name="Percent 9 13 7 2" xfId="44491" xr:uid="{00000000-0005-0000-0000-00006AE50000}"/>
    <cellStyle name="Percent 9 13 8" xfId="14195" xr:uid="{00000000-0005-0000-0000-00006BE50000}"/>
    <cellStyle name="Percent 9 13 8 2" xfId="40163" xr:uid="{00000000-0005-0000-0000-00006CE50000}"/>
    <cellStyle name="Percent 9 13 9" xfId="3375" xr:uid="{00000000-0005-0000-0000-00006DE50000}"/>
    <cellStyle name="Percent 9 14" xfId="661" xr:uid="{00000000-0005-0000-0000-00006EE50000}"/>
    <cellStyle name="Percent 9 15" xfId="696" xr:uid="{00000000-0005-0000-0000-00006FE50000}"/>
    <cellStyle name="Percent 9 2" xfId="662" xr:uid="{00000000-0005-0000-0000-000070E50000}"/>
    <cellStyle name="Percent 9 2 2" xfId="663" xr:uid="{00000000-0005-0000-0000-000071E50000}"/>
    <cellStyle name="Percent 9 2 2 10" xfId="29344" xr:uid="{00000000-0005-0000-0000-000072E50000}"/>
    <cellStyle name="Percent 9 2 2 11" xfId="55826" xr:uid="{00000000-0005-0000-0000-000073E50000}"/>
    <cellStyle name="Percent 9 2 2 12" xfId="1218" xr:uid="{00000000-0005-0000-0000-000074E50000}"/>
    <cellStyle name="Percent 9 2 2 2" xfId="1753" xr:uid="{00000000-0005-0000-0000-000075E50000}"/>
    <cellStyle name="Percent 9 2 2 2 10" xfId="56367" xr:uid="{00000000-0005-0000-0000-000076E50000}"/>
    <cellStyle name="Percent 9 2 2 2 2" xfId="2835" xr:uid="{00000000-0005-0000-0000-000077E50000}"/>
    <cellStyle name="Percent 9 2 2 2 2 2" xfId="7163" xr:uid="{00000000-0005-0000-0000-000078E50000}"/>
    <cellStyle name="Percent 9 2 2 2 2 2 2" xfId="13655" xr:uid="{00000000-0005-0000-0000-000079E50000}"/>
    <cellStyle name="Percent 9 2 2 2 2 2 2 2" xfId="28803" xr:uid="{00000000-0005-0000-0000-00007AE50000}"/>
    <cellStyle name="Percent 9 2 2 2 2 2 2 2 2" xfId="54771" xr:uid="{00000000-0005-0000-0000-00007BE50000}"/>
    <cellStyle name="Percent 9 2 2 2 2 2 2 3" xfId="39623" xr:uid="{00000000-0005-0000-0000-00007CE50000}"/>
    <cellStyle name="Percent 9 2 2 2 2 2 3" xfId="22311" xr:uid="{00000000-0005-0000-0000-00007DE50000}"/>
    <cellStyle name="Percent 9 2 2 2 2 2 3 2" xfId="48279" xr:uid="{00000000-0005-0000-0000-00007EE50000}"/>
    <cellStyle name="Percent 9 2 2 2 2 2 4" xfId="17983" xr:uid="{00000000-0005-0000-0000-00007FE50000}"/>
    <cellStyle name="Percent 9 2 2 2 2 2 4 2" xfId="43951" xr:uid="{00000000-0005-0000-0000-000080E50000}"/>
    <cellStyle name="Percent 9 2 2 2 2 2 5" xfId="33131" xr:uid="{00000000-0005-0000-0000-000081E50000}"/>
    <cellStyle name="Percent 9 2 2 2 2 2 6" xfId="59613" xr:uid="{00000000-0005-0000-0000-000082E50000}"/>
    <cellStyle name="Percent 9 2 2 2 2 3" xfId="11491" xr:uid="{00000000-0005-0000-0000-000083E50000}"/>
    <cellStyle name="Percent 9 2 2 2 2 3 2" xfId="26639" xr:uid="{00000000-0005-0000-0000-000084E50000}"/>
    <cellStyle name="Percent 9 2 2 2 2 3 2 2" xfId="52607" xr:uid="{00000000-0005-0000-0000-000085E50000}"/>
    <cellStyle name="Percent 9 2 2 2 2 3 3" xfId="37459" xr:uid="{00000000-0005-0000-0000-000086E50000}"/>
    <cellStyle name="Percent 9 2 2 2 2 4" xfId="9327" xr:uid="{00000000-0005-0000-0000-000087E50000}"/>
    <cellStyle name="Percent 9 2 2 2 2 4 2" xfId="24475" xr:uid="{00000000-0005-0000-0000-000088E50000}"/>
    <cellStyle name="Percent 9 2 2 2 2 4 2 2" xfId="50443" xr:uid="{00000000-0005-0000-0000-000089E50000}"/>
    <cellStyle name="Percent 9 2 2 2 2 4 3" xfId="35295" xr:uid="{00000000-0005-0000-0000-00008AE50000}"/>
    <cellStyle name="Percent 9 2 2 2 2 5" xfId="20147" xr:uid="{00000000-0005-0000-0000-00008BE50000}"/>
    <cellStyle name="Percent 9 2 2 2 2 5 2" xfId="46115" xr:uid="{00000000-0005-0000-0000-00008CE50000}"/>
    <cellStyle name="Percent 9 2 2 2 2 6" xfId="15819" xr:uid="{00000000-0005-0000-0000-00008DE50000}"/>
    <cellStyle name="Percent 9 2 2 2 2 6 2" xfId="41787" xr:uid="{00000000-0005-0000-0000-00008EE50000}"/>
    <cellStyle name="Percent 9 2 2 2 2 7" xfId="4999" xr:uid="{00000000-0005-0000-0000-00008FE50000}"/>
    <cellStyle name="Percent 9 2 2 2 2 8" xfId="30967" xr:uid="{00000000-0005-0000-0000-000090E50000}"/>
    <cellStyle name="Percent 9 2 2 2 2 9" xfId="57449" xr:uid="{00000000-0005-0000-0000-000091E50000}"/>
    <cellStyle name="Percent 9 2 2 2 3" xfId="6081" xr:uid="{00000000-0005-0000-0000-000092E50000}"/>
    <cellStyle name="Percent 9 2 2 2 3 2" xfId="12573" xr:uid="{00000000-0005-0000-0000-000093E50000}"/>
    <cellStyle name="Percent 9 2 2 2 3 2 2" xfId="27721" xr:uid="{00000000-0005-0000-0000-000094E50000}"/>
    <cellStyle name="Percent 9 2 2 2 3 2 2 2" xfId="53689" xr:uid="{00000000-0005-0000-0000-000095E50000}"/>
    <cellStyle name="Percent 9 2 2 2 3 2 3" xfId="38541" xr:uid="{00000000-0005-0000-0000-000096E50000}"/>
    <cellStyle name="Percent 9 2 2 2 3 3" xfId="21229" xr:uid="{00000000-0005-0000-0000-000097E50000}"/>
    <cellStyle name="Percent 9 2 2 2 3 3 2" xfId="47197" xr:uid="{00000000-0005-0000-0000-000098E50000}"/>
    <cellStyle name="Percent 9 2 2 2 3 4" xfId="16901" xr:uid="{00000000-0005-0000-0000-000099E50000}"/>
    <cellStyle name="Percent 9 2 2 2 3 4 2" xfId="42869" xr:uid="{00000000-0005-0000-0000-00009AE50000}"/>
    <cellStyle name="Percent 9 2 2 2 3 5" xfId="32049" xr:uid="{00000000-0005-0000-0000-00009BE50000}"/>
    <cellStyle name="Percent 9 2 2 2 3 6" xfId="58531" xr:uid="{00000000-0005-0000-0000-00009CE50000}"/>
    <cellStyle name="Percent 9 2 2 2 4" xfId="10409" xr:uid="{00000000-0005-0000-0000-00009DE50000}"/>
    <cellStyle name="Percent 9 2 2 2 4 2" xfId="25557" xr:uid="{00000000-0005-0000-0000-00009EE50000}"/>
    <cellStyle name="Percent 9 2 2 2 4 2 2" xfId="51525" xr:uid="{00000000-0005-0000-0000-00009FE50000}"/>
    <cellStyle name="Percent 9 2 2 2 4 3" xfId="36377" xr:uid="{00000000-0005-0000-0000-0000A0E50000}"/>
    <cellStyle name="Percent 9 2 2 2 5" xfId="8245" xr:uid="{00000000-0005-0000-0000-0000A1E50000}"/>
    <cellStyle name="Percent 9 2 2 2 5 2" xfId="23393" xr:uid="{00000000-0005-0000-0000-0000A2E50000}"/>
    <cellStyle name="Percent 9 2 2 2 5 2 2" xfId="49361" xr:uid="{00000000-0005-0000-0000-0000A3E50000}"/>
    <cellStyle name="Percent 9 2 2 2 5 3" xfId="34213" xr:uid="{00000000-0005-0000-0000-0000A4E50000}"/>
    <cellStyle name="Percent 9 2 2 2 6" xfId="19065" xr:uid="{00000000-0005-0000-0000-0000A5E50000}"/>
    <cellStyle name="Percent 9 2 2 2 6 2" xfId="45033" xr:uid="{00000000-0005-0000-0000-0000A6E50000}"/>
    <cellStyle name="Percent 9 2 2 2 7" xfId="14737" xr:uid="{00000000-0005-0000-0000-0000A7E50000}"/>
    <cellStyle name="Percent 9 2 2 2 7 2" xfId="40705" xr:uid="{00000000-0005-0000-0000-0000A8E50000}"/>
    <cellStyle name="Percent 9 2 2 2 8" xfId="3917" xr:uid="{00000000-0005-0000-0000-0000A9E50000}"/>
    <cellStyle name="Percent 9 2 2 2 9" xfId="29885" xr:uid="{00000000-0005-0000-0000-0000AAE50000}"/>
    <cellStyle name="Percent 9 2 2 3" xfId="2294" xr:uid="{00000000-0005-0000-0000-0000ABE50000}"/>
    <cellStyle name="Percent 9 2 2 3 2" xfId="6622" xr:uid="{00000000-0005-0000-0000-0000ACE50000}"/>
    <cellStyle name="Percent 9 2 2 3 2 2" xfId="13114" xr:uid="{00000000-0005-0000-0000-0000ADE50000}"/>
    <cellStyle name="Percent 9 2 2 3 2 2 2" xfId="28262" xr:uid="{00000000-0005-0000-0000-0000AEE50000}"/>
    <cellStyle name="Percent 9 2 2 3 2 2 2 2" xfId="54230" xr:uid="{00000000-0005-0000-0000-0000AFE50000}"/>
    <cellStyle name="Percent 9 2 2 3 2 2 3" xfId="39082" xr:uid="{00000000-0005-0000-0000-0000B0E50000}"/>
    <cellStyle name="Percent 9 2 2 3 2 3" xfId="21770" xr:uid="{00000000-0005-0000-0000-0000B1E50000}"/>
    <cellStyle name="Percent 9 2 2 3 2 3 2" xfId="47738" xr:uid="{00000000-0005-0000-0000-0000B2E50000}"/>
    <cellStyle name="Percent 9 2 2 3 2 4" xfId="17442" xr:uid="{00000000-0005-0000-0000-0000B3E50000}"/>
    <cellStyle name="Percent 9 2 2 3 2 4 2" xfId="43410" xr:uid="{00000000-0005-0000-0000-0000B4E50000}"/>
    <cellStyle name="Percent 9 2 2 3 2 5" xfId="32590" xr:uid="{00000000-0005-0000-0000-0000B5E50000}"/>
    <cellStyle name="Percent 9 2 2 3 2 6" xfId="59072" xr:uid="{00000000-0005-0000-0000-0000B6E50000}"/>
    <cellStyle name="Percent 9 2 2 3 3" xfId="10950" xr:uid="{00000000-0005-0000-0000-0000B7E50000}"/>
    <cellStyle name="Percent 9 2 2 3 3 2" xfId="26098" xr:uid="{00000000-0005-0000-0000-0000B8E50000}"/>
    <cellStyle name="Percent 9 2 2 3 3 2 2" xfId="52066" xr:uid="{00000000-0005-0000-0000-0000B9E50000}"/>
    <cellStyle name="Percent 9 2 2 3 3 3" xfId="36918" xr:uid="{00000000-0005-0000-0000-0000BAE50000}"/>
    <cellStyle name="Percent 9 2 2 3 4" xfId="8786" xr:uid="{00000000-0005-0000-0000-0000BBE50000}"/>
    <cellStyle name="Percent 9 2 2 3 4 2" xfId="23934" xr:uid="{00000000-0005-0000-0000-0000BCE50000}"/>
    <cellStyle name="Percent 9 2 2 3 4 2 2" xfId="49902" xr:uid="{00000000-0005-0000-0000-0000BDE50000}"/>
    <cellStyle name="Percent 9 2 2 3 4 3" xfId="34754" xr:uid="{00000000-0005-0000-0000-0000BEE50000}"/>
    <cellStyle name="Percent 9 2 2 3 5" xfId="19606" xr:uid="{00000000-0005-0000-0000-0000BFE50000}"/>
    <cellStyle name="Percent 9 2 2 3 5 2" xfId="45574" xr:uid="{00000000-0005-0000-0000-0000C0E50000}"/>
    <cellStyle name="Percent 9 2 2 3 6" xfId="15278" xr:uid="{00000000-0005-0000-0000-0000C1E50000}"/>
    <cellStyle name="Percent 9 2 2 3 6 2" xfId="41246" xr:uid="{00000000-0005-0000-0000-0000C2E50000}"/>
    <cellStyle name="Percent 9 2 2 3 7" xfId="4458" xr:uid="{00000000-0005-0000-0000-0000C3E50000}"/>
    <cellStyle name="Percent 9 2 2 3 8" xfId="30426" xr:uid="{00000000-0005-0000-0000-0000C4E50000}"/>
    <cellStyle name="Percent 9 2 2 3 9" xfId="56908" xr:uid="{00000000-0005-0000-0000-0000C5E50000}"/>
    <cellStyle name="Percent 9 2 2 4" xfId="5540" xr:uid="{00000000-0005-0000-0000-0000C6E50000}"/>
    <cellStyle name="Percent 9 2 2 4 2" xfId="12032" xr:uid="{00000000-0005-0000-0000-0000C7E50000}"/>
    <cellStyle name="Percent 9 2 2 4 2 2" xfId="27180" xr:uid="{00000000-0005-0000-0000-0000C8E50000}"/>
    <cellStyle name="Percent 9 2 2 4 2 2 2" xfId="53148" xr:uid="{00000000-0005-0000-0000-0000C9E50000}"/>
    <cellStyle name="Percent 9 2 2 4 2 3" xfId="38000" xr:uid="{00000000-0005-0000-0000-0000CAE50000}"/>
    <cellStyle name="Percent 9 2 2 4 3" xfId="20688" xr:uid="{00000000-0005-0000-0000-0000CBE50000}"/>
    <cellStyle name="Percent 9 2 2 4 3 2" xfId="46656" xr:uid="{00000000-0005-0000-0000-0000CCE50000}"/>
    <cellStyle name="Percent 9 2 2 4 4" xfId="16360" xr:uid="{00000000-0005-0000-0000-0000CDE50000}"/>
    <cellStyle name="Percent 9 2 2 4 4 2" xfId="42328" xr:uid="{00000000-0005-0000-0000-0000CEE50000}"/>
    <cellStyle name="Percent 9 2 2 4 5" xfId="31508" xr:uid="{00000000-0005-0000-0000-0000CFE50000}"/>
    <cellStyle name="Percent 9 2 2 4 6" xfId="57990" xr:uid="{00000000-0005-0000-0000-0000D0E50000}"/>
    <cellStyle name="Percent 9 2 2 5" xfId="9868" xr:uid="{00000000-0005-0000-0000-0000D1E50000}"/>
    <cellStyle name="Percent 9 2 2 5 2" xfId="25016" xr:uid="{00000000-0005-0000-0000-0000D2E50000}"/>
    <cellStyle name="Percent 9 2 2 5 2 2" xfId="50984" xr:uid="{00000000-0005-0000-0000-0000D3E50000}"/>
    <cellStyle name="Percent 9 2 2 5 3" xfId="35836" xr:uid="{00000000-0005-0000-0000-0000D4E50000}"/>
    <cellStyle name="Percent 9 2 2 6" xfId="7704" xr:uid="{00000000-0005-0000-0000-0000D5E50000}"/>
    <cellStyle name="Percent 9 2 2 6 2" xfId="22852" xr:uid="{00000000-0005-0000-0000-0000D6E50000}"/>
    <cellStyle name="Percent 9 2 2 6 2 2" xfId="48820" xr:uid="{00000000-0005-0000-0000-0000D7E50000}"/>
    <cellStyle name="Percent 9 2 2 6 3" xfId="33672" xr:uid="{00000000-0005-0000-0000-0000D8E50000}"/>
    <cellStyle name="Percent 9 2 2 7" xfId="18524" xr:uid="{00000000-0005-0000-0000-0000D9E50000}"/>
    <cellStyle name="Percent 9 2 2 7 2" xfId="44492" xr:uid="{00000000-0005-0000-0000-0000DAE50000}"/>
    <cellStyle name="Percent 9 2 2 8" xfId="14196" xr:uid="{00000000-0005-0000-0000-0000DBE50000}"/>
    <cellStyle name="Percent 9 2 2 8 2" xfId="40164" xr:uid="{00000000-0005-0000-0000-0000DCE50000}"/>
    <cellStyle name="Percent 9 2 2 9" xfId="3376" xr:uid="{00000000-0005-0000-0000-0000DDE50000}"/>
    <cellStyle name="Percent 9 2 3" xfId="664" xr:uid="{00000000-0005-0000-0000-0000DEE50000}"/>
    <cellStyle name="Percent 9 2 4" xfId="736" xr:uid="{00000000-0005-0000-0000-0000DFE50000}"/>
    <cellStyle name="Percent 9 3" xfId="665" xr:uid="{00000000-0005-0000-0000-0000E0E50000}"/>
    <cellStyle name="Percent 9 3 10" xfId="29345" xr:uid="{00000000-0005-0000-0000-0000E1E50000}"/>
    <cellStyle name="Percent 9 3 11" xfId="55286" xr:uid="{00000000-0005-0000-0000-0000E2E50000}"/>
    <cellStyle name="Percent 9 3 12" xfId="55827" xr:uid="{00000000-0005-0000-0000-0000E3E50000}"/>
    <cellStyle name="Percent 9 3 13" xfId="776" xr:uid="{00000000-0005-0000-0000-0000E4E50000}"/>
    <cellStyle name="Percent 9 3 2" xfId="1754" xr:uid="{00000000-0005-0000-0000-0000E5E50000}"/>
    <cellStyle name="Percent 9 3 2 10" xfId="56368" xr:uid="{00000000-0005-0000-0000-0000E6E50000}"/>
    <cellStyle name="Percent 9 3 2 2" xfId="2836" xr:uid="{00000000-0005-0000-0000-0000E7E50000}"/>
    <cellStyle name="Percent 9 3 2 2 2" xfId="7164" xr:uid="{00000000-0005-0000-0000-0000E8E50000}"/>
    <cellStyle name="Percent 9 3 2 2 2 2" xfId="13656" xr:uid="{00000000-0005-0000-0000-0000E9E50000}"/>
    <cellStyle name="Percent 9 3 2 2 2 2 2" xfId="28804" xr:uid="{00000000-0005-0000-0000-0000EAE50000}"/>
    <cellStyle name="Percent 9 3 2 2 2 2 2 2" xfId="54772" xr:uid="{00000000-0005-0000-0000-0000EBE50000}"/>
    <cellStyle name="Percent 9 3 2 2 2 2 3" xfId="39624" xr:uid="{00000000-0005-0000-0000-0000ECE50000}"/>
    <cellStyle name="Percent 9 3 2 2 2 3" xfId="22312" xr:uid="{00000000-0005-0000-0000-0000EDE50000}"/>
    <cellStyle name="Percent 9 3 2 2 2 3 2" xfId="48280" xr:uid="{00000000-0005-0000-0000-0000EEE50000}"/>
    <cellStyle name="Percent 9 3 2 2 2 4" xfId="17984" xr:uid="{00000000-0005-0000-0000-0000EFE50000}"/>
    <cellStyle name="Percent 9 3 2 2 2 4 2" xfId="43952" xr:uid="{00000000-0005-0000-0000-0000F0E50000}"/>
    <cellStyle name="Percent 9 3 2 2 2 5" xfId="33132" xr:uid="{00000000-0005-0000-0000-0000F1E50000}"/>
    <cellStyle name="Percent 9 3 2 2 2 6" xfId="59614" xr:uid="{00000000-0005-0000-0000-0000F2E50000}"/>
    <cellStyle name="Percent 9 3 2 2 3" xfId="11492" xr:uid="{00000000-0005-0000-0000-0000F3E50000}"/>
    <cellStyle name="Percent 9 3 2 2 3 2" xfId="26640" xr:uid="{00000000-0005-0000-0000-0000F4E50000}"/>
    <cellStyle name="Percent 9 3 2 2 3 2 2" xfId="52608" xr:uid="{00000000-0005-0000-0000-0000F5E50000}"/>
    <cellStyle name="Percent 9 3 2 2 3 3" xfId="37460" xr:uid="{00000000-0005-0000-0000-0000F6E50000}"/>
    <cellStyle name="Percent 9 3 2 2 4" xfId="9328" xr:uid="{00000000-0005-0000-0000-0000F7E50000}"/>
    <cellStyle name="Percent 9 3 2 2 4 2" xfId="24476" xr:uid="{00000000-0005-0000-0000-0000F8E50000}"/>
    <cellStyle name="Percent 9 3 2 2 4 2 2" xfId="50444" xr:uid="{00000000-0005-0000-0000-0000F9E50000}"/>
    <cellStyle name="Percent 9 3 2 2 4 3" xfId="35296" xr:uid="{00000000-0005-0000-0000-0000FAE50000}"/>
    <cellStyle name="Percent 9 3 2 2 5" xfId="20148" xr:uid="{00000000-0005-0000-0000-0000FBE50000}"/>
    <cellStyle name="Percent 9 3 2 2 5 2" xfId="46116" xr:uid="{00000000-0005-0000-0000-0000FCE50000}"/>
    <cellStyle name="Percent 9 3 2 2 6" xfId="15820" xr:uid="{00000000-0005-0000-0000-0000FDE50000}"/>
    <cellStyle name="Percent 9 3 2 2 6 2" xfId="41788" xr:uid="{00000000-0005-0000-0000-0000FEE50000}"/>
    <cellStyle name="Percent 9 3 2 2 7" xfId="5000" xr:uid="{00000000-0005-0000-0000-0000FFE50000}"/>
    <cellStyle name="Percent 9 3 2 2 8" xfId="30968" xr:uid="{00000000-0005-0000-0000-000000E60000}"/>
    <cellStyle name="Percent 9 3 2 2 9" xfId="57450" xr:uid="{00000000-0005-0000-0000-000001E60000}"/>
    <cellStyle name="Percent 9 3 2 3" xfId="6082" xr:uid="{00000000-0005-0000-0000-000002E60000}"/>
    <cellStyle name="Percent 9 3 2 3 2" xfId="12574" xr:uid="{00000000-0005-0000-0000-000003E60000}"/>
    <cellStyle name="Percent 9 3 2 3 2 2" xfId="27722" xr:uid="{00000000-0005-0000-0000-000004E60000}"/>
    <cellStyle name="Percent 9 3 2 3 2 2 2" xfId="53690" xr:uid="{00000000-0005-0000-0000-000005E60000}"/>
    <cellStyle name="Percent 9 3 2 3 2 3" xfId="38542" xr:uid="{00000000-0005-0000-0000-000006E60000}"/>
    <cellStyle name="Percent 9 3 2 3 3" xfId="21230" xr:uid="{00000000-0005-0000-0000-000007E60000}"/>
    <cellStyle name="Percent 9 3 2 3 3 2" xfId="47198" xr:uid="{00000000-0005-0000-0000-000008E60000}"/>
    <cellStyle name="Percent 9 3 2 3 4" xfId="16902" xr:uid="{00000000-0005-0000-0000-000009E60000}"/>
    <cellStyle name="Percent 9 3 2 3 4 2" xfId="42870" xr:uid="{00000000-0005-0000-0000-00000AE60000}"/>
    <cellStyle name="Percent 9 3 2 3 5" xfId="32050" xr:uid="{00000000-0005-0000-0000-00000BE60000}"/>
    <cellStyle name="Percent 9 3 2 3 6" xfId="58532" xr:uid="{00000000-0005-0000-0000-00000CE60000}"/>
    <cellStyle name="Percent 9 3 2 4" xfId="10410" xr:uid="{00000000-0005-0000-0000-00000DE60000}"/>
    <cellStyle name="Percent 9 3 2 4 2" xfId="25558" xr:uid="{00000000-0005-0000-0000-00000EE60000}"/>
    <cellStyle name="Percent 9 3 2 4 2 2" xfId="51526" xr:uid="{00000000-0005-0000-0000-00000FE60000}"/>
    <cellStyle name="Percent 9 3 2 4 3" xfId="36378" xr:uid="{00000000-0005-0000-0000-000010E60000}"/>
    <cellStyle name="Percent 9 3 2 5" xfId="8246" xr:uid="{00000000-0005-0000-0000-000011E60000}"/>
    <cellStyle name="Percent 9 3 2 5 2" xfId="23394" xr:uid="{00000000-0005-0000-0000-000012E60000}"/>
    <cellStyle name="Percent 9 3 2 5 2 2" xfId="49362" xr:uid="{00000000-0005-0000-0000-000013E60000}"/>
    <cellStyle name="Percent 9 3 2 5 3" xfId="34214" xr:uid="{00000000-0005-0000-0000-000014E60000}"/>
    <cellStyle name="Percent 9 3 2 6" xfId="19066" xr:uid="{00000000-0005-0000-0000-000015E60000}"/>
    <cellStyle name="Percent 9 3 2 6 2" xfId="45034" xr:uid="{00000000-0005-0000-0000-000016E60000}"/>
    <cellStyle name="Percent 9 3 2 7" xfId="14738" xr:uid="{00000000-0005-0000-0000-000017E60000}"/>
    <cellStyle name="Percent 9 3 2 7 2" xfId="40706" xr:uid="{00000000-0005-0000-0000-000018E60000}"/>
    <cellStyle name="Percent 9 3 2 8" xfId="3918" xr:uid="{00000000-0005-0000-0000-000019E60000}"/>
    <cellStyle name="Percent 9 3 2 9" xfId="29886" xr:uid="{00000000-0005-0000-0000-00001AE60000}"/>
    <cellStyle name="Percent 9 3 3" xfId="2295" xr:uid="{00000000-0005-0000-0000-00001BE60000}"/>
    <cellStyle name="Percent 9 3 3 2" xfId="6623" xr:uid="{00000000-0005-0000-0000-00001CE60000}"/>
    <cellStyle name="Percent 9 3 3 2 2" xfId="13115" xr:uid="{00000000-0005-0000-0000-00001DE60000}"/>
    <cellStyle name="Percent 9 3 3 2 2 2" xfId="28263" xr:uid="{00000000-0005-0000-0000-00001EE60000}"/>
    <cellStyle name="Percent 9 3 3 2 2 2 2" xfId="54231" xr:uid="{00000000-0005-0000-0000-00001FE60000}"/>
    <cellStyle name="Percent 9 3 3 2 2 3" xfId="39083" xr:uid="{00000000-0005-0000-0000-000020E60000}"/>
    <cellStyle name="Percent 9 3 3 2 3" xfId="21771" xr:uid="{00000000-0005-0000-0000-000021E60000}"/>
    <cellStyle name="Percent 9 3 3 2 3 2" xfId="47739" xr:uid="{00000000-0005-0000-0000-000022E60000}"/>
    <cellStyle name="Percent 9 3 3 2 4" xfId="17443" xr:uid="{00000000-0005-0000-0000-000023E60000}"/>
    <cellStyle name="Percent 9 3 3 2 4 2" xfId="43411" xr:uid="{00000000-0005-0000-0000-000024E60000}"/>
    <cellStyle name="Percent 9 3 3 2 5" xfId="32591" xr:uid="{00000000-0005-0000-0000-000025E60000}"/>
    <cellStyle name="Percent 9 3 3 2 6" xfId="59073" xr:uid="{00000000-0005-0000-0000-000026E60000}"/>
    <cellStyle name="Percent 9 3 3 3" xfId="10951" xr:uid="{00000000-0005-0000-0000-000027E60000}"/>
    <cellStyle name="Percent 9 3 3 3 2" xfId="26099" xr:uid="{00000000-0005-0000-0000-000028E60000}"/>
    <cellStyle name="Percent 9 3 3 3 2 2" xfId="52067" xr:uid="{00000000-0005-0000-0000-000029E60000}"/>
    <cellStyle name="Percent 9 3 3 3 3" xfId="36919" xr:uid="{00000000-0005-0000-0000-00002AE60000}"/>
    <cellStyle name="Percent 9 3 3 4" xfId="8787" xr:uid="{00000000-0005-0000-0000-00002BE60000}"/>
    <cellStyle name="Percent 9 3 3 4 2" xfId="23935" xr:uid="{00000000-0005-0000-0000-00002CE60000}"/>
    <cellStyle name="Percent 9 3 3 4 2 2" xfId="49903" xr:uid="{00000000-0005-0000-0000-00002DE60000}"/>
    <cellStyle name="Percent 9 3 3 4 3" xfId="34755" xr:uid="{00000000-0005-0000-0000-00002EE60000}"/>
    <cellStyle name="Percent 9 3 3 5" xfId="19607" xr:uid="{00000000-0005-0000-0000-00002FE60000}"/>
    <cellStyle name="Percent 9 3 3 5 2" xfId="45575" xr:uid="{00000000-0005-0000-0000-000030E60000}"/>
    <cellStyle name="Percent 9 3 3 6" xfId="15279" xr:uid="{00000000-0005-0000-0000-000031E60000}"/>
    <cellStyle name="Percent 9 3 3 6 2" xfId="41247" xr:uid="{00000000-0005-0000-0000-000032E60000}"/>
    <cellStyle name="Percent 9 3 3 7" xfId="4459" xr:uid="{00000000-0005-0000-0000-000033E60000}"/>
    <cellStyle name="Percent 9 3 3 8" xfId="30427" xr:uid="{00000000-0005-0000-0000-000034E60000}"/>
    <cellStyle name="Percent 9 3 3 9" xfId="56909" xr:uid="{00000000-0005-0000-0000-000035E60000}"/>
    <cellStyle name="Percent 9 3 4" xfId="5541" xr:uid="{00000000-0005-0000-0000-000036E60000}"/>
    <cellStyle name="Percent 9 3 4 2" xfId="12033" xr:uid="{00000000-0005-0000-0000-000037E60000}"/>
    <cellStyle name="Percent 9 3 4 2 2" xfId="27181" xr:uid="{00000000-0005-0000-0000-000038E60000}"/>
    <cellStyle name="Percent 9 3 4 2 2 2" xfId="53149" xr:uid="{00000000-0005-0000-0000-000039E60000}"/>
    <cellStyle name="Percent 9 3 4 2 3" xfId="38001" xr:uid="{00000000-0005-0000-0000-00003AE60000}"/>
    <cellStyle name="Percent 9 3 4 3" xfId="20689" xr:uid="{00000000-0005-0000-0000-00003BE60000}"/>
    <cellStyle name="Percent 9 3 4 3 2" xfId="46657" xr:uid="{00000000-0005-0000-0000-00003CE60000}"/>
    <cellStyle name="Percent 9 3 4 4" xfId="16361" xr:uid="{00000000-0005-0000-0000-00003DE60000}"/>
    <cellStyle name="Percent 9 3 4 4 2" xfId="42329" xr:uid="{00000000-0005-0000-0000-00003EE60000}"/>
    <cellStyle name="Percent 9 3 4 5" xfId="31509" xr:uid="{00000000-0005-0000-0000-00003FE60000}"/>
    <cellStyle name="Percent 9 3 4 6" xfId="57991" xr:uid="{00000000-0005-0000-0000-000040E60000}"/>
    <cellStyle name="Percent 9 3 5" xfId="9869" xr:uid="{00000000-0005-0000-0000-000041E60000}"/>
    <cellStyle name="Percent 9 3 5 2" xfId="25017" xr:uid="{00000000-0005-0000-0000-000042E60000}"/>
    <cellStyle name="Percent 9 3 5 2 2" xfId="50985" xr:uid="{00000000-0005-0000-0000-000043E60000}"/>
    <cellStyle name="Percent 9 3 5 3" xfId="35837" xr:uid="{00000000-0005-0000-0000-000044E60000}"/>
    <cellStyle name="Percent 9 3 6" xfId="7705" xr:uid="{00000000-0005-0000-0000-000045E60000}"/>
    <cellStyle name="Percent 9 3 6 2" xfId="22853" xr:uid="{00000000-0005-0000-0000-000046E60000}"/>
    <cellStyle name="Percent 9 3 6 2 2" xfId="48821" xr:uid="{00000000-0005-0000-0000-000047E60000}"/>
    <cellStyle name="Percent 9 3 6 3" xfId="33673" xr:uid="{00000000-0005-0000-0000-000048E60000}"/>
    <cellStyle name="Percent 9 3 7" xfId="18525" xr:uid="{00000000-0005-0000-0000-000049E60000}"/>
    <cellStyle name="Percent 9 3 7 2" xfId="44493" xr:uid="{00000000-0005-0000-0000-00004AE60000}"/>
    <cellStyle name="Percent 9 3 8" xfId="14197" xr:uid="{00000000-0005-0000-0000-00004BE60000}"/>
    <cellStyle name="Percent 9 3 8 2" xfId="40165" xr:uid="{00000000-0005-0000-0000-00004CE60000}"/>
    <cellStyle name="Percent 9 3 9" xfId="3377" xr:uid="{00000000-0005-0000-0000-00004DE60000}"/>
    <cellStyle name="Percent 9 4" xfId="666" xr:uid="{00000000-0005-0000-0000-00004EE60000}"/>
    <cellStyle name="Percent 9 4 10" xfId="29346" xr:uid="{00000000-0005-0000-0000-00004FE60000}"/>
    <cellStyle name="Percent 9 4 11" xfId="55287" xr:uid="{00000000-0005-0000-0000-000050E60000}"/>
    <cellStyle name="Percent 9 4 12" xfId="55828" xr:uid="{00000000-0005-0000-0000-000051E60000}"/>
    <cellStyle name="Percent 9 4 13" xfId="816" xr:uid="{00000000-0005-0000-0000-000052E60000}"/>
    <cellStyle name="Percent 9 4 2" xfId="1755" xr:uid="{00000000-0005-0000-0000-000053E60000}"/>
    <cellStyle name="Percent 9 4 2 10" xfId="56369" xr:uid="{00000000-0005-0000-0000-000054E60000}"/>
    <cellStyle name="Percent 9 4 2 2" xfId="2837" xr:uid="{00000000-0005-0000-0000-000055E60000}"/>
    <cellStyle name="Percent 9 4 2 2 2" xfId="7165" xr:uid="{00000000-0005-0000-0000-000056E60000}"/>
    <cellStyle name="Percent 9 4 2 2 2 2" xfId="13657" xr:uid="{00000000-0005-0000-0000-000057E60000}"/>
    <cellStyle name="Percent 9 4 2 2 2 2 2" xfId="28805" xr:uid="{00000000-0005-0000-0000-000058E60000}"/>
    <cellStyle name="Percent 9 4 2 2 2 2 2 2" xfId="54773" xr:uid="{00000000-0005-0000-0000-000059E60000}"/>
    <cellStyle name="Percent 9 4 2 2 2 2 3" xfId="39625" xr:uid="{00000000-0005-0000-0000-00005AE60000}"/>
    <cellStyle name="Percent 9 4 2 2 2 3" xfId="22313" xr:uid="{00000000-0005-0000-0000-00005BE60000}"/>
    <cellStyle name="Percent 9 4 2 2 2 3 2" xfId="48281" xr:uid="{00000000-0005-0000-0000-00005CE60000}"/>
    <cellStyle name="Percent 9 4 2 2 2 4" xfId="17985" xr:uid="{00000000-0005-0000-0000-00005DE60000}"/>
    <cellStyle name="Percent 9 4 2 2 2 4 2" xfId="43953" xr:uid="{00000000-0005-0000-0000-00005EE60000}"/>
    <cellStyle name="Percent 9 4 2 2 2 5" xfId="33133" xr:uid="{00000000-0005-0000-0000-00005FE60000}"/>
    <cellStyle name="Percent 9 4 2 2 2 6" xfId="59615" xr:uid="{00000000-0005-0000-0000-000060E60000}"/>
    <cellStyle name="Percent 9 4 2 2 3" xfId="11493" xr:uid="{00000000-0005-0000-0000-000061E60000}"/>
    <cellStyle name="Percent 9 4 2 2 3 2" xfId="26641" xr:uid="{00000000-0005-0000-0000-000062E60000}"/>
    <cellStyle name="Percent 9 4 2 2 3 2 2" xfId="52609" xr:uid="{00000000-0005-0000-0000-000063E60000}"/>
    <cellStyle name="Percent 9 4 2 2 3 3" xfId="37461" xr:uid="{00000000-0005-0000-0000-000064E60000}"/>
    <cellStyle name="Percent 9 4 2 2 4" xfId="9329" xr:uid="{00000000-0005-0000-0000-000065E60000}"/>
    <cellStyle name="Percent 9 4 2 2 4 2" xfId="24477" xr:uid="{00000000-0005-0000-0000-000066E60000}"/>
    <cellStyle name="Percent 9 4 2 2 4 2 2" xfId="50445" xr:uid="{00000000-0005-0000-0000-000067E60000}"/>
    <cellStyle name="Percent 9 4 2 2 4 3" xfId="35297" xr:uid="{00000000-0005-0000-0000-000068E60000}"/>
    <cellStyle name="Percent 9 4 2 2 5" xfId="20149" xr:uid="{00000000-0005-0000-0000-000069E60000}"/>
    <cellStyle name="Percent 9 4 2 2 5 2" xfId="46117" xr:uid="{00000000-0005-0000-0000-00006AE60000}"/>
    <cellStyle name="Percent 9 4 2 2 6" xfId="15821" xr:uid="{00000000-0005-0000-0000-00006BE60000}"/>
    <cellStyle name="Percent 9 4 2 2 6 2" xfId="41789" xr:uid="{00000000-0005-0000-0000-00006CE60000}"/>
    <cellStyle name="Percent 9 4 2 2 7" xfId="5001" xr:uid="{00000000-0005-0000-0000-00006DE60000}"/>
    <cellStyle name="Percent 9 4 2 2 8" xfId="30969" xr:uid="{00000000-0005-0000-0000-00006EE60000}"/>
    <cellStyle name="Percent 9 4 2 2 9" xfId="57451" xr:uid="{00000000-0005-0000-0000-00006FE60000}"/>
    <cellStyle name="Percent 9 4 2 3" xfId="6083" xr:uid="{00000000-0005-0000-0000-000070E60000}"/>
    <cellStyle name="Percent 9 4 2 3 2" xfId="12575" xr:uid="{00000000-0005-0000-0000-000071E60000}"/>
    <cellStyle name="Percent 9 4 2 3 2 2" xfId="27723" xr:uid="{00000000-0005-0000-0000-000072E60000}"/>
    <cellStyle name="Percent 9 4 2 3 2 2 2" xfId="53691" xr:uid="{00000000-0005-0000-0000-000073E60000}"/>
    <cellStyle name="Percent 9 4 2 3 2 3" xfId="38543" xr:uid="{00000000-0005-0000-0000-000074E60000}"/>
    <cellStyle name="Percent 9 4 2 3 3" xfId="21231" xr:uid="{00000000-0005-0000-0000-000075E60000}"/>
    <cellStyle name="Percent 9 4 2 3 3 2" xfId="47199" xr:uid="{00000000-0005-0000-0000-000076E60000}"/>
    <cellStyle name="Percent 9 4 2 3 4" xfId="16903" xr:uid="{00000000-0005-0000-0000-000077E60000}"/>
    <cellStyle name="Percent 9 4 2 3 4 2" xfId="42871" xr:uid="{00000000-0005-0000-0000-000078E60000}"/>
    <cellStyle name="Percent 9 4 2 3 5" xfId="32051" xr:uid="{00000000-0005-0000-0000-000079E60000}"/>
    <cellStyle name="Percent 9 4 2 3 6" xfId="58533" xr:uid="{00000000-0005-0000-0000-00007AE60000}"/>
    <cellStyle name="Percent 9 4 2 4" xfId="10411" xr:uid="{00000000-0005-0000-0000-00007BE60000}"/>
    <cellStyle name="Percent 9 4 2 4 2" xfId="25559" xr:uid="{00000000-0005-0000-0000-00007CE60000}"/>
    <cellStyle name="Percent 9 4 2 4 2 2" xfId="51527" xr:uid="{00000000-0005-0000-0000-00007DE60000}"/>
    <cellStyle name="Percent 9 4 2 4 3" xfId="36379" xr:uid="{00000000-0005-0000-0000-00007EE60000}"/>
    <cellStyle name="Percent 9 4 2 5" xfId="8247" xr:uid="{00000000-0005-0000-0000-00007FE60000}"/>
    <cellStyle name="Percent 9 4 2 5 2" xfId="23395" xr:uid="{00000000-0005-0000-0000-000080E60000}"/>
    <cellStyle name="Percent 9 4 2 5 2 2" xfId="49363" xr:uid="{00000000-0005-0000-0000-000081E60000}"/>
    <cellStyle name="Percent 9 4 2 5 3" xfId="34215" xr:uid="{00000000-0005-0000-0000-000082E60000}"/>
    <cellStyle name="Percent 9 4 2 6" xfId="19067" xr:uid="{00000000-0005-0000-0000-000083E60000}"/>
    <cellStyle name="Percent 9 4 2 6 2" xfId="45035" xr:uid="{00000000-0005-0000-0000-000084E60000}"/>
    <cellStyle name="Percent 9 4 2 7" xfId="14739" xr:uid="{00000000-0005-0000-0000-000085E60000}"/>
    <cellStyle name="Percent 9 4 2 7 2" xfId="40707" xr:uid="{00000000-0005-0000-0000-000086E60000}"/>
    <cellStyle name="Percent 9 4 2 8" xfId="3919" xr:uid="{00000000-0005-0000-0000-000087E60000}"/>
    <cellStyle name="Percent 9 4 2 9" xfId="29887" xr:uid="{00000000-0005-0000-0000-000088E60000}"/>
    <cellStyle name="Percent 9 4 3" xfId="2296" xr:uid="{00000000-0005-0000-0000-000089E60000}"/>
    <cellStyle name="Percent 9 4 3 2" xfId="6624" xr:uid="{00000000-0005-0000-0000-00008AE60000}"/>
    <cellStyle name="Percent 9 4 3 2 2" xfId="13116" xr:uid="{00000000-0005-0000-0000-00008BE60000}"/>
    <cellStyle name="Percent 9 4 3 2 2 2" xfId="28264" xr:uid="{00000000-0005-0000-0000-00008CE60000}"/>
    <cellStyle name="Percent 9 4 3 2 2 2 2" xfId="54232" xr:uid="{00000000-0005-0000-0000-00008DE60000}"/>
    <cellStyle name="Percent 9 4 3 2 2 3" xfId="39084" xr:uid="{00000000-0005-0000-0000-00008EE60000}"/>
    <cellStyle name="Percent 9 4 3 2 3" xfId="21772" xr:uid="{00000000-0005-0000-0000-00008FE60000}"/>
    <cellStyle name="Percent 9 4 3 2 3 2" xfId="47740" xr:uid="{00000000-0005-0000-0000-000090E60000}"/>
    <cellStyle name="Percent 9 4 3 2 4" xfId="17444" xr:uid="{00000000-0005-0000-0000-000091E60000}"/>
    <cellStyle name="Percent 9 4 3 2 4 2" xfId="43412" xr:uid="{00000000-0005-0000-0000-000092E60000}"/>
    <cellStyle name="Percent 9 4 3 2 5" xfId="32592" xr:uid="{00000000-0005-0000-0000-000093E60000}"/>
    <cellStyle name="Percent 9 4 3 2 6" xfId="59074" xr:uid="{00000000-0005-0000-0000-000094E60000}"/>
    <cellStyle name="Percent 9 4 3 3" xfId="10952" xr:uid="{00000000-0005-0000-0000-000095E60000}"/>
    <cellStyle name="Percent 9 4 3 3 2" xfId="26100" xr:uid="{00000000-0005-0000-0000-000096E60000}"/>
    <cellStyle name="Percent 9 4 3 3 2 2" xfId="52068" xr:uid="{00000000-0005-0000-0000-000097E60000}"/>
    <cellStyle name="Percent 9 4 3 3 3" xfId="36920" xr:uid="{00000000-0005-0000-0000-000098E60000}"/>
    <cellStyle name="Percent 9 4 3 4" xfId="8788" xr:uid="{00000000-0005-0000-0000-000099E60000}"/>
    <cellStyle name="Percent 9 4 3 4 2" xfId="23936" xr:uid="{00000000-0005-0000-0000-00009AE60000}"/>
    <cellStyle name="Percent 9 4 3 4 2 2" xfId="49904" xr:uid="{00000000-0005-0000-0000-00009BE60000}"/>
    <cellStyle name="Percent 9 4 3 4 3" xfId="34756" xr:uid="{00000000-0005-0000-0000-00009CE60000}"/>
    <cellStyle name="Percent 9 4 3 5" xfId="19608" xr:uid="{00000000-0005-0000-0000-00009DE60000}"/>
    <cellStyle name="Percent 9 4 3 5 2" xfId="45576" xr:uid="{00000000-0005-0000-0000-00009EE60000}"/>
    <cellStyle name="Percent 9 4 3 6" xfId="15280" xr:uid="{00000000-0005-0000-0000-00009FE60000}"/>
    <cellStyle name="Percent 9 4 3 6 2" xfId="41248" xr:uid="{00000000-0005-0000-0000-0000A0E60000}"/>
    <cellStyle name="Percent 9 4 3 7" xfId="4460" xr:uid="{00000000-0005-0000-0000-0000A1E60000}"/>
    <cellStyle name="Percent 9 4 3 8" xfId="30428" xr:uid="{00000000-0005-0000-0000-0000A2E60000}"/>
    <cellStyle name="Percent 9 4 3 9" xfId="56910" xr:uid="{00000000-0005-0000-0000-0000A3E60000}"/>
    <cellStyle name="Percent 9 4 4" xfId="5542" xr:uid="{00000000-0005-0000-0000-0000A4E60000}"/>
    <cellStyle name="Percent 9 4 4 2" xfId="12034" xr:uid="{00000000-0005-0000-0000-0000A5E60000}"/>
    <cellStyle name="Percent 9 4 4 2 2" xfId="27182" xr:uid="{00000000-0005-0000-0000-0000A6E60000}"/>
    <cellStyle name="Percent 9 4 4 2 2 2" xfId="53150" xr:uid="{00000000-0005-0000-0000-0000A7E60000}"/>
    <cellStyle name="Percent 9 4 4 2 3" xfId="38002" xr:uid="{00000000-0005-0000-0000-0000A8E60000}"/>
    <cellStyle name="Percent 9 4 4 3" xfId="20690" xr:uid="{00000000-0005-0000-0000-0000A9E60000}"/>
    <cellStyle name="Percent 9 4 4 3 2" xfId="46658" xr:uid="{00000000-0005-0000-0000-0000AAE60000}"/>
    <cellStyle name="Percent 9 4 4 4" xfId="16362" xr:uid="{00000000-0005-0000-0000-0000ABE60000}"/>
    <cellStyle name="Percent 9 4 4 4 2" xfId="42330" xr:uid="{00000000-0005-0000-0000-0000ACE60000}"/>
    <cellStyle name="Percent 9 4 4 5" xfId="31510" xr:uid="{00000000-0005-0000-0000-0000ADE60000}"/>
    <cellStyle name="Percent 9 4 4 6" xfId="57992" xr:uid="{00000000-0005-0000-0000-0000AEE60000}"/>
    <cellStyle name="Percent 9 4 5" xfId="9870" xr:uid="{00000000-0005-0000-0000-0000AFE60000}"/>
    <cellStyle name="Percent 9 4 5 2" xfId="25018" xr:uid="{00000000-0005-0000-0000-0000B0E60000}"/>
    <cellStyle name="Percent 9 4 5 2 2" xfId="50986" xr:uid="{00000000-0005-0000-0000-0000B1E60000}"/>
    <cellStyle name="Percent 9 4 5 3" xfId="35838" xr:uid="{00000000-0005-0000-0000-0000B2E60000}"/>
    <cellStyle name="Percent 9 4 6" xfId="7706" xr:uid="{00000000-0005-0000-0000-0000B3E60000}"/>
    <cellStyle name="Percent 9 4 6 2" xfId="22854" xr:uid="{00000000-0005-0000-0000-0000B4E60000}"/>
    <cellStyle name="Percent 9 4 6 2 2" xfId="48822" xr:uid="{00000000-0005-0000-0000-0000B5E60000}"/>
    <cellStyle name="Percent 9 4 6 3" xfId="33674" xr:uid="{00000000-0005-0000-0000-0000B6E60000}"/>
    <cellStyle name="Percent 9 4 7" xfId="18526" xr:uid="{00000000-0005-0000-0000-0000B7E60000}"/>
    <cellStyle name="Percent 9 4 7 2" xfId="44494" xr:uid="{00000000-0005-0000-0000-0000B8E60000}"/>
    <cellStyle name="Percent 9 4 8" xfId="14198" xr:uid="{00000000-0005-0000-0000-0000B9E60000}"/>
    <cellStyle name="Percent 9 4 8 2" xfId="40166" xr:uid="{00000000-0005-0000-0000-0000BAE60000}"/>
    <cellStyle name="Percent 9 4 9" xfId="3378" xr:uid="{00000000-0005-0000-0000-0000BBE60000}"/>
    <cellStyle name="Percent 9 5" xfId="667" xr:uid="{00000000-0005-0000-0000-0000BCE60000}"/>
    <cellStyle name="Percent 9 5 10" xfId="29347" xr:uid="{00000000-0005-0000-0000-0000BDE60000}"/>
    <cellStyle name="Percent 9 5 11" xfId="55288" xr:uid="{00000000-0005-0000-0000-0000BEE60000}"/>
    <cellStyle name="Percent 9 5 12" xfId="55829" xr:uid="{00000000-0005-0000-0000-0000BFE60000}"/>
    <cellStyle name="Percent 9 5 13" xfId="856" xr:uid="{00000000-0005-0000-0000-0000C0E60000}"/>
    <cellStyle name="Percent 9 5 2" xfId="1756" xr:uid="{00000000-0005-0000-0000-0000C1E60000}"/>
    <cellStyle name="Percent 9 5 2 10" xfId="56370" xr:uid="{00000000-0005-0000-0000-0000C2E60000}"/>
    <cellStyle name="Percent 9 5 2 2" xfId="2838" xr:uid="{00000000-0005-0000-0000-0000C3E60000}"/>
    <cellStyle name="Percent 9 5 2 2 2" xfId="7166" xr:uid="{00000000-0005-0000-0000-0000C4E60000}"/>
    <cellStyle name="Percent 9 5 2 2 2 2" xfId="13658" xr:uid="{00000000-0005-0000-0000-0000C5E60000}"/>
    <cellStyle name="Percent 9 5 2 2 2 2 2" xfId="28806" xr:uid="{00000000-0005-0000-0000-0000C6E60000}"/>
    <cellStyle name="Percent 9 5 2 2 2 2 2 2" xfId="54774" xr:uid="{00000000-0005-0000-0000-0000C7E60000}"/>
    <cellStyle name="Percent 9 5 2 2 2 2 3" xfId="39626" xr:uid="{00000000-0005-0000-0000-0000C8E60000}"/>
    <cellStyle name="Percent 9 5 2 2 2 3" xfId="22314" xr:uid="{00000000-0005-0000-0000-0000C9E60000}"/>
    <cellStyle name="Percent 9 5 2 2 2 3 2" xfId="48282" xr:uid="{00000000-0005-0000-0000-0000CAE60000}"/>
    <cellStyle name="Percent 9 5 2 2 2 4" xfId="17986" xr:uid="{00000000-0005-0000-0000-0000CBE60000}"/>
    <cellStyle name="Percent 9 5 2 2 2 4 2" xfId="43954" xr:uid="{00000000-0005-0000-0000-0000CCE60000}"/>
    <cellStyle name="Percent 9 5 2 2 2 5" xfId="33134" xr:uid="{00000000-0005-0000-0000-0000CDE60000}"/>
    <cellStyle name="Percent 9 5 2 2 2 6" xfId="59616" xr:uid="{00000000-0005-0000-0000-0000CEE60000}"/>
    <cellStyle name="Percent 9 5 2 2 3" xfId="11494" xr:uid="{00000000-0005-0000-0000-0000CFE60000}"/>
    <cellStyle name="Percent 9 5 2 2 3 2" xfId="26642" xr:uid="{00000000-0005-0000-0000-0000D0E60000}"/>
    <cellStyle name="Percent 9 5 2 2 3 2 2" xfId="52610" xr:uid="{00000000-0005-0000-0000-0000D1E60000}"/>
    <cellStyle name="Percent 9 5 2 2 3 3" xfId="37462" xr:uid="{00000000-0005-0000-0000-0000D2E60000}"/>
    <cellStyle name="Percent 9 5 2 2 4" xfId="9330" xr:uid="{00000000-0005-0000-0000-0000D3E60000}"/>
    <cellStyle name="Percent 9 5 2 2 4 2" xfId="24478" xr:uid="{00000000-0005-0000-0000-0000D4E60000}"/>
    <cellStyle name="Percent 9 5 2 2 4 2 2" xfId="50446" xr:uid="{00000000-0005-0000-0000-0000D5E60000}"/>
    <cellStyle name="Percent 9 5 2 2 4 3" xfId="35298" xr:uid="{00000000-0005-0000-0000-0000D6E60000}"/>
    <cellStyle name="Percent 9 5 2 2 5" xfId="20150" xr:uid="{00000000-0005-0000-0000-0000D7E60000}"/>
    <cellStyle name="Percent 9 5 2 2 5 2" xfId="46118" xr:uid="{00000000-0005-0000-0000-0000D8E60000}"/>
    <cellStyle name="Percent 9 5 2 2 6" xfId="15822" xr:uid="{00000000-0005-0000-0000-0000D9E60000}"/>
    <cellStyle name="Percent 9 5 2 2 6 2" xfId="41790" xr:uid="{00000000-0005-0000-0000-0000DAE60000}"/>
    <cellStyle name="Percent 9 5 2 2 7" xfId="5002" xr:uid="{00000000-0005-0000-0000-0000DBE60000}"/>
    <cellStyle name="Percent 9 5 2 2 8" xfId="30970" xr:uid="{00000000-0005-0000-0000-0000DCE60000}"/>
    <cellStyle name="Percent 9 5 2 2 9" xfId="57452" xr:uid="{00000000-0005-0000-0000-0000DDE60000}"/>
    <cellStyle name="Percent 9 5 2 3" xfId="6084" xr:uid="{00000000-0005-0000-0000-0000DEE60000}"/>
    <cellStyle name="Percent 9 5 2 3 2" xfId="12576" xr:uid="{00000000-0005-0000-0000-0000DFE60000}"/>
    <cellStyle name="Percent 9 5 2 3 2 2" xfId="27724" xr:uid="{00000000-0005-0000-0000-0000E0E60000}"/>
    <cellStyle name="Percent 9 5 2 3 2 2 2" xfId="53692" xr:uid="{00000000-0005-0000-0000-0000E1E60000}"/>
    <cellStyle name="Percent 9 5 2 3 2 3" xfId="38544" xr:uid="{00000000-0005-0000-0000-0000E2E60000}"/>
    <cellStyle name="Percent 9 5 2 3 3" xfId="21232" xr:uid="{00000000-0005-0000-0000-0000E3E60000}"/>
    <cellStyle name="Percent 9 5 2 3 3 2" xfId="47200" xr:uid="{00000000-0005-0000-0000-0000E4E60000}"/>
    <cellStyle name="Percent 9 5 2 3 4" xfId="16904" xr:uid="{00000000-0005-0000-0000-0000E5E60000}"/>
    <cellStyle name="Percent 9 5 2 3 4 2" xfId="42872" xr:uid="{00000000-0005-0000-0000-0000E6E60000}"/>
    <cellStyle name="Percent 9 5 2 3 5" xfId="32052" xr:uid="{00000000-0005-0000-0000-0000E7E60000}"/>
    <cellStyle name="Percent 9 5 2 3 6" xfId="58534" xr:uid="{00000000-0005-0000-0000-0000E8E60000}"/>
    <cellStyle name="Percent 9 5 2 4" xfId="10412" xr:uid="{00000000-0005-0000-0000-0000E9E60000}"/>
    <cellStyle name="Percent 9 5 2 4 2" xfId="25560" xr:uid="{00000000-0005-0000-0000-0000EAE60000}"/>
    <cellStyle name="Percent 9 5 2 4 2 2" xfId="51528" xr:uid="{00000000-0005-0000-0000-0000EBE60000}"/>
    <cellStyle name="Percent 9 5 2 4 3" xfId="36380" xr:uid="{00000000-0005-0000-0000-0000ECE60000}"/>
    <cellStyle name="Percent 9 5 2 5" xfId="8248" xr:uid="{00000000-0005-0000-0000-0000EDE60000}"/>
    <cellStyle name="Percent 9 5 2 5 2" xfId="23396" xr:uid="{00000000-0005-0000-0000-0000EEE60000}"/>
    <cellStyle name="Percent 9 5 2 5 2 2" xfId="49364" xr:uid="{00000000-0005-0000-0000-0000EFE60000}"/>
    <cellStyle name="Percent 9 5 2 5 3" xfId="34216" xr:uid="{00000000-0005-0000-0000-0000F0E60000}"/>
    <cellStyle name="Percent 9 5 2 6" xfId="19068" xr:uid="{00000000-0005-0000-0000-0000F1E60000}"/>
    <cellStyle name="Percent 9 5 2 6 2" xfId="45036" xr:uid="{00000000-0005-0000-0000-0000F2E60000}"/>
    <cellStyle name="Percent 9 5 2 7" xfId="14740" xr:uid="{00000000-0005-0000-0000-0000F3E60000}"/>
    <cellStyle name="Percent 9 5 2 7 2" xfId="40708" xr:uid="{00000000-0005-0000-0000-0000F4E60000}"/>
    <cellStyle name="Percent 9 5 2 8" xfId="3920" xr:uid="{00000000-0005-0000-0000-0000F5E60000}"/>
    <cellStyle name="Percent 9 5 2 9" xfId="29888" xr:uid="{00000000-0005-0000-0000-0000F6E60000}"/>
    <cellStyle name="Percent 9 5 3" xfId="2297" xr:uid="{00000000-0005-0000-0000-0000F7E60000}"/>
    <cellStyle name="Percent 9 5 3 2" xfId="6625" xr:uid="{00000000-0005-0000-0000-0000F8E60000}"/>
    <cellStyle name="Percent 9 5 3 2 2" xfId="13117" xr:uid="{00000000-0005-0000-0000-0000F9E60000}"/>
    <cellStyle name="Percent 9 5 3 2 2 2" xfId="28265" xr:uid="{00000000-0005-0000-0000-0000FAE60000}"/>
    <cellStyle name="Percent 9 5 3 2 2 2 2" xfId="54233" xr:uid="{00000000-0005-0000-0000-0000FBE60000}"/>
    <cellStyle name="Percent 9 5 3 2 2 3" xfId="39085" xr:uid="{00000000-0005-0000-0000-0000FCE60000}"/>
    <cellStyle name="Percent 9 5 3 2 3" xfId="21773" xr:uid="{00000000-0005-0000-0000-0000FDE60000}"/>
    <cellStyle name="Percent 9 5 3 2 3 2" xfId="47741" xr:uid="{00000000-0005-0000-0000-0000FEE60000}"/>
    <cellStyle name="Percent 9 5 3 2 4" xfId="17445" xr:uid="{00000000-0005-0000-0000-0000FFE60000}"/>
    <cellStyle name="Percent 9 5 3 2 4 2" xfId="43413" xr:uid="{00000000-0005-0000-0000-000000E70000}"/>
    <cellStyle name="Percent 9 5 3 2 5" xfId="32593" xr:uid="{00000000-0005-0000-0000-000001E70000}"/>
    <cellStyle name="Percent 9 5 3 2 6" xfId="59075" xr:uid="{00000000-0005-0000-0000-000002E70000}"/>
    <cellStyle name="Percent 9 5 3 3" xfId="10953" xr:uid="{00000000-0005-0000-0000-000003E70000}"/>
    <cellStyle name="Percent 9 5 3 3 2" xfId="26101" xr:uid="{00000000-0005-0000-0000-000004E70000}"/>
    <cellStyle name="Percent 9 5 3 3 2 2" xfId="52069" xr:uid="{00000000-0005-0000-0000-000005E70000}"/>
    <cellStyle name="Percent 9 5 3 3 3" xfId="36921" xr:uid="{00000000-0005-0000-0000-000006E70000}"/>
    <cellStyle name="Percent 9 5 3 4" xfId="8789" xr:uid="{00000000-0005-0000-0000-000007E70000}"/>
    <cellStyle name="Percent 9 5 3 4 2" xfId="23937" xr:uid="{00000000-0005-0000-0000-000008E70000}"/>
    <cellStyle name="Percent 9 5 3 4 2 2" xfId="49905" xr:uid="{00000000-0005-0000-0000-000009E70000}"/>
    <cellStyle name="Percent 9 5 3 4 3" xfId="34757" xr:uid="{00000000-0005-0000-0000-00000AE70000}"/>
    <cellStyle name="Percent 9 5 3 5" xfId="19609" xr:uid="{00000000-0005-0000-0000-00000BE70000}"/>
    <cellStyle name="Percent 9 5 3 5 2" xfId="45577" xr:uid="{00000000-0005-0000-0000-00000CE70000}"/>
    <cellStyle name="Percent 9 5 3 6" xfId="15281" xr:uid="{00000000-0005-0000-0000-00000DE70000}"/>
    <cellStyle name="Percent 9 5 3 6 2" xfId="41249" xr:uid="{00000000-0005-0000-0000-00000EE70000}"/>
    <cellStyle name="Percent 9 5 3 7" xfId="4461" xr:uid="{00000000-0005-0000-0000-00000FE70000}"/>
    <cellStyle name="Percent 9 5 3 8" xfId="30429" xr:uid="{00000000-0005-0000-0000-000010E70000}"/>
    <cellStyle name="Percent 9 5 3 9" xfId="56911" xr:uid="{00000000-0005-0000-0000-000011E70000}"/>
    <cellStyle name="Percent 9 5 4" xfId="5543" xr:uid="{00000000-0005-0000-0000-000012E70000}"/>
    <cellStyle name="Percent 9 5 4 2" xfId="12035" xr:uid="{00000000-0005-0000-0000-000013E70000}"/>
    <cellStyle name="Percent 9 5 4 2 2" xfId="27183" xr:uid="{00000000-0005-0000-0000-000014E70000}"/>
    <cellStyle name="Percent 9 5 4 2 2 2" xfId="53151" xr:uid="{00000000-0005-0000-0000-000015E70000}"/>
    <cellStyle name="Percent 9 5 4 2 3" xfId="38003" xr:uid="{00000000-0005-0000-0000-000016E70000}"/>
    <cellStyle name="Percent 9 5 4 3" xfId="20691" xr:uid="{00000000-0005-0000-0000-000017E70000}"/>
    <cellStyle name="Percent 9 5 4 3 2" xfId="46659" xr:uid="{00000000-0005-0000-0000-000018E70000}"/>
    <cellStyle name="Percent 9 5 4 4" xfId="16363" xr:uid="{00000000-0005-0000-0000-000019E70000}"/>
    <cellStyle name="Percent 9 5 4 4 2" xfId="42331" xr:uid="{00000000-0005-0000-0000-00001AE70000}"/>
    <cellStyle name="Percent 9 5 4 5" xfId="31511" xr:uid="{00000000-0005-0000-0000-00001BE70000}"/>
    <cellStyle name="Percent 9 5 4 6" xfId="57993" xr:uid="{00000000-0005-0000-0000-00001CE70000}"/>
    <cellStyle name="Percent 9 5 5" xfId="9871" xr:uid="{00000000-0005-0000-0000-00001DE70000}"/>
    <cellStyle name="Percent 9 5 5 2" xfId="25019" xr:uid="{00000000-0005-0000-0000-00001EE70000}"/>
    <cellStyle name="Percent 9 5 5 2 2" xfId="50987" xr:uid="{00000000-0005-0000-0000-00001FE70000}"/>
    <cellStyle name="Percent 9 5 5 3" xfId="35839" xr:uid="{00000000-0005-0000-0000-000020E70000}"/>
    <cellStyle name="Percent 9 5 6" xfId="7707" xr:uid="{00000000-0005-0000-0000-000021E70000}"/>
    <cellStyle name="Percent 9 5 6 2" xfId="22855" xr:uid="{00000000-0005-0000-0000-000022E70000}"/>
    <cellStyle name="Percent 9 5 6 2 2" xfId="48823" xr:uid="{00000000-0005-0000-0000-000023E70000}"/>
    <cellStyle name="Percent 9 5 6 3" xfId="33675" xr:uid="{00000000-0005-0000-0000-000024E70000}"/>
    <cellStyle name="Percent 9 5 7" xfId="18527" xr:uid="{00000000-0005-0000-0000-000025E70000}"/>
    <cellStyle name="Percent 9 5 7 2" xfId="44495" xr:uid="{00000000-0005-0000-0000-000026E70000}"/>
    <cellStyle name="Percent 9 5 8" xfId="14199" xr:uid="{00000000-0005-0000-0000-000027E70000}"/>
    <cellStyle name="Percent 9 5 8 2" xfId="40167" xr:uid="{00000000-0005-0000-0000-000028E70000}"/>
    <cellStyle name="Percent 9 5 9" xfId="3379" xr:uid="{00000000-0005-0000-0000-000029E70000}"/>
    <cellStyle name="Percent 9 6" xfId="668" xr:uid="{00000000-0005-0000-0000-00002AE70000}"/>
    <cellStyle name="Percent 9 6 10" xfId="29348" xr:uid="{00000000-0005-0000-0000-00002BE70000}"/>
    <cellStyle name="Percent 9 6 11" xfId="55289" xr:uid="{00000000-0005-0000-0000-00002CE70000}"/>
    <cellStyle name="Percent 9 6 12" xfId="55830" xr:uid="{00000000-0005-0000-0000-00002DE70000}"/>
    <cellStyle name="Percent 9 6 13" xfId="896" xr:uid="{00000000-0005-0000-0000-00002EE70000}"/>
    <cellStyle name="Percent 9 6 2" xfId="1757" xr:uid="{00000000-0005-0000-0000-00002FE70000}"/>
    <cellStyle name="Percent 9 6 2 10" xfId="56371" xr:uid="{00000000-0005-0000-0000-000030E70000}"/>
    <cellStyle name="Percent 9 6 2 2" xfId="2839" xr:uid="{00000000-0005-0000-0000-000031E70000}"/>
    <cellStyle name="Percent 9 6 2 2 2" xfId="7167" xr:uid="{00000000-0005-0000-0000-000032E70000}"/>
    <cellStyle name="Percent 9 6 2 2 2 2" xfId="13659" xr:uid="{00000000-0005-0000-0000-000033E70000}"/>
    <cellStyle name="Percent 9 6 2 2 2 2 2" xfId="28807" xr:uid="{00000000-0005-0000-0000-000034E70000}"/>
    <cellStyle name="Percent 9 6 2 2 2 2 2 2" xfId="54775" xr:uid="{00000000-0005-0000-0000-000035E70000}"/>
    <cellStyle name="Percent 9 6 2 2 2 2 3" xfId="39627" xr:uid="{00000000-0005-0000-0000-000036E70000}"/>
    <cellStyle name="Percent 9 6 2 2 2 3" xfId="22315" xr:uid="{00000000-0005-0000-0000-000037E70000}"/>
    <cellStyle name="Percent 9 6 2 2 2 3 2" xfId="48283" xr:uid="{00000000-0005-0000-0000-000038E70000}"/>
    <cellStyle name="Percent 9 6 2 2 2 4" xfId="17987" xr:uid="{00000000-0005-0000-0000-000039E70000}"/>
    <cellStyle name="Percent 9 6 2 2 2 4 2" xfId="43955" xr:uid="{00000000-0005-0000-0000-00003AE70000}"/>
    <cellStyle name="Percent 9 6 2 2 2 5" xfId="33135" xr:uid="{00000000-0005-0000-0000-00003BE70000}"/>
    <cellStyle name="Percent 9 6 2 2 2 6" xfId="59617" xr:uid="{00000000-0005-0000-0000-00003CE70000}"/>
    <cellStyle name="Percent 9 6 2 2 3" xfId="11495" xr:uid="{00000000-0005-0000-0000-00003DE70000}"/>
    <cellStyle name="Percent 9 6 2 2 3 2" xfId="26643" xr:uid="{00000000-0005-0000-0000-00003EE70000}"/>
    <cellStyle name="Percent 9 6 2 2 3 2 2" xfId="52611" xr:uid="{00000000-0005-0000-0000-00003FE70000}"/>
    <cellStyle name="Percent 9 6 2 2 3 3" xfId="37463" xr:uid="{00000000-0005-0000-0000-000040E70000}"/>
    <cellStyle name="Percent 9 6 2 2 4" xfId="9331" xr:uid="{00000000-0005-0000-0000-000041E70000}"/>
    <cellStyle name="Percent 9 6 2 2 4 2" xfId="24479" xr:uid="{00000000-0005-0000-0000-000042E70000}"/>
    <cellStyle name="Percent 9 6 2 2 4 2 2" xfId="50447" xr:uid="{00000000-0005-0000-0000-000043E70000}"/>
    <cellStyle name="Percent 9 6 2 2 4 3" xfId="35299" xr:uid="{00000000-0005-0000-0000-000044E70000}"/>
    <cellStyle name="Percent 9 6 2 2 5" xfId="20151" xr:uid="{00000000-0005-0000-0000-000045E70000}"/>
    <cellStyle name="Percent 9 6 2 2 5 2" xfId="46119" xr:uid="{00000000-0005-0000-0000-000046E70000}"/>
    <cellStyle name="Percent 9 6 2 2 6" xfId="15823" xr:uid="{00000000-0005-0000-0000-000047E70000}"/>
    <cellStyle name="Percent 9 6 2 2 6 2" xfId="41791" xr:uid="{00000000-0005-0000-0000-000048E70000}"/>
    <cellStyle name="Percent 9 6 2 2 7" xfId="5003" xr:uid="{00000000-0005-0000-0000-000049E70000}"/>
    <cellStyle name="Percent 9 6 2 2 8" xfId="30971" xr:uid="{00000000-0005-0000-0000-00004AE70000}"/>
    <cellStyle name="Percent 9 6 2 2 9" xfId="57453" xr:uid="{00000000-0005-0000-0000-00004BE70000}"/>
    <cellStyle name="Percent 9 6 2 3" xfId="6085" xr:uid="{00000000-0005-0000-0000-00004CE70000}"/>
    <cellStyle name="Percent 9 6 2 3 2" xfId="12577" xr:uid="{00000000-0005-0000-0000-00004DE70000}"/>
    <cellStyle name="Percent 9 6 2 3 2 2" xfId="27725" xr:uid="{00000000-0005-0000-0000-00004EE70000}"/>
    <cellStyle name="Percent 9 6 2 3 2 2 2" xfId="53693" xr:uid="{00000000-0005-0000-0000-00004FE70000}"/>
    <cellStyle name="Percent 9 6 2 3 2 3" xfId="38545" xr:uid="{00000000-0005-0000-0000-000050E70000}"/>
    <cellStyle name="Percent 9 6 2 3 3" xfId="21233" xr:uid="{00000000-0005-0000-0000-000051E70000}"/>
    <cellStyle name="Percent 9 6 2 3 3 2" xfId="47201" xr:uid="{00000000-0005-0000-0000-000052E70000}"/>
    <cellStyle name="Percent 9 6 2 3 4" xfId="16905" xr:uid="{00000000-0005-0000-0000-000053E70000}"/>
    <cellStyle name="Percent 9 6 2 3 4 2" xfId="42873" xr:uid="{00000000-0005-0000-0000-000054E70000}"/>
    <cellStyle name="Percent 9 6 2 3 5" xfId="32053" xr:uid="{00000000-0005-0000-0000-000055E70000}"/>
    <cellStyle name="Percent 9 6 2 3 6" xfId="58535" xr:uid="{00000000-0005-0000-0000-000056E70000}"/>
    <cellStyle name="Percent 9 6 2 4" xfId="10413" xr:uid="{00000000-0005-0000-0000-000057E70000}"/>
    <cellStyle name="Percent 9 6 2 4 2" xfId="25561" xr:uid="{00000000-0005-0000-0000-000058E70000}"/>
    <cellStyle name="Percent 9 6 2 4 2 2" xfId="51529" xr:uid="{00000000-0005-0000-0000-000059E70000}"/>
    <cellStyle name="Percent 9 6 2 4 3" xfId="36381" xr:uid="{00000000-0005-0000-0000-00005AE70000}"/>
    <cellStyle name="Percent 9 6 2 5" xfId="8249" xr:uid="{00000000-0005-0000-0000-00005BE70000}"/>
    <cellStyle name="Percent 9 6 2 5 2" xfId="23397" xr:uid="{00000000-0005-0000-0000-00005CE70000}"/>
    <cellStyle name="Percent 9 6 2 5 2 2" xfId="49365" xr:uid="{00000000-0005-0000-0000-00005DE70000}"/>
    <cellStyle name="Percent 9 6 2 5 3" xfId="34217" xr:uid="{00000000-0005-0000-0000-00005EE70000}"/>
    <cellStyle name="Percent 9 6 2 6" xfId="19069" xr:uid="{00000000-0005-0000-0000-00005FE70000}"/>
    <cellStyle name="Percent 9 6 2 6 2" xfId="45037" xr:uid="{00000000-0005-0000-0000-000060E70000}"/>
    <cellStyle name="Percent 9 6 2 7" xfId="14741" xr:uid="{00000000-0005-0000-0000-000061E70000}"/>
    <cellStyle name="Percent 9 6 2 7 2" xfId="40709" xr:uid="{00000000-0005-0000-0000-000062E70000}"/>
    <cellStyle name="Percent 9 6 2 8" xfId="3921" xr:uid="{00000000-0005-0000-0000-000063E70000}"/>
    <cellStyle name="Percent 9 6 2 9" xfId="29889" xr:uid="{00000000-0005-0000-0000-000064E70000}"/>
    <cellStyle name="Percent 9 6 3" xfId="2298" xr:uid="{00000000-0005-0000-0000-000065E70000}"/>
    <cellStyle name="Percent 9 6 3 2" xfId="6626" xr:uid="{00000000-0005-0000-0000-000066E70000}"/>
    <cellStyle name="Percent 9 6 3 2 2" xfId="13118" xr:uid="{00000000-0005-0000-0000-000067E70000}"/>
    <cellStyle name="Percent 9 6 3 2 2 2" xfId="28266" xr:uid="{00000000-0005-0000-0000-000068E70000}"/>
    <cellStyle name="Percent 9 6 3 2 2 2 2" xfId="54234" xr:uid="{00000000-0005-0000-0000-000069E70000}"/>
    <cellStyle name="Percent 9 6 3 2 2 3" xfId="39086" xr:uid="{00000000-0005-0000-0000-00006AE70000}"/>
    <cellStyle name="Percent 9 6 3 2 3" xfId="21774" xr:uid="{00000000-0005-0000-0000-00006BE70000}"/>
    <cellStyle name="Percent 9 6 3 2 3 2" xfId="47742" xr:uid="{00000000-0005-0000-0000-00006CE70000}"/>
    <cellStyle name="Percent 9 6 3 2 4" xfId="17446" xr:uid="{00000000-0005-0000-0000-00006DE70000}"/>
    <cellStyle name="Percent 9 6 3 2 4 2" xfId="43414" xr:uid="{00000000-0005-0000-0000-00006EE70000}"/>
    <cellStyle name="Percent 9 6 3 2 5" xfId="32594" xr:uid="{00000000-0005-0000-0000-00006FE70000}"/>
    <cellStyle name="Percent 9 6 3 2 6" xfId="59076" xr:uid="{00000000-0005-0000-0000-000070E70000}"/>
    <cellStyle name="Percent 9 6 3 3" xfId="10954" xr:uid="{00000000-0005-0000-0000-000071E70000}"/>
    <cellStyle name="Percent 9 6 3 3 2" xfId="26102" xr:uid="{00000000-0005-0000-0000-000072E70000}"/>
    <cellStyle name="Percent 9 6 3 3 2 2" xfId="52070" xr:uid="{00000000-0005-0000-0000-000073E70000}"/>
    <cellStyle name="Percent 9 6 3 3 3" xfId="36922" xr:uid="{00000000-0005-0000-0000-000074E70000}"/>
    <cellStyle name="Percent 9 6 3 4" xfId="8790" xr:uid="{00000000-0005-0000-0000-000075E70000}"/>
    <cellStyle name="Percent 9 6 3 4 2" xfId="23938" xr:uid="{00000000-0005-0000-0000-000076E70000}"/>
    <cellStyle name="Percent 9 6 3 4 2 2" xfId="49906" xr:uid="{00000000-0005-0000-0000-000077E70000}"/>
    <cellStyle name="Percent 9 6 3 4 3" xfId="34758" xr:uid="{00000000-0005-0000-0000-000078E70000}"/>
    <cellStyle name="Percent 9 6 3 5" xfId="19610" xr:uid="{00000000-0005-0000-0000-000079E70000}"/>
    <cellStyle name="Percent 9 6 3 5 2" xfId="45578" xr:uid="{00000000-0005-0000-0000-00007AE70000}"/>
    <cellStyle name="Percent 9 6 3 6" xfId="15282" xr:uid="{00000000-0005-0000-0000-00007BE70000}"/>
    <cellStyle name="Percent 9 6 3 6 2" xfId="41250" xr:uid="{00000000-0005-0000-0000-00007CE70000}"/>
    <cellStyle name="Percent 9 6 3 7" xfId="4462" xr:uid="{00000000-0005-0000-0000-00007DE70000}"/>
    <cellStyle name="Percent 9 6 3 8" xfId="30430" xr:uid="{00000000-0005-0000-0000-00007EE70000}"/>
    <cellStyle name="Percent 9 6 3 9" xfId="56912" xr:uid="{00000000-0005-0000-0000-00007FE70000}"/>
    <cellStyle name="Percent 9 6 4" xfId="5544" xr:uid="{00000000-0005-0000-0000-000080E70000}"/>
    <cellStyle name="Percent 9 6 4 2" xfId="12036" xr:uid="{00000000-0005-0000-0000-000081E70000}"/>
    <cellStyle name="Percent 9 6 4 2 2" xfId="27184" xr:uid="{00000000-0005-0000-0000-000082E70000}"/>
    <cellStyle name="Percent 9 6 4 2 2 2" xfId="53152" xr:uid="{00000000-0005-0000-0000-000083E70000}"/>
    <cellStyle name="Percent 9 6 4 2 3" xfId="38004" xr:uid="{00000000-0005-0000-0000-000084E70000}"/>
    <cellStyle name="Percent 9 6 4 3" xfId="20692" xr:uid="{00000000-0005-0000-0000-000085E70000}"/>
    <cellStyle name="Percent 9 6 4 3 2" xfId="46660" xr:uid="{00000000-0005-0000-0000-000086E70000}"/>
    <cellStyle name="Percent 9 6 4 4" xfId="16364" xr:uid="{00000000-0005-0000-0000-000087E70000}"/>
    <cellStyle name="Percent 9 6 4 4 2" xfId="42332" xr:uid="{00000000-0005-0000-0000-000088E70000}"/>
    <cellStyle name="Percent 9 6 4 5" xfId="31512" xr:uid="{00000000-0005-0000-0000-000089E70000}"/>
    <cellStyle name="Percent 9 6 4 6" xfId="57994" xr:uid="{00000000-0005-0000-0000-00008AE70000}"/>
    <cellStyle name="Percent 9 6 5" xfId="9872" xr:uid="{00000000-0005-0000-0000-00008BE70000}"/>
    <cellStyle name="Percent 9 6 5 2" xfId="25020" xr:uid="{00000000-0005-0000-0000-00008CE70000}"/>
    <cellStyle name="Percent 9 6 5 2 2" xfId="50988" xr:uid="{00000000-0005-0000-0000-00008DE70000}"/>
    <cellStyle name="Percent 9 6 5 3" xfId="35840" xr:uid="{00000000-0005-0000-0000-00008EE70000}"/>
    <cellStyle name="Percent 9 6 6" xfId="7708" xr:uid="{00000000-0005-0000-0000-00008FE70000}"/>
    <cellStyle name="Percent 9 6 6 2" xfId="22856" xr:uid="{00000000-0005-0000-0000-000090E70000}"/>
    <cellStyle name="Percent 9 6 6 2 2" xfId="48824" xr:uid="{00000000-0005-0000-0000-000091E70000}"/>
    <cellStyle name="Percent 9 6 6 3" xfId="33676" xr:uid="{00000000-0005-0000-0000-000092E70000}"/>
    <cellStyle name="Percent 9 6 7" xfId="18528" xr:uid="{00000000-0005-0000-0000-000093E70000}"/>
    <cellStyle name="Percent 9 6 7 2" xfId="44496" xr:uid="{00000000-0005-0000-0000-000094E70000}"/>
    <cellStyle name="Percent 9 6 8" xfId="14200" xr:uid="{00000000-0005-0000-0000-000095E70000}"/>
    <cellStyle name="Percent 9 6 8 2" xfId="40168" xr:uid="{00000000-0005-0000-0000-000096E70000}"/>
    <cellStyle name="Percent 9 6 9" xfId="3380" xr:uid="{00000000-0005-0000-0000-000097E70000}"/>
    <cellStyle name="Percent 9 7" xfId="669" xr:uid="{00000000-0005-0000-0000-000098E70000}"/>
    <cellStyle name="Percent 9 7 10" xfId="29349" xr:uid="{00000000-0005-0000-0000-000099E70000}"/>
    <cellStyle name="Percent 9 7 11" xfId="55290" xr:uid="{00000000-0005-0000-0000-00009AE70000}"/>
    <cellStyle name="Percent 9 7 12" xfId="55831" xr:uid="{00000000-0005-0000-0000-00009BE70000}"/>
    <cellStyle name="Percent 9 7 13" xfId="936" xr:uid="{00000000-0005-0000-0000-00009CE70000}"/>
    <cellStyle name="Percent 9 7 2" xfId="1758" xr:uid="{00000000-0005-0000-0000-00009DE70000}"/>
    <cellStyle name="Percent 9 7 2 10" xfId="56372" xr:uid="{00000000-0005-0000-0000-00009EE70000}"/>
    <cellStyle name="Percent 9 7 2 2" xfId="2840" xr:uid="{00000000-0005-0000-0000-00009FE70000}"/>
    <cellStyle name="Percent 9 7 2 2 2" xfId="7168" xr:uid="{00000000-0005-0000-0000-0000A0E70000}"/>
    <cellStyle name="Percent 9 7 2 2 2 2" xfId="13660" xr:uid="{00000000-0005-0000-0000-0000A1E70000}"/>
    <cellStyle name="Percent 9 7 2 2 2 2 2" xfId="28808" xr:uid="{00000000-0005-0000-0000-0000A2E70000}"/>
    <cellStyle name="Percent 9 7 2 2 2 2 2 2" xfId="54776" xr:uid="{00000000-0005-0000-0000-0000A3E70000}"/>
    <cellStyle name="Percent 9 7 2 2 2 2 3" xfId="39628" xr:uid="{00000000-0005-0000-0000-0000A4E70000}"/>
    <cellStyle name="Percent 9 7 2 2 2 3" xfId="22316" xr:uid="{00000000-0005-0000-0000-0000A5E70000}"/>
    <cellStyle name="Percent 9 7 2 2 2 3 2" xfId="48284" xr:uid="{00000000-0005-0000-0000-0000A6E70000}"/>
    <cellStyle name="Percent 9 7 2 2 2 4" xfId="17988" xr:uid="{00000000-0005-0000-0000-0000A7E70000}"/>
    <cellStyle name="Percent 9 7 2 2 2 4 2" xfId="43956" xr:uid="{00000000-0005-0000-0000-0000A8E70000}"/>
    <cellStyle name="Percent 9 7 2 2 2 5" xfId="33136" xr:uid="{00000000-0005-0000-0000-0000A9E70000}"/>
    <cellStyle name="Percent 9 7 2 2 2 6" xfId="59618" xr:uid="{00000000-0005-0000-0000-0000AAE70000}"/>
    <cellStyle name="Percent 9 7 2 2 3" xfId="11496" xr:uid="{00000000-0005-0000-0000-0000ABE70000}"/>
    <cellStyle name="Percent 9 7 2 2 3 2" xfId="26644" xr:uid="{00000000-0005-0000-0000-0000ACE70000}"/>
    <cellStyle name="Percent 9 7 2 2 3 2 2" xfId="52612" xr:uid="{00000000-0005-0000-0000-0000ADE70000}"/>
    <cellStyle name="Percent 9 7 2 2 3 3" xfId="37464" xr:uid="{00000000-0005-0000-0000-0000AEE70000}"/>
    <cellStyle name="Percent 9 7 2 2 4" xfId="9332" xr:uid="{00000000-0005-0000-0000-0000AFE70000}"/>
    <cellStyle name="Percent 9 7 2 2 4 2" xfId="24480" xr:uid="{00000000-0005-0000-0000-0000B0E70000}"/>
    <cellStyle name="Percent 9 7 2 2 4 2 2" xfId="50448" xr:uid="{00000000-0005-0000-0000-0000B1E70000}"/>
    <cellStyle name="Percent 9 7 2 2 4 3" xfId="35300" xr:uid="{00000000-0005-0000-0000-0000B2E70000}"/>
    <cellStyle name="Percent 9 7 2 2 5" xfId="20152" xr:uid="{00000000-0005-0000-0000-0000B3E70000}"/>
    <cellStyle name="Percent 9 7 2 2 5 2" xfId="46120" xr:uid="{00000000-0005-0000-0000-0000B4E70000}"/>
    <cellStyle name="Percent 9 7 2 2 6" xfId="15824" xr:uid="{00000000-0005-0000-0000-0000B5E70000}"/>
    <cellStyle name="Percent 9 7 2 2 6 2" xfId="41792" xr:uid="{00000000-0005-0000-0000-0000B6E70000}"/>
    <cellStyle name="Percent 9 7 2 2 7" xfId="5004" xr:uid="{00000000-0005-0000-0000-0000B7E70000}"/>
    <cellStyle name="Percent 9 7 2 2 8" xfId="30972" xr:uid="{00000000-0005-0000-0000-0000B8E70000}"/>
    <cellStyle name="Percent 9 7 2 2 9" xfId="57454" xr:uid="{00000000-0005-0000-0000-0000B9E70000}"/>
    <cellStyle name="Percent 9 7 2 3" xfId="6086" xr:uid="{00000000-0005-0000-0000-0000BAE70000}"/>
    <cellStyle name="Percent 9 7 2 3 2" xfId="12578" xr:uid="{00000000-0005-0000-0000-0000BBE70000}"/>
    <cellStyle name="Percent 9 7 2 3 2 2" xfId="27726" xr:uid="{00000000-0005-0000-0000-0000BCE70000}"/>
    <cellStyle name="Percent 9 7 2 3 2 2 2" xfId="53694" xr:uid="{00000000-0005-0000-0000-0000BDE70000}"/>
    <cellStyle name="Percent 9 7 2 3 2 3" xfId="38546" xr:uid="{00000000-0005-0000-0000-0000BEE70000}"/>
    <cellStyle name="Percent 9 7 2 3 3" xfId="21234" xr:uid="{00000000-0005-0000-0000-0000BFE70000}"/>
    <cellStyle name="Percent 9 7 2 3 3 2" xfId="47202" xr:uid="{00000000-0005-0000-0000-0000C0E70000}"/>
    <cellStyle name="Percent 9 7 2 3 4" xfId="16906" xr:uid="{00000000-0005-0000-0000-0000C1E70000}"/>
    <cellStyle name="Percent 9 7 2 3 4 2" xfId="42874" xr:uid="{00000000-0005-0000-0000-0000C2E70000}"/>
    <cellStyle name="Percent 9 7 2 3 5" xfId="32054" xr:uid="{00000000-0005-0000-0000-0000C3E70000}"/>
    <cellStyle name="Percent 9 7 2 3 6" xfId="58536" xr:uid="{00000000-0005-0000-0000-0000C4E70000}"/>
    <cellStyle name="Percent 9 7 2 4" xfId="10414" xr:uid="{00000000-0005-0000-0000-0000C5E70000}"/>
    <cellStyle name="Percent 9 7 2 4 2" xfId="25562" xr:uid="{00000000-0005-0000-0000-0000C6E70000}"/>
    <cellStyle name="Percent 9 7 2 4 2 2" xfId="51530" xr:uid="{00000000-0005-0000-0000-0000C7E70000}"/>
    <cellStyle name="Percent 9 7 2 4 3" xfId="36382" xr:uid="{00000000-0005-0000-0000-0000C8E70000}"/>
    <cellStyle name="Percent 9 7 2 5" xfId="8250" xr:uid="{00000000-0005-0000-0000-0000C9E70000}"/>
    <cellStyle name="Percent 9 7 2 5 2" xfId="23398" xr:uid="{00000000-0005-0000-0000-0000CAE70000}"/>
    <cellStyle name="Percent 9 7 2 5 2 2" xfId="49366" xr:uid="{00000000-0005-0000-0000-0000CBE70000}"/>
    <cellStyle name="Percent 9 7 2 5 3" xfId="34218" xr:uid="{00000000-0005-0000-0000-0000CCE70000}"/>
    <cellStyle name="Percent 9 7 2 6" xfId="19070" xr:uid="{00000000-0005-0000-0000-0000CDE70000}"/>
    <cellStyle name="Percent 9 7 2 6 2" xfId="45038" xr:uid="{00000000-0005-0000-0000-0000CEE70000}"/>
    <cellStyle name="Percent 9 7 2 7" xfId="14742" xr:uid="{00000000-0005-0000-0000-0000CFE70000}"/>
    <cellStyle name="Percent 9 7 2 7 2" xfId="40710" xr:uid="{00000000-0005-0000-0000-0000D0E70000}"/>
    <cellStyle name="Percent 9 7 2 8" xfId="3922" xr:uid="{00000000-0005-0000-0000-0000D1E70000}"/>
    <cellStyle name="Percent 9 7 2 9" xfId="29890" xr:uid="{00000000-0005-0000-0000-0000D2E70000}"/>
    <cellStyle name="Percent 9 7 3" xfId="2299" xr:uid="{00000000-0005-0000-0000-0000D3E70000}"/>
    <cellStyle name="Percent 9 7 3 2" xfId="6627" xr:uid="{00000000-0005-0000-0000-0000D4E70000}"/>
    <cellStyle name="Percent 9 7 3 2 2" xfId="13119" xr:uid="{00000000-0005-0000-0000-0000D5E70000}"/>
    <cellStyle name="Percent 9 7 3 2 2 2" xfId="28267" xr:uid="{00000000-0005-0000-0000-0000D6E70000}"/>
    <cellStyle name="Percent 9 7 3 2 2 2 2" xfId="54235" xr:uid="{00000000-0005-0000-0000-0000D7E70000}"/>
    <cellStyle name="Percent 9 7 3 2 2 3" xfId="39087" xr:uid="{00000000-0005-0000-0000-0000D8E70000}"/>
    <cellStyle name="Percent 9 7 3 2 3" xfId="21775" xr:uid="{00000000-0005-0000-0000-0000D9E70000}"/>
    <cellStyle name="Percent 9 7 3 2 3 2" xfId="47743" xr:uid="{00000000-0005-0000-0000-0000DAE70000}"/>
    <cellStyle name="Percent 9 7 3 2 4" xfId="17447" xr:uid="{00000000-0005-0000-0000-0000DBE70000}"/>
    <cellStyle name="Percent 9 7 3 2 4 2" xfId="43415" xr:uid="{00000000-0005-0000-0000-0000DCE70000}"/>
    <cellStyle name="Percent 9 7 3 2 5" xfId="32595" xr:uid="{00000000-0005-0000-0000-0000DDE70000}"/>
    <cellStyle name="Percent 9 7 3 2 6" xfId="59077" xr:uid="{00000000-0005-0000-0000-0000DEE70000}"/>
    <cellStyle name="Percent 9 7 3 3" xfId="10955" xr:uid="{00000000-0005-0000-0000-0000DFE70000}"/>
    <cellStyle name="Percent 9 7 3 3 2" xfId="26103" xr:uid="{00000000-0005-0000-0000-0000E0E70000}"/>
    <cellStyle name="Percent 9 7 3 3 2 2" xfId="52071" xr:uid="{00000000-0005-0000-0000-0000E1E70000}"/>
    <cellStyle name="Percent 9 7 3 3 3" xfId="36923" xr:uid="{00000000-0005-0000-0000-0000E2E70000}"/>
    <cellStyle name="Percent 9 7 3 4" xfId="8791" xr:uid="{00000000-0005-0000-0000-0000E3E70000}"/>
    <cellStyle name="Percent 9 7 3 4 2" xfId="23939" xr:uid="{00000000-0005-0000-0000-0000E4E70000}"/>
    <cellStyle name="Percent 9 7 3 4 2 2" xfId="49907" xr:uid="{00000000-0005-0000-0000-0000E5E70000}"/>
    <cellStyle name="Percent 9 7 3 4 3" xfId="34759" xr:uid="{00000000-0005-0000-0000-0000E6E70000}"/>
    <cellStyle name="Percent 9 7 3 5" xfId="19611" xr:uid="{00000000-0005-0000-0000-0000E7E70000}"/>
    <cellStyle name="Percent 9 7 3 5 2" xfId="45579" xr:uid="{00000000-0005-0000-0000-0000E8E70000}"/>
    <cellStyle name="Percent 9 7 3 6" xfId="15283" xr:uid="{00000000-0005-0000-0000-0000E9E70000}"/>
    <cellStyle name="Percent 9 7 3 6 2" xfId="41251" xr:uid="{00000000-0005-0000-0000-0000EAE70000}"/>
    <cellStyle name="Percent 9 7 3 7" xfId="4463" xr:uid="{00000000-0005-0000-0000-0000EBE70000}"/>
    <cellStyle name="Percent 9 7 3 8" xfId="30431" xr:uid="{00000000-0005-0000-0000-0000ECE70000}"/>
    <cellStyle name="Percent 9 7 3 9" xfId="56913" xr:uid="{00000000-0005-0000-0000-0000EDE70000}"/>
    <cellStyle name="Percent 9 7 4" xfId="5545" xr:uid="{00000000-0005-0000-0000-0000EEE70000}"/>
    <cellStyle name="Percent 9 7 4 2" xfId="12037" xr:uid="{00000000-0005-0000-0000-0000EFE70000}"/>
    <cellStyle name="Percent 9 7 4 2 2" xfId="27185" xr:uid="{00000000-0005-0000-0000-0000F0E70000}"/>
    <cellStyle name="Percent 9 7 4 2 2 2" xfId="53153" xr:uid="{00000000-0005-0000-0000-0000F1E70000}"/>
    <cellStyle name="Percent 9 7 4 2 3" xfId="38005" xr:uid="{00000000-0005-0000-0000-0000F2E70000}"/>
    <cellStyle name="Percent 9 7 4 3" xfId="20693" xr:uid="{00000000-0005-0000-0000-0000F3E70000}"/>
    <cellStyle name="Percent 9 7 4 3 2" xfId="46661" xr:uid="{00000000-0005-0000-0000-0000F4E70000}"/>
    <cellStyle name="Percent 9 7 4 4" xfId="16365" xr:uid="{00000000-0005-0000-0000-0000F5E70000}"/>
    <cellStyle name="Percent 9 7 4 4 2" xfId="42333" xr:uid="{00000000-0005-0000-0000-0000F6E70000}"/>
    <cellStyle name="Percent 9 7 4 5" xfId="31513" xr:uid="{00000000-0005-0000-0000-0000F7E70000}"/>
    <cellStyle name="Percent 9 7 4 6" xfId="57995" xr:uid="{00000000-0005-0000-0000-0000F8E70000}"/>
    <cellStyle name="Percent 9 7 5" xfId="9873" xr:uid="{00000000-0005-0000-0000-0000F9E70000}"/>
    <cellStyle name="Percent 9 7 5 2" xfId="25021" xr:uid="{00000000-0005-0000-0000-0000FAE70000}"/>
    <cellStyle name="Percent 9 7 5 2 2" xfId="50989" xr:uid="{00000000-0005-0000-0000-0000FBE70000}"/>
    <cellStyle name="Percent 9 7 5 3" xfId="35841" xr:uid="{00000000-0005-0000-0000-0000FCE70000}"/>
    <cellStyle name="Percent 9 7 6" xfId="7709" xr:uid="{00000000-0005-0000-0000-0000FDE70000}"/>
    <cellStyle name="Percent 9 7 6 2" xfId="22857" xr:uid="{00000000-0005-0000-0000-0000FEE70000}"/>
    <cellStyle name="Percent 9 7 6 2 2" xfId="48825" xr:uid="{00000000-0005-0000-0000-0000FFE70000}"/>
    <cellStyle name="Percent 9 7 6 3" xfId="33677" xr:uid="{00000000-0005-0000-0000-000000E80000}"/>
    <cellStyle name="Percent 9 7 7" xfId="18529" xr:uid="{00000000-0005-0000-0000-000001E80000}"/>
    <cellStyle name="Percent 9 7 7 2" xfId="44497" xr:uid="{00000000-0005-0000-0000-000002E80000}"/>
    <cellStyle name="Percent 9 7 8" xfId="14201" xr:uid="{00000000-0005-0000-0000-000003E80000}"/>
    <cellStyle name="Percent 9 7 8 2" xfId="40169" xr:uid="{00000000-0005-0000-0000-000004E80000}"/>
    <cellStyle name="Percent 9 7 9" xfId="3381" xr:uid="{00000000-0005-0000-0000-000005E80000}"/>
    <cellStyle name="Percent 9 8" xfId="670" xr:uid="{00000000-0005-0000-0000-000006E80000}"/>
    <cellStyle name="Percent 9 8 10" xfId="29350" xr:uid="{00000000-0005-0000-0000-000007E80000}"/>
    <cellStyle name="Percent 9 8 11" xfId="55291" xr:uid="{00000000-0005-0000-0000-000008E80000}"/>
    <cellStyle name="Percent 9 8 12" xfId="55832" xr:uid="{00000000-0005-0000-0000-000009E80000}"/>
    <cellStyle name="Percent 9 8 13" xfId="976" xr:uid="{00000000-0005-0000-0000-00000AE80000}"/>
    <cellStyle name="Percent 9 8 2" xfId="1759" xr:uid="{00000000-0005-0000-0000-00000BE80000}"/>
    <cellStyle name="Percent 9 8 2 10" xfId="56373" xr:uid="{00000000-0005-0000-0000-00000CE80000}"/>
    <cellStyle name="Percent 9 8 2 2" xfId="2841" xr:uid="{00000000-0005-0000-0000-00000DE80000}"/>
    <cellStyle name="Percent 9 8 2 2 2" xfId="7169" xr:uid="{00000000-0005-0000-0000-00000EE80000}"/>
    <cellStyle name="Percent 9 8 2 2 2 2" xfId="13661" xr:uid="{00000000-0005-0000-0000-00000FE80000}"/>
    <cellStyle name="Percent 9 8 2 2 2 2 2" xfId="28809" xr:uid="{00000000-0005-0000-0000-000010E80000}"/>
    <cellStyle name="Percent 9 8 2 2 2 2 2 2" xfId="54777" xr:uid="{00000000-0005-0000-0000-000011E80000}"/>
    <cellStyle name="Percent 9 8 2 2 2 2 3" xfId="39629" xr:uid="{00000000-0005-0000-0000-000012E80000}"/>
    <cellStyle name="Percent 9 8 2 2 2 3" xfId="22317" xr:uid="{00000000-0005-0000-0000-000013E80000}"/>
    <cellStyle name="Percent 9 8 2 2 2 3 2" xfId="48285" xr:uid="{00000000-0005-0000-0000-000014E80000}"/>
    <cellStyle name="Percent 9 8 2 2 2 4" xfId="17989" xr:uid="{00000000-0005-0000-0000-000015E80000}"/>
    <cellStyle name="Percent 9 8 2 2 2 4 2" xfId="43957" xr:uid="{00000000-0005-0000-0000-000016E80000}"/>
    <cellStyle name="Percent 9 8 2 2 2 5" xfId="33137" xr:uid="{00000000-0005-0000-0000-000017E80000}"/>
    <cellStyle name="Percent 9 8 2 2 2 6" xfId="59619" xr:uid="{00000000-0005-0000-0000-000018E80000}"/>
    <cellStyle name="Percent 9 8 2 2 3" xfId="11497" xr:uid="{00000000-0005-0000-0000-000019E80000}"/>
    <cellStyle name="Percent 9 8 2 2 3 2" xfId="26645" xr:uid="{00000000-0005-0000-0000-00001AE80000}"/>
    <cellStyle name="Percent 9 8 2 2 3 2 2" xfId="52613" xr:uid="{00000000-0005-0000-0000-00001BE80000}"/>
    <cellStyle name="Percent 9 8 2 2 3 3" xfId="37465" xr:uid="{00000000-0005-0000-0000-00001CE80000}"/>
    <cellStyle name="Percent 9 8 2 2 4" xfId="9333" xr:uid="{00000000-0005-0000-0000-00001DE80000}"/>
    <cellStyle name="Percent 9 8 2 2 4 2" xfId="24481" xr:uid="{00000000-0005-0000-0000-00001EE80000}"/>
    <cellStyle name="Percent 9 8 2 2 4 2 2" xfId="50449" xr:uid="{00000000-0005-0000-0000-00001FE80000}"/>
    <cellStyle name="Percent 9 8 2 2 4 3" xfId="35301" xr:uid="{00000000-0005-0000-0000-000020E80000}"/>
    <cellStyle name="Percent 9 8 2 2 5" xfId="20153" xr:uid="{00000000-0005-0000-0000-000021E80000}"/>
    <cellStyle name="Percent 9 8 2 2 5 2" xfId="46121" xr:uid="{00000000-0005-0000-0000-000022E80000}"/>
    <cellStyle name="Percent 9 8 2 2 6" xfId="15825" xr:uid="{00000000-0005-0000-0000-000023E80000}"/>
    <cellStyle name="Percent 9 8 2 2 6 2" xfId="41793" xr:uid="{00000000-0005-0000-0000-000024E80000}"/>
    <cellStyle name="Percent 9 8 2 2 7" xfId="5005" xr:uid="{00000000-0005-0000-0000-000025E80000}"/>
    <cellStyle name="Percent 9 8 2 2 8" xfId="30973" xr:uid="{00000000-0005-0000-0000-000026E80000}"/>
    <cellStyle name="Percent 9 8 2 2 9" xfId="57455" xr:uid="{00000000-0005-0000-0000-000027E80000}"/>
    <cellStyle name="Percent 9 8 2 3" xfId="6087" xr:uid="{00000000-0005-0000-0000-000028E80000}"/>
    <cellStyle name="Percent 9 8 2 3 2" xfId="12579" xr:uid="{00000000-0005-0000-0000-000029E80000}"/>
    <cellStyle name="Percent 9 8 2 3 2 2" xfId="27727" xr:uid="{00000000-0005-0000-0000-00002AE80000}"/>
    <cellStyle name="Percent 9 8 2 3 2 2 2" xfId="53695" xr:uid="{00000000-0005-0000-0000-00002BE80000}"/>
    <cellStyle name="Percent 9 8 2 3 2 3" xfId="38547" xr:uid="{00000000-0005-0000-0000-00002CE80000}"/>
    <cellStyle name="Percent 9 8 2 3 3" xfId="21235" xr:uid="{00000000-0005-0000-0000-00002DE80000}"/>
    <cellStyle name="Percent 9 8 2 3 3 2" xfId="47203" xr:uid="{00000000-0005-0000-0000-00002EE80000}"/>
    <cellStyle name="Percent 9 8 2 3 4" xfId="16907" xr:uid="{00000000-0005-0000-0000-00002FE80000}"/>
    <cellStyle name="Percent 9 8 2 3 4 2" xfId="42875" xr:uid="{00000000-0005-0000-0000-000030E80000}"/>
    <cellStyle name="Percent 9 8 2 3 5" xfId="32055" xr:uid="{00000000-0005-0000-0000-000031E80000}"/>
    <cellStyle name="Percent 9 8 2 3 6" xfId="58537" xr:uid="{00000000-0005-0000-0000-000032E80000}"/>
    <cellStyle name="Percent 9 8 2 4" xfId="10415" xr:uid="{00000000-0005-0000-0000-000033E80000}"/>
    <cellStyle name="Percent 9 8 2 4 2" xfId="25563" xr:uid="{00000000-0005-0000-0000-000034E80000}"/>
    <cellStyle name="Percent 9 8 2 4 2 2" xfId="51531" xr:uid="{00000000-0005-0000-0000-000035E80000}"/>
    <cellStyle name="Percent 9 8 2 4 3" xfId="36383" xr:uid="{00000000-0005-0000-0000-000036E80000}"/>
    <cellStyle name="Percent 9 8 2 5" xfId="8251" xr:uid="{00000000-0005-0000-0000-000037E80000}"/>
    <cellStyle name="Percent 9 8 2 5 2" xfId="23399" xr:uid="{00000000-0005-0000-0000-000038E80000}"/>
    <cellStyle name="Percent 9 8 2 5 2 2" xfId="49367" xr:uid="{00000000-0005-0000-0000-000039E80000}"/>
    <cellStyle name="Percent 9 8 2 5 3" xfId="34219" xr:uid="{00000000-0005-0000-0000-00003AE80000}"/>
    <cellStyle name="Percent 9 8 2 6" xfId="19071" xr:uid="{00000000-0005-0000-0000-00003BE80000}"/>
    <cellStyle name="Percent 9 8 2 6 2" xfId="45039" xr:uid="{00000000-0005-0000-0000-00003CE80000}"/>
    <cellStyle name="Percent 9 8 2 7" xfId="14743" xr:uid="{00000000-0005-0000-0000-00003DE80000}"/>
    <cellStyle name="Percent 9 8 2 7 2" xfId="40711" xr:uid="{00000000-0005-0000-0000-00003EE80000}"/>
    <cellStyle name="Percent 9 8 2 8" xfId="3923" xr:uid="{00000000-0005-0000-0000-00003FE80000}"/>
    <cellStyle name="Percent 9 8 2 9" xfId="29891" xr:uid="{00000000-0005-0000-0000-000040E80000}"/>
    <cellStyle name="Percent 9 8 3" xfId="2300" xr:uid="{00000000-0005-0000-0000-000041E80000}"/>
    <cellStyle name="Percent 9 8 3 2" xfId="6628" xr:uid="{00000000-0005-0000-0000-000042E80000}"/>
    <cellStyle name="Percent 9 8 3 2 2" xfId="13120" xr:uid="{00000000-0005-0000-0000-000043E80000}"/>
    <cellStyle name="Percent 9 8 3 2 2 2" xfId="28268" xr:uid="{00000000-0005-0000-0000-000044E80000}"/>
    <cellStyle name="Percent 9 8 3 2 2 2 2" xfId="54236" xr:uid="{00000000-0005-0000-0000-000045E80000}"/>
    <cellStyle name="Percent 9 8 3 2 2 3" xfId="39088" xr:uid="{00000000-0005-0000-0000-000046E80000}"/>
    <cellStyle name="Percent 9 8 3 2 3" xfId="21776" xr:uid="{00000000-0005-0000-0000-000047E80000}"/>
    <cellStyle name="Percent 9 8 3 2 3 2" xfId="47744" xr:uid="{00000000-0005-0000-0000-000048E80000}"/>
    <cellStyle name="Percent 9 8 3 2 4" xfId="17448" xr:uid="{00000000-0005-0000-0000-000049E80000}"/>
    <cellStyle name="Percent 9 8 3 2 4 2" xfId="43416" xr:uid="{00000000-0005-0000-0000-00004AE80000}"/>
    <cellStyle name="Percent 9 8 3 2 5" xfId="32596" xr:uid="{00000000-0005-0000-0000-00004BE80000}"/>
    <cellStyle name="Percent 9 8 3 2 6" xfId="59078" xr:uid="{00000000-0005-0000-0000-00004CE80000}"/>
    <cellStyle name="Percent 9 8 3 3" xfId="10956" xr:uid="{00000000-0005-0000-0000-00004DE80000}"/>
    <cellStyle name="Percent 9 8 3 3 2" xfId="26104" xr:uid="{00000000-0005-0000-0000-00004EE80000}"/>
    <cellStyle name="Percent 9 8 3 3 2 2" xfId="52072" xr:uid="{00000000-0005-0000-0000-00004FE80000}"/>
    <cellStyle name="Percent 9 8 3 3 3" xfId="36924" xr:uid="{00000000-0005-0000-0000-000050E80000}"/>
    <cellStyle name="Percent 9 8 3 4" xfId="8792" xr:uid="{00000000-0005-0000-0000-000051E80000}"/>
    <cellStyle name="Percent 9 8 3 4 2" xfId="23940" xr:uid="{00000000-0005-0000-0000-000052E80000}"/>
    <cellStyle name="Percent 9 8 3 4 2 2" xfId="49908" xr:uid="{00000000-0005-0000-0000-000053E80000}"/>
    <cellStyle name="Percent 9 8 3 4 3" xfId="34760" xr:uid="{00000000-0005-0000-0000-000054E80000}"/>
    <cellStyle name="Percent 9 8 3 5" xfId="19612" xr:uid="{00000000-0005-0000-0000-000055E80000}"/>
    <cellStyle name="Percent 9 8 3 5 2" xfId="45580" xr:uid="{00000000-0005-0000-0000-000056E80000}"/>
    <cellStyle name="Percent 9 8 3 6" xfId="15284" xr:uid="{00000000-0005-0000-0000-000057E80000}"/>
    <cellStyle name="Percent 9 8 3 6 2" xfId="41252" xr:uid="{00000000-0005-0000-0000-000058E80000}"/>
    <cellStyle name="Percent 9 8 3 7" xfId="4464" xr:uid="{00000000-0005-0000-0000-000059E80000}"/>
    <cellStyle name="Percent 9 8 3 8" xfId="30432" xr:uid="{00000000-0005-0000-0000-00005AE80000}"/>
    <cellStyle name="Percent 9 8 3 9" xfId="56914" xr:uid="{00000000-0005-0000-0000-00005BE80000}"/>
    <cellStyle name="Percent 9 8 4" xfId="5546" xr:uid="{00000000-0005-0000-0000-00005CE80000}"/>
    <cellStyle name="Percent 9 8 4 2" xfId="12038" xr:uid="{00000000-0005-0000-0000-00005DE80000}"/>
    <cellStyle name="Percent 9 8 4 2 2" xfId="27186" xr:uid="{00000000-0005-0000-0000-00005EE80000}"/>
    <cellStyle name="Percent 9 8 4 2 2 2" xfId="53154" xr:uid="{00000000-0005-0000-0000-00005FE80000}"/>
    <cellStyle name="Percent 9 8 4 2 3" xfId="38006" xr:uid="{00000000-0005-0000-0000-000060E80000}"/>
    <cellStyle name="Percent 9 8 4 3" xfId="20694" xr:uid="{00000000-0005-0000-0000-000061E80000}"/>
    <cellStyle name="Percent 9 8 4 3 2" xfId="46662" xr:uid="{00000000-0005-0000-0000-000062E80000}"/>
    <cellStyle name="Percent 9 8 4 4" xfId="16366" xr:uid="{00000000-0005-0000-0000-000063E80000}"/>
    <cellStyle name="Percent 9 8 4 4 2" xfId="42334" xr:uid="{00000000-0005-0000-0000-000064E80000}"/>
    <cellStyle name="Percent 9 8 4 5" xfId="31514" xr:uid="{00000000-0005-0000-0000-000065E80000}"/>
    <cellStyle name="Percent 9 8 4 6" xfId="57996" xr:uid="{00000000-0005-0000-0000-000066E80000}"/>
    <cellStyle name="Percent 9 8 5" xfId="9874" xr:uid="{00000000-0005-0000-0000-000067E80000}"/>
    <cellStyle name="Percent 9 8 5 2" xfId="25022" xr:uid="{00000000-0005-0000-0000-000068E80000}"/>
    <cellStyle name="Percent 9 8 5 2 2" xfId="50990" xr:uid="{00000000-0005-0000-0000-000069E80000}"/>
    <cellStyle name="Percent 9 8 5 3" xfId="35842" xr:uid="{00000000-0005-0000-0000-00006AE80000}"/>
    <cellStyle name="Percent 9 8 6" xfId="7710" xr:uid="{00000000-0005-0000-0000-00006BE80000}"/>
    <cellStyle name="Percent 9 8 6 2" xfId="22858" xr:uid="{00000000-0005-0000-0000-00006CE80000}"/>
    <cellStyle name="Percent 9 8 6 2 2" xfId="48826" xr:uid="{00000000-0005-0000-0000-00006DE80000}"/>
    <cellStyle name="Percent 9 8 6 3" xfId="33678" xr:uid="{00000000-0005-0000-0000-00006EE80000}"/>
    <cellStyle name="Percent 9 8 7" xfId="18530" xr:uid="{00000000-0005-0000-0000-00006FE80000}"/>
    <cellStyle name="Percent 9 8 7 2" xfId="44498" xr:uid="{00000000-0005-0000-0000-000070E80000}"/>
    <cellStyle name="Percent 9 8 8" xfId="14202" xr:uid="{00000000-0005-0000-0000-000071E80000}"/>
    <cellStyle name="Percent 9 8 8 2" xfId="40170" xr:uid="{00000000-0005-0000-0000-000072E80000}"/>
    <cellStyle name="Percent 9 8 9" xfId="3382" xr:uid="{00000000-0005-0000-0000-000073E80000}"/>
    <cellStyle name="Percent 9 9" xfId="671" xr:uid="{00000000-0005-0000-0000-000074E80000}"/>
    <cellStyle name="Percent 9 9 10" xfId="29351" xr:uid="{00000000-0005-0000-0000-000075E80000}"/>
    <cellStyle name="Percent 9 9 11" xfId="55292" xr:uid="{00000000-0005-0000-0000-000076E80000}"/>
    <cellStyle name="Percent 9 9 12" xfId="55833" xr:uid="{00000000-0005-0000-0000-000077E80000}"/>
    <cellStyle name="Percent 9 9 13" xfId="1016" xr:uid="{00000000-0005-0000-0000-000078E80000}"/>
    <cellStyle name="Percent 9 9 2" xfId="1760" xr:uid="{00000000-0005-0000-0000-000079E80000}"/>
    <cellStyle name="Percent 9 9 2 10" xfId="56374" xr:uid="{00000000-0005-0000-0000-00007AE80000}"/>
    <cellStyle name="Percent 9 9 2 2" xfId="2842" xr:uid="{00000000-0005-0000-0000-00007BE80000}"/>
    <cellStyle name="Percent 9 9 2 2 2" xfId="7170" xr:uid="{00000000-0005-0000-0000-00007CE80000}"/>
    <cellStyle name="Percent 9 9 2 2 2 2" xfId="13662" xr:uid="{00000000-0005-0000-0000-00007DE80000}"/>
    <cellStyle name="Percent 9 9 2 2 2 2 2" xfId="28810" xr:uid="{00000000-0005-0000-0000-00007EE80000}"/>
    <cellStyle name="Percent 9 9 2 2 2 2 2 2" xfId="54778" xr:uid="{00000000-0005-0000-0000-00007FE80000}"/>
    <cellStyle name="Percent 9 9 2 2 2 2 3" xfId="39630" xr:uid="{00000000-0005-0000-0000-000080E80000}"/>
    <cellStyle name="Percent 9 9 2 2 2 3" xfId="22318" xr:uid="{00000000-0005-0000-0000-000081E80000}"/>
    <cellStyle name="Percent 9 9 2 2 2 3 2" xfId="48286" xr:uid="{00000000-0005-0000-0000-000082E80000}"/>
    <cellStyle name="Percent 9 9 2 2 2 4" xfId="17990" xr:uid="{00000000-0005-0000-0000-000083E80000}"/>
    <cellStyle name="Percent 9 9 2 2 2 4 2" xfId="43958" xr:uid="{00000000-0005-0000-0000-000084E80000}"/>
    <cellStyle name="Percent 9 9 2 2 2 5" xfId="33138" xr:uid="{00000000-0005-0000-0000-000085E80000}"/>
    <cellStyle name="Percent 9 9 2 2 2 6" xfId="59620" xr:uid="{00000000-0005-0000-0000-000086E80000}"/>
    <cellStyle name="Percent 9 9 2 2 3" xfId="11498" xr:uid="{00000000-0005-0000-0000-000087E80000}"/>
    <cellStyle name="Percent 9 9 2 2 3 2" xfId="26646" xr:uid="{00000000-0005-0000-0000-000088E80000}"/>
    <cellStyle name="Percent 9 9 2 2 3 2 2" xfId="52614" xr:uid="{00000000-0005-0000-0000-000089E80000}"/>
    <cellStyle name="Percent 9 9 2 2 3 3" xfId="37466" xr:uid="{00000000-0005-0000-0000-00008AE80000}"/>
    <cellStyle name="Percent 9 9 2 2 4" xfId="9334" xr:uid="{00000000-0005-0000-0000-00008BE80000}"/>
    <cellStyle name="Percent 9 9 2 2 4 2" xfId="24482" xr:uid="{00000000-0005-0000-0000-00008CE80000}"/>
    <cellStyle name="Percent 9 9 2 2 4 2 2" xfId="50450" xr:uid="{00000000-0005-0000-0000-00008DE80000}"/>
    <cellStyle name="Percent 9 9 2 2 4 3" xfId="35302" xr:uid="{00000000-0005-0000-0000-00008EE80000}"/>
    <cellStyle name="Percent 9 9 2 2 5" xfId="20154" xr:uid="{00000000-0005-0000-0000-00008FE80000}"/>
    <cellStyle name="Percent 9 9 2 2 5 2" xfId="46122" xr:uid="{00000000-0005-0000-0000-000090E80000}"/>
    <cellStyle name="Percent 9 9 2 2 6" xfId="15826" xr:uid="{00000000-0005-0000-0000-000091E80000}"/>
    <cellStyle name="Percent 9 9 2 2 6 2" xfId="41794" xr:uid="{00000000-0005-0000-0000-000092E80000}"/>
    <cellStyle name="Percent 9 9 2 2 7" xfId="5006" xr:uid="{00000000-0005-0000-0000-000093E80000}"/>
    <cellStyle name="Percent 9 9 2 2 8" xfId="30974" xr:uid="{00000000-0005-0000-0000-000094E80000}"/>
    <cellStyle name="Percent 9 9 2 2 9" xfId="57456" xr:uid="{00000000-0005-0000-0000-000095E80000}"/>
    <cellStyle name="Percent 9 9 2 3" xfId="6088" xr:uid="{00000000-0005-0000-0000-000096E80000}"/>
    <cellStyle name="Percent 9 9 2 3 2" xfId="12580" xr:uid="{00000000-0005-0000-0000-000097E80000}"/>
    <cellStyle name="Percent 9 9 2 3 2 2" xfId="27728" xr:uid="{00000000-0005-0000-0000-000098E80000}"/>
    <cellStyle name="Percent 9 9 2 3 2 2 2" xfId="53696" xr:uid="{00000000-0005-0000-0000-000099E80000}"/>
    <cellStyle name="Percent 9 9 2 3 2 3" xfId="38548" xr:uid="{00000000-0005-0000-0000-00009AE80000}"/>
    <cellStyle name="Percent 9 9 2 3 3" xfId="21236" xr:uid="{00000000-0005-0000-0000-00009BE80000}"/>
    <cellStyle name="Percent 9 9 2 3 3 2" xfId="47204" xr:uid="{00000000-0005-0000-0000-00009CE80000}"/>
    <cellStyle name="Percent 9 9 2 3 4" xfId="16908" xr:uid="{00000000-0005-0000-0000-00009DE80000}"/>
    <cellStyle name="Percent 9 9 2 3 4 2" xfId="42876" xr:uid="{00000000-0005-0000-0000-00009EE80000}"/>
    <cellStyle name="Percent 9 9 2 3 5" xfId="32056" xr:uid="{00000000-0005-0000-0000-00009FE80000}"/>
    <cellStyle name="Percent 9 9 2 3 6" xfId="58538" xr:uid="{00000000-0005-0000-0000-0000A0E80000}"/>
    <cellStyle name="Percent 9 9 2 4" xfId="10416" xr:uid="{00000000-0005-0000-0000-0000A1E80000}"/>
    <cellStyle name="Percent 9 9 2 4 2" xfId="25564" xr:uid="{00000000-0005-0000-0000-0000A2E80000}"/>
    <cellStyle name="Percent 9 9 2 4 2 2" xfId="51532" xr:uid="{00000000-0005-0000-0000-0000A3E80000}"/>
    <cellStyle name="Percent 9 9 2 4 3" xfId="36384" xr:uid="{00000000-0005-0000-0000-0000A4E80000}"/>
    <cellStyle name="Percent 9 9 2 5" xfId="8252" xr:uid="{00000000-0005-0000-0000-0000A5E80000}"/>
    <cellStyle name="Percent 9 9 2 5 2" xfId="23400" xr:uid="{00000000-0005-0000-0000-0000A6E80000}"/>
    <cellStyle name="Percent 9 9 2 5 2 2" xfId="49368" xr:uid="{00000000-0005-0000-0000-0000A7E80000}"/>
    <cellStyle name="Percent 9 9 2 5 3" xfId="34220" xr:uid="{00000000-0005-0000-0000-0000A8E80000}"/>
    <cellStyle name="Percent 9 9 2 6" xfId="19072" xr:uid="{00000000-0005-0000-0000-0000A9E80000}"/>
    <cellStyle name="Percent 9 9 2 6 2" xfId="45040" xr:uid="{00000000-0005-0000-0000-0000AAE80000}"/>
    <cellStyle name="Percent 9 9 2 7" xfId="14744" xr:uid="{00000000-0005-0000-0000-0000ABE80000}"/>
    <cellStyle name="Percent 9 9 2 7 2" xfId="40712" xr:uid="{00000000-0005-0000-0000-0000ACE80000}"/>
    <cellStyle name="Percent 9 9 2 8" xfId="3924" xr:uid="{00000000-0005-0000-0000-0000ADE80000}"/>
    <cellStyle name="Percent 9 9 2 9" xfId="29892" xr:uid="{00000000-0005-0000-0000-0000AEE80000}"/>
    <cellStyle name="Percent 9 9 3" xfId="2301" xr:uid="{00000000-0005-0000-0000-0000AFE80000}"/>
    <cellStyle name="Percent 9 9 3 2" xfId="6629" xr:uid="{00000000-0005-0000-0000-0000B0E80000}"/>
    <cellStyle name="Percent 9 9 3 2 2" xfId="13121" xr:uid="{00000000-0005-0000-0000-0000B1E80000}"/>
    <cellStyle name="Percent 9 9 3 2 2 2" xfId="28269" xr:uid="{00000000-0005-0000-0000-0000B2E80000}"/>
    <cellStyle name="Percent 9 9 3 2 2 2 2" xfId="54237" xr:uid="{00000000-0005-0000-0000-0000B3E80000}"/>
    <cellStyle name="Percent 9 9 3 2 2 3" xfId="39089" xr:uid="{00000000-0005-0000-0000-0000B4E80000}"/>
    <cellStyle name="Percent 9 9 3 2 3" xfId="21777" xr:uid="{00000000-0005-0000-0000-0000B5E80000}"/>
    <cellStyle name="Percent 9 9 3 2 3 2" xfId="47745" xr:uid="{00000000-0005-0000-0000-0000B6E80000}"/>
    <cellStyle name="Percent 9 9 3 2 4" xfId="17449" xr:uid="{00000000-0005-0000-0000-0000B7E80000}"/>
    <cellStyle name="Percent 9 9 3 2 4 2" xfId="43417" xr:uid="{00000000-0005-0000-0000-0000B8E80000}"/>
    <cellStyle name="Percent 9 9 3 2 5" xfId="32597" xr:uid="{00000000-0005-0000-0000-0000B9E80000}"/>
    <cellStyle name="Percent 9 9 3 2 6" xfId="59079" xr:uid="{00000000-0005-0000-0000-0000BAE80000}"/>
    <cellStyle name="Percent 9 9 3 3" xfId="10957" xr:uid="{00000000-0005-0000-0000-0000BBE80000}"/>
    <cellStyle name="Percent 9 9 3 3 2" xfId="26105" xr:uid="{00000000-0005-0000-0000-0000BCE80000}"/>
    <cellStyle name="Percent 9 9 3 3 2 2" xfId="52073" xr:uid="{00000000-0005-0000-0000-0000BDE80000}"/>
    <cellStyle name="Percent 9 9 3 3 3" xfId="36925" xr:uid="{00000000-0005-0000-0000-0000BEE80000}"/>
    <cellStyle name="Percent 9 9 3 4" xfId="8793" xr:uid="{00000000-0005-0000-0000-0000BFE80000}"/>
    <cellStyle name="Percent 9 9 3 4 2" xfId="23941" xr:uid="{00000000-0005-0000-0000-0000C0E80000}"/>
    <cellStyle name="Percent 9 9 3 4 2 2" xfId="49909" xr:uid="{00000000-0005-0000-0000-0000C1E80000}"/>
    <cellStyle name="Percent 9 9 3 4 3" xfId="34761" xr:uid="{00000000-0005-0000-0000-0000C2E80000}"/>
    <cellStyle name="Percent 9 9 3 5" xfId="19613" xr:uid="{00000000-0005-0000-0000-0000C3E80000}"/>
    <cellStyle name="Percent 9 9 3 5 2" xfId="45581" xr:uid="{00000000-0005-0000-0000-0000C4E80000}"/>
    <cellStyle name="Percent 9 9 3 6" xfId="15285" xr:uid="{00000000-0005-0000-0000-0000C5E80000}"/>
    <cellStyle name="Percent 9 9 3 6 2" xfId="41253" xr:uid="{00000000-0005-0000-0000-0000C6E80000}"/>
    <cellStyle name="Percent 9 9 3 7" xfId="4465" xr:uid="{00000000-0005-0000-0000-0000C7E80000}"/>
    <cellStyle name="Percent 9 9 3 8" xfId="30433" xr:uid="{00000000-0005-0000-0000-0000C8E80000}"/>
    <cellStyle name="Percent 9 9 3 9" xfId="56915" xr:uid="{00000000-0005-0000-0000-0000C9E80000}"/>
    <cellStyle name="Percent 9 9 4" xfId="5547" xr:uid="{00000000-0005-0000-0000-0000CAE80000}"/>
    <cellStyle name="Percent 9 9 4 2" xfId="12039" xr:uid="{00000000-0005-0000-0000-0000CBE80000}"/>
    <cellStyle name="Percent 9 9 4 2 2" xfId="27187" xr:uid="{00000000-0005-0000-0000-0000CCE80000}"/>
    <cellStyle name="Percent 9 9 4 2 2 2" xfId="53155" xr:uid="{00000000-0005-0000-0000-0000CDE80000}"/>
    <cellStyle name="Percent 9 9 4 2 3" xfId="38007" xr:uid="{00000000-0005-0000-0000-0000CEE80000}"/>
    <cellStyle name="Percent 9 9 4 3" xfId="20695" xr:uid="{00000000-0005-0000-0000-0000CFE80000}"/>
    <cellStyle name="Percent 9 9 4 3 2" xfId="46663" xr:uid="{00000000-0005-0000-0000-0000D0E80000}"/>
    <cellStyle name="Percent 9 9 4 4" xfId="16367" xr:uid="{00000000-0005-0000-0000-0000D1E80000}"/>
    <cellStyle name="Percent 9 9 4 4 2" xfId="42335" xr:uid="{00000000-0005-0000-0000-0000D2E80000}"/>
    <cellStyle name="Percent 9 9 4 5" xfId="31515" xr:uid="{00000000-0005-0000-0000-0000D3E80000}"/>
    <cellStyle name="Percent 9 9 4 6" xfId="57997" xr:uid="{00000000-0005-0000-0000-0000D4E80000}"/>
    <cellStyle name="Percent 9 9 5" xfId="9875" xr:uid="{00000000-0005-0000-0000-0000D5E80000}"/>
    <cellStyle name="Percent 9 9 5 2" xfId="25023" xr:uid="{00000000-0005-0000-0000-0000D6E80000}"/>
    <cellStyle name="Percent 9 9 5 2 2" xfId="50991" xr:uid="{00000000-0005-0000-0000-0000D7E80000}"/>
    <cellStyle name="Percent 9 9 5 3" xfId="35843" xr:uid="{00000000-0005-0000-0000-0000D8E80000}"/>
    <cellStyle name="Percent 9 9 6" xfId="7711" xr:uid="{00000000-0005-0000-0000-0000D9E80000}"/>
    <cellStyle name="Percent 9 9 6 2" xfId="22859" xr:uid="{00000000-0005-0000-0000-0000DAE80000}"/>
    <cellStyle name="Percent 9 9 6 2 2" xfId="48827" xr:uid="{00000000-0005-0000-0000-0000DBE80000}"/>
    <cellStyle name="Percent 9 9 6 3" xfId="33679" xr:uid="{00000000-0005-0000-0000-0000DCE80000}"/>
    <cellStyle name="Percent 9 9 7" xfId="18531" xr:uid="{00000000-0005-0000-0000-0000DDE80000}"/>
    <cellStyle name="Percent 9 9 7 2" xfId="44499" xr:uid="{00000000-0005-0000-0000-0000DEE80000}"/>
    <cellStyle name="Percent 9 9 8" xfId="14203" xr:uid="{00000000-0005-0000-0000-0000DFE80000}"/>
    <cellStyle name="Percent 9 9 8 2" xfId="40171" xr:uid="{00000000-0005-0000-0000-0000E0E80000}"/>
    <cellStyle name="Percent 9 9 9" xfId="3383" xr:uid="{00000000-0005-0000-0000-0000E1E80000}"/>
    <cellStyle name="Title" xfId="3" builtinId="15" customBuiltin="1"/>
    <cellStyle name="Total" xfId="18" builtinId="25" customBuiltin="1"/>
    <cellStyle name="Warning Text" xfId="16" builtinId="11" customBuiltin="1"/>
  </cellStyles>
  <dxfs count="70">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s>
  <tableStyles count="0" defaultTableStyle="TableStyleMedium9" defaultPivotStyle="PivotStyleLight16"/>
  <colors>
    <mruColors>
      <color rgb="FFCC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externalLink" Target="externalLinks/externalLink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OPEPD/Budget%20Service/BPC%20Staff/APT/Main/MainAPT-8.6.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9-10-11"/>
      <sheetName val="Tracking_Log"/>
    </sheetNames>
    <sheetDataSet>
      <sheetData sheetId="0" refreshError="1">
        <row r="4">
          <cell r="A4" t="str">
            <v>Key</v>
          </cell>
          <cell r="B4" t="str">
            <v>POC</v>
          </cell>
          <cell r="C4" t="str">
            <v>GOAL</v>
          </cell>
          <cell r="D4" t="str">
            <v>2011 Appeal - Yes?</v>
          </cell>
          <cell r="E4" t="str">
            <v>CONTA CT</v>
          </cell>
          <cell r="F4" t="str">
            <v>2011 budget-Office</v>
          </cell>
          <cell r="G4" t="str">
            <v>2011 budget-Account</v>
          </cell>
          <cell r="H4" t="str">
            <v>D-Summary</v>
          </cell>
          <cell r="I4" t="str">
            <v>Non Add</v>
          </cell>
          <cell r="J4" t="str">
            <v>Program</v>
          </cell>
          <cell r="K4" t="str">
            <v>ARRA</v>
          </cell>
          <cell r="L4" t="str">
            <v>Disc. / Mand.</v>
          </cell>
          <cell r="M4" t="str">
            <v>Regular Appropriation</v>
          </cell>
          <cell r="N4" t="str">
            <v>Advance for succeeding year</v>
          </cell>
          <cell r="O4" t="str">
            <v>Prior year advanced</v>
          </cell>
          <cell r="P4" t="str">
            <v>2009 Appropriation</v>
          </cell>
          <cell r="Q4" t="str">
            <v>2010 President's Request</v>
          </cell>
          <cell r="R4" t="str">
            <v>2010 Appropriation</v>
          </cell>
          <cell r="S4" t="str">
            <v>2010 Appropriation - 2011 APT</v>
          </cell>
          <cell r="T4" t="str">
            <v>2010 Appropriation with Updated Load $$$ as of 1.2011</v>
          </cell>
          <cell r="U4" t="str">
            <v>2011 OMB Request</v>
          </cell>
          <cell r="V4" t="str">
            <v>Original-2011 Shadow Budget (+$4.2B)</v>
          </cell>
          <cell r="W4" t="str">
            <v>2011 Shadow Budget (+$4.2B)</v>
          </cell>
          <cell r="X4" t="str">
            <v>2011 Request 5% below guidance</v>
          </cell>
          <cell r="Y4" t="str">
            <v>2011 Passback</v>
          </cell>
          <cell r="Z4" t="str">
            <v>2011 Appeal (Unrestricted)</v>
          </cell>
          <cell r="AA4" t="str">
            <v>2011 Appeal (Contingent Reserve)</v>
          </cell>
          <cell r="AB4" t="str">
            <v>2011 Appeal (Total)</v>
          </cell>
          <cell r="AC4" t="str">
            <v>2011 Adjusted Passback</v>
          </cell>
          <cell r="AD4" t="str">
            <v>2011 Settlement</v>
          </cell>
          <cell r="AE4" t="str">
            <v>2011 Adjustment To Settlement-Original</v>
          </cell>
          <cell r="AF4" t="str">
            <v>2011 Adjustment To Settlement</v>
          </cell>
          <cell r="AG4" t="str">
            <v>2011 President Request</v>
          </cell>
          <cell r="AH4" t="str">
            <v>2011 Shadow Budget</v>
          </cell>
          <cell r="AI4" t="str">
            <v>2011 House Subcommittee</v>
          </cell>
          <cell r="AJ4" t="str">
            <v>2011 House Committee</v>
          </cell>
          <cell r="AK4" t="str">
            <v>2011 House Appropriation</v>
          </cell>
          <cell r="AL4" t="str">
            <v>2011 Senate Subcommittee</v>
          </cell>
          <cell r="AM4" t="str">
            <v xml:space="preserve">2011 Senate Committee </v>
          </cell>
          <cell r="AN4" t="str">
            <v xml:space="preserve">2011 Predicted </v>
          </cell>
          <cell r="AO4" t="str">
            <v>2011 Senate OMNIBUS</v>
          </cell>
          <cell r="AP4" t="str">
            <v xml:space="preserve">2011 House Continuing Resolution </v>
          </cell>
          <cell r="AQ4" t="str">
            <v>2011 CR</v>
          </cell>
          <cell r="AR4" t="str">
            <v xml:space="preserve">2011 House Action </v>
          </cell>
          <cell r="AS4" t="str">
            <v>2011 March 18 CR</v>
          </cell>
          <cell r="AT4" t="str">
            <v>2011 SENATE     HR CR</v>
          </cell>
          <cell r="AU4" t="str">
            <v>2011 April 8 CR</v>
          </cell>
          <cell r="AV4" t="str">
            <v>2011 April 15 CR</v>
          </cell>
          <cell r="AW4" t="str">
            <v>2011 Appropriation</v>
          </cell>
          <cell r="AX4" t="str">
            <v>2011 Staff Distribution</v>
          </cell>
          <cell r="AY4" t="str">
            <v xml:space="preserve"> BUDGET STAFF CHANGES </v>
          </cell>
          <cell r="AZ4" t="str">
            <v xml:space="preserve">FY 2011 Appropriation </v>
          </cell>
          <cell r="BA4" t="str">
            <v xml:space="preserve">Senate CR 10/4/2011 </v>
          </cell>
          <cell r="BB4" t="str">
            <v xml:space="preserve">2011 Senate Appropriation </v>
          </cell>
          <cell r="BC4" t="str">
            <v xml:space="preserve">2012 Planning </v>
          </cell>
          <cell r="BD4" t="str">
            <v xml:space="preserve">2012 Request at Guidance </v>
          </cell>
          <cell r="BE4" t="str">
            <v>2012 Initial Request to OMB</v>
          </cell>
          <cell r="BF4" t="str">
            <v>2012 President Request</v>
          </cell>
          <cell r="BG4" t="str">
            <v xml:space="preserve">2012 Passback </v>
          </cell>
          <cell r="BH4" t="str">
            <v xml:space="preserve">2012 Adjusted Passback </v>
          </cell>
          <cell r="BI4" t="str">
            <v>Response to 1st Appeal FY 2012</v>
          </cell>
          <cell r="BJ4" t="str">
            <v>FY 2012 FINAL ALLOCATION</v>
          </cell>
          <cell r="BK4" t="str">
            <v xml:space="preserve">FY 2012 President's Budget </v>
          </cell>
          <cell r="BL4" t="str">
            <v xml:space="preserve">FY 2012 DRAFT BACKUP </v>
          </cell>
          <cell r="BM4" t="str">
            <v>FY 2012 DRAFT Appropriation</v>
          </cell>
          <cell r="BN4" t="str">
            <v xml:space="preserve">FY 2012 Senate Subcommittee </v>
          </cell>
          <cell r="BO4" t="str">
            <v xml:space="preserve">FY 2012 Senate Committee </v>
          </cell>
          <cell r="BP4" t="str">
            <v xml:space="preserve">FY 2012 House Committee </v>
          </cell>
          <cell r="BQ4" t="str">
            <v xml:space="preserve">CR 11/18/2011 </v>
          </cell>
          <cell r="BR4" t="str">
            <v xml:space="preserve">CR 12/16/2011 </v>
          </cell>
          <cell r="BS4" t="str">
            <v xml:space="preserve">CR 12/17/2011 </v>
          </cell>
          <cell r="BT4" t="str">
            <v xml:space="preserve">CR 12/23/2011 </v>
          </cell>
          <cell r="BU4" t="str">
            <v>Conference Report 2012</v>
          </cell>
          <cell r="BV4" t="str">
            <v xml:space="preserve">FY 2012 Appropriation </v>
          </cell>
          <cell r="BW4" t="str">
            <v xml:space="preserve">FY 2013 OMB Request </v>
          </cell>
          <cell r="BX4" t="str">
            <v xml:space="preserve">FY 2013 President's Budget </v>
          </cell>
          <cell r="BY4" t="str">
            <v>FY 2013 President's Budget 5% cut</v>
          </cell>
          <cell r="BZ4" t="str">
            <v>FY 2013 President's Budget 10% cut</v>
          </cell>
          <cell r="CA4" t="str">
            <v xml:space="preserve">FY 2013 Passback </v>
          </cell>
          <cell r="CB4" t="str">
            <v xml:space="preserve">FY 2013 Passback Appeal </v>
          </cell>
          <cell r="CC4" t="str">
            <v>FY 2013 Passback Settlement</v>
          </cell>
          <cell r="CD4" t="str">
            <v>FY 2013 President's Budget</v>
          </cell>
          <cell r="CE4" t="str">
            <v xml:space="preserve">FY 2013 Senate SubCommittee Mark-up </v>
          </cell>
          <cell r="CF4" t="str">
            <v xml:space="preserve">FY 2013 Senate Full Committee </v>
          </cell>
          <cell r="CG4" t="str">
            <v xml:space="preserve">2013 CR Base </v>
          </cell>
          <cell r="CH4" t="str">
            <v xml:space="preserve">FY 2013 Appropriation </v>
          </cell>
          <cell r="CI4" t="str">
            <v>FY 2013 House Committee</v>
          </cell>
          <cell r="CJ4" t="str">
            <v xml:space="preserve">FY 2013 Senate </v>
          </cell>
          <cell r="CK4" t="str">
            <v xml:space="preserve">FY 2014 OMB Request </v>
          </cell>
          <cell r="CL4" t="str">
            <v>FY 2014 Request Option 1</v>
          </cell>
          <cell r="CM4" t="str">
            <v>FY 2014 Request Option 2</v>
          </cell>
          <cell r="CN4" t="str">
            <v xml:space="preserve">2014 Passback </v>
          </cell>
          <cell r="CO4" t="str">
            <v xml:space="preserve">2014 Passback Appeal </v>
          </cell>
          <cell r="CP4" t="str">
            <v>2014 Passback Settlement</v>
          </cell>
          <cell r="CQ4" t="str">
            <v xml:space="preserve">2014 President's Budget </v>
          </cell>
          <cell r="CR4" t="str">
            <v xml:space="preserve">2014 Senate Subcommittee </v>
          </cell>
          <cell r="CS4" t="str">
            <v>2014 Senate Committee</v>
          </cell>
          <cell r="CT4" t="str">
            <v>2014 CR</v>
          </cell>
          <cell r="CU4" t="str">
            <v xml:space="preserve">2014 Appropriation </v>
          </cell>
          <cell r="CV4" t="str">
            <v xml:space="preserve">2015 OMB Request  </v>
          </cell>
          <cell r="CW4" t="str">
            <v xml:space="preserve">2015 Passback </v>
          </cell>
          <cell r="CX4" t="str">
            <v>2015 Passback Appeal</v>
          </cell>
          <cell r="CY4" t="str">
            <v xml:space="preserve">2015 Passback Settlement </v>
          </cell>
          <cell r="CZ4" t="str">
            <v xml:space="preserve">2015 President's Budget </v>
          </cell>
          <cell r="DA4" t="str">
            <v>2015 Senate Subcommittee</v>
          </cell>
          <cell r="DB4" t="str">
            <v xml:space="preserve">2015 Senate Committee </v>
          </cell>
          <cell r="DC4" t="str">
            <v xml:space="preserve">2015 CR .0554% cut </v>
          </cell>
          <cell r="DD4" t="str">
            <v xml:space="preserve">2015 Appropriation  </v>
          </cell>
          <cell r="DE4" t="str">
            <v xml:space="preserve">2015 CROmnibus </v>
          </cell>
          <cell r="DF4" t="str">
            <v xml:space="preserve">2016 OMB REQUEST </v>
          </cell>
          <cell r="DG4" t="str">
            <v>2016 OMB Passback</v>
          </cell>
          <cell r="DH4" t="str">
            <v>2016 OMB Passback Appeal Option 1</v>
          </cell>
          <cell r="DI4" t="str">
            <v>2016 OMB Passback Appeal</v>
          </cell>
          <cell r="DJ4" t="str">
            <v xml:space="preserve">2016 ED Response to Settlement </v>
          </cell>
          <cell r="DK4" t="str">
            <v xml:space="preserve">2016 President's Budget </v>
          </cell>
          <cell r="DL4" t="str">
            <v>2016 House Sub Committee</v>
          </cell>
          <cell r="DM4" t="str">
            <v>2016 House Full Committee</v>
          </cell>
          <cell r="DN4" t="str">
            <v>2016 Senate Full Committee</v>
          </cell>
          <cell r="DO4" t="str">
            <v>2016 Higher House or Senate Estimate</v>
          </cell>
          <cell r="DP4" t="str">
            <v>2016 Expected CR Level</v>
          </cell>
          <cell r="DQ4" t="str">
            <v xml:space="preserve">2016 Appropriation </v>
          </cell>
          <cell r="DR4" t="str">
            <v>2016 Possible Conference</v>
          </cell>
          <cell r="DS4" t="str">
            <v>2016 Omnibus</v>
          </cell>
          <cell r="DT4" t="str">
            <v xml:space="preserve">2017 OMB Request </v>
          </cell>
          <cell r="DU4" t="str">
            <v>2017                       OMB Request at 
-5% level</v>
          </cell>
          <cell r="DV4" t="str">
            <v xml:space="preserve">2017 Passback </v>
          </cell>
          <cell r="DW4" t="str">
            <v xml:space="preserve">2017 Passback Appeal </v>
          </cell>
          <cell r="DX4" t="str">
            <v>2017 President's Budget</v>
          </cell>
          <cell r="DY4" t="str">
            <v>2017 Senate Subcommittee</v>
          </cell>
          <cell r="DZ4" t="str">
            <v xml:space="preserve">2017 Senate Full Committee </v>
          </cell>
          <cell r="EA4" t="str">
            <v>2017 House Subcommittee</v>
          </cell>
        </row>
        <row r="5">
          <cell r="A5">
            <v>1</v>
          </cell>
          <cell r="B5">
            <v>1</v>
          </cell>
          <cell r="C5">
            <v>0</v>
          </cell>
          <cell r="D5">
            <v>0</v>
          </cell>
          <cell r="E5">
            <v>0</v>
          </cell>
          <cell r="F5" t="str">
            <v>OESE</v>
          </cell>
          <cell r="G5" t="str">
            <v>Education for the Disadvantaged</v>
          </cell>
          <cell r="H5">
            <v>0</v>
          </cell>
          <cell r="I5">
            <v>0</v>
          </cell>
          <cell r="J5" t="str">
            <v>Promoting achievement and equity (proposed legislation)</v>
          </cell>
          <cell r="K5">
            <v>0</v>
          </cell>
          <cell r="L5">
            <v>0</v>
          </cell>
          <cell r="M5">
            <v>1</v>
          </cell>
          <cell r="N5">
            <v>0</v>
          </cell>
          <cell r="O5">
            <v>0</v>
          </cell>
          <cell r="P5">
            <v>0</v>
          </cell>
          <cell r="Q5">
            <v>0</v>
          </cell>
          <cell r="R5">
            <v>0</v>
          </cell>
          <cell r="S5">
            <v>0</v>
          </cell>
          <cell r="T5">
            <v>0</v>
          </cell>
          <cell r="U5">
            <v>15323151</v>
          </cell>
          <cell r="V5">
            <v>0</v>
          </cell>
          <cell r="W5">
            <v>0</v>
          </cell>
          <cell r="X5">
            <v>14779163</v>
          </cell>
          <cell r="Y5">
            <v>0</v>
          </cell>
          <cell r="Z5">
            <v>0</v>
          </cell>
          <cell r="AA5">
            <v>0</v>
          </cell>
          <cell r="AB5">
            <v>0</v>
          </cell>
          <cell r="AC5">
            <v>0</v>
          </cell>
          <cell r="AD5">
            <v>0</v>
          </cell>
          <cell r="AE5">
            <v>0</v>
          </cell>
          <cell r="AF5">
            <v>0</v>
          </cell>
          <cell r="AG5">
            <v>0</v>
          </cell>
          <cell r="AH5">
            <v>0</v>
          </cell>
          <cell r="AI5">
            <v>0</v>
          </cell>
          <cell r="AJ5">
            <v>0</v>
          </cell>
          <cell r="AK5">
            <v>0</v>
          </cell>
          <cell r="AL5">
            <v>0</v>
          </cell>
          <cell r="AM5">
            <v>0</v>
          </cell>
          <cell r="AN5">
            <v>0</v>
          </cell>
          <cell r="AO5">
            <v>0</v>
          </cell>
          <cell r="AP5">
            <v>0</v>
          </cell>
          <cell r="AQ5">
            <v>0</v>
          </cell>
          <cell r="AR5">
            <v>0</v>
          </cell>
          <cell r="AS5">
            <v>0</v>
          </cell>
          <cell r="AT5">
            <v>0</v>
          </cell>
          <cell r="AU5">
            <v>0</v>
          </cell>
          <cell r="AV5">
            <v>0</v>
          </cell>
          <cell r="AW5">
            <v>0</v>
          </cell>
          <cell r="AX5">
            <v>0</v>
          </cell>
          <cell r="AY5">
            <v>0</v>
          </cell>
          <cell r="AZ5">
            <v>0</v>
          </cell>
          <cell r="BA5">
            <v>0</v>
          </cell>
          <cell r="BB5">
            <v>0</v>
          </cell>
          <cell r="BC5">
            <v>0</v>
          </cell>
          <cell r="BD5">
            <v>0</v>
          </cell>
          <cell r="BE5">
            <v>0</v>
          </cell>
          <cell r="BF5">
            <v>0</v>
          </cell>
          <cell r="BG5">
            <v>0</v>
          </cell>
          <cell r="BH5">
            <v>0</v>
          </cell>
          <cell r="BI5">
            <v>0</v>
          </cell>
          <cell r="BJ5">
            <v>0</v>
          </cell>
          <cell r="BK5">
            <v>0</v>
          </cell>
          <cell r="BL5">
            <v>0</v>
          </cell>
          <cell r="BM5">
            <v>0</v>
          </cell>
          <cell r="BN5">
            <v>0</v>
          </cell>
          <cell r="BO5">
            <v>0</v>
          </cell>
          <cell r="BP5">
            <v>0</v>
          </cell>
          <cell r="BQ5">
            <v>0</v>
          </cell>
          <cell r="BR5">
            <v>0</v>
          </cell>
          <cell r="BS5">
            <v>0</v>
          </cell>
          <cell r="BT5">
            <v>0</v>
          </cell>
          <cell r="BU5">
            <v>0</v>
          </cell>
          <cell r="BV5">
            <v>0</v>
          </cell>
          <cell r="BW5">
            <v>0</v>
          </cell>
          <cell r="BX5">
            <v>0</v>
          </cell>
          <cell r="BY5">
            <v>0</v>
          </cell>
          <cell r="BZ5">
            <v>0</v>
          </cell>
          <cell r="CA5">
            <v>0</v>
          </cell>
          <cell r="CB5">
            <v>0</v>
          </cell>
          <cell r="CC5">
            <v>0</v>
          </cell>
          <cell r="CD5">
            <v>0</v>
          </cell>
          <cell r="CE5">
            <v>0</v>
          </cell>
          <cell r="CF5">
            <v>0</v>
          </cell>
          <cell r="CG5">
            <v>0</v>
          </cell>
          <cell r="CH5">
            <v>0</v>
          </cell>
          <cell r="CI5">
            <v>0</v>
          </cell>
          <cell r="CJ5">
            <v>0</v>
          </cell>
          <cell r="CK5">
            <v>0</v>
          </cell>
          <cell r="CL5">
            <v>0</v>
          </cell>
          <cell r="CM5">
            <v>0</v>
          </cell>
          <cell r="CN5">
            <v>0</v>
          </cell>
          <cell r="CO5">
            <v>0</v>
          </cell>
          <cell r="CP5">
            <v>0</v>
          </cell>
          <cell r="CQ5">
            <v>0</v>
          </cell>
          <cell r="CR5">
            <v>0</v>
          </cell>
          <cell r="CS5">
            <v>0</v>
          </cell>
          <cell r="CT5">
            <v>0</v>
          </cell>
          <cell r="CU5">
            <v>0</v>
          </cell>
          <cell r="CV5">
            <v>0</v>
          </cell>
          <cell r="CW5">
            <v>0</v>
          </cell>
          <cell r="CX5">
            <v>0</v>
          </cell>
          <cell r="CY5">
            <v>0</v>
          </cell>
          <cell r="CZ5">
            <v>0</v>
          </cell>
          <cell r="DA5">
            <v>0</v>
          </cell>
          <cell r="DB5">
            <v>0</v>
          </cell>
          <cell r="DC5">
            <v>0</v>
          </cell>
          <cell r="DD5">
            <v>0</v>
          </cell>
          <cell r="DE5">
            <v>0</v>
          </cell>
          <cell r="DF5">
            <v>0</v>
          </cell>
          <cell r="DG5">
            <v>0</v>
          </cell>
          <cell r="DH5">
            <v>0</v>
          </cell>
          <cell r="DI5">
            <v>0</v>
          </cell>
          <cell r="DJ5">
            <v>0</v>
          </cell>
          <cell r="DK5">
            <v>0</v>
          </cell>
          <cell r="DL5">
            <v>0</v>
          </cell>
          <cell r="DM5">
            <v>0</v>
          </cell>
          <cell r="DN5">
            <v>0</v>
          </cell>
          <cell r="DO5">
            <v>0</v>
          </cell>
          <cell r="DP5">
            <v>0</v>
          </cell>
          <cell r="DQ5">
            <v>0</v>
          </cell>
          <cell r="DR5">
            <v>0</v>
          </cell>
          <cell r="DS5">
            <v>0</v>
          </cell>
          <cell r="DT5">
            <v>0</v>
          </cell>
          <cell r="DU5">
            <v>0</v>
          </cell>
          <cell r="DV5">
            <v>0</v>
          </cell>
          <cell r="DW5">
            <v>0</v>
          </cell>
          <cell r="DX5">
            <v>0</v>
          </cell>
          <cell r="DY5">
            <v>0</v>
          </cell>
          <cell r="DZ5">
            <v>0</v>
          </cell>
          <cell r="EA5">
            <v>0</v>
          </cell>
        </row>
        <row r="6">
          <cell r="A6">
            <v>1.01</v>
          </cell>
          <cell r="B6">
            <v>0</v>
          </cell>
          <cell r="C6">
            <v>0</v>
          </cell>
          <cell r="D6">
            <v>0</v>
          </cell>
          <cell r="E6">
            <v>0</v>
          </cell>
          <cell r="F6" t="str">
            <v>OESE</v>
          </cell>
          <cell r="G6" t="str">
            <v>Education for the Disadvantaged</v>
          </cell>
          <cell r="H6">
            <v>0</v>
          </cell>
          <cell r="I6">
            <v>0</v>
          </cell>
          <cell r="J6" t="str">
            <v>Title I - LEA grants (temporary consolidation) - Annual</v>
          </cell>
          <cell r="K6">
            <v>0</v>
          </cell>
          <cell r="L6">
            <v>0</v>
          </cell>
          <cell r="M6">
            <v>1</v>
          </cell>
          <cell r="N6">
            <v>0</v>
          </cell>
          <cell r="O6">
            <v>0</v>
          </cell>
          <cell r="P6">
            <v>0</v>
          </cell>
          <cell r="Q6">
            <v>0</v>
          </cell>
          <cell r="R6">
            <v>0</v>
          </cell>
          <cell r="S6">
            <v>0</v>
          </cell>
          <cell r="T6">
            <v>0</v>
          </cell>
          <cell r="U6">
            <v>0</v>
          </cell>
          <cell r="V6">
            <v>0</v>
          </cell>
          <cell r="W6">
            <v>0</v>
          </cell>
          <cell r="X6">
            <v>0</v>
          </cell>
          <cell r="Y6">
            <v>3651225</v>
          </cell>
          <cell r="Z6">
            <v>3651225</v>
          </cell>
          <cell r="AA6">
            <v>0</v>
          </cell>
          <cell r="AB6">
            <v>3651225</v>
          </cell>
          <cell r="AC6">
            <v>3651225</v>
          </cell>
          <cell r="AD6">
            <v>4401225</v>
          </cell>
          <cell r="AE6">
            <v>4401225</v>
          </cell>
          <cell r="AF6">
            <v>4401225</v>
          </cell>
          <cell r="AG6">
            <v>4401225</v>
          </cell>
          <cell r="AH6">
            <v>4401225</v>
          </cell>
          <cell r="AI6">
            <v>0</v>
          </cell>
          <cell r="AJ6">
            <v>0</v>
          </cell>
          <cell r="AK6">
            <v>0</v>
          </cell>
          <cell r="AL6">
            <v>0</v>
          </cell>
          <cell r="AM6">
            <v>0</v>
          </cell>
          <cell r="AN6">
            <v>0</v>
          </cell>
          <cell r="AO6">
            <v>0</v>
          </cell>
          <cell r="AP6">
            <v>0</v>
          </cell>
          <cell r="AQ6">
            <v>0</v>
          </cell>
          <cell r="AR6">
            <v>0</v>
          </cell>
          <cell r="AS6">
            <v>0</v>
          </cell>
          <cell r="AT6">
            <v>0</v>
          </cell>
          <cell r="AU6">
            <v>0</v>
          </cell>
          <cell r="AV6">
            <v>0</v>
          </cell>
          <cell r="AW6">
            <v>0</v>
          </cell>
          <cell r="AX6">
            <v>0</v>
          </cell>
          <cell r="AY6">
            <v>0</v>
          </cell>
          <cell r="AZ6">
            <v>0</v>
          </cell>
          <cell r="BA6">
            <v>0</v>
          </cell>
          <cell r="BB6">
            <v>0</v>
          </cell>
          <cell r="BC6">
            <v>4401225</v>
          </cell>
          <cell r="BD6">
            <v>0</v>
          </cell>
          <cell r="BE6">
            <v>4401225</v>
          </cell>
          <cell r="BF6">
            <v>0</v>
          </cell>
          <cell r="BG6">
            <v>0</v>
          </cell>
          <cell r="BH6">
            <v>0</v>
          </cell>
          <cell r="BI6">
            <v>0</v>
          </cell>
          <cell r="BJ6">
            <v>0</v>
          </cell>
          <cell r="BK6">
            <v>0</v>
          </cell>
          <cell r="BL6">
            <v>0</v>
          </cell>
          <cell r="BM6">
            <v>0</v>
          </cell>
          <cell r="BN6">
            <v>0</v>
          </cell>
          <cell r="BO6">
            <v>0</v>
          </cell>
          <cell r="BP6">
            <v>0</v>
          </cell>
          <cell r="BQ6">
            <v>0</v>
          </cell>
          <cell r="BR6">
            <v>0</v>
          </cell>
          <cell r="BS6">
            <v>0</v>
          </cell>
          <cell r="BT6">
            <v>0</v>
          </cell>
          <cell r="BU6">
            <v>0</v>
          </cell>
          <cell r="BV6">
            <v>0</v>
          </cell>
          <cell r="BW6">
            <v>0</v>
          </cell>
          <cell r="BX6">
            <v>0</v>
          </cell>
          <cell r="BY6">
            <v>0</v>
          </cell>
          <cell r="BZ6">
            <v>0</v>
          </cell>
          <cell r="CA6">
            <v>0</v>
          </cell>
          <cell r="CB6">
            <v>0</v>
          </cell>
          <cell r="CC6">
            <v>0</v>
          </cell>
          <cell r="CD6">
            <v>0</v>
          </cell>
          <cell r="CE6">
            <v>0</v>
          </cell>
          <cell r="CF6">
            <v>0</v>
          </cell>
          <cell r="CG6">
            <v>0</v>
          </cell>
          <cell r="CH6">
            <v>0</v>
          </cell>
          <cell r="CI6">
            <v>0</v>
          </cell>
          <cell r="CJ6">
            <v>0</v>
          </cell>
          <cell r="CK6">
            <v>0</v>
          </cell>
          <cell r="CL6">
            <v>0</v>
          </cell>
          <cell r="CM6">
            <v>0</v>
          </cell>
          <cell r="CN6">
            <v>0</v>
          </cell>
          <cell r="CO6">
            <v>0</v>
          </cell>
          <cell r="CP6">
            <v>0</v>
          </cell>
          <cell r="CQ6">
            <v>0</v>
          </cell>
          <cell r="CR6">
            <v>0</v>
          </cell>
          <cell r="CS6">
            <v>0</v>
          </cell>
          <cell r="CT6">
            <v>0</v>
          </cell>
          <cell r="CU6">
            <v>0</v>
          </cell>
          <cell r="CV6">
            <v>0</v>
          </cell>
          <cell r="CW6">
            <v>0</v>
          </cell>
          <cell r="CX6">
            <v>0</v>
          </cell>
          <cell r="CY6">
            <v>0</v>
          </cell>
          <cell r="CZ6">
            <v>0</v>
          </cell>
          <cell r="DA6">
            <v>0</v>
          </cell>
          <cell r="DB6">
            <v>0</v>
          </cell>
          <cell r="DC6">
            <v>0</v>
          </cell>
          <cell r="DD6">
            <v>0</v>
          </cell>
          <cell r="DE6">
            <v>0</v>
          </cell>
          <cell r="DF6">
            <v>0</v>
          </cell>
          <cell r="DG6">
            <v>0</v>
          </cell>
          <cell r="DH6">
            <v>0</v>
          </cell>
          <cell r="DI6">
            <v>0</v>
          </cell>
          <cell r="DJ6">
            <v>0</v>
          </cell>
          <cell r="DK6">
            <v>0</v>
          </cell>
          <cell r="DL6">
            <v>0</v>
          </cell>
          <cell r="DM6">
            <v>0</v>
          </cell>
          <cell r="DN6">
            <v>0</v>
          </cell>
          <cell r="DO6">
            <v>0</v>
          </cell>
          <cell r="DP6">
            <v>0</v>
          </cell>
          <cell r="DQ6">
            <v>0</v>
          </cell>
          <cell r="DR6">
            <v>0</v>
          </cell>
          <cell r="DS6">
            <v>0</v>
          </cell>
          <cell r="DT6">
            <v>0</v>
          </cell>
          <cell r="DU6">
            <v>0</v>
          </cell>
          <cell r="DV6">
            <v>0</v>
          </cell>
          <cell r="DW6">
            <v>0</v>
          </cell>
          <cell r="DX6">
            <v>0</v>
          </cell>
          <cell r="DY6">
            <v>0</v>
          </cell>
          <cell r="DZ6">
            <v>0</v>
          </cell>
          <cell r="EA6">
            <v>0</v>
          </cell>
        </row>
        <row r="7">
          <cell r="A7">
            <v>1.0109999999999999</v>
          </cell>
          <cell r="B7">
            <v>0</v>
          </cell>
          <cell r="C7">
            <v>0</v>
          </cell>
          <cell r="D7">
            <v>0</v>
          </cell>
          <cell r="E7">
            <v>0</v>
          </cell>
          <cell r="F7" t="str">
            <v>OESE</v>
          </cell>
          <cell r="G7" t="str">
            <v>Education for the Disadvantaged</v>
          </cell>
          <cell r="H7">
            <v>0</v>
          </cell>
          <cell r="I7">
            <v>0</v>
          </cell>
          <cell r="J7" t="str">
            <v>Title I - LEA grants (temporary consolidation) - Advanced</v>
          </cell>
          <cell r="K7">
            <v>0</v>
          </cell>
          <cell r="L7">
            <v>0</v>
          </cell>
          <cell r="M7">
            <v>0</v>
          </cell>
          <cell r="N7">
            <v>0</v>
          </cell>
          <cell r="O7">
            <v>0</v>
          </cell>
          <cell r="P7">
            <v>0</v>
          </cell>
          <cell r="Q7">
            <v>0</v>
          </cell>
          <cell r="R7">
            <v>0</v>
          </cell>
          <cell r="S7">
            <v>0</v>
          </cell>
          <cell r="T7">
            <v>0</v>
          </cell>
          <cell r="U7">
            <v>0</v>
          </cell>
          <cell r="V7">
            <v>0</v>
          </cell>
          <cell r="W7">
            <v>0</v>
          </cell>
          <cell r="X7">
            <v>0</v>
          </cell>
          <cell r="Y7">
            <v>10841176</v>
          </cell>
          <cell r="Z7">
            <v>10841176</v>
          </cell>
          <cell r="AA7">
            <v>0</v>
          </cell>
          <cell r="AB7">
            <v>10841176</v>
          </cell>
          <cell r="AC7">
            <v>10841176</v>
          </cell>
          <cell r="AD7">
            <v>10841176</v>
          </cell>
          <cell r="AE7">
            <v>10841176</v>
          </cell>
          <cell r="AF7">
            <v>10841176</v>
          </cell>
          <cell r="AG7">
            <v>10841176</v>
          </cell>
          <cell r="AH7">
            <v>10841176</v>
          </cell>
          <cell r="AI7">
            <v>0</v>
          </cell>
          <cell r="AJ7">
            <v>0</v>
          </cell>
          <cell r="AK7">
            <v>0</v>
          </cell>
          <cell r="AL7">
            <v>0</v>
          </cell>
          <cell r="AM7">
            <v>0</v>
          </cell>
          <cell r="AN7">
            <v>0</v>
          </cell>
          <cell r="AO7">
            <v>0</v>
          </cell>
          <cell r="AP7">
            <v>0</v>
          </cell>
          <cell r="AQ7">
            <v>0</v>
          </cell>
          <cell r="AR7">
            <v>0</v>
          </cell>
          <cell r="AS7">
            <v>0</v>
          </cell>
          <cell r="AT7">
            <v>0</v>
          </cell>
          <cell r="AU7">
            <v>0</v>
          </cell>
          <cell r="AV7">
            <v>0</v>
          </cell>
          <cell r="AW7">
            <v>0</v>
          </cell>
          <cell r="AX7">
            <v>0</v>
          </cell>
          <cell r="AY7">
            <v>0</v>
          </cell>
          <cell r="AZ7">
            <v>0</v>
          </cell>
          <cell r="BA7">
            <v>0</v>
          </cell>
          <cell r="BB7">
            <v>0</v>
          </cell>
          <cell r="BC7">
            <v>10841176</v>
          </cell>
          <cell r="BD7">
            <v>0</v>
          </cell>
          <cell r="BE7">
            <v>10841176</v>
          </cell>
          <cell r="BF7">
            <v>0</v>
          </cell>
          <cell r="BG7">
            <v>0</v>
          </cell>
          <cell r="BH7">
            <v>0</v>
          </cell>
          <cell r="BI7">
            <v>0</v>
          </cell>
          <cell r="BJ7">
            <v>0</v>
          </cell>
          <cell r="BK7">
            <v>0</v>
          </cell>
          <cell r="BL7">
            <v>0</v>
          </cell>
          <cell r="BM7">
            <v>0</v>
          </cell>
          <cell r="BN7">
            <v>0</v>
          </cell>
          <cell r="BO7">
            <v>0</v>
          </cell>
          <cell r="BP7">
            <v>0</v>
          </cell>
          <cell r="BQ7">
            <v>0</v>
          </cell>
          <cell r="BR7">
            <v>0</v>
          </cell>
          <cell r="BS7">
            <v>0</v>
          </cell>
          <cell r="BT7">
            <v>0</v>
          </cell>
          <cell r="BU7">
            <v>0</v>
          </cell>
          <cell r="BV7">
            <v>0</v>
          </cell>
          <cell r="BW7">
            <v>0</v>
          </cell>
          <cell r="BX7">
            <v>0</v>
          </cell>
          <cell r="BY7">
            <v>0</v>
          </cell>
          <cell r="BZ7">
            <v>0</v>
          </cell>
          <cell r="CA7">
            <v>0</v>
          </cell>
          <cell r="CB7">
            <v>0</v>
          </cell>
          <cell r="CC7">
            <v>0</v>
          </cell>
          <cell r="CD7">
            <v>0</v>
          </cell>
          <cell r="CE7">
            <v>0</v>
          </cell>
          <cell r="CF7">
            <v>0</v>
          </cell>
          <cell r="CG7">
            <v>0</v>
          </cell>
          <cell r="CH7">
            <v>0</v>
          </cell>
          <cell r="CI7">
            <v>0</v>
          </cell>
          <cell r="CJ7">
            <v>0</v>
          </cell>
          <cell r="CK7">
            <v>0</v>
          </cell>
          <cell r="CL7">
            <v>0</v>
          </cell>
          <cell r="CM7">
            <v>0</v>
          </cell>
          <cell r="CN7">
            <v>0</v>
          </cell>
          <cell r="CO7">
            <v>0</v>
          </cell>
          <cell r="CP7">
            <v>0</v>
          </cell>
          <cell r="CQ7">
            <v>0</v>
          </cell>
          <cell r="CR7">
            <v>0</v>
          </cell>
          <cell r="CS7">
            <v>0</v>
          </cell>
          <cell r="CT7">
            <v>0</v>
          </cell>
          <cell r="CU7">
            <v>0</v>
          </cell>
          <cell r="CV7">
            <v>0</v>
          </cell>
          <cell r="CW7">
            <v>0</v>
          </cell>
          <cell r="CX7">
            <v>0</v>
          </cell>
          <cell r="CY7">
            <v>0</v>
          </cell>
          <cell r="CZ7">
            <v>0</v>
          </cell>
          <cell r="DA7">
            <v>0</v>
          </cell>
          <cell r="DB7">
            <v>0</v>
          </cell>
          <cell r="DC7">
            <v>0</v>
          </cell>
          <cell r="DD7">
            <v>0</v>
          </cell>
          <cell r="DE7">
            <v>0</v>
          </cell>
          <cell r="DF7">
            <v>0</v>
          </cell>
          <cell r="DG7">
            <v>0</v>
          </cell>
          <cell r="DH7">
            <v>0</v>
          </cell>
          <cell r="DI7">
            <v>0</v>
          </cell>
          <cell r="DJ7">
            <v>0</v>
          </cell>
          <cell r="DK7">
            <v>0</v>
          </cell>
          <cell r="DL7">
            <v>0</v>
          </cell>
          <cell r="DM7">
            <v>0</v>
          </cell>
          <cell r="DN7">
            <v>0</v>
          </cell>
          <cell r="DO7">
            <v>0</v>
          </cell>
          <cell r="DP7">
            <v>0</v>
          </cell>
          <cell r="DQ7">
            <v>0</v>
          </cell>
          <cell r="DR7">
            <v>0</v>
          </cell>
          <cell r="DS7">
            <v>0</v>
          </cell>
          <cell r="DT7">
            <v>0</v>
          </cell>
          <cell r="DU7">
            <v>0</v>
          </cell>
          <cell r="DV7">
            <v>0</v>
          </cell>
          <cell r="DW7">
            <v>0</v>
          </cell>
          <cell r="DX7">
            <v>0</v>
          </cell>
          <cell r="DY7">
            <v>0</v>
          </cell>
          <cell r="DZ7">
            <v>0</v>
          </cell>
          <cell r="EA7">
            <v>0</v>
          </cell>
        </row>
        <row r="8">
          <cell r="A8">
            <v>1.02</v>
          </cell>
          <cell r="B8">
            <v>0</v>
          </cell>
          <cell r="C8">
            <v>0</v>
          </cell>
          <cell r="D8">
            <v>1</v>
          </cell>
          <cell r="E8">
            <v>0</v>
          </cell>
          <cell r="F8" t="str">
            <v>OESE</v>
          </cell>
          <cell r="G8" t="str">
            <v>Education for the Disadvantaged</v>
          </cell>
          <cell r="H8">
            <v>0</v>
          </cell>
          <cell r="I8">
            <v>0</v>
          </cell>
          <cell r="J8" t="str">
            <v xml:space="preserve">Title I-A Performance Bonuses - Contingent Reserve aka Title I Rewards </v>
          </cell>
          <cell r="K8">
            <v>0</v>
          </cell>
          <cell r="L8">
            <v>0</v>
          </cell>
          <cell r="M8">
            <v>1</v>
          </cell>
          <cell r="N8">
            <v>0</v>
          </cell>
          <cell r="O8">
            <v>0</v>
          </cell>
          <cell r="P8">
            <v>0</v>
          </cell>
          <cell r="Q8">
            <v>0</v>
          </cell>
          <cell r="R8">
            <v>0</v>
          </cell>
          <cell r="S8">
            <v>0</v>
          </cell>
          <cell r="T8">
            <v>0</v>
          </cell>
          <cell r="U8">
            <v>0</v>
          </cell>
          <cell r="V8">
            <v>0</v>
          </cell>
          <cell r="W8">
            <v>0</v>
          </cell>
          <cell r="X8">
            <v>0</v>
          </cell>
          <cell r="Y8">
            <v>0</v>
          </cell>
          <cell r="Z8">
            <v>0</v>
          </cell>
          <cell r="AA8">
            <v>1250000</v>
          </cell>
          <cell r="AB8">
            <v>1250000</v>
          </cell>
          <cell r="AC8">
            <v>0</v>
          </cell>
          <cell r="AD8">
            <v>750000</v>
          </cell>
          <cell r="AE8">
            <v>556918</v>
          </cell>
          <cell r="AF8">
            <v>0</v>
          </cell>
          <cell r="AG8">
            <v>0</v>
          </cell>
          <cell r="AH8">
            <v>0</v>
          </cell>
          <cell r="AI8">
            <v>0</v>
          </cell>
          <cell r="AJ8">
            <v>0</v>
          </cell>
          <cell r="AK8">
            <v>0</v>
          </cell>
          <cell r="AL8">
            <v>0</v>
          </cell>
          <cell r="AM8">
            <v>0</v>
          </cell>
          <cell r="AN8">
            <v>0</v>
          </cell>
          <cell r="AO8">
            <v>0</v>
          </cell>
          <cell r="AP8">
            <v>0</v>
          </cell>
          <cell r="AQ8">
            <v>0</v>
          </cell>
          <cell r="AR8">
            <v>0</v>
          </cell>
          <cell r="AS8">
            <v>0</v>
          </cell>
          <cell r="AT8">
            <v>0</v>
          </cell>
          <cell r="AU8">
            <v>0</v>
          </cell>
          <cell r="AV8">
            <v>0</v>
          </cell>
          <cell r="AW8">
            <v>0</v>
          </cell>
          <cell r="AX8">
            <v>0</v>
          </cell>
          <cell r="AY8">
            <v>0</v>
          </cell>
          <cell r="AZ8">
            <v>0</v>
          </cell>
          <cell r="BA8">
            <v>0</v>
          </cell>
          <cell r="BB8">
            <v>0</v>
          </cell>
          <cell r="BC8">
            <v>750000</v>
          </cell>
          <cell r="BD8">
            <v>0</v>
          </cell>
          <cell r="BE8">
            <v>750000</v>
          </cell>
          <cell r="BF8">
            <v>750000</v>
          </cell>
          <cell r="BG8">
            <v>207599</v>
          </cell>
          <cell r="BH8">
            <v>600000</v>
          </cell>
          <cell r="BI8">
            <v>300000</v>
          </cell>
          <cell r="BJ8">
            <v>300000</v>
          </cell>
          <cell r="BK8">
            <v>300000</v>
          </cell>
          <cell r="BL8">
            <v>0</v>
          </cell>
          <cell r="BM8">
            <v>0</v>
          </cell>
          <cell r="BN8">
            <v>0</v>
          </cell>
          <cell r="BO8">
            <v>0</v>
          </cell>
          <cell r="BP8">
            <v>0</v>
          </cell>
          <cell r="BQ8">
            <v>0</v>
          </cell>
          <cell r="BR8">
            <v>0</v>
          </cell>
          <cell r="BS8">
            <v>0</v>
          </cell>
          <cell r="BT8">
            <v>0</v>
          </cell>
          <cell r="BU8">
            <v>0</v>
          </cell>
          <cell r="BV8">
            <v>0</v>
          </cell>
          <cell r="BW8">
            <v>300000</v>
          </cell>
          <cell r="BX8">
            <v>0</v>
          </cell>
          <cell r="BY8">
            <v>0</v>
          </cell>
          <cell r="BZ8">
            <v>0</v>
          </cell>
          <cell r="CA8">
            <v>0</v>
          </cell>
          <cell r="CB8">
            <v>0</v>
          </cell>
          <cell r="CC8">
            <v>0</v>
          </cell>
          <cell r="CD8">
            <v>0</v>
          </cell>
          <cell r="CE8">
            <v>0</v>
          </cell>
          <cell r="CF8">
            <v>0</v>
          </cell>
          <cell r="CG8">
            <v>0</v>
          </cell>
          <cell r="CH8">
            <v>0</v>
          </cell>
          <cell r="CI8">
            <v>0</v>
          </cell>
          <cell r="CJ8">
            <v>0</v>
          </cell>
          <cell r="CK8">
            <v>0</v>
          </cell>
          <cell r="CL8">
            <v>0</v>
          </cell>
          <cell r="CM8">
            <v>0</v>
          </cell>
          <cell r="CN8">
            <v>0</v>
          </cell>
          <cell r="CO8">
            <v>0</v>
          </cell>
          <cell r="CP8">
            <v>0</v>
          </cell>
          <cell r="CQ8">
            <v>0</v>
          </cell>
          <cell r="CR8">
            <v>0</v>
          </cell>
          <cell r="CS8">
            <v>0</v>
          </cell>
          <cell r="CT8">
            <v>0</v>
          </cell>
          <cell r="CU8">
            <v>0</v>
          </cell>
          <cell r="CV8">
            <v>200000</v>
          </cell>
          <cell r="CW8">
            <v>0</v>
          </cell>
          <cell r="CX8">
            <v>0</v>
          </cell>
          <cell r="CY8">
            <v>0</v>
          </cell>
          <cell r="CZ8">
            <v>0</v>
          </cell>
          <cell r="DA8">
            <v>0</v>
          </cell>
          <cell r="DB8">
            <v>0</v>
          </cell>
          <cell r="DC8">
            <v>0</v>
          </cell>
          <cell r="DD8">
            <v>0</v>
          </cell>
          <cell r="DE8">
            <v>0</v>
          </cell>
          <cell r="DF8">
            <v>0</v>
          </cell>
          <cell r="DG8">
            <v>0</v>
          </cell>
          <cell r="DH8">
            <v>0</v>
          </cell>
          <cell r="DI8">
            <v>0</v>
          </cell>
          <cell r="DJ8">
            <v>0</v>
          </cell>
          <cell r="DK8">
            <v>0</v>
          </cell>
          <cell r="DL8">
            <v>0</v>
          </cell>
          <cell r="DM8">
            <v>0</v>
          </cell>
          <cell r="DN8">
            <v>0</v>
          </cell>
          <cell r="DO8">
            <v>0</v>
          </cell>
          <cell r="DP8">
            <v>0</v>
          </cell>
          <cell r="DQ8">
            <v>0</v>
          </cell>
          <cell r="DR8">
            <v>0</v>
          </cell>
          <cell r="DS8">
            <v>0</v>
          </cell>
          <cell r="DT8">
            <v>0</v>
          </cell>
          <cell r="DU8">
            <v>0</v>
          </cell>
          <cell r="DV8">
            <v>0</v>
          </cell>
          <cell r="DW8">
            <v>0</v>
          </cell>
          <cell r="DX8">
            <v>0</v>
          </cell>
          <cell r="DY8">
            <v>0</v>
          </cell>
          <cell r="DZ8">
            <v>0</v>
          </cell>
          <cell r="EA8">
            <v>0</v>
          </cell>
        </row>
        <row r="9">
          <cell r="A9">
            <v>2</v>
          </cell>
          <cell r="B9">
            <v>1</v>
          </cell>
          <cell r="C9">
            <v>1</v>
          </cell>
          <cell r="D9">
            <v>0</v>
          </cell>
          <cell r="E9">
            <v>0</v>
          </cell>
          <cell r="F9" t="str">
            <v>OESE</v>
          </cell>
          <cell r="G9" t="str">
            <v>Education for the Disadvantaged</v>
          </cell>
          <cell r="H9">
            <v>0</v>
          </cell>
          <cell r="I9">
            <v>0</v>
          </cell>
          <cell r="J9" t="str">
            <v>Evaluation (ESEA sections 1501 and 1503)</v>
          </cell>
          <cell r="K9">
            <v>0</v>
          </cell>
          <cell r="L9" t="str">
            <v>D</v>
          </cell>
          <cell r="M9">
            <v>1</v>
          </cell>
          <cell r="N9">
            <v>0</v>
          </cell>
          <cell r="O9">
            <v>0</v>
          </cell>
          <cell r="P9">
            <v>9167</v>
          </cell>
          <cell r="Q9">
            <v>9167</v>
          </cell>
          <cell r="R9">
            <v>9167</v>
          </cell>
          <cell r="S9">
            <v>9167</v>
          </cell>
          <cell r="T9">
            <v>9167</v>
          </cell>
          <cell r="U9">
            <v>0</v>
          </cell>
          <cell r="V9">
            <v>9167</v>
          </cell>
          <cell r="W9">
            <v>9167</v>
          </cell>
          <cell r="X9">
            <v>0</v>
          </cell>
          <cell r="Y9">
            <v>9167</v>
          </cell>
          <cell r="Z9">
            <v>9167</v>
          </cell>
          <cell r="AA9">
            <v>0</v>
          </cell>
          <cell r="AB9">
            <v>9167</v>
          </cell>
          <cell r="AC9">
            <v>9167</v>
          </cell>
          <cell r="AD9">
            <v>9167</v>
          </cell>
          <cell r="AE9">
            <v>9167</v>
          </cell>
          <cell r="AF9">
            <v>9167</v>
          </cell>
          <cell r="AG9">
            <v>9167</v>
          </cell>
          <cell r="AH9">
            <v>9167</v>
          </cell>
          <cell r="AI9">
            <v>9167</v>
          </cell>
          <cell r="AJ9">
            <v>9167</v>
          </cell>
          <cell r="AK9">
            <v>9167</v>
          </cell>
          <cell r="AL9">
            <v>8167</v>
          </cell>
          <cell r="AM9">
            <v>8167</v>
          </cell>
          <cell r="AN9">
            <v>8657</v>
          </cell>
          <cell r="AO9">
            <v>8167</v>
          </cell>
          <cell r="AP9">
            <v>9167</v>
          </cell>
          <cell r="AQ9">
            <v>9167</v>
          </cell>
          <cell r="AR9">
            <v>9167</v>
          </cell>
          <cell r="AS9">
            <v>9167</v>
          </cell>
          <cell r="AT9">
            <v>8167</v>
          </cell>
          <cell r="AU9">
            <v>9167</v>
          </cell>
          <cell r="AV9">
            <v>9167</v>
          </cell>
          <cell r="AW9">
            <v>8167</v>
          </cell>
          <cell r="AX9">
            <v>8167</v>
          </cell>
          <cell r="AY9">
            <v>8167</v>
          </cell>
          <cell r="AZ9">
            <v>8151</v>
          </cell>
          <cell r="BA9">
            <v>8028</v>
          </cell>
          <cell r="BB9">
            <v>9167</v>
          </cell>
          <cell r="BC9">
            <v>9167</v>
          </cell>
          <cell r="BD9">
            <v>0</v>
          </cell>
          <cell r="BE9">
            <v>9167</v>
          </cell>
          <cell r="BF9">
            <v>0</v>
          </cell>
          <cell r="BG9">
            <v>0</v>
          </cell>
          <cell r="BH9">
            <v>0</v>
          </cell>
          <cell r="BI9">
            <v>0</v>
          </cell>
          <cell r="BJ9">
            <v>0</v>
          </cell>
          <cell r="BK9">
            <v>0</v>
          </cell>
          <cell r="BL9">
            <v>8151</v>
          </cell>
          <cell r="BM9">
            <v>8151</v>
          </cell>
          <cell r="BN9">
            <v>4151</v>
          </cell>
          <cell r="BO9">
            <v>4151</v>
          </cell>
          <cell r="BP9">
            <v>5000</v>
          </cell>
          <cell r="BQ9">
            <v>8028</v>
          </cell>
          <cell r="BR9">
            <v>8028</v>
          </cell>
          <cell r="BS9">
            <v>8028</v>
          </cell>
          <cell r="BT9">
            <v>8028</v>
          </cell>
          <cell r="BU9">
            <v>3200</v>
          </cell>
          <cell r="BV9">
            <v>3194</v>
          </cell>
          <cell r="BW9">
            <v>0</v>
          </cell>
          <cell r="BX9">
            <v>0</v>
          </cell>
          <cell r="BY9">
            <v>0</v>
          </cell>
          <cell r="BZ9">
            <v>0</v>
          </cell>
          <cell r="CA9">
            <v>0</v>
          </cell>
          <cell r="CB9">
            <v>0</v>
          </cell>
          <cell r="CC9">
            <v>0</v>
          </cell>
          <cell r="CD9">
            <v>0</v>
          </cell>
          <cell r="CE9">
            <v>1594</v>
          </cell>
          <cell r="CF9">
            <v>1594</v>
          </cell>
          <cell r="CG9">
            <v>3194</v>
          </cell>
          <cell r="CH9">
            <v>3028</v>
          </cell>
          <cell r="CI9">
            <v>3194</v>
          </cell>
          <cell r="CJ9">
            <v>3194</v>
          </cell>
          <cell r="CK9">
            <v>0</v>
          </cell>
          <cell r="CL9">
            <v>0</v>
          </cell>
          <cell r="CM9">
            <v>0</v>
          </cell>
          <cell r="CN9">
            <v>0</v>
          </cell>
          <cell r="CO9">
            <v>0</v>
          </cell>
          <cell r="CP9">
            <v>0</v>
          </cell>
          <cell r="CQ9">
            <v>0</v>
          </cell>
          <cell r="CR9">
            <v>3028</v>
          </cell>
          <cell r="CS9">
            <v>3028</v>
          </cell>
          <cell r="CT9">
            <v>3028</v>
          </cell>
          <cell r="CU9">
            <v>880</v>
          </cell>
          <cell r="CV9">
            <v>0</v>
          </cell>
          <cell r="CW9">
            <v>0</v>
          </cell>
          <cell r="CX9">
            <v>0</v>
          </cell>
          <cell r="CY9">
            <v>0</v>
          </cell>
          <cell r="CZ9">
            <v>0</v>
          </cell>
          <cell r="DA9">
            <v>680</v>
          </cell>
          <cell r="DB9">
            <v>880</v>
          </cell>
          <cell r="DC9">
            <v>880</v>
          </cell>
          <cell r="DD9">
            <v>880</v>
          </cell>
          <cell r="DE9">
            <v>710</v>
          </cell>
          <cell r="DF9">
            <v>0</v>
          </cell>
          <cell r="DG9">
            <v>0</v>
          </cell>
          <cell r="DH9">
            <v>0</v>
          </cell>
          <cell r="DI9">
            <v>0</v>
          </cell>
          <cell r="DJ9">
            <v>0</v>
          </cell>
          <cell r="DK9">
            <v>0</v>
          </cell>
          <cell r="DL9">
            <v>0</v>
          </cell>
          <cell r="DM9">
            <v>0</v>
          </cell>
          <cell r="DN9">
            <v>0</v>
          </cell>
          <cell r="DO9">
            <v>0</v>
          </cell>
          <cell r="DP9">
            <v>710</v>
          </cell>
          <cell r="DQ9">
            <v>0</v>
          </cell>
          <cell r="DR9">
            <v>0</v>
          </cell>
          <cell r="DS9">
            <v>0</v>
          </cell>
          <cell r="DT9">
            <v>0</v>
          </cell>
          <cell r="DU9">
            <v>0</v>
          </cell>
          <cell r="DV9">
            <v>0</v>
          </cell>
          <cell r="DW9">
            <v>0</v>
          </cell>
          <cell r="DX9">
            <v>0</v>
          </cell>
          <cell r="DY9">
            <v>0</v>
          </cell>
          <cell r="DZ9">
            <v>0</v>
          </cell>
          <cell r="EA9">
            <v>0</v>
          </cell>
        </row>
        <row r="10">
          <cell r="A10">
            <v>3</v>
          </cell>
          <cell r="B10">
            <v>1</v>
          </cell>
          <cell r="C10">
            <v>1</v>
          </cell>
          <cell r="D10">
            <v>0</v>
          </cell>
          <cell r="E10">
            <v>0</v>
          </cell>
          <cell r="F10" t="str">
            <v>OESE</v>
          </cell>
          <cell r="G10" t="str">
            <v>Education for the Disadvantaged</v>
          </cell>
          <cell r="H10">
            <v>1</v>
          </cell>
          <cell r="I10">
            <v>0</v>
          </cell>
          <cell r="J10" t="str">
            <v>ESEA I-A Basic grants</v>
          </cell>
          <cell r="K10">
            <v>0</v>
          </cell>
          <cell r="L10" t="str">
            <v>D</v>
          </cell>
          <cell r="M10">
            <v>1</v>
          </cell>
          <cell r="N10">
            <v>0</v>
          </cell>
          <cell r="O10">
            <v>0</v>
          </cell>
          <cell r="P10">
            <v>3651225</v>
          </cell>
          <cell r="Q10">
            <v>2151225</v>
          </cell>
          <cell r="R10">
            <v>3149801</v>
          </cell>
          <cell r="S10">
            <v>3149801</v>
          </cell>
          <cell r="T10">
            <v>3149801</v>
          </cell>
          <cell r="U10">
            <v>0</v>
          </cell>
          <cell r="V10">
            <v>3651225</v>
          </cell>
          <cell r="W10">
            <v>3651225</v>
          </cell>
          <cell r="X10">
            <v>0</v>
          </cell>
          <cell r="Y10">
            <v>3149801</v>
          </cell>
          <cell r="Z10">
            <v>3149801</v>
          </cell>
          <cell r="AA10">
            <v>0</v>
          </cell>
          <cell r="AB10">
            <v>3149801</v>
          </cell>
          <cell r="AC10">
            <v>3149801</v>
          </cell>
          <cell r="AD10">
            <v>3149801</v>
          </cell>
          <cell r="AE10">
            <v>3651225</v>
          </cell>
          <cell r="AF10">
            <v>3149801</v>
          </cell>
          <cell r="AG10">
            <v>2309080</v>
          </cell>
          <cell r="AH10">
            <v>3149801</v>
          </cell>
          <cell r="AI10">
            <v>3149801</v>
          </cell>
          <cell r="AJ10">
            <v>3149801</v>
          </cell>
          <cell r="AK10">
            <v>3149801</v>
          </cell>
          <cell r="AL10">
            <v>3149801</v>
          </cell>
          <cell r="AM10">
            <v>3149801</v>
          </cell>
          <cell r="AN10">
            <v>4076225</v>
          </cell>
          <cell r="AO10">
            <v>3149801</v>
          </cell>
          <cell r="AP10">
            <v>3149801</v>
          </cell>
          <cell r="AQ10">
            <v>3149801</v>
          </cell>
          <cell r="AR10">
            <v>2957699</v>
          </cell>
          <cell r="AS10">
            <v>3149801</v>
          </cell>
          <cell r="AT10">
            <v>3149801</v>
          </cell>
          <cell r="AU10">
            <v>3149801</v>
          </cell>
          <cell r="AV10">
            <v>3149801</v>
          </cell>
          <cell r="AW10">
            <v>3149801</v>
          </cell>
          <cell r="AX10">
            <v>3149801</v>
          </cell>
          <cell r="AY10">
            <v>3635436</v>
          </cell>
          <cell r="AZ10">
            <v>3622240</v>
          </cell>
          <cell r="BA10">
            <v>3567798</v>
          </cell>
          <cell r="BB10">
            <v>3149801</v>
          </cell>
          <cell r="BC10">
            <v>2309080</v>
          </cell>
          <cell r="BD10">
            <v>3028733</v>
          </cell>
          <cell r="BE10">
            <v>2309080</v>
          </cell>
          <cell r="BF10">
            <v>3235504</v>
          </cell>
          <cell r="BG10">
            <v>2651860</v>
          </cell>
          <cell r="BH10">
            <v>2731182</v>
          </cell>
          <cell r="BI10">
            <v>2730781</v>
          </cell>
          <cell r="BJ10">
            <v>2810504</v>
          </cell>
          <cell r="BK10">
            <v>2810504</v>
          </cell>
          <cell r="BL10">
            <v>3622240</v>
          </cell>
          <cell r="BM10">
            <v>3622240</v>
          </cell>
          <cell r="BN10">
            <v>3622240</v>
          </cell>
          <cell r="BO10">
            <v>3622240</v>
          </cell>
          <cell r="BP10">
            <v>1184240</v>
          </cell>
          <cell r="BQ10">
            <v>3567798</v>
          </cell>
          <cell r="BR10">
            <v>3567798</v>
          </cell>
          <cell r="BS10">
            <v>3567798</v>
          </cell>
          <cell r="BT10">
            <v>3567798</v>
          </cell>
          <cell r="BU10">
            <v>3622240</v>
          </cell>
          <cell r="BV10">
            <v>3615394</v>
          </cell>
          <cell r="BW10">
            <v>2781519</v>
          </cell>
          <cell r="BX10">
            <v>2797308</v>
          </cell>
          <cell r="BY10">
            <v>2062688</v>
          </cell>
          <cell r="BZ10">
            <v>1118226</v>
          </cell>
          <cell r="CA10">
            <v>3622240</v>
          </cell>
          <cell r="CB10">
            <v>3622240</v>
          </cell>
          <cell r="CC10">
            <v>3654792</v>
          </cell>
          <cell r="CD10">
            <v>2834559</v>
          </cell>
          <cell r="CE10">
            <v>3615394</v>
          </cell>
          <cell r="CF10">
            <v>3615394</v>
          </cell>
          <cell r="CG10">
            <v>3615394</v>
          </cell>
          <cell r="CH10">
            <v>2919042</v>
          </cell>
          <cell r="CI10">
            <v>3615394</v>
          </cell>
          <cell r="CJ10">
            <v>3615394</v>
          </cell>
          <cell r="CK10">
            <v>2934559</v>
          </cell>
          <cell r="CL10">
            <v>2834559</v>
          </cell>
          <cell r="CM10">
            <v>2834559</v>
          </cell>
          <cell r="CN10">
            <v>2834559</v>
          </cell>
          <cell r="CO10">
            <v>2834559</v>
          </cell>
          <cell r="CP10">
            <v>2834559</v>
          </cell>
          <cell r="CQ10">
            <v>2834559</v>
          </cell>
          <cell r="CR10">
            <v>3771248</v>
          </cell>
          <cell r="CS10">
            <v>3771248</v>
          </cell>
          <cell r="CT10">
            <v>2919042</v>
          </cell>
          <cell r="CU10">
            <v>3543625</v>
          </cell>
          <cell r="CV10">
            <v>2930527</v>
          </cell>
          <cell r="CW10">
            <v>2702904</v>
          </cell>
          <cell r="CX10">
            <v>2834559</v>
          </cell>
          <cell r="CY10">
            <v>2702904</v>
          </cell>
          <cell r="CZ10">
            <v>2702904</v>
          </cell>
          <cell r="DA10">
            <v>3593625</v>
          </cell>
          <cell r="DB10">
            <v>3543625</v>
          </cell>
          <cell r="DC10">
            <v>3535656</v>
          </cell>
          <cell r="DD10">
            <v>3543625</v>
          </cell>
          <cell r="DE10">
            <v>3568625</v>
          </cell>
          <cell r="DF10">
            <v>4543625</v>
          </cell>
          <cell r="DG10">
            <v>4043625</v>
          </cell>
          <cell r="DH10">
            <v>4543625</v>
          </cell>
          <cell r="DI10">
            <v>4568625</v>
          </cell>
          <cell r="DJ10">
            <v>4468625</v>
          </cell>
          <cell r="DK10">
            <v>4568625</v>
          </cell>
          <cell r="DL10">
            <v>3568625</v>
          </cell>
          <cell r="DM10">
            <v>3568625</v>
          </cell>
          <cell r="DN10">
            <v>3718625</v>
          </cell>
          <cell r="DO10">
            <v>0</v>
          </cell>
          <cell r="DP10">
            <v>3568625</v>
          </cell>
          <cell r="DQ10">
            <v>4068625</v>
          </cell>
          <cell r="DR10">
            <v>3718625</v>
          </cell>
          <cell r="DS10">
            <v>4068625</v>
          </cell>
          <cell r="DT10">
            <v>4818625</v>
          </cell>
          <cell r="DU10">
            <v>4568625</v>
          </cell>
          <cell r="DV10">
            <v>4818625</v>
          </cell>
          <cell r="DW10">
            <v>4568625</v>
          </cell>
          <cell r="DX10">
            <v>4518625</v>
          </cell>
          <cell r="DY10">
            <v>4518625</v>
          </cell>
          <cell r="DZ10">
            <v>4518625</v>
          </cell>
          <cell r="EA10">
            <v>4518625</v>
          </cell>
        </row>
        <row r="11">
          <cell r="A11">
            <v>4</v>
          </cell>
          <cell r="B11">
            <v>1</v>
          </cell>
          <cell r="C11">
            <v>1</v>
          </cell>
          <cell r="D11">
            <v>0</v>
          </cell>
          <cell r="E11">
            <v>0</v>
          </cell>
          <cell r="F11" t="str">
            <v>OESE</v>
          </cell>
          <cell r="G11" t="str">
            <v>Education for the Disadvantaged</v>
          </cell>
          <cell r="H11">
            <v>1</v>
          </cell>
          <cell r="I11">
            <v>0</v>
          </cell>
          <cell r="J11" t="str">
            <v>ESEA I-A Basic grants (Advanced for succeeding year)</v>
          </cell>
          <cell r="K11">
            <v>0</v>
          </cell>
          <cell r="L11" t="str">
            <v>D</v>
          </cell>
          <cell r="M11">
            <v>0</v>
          </cell>
          <cell r="N11">
            <v>1</v>
          </cell>
          <cell r="O11">
            <v>0</v>
          </cell>
          <cell r="P11">
            <v>2946721</v>
          </cell>
          <cell r="Q11">
            <v>2946721</v>
          </cell>
          <cell r="R11">
            <v>3448145</v>
          </cell>
          <cell r="S11">
            <v>3448145</v>
          </cell>
          <cell r="T11">
            <v>3448145</v>
          </cell>
          <cell r="U11">
            <v>0</v>
          </cell>
          <cell r="V11">
            <v>2946721</v>
          </cell>
          <cell r="W11">
            <v>2946721</v>
          </cell>
          <cell r="X11">
            <v>0</v>
          </cell>
          <cell r="Y11">
            <v>3448145</v>
          </cell>
          <cell r="Z11">
            <v>3448145</v>
          </cell>
          <cell r="AA11">
            <v>0</v>
          </cell>
          <cell r="AB11">
            <v>3448145</v>
          </cell>
          <cell r="AC11">
            <v>3448145</v>
          </cell>
          <cell r="AD11">
            <v>3448145</v>
          </cell>
          <cell r="AE11">
            <v>3448145</v>
          </cell>
          <cell r="AF11">
            <v>3448145</v>
          </cell>
          <cell r="AG11">
            <v>4288866</v>
          </cell>
          <cell r="AH11">
            <v>3448145</v>
          </cell>
          <cell r="AI11">
            <v>3448145</v>
          </cell>
          <cell r="AJ11">
            <v>3448145</v>
          </cell>
          <cell r="AK11">
            <v>3448145</v>
          </cell>
          <cell r="AL11">
            <v>3448145</v>
          </cell>
          <cell r="AM11">
            <v>3448145</v>
          </cell>
          <cell r="AN11">
            <v>2521721</v>
          </cell>
          <cell r="AO11">
            <v>3448145</v>
          </cell>
          <cell r="AP11">
            <v>3448145</v>
          </cell>
          <cell r="AQ11">
            <v>3448145</v>
          </cell>
          <cell r="AR11">
            <v>3448145</v>
          </cell>
          <cell r="AS11">
            <v>3448145</v>
          </cell>
          <cell r="AT11">
            <v>3448145</v>
          </cell>
          <cell r="AU11">
            <v>3448145</v>
          </cell>
          <cell r="AV11">
            <v>3448145</v>
          </cell>
          <cell r="AW11">
            <v>3448145</v>
          </cell>
          <cell r="AX11">
            <v>3448145</v>
          </cell>
          <cell r="AY11">
            <v>2962510</v>
          </cell>
          <cell r="AZ11">
            <v>2956911</v>
          </cell>
          <cell r="BA11">
            <v>2917983</v>
          </cell>
          <cell r="BB11">
            <v>3448145</v>
          </cell>
          <cell r="BC11">
            <v>4288866</v>
          </cell>
          <cell r="BD11">
            <v>3362442</v>
          </cell>
          <cell r="BE11">
            <v>4288866</v>
          </cell>
          <cell r="BF11">
            <v>3362442</v>
          </cell>
          <cell r="BG11">
            <v>3946086</v>
          </cell>
          <cell r="BH11">
            <v>3866764</v>
          </cell>
          <cell r="BI11">
            <v>3866764</v>
          </cell>
          <cell r="BJ11">
            <v>3787442</v>
          </cell>
          <cell r="BK11">
            <v>3787442</v>
          </cell>
          <cell r="BL11">
            <v>2962510</v>
          </cell>
          <cell r="BM11">
            <v>2962510</v>
          </cell>
          <cell r="BN11">
            <v>2962510</v>
          </cell>
          <cell r="BO11">
            <v>2962510</v>
          </cell>
          <cell r="BP11">
            <v>5400510</v>
          </cell>
          <cell r="BQ11">
            <v>2917983</v>
          </cell>
          <cell r="BR11">
            <v>2962510</v>
          </cell>
          <cell r="BS11">
            <v>2962510</v>
          </cell>
          <cell r="BT11">
            <v>2962510</v>
          </cell>
          <cell r="BU11">
            <v>2962510</v>
          </cell>
          <cell r="BV11">
            <v>2962510</v>
          </cell>
          <cell r="BW11">
            <v>3803231</v>
          </cell>
          <cell r="BX11">
            <v>3803231</v>
          </cell>
          <cell r="BY11">
            <v>3803231</v>
          </cell>
          <cell r="BZ11">
            <v>3803231</v>
          </cell>
          <cell r="CA11">
            <v>2962510</v>
          </cell>
          <cell r="CB11">
            <v>2962510</v>
          </cell>
          <cell r="CC11">
            <v>2962510</v>
          </cell>
          <cell r="CD11">
            <v>3743345</v>
          </cell>
          <cell r="CE11">
            <v>2962510</v>
          </cell>
          <cell r="CF11">
            <v>2962510</v>
          </cell>
          <cell r="CG11">
            <v>2962510</v>
          </cell>
          <cell r="CH11">
            <v>3313597</v>
          </cell>
          <cell r="CI11">
            <v>2962510</v>
          </cell>
          <cell r="CJ11">
            <v>2962510</v>
          </cell>
          <cell r="CK11">
            <v>3643345</v>
          </cell>
          <cell r="CL11">
            <v>3743345</v>
          </cell>
          <cell r="CM11">
            <v>3743345</v>
          </cell>
          <cell r="CN11">
            <v>3743345</v>
          </cell>
          <cell r="CO11">
            <v>3743345</v>
          </cell>
          <cell r="CP11">
            <v>3743345</v>
          </cell>
          <cell r="CQ11">
            <v>3743345</v>
          </cell>
          <cell r="CR11">
            <v>2790776</v>
          </cell>
          <cell r="CS11">
            <v>2790776</v>
          </cell>
          <cell r="CT11">
            <v>3313597</v>
          </cell>
          <cell r="CU11">
            <v>2915776</v>
          </cell>
          <cell r="CV11">
            <v>3631497</v>
          </cell>
          <cell r="CW11">
            <v>3631497</v>
          </cell>
          <cell r="CX11">
            <v>3631497</v>
          </cell>
          <cell r="CY11">
            <v>3631497</v>
          </cell>
          <cell r="CZ11">
            <v>3756497</v>
          </cell>
          <cell r="DA11">
            <v>2865776</v>
          </cell>
          <cell r="DB11">
            <v>2915776</v>
          </cell>
          <cell r="DC11">
            <v>2915776</v>
          </cell>
          <cell r="DD11">
            <v>2915776</v>
          </cell>
          <cell r="DE11">
            <v>2890776</v>
          </cell>
          <cell r="DF11">
            <v>1915776</v>
          </cell>
          <cell r="DG11">
            <v>1915776</v>
          </cell>
          <cell r="DH11">
            <v>1915776</v>
          </cell>
          <cell r="DI11">
            <v>2890776</v>
          </cell>
          <cell r="DJ11">
            <v>2890776</v>
          </cell>
          <cell r="DK11">
            <v>1890776</v>
          </cell>
          <cell r="DL11">
            <v>2890776</v>
          </cell>
          <cell r="DM11">
            <v>2890776</v>
          </cell>
          <cell r="DN11">
            <v>2740776</v>
          </cell>
          <cell r="DO11">
            <v>0</v>
          </cell>
          <cell r="DP11">
            <v>2890776</v>
          </cell>
          <cell r="DQ11">
            <v>2390776</v>
          </cell>
          <cell r="DR11">
            <v>2740776</v>
          </cell>
          <cell r="DS11">
            <v>2390776</v>
          </cell>
          <cell r="DT11">
            <v>1640776</v>
          </cell>
          <cell r="DU11">
            <v>1890776</v>
          </cell>
          <cell r="DV11">
            <v>1640776</v>
          </cell>
          <cell r="DW11">
            <v>1890776</v>
          </cell>
          <cell r="DX11">
            <v>1940776</v>
          </cell>
          <cell r="DY11">
            <v>1940776</v>
          </cell>
          <cell r="DZ11">
            <v>1940776</v>
          </cell>
          <cell r="EA11">
            <v>1940776</v>
          </cell>
        </row>
        <row r="12">
          <cell r="A12">
            <v>5</v>
          </cell>
          <cell r="B12">
            <v>1</v>
          </cell>
          <cell r="C12">
            <v>1</v>
          </cell>
          <cell r="D12">
            <v>0</v>
          </cell>
          <cell r="E12">
            <v>0</v>
          </cell>
          <cell r="F12" t="str">
            <v>OESE</v>
          </cell>
          <cell r="G12" t="str">
            <v>Education for the Disadvantaged</v>
          </cell>
          <cell r="H12">
            <v>0</v>
          </cell>
          <cell r="I12">
            <v>0</v>
          </cell>
          <cell r="J12" t="str">
            <v>ESEA I-A Basic grants (Prior year's advance)</v>
          </cell>
          <cell r="K12">
            <v>0</v>
          </cell>
          <cell r="L12" t="str">
            <v>D</v>
          </cell>
          <cell r="M12">
            <v>0</v>
          </cell>
          <cell r="N12">
            <v>0</v>
          </cell>
          <cell r="O12">
            <v>1</v>
          </cell>
          <cell r="P12">
            <v>2946721</v>
          </cell>
          <cell r="Q12">
            <v>2946721</v>
          </cell>
          <cell r="R12">
            <v>2946721</v>
          </cell>
          <cell r="S12">
            <v>2946721</v>
          </cell>
          <cell r="T12">
            <v>2946721</v>
          </cell>
          <cell r="U12">
            <v>2946721</v>
          </cell>
          <cell r="V12">
            <v>2946721</v>
          </cell>
          <cell r="W12">
            <v>2946721</v>
          </cell>
          <cell r="X12">
            <v>2946721</v>
          </cell>
          <cell r="Y12">
            <v>2946721</v>
          </cell>
          <cell r="Z12">
            <v>2946721</v>
          </cell>
          <cell r="AA12">
            <v>0</v>
          </cell>
          <cell r="AB12">
            <v>2946721</v>
          </cell>
          <cell r="AC12">
            <v>2946721</v>
          </cell>
          <cell r="AD12">
            <v>2946721</v>
          </cell>
          <cell r="AE12">
            <v>2946721</v>
          </cell>
          <cell r="AF12">
            <v>2946721</v>
          </cell>
          <cell r="AG12">
            <v>2946721</v>
          </cell>
          <cell r="AH12">
            <v>2946721</v>
          </cell>
          <cell r="AI12">
            <v>2946721</v>
          </cell>
          <cell r="AJ12">
            <v>2946721</v>
          </cell>
          <cell r="AK12">
            <v>2946721</v>
          </cell>
          <cell r="AL12">
            <v>2946721</v>
          </cell>
          <cell r="AM12">
            <v>2946721</v>
          </cell>
          <cell r="AN12">
            <v>0</v>
          </cell>
          <cell r="AO12">
            <v>0</v>
          </cell>
          <cell r="AP12">
            <v>2946721</v>
          </cell>
          <cell r="AQ12">
            <v>2946721</v>
          </cell>
          <cell r="AR12">
            <v>2946721</v>
          </cell>
          <cell r="AS12">
            <v>2946721</v>
          </cell>
          <cell r="AT12">
            <v>2946721</v>
          </cell>
          <cell r="AU12">
            <v>2946721</v>
          </cell>
          <cell r="AV12">
            <v>2946721</v>
          </cell>
          <cell r="AW12">
            <v>2946721</v>
          </cell>
          <cell r="AX12">
            <v>2946721</v>
          </cell>
          <cell r="AY12">
            <v>2946721</v>
          </cell>
          <cell r="AZ12">
            <v>2946721</v>
          </cell>
          <cell r="BA12">
            <v>2946721</v>
          </cell>
          <cell r="BB12">
            <v>2946721</v>
          </cell>
          <cell r="BC12">
            <v>2946721</v>
          </cell>
          <cell r="BD12">
            <v>0</v>
          </cell>
          <cell r="BE12">
            <v>2946721</v>
          </cell>
          <cell r="BF12">
            <v>0</v>
          </cell>
          <cell r="BG12">
            <v>0</v>
          </cell>
          <cell r="BH12">
            <v>0</v>
          </cell>
          <cell r="BI12">
            <v>0</v>
          </cell>
          <cell r="BJ12">
            <v>0</v>
          </cell>
          <cell r="BK12">
            <v>0</v>
          </cell>
          <cell r="BL12">
            <v>2946721</v>
          </cell>
          <cell r="BM12">
            <v>2946721</v>
          </cell>
          <cell r="BN12">
            <v>2946721</v>
          </cell>
          <cell r="BO12">
            <v>2946721</v>
          </cell>
          <cell r="BP12">
            <v>2946721</v>
          </cell>
          <cell r="BQ12">
            <v>2946721</v>
          </cell>
          <cell r="BR12">
            <v>2946721</v>
          </cell>
          <cell r="BS12">
            <v>2946721</v>
          </cell>
          <cell r="BT12">
            <v>2946721</v>
          </cell>
          <cell r="BU12">
            <v>2946721</v>
          </cell>
          <cell r="BV12">
            <v>2946721</v>
          </cell>
          <cell r="BW12">
            <v>2946721</v>
          </cell>
          <cell r="BX12">
            <v>2946721</v>
          </cell>
          <cell r="BY12">
            <v>2946721</v>
          </cell>
          <cell r="BZ12">
            <v>2946721</v>
          </cell>
          <cell r="CA12">
            <v>2946721</v>
          </cell>
          <cell r="CB12">
            <v>2946721</v>
          </cell>
          <cell r="CC12">
            <v>2946721</v>
          </cell>
          <cell r="CD12">
            <v>2946721</v>
          </cell>
          <cell r="CE12">
            <v>2946721</v>
          </cell>
          <cell r="CF12">
            <v>2946721</v>
          </cell>
          <cell r="CG12">
            <v>2946721</v>
          </cell>
          <cell r="CH12">
            <v>0</v>
          </cell>
          <cell r="CI12">
            <v>2946721</v>
          </cell>
          <cell r="CJ12">
            <v>2946721</v>
          </cell>
          <cell r="CK12">
            <v>2946721</v>
          </cell>
          <cell r="CL12">
            <v>2946721</v>
          </cell>
          <cell r="CM12">
            <v>2946721</v>
          </cell>
          <cell r="CN12">
            <v>2946721</v>
          </cell>
          <cell r="CO12">
            <v>2946721</v>
          </cell>
          <cell r="CP12">
            <v>2946721</v>
          </cell>
          <cell r="CQ12">
            <v>2946721</v>
          </cell>
          <cell r="CR12">
            <v>2946721</v>
          </cell>
          <cell r="CS12">
            <v>2946721</v>
          </cell>
          <cell r="CT12">
            <v>0</v>
          </cell>
          <cell r="CU12">
            <v>0</v>
          </cell>
          <cell r="CV12">
            <v>0</v>
          </cell>
          <cell r="CW12">
            <v>0</v>
          </cell>
          <cell r="CX12">
            <v>0</v>
          </cell>
          <cell r="CY12">
            <v>0</v>
          </cell>
          <cell r="CZ12">
            <v>0</v>
          </cell>
          <cell r="DA12">
            <v>0</v>
          </cell>
          <cell r="DB12">
            <v>0</v>
          </cell>
          <cell r="DC12">
            <v>0</v>
          </cell>
          <cell r="DD12">
            <v>0</v>
          </cell>
          <cell r="DE12">
            <v>0</v>
          </cell>
          <cell r="DF12">
            <v>0</v>
          </cell>
          <cell r="DG12">
            <v>0</v>
          </cell>
          <cell r="DH12">
            <v>0</v>
          </cell>
          <cell r="DI12">
            <v>0</v>
          </cell>
          <cell r="DJ12">
            <v>0</v>
          </cell>
          <cell r="DK12">
            <v>0</v>
          </cell>
          <cell r="DL12">
            <v>0</v>
          </cell>
          <cell r="DM12">
            <v>0</v>
          </cell>
          <cell r="DN12">
            <v>0</v>
          </cell>
          <cell r="DO12">
            <v>0</v>
          </cell>
          <cell r="DP12">
            <v>0</v>
          </cell>
          <cell r="DQ12">
            <v>0</v>
          </cell>
          <cell r="DR12">
            <v>0</v>
          </cell>
          <cell r="DS12">
            <v>0</v>
          </cell>
          <cell r="DT12">
            <v>0</v>
          </cell>
          <cell r="DU12">
            <v>0</v>
          </cell>
          <cell r="DV12">
            <v>0</v>
          </cell>
          <cell r="DW12">
            <v>0</v>
          </cell>
          <cell r="DX12">
            <v>0</v>
          </cell>
          <cell r="DY12">
            <v>0</v>
          </cell>
          <cell r="DZ12">
            <v>0</v>
          </cell>
          <cell r="EA12">
            <v>0</v>
          </cell>
        </row>
        <row r="13">
          <cell r="A13">
            <v>6</v>
          </cell>
          <cell r="B13">
            <v>1</v>
          </cell>
          <cell r="C13">
            <v>1</v>
          </cell>
          <cell r="D13">
            <v>0</v>
          </cell>
          <cell r="E13">
            <v>0</v>
          </cell>
          <cell r="F13" t="str">
            <v>OESE</v>
          </cell>
          <cell r="G13" t="str">
            <v>Education for the Disadvantaged</v>
          </cell>
          <cell r="H13">
            <v>1</v>
          </cell>
          <cell r="I13">
            <v>0</v>
          </cell>
          <cell r="J13" t="str">
            <v>ESEA I-A Concentration grants</v>
          </cell>
          <cell r="K13">
            <v>0</v>
          </cell>
          <cell r="L13" t="str">
            <v>D</v>
          </cell>
          <cell r="M13">
            <v>1</v>
          </cell>
          <cell r="N13">
            <v>0</v>
          </cell>
          <cell r="O13">
            <v>0</v>
          </cell>
          <cell r="P13">
            <v>0</v>
          </cell>
          <cell r="Q13">
            <v>0</v>
          </cell>
          <cell r="R13">
            <v>0</v>
          </cell>
          <cell r="S13">
            <v>0</v>
          </cell>
          <cell r="T13">
            <v>0</v>
          </cell>
          <cell r="U13">
            <v>0</v>
          </cell>
          <cell r="V13">
            <v>0</v>
          </cell>
          <cell r="W13">
            <v>0</v>
          </cell>
          <cell r="X13">
            <v>0</v>
          </cell>
          <cell r="Y13">
            <v>0</v>
          </cell>
          <cell r="Z13">
            <v>0</v>
          </cell>
          <cell r="AA13">
            <v>0</v>
          </cell>
          <cell r="AB13">
            <v>0</v>
          </cell>
          <cell r="AC13">
            <v>0</v>
          </cell>
          <cell r="AD13">
            <v>0</v>
          </cell>
          <cell r="AE13">
            <v>0</v>
          </cell>
          <cell r="AF13">
            <v>0</v>
          </cell>
          <cell r="AG13">
            <v>0</v>
          </cell>
          <cell r="AH13">
            <v>0</v>
          </cell>
          <cell r="AI13">
            <v>0</v>
          </cell>
          <cell r="AJ13">
            <v>0</v>
          </cell>
          <cell r="AK13">
            <v>0</v>
          </cell>
          <cell r="AL13">
            <v>0</v>
          </cell>
          <cell r="AM13">
            <v>0</v>
          </cell>
          <cell r="AN13">
            <v>0</v>
          </cell>
          <cell r="AO13">
            <v>0</v>
          </cell>
          <cell r="AP13">
            <v>0</v>
          </cell>
          <cell r="AQ13">
            <v>0</v>
          </cell>
          <cell r="AR13">
            <v>0</v>
          </cell>
          <cell r="AS13">
            <v>0</v>
          </cell>
          <cell r="AT13">
            <v>0</v>
          </cell>
          <cell r="AU13">
            <v>0</v>
          </cell>
          <cell r="AV13">
            <v>0</v>
          </cell>
          <cell r="AW13">
            <v>0</v>
          </cell>
          <cell r="AX13">
            <v>0</v>
          </cell>
          <cell r="AY13">
            <v>2730</v>
          </cell>
          <cell r="AZ13">
            <v>0</v>
          </cell>
          <cell r="BA13">
            <v>0</v>
          </cell>
          <cell r="BB13">
            <v>0</v>
          </cell>
          <cell r="BC13">
            <v>0</v>
          </cell>
          <cell r="BD13">
            <v>0</v>
          </cell>
          <cell r="BE13">
            <v>0</v>
          </cell>
          <cell r="BF13">
            <v>0</v>
          </cell>
          <cell r="BG13">
            <v>0</v>
          </cell>
          <cell r="BH13">
            <v>0</v>
          </cell>
          <cell r="BI13">
            <v>0</v>
          </cell>
          <cell r="BJ13">
            <v>0</v>
          </cell>
          <cell r="BK13">
            <v>0</v>
          </cell>
          <cell r="BL13">
            <v>0</v>
          </cell>
          <cell r="BM13">
            <v>0</v>
          </cell>
          <cell r="BN13">
            <v>0</v>
          </cell>
          <cell r="BO13">
            <v>0</v>
          </cell>
          <cell r="BP13">
            <v>0</v>
          </cell>
          <cell r="BQ13">
            <v>0</v>
          </cell>
          <cell r="BR13">
            <v>0</v>
          </cell>
          <cell r="BS13">
            <v>0</v>
          </cell>
          <cell r="BT13">
            <v>0</v>
          </cell>
          <cell r="BU13">
            <v>0</v>
          </cell>
          <cell r="BV13">
            <v>0</v>
          </cell>
          <cell r="BW13">
            <v>0</v>
          </cell>
          <cell r="BX13">
            <v>0</v>
          </cell>
          <cell r="BY13">
            <v>0</v>
          </cell>
          <cell r="BZ13">
            <v>0</v>
          </cell>
          <cell r="CA13">
            <v>0</v>
          </cell>
          <cell r="CB13">
            <v>0</v>
          </cell>
          <cell r="CC13">
            <v>0</v>
          </cell>
          <cell r="CD13">
            <v>0</v>
          </cell>
          <cell r="CE13">
            <v>0</v>
          </cell>
          <cell r="CF13">
            <v>0</v>
          </cell>
          <cell r="CG13">
            <v>0</v>
          </cell>
          <cell r="CH13">
            <v>0</v>
          </cell>
          <cell r="CI13">
            <v>0</v>
          </cell>
          <cell r="CJ13">
            <v>0</v>
          </cell>
          <cell r="CK13">
            <v>0</v>
          </cell>
          <cell r="CL13">
            <v>0</v>
          </cell>
          <cell r="CM13">
            <v>0</v>
          </cell>
          <cell r="CN13">
            <v>0</v>
          </cell>
          <cell r="CO13">
            <v>0</v>
          </cell>
          <cell r="CP13">
            <v>0</v>
          </cell>
          <cell r="CQ13">
            <v>0</v>
          </cell>
          <cell r="CR13">
            <v>0</v>
          </cell>
          <cell r="CS13">
            <v>0</v>
          </cell>
          <cell r="CT13">
            <v>0</v>
          </cell>
          <cell r="CU13">
            <v>0</v>
          </cell>
          <cell r="CV13">
            <v>0</v>
          </cell>
          <cell r="CW13">
            <v>0</v>
          </cell>
          <cell r="CX13">
            <v>0</v>
          </cell>
          <cell r="CY13">
            <v>0</v>
          </cell>
          <cell r="CZ13">
            <v>0</v>
          </cell>
          <cell r="DA13">
            <v>0</v>
          </cell>
          <cell r="DB13">
            <v>0</v>
          </cell>
          <cell r="DC13">
            <v>0</v>
          </cell>
          <cell r="DD13">
            <v>0</v>
          </cell>
          <cell r="DE13">
            <v>0</v>
          </cell>
          <cell r="DF13">
            <v>0</v>
          </cell>
          <cell r="DG13">
            <v>0</v>
          </cell>
          <cell r="DH13">
            <v>0</v>
          </cell>
          <cell r="DI13">
            <v>0</v>
          </cell>
          <cell r="DJ13">
            <v>0</v>
          </cell>
          <cell r="DK13">
            <v>0</v>
          </cell>
          <cell r="DL13">
            <v>0</v>
          </cell>
          <cell r="DM13">
            <v>0</v>
          </cell>
          <cell r="DN13">
            <v>0</v>
          </cell>
          <cell r="DO13">
            <v>0</v>
          </cell>
          <cell r="DP13">
            <v>0</v>
          </cell>
          <cell r="DQ13">
            <v>0</v>
          </cell>
          <cell r="DR13">
            <v>0</v>
          </cell>
          <cell r="DS13">
            <v>0</v>
          </cell>
          <cell r="DT13">
            <v>0</v>
          </cell>
          <cell r="DU13">
            <v>0</v>
          </cell>
          <cell r="DV13">
            <v>0</v>
          </cell>
          <cell r="DW13">
            <v>0</v>
          </cell>
          <cell r="DX13">
            <v>0</v>
          </cell>
          <cell r="DY13">
            <v>0</v>
          </cell>
          <cell r="DZ13">
            <v>0</v>
          </cell>
          <cell r="EA13">
            <v>0</v>
          </cell>
        </row>
        <row r="14">
          <cell r="A14">
            <v>7</v>
          </cell>
          <cell r="B14">
            <v>1</v>
          </cell>
          <cell r="C14">
            <v>1</v>
          </cell>
          <cell r="D14">
            <v>0</v>
          </cell>
          <cell r="E14">
            <v>0</v>
          </cell>
          <cell r="F14" t="str">
            <v>OESE</v>
          </cell>
          <cell r="G14" t="str">
            <v>Education for the Disadvantaged</v>
          </cell>
          <cell r="H14">
            <v>1</v>
          </cell>
          <cell r="I14">
            <v>0</v>
          </cell>
          <cell r="J14" t="str">
            <v>ESEA I-A Concentration grants (Advanced for succeeding year)</v>
          </cell>
          <cell r="K14">
            <v>0</v>
          </cell>
          <cell r="L14" t="str">
            <v>D</v>
          </cell>
          <cell r="M14">
            <v>0</v>
          </cell>
          <cell r="N14">
            <v>1</v>
          </cell>
          <cell r="O14">
            <v>0</v>
          </cell>
          <cell r="P14">
            <v>1365031</v>
          </cell>
          <cell r="Q14">
            <v>1365031</v>
          </cell>
          <cell r="R14">
            <v>1365031</v>
          </cell>
          <cell r="S14">
            <v>1365031</v>
          </cell>
          <cell r="T14">
            <v>1365031</v>
          </cell>
          <cell r="U14">
            <v>0</v>
          </cell>
          <cell r="V14">
            <v>1365031</v>
          </cell>
          <cell r="W14">
            <v>1365031</v>
          </cell>
          <cell r="X14">
            <v>0</v>
          </cell>
          <cell r="Y14">
            <v>1365031</v>
          </cell>
          <cell r="Z14">
            <v>1365031</v>
          </cell>
          <cell r="AA14">
            <v>0</v>
          </cell>
          <cell r="AB14">
            <v>1365031</v>
          </cell>
          <cell r="AC14">
            <v>1365031</v>
          </cell>
          <cell r="AD14">
            <v>1365031</v>
          </cell>
          <cell r="AE14">
            <v>1365031</v>
          </cell>
          <cell r="AF14">
            <v>1365031</v>
          </cell>
          <cell r="AG14">
            <v>1365031</v>
          </cell>
          <cell r="AH14">
            <v>1365031</v>
          </cell>
          <cell r="AI14">
            <v>1365031</v>
          </cell>
          <cell r="AJ14">
            <v>1365031</v>
          </cell>
          <cell r="AK14">
            <v>1365031</v>
          </cell>
          <cell r="AL14">
            <v>1365031</v>
          </cell>
          <cell r="AM14">
            <v>1365031</v>
          </cell>
          <cell r="AN14">
            <v>1365031</v>
          </cell>
          <cell r="AO14">
            <v>1365031</v>
          </cell>
          <cell r="AP14">
            <v>1365031</v>
          </cell>
          <cell r="AQ14">
            <v>1365031</v>
          </cell>
          <cell r="AR14">
            <v>1365031</v>
          </cell>
          <cell r="AS14">
            <v>1365031</v>
          </cell>
          <cell r="AT14">
            <v>1365031</v>
          </cell>
          <cell r="AU14">
            <v>1365031</v>
          </cell>
          <cell r="AV14">
            <v>1365031</v>
          </cell>
          <cell r="AW14">
            <v>1365031</v>
          </cell>
          <cell r="AX14">
            <v>1365031</v>
          </cell>
          <cell r="AY14">
            <v>1362301</v>
          </cell>
          <cell r="AZ14">
            <v>1359726</v>
          </cell>
          <cell r="BA14">
            <v>1341826</v>
          </cell>
          <cell r="BB14">
            <v>1365031</v>
          </cell>
          <cell r="BC14">
            <v>1365031</v>
          </cell>
          <cell r="BD14">
            <v>1365031</v>
          </cell>
          <cell r="BE14">
            <v>1365031</v>
          </cell>
          <cell r="BF14">
            <v>1365031</v>
          </cell>
          <cell r="BG14">
            <v>1365031</v>
          </cell>
          <cell r="BH14">
            <v>1365031</v>
          </cell>
          <cell r="BI14">
            <v>1365031</v>
          </cell>
          <cell r="BJ14">
            <v>1365031</v>
          </cell>
          <cell r="BK14">
            <v>1365031</v>
          </cell>
          <cell r="BL14">
            <v>1362301</v>
          </cell>
          <cell r="BM14">
            <v>1362301</v>
          </cell>
          <cell r="BN14">
            <v>1362301</v>
          </cell>
          <cell r="BO14">
            <v>1362301</v>
          </cell>
          <cell r="BP14">
            <v>1362301</v>
          </cell>
          <cell r="BQ14">
            <v>1341826</v>
          </cell>
          <cell r="BR14">
            <v>1362301</v>
          </cell>
          <cell r="BS14">
            <v>1362301</v>
          </cell>
          <cell r="BT14">
            <v>1362301</v>
          </cell>
          <cell r="BU14">
            <v>1362301</v>
          </cell>
          <cell r="BV14">
            <v>1362301</v>
          </cell>
          <cell r="BW14">
            <v>1362301</v>
          </cell>
          <cell r="BX14">
            <v>1362301</v>
          </cell>
          <cell r="BY14">
            <v>1362301</v>
          </cell>
          <cell r="BZ14">
            <v>1362301</v>
          </cell>
          <cell r="CA14">
            <v>1362301</v>
          </cell>
          <cell r="CB14">
            <v>1362301</v>
          </cell>
          <cell r="CC14">
            <v>1362301</v>
          </cell>
          <cell r="CD14">
            <v>1362301</v>
          </cell>
          <cell r="CE14">
            <v>1362301</v>
          </cell>
          <cell r="CF14">
            <v>1362301</v>
          </cell>
          <cell r="CG14">
            <v>1362301</v>
          </cell>
          <cell r="CH14">
            <v>1293919</v>
          </cell>
          <cell r="CI14">
            <v>1362301</v>
          </cell>
          <cell r="CJ14">
            <v>1362301</v>
          </cell>
          <cell r="CK14">
            <v>1362301</v>
          </cell>
          <cell r="CL14">
            <v>1362301</v>
          </cell>
          <cell r="CM14">
            <v>1362301</v>
          </cell>
          <cell r="CN14">
            <v>1362301</v>
          </cell>
          <cell r="CO14">
            <v>1362301</v>
          </cell>
          <cell r="CP14">
            <v>1362301</v>
          </cell>
          <cell r="CQ14">
            <v>1362301</v>
          </cell>
          <cell r="CR14">
            <v>1362301</v>
          </cell>
          <cell r="CS14">
            <v>1362301</v>
          </cell>
          <cell r="CT14">
            <v>1293919</v>
          </cell>
          <cell r="CU14">
            <v>1362301</v>
          </cell>
          <cell r="CV14">
            <v>1362301</v>
          </cell>
          <cell r="CW14">
            <v>1362301</v>
          </cell>
          <cell r="CX14">
            <v>1362301</v>
          </cell>
          <cell r="CY14">
            <v>1362301</v>
          </cell>
          <cell r="CZ14">
            <v>1362301</v>
          </cell>
          <cell r="DA14">
            <v>1362301</v>
          </cell>
          <cell r="DB14">
            <v>1362301</v>
          </cell>
          <cell r="DC14">
            <v>1362301</v>
          </cell>
          <cell r="DD14">
            <v>1362301</v>
          </cell>
          <cell r="DE14">
            <v>1362301</v>
          </cell>
          <cell r="DF14">
            <v>1362301</v>
          </cell>
          <cell r="DG14">
            <v>1362301</v>
          </cell>
          <cell r="DH14">
            <v>1362301</v>
          </cell>
          <cell r="DI14">
            <v>1362301</v>
          </cell>
          <cell r="DJ14">
            <v>1362301</v>
          </cell>
          <cell r="DK14">
            <v>1362301</v>
          </cell>
          <cell r="DL14">
            <v>1362301</v>
          </cell>
          <cell r="DM14">
            <v>1362301</v>
          </cell>
          <cell r="DN14">
            <v>1362301</v>
          </cell>
          <cell r="DO14">
            <v>0</v>
          </cell>
          <cell r="DP14">
            <v>1362301</v>
          </cell>
          <cell r="DQ14">
            <v>1362301</v>
          </cell>
          <cell r="DR14">
            <v>1362301</v>
          </cell>
          <cell r="DS14">
            <v>1362301</v>
          </cell>
          <cell r="DT14">
            <v>1362301</v>
          </cell>
          <cell r="DU14">
            <v>1362301</v>
          </cell>
          <cell r="DV14">
            <v>1362301</v>
          </cell>
          <cell r="DW14">
            <v>1362301</v>
          </cell>
          <cell r="DX14">
            <v>1362301</v>
          </cell>
          <cell r="DY14">
            <v>1362301</v>
          </cell>
          <cell r="DZ14">
            <v>1362301</v>
          </cell>
          <cell r="EA14">
            <v>1362301</v>
          </cell>
        </row>
        <row r="15">
          <cell r="A15">
            <v>8</v>
          </cell>
          <cell r="B15">
            <v>1</v>
          </cell>
          <cell r="C15">
            <v>1</v>
          </cell>
          <cell r="D15">
            <v>0</v>
          </cell>
          <cell r="E15">
            <v>0</v>
          </cell>
          <cell r="F15" t="str">
            <v>OESE</v>
          </cell>
          <cell r="G15" t="str">
            <v>Education for the Disadvantaged</v>
          </cell>
          <cell r="H15">
            <v>0</v>
          </cell>
          <cell r="I15">
            <v>0</v>
          </cell>
          <cell r="J15" t="str">
            <v>ESEA I-A Concentration grants (Prior year's Advance)</v>
          </cell>
          <cell r="K15">
            <v>0</v>
          </cell>
          <cell r="L15" t="str">
            <v>D</v>
          </cell>
          <cell r="M15">
            <v>0</v>
          </cell>
          <cell r="N15">
            <v>0</v>
          </cell>
          <cell r="O15">
            <v>1</v>
          </cell>
          <cell r="P15">
            <v>1365031</v>
          </cell>
          <cell r="Q15">
            <v>1365031</v>
          </cell>
          <cell r="R15">
            <v>1365031</v>
          </cell>
          <cell r="S15">
            <v>1365031</v>
          </cell>
          <cell r="T15">
            <v>1365031</v>
          </cell>
          <cell r="U15">
            <v>1365031</v>
          </cell>
          <cell r="V15">
            <v>1365031</v>
          </cell>
          <cell r="W15">
            <v>1365031</v>
          </cell>
          <cell r="X15">
            <v>1365031</v>
          </cell>
          <cell r="Y15">
            <v>1365031</v>
          </cell>
          <cell r="Z15">
            <v>1365031</v>
          </cell>
          <cell r="AA15">
            <v>0</v>
          </cell>
          <cell r="AB15">
            <v>1365031</v>
          </cell>
          <cell r="AC15">
            <v>1365031</v>
          </cell>
          <cell r="AD15">
            <v>1365031</v>
          </cell>
          <cell r="AE15">
            <v>1365031</v>
          </cell>
          <cell r="AF15">
            <v>1365031</v>
          </cell>
          <cell r="AG15">
            <v>1365031</v>
          </cell>
          <cell r="AH15">
            <v>1365031</v>
          </cell>
          <cell r="AI15">
            <v>1365031</v>
          </cell>
          <cell r="AJ15">
            <v>1365031</v>
          </cell>
          <cell r="AK15">
            <v>1365031</v>
          </cell>
          <cell r="AL15">
            <v>1365031</v>
          </cell>
          <cell r="AM15">
            <v>1365031</v>
          </cell>
          <cell r="AN15">
            <v>0</v>
          </cell>
          <cell r="AO15">
            <v>0</v>
          </cell>
          <cell r="AP15">
            <v>1365031</v>
          </cell>
          <cell r="AQ15">
            <v>1365031</v>
          </cell>
          <cell r="AR15">
            <v>1365031</v>
          </cell>
          <cell r="AS15">
            <v>1365031</v>
          </cell>
          <cell r="AT15">
            <v>1365031</v>
          </cell>
          <cell r="AU15">
            <v>1365031</v>
          </cell>
          <cell r="AV15">
            <v>1365031</v>
          </cell>
          <cell r="AW15">
            <v>1365031</v>
          </cell>
          <cell r="AX15">
            <v>1365031</v>
          </cell>
          <cell r="AY15">
            <v>1365031</v>
          </cell>
          <cell r="AZ15">
            <v>1365031</v>
          </cell>
          <cell r="BA15">
            <v>1365031</v>
          </cell>
          <cell r="BB15">
            <v>1365031</v>
          </cell>
          <cell r="BC15">
            <v>1365031</v>
          </cell>
          <cell r="BD15">
            <v>0</v>
          </cell>
          <cell r="BE15">
            <v>1365031</v>
          </cell>
          <cell r="BF15">
            <v>0</v>
          </cell>
          <cell r="BG15">
            <v>0</v>
          </cell>
          <cell r="BH15">
            <v>0</v>
          </cell>
          <cell r="BI15">
            <v>0</v>
          </cell>
          <cell r="BJ15">
            <v>0</v>
          </cell>
          <cell r="BK15">
            <v>0</v>
          </cell>
          <cell r="BL15">
            <v>1365031</v>
          </cell>
          <cell r="BM15">
            <v>1365031</v>
          </cell>
          <cell r="BN15">
            <v>1365031</v>
          </cell>
          <cell r="BO15">
            <v>1365031</v>
          </cell>
          <cell r="BP15">
            <v>1365031</v>
          </cell>
          <cell r="BQ15">
            <v>1365031</v>
          </cell>
          <cell r="BR15">
            <v>1365031</v>
          </cell>
          <cell r="BS15">
            <v>1365031</v>
          </cell>
          <cell r="BT15">
            <v>1365031</v>
          </cell>
          <cell r="BU15">
            <v>1365031</v>
          </cell>
          <cell r="BV15">
            <v>1365031</v>
          </cell>
          <cell r="BW15">
            <v>1365031</v>
          </cell>
          <cell r="BX15">
            <v>1365031</v>
          </cell>
          <cell r="BY15">
            <v>1365031</v>
          </cell>
          <cell r="BZ15">
            <v>1365031</v>
          </cell>
          <cell r="CA15">
            <v>1365031</v>
          </cell>
          <cell r="CB15">
            <v>1365031</v>
          </cell>
          <cell r="CC15">
            <v>1365031</v>
          </cell>
          <cell r="CD15">
            <v>1365031</v>
          </cell>
          <cell r="CE15">
            <v>1365031</v>
          </cell>
          <cell r="CF15">
            <v>1365031</v>
          </cell>
          <cell r="CG15">
            <v>1365031</v>
          </cell>
          <cell r="CH15">
            <v>0</v>
          </cell>
          <cell r="CI15">
            <v>1365031</v>
          </cell>
          <cell r="CJ15">
            <v>1365031</v>
          </cell>
          <cell r="CK15">
            <v>1365031</v>
          </cell>
          <cell r="CL15">
            <v>1365031</v>
          </cell>
          <cell r="CM15">
            <v>1365031</v>
          </cell>
          <cell r="CN15">
            <v>1365031</v>
          </cell>
          <cell r="CO15">
            <v>1365031</v>
          </cell>
          <cell r="CP15">
            <v>1365031</v>
          </cell>
          <cell r="CQ15">
            <v>1365031</v>
          </cell>
          <cell r="CR15">
            <v>1365031</v>
          </cell>
          <cell r="CS15">
            <v>1365031</v>
          </cell>
          <cell r="CT15">
            <v>0</v>
          </cell>
          <cell r="CU15">
            <v>0</v>
          </cell>
          <cell r="CV15">
            <v>0</v>
          </cell>
          <cell r="CW15">
            <v>0</v>
          </cell>
          <cell r="CX15">
            <v>0</v>
          </cell>
          <cell r="CY15">
            <v>0</v>
          </cell>
          <cell r="CZ15">
            <v>0</v>
          </cell>
          <cell r="DA15">
            <v>0</v>
          </cell>
          <cell r="DB15">
            <v>0</v>
          </cell>
          <cell r="DC15">
            <v>0</v>
          </cell>
          <cell r="DD15">
            <v>0</v>
          </cell>
          <cell r="DE15">
            <v>0</v>
          </cell>
          <cell r="DF15">
            <v>0</v>
          </cell>
          <cell r="DG15">
            <v>0</v>
          </cell>
          <cell r="DH15">
            <v>0</v>
          </cell>
          <cell r="DI15">
            <v>0</v>
          </cell>
          <cell r="DJ15">
            <v>0</v>
          </cell>
          <cell r="DK15">
            <v>0</v>
          </cell>
          <cell r="DL15">
            <v>0</v>
          </cell>
          <cell r="DM15">
            <v>0</v>
          </cell>
          <cell r="DN15">
            <v>0</v>
          </cell>
          <cell r="DO15">
            <v>0</v>
          </cell>
          <cell r="DP15">
            <v>0</v>
          </cell>
          <cell r="DQ15">
            <v>0</v>
          </cell>
          <cell r="DR15">
            <v>0</v>
          </cell>
          <cell r="DS15">
            <v>0</v>
          </cell>
          <cell r="DT15">
            <v>0</v>
          </cell>
          <cell r="DU15">
            <v>0</v>
          </cell>
          <cell r="DV15">
            <v>0</v>
          </cell>
          <cell r="DW15">
            <v>0</v>
          </cell>
          <cell r="DX15">
            <v>0</v>
          </cell>
          <cell r="DY15">
            <v>0</v>
          </cell>
          <cell r="DZ15">
            <v>0</v>
          </cell>
          <cell r="EA15">
            <v>0</v>
          </cell>
        </row>
        <row r="16">
          <cell r="A16">
            <v>9</v>
          </cell>
          <cell r="B16">
            <v>1</v>
          </cell>
          <cell r="C16">
            <v>1</v>
          </cell>
          <cell r="D16">
            <v>0</v>
          </cell>
          <cell r="E16">
            <v>0</v>
          </cell>
          <cell r="F16" t="str">
            <v>OESE</v>
          </cell>
          <cell r="G16" t="str">
            <v>Education for the Disadvantaged</v>
          </cell>
          <cell r="H16">
            <v>1</v>
          </cell>
          <cell r="I16">
            <v>0</v>
          </cell>
          <cell r="J16" t="str">
            <v>ESEA I-A Targeted grants</v>
          </cell>
          <cell r="K16">
            <v>0</v>
          </cell>
          <cell r="L16" t="str">
            <v>D</v>
          </cell>
          <cell r="M16">
            <v>1</v>
          </cell>
          <cell r="N16">
            <v>0</v>
          </cell>
          <cell r="O16">
            <v>0</v>
          </cell>
          <cell r="P16">
            <v>0</v>
          </cell>
          <cell r="Q16">
            <v>0</v>
          </cell>
          <cell r="R16">
            <v>250712</v>
          </cell>
          <cell r="S16">
            <v>250712</v>
          </cell>
          <cell r="T16">
            <v>250712</v>
          </cell>
          <cell r="U16">
            <v>0</v>
          </cell>
          <cell r="V16">
            <v>0</v>
          </cell>
          <cell r="W16">
            <v>0</v>
          </cell>
          <cell r="X16">
            <v>0</v>
          </cell>
          <cell r="Y16">
            <v>250712</v>
          </cell>
          <cell r="Z16">
            <v>250712</v>
          </cell>
          <cell r="AA16">
            <v>0</v>
          </cell>
          <cell r="AB16">
            <v>250712</v>
          </cell>
          <cell r="AC16">
            <v>250712</v>
          </cell>
          <cell r="AD16">
            <v>250712</v>
          </cell>
          <cell r="AE16">
            <v>499288</v>
          </cell>
          <cell r="AF16">
            <v>250712</v>
          </cell>
          <cell r="AG16">
            <v>250712</v>
          </cell>
          <cell r="AH16">
            <v>250712</v>
          </cell>
          <cell r="AI16">
            <v>450712</v>
          </cell>
          <cell r="AJ16">
            <v>250712</v>
          </cell>
          <cell r="AK16">
            <v>250712</v>
          </cell>
          <cell r="AL16">
            <v>475712</v>
          </cell>
          <cell r="AM16">
            <v>475712</v>
          </cell>
          <cell r="AN16">
            <v>0</v>
          </cell>
          <cell r="AO16">
            <v>395712</v>
          </cell>
          <cell r="AP16">
            <v>250712</v>
          </cell>
          <cell r="AQ16">
            <v>250712</v>
          </cell>
          <cell r="AR16">
            <v>0</v>
          </cell>
          <cell r="AS16">
            <v>250712</v>
          </cell>
          <cell r="AT16">
            <v>300712</v>
          </cell>
          <cell r="AU16">
            <v>250712</v>
          </cell>
          <cell r="AV16">
            <v>250712</v>
          </cell>
          <cell r="AW16">
            <v>250712</v>
          </cell>
          <cell r="AX16">
            <v>250712</v>
          </cell>
          <cell r="AY16">
            <v>6529</v>
          </cell>
          <cell r="AZ16">
            <v>0</v>
          </cell>
          <cell r="BA16">
            <v>0</v>
          </cell>
          <cell r="BB16">
            <v>250712</v>
          </cell>
          <cell r="BC16">
            <v>250712</v>
          </cell>
          <cell r="BD16">
            <v>0</v>
          </cell>
          <cell r="BE16">
            <v>250712</v>
          </cell>
          <cell r="BF16">
            <v>0</v>
          </cell>
          <cell r="BG16">
            <v>0</v>
          </cell>
          <cell r="BH16">
            <v>0</v>
          </cell>
          <cell r="BI16">
            <v>0</v>
          </cell>
          <cell r="BJ16">
            <v>0</v>
          </cell>
          <cell r="BK16">
            <v>0</v>
          </cell>
          <cell r="BL16">
            <v>0</v>
          </cell>
          <cell r="BM16">
            <v>0</v>
          </cell>
          <cell r="BN16">
            <v>0</v>
          </cell>
          <cell r="BO16">
            <v>0</v>
          </cell>
          <cell r="BP16">
            <v>500000</v>
          </cell>
          <cell r="BQ16">
            <v>0</v>
          </cell>
          <cell r="BR16">
            <v>0</v>
          </cell>
          <cell r="BS16">
            <v>0</v>
          </cell>
          <cell r="BT16">
            <v>0</v>
          </cell>
          <cell r="BU16">
            <v>30000</v>
          </cell>
          <cell r="BV16">
            <v>29943</v>
          </cell>
          <cell r="BW16">
            <v>0</v>
          </cell>
          <cell r="BX16">
            <v>0</v>
          </cell>
          <cell r="BY16">
            <v>0</v>
          </cell>
          <cell r="BZ16">
            <v>0</v>
          </cell>
          <cell r="CA16">
            <v>0</v>
          </cell>
          <cell r="CB16">
            <v>0</v>
          </cell>
          <cell r="CC16">
            <v>0</v>
          </cell>
          <cell r="CD16">
            <v>0</v>
          </cell>
          <cell r="CE16">
            <v>79943</v>
          </cell>
          <cell r="CF16">
            <v>79943</v>
          </cell>
          <cell r="CG16">
            <v>29943</v>
          </cell>
          <cell r="CH16">
            <v>0</v>
          </cell>
          <cell r="CI16">
            <v>29943</v>
          </cell>
          <cell r="CJ16">
            <v>29943</v>
          </cell>
          <cell r="CK16">
            <v>0</v>
          </cell>
          <cell r="CL16">
            <v>0</v>
          </cell>
          <cell r="CM16">
            <v>0</v>
          </cell>
          <cell r="CN16">
            <v>0</v>
          </cell>
          <cell r="CO16">
            <v>0</v>
          </cell>
          <cell r="CP16">
            <v>0</v>
          </cell>
          <cell r="CQ16">
            <v>0</v>
          </cell>
          <cell r="CR16">
            <v>0</v>
          </cell>
          <cell r="CS16">
            <v>0</v>
          </cell>
          <cell r="CT16">
            <v>0</v>
          </cell>
          <cell r="CU16">
            <v>0</v>
          </cell>
          <cell r="CV16">
            <v>0</v>
          </cell>
          <cell r="CW16">
            <v>0</v>
          </cell>
          <cell r="CX16">
            <v>0</v>
          </cell>
          <cell r="CY16">
            <v>0</v>
          </cell>
          <cell r="CZ16">
            <v>0</v>
          </cell>
          <cell r="DA16">
            <v>0</v>
          </cell>
          <cell r="DB16">
            <v>0</v>
          </cell>
          <cell r="DC16">
            <v>0</v>
          </cell>
          <cell r="DD16">
            <v>0</v>
          </cell>
          <cell r="DE16">
            <v>0</v>
          </cell>
          <cell r="DF16">
            <v>0</v>
          </cell>
          <cell r="DG16">
            <v>0</v>
          </cell>
          <cell r="DH16">
            <v>0</v>
          </cell>
          <cell r="DI16">
            <v>0</v>
          </cell>
          <cell r="DJ16">
            <v>0</v>
          </cell>
          <cell r="DK16">
            <v>0</v>
          </cell>
          <cell r="DL16">
            <v>0</v>
          </cell>
          <cell r="DM16">
            <v>0</v>
          </cell>
          <cell r="DN16">
            <v>0</v>
          </cell>
          <cell r="DO16">
            <v>0</v>
          </cell>
          <cell r="DP16">
            <v>0</v>
          </cell>
          <cell r="DQ16">
            <v>0</v>
          </cell>
          <cell r="DR16">
            <v>0</v>
          </cell>
          <cell r="DS16">
            <v>0</v>
          </cell>
          <cell r="DT16">
            <v>0</v>
          </cell>
          <cell r="DU16">
            <v>0</v>
          </cell>
          <cell r="DV16">
            <v>0</v>
          </cell>
          <cell r="DW16">
            <v>0</v>
          </cell>
          <cell r="DX16">
            <v>0</v>
          </cell>
          <cell r="DY16">
            <v>0</v>
          </cell>
          <cell r="DZ16">
            <v>0</v>
          </cell>
          <cell r="EA16">
            <v>0</v>
          </cell>
        </row>
        <row r="17">
          <cell r="A17">
            <v>10</v>
          </cell>
          <cell r="B17">
            <v>1</v>
          </cell>
          <cell r="C17">
            <v>1</v>
          </cell>
          <cell r="D17">
            <v>0</v>
          </cell>
          <cell r="E17">
            <v>0</v>
          </cell>
          <cell r="F17" t="str">
            <v>OESE</v>
          </cell>
          <cell r="G17" t="str">
            <v>Education for the Disadvantaged</v>
          </cell>
          <cell r="H17">
            <v>1</v>
          </cell>
          <cell r="I17">
            <v>0</v>
          </cell>
          <cell r="J17" t="str">
            <v>ESEA I-A Targeted grants (Advanced for succeeding year)</v>
          </cell>
          <cell r="K17">
            <v>0</v>
          </cell>
          <cell r="L17" t="str">
            <v>D</v>
          </cell>
          <cell r="M17">
            <v>0</v>
          </cell>
          <cell r="N17">
            <v>1</v>
          </cell>
          <cell r="O17">
            <v>0</v>
          </cell>
          <cell r="P17">
            <v>3264712</v>
          </cell>
          <cell r="Q17">
            <v>3264712</v>
          </cell>
          <cell r="R17">
            <v>3014000</v>
          </cell>
          <cell r="S17">
            <v>3014000</v>
          </cell>
          <cell r="T17">
            <v>3014000</v>
          </cell>
          <cell r="U17">
            <v>0</v>
          </cell>
          <cell r="V17">
            <v>3542307</v>
          </cell>
          <cell r="W17">
            <v>3403510</v>
          </cell>
          <cell r="X17">
            <v>0</v>
          </cell>
          <cell r="Y17">
            <v>3014000</v>
          </cell>
          <cell r="Z17">
            <v>3014000</v>
          </cell>
          <cell r="AA17">
            <v>0</v>
          </cell>
          <cell r="AB17">
            <v>3014000</v>
          </cell>
          <cell r="AC17">
            <v>3014000</v>
          </cell>
          <cell r="AD17">
            <v>3014000</v>
          </cell>
          <cell r="AE17">
            <v>3014000</v>
          </cell>
          <cell r="AF17">
            <v>3014000</v>
          </cell>
          <cell r="AG17">
            <v>3014000</v>
          </cell>
          <cell r="AH17">
            <v>3014000</v>
          </cell>
          <cell r="AI17">
            <v>3014000</v>
          </cell>
          <cell r="AJ17">
            <v>3014000</v>
          </cell>
          <cell r="AK17">
            <v>3014000</v>
          </cell>
          <cell r="AL17">
            <v>3014000</v>
          </cell>
          <cell r="AM17">
            <v>3014000</v>
          </cell>
          <cell r="AN17">
            <v>3477212</v>
          </cell>
          <cell r="AO17">
            <v>3014000</v>
          </cell>
          <cell r="AP17">
            <v>3014000</v>
          </cell>
          <cell r="AQ17">
            <v>3014000</v>
          </cell>
          <cell r="AR17">
            <v>3014000</v>
          </cell>
          <cell r="AS17">
            <v>3014000</v>
          </cell>
          <cell r="AT17">
            <v>3014000</v>
          </cell>
          <cell r="AU17">
            <v>3014000</v>
          </cell>
          <cell r="AV17">
            <v>3014000</v>
          </cell>
          <cell r="AW17">
            <v>3014000</v>
          </cell>
          <cell r="AX17">
            <v>3014000</v>
          </cell>
          <cell r="AY17">
            <v>3258183</v>
          </cell>
          <cell r="AZ17">
            <v>3252025</v>
          </cell>
          <cell r="BA17">
            <v>3209212</v>
          </cell>
          <cell r="BB17">
            <v>3014000</v>
          </cell>
          <cell r="BC17">
            <v>3014000</v>
          </cell>
          <cell r="BD17">
            <v>3477212</v>
          </cell>
          <cell r="BE17">
            <v>3014000</v>
          </cell>
          <cell r="BF17">
            <v>3477212</v>
          </cell>
          <cell r="BG17">
            <v>3264712</v>
          </cell>
          <cell r="BH17">
            <v>3264712</v>
          </cell>
          <cell r="BI17">
            <v>3264712</v>
          </cell>
          <cell r="BJ17">
            <v>3264712</v>
          </cell>
          <cell r="BK17">
            <v>3264712</v>
          </cell>
          <cell r="BL17">
            <v>3258183</v>
          </cell>
          <cell r="BM17">
            <v>3258183</v>
          </cell>
          <cell r="BN17">
            <v>3258183</v>
          </cell>
          <cell r="BO17">
            <v>3258183</v>
          </cell>
          <cell r="BP17">
            <v>3258183</v>
          </cell>
          <cell r="BQ17">
            <v>3209212</v>
          </cell>
          <cell r="BR17">
            <v>3258183</v>
          </cell>
          <cell r="BS17">
            <v>3258183</v>
          </cell>
          <cell r="BT17">
            <v>3258183</v>
          </cell>
          <cell r="BU17">
            <v>3258183</v>
          </cell>
          <cell r="BV17">
            <v>3258183</v>
          </cell>
          <cell r="BW17">
            <v>3258182.5759999999</v>
          </cell>
          <cell r="BX17">
            <v>3258182.5759999999</v>
          </cell>
          <cell r="BY17">
            <v>3258182.5759999999</v>
          </cell>
          <cell r="BZ17">
            <v>3258182.5759999999</v>
          </cell>
          <cell r="CA17">
            <v>3258182.5759999999</v>
          </cell>
          <cell r="CB17">
            <v>3258182.5759999999</v>
          </cell>
          <cell r="CC17">
            <v>3258182.5759999999</v>
          </cell>
          <cell r="CD17">
            <v>3288126</v>
          </cell>
          <cell r="CE17">
            <v>3258183</v>
          </cell>
          <cell r="CF17">
            <v>3258183</v>
          </cell>
          <cell r="CG17">
            <v>3258183</v>
          </cell>
          <cell r="CH17">
            <v>3116831</v>
          </cell>
          <cell r="CI17">
            <v>3258183</v>
          </cell>
          <cell r="CJ17">
            <v>3258183</v>
          </cell>
          <cell r="CK17">
            <v>3338126</v>
          </cell>
          <cell r="CL17">
            <v>3288126</v>
          </cell>
          <cell r="CM17">
            <v>3288126</v>
          </cell>
          <cell r="CN17">
            <v>3288126</v>
          </cell>
          <cell r="CO17">
            <v>3288126</v>
          </cell>
          <cell r="CP17">
            <v>3288126</v>
          </cell>
          <cell r="CQ17">
            <v>3288126</v>
          </cell>
          <cell r="CR17">
            <v>3344050</v>
          </cell>
          <cell r="CS17">
            <v>3344050</v>
          </cell>
          <cell r="CT17">
            <v>3116831</v>
          </cell>
          <cell r="CU17">
            <v>3281550</v>
          </cell>
          <cell r="CV17">
            <v>3344050</v>
          </cell>
          <cell r="CW17">
            <v>3344050</v>
          </cell>
          <cell r="CX17">
            <v>3344050</v>
          </cell>
          <cell r="CY17">
            <v>3344050</v>
          </cell>
          <cell r="CZ17">
            <v>3281550</v>
          </cell>
          <cell r="DA17">
            <v>3306550</v>
          </cell>
          <cell r="DB17">
            <v>3281550</v>
          </cell>
          <cell r="DC17">
            <v>3281550</v>
          </cell>
          <cell r="DD17">
            <v>3281550</v>
          </cell>
          <cell r="DE17">
            <v>3294050</v>
          </cell>
          <cell r="DF17">
            <v>3781550</v>
          </cell>
          <cell r="DG17">
            <v>3781550</v>
          </cell>
          <cell r="DH17">
            <v>3781550</v>
          </cell>
          <cell r="DI17">
            <v>3294050</v>
          </cell>
          <cell r="DJ17">
            <v>3294050</v>
          </cell>
          <cell r="DK17">
            <v>3794050</v>
          </cell>
          <cell r="DL17">
            <v>3294050</v>
          </cell>
          <cell r="DM17">
            <v>3294050</v>
          </cell>
          <cell r="DN17">
            <v>3369050</v>
          </cell>
          <cell r="DO17">
            <v>0</v>
          </cell>
          <cell r="DP17">
            <v>3294050</v>
          </cell>
          <cell r="DQ17">
            <v>3544050</v>
          </cell>
          <cell r="DR17">
            <v>3369050</v>
          </cell>
          <cell r="DS17">
            <v>3544050</v>
          </cell>
          <cell r="DT17">
            <v>3919050</v>
          </cell>
          <cell r="DU17">
            <v>3794050</v>
          </cell>
          <cell r="DV17">
            <v>3644050</v>
          </cell>
          <cell r="DW17">
            <v>3794050</v>
          </cell>
          <cell r="DX17">
            <v>3769050</v>
          </cell>
          <cell r="DY17">
            <v>3769050</v>
          </cell>
          <cell r="DZ17">
            <v>3794050</v>
          </cell>
          <cell r="EA17">
            <v>3769050</v>
          </cell>
        </row>
        <row r="18">
          <cell r="A18">
            <v>11</v>
          </cell>
          <cell r="B18">
            <v>1</v>
          </cell>
          <cell r="C18">
            <v>1</v>
          </cell>
          <cell r="D18">
            <v>0</v>
          </cell>
          <cell r="E18">
            <v>0</v>
          </cell>
          <cell r="F18" t="str">
            <v>OESE</v>
          </cell>
          <cell r="G18" t="str">
            <v>Education for the Disadvantaged</v>
          </cell>
          <cell r="H18">
            <v>0</v>
          </cell>
          <cell r="I18">
            <v>0</v>
          </cell>
          <cell r="J18" t="str">
            <v>ESEA I-A Targeted grants (Prior year's Advance)</v>
          </cell>
          <cell r="K18">
            <v>0</v>
          </cell>
          <cell r="L18" t="str">
            <v>D</v>
          </cell>
          <cell r="M18">
            <v>0</v>
          </cell>
          <cell r="N18">
            <v>0</v>
          </cell>
          <cell r="O18">
            <v>1</v>
          </cell>
          <cell r="P18">
            <v>3264712</v>
          </cell>
          <cell r="Q18">
            <v>3264712</v>
          </cell>
          <cell r="R18">
            <v>3264712</v>
          </cell>
          <cell r="S18">
            <v>3264712</v>
          </cell>
          <cell r="T18">
            <v>3264712</v>
          </cell>
          <cell r="U18">
            <v>3264712</v>
          </cell>
          <cell r="V18">
            <v>3264712</v>
          </cell>
          <cell r="W18">
            <v>3264712</v>
          </cell>
          <cell r="X18">
            <v>3264712</v>
          </cell>
          <cell r="Y18">
            <v>3264712</v>
          </cell>
          <cell r="Z18">
            <v>3264712</v>
          </cell>
          <cell r="AA18">
            <v>0</v>
          </cell>
          <cell r="AB18">
            <v>3264712</v>
          </cell>
          <cell r="AC18">
            <v>3264712</v>
          </cell>
          <cell r="AD18">
            <v>3264712</v>
          </cell>
          <cell r="AE18">
            <v>3264712</v>
          </cell>
          <cell r="AF18">
            <v>3264712</v>
          </cell>
          <cell r="AG18">
            <v>3264712</v>
          </cell>
          <cell r="AH18">
            <v>3264712</v>
          </cell>
          <cell r="AI18">
            <v>3264712</v>
          </cell>
          <cell r="AJ18">
            <v>3264712</v>
          </cell>
          <cell r="AK18">
            <v>3264712</v>
          </cell>
          <cell r="AL18">
            <v>3264712</v>
          </cell>
          <cell r="AM18">
            <v>3264712</v>
          </cell>
          <cell r="AN18">
            <v>0</v>
          </cell>
          <cell r="AO18">
            <v>0</v>
          </cell>
          <cell r="AP18">
            <v>3264712</v>
          </cell>
          <cell r="AQ18">
            <v>3264712</v>
          </cell>
          <cell r="AR18">
            <v>3264712</v>
          </cell>
          <cell r="AS18">
            <v>3264712</v>
          </cell>
          <cell r="AT18">
            <v>3264712</v>
          </cell>
          <cell r="AU18">
            <v>3264712</v>
          </cell>
          <cell r="AV18">
            <v>3264712</v>
          </cell>
          <cell r="AW18">
            <v>3264712</v>
          </cell>
          <cell r="AX18">
            <v>3264712</v>
          </cell>
          <cell r="AY18">
            <v>3264712</v>
          </cell>
          <cell r="AZ18">
            <v>3264712</v>
          </cell>
          <cell r="BA18">
            <v>3264712</v>
          </cell>
          <cell r="BB18">
            <v>3264712</v>
          </cell>
          <cell r="BC18">
            <v>3264712</v>
          </cell>
          <cell r="BD18">
            <v>0</v>
          </cell>
          <cell r="BE18">
            <v>3264712</v>
          </cell>
          <cell r="BF18">
            <v>0</v>
          </cell>
          <cell r="BG18">
            <v>0</v>
          </cell>
          <cell r="BH18">
            <v>0</v>
          </cell>
          <cell r="BI18">
            <v>0</v>
          </cell>
          <cell r="BJ18">
            <v>0</v>
          </cell>
          <cell r="BK18">
            <v>0</v>
          </cell>
          <cell r="BL18">
            <v>3264712</v>
          </cell>
          <cell r="BM18">
            <v>3264712</v>
          </cell>
          <cell r="BN18">
            <v>3264712</v>
          </cell>
          <cell r="BO18">
            <v>3264712</v>
          </cell>
          <cell r="BP18">
            <v>3264712</v>
          </cell>
          <cell r="BQ18">
            <v>3264712</v>
          </cell>
          <cell r="BR18">
            <v>3264712</v>
          </cell>
          <cell r="BS18">
            <v>3264712</v>
          </cell>
          <cell r="BT18">
            <v>3264712</v>
          </cell>
          <cell r="BU18">
            <v>3264712</v>
          </cell>
          <cell r="BV18">
            <v>3264712</v>
          </cell>
          <cell r="BW18">
            <v>3264712</v>
          </cell>
          <cell r="BX18">
            <v>3264712</v>
          </cell>
          <cell r="BY18">
            <v>3264712</v>
          </cell>
          <cell r="BZ18">
            <v>3264712</v>
          </cell>
          <cell r="CA18">
            <v>3264712</v>
          </cell>
          <cell r="CB18">
            <v>3264712</v>
          </cell>
          <cell r="CC18">
            <v>3264712</v>
          </cell>
          <cell r="CD18">
            <v>3264712</v>
          </cell>
          <cell r="CE18">
            <v>3264712</v>
          </cell>
          <cell r="CF18">
            <v>3264712</v>
          </cell>
          <cell r="CG18">
            <v>3264712</v>
          </cell>
          <cell r="CH18">
            <v>0</v>
          </cell>
          <cell r="CI18">
            <v>3264712</v>
          </cell>
          <cell r="CJ18">
            <v>3264712</v>
          </cell>
          <cell r="CK18">
            <v>3264712</v>
          </cell>
          <cell r="CL18">
            <v>3264712</v>
          </cell>
          <cell r="CM18">
            <v>3264712</v>
          </cell>
          <cell r="CN18">
            <v>3264712</v>
          </cell>
          <cell r="CO18">
            <v>3264712</v>
          </cell>
          <cell r="CP18">
            <v>3264712</v>
          </cell>
          <cell r="CQ18">
            <v>3264712</v>
          </cell>
          <cell r="CR18">
            <v>3264712</v>
          </cell>
          <cell r="CS18">
            <v>3264712</v>
          </cell>
          <cell r="CT18">
            <v>0</v>
          </cell>
          <cell r="CU18">
            <v>0</v>
          </cell>
          <cell r="CV18">
            <v>0</v>
          </cell>
          <cell r="CW18">
            <v>0</v>
          </cell>
          <cell r="CX18">
            <v>0</v>
          </cell>
          <cell r="CY18">
            <v>0</v>
          </cell>
          <cell r="CZ18">
            <v>0</v>
          </cell>
          <cell r="DA18">
            <v>0</v>
          </cell>
          <cell r="DB18">
            <v>0</v>
          </cell>
          <cell r="DC18">
            <v>0</v>
          </cell>
          <cell r="DD18">
            <v>0</v>
          </cell>
          <cell r="DE18">
            <v>0</v>
          </cell>
          <cell r="DF18">
            <v>0</v>
          </cell>
          <cell r="DG18">
            <v>0</v>
          </cell>
          <cell r="DH18">
            <v>0</v>
          </cell>
          <cell r="DI18">
            <v>0</v>
          </cell>
          <cell r="DJ18">
            <v>0</v>
          </cell>
          <cell r="DK18">
            <v>0</v>
          </cell>
          <cell r="DL18">
            <v>0</v>
          </cell>
          <cell r="DM18">
            <v>0</v>
          </cell>
          <cell r="DN18">
            <v>0</v>
          </cell>
          <cell r="DO18">
            <v>0</v>
          </cell>
          <cell r="DP18">
            <v>0</v>
          </cell>
          <cell r="DQ18">
            <v>0</v>
          </cell>
          <cell r="DR18">
            <v>0</v>
          </cell>
          <cell r="DS18">
            <v>0</v>
          </cell>
          <cell r="DT18">
            <v>0</v>
          </cell>
          <cell r="DU18">
            <v>0</v>
          </cell>
          <cell r="DV18">
            <v>0</v>
          </cell>
          <cell r="DW18">
            <v>0</v>
          </cell>
          <cell r="DX18">
            <v>0</v>
          </cell>
          <cell r="DY18">
            <v>0</v>
          </cell>
          <cell r="DZ18">
            <v>0</v>
          </cell>
          <cell r="EA18">
            <v>0</v>
          </cell>
        </row>
        <row r="19">
          <cell r="A19">
            <v>12</v>
          </cell>
          <cell r="B19">
            <v>1</v>
          </cell>
          <cell r="C19">
            <v>1</v>
          </cell>
          <cell r="D19">
            <v>0</v>
          </cell>
          <cell r="E19">
            <v>0</v>
          </cell>
          <cell r="F19" t="str">
            <v>OESE</v>
          </cell>
          <cell r="G19" t="str">
            <v>Education for the Disadvantaged</v>
          </cell>
          <cell r="H19">
            <v>1</v>
          </cell>
          <cell r="I19">
            <v>0</v>
          </cell>
          <cell r="J19" t="str">
            <v>ESEA I-A Education finance incentive grants (section 1125A)</v>
          </cell>
          <cell r="K19">
            <v>0</v>
          </cell>
          <cell r="L19" t="str">
            <v>D</v>
          </cell>
          <cell r="M19">
            <v>1</v>
          </cell>
          <cell r="N19">
            <v>0</v>
          </cell>
          <cell r="O19">
            <v>0</v>
          </cell>
          <cell r="P19">
            <v>0</v>
          </cell>
          <cell r="Q19">
            <v>0</v>
          </cell>
          <cell r="R19">
            <v>250712</v>
          </cell>
          <cell r="S19">
            <v>250712</v>
          </cell>
          <cell r="T19">
            <v>250712</v>
          </cell>
          <cell r="U19">
            <v>0</v>
          </cell>
          <cell r="V19">
            <v>0</v>
          </cell>
          <cell r="W19">
            <v>0</v>
          </cell>
          <cell r="X19">
            <v>0</v>
          </cell>
          <cell r="Y19">
            <v>250712</v>
          </cell>
          <cell r="Z19">
            <v>250712</v>
          </cell>
          <cell r="AA19">
            <v>0</v>
          </cell>
          <cell r="AB19">
            <v>250712</v>
          </cell>
          <cell r="AC19">
            <v>250712</v>
          </cell>
          <cell r="AD19">
            <v>250712</v>
          </cell>
          <cell r="AE19">
            <v>250712</v>
          </cell>
          <cell r="AF19">
            <v>250712</v>
          </cell>
          <cell r="AG19">
            <v>250712</v>
          </cell>
          <cell r="AH19">
            <v>250712</v>
          </cell>
          <cell r="AI19">
            <v>450712</v>
          </cell>
          <cell r="AJ19">
            <v>250712</v>
          </cell>
          <cell r="AK19">
            <v>250712</v>
          </cell>
          <cell r="AL19">
            <v>475712</v>
          </cell>
          <cell r="AM19">
            <v>475712</v>
          </cell>
          <cell r="AN19">
            <v>0</v>
          </cell>
          <cell r="AO19">
            <v>395712</v>
          </cell>
          <cell r="AP19">
            <v>250712</v>
          </cell>
          <cell r="AQ19">
            <v>250712</v>
          </cell>
          <cell r="AR19">
            <v>0</v>
          </cell>
          <cell r="AS19">
            <v>250712</v>
          </cell>
          <cell r="AT19">
            <v>300712</v>
          </cell>
          <cell r="AU19">
            <v>250712</v>
          </cell>
          <cell r="AV19">
            <v>250712</v>
          </cell>
          <cell r="AW19">
            <v>250712</v>
          </cell>
          <cell r="AX19">
            <v>250712</v>
          </cell>
          <cell r="AY19">
            <v>6529</v>
          </cell>
          <cell r="AZ19">
            <v>0</v>
          </cell>
          <cell r="BA19">
            <v>0</v>
          </cell>
          <cell r="BB19">
            <v>250712</v>
          </cell>
          <cell r="BC19">
            <v>250712</v>
          </cell>
          <cell r="BD19">
            <v>0</v>
          </cell>
          <cell r="BE19">
            <v>250712</v>
          </cell>
          <cell r="BF19">
            <v>0</v>
          </cell>
          <cell r="BG19">
            <v>0</v>
          </cell>
          <cell r="BH19">
            <v>0</v>
          </cell>
          <cell r="BI19">
            <v>0</v>
          </cell>
          <cell r="BJ19">
            <v>0</v>
          </cell>
          <cell r="BK19">
            <v>0</v>
          </cell>
          <cell r="BL19">
            <v>0</v>
          </cell>
          <cell r="BM19">
            <v>0</v>
          </cell>
          <cell r="BN19">
            <v>0</v>
          </cell>
          <cell r="BO19">
            <v>0</v>
          </cell>
          <cell r="BP19">
            <v>500000</v>
          </cell>
          <cell r="BQ19">
            <v>0</v>
          </cell>
          <cell r="BR19">
            <v>0</v>
          </cell>
          <cell r="BS19">
            <v>0</v>
          </cell>
          <cell r="BT19">
            <v>0</v>
          </cell>
          <cell r="BU19">
            <v>30000</v>
          </cell>
          <cell r="BV19">
            <v>29943</v>
          </cell>
          <cell r="BW19">
            <v>0</v>
          </cell>
          <cell r="BX19">
            <v>0</v>
          </cell>
          <cell r="BY19">
            <v>0</v>
          </cell>
          <cell r="BZ19">
            <v>0</v>
          </cell>
          <cell r="CA19">
            <v>0</v>
          </cell>
          <cell r="CB19">
            <v>0</v>
          </cell>
          <cell r="CC19">
            <v>0</v>
          </cell>
          <cell r="CD19">
            <v>0</v>
          </cell>
          <cell r="CE19">
            <v>79943</v>
          </cell>
          <cell r="CF19">
            <v>79943</v>
          </cell>
          <cell r="CG19">
            <v>29943</v>
          </cell>
          <cell r="CH19">
            <v>0</v>
          </cell>
          <cell r="CI19">
            <v>29943</v>
          </cell>
          <cell r="CJ19">
            <v>29943</v>
          </cell>
          <cell r="CK19">
            <v>0</v>
          </cell>
          <cell r="CL19">
            <v>0</v>
          </cell>
          <cell r="CM19">
            <v>0</v>
          </cell>
          <cell r="CN19">
            <v>0</v>
          </cell>
          <cell r="CO19">
            <v>0</v>
          </cell>
          <cell r="CP19">
            <v>0</v>
          </cell>
          <cell r="CQ19">
            <v>0</v>
          </cell>
          <cell r="CR19">
            <v>0</v>
          </cell>
          <cell r="CS19">
            <v>0</v>
          </cell>
          <cell r="CT19">
            <v>0</v>
          </cell>
          <cell r="CU19">
            <v>0</v>
          </cell>
          <cell r="CV19">
            <v>0</v>
          </cell>
          <cell r="CW19">
            <v>0</v>
          </cell>
          <cell r="CX19">
            <v>0</v>
          </cell>
          <cell r="CY19">
            <v>0</v>
          </cell>
          <cell r="CZ19">
            <v>0</v>
          </cell>
          <cell r="DA19">
            <v>0</v>
          </cell>
          <cell r="DB19">
            <v>0</v>
          </cell>
          <cell r="DC19">
            <v>0</v>
          </cell>
          <cell r="DD19">
            <v>0</v>
          </cell>
          <cell r="DE19">
            <v>0</v>
          </cell>
          <cell r="DF19">
            <v>0</v>
          </cell>
          <cell r="DG19">
            <v>0</v>
          </cell>
          <cell r="DH19">
            <v>0</v>
          </cell>
          <cell r="DI19">
            <v>0</v>
          </cell>
          <cell r="DJ19">
            <v>0</v>
          </cell>
          <cell r="DK19">
            <v>0</v>
          </cell>
          <cell r="DL19">
            <v>0</v>
          </cell>
          <cell r="DM19">
            <v>0</v>
          </cell>
          <cell r="DN19">
            <v>0</v>
          </cell>
          <cell r="DO19">
            <v>0</v>
          </cell>
          <cell r="DP19">
            <v>0</v>
          </cell>
          <cell r="DQ19">
            <v>0</v>
          </cell>
          <cell r="DR19">
            <v>0</v>
          </cell>
          <cell r="DS19">
            <v>0</v>
          </cell>
          <cell r="DT19">
            <v>0</v>
          </cell>
          <cell r="DU19">
            <v>0</v>
          </cell>
          <cell r="DV19">
            <v>0</v>
          </cell>
          <cell r="DW19">
            <v>0</v>
          </cell>
          <cell r="DX19">
            <v>0</v>
          </cell>
          <cell r="DY19">
            <v>0</v>
          </cell>
          <cell r="DZ19">
            <v>0</v>
          </cell>
          <cell r="EA19">
            <v>0</v>
          </cell>
        </row>
        <row r="20">
          <cell r="A20">
            <v>13</v>
          </cell>
          <cell r="B20">
            <v>1</v>
          </cell>
          <cell r="C20">
            <v>1</v>
          </cell>
          <cell r="D20">
            <v>0</v>
          </cell>
          <cell r="E20">
            <v>0</v>
          </cell>
          <cell r="F20" t="str">
            <v>OESE</v>
          </cell>
          <cell r="G20" t="str">
            <v>Education for the Disadvantaged</v>
          </cell>
          <cell r="H20">
            <v>1</v>
          </cell>
          <cell r="I20">
            <v>0</v>
          </cell>
          <cell r="J20" t="str">
            <v>ESEA I-A Education finance incentive grants (Advanced for succeeding year)</v>
          </cell>
          <cell r="K20">
            <v>0</v>
          </cell>
          <cell r="L20" t="str">
            <v>D</v>
          </cell>
          <cell r="M20">
            <v>0</v>
          </cell>
          <cell r="N20">
            <v>1</v>
          </cell>
          <cell r="O20">
            <v>0</v>
          </cell>
          <cell r="P20">
            <v>3264712</v>
          </cell>
          <cell r="Q20">
            <v>3264712</v>
          </cell>
          <cell r="R20">
            <v>3014000</v>
          </cell>
          <cell r="S20">
            <v>3014000</v>
          </cell>
          <cell r="T20">
            <v>3014000</v>
          </cell>
          <cell r="U20">
            <v>0</v>
          </cell>
          <cell r="V20">
            <v>3264712</v>
          </cell>
          <cell r="W20">
            <v>3403509</v>
          </cell>
          <cell r="X20">
            <v>0</v>
          </cell>
          <cell r="Y20">
            <v>3014000</v>
          </cell>
          <cell r="Z20">
            <v>3014000</v>
          </cell>
          <cell r="AA20">
            <v>0</v>
          </cell>
          <cell r="AB20">
            <v>3014000</v>
          </cell>
          <cell r="AC20">
            <v>3014000</v>
          </cell>
          <cell r="AD20">
            <v>3014000</v>
          </cell>
          <cell r="AE20">
            <v>3014000</v>
          </cell>
          <cell r="AF20">
            <v>3014000</v>
          </cell>
          <cell r="AG20">
            <v>3014000</v>
          </cell>
          <cell r="AH20">
            <v>3014000</v>
          </cell>
          <cell r="AI20">
            <v>3014000</v>
          </cell>
          <cell r="AJ20">
            <v>3014000</v>
          </cell>
          <cell r="AK20">
            <v>3014000</v>
          </cell>
          <cell r="AL20">
            <v>3014000</v>
          </cell>
          <cell r="AM20">
            <v>3014000</v>
          </cell>
          <cell r="AN20">
            <v>3477212</v>
          </cell>
          <cell r="AO20">
            <v>3014000</v>
          </cell>
          <cell r="AP20">
            <v>3014000</v>
          </cell>
          <cell r="AQ20">
            <v>3014000</v>
          </cell>
          <cell r="AR20">
            <v>3014000</v>
          </cell>
          <cell r="AS20">
            <v>3014000</v>
          </cell>
          <cell r="AT20">
            <v>3014000</v>
          </cell>
          <cell r="AU20">
            <v>3014000</v>
          </cell>
          <cell r="AV20">
            <v>3014000</v>
          </cell>
          <cell r="AW20">
            <v>3014000</v>
          </cell>
          <cell r="AX20">
            <v>3014000</v>
          </cell>
          <cell r="AY20">
            <v>3258183</v>
          </cell>
          <cell r="AZ20">
            <v>3252025</v>
          </cell>
          <cell r="BA20">
            <v>3209212</v>
          </cell>
          <cell r="BB20">
            <v>3014000</v>
          </cell>
          <cell r="BC20">
            <v>3014000</v>
          </cell>
          <cell r="BD20">
            <v>3477212</v>
          </cell>
          <cell r="BE20">
            <v>3014000</v>
          </cell>
          <cell r="BF20">
            <v>3477212</v>
          </cell>
          <cell r="BG20">
            <v>3264712</v>
          </cell>
          <cell r="BH20">
            <v>3264712</v>
          </cell>
          <cell r="BI20">
            <v>3264712</v>
          </cell>
          <cell r="BJ20">
            <v>3264712</v>
          </cell>
          <cell r="BK20">
            <v>3264712</v>
          </cell>
          <cell r="BL20">
            <v>3258183</v>
          </cell>
          <cell r="BM20">
            <v>3258183</v>
          </cell>
          <cell r="BN20">
            <v>3258183</v>
          </cell>
          <cell r="BO20">
            <v>3258183</v>
          </cell>
          <cell r="BP20">
            <v>3258183</v>
          </cell>
          <cell r="BQ20">
            <v>3209212</v>
          </cell>
          <cell r="BR20">
            <v>3258183</v>
          </cell>
          <cell r="BS20">
            <v>3258183</v>
          </cell>
          <cell r="BT20">
            <v>3258183</v>
          </cell>
          <cell r="BU20">
            <v>3258183</v>
          </cell>
          <cell r="BV20">
            <v>3258183</v>
          </cell>
          <cell r="BW20">
            <v>3258182.5759999999</v>
          </cell>
          <cell r="BX20">
            <v>3258182.5759999999</v>
          </cell>
          <cell r="BY20">
            <v>3258182.5759999999</v>
          </cell>
          <cell r="BZ20">
            <v>3258182.5759999999</v>
          </cell>
          <cell r="CA20">
            <v>3258182.5759999999</v>
          </cell>
          <cell r="CB20">
            <v>3258182.5759999999</v>
          </cell>
          <cell r="CC20">
            <v>3258182.5759999999</v>
          </cell>
          <cell r="CD20">
            <v>3288126</v>
          </cell>
          <cell r="CE20">
            <v>3258183</v>
          </cell>
          <cell r="CF20">
            <v>3258183</v>
          </cell>
          <cell r="CG20">
            <v>3258183</v>
          </cell>
          <cell r="CH20">
            <v>3116831</v>
          </cell>
          <cell r="CI20">
            <v>3258183</v>
          </cell>
          <cell r="CJ20">
            <v>3258183</v>
          </cell>
          <cell r="CK20">
            <v>3338126</v>
          </cell>
          <cell r="CL20">
            <v>3288126</v>
          </cell>
          <cell r="CM20">
            <v>3288126</v>
          </cell>
          <cell r="CN20">
            <v>3288126</v>
          </cell>
          <cell r="CO20">
            <v>3288126</v>
          </cell>
          <cell r="CP20">
            <v>3288126</v>
          </cell>
          <cell r="CQ20">
            <v>3288126</v>
          </cell>
          <cell r="CR20">
            <v>3344050</v>
          </cell>
          <cell r="CS20">
            <v>3344050</v>
          </cell>
          <cell r="CT20">
            <v>3116831</v>
          </cell>
          <cell r="CU20">
            <v>3281550</v>
          </cell>
          <cell r="CV20">
            <v>3344050</v>
          </cell>
          <cell r="CW20">
            <v>3344050</v>
          </cell>
          <cell r="CX20">
            <v>3344050</v>
          </cell>
          <cell r="CY20">
            <v>3344050</v>
          </cell>
          <cell r="CZ20">
            <v>3281550</v>
          </cell>
          <cell r="DA20">
            <v>3306550</v>
          </cell>
          <cell r="DB20">
            <v>3281550</v>
          </cell>
          <cell r="DC20">
            <v>3281550</v>
          </cell>
          <cell r="DD20">
            <v>3281550</v>
          </cell>
          <cell r="DE20">
            <v>3294050</v>
          </cell>
          <cell r="DF20">
            <v>3781550</v>
          </cell>
          <cell r="DG20">
            <v>3781550</v>
          </cell>
          <cell r="DH20">
            <v>3781550</v>
          </cell>
          <cell r="DI20">
            <v>3294050</v>
          </cell>
          <cell r="DJ20">
            <v>3294050</v>
          </cell>
          <cell r="DK20">
            <v>3794050</v>
          </cell>
          <cell r="DL20">
            <v>3294050</v>
          </cell>
          <cell r="DM20">
            <v>3294050</v>
          </cell>
          <cell r="DN20">
            <v>3369050</v>
          </cell>
          <cell r="DO20">
            <v>0</v>
          </cell>
          <cell r="DP20">
            <v>3294050</v>
          </cell>
          <cell r="DQ20">
            <v>3544050</v>
          </cell>
          <cell r="DR20">
            <v>3369050</v>
          </cell>
          <cell r="DS20">
            <v>3544050</v>
          </cell>
          <cell r="DT20">
            <v>3919050</v>
          </cell>
          <cell r="DU20">
            <v>3794050</v>
          </cell>
          <cell r="DV20">
            <v>3644050</v>
          </cell>
          <cell r="DW20">
            <v>3794050</v>
          </cell>
          <cell r="DX20">
            <v>3769050</v>
          </cell>
          <cell r="DY20">
            <v>3769050</v>
          </cell>
          <cell r="DZ20">
            <v>3794050</v>
          </cell>
          <cell r="EA20">
            <v>3769050</v>
          </cell>
        </row>
        <row r="21">
          <cell r="A21">
            <v>14</v>
          </cell>
          <cell r="B21">
            <v>1</v>
          </cell>
          <cell r="C21">
            <v>1</v>
          </cell>
          <cell r="D21">
            <v>0</v>
          </cell>
          <cell r="E21">
            <v>0</v>
          </cell>
          <cell r="F21" t="str">
            <v>OESE</v>
          </cell>
          <cell r="G21" t="str">
            <v>Education for the Disadvantaged</v>
          </cell>
          <cell r="H21">
            <v>0</v>
          </cell>
          <cell r="I21">
            <v>0</v>
          </cell>
          <cell r="J21" t="str">
            <v>ESEA I_A Education finance incentive grants (Prior year's Advance)</v>
          </cell>
          <cell r="K21">
            <v>0</v>
          </cell>
          <cell r="L21" t="str">
            <v>D</v>
          </cell>
          <cell r="M21">
            <v>0</v>
          </cell>
          <cell r="N21">
            <v>0</v>
          </cell>
          <cell r="O21">
            <v>1</v>
          </cell>
          <cell r="P21">
            <v>3264712</v>
          </cell>
          <cell r="Q21">
            <v>3264712</v>
          </cell>
          <cell r="R21">
            <v>3264712</v>
          </cell>
          <cell r="S21">
            <v>3264712</v>
          </cell>
          <cell r="T21">
            <v>3264712</v>
          </cell>
          <cell r="U21">
            <v>3264712</v>
          </cell>
          <cell r="V21">
            <v>3264712</v>
          </cell>
          <cell r="W21">
            <v>3264712</v>
          </cell>
          <cell r="X21">
            <v>3264712</v>
          </cell>
          <cell r="Y21">
            <v>3264712</v>
          </cell>
          <cell r="Z21">
            <v>3264712</v>
          </cell>
          <cell r="AA21">
            <v>0</v>
          </cell>
          <cell r="AB21">
            <v>3264712</v>
          </cell>
          <cell r="AC21">
            <v>3264712</v>
          </cell>
          <cell r="AD21">
            <v>3264712</v>
          </cell>
          <cell r="AE21">
            <v>3264712</v>
          </cell>
          <cell r="AF21">
            <v>3264712</v>
          </cell>
          <cell r="AG21">
            <v>3264712</v>
          </cell>
          <cell r="AH21">
            <v>3264712</v>
          </cell>
          <cell r="AI21">
            <v>3264712</v>
          </cell>
          <cell r="AJ21">
            <v>3264712</v>
          </cell>
          <cell r="AK21">
            <v>3264712</v>
          </cell>
          <cell r="AL21">
            <v>3264712</v>
          </cell>
          <cell r="AM21">
            <v>3264712</v>
          </cell>
          <cell r="AN21">
            <v>0</v>
          </cell>
          <cell r="AO21">
            <v>0</v>
          </cell>
          <cell r="AP21">
            <v>3264712</v>
          </cell>
          <cell r="AQ21">
            <v>3264712</v>
          </cell>
          <cell r="AR21">
            <v>3264712</v>
          </cell>
          <cell r="AS21">
            <v>3264712</v>
          </cell>
          <cell r="AT21">
            <v>3264712</v>
          </cell>
          <cell r="AU21">
            <v>3264712</v>
          </cell>
          <cell r="AV21">
            <v>3264712</v>
          </cell>
          <cell r="AW21">
            <v>3264712</v>
          </cell>
          <cell r="AX21">
            <v>3264712</v>
          </cell>
          <cell r="AY21">
            <v>3264712</v>
          </cell>
          <cell r="AZ21">
            <v>3264712</v>
          </cell>
          <cell r="BA21">
            <v>3264712</v>
          </cell>
          <cell r="BB21">
            <v>3264712</v>
          </cell>
          <cell r="BC21">
            <v>3264712</v>
          </cell>
          <cell r="BD21">
            <v>0</v>
          </cell>
          <cell r="BE21">
            <v>3264712</v>
          </cell>
          <cell r="BF21">
            <v>0</v>
          </cell>
          <cell r="BG21">
            <v>0</v>
          </cell>
          <cell r="BH21">
            <v>0</v>
          </cell>
          <cell r="BI21">
            <v>0</v>
          </cell>
          <cell r="BJ21">
            <v>0</v>
          </cell>
          <cell r="BK21">
            <v>0</v>
          </cell>
          <cell r="BL21">
            <v>3264712</v>
          </cell>
          <cell r="BM21">
            <v>3264712</v>
          </cell>
          <cell r="BN21">
            <v>3264712</v>
          </cell>
          <cell r="BO21">
            <v>3264712</v>
          </cell>
          <cell r="BP21">
            <v>3264712</v>
          </cell>
          <cell r="BQ21">
            <v>3264712</v>
          </cell>
          <cell r="BR21">
            <v>3264712</v>
          </cell>
          <cell r="BS21">
            <v>3264712</v>
          </cell>
          <cell r="BT21">
            <v>3264712</v>
          </cell>
          <cell r="BU21">
            <v>3264712</v>
          </cell>
          <cell r="BV21">
            <v>3264712</v>
          </cell>
          <cell r="BW21">
            <v>3264712</v>
          </cell>
          <cell r="BX21">
            <v>3264712</v>
          </cell>
          <cell r="BY21">
            <v>3264712</v>
          </cell>
          <cell r="BZ21">
            <v>3264712</v>
          </cell>
          <cell r="CA21">
            <v>3264712</v>
          </cell>
          <cell r="CB21">
            <v>3264712</v>
          </cell>
          <cell r="CC21">
            <v>3264712</v>
          </cell>
          <cell r="CD21">
            <v>3264712</v>
          </cell>
          <cell r="CE21">
            <v>3264712</v>
          </cell>
          <cell r="CF21">
            <v>3264712</v>
          </cell>
          <cell r="CG21">
            <v>3264712</v>
          </cell>
          <cell r="CH21">
            <v>0</v>
          </cell>
          <cell r="CI21">
            <v>3264712</v>
          </cell>
          <cell r="CJ21">
            <v>3264712</v>
          </cell>
          <cell r="CK21">
            <v>3264712</v>
          </cell>
          <cell r="CL21">
            <v>3264712</v>
          </cell>
          <cell r="CM21">
            <v>3264712</v>
          </cell>
          <cell r="CN21">
            <v>3264712</v>
          </cell>
          <cell r="CO21">
            <v>3264712</v>
          </cell>
          <cell r="CP21">
            <v>3264712</v>
          </cell>
          <cell r="CQ21">
            <v>3264712</v>
          </cell>
          <cell r="CR21">
            <v>3264712</v>
          </cell>
          <cell r="CS21">
            <v>3264712</v>
          </cell>
          <cell r="CT21">
            <v>0</v>
          </cell>
          <cell r="CU21">
            <v>0</v>
          </cell>
          <cell r="CV21">
            <v>0</v>
          </cell>
          <cell r="CW21">
            <v>0</v>
          </cell>
          <cell r="CX21">
            <v>0</v>
          </cell>
          <cell r="CY21">
            <v>0</v>
          </cell>
          <cell r="CZ21">
            <v>0</v>
          </cell>
          <cell r="DA21">
            <v>0</v>
          </cell>
          <cell r="DB21">
            <v>0</v>
          </cell>
          <cell r="DC21">
            <v>0</v>
          </cell>
          <cell r="DD21">
            <v>0</v>
          </cell>
          <cell r="DE21">
            <v>0</v>
          </cell>
          <cell r="DF21">
            <v>0</v>
          </cell>
          <cell r="DG21">
            <v>0</v>
          </cell>
          <cell r="DH21">
            <v>0</v>
          </cell>
          <cell r="DI21">
            <v>0</v>
          </cell>
          <cell r="DJ21">
            <v>0</v>
          </cell>
          <cell r="DK21">
            <v>0</v>
          </cell>
          <cell r="DL21">
            <v>0</v>
          </cell>
          <cell r="DM21">
            <v>0</v>
          </cell>
          <cell r="DN21">
            <v>0</v>
          </cell>
          <cell r="DO21">
            <v>0</v>
          </cell>
          <cell r="DP21">
            <v>0</v>
          </cell>
          <cell r="DQ21">
            <v>0</v>
          </cell>
          <cell r="DR21">
            <v>0</v>
          </cell>
          <cell r="DS21">
            <v>0</v>
          </cell>
          <cell r="DT21">
            <v>0</v>
          </cell>
          <cell r="DU21">
            <v>0</v>
          </cell>
          <cell r="DV21">
            <v>0</v>
          </cell>
          <cell r="DW21">
            <v>0</v>
          </cell>
          <cell r="DX21">
            <v>0</v>
          </cell>
          <cell r="DY21">
            <v>0</v>
          </cell>
          <cell r="DZ21">
            <v>0</v>
          </cell>
          <cell r="EA21">
            <v>0</v>
          </cell>
        </row>
        <row r="22">
          <cell r="A22">
            <v>14.01</v>
          </cell>
          <cell r="B22">
            <v>0</v>
          </cell>
          <cell r="C22">
            <v>0</v>
          </cell>
          <cell r="D22">
            <v>0</v>
          </cell>
          <cell r="E22">
            <v>0</v>
          </cell>
          <cell r="F22" t="str">
            <v>OII [previously under OESE]</v>
          </cell>
          <cell r="G22" t="str">
            <v>Innovation and Improvement [previously under Education for the Disadvantaged]</v>
          </cell>
          <cell r="H22">
            <v>0</v>
          </cell>
          <cell r="I22">
            <v>0</v>
          </cell>
          <cell r="J22" t="str">
            <v xml:space="preserve">Leveraging what works--Title I Pilot </v>
          </cell>
          <cell r="K22">
            <v>0</v>
          </cell>
          <cell r="L22" t="str">
            <v>D</v>
          </cell>
          <cell r="M22">
            <v>1</v>
          </cell>
          <cell r="N22">
            <v>0</v>
          </cell>
          <cell r="O22">
            <v>0</v>
          </cell>
          <cell r="P22">
            <v>0</v>
          </cell>
          <cell r="Q22">
            <v>0</v>
          </cell>
          <cell r="R22">
            <v>0</v>
          </cell>
          <cell r="S22">
            <v>0</v>
          </cell>
          <cell r="T22">
            <v>0</v>
          </cell>
          <cell r="U22">
            <v>0</v>
          </cell>
          <cell r="V22">
            <v>0</v>
          </cell>
          <cell r="W22">
            <v>0</v>
          </cell>
          <cell r="X22">
            <v>0</v>
          </cell>
          <cell r="Y22">
            <v>0</v>
          </cell>
          <cell r="Z22">
            <v>0</v>
          </cell>
          <cell r="AA22">
            <v>0</v>
          </cell>
          <cell r="AB22">
            <v>0</v>
          </cell>
          <cell r="AC22">
            <v>0</v>
          </cell>
          <cell r="AD22">
            <v>556918</v>
          </cell>
          <cell r="AE22">
            <v>0</v>
          </cell>
          <cell r="AF22">
            <v>0</v>
          </cell>
          <cell r="AG22">
            <v>0</v>
          </cell>
          <cell r="AH22">
            <v>0</v>
          </cell>
          <cell r="AI22">
            <v>0</v>
          </cell>
          <cell r="AJ22">
            <v>0</v>
          </cell>
          <cell r="AK22">
            <v>0</v>
          </cell>
          <cell r="AL22">
            <v>0</v>
          </cell>
          <cell r="AM22">
            <v>0</v>
          </cell>
          <cell r="AN22">
            <v>0</v>
          </cell>
          <cell r="AO22">
            <v>0</v>
          </cell>
          <cell r="AP22">
            <v>0</v>
          </cell>
          <cell r="AQ22">
            <v>0</v>
          </cell>
          <cell r="AR22">
            <v>0</v>
          </cell>
          <cell r="AS22">
            <v>0</v>
          </cell>
          <cell r="AT22">
            <v>0</v>
          </cell>
          <cell r="AU22">
            <v>0</v>
          </cell>
          <cell r="AV22">
            <v>0</v>
          </cell>
          <cell r="AW22">
            <v>0</v>
          </cell>
          <cell r="AX22">
            <v>0</v>
          </cell>
          <cell r="AY22">
            <v>0</v>
          </cell>
          <cell r="AZ22">
            <v>0</v>
          </cell>
          <cell r="BA22">
            <v>0</v>
          </cell>
          <cell r="BB22">
            <v>0</v>
          </cell>
          <cell r="BC22">
            <v>0</v>
          </cell>
          <cell r="BD22">
            <v>0</v>
          </cell>
          <cell r="BE22">
            <v>0</v>
          </cell>
          <cell r="BF22">
            <v>0</v>
          </cell>
          <cell r="BG22">
            <v>0</v>
          </cell>
          <cell r="BH22">
            <v>0</v>
          </cell>
          <cell r="BI22">
            <v>0</v>
          </cell>
          <cell r="BJ22">
            <v>0</v>
          </cell>
          <cell r="BK22">
            <v>0</v>
          </cell>
          <cell r="BL22">
            <v>0</v>
          </cell>
          <cell r="BM22">
            <v>0</v>
          </cell>
          <cell r="BN22">
            <v>0</v>
          </cell>
          <cell r="BO22">
            <v>0</v>
          </cell>
          <cell r="BP22">
            <v>0</v>
          </cell>
          <cell r="BQ22">
            <v>0</v>
          </cell>
          <cell r="BR22">
            <v>0</v>
          </cell>
          <cell r="BS22">
            <v>0</v>
          </cell>
          <cell r="BT22">
            <v>0</v>
          </cell>
          <cell r="BU22">
            <v>0</v>
          </cell>
          <cell r="BV22">
            <v>0</v>
          </cell>
          <cell r="BW22">
            <v>0</v>
          </cell>
          <cell r="BX22">
            <v>0</v>
          </cell>
          <cell r="BY22">
            <v>0</v>
          </cell>
          <cell r="BZ22">
            <v>0</v>
          </cell>
          <cell r="CA22">
            <v>0</v>
          </cell>
          <cell r="CB22">
            <v>0</v>
          </cell>
          <cell r="CC22">
            <v>0</v>
          </cell>
          <cell r="CD22">
            <v>0</v>
          </cell>
          <cell r="CE22">
            <v>0</v>
          </cell>
          <cell r="CF22">
            <v>0</v>
          </cell>
          <cell r="CG22">
            <v>0</v>
          </cell>
          <cell r="CH22">
            <v>0</v>
          </cell>
          <cell r="CI22">
            <v>0</v>
          </cell>
          <cell r="CJ22">
            <v>0</v>
          </cell>
          <cell r="CK22">
            <v>0</v>
          </cell>
          <cell r="CL22">
            <v>0</v>
          </cell>
          <cell r="CM22">
            <v>0</v>
          </cell>
          <cell r="CN22">
            <v>0</v>
          </cell>
          <cell r="CO22">
            <v>0</v>
          </cell>
          <cell r="CP22">
            <v>0</v>
          </cell>
          <cell r="CQ22">
            <v>0</v>
          </cell>
          <cell r="CR22">
            <v>0</v>
          </cell>
          <cell r="CS22">
            <v>0</v>
          </cell>
          <cell r="CT22">
            <v>0</v>
          </cell>
          <cell r="CU22">
            <v>0</v>
          </cell>
          <cell r="CV22">
            <v>0</v>
          </cell>
          <cell r="CW22">
            <v>0</v>
          </cell>
          <cell r="CX22">
            <v>0</v>
          </cell>
          <cell r="CY22">
            <v>0</v>
          </cell>
          <cell r="CZ22">
            <v>0</v>
          </cell>
          <cell r="DA22">
            <v>0</v>
          </cell>
          <cell r="DB22">
            <v>0</v>
          </cell>
          <cell r="DC22">
            <v>0</v>
          </cell>
          <cell r="DD22">
            <v>0</v>
          </cell>
          <cell r="DE22">
            <v>0</v>
          </cell>
          <cell r="DF22">
            <v>0</v>
          </cell>
          <cell r="DG22">
            <v>50000</v>
          </cell>
          <cell r="DH22">
            <v>100000</v>
          </cell>
          <cell r="DI22">
            <v>100000</v>
          </cell>
          <cell r="DJ22">
            <v>100000</v>
          </cell>
          <cell r="DK22">
            <v>100000</v>
          </cell>
          <cell r="DL22">
            <v>0</v>
          </cell>
          <cell r="DM22">
            <v>0</v>
          </cell>
          <cell r="DN22">
            <v>0</v>
          </cell>
          <cell r="DO22">
            <v>0</v>
          </cell>
          <cell r="DP22">
            <v>0</v>
          </cell>
          <cell r="DQ22">
            <v>100000</v>
          </cell>
          <cell r="DR22">
            <v>0</v>
          </cell>
          <cell r="DS22">
            <v>0</v>
          </cell>
          <cell r="DT22">
            <v>0</v>
          </cell>
          <cell r="DU22">
            <v>0</v>
          </cell>
          <cell r="DV22">
            <v>0</v>
          </cell>
          <cell r="DW22">
            <v>0</v>
          </cell>
          <cell r="DX22">
            <v>0</v>
          </cell>
          <cell r="DY22">
            <v>0</v>
          </cell>
          <cell r="DZ22">
            <v>0</v>
          </cell>
          <cell r="EA22">
            <v>0</v>
          </cell>
        </row>
        <row r="23">
          <cell r="A23">
            <v>15</v>
          </cell>
          <cell r="B23">
            <v>1</v>
          </cell>
          <cell r="C23">
            <v>0</v>
          </cell>
          <cell r="D23">
            <v>1</v>
          </cell>
          <cell r="E23">
            <v>0</v>
          </cell>
          <cell r="F23" t="str">
            <v>OESE</v>
          </cell>
          <cell r="G23" t="str">
            <v>Education for the Disadvantaged</v>
          </cell>
          <cell r="H23">
            <v>2</v>
          </cell>
          <cell r="I23">
            <v>0</v>
          </cell>
          <cell r="J23" t="str">
            <v xml:space="preserve">School turnaround grants (ESEA section 1003(g)) - School improvement </v>
          </cell>
          <cell r="K23">
            <v>0</v>
          </cell>
          <cell r="L23" t="str">
            <v>D</v>
          </cell>
          <cell r="M23">
            <v>1</v>
          </cell>
          <cell r="N23">
            <v>0</v>
          </cell>
          <cell r="O23">
            <v>0</v>
          </cell>
          <cell r="P23">
            <v>545633</v>
          </cell>
          <cell r="Q23">
            <v>1515633</v>
          </cell>
          <cell r="R23">
            <v>545633</v>
          </cell>
          <cell r="S23">
            <v>545633</v>
          </cell>
          <cell r="T23">
            <v>545633</v>
          </cell>
          <cell r="U23">
            <v>1145633</v>
          </cell>
          <cell r="V23">
            <v>995600</v>
          </cell>
          <cell r="W23">
            <v>995600</v>
          </cell>
          <cell r="X23">
            <v>995600</v>
          </cell>
          <cell r="Y23">
            <v>750000</v>
          </cell>
          <cell r="Z23">
            <v>740695</v>
          </cell>
          <cell r="AA23">
            <v>248800</v>
          </cell>
          <cell r="AB23">
            <v>989495</v>
          </cell>
          <cell r="AC23">
            <v>750000</v>
          </cell>
          <cell r="AD23">
            <v>775000</v>
          </cell>
          <cell r="AE23">
            <v>775000</v>
          </cell>
          <cell r="AF23">
            <v>900000</v>
          </cell>
          <cell r="AG23">
            <v>900000</v>
          </cell>
          <cell r="AH23">
            <v>900000</v>
          </cell>
          <cell r="AI23">
            <v>545633</v>
          </cell>
          <cell r="AJ23">
            <v>545633</v>
          </cell>
          <cell r="AK23">
            <v>545633</v>
          </cell>
          <cell r="AL23">
            <v>625000</v>
          </cell>
          <cell r="AM23">
            <v>625000</v>
          </cell>
          <cell r="AN23">
            <v>585317</v>
          </cell>
          <cell r="AO23">
            <v>545633</v>
          </cell>
          <cell r="AP23">
            <v>545633</v>
          </cell>
          <cell r="AQ23">
            <v>545633</v>
          </cell>
          <cell r="AR23">
            <v>209083</v>
          </cell>
          <cell r="AS23">
            <v>545633</v>
          </cell>
          <cell r="AT23">
            <v>545633</v>
          </cell>
          <cell r="AU23">
            <v>545633</v>
          </cell>
          <cell r="AV23">
            <v>545633</v>
          </cell>
          <cell r="AW23">
            <v>535633</v>
          </cell>
          <cell r="AX23">
            <v>535633</v>
          </cell>
          <cell r="AY23">
            <v>535633</v>
          </cell>
          <cell r="AZ23">
            <v>534562</v>
          </cell>
          <cell r="BA23">
            <v>526527</v>
          </cell>
          <cell r="BB23">
            <v>545633</v>
          </cell>
          <cell r="BC23">
            <v>900000</v>
          </cell>
          <cell r="BD23">
            <v>585317</v>
          </cell>
          <cell r="BE23">
            <v>900000</v>
          </cell>
          <cell r="BF23">
            <v>700000</v>
          </cell>
          <cell r="BG23">
            <v>600000</v>
          </cell>
          <cell r="BH23">
            <v>600000</v>
          </cell>
          <cell r="BI23">
            <v>600000</v>
          </cell>
          <cell r="BJ23">
            <v>600000</v>
          </cell>
          <cell r="BK23">
            <v>600000</v>
          </cell>
          <cell r="BL23">
            <v>600000</v>
          </cell>
          <cell r="BM23">
            <v>534562</v>
          </cell>
          <cell r="BN23">
            <v>534562</v>
          </cell>
          <cell r="BO23">
            <v>534562</v>
          </cell>
          <cell r="BP23">
            <v>0</v>
          </cell>
          <cell r="BQ23">
            <v>526527</v>
          </cell>
          <cell r="BR23">
            <v>526527</v>
          </cell>
          <cell r="BS23">
            <v>526527</v>
          </cell>
          <cell r="BT23">
            <v>526527</v>
          </cell>
          <cell r="BU23">
            <v>534562</v>
          </cell>
          <cell r="BV23">
            <v>533552</v>
          </cell>
          <cell r="BW23">
            <v>600000</v>
          </cell>
          <cell r="BX23">
            <v>534562</v>
          </cell>
          <cell r="BY23">
            <v>507994</v>
          </cell>
          <cell r="BZ23">
            <v>473087</v>
          </cell>
          <cell r="CA23">
            <v>534562</v>
          </cell>
          <cell r="CB23">
            <v>534562</v>
          </cell>
          <cell r="CC23">
            <v>533552</v>
          </cell>
          <cell r="CD23">
            <v>533552</v>
          </cell>
          <cell r="CE23">
            <v>533552</v>
          </cell>
          <cell r="CF23">
            <v>533552</v>
          </cell>
          <cell r="CG23">
            <v>533552</v>
          </cell>
          <cell r="CH23">
            <v>505756</v>
          </cell>
          <cell r="CI23">
            <v>0</v>
          </cell>
          <cell r="CJ23">
            <v>533552</v>
          </cell>
          <cell r="CK23">
            <v>683552</v>
          </cell>
          <cell r="CL23">
            <v>592090</v>
          </cell>
          <cell r="CM23">
            <v>683552</v>
          </cell>
          <cell r="CN23">
            <v>658552</v>
          </cell>
          <cell r="CO23">
            <v>658552</v>
          </cell>
          <cell r="CP23">
            <v>658552</v>
          </cell>
          <cell r="CQ23">
            <v>658552</v>
          </cell>
          <cell r="CR23">
            <v>567485</v>
          </cell>
          <cell r="CS23">
            <v>567485</v>
          </cell>
          <cell r="CT23">
            <v>505756</v>
          </cell>
          <cell r="CU23">
            <v>505756</v>
          </cell>
          <cell r="CV23">
            <v>658552</v>
          </cell>
          <cell r="CW23">
            <v>532485</v>
          </cell>
          <cell r="CX23">
            <v>505756</v>
          </cell>
          <cell r="CY23">
            <v>505756</v>
          </cell>
          <cell r="CZ23">
            <v>505756</v>
          </cell>
          <cell r="DA23">
            <v>505756</v>
          </cell>
          <cell r="DB23">
            <v>505756</v>
          </cell>
          <cell r="DC23">
            <v>505476</v>
          </cell>
          <cell r="DD23">
            <v>505756</v>
          </cell>
          <cell r="DE23">
            <v>505756</v>
          </cell>
          <cell r="DF23">
            <v>505756</v>
          </cell>
          <cell r="DG23">
            <v>505756</v>
          </cell>
          <cell r="DH23">
            <v>580756</v>
          </cell>
          <cell r="DI23">
            <v>580756</v>
          </cell>
          <cell r="DJ23">
            <v>555756</v>
          </cell>
          <cell r="DK23">
            <v>555756</v>
          </cell>
          <cell r="DL23">
            <v>0</v>
          </cell>
          <cell r="DM23">
            <v>0</v>
          </cell>
          <cell r="DN23">
            <v>450000</v>
          </cell>
          <cell r="DO23">
            <v>0</v>
          </cell>
          <cell r="DP23">
            <v>505756</v>
          </cell>
          <cell r="DQ23">
            <v>450000</v>
          </cell>
          <cell r="DR23">
            <v>505756</v>
          </cell>
          <cell r="DS23">
            <v>450000</v>
          </cell>
          <cell r="DT23">
            <v>505756</v>
          </cell>
          <cell r="DU23">
            <v>400000</v>
          </cell>
          <cell r="DV23">
            <v>305756</v>
          </cell>
          <cell r="DW23">
            <v>0</v>
          </cell>
          <cell r="DX23">
            <v>0</v>
          </cell>
          <cell r="DY23">
            <v>0</v>
          </cell>
          <cell r="DZ23">
            <v>0</v>
          </cell>
          <cell r="EA23">
            <v>0</v>
          </cell>
        </row>
        <row r="24">
          <cell r="A24">
            <v>16</v>
          </cell>
          <cell r="B24">
            <v>1</v>
          </cell>
          <cell r="C24">
            <v>0</v>
          </cell>
          <cell r="D24">
            <v>0</v>
          </cell>
          <cell r="E24">
            <v>0</v>
          </cell>
          <cell r="F24" t="str">
            <v>OESE</v>
          </cell>
          <cell r="G24" t="str">
            <v>Education for the Disadvantaged</v>
          </cell>
          <cell r="H24">
            <v>0</v>
          </cell>
          <cell r="I24">
            <v>0</v>
          </cell>
          <cell r="J24" t="str">
            <v>Gulf Coast recovery grants</v>
          </cell>
          <cell r="K24">
            <v>0</v>
          </cell>
          <cell r="L24" t="str">
            <v>D</v>
          </cell>
          <cell r="M24">
            <v>1</v>
          </cell>
          <cell r="N24">
            <v>0</v>
          </cell>
          <cell r="O24">
            <v>0</v>
          </cell>
          <cell r="P24">
            <v>0</v>
          </cell>
          <cell r="Q24">
            <v>30000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v>0</v>
          </cell>
          <cell r="AG24">
            <v>0</v>
          </cell>
          <cell r="AH24">
            <v>0</v>
          </cell>
          <cell r="AI24">
            <v>0</v>
          </cell>
          <cell r="AJ24">
            <v>0</v>
          </cell>
          <cell r="AK24">
            <v>0</v>
          </cell>
          <cell r="AL24">
            <v>0</v>
          </cell>
          <cell r="AM24">
            <v>0</v>
          </cell>
          <cell r="AN24">
            <v>0</v>
          </cell>
          <cell r="AO24">
            <v>0</v>
          </cell>
          <cell r="AP24">
            <v>0</v>
          </cell>
          <cell r="AQ24">
            <v>0</v>
          </cell>
          <cell r="AR24">
            <v>0</v>
          </cell>
          <cell r="AS24">
            <v>0</v>
          </cell>
          <cell r="AT24">
            <v>0</v>
          </cell>
          <cell r="AU24">
            <v>0</v>
          </cell>
          <cell r="AV24">
            <v>0</v>
          </cell>
          <cell r="AW24">
            <v>0</v>
          </cell>
          <cell r="AX24">
            <v>0</v>
          </cell>
          <cell r="AY24">
            <v>0</v>
          </cell>
          <cell r="AZ24">
            <v>0</v>
          </cell>
          <cell r="BA24">
            <v>0</v>
          </cell>
          <cell r="BB24">
            <v>0</v>
          </cell>
          <cell r="BC24">
            <v>0</v>
          </cell>
          <cell r="BD24">
            <v>0</v>
          </cell>
          <cell r="BE24">
            <v>0</v>
          </cell>
          <cell r="BF24">
            <v>0</v>
          </cell>
          <cell r="BG24">
            <v>0</v>
          </cell>
          <cell r="BH24">
            <v>0</v>
          </cell>
          <cell r="BI24">
            <v>0</v>
          </cell>
          <cell r="BJ24">
            <v>0</v>
          </cell>
          <cell r="BK24">
            <v>0</v>
          </cell>
          <cell r="BL24">
            <v>0</v>
          </cell>
          <cell r="BM24">
            <v>0</v>
          </cell>
          <cell r="BN24">
            <v>0</v>
          </cell>
          <cell r="BO24">
            <v>0</v>
          </cell>
          <cell r="BP24">
            <v>0</v>
          </cell>
          <cell r="BQ24">
            <v>0</v>
          </cell>
          <cell r="BR24">
            <v>0</v>
          </cell>
          <cell r="BS24">
            <v>0</v>
          </cell>
          <cell r="BT24">
            <v>0</v>
          </cell>
          <cell r="BU24">
            <v>0</v>
          </cell>
          <cell r="BV24">
            <v>0</v>
          </cell>
          <cell r="BW24">
            <v>0</v>
          </cell>
          <cell r="BX24">
            <v>0</v>
          </cell>
          <cell r="BY24">
            <v>0</v>
          </cell>
          <cell r="BZ24">
            <v>0</v>
          </cell>
          <cell r="CA24">
            <v>0</v>
          </cell>
          <cell r="CB24">
            <v>0</v>
          </cell>
          <cell r="CC24">
            <v>0</v>
          </cell>
          <cell r="CD24">
            <v>0</v>
          </cell>
          <cell r="CE24">
            <v>0</v>
          </cell>
          <cell r="CF24">
            <v>0</v>
          </cell>
          <cell r="CG24">
            <v>0</v>
          </cell>
          <cell r="CH24">
            <v>0</v>
          </cell>
          <cell r="CI24">
            <v>0</v>
          </cell>
          <cell r="CJ24">
            <v>0</v>
          </cell>
          <cell r="CK24">
            <v>0</v>
          </cell>
          <cell r="CL24">
            <v>0</v>
          </cell>
          <cell r="CM24">
            <v>0</v>
          </cell>
          <cell r="CN24">
            <v>0</v>
          </cell>
          <cell r="CO24">
            <v>0</v>
          </cell>
          <cell r="CP24">
            <v>0</v>
          </cell>
          <cell r="CQ24">
            <v>0</v>
          </cell>
          <cell r="CR24">
            <v>0</v>
          </cell>
          <cell r="CS24">
            <v>0</v>
          </cell>
          <cell r="CT24">
            <v>0</v>
          </cell>
          <cell r="CU24">
            <v>0</v>
          </cell>
          <cell r="CV24">
            <v>0</v>
          </cell>
          <cell r="CW24">
            <v>0</v>
          </cell>
          <cell r="CX24">
            <v>0</v>
          </cell>
          <cell r="CY24">
            <v>0</v>
          </cell>
          <cell r="CZ24">
            <v>0</v>
          </cell>
          <cell r="DA24">
            <v>0</v>
          </cell>
          <cell r="DB24">
            <v>0</v>
          </cell>
          <cell r="DC24">
            <v>0</v>
          </cell>
          <cell r="DD24">
            <v>0</v>
          </cell>
          <cell r="DE24">
            <v>0</v>
          </cell>
          <cell r="DF24">
            <v>0</v>
          </cell>
          <cell r="DG24">
            <v>0</v>
          </cell>
          <cell r="DH24">
            <v>0</v>
          </cell>
          <cell r="DI24">
            <v>0</v>
          </cell>
          <cell r="DJ24">
            <v>0</v>
          </cell>
          <cell r="DK24">
            <v>0</v>
          </cell>
          <cell r="DL24">
            <v>0</v>
          </cell>
          <cell r="DM24">
            <v>0</v>
          </cell>
          <cell r="DN24">
            <v>0</v>
          </cell>
          <cell r="DO24">
            <v>0</v>
          </cell>
          <cell r="DP24">
            <v>0</v>
          </cell>
          <cell r="DQ24">
            <v>0</v>
          </cell>
          <cell r="DR24">
            <v>0</v>
          </cell>
          <cell r="DS24">
            <v>0</v>
          </cell>
          <cell r="DT24">
            <v>0</v>
          </cell>
          <cell r="DU24">
            <v>0</v>
          </cell>
          <cell r="DV24">
            <v>0</v>
          </cell>
          <cell r="DW24">
            <v>0</v>
          </cell>
          <cell r="DX24">
            <v>0</v>
          </cell>
          <cell r="DY24">
            <v>0</v>
          </cell>
          <cell r="DZ24">
            <v>0</v>
          </cell>
          <cell r="EA24">
            <v>0</v>
          </cell>
        </row>
        <row r="25">
          <cell r="A25">
            <v>17</v>
          </cell>
          <cell r="B25">
            <v>1</v>
          </cell>
          <cell r="C25">
            <v>0</v>
          </cell>
          <cell r="D25">
            <v>0</v>
          </cell>
          <cell r="E25">
            <v>0</v>
          </cell>
          <cell r="F25" t="str">
            <v>OESE</v>
          </cell>
          <cell r="G25" t="str">
            <v>Education for the Disadvantaged</v>
          </cell>
          <cell r="H25">
            <v>0</v>
          </cell>
          <cell r="I25">
            <v>0</v>
          </cell>
          <cell r="J25" t="str">
            <v>Title I early childhood grants (ESEA I-E, section 1502)</v>
          </cell>
          <cell r="K25">
            <v>0</v>
          </cell>
          <cell r="L25" t="str">
            <v>D</v>
          </cell>
          <cell r="M25">
            <v>1</v>
          </cell>
          <cell r="N25">
            <v>0</v>
          </cell>
          <cell r="O25">
            <v>0</v>
          </cell>
          <cell r="P25">
            <v>0</v>
          </cell>
          <cell r="Q25">
            <v>500000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v>0</v>
          </cell>
          <cell r="AG25">
            <v>0</v>
          </cell>
          <cell r="AH25">
            <v>0</v>
          </cell>
          <cell r="AI25">
            <v>0</v>
          </cell>
          <cell r="AJ25">
            <v>0</v>
          </cell>
          <cell r="AK25">
            <v>0</v>
          </cell>
          <cell r="AL25">
            <v>0</v>
          </cell>
          <cell r="AM25">
            <v>0</v>
          </cell>
          <cell r="AN25">
            <v>0</v>
          </cell>
          <cell r="AO25">
            <v>0</v>
          </cell>
          <cell r="AP25">
            <v>0</v>
          </cell>
          <cell r="AQ25">
            <v>0</v>
          </cell>
          <cell r="AR25">
            <v>0</v>
          </cell>
          <cell r="AS25">
            <v>0</v>
          </cell>
          <cell r="AT25">
            <v>0</v>
          </cell>
          <cell r="AU25">
            <v>0</v>
          </cell>
          <cell r="AV25">
            <v>0</v>
          </cell>
          <cell r="AW25">
            <v>0</v>
          </cell>
          <cell r="AX25">
            <v>0</v>
          </cell>
          <cell r="AY25">
            <v>0</v>
          </cell>
          <cell r="AZ25">
            <v>0</v>
          </cell>
          <cell r="BA25">
            <v>0</v>
          </cell>
          <cell r="BB25">
            <v>0</v>
          </cell>
          <cell r="BC25">
            <v>0</v>
          </cell>
          <cell r="BD25">
            <v>0</v>
          </cell>
          <cell r="BE25">
            <v>0</v>
          </cell>
          <cell r="BF25">
            <v>0</v>
          </cell>
          <cell r="BG25">
            <v>0</v>
          </cell>
          <cell r="BH25">
            <v>0</v>
          </cell>
          <cell r="BI25">
            <v>0</v>
          </cell>
          <cell r="BJ25">
            <v>0</v>
          </cell>
          <cell r="BK25">
            <v>0</v>
          </cell>
          <cell r="BL25">
            <v>0</v>
          </cell>
          <cell r="BM25">
            <v>0</v>
          </cell>
          <cell r="BN25">
            <v>0</v>
          </cell>
          <cell r="BO25">
            <v>0</v>
          </cell>
          <cell r="BP25">
            <v>0</v>
          </cell>
          <cell r="BQ25">
            <v>0</v>
          </cell>
          <cell r="BR25">
            <v>0</v>
          </cell>
          <cell r="BS25">
            <v>0</v>
          </cell>
          <cell r="BT25">
            <v>0</v>
          </cell>
          <cell r="BU25">
            <v>0</v>
          </cell>
          <cell r="BV25">
            <v>0</v>
          </cell>
          <cell r="BW25">
            <v>0</v>
          </cell>
          <cell r="BX25">
            <v>0</v>
          </cell>
          <cell r="BY25">
            <v>0</v>
          </cell>
          <cell r="BZ25">
            <v>0</v>
          </cell>
          <cell r="CA25">
            <v>0</v>
          </cell>
          <cell r="CB25">
            <v>0</v>
          </cell>
          <cell r="CC25">
            <v>0</v>
          </cell>
          <cell r="CD25">
            <v>0</v>
          </cell>
          <cell r="CE25">
            <v>0</v>
          </cell>
          <cell r="CF25">
            <v>0</v>
          </cell>
          <cell r="CG25">
            <v>0</v>
          </cell>
          <cell r="CH25">
            <v>0</v>
          </cell>
          <cell r="CI25">
            <v>0</v>
          </cell>
          <cell r="CJ25">
            <v>0</v>
          </cell>
          <cell r="CK25">
            <v>0</v>
          </cell>
          <cell r="CL25">
            <v>0</v>
          </cell>
          <cell r="CM25">
            <v>0</v>
          </cell>
          <cell r="CN25">
            <v>0</v>
          </cell>
          <cell r="CO25">
            <v>0</v>
          </cell>
          <cell r="CP25">
            <v>0</v>
          </cell>
          <cell r="CQ25">
            <v>0</v>
          </cell>
          <cell r="CR25">
            <v>0</v>
          </cell>
          <cell r="CS25">
            <v>0</v>
          </cell>
          <cell r="CT25">
            <v>0</v>
          </cell>
          <cell r="CU25">
            <v>0</v>
          </cell>
          <cell r="CV25">
            <v>0</v>
          </cell>
          <cell r="CW25">
            <v>0</v>
          </cell>
          <cell r="CX25">
            <v>0</v>
          </cell>
          <cell r="CY25">
            <v>0</v>
          </cell>
          <cell r="CZ25">
            <v>0</v>
          </cell>
          <cell r="DA25">
            <v>0</v>
          </cell>
          <cell r="DB25">
            <v>0</v>
          </cell>
          <cell r="DC25">
            <v>0</v>
          </cell>
          <cell r="DD25">
            <v>0</v>
          </cell>
          <cell r="DE25">
            <v>0</v>
          </cell>
          <cell r="DF25">
            <v>0</v>
          </cell>
          <cell r="DG25">
            <v>0</v>
          </cell>
          <cell r="DH25">
            <v>0</v>
          </cell>
          <cell r="DI25">
            <v>0</v>
          </cell>
          <cell r="DJ25">
            <v>0</v>
          </cell>
          <cell r="DK25">
            <v>0</v>
          </cell>
          <cell r="DL25">
            <v>0</v>
          </cell>
          <cell r="DM25">
            <v>0</v>
          </cell>
          <cell r="DN25">
            <v>0</v>
          </cell>
          <cell r="DO25">
            <v>0</v>
          </cell>
          <cell r="DP25">
            <v>0</v>
          </cell>
          <cell r="DQ25">
            <v>0</v>
          </cell>
          <cell r="DR25">
            <v>0</v>
          </cell>
          <cell r="DS25">
            <v>0</v>
          </cell>
          <cell r="DT25">
            <v>0</v>
          </cell>
          <cell r="DU25">
            <v>0</v>
          </cell>
          <cell r="DV25">
            <v>0</v>
          </cell>
          <cell r="DW25">
            <v>0</v>
          </cell>
          <cell r="DX25">
            <v>0</v>
          </cell>
          <cell r="DY25">
            <v>0</v>
          </cell>
          <cell r="DZ25">
            <v>0</v>
          </cell>
          <cell r="EA25">
            <v>0</v>
          </cell>
        </row>
        <row r="26">
          <cell r="A26">
            <v>18</v>
          </cell>
          <cell r="B26">
            <v>1</v>
          </cell>
          <cell r="C26">
            <v>0</v>
          </cell>
          <cell r="D26">
            <v>0</v>
          </cell>
          <cell r="E26">
            <v>0</v>
          </cell>
          <cell r="F26" t="str">
            <v>OESE</v>
          </cell>
          <cell r="G26" t="str">
            <v>Education for the Disadvantaged</v>
          </cell>
          <cell r="H26">
            <v>0</v>
          </cell>
          <cell r="I26">
            <v>0</v>
          </cell>
          <cell r="J26" t="str">
            <v>Early learning challenge fund (ESEA V-D, subpart 1)</v>
          </cell>
          <cell r="K26">
            <v>0</v>
          </cell>
          <cell r="L26" t="str">
            <v>D</v>
          </cell>
          <cell r="M26">
            <v>1</v>
          </cell>
          <cell r="N26">
            <v>0</v>
          </cell>
          <cell r="O26">
            <v>0</v>
          </cell>
          <cell r="P26">
            <v>0</v>
          </cell>
          <cell r="Q26">
            <v>300000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v>0</v>
          </cell>
          <cell r="AG26">
            <v>0</v>
          </cell>
          <cell r="AH26">
            <v>0</v>
          </cell>
          <cell r="AI26">
            <v>0</v>
          </cell>
          <cell r="AJ26">
            <v>0</v>
          </cell>
          <cell r="AK26">
            <v>0</v>
          </cell>
          <cell r="AL26">
            <v>300000</v>
          </cell>
          <cell r="AM26">
            <v>300000</v>
          </cell>
          <cell r="AN26">
            <v>150000</v>
          </cell>
          <cell r="AO26">
            <v>300000</v>
          </cell>
          <cell r="AP26">
            <v>0</v>
          </cell>
          <cell r="AQ26">
            <v>0</v>
          </cell>
          <cell r="AR26">
            <v>0</v>
          </cell>
          <cell r="AS26">
            <v>0</v>
          </cell>
          <cell r="AT26">
            <v>0</v>
          </cell>
          <cell r="AU26">
            <v>0</v>
          </cell>
          <cell r="AV26">
            <v>0</v>
          </cell>
          <cell r="AW26">
            <v>0</v>
          </cell>
          <cell r="AX26">
            <v>0</v>
          </cell>
          <cell r="AY26">
            <v>0</v>
          </cell>
          <cell r="AZ26">
            <v>0</v>
          </cell>
          <cell r="BA26">
            <v>0</v>
          </cell>
          <cell r="BB26">
            <v>0</v>
          </cell>
          <cell r="BC26">
            <v>0</v>
          </cell>
          <cell r="BD26">
            <v>100000</v>
          </cell>
          <cell r="BE26">
            <v>0</v>
          </cell>
          <cell r="BF26">
            <v>300000</v>
          </cell>
          <cell r="BG26">
            <v>400000</v>
          </cell>
          <cell r="BH26">
            <v>300000</v>
          </cell>
          <cell r="BI26">
            <v>350000</v>
          </cell>
          <cell r="BJ26">
            <v>350000</v>
          </cell>
          <cell r="BK26">
            <v>350000</v>
          </cell>
          <cell r="BL26">
            <v>0</v>
          </cell>
          <cell r="BM26">
            <v>0</v>
          </cell>
          <cell r="BN26">
            <v>0</v>
          </cell>
          <cell r="BO26">
            <v>0</v>
          </cell>
          <cell r="BP26">
            <v>0</v>
          </cell>
          <cell r="BQ26">
            <v>0</v>
          </cell>
          <cell r="BR26">
            <v>0</v>
          </cell>
          <cell r="BS26">
            <v>0</v>
          </cell>
          <cell r="BT26">
            <v>0</v>
          </cell>
          <cell r="BU26">
            <v>0</v>
          </cell>
          <cell r="BV26">
            <v>0</v>
          </cell>
          <cell r="BW26">
            <v>0</v>
          </cell>
          <cell r="BX26">
            <v>0</v>
          </cell>
          <cell r="BY26">
            <v>0</v>
          </cell>
          <cell r="BZ26">
            <v>0</v>
          </cell>
          <cell r="CA26">
            <v>0</v>
          </cell>
          <cell r="CB26">
            <v>0</v>
          </cell>
          <cell r="CC26">
            <v>0</v>
          </cell>
          <cell r="CD26">
            <v>0</v>
          </cell>
          <cell r="CE26">
            <v>0</v>
          </cell>
          <cell r="CF26">
            <v>0</v>
          </cell>
          <cell r="CG26">
            <v>0</v>
          </cell>
          <cell r="CH26">
            <v>0</v>
          </cell>
          <cell r="CI26">
            <v>0</v>
          </cell>
          <cell r="CJ26">
            <v>0</v>
          </cell>
          <cell r="CK26">
            <v>0</v>
          </cell>
          <cell r="CL26">
            <v>0</v>
          </cell>
          <cell r="CM26">
            <v>0</v>
          </cell>
          <cell r="CN26">
            <v>0</v>
          </cell>
          <cell r="CO26">
            <v>0</v>
          </cell>
          <cell r="CP26">
            <v>0</v>
          </cell>
          <cell r="CQ26">
            <v>0</v>
          </cell>
          <cell r="CR26">
            <v>0</v>
          </cell>
          <cell r="CS26">
            <v>0</v>
          </cell>
          <cell r="CT26">
            <v>0</v>
          </cell>
          <cell r="CU26">
            <v>0</v>
          </cell>
          <cell r="CV26">
            <v>0</v>
          </cell>
          <cell r="CW26">
            <v>0</v>
          </cell>
          <cell r="CX26">
            <v>0</v>
          </cell>
          <cell r="CY26">
            <v>0</v>
          </cell>
          <cell r="CZ26">
            <v>0</v>
          </cell>
          <cell r="DA26">
            <v>0</v>
          </cell>
          <cell r="DB26">
            <v>0</v>
          </cell>
          <cell r="DC26">
            <v>0</v>
          </cell>
          <cell r="DD26">
            <v>0</v>
          </cell>
          <cell r="DE26">
            <v>0</v>
          </cell>
          <cell r="DF26">
            <v>0</v>
          </cell>
          <cell r="DG26">
            <v>0</v>
          </cell>
          <cell r="DH26">
            <v>0</v>
          </cell>
          <cell r="DI26">
            <v>0</v>
          </cell>
          <cell r="DJ26">
            <v>0</v>
          </cell>
          <cell r="DK26">
            <v>0</v>
          </cell>
          <cell r="DL26">
            <v>0</v>
          </cell>
          <cell r="DM26">
            <v>0</v>
          </cell>
          <cell r="DN26">
            <v>0</v>
          </cell>
          <cell r="DO26">
            <v>0</v>
          </cell>
          <cell r="DP26">
            <v>0</v>
          </cell>
          <cell r="DQ26">
            <v>0</v>
          </cell>
          <cell r="DR26">
            <v>0</v>
          </cell>
          <cell r="DS26">
            <v>0</v>
          </cell>
          <cell r="DT26">
            <v>0</v>
          </cell>
          <cell r="DU26">
            <v>0</v>
          </cell>
          <cell r="DV26">
            <v>0</v>
          </cell>
          <cell r="DW26">
            <v>0</v>
          </cell>
          <cell r="DX26">
            <v>0</v>
          </cell>
          <cell r="DY26">
            <v>0</v>
          </cell>
          <cell r="DZ26">
            <v>0</v>
          </cell>
          <cell r="EA26">
            <v>0</v>
          </cell>
        </row>
        <row r="27">
          <cell r="A27">
            <v>19</v>
          </cell>
          <cell r="B27">
            <v>1</v>
          </cell>
          <cell r="C27">
            <v>1</v>
          </cell>
          <cell r="D27">
            <v>0</v>
          </cell>
          <cell r="E27">
            <v>0</v>
          </cell>
          <cell r="F27" t="str">
            <v>OESE</v>
          </cell>
          <cell r="G27" t="str">
            <v>Education for the Disadvantaged</v>
          </cell>
          <cell r="H27">
            <v>0</v>
          </cell>
          <cell r="I27">
            <v>0</v>
          </cell>
          <cell r="J27" t="str">
            <v>Migrant education (proposed legislation)</v>
          </cell>
          <cell r="K27">
            <v>0</v>
          </cell>
          <cell r="L27" t="str">
            <v>D</v>
          </cell>
          <cell r="M27">
            <v>1</v>
          </cell>
          <cell r="N27">
            <v>0</v>
          </cell>
          <cell r="O27">
            <v>0</v>
          </cell>
          <cell r="P27">
            <v>0</v>
          </cell>
          <cell r="Q27">
            <v>0</v>
          </cell>
          <cell r="R27">
            <v>0</v>
          </cell>
          <cell r="S27">
            <v>0</v>
          </cell>
          <cell r="T27">
            <v>0</v>
          </cell>
          <cell r="U27">
            <v>431439</v>
          </cell>
          <cell r="V27">
            <v>0</v>
          </cell>
          <cell r="W27">
            <v>0</v>
          </cell>
          <cell r="X27">
            <v>431439</v>
          </cell>
          <cell r="Y27">
            <v>0</v>
          </cell>
          <cell r="Z27">
            <v>0</v>
          </cell>
          <cell r="AA27">
            <v>0</v>
          </cell>
          <cell r="AB27">
            <v>0</v>
          </cell>
          <cell r="AC27">
            <v>0</v>
          </cell>
          <cell r="AD27">
            <v>0</v>
          </cell>
          <cell r="AE27">
            <v>0</v>
          </cell>
          <cell r="AF27">
            <v>0</v>
          </cell>
          <cell r="AG27">
            <v>0</v>
          </cell>
          <cell r="AH27">
            <v>0</v>
          </cell>
          <cell r="AI27">
            <v>0</v>
          </cell>
          <cell r="AJ27">
            <v>0</v>
          </cell>
          <cell r="AK27">
            <v>0</v>
          </cell>
          <cell r="AL27">
            <v>0</v>
          </cell>
          <cell r="AM27">
            <v>0</v>
          </cell>
          <cell r="AN27">
            <v>0</v>
          </cell>
          <cell r="AO27">
            <v>0</v>
          </cell>
          <cell r="AP27">
            <v>0</v>
          </cell>
          <cell r="AQ27">
            <v>0</v>
          </cell>
          <cell r="AR27">
            <v>0</v>
          </cell>
          <cell r="AS27">
            <v>0</v>
          </cell>
          <cell r="AT27">
            <v>0</v>
          </cell>
          <cell r="AU27">
            <v>0</v>
          </cell>
          <cell r="AV27">
            <v>0</v>
          </cell>
          <cell r="AW27">
            <v>0</v>
          </cell>
          <cell r="AX27">
            <v>0</v>
          </cell>
          <cell r="AY27">
            <v>0</v>
          </cell>
          <cell r="AZ27">
            <v>0</v>
          </cell>
          <cell r="BA27">
            <v>0</v>
          </cell>
          <cell r="BB27">
            <v>0</v>
          </cell>
          <cell r="BC27">
            <v>0</v>
          </cell>
          <cell r="BD27">
            <v>0</v>
          </cell>
          <cell r="BE27">
            <v>0</v>
          </cell>
          <cell r="BF27">
            <v>0</v>
          </cell>
          <cell r="BG27">
            <v>0</v>
          </cell>
          <cell r="BH27">
            <v>0</v>
          </cell>
          <cell r="BI27">
            <v>0</v>
          </cell>
          <cell r="BJ27">
            <v>0</v>
          </cell>
          <cell r="BK27">
            <v>0</v>
          </cell>
          <cell r="BL27">
            <v>0</v>
          </cell>
          <cell r="BM27">
            <v>0</v>
          </cell>
          <cell r="BN27">
            <v>0</v>
          </cell>
          <cell r="BO27">
            <v>0</v>
          </cell>
          <cell r="BP27">
            <v>0</v>
          </cell>
          <cell r="BQ27">
            <v>0</v>
          </cell>
          <cell r="BR27">
            <v>0</v>
          </cell>
          <cell r="BS27">
            <v>0</v>
          </cell>
          <cell r="BT27">
            <v>0</v>
          </cell>
          <cell r="BU27">
            <v>0</v>
          </cell>
          <cell r="BV27">
            <v>0</v>
          </cell>
          <cell r="BW27">
            <v>0</v>
          </cell>
          <cell r="BX27">
            <v>0</v>
          </cell>
          <cell r="BY27">
            <v>0</v>
          </cell>
          <cell r="BZ27">
            <v>0</v>
          </cell>
          <cell r="CA27">
            <v>0</v>
          </cell>
          <cell r="CB27">
            <v>0</v>
          </cell>
          <cell r="CC27">
            <v>0</v>
          </cell>
          <cell r="CD27">
            <v>0</v>
          </cell>
          <cell r="CE27">
            <v>0</v>
          </cell>
          <cell r="CF27">
            <v>0</v>
          </cell>
          <cell r="CG27">
            <v>0</v>
          </cell>
          <cell r="CH27">
            <v>0</v>
          </cell>
          <cell r="CI27">
            <v>0</v>
          </cell>
          <cell r="CJ27">
            <v>0</v>
          </cell>
          <cell r="CK27">
            <v>0</v>
          </cell>
          <cell r="CL27">
            <v>0</v>
          </cell>
          <cell r="CM27">
            <v>0</v>
          </cell>
          <cell r="CN27">
            <v>0</v>
          </cell>
          <cell r="CO27">
            <v>0</v>
          </cell>
          <cell r="CP27">
            <v>0</v>
          </cell>
          <cell r="CQ27">
            <v>0</v>
          </cell>
          <cell r="CR27">
            <v>0</v>
          </cell>
          <cell r="CS27">
            <v>0</v>
          </cell>
          <cell r="CT27">
            <v>0</v>
          </cell>
          <cell r="CU27">
            <v>0</v>
          </cell>
          <cell r="CV27">
            <v>0</v>
          </cell>
          <cell r="CW27">
            <v>0</v>
          </cell>
          <cell r="CX27">
            <v>0</v>
          </cell>
          <cell r="CY27">
            <v>0</v>
          </cell>
          <cell r="CZ27">
            <v>0</v>
          </cell>
          <cell r="DA27">
            <v>0</v>
          </cell>
          <cell r="DB27">
            <v>0</v>
          </cell>
          <cell r="DC27">
            <v>0</v>
          </cell>
          <cell r="DD27">
            <v>0</v>
          </cell>
          <cell r="DE27">
            <v>0</v>
          </cell>
          <cell r="DF27">
            <v>0</v>
          </cell>
          <cell r="DG27">
            <v>0</v>
          </cell>
          <cell r="DH27">
            <v>0</v>
          </cell>
          <cell r="DI27">
            <v>0</v>
          </cell>
          <cell r="DJ27">
            <v>0</v>
          </cell>
          <cell r="DK27">
            <v>0</v>
          </cell>
          <cell r="DL27">
            <v>0</v>
          </cell>
          <cell r="DM27">
            <v>0</v>
          </cell>
          <cell r="DN27">
            <v>0</v>
          </cell>
          <cell r="DO27">
            <v>0</v>
          </cell>
          <cell r="DP27">
            <v>0</v>
          </cell>
          <cell r="DQ27">
            <v>0</v>
          </cell>
          <cell r="DR27">
            <v>0</v>
          </cell>
          <cell r="DS27">
            <v>0</v>
          </cell>
          <cell r="DT27">
            <v>0</v>
          </cell>
          <cell r="DU27">
            <v>0</v>
          </cell>
          <cell r="DV27">
            <v>0</v>
          </cell>
          <cell r="DW27">
            <v>0</v>
          </cell>
          <cell r="DX27">
            <v>0</v>
          </cell>
          <cell r="DY27">
            <v>0</v>
          </cell>
          <cell r="DZ27">
            <v>0</v>
          </cell>
          <cell r="EA27">
            <v>0</v>
          </cell>
        </row>
        <row r="28">
          <cell r="A28">
            <v>20</v>
          </cell>
          <cell r="B28">
            <v>1</v>
          </cell>
          <cell r="C28">
            <v>1</v>
          </cell>
          <cell r="D28">
            <v>0</v>
          </cell>
          <cell r="E28">
            <v>0</v>
          </cell>
          <cell r="F28" t="str">
            <v>OESE</v>
          </cell>
          <cell r="G28" t="str">
            <v>Education for the Disadvantaged</v>
          </cell>
          <cell r="H28">
            <v>0</v>
          </cell>
          <cell r="I28">
            <v>0</v>
          </cell>
          <cell r="J28" t="str">
            <v>Migrant student education (ESEA I-C)</v>
          </cell>
          <cell r="K28">
            <v>0</v>
          </cell>
          <cell r="L28" t="str">
            <v>D</v>
          </cell>
          <cell r="M28">
            <v>1</v>
          </cell>
          <cell r="N28">
            <v>0</v>
          </cell>
          <cell r="O28">
            <v>0</v>
          </cell>
          <cell r="P28">
            <v>394771</v>
          </cell>
          <cell r="Q28">
            <v>394771</v>
          </cell>
          <cell r="R28">
            <v>394771</v>
          </cell>
          <cell r="S28">
            <v>394771</v>
          </cell>
          <cell r="T28">
            <v>394771</v>
          </cell>
          <cell r="U28">
            <v>0</v>
          </cell>
          <cell r="V28">
            <v>394771</v>
          </cell>
          <cell r="W28">
            <v>394771</v>
          </cell>
          <cell r="X28">
            <v>0</v>
          </cell>
          <cell r="Y28">
            <v>394771</v>
          </cell>
          <cell r="Z28">
            <v>394771</v>
          </cell>
          <cell r="AA28">
            <v>0</v>
          </cell>
          <cell r="AB28">
            <v>394771</v>
          </cell>
          <cell r="AC28">
            <v>394771</v>
          </cell>
          <cell r="AD28">
            <v>394771</v>
          </cell>
          <cell r="AE28">
            <v>394771</v>
          </cell>
          <cell r="AF28">
            <v>394771</v>
          </cell>
          <cell r="AG28">
            <v>394771</v>
          </cell>
          <cell r="AH28">
            <v>394771</v>
          </cell>
          <cell r="AI28">
            <v>394771</v>
          </cell>
          <cell r="AJ28">
            <v>394771</v>
          </cell>
          <cell r="AK28">
            <v>394771</v>
          </cell>
          <cell r="AL28">
            <v>394771</v>
          </cell>
          <cell r="AM28">
            <v>394771</v>
          </cell>
          <cell r="AN28">
            <v>394771</v>
          </cell>
          <cell r="AO28">
            <v>394771</v>
          </cell>
          <cell r="AP28">
            <v>394771</v>
          </cell>
          <cell r="AQ28">
            <v>394771</v>
          </cell>
          <cell r="AR28">
            <v>394771</v>
          </cell>
          <cell r="AS28">
            <v>394771</v>
          </cell>
          <cell r="AT28">
            <v>394771</v>
          </cell>
          <cell r="AU28">
            <v>394771</v>
          </cell>
          <cell r="AV28">
            <v>394771</v>
          </cell>
          <cell r="AW28">
            <v>394771</v>
          </cell>
          <cell r="AX28">
            <v>394771</v>
          </cell>
          <cell r="AY28">
            <v>394771</v>
          </cell>
          <cell r="AZ28">
            <v>393981</v>
          </cell>
          <cell r="BA28">
            <v>388060</v>
          </cell>
          <cell r="BB28">
            <v>394771</v>
          </cell>
          <cell r="BC28">
            <v>394771</v>
          </cell>
          <cell r="BD28">
            <v>389299</v>
          </cell>
          <cell r="BE28">
            <v>394771</v>
          </cell>
          <cell r="BF28">
            <v>394771</v>
          </cell>
          <cell r="BG28">
            <v>394771</v>
          </cell>
          <cell r="BH28">
            <v>394771</v>
          </cell>
          <cell r="BI28">
            <v>394771</v>
          </cell>
          <cell r="BJ28">
            <v>394771</v>
          </cell>
          <cell r="BK28">
            <v>394771</v>
          </cell>
          <cell r="BL28">
            <v>393981</v>
          </cell>
          <cell r="BM28">
            <v>393981</v>
          </cell>
          <cell r="BN28">
            <v>393981</v>
          </cell>
          <cell r="BO28">
            <v>393981</v>
          </cell>
          <cell r="BP28">
            <v>393981</v>
          </cell>
          <cell r="BQ28">
            <v>388060</v>
          </cell>
          <cell r="BR28">
            <v>388060</v>
          </cell>
          <cell r="BS28">
            <v>388060</v>
          </cell>
          <cell r="BT28">
            <v>388060</v>
          </cell>
          <cell r="BU28">
            <v>393981</v>
          </cell>
          <cell r="BV28">
            <v>393236</v>
          </cell>
          <cell r="BW28">
            <v>393981</v>
          </cell>
          <cell r="BX28">
            <v>393981</v>
          </cell>
          <cell r="BY28">
            <v>374400</v>
          </cell>
          <cell r="BZ28">
            <v>348673</v>
          </cell>
          <cell r="CA28">
            <v>393981</v>
          </cell>
          <cell r="CB28">
            <v>393981</v>
          </cell>
          <cell r="CC28">
            <v>393236</v>
          </cell>
          <cell r="CD28">
            <v>393236</v>
          </cell>
          <cell r="CE28">
            <v>393236</v>
          </cell>
          <cell r="CF28">
            <v>393236</v>
          </cell>
          <cell r="CG28">
            <v>393236</v>
          </cell>
          <cell r="CH28">
            <v>372751</v>
          </cell>
          <cell r="CI28">
            <v>393236</v>
          </cell>
          <cell r="CJ28">
            <v>393236</v>
          </cell>
          <cell r="CK28">
            <v>393236</v>
          </cell>
          <cell r="CL28">
            <v>393236</v>
          </cell>
          <cell r="CM28">
            <v>393236</v>
          </cell>
          <cell r="CN28">
            <v>393236</v>
          </cell>
          <cell r="CO28">
            <v>393236</v>
          </cell>
          <cell r="CP28">
            <v>393236</v>
          </cell>
          <cell r="CQ28">
            <v>393236</v>
          </cell>
          <cell r="CR28">
            <v>392450</v>
          </cell>
          <cell r="CS28">
            <v>392450</v>
          </cell>
          <cell r="CT28">
            <v>372751</v>
          </cell>
          <cell r="CU28">
            <v>374751</v>
          </cell>
          <cell r="CV28">
            <v>392450</v>
          </cell>
          <cell r="CW28">
            <v>374751</v>
          </cell>
          <cell r="CX28">
            <v>374751</v>
          </cell>
          <cell r="CY28">
            <v>374751</v>
          </cell>
          <cell r="CZ28">
            <v>374751</v>
          </cell>
          <cell r="DA28">
            <v>374751</v>
          </cell>
          <cell r="DB28">
            <v>374751</v>
          </cell>
          <cell r="DC28">
            <v>374543</v>
          </cell>
          <cell r="DD28">
            <v>374751</v>
          </cell>
          <cell r="DE28">
            <v>374751</v>
          </cell>
          <cell r="DF28">
            <v>374751</v>
          </cell>
          <cell r="DG28">
            <v>374751</v>
          </cell>
          <cell r="DH28">
            <v>374751</v>
          </cell>
          <cell r="DI28">
            <v>374751</v>
          </cell>
          <cell r="DJ28">
            <v>374751</v>
          </cell>
          <cell r="DK28">
            <v>374751</v>
          </cell>
          <cell r="DL28">
            <v>374751</v>
          </cell>
          <cell r="DM28">
            <v>374751</v>
          </cell>
          <cell r="DN28">
            <v>365000</v>
          </cell>
          <cell r="DO28">
            <v>0</v>
          </cell>
          <cell r="DP28">
            <v>374751</v>
          </cell>
          <cell r="DQ28">
            <v>374751</v>
          </cell>
          <cell r="DR28">
            <v>374751</v>
          </cell>
          <cell r="DS28">
            <v>374751</v>
          </cell>
          <cell r="DT28">
            <v>374751</v>
          </cell>
          <cell r="DU28">
            <v>374751</v>
          </cell>
          <cell r="DV28">
            <v>374751</v>
          </cell>
          <cell r="DW28">
            <v>374751</v>
          </cell>
          <cell r="DX28">
            <v>374751</v>
          </cell>
          <cell r="DY28">
            <v>374751</v>
          </cell>
          <cell r="DZ28">
            <v>374751</v>
          </cell>
          <cell r="EA28">
            <v>374751</v>
          </cell>
        </row>
        <row r="29">
          <cell r="A29">
            <v>21</v>
          </cell>
          <cell r="B29">
            <v>1</v>
          </cell>
          <cell r="C29">
            <v>3</v>
          </cell>
          <cell r="D29">
            <v>0</v>
          </cell>
          <cell r="E29">
            <v>0</v>
          </cell>
          <cell r="F29" t="str">
            <v>OESE</v>
          </cell>
          <cell r="G29" t="str">
            <v>Education for the Disadvantaged</v>
          </cell>
          <cell r="H29" t="str">
            <v>Other, K-12-7</v>
          </cell>
          <cell r="I29">
            <v>0</v>
          </cell>
          <cell r="J29" t="str">
            <v>Special programs for migrant students (HEA IV-A-5)</v>
          </cell>
          <cell r="K29">
            <v>0</v>
          </cell>
          <cell r="L29" t="str">
            <v>D</v>
          </cell>
          <cell r="M29">
            <v>1</v>
          </cell>
          <cell r="N29">
            <v>0</v>
          </cell>
          <cell r="O29">
            <v>0</v>
          </cell>
          <cell r="P29">
            <v>34168</v>
          </cell>
          <cell r="Q29">
            <v>36668</v>
          </cell>
          <cell r="R29">
            <v>36668</v>
          </cell>
          <cell r="S29">
            <v>36668</v>
          </cell>
          <cell r="T29">
            <v>36668</v>
          </cell>
          <cell r="U29">
            <v>0</v>
          </cell>
          <cell r="V29">
            <v>36668</v>
          </cell>
          <cell r="W29">
            <v>36668</v>
          </cell>
          <cell r="X29">
            <v>0</v>
          </cell>
          <cell r="Y29">
            <v>36668</v>
          </cell>
          <cell r="Z29">
            <v>36668</v>
          </cell>
          <cell r="AA29">
            <v>0</v>
          </cell>
          <cell r="AB29">
            <v>36668</v>
          </cell>
          <cell r="AC29">
            <v>36668</v>
          </cell>
          <cell r="AD29">
            <v>36668</v>
          </cell>
          <cell r="AE29">
            <v>36668</v>
          </cell>
          <cell r="AF29">
            <v>36668</v>
          </cell>
          <cell r="AG29">
            <v>36668</v>
          </cell>
          <cell r="AH29">
            <v>36668</v>
          </cell>
          <cell r="AI29">
            <v>36668</v>
          </cell>
          <cell r="AJ29">
            <v>36668</v>
          </cell>
          <cell r="AK29">
            <v>36668</v>
          </cell>
          <cell r="AL29">
            <v>36668</v>
          </cell>
          <cell r="AM29">
            <v>36668</v>
          </cell>
          <cell r="AN29">
            <v>36668</v>
          </cell>
          <cell r="AO29">
            <v>36668</v>
          </cell>
          <cell r="AP29">
            <v>36668</v>
          </cell>
          <cell r="AQ29">
            <v>36668</v>
          </cell>
          <cell r="AR29">
            <v>36668</v>
          </cell>
          <cell r="AS29">
            <v>36668</v>
          </cell>
          <cell r="AT29">
            <v>36668</v>
          </cell>
          <cell r="AU29">
            <v>36668</v>
          </cell>
          <cell r="AV29">
            <v>36668</v>
          </cell>
          <cell r="AW29">
            <v>36668</v>
          </cell>
          <cell r="AX29">
            <v>36668</v>
          </cell>
          <cell r="AY29">
            <v>36668</v>
          </cell>
          <cell r="AZ29">
            <v>36595</v>
          </cell>
          <cell r="BA29">
            <v>36045</v>
          </cell>
          <cell r="BB29">
            <v>36668</v>
          </cell>
          <cell r="BC29">
            <v>36668</v>
          </cell>
          <cell r="BD29">
            <v>36160</v>
          </cell>
          <cell r="BE29">
            <v>36668</v>
          </cell>
          <cell r="BF29">
            <v>36668</v>
          </cell>
          <cell r="BG29">
            <v>36668</v>
          </cell>
          <cell r="BH29">
            <v>36668</v>
          </cell>
          <cell r="BI29">
            <v>36668</v>
          </cell>
          <cell r="BJ29">
            <v>36668</v>
          </cell>
          <cell r="BK29">
            <v>36668</v>
          </cell>
          <cell r="BL29">
            <v>36595</v>
          </cell>
          <cell r="BM29">
            <v>36595</v>
          </cell>
          <cell r="BN29">
            <v>36595</v>
          </cell>
          <cell r="BO29">
            <v>36595</v>
          </cell>
          <cell r="BP29">
            <v>36595</v>
          </cell>
          <cell r="BQ29">
            <v>36045</v>
          </cell>
          <cell r="BR29">
            <v>36045</v>
          </cell>
          <cell r="BS29">
            <v>36045</v>
          </cell>
          <cell r="BT29">
            <v>36045</v>
          </cell>
          <cell r="BU29">
            <v>36595</v>
          </cell>
          <cell r="BV29">
            <v>36526</v>
          </cell>
          <cell r="BW29">
            <v>36595</v>
          </cell>
          <cell r="BX29">
            <v>36595</v>
          </cell>
          <cell r="BY29">
            <v>36595</v>
          </cell>
          <cell r="BZ29">
            <v>36595</v>
          </cell>
          <cell r="CA29">
            <v>36595</v>
          </cell>
          <cell r="CB29">
            <v>36595</v>
          </cell>
          <cell r="CC29">
            <v>36526</v>
          </cell>
          <cell r="CD29">
            <v>36526</v>
          </cell>
          <cell r="CE29">
            <v>36526</v>
          </cell>
          <cell r="CF29">
            <v>36526</v>
          </cell>
          <cell r="CG29">
            <v>36526</v>
          </cell>
          <cell r="CH29">
            <v>34623</v>
          </cell>
          <cell r="CI29">
            <v>36526</v>
          </cell>
          <cell r="CJ29">
            <v>36526</v>
          </cell>
          <cell r="CK29">
            <v>36526</v>
          </cell>
          <cell r="CL29">
            <v>36526</v>
          </cell>
          <cell r="CM29">
            <v>36526</v>
          </cell>
          <cell r="CN29">
            <v>36526</v>
          </cell>
          <cell r="CO29">
            <v>36526</v>
          </cell>
          <cell r="CP29">
            <v>36526</v>
          </cell>
          <cell r="CQ29">
            <v>36526</v>
          </cell>
          <cell r="CR29">
            <v>36526</v>
          </cell>
          <cell r="CS29">
            <v>36526</v>
          </cell>
          <cell r="CT29">
            <v>34623</v>
          </cell>
          <cell r="CU29">
            <v>34623</v>
          </cell>
          <cell r="CV29">
            <v>36526</v>
          </cell>
          <cell r="CW29">
            <v>34623</v>
          </cell>
          <cell r="CX29">
            <v>34623</v>
          </cell>
          <cell r="CY29">
            <v>34623</v>
          </cell>
          <cell r="CZ29">
            <v>34623</v>
          </cell>
          <cell r="DA29">
            <v>34623</v>
          </cell>
          <cell r="DB29">
            <v>34623</v>
          </cell>
          <cell r="DC29">
            <v>34604</v>
          </cell>
          <cell r="DD29">
            <v>34623</v>
          </cell>
          <cell r="DE29">
            <v>37474</v>
          </cell>
          <cell r="DF29">
            <v>44623</v>
          </cell>
          <cell r="DG29">
            <v>44623</v>
          </cell>
          <cell r="DH29">
            <v>44623</v>
          </cell>
          <cell r="DI29">
            <v>47474</v>
          </cell>
          <cell r="DJ29">
            <v>44623</v>
          </cell>
          <cell r="DK29">
            <v>44623</v>
          </cell>
          <cell r="DL29">
            <v>37474</v>
          </cell>
          <cell r="DM29">
            <v>37474</v>
          </cell>
          <cell r="DN29">
            <v>35000</v>
          </cell>
          <cell r="DO29">
            <v>0</v>
          </cell>
          <cell r="DP29">
            <v>37474</v>
          </cell>
          <cell r="DQ29">
            <v>44623</v>
          </cell>
          <cell r="DR29">
            <v>37474</v>
          </cell>
          <cell r="DS29">
            <v>44623</v>
          </cell>
          <cell r="DT29">
            <v>44623</v>
          </cell>
          <cell r="DU29">
            <v>37474</v>
          </cell>
          <cell r="DV29">
            <v>44623</v>
          </cell>
          <cell r="DW29">
            <v>44623</v>
          </cell>
          <cell r="DX29">
            <v>44623</v>
          </cell>
          <cell r="DY29">
            <v>44623</v>
          </cell>
          <cell r="DZ29">
            <v>44623</v>
          </cell>
          <cell r="EA29">
            <v>44623</v>
          </cell>
        </row>
        <row r="30">
          <cell r="A30">
            <v>22</v>
          </cell>
          <cell r="B30">
            <v>1</v>
          </cell>
          <cell r="C30">
            <v>1</v>
          </cell>
          <cell r="D30">
            <v>0</v>
          </cell>
          <cell r="E30">
            <v>0</v>
          </cell>
          <cell r="F30" t="str">
            <v>OESE</v>
          </cell>
          <cell r="G30" t="str">
            <v>Education for the Disadvantaged</v>
          </cell>
          <cell r="H30">
            <v>0</v>
          </cell>
          <cell r="I30">
            <v>0</v>
          </cell>
          <cell r="J30" t="str">
            <v>Neglected and delinquent children and youth education (ESEA I-D)</v>
          </cell>
          <cell r="K30">
            <v>0</v>
          </cell>
          <cell r="L30" t="str">
            <v>D</v>
          </cell>
          <cell r="M30">
            <v>1</v>
          </cell>
          <cell r="N30">
            <v>0</v>
          </cell>
          <cell r="O30">
            <v>0</v>
          </cell>
          <cell r="P30">
            <v>50427</v>
          </cell>
          <cell r="Q30">
            <v>50427</v>
          </cell>
          <cell r="R30">
            <v>50427</v>
          </cell>
          <cell r="S30">
            <v>50427</v>
          </cell>
          <cell r="T30">
            <v>50427</v>
          </cell>
          <cell r="U30">
            <v>50427</v>
          </cell>
          <cell r="V30">
            <v>50427</v>
          </cell>
          <cell r="W30">
            <v>50427</v>
          </cell>
          <cell r="X30">
            <v>50427</v>
          </cell>
          <cell r="Y30">
            <v>50427</v>
          </cell>
          <cell r="Z30">
            <v>50427</v>
          </cell>
          <cell r="AA30">
            <v>0</v>
          </cell>
          <cell r="AB30">
            <v>50427</v>
          </cell>
          <cell r="AC30">
            <v>50427</v>
          </cell>
          <cell r="AD30">
            <v>50427</v>
          </cell>
          <cell r="AE30">
            <v>50427</v>
          </cell>
          <cell r="AF30">
            <v>50427</v>
          </cell>
          <cell r="AG30">
            <v>50427</v>
          </cell>
          <cell r="AH30">
            <v>50427</v>
          </cell>
          <cell r="AI30">
            <v>50427</v>
          </cell>
          <cell r="AJ30">
            <v>50427</v>
          </cell>
          <cell r="AK30">
            <v>50427</v>
          </cell>
          <cell r="AL30">
            <v>50427</v>
          </cell>
          <cell r="AM30">
            <v>50427</v>
          </cell>
          <cell r="AN30">
            <v>50427</v>
          </cell>
          <cell r="AO30">
            <v>50427</v>
          </cell>
          <cell r="AP30">
            <v>50427</v>
          </cell>
          <cell r="AQ30">
            <v>50427</v>
          </cell>
          <cell r="AR30">
            <v>50427</v>
          </cell>
          <cell r="AS30">
            <v>50427</v>
          </cell>
          <cell r="AT30">
            <v>50427</v>
          </cell>
          <cell r="AU30">
            <v>50427</v>
          </cell>
          <cell r="AV30">
            <v>50427</v>
          </cell>
          <cell r="AW30">
            <v>50427</v>
          </cell>
          <cell r="AX30">
            <v>50427</v>
          </cell>
          <cell r="AY30">
            <v>50427</v>
          </cell>
          <cell r="AZ30">
            <v>50326</v>
          </cell>
          <cell r="BA30">
            <v>49570</v>
          </cell>
          <cell r="BB30">
            <v>50427</v>
          </cell>
          <cell r="BC30">
            <v>50427</v>
          </cell>
          <cell r="BD30">
            <v>49728</v>
          </cell>
          <cell r="BE30">
            <v>50427</v>
          </cell>
          <cell r="BF30">
            <v>50427</v>
          </cell>
          <cell r="BG30">
            <v>50427</v>
          </cell>
          <cell r="BH30">
            <v>50427</v>
          </cell>
          <cell r="BI30">
            <v>50427</v>
          </cell>
          <cell r="BJ30">
            <v>50427</v>
          </cell>
          <cell r="BK30">
            <v>50427</v>
          </cell>
          <cell r="BL30">
            <v>50326</v>
          </cell>
          <cell r="BM30">
            <v>50326</v>
          </cell>
          <cell r="BN30">
            <v>50326</v>
          </cell>
          <cell r="BO30">
            <v>50326</v>
          </cell>
          <cell r="BP30">
            <v>50326</v>
          </cell>
          <cell r="BQ30">
            <v>49570</v>
          </cell>
          <cell r="BR30">
            <v>49570</v>
          </cell>
          <cell r="BS30">
            <v>49570</v>
          </cell>
          <cell r="BT30">
            <v>49570</v>
          </cell>
          <cell r="BU30">
            <v>50326</v>
          </cell>
          <cell r="BV30">
            <v>50231</v>
          </cell>
          <cell r="BW30">
            <v>50326</v>
          </cell>
          <cell r="BX30">
            <v>50326</v>
          </cell>
          <cell r="BY30">
            <v>47825</v>
          </cell>
          <cell r="BZ30">
            <v>44539</v>
          </cell>
          <cell r="CA30">
            <v>50326</v>
          </cell>
          <cell r="CB30">
            <v>50326</v>
          </cell>
          <cell r="CC30">
            <v>50231</v>
          </cell>
          <cell r="CD30">
            <v>50231</v>
          </cell>
          <cell r="CE30">
            <v>50231</v>
          </cell>
          <cell r="CF30">
            <v>50231</v>
          </cell>
          <cell r="CG30">
            <v>50231</v>
          </cell>
          <cell r="CH30">
            <v>47614</v>
          </cell>
          <cell r="CI30">
            <v>50231</v>
          </cell>
          <cell r="CJ30">
            <v>50231</v>
          </cell>
          <cell r="CK30">
            <v>50231</v>
          </cell>
          <cell r="CL30">
            <v>50231</v>
          </cell>
          <cell r="CM30">
            <v>50231</v>
          </cell>
          <cell r="CN30">
            <v>50231</v>
          </cell>
          <cell r="CO30">
            <v>50231</v>
          </cell>
          <cell r="CP30">
            <v>50231</v>
          </cell>
          <cell r="CQ30">
            <v>50231</v>
          </cell>
          <cell r="CR30">
            <v>50130</v>
          </cell>
          <cell r="CS30">
            <v>50130</v>
          </cell>
          <cell r="CT30">
            <v>47614</v>
          </cell>
          <cell r="CU30">
            <v>47614</v>
          </cell>
          <cell r="CV30">
            <v>50130</v>
          </cell>
          <cell r="CW30">
            <v>47614</v>
          </cell>
          <cell r="CX30">
            <v>47614</v>
          </cell>
          <cell r="CY30">
            <v>47614</v>
          </cell>
          <cell r="CZ30">
            <v>47614</v>
          </cell>
          <cell r="DA30">
            <v>47614</v>
          </cell>
          <cell r="DB30">
            <v>47614</v>
          </cell>
          <cell r="DC30">
            <v>47588</v>
          </cell>
          <cell r="DD30">
            <v>47614</v>
          </cell>
          <cell r="DE30">
            <v>47614</v>
          </cell>
          <cell r="DF30">
            <v>47614</v>
          </cell>
          <cell r="DG30">
            <v>47614</v>
          </cell>
          <cell r="DH30">
            <v>47614</v>
          </cell>
          <cell r="DI30">
            <v>47614</v>
          </cell>
          <cell r="DJ30">
            <v>47614</v>
          </cell>
          <cell r="DK30">
            <v>47614</v>
          </cell>
          <cell r="DL30">
            <v>47614</v>
          </cell>
          <cell r="DM30">
            <v>47614</v>
          </cell>
          <cell r="DN30">
            <v>46000</v>
          </cell>
          <cell r="DO30">
            <v>0</v>
          </cell>
          <cell r="DP30">
            <v>47614</v>
          </cell>
          <cell r="DQ30">
            <v>47614</v>
          </cell>
          <cell r="DR30">
            <v>47614</v>
          </cell>
          <cell r="DS30">
            <v>47614</v>
          </cell>
          <cell r="DT30">
            <v>47614</v>
          </cell>
          <cell r="DU30">
            <v>47614</v>
          </cell>
          <cell r="DV30">
            <v>47614</v>
          </cell>
          <cell r="DW30">
            <v>47614</v>
          </cell>
          <cell r="DX30">
            <v>47614</v>
          </cell>
          <cell r="DY30">
            <v>47614</v>
          </cell>
          <cell r="DZ30">
            <v>47614</v>
          </cell>
          <cell r="EA30">
            <v>47614</v>
          </cell>
        </row>
        <row r="31">
          <cell r="A31">
            <v>23</v>
          </cell>
          <cell r="B31">
            <v>1</v>
          </cell>
          <cell r="C31">
            <v>1</v>
          </cell>
          <cell r="D31">
            <v>0</v>
          </cell>
          <cell r="E31">
            <v>0</v>
          </cell>
          <cell r="F31" t="str">
            <v>OESE</v>
          </cell>
          <cell r="G31" t="str">
            <v>Education for the Disadvantaged</v>
          </cell>
          <cell r="H31">
            <v>0</v>
          </cell>
          <cell r="I31">
            <v>0</v>
          </cell>
          <cell r="J31" t="str">
            <v>ESEA I-A Targeted grants (section 1125)</v>
          </cell>
          <cell r="K31">
            <v>1</v>
          </cell>
          <cell r="L31" t="str">
            <v>D</v>
          </cell>
          <cell r="M31">
            <v>1</v>
          </cell>
          <cell r="N31">
            <v>0</v>
          </cell>
          <cell r="O31">
            <v>0</v>
          </cell>
          <cell r="P31">
            <v>5000000</v>
          </cell>
          <cell r="Q31">
            <v>0</v>
          </cell>
          <cell r="R31">
            <v>0</v>
          </cell>
          <cell r="S31">
            <v>0</v>
          </cell>
          <cell r="T31">
            <v>0</v>
          </cell>
          <cell r="U31">
            <v>0</v>
          </cell>
          <cell r="V31">
            <v>0</v>
          </cell>
          <cell r="W31">
            <v>0</v>
          </cell>
          <cell r="X31">
            <v>0</v>
          </cell>
          <cell r="Y31">
            <v>0</v>
          </cell>
          <cell r="Z31">
            <v>0</v>
          </cell>
          <cell r="AA31">
            <v>0</v>
          </cell>
          <cell r="AB31">
            <v>0</v>
          </cell>
          <cell r="AC31">
            <v>0</v>
          </cell>
          <cell r="AD31">
            <v>0</v>
          </cell>
          <cell r="AE31">
            <v>0</v>
          </cell>
          <cell r="AF31">
            <v>0</v>
          </cell>
          <cell r="AG31">
            <v>0</v>
          </cell>
          <cell r="AH31">
            <v>0</v>
          </cell>
          <cell r="AI31">
            <v>0</v>
          </cell>
          <cell r="AJ31">
            <v>0</v>
          </cell>
          <cell r="AK31">
            <v>0</v>
          </cell>
          <cell r="AL31">
            <v>0</v>
          </cell>
          <cell r="AM31">
            <v>0</v>
          </cell>
          <cell r="AN31">
            <v>0</v>
          </cell>
          <cell r="AO31">
            <v>0</v>
          </cell>
          <cell r="AP31">
            <v>0</v>
          </cell>
          <cell r="AQ31">
            <v>0</v>
          </cell>
          <cell r="AR31">
            <v>0</v>
          </cell>
          <cell r="AS31">
            <v>0</v>
          </cell>
          <cell r="AT31">
            <v>0</v>
          </cell>
          <cell r="AU31">
            <v>0</v>
          </cell>
          <cell r="AV31">
            <v>0</v>
          </cell>
          <cell r="AW31">
            <v>0</v>
          </cell>
          <cell r="AX31">
            <v>0</v>
          </cell>
          <cell r="AY31">
            <v>0</v>
          </cell>
          <cell r="AZ31">
            <v>0</v>
          </cell>
          <cell r="BA31">
            <v>0</v>
          </cell>
          <cell r="BB31">
            <v>0</v>
          </cell>
          <cell r="BC31">
            <v>0</v>
          </cell>
          <cell r="BD31">
            <v>0</v>
          </cell>
          <cell r="BE31">
            <v>0</v>
          </cell>
          <cell r="BF31">
            <v>0</v>
          </cell>
          <cell r="BG31">
            <v>0</v>
          </cell>
          <cell r="BH31">
            <v>0</v>
          </cell>
          <cell r="BI31">
            <v>0</v>
          </cell>
          <cell r="BJ31">
            <v>0</v>
          </cell>
          <cell r="BK31">
            <v>0</v>
          </cell>
          <cell r="BL31">
            <v>0</v>
          </cell>
          <cell r="BM31">
            <v>0</v>
          </cell>
          <cell r="BN31">
            <v>0</v>
          </cell>
          <cell r="BO31">
            <v>0</v>
          </cell>
          <cell r="BP31">
            <v>0</v>
          </cell>
          <cell r="BQ31">
            <v>0</v>
          </cell>
          <cell r="BR31">
            <v>0</v>
          </cell>
          <cell r="BS31">
            <v>0</v>
          </cell>
          <cell r="BT31">
            <v>0</v>
          </cell>
          <cell r="BU31">
            <v>0</v>
          </cell>
          <cell r="BV31">
            <v>0</v>
          </cell>
          <cell r="BW31">
            <v>0</v>
          </cell>
          <cell r="BX31">
            <v>0</v>
          </cell>
          <cell r="BY31">
            <v>0</v>
          </cell>
          <cell r="BZ31">
            <v>0</v>
          </cell>
          <cell r="CA31">
            <v>0</v>
          </cell>
          <cell r="CB31">
            <v>0</v>
          </cell>
          <cell r="CC31">
            <v>0</v>
          </cell>
          <cell r="CD31">
            <v>0</v>
          </cell>
          <cell r="CE31">
            <v>0</v>
          </cell>
          <cell r="CF31">
            <v>0</v>
          </cell>
          <cell r="CG31">
            <v>0</v>
          </cell>
          <cell r="CH31">
            <v>0</v>
          </cell>
          <cell r="CI31">
            <v>0</v>
          </cell>
          <cell r="CJ31">
            <v>0</v>
          </cell>
          <cell r="CK31">
            <v>0</v>
          </cell>
          <cell r="CL31">
            <v>0</v>
          </cell>
          <cell r="CM31">
            <v>0</v>
          </cell>
          <cell r="CN31">
            <v>0</v>
          </cell>
          <cell r="CO31">
            <v>0</v>
          </cell>
          <cell r="CP31">
            <v>0</v>
          </cell>
          <cell r="CQ31">
            <v>0</v>
          </cell>
          <cell r="CR31">
            <v>0</v>
          </cell>
          <cell r="CS31">
            <v>0</v>
          </cell>
          <cell r="CT31">
            <v>0</v>
          </cell>
          <cell r="CU31">
            <v>0</v>
          </cell>
          <cell r="CV31">
            <v>0</v>
          </cell>
          <cell r="CW31">
            <v>0</v>
          </cell>
          <cell r="CX31">
            <v>0</v>
          </cell>
          <cell r="CY31">
            <v>0</v>
          </cell>
          <cell r="CZ31">
            <v>0</v>
          </cell>
          <cell r="DA31">
            <v>0</v>
          </cell>
          <cell r="DB31">
            <v>0</v>
          </cell>
          <cell r="DC31">
            <v>0</v>
          </cell>
          <cell r="DD31">
            <v>0</v>
          </cell>
          <cell r="DE31">
            <v>0</v>
          </cell>
          <cell r="DF31">
            <v>0</v>
          </cell>
          <cell r="DG31">
            <v>0</v>
          </cell>
          <cell r="DH31">
            <v>0</v>
          </cell>
          <cell r="DI31">
            <v>0</v>
          </cell>
          <cell r="DJ31">
            <v>0</v>
          </cell>
          <cell r="DK31">
            <v>0</v>
          </cell>
          <cell r="DL31">
            <v>0</v>
          </cell>
          <cell r="DM31">
            <v>0</v>
          </cell>
          <cell r="DN31">
            <v>0</v>
          </cell>
          <cell r="DO31">
            <v>0</v>
          </cell>
          <cell r="DP31">
            <v>0</v>
          </cell>
          <cell r="DQ31">
            <v>0</v>
          </cell>
          <cell r="DR31">
            <v>0</v>
          </cell>
          <cell r="DS31">
            <v>0</v>
          </cell>
          <cell r="DT31">
            <v>0</v>
          </cell>
          <cell r="DU31">
            <v>0</v>
          </cell>
          <cell r="DV31">
            <v>0</v>
          </cell>
          <cell r="DW31">
            <v>0</v>
          </cell>
          <cell r="DX31">
            <v>0</v>
          </cell>
          <cell r="DY31">
            <v>0</v>
          </cell>
          <cell r="DZ31">
            <v>0</v>
          </cell>
          <cell r="EA31">
            <v>0</v>
          </cell>
        </row>
        <row r="32">
          <cell r="A32">
            <v>24</v>
          </cell>
          <cell r="B32">
            <v>1</v>
          </cell>
          <cell r="C32">
            <v>1</v>
          </cell>
          <cell r="D32">
            <v>0</v>
          </cell>
          <cell r="E32">
            <v>0</v>
          </cell>
          <cell r="F32" t="str">
            <v>OESE</v>
          </cell>
          <cell r="G32" t="str">
            <v>Education for the Disadvantaged</v>
          </cell>
          <cell r="H32">
            <v>0</v>
          </cell>
          <cell r="I32">
            <v>0</v>
          </cell>
          <cell r="J32" t="str">
            <v>ESEA I-A Education finance incentive grants (section 1125A)</v>
          </cell>
          <cell r="K32">
            <v>1</v>
          </cell>
          <cell r="L32" t="str">
            <v>D</v>
          </cell>
          <cell r="M32">
            <v>1</v>
          </cell>
          <cell r="N32">
            <v>0</v>
          </cell>
          <cell r="O32">
            <v>0</v>
          </cell>
          <cell r="P32">
            <v>5000000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v>0</v>
          </cell>
          <cell r="AG32">
            <v>0</v>
          </cell>
          <cell r="AH32">
            <v>0</v>
          </cell>
          <cell r="AI32">
            <v>0</v>
          </cell>
          <cell r="AJ32">
            <v>0</v>
          </cell>
          <cell r="AK32">
            <v>0</v>
          </cell>
          <cell r="AL32">
            <v>0</v>
          </cell>
          <cell r="AM32">
            <v>0</v>
          </cell>
          <cell r="AN32">
            <v>0</v>
          </cell>
          <cell r="AO32">
            <v>0</v>
          </cell>
          <cell r="AP32">
            <v>0</v>
          </cell>
          <cell r="AQ32">
            <v>0</v>
          </cell>
          <cell r="AR32">
            <v>0</v>
          </cell>
          <cell r="AS32">
            <v>0</v>
          </cell>
          <cell r="AT32">
            <v>0</v>
          </cell>
          <cell r="AU32">
            <v>0</v>
          </cell>
          <cell r="AV32">
            <v>0</v>
          </cell>
          <cell r="AW32">
            <v>0</v>
          </cell>
          <cell r="AX32">
            <v>0</v>
          </cell>
          <cell r="AY32">
            <v>0</v>
          </cell>
          <cell r="AZ32">
            <v>0</v>
          </cell>
          <cell r="BA32">
            <v>0</v>
          </cell>
          <cell r="BB32">
            <v>0</v>
          </cell>
          <cell r="BC32">
            <v>0</v>
          </cell>
          <cell r="BD32">
            <v>0</v>
          </cell>
          <cell r="BE32">
            <v>0</v>
          </cell>
          <cell r="BF32">
            <v>0</v>
          </cell>
          <cell r="BG32">
            <v>0</v>
          </cell>
          <cell r="BH32">
            <v>0</v>
          </cell>
          <cell r="BI32">
            <v>0</v>
          </cell>
          <cell r="BJ32">
            <v>0</v>
          </cell>
          <cell r="BK32">
            <v>0</v>
          </cell>
          <cell r="BL32">
            <v>0</v>
          </cell>
          <cell r="BM32">
            <v>0</v>
          </cell>
          <cell r="BN32">
            <v>0</v>
          </cell>
          <cell r="BO32">
            <v>0</v>
          </cell>
          <cell r="BP32">
            <v>0</v>
          </cell>
          <cell r="BQ32">
            <v>0</v>
          </cell>
          <cell r="BR32">
            <v>0</v>
          </cell>
          <cell r="BS32">
            <v>0</v>
          </cell>
          <cell r="BT32">
            <v>0</v>
          </cell>
          <cell r="BU32">
            <v>0</v>
          </cell>
          <cell r="BV32">
            <v>0</v>
          </cell>
          <cell r="BW32">
            <v>0</v>
          </cell>
          <cell r="BX32">
            <v>0</v>
          </cell>
          <cell r="BY32">
            <v>0</v>
          </cell>
          <cell r="BZ32">
            <v>0</v>
          </cell>
          <cell r="CA32">
            <v>0</v>
          </cell>
          <cell r="CB32">
            <v>0</v>
          </cell>
          <cell r="CC32">
            <v>0</v>
          </cell>
          <cell r="CD32">
            <v>0</v>
          </cell>
          <cell r="CE32">
            <v>0</v>
          </cell>
          <cell r="CF32">
            <v>0</v>
          </cell>
          <cell r="CG32">
            <v>0</v>
          </cell>
          <cell r="CH32">
            <v>0</v>
          </cell>
          <cell r="CI32">
            <v>0</v>
          </cell>
          <cell r="CJ32">
            <v>0</v>
          </cell>
          <cell r="CK32">
            <v>0</v>
          </cell>
          <cell r="CL32">
            <v>0</v>
          </cell>
          <cell r="CM32">
            <v>0</v>
          </cell>
          <cell r="CN32">
            <v>0</v>
          </cell>
          <cell r="CO32">
            <v>0</v>
          </cell>
          <cell r="CP32">
            <v>0</v>
          </cell>
          <cell r="CQ32">
            <v>0</v>
          </cell>
          <cell r="CR32">
            <v>0</v>
          </cell>
          <cell r="CS32">
            <v>0</v>
          </cell>
          <cell r="CT32">
            <v>0</v>
          </cell>
          <cell r="CU32">
            <v>0</v>
          </cell>
          <cell r="CV32">
            <v>0</v>
          </cell>
          <cell r="CW32">
            <v>0</v>
          </cell>
          <cell r="CX32">
            <v>0</v>
          </cell>
          <cell r="CY32">
            <v>0</v>
          </cell>
          <cell r="CZ32">
            <v>0</v>
          </cell>
          <cell r="DA32">
            <v>0</v>
          </cell>
          <cell r="DB32">
            <v>0</v>
          </cell>
          <cell r="DC32">
            <v>0</v>
          </cell>
          <cell r="DD32">
            <v>0</v>
          </cell>
          <cell r="DE32">
            <v>0</v>
          </cell>
          <cell r="DF32">
            <v>0</v>
          </cell>
          <cell r="DG32">
            <v>0</v>
          </cell>
          <cell r="DH32">
            <v>0</v>
          </cell>
          <cell r="DI32">
            <v>0</v>
          </cell>
          <cell r="DJ32">
            <v>0</v>
          </cell>
          <cell r="DK32">
            <v>0</v>
          </cell>
          <cell r="DL32">
            <v>3294050</v>
          </cell>
          <cell r="DM32">
            <v>3294050</v>
          </cell>
          <cell r="DN32">
            <v>0</v>
          </cell>
          <cell r="DO32">
            <v>0</v>
          </cell>
          <cell r="DP32">
            <v>0</v>
          </cell>
          <cell r="DQ32">
            <v>0</v>
          </cell>
          <cell r="DR32">
            <v>0</v>
          </cell>
          <cell r="DS32">
            <v>0</v>
          </cell>
          <cell r="DT32">
            <v>0</v>
          </cell>
          <cell r="DU32">
            <v>0</v>
          </cell>
          <cell r="DV32">
            <v>0</v>
          </cell>
          <cell r="DW32">
            <v>0</v>
          </cell>
          <cell r="DX32">
            <v>0</v>
          </cell>
          <cell r="DY32">
            <v>0</v>
          </cell>
          <cell r="DZ32">
            <v>0</v>
          </cell>
          <cell r="EA32">
            <v>0</v>
          </cell>
        </row>
        <row r="33">
          <cell r="A33">
            <v>26</v>
          </cell>
          <cell r="B33">
            <v>1</v>
          </cell>
          <cell r="C33">
            <v>1</v>
          </cell>
          <cell r="D33">
            <v>0</v>
          </cell>
          <cell r="E33">
            <v>0</v>
          </cell>
          <cell r="F33" t="str">
            <v>OESE</v>
          </cell>
          <cell r="G33" t="str">
            <v>Impact Aid</v>
          </cell>
          <cell r="H33">
            <v>0</v>
          </cell>
          <cell r="I33">
            <v>0</v>
          </cell>
          <cell r="J33" t="str">
            <v>Impact aid (proposed legislation)</v>
          </cell>
          <cell r="K33">
            <v>0</v>
          </cell>
          <cell r="L33" t="str">
            <v>D</v>
          </cell>
          <cell r="M33">
            <v>1</v>
          </cell>
          <cell r="N33">
            <v>0</v>
          </cell>
          <cell r="O33">
            <v>0</v>
          </cell>
          <cell r="P33">
            <v>0</v>
          </cell>
          <cell r="Q33">
            <v>0</v>
          </cell>
          <cell r="R33">
            <v>0</v>
          </cell>
          <cell r="S33">
            <v>0</v>
          </cell>
          <cell r="T33">
            <v>0</v>
          </cell>
          <cell r="U33">
            <v>1278218</v>
          </cell>
          <cell r="V33">
            <v>0</v>
          </cell>
          <cell r="W33">
            <v>0</v>
          </cell>
          <cell r="X33">
            <v>1278218</v>
          </cell>
          <cell r="Y33">
            <v>0</v>
          </cell>
          <cell r="Z33">
            <v>0</v>
          </cell>
          <cell r="AA33">
            <v>0</v>
          </cell>
          <cell r="AB33">
            <v>0</v>
          </cell>
          <cell r="AC33">
            <v>0</v>
          </cell>
          <cell r="AD33">
            <v>0</v>
          </cell>
          <cell r="AE33">
            <v>0</v>
          </cell>
          <cell r="AF33">
            <v>0</v>
          </cell>
          <cell r="AG33">
            <v>0</v>
          </cell>
          <cell r="AH33">
            <v>0</v>
          </cell>
          <cell r="AI33">
            <v>1316000</v>
          </cell>
          <cell r="AJ33">
            <v>0</v>
          </cell>
          <cell r="AK33">
            <v>0</v>
          </cell>
          <cell r="AL33">
            <v>0</v>
          </cell>
          <cell r="AM33">
            <v>0</v>
          </cell>
          <cell r="AN33">
            <v>0</v>
          </cell>
          <cell r="AO33">
            <v>0</v>
          </cell>
          <cell r="AP33">
            <v>0</v>
          </cell>
          <cell r="AQ33">
            <v>0</v>
          </cell>
          <cell r="AR33">
            <v>0</v>
          </cell>
          <cell r="AS33">
            <v>0</v>
          </cell>
          <cell r="AT33">
            <v>0</v>
          </cell>
          <cell r="AU33">
            <v>0</v>
          </cell>
          <cell r="AV33">
            <v>0</v>
          </cell>
          <cell r="AW33">
            <v>0</v>
          </cell>
          <cell r="AX33">
            <v>0</v>
          </cell>
          <cell r="AY33">
            <v>0</v>
          </cell>
          <cell r="AZ33">
            <v>0</v>
          </cell>
          <cell r="BA33">
            <v>0</v>
          </cell>
          <cell r="BB33">
            <v>0</v>
          </cell>
          <cell r="BC33">
            <v>0</v>
          </cell>
          <cell r="BD33">
            <v>0</v>
          </cell>
          <cell r="BE33">
            <v>0</v>
          </cell>
          <cell r="BF33">
            <v>0</v>
          </cell>
          <cell r="BG33">
            <v>0</v>
          </cell>
          <cell r="BH33">
            <v>0</v>
          </cell>
          <cell r="BI33">
            <v>0</v>
          </cell>
          <cell r="BJ33">
            <v>0</v>
          </cell>
          <cell r="BK33">
            <v>0</v>
          </cell>
          <cell r="BL33">
            <v>0</v>
          </cell>
          <cell r="BM33">
            <v>0</v>
          </cell>
          <cell r="BN33">
            <v>0</v>
          </cell>
          <cell r="BO33">
            <v>0</v>
          </cell>
          <cell r="BP33">
            <v>0</v>
          </cell>
          <cell r="BQ33">
            <v>0</v>
          </cell>
          <cell r="BR33">
            <v>0</v>
          </cell>
          <cell r="BS33">
            <v>0</v>
          </cell>
          <cell r="BT33">
            <v>0</v>
          </cell>
          <cell r="BU33">
            <v>0</v>
          </cell>
          <cell r="BV33">
            <v>0</v>
          </cell>
          <cell r="BW33">
            <v>0</v>
          </cell>
          <cell r="BX33">
            <v>0</v>
          </cell>
          <cell r="BY33">
            <v>0</v>
          </cell>
          <cell r="BZ33">
            <v>0</v>
          </cell>
          <cell r="CA33">
            <v>0</v>
          </cell>
          <cell r="CB33">
            <v>0</v>
          </cell>
          <cell r="CC33">
            <v>0</v>
          </cell>
          <cell r="CD33">
            <v>0</v>
          </cell>
          <cell r="CE33">
            <v>0</v>
          </cell>
          <cell r="CF33">
            <v>0</v>
          </cell>
          <cell r="CG33">
            <v>0</v>
          </cell>
          <cell r="CH33">
            <v>0</v>
          </cell>
          <cell r="CI33">
            <v>0</v>
          </cell>
          <cell r="CJ33">
            <v>0</v>
          </cell>
          <cell r="CK33">
            <v>0</v>
          </cell>
          <cell r="CL33">
            <v>0</v>
          </cell>
          <cell r="CM33">
            <v>0</v>
          </cell>
          <cell r="CN33">
            <v>0</v>
          </cell>
          <cell r="CO33">
            <v>0</v>
          </cell>
          <cell r="CP33">
            <v>0</v>
          </cell>
          <cell r="CQ33">
            <v>0</v>
          </cell>
          <cell r="CR33">
            <v>0</v>
          </cell>
          <cell r="CS33">
            <v>0</v>
          </cell>
          <cell r="CT33">
            <v>0</v>
          </cell>
          <cell r="CU33">
            <v>0</v>
          </cell>
          <cell r="CV33">
            <v>0</v>
          </cell>
          <cell r="CW33">
            <v>0</v>
          </cell>
          <cell r="CX33">
            <v>0</v>
          </cell>
          <cell r="CY33">
            <v>0</v>
          </cell>
          <cell r="CZ33">
            <v>0</v>
          </cell>
          <cell r="DA33">
            <v>0</v>
          </cell>
          <cell r="DB33">
            <v>0</v>
          </cell>
          <cell r="DC33">
            <v>0</v>
          </cell>
          <cell r="DD33">
            <v>0</v>
          </cell>
          <cell r="DE33">
            <v>0</v>
          </cell>
          <cell r="DF33">
            <v>0</v>
          </cell>
          <cell r="DG33">
            <v>0</v>
          </cell>
          <cell r="DH33">
            <v>0</v>
          </cell>
          <cell r="DI33">
            <v>0</v>
          </cell>
          <cell r="DJ33">
            <v>0</v>
          </cell>
          <cell r="DK33">
            <v>0</v>
          </cell>
          <cell r="DL33">
            <v>0</v>
          </cell>
          <cell r="DM33">
            <v>0</v>
          </cell>
          <cell r="DN33">
            <v>0</v>
          </cell>
          <cell r="DO33">
            <v>0</v>
          </cell>
          <cell r="DP33">
            <v>0</v>
          </cell>
          <cell r="DQ33">
            <v>0</v>
          </cell>
          <cell r="DR33">
            <v>0</v>
          </cell>
          <cell r="DS33">
            <v>0</v>
          </cell>
          <cell r="DT33">
            <v>0</v>
          </cell>
          <cell r="DU33">
            <v>0</v>
          </cell>
          <cell r="DV33">
            <v>0</v>
          </cell>
          <cell r="DW33">
            <v>0</v>
          </cell>
          <cell r="DX33">
            <v>0</v>
          </cell>
          <cell r="DY33">
            <v>0</v>
          </cell>
          <cell r="DZ33">
            <v>0</v>
          </cell>
          <cell r="EA33">
            <v>0</v>
          </cell>
        </row>
        <row r="34">
          <cell r="A34">
            <v>27</v>
          </cell>
          <cell r="B34">
            <v>1</v>
          </cell>
          <cell r="C34">
            <v>1</v>
          </cell>
          <cell r="D34">
            <v>0</v>
          </cell>
          <cell r="E34">
            <v>0</v>
          </cell>
          <cell r="F34" t="str">
            <v>OESE</v>
          </cell>
          <cell r="G34" t="str">
            <v>Impact Aid</v>
          </cell>
          <cell r="H34">
            <v>0</v>
          </cell>
          <cell r="I34">
            <v>0</v>
          </cell>
          <cell r="J34" t="str">
            <v>Fed. Connected children - Basic support payments (section 8003(b))</v>
          </cell>
          <cell r="K34">
            <v>0</v>
          </cell>
          <cell r="L34" t="str">
            <v>D</v>
          </cell>
          <cell r="M34">
            <v>1</v>
          </cell>
          <cell r="N34">
            <v>0</v>
          </cell>
          <cell r="O34">
            <v>0</v>
          </cell>
          <cell r="P34">
            <v>1128535</v>
          </cell>
          <cell r="Q34">
            <v>1128535</v>
          </cell>
          <cell r="R34">
            <v>1138000</v>
          </cell>
          <cell r="S34">
            <v>1138000</v>
          </cell>
          <cell r="T34">
            <v>1138000</v>
          </cell>
          <cell r="U34">
            <v>0</v>
          </cell>
          <cell r="V34">
            <v>1140035</v>
          </cell>
          <cell r="W34">
            <v>1140035</v>
          </cell>
          <cell r="X34">
            <v>0</v>
          </cell>
          <cell r="Y34">
            <v>1140035</v>
          </cell>
          <cell r="Z34">
            <v>1140035</v>
          </cell>
          <cell r="AA34">
            <v>0</v>
          </cell>
          <cell r="AB34">
            <v>1140035</v>
          </cell>
          <cell r="AC34">
            <v>1138000</v>
          </cell>
          <cell r="AD34">
            <v>1138000</v>
          </cell>
          <cell r="AE34">
            <v>1138000</v>
          </cell>
          <cell r="AF34">
            <v>1138000</v>
          </cell>
          <cell r="AG34">
            <v>1138000</v>
          </cell>
          <cell r="AH34">
            <v>1138000</v>
          </cell>
          <cell r="AI34">
            <v>1173000</v>
          </cell>
          <cell r="AJ34">
            <v>1138000</v>
          </cell>
          <cell r="AK34">
            <v>1138000</v>
          </cell>
          <cell r="AL34">
            <v>1153000</v>
          </cell>
          <cell r="AM34">
            <v>1153000</v>
          </cell>
          <cell r="AN34">
            <v>1163000</v>
          </cell>
          <cell r="AO34">
            <v>1153000</v>
          </cell>
          <cell r="AP34">
            <v>1138000</v>
          </cell>
          <cell r="AQ34">
            <v>1138000</v>
          </cell>
          <cell r="AR34">
            <v>1138000</v>
          </cell>
          <cell r="AS34">
            <v>1138000</v>
          </cell>
          <cell r="AT34">
            <v>1138000</v>
          </cell>
          <cell r="AU34">
            <v>1138000</v>
          </cell>
          <cell r="AV34">
            <v>1138000</v>
          </cell>
          <cell r="AW34">
            <v>1138000</v>
          </cell>
          <cell r="AX34">
            <v>1138000</v>
          </cell>
          <cell r="AY34">
            <v>1138000</v>
          </cell>
          <cell r="AZ34">
            <v>1135724</v>
          </cell>
          <cell r="BA34">
            <v>1118654</v>
          </cell>
          <cell r="BB34">
            <v>1138000</v>
          </cell>
          <cell r="BC34">
            <v>1138000</v>
          </cell>
          <cell r="BD34">
            <v>1146879</v>
          </cell>
          <cell r="BE34">
            <v>1138000</v>
          </cell>
          <cell r="BF34">
            <v>1163000</v>
          </cell>
          <cell r="BG34">
            <v>1138000</v>
          </cell>
          <cell r="BH34">
            <v>1138000</v>
          </cell>
          <cell r="BI34">
            <v>1138000</v>
          </cell>
          <cell r="BJ34">
            <v>1138000</v>
          </cell>
          <cell r="BK34">
            <v>1138000</v>
          </cell>
          <cell r="BL34">
            <v>1135724</v>
          </cell>
          <cell r="BM34">
            <v>1135724</v>
          </cell>
          <cell r="BN34">
            <v>1135724</v>
          </cell>
          <cell r="BO34">
            <v>1135724</v>
          </cell>
          <cell r="BP34">
            <v>1170724</v>
          </cell>
          <cell r="BQ34">
            <v>1118654</v>
          </cell>
          <cell r="BR34">
            <v>1118654</v>
          </cell>
          <cell r="BS34">
            <v>1118654</v>
          </cell>
          <cell r="BT34">
            <v>1118654</v>
          </cell>
          <cell r="BU34">
            <v>1155724</v>
          </cell>
          <cell r="BV34">
            <v>1153540</v>
          </cell>
          <cell r="BW34">
            <v>1135724</v>
          </cell>
          <cell r="BX34">
            <v>1135724</v>
          </cell>
          <cell r="BY34">
            <v>1079279</v>
          </cell>
          <cell r="BZ34">
            <v>1005116</v>
          </cell>
          <cell r="CA34">
            <v>1135724</v>
          </cell>
          <cell r="CB34">
            <v>1135724</v>
          </cell>
          <cell r="CC34">
            <v>1153540</v>
          </cell>
          <cell r="CD34">
            <v>1153540</v>
          </cell>
          <cell r="CE34">
            <v>1153540</v>
          </cell>
          <cell r="CF34">
            <v>1153540</v>
          </cell>
          <cell r="CG34">
            <v>1153540</v>
          </cell>
          <cell r="CH34">
            <v>1093203</v>
          </cell>
          <cell r="CI34">
            <v>1153540</v>
          </cell>
          <cell r="CJ34">
            <v>1153540</v>
          </cell>
          <cell r="CK34">
            <v>1153540</v>
          </cell>
          <cell r="CL34">
            <v>1153540</v>
          </cell>
          <cell r="CM34">
            <v>1153540</v>
          </cell>
          <cell r="CN34">
            <v>1153540</v>
          </cell>
          <cell r="CO34">
            <v>1153540</v>
          </cell>
          <cell r="CP34">
            <v>1153540</v>
          </cell>
          <cell r="CQ34">
            <v>1153540</v>
          </cell>
          <cell r="CR34">
            <v>1153540</v>
          </cell>
          <cell r="CS34">
            <v>1153540</v>
          </cell>
          <cell r="CT34">
            <v>1093203</v>
          </cell>
          <cell r="CU34">
            <v>1151233</v>
          </cell>
          <cell r="CV34">
            <v>1153540</v>
          </cell>
          <cell r="CW34">
            <v>1151233</v>
          </cell>
          <cell r="CX34">
            <v>1151233</v>
          </cell>
          <cell r="CY34">
            <v>1151233</v>
          </cell>
          <cell r="CZ34">
            <v>1151233</v>
          </cell>
          <cell r="DA34">
            <v>1151233</v>
          </cell>
          <cell r="DB34">
            <v>1151233</v>
          </cell>
          <cell r="DC34">
            <v>1150595</v>
          </cell>
          <cell r="DD34">
            <v>1151233</v>
          </cell>
          <cell r="DE34">
            <v>1151233</v>
          </cell>
          <cell r="DF34">
            <v>1151233</v>
          </cell>
          <cell r="DG34">
            <v>1151233</v>
          </cell>
          <cell r="DH34">
            <v>1151233</v>
          </cell>
          <cell r="DI34">
            <v>1151233</v>
          </cell>
          <cell r="DJ34">
            <v>1151233</v>
          </cell>
          <cell r="DK34">
            <v>1151233</v>
          </cell>
          <cell r="DL34">
            <v>1161233</v>
          </cell>
          <cell r="DM34">
            <v>1161233</v>
          </cell>
          <cell r="DN34">
            <v>1151233</v>
          </cell>
          <cell r="DO34">
            <v>0</v>
          </cell>
          <cell r="DP34">
            <v>1151233</v>
          </cell>
          <cell r="DQ34">
            <v>1168233</v>
          </cell>
          <cell r="DR34">
            <v>1151233</v>
          </cell>
          <cell r="DS34">
            <v>1168233</v>
          </cell>
          <cell r="DT34">
            <v>1151233</v>
          </cell>
          <cell r="DU34">
            <v>1151233</v>
          </cell>
          <cell r="DV34">
            <v>1161233</v>
          </cell>
          <cell r="DW34">
            <v>1151233</v>
          </cell>
          <cell r="DX34">
            <v>1168233</v>
          </cell>
          <cell r="DY34">
            <v>1168233</v>
          </cell>
          <cell r="DZ34">
            <v>1176233</v>
          </cell>
          <cell r="EA34">
            <v>1168233</v>
          </cell>
        </row>
        <row r="35">
          <cell r="A35">
            <v>28</v>
          </cell>
          <cell r="B35">
            <v>1</v>
          </cell>
          <cell r="C35">
            <v>1</v>
          </cell>
          <cell r="D35">
            <v>0</v>
          </cell>
          <cell r="E35">
            <v>0</v>
          </cell>
          <cell r="F35" t="str">
            <v>OESE</v>
          </cell>
          <cell r="G35" t="str">
            <v>Impact Aid</v>
          </cell>
          <cell r="H35">
            <v>0</v>
          </cell>
          <cell r="I35">
            <v>0</v>
          </cell>
          <cell r="J35" t="str">
            <v>Fed. Connected children - Payments for children with disabilities (section 8003(d))</v>
          </cell>
          <cell r="K35">
            <v>0</v>
          </cell>
          <cell r="L35" t="str">
            <v>D</v>
          </cell>
          <cell r="M35">
            <v>1</v>
          </cell>
          <cell r="N35">
            <v>0</v>
          </cell>
          <cell r="O35">
            <v>0</v>
          </cell>
          <cell r="P35">
            <v>48602</v>
          </cell>
          <cell r="Q35">
            <v>48602</v>
          </cell>
          <cell r="R35">
            <v>48602</v>
          </cell>
          <cell r="S35">
            <v>48602</v>
          </cell>
          <cell r="T35">
            <v>48602</v>
          </cell>
          <cell r="U35">
            <v>0</v>
          </cell>
          <cell r="V35">
            <v>48602</v>
          </cell>
          <cell r="W35">
            <v>48602</v>
          </cell>
          <cell r="X35">
            <v>0</v>
          </cell>
          <cell r="Y35">
            <v>48602</v>
          </cell>
          <cell r="Z35">
            <v>48602</v>
          </cell>
          <cell r="AA35">
            <v>0</v>
          </cell>
          <cell r="AB35">
            <v>48602</v>
          </cell>
          <cell r="AC35">
            <v>48602</v>
          </cell>
          <cell r="AD35">
            <v>48602</v>
          </cell>
          <cell r="AE35">
            <v>48602</v>
          </cell>
          <cell r="AF35">
            <v>48602</v>
          </cell>
          <cell r="AG35">
            <v>48602</v>
          </cell>
          <cell r="AH35">
            <v>48602</v>
          </cell>
          <cell r="AI35">
            <v>50000</v>
          </cell>
          <cell r="AJ35">
            <v>48602</v>
          </cell>
          <cell r="AK35">
            <v>48602</v>
          </cell>
          <cell r="AL35">
            <v>50602</v>
          </cell>
          <cell r="AM35">
            <v>50602</v>
          </cell>
          <cell r="AN35">
            <v>50301</v>
          </cell>
          <cell r="AO35">
            <v>50000</v>
          </cell>
          <cell r="AP35">
            <v>48602</v>
          </cell>
          <cell r="AQ35">
            <v>48602</v>
          </cell>
          <cell r="AR35">
            <v>48602</v>
          </cell>
          <cell r="AS35">
            <v>48602</v>
          </cell>
          <cell r="AT35">
            <v>48602</v>
          </cell>
          <cell r="AU35">
            <v>48602</v>
          </cell>
          <cell r="AV35">
            <v>48602</v>
          </cell>
          <cell r="AW35">
            <v>48602</v>
          </cell>
          <cell r="AX35">
            <v>48602</v>
          </cell>
          <cell r="AY35">
            <v>48602</v>
          </cell>
          <cell r="AZ35">
            <v>48505</v>
          </cell>
          <cell r="BA35">
            <v>47776</v>
          </cell>
          <cell r="BB35">
            <v>48602</v>
          </cell>
          <cell r="BC35">
            <v>48602</v>
          </cell>
          <cell r="BD35">
            <v>49604</v>
          </cell>
          <cell r="BE35">
            <v>48602</v>
          </cell>
          <cell r="BF35">
            <v>50301</v>
          </cell>
          <cell r="BG35">
            <v>48602</v>
          </cell>
          <cell r="BH35">
            <v>48602</v>
          </cell>
          <cell r="BI35">
            <v>48602</v>
          </cell>
          <cell r="BJ35">
            <v>48602</v>
          </cell>
          <cell r="BK35">
            <v>48602</v>
          </cell>
          <cell r="BL35">
            <v>48505</v>
          </cell>
          <cell r="BM35">
            <v>48505</v>
          </cell>
          <cell r="BN35">
            <v>48505</v>
          </cell>
          <cell r="BO35">
            <v>48505</v>
          </cell>
          <cell r="BP35">
            <v>48505</v>
          </cell>
          <cell r="BQ35">
            <v>47776</v>
          </cell>
          <cell r="BR35">
            <v>47776</v>
          </cell>
          <cell r="BS35">
            <v>47776</v>
          </cell>
          <cell r="BT35">
            <v>47776</v>
          </cell>
          <cell r="BU35">
            <v>48505</v>
          </cell>
          <cell r="BV35">
            <v>48413</v>
          </cell>
          <cell r="BW35">
            <v>48505</v>
          </cell>
          <cell r="BX35">
            <v>48505</v>
          </cell>
          <cell r="BY35">
            <v>46094</v>
          </cell>
          <cell r="BZ35">
            <v>42927</v>
          </cell>
          <cell r="CA35">
            <v>48505</v>
          </cell>
          <cell r="CB35">
            <v>48505</v>
          </cell>
          <cell r="CC35">
            <v>48413</v>
          </cell>
          <cell r="CD35">
            <v>48413</v>
          </cell>
          <cell r="CE35">
            <v>48413</v>
          </cell>
          <cell r="CF35">
            <v>48413</v>
          </cell>
          <cell r="CG35">
            <v>48413</v>
          </cell>
          <cell r="CH35">
            <v>45881</v>
          </cell>
          <cell r="CI35">
            <v>48413</v>
          </cell>
          <cell r="CJ35">
            <v>48413</v>
          </cell>
          <cell r="CK35">
            <v>48413</v>
          </cell>
          <cell r="CL35">
            <v>48413</v>
          </cell>
          <cell r="CM35">
            <v>48413</v>
          </cell>
          <cell r="CN35">
            <v>48413</v>
          </cell>
          <cell r="CO35">
            <v>48413</v>
          </cell>
          <cell r="CP35">
            <v>48413</v>
          </cell>
          <cell r="CQ35">
            <v>48413</v>
          </cell>
          <cell r="CR35">
            <v>48316</v>
          </cell>
          <cell r="CS35">
            <v>48316</v>
          </cell>
          <cell r="CT35">
            <v>45881</v>
          </cell>
          <cell r="CU35">
            <v>48316</v>
          </cell>
          <cell r="CV35">
            <v>48316</v>
          </cell>
          <cell r="CW35">
            <v>48316</v>
          </cell>
          <cell r="CX35">
            <v>48316</v>
          </cell>
          <cell r="CY35">
            <v>48316</v>
          </cell>
          <cell r="CZ35">
            <v>48316</v>
          </cell>
          <cell r="DA35">
            <v>48316</v>
          </cell>
          <cell r="DB35">
            <v>48316</v>
          </cell>
          <cell r="DC35">
            <v>48289</v>
          </cell>
          <cell r="DD35">
            <v>48316</v>
          </cell>
          <cell r="DE35">
            <v>48316</v>
          </cell>
          <cell r="DF35">
            <v>48316</v>
          </cell>
          <cell r="DG35">
            <v>48316</v>
          </cell>
          <cell r="DH35">
            <v>48316</v>
          </cell>
          <cell r="DI35">
            <v>48316</v>
          </cell>
          <cell r="DJ35">
            <v>48316</v>
          </cell>
          <cell r="DK35">
            <v>48316</v>
          </cell>
          <cell r="DL35">
            <v>48316</v>
          </cell>
          <cell r="DM35">
            <v>48316</v>
          </cell>
          <cell r="DN35">
            <v>48316</v>
          </cell>
          <cell r="DO35">
            <v>0</v>
          </cell>
          <cell r="DP35">
            <v>48316</v>
          </cell>
          <cell r="DQ35">
            <v>48316</v>
          </cell>
          <cell r="DR35">
            <v>48316</v>
          </cell>
          <cell r="DS35">
            <v>48316</v>
          </cell>
          <cell r="DT35">
            <v>48316</v>
          </cell>
          <cell r="DU35">
            <v>48316</v>
          </cell>
          <cell r="DV35">
            <v>48316</v>
          </cell>
          <cell r="DW35">
            <v>48316</v>
          </cell>
          <cell r="DX35">
            <v>48316</v>
          </cell>
          <cell r="DY35">
            <v>48316</v>
          </cell>
          <cell r="DZ35">
            <v>48316</v>
          </cell>
          <cell r="EA35">
            <v>48316</v>
          </cell>
        </row>
        <row r="36">
          <cell r="A36">
            <v>29</v>
          </cell>
          <cell r="B36">
            <v>1</v>
          </cell>
          <cell r="C36">
            <v>1</v>
          </cell>
          <cell r="D36">
            <v>0</v>
          </cell>
          <cell r="E36">
            <v>0</v>
          </cell>
          <cell r="F36" t="str">
            <v>OESE</v>
          </cell>
          <cell r="G36" t="str">
            <v>Impact Aid</v>
          </cell>
          <cell r="H36">
            <v>0</v>
          </cell>
          <cell r="I36">
            <v>0</v>
          </cell>
          <cell r="J36" t="str">
            <v>Facilities maintenance (section 8008)</v>
          </cell>
          <cell r="K36">
            <v>0</v>
          </cell>
          <cell r="L36" t="str">
            <v>D</v>
          </cell>
          <cell r="M36">
            <v>1</v>
          </cell>
          <cell r="N36">
            <v>0</v>
          </cell>
          <cell r="O36">
            <v>0</v>
          </cell>
          <cell r="P36">
            <v>4864</v>
          </cell>
          <cell r="Q36">
            <v>4864</v>
          </cell>
          <cell r="R36">
            <v>4864</v>
          </cell>
          <cell r="S36">
            <v>4864</v>
          </cell>
          <cell r="T36">
            <v>4864</v>
          </cell>
          <cell r="U36">
            <v>0</v>
          </cell>
          <cell r="V36">
            <v>4864</v>
          </cell>
          <cell r="W36">
            <v>4864</v>
          </cell>
          <cell r="X36">
            <v>0</v>
          </cell>
          <cell r="Y36">
            <v>4864</v>
          </cell>
          <cell r="Z36">
            <v>4864</v>
          </cell>
          <cell r="AA36">
            <v>0</v>
          </cell>
          <cell r="AB36">
            <v>4864</v>
          </cell>
          <cell r="AC36">
            <v>4864</v>
          </cell>
          <cell r="AD36">
            <v>4864</v>
          </cell>
          <cell r="AE36">
            <v>4864</v>
          </cell>
          <cell r="AF36">
            <v>4864</v>
          </cell>
          <cell r="AG36">
            <v>4864</v>
          </cell>
          <cell r="AH36">
            <v>4864</v>
          </cell>
          <cell r="AI36">
            <v>4864</v>
          </cell>
          <cell r="AJ36">
            <v>4864</v>
          </cell>
          <cell r="AK36">
            <v>4864</v>
          </cell>
          <cell r="AL36">
            <v>4864</v>
          </cell>
          <cell r="AM36">
            <v>4864</v>
          </cell>
          <cell r="AN36">
            <v>4864</v>
          </cell>
          <cell r="AO36">
            <v>4864</v>
          </cell>
          <cell r="AP36">
            <v>4864</v>
          </cell>
          <cell r="AQ36">
            <v>4864</v>
          </cell>
          <cell r="AR36">
            <v>4864</v>
          </cell>
          <cell r="AS36">
            <v>4864</v>
          </cell>
          <cell r="AT36">
            <v>4864</v>
          </cell>
          <cell r="AU36">
            <v>4864</v>
          </cell>
          <cell r="AV36">
            <v>4864</v>
          </cell>
          <cell r="AW36">
            <v>4864</v>
          </cell>
          <cell r="AX36">
            <v>4864</v>
          </cell>
          <cell r="AY36">
            <v>4864</v>
          </cell>
          <cell r="AZ36">
            <v>4854</v>
          </cell>
          <cell r="BA36">
            <v>4781</v>
          </cell>
          <cell r="BB36">
            <v>4864</v>
          </cell>
          <cell r="BC36">
            <v>4864</v>
          </cell>
          <cell r="BD36">
            <v>4797</v>
          </cell>
          <cell r="BE36">
            <v>4864</v>
          </cell>
          <cell r="BF36">
            <v>4864</v>
          </cell>
          <cell r="BG36">
            <v>4864</v>
          </cell>
          <cell r="BH36">
            <v>4864</v>
          </cell>
          <cell r="BI36">
            <v>4864</v>
          </cell>
          <cell r="BJ36">
            <v>4864</v>
          </cell>
          <cell r="BK36">
            <v>4864</v>
          </cell>
          <cell r="BL36">
            <v>4854</v>
          </cell>
          <cell r="BM36">
            <v>4854</v>
          </cell>
          <cell r="BN36">
            <v>4854</v>
          </cell>
          <cell r="BO36">
            <v>4854</v>
          </cell>
          <cell r="BP36">
            <v>4854</v>
          </cell>
          <cell r="BQ36">
            <v>4781</v>
          </cell>
          <cell r="BR36">
            <v>4781</v>
          </cell>
          <cell r="BS36">
            <v>4781</v>
          </cell>
          <cell r="BT36">
            <v>4781</v>
          </cell>
          <cell r="BU36">
            <v>4854</v>
          </cell>
          <cell r="BV36">
            <v>4845</v>
          </cell>
          <cell r="BW36">
            <v>4854</v>
          </cell>
          <cell r="BX36">
            <v>4854</v>
          </cell>
          <cell r="BY36">
            <v>4613</v>
          </cell>
          <cell r="BZ36">
            <v>4320</v>
          </cell>
          <cell r="CA36">
            <v>4854</v>
          </cell>
          <cell r="CB36">
            <v>4854</v>
          </cell>
          <cell r="CC36">
            <v>4845</v>
          </cell>
          <cell r="CD36">
            <v>4845</v>
          </cell>
          <cell r="CE36">
            <v>4845</v>
          </cell>
          <cell r="CF36">
            <v>4845</v>
          </cell>
          <cell r="CG36">
            <v>4845</v>
          </cell>
          <cell r="CH36">
            <v>4591</v>
          </cell>
          <cell r="CI36">
            <v>4845</v>
          </cell>
          <cell r="CJ36">
            <v>4845</v>
          </cell>
          <cell r="CK36">
            <v>4845</v>
          </cell>
          <cell r="CL36">
            <v>4845</v>
          </cell>
          <cell r="CM36">
            <v>4845</v>
          </cell>
          <cell r="CN36">
            <v>4845</v>
          </cell>
          <cell r="CO36">
            <v>4845</v>
          </cell>
          <cell r="CP36">
            <v>4845</v>
          </cell>
          <cell r="CQ36">
            <v>4845</v>
          </cell>
          <cell r="CR36">
            <v>4835</v>
          </cell>
          <cell r="CS36">
            <v>4835</v>
          </cell>
          <cell r="CT36">
            <v>4591</v>
          </cell>
          <cell r="CU36">
            <v>4835</v>
          </cell>
          <cell r="CV36">
            <v>4835</v>
          </cell>
          <cell r="CW36">
            <v>4835</v>
          </cell>
          <cell r="CX36">
            <v>4835</v>
          </cell>
          <cell r="CY36">
            <v>4835</v>
          </cell>
          <cell r="CZ36">
            <v>4835</v>
          </cell>
          <cell r="DA36">
            <v>4835</v>
          </cell>
          <cell r="DB36">
            <v>4835</v>
          </cell>
          <cell r="DC36">
            <v>4832</v>
          </cell>
          <cell r="DD36">
            <v>4835</v>
          </cell>
          <cell r="DE36">
            <v>4835</v>
          </cell>
          <cell r="DF36">
            <v>4835</v>
          </cell>
          <cell r="DG36">
            <v>71648</v>
          </cell>
          <cell r="DH36">
            <v>71648</v>
          </cell>
          <cell r="DI36">
            <v>71648</v>
          </cell>
          <cell r="DJ36">
            <v>71648</v>
          </cell>
          <cell r="DK36">
            <v>71648</v>
          </cell>
          <cell r="DL36">
            <v>4835</v>
          </cell>
          <cell r="DM36">
            <v>4835</v>
          </cell>
          <cell r="DN36">
            <v>4835</v>
          </cell>
          <cell r="DO36">
            <v>0</v>
          </cell>
          <cell r="DP36">
            <v>4835</v>
          </cell>
          <cell r="DQ36">
            <v>4835</v>
          </cell>
          <cell r="DR36">
            <v>4835</v>
          </cell>
          <cell r="DS36">
            <v>4835</v>
          </cell>
          <cell r="DT36">
            <v>4835</v>
          </cell>
          <cell r="DU36">
            <v>4835</v>
          </cell>
          <cell r="DV36">
            <v>29835</v>
          </cell>
          <cell r="DW36">
            <v>4835</v>
          </cell>
          <cell r="DX36">
            <v>71648</v>
          </cell>
          <cell r="DY36">
            <v>71648</v>
          </cell>
          <cell r="DZ36">
            <v>4835</v>
          </cell>
          <cell r="EA36">
            <v>71648</v>
          </cell>
        </row>
        <row r="37">
          <cell r="A37">
            <v>30</v>
          </cell>
          <cell r="B37">
            <v>1</v>
          </cell>
          <cell r="C37">
            <v>1</v>
          </cell>
          <cell r="D37">
            <v>0</v>
          </cell>
          <cell r="E37">
            <v>0</v>
          </cell>
          <cell r="F37" t="str">
            <v>OESE</v>
          </cell>
          <cell r="G37" t="str">
            <v>Impact Aid</v>
          </cell>
          <cell r="H37">
            <v>0</v>
          </cell>
          <cell r="I37">
            <v>0</v>
          </cell>
          <cell r="J37" t="str">
            <v>Construction (section 8007)</v>
          </cell>
          <cell r="K37">
            <v>0</v>
          </cell>
          <cell r="L37" t="str">
            <v>D</v>
          </cell>
          <cell r="M37">
            <v>1</v>
          </cell>
          <cell r="N37">
            <v>0</v>
          </cell>
          <cell r="O37">
            <v>0</v>
          </cell>
          <cell r="P37">
            <v>17509</v>
          </cell>
          <cell r="Q37">
            <v>17509</v>
          </cell>
          <cell r="R37">
            <v>17509</v>
          </cell>
          <cell r="S37">
            <v>17509</v>
          </cell>
          <cell r="T37">
            <v>17509</v>
          </cell>
          <cell r="U37">
            <v>0</v>
          </cell>
          <cell r="V37">
            <v>17509</v>
          </cell>
          <cell r="W37">
            <v>17509</v>
          </cell>
          <cell r="X37">
            <v>0</v>
          </cell>
          <cell r="Y37">
            <v>17509</v>
          </cell>
          <cell r="Z37">
            <v>17509</v>
          </cell>
          <cell r="AA37">
            <v>0</v>
          </cell>
          <cell r="AB37">
            <v>17509</v>
          </cell>
          <cell r="AC37">
            <v>17509</v>
          </cell>
          <cell r="AD37">
            <v>17509</v>
          </cell>
          <cell r="AE37">
            <v>17509</v>
          </cell>
          <cell r="AF37">
            <v>17509</v>
          </cell>
          <cell r="AG37">
            <v>17509</v>
          </cell>
          <cell r="AH37">
            <v>17509</v>
          </cell>
          <cell r="AI37">
            <v>18509</v>
          </cell>
          <cell r="AJ37">
            <v>17509</v>
          </cell>
          <cell r="AK37">
            <v>17509</v>
          </cell>
          <cell r="AL37">
            <v>18509</v>
          </cell>
          <cell r="AM37">
            <v>18509</v>
          </cell>
          <cell r="AN37">
            <v>18509</v>
          </cell>
          <cell r="AO37">
            <v>18509</v>
          </cell>
          <cell r="AP37">
            <v>17509</v>
          </cell>
          <cell r="AQ37">
            <v>17509</v>
          </cell>
          <cell r="AR37">
            <v>17509</v>
          </cell>
          <cell r="AS37">
            <v>17509</v>
          </cell>
          <cell r="AT37">
            <v>17509</v>
          </cell>
          <cell r="AU37">
            <v>17509</v>
          </cell>
          <cell r="AV37">
            <v>17509</v>
          </cell>
          <cell r="AW37">
            <v>17509</v>
          </cell>
          <cell r="AX37">
            <v>17509</v>
          </cell>
          <cell r="AY37">
            <v>17509</v>
          </cell>
          <cell r="AZ37">
            <v>17474</v>
          </cell>
          <cell r="BA37">
            <v>17211</v>
          </cell>
          <cell r="BB37">
            <v>17509</v>
          </cell>
          <cell r="BC37">
            <v>17509</v>
          </cell>
          <cell r="BD37">
            <v>18252</v>
          </cell>
          <cell r="BE37">
            <v>17509</v>
          </cell>
          <cell r="BF37">
            <v>18509</v>
          </cell>
          <cell r="BG37">
            <v>17509</v>
          </cell>
          <cell r="BH37">
            <v>17509</v>
          </cell>
          <cell r="BI37">
            <v>17509</v>
          </cell>
          <cell r="BJ37">
            <v>17509</v>
          </cell>
          <cell r="BK37">
            <v>17509</v>
          </cell>
          <cell r="BL37">
            <v>17474</v>
          </cell>
          <cell r="BM37">
            <v>17474</v>
          </cell>
          <cell r="BN37">
            <v>17474</v>
          </cell>
          <cell r="BO37">
            <v>17474</v>
          </cell>
          <cell r="BP37">
            <v>17474</v>
          </cell>
          <cell r="BQ37">
            <v>17211</v>
          </cell>
          <cell r="BR37">
            <v>17211</v>
          </cell>
          <cell r="BS37">
            <v>17211</v>
          </cell>
          <cell r="BT37">
            <v>17211</v>
          </cell>
          <cell r="BU37">
            <v>17474</v>
          </cell>
          <cell r="BV37">
            <v>17441</v>
          </cell>
          <cell r="BW37">
            <v>17474</v>
          </cell>
          <cell r="BX37">
            <v>17474</v>
          </cell>
          <cell r="BY37">
            <v>16606</v>
          </cell>
          <cell r="BZ37">
            <v>15552</v>
          </cell>
          <cell r="CA37">
            <v>17474</v>
          </cell>
          <cell r="CB37">
            <v>17474</v>
          </cell>
          <cell r="CC37">
            <v>17441</v>
          </cell>
          <cell r="CD37">
            <v>17441</v>
          </cell>
          <cell r="CE37">
            <v>17441</v>
          </cell>
          <cell r="CF37">
            <v>17441</v>
          </cell>
          <cell r="CG37">
            <v>17441</v>
          </cell>
          <cell r="CH37">
            <v>16529</v>
          </cell>
          <cell r="CI37">
            <v>17441</v>
          </cell>
          <cell r="CJ37">
            <v>17441</v>
          </cell>
          <cell r="CK37">
            <v>17441</v>
          </cell>
          <cell r="CL37">
            <v>17441</v>
          </cell>
          <cell r="CM37">
            <v>17441</v>
          </cell>
          <cell r="CN37">
            <v>17441</v>
          </cell>
          <cell r="CO37">
            <v>17441</v>
          </cell>
          <cell r="CP37">
            <v>17441</v>
          </cell>
          <cell r="CQ37">
            <v>17441</v>
          </cell>
          <cell r="CR37">
            <v>17441</v>
          </cell>
          <cell r="CS37">
            <v>17441</v>
          </cell>
          <cell r="CT37">
            <v>16529</v>
          </cell>
          <cell r="CU37">
            <v>17406</v>
          </cell>
          <cell r="CV37">
            <v>17441</v>
          </cell>
          <cell r="CW37">
            <v>17406</v>
          </cell>
          <cell r="CX37">
            <v>17406</v>
          </cell>
          <cell r="CY37">
            <v>17406</v>
          </cell>
          <cell r="CZ37">
            <v>17406</v>
          </cell>
          <cell r="DA37">
            <v>17406</v>
          </cell>
          <cell r="DB37">
            <v>17406</v>
          </cell>
          <cell r="DC37">
            <v>17396</v>
          </cell>
          <cell r="DD37">
            <v>17406</v>
          </cell>
          <cell r="DE37">
            <v>17406</v>
          </cell>
          <cell r="DF37">
            <v>17406</v>
          </cell>
          <cell r="DG37">
            <v>17406</v>
          </cell>
          <cell r="DH37">
            <v>17406</v>
          </cell>
          <cell r="DI37">
            <v>17406</v>
          </cell>
          <cell r="DJ37">
            <v>17406</v>
          </cell>
          <cell r="DK37">
            <v>17406</v>
          </cell>
          <cell r="DL37">
            <v>17406</v>
          </cell>
          <cell r="DM37">
            <v>17406</v>
          </cell>
          <cell r="DN37">
            <v>17406</v>
          </cell>
          <cell r="DO37">
            <v>0</v>
          </cell>
          <cell r="DP37">
            <v>17406</v>
          </cell>
          <cell r="DQ37">
            <v>17406</v>
          </cell>
          <cell r="DR37">
            <v>17406</v>
          </cell>
          <cell r="DS37">
            <v>17406</v>
          </cell>
          <cell r="DT37">
            <v>17406</v>
          </cell>
          <cell r="DU37">
            <v>17406</v>
          </cell>
          <cell r="DV37">
            <v>17406</v>
          </cell>
          <cell r="DW37">
            <v>17406</v>
          </cell>
          <cell r="DX37">
            <v>17406</v>
          </cell>
          <cell r="DY37">
            <v>17406</v>
          </cell>
          <cell r="DZ37">
            <v>17406</v>
          </cell>
          <cell r="EA37">
            <v>17406</v>
          </cell>
        </row>
        <row r="38">
          <cell r="A38">
            <v>31</v>
          </cell>
          <cell r="B38">
            <v>1</v>
          </cell>
          <cell r="C38">
            <v>1</v>
          </cell>
          <cell r="D38">
            <v>0</v>
          </cell>
          <cell r="E38">
            <v>0</v>
          </cell>
          <cell r="F38" t="str">
            <v>OESE</v>
          </cell>
          <cell r="G38" t="str">
            <v>Impact Aid</v>
          </cell>
          <cell r="H38">
            <v>0</v>
          </cell>
          <cell r="I38">
            <v>0</v>
          </cell>
          <cell r="J38" t="str">
            <v>Payments for Federal property (section 8002)</v>
          </cell>
          <cell r="K38">
            <v>0</v>
          </cell>
          <cell r="L38" t="str">
            <v>D</v>
          </cell>
          <cell r="M38">
            <v>1</v>
          </cell>
          <cell r="N38">
            <v>0</v>
          </cell>
          <cell r="O38">
            <v>0</v>
          </cell>
          <cell r="P38">
            <v>66208</v>
          </cell>
          <cell r="Q38">
            <v>66208</v>
          </cell>
          <cell r="R38">
            <v>67208</v>
          </cell>
          <cell r="S38">
            <v>67208</v>
          </cell>
          <cell r="T38">
            <v>67208</v>
          </cell>
          <cell r="U38">
            <v>0</v>
          </cell>
          <cell r="V38">
            <v>67208</v>
          </cell>
          <cell r="W38">
            <v>67208</v>
          </cell>
          <cell r="X38">
            <v>0</v>
          </cell>
          <cell r="Y38">
            <v>67208</v>
          </cell>
          <cell r="Z38">
            <v>67208</v>
          </cell>
          <cell r="AA38">
            <v>0</v>
          </cell>
          <cell r="AB38">
            <v>67208</v>
          </cell>
          <cell r="AC38">
            <v>67208</v>
          </cell>
          <cell r="AD38">
            <v>67208</v>
          </cell>
          <cell r="AE38">
            <v>67208</v>
          </cell>
          <cell r="AF38">
            <v>67208</v>
          </cell>
          <cell r="AG38">
            <v>67208</v>
          </cell>
          <cell r="AH38">
            <v>67208</v>
          </cell>
          <cell r="AI38">
            <v>69208</v>
          </cell>
          <cell r="AJ38">
            <v>67208</v>
          </cell>
          <cell r="AK38">
            <v>67208</v>
          </cell>
          <cell r="AL38">
            <v>69208</v>
          </cell>
          <cell r="AM38">
            <v>69208</v>
          </cell>
          <cell r="AN38">
            <v>69208</v>
          </cell>
          <cell r="AO38">
            <v>72208</v>
          </cell>
          <cell r="AP38">
            <v>67208</v>
          </cell>
          <cell r="AQ38">
            <v>67208</v>
          </cell>
          <cell r="AR38">
            <v>67208</v>
          </cell>
          <cell r="AS38">
            <v>67208</v>
          </cell>
          <cell r="AT38">
            <v>67208</v>
          </cell>
          <cell r="AU38">
            <v>67208</v>
          </cell>
          <cell r="AV38">
            <v>67208</v>
          </cell>
          <cell r="AW38">
            <v>67208</v>
          </cell>
          <cell r="AX38">
            <v>67208</v>
          </cell>
          <cell r="AY38">
            <v>67208</v>
          </cell>
          <cell r="AZ38">
            <v>67074</v>
          </cell>
          <cell r="BA38">
            <v>66065</v>
          </cell>
          <cell r="BB38">
            <v>67208</v>
          </cell>
          <cell r="BC38">
            <v>67208</v>
          </cell>
          <cell r="BD38">
            <v>68249</v>
          </cell>
          <cell r="BE38">
            <v>67208</v>
          </cell>
          <cell r="BF38">
            <v>69208</v>
          </cell>
          <cell r="BG38">
            <v>67208</v>
          </cell>
          <cell r="BH38">
            <v>67208</v>
          </cell>
          <cell r="BI38">
            <v>67208</v>
          </cell>
          <cell r="BJ38">
            <v>67208</v>
          </cell>
          <cell r="BK38">
            <v>67208</v>
          </cell>
          <cell r="BL38">
            <v>67074</v>
          </cell>
          <cell r="BM38">
            <v>67074</v>
          </cell>
          <cell r="BN38">
            <v>67074</v>
          </cell>
          <cell r="BO38">
            <v>67074</v>
          </cell>
          <cell r="BP38">
            <v>67074</v>
          </cell>
          <cell r="BQ38">
            <v>66065</v>
          </cell>
          <cell r="BR38">
            <v>66065</v>
          </cell>
          <cell r="BS38">
            <v>66065</v>
          </cell>
          <cell r="BT38">
            <v>66065</v>
          </cell>
          <cell r="BU38">
            <v>67074</v>
          </cell>
          <cell r="BV38">
            <v>66947</v>
          </cell>
          <cell r="BW38">
            <v>67074</v>
          </cell>
          <cell r="BX38">
            <v>67074</v>
          </cell>
          <cell r="BY38">
            <v>63740</v>
          </cell>
          <cell r="BZ38">
            <v>59696</v>
          </cell>
          <cell r="CA38">
            <v>0</v>
          </cell>
          <cell r="CB38">
            <v>0</v>
          </cell>
          <cell r="CC38">
            <v>0</v>
          </cell>
          <cell r="CD38">
            <v>0</v>
          </cell>
          <cell r="CE38">
            <v>66947</v>
          </cell>
          <cell r="CF38">
            <v>66947</v>
          </cell>
          <cell r="CG38">
            <v>66947</v>
          </cell>
          <cell r="CH38">
            <v>63445</v>
          </cell>
          <cell r="CI38">
            <v>66947</v>
          </cell>
          <cell r="CJ38">
            <v>66947</v>
          </cell>
          <cell r="CK38">
            <v>0</v>
          </cell>
          <cell r="CL38">
            <v>0</v>
          </cell>
          <cell r="CM38">
            <v>0</v>
          </cell>
          <cell r="CN38">
            <v>0</v>
          </cell>
          <cell r="CO38">
            <v>0</v>
          </cell>
          <cell r="CP38">
            <v>0</v>
          </cell>
          <cell r="CQ38">
            <v>0</v>
          </cell>
          <cell r="CR38">
            <v>66813</v>
          </cell>
          <cell r="CS38">
            <v>66813</v>
          </cell>
          <cell r="CT38">
            <v>63445</v>
          </cell>
          <cell r="CU38">
            <v>66813</v>
          </cell>
          <cell r="CV38">
            <v>66813</v>
          </cell>
          <cell r="CW38">
            <v>0</v>
          </cell>
          <cell r="CX38">
            <v>66813</v>
          </cell>
          <cell r="CY38">
            <v>0</v>
          </cell>
          <cell r="CZ38">
            <v>0</v>
          </cell>
          <cell r="DA38">
            <v>66813</v>
          </cell>
          <cell r="DB38">
            <v>66813</v>
          </cell>
          <cell r="DC38">
            <v>66776</v>
          </cell>
          <cell r="DD38">
            <v>66813</v>
          </cell>
          <cell r="DE38">
            <v>66813</v>
          </cell>
          <cell r="DF38">
            <v>66813</v>
          </cell>
          <cell r="DG38">
            <v>0</v>
          </cell>
          <cell r="DH38">
            <v>0</v>
          </cell>
          <cell r="DI38">
            <v>0</v>
          </cell>
          <cell r="DJ38">
            <v>0</v>
          </cell>
          <cell r="DK38">
            <v>0</v>
          </cell>
          <cell r="DL38">
            <v>66813</v>
          </cell>
          <cell r="DM38">
            <v>66813</v>
          </cell>
          <cell r="DN38">
            <v>66813</v>
          </cell>
          <cell r="DO38">
            <v>0</v>
          </cell>
          <cell r="DP38">
            <v>66813</v>
          </cell>
          <cell r="DQ38">
            <v>66813</v>
          </cell>
          <cell r="DR38">
            <v>66813</v>
          </cell>
          <cell r="DS38">
            <v>66813</v>
          </cell>
          <cell r="DT38">
            <v>66813</v>
          </cell>
          <cell r="DU38">
            <v>0</v>
          </cell>
          <cell r="DV38">
            <v>0</v>
          </cell>
          <cell r="DW38">
            <v>66813</v>
          </cell>
          <cell r="DX38">
            <v>0</v>
          </cell>
          <cell r="DY38">
            <v>0</v>
          </cell>
          <cell r="DZ38">
            <v>68813</v>
          </cell>
          <cell r="EA38">
            <v>0</v>
          </cell>
        </row>
        <row r="39">
          <cell r="A39">
            <v>32</v>
          </cell>
          <cell r="B39">
            <v>1</v>
          </cell>
          <cell r="C39">
            <v>1</v>
          </cell>
          <cell r="D39">
            <v>0</v>
          </cell>
          <cell r="E39">
            <v>0</v>
          </cell>
          <cell r="F39" t="str">
            <v>OESE</v>
          </cell>
          <cell r="G39" t="str">
            <v>Impact Aid</v>
          </cell>
          <cell r="H39">
            <v>0</v>
          </cell>
          <cell r="I39">
            <v>0</v>
          </cell>
          <cell r="J39" t="str">
            <v>Construction (section 8007)</v>
          </cell>
          <cell r="K39">
            <v>1</v>
          </cell>
          <cell r="L39" t="str">
            <v>D</v>
          </cell>
          <cell r="M39">
            <v>1</v>
          </cell>
          <cell r="N39">
            <v>0</v>
          </cell>
          <cell r="O39">
            <v>0</v>
          </cell>
          <cell r="P39">
            <v>100000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v>0</v>
          </cell>
          <cell r="AG39">
            <v>0</v>
          </cell>
          <cell r="AH39">
            <v>0</v>
          </cell>
          <cell r="AI39">
            <v>0</v>
          </cell>
          <cell r="AJ39">
            <v>0</v>
          </cell>
          <cell r="AK39">
            <v>0</v>
          </cell>
          <cell r="AL39">
            <v>0</v>
          </cell>
          <cell r="AM39">
            <v>0</v>
          </cell>
          <cell r="AN39">
            <v>0</v>
          </cell>
          <cell r="AO39">
            <v>0</v>
          </cell>
          <cell r="AP39">
            <v>0</v>
          </cell>
          <cell r="AQ39">
            <v>0</v>
          </cell>
          <cell r="AR39">
            <v>0</v>
          </cell>
          <cell r="AS39">
            <v>0</v>
          </cell>
          <cell r="AT39">
            <v>0</v>
          </cell>
          <cell r="AU39">
            <v>0</v>
          </cell>
          <cell r="AV39">
            <v>0</v>
          </cell>
          <cell r="AW39">
            <v>0</v>
          </cell>
          <cell r="AX39">
            <v>0</v>
          </cell>
          <cell r="AY39">
            <v>0</v>
          </cell>
          <cell r="AZ39">
            <v>0</v>
          </cell>
          <cell r="BA39">
            <v>0</v>
          </cell>
          <cell r="BB39">
            <v>0</v>
          </cell>
          <cell r="BC39">
            <v>0</v>
          </cell>
          <cell r="BD39">
            <v>0</v>
          </cell>
          <cell r="BE39">
            <v>0</v>
          </cell>
          <cell r="BF39">
            <v>0</v>
          </cell>
          <cell r="BG39">
            <v>0</v>
          </cell>
          <cell r="BH39">
            <v>0</v>
          </cell>
          <cell r="BI39">
            <v>0</v>
          </cell>
          <cell r="BJ39">
            <v>0</v>
          </cell>
          <cell r="BK39">
            <v>0</v>
          </cell>
          <cell r="BL39">
            <v>0</v>
          </cell>
          <cell r="BM39">
            <v>0</v>
          </cell>
          <cell r="BN39">
            <v>0</v>
          </cell>
          <cell r="BO39">
            <v>0</v>
          </cell>
          <cell r="BP39">
            <v>0</v>
          </cell>
          <cell r="BQ39">
            <v>0</v>
          </cell>
          <cell r="BR39">
            <v>0</v>
          </cell>
          <cell r="BS39">
            <v>0</v>
          </cell>
          <cell r="BT39">
            <v>0</v>
          </cell>
          <cell r="BU39">
            <v>0</v>
          </cell>
          <cell r="BV39">
            <v>0</v>
          </cell>
          <cell r="BW39">
            <v>0</v>
          </cell>
          <cell r="BX39">
            <v>0</v>
          </cell>
          <cell r="BY39">
            <v>0</v>
          </cell>
          <cell r="BZ39">
            <v>0</v>
          </cell>
          <cell r="CA39">
            <v>0</v>
          </cell>
          <cell r="CB39">
            <v>0</v>
          </cell>
          <cell r="CC39">
            <v>0</v>
          </cell>
          <cell r="CD39">
            <v>0</v>
          </cell>
          <cell r="CE39">
            <v>0</v>
          </cell>
          <cell r="CF39">
            <v>0</v>
          </cell>
          <cell r="CG39">
            <v>0</v>
          </cell>
          <cell r="CH39">
            <v>0</v>
          </cell>
          <cell r="CI39">
            <v>0</v>
          </cell>
          <cell r="CJ39">
            <v>0</v>
          </cell>
          <cell r="CK39">
            <v>0</v>
          </cell>
          <cell r="CL39">
            <v>0</v>
          </cell>
          <cell r="CM39">
            <v>0</v>
          </cell>
          <cell r="CN39">
            <v>0</v>
          </cell>
          <cell r="CO39">
            <v>0</v>
          </cell>
          <cell r="CP39">
            <v>0</v>
          </cell>
          <cell r="CQ39">
            <v>0</v>
          </cell>
          <cell r="CR39">
            <v>0</v>
          </cell>
          <cell r="CS39">
            <v>0</v>
          </cell>
          <cell r="CT39">
            <v>0</v>
          </cell>
          <cell r="CU39">
            <v>0</v>
          </cell>
          <cell r="CV39">
            <v>0</v>
          </cell>
          <cell r="CW39">
            <v>0</v>
          </cell>
          <cell r="CX39">
            <v>0</v>
          </cell>
          <cell r="CY39">
            <v>0</v>
          </cell>
          <cell r="CZ39">
            <v>0</v>
          </cell>
          <cell r="DA39">
            <v>0</v>
          </cell>
          <cell r="DB39">
            <v>0</v>
          </cell>
          <cell r="DC39">
            <v>0</v>
          </cell>
          <cell r="DD39">
            <v>0</v>
          </cell>
          <cell r="DE39">
            <v>0</v>
          </cell>
          <cell r="DF39">
            <v>0</v>
          </cell>
          <cell r="DG39">
            <v>0</v>
          </cell>
          <cell r="DH39">
            <v>0</v>
          </cell>
          <cell r="DI39">
            <v>0</v>
          </cell>
          <cell r="DJ39">
            <v>0</v>
          </cell>
          <cell r="DK39">
            <v>0</v>
          </cell>
          <cell r="DL39">
            <v>0</v>
          </cell>
          <cell r="DM39">
            <v>0</v>
          </cell>
          <cell r="DN39">
            <v>0</v>
          </cell>
          <cell r="DO39">
            <v>0</v>
          </cell>
          <cell r="DP39">
            <v>0</v>
          </cell>
          <cell r="DQ39">
            <v>0</v>
          </cell>
          <cell r="DR39">
            <v>0</v>
          </cell>
          <cell r="DS39">
            <v>0</v>
          </cell>
          <cell r="DT39">
            <v>0</v>
          </cell>
          <cell r="DU39">
            <v>0</v>
          </cell>
          <cell r="DV39">
            <v>0</v>
          </cell>
          <cell r="DW39">
            <v>0</v>
          </cell>
          <cell r="DX39">
            <v>0</v>
          </cell>
          <cell r="DY39">
            <v>0</v>
          </cell>
          <cell r="DZ39">
            <v>0</v>
          </cell>
          <cell r="EA39">
            <v>0</v>
          </cell>
        </row>
        <row r="40">
          <cell r="A40">
            <v>33</v>
          </cell>
          <cell r="B40">
            <v>1</v>
          </cell>
          <cell r="C40">
            <v>0</v>
          </cell>
          <cell r="D40">
            <v>1</v>
          </cell>
          <cell r="E40">
            <v>0</v>
          </cell>
          <cell r="F40" t="str">
            <v>OESE</v>
          </cell>
          <cell r="G40" t="str">
            <v>School Improvement</v>
          </cell>
          <cell r="H40">
            <v>0</v>
          </cell>
          <cell r="I40">
            <v>0</v>
          </cell>
          <cell r="J40" t="str">
            <v>Academic excellence in core subjects (proposed legislation)</v>
          </cell>
          <cell r="K40">
            <v>0</v>
          </cell>
          <cell r="L40" t="str">
            <v>D</v>
          </cell>
          <cell r="M40">
            <v>1</v>
          </cell>
          <cell r="N40">
            <v>0</v>
          </cell>
          <cell r="O40">
            <v>0</v>
          </cell>
          <cell r="P40">
            <v>0</v>
          </cell>
          <cell r="Q40">
            <v>0</v>
          </cell>
          <cell r="R40">
            <v>0</v>
          </cell>
          <cell r="S40">
            <v>0</v>
          </cell>
          <cell r="T40">
            <v>0</v>
          </cell>
          <cell r="U40">
            <v>922687</v>
          </cell>
          <cell r="V40">
            <v>0</v>
          </cell>
          <cell r="W40">
            <v>0</v>
          </cell>
          <cell r="X40">
            <v>863000</v>
          </cell>
          <cell r="Y40">
            <v>0</v>
          </cell>
          <cell r="Z40">
            <v>0</v>
          </cell>
          <cell r="AA40">
            <v>0</v>
          </cell>
          <cell r="AB40">
            <v>0</v>
          </cell>
          <cell r="AC40">
            <v>0</v>
          </cell>
          <cell r="AD40">
            <v>0</v>
          </cell>
          <cell r="AE40">
            <v>0</v>
          </cell>
          <cell r="AF40">
            <v>0</v>
          </cell>
          <cell r="AG40">
            <v>0</v>
          </cell>
          <cell r="AH40">
            <v>0</v>
          </cell>
          <cell r="AI40">
            <v>0</v>
          </cell>
          <cell r="AJ40">
            <v>0</v>
          </cell>
          <cell r="AK40">
            <v>0</v>
          </cell>
          <cell r="AL40">
            <v>0</v>
          </cell>
          <cell r="AM40">
            <v>0</v>
          </cell>
          <cell r="AN40">
            <v>0</v>
          </cell>
          <cell r="AO40">
            <v>0</v>
          </cell>
          <cell r="AP40">
            <v>0</v>
          </cell>
          <cell r="AQ40">
            <v>0</v>
          </cell>
          <cell r="AR40">
            <v>0</v>
          </cell>
          <cell r="AS40">
            <v>0</v>
          </cell>
          <cell r="AT40">
            <v>0</v>
          </cell>
          <cell r="AU40">
            <v>0</v>
          </cell>
          <cell r="AV40">
            <v>0</v>
          </cell>
          <cell r="AW40">
            <v>0</v>
          </cell>
          <cell r="AX40">
            <v>0</v>
          </cell>
          <cell r="AY40">
            <v>0</v>
          </cell>
          <cell r="AZ40">
            <v>0</v>
          </cell>
          <cell r="BA40">
            <v>0</v>
          </cell>
          <cell r="BB40">
            <v>0</v>
          </cell>
          <cell r="BC40">
            <v>0</v>
          </cell>
          <cell r="BD40">
            <v>0</v>
          </cell>
          <cell r="BE40">
            <v>0</v>
          </cell>
          <cell r="BF40">
            <v>0</v>
          </cell>
          <cell r="BG40">
            <v>0</v>
          </cell>
          <cell r="BH40">
            <v>0</v>
          </cell>
          <cell r="BI40">
            <v>0</v>
          </cell>
          <cell r="BJ40">
            <v>0</v>
          </cell>
          <cell r="BK40">
            <v>0</v>
          </cell>
          <cell r="BL40">
            <v>0</v>
          </cell>
          <cell r="BM40">
            <v>0</v>
          </cell>
          <cell r="BN40">
            <v>0</v>
          </cell>
          <cell r="BO40">
            <v>0</v>
          </cell>
          <cell r="BP40">
            <v>0</v>
          </cell>
          <cell r="BQ40">
            <v>0</v>
          </cell>
          <cell r="BR40">
            <v>0</v>
          </cell>
          <cell r="BS40">
            <v>0</v>
          </cell>
          <cell r="BT40">
            <v>0</v>
          </cell>
          <cell r="BU40">
            <v>0</v>
          </cell>
          <cell r="BV40">
            <v>0</v>
          </cell>
          <cell r="BW40">
            <v>0</v>
          </cell>
          <cell r="BX40">
            <v>0</v>
          </cell>
          <cell r="BY40">
            <v>0</v>
          </cell>
          <cell r="BZ40">
            <v>0</v>
          </cell>
          <cell r="CA40">
            <v>0</v>
          </cell>
          <cell r="CB40">
            <v>0</v>
          </cell>
          <cell r="CC40">
            <v>0</v>
          </cell>
          <cell r="CD40">
            <v>0</v>
          </cell>
          <cell r="CE40">
            <v>0</v>
          </cell>
          <cell r="CF40">
            <v>0</v>
          </cell>
          <cell r="CG40">
            <v>0</v>
          </cell>
          <cell r="CH40">
            <v>0</v>
          </cell>
          <cell r="CI40">
            <v>0</v>
          </cell>
          <cell r="CJ40">
            <v>0</v>
          </cell>
          <cell r="CK40">
            <v>0</v>
          </cell>
          <cell r="CL40">
            <v>0</v>
          </cell>
          <cell r="CM40">
            <v>0</v>
          </cell>
          <cell r="CN40">
            <v>0</v>
          </cell>
          <cell r="CO40">
            <v>0</v>
          </cell>
          <cell r="CP40">
            <v>0</v>
          </cell>
          <cell r="CQ40">
            <v>0</v>
          </cell>
          <cell r="CR40">
            <v>0</v>
          </cell>
          <cell r="CS40">
            <v>0</v>
          </cell>
          <cell r="CT40">
            <v>0</v>
          </cell>
          <cell r="CU40">
            <v>0</v>
          </cell>
          <cell r="CV40">
            <v>0</v>
          </cell>
          <cell r="CW40">
            <v>0</v>
          </cell>
          <cell r="CX40">
            <v>0</v>
          </cell>
          <cell r="CY40">
            <v>0</v>
          </cell>
          <cell r="CZ40">
            <v>0</v>
          </cell>
          <cell r="DA40">
            <v>0</v>
          </cell>
          <cell r="DB40">
            <v>0</v>
          </cell>
          <cell r="DC40">
            <v>0</v>
          </cell>
          <cell r="DD40">
            <v>0</v>
          </cell>
          <cell r="DE40">
            <v>0</v>
          </cell>
          <cell r="DF40">
            <v>0</v>
          </cell>
          <cell r="DG40">
            <v>0</v>
          </cell>
          <cell r="DH40">
            <v>0</v>
          </cell>
          <cell r="DI40">
            <v>0</v>
          </cell>
          <cell r="DJ40">
            <v>0</v>
          </cell>
          <cell r="DK40">
            <v>0</v>
          </cell>
          <cell r="DL40">
            <v>0</v>
          </cell>
          <cell r="DM40">
            <v>0</v>
          </cell>
          <cell r="DN40">
            <v>0</v>
          </cell>
          <cell r="DO40">
            <v>0</v>
          </cell>
          <cell r="DP40">
            <v>0</v>
          </cell>
          <cell r="DQ40">
            <v>0</v>
          </cell>
          <cell r="DR40">
            <v>0</v>
          </cell>
          <cell r="DS40">
            <v>0</v>
          </cell>
          <cell r="DT40">
            <v>0</v>
          </cell>
          <cell r="DU40">
            <v>0</v>
          </cell>
          <cell r="DV40">
            <v>0</v>
          </cell>
          <cell r="DW40">
            <v>0</v>
          </cell>
          <cell r="DX40">
            <v>0</v>
          </cell>
          <cell r="DY40">
            <v>0</v>
          </cell>
          <cell r="DZ40">
            <v>0</v>
          </cell>
          <cell r="EA40">
            <v>0</v>
          </cell>
        </row>
        <row r="41">
          <cell r="A41">
            <v>33.01</v>
          </cell>
          <cell r="B41">
            <v>0</v>
          </cell>
          <cell r="C41">
            <v>0</v>
          </cell>
          <cell r="D41">
            <v>1</v>
          </cell>
          <cell r="E41">
            <v>0</v>
          </cell>
          <cell r="F41" t="str">
            <v>OESE</v>
          </cell>
          <cell r="G41" t="str">
            <v>School Improvement</v>
          </cell>
          <cell r="H41">
            <v>0</v>
          </cell>
          <cell r="I41">
            <v>0</v>
          </cell>
          <cell r="J41" t="str">
            <v>Effective teaching and learning: Literacy (proposed legislation)</v>
          </cell>
          <cell r="K41">
            <v>0</v>
          </cell>
          <cell r="L41" t="str">
            <v>D</v>
          </cell>
          <cell r="M41">
            <v>1</v>
          </cell>
          <cell r="N41">
            <v>0</v>
          </cell>
          <cell r="O41">
            <v>0</v>
          </cell>
          <cell r="P41">
            <v>0</v>
          </cell>
          <cell r="Q41">
            <v>0</v>
          </cell>
          <cell r="R41">
            <v>0</v>
          </cell>
          <cell r="S41">
            <v>0</v>
          </cell>
          <cell r="T41">
            <v>0</v>
          </cell>
          <cell r="U41">
            <v>0</v>
          </cell>
          <cell r="V41">
            <v>0</v>
          </cell>
          <cell r="W41">
            <v>0</v>
          </cell>
          <cell r="X41">
            <v>0</v>
          </cell>
          <cell r="Y41">
            <v>450000</v>
          </cell>
          <cell r="Z41">
            <v>431500</v>
          </cell>
          <cell r="AA41">
            <v>18500</v>
          </cell>
          <cell r="AB41">
            <v>450000</v>
          </cell>
          <cell r="AC41">
            <v>450000</v>
          </cell>
          <cell r="AD41">
            <v>450000</v>
          </cell>
          <cell r="AE41">
            <v>450000</v>
          </cell>
          <cell r="AF41">
            <v>450000</v>
          </cell>
          <cell r="AG41">
            <v>450000</v>
          </cell>
          <cell r="AH41">
            <v>0</v>
          </cell>
          <cell r="AI41">
            <v>0</v>
          </cell>
          <cell r="AJ41">
            <v>0</v>
          </cell>
          <cell r="AK41">
            <v>0</v>
          </cell>
          <cell r="AL41">
            <v>0</v>
          </cell>
          <cell r="AM41">
            <v>0</v>
          </cell>
          <cell r="AN41">
            <v>0</v>
          </cell>
          <cell r="AO41">
            <v>0</v>
          </cell>
          <cell r="AP41">
            <v>0</v>
          </cell>
          <cell r="AQ41">
            <v>0</v>
          </cell>
          <cell r="AR41">
            <v>0</v>
          </cell>
          <cell r="AS41">
            <v>0</v>
          </cell>
          <cell r="AT41">
            <v>0</v>
          </cell>
          <cell r="AU41">
            <v>0</v>
          </cell>
          <cell r="AV41">
            <v>0</v>
          </cell>
          <cell r="AW41">
            <v>0</v>
          </cell>
          <cell r="AX41">
            <v>0</v>
          </cell>
          <cell r="AY41">
            <v>0</v>
          </cell>
          <cell r="AZ41">
            <v>0</v>
          </cell>
          <cell r="BA41">
            <v>0</v>
          </cell>
          <cell r="BB41">
            <v>0</v>
          </cell>
          <cell r="BC41">
            <v>450000</v>
          </cell>
          <cell r="BD41">
            <v>413000</v>
          </cell>
          <cell r="BE41">
            <v>450000</v>
          </cell>
          <cell r="BF41">
            <v>450000</v>
          </cell>
          <cell r="BG41">
            <v>363348</v>
          </cell>
          <cell r="BH41">
            <v>398348</v>
          </cell>
          <cell r="BI41">
            <v>383348</v>
          </cell>
          <cell r="BJ41">
            <v>383348</v>
          </cell>
          <cell r="BK41">
            <v>383348</v>
          </cell>
          <cell r="BL41">
            <v>0</v>
          </cell>
          <cell r="BM41">
            <v>0</v>
          </cell>
          <cell r="BN41">
            <v>0</v>
          </cell>
          <cell r="BO41">
            <v>0</v>
          </cell>
          <cell r="BP41">
            <v>0</v>
          </cell>
          <cell r="BQ41">
            <v>0</v>
          </cell>
          <cell r="BR41">
            <v>0</v>
          </cell>
          <cell r="BS41">
            <v>0</v>
          </cell>
          <cell r="BT41">
            <v>0</v>
          </cell>
          <cell r="BU41">
            <v>0</v>
          </cell>
          <cell r="BV41">
            <v>0</v>
          </cell>
          <cell r="BW41">
            <v>200000</v>
          </cell>
          <cell r="BX41">
            <v>100000</v>
          </cell>
          <cell r="BY41">
            <v>100000</v>
          </cell>
          <cell r="BZ41">
            <v>100000</v>
          </cell>
          <cell r="CA41">
            <v>130668</v>
          </cell>
          <cell r="CB41">
            <v>130668</v>
          </cell>
          <cell r="CC41">
            <v>186891</v>
          </cell>
          <cell r="CD41">
            <v>186892</v>
          </cell>
          <cell r="CE41">
            <v>0</v>
          </cell>
          <cell r="CF41">
            <v>0</v>
          </cell>
          <cell r="CG41">
            <v>0</v>
          </cell>
          <cell r="CH41">
            <v>0</v>
          </cell>
          <cell r="CI41">
            <v>0</v>
          </cell>
          <cell r="CJ41">
            <v>0</v>
          </cell>
          <cell r="CK41">
            <v>215492</v>
          </cell>
          <cell r="CL41">
            <v>186892</v>
          </cell>
          <cell r="CM41">
            <v>215492</v>
          </cell>
          <cell r="CN41">
            <v>186892</v>
          </cell>
          <cell r="CO41">
            <v>186892</v>
          </cell>
          <cell r="CP41">
            <v>186892</v>
          </cell>
          <cell r="CQ41">
            <v>186892</v>
          </cell>
          <cell r="CR41">
            <v>186892</v>
          </cell>
          <cell r="CS41">
            <v>0</v>
          </cell>
          <cell r="CT41">
            <v>0</v>
          </cell>
          <cell r="CU41">
            <v>0</v>
          </cell>
          <cell r="CV41">
            <v>191517</v>
          </cell>
          <cell r="CW41">
            <v>183741</v>
          </cell>
          <cell r="CX41">
            <v>183741</v>
          </cell>
          <cell r="CY41">
            <v>183741</v>
          </cell>
          <cell r="CZ41">
            <v>183741</v>
          </cell>
          <cell r="DA41">
            <v>0</v>
          </cell>
          <cell r="DB41">
            <v>0</v>
          </cell>
          <cell r="DC41">
            <v>0</v>
          </cell>
          <cell r="DD41">
            <v>0</v>
          </cell>
          <cell r="DE41">
            <v>0</v>
          </cell>
          <cell r="DF41">
            <v>0</v>
          </cell>
          <cell r="DG41">
            <v>0</v>
          </cell>
          <cell r="DH41">
            <v>0</v>
          </cell>
          <cell r="DI41">
            <v>0</v>
          </cell>
          <cell r="DJ41">
            <v>0</v>
          </cell>
          <cell r="DK41">
            <v>0</v>
          </cell>
          <cell r="DL41">
            <v>0</v>
          </cell>
          <cell r="DM41">
            <v>0</v>
          </cell>
          <cell r="DN41">
            <v>0</v>
          </cell>
          <cell r="DO41">
            <v>0</v>
          </cell>
          <cell r="DP41">
            <v>0</v>
          </cell>
          <cell r="DQ41">
            <v>0</v>
          </cell>
          <cell r="DR41">
            <v>0</v>
          </cell>
          <cell r="DS41">
            <v>0</v>
          </cell>
          <cell r="DT41">
            <v>0</v>
          </cell>
          <cell r="DU41">
            <v>0</v>
          </cell>
          <cell r="DV41">
            <v>0</v>
          </cell>
          <cell r="DW41">
            <v>0</v>
          </cell>
          <cell r="DX41">
            <v>0</v>
          </cell>
          <cell r="DY41">
            <v>0</v>
          </cell>
          <cell r="DZ41">
            <v>0</v>
          </cell>
          <cell r="EA41">
            <v>0</v>
          </cell>
        </row>
        <row r="42">
          <cell r="A42">
            <v>33.020000000000003</v>
          </cell>
          <cell r="B42">
            <v>0</v>
          </cell>
          <cell r="C42">
            <v>0</v>
          </cell>
          <cell r="D42">
            <v>1</v>
          </cell>
          <cell r="E42">
            <v>0</v>
          </cell>
          <cell r="F42" t="str">
            <v>OESE</v>
          </cell>
          <cell r="G42" t="str">
            <v>School Improvement</v>
          </cell>
          <cell r="H42">
            <v>0</v>
          </cell>
          <cell r="I42">
            <v>0</v>
          </cell>
          <cell r="J42" t="str">
            <v>Effective teaching and learning: Science, technology, engineering, and mathematics (proposed legislation)</v>
          </cell>
          <cell r="K42">
            <v>0</v>
          </cell>
          <cell r="L42" t="str">
            <v>D</v>
          </cell>
          <cell r="M42">
            <v>1</v>
          </cell>
          <cell r="N42">
            <v>0</v>
          </cell>
          <cell r="O42">
            <v>0</v>
          </cell>
          <cell r="P42">
            <v>0</v>
          </cell>
          <cell r="Q42">
            <v>0</v>
          </cell>
          <cell r="R42">
            <v>0</v>
          </cell>
          <cell r="S42">
            <v>0</v>
          </cell>
          <cell r="T42">
            <v>0</v>
          </cell>
          <cell r="U42">
            <v>0</v>
          </cell>
          <cell r="V42">
            <v>0</v>
          </cell>
          <cell r="W42">
            <v>0</v>
          </cell>
          <cell r="X42">
            <v>0</v>
          </cell>
          <cell r="Y42">
            <v>300000</v>
          </cell>
          <cell r="Z42">
            <v>258900</v>
          </cell>
          <cell r="AA42">
            <v>41100</v>
          </cell>
          <cell r="AB42">
            <v>300000</v>
          </cell>
          <cell r="AC42">
            <v>300000</v>
          </cell>
          <cell r="AD42">
            <v>300000</v>
          </cell>
          <cell r="AE42">
            <v>300000</v>
          </cell>
          <cell r="AF42">
            <v>300000</v>
          </cell>
          <cell r="AG42">
            <v>300000</v>
          </cell>
          <cell r="AH42">
            <v>0</v>
          </cell>
          <cell r="AI42">
            <v>0</v>
          </cell>
          <cell r="AJ42">
            <v>0</v>
          </cell>
          <cell r="AK42">
            <v>0</v>
          </cell>
          <cell r="AL42">
            <v>0</v>
          </cell>
          <cell r="AM42">
            <v>0</v>
          </cell>
          <cell r="AN42">
            <v>0</v>
          </cell>
          <cell r="AO42">
            <v>0</v>
          </cell>
          <cell r="AP42">
            <v>0</v>
          </cell>
          <cell r="AQ42">
            <v>0</v>
          </cell>
          <cell r="AR42">
            <v>0</v>
          </cell>
          <cell r="AS42">
            <v>0</v>
          </cell>
          <cell r="AT42">
            <v>0</v>
          </cell>
          <cell r="AU42">
            <v>0</v>
          </cell>
          <cell r="AV42">
            <v>0</v>
          </cell>
          <cell r="AW42">
            <v>0</v>
          </cell>
          <cell r="AX42">
            <v>0</v>
          </cell>
          <cell r="AY42">
            <v>0</v>
          </cell>
          <cell r="AZ42">
            <v>0</v>
          </cell>
          <cell r="BA42">
            <v>0</v>
          </cell>
          <cell r="BB42">
            <v>0</v>
          </cell>
          <cell r="BC42">
            <v>300000</v>
          </cell>
          <cell r="BD42">
            <v>207000</v>
          </cell>
          <cell r="BE42">
            <v>300000</v>
          </cell>
          <cell r="BF42">
            <v>300000</v>
          </cell>
          <cell r="BG42">
            <v>180478</v>
          </cell>
          <cell r="BH42">
            <v>215478</v>
          </cell>
          <cell r="BI42">
            <v>200478</v>
          </cell>
          <cell r="BJ42">
            <v>206046</v>
          </cell>
          <cell r="BK42">
            <v>206046</v>
          </cell>
          <cell r="BL42">
            <v>0</v>
          </cell>
          <cell r="BM42">
            <v>0</v>
          </cell>
          <cell r="BN42">
            <v>0</v>
          </cell>
          <cell r="BO42">
            <v>0</v>
          </cell>
          <cell r="BP42">
            <v>0</v>
          </cell>
          <cell r="BQ42">
            <v>0</v>
          </cell>
          <cell r="BR42">
            <v>0</v>
          </cell>
          <cell r="BS42">
            <v>0</v>
          </cell>
          <cell r="BT42">
            <v>0</v>
          </cell>
          <cell r="BU42">
            <v>0</v>
          </cell>
          <cell r="BV42">
            <v>0</v>
          </cell>
          <cell r="BW42">
            <v>200000</v>
          </cell>
          <cell r="BX42">
            <v>175127</v>
          </cell>
          <cell r="BY42">
            <v>175000</v>
          </cell>
          <cell r="BZ42">
            <v>175000</v>
          </cell>
          <cell r="CA42">
            <v>175127</v>
          </cell>
          <cell r="CB42">
            <v>175127</v>
          </cell>
          <cell r="CC42">
            <v>149717</v>
          </cell>
          <cell r="CD42">
            <v>149716</v>
          </cell>
          <cell r="CE42">
            <v>0</v>
          </cell>
          <cell r="CF42">
            <v>0</v>
          </cell>
          <cell r="CG42">
            <v>0</v>
          </cell>
          <cell r="CH42">
            <v>0</v>
          </cell>
          <cell r="CI42">
            <v>0</v>
          </cell>
          <cell r="CJ42">
            <v>0</v>
          </cell>
          <cell r="CK42">
            <v>149716</v>
          </cell>
          <cell r="CL42">
            <v>149716</v>
          </cell>
          <cell r="CM42">
            <v>149716</v>
          </cell>
          <cell r="CN42">
            <v>149716</v>
          </cell>
          <cell r="CO42">
            <v>149716</v>
          </cell>
          <cell r="CP42">
            <v>149716</v>
          </cell>
          <cell r="CQ42">
            <v>149716</v>
          </cell>
          <cell r="CR42">
            <v>149716</v>
          </cell>
          <cell r="CS42">
            <v>149716</v>
          </cell>
          <cell r="CT42">
            <v>0</v>
          </cell>
          <cell r="CU42">
            <v>0</v>
          </cell>
          <cell r="CV42">
            <v>0</v>
          </cell>
          <cell r="CW42">
            <v>0</v>
          </cell>
          <cell r="CX42">
            <v>0</v>
          </cell>
          <cell r="CY42">
            <v>0</v>
          </cell>
          <cell r="CZ42">
            <v>0</v>
          </cell>
          <cell r="DA42">
            <v>0</v>
          </cell>
          <cell r="DB42">
            <v>0</v>
          </cell>
          <cell r="DC42">
            <v>0</v>
          </cell>
          <cell r="DD42">
            <v>0</v>
          </cell>
          <cell r="DE42">
            <v>0</v>
          </cell>
          <cell r="DF42">
            <v>0</v>
          </cell>
          <cell r="DG42">
            <v>0</v>
          </cell>
          <cell r="DH42">
            <v>0</v>
          </cell>
          <cell r="DI42">
            <v>0</v>
          </cell>
          <cell r="DJ42">
            <v>0</v>
          </cell>
          <cell r="DK42">
            <v>0</v>
          </cell>
          <cell r="DL42">
            <v>0</v>
          </cell>
          <cell r="DM42">
            <v>0</v>
          </cell>
          <cell r="DN42">
            <v>0</v>
          </cell>
          <cell r="DO42">
            <v>0</v>
          </cell>
          <cell r="DP42">
            <v>0</v>
          </cell>
          <cell r="DQ42">
            <v>0</v>
          </cell>
          <cell r="DR42">
            <v>0</v>
          </cell>
          <cell r="DS42">
            <v>0</v>
          </cell>
          <cell r="DT42">
            <v>0</v>
          </cell>
          <cell r="DU42">
            <v>0</v>
          </cell>
          <cell r="DV42">
            <v>0</v>
          </cell>
          <cell r="DW42">
            <v>0</v>
          </cell>
          <cell r="DX42">
            <v>0</v>
          </cell>
          <cell r="DY42">
            <v>0</v>
          </cell>
          <cell r="DZ42">
            <v>0</v>
          </cell>
          <cell r="EA42">
            <v>0</v>
          </cell>
        </row>
        <row r="43">
          <cell r="A43">
            <v>33.03</v>
          </cell>
          <cell r="B43">
            <v>0</v>
          </cell>
          <cell r="C43">
            <v>0</v>
          </cell>
          <cell r="D43">
            <v>1</v>
          </cell>
          <cell r="E43">
            <v>0</v>
          </cell>
          <cell r="F43" t="str">
            <v>OESE</v>
          </cell>
          <cell r="G43" t="str">
            <v>School Improvement</v>
          </cell>
          <cell r="H43">
            <v>0</v>
          </cell>
          <cell r="I43">
            <v>0</v>
          </cell>
          <cell r="J43" t="str">
            <v>Effective teaching and learning for a well-rounded education (proposed legislation)</v>
          </cell>
          <cell r="K43">
            <v>0</v>
          </cell>
          <cell r="L43" t="str">
            <v>D</v>
          </cell>
          <cell r="M43">
            <v>1</v>
          </cell>
          <cell r="N43">
            <v>0</v>
          </cell>
          <cell r="O43">
            <v>0</v>
          </cell>
          <cell r="P43">
            <v>0</v>
          </cell>
          <cell r="Q43">
            <v>0</v>
          </cell>
          <cell r="R43">
            <v>0</v>
          </cell>
          <cell r="S43">
            <v>0</v>
          </cell>
          <cell r="T43">
            <v>0</v>
          </cell>
          <cell r="U43">
            <v>0</v>
          </cell>
          <cell r="V43">
            <v>0</v>
          </cell>
          <cell r="W43">
            <v>0</v>
          </cell>
          <cell r="X43">
            <v>0</v>
          </cell>
          <cell r="Y43">
            <v>250000</v>
          </cell>
          <cell r="Z43">
            <v>218600</v>
          </cell>
          <cell r="AA43">
            <v>31400</v>
          </cell>
          <cell r="AB43">
            <v>250000</v>
          </cell>
          <cell r="AC43">
            <v>250000</v>
          </cell>
          <cell r="AD43">
            <v>250000</v>
          </cell>
          <cell r="AE43">
            <v>250000</v>
          </cell>
          <cell r="AF43">
            <v>275000</v>
          </cell>
          <cell r="AG43">
            <v>265000</v>
          </cell>
          <cell r="AH43">
            <v>0</v>
          </cell>
          <cell r="AI43">
            <v>0</v>
          </cell>
          <cell r="AJ43">
            <v>0</v>
          </cell>
          <cell r="AK43">
            <v>0</v>
          </cell>
          <cell r="AL43">
            <v>0</v>
          </cell>
          <cell r="AM43">
            <v>0</v>
          </cell>
          <cell r="AN43">
            <v>0</v>
          </cell>
          <cell r="AO43">
            <v>0</v>
          </cell>
          <cell r="AP43">
            <v>0</v>
          </cell>
          <cell r="AQ43">
            <v>0</v>
          </cell>
          <cell r="AR43">
            <v>0</v>
          </cell>
          <cell r="AS43">
            <v>0</v>
          </cell>
          <cell r="AT43">
            <v>0</v>
          </cell>
          <cell r="AU43">
            <v>0</v>
          </cell>
          <cell r="AV43">
            <v>0</v>
          </cell>
          <cell r="AW43">
            <v>0</v>
          </cell>
          <cell r="AX43">
            <v>0</v>
          </cell>
          <cell r="AY43">
            <v>0</v>
          </cell>
          <cell r="AZ43">
            <v>0</v>
          </cell>
          <cell r="BA43">
            <v>0</v>
          </cell>
          <cell r="BB43">
            <v>0</v>
          </cell>
          <cell r="BC43">
            <v>265000</v>
          </cell>
          <cell r="BD43">
            <v>206132</v>
          </cell>
          <cell r="BE43">
            <v>265000</v>
          </cell>
          <cell r="BF43">
            <v>265000</v>
          </cell>
          <cell r="BG43">
            <v>226084</v>
          </cell>
          <cell r="BH43">
            <v>256084</v>
          </cell>
          <cell r="BI43">
            <v>246084</v>
          </cell>
          <cell r="BJ43">
            <v>246084</v>
          </cell>
          <cell r="BK43">
            <v>246084</v>
          </cell>
          <cell r="BL43">
            <v>0</v>
          </cell>
          <cell r="BM43">
            <v>0</v>
          </cell>
          <cell r="BN43">
            <v>0</v>
          </cell>
          <cell r="BO43">
            <v>0</v>
          </cell>
          <cell r="BP43">
            <v>0</v>
          </cell>
          <cell r="BQ43">
            <v>0</v>
          </cell>
          <cell r="BR43">
            <v>0</v>
          </cell>
          <cell r="BS43">
            <v>0</v>
          </cell>
          <cell r="BT43">
            <v>0</v>
          </cell>
          <cell r="BU43">
            <v>0</v>
          </cell>
          <cell r="BV43">
            <v>0</v>
          </cell>
          <cell r="BW43">
            <v>150000</v>
          </cell>
          <cell r="BX43">
            <v>102828</v>
          </cell>
          <cell r="BY43">
            <v>102828</v>
          </cell>
          <cell r="BZ43">
            <v>102828</v>
          </cell>
          <cell r="CA43">
            <v>0</v>
          </cell>
          <cell r="CB43">
            <v>102828</v>
          </cell>
          <cell r="CC43">
            <v>100000</v>
          </cell>
          <cell r="CD43">
            <v>90000</v>
          </cell>
          <cell r="CE43">
            <v>0</v>
          </cell>
          <cell r="CF43">
            <v>0</v>
          </cell>
          <cell r="CG43">
            <v>0</v>
          </cell>
          <cell r="CH43">
            <v>0</v>
          </cell>
          <cell r="CI43">
            <v>0</v>
          </cell>
          <cell r="CJ43">
            <v>0</v>
          </cell>
          <cell r="CK43">
            <v>150000</v>
          </cell>
          <cell r="CL43">
            <v>90000</v>
          </cell>
          <cell r="CM43">
            <v>150000</v>
          </cell>
          <cell r="CN43">
            <v>75000</v>
          </cell>
          <cell r="CO43">
            <v>75000</v>
          </cell>
          <cell r="CP43">
            <v>75000</v>
          </cell>
          <cell r="CQ43">
            <v>75000</v>
          </cell>
          <cell r="CR43">
            <v>75000</v>
          </cell>
          <cell r="CS43">
            <v>0</v>
          </cell>
          <cell r="CT43">
            <v>0</v>
          </cell>
          <cell r="CU43">
            <v>0</v>
          </cell>
          <cell r="CV43">
            <v>75000</v>
          </cell>
          <cell r="CW43">
            <v>25000</v>
          </cell>
          <cell r="CX43">
            <v>25000</v>
          </cell>
          <cell r="CY43">
            <v>25000</v>
          </cell>
          <cell r="CZ43">
            <v>25000</v>
          </cell>
          <cell r="DA43">
            <v>0</v>
          </cell>
          <cell r="DB43">
            <v>0</v>
          </cell>
          <cell r="DC43">
            <v>0</v>
          </cell>
          <cell r="DD43">
            <v>0</v>
          </cell>
          <cell r="DE43">
            <v>0</v>
          </cell>
          <cell r="DF43">
            <v>0</v>
          </cell>
          <cell r="DG43">
            <v>0</v>
          </cell>
          <cell r="DH43">
            <v>0</v>
          </cell>
          <cell r="DI43">
            <v>0</v>
          </cell>
          <cell r="DJ43">
            <v>0</v>
          </cell>
          <cell r="DK43">
            <v>0</v>
          </cell>
          <cell r="DL43">
            <v>0</v>
          </cell>
          <cell r="DM43">
            <v>0</v>
          </cell>
          <cell r="DN43">
            <v>0</v>
          </cell>
          <cell r="DO43">
            <v>0</v>
          </cell>
          <cell r="DP43">
            <v>0</v>
          </cell>
          <cell r="DQ43">
            <v>0</v>
          </cell>
          <cell r="DR43">
            <v>0</v>
          </cell>
          <cell r="DS43">
            <v>0</v>
          </cell>
          <cell r="DT43">
            <v>0</v>
          </cell>
          <cell r="DU43">
            <v>0</v>
          </cell>
          <cell r="DV43">
            <v>0</v>
          </cell>
          <cell r="DW43">
            <v>0</v>
          </cell>
          <cell r="DX43">
            <v>0</v>
          </cell>
          <cell r="DY43">
            <v>0</v>
          </cell>
          <cell r="DZ43">
            <v>0</v>
          </cell>
          <cell r="EA43">
            <v>0</v>
          </cell>
        </row>
        <row r="44">
          <cell r="A44">
            <v>33.04</v>
          </cell>
          <cell r="B44">
            <v>0</v>
          </cell>
          <cell r="C44">
            <v>0</v>
          </cell>
          <cell r="D44">
            <v>0</v>
          </cell>
          <cell r="E44">
            <v>0</v>
          </cell>
          <cell r="F44">
            <v>0</v>
          </cell>
          <cell r="G44">
            <v>0</v>
          </cell>
          <cell r="H44">
            <v>0</v>
          </cell>
          <cell r="I44">
            <v>0</v>
          </cell>
          <cell r="J44" t="str">
            <v>STEM master teachers corps (proposed legislation)</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v>0</v>
          </cell>
          <cell r="AG44">
            <v>0</v>
          </cell>
          <cell r="AH44">
            <v>0</v>
          </cell>
          <cell r="AI44">
            <v>0</v>
          </cell>
          <cell r="AJ44">
            <v>0</v>
          </cell>
          <cell r="AK44">
            <v>0</v>
          </cell>
          <cell r="AL44">
            <v>0</v>
          </cell>
          <cell r="AM44">
            <v>0</v>
          </cell>
          <cell r="AN44">
            <v>0</v>
          </cell>
          <cell r="AO44">
            <v>0</v>
          </cell>
          <cell r="AP44">
            <v>0</v>
          </cell>
          <cell r="AQ44">
            <v>0</v>
          </cell>
          <cell r="AR44">
            <v>0</v>
          </cell>
          <cell r="AS44">
            <v>0</v>
          </cell>
          <cell r="AT44">
            <v>0</v>
          </cell>
          <cell r="AU44">
            <v>0</v>
          </cell>
          <cell r="AV44">
            <v>0</v>
          </cell>
          <cell r="AW44">
            <v>0</v>
          </cell>
          <cell r="AX44">
            <v>0</v>
          </cell>
          <cell r="AY44">
            <v>0</v>
          </cell>
          <cell r="AZ44">
            <v>0</v>
          </cell>
          <cell r="BA44">
            <v>0</v>
          </cell>
          <cell r="BB44">
            <v>0</v>
          </cell>
          <cell r="BC44">
            <v>0</v>
          </cell>
          <cell r="BD44">
            <v>0</v>
          </cell>
          <cell r="BE44">
            <v>0</v>
          </cell>
          <cell r="BF44">
            <v>0</v>
          </cell>
          <cell r="BG44">
            <v>0</v>
          </cell>
          <cell r="BH44">
            <v>0</v>
          </cell>
          <cell r="BI44">
            <v>0</v>
          </cell>
          <cell r="BJ44">
            <v>0</v>
          </cell>
          <cell r="BK44">
            <v>0</v>
          </cell>
          <cell r="BL44">
            <v>0</v>
          </cell>
          <cell r="BM44">
            <v>0</v>
          </cell>
          <cell r="BN44">
            <v>0</v>
          </cell>
          <cell r="BO44">
            <v>0</v>
          </cell>
          <cell r="BP44">
            <v>0</v>
          </cell>
          <cell r="BQ44">
            <v>0</v>
          </cell>
          <cell r="BR44">
            <v>0</v>
          </cell>
          <cell r="BS44">
            <v>0</v>
          </cell>
          <cell r="BT44">
            <v>0</v>
          </cell>
          <cell r="BU44">
            <v>0</v>
          </cell>
          <cell r="BV44">
            <v>0</v>
          </cell>
          <cell r="BW44">
            <v>0</v>
          </cell>
          <cell r="BX44">
            <v>0</v>
          </cell>
          <cell r="BY44">
            <v>0</v>
          </cell>
          <cell r="BZ44">
            <v>0</v>
          </cell>
          <cell r="CA44">
            <v>0</v>
          </cell>
          <cell r="CB44">
            <v>0</v>
          </cell>
          <cell r="CC44">
            <v>0</v>
          </cell>
          <cell r="CD44">
            <v>0</v>
          </cell>
          <cell r="CE44">
            <v>0</v>
          </cell>
          <cell r="CF44">
            <v>0</v>
          </cell>
          <cell r="CG44">
            <v>0</v>
          </cell>
          <cell r="CH44">
            <v>0</v>
          </cell>
          <cell r="CI44">
            <v>0</v>
          </cell>
          <cell r="CJ44">
            <v>0</v>
          </cell>
          <cell r="CK44">
            <v>0</v>
          </cell>
          <cell r="CL44">
            <v>0</v>
          </cell>
          <cell r="CM44">
            <v>0</v>
          </cell>
          <cell r="CN44">
            <v>0</v>
          </cell>
          <cell r="CO44">
            <v>0</v>
          </cell>
          <cell r="CP44">
            <v>34630</v>
          </cell>
          <cell r="CQ44">
            <v>0</v>
          </cell>
          <cell r="CR44">
            <v>0</v>
          </cell>
          <cell r="CS44">
            <v>0</v>
          </cell>
          <cell r="CT44">
            <v>0</v>
          </cell>
          <cell r="CU44">
            <v>0</v>
          </cell>
          <cell r="CV44">
            <v>0</v>
          </cell>
          <cell r="CW44">
            <v>0</v>
          </cell>
          <cell r="CX44">
            <v>0</v>
          </cell>
          <cell r="CY44">
            <v>0</v>
          </cell>
          <cell r="CZ44">
            <v>0</v>
          </cell>
          <cell r="DA44">
            <v>0</v>
          </cell>
          <cell r="DB44">
            <v>0</v>
          </cell>
          <cell r="DC44">
            <v>0</v>
          </cell>
          <cell r="DD44">
            <v>0</v>
          </cell>
          <cell r="DE44">
            <v>0</v>
          </cell>
          <cell r="DF44">
            <v>0</v>
          </cell>
          <cell r="DG44">
            <v>0</v>
          </cell>
          <cell r="DH44">
            <v>0</v>
          </cell>
          <cell r="DI44">
            <v>0</v>
          </cell>
          <cell r="DJ44">
            <v>0</v>
          </cell>
          <cell r="DK44">
            <v>0</v>
          </cell>
          <cell r="DL44">
            <v>0</v>
          </cell>
          <cell r="DM44">
            <v>0</v>
          </cell>
          <cell r="DN44">
            <v>0</v>
          </cell>
          <cell r="DO44">
            <v>0</v>
          </cell>
          <cell r="DP44">
            <v>0</v>
          </cell>
          <cell r="DQ44">
            <v>0</v>
          </cell>
          <cell r="DR44">
            <v>0</v>
          </cell>
          <cell r="DS44">
            <v>0</v>
          </cell>
          <cell r="DT44">
            <v>0</v>
          </cell>
          <cell r="DU44">
            <v>0</v>
          </cell>
          <cell r="DV44">
            <v>0</v>
          </cell>
          <cell r="DW44">
            <v>0</v>
          </cell>
          <cell r="DX44">
            <v>10000</v>
          </cell>
          <cell r="DY44">
            <v>10000</v>
          </cell>
          <cell r="DZ44">
            <v>0</v>
          </cell>
          <cell r="EA44">
            <v>10000</v>
          </cell>
        </row>
        <row r="45">
          <cell r="A45">
            <v>33.049999999999997</v>
          </cell>
          <cell r="B45">
            <v>0</v>
          </cell>
          <cell r="C45">
            <v>0</v>
          </cell>
          <cell r="D45">
            <v>0</v>
          </cell>
          <cell r="E45">
            <v>0</v>
          </cell>
          <cell r="F45" t="str">
            <v>OESE</v>
          </cell>
          <cell r="G45" t="str">
            <v>School Improvement</v>
          </cell>
          <cell r="H45">
            <v>0</v>
          </cell>
          <cell r="I45">
            <v>0</v>
          </cell>
          <cell r="J45" t="str">
            <v>Supporting effective educator development (SEED)</v>
          </cell>
          <cell r="K45">
            <v>0</v>
          </cell>
          <cell r="L45" t="str">
            <v>D</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v>0</v>
          </cell>
          <cell r="AG45">
            <v>0</v>
          </cell>
          <cell r="AH45">
            <v>0</v>
          </cell>
          <cell r="AI45">
            <v>0</v>
          </cell>
          <cell r="AJ45">
            <v>0</v>
          </cell>
          <cell r="AK45">
            <v>0</v>
          </cell>
          <cell r="AL45">
            <v>0</v>
          </cell>
          <cell r="AM45">
            <v>0</v>
          </cell>
          <cell r="AN45">
            <v>0</v>
          </cell>
          <cell r="AO45">
            <v>0</v>
          </cell>
          <cell r="AP45">
            <v>0</v>
          </cell>
          <cell r="AQ45">
            <v>0</v>
          </cell>
          <cell r="AR45">
            <v>0</v>
          </cell>
          <cell r="AS45">
            <v>0</v>
          </cell>
          <cell r="AT45">
            <v>0</v>
          </cell>
          <cell r="AU45">
            <v>0</v>
          </cell>
          <cell r="AV45">
            <v>0</v>
          </cell>
          <cell r="AW45">
            <v>0</v>
          </cell>
          <cell r="AX45">
            <v>0</v>
          </cell>
          <cell r="AY45">
            <v>0</v>
          </cell>
          <cell r="AZ45">
            <v>0</v>
          </cell>
          <cell r="BA45">
            <v>0</v>
          </cell>
          <cell r="BB45">
            <v>0</v>
          </cell>
          <cell r="BC45">
            <v>0</v>
          </cell>
          <cell r="BD45">
            <v>0</v>
          </cell>
          <cell r="BE45">
            <v>0</v>
          </cell>
          <cell r="BF45">
            <v>0</v>
          </cell>
          <cell r="BG45">
            <v>0</v>
          </cell>
          <cell r="BH45">
            <v>0</v>
          </cell>
          <cell r="BI45">
            <v>0</v>
          </cell>
          <cell r="BJ45">
            <v>0</v>
          </cell>
          <cell r="BK45">
            <v>0</v>
          </cell>
          <cell r="BL45">
            <v>0</v>
          </cell>
          <cell r="BM45">
            <v>0</v>
          </cell>
          <cell r="BN45">
            <v>0</v>
          </cell>
          <cell r="BO45">
            <v>0</v>
          </cell>
          <cell r="BP45">
            <v>0</v>
          </cell>
          <cell r="BQ45">
            <v>0</v>
          </cell>
          <cell r="BR45">
            <v>0</v>
          </cell>
          <cell r="BS45">
            <v>0</v>
          </cell>
          <cell r="BT45">
            <v>0</v>
          </cell>
          <cell r="BU45">
            <v>0</v>
          </cell>
          <cell r="BV45">
            <v>0</v>
          </cell>
          <cell r="BW45">
            <v>0</v>
          </cell>
          <cell r="BX45">
            <v>0</v>
          </cell>
          <cell r="BY45">
            <v>0</v>
          </cell>
          <cell r="BZ45">
            <v>0</v>
          </cell>
          <cell r="CA45">
            <v>0</v>
          </cell>
          <cell r="CB45">
            <v>0</v>
          </cell>
          <cell r="CC45">
            <v>0</v>
          </cell>
          <cell r="CD45">
            <v>0</v>
          </cell>
          <cell r="CE45">
            <v>0</v>
          </cell>
          <cell r="CF45">
            <v>0</v>
          </cell>
          <cell r="CG45">
            <v>0</v>
          </cell>
          <cell r="CH45">
            <v>0</v>
          </cell>
          <cell r="CI45">
            <v>0</v>
          </cell>
          <cell r="CJ45">
            <v>0</v>
          </cell>
          <cell r="CK45">
            <v>0</v>
          </cell>
          <cell r="CL45">
            <v>0</v>
          </cell>
          <cell r="CM45">
            <v>0</v>
          </cell>
          <cell r="CN45">
            <v>0</v>
          </cell>
          <cell r="CO45">
            <v>0</v>
          </cell>
          <cell r="CP45">
            <v>0</v>
          </cell>
          <cell r="CQ45">
            <v>0</v>
          </cell>
          <cell r="CR45">
            <v>0</v>
          </cell>
          <cell r="CS45">
            <v>0</v>
          </cell>
          <cell r="CT45">
            <v>0</v>
          </cell>
          <cell r="CU45">
            <v>0</v>
          </cell>
          <cell r="CV45">
            <v>0</v>
          </cell>
          <cell r="CW45">
            <v>0</v>
          </cell>
          <cell r="CX45">
            <v>0</v>
          </cell>
          <cell r="CY45">
            <v>0</v>
          </cell>
          <cell r="CZ45">
            <v>0</v>
          </cell>
          <cell r="DA45">
            <v>0</v>
          </cell>
          <cell r="DB45">
            <v>0</v>
          </cell>
          <cell r="DC45">
            <v>0</v>
          </cell>
          <cell r="DD45">
            <v>0</v>
          </cell>
          <cell r="DE45">
            <v>0</v>
          </cell>
          <cell r="DF45">
            <v>0</v>
          </cell>
          <cell r="DG45">
            <v>0</v>
          </cell>
          <cell r="DH45">
            <v>0</v>
          </cell>
          <cell r="DI45">
            <v>0</v>
          </cell>
          <cell r="DJ45">
            <v>0</v>
          </cell>
          <cell r="DK45">
            <v>0</v>
          </cell>
          <cell r="DL45">
            <v>0</v>
          </cell>
          <cell r="DM45">
            <v>0</v>
          </cell>
          <cell r="DN45">
            <v>0</v>
          </cell>
          <cell r="DO45">
            <v>0</v>
          </cell>
          <cell r="DP45">
            <v>0</v>
          </cell>
          <cell r="DQ45">
            <v>0</v>
          </cell>
          <cell r="DR45">
            <v>0</v>
          </cell>
          <cell r="DS45">
            <v>0</v>
          </cell>
          <cell r="DT45">
            <v>0</v>
          </cell>
          <cell r="DU45">
            <v>0</v>
          </cell>
          <cell r="DV45">
            <v>0</v>
          </cell>
          <cell r="DW45">
            <v>0</v>
          </cell>
          <cell r="DX45">
            <v>100000</v>
          </cell>
          <cell r="DY45">
            <v>100000</v>
          </cell>
          <cell r="DZ45">
            <v>87000</v>
          </cell>
          <cell r="EA45">
            <v>100000</v>
          </cell>
        </row>
        <row r="46">
          <cell r="A46">
            <v>33.06</v>
          </cell>
          <cell r="B46">
            <v>0</v>
          </cell>
          <cell r="C46">
            <v>0</v>
          </cell>
          <cell r="D46">
            <v>0</v>
          </cell>
          <cell r="E46">
            <v>0</v>
          </cell>
          <cell r="F46" t="str">
            <v>OESE</v>
          </cell>
          <cell r="G46" t="str">
            <v>School Improvement</v>
          </cell>
          <cell r="H46">
            <v>0</v>
          </cell>
          <cell r="I46">
            <v>0</v>
          </cell>
          <cell r="J46" t="str">
            <v xml:space="preserve">Student support and academic enrichment State grants </v>
          </cell>
          <cell r="K46">
            <v>0</v>
          </cell>
          <cell r="L46" t="str">
            <v>D</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v>0</v>
          </cell>
          <cell r="AG46">
            <v>0</v>
          </cell>
          <cell r="AH46">
            <v>0</v>
          </cell>
          <cell r="AI46">
            <v>0</v>
          </cell>
          <cell r="AJ46">
            <v>0</v>
          </cell>
          <cell r="AK46">
            <v>0</v>
          </cell>
          <cell r="AL46">
            <v>0</v>
          </cell>
          <cell r="AM46">
            <v>0</v>
          </cell>
          <cell r="AN46">
            <v>0</v>
          </cell>
          <cell r="AO46">
            <v>0</v>
          </cell>
          <cell r="AP46">
            <v>0</v>
          </cell>
          <cell r="AQ46">
            <v>0</v>
          </cell>
          <cell r="AR46">
            <v>0</v>
          </cell>
          <cell r="AS46">
            <v>0</v>
          </cell>
          <cell r="AT46">
            <v>0</v>
          </cell>
          <cell r="AU46">
            <v>0</v>
          </cell>
          <cell r="AV46">
            <v>0</v>
          </cell>
          <cell r="AW46">
            <v>0</v>
          </cell>
          <cell r="AX46">
            <v>0</v>
          </cell>
          <cell r="AY46">
            <v>0</v>
          </cell>
          <cell r="AZ46">
            <v>0</v>
          </cell>
          <cell r="BA46">
            <v>0</v>
          </cell>
          <cell r="BB46">
            <v>0</v>
          </cell>
          <cell r="BC46">
            <v>0</v>
          </cell>
          <cell r="BD46">
            <v>0</v>
          </cell>
          <cell r="BE46">
            <v>0</v>
          </cell>
          <cell r="BF46">
            <v>0</v>
          </cell>
          <cell r="BG46">
            <v>0</v>
          </cell>
          <cell r="BH46">
            <v>0</v>
          </cell>
          <cell r="BI46">
            <v>0</v>
          </cell>
          <cell r="BJ46">
            <v>0</v>
          </cell>
          <cell r="BK46">
            <v>0</v>
          </cell>
          <cell r="BL46">
            <v>0</v>
          </cell>
          <cell r="BM46">
            <v>0</v>
          </cell>
          <cell r="BN46">
            <v>0</v>
          </cell>
          <cell r="BO46">
            <v>0</v>
          </cell>
          <cell r="BP46">
            <v>0</v>
          </cell>
          <cell r="BQ46">
            <v>0</v>
          </cell>
          <cell r="BR46">
            <v>0</v>
          </cell>
          <cell r="BS46">
            <v>0</v>
          </cell>
          <cell r="BT46">
            <v>0</v>
          </cell>
          <cell r="BU46">
            <v>0</v>
          </cell>
          <cell r="BV46">
            <v>0</v>
          </cell>
          <cell r="BW46">
            <v>0</v>
          </cell>
          <cell r="BX46">
            <v>0</v>
          </cell>
          <cell r="BY46">
            <v>0</v>
          </cell>
          <cell r="BZ46">
            <v>0</v>
          </cell>
          <cell r="CA46">
            <v>0</v>
          </cell>
          <cell r="CB46">
            <v>0</v>
          </cell>
          <cell r="CC46">
            <v>0</v>
          </cell>
          <cell r="CD46">
            <v>0</v>
          </cell>
          <cell r="CE46">
            <v>0</v>
          </cell>
          <cell r="CF46">
            <v>0</v>
          </cell>
          <cell r="CG46">
            <v>0</v>
          </cell>
          <cell r="CH46">
            <v>0</v>
          </cell>
          <cell r="CI46">
            <v>0</v>
          </cell>
          <cell r="CJ46">
            <v>0</v>
          </cell>
          <cell r="CK46">
            <v>0</v>
          </cell>
          <cell r="CL46">
            <v>0</v>
          </cell>
          <cell r="CM46">
            <v>0</v>
          </cell>
          <cell r="CN46">
            <v>0</v>
          </cell>
          <cell r="CO46">
            <v>0</v>
          </cell>
          <cell r="CP46">
            <v>0</v>
          </cell>
          <cell r="CQ46">
            <v>0</v>
          </cell>
          <cell r="CR46">
            <v>0</v>
          </cell>
          <cell r="CS46">
            <v>0</v>
          </cell>
          <cell r="CT46">
            <v>0</v>
          </cell>
          <cell r="CU46">
            <v>0</v>
          </cell>
          <cell r="CV46">
            <v>0</v>
          </cell>
          <cell r="CW46">
            <v>0</v>
          </cell>
          <cell r="CX46">
            <v>0</v>
          </cell>
          <cell r="CY46">
            <v>0</v>
          </cell>
          <cell r="CZ46">
            <v>0</v>
          </cell>
          <cell r="DA46">
            <v>0</v>
          </cell>
          <cell r="DB46">
            <v>0</v>
          </cell>
          <cell r="DC46">
            <v>0</v>
          </cell>
          <cell r="DD46">
            <v>0</v>
          </cell>
          <cell r="DE46">
            <v>0</v>
          </cell>
          <cell r="DF46">
            <v>0</v>
          </cell>
          <cell r="DG46">
            <v>0</v>
          </cell>
          <cell r="DH46">
            <v>0</v>
          </cell>
          <cell r="DI46">
            <v>0</v>
          </cell>
          <cell r="DJ46">
            <v>0</v>
          </cell>
          <cell r="DK46">
            <v>0</v>
          </cell>
          <cell r="DL46">
            <v>0</v>
          </cell>
          <cell r="DM46">
            <v>0</v>
          </cell>
          <cell r="DN46">
            <v>0</v>
          </cell>
          <cell r="DO46">
            <v>0</v>
          </cell>
          <cell r="DP46">
            <v>0</v>
          </cell>
          <cell r="DQ46">
            <v>0</v>
          </cell>
          <cell r="DR46">
            <v>0</v>
          </cell>
          <cell r="DS46">
            <v>0</v>
          </cell>
          <cell r="DT46">
            <v>0</v>
          </cell>
          <cell r="DU46">
            <v>0</v>
          </cell>
          <cell r="DV46">
            <v>0</v>
          </cell>
          <cell r="DW46">
            <v>0</v>
          </cell>
          <cell r="DX46">
            <v>500000</v>
          </cell>
          <cell r="DY46">
            <v>500000</v>
          </cell>
          <cell r="DZ46">
            <v>300000</v>
          </cell>
          <cell r="EA46">
            <v>500000</v>
          </cell>
        </row>
        <row r="47">
          <cell r="A47">
            <v>34</v>
          </cell>
          <cell r="B47">
            <v>1</v>
          </cell>
          <cell r="C47">
            <v>1</v>
          </cell>
          <cell r="D47">
            <v>1</v>
          </cell>
          <cell r="E47">
            <v>0</v>
          </cell>
          <cell r="F47" t="str">
            <v>OESE</v>
          </cell>
          <cell r="G47" t="str">
            <v>School Improvement</v>
          </cell>
          <cell r="H47">
            <v>0</v>
          </cell>
          <cell r="I47">
            <v>0</v>
          </cell>
          <cell r="J47" t="str">
            <v>Early reading first (ESEA I-B-2)</v>
          </cell>
          <cell r="K47">
            <v>0</v>
          </cell>
          <cell r="L47" t="str">
            <v>D</v>
          </cell>
          <cell r="M47">
            <v>1</v>
          </cell>
          <cell r="N47">
            <v>0</v>
          </cell>
          <cell r="O47">
            <v>0</v>
          </cell>
          <cell r="P47">
            <v>112549</v>
          </cell>
          <cell r="Q47">
            <v>162549</v>
          </cell>
          <cell r="R47">
            <v>0</v>
          </cell>
          <cell r="S47">
            <v>0</v>
          </cell>
          <cell r="T47">
            <v>0</v>
          </cell>
          <cell r="U47">
            <v>0</v>
          </cell>
          <cell r="V47">
            <v>155000</v>
          </cell>
          <cell r="W47">
            <v>155000</v>
          </cell>
          <cell r="X47">
            <v>0</v>
          </cell>
          <cell r="Y47">
            <v>0</v>
          </cell>
          <cell r="Z47">
            <v>0</v>
          </cell>
          <cell r="AA47">
            <v>0</v>
          </cell>
          <cell r="AB47">
            <v>0</v>
          </cell>
          <cell r="AC47">
            <v>0</v>
          </cell>
          <cell r="AD47">
            <v>0</v>
          </cell>
          <cell r="AE47">
            <v>0</v>
          </cell>
          <cell r="AF47">
            <v>0</v>
          </cell>
          <cell r="AG47">
            <v>0</v>
          </cell>
          <cell r="AH47">
            <v>0</v>
          </cell>
          <cell r="AI47">
            <v>0</v>
          </cell>
          <cell r="AJ47">
            <v>0</v>
          </cell>
          <cell r="AK47">
            <v>0</v>
          </cell>
          <cell r="AL47">
            <v>0</v>
          </cell>
          <cell r="AM47">
            <v>0</v>
          </cell>
          <cell r="AN47">
            <v>0</v>
          </cell>
          <cell r="AO47">
            <v>0</v>
          </cell>
          <cell r="AP47">
            <v>0</v>
          </cell>
          <cell r="AQ47">
            <v>0</v>
          </cell>
          <cell r="AR47">
            <v>0</v>
          </cell>
          <cell r="AS47">
            <v>0</v>
          </cell>
          <cell r="AT47">
            <v>0</v>
          </cell>
          <cell r="AU47">
            <v>0</v>
          </cell>
          <cell r="AV47">
            <v>0</v>
          </cell>
          <cell r="AW47">
            <v>0</v>
          </cell>
          <cell r="AX47">
            <v>0</v>
          </cell>
          <cell r="AY47">
            <v>0</v>
          </cell>
          <cell r="AZ47">
            <v>0</v>
          </cell>
          <cell r="BA47">
            <v>0</v>
          </cell>
          <cell r="BB47">
            <v>0</v>
          </cell>
          <cell r="BC47">
            <v>0</v>
          </cell>
          <cell r="BD47">
            <v>0</v>
          </cell>
          <cell r="BE47">
            <v>0</v>
          </cell>
          <cell r="BF47">
            <v>0</v>
          </cell>
          <cell r="BG47">
            <v>0</v>
          </cell>
          <cell r="BH47">
            <v>0</v>
          </cell>
          <cell r="BI47">
            <v>0</v>
          </cell>
          <cell r="BJ47">
            <v>0</v>
          </cell>
          <cell r="BK47">
            <v>0</v>
          </cell>
          <cell r="BL47">
            <v>0</v>
          </cell>
          <cell r="BM47">
            <v>0</v>
          </cell>
          <cell r="BN47">
            <v>0</v>
          </cell>
          <cell r="BO47">
            <v>0</v>
          </cell>
          <cell r="BP47">
            <v>0</v>
          </cell>
          <cell r="BQ47">
            <v>0</v>
          </cell>
          <cell r="BR47">
            <v>0</v>
          </cell>
          <cell r="BS47">
            <v>0</v>
          </cell>
          <cell r="BT47">
            <v>0</v>
          </cell>
          <cell r="BU47">
            <v>0</v>
          </cell>
          <cell r="BV47">
            <v>0</v>
          </cell>
          <cell r="BW47">
            <v>0</v>
          </cell>
          <cell r="BX47">
            <v>0</v>
          </cell>
          <cell r="BY47">
            <v>0</v>
          </cell>
          <cell r="BZ47">
            <v>0</v>
          </cell>
          <cell r="CA47">
            <v>0</v>
          </cell>
          <cell r="CB47">
            <v>0</v>
          </cell>
          <cell r="CC47">
            <v>0</v>
          </cell>
          <cell r="CD47">
            <v>0</v>
          </cell>
          <cell r="CE47">
            <v>0</v>
          </cell>
          <cell r="CF47">
            <v>0</v>
          </cell>
          <cell r="CG47">
            <v>0</v>
          </cell>
          <cell r="CH47">
            <v>0</v>
          </cell>
          <cell r="CI47">
            <v>0</v>
          </cell>
          <cell r="CJ47">
            <v>0</v>
          </cell>
          <cell r="CK47">
            <v>0</v>
          </cell>
          <cell r="CL47">
            <v>0</v>
          </cell>
          <cell r="CM47">
            <v>0</v>
          </cell>
          <cell r="CN47">
            <v>0</v>
          </cell>
          <cell r="CO47">
            <v>0</v>
          </cell>
          <cell r="CP47">
            <v>0</v>
          </cell>
          <cell r="CQ47">
            <v>0</v>
          </cell>
          <cell r="CR47">
            <v>0</v>
          </cell>
          <cell r="CS47">
            <v>0</v>
          </cell>
          <cell r="CT47">
            <v>0</v>
          </cell>
          <cell r="CU47">
            <v>0</v>
          </cell>
          <cell r="CV47">
            <v>0</v>
          </cell>
          <cell r="CW47">
            <v>0</v>
          </cell>
          <cell r="CX47">
            <v>0</v>
          </cell>
          <cell r="CY47">
            <v>0</v>
          </cell>
          <cell r="CZ47">
            <v>0</v>
          </cell>
          <cell r="DA47">
            <v>0</v>
          </cell>
          <cell r="DB47">
            <v>0</v>
          </cell>
          <cell r="DC47">
            <v>0</v>
          </cell>
          <cell r="DD47">
            <v>0</v>
          </cell>
          <cell r="DE47">
            <v>0</v>
          </cell>
          <cell r="DF47">
            <v>0</v>
          </cell>
          <cell r="DG47">
            <v>0</v>
          </cell>
          <cell r="DH47">
            <v>0</v>
          </cell>
          <cell r="DI47">
            <v>0</v>
          </cell>
          <cell r="DJ47">
            <v>0</v>
          </cell>
          <cell r="DK47">
            <v>0</v>
          </cell>
          <cell r="DL47">
            <v>0</v>
          </cell>
          <cell r="DM47">
            <v>0</v>
          </cell>
          <cell r="DN47">
            <v>0</v>
          </cell>
          <cell r="DO47">
            <v>0</v>
          </cell>
          <cell r="DP47">
            <v>0</v>
          </cell>
          <cell r="DQ47">
            <v>0</v>
          </cell>
          <cell r="DR47">
            <v>0</v>
          </cell>
          <cell r="DS47">
            <v>0</v>
          </cell>
          <cell r="DT47">
            <v>0</v>
          </cell>
          <cell r="DU47">
            <v>0</v>
          </cell>
          <cell r="DV47">
            <v>0</v>
          </cell>
          <cell r="DW47">
            <v>0</v>
          </cell>
          <cell r="DX47">
            <v>0</v>
          </cell>
          <cell r="DY47">
            <v>0</v>
          </cell>
          <cell r="DZ47">
            <v>0</v>
          </cell>
          <cell r="EA47">
            <v>0</v>
          </cell>
        </row>
        <row r="48">
          <cell r="A48">
            <v>35</v>
          </cell>
          <cell r="B48">
            <v>1</v>
          </cell>
          <cell r="C48">
            <v>1</v>
          </cell>
          <cell r="D48">
            <v>1</v>
          </cell>
          <cell r="E48">
            <v>0</v>
          </cell>
          <cell r="F48" t="str">
            <v>OESE</v>
          </cell>
          <cell r="G48" t="str">
            <v>School Improvement</v>
          </cell>
          <cell r="H48">
            <v>0</v>
          </cell>
          <cell r="I48">
            <v>0</v>
          </cell>
          <cell r="J48" t="str">
            <v xml:space="preserve">Striving readers (ESEA I-E, section 1502)/Comprehensive Approaches to Literacy </v>
          </cell>
          <cell r="K48">
            <v>0</v>
          </cell>
          <cell r="L48" t="str">
            <v>D</v>
          </cell>
          <cell r="M48">
            <v>1</v>
          </cell>
          <cell r="N48">
            <v>0</v>
          </cell>
          <cell r="O48">
            <v>0</v>
          </cell>
          <cell r="P48">
            <v>35371</v>
          </cell>
          <cell r="Q48">
            <v>370371</v>
          </cell>
          <cell r="R48">
            <v>200000</v>
          </cell>
          <cell r="S48">
            <v>200000</v>
          </cell>
          <cell r="T48">
            <v>200000</v>
          </cell>
          <cell r="U48">
            <v>0</v>
          </cell>
          <cell r="V48">
            <v>196485</v>
          </cell>
          <cell r="W48">
            <v>279104</v>
          </cell>
          <cell r="X48">
            <v>0</v>
          </cell>
          <cell r="Y48">
            <v>0</v>
          </cell>
          <cell r="Z48">
            <v>0</v>
          </cell>
          <cell r="AA48">
            <v>0</v>
          </cell>
          <cell r="AB48">
            <v>0</v>
          </cell>
          <cell r="AC48">
            <v>0</v>
          </cell>
          <cell r="AD48">
            <v>0</v>
          </cell>
          <cell r="AE48">
            <v>0</v>
          </cell>
          <cell r="AF48">
            <v>0</v>
          </cell>
          <cell r="AG48">
            <v>0</v>
          </cell>
          <cell r="AH48">
            <v>316454</v>
          </cell>
          <cell r="AI48">
            <v>250000</v>
          </cell>
          <cell r="AJ48">
            <v>250000</v>
          </cell>
          <cell r="AK48">
            <v>250000</v>
          </cell>
          <cell r="AL48">
            <v>250000</v>
          </cell>
          <cell r="AM48">
            <v>250000</v>
          </cell>
          <cell r="AN48">
            <v>250000</v>
          </cell>
          <cell r="AO48">
            <v>225000</v>
          </cell>
          <cell r="AP48">
            <v>250000</v>
          </cell>
          <cell r="AQ48">
            <v>250000</v>
          </cell>
          <cell r="AR48">
            <v>0</v>
          </cell>
          <cell r="AS48">
            <v>0</v>
          </cell>
          <cell r="AT48">
            <v>200000</v>
          </cell>
          <cell r="AU48">
            <v>0</v>
          </cell>
          <cell r="AV48">
            <v>0</v>
          </cell>
          <cell r="AW48">
            <v>0</v>
          </cell>
          <cell r="AX48">
            <v>0</v>
          </cell>
          <cell r="AY48">
            <v>0</v>
          </cell>
          <cell r="AZ48">
            <v>0</v>
          </cell>
          <cell r="BA48">
            <v>0</v>
          </cell>
          <cell r="BB48">
            <v>250000</v>
          </cell>
          <cell r="BC48">
            <v>0</v>
          </cell>
          <cell r="BD48">
            <v>0</v>
          </cell>
          <cell r="BE48">
            <v>0</v>
          </cell>
          <cell r="BF48">
            <v>0</v>
          </cell>
          <cell r="BG48">
            <v>0</v>
          </cell>
          <cell r="BH48">
            <v>0</v>
          </cell>
          <cell r="BI48">
            <v>0</v>
          </cell>
          <cell r="BJ48">
            <v>0</v>
          </cell>
          <cell r="BK48">
            <v>0</v>
          </cell>
          <cell r="BL48">
            <v>200000</v>
          </cell>
          <cell r="BM48">
            <v>0</v>
          </cell>
          <cell r="BN48">
            <v>183000</v>
          </cell>
          <cell r="BO48">
            <v>183000</v>
          </cell>
          <cell r="BP48">
            <v>0</v>
          </cell>
          <cell r="BQ48">
            <v>0</v>
          </cell>
          <cell r="BR48">
            <v>0</v>
          </cell>
          <cell r="BS48">
            <v>0</v>
          </cell>
          <cell r="BT48">
            <v>0</v>
          </cell>
          <cell r="BU48">
            <v>160000</v>
          </cell>
          <cell r="BV48">
            <v>159698</v>
          </cell>
          <cell r="BW48">
            <v>0</v>
          </cell>
          <cell r="BX48">
            <v>0</v>
          </cell>
          <cell r="BY48">
            <v>0</v>
          </cell>
          <cell r="BZ48">
            <v>0</v>
          </cell>
          <cell r="CA48">
            <v>0</v>
          </cell>
          <cell r="CB48">
            <v>0</v>
          </cell>
          <cell r="CC48">
            <v>0</v>
          </cell>
          <cell r="CD48">
            <v>0</v>
          </cell>
          <cell r="CE48">
            <v>159698</v>
          </cell>
          <cell r="CF48">
            <v>159698</v>
          </cell>
          <cell r="CG48">
            <v>159698</v>
          </cell>
          <cell r="CH48">
            <v>151378</v>
          </cell>
          <cell r="CI48">
            <v>159698</v>
          </cell>
          <cell r="CJ48">
            <v>159698</v>
          </cell>
          <cell r="CK48">
            <v>0</v>
          </cell>
          <cell r="CL48">
            <v>0</v>
          </cell>
          <cell r="CM48">
            <v>0</v>
          </cell>
          <cell r="CN48">
            <v>0</v>
          </cell>
          <cell r="CO48">
            <v>0</v>
          </cell>
          <cell r="CP48">
            <v>0</v>
          </cell>
          <cell r="CQ48">
            <v>0</v>
          </cell>
          <cell r="CR48">
            <v>164378</v>
          </cell>
          <cell r="CS48">
            <v>164378</v>
          </cell>
          <cell r="CT48">
            <v>151378</v>
          </cell>
          <cell r="CU48">
            <v>158000</v>
          </cell>
          <cell r="CV48">
            <v>0</v>
          </cell>
          <cell r="CW48">
            <v>0</v>
          </cell>
          <cell r="CX48">
            <v>0</v>
          </cell>
          <cell r="CY48">
            <v>0</v>
          </cell>
          <cell r="CZ48">
            <v>0</v>
          </cell>
          <cell r="DA48">
            <v>168000</v>
          </cell>
          <cell r="DB48">
            <v>158000</v>
          </cell>
          <cell r="DC48">
            <v>157912</v>
          </cell>
          <cell r="DD48">
            <v>158000</v>
          </cell>
          <cell r="DE48">
            <v>160000</v>
          </cell>
          <cell r="DF48">
            <v>158000</v>
          </cell>
          <cell r="DG48">
            <v>158000</v>
          </cell>
          <cell r="DH48">
            <v>158000</v>
          </cell>
          <cell r="DI48">
            <v>160000</v>
          </cell>
          <cell r="DJ48">
            <v>160000</v>
          </cell>
          <cell r="DK48">
            <v>160000</v>
          </cell>
          <cell r="DL48">
            <v>0</v>
          </cell>
          <cell r="DM48">
            <v>0</v>
          </cell>
          <cell r="DN48">
            <v>0</v>
          </cell>
          <cell r="DO48">
            <v>0</v>
          </cell>
          <cell r="DP48">
            <v>160000</v>
          </cell>
          <cell r="DQ48">
            <v>190000</v>
          </cell>
          <cell r="DR48">
            <v>0</v>
          </cell>
          <cell r="DS48">
            <v>190000</v>
          </cell>
          <cell r="DT48">
            <v>160000</v>
          </cell>
          <cell r="DU48">
            <v>160000</v>
          </cell>
          <cell r="DV48">
            <v>160000</v>
          </cell>
          <cell r="DW48">
            <v>183700</v>
          </cell>
          <cell r="DX48">
            <v>190000</v>
          </cell>
          <cell r="DY48">
            <v>190000</v>
          </cell>
          <cell r="DZ48">
            <v>190000</v>
          </cell>
          <cell r="EA48">
            <v>190000</v>
          </cell>
        </row>
        <row r="49">
          <cell r="A49">
            <v>35.01</v>
          </cell>
          <cell r="B49">
            <v>0</v>
          </cell>
          <cell r="C49">
            <v>0</v>
          </cell>
          <cell r="D49">
            <v>0</v>
          </cell>
          <cell r="E49">
            <v>0</v>
          </cell>
          <cell r="F49" t="str">
            <v>OESE</v>
          </cell>
          <cell r="G49" t="str">
            <v xml:space="preserve">Education for the Disadvantaged </v>
          </cell>
          <cell r="H49">
            <v>0</v>
          </cell>
          <cell r="I49">
            <v>0</v>
          </cell>
          <cell r="J49" t="str">
            <v xml:space="preserve">Innovative approaches to literacy </v>
          </cell>
          <cell r="K49">
            <v>0</v>
          </cell>
          <cell r="L49">
            <v>0</v>
          </cell>
          <cell r="M49">
            <v>0</v>
          </cell>
          <cell r="N49">
            <v>0</v>
          </cell>
          <cell r="O49">
            <v>0</v>
          </cell>
          <cell r="P49">
            <v>0</v>
          </cell>
          <cell r="Q49">
            <v>0</v>
          </cell>
          <cell r="R49">
            <v>0</v>
          </cell>
          <cell r="S49">
            <v>0</v>
          </cell>
          <cell r="T49">
            <v>0</v>
          </cell>
          <cell r="U49">
            <v>0</v>
          </cell>
          <cell r="V49">
            <v>0</v>
          </cell>
          <cell r="W49">
            <v>0</v>
          </cell>
          <cell r="X49">
            <v>0</v>
          </cell>
          <cell r="Y49">
            <v>0</v>
          </cell>
          <cell r="Z49">
            <v>0</v>
          </cell>
          <cell r="AA49">
            <v>0</v>
          </cell>
          <cell r="AB49">
            <v>0</v>
          </cell>
          <cell r="AC49">
            <v>0</v>
          </cell>
          <cell r="AD49">
            <v>0</v>
          </cell>
          <cell r="AE49">
            <v>0</v>
          </cell>
          <cell r="AF49">
            <v>0</v>
          </cell>
          <cell r="AG49">
            <v>0</v>
          </cell>
          <cell r="AH49">
            <v>0</v>
          </cell>
          <cell r="AI49">
            <v>0</v>
          </cell>
          <cell r="AJ49">
            <v>0</v>
          </cell>
          <cell r="AK49">
            <v>0</v>
          </cell>
          <cell r="AL49">
            <v>0</v>
          </cell>
          <cell r="AM49">
            <v>0</v>
          </cell>
          <cell r="AN49">
            <v>0</v>
          </cell>
          <cell r="AO49">
            <v>0</v>
          </cell>
          <cell r="AP49">
            <v>0</v>
          </cell>
          <cell r="AQ49">
            <v>0</v>
          </cell>
          <cell r="AR49">
            <v>0</v>
          </cell>
          <cell r="AS49">
            <v>0</v>
          </cell>
          <cell r="AT49">
            <v>0</v>
          </cell>
          <cell r="AU49">
            <v>0</v>
          </cell>
          <cell r="AV49">
            <v>0</v>
          </cell>
          <cell r="AW49">
            <v>0</v>
          </cell>
          <cell r="AX49">
            <v>0</v>
          </cell>
          <cell r="AY49">
            <v>0</v>
          </cell>
          <cell r="AZ49">
            <v>0</v>
          </cell>
          <cell r="BA49">
            <v>0</v>
          </cell>
          <cell r="BB49">
            <v>0</v>
          </cell>
          <cell r="BC49">
            <v>0</v>
          </cell>
          <cell r="BD49">
            <v>0</v>
          </cell>
          <cell r="BE49">
            <v>0</v>
          </cell>
          <cell r="BF49">
            <v>0</v>
          </cell>
          <cell r="BG49">
            <v>0</v>
          </cell>
          <cell r="BH49">
            <v>0</v>
          </cell>
          <cell r="BI49">
            <v>0</v>
          </cell>
          <cell r="BJ49">
            <v>0</v>
          </cell>
          <cell r="BK49">
            <v>0</v>
          </cell>
          <cell r="BL49">
            <v>0</v>
          </cell>
          <cell r="BM49">
            <v>0</v>
          </cell>
          <cell r="BN49">
            <v>0</v>
          </cell>
          <cell r="BO49">
            <v>0</v>
          </cell>
          <cell r="BP49">
            <v>0</v>
          </cell>
          <cell r="BQ49">
            <v>0</v>
          </cell>
          <cell r="BR49">
            <v>0</v>
          </cell>
          <cell r="BS49">
            <v>0</v>
          </cell>
          <cell r="BT49">
            <v>0</v>
          </cell>
          <cell r="BU49">
            <v>0</v>
          </cell>
          <cell r="BV49">
            <v>0</v>
          </cell>
          <cell r="BW49">
            <v>0</v>
          </cell>
          <cell r="BX49">
            <v>0</v>
          </cell>
          <cell r="BY49">
            <v>0</v>
          </cell>
          <cell r="BZ49">
            <v>0</v>
          </cell>
          <cell r="CA49">
            <v>0</v>
          </cell>
          <cell r="CB49">
            <v>0</v>
          </cell>
          <cell r="CC49">
            <v>0</v>
          </cell>
          <cell r="CD49">
            <v>0</v>
          </cell>
          <cell r="CE49">
            <v>0</v>
          </cell>
          <cell r="CF49">
            <v>0</v>
          </cell>
          <cell r="CG49">
            <v>0</v>
          </cell>
          <cell r="CH49">
            <v>0</v>
          </cell>
          <cell r="CI49">
            <v>0</v>
          </cell>
          <cell r="CJ49">
            <v>0</v>
          </cell>
          <cell r="CK49">
            <v>0</v>
          </cell>
          <cell r="CL49">
            <v>0</v>
          </cell>
          <cell r="CM49">
            <v>0</v>
          </cell>
          <cell r="CN49">
            <v>0</v>
          </cell>
          <cell r="CO49">
            <v>0</v>
          </cell>
          <cell r="CP49">
            <v>0</v>
          </cell>
          <cell r="CQ49">
            <v>0</v>
          </cell>
          <cell r="CR49">
            <v>0</v>
          </cell>
          <cell r="CS49">
            <v>0</v>
          </cell>
          <cell r="CT49">
            <v>0</v>
          </cell>
          <cell r="CU49">
            <v>0</v>
          </cell>
          <cell r="CV49">
            <v>0</v>
          </cell>
          <cell r="CW49">
            <v>0</v>
          </cell>
          <cell r="CX49">
            <v>0</v>
          </cell>
          <cell r="CY49">
            <v>0</v>
          </cell>
          <cell r="CZ49">
            <v>0</v>
          </cell>
          <cell r="DA49">
            <v>0</v>
          </cell>
          <cell r="DB49">
            <v>0</v>
          </cell>
          <cell r="DC49">
            <v>0</v>
          </cell>
          <cell r="DD49">
            <v>0</v>
          </cell>
          <cell r="DE49">
            <v>0</v>
          </cell>
          <cell r="DF49">
            <v>0</v>
          </cell>
          <cell r="DG49">
            <v>0</v>
          </cell>
          <cell r="DH49">
            <v>0</v>
          </cell>
          <cell r="DI49">
            <v>0</v>
          </cell>
          <cell r="DJ49">
            <v>0</v>
          </cell>
          <cell r="DK49">
            <v>0</v>
          </cell>
          <cell r="DL49">
            <v>0</v>
          </cell>
          <cell r="DM49">
            <v>0</v>
          </cell>
          <cell r="DN49">
            <v>0</v>
          </cell>
          <cell r="DO49">
            <v>0</v>
          </cell>
          <cell r="DP49">
            <v>0</v>
          </cell>
          <cell r="DQ49">
            <v>27000</v>
          </cell>
          <cell r="DR49">
            <v>0</v>
          </cell>
          <cell r="DS49">
            <v>27000</v>
          </cell>
          <cell r="DT49">
            <v>0</v>
          </cell>
          <cell r="DU49">
            <v>0</v>
          </cell>
          <cell r="DV49">
            <v>0</v>
          </cell>
          <cell r="DW49">
            <v>0</v>
          </cell>
          <cell r="DX49">
            <v>27000</v>
          </cell>
          <cell r="DY49">
            <v>27000</v>
          </cell>
          <cell r="DZ49">
            <v>27000</v>
          </cell>
          <cell r="EA49">
            <v>27000</v>
          </cell>
        </row>
        <row r="50">
          <cell r="A50">
            <v>36</v>
          </cell>
          <cell r="B50">
            <v>1</v>
          </cell>
          <cell r="C50">
            <v>1</v>
          </cell>
          <cell r="D50">
            <v>1</v>
          </cell>
          <cell r="E50">
            <v>0</v>
          </cell>
          <cell r="F50" t="str">
            <v>OESE</v>
          </cell>
          <cell r="G50" t="str">
            <v>School Improvement</v>
          </cell>
          <cell r="H50">
            <v>0</v>
          </cell>
          <cell r="I50">
            <v>0</v>
          </cell>
          <cell r="J50" t="str">
            <v>Even start (ESEA I-B-3)</v>
          </cell>
          <cell r="K50">
            <v>0</v>
          </cell>
          <cell r="L50" t="str">
            <v>D</v>
          </cell>
          <cell r="M50">
            <v>1</v>
          </cell>
          <cell r="N50">
            <v>0</v>
          </cell>
          <cell r="O50">
            <v>0</v>
          </cell>
          <cell r="P50">
            <v>66454</v>
          </cell>
          <cell r="Q50">
            <v>0</v>
          </cell>
          <cell r="R50">
            <v>66454</v>
          </cell>
          <cell r="S50">
            <v>66454</v>
          </cell>
          <cell r="T50">
            <v>66454</v>
          </cell>
          <cell r="U50">
            <v>0</v>
          </cell>
          <cell r="V50">
            <v>0</v>
          </cell>
          <cell r="W50">
            <v>0</v>
          </cell>
          <cell r="X50">
            <v>0</v>
          </cell>
          <cell r="Y50">
            <v>0</v>
          </cell>
          <cell r="Z50">
            <v>0</v>
          </cell>
          <cell r="AA50">
            <v>0</v>
          </cell>
          <cell r="AB50">
            <v>0</v>
          </cell>
          <cell r="AC50">
            <v>0</v>
          </cell>
          <cell r="AD50">
            <v>0</v>
          </cell>
          <cell r="AE50">
            <v>0</v>
          </cell>
          <cell r="AF50">
            <v>0</v>
          </cell>
          <cell r="AG50">
            <v>0</v>
          </cell>
          <cell r="AH50">
            <v>0</v>
          </cell>
          <cell r="AI50">
            <v>66454</v>
          </cell>
          <cell r="AJ50">
            <v>66454</v>
          </cell>
          <cell r="AK50">
            <v>66454</v>
          </cell>
          <cell r="AL50">
            <v>0</v>
          </cell>
          <cell r="AM50">
            <v>0</v>
          </cell>
          <cell r="AN50">
            <v>50000</v>
          </cell>
          <cell r="AO50">
            <v>0</v>
          </cell>
          <cell r="AP50">
            <v>66454</v>
          </cell>
          <cell r="AQ50">
            <v>66454</v>
          </cell>
          <cell r="AR50">
            <v>0</v>
          </cell>
          <cell r="AS50">
            <v>0</v>
          </cell>
          <cell r="AT50">
            <v>0</v>
          </cell>
          <cell r="AU50">
            <v>0</v>
          </cell>
          <cell r="AV50">
            <v>0</v>
          </cell>
          <cell r="AW50">
            <v>0</v>
          </cell>
          <cell r="AX50">
            <v>0</v>
          </cell>
          <cell r="AY50">
            <v>0</v>
          </cell>
          <cell r="AZ50">
            <v>0</v>
          </cell>
          <cell r="BA50">
            <v>0</v>
          </cell>
          <cell r="BB50">
            <v>66454</v>
          </cell>
          <cell r="BC50">
            <v>0</v>
          </cell>
          <cell r="BD50">
            <v>0</v>
          </cell>
          <cell r="BE50">
            <v>0</v>
          </cell>
          <cell r="BF50">
            <v>0</v>
          </cell>
          <cell r="BG50">
            <v>0</v>
          </cell>
          <cell r="BH50">
            <v>0</v>
          </cell>
          <cell r="BI50">
            <v>0</v>
          </cell>
          <cell r="BJ50">
            <v>0</v>
          </cell>
          <cell r="BK50">
            <v>0</v>
          </cell>
          <cell r="BL50">
            <v>0</v>
          </cell>
          <cell r="BM50">
            <v>0</v>
          </cell>
          <cell r="BN50">
            <v>0</v>
          </cell>
          <cell r="BO50">
            <v>0</v>
          </cell>
          <cell r="BP50">
            <v>0</v>
          </cell>
          <cell r="BQ50">
            <v>0</v>
          </cell>
          <cell r="BR50">
            <v>0</v>
          </cell>
          <cell r="BS50">
            <v>0</v>
          </cell>
          <cell r="BT50">
            <v>0</v>
          </cell>
          <cell r="BU50">
            <v>0</v>
          </cell>
          <cell r="BV50">
            <v>0</v>
          </cell>
          <cell r="BW50">
            <v>0</v>
          </cell>
          <cell r="BX50">
            <v>0</v>
          </cell>
          <cell r="BY50">
            <v>0</v>
          </cell>
          <cell r="BZ50">
            <v>0</v>
          </cell>
          <cell r="CA50">
            <v>0</v>
          </cell>
          <cell r="CB50">
            <v>0</v>
          </cell>
          <cell r="CC50">
            <v>0</v>
          </cell>
          <cell r="CD50">
            <v>0</v>
          </cell>
          <cell r="CE50">
            <v>0</v>
          </cell>
          <cell r="CF50">
            <v>0</v>
          </cell>
          <cell r="CG50">
            <v>0</v>
          </cell>
          <cell r="CH50">
            <v>0</v>
          </cell>
          <cell r="CI50">
            <v>0</v>
          </cell>
          <cell r="CJ50">
            <v>0</v>
          </cell>
          <cell r="CK50">
            <v>0</v>
          </cell>
          <cell r="CL50">
            <v>0</v>
          </cell>
          <cell r="CM50">
            <v>0</v>
          </cell>
          <cell r="CN50">
            <v>0</v>
          </cell>
          <cell r="CO50">
            <v>0</v>
          </cell>
          <cell r="CP50">
            <v>0</v>
          </cell>
          <cell r="CQ50">
            <v>0</v>
          </cell>
          <cell r="CR50">
            <v>0</v>
          </cell>
          <cell r="CS50">
            <v>0</v>
          </cell>
          <cell r="CT50">
            <v>0</v>
          </cell>
          <cell r="CU50">
            <v>0</v>
          </cell>
          <cell r="CV50">
            <v>0</v>
          </cell>
          <cell r="CW50">
            <v>0</v>
          </cell>
          <cell r="CX50">
            <v>0</v>
          </cell>
          <cell r="CY50">
            <v>0</v>
          </cell>
          <cell r="CZ50">
            <v>0</v>
          </cell>
          <cell r="DA50">
            <v>0</v>
          </cell>
          <cell r="DB50">
            <v>0</v>
          </cell>
          <cell r="DC50">
            <v>0</v>
          </cell>
          <cell r="DD50">
            <v>0</v>
          </cell>
          <cell r="DE50">
            <v>0</v>
          </cell>
          <cell r="DF50">
            <v>0</v>
          </cell>
          <cell r="DG50">
            <v>0</v>
          </cell>
          <cell r="DH50">
            <v>0</v>
          </cell>
          <cell r="DI50">
            <v>0</v>
          </cell>
          <cell r="DJ50">
            <v>0</v>
          </cell>
          <cell r="DK50">
            <v>0</v>
          </cell>
          <cell r="DL50">
            <v>0</v>
          </cell>
          <cell r="DM50">
            <v>0</v>
          </cell>
          <cell r="DN50">
            <v>0</v>
          </cell>
          <cell r="DO50">
            <v>0</v>
          </cell>
          <cell r="DP50">
            <v>0</v>
          </cell>
          <cell r="DQ50">
            <v>0</v>
          </cell>
          <cell r="DR50">
            <v>0</v>
          </cell>
          <cell r="DS50">
            <v>0</v>
          </cell>
          <cell r="DT50">
            <v>0</v>
          </cell>
          <cell r="DU50">
            <v>0</v>
          </cell>
          <cell r="DV50">
            <v>0</v>
          </cell>
          <cell r="DW50">
            <v>0</v>
          </cell>
          <cell r="DX50">
            <v>0</v>
          </cell>
          <cell r="DY50">
            <v>0</v>
          </cell>
          <cell r="DZ50">
            <v>0</v>
          </cell>
          <cell r="EA50">
            <v>0</v>
          </cell>
        </row>
        <row r="51">
          <cell r="A51">
            <v>37</v>
          </cell>
          <cell r="B51">
            <v>1</v>
          </cell>
          <cell r="C51">
            <v>1</v>
          </cell>
          <cell r="D51">
            <v>1</v>
          </cell>
          <cell r="E51">
            <v>0</v>
          </cell>
          <cell r="F51" t="str">
            <v>OESE</v>
          </cell>
          <cell r="G51" t="str">
            <v>School Improvement</v>
          </cell>
          <cell r="H51">
            <v>0</v>
          </cell>
          <cell r="I51">
            <v>0</v>
          </cell>
          <cell r="J51" t="str">
            <v>Literacy through school libraries (ESEA I-B-4)</v>
          </cell>
          <cell r="K51">
            <v>0</v>
          </cell>
          <cell r="L51" t="str">
            <v>D</v>
          </cell>
          <cell r="M51">
            <v>1</v>
          </cell>
          <cell r="N51">
            <v>0</v>
          </cell>
          <cell r="O51">
            <v>0</v>
          </cell>
          <cell r="P51">
            <v>19145</v>
          </cell>
          <cell r="Q51">
            <v>19145</v>
          </cell>
          <cell r="R51">
            <v>19145</v>
          </cell>
          <cell r="S51">
            <v>19145</v>
          </cell>
          <cell r="T51">
            <v>19145</v>
          </cell>
          <cell r="U51">
            <v>0</v>
          </cell>
          <cell r="V51">
            <v>19145</v>
          </cell>
          <cell r="W51">
            <v>19145</v>
          </cell>
          <cell r="X51">
            <v>0</v>
          </cell>
          <cell r="Y51">
            <v>0</v>
          </cell>
          <cell r="Z51">
            <v>0</v>
          </cell>
          <cell r="AA51">
            <v>0</v>
          </cell>
          <cell r="AB51">
            <v>0</v>
          </cell>
          <cell r="AC51">
            <v>0</v>
          </cell>
          <cell r="AD51">
            <v>0</v>
          </cell>
          <cell r="AE51">
            <v>0</v>
          </cell>
          <cell r="AF51">
            <v>0</v>
          </cell>
          <cell r="AG51">
            <v>0</v>
          </cell>
          <cell r="AH51">
            <v>19145</v>
          </cell>
          <cell r="AI51">
            <v>19145</v>
          </cell>
          <cell r="AJ51">
            <v>19145</v>
          </cell>
          <cell r="AK51">
            <v>19145</v>
          </cell>
          <cell r="AL51">
            <v>19145</v>
          </cell>
          <cell r="AM51">
            <v>19145</v>
          </cell>
          <cell r="AN51">
            <v>19145</v>
          </cell>
          <cell r="AO51">
            <v>19145</v>
          </cell>
          <cell r="AP51">
            <v>19145</v>
          </cell>
          <cell r="AQ51">
            <v>19145</v>
          </cell>
          <cell r="AR51">
            <v>0</v>
          </cell>
          <cell r="AS51">
            <v>19145</v>
          </cell>
          <cell r="AT51">
            <v>19145</v>
          </cell>
          <cell r="AU51">
            <v>19145</v>
          </cell>
          <cell r="AV51">
            <v>19145</v>
          </cell>
          <cell r="AW51">
            <v>0</v>
          </cell>
          <cell r="AX51">
            <v>0</v>
          </cell>
          <cell r="AY51">
            <v>0</v>
          </cell>
          <cell r="AZ51">
            <v>0</v>
          </cell>
          <cell r="BA51">
            <v>0</v>
          </cell>
          <cell r="BB51">
            <v>19145</v>
          </cell>
          <cell r="BC51">
            <v>0</v>
          </cell>
          <cell r="BD51">
            <v>0</v>
          </cell>
          <cell r="BE51">
            <v>0</v>
          </cell>
          <cell r="BF51">
            <v>0</v>
          </cell>
          <cell r="BG51">
            <v>0</v>
          </cell>
          <cell r="BH51">
            <v>0</v>
          </cell>
          <cell r="BI51">
            <v>0</v>
          </cell>
          <cell r="BJ51">
            <v>0</v>
          </cell>
          <cell r="BK51">
            <v>0</v>
          </cell>
          <cell r="BL51">
            <v>0</v>
          </cell>
          <cell r="BM51">
            <v>0</v>
          </cell>
          <cell r="BN51">
            <v>0</v>
          </cell>
          <cell r="BO51">
            <v>0</v>
          </cell>
          <cell r="BP51">
            <v>0</v>
          </cell>
          <cell r="BQ51">
            <v>0</v>
          </cell>
          <cell r="BR51">
            <v>0</v>
          </cell>
          <cell r="BS51">
            <v>0</v>
          </cell>
          <cell r="BT51">
            <v>0</v>
          </cell>
          <cell r="BU51">
            <v>0</v>
          </cell>
          <cell r="BV51">
            <v>0</v>
          </cell>
          <cell r="BW51">
            <v>0</v>
          </cell>
          <cell r="BX51">
            <v>0</v>
          </cell>
          <cell r="BY51">
            <v>0</v>
          </cell>
          <cell r="BZ51">
            <v>0</v>
          </cell>
          <cell r="CA51">
            <v>0</v>
          </cell>
          <cell r="CB51">
            <v>0</v>
          </cell>
          <cell r="CC51">
            <v>0</v>
          </cell>
          <cell r="CD51">
            <v>0</v>
          </cell>
          <cell r="CE51">
            <v>0</v>
          </cell>
          <cell r="CF51">
            <v>0</v>
          </cell>
          <cell r="CG51">
            <v>0</v>
          </cell>
          <cell r="CH51">
            <v>0</v>
          </cell>
          <cell r="CI51">
            <v>0</v>
          </cell>
          <cell r="CJ51">
            <v>0</v>
          </cell>
          <cell r="CK51">
            <v>0</v>
          </cell>
          <cell r="CL51">
            <v>0</v>
          </cell>
          <cell r="CM51">
            <v>0</v>
          </cell>
          <cell r="CN51">
            <v>0</v>
          </cell>
          <cell r="CO51">
            <v>0</v>
          </cell>
          <cell r="CP51">
            <v>0</v>
          </cell>
          <cell r="CQ51">
            <v>0</v>
          </cell>
          <cell r="CR51">
            <v>0</v>
          </cell>
          <cell r="CS51">
            <v>0</v>
          </cell>
          <cell r="CT51">
            <v>0</v>
          </cell>
          <cell r="CU51">
            <v>0</v>
          </cell>
          <cell r="CV51">
            <v>0</v>
          </cell>
          <cell r="CW51">
            <v>0</v>
          </cell>
          <cell r="CX51">
            <v>0</v>
          </cell>
          <cell r="CY51">
            <v>0</v>
          </cell>
          <cell r="CZ51">
            <v>0</v>
          </cell>
          <cell r="DA51">
            <v>0</v>
          </cell>
          <cell r="DB51">
            <v>0</v>
          </cell>
          <cell r="DC51">
            <v>0</v>
          </cell>
          <cell r="DD51">
            <v>0</v>
          </cell>
          <cell r="DE51">
            <v>0</v>
          </cell>
          <cell r="DF51">
            <v>0</v>
          </cell>
          <cell r="DG51">
            <v>0</v>
          </cell>
          <cell r="DH51">
            <v>0</v>
          </cell>
          <cell r="DI51">
            <v>0</v>
          </cell>
          <cell r="DJ51">
            <v>0</v>
          </cell>
          <cell r="DK51">
            <v>0</v>
          </cell>
          <cell r="DL51">
            <v>0</v>
          </cell>
          <cell r="DM51">
            <v>0</v>
          </cell>
          <cell r="DN51">
            <v>0</v>
          </cell>
          <cell r="DO51">
            <v>0</v>
          </cell>
          <cell r="DP51">
            <v>0</v>
          </cell>
          <cell r="DQ51">
            <v>0</v>
          </cell>
          <cell r="DR51">
            <v>0</v>
          </cell>
          <cell r="DS51">
            <v>0</v>
          </cell>
          <cell r="DT51">
            <v>0</v>
          </cell>
          <cell r="DU51">
            <v>0</v>
          </cell>
          <cell r="DV51">
            <v>0</v>
          </cell>
          <cell r="DW51">
            <v>0</v>
          </cell>
          <cell r="DX51">
            <v>0</v>
          </cell>
          <cell r="DY51">
            <v>0</v>
          </cell>
          <cell r="DZ51">
            <v>0</v>
          </cell>
          <cell r="EA51">
            <v>0</v>
          </cell>
        </row>
        <row r="52">
          <cell r="A52">
            <v>38</v>
          </cell>
          <cell r="B52">
            <v>1</v>
          </cell>
          <cell r="C52">
            <v>1</v>
          </cell>
          <cell r="D52">
            <v>1</v>
          </cell>
          <cell r="E52">
            <v>0</v>
          </cell>
          <cell r="F52" t="str">
            <v>OESE</v>
          </cell>
          <cell r="G52" t="str">
            <v>School Improvement</v>
          </cell>
          <cell r="H52">
            <v>0</v>
          </cell>
          <cell r="I52">
            <v>0</v>
          </cell>
          <cell r="J52" t="str">
            <v>Reading is fundamental/Inexpensive book distribution (ESEA V-D, subpart 5)</v>
          </cell>
          <cell r="K52">
            <v>0</v>
          </cell>
          <cell r="L52" t="str">
            <v>D</v>
          </cell>
          <cell r="M52">
            <v>1</v>
          </cell>
          <cell r="N52">
            <v>0</v>
          </cell>
          <cell r="O52">
            <v>0</v>
          </cell>
          <cell r="P52">
            <v>24803</v>
          </cell>
          <cell r="Q52">
            <v>24803</v>
          </cell>
          <cell r="R52">
            <v>24803</v>
          </cell>
          <cell r="S52">
            <v>24803</v>
          </cell>
          <cell r="T52">
            <v>24803</v>
          </cell>
          <cell r="U52">
            <v>0</v>
          </cell>
          <cell r="V52">
            <v>24900</v>
          </cell>
          <cell r="W52">
            <v>24900</v>
          </cell>
          <cell r="X52">
            <v>0</v>
          </cell>
          <cell r="Y52">
            <v>0</v>
          </cell>
          <cell r="Z52">
            <v>0</v>
          </cell>
          <cell r="AA52">
            <v>0</v>
          </cell>
          <cell r="AB52">
            <v>0</v>
          </cell>
          <cell r="AC52">
            <v>0</v>
          </cell>
          <cell r="AD52">
            <v>0</v>
          </cell>
          <cell r="AE52">
            <v>0</v>
          </cell>
          <cell r="AF52">
            <v>0</v>
          </cell>
          <cell r="AG52">
            <v>0</v>
          </cell>
          <cell r="AH52">
            <v>24803</v>
          </cell>
          <cell r="AI52">
            <v>24803</v>
          </cell>
          <cell r="AJ52">
            <v>24803</v>
          </cell>
          <cell r="AK52">
            <v>24803</v>
          </cell>
          <cell r="AL52">
            <v>24803</v>
          </cell>
          <cell r="AM52">
            <v>24803</v>
          </cell>
          <cell r="AN52">
            <v>24803</v>
          </cell>
          <cell r="AO52">
            <v>0</v>
          </cell>
          <cell r="AP52">
            <v>24803</v>
          </cell>
          <cell r="AQ52">
            <v>24803</v>
          </cell>
          <cell r="AR52">
            <v>0</v>
          </cell>
          <cell r="AS52">
            <v>0</v>
          </cell>
          <cell r="AT52">
            <v>0</v>
          </cell>
          <cell r="AU52">
            <v>0</v>
          </cell>
          <cell r="AV52">
            <v>0</v>
          </cell>
          <cell r="AW52">
            <v>0</v>
          </cell>
          <cell r="AX52">
            <v>0</v>
          </cell>
          <cell r="AY52">
            <v>0</v>
          </cell>
          <cell r="AZ52">
            <v>0</v>
          </cell>
          <cell r="BA52">
            <v>0</v>
          </cell>
          <cell r="BB52">
            <v>24803</v>
          </cell>
          <cell r="BC52">
            <v>0</v>
          </cell>
          <cell r="BD52">
            <v>0</v>
          </cell>
          <cell r="BE52">
            <v>0</v>
          </cell>
          <cell r="BF52">
            <v>0</v>
          </cell>
          <cell r="BG52">
            <v>0</v>
          </cell>
          <cell r="BH52">
            <v>0</v>
          </cell>
          <cell r="BI52">
            <v>0</v>
          </cell>
          <cell r="BJ52">
            <v>0</v>
          </cell>
          <cell r="BK52">
            <v>0</v>
          </cell>
          <cell r="BL52">
            <v>0</v>
          </cell>
          <cell r="BM52">
            <v>0</v>
          </cell>
          <cell r="BN52">
            <v>0</v>
          </cell>
          <cell r="BO52">
            <v>0</v>
          </cell>
          <cell r="BP52">
            <v>0</v>
          </cell>
          <cell r="BQ52">
            <v>0</v>
          </cell>
          <cell r="BR52">
            <v>0</v>
          </cell>
          <cell r="BS52">
            <v>0</v>
          </cell>
          <cell r="BT52">
            <v>0</v>
          </cell>
          <cell r="BU52">
            <v>0</v>
          </cell>
          <cell r="BV52">
            <v>0</v>
          </cell>
          <cell r="BW52">
            <v>0</v>
          </cell>
          <cell r="BX52">
            <v>0</v>
          </cell>
          <cell r="BY52">
            <v>0</v>
          </cell>
          <cell r="BZ52">
            <v>0</v>
          </cell>
          <cell r="CA52">
            <v>0</v>
          </cell>
          <cell r="CB52">
            <v>0</v>
          </cell>
          <cell r="CC52">
            <v>0</v>
          </cell>
          <cell r="CD52">
            <v>0</v>
          </cell>
          <cell r="CE52">
            <v>0</v>
          </cell>
          <cell r="CF52">
            <v>0</v>
          </cell>
          <cell r="CG52">
            <v>0</v>
          </cell>
          <cell r="CH52">
            <v>0</v>
          </cell>
          <cell r="CI52">
            <v>0</v>
          </cell>
          <cell r="CJ52">
            <v>0</v>
          </cell>
          <cell r="CK52">
            <v>0</v>
          </cell>
          <cell r="CL52">
            <v>0</v>
          </cell>
          <cell r="CM52">
            <v>0</v>
          </cell>
          <cell r="CN52">
            <v>0</v>
          </cell>
          <cell r="CO52">
            <v>0</v>
          </cell>
          <cell r="CP52">
            <v>0</v>
          </cell>
          <cell r="CQ52">
            <v>0</v>
          </cell>
          <cell r="CR52">
            <v>0</v>
          </cell>
          <cell r="CS52">
            <v>0</v>
          </cell>
          <cell r="CT52">
            <v>0</v>
          </cell>
          <cell r="CU52">
            <v>0</v>
          </cell>
          <cell r="CV52">
            <v>0</v>
          </cell>
          <cell r="CW52">
            <v>0</v>
          </cell>
          <cell r="CX52">
            <v>0</v>
          </cell>
          <cell r="CY52">
            <v>0</v>
          </cell>
          <cell r="CZ52">
            <v>0</v>
          </cell>
          <cell r="DA52">
            <v>0</v>
          </cell>
          <cell r="DB52">
            <v>0</v>
          </cell>
          <cell r="DC52">
            <v>0</v>
          </cell>
          <cell r="DD52">
            <v>0</v>
          </cell>
          <cell r="DE52">
            <v>0</v>
          </cell>
          <cell r="DF52">
            <v>0</v>
          </cell>
          <cell r="DG52">
            <v>0</v>
          </cell>
          <cell r="DH52">
            <v>0</v>
          </cell>
          <cell r="DI52">
            <v>0</v>
          </cell>
          <cell r="DJ52">
            <v>0</v>
          </cell>
          <cell r="DK52">
            <v>0</v>
          </cell>
          <cell r="DL52">
            <v>0</v>
          </cell>
          <cell r="DM52">
            <v>0</v>
          </cell>
          <cell r="DN52">
            <v>0</v>
          </cell>
          <cell r="DO52">
            <v>0</v>
          </cell>
          <cell r="DP52">
            <v>0</v>
          </cell>
          <cell r="DQ52">
            <v>0</v>
          </cell>
          <cell r="DR52">
            <v>0</v>
          </cell>
          <cell r="DS52">
            <v>0</v>
          </cell>
          <cell r="DT52">
            <v>0</v>
          </cell>
          <cell r="DU52">
            <v>0</v>
          </cell>
          <cell r="DV52">
            <v>0</v>
          </cell>
          <cell r="DW52">
            <v>0</v>
          </cell>
          <cell r="DX52">
            <v>0</v>
          </cell>
          <cell r="DY52">
            <v>0</v>
          </cell>
          <cell r="DZ52">
            <v>0</v>
          </cell>
          <cell r="EA52">
            <v>0</v>
          </cell>
        </row>
        <row r="53">
          <cell r="A53">
            <v>39</v>
          </cell>
          <cell r="B53">
            <v>1</v>
          </cell>
          <cell r="C53">
            <v>1</v>
          </cell>
          <cell r="D53">
            <v>1</v>
          </cell>
          <cell r="E53">
            <v>0</v>
          </cell>
          <cell r="F53" t="str">
            <v>OESE</v>
          </cell>
          <cell r="G53" t="str">
            <v>School Improvement</v>
          </cell>
          <cell r="H53">
            <v>0</v>
          </cell>
          <cell r="I53">
            <v>0</v>
          </cell>
          <cell r="J53" t="str">
            <v xml:space="preserve">Ready-to-learn television (ESEA II-D-3)/Ready to learn Programming </v>
          </cell>
          <cell r="K53">
            <v>0</v>
          </cell>
          <cell r="L53" t="str">
            <v>D</v>
          </cell>
          <cell r="M53">
            <v>1</v>
          </cell>
          <cell r="N53">
            <v>0</v>
          </cell>
          <cell r="O53">
            <v>0</v>
          </cell>
          <cell r="P53">
            <v>25416</v>
          </cell>
          <cell r="Q53">
            <v>25416</v>
          </cell>
          <cell r="R53">
            <v>27300</v>
          </cell>
          <cell r="S53">
            <v>27300</v>
          </cell>
          <cell r="T53">
            <v>27300</v>
          </cell>
          <cell r="U53">
            <v>0</v>
          </cell>
          <cell r="V53">
            <v>26958</v>
          </cell>
          <cell r="W53">
            <v>26958</v>
          </cell>
          <cell r="X53">
            <v>0</v>
          </cell>
          <cell r="Y53">
            <v>0</v>
          </cell>
          <cell r="Z53">
            <v>0</v>
          </cell>
          <cell r="AA53">
            <v>0</v>
          </cell>
          <cell r="AB53">
            <v>0</v>
          </cell>
          <cell r="AC53">
            <v>0</v>
          </cell>
          <cell r="AD53">
            <v>0</v>
          </cell>
          <cell r="AE53">
            <v>0</v>
          </cell>
          <cell r="AF53">
            <v>0</v>
          </cell>
          <cell r="AG53">
            <v>0</v>
          </cell>
          <cell r="AH53">
            <v>27300</v>
          </cell>
          <cell r="AI53">
            <v>0</v>
          </cell>
          <cell r="AJ53">
            <v>27300</v>
          </cell>
          <cell r="AK53">
            <v>27300</v>
          </cell>
          <cell r="AL53">
            <v>29050</v>
          </cell>
          <cell r="AM53">
            <v>29050</v>
          </cell>
          <cell r="AN53">
            <v>27300</v>
          </cell>
          <cell r="AO53">
            <v>27300</v>
          </cell>
          <cell r="AP53">
            <v>27300</v>
          </cell>
          <cell r="AQ53">
            <v>27300</v>
          </cell>
          <cell r="AR53">
            <v>0</v>
          </cell>
          <cell r="AS53">
            <v>27300</v>
          </cell>
          <cell r="AT53">
            <v>27300</v>
          </cell>
          <cell r="AU53">
            <v>27300</v>
          </cell>
          <cell r="AV53">
            <v>27300</v>
          </cell>
          <cell r="AW53">
            <v>27300</v>
          </cell>
          <cell r="AX53">
            <v>27300</v>
          </cell>
          <cell r="AY53">
            <v>27300</v>
          </cell>
          <cell r="AZ53">
            <v>27245</v>
          </cell>
          <cell r="BA53">
            <v>26836</v>
          </cell>
          <cell r="BB53">
            <v>27300</v>
          </cell>
          <cell r="BC53">
            <v>0</v>
          </cell>
          <cell r="BD53">
            <v>0</v>
          </cell>
          <cell r="BE53">
            <v>0</v>
          </cell>
          <cell r="BF53">
            <v>0</v>
          </cell>
          <cell r="BG53">
            <v>0</v>
          </cell>
          <cell r="BH53">
            <v>0</v>
          </cell>
          <cell r="BI53">
            <v>0</v>
          </cell>
          <cell r="BJ53">
            <v>0</v>
          </cell>
          <cell r="BK53">
            <v>0</v>
          </cell>
          <cell r="BL53">
            <v>27245</v>
          </cell>
          <cell r="BM53">
            <v>27245</v>
          </cell>
          <cell r="BN53">
            <v>27245</v>
          </cell>
          <cell r="BO53">
            <v>27245</v>
          </cell>
          <cell r="BP53">
            <v>0</v>
          </cell>
          <cell r="BQ53">
            <v>26836</v>
          </cell>
          <cell r="BR53">
            <v>26836</v>
          </cell>
          <cell r="BS53">
            <v>26836</v>
          </cell>
          <cell r="BT53">
            <v>26836</v>
          </cell>
          <cell r="BU53">
            <v>27245</v>
          </cell>
          <cell r="BV53">
            <v>27194</v>
          </cell>
          <cell r="BW53">
            <v>0</v>
          </cell>
          <cell r="BX53">
            <v>0</v>
          </cell>
          <cell r="BY53">
            <v>0</v>
          </cell>
          <cell r="BZ53">
            <v>0</v>
          </cell>
          <cell r="CA53">
            <v>0</v>
          </cell>
          <cell r="CB53">
            <v>0</v>
          </cell>
          <cell r="CC53">
            <v>0</v>
          </cell>
          <cell r="CD53">
            <v>0</v>
          </cell>
          <cell r="CE53">
            <v>27194</v>
          </cell>
          <cell r="CF53">
            <v>27194</v>
          </cell>
          <cell r="CG53">
            <v>27194</v>
          </cell>
          <cell r="CH53">
            <v>25771</v>
          </cell>
          <cell r="CI53">
            <v>27194</v>
          </cell>
          <cell r="CJ53">
            <v>27194</v>
          </cell>
          <cell r="CK53">
            <v>0</v>
          </cell>
          <cell r="CL53">
            <v>0</v>
          </cell>
          <cell r="CM53">
            <v>0</v>
          </cell>
          <cell r="CN53">
            <v>0</v>
          </cell>
          <cell r="CO53">
            <v>0</v>
          </cell>
          <cell r="CP53">
            <v>0</v>
          </cell>
          <cell r="CQ53">
            <v>0</v>
          </cell>
          <cell r="CR53">
            <v>27139</v>
          </cell>
          <cell r="CS53">
            <v>27139</v>
          </cell>
          <cell r="CT53">
            <v>25771</v>
          </cell>
          <cell r="CU53">
            <v>25741</v>
          </cell>
          <cell r="CV53">
            <v>0</v>
          </cell>
          <cell r="CW53">
            <v>0</v>
          </cell>
          <cell r="CX53">
            <v>0</v>
          </cell>
          <cell r="CY53">
            <v>0</v>
          </cell>
          <cell r="CZ53">
            <v>0</v>
          </cell>
          <cell r="DA53">
            <v>25741</v>
          </cell>
          <cell r="DB53">
            <v>25741</v>
          </cell>
          <cell r="DC53">
            <v>25727</v>
          </cell>
          <cell r="DD53">
            <v>25741</v>
          </cell>
          <cell r="DE53">
            <v>25741</v>
          </cell>
          <cell r="DF53">
            <v>45000</v>
          </cell>
          <cell r="DG53">
            <v>25741</v>
          </cell>
          <cell r="DH53">
            <v>45000</v>
          </cell>
          <cell r="DI53">
            <v>45000</v>
          </cell>
          <cell r="DJ53">
            <v>25741</v>
          </cell>
          <cell r="DK53">
            <v>25741</v>
          </cell>
          <cell r="DL53">
            <v>0</v>
          </cell>
          <cell r="DM53">
            <v>0</v>
          </cell>
          <cell r="DN53">
            <v>25741</v>
          </cell>
          <cell r="DO53">
            <v>0</v>
          </cell>
          <cell r="DP53">
            <v>25741</v>
          </cell>
          <cell r="DQ53">
            <v>25741</v>
          </cell>
          <cell r="DR53">
            <v>25741</v>
          </cell>
          <cell r="DS53">
            <v>25741</v>
          </cell>
          <cell r="DT53">
            <v>25741</v>
          </cell>
          <cell r="DU53">
            <v>0</v>
          </cell>
          <cell r="DV53">
            <v>25741</v>
          </cell>
          <cell r="DW53">
            <v>25741</v>
          </cell>
          <cell r="DX53">
            <v>25741</v>
          </cell>
          <cell r="DY53">
            <v>25741</v>
          </cell>
          <cell r="DZ53">
            <v>25741</v>
          </cell>
          <cell r="EA53">
            <v>25741</v>
          </cell>
        </row>
        <row r="54">
          <cell r="A54">
            <v>40</v>
          </cell>
          <cell r="B54">
            <v>1</v>
          </cell>
          <cell r="C54">
            <v>2</v>
          </cell>
          <cell r="D54">
            <v>1</v>
          </cell>
          <cell r="E54">
            <v>0</v>
          </cell>
          <cell r="F54" t="str">
            <v>OESE</v>
          </cell>
          <cell r="G54" t="str">
            <v>School Improvement</v>
          </cell>
          <cell r="H54">
            <v>0</v>
          </cell>
          <cell r="I54">
            <v>0</v>
          </cell>
          <cell r="J54" t="str">
            <v>Mathematics and science partnerships (Part B)</v>
          </cell>
          <cell r="K54">
            <v>0</v>
          </cell>
          <cell r="L54" t="str">
            <v>D</v>
          </cell>
          <cell r="M54">
            <v>1</v>
          </cell>
          <cell r="N54">
            <v>0</v>
          </cell>
          <cell r="O54">
            <v>0</v>
          </cell>
          <cell r="P54">
            <v>178978</v>
          </cell>
          <cell r="Q54">
            <v>178978</v>
          </cell>
          <cell r="R54">
            <v>180478</v>
          </cell>
          <cell r="S54">
            <v>180478</v>
          </cell>
          <cell r="T54">
            <v>180478</v>
          </cell>
          <cell r="U54">
            <v>0</v>
          </cell>
          <cell r="V54">
            <v>200000</v>
          </cell>
          <cell r="W54">
            <v>200000</v>
          </cell>
          <cell r="X54">
            <v>0</v>
          </cell>
          <cell r="Y54">
            <v>0</v>
          </cell>
          <cell r="Z54">
            <v>0</v>
          </cell>
          <cell r="AA54">
            <v>0</v>
          </cell>
          <cell r="AB54">
            <v>0</v>
          </cell>
          <cell r="AC54">
            <v>0</v>
          </cell>
          <cell r="AD54">
            <v>0</v>
          </cell>
          <cell r="AE54">
            <v>0</v>
          </cell>
          <cell r="AF54">
            <v>0</v>
          </cell>
          <cell r="AG54">
            <v>0</v>
          </cell>
          <cell r="AH54">
            <v>180478</v>
          </cell>
          <cell r="AI54">
            <v>180478</v>
          </cell>
          <cell r="AJ54">
            <v>180478</v>
          </cell>
          <cell r="AK54">
            <v>180478</v>
          </cell>
          <cell r="AL54">
            <v>180478</v>
          </cell>
          <cell r="AM54">
            <v>180478</v>
          </cell>
          <cell r="AN54">
            <v>180478</v>
          </cell>
          <cell r="AO54">
            <v>180478</v>
          </cell>
          <cell r="AP54">
            <v>180478</v>
          </cell>
          <cell r="AQ54">
            <v>180478</v>
          </cell>
          <cell r="AR54">
            <v>0</v>
          </cell>
          <cell r="AS54">
            <v>180478</v>
          </cell>
          <cell r="AT54">
            <v>180478</v>
          </cell>
          <cell r="AU54">
            <v>180478</v>
          </cell>
          <cell r="AV54">
            <v>180478</v>
          </cell>
          <cell r="AW54">
            <v>180478</v>
          </cell>
          <cell r="AX54">
            <v>175478</v>
          </cell>
          <cell r="AY54">
            <v>175478</v>
          </cell>
          <cell r="AZ54">
            <v>175127</v>
          </cell>
          <cell r="BA54">
            <v>172495</v>
          </cell>
          <cell r="BB54">
            <v>180478</v>
          </cell>
          <cell r="BC54">
            <v>0</v>
          </cell>
          <cell r="BD54">
            <v>0</v>
          </cell>
          <cell r="BE54">
            <v>0</v>
          </cell>
          <cell r="BF54">
            <v>0</v>
          </cell>
          <cell r="BG54">
            <v>0</v>
          </cell>
          <cell r="BH54">
            <v>0</v>
          </cell>
          <cell r="BI54">
            <v>0</v>
          </cell>
          <cell r="BJ54">
            <v>0</v>
          </cell>
          <cell r="BK54">
            <v>0</v>
          </cell>
          <cell r="BL54">
            <v>175127</v>
          </cell>
          <cell r="BM54">
            <v>175127</v>
          </cell>
          <cell r="BN54">
            <v>175127</v>
          </cell>
          <cell r="BO54">
            <v>175127</v>
          </cell>
          <cell r="BP54">
            <v>0</v>
          </cell>
          <cell r="BQ54">
            <v>172495</v>
          </cell>
          <cell r="BR54">
            <v>172495</v>
          </cell>
          <cell r="BS54">
            <v>172495</v>
          </cell>
          <cell r="BT54">
            <v>172495</v>
          </cell>
          <cell r="BU54">
            <v>150000</v>
          </cell>
          <cell r="BV54">
            <v>149716</v>
          </cell>
          <cell r="BW54">
            <v>0</v>
          </cell>
          <cell r="BX54">
            <v>0</v>
          </cell>
          <cell r="BY54">
            <v>0</v>
          </cell>
          <cell r="BZ54">
            <v>0</v>
          </cell>
          <cell r="CA54">
            <v>0</v>
          </cell>
          <cell r="CB54">
            <v>0</v>
          </cell>
          <cell r="CC54">
            <v>0</v>
          </cell>
          <cell r="CD54">
            <v>0</v>
          </cell>
          <cell r="CE54">
            <v>99000</v>
          </cell>
          <cell r="CF54">
            <v>149716</v>
          </cell>
          <cell r="CG54">
            <v>149716</v>
          </cell>
          <cell r="CH54">
            <v>141902</v>
          </cell>
          <cell r="CI54">
            <v>0</v>
          </cell>
          <cell r="CJ54">
            <v>149716</v>
          </cell>
          <cell r="CK54">
            <v>0</v>
          </cell>
          <cell r="CL54">
            <v>0</v>
          </cell>
          <cell r="CM54">
            <v>0</v>
          </cell>
          <cell r="CN54">
            <v>0</v>
          </cell>
          <cell r="CO54">
            <v>0</v>
          </cell>
          <cell r="CP54">
            <v>0</v>
          </cell>
          <cell r="CQ54">
            <v>0</v>
          </cell>
          <cell r="CR54">
            <v>149417</v>
          </cell>
          <cell r="CS54">
            <v>149417</v>
          </cell>
          <cell r="CT54">
            <v>141902</v>
          </cell>
          <cell r="CU54">
            <v>149717</v>
          </cell>
          <cell r="CV54">
            <v>0</v>
          </cell>
          <cell r="CW54">
            <v>0</v>
          </cell>
          <cell r="CX54">
            <v>0</v>
          </cell>
          <cell r="CY54">
            <v>0</v>
          </cell>
          <cell r="CZ54">
            <v>0</v>
          </cell>
          <cell r="DA54">
            <v>155000</v>
          </cell>
          <cell r="DB54">
            <v>149717</v>
          </cell>
          <cell r="DC54">
            <v>149634</v>
          </cell>
          <cell r="DD54">
            <v>149717</v>
          </cell>
          <cell r="DE54">
            <v>152717</v>
          </cell>
          <cell r="DF54">
            <v>149717</v>
          </cell>
          <cell r="DG54">
            <v>224717</v>
          </cell>
          <cell r="DH54">
            <v>224717</v>
          </cell>
          <cell r="DI54">
            <v>152717</v>
          </cell>
          <cell r="DJ54">
            <v>199717</v>
          </cell>
          <cell r="DK54">
            <v>202717</v>
          </cell>
          <cell r="DL54">
            <v>0</v>
          </cell>
          <cell r="DM54">
            <v>0</v>
          </cell>
          <cell r="DN54">
            <v>141299</v>
          </cell>
          <cell r="DO54">
            <v>0</v>
          </cell>
          <cell r="DP54">
            <v>152717</v>
          </cell>
          <cell r="DQ54">
            <v>152717</v>
          </cell>
          <cell r="DR54">
            <v>152717</v>
          </cell>
          <cell r="DS54">
            <v>152717</v>
          </cell>
          <cell r="DT54">
            <v>202717</v>
          </cell>
          <cell r="DU54">
            <v>152717</v>
          </cell>
          <cell r="DV54">
            <v>225000</v>
          </cell>
          <cell r="DW54">
            <v>0</v>
          </cell>
          <cell r="DX54">
            <v>0</v>
          </cell>
          <cell r="DY54">
            <v>0</v>
          </cell>
          <cell r="DZ54">
            <v>0</v>
          </cell>
          <cell r="EA54">
            <v>0</v>
          </cell>
        </row>
        <row r="55">
          <cell r="A55">
            <v>41</v>
          </cell>
          <cell r="B55">
            <v>2</v>
          </cell>
          <cell r="C55">
            <v>2</v>
          </cell>
          <cell r="D55">
            <v>1</v>
          </cell>
          <cell r="E55">
            <v>0</v>
          </cell>
          <cell r="F55" t="str">
            <v>OESE</v>
          </cell>
          <cell r="G55" t="str">
            <v>School Improvement</v>
          </cell>
          <cell r="H55">
            <v>0</v>
          </cell>
          <cell r="I55">
            <v>0</v>
          </cell>
          <cell r="J55" t="str">
            <v>Excellence in economic education (ESEA V-D, subpart 13)</v>
          </cell>
          <cell r="K55">
            <v>0</v>
          </cell>
          <cell r="L55" t="str">
            <v>D</v>
          </cell>
          <cell r="M55">
            <v>1</v>
          </cell>
          <cell r="N55">
            <v>0</v>
          </cell>
          <cell r="O55">
            <v>0</v>
          </cell>
          <cell r="P55">
            <v>1447</v>
          </cell>
          <cell r="Q55">
            <v>1447</v>
          </cell>
          <cell r="R55">
            <v>1447</v>
          </cell>
          <cell r="S55">
            <v>1447</v>
          </cell>
          <cell r="T55">
            <v>1447</v>
          </cell>
          <cell r="U55">
            <v>0</v>
          </cell>
          <cell r="V55">
            <v>1447</v>
          </cell>
          <cell r="W55">
            <v>5000</v>
          </cell>
          <cell r="X55">
            <v>0</v>
          </cell>
          <cell r="Y55">
            <v>0</v>
          </cell>
          <cell r="Z55">
            <v>0</v>
          </cell>
          <cell r="AA55">
            <v>0</v>
          </cell>
          <cell r="AB55">
            <v>0</v>
          </cell>
          <cell r="AC55">
            <v>0</v>
          </cell>
          <cell r="AD55">
            <v>0</v>
          </cell>
          <cell r="AE55">
            <v>0</v>
          </cell>
          <cell r="AF55">
            <v>0</v>
          </cell>
          <cell r="AG55">
            <v>0</v>
          </cell>
          <cell r="AH55">
            <v>1447</v>
          </cell>
          <cell r="AI55">
            <v>0</v>
          </cell>
          <cell r="AJ55">
            <v>1447</v>
          </cell>
          <cell r="AK55">
            <v>1447</v>
          </cell>
          <cell r="AL55">
            <v>0</v>
          </cell>
          <cell r="AM55">
            <v>0</v>
          </cell>
          <cell r="AN55">
            <v>0</v>
          </cell>
          <cell r="AO55">
            <v>0</v>
          </cell>
          <cell r="AP55">
            <v>1447</v>
          </cell>
          <cell r="AQ55">
            <v>1447</v>
          </cell>
          <cell r="AR55">
            <v>0</v>
          </cell>
          <cell r="AS55">
            <v>1447</v>
          </cell>
          <cell r="AT55">
            <v>0</v>
          </cell>
          <cell r="AU55">
            <v>1447</v>
          </cell>
          <cell r="AV55">
            <v>1447</v>
          </cell>
          <cell r="AW55">
            <v>1447</v>
          </cell>
          <cell r="AX55">
            <v>0</v>
          </cell>
          <cell r="AY55">
            <v>1447</v>
          </cell>
          <cell r="AZ55">
            <v>1444</v>
          </cell>
          <cell r="BA55">
            <v>1422</v>
          </cell>
          <cell r="BB55">
            <v>1447</v>
          </cell>
          <cell r="BC55">
            <v>0</v>
          </cell>
          <cell r="BD55">
            <v>0</v>
          </cell>
          <cell r="BE55">
            <v>0</v>
          </cell>
          <cell r="BF55">
            <v>0</v>
          </cell>
          <cell r="BG55">
            <v>0</v>
          </cell>
          <cell r="BH55">
            <v>0</v>
          </cell>
          <cell r="BI55">
            <v>0</v>
          </cell>
          <cell r="BJ55">
            <v>0</v>
          </cell>
          <cell r="BK55">
            <v>0</v>
          </cell>
          <cell r="BL55">
            <v>1444</v>
          </cell>
          <cell r="BM55">
            <v>1444</v>
          </cell>
          <cell r="BN55">
            <v>0</v>
          </cell>
          <cell r="BO55">
            <v>0</v>
          </cell>
          <cell r="BP55">
            <v>0</v>
          </cell>
          <cell r="BQ55">
            <v>1422</v>
          </cell>
          <cell r="BR55">
            <v>1422</v>
          </cell>
          <cell r="BS55">
            <v>1422</v>
          </cell>
          <cell r="BT55">
            <v>1422</v>
          </cell>
          <cell r="BU55">
            <v>0</v>
          </cell>
          <cell r="BV55">
            <v>0</v>
          </cell>
          <cell r="BW55">
            <v>0</v>
          </cell>
          <cell r="BX55">
            <v>0</v>
          </cell>
          <cell r="BY55">
            <v>0</v>
          </cell>
          <cell r="BZ55">
            <v>0</v>
          </cell>
          <cell r="CA55">
            <v>0</v>
          </cell>
          <cell r="CB55">
            <v>0</v>
          </cell>
          <cell r="CC55">
            <v>0</v>
          </cell>
          <cell r="CD55">
            <v>0</v>
          </cell>
          <cell r="CE55">
            <v>0</v>
          </cell>
          <cell r="CF55">
            <v>0</v>
          </cell>
          <cell r="CG55">
            <v>0</v>
          </cell>
          <cell r="CH55">
            <v>0</v>
          </cell>
          <cell r="CI55">
            <v>0</v>
          </cell>
          <cell r="CJ55">
            <v>0</v>
          </cell>
          <cell r="CK55">
            <v>0</v>
          </cell>
          <cell r="CL55">
            <v>0</v>
          </cell>
          <cell r="CM55">
            <v>0</v>
          </cell>
          <cell r="CN55">
            <v>0</v>
          </cell>
          <cell r="CO55">
            <v>0</v>
          </cell>
          <cell r="CP55">
            <v>0</v>
          </cell>
          <cell r="CQ55">
            <v>0</v>
          </cell>
          <cell r="CR55">
            <v>0</v>
          </cell>
          <cell r="CS55">
            <v>0</v>
          </cell>
          <cell r="CT55">
            <v>0</v>
          </cell>
          <cell r="CU55">
            <v>0</v>
          </cell>
          <cell r="CV55">
            <v>0</v>
          </cell>
          <cell r="CW55">
            <v>0</v>
          </cell>
          <cell r="CX55">
            <v>0</v>
          </cell>
          <cell r="CY55">
            <v>0</v>
          </cell>
          <cell r="CZ55">
            <v>0</v>
          </cell>
          <cell r="DA55">
            <v>0</v>
          </cell>
          <cell r="DB55">
            <v>0</v>
          </cell>
          <cell r="DC55">
            <v>0</v>
          </cell>
          <cell r="DD55">
            <v>0</v>
          </cell>
          <cell r="DE55">
            <v>0</v>
          </cell>
          <cell r="DF55">
            <v>0</v>
          </cell>
          <cell r="DG55">
            <v>0</v>
          </cell>
          <cell r="DH55">
            <v>0</v>
          </cell>
          <cell r="DI55">
            <v>0</v>
          </cell>
          <cell r="DJ55">
            <v>0</v>
          </cell>
          <cell r="DK55">
            <v>0</v>
          </cell>
          <cell r="DL55">
            <v>0</v>
          </cell>
          <cell r="DM55">
            <v>0</v>
          </cell>
          <cell r="DN55">
            <v>0</v>
          </cell>
          <cell r="DO55">
            <v>0</v>
          </cell>
          <cell r="DP55">
            <v>0</v>
          </cell>
          <cell r="DQ55">
            <v>0</v>
          </cell>
          <cell r="DR55">
            <v>0</v>
          </cell>
          <cell r="DS55">
            <v>0</v>
          </cell>
          <cell r="DT55">
            <v>0</v>
          </cell>
          <cell r="DU55">
            <v>0</v>
          </cell>
          <cell r="DV55">
            <v>0</v>
          </cell>
          <cell r="DW55">
            <v>0</v>
          </cell>
          <cell r="DX55">
            <v>0</v>
          </cell>
          <cell r="DY55">
            <v>0</v>
          </cell>
          <cell r="DZ55">
            <v>0</v>
          </cell>
          <cell r="EA55">
            <v>0</v>
          </cell>
        </row>
        <row r="56">
          <cell r="A56">
            <v>42</v>
          </cell>
          <cell r="B56">
            <v>2</v>
          </cell>
          <cell r="C56">
            <v>1</v>
          </cell>
          <cell r="D56">
            <v>1</v>
          </cell>
          <cell r="E56">
            <v>0</v>
          </cell>
          <cell r="F56" t="str">
            <v xml:space="preserve"> OII [OESE]</v>
          </cell>
          <cell r="G56" t="str">
            <v xml:space="preserve"> Innovation and Improvement [School Improvement]</v>
          </cell>
          <cell r="H56">
            <v>0</v>
          </cell>
          <cell r="I56">
            <v>0</v>
          </cell>
          <cell r="J56" t="str">
            <v>Arts in education (ESEA V-D, subpart 15)</v>
          </cell>
          <cell r="K56">
            <v>0</v>
          </cell>
          <cell r="L56" t="str">
            <v>D</v>
          </cell>
          <cell r="M56">
            <v>1</v>
          </cell>
          <cell r="N56">
            <v>0</v>
          </cell>
          <cell r="O56">
            <v>0</v>
          </cell>
          <cell r="P56">
            <v>38166</v>
          </cell>
          <cell r="Q56">
            <v>38166</v>
          </cell>
          <cell r="R56">
            <v>40000</v>
          </cell>
          <cell r="S56">
            <v>40000</v>
          </cell>
          <cell r="T56">
            <v>40000</v>
          </cell>
          <cell r="U56">
            <v>0</v>
          </cell>
          <cell r="V56">
            <v>40083</v>
          </cell>
          <cell r="W56">
            <v>40083</v>
          </cell>
          <cell r="X56">
            <v>0</v>
          </cell>
          <cell r="Y56">
            <v>0</v>
          </cell>
          <cell r="Z56">
            <v>0</v>
          </cell>
          <cell r="AA56">
            <v>0</v>
          </cell>
          <cell r="AB56">
            <v>0</v>
          </cell>
          <cell r="AC56">
            <v>0</v>
          </cell>
          <cell r="AD56">
            <v>0</v>
          </cell>
          <cell r="AE56">
            <v>0</v>
          </cell>
          <cell r="AF56">
            <v>0</v>
          </cell>
          <cell r="AG56">
            <v>0</v>
          </cell>
          <cell r="AH56">
            <v>40000</v>
          </cell>
          <cell r="AI56">
            <v>40000</v>
          </cell>
          <cell r="AJ56">
            <v>40000</v>
          </cell>
          <cell r="AK56">
            <v>40000</v>
          </cell>
          <cell r="AL56">
            <v>42000</v>
          </cell>
          <cell r="AM56">
            <v>42000</v>
          </cell>
          <cell r="AN56">
            <v>41000</v>
          </cell>
          <cell r="AO56">
            <v>0</v>
          </cell>
          <cell r="AP56">
            <v>40000</v>
          </cell>
          <cell r="AQ56">
            <v>40000</v>
          </cell>
          <cell r="AR56">
            <v>0</v>
          </cell>
          <cell r="AS56">
            <v>0</v>
          </cell>
          <cell r="AT56">
            <v>25000</v>
          </cell>
          <cell r="AU56">
            <v>0</v>
          </cell>
          <cell r="AV56">
            <v>0</v>
          </cell>
          <cell r="AW56">
            <v>26671</v>
          </cell>
          <cell r="AX56">
            <v>0</v>
          </cell>
          <cell r="AY56">
            <v>27502</v>
          </cell>
          <cell r="AZ56">
            <v>27447</v>
          </cell>
          <cell r="BA56">
            <v>27034</v>
          </cell>
          <cell r="BB56">
            <v>40000</v>
          </cell>
          <cell r="BC56">
            <v>0</v>
          </cell>
          <cell r="BD56">
            <v>0</v>
          </cell>
          <cell r="BE56">
            <v>0</v>
          </cell>
          <cell r="BF56">
            <v>0</v>
          </cell>
          <cell r="BG56">
            <v>0</v>
          </cell>
          <cell r="BH56">
            <v>0</v>
          </cell>
          <cell r="BI56">
            <v>0</v>
          </cell>
          <cell r="BJ56">
            <v>0</v>
          </cell>
          <cell r="BK56">
            <v>0</v>
          </cell>
          <cell r="BL56">
            <v>27447</v>
          </cell>
          <cell r="BM56">
            <v>27447</v>
          </cell>
          <cell r="BN56">
            <v>27550</v>
          </cell>
          <cell r="BO56">
            <v>27550</v>
          </cell>
          <cell r="BP56">
            <v>0</v>
          </cell>
          <cell r="BQ56">
            <v>27034</v>
          </cell>
          <cell r="BR56">
            <v>27034</v>
          </cell>
          <cell r="BS56">
            <v>27034</v>
          </cell>
          <cell r="BT56">
            <v>27034</v>
          </cell>
          <cell r="BU56">
            <v>25000</v>
          </cell>
          <cell r="BV56">
            <v>24953</v>
          </cell>
          <cell r="BW56">
            <v>0</v>
          </cell>
          <cell r="BX56">
            <v>0</v>
          </cell>
          <cell r="BY56">
            <v>0</v>
          </cell>
          <cell r="BZ56">
            <v>0</v>
          </cell>
          <cell r="CA56">
            <v>15787</v>
          </cell>
          <cell r="CB56">
            <v>0</v>
          </cell>
          <cell r="CC56">
            <v>0</v>
          </cell>
          <cell r="CD56">
            <v>0</v>
          </cell>
          <cell r="CE56">
            <v>26500</v>
          </cell>
          <cell r="CF56">
            <v>26500</v>
          </cell>
          <cell r="CG56">
            <v>24953</v>
          </cell>
          <cell r="CH56">
            <v>23648</v>
          </cell>
          <cell r="CI56">
            <v>24953</v>
          </cell>
          <cell r="CJ56">
            <v>24953</v>
          </cell>
          <cell r="CK56">
            <v>0</v>
          </cell>
          <cell r="CL56">
            <v>0</v>
          </cell>
          <cell r="CM56">
            <v>0</v>
          </cell>
          <cell r="CN56">
            <v>0</v>
          </cell>
          <cell r="CO56">
            <v>0</v>
          </cell>
          <cell r="CP56">
            <v>0</v>
          </cell>
          <cell r="CQ56">
            <v>0</v>
          </cell>
          <cell r="CR56">
            <v>0</v>
          </cell>
          <cell r="CS56">
            <v>27000</v>
          </cell>
          <cell r="CT56">
            <v>23648</v>
          </cell>
          <cell r="CU56">
            <v>25000</v>
          </cell>
          <cell r="CV56">
            <v>0</v>
          </cell>
          <cell r="CW56">
            <v>0</v>
          </cell>
          <cell r="CX56">
            <v>0</v>
          </cell>
          <cell r="CY56">
            <v>0</v>
          </cell>
          <cell r="CZ56">
            <v>0</v>
          </cell>
          <cell r="DA56">
            <v>0</v>
          </cell>
          <cell r="DB56">
            <v>25000</v>
          </cell>
          <cell r="DC56">
            <v>24986</v>
          </cell>
          <cell r="DD56">
            <v>25000</v>
          </cell>
          <cell r="DE56">
            <v>25000</v>
          </cell>
          <cell r="DF56">
            <v>25000</v>
          </cell>
          <cell r="DG56">
            <v>25000</v>
          </cell>
          <cell r="DH56">
            <v>25000</v>
          </cell>
          <cell r="DI56">
            <v>25000</v>
          </cell>
          <cell r="DJ56">
            <v>25000</v>
          </cell>
          <cell r="DK56">
            <v>25000</v>
          </cell>
          <cell r="DL56">
            <v>0</v>
          </cell>
          <cell r="DM56">
            <v>0</v>
          </cell>
          <cell r="DN56">
            <v>25000</v>
          </cell>
          <cell r="DO56">
            <v>0</v>
          </cell>
          <cell r="DP56">
            <v>25000</v>
          </cell>
          <cell r="DQ56">
            <v>27000</v>
          </cell>
          <cell r="DR56">
            <v>25000</v>
          </cell>
          <cell r="DS56">
            <v>27000</v>
          </cell>
          <cell r="DT56">
            <v>25000</v>
          </cell>
          <cell r="DU56">
            <v>21081</v>
          </cell>
          <cell r="DV56">
            <v>25000</v>
          </cell>
          <cell r="DW56">
            <v>25000</v>
          </cell>
          <cell r="DX56">
            <v>27000</v>
          </cell>
          <cell r="DY56">
            <v>27000</v>
          </cell>
          <cell r="DZ56">
            <v>27000</v>
          </cell>
          <cell r="EA56">
            <v>27000</v>
          </cell>
        </row>
        <row r="57">
          <cell r="A57">
            <v>42.01</v>
          </cell>
          <cell r="B57">
            <v>0</v>
          </cell>
          <cell r="C57">
            <v>0</v>
          </cell>
          <cell r="D57">
            <v>0</v>
          </cell>
          <cell r="E57">
            <v>0</v>
          </cell>
          <cell r="F57" t="str">
            <v>OESE</v>
          </cell>
          <cell r="G57" t="str">
            <v>School Improvement</v>
          </cell>
          <cell r="H57">
            <v>0</v>
          </cell>
          <cell r="I57">
            <v>0</v>
          </cell>
          <cell r="J57" t="str">
            <v>STEM Programs</v>
          </cell>
          <cell r="K57">
            <v>0</v>
          </cell>
          <cell r="L57" t="str">
            <v>D</v>
          </cell>
          <cell r="M57">
            <v>0</v>
          </cell>
          <cell r="N57">
            <v>0</v>
          </cell>
          <cell r="O57">
            <v>0</v>
          </cell>
          <cell r="P57">
            <v>0</v>
          </cell>
          <cell r="Q57">
            <v>0</v>
          </cell>
          <cell r="R57">
            <v>0</v>
          </cell>
          <cell r="S57">
            <v>0</v>
          </cell>
          <cell r="T57">
            <v>0</v>
          </cell>
          <cell r="U57">
            <v>0</v>
          </cell>
          <cell r="V57">
            <v>0</v>
          </cell>
          <cell r="W57">
            <v>0</v>
          </cell>
          <cell r="X57">
            <v>0</v>
          </cell>
          <cell r="Y57">
            <v>0</v>
          </cell>
          <cell r="Z57">
            <v>0</v>
          </cell>
          <cell r="AA57">
            <v>0</v>
          </cell>
          <cell r="AB57">
            <v>0</v>
          </cell>
          <cell r="AC57">
            <v>0</v>
          </cell>
          <cell r="AD57">
            <v>0</v>
          </cell>
          <cell r="AE57">
            <v>0</v>
          </cell>
          <cell r="AF57">
            <v>0</v>
          </cell>
          <cell r="AG57">
            <v>0</v>
          </cell>
          <cell r="AH57">
            <v>0</v>
          </cell>
          <cell r="AI57">
            <v>0</v>
          </cell>
          <cell r="AJ57">
            <v>0</v>
          </cell>
          <cell r="AK57">
            <v>0</v>
          </cell>
          <cell r="AL57">
            <v>0</v>
          </cell>
          <cell r="AM57">
            <v>0</v>
          </cell>
          <cell r="AN57">
            <v>0</v>
          </cell>
          <cell r="AO57">
            <v>0</v>
          </cell>
          <cell r="AP57">
            <v>0</v>
          </cell>
          <cell r="AQ57">
            <v>0</v>
          </cell>
          <cell r="AR57">
            <v>0</v>
          </cell>
          <cell r="AS57">
            <v>0</v>
          </cell>
          <cell r="AT57">
            <v>0</v>
          </cell>
          <cell r="AU57">
            <v>0</v>
          </cell>
          <cell r="AV57">
            <v>0</v>
          </cell>
          <cell r="AW57">
            <v>0</v>
          </cell>
          <cell r="AX57">
            <v>0</v>
          </cell>
          <cell r="AY57">
            <v>0</v>
          </cell>
          <cell r="AZ57">
            <v>0</v>
          </cell>
          <cell r="BA57">
            <v>0</v>
          </cell>
          <cell r="BB57">
            <v>0</v>
          </cell>
          <cell r="BC57">
            <v>0</v>
          </cell>
          <cell r="BD57">
            <v>0</v>
          </cell>
          <cell r="BE57">
            <v>0</v>
          </cell>
          <cell r="BF57">
            <v>0</v>
          </cell>
          <cell r="BG57">
            <v>0</v>
          </cell>
          <cell r="BH57">
            <v>0</v>
          </cell>
          <cell r="BI57">
            <v>0</v>
          </cell>
          <cell r="BJ57">
            <v>0</v>
          </cell>
          <cell r="BK57">
            <v>0</v>
          </cell>
          <cell r="BL57">
            <v>0</v>
          </cell>
          <cell r="BM57">
            <v>0</v>
          </cell>
          <cell r="BN57">
            <v>0</v>
          </cell>
          <cell r="BO57">
            <v>0</v>
          </cell>
          <cell r="BP57">
            <v>0</v>
          </cell>
          <cell r="BQ57">
            <v>0</v>
          </cell>
          <cell r="BR57">
            <v>0</v>
          </cell>
          <cell r="BS57">
            <v>0</v>
          </cell>
          <cell r="BT57">
            <v>0</v>
          </cell>
          <cell r="BU57">
            <v>0</v>
          </cell>
          <cell r="BV57">
            <v>0</v>
          </cell>
          <cell r="BW57">
            <v>0</v>
          </cell>
          <cell r="BX57">
            <v>0</v>
          </cell>
          <cell r="BY57">
            <v>0</v>
          </cell>
          <cell r="BZ57">
            <v>0</v>
          </cell>
          <cell r="CA57">
            <v>0</v>
          </cell>
          <cell r="CB57">
            <v>0</v>
          </cell>
          <cell r="CC57">
            <v>0</v>
          </cell>
          <cell r="CD57">
            <v>0</v>
          </cell>
          <cell r="CE57">
            <v>0</v>
          </cell>
          <cell r="CF57">
            <v>0</v>
          </cell>
          <cell r="CG57">
            <v>0</v>
          </cell>
          <cell r="CH57">
            <v>0</v>
          </cell>
          <cell r="CI57">
            <v>0</v>
          </cell>
          <cell r="CJ57">
            <v>0</v>
          </cell>
          <cell r="CK57">
            <v>0</v>
          </cell>
          <cell r="CL57">
            <v>0</v>
          </cell>
          <cell r="CM57">
            <v>0</v>
          </cell>
          <cell r="CN57">
            <v>225630</v>
          </cell>
          <cell r="CO57">
            <v>199630</v>
          </cell>
          <cell r="CP57">
            <v>165000</v>
          </cell>
          <cell r="CQ57">
            <v>414716</v>
          </cell>
          <cell r="CR57">
            <v>414716</v>
          </cell>
          <cell r="CS57">
            <v>55000</v>
          </cell>
          <cell r="CT57">
            <v>0</v>
          </cell>
          <cell r="CU57">
            <v>0</v>
          </cell>
          <cell r="CV57">
            <v>414716</v>
          </cell>
          <cell r="CW57">
            <v>339717</v>
          </cell>
          <cell r="CX57">
            <v>339717</v>
          </cell>
          <cell r="CY57">
            <v>319717</v>
          </cell>
          <cell r="CZ57">
            <v>319717</v>
          </cell>
          <cell r="DA57">
            <v>0</v>
          </cell>
          <cell r="DB57">
            <v>0</v>
          </cell>
          <cell r="DC57">
            <v>0</v>
          </cell>
          <cell r="DD57">
            <v>0</v>
          </cell>
          <cell r="DE57">
            <v>0</v>
          </cell>
          <cell r="DF57">
            <v>0</v>
          </cell>
          <cell r="DG57">
            <v>0</v>
          </cell>
          <cell r="DH57">
            <v>0</v>
          </cell>
          <cell r="DI57">
            <v>0</v>
          </cell>
          <cell r="DJ57">
            <v>0</v>
          </cell>
          <cell r="DK57">
            <v>0</v>
          </cell>
          <cell r="DL57">
            <v>0</v>
          </cell>
          <cell r="DM57">
            <v>0</v>
          </cell>
          <cell r="DN57">
            <v>0</v>
          </cell>
          <cell r="DO57">
            <v>0</v>
          </cell>
          <cell r="DP57">
            <v>0</v>
          </cell>
          <cell r="DQ57">
            <v>0</v>
          </cell>
          <cell r="DR57">
            <v>0</v>
          </cell>
          <cell r="DS57">
            <v>0</v>
          </cell>
          <cell r="DT57">
            <v>0</v>
          </cell>
          <cell r="DU57">
            <v>0</v>
          </cell>
          <cell r="DV57">
            <v>0</v>
          </cell>
          <cell r="DW57">
            <v>0</v>
          </cell>
          <cell r="DX57">
            <v>0</v>
          </cell>
          <cell r="DY57">
            <v>0</v>
          </cell>
          <cell r="DZ57">
            <v>0</v>
          </cell>
          <cell r="EA57">
            <v>0</v>
          </cell>
        </row>
        <row r="58">
          <cell r="A58">
            <v>43</v>
          </cell>
          <cell r="B58">
            <v>2</v>
          </cell>
          <cell r="C58">
            <v>1</v>
          </cell>
          <cell r="D58">
            <v>1</v>
          </cell>
          <cell r="E58">
            <v>0</v>
          </cell>
          <cell r="F58" t="str">
            <v>OESE</v>
          </cell>
          <cell r="G58" t="str">
            <v>School Improvement</v>
          </cell>
          <cell r="H58">
            <v>0</v>
          </cell>
          <cell r="I58">
            <v>0</v>
          </cell>
          <cell r="J58" t="str">
            <v>National writing project (ESEA II-C-2)</v>
          </cell>
          <cell r="K58">
            <v>0</v>
          </cell>
          <cell r="L58" t="str">
            <v>D</v>
          </cell>
          <cell r="M58">
            <v>1</v>
          </cell>
          <cell r="N58">
            <v>0</v>
          </cell>
          <cell r="O58">
            <v>0</v>
          </cell>
          <cell r="P58">
            <v>24291</v>
          </cell>
          <cell r="Q58">
            <v>24291</v>
          </cell>
          <cell r="R58">
            <v>25646</v>
          </cell>
          <cell r="S58">
            <v>25646</v>
          </cell>
          <cell r="T58">
            <v>25646</v>
          </cell>
          <cell r="U58">
            <v>0</v>
          </cell>
          <cell r="V58">
            <v>25646</v>
          </cell>
          <cell r="W58">
            <v>25646</v>
          </cell>
          <cell r="X58">
            <v>0</v>
          </cell>
          <cell r="Y58">
            <v>0</v>
          </cell>
          <cell r="Z58">
            <v>0</v>
          </cell>
          <cell r="AA58">
            <v>0</v>
          </cell>
          <cell r="AB58">
            <v>0</v>
          </cell>
          <cell r="AC58">
            <v>0</v>
          </cell>
          <cell r="AD58">
            <v>0</v>
          </cell>
          <cell r="AE58">
            <v>0</v>
          </cell>
          <cell r="AF58">
            <v>0</v>
          </cell>
          <cell r="AG58">
            <v>0</v>
          </cell>
          <cell r="AH58">
            <v>25646</v>
          </cell>
          <cell r="AI58">
            <v>25646</v>
          </cell>
          <cell r="AJ58">
            <v>25646</v>
          </cell>
          <cell r="AK58">
            <v>25646</v>
          </cell>
          <cell r="AL58">
            <v>25646</v>
          </cell>
          <cell r="AM58">
            <v>25646</v>
          </cell>
          <cell r="AN58">
            <v>25646</v>
          </cell>
          <cell r="AO58">
            <v>25646</v>
          </cell>
          <cell r="AP58">
            <v>25646</v>
          </cell>
          <cell r="AQ58">
            <v>25646</v>
          </cell>
          <cell r="AR58">
            <v>0</v>
          </cell>
          <cell r="AS58">
            <v>0</v>
          </cell>
          <cell r="AT58">
            <v>0</v>
          </cell>
          <cell r="AU58">
            <v>0</v>
          </cell>
          <cell r="AV58">
            <v>0</v>
          </cell>
          <cell r="AW58">
            <v>0</v>
          </cell>
          <cell r="AX58">
            <v>0</v>
          </cell>
          <cell r="AY58">
            <v>0</v>
          </cell>
          <cell r="AZ58">
            <v>0</v>
          </cell>
          <cell r="BA58">
            <v>0</v>
          </cell>
          <cell r="BB58">
            <v>25646</v>
          </cell>
          <cell r="BC58">
            <v>0</v>
          </cell>
          <cell r="BD58">
            <v>0</v>
          </cell>
          <cell r="BE58">
            <v>0</v>
          </cell>
          <cell r="BF58">
            <v>0</v>
          </cell>
          <cell r="BG58">
            <v>0</v>
          </cell>
          <cell r="BH58">
            <v>0</v>
          </cell>
          <cell r="BI58">
            <v>0</v>
          </cell>
          <cell r="BJ58">
            <v>0</v>
          </cell>
          <cell r="BK58">
            <v>0</v>
          </cell>
          <cell r="BL58">
            <v>0</v>
          </cell>
          <cell r="BM58">
            <v>0</v>
          </cell>
          <cell r="BN58">
            <v>0</v>
          </cell>
          <cell r="BO58">
            <v>0</v>
          </cell>
          <cell r="BP58">
            <v>0</v>
          </cell>
          <cell r="BQ58">
            <v>0</v>
          </cell>
          <cell r="BR58">
            <v>0</v>
          </cell>
          <cell r="BS58">
            <v>0</v>
          </cell>
          <cell r="BT58">
            <v>0</v>
          </cell>
          <cell r="BU58">
            <v>0</v>
          </cell>
          <cell r="BV58">
            <v>0</v>
          </cell>
          <cell r="BW58">
            <v>0</v>
          </cell>
          <cell r="BX58">
            <v>0</v>
          </cell>
          <cell r="BY58">
            <v>0</v>
          </cell>
          <cell r="BZ58">
            <v>0</v>
          </cell>
          <cell r="CA58">
            <v>0</v>
          </cell>
          <cell r="CB58">
            <v>0</v>
          </cell>
          <cell r="CC58">
            <v>0</v>
          </cell>
          <cell r="CD58">
            <v>0</v>
          </cell>
          <cell r="CE58">
            <v>0</v>
          </cell>
          <cell r="CF58">
            <v>0</v>
          </cell>
          <cell r="CG58">
            <v>0</v>
          </cell>
          <cell r="CH58">
            <v>0</v>
          </cell>
          <cell r="CI58">
            <v>0</v>
          </cell>
          <cell r="CJ58">
            <v>0</v>
          </cell>
          <cell r="CK58">
            <v>0</v>
          </cell>
          <cell r="CL58">
            <v>0</v>
          </cell>
          <cell r="CM58">
            <v>0</v>
          </cell>
          <cell r="CN58">
            <v>0</v>
          </cell>
          <cell r="CO58">
            <v>0</v>
          </cell>
          <cell r="CP58">
            <v>0</v>
          </cell>
          <cell r="CQ58">
            <v>0</v>
          </cell>
          <cell r="CR58">
            <v>0</v>
          </cell>
          <cell r="CS58">
            <v>0</v>
          </cell>
          <cell r="CT58">
            <v>0</v>
          </cell>
          <cell r="CU58">
            <v>0</v>
          </cell>
          <cell r="CV58">
            <v>0</v>
          </cell>
          <cell r="CW58">
            <v>0</v>
          </cell>
          <cell r="CX58">
            <v>0</v>
          </cell>
          <cell r="CY58">
            <v>0</v>
          </cell>
          <cell r="CZ58">
            <v>0</v>
          </cell>
          <cell r="DA58">
            <v>0</v>
          </cell>
          <cell r="DB58">
            <v>0</v>
          </cell>
          <cell r="DC58">
            <v>0</v>
          </cell>
          <cell r="DD58">
            <v>0</v>
          </cell>
          <cell r="DE58">
            <v>0</v>
          </cell>
          <cell r="DF58">
            <v>0</v>
          </cell>
          <cell r="DG58">
            <v>0</v>
          </cell>
          <cell r="DH58">
            <v>0</v>
          </cell>
          <cell r="DI58">
            <v>0</v>
          </cell>
          <cell r="DJ58">
            <v>0</v>
          </cell>
          <cell r="DK58">
            <v>0</v>
          </cell>
          <cell r="DL58">
            <v>0</v>
          </cell>
          <cell r="DM58">
            <v>0</v>
          </cell>
          <cell r="DN58">
            <v>0</v>
          </cell>
          <cell r="DO58">
            <v>0</v>
          </cell>
          <cell r="DP58">
            <v>0</v>
          </cell>
          <cell r="DQ58">
            <v>0</v>
          </cell>
          <cell r="DR58">
            <v>0</v>
          </cell>
          <cell r="DS58">
            <v>0</v>
          </cell>
          <cell r="DT58">
            <v>0</v>
          </cell>
          <cell r="DU58">
            <v>0</v>
          </cell>
          <cell r="DV58">
            <v>0</v>
          </cell>
          <cell r="DW58">
            <v>0</v>
          </cell>
          <cell r="DX58">
            <v>0</v>
          </cell>
          <cell r="DY58">
            <v>0</v>
          </cell>
          <cell r="DZ58">
            <v>0</v>
          </cell>
          <cell r="EA58">
            <v>0</v>
          </cell>
        </row>
        <row r="59">
          <cell r="A59">
            <v>44</v>
          </cell>
          <cell r="B59">
            <v>4</v>
          </cell>
          <cell r="C59">
            <v>1</v>
          </cell>
          <cell r="D59">
            <v>1</v>
          </cell>
          <cell r="E59">
            <v>0</v>
          </cell>
          <cell r="F59" t="str">
            <v>OESE</v>
          </cell>
          <cell r="G59" t="str">
            <v>School Improvement</v>
          </cell>
          <cell r="H59">
            <v>0</v>
          </cell>
          <cell r="I59">
            <v>0</v>
          </cell>
          <cell r="J59" t="str">
            <v>Foreign language assistance (ESEA V-D, subpart 9)</v>
          </cell>
          <cell r="K59">
            <v>0</v>
          </cell>
          <cell r="L59" t="str">
            <v>D</v>
          </cell>
          <cell r="M59">
            <v>1</v>
          </cell>
          <cell r="N59">
            <v>0</v>
          </cell>
          <cell r="O59">
            <v>0</v>
          </cell>
          <cell r="P59">
            <v>26328</v>
          </cell>
          <cell r="Q59">
            <v>26328</v>
          </cell>
          <cell r="R59">
            <v>26928</v>
          </cell>
          <cell r="S59">
            <v>26928</v>
          </cell>
          <cell r="T59">
            <v>26928</v>
          </cell>
          <cell r="U59">
            <v>0</v>
          </cell>
          <cell r="V59">
            <v>27164</v>
          </cell>
          <cell r="W59">
            <v>27164</v>
          </cell>
          <cell r="X59">
            <v>0</v>
          </cell>
          <cell r="Y59">
            <v>0</v>
          </cell>
          <cell r="Z59">
            <v>0</v>
          </cell>
          <cell r="AA59">
            <v>0</v>
          </cell>
          <cell r="AB59">
            <v>0</v>
          </cell>
          <cell r="AC59">
            <v>0</v>
          </cell>
          <cell r="AD59">
            <v>0</v>
          </cell>
          <cell r="AE59">
            <v>0</v>
          </cell>
          <cell r="AF59">
            <v>0</v>
          </cell>
          <cell r="AG59">
            <v>0</v>
          </cell>
          <cell r="AH59">
            <v>26928</v>
          </cell>
          <cell r="AI59">
            <v>26928</v>
          </cell>
          <cell r="AJ59">
            <v>26928</v>
          </cell>
          <cell r="AK59">
            <v>26928</v>
          </cell>
          <cell r="AL59">
            <v>26928</v>
          </cell>
          <cell r="AM59">
            <v>26928</v>
          </cell>
          <cell r="AN59">
            <v>26928</v>
          </cell>
          <cell r="AO59">
            <v>26928</v>
          </cell>
          <cell r="AP59">
            <v>26928</v>
          </cell>
          <cell r="AQ59">
            <v>26928</v>
          </cell>
          <cell r="AR59">
            <v>0</v>
          </cell>
          <cell r="AS59">
            <v>26928</v>
          </cell>
          <cell r="AT59">
            <v>26928</v>
          </cell>
          <cell r="AU59">
            <v>26928</v>
          </cell>
          <cell r="AV59">
            <v>26928</v>
          </cell>
          <cell r="AW59">
            <v>26928</v>
          </cell>
          <cell r="AX59">
            <v>26928</v>
          </cell>
          <cell r="AY59">
            <v>26928</v>
          </cell>
          <cell r="AZ59">
            <v>26874</v>
          </cell>
          <cell r="BA59">
            <v>26470</v>
          </cell>
          <cell r="BB59">
            <v>26928</v>
          </cell>
          <cell r="BC59">
            <v>0</v>
          </cell>
          <cell r="BD59">
            <v>0</v>
          </cell>
          <cell r="BE59">
            <v>0</v>
          </cell>
          <cell r="BF59">
            <v>0</v>
          </cell>
          <cell r="BG59">
            <v>0</v>
          </cell>
          <cell r="BH59">
            <v>0</v>
          </cell>
          <cell r="BI59">
            <v>0</v>
          </cell>
          <cell r="BJ59">
            <v>0</v>
          </cell>
          <cell r="BK59">
            <v>0</v>
          </cell>
          <cell r="BL59">
            <v>26874</v>
          </cell>
          <cell r="BM59">
            <v>26874</v>
          </cell>
          <cell r="BN59">
            <v>0</v>
          </cell>
          <cell r="BO59">
            <v>0</v>
          </cell>
          <cell r="BP59">
            <v>0</v>
          </cell>
          <cell r="BQ59">
            <v>26470</v>
          </cell>
          <cell r="BR59">
            <v>26470</v>
          </cell>
          <cell r="BS59">
            <v>26470</v>
          </cell>
          <cell r="BT59">
            <v>26470</v>
          </cell>
          <cell r="BU59">
            <v>0</v>
          </cell>
          <cell r="BV59">
            <v>0</v>
          </cell>
          <cell r="BW59">
            <v>0</v>
          </cell>
          <cell r="BX59">
            <v>0</v>
          </cell>
          <cell r="BY59">
            <v>0</v>
          </cell>
          <cell r="BZ59">
            <v>0</v>
          </cell>
          <cell r="CA59">
            <v>17825</v>
          </cell>
          <cell r="CB59">
            <v>0</v>
          </cell>
          <cell r="CC59">
            <v>0</v>
          </cell>
          <cell r="CD59">
            <v>0</v>
          </cell>
          <cell r="CE59">
            <v>0</v>
          </cell>
          <cell r="CF59">
            <v>0</v>
          </cell>
          <cell r="CG59">
            <v>0</v>
          </cell>
          <cell r="CH59">
            <v>0</v>
          </cell>
          <cell r="CI59">
            <v>0</v>
          </cell>
          <cell r="CJ59">
            <v>0</v>
          </cell>
          <cell r="CK59">
            <v>0</v>
          </cell>
          <cell r="CL59">
            <v>0</v>
          </cell>
          <cell r="CM59">
            <v>0</v>
          </cell>
          <cell r="CN59">
            <v>0</v>
          </cell>
          <cell r="CO59">
            <v>0</v>
          </cell>
          <cell r="CP59">
            <v>0</v>
          </cell>
          <cell r="CQ59">
            <v>0</v>
          </cell>
          <cell r="CR59">
            <v>0</v>
          </cell>
          <cell r="CS59">
            <v>0</v>
          </cell>
          <cell r="CT59">
            <v>0</v>
          </cell>
          <cell r="CU59">
            <v>0</v>
          </cell>
          <cell r="CV59">
            <v>0</v>
          </cell>
          <cell r="CW59">
            <v>0</v>
          </cell>
          <cell r="CX59">
            <v>0</v>
          </cell>
          <cell r="CY59">
            <v>0</v>
          </cell>
          <cell r="CZ59">
            <v>0</v>
          </cell>
          <cell r="DA59">
            <v>0</v>
          </cell>
          <cell r="DB59">
            <v>0</v>
          </cell>
          <cell r="DC59">
            <v>0</v>
          </cell>
          <cell r="DD59">
            <v>0</v>
          </cell>
          <cell r="DE59">
            <v>0</v>
          </cell>
          <cell r="DF59">
            <v>0</v>
          </cell>
          <cell r="DG59">
            <v>0</v>
          </cell>
          <cell r="DH59">
            <v>0</v>
          </cell>
          <cell r="DI59">
            <v>0</v>
          </cell>
          <cell r="DJ59">
            <v>0</v>
          </cell>
          <cell r="DK59">
            <v>0</v>
          </cell>
          <cell r="DL59">
            <v>0</v>
          </cell>
          <cell r="DM59">
            <v>0</v>
          </cell>
          <cell r="DN59">
            <v>0</v>
          </cell>
          <cell r="DO59">
            <v>0</v>
          </cell>
          <cell r="DP59">
            <v>0</v>
          </cell>
          <cell r="DQ59">
            <v>0</v>
          </cell>
          <cell r="DR59">
            <v>0</v>
          </cell>
          <cell r="DS59">
            <v>0</v>
          </cell>
          <cell r="DT59">
            <v>0</v>
          </cell>
          <cell r="DU59">
            <v>0</v>
          </cell>
          <cell r="DV59">
            <v>0</v>
          </cell>
          <cell r="DW59">
            <v>0</v>
          </cell>
          <cell r="DX59">
            <v>0</v>
          </cell>
          <cell r="DY59">
            <v>0</v>
          </cell>
          <cell r="DZ59">
            <v>0</v>
          </cell>
          <cell r="EA59">
            <v>0</v>
          </cell>
        </row>
        <row r="60">
          <cell r="A60">
            <v>45</v>
          </cell>
          <cell r="B60">
            <v>2</v>
          </cell>
          <cell r="C60">
            <v>1</v>
          </cell>
          <cell r="D60">
            <v>1</v>
          </cell>
          <cell r="E60">
            <v>0</v>
          </cell>
          <cell r="F60" t="str">
            <v>OESE</v>
          </cell>
          <cell r="G60" t="str">
            <v>School Improvement</v>
          </cell>
          <cell r="H60">
            <v>0</v>
          </cell>
          <cell r="I60">
            <v>0</v>
          </cell>
          <cell r="J60" t="str">
            <v>Teaching American history (ESEA II-C-4)</v>
          </cell>
          <cell r="K60">
            <v>0</v>
          </cell>
          <cell r="L60" t="str">
            <v>D</v>
          </cell>
          <cell r="M60">
            <v>1</v>
          </cell>
          <cell r="N60">
            <v>0</v>
          </cell>
          <cell r="O60">
            <v>0</v>
          </cell>
          <cell r="P60">
            <v>118952</v>
          </cell>
          <cell r="Q60">
            <v>118952</v>
          </cell>
          <cell r="R60">
            <v>118952</v>
          </cell>
          <cell r="S60">
            <v>118952</v>
          </cell>
          <cell r="T60">
            <v>118952</v>
          </cell>
          <cell r="U60">
            <v>0</v>
          </cell>
          <cell r="V60">
            <v>110000</v>
          </cell>
          <cell r="W60">
            <v>60000</v>
          </cell>
          <cell r="X60">
            <v>0</v>
          </cell>
          <cell r="Y60">
            <v>0</v>
          </cell>
          <cell r="Z60">
            <v>0</v>
          </cell>
          <cell r="AA60">
            <v>0</v>
          </cell>
          <cell r="AB60">
            <v>0</v>
          </cell>
          <cell r="AC60">
            <v>0</v>
          </cell>
          <cell r="AD60">
            <v>0</v>
          </cell>
          <cell r="AE60">
            <v>0</v>
          </cell>
          <cell r="AF60">
            <v>0</v>
          </cell>
          <cell r="AG60">
            <v>0</v>
          </cell>
          <cell r="AH60">
            <v>118952</v>
          </cell>
          <cell r="AI60">
            <v>100000</v>
          </cell>
          <cell r="AJ60">
            <v>118952</v>
          </cell>
          <cell r="AK60">
            <v>118952</v>
          </cell>
          <cell r="AL60">
            <v>118952</v>
          </cell>
          <cell r="AM60">
            <v>118952</v>
          </cell>
          <cell r="AN60">
            <v>110000</v>
          </cell>
          <cell r="AO60">
            <v>100000</v>
          </cell>
          <cell r="AP60">
            <v>118952</v>
          </cell>
          <cell r="AQ60">
            <v>118952</v>
          </cell>
          <cell r="AR60">
            <v>0</v>
          </cell>
          <cell r="AS60">
            <v>118952</v>
          </cell>
          <cell r="AT60">
            <v>100000</v>
          </cell>
          <cell r="AU60">
            <v>118952</v>
          </cell>
          <cell r="AV60">
            <v>118952</v>
          </cell>
          <cell r="AW60">
            <v>48653</v>
          </cell>
          <cell r="AX60">
            <v>46000</v>
          </cell>
          <cell r="AY60">
            <v>46000</v>
          </cell>
          <cell r="AZ60">
            <v>45908</v>
          </cell>
          <cell r="BA60">
            <v>45218</v>
          </cell>
          <cell r="BB60">
            <v>118952</v>
          </cell>
          <cell r="BC60">
            <v>0</v>
          </cell>
          <cell r="BD60">
            <v>0</v>
          </cell>
          <cell r="BE60">
            <v>0</v>
          </cell>
          <cell r="BF60">
            <v>0</v>
          </cell>
          <cell r="BG60">
            <v>0</v>
          </cell>
          <cell r="BH60">
            <v>0</v>
          </cell>
          <cell r="BI60">
            <v>0</v>
          </cell>
          <cell r="BJ60">
            <v>0</v>
          </cell>
          <cell r="BK60">
            <v>0</v>
          </cell>
          <cell r="BL60">
            <v>45908</v>
          </cell>
          <cell r="BM60">
            <v>45908</v>
          </cell>
          <cell r="BN60">
            <v>45908</v>
          </cell>
          <cell r="BO60">
            <v>45908</v>
          </cell>
          <cell r="BP60">
            <v>0</v>
          </cell>
          <cell r="BQ60">
            <v>45218</v>
          </cell>
          <cell r="BR60">
            <v>45218</v>
          </cell>
          <cell r="BS60">
            <v>45218</v>
          </cell>
          <cell r="BT60">
            <v>45218</v>
          </cell>
          <cell r="BU60">
            <v>0</v>
          </cell>
          <cell r="BV60">
            <v>0</v>
          </cell>
          <cell r="BW60">
            <v>0</v>
          </cell>
          <cell r="BX60">
            <v>0</v>
          </cell>
          <cell r="BY60">
            <v>0</v>
          </cell>
          <cell r="BZ60">
            <v>0</v>
          </cell>
          <cell r="CA60">
            <v>0</v>
          </cell>
          <cell r="CB60">
            <v>0</v>
          </cell>
          <cell r="CC60">
            <v>0</v>
          </cell>
          <cell r="CD60">
            <v>0</v>
          </cell>
          <cell r="CE60">
            <v>0</v>
          </cell>
          <cell r="CF60">
            <v>0</v>
          </cell>
          <cell r="CG60">
            <v>0</v>
          </cell>
          <cell r="CH60">
            <v>0</v>
          </cell>
          <cell r="CI60">
            <v>0</v>
          </cell>
          <cell r="CJ60">
            <v>0</v>
          </cell>
          <cell r="CK60">
            <v>0</v>
          </cell>
          <cell r="CL60">
            <v>0</v>
          </cell>
          <cell r="CM60">
            <v>0</v>
          </cell>
          <cell r="CN60">
            <v>0</v>
          </cell>
          <cell r="CO60">
            <v>0</v>
          </cell>
          <cell r="CP60">
            <v>0</v>
          </cell>
          <cell r="CQ60">
            <v>0</v>
          </cell>
          <cell r="CR60">
            <v>0</v>
          </cell>
          <cell r="CS60">
            <v>0</v>
          </cell>
          <cell r="CT60">
            <v>0</v>
          </cell>
          <cell r="CU60">
            <v>0</v>
          </cell>
          <cell r="CV60">
            <v>0</v>
          </cell>
          <cell r="CW60">
            <v>0</v>
          </cell>
          <cell r="CX60">
            <v>0</v>
          </cell>
          <cell r="CY60">
            <v>0</v>
          </cell>
          <cell r="CZ60">
            <v>0</v>
          </cell>
          <cell r="DA60">
            <v>0</v>
          </cell>
          <cell r="DB60">
            <v>0</v>
          </cell>
          <cell r="DC60">
            <v>0</v>
          </cell>
          <cell r="DD60">
            <v>0</v>
          </cell>
          <cell r="DE60">
            <v>0</v>
          </cell>
          <cell r="DF60">
            <v>0</v>
          </cell>
          <cell r="DG60">
            <v>0</v>
          </cell>
          <cell r="DH60">
            <v>0</v>
          </cell>
          <cell r="DI60">
            <v>0</v>
          </cell>
          <cell r="DJ60">
            <v>0</v>
          </cell>
          <cell r="DK60">
            <v>0</v>
          </cell>
          <cell r="DL60">
            <v>0</v>
          </cell>
          <cell r="DM60">
            <v>0</v>
          </cell>
          <cell r="DN60">
            <v>0</v>
          </cell>
          <cell r="DO60">
            <v>0</v>
          </cell>
          <cell r="DP60">
            <v>0</v>
          </cell>
          <cell r="DQ60">
            <v>0</v>
          </cell>
          <cell r="DR60">
            <v>0</v>
          </cell>
          <cell r="DS60">
            <v>0</v>
          </cell>
          <cell r="DT60">
            <v>0</v>
          </cell>
          <cell r="DU60">
            <v>0</v>
          </cell>
          <cell r="DV60">
            <v>0</v>
          </cell>
          <cell r="DW60">
            <v>0</v>
          </cell>
          <cell r="DX60">
            <v>0</v>
          </cell>
          <cell r="DY60">
            <v>0</v>
          </cell>
          <cell r="DZ60">
            <v>0</v>
          </cell>
          <cell r="EA60">
            <v>0</v>
          </cell>
        </row>
        <row r="61">
          <cell r="A61">
            <v>47</v>
          </cell>
          <cell r="B61">
            <v>2</v>
          </cell>
          <cell r="C61">
            <v>2</v>
          </cell>
          <cell r="D61">
            <v>1</v>
          </cell>
          <cell r="E61">
            <v>0</v>
          </cell>
          <cell r="F61" t="str">
            <v>OESE</v>
          </cell>
          <cell r="G61" t="str">
            <v>School Improvement</v>
          </cell>
          <cell r="H61">
            <v>0</v>
          </cell>
          <cell r="I61">
            <v>0</v>
          </cell>
          <cell r="J61" t="str">
            <v>Close Up fellowships (ESEA section 1504)</v>
          </cell>
          <cell r="K61">
            <v>0</v>
          </cell>
          <cell r="L61" t="str">
            <v>D</v>
          </cell>
          <cell r="M61">
            <v>1</v>
          </cell>
          <cell r="N61">
            <v>0</v>
          </cell>
          <cell r="O61">
            <v>0</v>
          </cell>
          <cell r="P61">
            <v>1942</v>
          </cell>
          <cell r="Q61">
            <v>0</v>
          </cell>
          <cell r="R61">
            <v>1942</v>
          </cell>
          <cell r="S61">
            <v>1942</v>
          </cell>
          <cell r="T61">
            <v>1942</v>
          </cell>
          <cell r="U61">
            <v>0</v>
          </cell>
          <cell r="V61">
            <v>0</v>
          </cell>
          <cell r="W61">
            <v>0</v>
          </cell>
          <cell r="X61">
            <v>0</v>
          </cell>
          <cell r="Y61">
            <v>0</v>
          </cell>
          <cell r="Z61">
            <v>0</v>
          </cell>
          <cell r="AA61">
            <v>0</v>
          </cell>
          <cell r="AB61">
            <v>0</v>
          </cell>
          <cell r="AC61">
            <v>0</v>
          </cell>
          <cell r="AD61">
            <v>0</v>
          </cell>
          <cell r="AE61">
            <v>0</v>
          </cell>
          <cell r="AF61">
            <v>0</v>
          </cell>
          <cell r="AG61">
            <v>0</v>
          </cell>
          <cell r="AH61">
            <v>0</v>
          </cell>
          <cell r="AI61">
            <v>0</v>
          </cell>
          <cell r="AJ61">
            <v>1942</v>
          </cell>
          <cell r="AK61">
            <v>1942</v>
          </cell>
          <cell r="AL61">
            <v>1942</v>
          </cell>
          <cell r="AM61">
            <v>1942</v>
          </cell>
          <cell r="AN61">
            <v>1942</v>
          </cell>
          <cell r="AO61">
            <v>1942</v>
          </cell>
          <cell r="AP61">
            <v>1942</v>
          </cell>
          <cell r="AQ61">
            <v>1942</v>
          </cell>
          <cell r="AR61">
            <v>0</v>
          </cell>
          <cell r="AS61">
            <v>0</v>
          </cell>
          <cell r="AT61">
            <v>0</v>
          </cell>
          <cell r="AU61">
            <v>0</v>
          </cell>
          <cell r="AV61">
            <v>0</v>
          </cell>
          <cell r="AW61">
            <v>0</v>
          </cell>
          <cell r="AX61">
            <v>0</v>
          </cell>
          <cell r="AY61">
            <v>0</v>
          </cell>
          <cell r="AZ61">
            <v>0</v>
          </cell>
          <cell r="BA61">
            <v>0</v>
          </cell>
          <cell r="BB61">
            <v>1942</v>
          </cell>
          <cell r="BC61">
            <v>0</v>
          </cell>
          <cell r="BD61">
            <v>0</v>
          </cell>
          <cell r="BE61">
            <v>0</v>
          </cell>
          <cell r="BF61">
            <v>0</v>
          </cell>
          <cell r="BG61">
            <v>0</v>
          </cell>
          <cell r="BH61">
            <v>0</v>
          </cell>
          <cell r="BI61">
            <v>0</v>
          </cell>
          <cell r="BJ61">
            <v>0</v>
          </cell>
          <cell r="BK61">
            <v>0</v>
          </cell>
          <cell r="BL61">
            <v>0</v>
          </cell>
          <cell r="BM61">
            <v>0</v>
          </cell>
          <cell r="BN61">
            <v>0</v>
          </cell>
          <cell r="BO61">
            <v>0</v>
          </cell>
          <cell r="BP61">
            <v>0</v>
          </cell>
          <cell r="BQ61">
            <v>0</v>
          </cell>
          <cell r="BR61">
            <v>0</v>
          </cell>
          <cell r="BS61">
            <v>0</v>
          </cell>
          <cell r="BT61">
            <v>0</v>
          </cell>
          <cell r="BU61">
            <v>0</v>
          </cell>
          <cell r="BV61">
            <v>0</v>
          </cell>
          <cell r="BW61">
            <v>0</v>
          </cell>
          <cell r="BX61">
            <v>0</v>
          </cell>
          <cell r="BY61">
            <v>0</v>
          </cell>
          <cell r="BZ61">
            <v>0</v>
          </cell>
          <cell r="CA61">
            <v>0</v>
          </cell>
          <cell r="CB61">
            <v>0</v>
          </cell>
          <cell r="CC61">
            <v>0</v>
          </cell>
          <cell r="CD61">
            <v>0</v>
          </cell>
          <cell r="CE61">
            <v>0</v>
          </cell>
          <cell r="CF61">
            <v>0</v>
          </cell>
          <cell r="CG61">
            <v>0</v>
          </cell>
          <cell r="CH61">
            <v>0</v>
          </cell>
          <cell r="CI61">
            <v>0</v>
          </cell>
          <cell r="CJ61">
            <v>0</v>
          </cell>
          <cell r="CK61">
            <v>0</v>
          </cell>
          <cell r="CL61">
            <v>0</v>
          </cell>
          <cell r="CM61">
            <v>0</v>
          </cell>
          <cell r="CN61">
            <v>0</v>
          </cell>
          <cell r="CO61">
            <v>0</v>
          </cell>
          <cell r="CP61">
            <v>0</v>
          </cell>
          <cell r="CQ61">
            <v>0</v>
          </cell>
          <cell r="CR61">
            <v>0</v>
          </cell>
          <cell r="CS61">
            <v>0</v>
          </cell>
          <cell r="CT61">
            <v>0</v>
          </cell>
          <cell r="CU61">
            <v>0</v>
          </cell>
          <cell r="CV61">
            <v>0</v>
          </cell>
          <cell r="CW61">
            <v>0</v>
          </cell>
          <cell r="CX61">
            <v>0</v>
          </cell>
          <cell r="CY61">
            <v>0</v>
          </cell>
          <cell r="CZ61">
            <v>0</v>
          </cell>
          <cell r="DA61">
            <v>0</v>
          </cell>
          <cell r="DB61">
            <v>0</v>
          </cell>
          <cell r="DC61">
            <v>0</v>
          </cell>
          <cell r="DD61">
            <v>0</v>
          </cell>
          <cell r="DE61">
            <v>0</v>
          </cell>
          <cell r="DF61">
            <v>0</v>
          </cell>
          <cell r="DG61">
            <v>0</v>
          </cell>
          <cell r="DH61">
            <v>0</v>
          </cell>
          <cell r="DI61">
            <v>0</v>
          </cell>
          <cell r="DJ61">
            <v>0</v>
          </cell>
          <cell r="DK61">
            <v>0</v>
          </cell>
          <cell r="DL61">
            <v>0</v>
          </cell>
          <cell r="DM61">
            <v>0</v>
          </cell>
          <cell r="DN61">
            <v>0</v>
          </cell>
          <cell r="DO61">
            <v>0</v>
          </cell>
          <cell r="DP61">
            <v>0</v>
          </cell>
          <cell r="DQ61">
            <v>0</v>
          </cell>
          <cell r="DR61">
            <v>0</v>
          </cell>
          <cell r="DS61">
            <v>0</v>
          </cell>
          <cell r="DT61">
            <v>0</v>
          </cell>
          <cell r="DU61">
            <v>0</v>
          </cell>
          <cell r="DV61">
            <v>0</v>
          </cell>
          <cell r="DW61">
            <v>0</v>
          </cell>
          <cell r="DX61">
            <v>0</v>
          </cell>
          <cell r="DY61">
            <v>0</v>
          </cell>
          <cell r="DZ61">
            <v>0</v>
          </cell>
          <cell r="EA61">
            <v>0</v>
          </cell>
        </row>
        <row r="62">
          <cell r="A62">
            <v>48</v>
          </cell>
          <cell r="B62">
            <v>3</v>
          </cell>
          <cell r="C62">
            <v>1</v>
          </cell>
          <cell r="D62">
            <v>1</v>
          </cell>
          <cell r="E62">
            <v>0</v>
          </cell>
          <cell r="F62" t="str">
            <v>OESE</v>
          </cell>
          <cell r="G62" t="str">
            <v>School Improvement</v>
          </cell>
          <cell r="H62">
            <v>0</v>
          </cell>
          <cell r="I62">
            <v>0</v>
          </cell>
          <cell r="J62" t="str">
            <v>Civic Education: We the People (ESEA II, Part C-3, section 2344)</v>
          </cell>
          <cell r="K62">
            <v>0</v>
          </cell>
          <cell r="L62" t="str">
            <v>D</v>
          </cell>
          <cell r="M62">
            <v>1</v>
          </cell>
          <cell r="N62">
            <v>0</v>
          </cell>
          <cell r="O62">
            <v>0</v>
          </cell>
          <cell r="P62">
            <v>20076</v>
          </cell>
          <cell r="Q62">
            <v>0</v>
          </cell>
          <cell r="R62">
            <v>21617</v>
          </cell>
          <cell r="S62">
            <v>21617</v>
          </cell>
          <cell r="T62">
            <v>21617</v>
          </cell>
          <cell r="U62">
            <v>0</v>
          </cell>
          <cell r="V62">
            <v>0</v>
          </cell>
          <cell r="W62">
            <v>0</v>
          </cell>
          <cell r="X62">
            <v>0</v>
          </cell>
          <cell r="Y62">
            <v>0</v>
          </cell>
          <cell r="Z62">
            <v>0</v>
          </cell>
          <cell r="AA62">
            <v>0</v>
          </cell>
          <cell r="AB62">
            <v>0</v>
          </cell>
          <cell r="AC62">
            <v>0</v>
          </cell>
          <cell r="AD62">
            <v>0</v>
          </cell>
          <cell r="AE62">
            <v>0</v>
          </cell>
          <cell r="AF62">
            <v>0</v>
          </cell>
          <cell r="AG62">
            <v>0</v>
          </cell>
          <cell r="AH62">
            <v>0</v>
          </cell>
          <cell r="AI62">
            <v>0</v>
          </cell>
          <cell r="AJ62">
            <v>21617</v>
          </cell>
          <cell r="AK62">
            <v>21617</v>
          </cell>
          <cell r="AL62">
            <v>20617</v>
          </cell>
          <cell r="AM62">
            <v>20617</v>
          </cell>
          <cell r="AN62">
            <v>20617</v>
          </cell>
          <cell r="AO62">
            <v>19617</v>
          </cell>
          <cell r="AP62">
            <v>0</v>
          </cell>
          <cell r="AQ62">
            <v>21617</v>
          </cell>
          <cell r="AR62">
            <v>0</v>
          </cell>
          <cell r="AS62">
            <v>0</v>
          </cell>
          <cell r="AT62">
            <v>0</v>
          </cell>
          <cell r="AU62">
            <v>0</v>
          </cell>
          <cell r="AV62">
            <v>0</v>
          </cell>
          <cell r="AW62">
            <v>0</v>
          </cell>
          <cell r="AX62">
            <v>0</v>
          </cell>
          <cell r="AY62">
            <v>0</v>
          </cell>
          <cell r="AZ62">
            <v>0</v>
          </cell>
          <cell r="BA62">
            <v>0</v>
          </cell>
          <cell r="BB62">
            <v>21617</v>
          </cell>
          <cell r="BC62">
            <v>0</v>
          </cell>
          <cell r="BD62">
            <v>0</v>
          </cell>
          <cell r="BE62">
            <v>0</v>
          </cell>
          <cell r="BF62">
            <v>0</v>
          </cell>
          <cell r="BG62">
            <v>0</v>
          </cell>
          <cell r="BH62">
            <v>0</v>
          </cell>
          <cell r="BI62">
            <v>0</v>
          </cell>
          <cell r="BJ62">
            <v>0</v>
          </cell>
          <cell r="BK62">
            <v>0</v>
          </cell>
          <cell r="BL62">
            <v>0</v>
          </cell>
          <cell r="BM62">
            <v>0</v>
          </cell>
          <cell r="BN62">
            <v>0</v>
          </cell>
          <cell r="BO62">
            <v>0</v>
          </cell>
          <cell r="BP62">
            <v>0</v>
          </cell>
          <cell r="BQ62">
            <v>0</v>
          </cell>
          <cell r="BR62">
            <v>0</v>
          </cell>
          <cell r="BS62">
            <v>0</v>
          </cell>
          <cell r="BT62">
            <v>0</v>
          </cell>
          <cell r="BU62">
            <v>0</v>
          </cell>
          <cell r="BV62">
            <v>0</v>
          </cell>
          <cell r="BW62">
            <v>0</v>
          </cell>
          <cell r="BX62">
            <v>0</v>
          </cell>
          <cell r="BY62">
            <v>0</v>
          </cell>
          <cell r="BZ62">
            <v>0</v>
          </cell>
          <cell r="CA62">
            <v>0</v>
          </cell>
          <cell r="CB62">
            <v>0</v>
          </cell>
          <cell r="CC62">
            <v>0</v>
          </cell>
          <cell r="CD62">
            <v>0</v>
          </cell>
          <cell r="CE62">
            <v>0</v>
          </cell>
          <cell r="CF62">
            <v>0</v>
          </cell>
          <cell r="CG62">
            <v>0</v>
          </cell>
          <cell r="CH62">
            <v>0</v>
          </cell>
          <cell r="CI62">
            <v>0</v>
          </cell>
          <cell r="CJ62">
            <v>0</v>
          </cell>
          <cell r="CK62">
            <v>0</v>
          </cell>
          <cell r="CL62">
            <v>0</v>
          </cell>
          <cell r="CM62">
            <v>0</v>
          </cell>
          <cell r="CN62">
            <v>0</v>
          </cell>
          <cell r="CO62">
            <v>0</v>
          </cell>
          <cell r="CP62">
            <v>0</v>
          </cell>
          <cell r="CQ62">
            <v>0</v>
          </cell>
          <cell r="CR62">
            <v>0</v>
          </cell>
          <cell r="CS62">
            <v>0</v>
          </cell>
          <cell r="CT62">
            <v>0</v>
          </cell>
          <cell r="CU62">
            <v>0</v>
          </cell>
          <cell r="CV62">
            <v>0</v>
          </cell>
          <cell r="CW62">
            <v>0</v>
          </cell>
          <cell r="CX62">
            <v>0</v>
          </cell>
          <cell r="CY62">
            <v>0</v>
          </cell>
          <cell r="CZ62">
            <v>0</v>
          </cell>
          <cell r="DA62">
            <v>0</v>
          </cell>
          <cell r="DB62">
            <v>0</v>
          </cell>
          <cell r="DC62">
            <v>0</v>
          </cell>
          <cell r="DD62">
            <v>0</v>
          </cell>
          <cell r="DE62">
            <v>0</v>
          </cell>
          <cell r="DF62">
            <v>0</v>
          </cell>
          <cell r="DG62">
            <v>0</v>
          </cell>
          <cell r="DH62">
            <v>0</v>
          </cell>
          <cell r="DI62">
            <v>0</v>
          </cell>
          <cell r="DJ62">
            <v>0</v>
          </cell>
          <cell r="DK62">
            <v>0</v>
          </cell>
          <cell r="DL62">
            <v>0</v>
          </cell>
          <cell r="DM62">
            <v>0</v>
          </cell>
          <cell r="DN62">
            <v>0</v>
          </cell>
          <cell r="DO62">
            <v>0</v>
          </cell>
          <cell r="DP62">
            <v>0</v>
          </cell>
          <cell r="DQ62">
            <v>0</v>
          </cell>
          <cell r="DR62">
            <v>0</v>
          </cell>
          <cell r="DS62">
            <v>0</v>
          </cell>
          <cell r="DT62">
            <v>0</v>
          </cell>
          <cell r="DU62">
            <v>0</v>
          </cell>
          <cell r="DV62">
            <v>0</v>
          </cell>
          <cell r="DW62">
            <v>0</v>
          </cell>
          <cell r="DX62">
            <v>0</v>
          </cell>
          <cell r="DY62">
            <v>0</v>
          </cell>
          <cell r="DZ62">
            <v>0</v>
          </cell>
          <cell r="EA62">
            <v>0</v>
          </cell>
        </row>
        <row r="63">
          <cell r="A63">
            <v>49</v>
          </cell>
          <cell r="B63">
            <v>3</v>
          </cell>
          <cell r="C63">
            <v>1</v>
          </cell>
          <cell r="D63">
            <v>1</v>
          </cell>
          <cell r="E63">
            <v>0</v>
          </cell>
          <cell r="F63" t="str">
            <v>OESE</v>
          </cell>
          <cell r="G63" t="str">
            <v>School Improvement</v>
          </cell>
          <cell r="H63">
            <v>0</v>
          </cell>
          <cell r="I63">
            <v>0</v>
          </cell>
          <cell r="J63" t="str">
            <v>Civic Education: Cooperative education exchange (ESEA II, Part C-3, section 2345)</v>
          </cell>
          <cell r="K63">
            <v>0</v>
          </cell>
          <cell r="L63" t="str">
            <v>D</v>
          </cell>
          <cell r="M63">
            <v>1</v>
          </cell>
          <cell r="N63">
            <v>0</v>
          </cell>
          <cell r="O63">
            <v>0</v>
          </cell>
          <cell r="P63">
            <v>13383</v>
          </cell>
          <cell r="Q63">
            <v>0</v>
          </cell>
          <cell r="R63">
            <v>13383</v>
          </cell>
          <cell r="S63">
            <v>13383</v>
          </cell>
          <cell r="T63">
            <v>13383</v>
          </cell>
          <cell r="U63">
            <v>0</v>
          </cell>
          <cell r="V63">
            <v>0</v>
          </cell>
          <cell r="W63">
            <v>0</v>
          </cell>
          <cell r="X63">
            <v>0</v>
          </cell>
          <cell r="Y63">
            <v>0</v>
          </cell>
          <cell r="Z63">
            <v>0</v>
          </cell>
          <cell r="AA63">
            <v>0</v>
          </cell>
          <cell r="AB63">
            <v>0</v>
          </cell>
          <cell r="AC63">
            <v>0</v>
          </cell>
          <cell r="AD63">
            <v>0</v>
          </cell>
          <cell r="AE63">
            <v>0</v>
          </cell>
          <cell r="AF63">
            <v>0</v>
          </cell>
          <cell r="AG63">
            <v>0</v>
          </cell>
          <cell r="AH63">
            <v>0</v>
          </cell>
          <cell r="AI63">
            <v>0</v>
          </cell>
          <cell r="AJ63">
            <v>13383</v>
          </cell>
          <cell r="AK63">
            <v>13383</v>
          </cell>
          <cell r="AL63">
            <v>13383</v>
          </cell>
          <cell r="AM63">
            <v>13383</v>
          </cell>
          <cell r="AN63">
            <v>13383</v>
          </cell>
          <cell r="AO63">
            <v>13383</v>
          </cell>
          <cell r="AP63">
            <v>0</v>
          </cell>
          <cell r="AQ63">
            <v>13383</v>
          </cell>
          <cell r="AR63">
            <v>0</v>
          </cell>
          <cell r="AS63">
            <v>2578</v>
          </cell>
          <cell r="AT63">
            <v>0</v>
          </cell>
          <cell r="AU63">
            <v>2578</v>
          </cell>
          <cell r="AV63">
            <v>2578</v>
          </cell>
          <cell r="AW63">
            <v>1157</v>
          </cell>
          <cell r="AX63">
            <v>1157</v>
          </cell>
          <cell r="AY63">
            <v>1157</v>
          </cell>
          <cell r="AZ63">
            <v>1155</v>
          </cell>
          <cell r="BA63">
            <v>1137</v>
          </cell>
          <cell r="BB63">
            <v>13383</v>
          </cell>
          <cell r="BC63">
            <v>0</v>
          </cell>
          <cell r="BD63">
            <v>0</v>
          </cell>
          <cell r="BE63">
            <v>0</v>
          </cell>
          <cell r="BF63">
            <v>0</v>
          </cell>
          <cell r="BG63">
            <v>0</v>
          </cell>
          <cell r="BH63">
            <v>0</v>
          </cell>
          <cell r="BI63">
            <v>0</v>
          </cell>
          <cell r="BJ63">
            <v>0</v>
          </cell>
          <cell r="BK63">
            <v>0</v>
          </cell>
          <cell r="BL63">
            <v>1155</v>
          </cell>
          <cell r="BM63">
            <v>1155</v>
          </cell>
          <cell r="BN63">
            <v>0</v>
          </cell>
          <cell r="BO63">
            <v>0</v>
          </cell>
          <cell r="BP63">
            <v>0</v>
          </cell>
          <cell r="BQ63">
            <v>1137</v>
          </cell>
          <cell r="BR63">
            <v>1137</v>
          </cell>
          <cell r="BS63">
            <v>1137</v>
          </cell>
          <cell r="BT63">
            <v>1137</v>
          </cell>
          <cell r="BU63">
            <v>0</v>
          </cell>
          <cell r="BV63">
            <v>0</v>
          </cell>
          <cell r="BW63">
            <v>0</v>
          </cell>
          <cell r="BX63">
            <v>0</v>
          </cell>
          <cell r="BY63">
            <v>0</v>
          </cell>
          <cell r="BZ63">
            <v>0</v>
          </cell>
          <cell r="CA63">
            <v>0</v>
          </cell>
          <cell r="CB63">
            <v>0</v>
          </cell>
          <cell r="CC63">
            <v>0</v>
          </cell>
          <cell r="CD63">
            <v>0</v>
          </cell>
          <cell r="CE63">
            <v>0</v>
          </cell>
          <cell r="CF63">
            <v>0</v>
          </cell>
          <cell r="CG63">
            <v>0</v>
          </cell>
          <cell r="CH63">
            <v>0</v>
          </cell>
          <cell r="CI63">
            <v>0</v>
          </cell>
          <cell r="CJ63">
            <v>0</v>
          </cell>
          <cell r="CK63">
            <v>0</v>
          </cell>
          <cell r="CL63">
            <v>0</v>
          </cell>
          <cell r="CM63">
            <v>0</v>
          </cell>
          <cell r="CN63">
            <v>0</v>
          </cell>
          <cell r="CO63">
            <v>0</v>
          </cell>
          <cell r="CP63">
            <v>0</v>
          </cell>
          <cell r="CQ63">
            <v>0</v>
          </cell>
          <cell r="CR63">
            <v>0</v>
          </cell>
          <cell r="CS63">
            <v>0</v>
          </cell>
          <cell r="CT63">
            <v>0</v>
          </cell>
          <cell r="CU63">
            <v>0</v>
          </cell>
          <cell r="CV63">
            <v>0</v>
          </cell>
          <cell r="CW63">
            <v>0</v>
          </cell>
          <cell r="CX63">
            <v>0</v>
          </cell>
          <cell r="CY63">
            <v>0</v>
          </cell>
          <cell r="CZ63">
            <v>0</v>
          </cell>
          <cell r="DA63">
            <v>0</v>
          </cell>
          <cell r="DB63">
            <v>0</v>
          </cell>
          <cell r="DC63">
            <v>0</v>
          </cell>
          <cell r="DD63">
            <v>0</v>
          </cell>
          <cell r="DE63">
            <v>0</v>
          </cell>
          <cell r="DF63">
            <v>0</v>
          </cell>
          <cell r="DG63">
            <v>0</v>
          </cell>
          <cell r="DH63">
            <v>0</v>
          </cell>
          <cell r="DI63">
            <v>0</v>
          </cell>
          <cell r="DJ63">
            <v>0</v>
          </cell>
          <cell r="DK63">
            <v>0</v>
          </cell>
          <cell r="DL63">
            <v>0</v>
          </cell>
          <cell r="DM63">
            <v>0</v>
          </cell>
          <cell r="DN63">
            <v>0</v>
          </cell>
          <cell r="DO63">
            <v>0</v>
          </cell>
          <cell r="DP63">
            <v>0</v>
          </cell>
          <cell r="DQ63">
            <v>0</v>
          </cell>
          <cell r="DR63">
            <v>0</v>
          </cell>
          <cell r="DS63">
            <v>0</v>
          </cell>
          <cell r="DT63">
            <v>0</v>
          </cell>
          <cell r="DU63">
            <v>0</v>
          </cell>
          <cell r="DV63">
            <v>0</v>
          </cell>
          <cell r="DW63">
            <v>0</v>
          </cell>
          <cell r="DX63">
            <v>0</v>
          </cell>
          <cell r="DY63">
            <v>0</v>
          </cell>
          <cell r="DZ63">
            <v>0</v>
          </cell>
          <cell r="EA63">
            <v>0</v>
          </cell>
        </row>
        <row r="64">
          <cell r="A64">
            <v>49.1</v>
          </cell>
          <cell r="B64">
            <v>0</v>
          </cell>
          <cell r="C64">
            <v>0</v>
          </cell>
          <cell r="D64">
            <v>0</v>
          </cell>
          <cell r="E64">
            <v>0</v>
          </cell>
          <cell r="F64" t="str">
            <v>OESE</v>
          </cell>
          <cell r="G64" t="str">
            <v>School Improvement</v>
          </cell>
          <cell r="H64">
            <v>0</v>
          </cell>
          <cell r="I64">
            <v>0</v>
          </cell>
          <cell r="J64" t="str">
            <v xml:space="preserve">Competitive Grants for civic learning </v>
          </cell>
          <cell r="K64">
            <v>0</v>
          </cell>
          <cell r="L64" t="str">
            <v>D</v>
          </cell>
          <cell r="M64">
            <v>1</v>
          </cell>
          <cell r="N64">
            <v>0</v>
          </cell>
          <cell r="O64">
            <v>0</v>
          </cell>
          <cell r="P64">
            <v>0</v>
          </cell>
          <cell r="Q64">
            <v>0</v>
          </cell>
          <cell r="R64">
            <v>0</v>
          </cell>
          <cell r="S64">
            <v>0</v>
          </cell>
          <cell r="T64">
            <v>0</v>
          </cell>
          <cell r="U64">
            <v>0</v>
          </cell>
          <cell r="V64">
            <v>0</v>
          </cell>
          <cell r="W64">
            <v>0</v>
          </cell>
          <cell r="X64">
            <v>0</v>
          </cell>
          <cell r="Y64">
            <v>0</v>
          </cell>
          <cell r="Z64">
            <v>0</v>
          </cell>
          <cell r="AA64">
            <v>0</v>
          </cell>
          <cell r="AB64">
            <v>0</v>
          </cell>
          <cell r="AC64">
            <v>0</v>
          </cell>
          <cell r="AD64">
            <v>0</v>
          </cell>
          <cell r="AE64">
            <v>0</v>
          </cell>
          <cell r="AF64">
            <v>0</v>
          </cell>
          <cell r="AG64">
            <v>0</v>
          </cell>
          <cell r="AH64">
            <v>0</v>
          </cell>
          <cell r="AI64">
            <v>47000</v>
          </cell>
          <cell r="AJ64">
            <v>0</v>
          </cell>
          <cell r="AK64">
            <v>0</v>
          </cell>
          <cell r="AL64">
            <v>6000</v>
          </cell>
          <cell r="AM64">
            <v>6000</v>
          </cell>
          <cell r="AN64">
            <v>9000</v>
          </cell>
          <cell r="AO64">
            <v>13500</v>
          </cell>
          <cell r="AP64">
            <v>35000</v>
          </cell>
          <cell r="AQ64">
            <v>0</v>
          </cell>
          <cell r="AR64">
            <v>0</v>
          </cell>
          <cell r="AS64">
            <v>0</v>
          </cell>
          <cell r="AT64">
            <v>35000</v>
          </cell>
          <cell r="AU64">
            <v>0</v>
          </cell>
          <cell r="AV64">
            <v>0</v>
          </cell>
          <cell r="AW64">
            <v>0</v>
          </cell>
          <cell r="AX64">
            <v>0</v>
          </cell>
          <cell r="AY64">
            <v>0</v>
          </cell>
          <cell r="AZ64">
            <v>0</v>
          </cell>
          <cell r="BA64">
            <v>0</v>
          </cell>
          <cell r="BB64">
            <v>0</v>
          </cell>
          <cell r="BC64">
            <v>0</v>
          </cell>
          <cell r="BD64">
            <v>0</v>
          </cell>
          <cell r="BE64">
            <v>0</v>
          </cell>
          <cell r="BF64">
            <v>0</v>
          </cell>
          <cell r="BG64">
            <v>0</v>
          </cell>
          <cell r="BH64">
            <v>0</v>
          </cell>
          <cell r="BI64">
            <v>0</v>
          </cell>
          <cell r="BJ64">
            <v>0</v>
          </cell>
          <cell r="BK64">
            <v>0</v>
          </cell>
          <cell r="BL64">
            <v>0</v>
          </cell>
          <cell r="BM64">
            <v>0</v>
          </cell>
          <cell r="BN64">
            <v>0</v>
          </cell>
          <cell r="BO64">
            <v>0</v>
          </cell>
          <cell r="BP64">
            <v>0</v>
          </cell>
          <cell r="BQ64">
            <v>0</v>
          </cell>
          <cell r="BR64">
            <v>0</v>
          </cell>
          <cell r="BS64">
            <v>0</v>
          </cell>
          <cell r="BT64">
            <v>0</v>
          </cell>
          <cell r="BU64">
            <v>0</v>
          </cell>
          <cell r="BV64">
            <v>0</v>
          </cell>
          <cell r="BW64">
            <v>0</v>
          </cell>
          <cell r="BX64">
            <v>0</v>
          </cell>
          <cell r="BY64">
            <v>0</v>
          </cell>
          <cell r="BZ64">
            <v>0</v>
          </cell>
          <cell r="CA64">
            <v>0</v>
          </cell>
          <cell r="CB64">
            <v>0</v>
          </cell>
          <cell r="CC64">
            <v>0</v>
          </cell>
          <cell r="CD64">
            <v>0</v>
          </cell>
          <cell r="CE64">
            <v>0</v>
          </cell>
          <cell r="CF64">
            <v>0</v>
          </cell>
          <cell r="CG64">
            <v>0</v>
          </cell>
          <cell r="CH64">
            <v>0</v>
          </cell>
          <cell r="CI64">
            <v>0</v>
          </cell>
          <cell r="CJ64">
            <v>0</v>
          </cell>
          <cell r="CK64">
            <v>0</v>
          </cell>
          <cell r="CL64">
            <v>0</v>
          </cell>
          <cell r="CM64">
            <v>0</v>
          </cell>
          <cell r="CN64">
            <v>0</v>
          </cell>
          <cell r="CO64">
            <v>0</v>
          </cell>
          <cell r="CP64">
            <v>0</v>
          </cell>
          <cell r="CQ64">
            <v>0</v>
          </cell>
          <cell r="CR64">
            <v>0</v>
          </cell>
          <cell r="CS64">
            <v>0</v>
          </cell>
          <cell r="CT64">
            <v>0</v>
          </cell>
          <cell r="CU64">
            <v>0</v>
          </cell>
          <cell r="CV64">
            <v>0</v>
          </cell>
          <cell r="CW64">
            <v>0</v>
          </cell>
          <cell r="CX64">
            <v>0</v>
          </cell>
          <cell r="CY64">
            <v>0</v>
          </cell>
          <cell r="CZ64">
            <v>0</v>
          </cell>
          <cell r="DA64">
            <v>0</v>
          </cell>
          <cell r="DB64">
            <v>0</v>
          </cell>
          <cell r="DC64">
            <v>0</v>
          </cell>
          <cell r="DD64">
            <v>0</v>
          </cell>
          <cell r="DE64">
            <v>0</v>
          </cell>
          <cell r="DF64">
            <v>0</v>
          </cell>
          <cell r="DG64">
            <v>0</v>
          </cell>
          <cell r="DH64">
            <v>0</v>
          </cell>
          <cell r="DI64">
            <v>0</v>
          </cell>
          <cell r="DJ64">
            <v>0</v>
          </cell>
          <cell r="DK64">
            <v>0</v>
          </cell>
          <cell r="DL64">
            <v>0</v>
          </cell>
          <cell r="DM64">
            <v>0</v>
          </cell>
          <cell r="DN64">
            <v>0</v>
          </cell>
          <cell r="DO64">
            <v>0</v>
          </cell>
          <cell r="DP64">
            <v>0</v>
          </cell>
          <cell r="DQ64">
            <v>0</v>
          </cell>
          <cell r="DR64">
            <v>0</v>
          </cell>
          <cell r="DS64">
            <v>0</v>
          </cell>
          <cell r="DT64">
            <v>0</v>
          </cell>
          <cell r="DU64">
            <v>0</v>
          </cell>
          <cell r="DV64">
            <v>0</v>
          </cell>
          <cell r="DW64">
            <v>0</v>
          </cell>
          <cell r="DX64">
            <v>0</v>
          </cell>
          <cell r="DY64">
            <v>0</v>
          </cell>
          <cell r="DZ64">
            <v>0</v>
          </cell>
          <cell r="EA64">
            <v>0</v>
          </cell>
        </row>
        <row r="65">
          <cell r="A65">
            <v>50</v>
          </cell>
          <cell r="B65">
            <v>1</v>
          </cell>
          <cell r="C65">
            <v>0</v>
          </cell>
          <cell r="D65">
            <v>0</v>
          </cell>
          <cell r="E65">
            <v>0</v>
          </cell>
          <cell r="F65" t="str">
            <v>OESE</v>
          </cell>
          <cell r="G65" t="str">
            <v>School Improvement</v>
          </cell>
          <cell r="H65">
            <v>0</v>
          </cell>
          <cell r="I65">
            <v>0</v>
          </cell>
          <cell r="J65" t="str">
            <v>Race to the Top (proposed legislation)</v>
          </cell>
          <cell r="K65">
            <v>0</v>
          </cell>
          <cell r="L65" t="str">
            <v>D</v>
          </cell>
          <cell r="M65">
            <v>1</v>
          </cell>
          <cell r="N65">
            <v>0</v>
          </cell>
          <cell r="O65">
            <v>0</v>
          </cell>
          <cell r="P65">
            <v>0</v>
          </cell>
          <cell r="Q65">
            <v>0</v>
          </cell>
          <cell r="R65">
            <v>0</v>
          </cell>
          <cell r="S65">
            <v>0</v>
          </cell>
          <cell r="T65">
            <v>0</v>
          </cell>
          <cell r="U65">
            <v>2888927</v>
          </cell>
          <cell r="V65">
            <v>1652300</v>
          </cell>
          <cell r="W65">
            <v>1632300</v>
          </cell>
          <cell r="X65">
            <v>1902300</v>
          </cell>
          <cell r="Y65">
            <v>1900000</v>
          </cell>
          <cell r="Z65">
            <v>1900000</v>
          </cell>
          <cell r="AA65">
            <v>0</v>
          </cell>
          <cell r="AB65">
            <v>1900000</v>
          </cell>
          <cell r="AC65">
            <v>1900000</v>
          </cell>
          <cell r="AD65">
            <v>1200000</v>
          </cell>
          <cell r="AE65">
            <v>1200000</v>
          </cell>
          <cell r="AF65">
            <v>1400000</v>
          </cell>
          <cell r="AG65">
            <v>1350000</v>
          </cell>
          <cell r="AH65">
            <v>1350000</v>
          </cell>
          <cell r="AI65">
            <v>800000</v>
          </cell>
          <cell r="AJ65">
            <v>0</v>
          </cell>
          <cell r="AK65">
            <v>0</v>
          </cell>
          <cell r="AL65">
            <v>675000</v>
          </cell>
          <cell r="AM65">
            <v>675000</v>
          </cell>
          <cell r="AN65">
            <v>737500</v>
          </cell>
          <cell r="AO65">
            <v>550000</v>
          </cell>
          <cell r="AP65">
            <v>550000</v>
          </cell>
          <cell r="AQ65">
            <v>0</v>
          </cell>
          <cell r="AR65">
            <v>0</v>
          </cell>
          <cell r="AS65">
            <v>0</v>
          </cell>
          <cell r="AT65">
            <v>450000</v>
          </cell>
          <cell r="AU65">
            <v>0</v>
          </cell>
          <cell r="AV65">
            <v>0</v>
          </cell>
          <cell r="AW65">
            <v>700000</v>
          </cell>
          <cell r="AX65">
            <v>700000</v>
          </cell>
          <cell r="AY65">
            <v>700000</v>
          </cell>
          <cell r="AZ65">
            <v>698600</v>
          </cell>
          <cell r="BA65">
            <v>688100</v>
          </cell>
          <cell r="BB65">
            <v>0</v>
          </cell>
          <cell r="BC65">
            <v>1350000</v>
          </cell>
          <cell r="BD65">
            <v>800000</v>
          </cell>
          <cell r="BE65">
            <v>1350000</v>
          </cell>
          <cell r="BF65">
            <v>1350000</v>
          </cell>
          <cell r="BG65">
            <v>900000</v>
          </cell>
          <cell r="BH65">
            <v>900000</v>
          </cell>
          <cell r="BI65">
            <v>900000</v>
          </cell>
          <cell r="BJ65">
            <v>900000</v>
          </cell>
          <cell r="BK65">
            <v>900000</v>
          </cell>
          <cell r="BL65">
            <v>900000</v>
          </cell>
          <cell r="BM65">
            <v>698600</v>
          </cell>
          <cell r="BN65">
            <v>698600</v>
          </cell>
          <cell r="BO65">
            <v>698600</v>
          </cell>
          <cell r="BP65">
            <v>0</v>
          </cell>
          <cell r="BQ65">
            <v>688100</v>
          </cell>
          <cell r="BR65">
            <v>688100</v>
          </cell>
          <cell r="BS65">
            <v>688100</v>
          </cell>
          <cell r="BT65">
            <v>688100</v>
          </cell>
          <cell r="BU65">
            <v>550000</v>
          </cell>
          <cell r="BV65">
            <v>548960</v>
          </cell>
          <cell r="BW65">
            <v>900000</v>
          </cell>
          <cell r="BX65">
            <v>698600</v>
          </cell>
          <cell r="BY65">
            <v>698600</v>
          </cell>
          <cell r="BZ65">
            <v>698600</v>
          </cell>
          <cell r="CA65">
            <v>800000</v>
          </cell>
          <cell r="CB65">
            <v>800000</v>
          </cell>
          <cell r="CC65">
            <v>800000</v>
          </cell>
          <cell r="CD65">
            <v>850000</v>
          </cell>
          <cell r="CE65">
            <v>600000</v>
          </cell>
          <cell r="CF65">
            <v>549284</v>
          </cell>
          <cell r="CG65">
            <v>548960</v>
          </cell>
          <cell r="CH65">
            <v>520247</v>
          </cell>
          <cell r="CI65">
            <v>0</v>
          </cell>
          <cell r="CJ65">
            <v>548960</v>
          </cell>
          <cell r="CK65">
            <v>1550000</v>
          </cell>
          <cell r="CL65">
            <v>1550000</v>
          </cell>
          <cell r="CM65">
            <v>850000</v>
          </cell>
          <cell r="CN65">
            <v>1000000</v>
          </cell>
          <cell r="CO65">
            <v>1000000</v>
          </cell>
          <cell r="CP65">
            <v>1000000</v>
          </cell>
          <cell r="CQ65">
            <v>1000000</v>
          </cell>
          <cell r="CR65">
            <v>400000</v>
          </cell>
          <cell r="CS65">
            <v>250000</v>
          </cell>
          <cell r="CT65">
            <v>520247</v>
          </cell>
          <cell r="CU65">
            <v>0</v>
          </cell>
          <cell r="CV65">
            <v>3000000</v>
          </cell>
          <cell r="CW65">
            <v>0</v>
          </cell>
          <cell r="CX65">
            <v>750000</v>
          </cell>
          <cell r="CY65">
            <v>300000</v>
          </cell>
          <cell r="CZ65">
            <v>300000</v>
          </cell>
          <cell r="DA65">
            <v>0</v>
          </cell>
          <cell r="DB65">
            <v>0</v>
          </cell>
          <cell r="DC65">
            <v>0</v>
          </cell>
          <cell r="DD65">
            <v>0</v>
          </cell>
          <cell r="DE65">
            <v>0</v>
          </cell>
          <cell r="DF65">
            <v>0</v>
          </cell>
          <cell r="DG65">
            <v>0</v>
          </cell>
          <cell r="DH65">
            <v>0</v>
          </cell>
          <cell r="DI65">
            <v>0</v>
          </cell>
          <cell r="DJ65">
            <v>0</v>
          </cell>
          <cell r="DK65">
            <v>0</v>
          </cell>
          <cell r="DL65">
            <v>0</v>
          </cell>
          <cell r="DM65">
            <v>0</v>
          </cell>
          <cell r="DN65">
            <v>0</v>
          </cell>
          <cell r="DO65">
            <v>0</v>
          </cell>
          <cell r="DP65">
            <v>0</v>
          </cell>
          <cell r="DQ65">
            <v>0</v>
          </cell>
          <cell r="DR65">
            <v>0</v>
          </cell>
          <cell r="DS65">
            <v>0</v>
          </cell>
          <cell r="DT65">
            <v>0</v>
          </cell>
          <cell r="DU65">
            <v>0</v>
          </cell>
          <cell r="DV65">
            <v>0</v>
          </cell>
          <cell r="DW65">
            <v>0</v>
          </cell>
          <cell r="DX65">
            <v>0</v>
          </cell>
          <cell r="DY65">
            <v>0</v>
          </cell>
          <cell r="DZ65">
            <v>0</v>
          </cell>
          <cell r="EA65">
            <v>0</v>
          </cell>
        </row>
        <row r="66">
          <cell r="A66">
            <v>50.01</v>
          </cell>
          <cell r="B66">
            <v>1</v>
          </cell>
          <cell r="C66">
            <v>0</v>
          </cell>
          <cell r="D66">
            <v>0</v>
          </cell>
          <cell r="E66">
            <v>0</v>
          </cell>
          <cell r="F66" t="str">
            <v>OESE</v>
          </cell>
          <cell r="G66" t="str">
            <v>School Improvement</v>
          </cell>
          <cell r="H66">
            <v>0</v>
          </cell>
          <cell r="I66">
            <v>0</v>
          </cell>
          <cell r="J66" t="str">
            <v xml:space="preserve">Investing in innovation (proposed legislation)/Education Innovation and Research </v>
          </cell>
          <cell r="K66">
            <v>0</v>
          </cell>
          <cell r="L66" t="str">
            <v>D</v>
          </cell>
          <cell r="M66">
            <v>1</v>
          </cell>
          <cell r="N66">
            <v>0</v>
          </cell>
          <cell r="O66">
            <v>0</v>
          </cell>
          <cell r="P66">
            <v>0</v>
          </cell>
          <cell r="Q66">
            <v>0</v>
          </cell>
          <cell r="R66">
            <v>0</v>
          </cell>
          <cell r="S66">
            <v>0</v>
          </cell>
          <cell r="T66">
            <v>0</v>
          </cell>
          <cell r="U66">
            <v>0</v>
          </cell>
          <cell r="V66">
            <v>0</v>
          </cell>
          <cell r="W66">
            <v>0</v>
          </cell>
          <cell r="X66">
            <v>0</v>
          </cell>
          <cell r="Y66">
            <v>0</v>
          </cell>
          <cell r="Z66">
            <v>0</v>
          </cell>
          <cell r="AA66">
            <v>0</v>
          </cell>
          <cell r="AB66">
            <v>0</v>
          </cell>
          <cell r="AC66">
            <v>0</v>
          </cell>
          <cell r="AD66">
            <v>500000</v>
          </cell>
          <cell r="AE66">
            <v>500000</v>
          </cell>
          <cell r="AF66">
            <v>500000</v>
          </cell>
          <cell r="AG66">
            <v>500000</v>
          </cell>
          <cell r="AH66">
            <v>500000</v>
          </cell>
          <cell r="AI66">
            <v>400000</v>
          </cell>
          <cell r="AJ66">
            <v>0</v>
          </cell>
          <cell r="AK66">
            <v>0</v>
          </cell>
          <cell r="AL66">
            <v>250000</v>
          </cell>
          <cell r="AM66">
            <v>250000</v>
          </cell>
          <cell r="AN66">
            <v>325000</v>
          </cell>
          <cell r="AO66">
            <v>224000</v>
          </cell>
          <cell r="AP66">
            <v>0</v>
          </cell>
          <cell r="AQ66">
            <v>0</v>
          </cell>
          <cell r="AR66">
            <v>0</v>
          </cell>
          <cell r="AS66">
            <v>0</v>
          </cell>
          <cell r="AT66">
            <v>300000</v>
          </cell>
          <cell r="AU66">
            <v>0</v>
          </cell>
          <cell r="AV66">
            <v>0</v>
          </cell>
          <cell r="AW66">
            <v>150000</v>
          </cell>
          <cell r="AX66">
            <v>150000</v>
          </cell>
          <cell r="AY66">
            <v>150000</v>
          </cell>
          <cell r="AZ66">
            <v>149700</v>
          </cell>
          <cell r="BA66">
            <v>147450</v>
          </cell>
          <cell r="BB66">
            <v>0</v>
          </cell>
          <cell r="BC66">
            <v>500000</v>
          </cell>
          <cell r="BD66">
            <v>350000</v>
          </cell>
          <cell r="BE66">
            <v>500000</v>
          </cell>
          <cell r="BF66">
            <v>450000</v>
          </cell>
          <cell r="BG66">
            <v>400000</v>
          </cell>
          <cell r="BH66">
            <v>350000</v>
          </cell>
          <cell r="BI66">
            <v>350000</v>
          </cell>
          <cell r="BJ66">
            <v>350000</v>
          </cell>
          <cell r="BK66">
            <v>300000</v>
          </cell>
          <cell r="BL66">
            <v>300000</v>
          </cell>
          <cell r="BM66">
            <v>149700</v>
          </cell>
          <cell r="BN66">
            <v>149700</v>
          </cell>
          <cell r="BO66">
            <v>149700</v>
          </cell>
          <cell r="BP66">
            <v>0</v>
          </cell>
          <cell r="BQ66">
            <v>147450</v>
          </cell>
          <cell r="BR66">
            <v>147450</v>
          </cell>
          <cell r="BS66">
            <v>147450</v>
          </cell>
          <cell r="BT66">
            <v>147450</v>
          </cell>
          <cell r="BU66">
            <v>149700</v>
          </cell>
          <cell r="BV66">
            <v>149417</v>
          </cell>
          <cell r="BW66">
            <v>300000</v>
          </cell>
          <cell r="BX66">
            <v>149700</v>
          </cell>
          <cell r="BY66">
            <v>149700</v>
          </cell>
          <cell r="BZ66">
            <v>149700</v>
          </cell>
          <cell r="CA66">
            <v>150000</v>
          </cell>
          <cell r="CB66">
            <v>150000</v>
          </cell>
          <cell r="CC66">
            <v>150000</v>
          </cell>
          <cell r="CD66">
            <v>150000</v>
          </cell>
          <cell r="CE66">
            <v>149417</v>
          </cell>
          <cell r="CF66">
            <v>149417</v>
          </cell>
          <cell r="CG66">
            <v>149417</v>
          </cell>
          <cell r="CH66">
            <v>141602</v>
          </cell>
          <cell r="CI66">
            <v>0</v>
          </cell>
          <cell r="CJ66">
            <v>149417</v>
          </cell>
          <cell r="CK66">
            <v>215000</v>
          </cell>
          <cell r="CL66">
            <v>150000</v>
          </cell>
          <cell r="CM66">
            <v>215000</v>
          </cell>
          <cell r="CN66">
            <v>215000</v>
          </cell>
          <cell r="CO66">
            <v>215000</v>
          </cell>
          <cell r="CP66">
            <v>215000</v>
          </cell>
          <cell r="CQ66">
            <v>215000</v>
          </cell>
          <cell r="CR66">
            <v>170000</v>
          </cell>
          <cell r="CS66">
            <v>170000</v>
          </cell>
          <cell r="CT66">
            <v>141602</v>
          </cell>
          <cell r="CU66">
            <v>141602</v>
          </cell>
          <cell r="CV66">
            <v>215000</v>
          </cell>
          <cell r="CW66">
            <v>175000</v>
          </cell>
          <cell r="CX66">
            <v>175000</v>
          </cell>
          <cell r="CY66">
            <v>165000</v>
          </cell>
          <cell r="CZ66">
            <v>165000</v>
          </cell>
          <cell r="DA66">
            <v>141602</v>
          </cell>
          <cell r="DB66">
            <v>141602</v>
          </cell>
          <cell r="DC66">
            <v>141524</v>
          </cell>
          <cell r="DD66">
            <v>141602</v>
          </cell>
          <cell r="DE66">
            <v>120000</v>
          </cell>
          <cell r="DF66">
            <v>165000</v>
          </cell>
          <cell r="DG66">
            <v>350000</v>
          </cell>
          <cell r="DH66">
            <v>350000</v>
          </cell>
          <cell r="DI66">
            <v>350000</v>
          </cell>
          <cell r="DJ66">
            <v>300000</v>
          </cell>
          <cell r="DK66">
            <v>300000</v>
          </cell>
          <cell r="DL66">
            <v>0</v>
          </cell>
          <cell r="DM66">
            <v>0</v>
          </cell>
          <cell r="DN66">
            <v>0</v>
          </cell>
          <cell r="DO66">
            <v>0</v>
          </cell>
          <cell r="DP66">
            <v>120000</v>
          </cell>
          <cell r="DQ66">
            <v>120000</v>
          </cell>
          <cell r="DR66">
            <v>300000</v>
          </cell>
          <cell r="DS66">
            <v>120000</v>
          </cell>
          <cell r="DT66">
            <v>300000</v>
          </cell>
          <cell r="DU66">
            <v>200000</v>
          </cell>
          <cell r="DV66">
            <v>200000</v>
          </cell>
          <cell r="DW66">
            <v>200000</v>
          </cell>
          <cell r="DX66">
            <v>180000</v>
          </cell>
          <cell r="DY66">
            <v>180000</v>
          </cell>
          <cell r="DZ66">
            <v>120000</v>
          </cell>
          <cell r="EA66">
            <v>180000</v>
          </cell>
        </row>
        <row r="67">
          <cell r="A67">
            <v>50.02</v>
          </cell>
          <cell r="B67">
            <v>0</v>
          </cell>
          <cell r="C67">
            <v>0</v>
          </cell>
          <cell r="D67">
            <v>0</v>
          </cell>
          <cell r="E67">
            <v>0</v>
          </cell>
          <cell r="F67">
            <v>0</v>
          </cell>
          <cell r="G67">
            <v>0</v>
          </cell>
          <cell r="H67">
            <v>0</v>
          </cell>
          <cell r="I67">
            <v>0</v>
          </cell>
          <cell r="J67" t="str">
            <v xml:space="preserve">Connecting Technology and Education Fund </v>
          </cell>
          <cell r="K67">
            <v>0</v>
          </cell>
          <cell r="L67" t="str">
            <v>D</v>
          </cell>
          <cell r="M67">
            <v>0</v>
          </cell>
          <cell r="N67">
            <v>0</v>
          </cell>
          <cell r="O67">
            <v>0</v>
          </cell>
          <cell r="P67">
            <v>0</v>
          </cell>
          <cell r="Q67">
            <v>0</v>
          </cell>
          <cell r="R67">
            <v>0</v>
          </cell>
          <cell r="S67">
            <v>0</v>
          </cell>
          <cell r="T67">
            <v>0</v>
          </cell>
          <cell r="U67">
            <v>0</v>
          </cell>
          <cell r="V67">
            <v>0</v>
          </cell>
          <cell r="W67">
            <v>0</v>
          </cell>
          <cell r="X67">
            <v>0</v>
          </cell>
          <cell r="Y67">
            <v>0</v>
          </cell>
          <cell r="Z67">
            <v>0</v>
          </cell>
          <cell r="AA67">
            <v>0</v>
          </cell>
          <cell r="AB67">
            <v>0</v>
          </cell>
          <cell r="AC67">
            <v>0</v>
          </cell>
          <cell r="AD67">
            <v>0</v>
          </cell>
          <cell r="AE67">
            <v>0</v>
          </cell>
          <cell r="AF67">
            <v>0</v>
          </cell>
          <cell r="AG67">
            <v>0</v>
          </cell>
          <cell r="AH67">
            <v>0</v>
          </cell>
          <cell r="AI67">
            <v>0</v>
          </cell>
          <cell r="AJ67">
            <v>0</v>
          </cell>
          <cell r="AK67">
            <v>0</v>
          </cell>
          <cell r="AL67">
            <v>0</v>
          </cell>
          <cell r="AM67">
            <v>0</v>
          </cell>
          <cell r="AN67">
            <v>0</v>
          </cell>
          <cell r="AO67">
            <v>0</v>
          </cell>
          <cell r="AP67">
            <v>0</v>
          </cell>
          <cell r="AQ67">
            <v>0</v>
          </cell>
          <cell r="AR67">
            <v>0</v>
          </cell>
          <cell r="AS67">
            <v>0</v>
          </cell>
          <cell r="AT67">
            <v>0</v>
          </cell>
          <cell r="AU67">
            <v>0</v>
          </cell>
          <cell r="AV67">
            <v>0</v>
          </cell>
          <cell r="AW67">
            <v>0</v>
          </cell>
          <cell r="AX67">
            <v>0</v>
          </cell>
          <cell r="AY67">
            <v>0</v>
          </cell>
          <cell r="AZ67">
            <v>0</v>
          </cell>
          <cell r="BA67">
            <v>0</v>
          </cell>
          <cell r="BB67">
            <v>0</v>
          </cell>
          <cell r="BC67">
            <v>0</v>
          </cell>
          <cell r="BD67">
            <v>0</v>
          </cell>
          <cell r="BE67">
            <v>0</v>
          </cell>
          <cell r="BF67">
            <v>0</v>
          </cell>
          <cell r="BG67">
            <v>0</v>
          </cell>
          <cell r="BH67">
            <v>0</v>
          </cell>
          <cell r="BI67">
            <v>0</v>
          </cell>
          <cell r="BJ67">
            <v>0</v>
          </cell>
          <cell r="BK67">
            <v>0</v>
          </cell>
          <cell r="BL67">
            <v>0</v>
          </cell>
          <cell r="BM67">
            <v>0</v>
          </cell>
          <cell r="BN67">
            <v>0</v>
          </cell>
          <cell r="BO67">
            <v>0</v>
          </cell>
          <cell r="BP67">
            <v>0</v>
          </cell>
          <cell r="BQ67">
            <v>0</v>
          </cell>
          <cell r="BR67">
            <v>0</v>
          </cell>
          <cell r="BS67">
            <v>0</v>
          </cell>
          <cell r="BT67">
            <v>0</v>
          </cell>
          <cell r="BU67">
            <v>0</v>
          </cell>
          <cell r="BV67">
            <v>0</v>
          </cell>
          <cell r="BW67">
            <v>0</v>
          </cell>
          <cell r="BX67">
            <v>0</v>
          </cell>
          <cell r="BY67">
            <v>0</v>
          </cell>
          <cell r="BZ67">
            <v>0</v>
          </cell>
          <cell r="CA67">
            <v>0</v>
          </cell>
          <cell r="CB67">
            <v>0</v>
          </cell>
          <cell r="CC67">
            <v>0</v>
          </cell>
          <cell r="CD67">
            <v>0</v>
          </cell>
          <cell r="CE67">
            <v>0</v>
          </cell>
          <cell r="CF67">
            <v>0</v>
          </cell>
          <cell r="CG67">
            <v>0</v>
          </cell>
          <cell r="CH67">
            <v>0</v>
          </cell>
          <cell r="CI67">
            <v>0</v>
          </cell>
          <cell r="CJ67">
            <v>0</v>
          </cell>
          <cell r="CK67">
            <v>1000000</v>
          </cell>
          <cell r="CL67">
            <v>1000000</v>
          </cell>
          <cell r="CM67">
            <v>0</v>
          </cell>
          <cell r="CN67">
            <v>0</v>
          </cell>
          <cell r="CO67">
            <v>0</v>
          </cell>
          <cell r="CP67">
            <v>0</v>
          </cell>
          <cell r="CQ67">
            <v>0</v>
          </cell>
          <cell r="CR67">
            <v>0</v>
          </cell>
          <cell r="CS67">
            <v>0</v>
          </cell>
          <cell r="CT67">
            <v>0</v>
          </cell>
          <cell r="CU67">
            <v>0</v>
          </cell>
          <cell r="CV67">
            <v>0</v>
          </cell>
          <cell r="CW67">
            <v>0</v>
          </cell>
          <cell r="CX67">
            <v>0</v>
          </cell>
          <cell r="CY67">
            <v>0</v>
          </cell>
          <cell r="CZ67">
            <v>0</v>
          </cell>
          <cell r="DA67">
            <v>0</v>
          </cell>
          <cell r="DB67">
            <v>0</v>
          </cell>
          <cell r="DC67">
            <v>0</v>
          </cell>
          <cell r="DD67">
            <v>0</v>
          </cell>
          <cell r="DE67">
            <v>0</v>
          </cell>
          <cell r="DF67">
            <v>0</v>
          </cell>
          <cell r="DG67">
            <v>0</v>
          </cell>
          <cell r="DH67">
            <v>0</v>
          </cell>
          <cell r="DI67">
            <v>0</v>
          </cell>
          <cell r="DJ67">
            <v>0</v>
          </cell>
          <cell r="DK67">
            <v>0</v>
          </cell>
          <cell r="DL67">
            <v>0</v>
          </cell>
          <cell r="DM67">
            <v>0</v>
          </cell>
          <cell r="DN67">
            <v>0</v>
          </cell>
          <cell r="DO67">
            <v>0</v>
          </cell>
          <cell r="DP67">
            <v>0</v>
          </cell>
          <cell r="DQ67">
            <v>0</v>
          </cell>
          <cell r="DR67">
            <v>0</v>
          </cell>
          <cell r="DS67">
            <v>0</v>
          </cell>
          <cell r="DT67">
            <v>0</v>
          </cell>
          <cell r="DU67">
            <v>0</v>
          </cell>
          <cell r="DV67">
            <v>0</v>
          </cell>
          <cell r="DW67">
            <v>0</v>
          </cell>
          <cell r="DX67">
            <v>0</v>
          </cell>
          <cell r="DY67">
            <v>0</v>
          </cell>
          <cell r="DZ67">
            <v>0</v>
          </cell>
          <cell r="EA67">
            <v>0</v>
          </cell>
        </row>
        <row r="68">
          <cell r="A68">
            <v>51</v>
          </cell>
          <cell r="B68">
            <v>1</v>
          </cell>
          <cell r="C68">
            <v>1</v>
          </cell>
          <cell r="D68">
            <v>0</v>
          </cell>
          <cell r="E68">
            <v>0</v>
          </cell>
          <cell r="F68" t="str">
            <v>OESE</v>
          </cell>
          <cell r="G68" t="str">
            <v>School Improvement</v>
          </cell>
          <cell r="H68">
            <v>0</v>
          </cell>
          <cell r="I68">
            <v>0</v>
          </cell>
          <cell r="J68" t="str">
            <v>Educational technology State grants (ESEA II-D-1 and 2)</v>
          </cell>
          <cell r="K68">
            <v>0</v>
          </cell>
          <cell r="L68" t="str">
            <v>D</v>
          </cell>
          <cell r="M68">
            <v>1</v>
          </cell>
          <cell r="N68">
            <v>0</v>
          </cell>
          <cell r="O68">
            <v>0</v>
          </cell>
          <cell r="P68">
            <v>269872</v>
          </cell>
          <cell r="Q68">
            <v>100000</v>
          </cell>
          <cell r="R68">
            <v>100000</v>
          </cell>
          <cell r="S68">
            <v>100000</v>
          </cell>
          <cell r="T68">
            <v>100000</v>
          </cell>
          <cell r="U68">
            <v>0</v>
          </cell>
          <cell r="V68">
            <v>250000</v>
          </cell>
          <cell r="W68">
            <v>270000</v>
          </cell>
          <cell r="X68">
            <v>0</v>
          </cell>
          <cell r="Y68">
            <v>0</v>
          </cell>
          <cell r="Z68">
            <v>0</v>
          </cell>
          <cell r="AA68">
            <v>0</v>
          </cell>
          <cell r="AB68">
            <v>0</v>
          </cell>
          <cell r="AC68">
            <v>0</v>
          </cell>
          <cell r="AD68">
            <v>0</v>
          </cell>
          <cell r="AE68">
            <v>0</v>
          </cell>
          <cell r="AF68">
            <v>0</v>
          </cell>
          <cell r="AG68">
            <v>0</v>
          </cell>
          <cell r="AH68">
            <v>100000</v>
          </cell>
          <cell r="AI68">
            <v>100000</v>
          </cell>
          <cell r="AJ68">
            <v>100000</v>
          </cell>
          <cell r="AK68">
            <v>100000</v>
          </cell>
          <cell r="AL68">
            <v>100000</v>
          </cell>
          <cell r="AM68">
            <v>100000</v>
          </cell>
          <cell r="AN68">
            <v>100000</v>
          </cell>
          <cell r="AO68">
            <v>100000</v>
          </cell>
          <cell r="AP68">
            <v>100000</v>
          </cell>
          <cell r="AQ68">
            <v>100000</v>
          </cell>
          <cell r="AR68">
            <v>0</v>
          </cell>
          <cell r="AS68">
            <v>100000</v>
          </cell>
          <cell r="AT68">
            <v>0</v>
          </cell>
          <cell r="AU68">
            <v>100000</v>
          </cell>
          <cell r="AV68">
            <v>100000</v>
          </cell>
          <cell r="AW68">
            <v>0</v>
          </cell>
          <cell r="AX68">
            <v>0</v>
          </cell>
          <cell r="AY68">
            <v>0</v>
          </cell>
          <cell r="AZ68">
            <v>0</v>
          </cell>
          <cell r="BA68">
            <v>0</v>
          </cell>
          <cell r="BB68">
            <v>100000</v>
          </cell>
          <cell r="BC68">
            <v>0</v>
          </cell>
          <cell r="BD68">
            <v>0</v>
          </cell>
          <cell r="BE68">
            <v>0</v>
          </cell>
          <cell r="BF68">
            <v>0</v>
          </cell>
          <cell r="BG68">
            <v>0</v>
          </cell>
          <cell r="BH68">
            <v>0</v>
          </cell>
          <cell r="BI68">
            <v>0</v>
          </cell>
          <cell r="BJ68">
            <v>0</v>
          </cell>
          <cell r="BK68">
            <v>0</v>
          </cell>
          <cell r="BL68">
            <v>0</v>
          </cell>
          <cell r="BM68">
            <v>0</v>
          </cell>
          <cell r="BN68">
            <v>0</v>
          </cell>
          <cell r="BO68">
            <v>0</v>
          </cell>
          <cell r="BP68">
            <v>0</v>
          </cell>
          <cell r="BQ68">
            <v>0</v>
          </cell>
          <cell r="BR68">
            <v>0</v>
          </cell>
          <cell r="BS68">
            <v>0</v>
          </cell>
          <cell r="BT68">
            <v>0</v>
          </cell>
          <cell r="BU68">
            <v>0</v>
          </cell>
          <cell r="BV68">
            <v>0</v>
          </cell>
          <cell r="BW68">
            <v>0</v>
          </cell>
          <cell r="BX68">
            <v>0</v>
          </cell>
          <cell r="BY68">
            <v>0</v>
          </cell>
          <cell r="BZ68">
            <v>0</v>
          </cell>
          <cell r="CA68">
            <v>0</v>
          </cell>
          <cell r="CB68">
            <v>0</v>
          </cell>
          <cell r="CC68">
            <v>0</v>
          </cell>
          <cell r="CD68">
            <v>0</v>
          </cell>
          <cell r="CE68">
            <v>0</v>
          </cell>
          <cell r="CF68">
            <v>0</v>
          </cell>
          <cell r="CG68">
            <v>0</v>
          </cell>
          <cell r="CH68">
            <v>0</v>
          </cell>
          <cell r="CI68">
            <v>0</v>
          </cell>
          <cell r="CJ68">
            <v>0</v>
          </cell>
          <cell r="CK68">
            <v>0</v>
          </cell>
          <cell r="CL68">
            <v>0</v>
          </cell>
          <cell r="CM68">
            <v>0</v>
          </cell>
          <cell r="CN68">
            <v>0</v>
          </cell>
          <cell r="CO68">
            <v>0</v>
          </cell>
          <cell r="CP68">
            <v>0</v>
          </cell>
          <cell r="CQ68">
            <v>0</v>
          </cell>
          <cell r="CR68">
            <v>0</v>
          </cell>
          <cell r="CS68">
            <v>0</v>
          </cell>
          <cell r="CT68">
            <v>0</v>
          </cell>
          <cell r="CU68">
            <v>0</v>
          </cell>
          <cell r="CV68">
            <v>0</v>
          </cell>
          <cell r="CW68">
            <v>0</v>
          </cell>
          <cell r="CX68">
            <v>0</v>
          </cell>
          <cell r="CY68">
            <v>0</v>
          </cell>
          <cell r="CZ68">
            <v>0</v>
          </cell>
          <cell r="DA68">
            <v>0</v>
          </cell>
          <cell r="DB68">
            <v>0</v>
          </cell>
          <cell r="DC68">
            <v>0</v>
          </cell>
          <cell r="DD68">
            <v>0</v>
          </cell>
          <cell r="DE68">
            <v>0</v>
          </cell>
          <cell r="DF68">
            <v>250000</v>
          </cell>
          <cell r="DG68">
            <v>200000</v>
          </cell>
          <cell r="DH68">
            <v>200000</v>
          </cell>
          <cell r="DI68">
            <v>200000</v>
          </cell>
          <cell r="DJ68">
            <v>200000</v>
          </cell>
          <cell r="DK68">
            <v>200000</v>
          </cell>
          <cell r="DL68">
            <v>0</v>
          </cell>
          <cell r="DM68">
            <v>0</v>
          </cell>
          <cell r="DN68">
            <v>0</v>
          </cell>
          <cell r="DO68">
            <v>0</v>
          </cell>
          <cell r="DP68">
            <v>0</v>
          </cell>
          <cell r="DQ68">
            <v>0</v>
          </cell>
          <cell r="DR68">
            <v>200000</v>
          </cell>
          <cell r="DS68">
            <v>0</v>
          </cell>
          <cell r="DT68">
            <v>0</v>
          </cell>
          <cell r="DU68">
            <v>0</v>
          </cell>
          <cell r="DV68">
            <v>100000</v>
          </cell>
          <cell r="DW68">
            <v>0</v>
          </cell>
          <cell r="DX68">
            <v>0</v>
          </cell>
          <cell r="DY68">
            <v>0</v>
          </cell>
          <cell r="DZ68">
            <v>0</v>
          </cell>
          <cell r="EA68">
            <v>0</v>
          </cell>
        </row>
        <row r="69">
          <cell r="A69">
            <v>52</v>
          </cell>
          <cell r="B69">
            <v>1</v>
          </cell>
          <cell r="C69">
            <v>0</v>
          </cell>
          <cell r="D69">
            <v>0</v>
          </cell>
          <cell r="E69">
            <v>0</v>
          </cell>
          <cell r="F69" t="str">
            <v>OESE</v>
          </cell>
          <cell r="G69" t="str">
            <v>School Improvement</v>
          </cell>
          <cell r="H69">
            <v>0</v>
          </cell>
          <cell r="I69">
            <v>0</v>
          </cell>
          <cell r="J69" t="str">
            <v>College and career readiness (proposed legislation)</v>
          </cell>
          <cell r="K69">
            <v>0</v>
          </cell>
          <cell r="L69" t="str">
            <v>D</v>
          </cell>
          <cell r="M69">
            <v>1</v>
          </cell>
          <cell r="N69">
            <v>0</v>
          </cell>
          <cell r="O69">
            <v>0</v>
          </cell>
          <cell r="P69">
            <v>0</v>
          </cell>
          <cell r="Q69">
            <v>0</v>
          </cell>
          <cell r="R69">
            <v>0</v>
          </cell>
          <cell r="S69">
            <v>0</v>
          </cell>
          <cell r="T69">
            <v>0</v>
          </cell>
          <cell r="U69">
            <v>93540</v>
          </cell>
          <cell r="V69">
            <v>0</v>
          </cell>
          <cell r="W69">
            <v>0</v>
          </cell>
          <cell r="X69">
            <v>93540</v>
          </cell>
          <cell r="Y69">
            <v>0</v>
          </cell>
          <cell r="Z69">
            <v>0</v>
          </cell>
          <cell r="AA69">
            <v>0</v>
          </cell>
          <cell r="AB69">
            <v>0</v>
          </cell>
          <cell r="AC69">
            <v>0</v>
          </cell>
          <cell r="AD69">
            <v>0</v>
          </cell>
          <cell r="AE69">
            <v>0</v>
          </cell>
          <cell r="AF69">
            <v>0</v>
          </cell>
          <cell r="AG69">
            <v>0</v>
          </cell>
          <cell r="AH69">
            <v>0</v>
          </cell>
          <cell r="AI69">
            <v>0</v>
          </cell>
          <cell r="AJ69">
            <v>0</v>
          </cell>
          <cell r="AK69">
            <v>0</v>
          </cell>
          <cell r="AL69">
            <v>0</v>
          </cell>
          <cell r="AM69">
            <v>0</v>
          </cell>
          <cell r="AN69">
            <v>0</v>
          </cell>
          <cell r="AO69">
            <v>0</v>
          </cell>
          <cell r="AP69">
            <v>0</v>
          </cell>
          <cell r="AQ69">
            <v>0</v>
          </cell>
          <cell r="AR69">
            <v>0</v>
          </cell>
          <cell r="AS69">
            <v>0</v>
          </cell>
          <cell r="AT69">
            <v>0</v>
          </cell>
          <cell r="AU69">
            <v>0</v>
          </cell>
          <cell r="AV69">
            <v>0</v>
          </cell>
          <cell r="AW69">
            <v>0</v>
          </cell>
          <cell r="AX69">
            <v>0</v>
          </cell>
          <cell r="AY69">
            <v>0</v>
          </cell>
          <cell r="AZ69">
            <v>0</v>
          </cell>
          <cell r="BA69">
            <v>0</v>
          </cell>
          <cell r="BB69">
            <v>0</v>
          </cell>
          <cell r="BC69">
            <v>0</v>
          </cell>
          <cell r="BD69">
            <v>0</v>
          </cell>
          <cell r="BE69">
            <v>0</v>
          </cell>
          <cell r="BF69">
            <v>0</v>
          </cell>
          <cell r="BG69">
            <v>0</v>
          </cell>
          <cell r="BH69">
            <v>0</v>
          </cell>
          <cell r="BI69">
            <v>0</v>
          </cell>
          <cell r="BJ69">
            <v>0</v>
          </cell>
          <cell r="BK69">
            <v>0</v>
          </cell>
          <cell r="BL69">
            <v>0</v>
          </cell>
          <cell r="BM69">
            <v>0</v>
          </cell>
          <cell r="BN69">
            <v>0</v>
          </cell>
          <cell r="BO69">
            <v>0</v>
          </cell>
          <cell r="BP69">
            <v>0</v>
          </cell>
          <cell r="BQ69">
            <v>0</v>
          </cell>
          <cell r="BR69">
            <v>0</v>
          </cell>
          <cell r="BS69">
            <v>0</v>
          </cell>
          <cell r="BT69">
            <v>0</v>
          </cell>
          <cell r="BU69">
            <v>0</v>
          </cell>
          <cell r="BV69">
            <v>0</v>
          </cell>
          <cell r="BW69">
            <v>0</v>
          </cell>
          <cell r="BX69">
            <v>0</v>
          </cell>
          <cell r="BY69">
            <v>0</v>
          </cell>
          <cell r="BZ69">
            <v>0</v>
          </cell>
          <cell r="CA69">
            <v>0</v>
          </cell>
          <cell r="CB69">
            <v>0</v>
          </cell>
          <cell r="CC69">
            <v>0</v>
          </cell>
          <cell r="CD69">
            <v>0</v>
          </cell>
          <cell r="CE69">
            <v>0</v>
          </cell>
          <cell r="CF69">
            <v>0</v>
          </cell>
          <cell r="CG69">
            <v>0</v>
          </cell>
          <cell r="CH69">
            <v>0</v>
          </cell>
          <cell r="CI69">
            <v>0</v>
          </cell>
          <cell r="CJ69">
            <v>0</v>
          </cell>
          <cell r="CK69">
            <v>0</v>
          </cell>
          <cell r="CL69">
            <v>0</v>
          </cell>
          <cell r="CM69">
            <v>0</v>
          </cell>
          <cell r="CN69">
            <v>0</v>
          </cell>
          <cell r="CO69">
            <v>0</v>
          </cell>
          <cell r="CP69">
            <v>0</v>
          </cell>
          <cell r="CQ69">
            <v>0</v>
          </cell>
          <cell r="CR69">
            <v>0</v>
          </cell>
          <cell r="CS69">
            <v>0</v>
          </cell>
          <cell r="CT69">
            <v>0</v>
          </cell>
          <cell r="CU69">
            <v>0</v>
          </cell>
          <cell r="CV69">
            <v>0</v>
          </cell>
          <cell r="CW69">
            <v>0</v>
          </cell>
          <cell r="CX69">
            <v>0</v>
          </cell>
          <cell r="CY69">
            <v>0</v>
          </cell>
          <cell r="CZ69">
            <v>0</v>
          </cell>
          <cell r="DA69">
            <v>0</v>
          </cell>
          <cell r="DB69">
            <v>0</v>
          </cell>
          <cell r="DC69">
            <v>0</v>
          </cell>
          <cell r="DD69">
            <v>0</v>
          </cell>
          <cell r="DE69">
            <v>0</v>
          </cell>
          <cell r="DF69">
            <v>0</v>
          </cell>
          <cell r="DG69">
            <v>0</v>
          </cell>
          <cell r="DH69">
            <v>0</v>
          </cell>
          <cell r="DI69">
            <v>0</v>
          </cell>
          <cell r="DJ69">
            <v>0</v>
          </cell>
          <cell r="DK69">
            <v>0</v>
          </cell>
          <cell r="DL69">
            <v>0</v>
          </cell>
          <cell r="DM69">
            <v>0</v>
          </cell>
          <cell r="DN69">
            <v>0</v>
          </cell>
          <cell r="DO69">
            <v>0</v>
          </cell>
          <cell r="DP69">
            <v>0</v>
          </cell>
          <cell r="DQ69">
            <v>0</v>
          </cell>
          <cell r="DR69">
            <v>0</v>
          </cell>
          <cell r="DS69">
            <v>0</v>
          </cell>
          <cell r="DT69">
            <v>0</v>
          </cell>
          <cell r="DU69">
            <v>0</v>
          </cell>
          <cell r="DV69">
            <v>0</v>
          </cell>
          <cell r="DW69">
            <v>0</v>
          </cell>
          <cell r="DX69">
            <v>0</v>
          </cell>
          <cell r="DY69">
            <v>0</v>
          </cell>
          <cell r="DZ69">
            <v>0</v>
          </cell>
          <cell r="EA69">
            <v>0</v>
          </cell>
        </row>
        <row r="70">
          <cell r="A70">
            <v>53</v>
          </cell>
          <cell r="B70">
            <v>1</v>
          </cell>
          <cell r="C70">
            <v>0</v>
          </cell>
          <cell r="D70">
            <v>0</v>
          </cell>
          <cell r="E70">
            <v>0</v>
          </cell>
          <cell r="F70" t="str">
            <v>OESE</v>
          </cell>
          <cell r="G70" t="str">
            <v>School Improvement</v>
          </cell>
          <cell r="H70">
            <v>0</v>
          </cell>
          <cell r="I70">
            <v>0</v>
          </cell>
          <cell r="J70" t="str">
            <v>High school graduation initiative (ESEA I-H)</v>
          </cell>
          <cell r="K70">
            <v>0</v>
          </cell>
          <cell r="L70" t="str">
            <v>D</v>
          </cell>
          <cell r="M70">
            <v>1</v>
          </cell>
          <cell r="N70">
            <v>0</v>
          </cell>
          <cell r="O70">
            <v>0</v>
          </cell>
          <cell r="P70">
            <v>0</v>
          </cell>
          <cell r="Q70">
            <v>50000</v>
          </cell>
          <cell r="R70">
            <v>50000</v>
          </cell>
          <cell r="S70">
            <v>50000</v>
          </cell>
          <cell r="T70">
            <v>50000</v>
          </cell>
          <cell r="U70">
            <v>0</v>
          </cell>
          <cell r="V70">
            <v>50000</v>
          </cell>
          <cell r="W70">
            <v>50000</v>
          </cell>
          <cell r="X70">
            <v>0</v>
          </cell>
          <cell r="Y70">
            <v>0</v>
          </cell>
          <cell r="Z70">
            <v>0</v>
          </cell>
          <cell r="AA70">
            <v>0</v>
          </cell>
          <cell r="AB70">
            <v>0</v>
          </cell>
          <cell r="AC70">
            <v>0</v>
          </cell>
          <cell r="AD70">
            <v>0</v>
          </cell>
          <cell r="AE70">
            <v>0</v>
          </cell>
          <cell r="AF70">
            <v>0</v>
          </cell>
          <cell r="AG70">
            <v>0</v>
          </cell>
          <cell r="AH70">
            <v>50000</v>
          </cell>
          <cell r="AI70">
            <v>0</v>
          </cell>
          <cell r="AJ70">
            <v>50000</v>
          </cell>
          <cell r="AK70">
            <v>50000</v>
          </cell>
          <cell r="AL70">
            <v>100000</v>
          </cell>
          <cell r="AM70">
            <v>100000</v>
          </cell>
          <cell r="AN70">
            <v>50000</v>
          </cell>
          <cell r="AO70">
            <v>25000</v>
          </cell>
          <cell r="AP70">
            <v>50000</v>
          </cell>
          <cell r="AQ70">
            <v>50000</v>
          </cell>
          <cell r="AR70">
            <v>0</v>
          </cell>
          <cell r="AS70">
            <v>50000</v>
          </cell>
          <cell r="AT70">
            <v>50000</v>
          </cell>
          <cell r="AU70">
            <v>50000</v>
          </cell>
          <cell r="AV70">
            <v>50000</v>
          </cell>
          <cell r="AW70">
            <v>49000</v>
          </cell>
          <cell r="AX70">
            <v>49000</v>
          </cell>
          <cell r="AY70">
            <v>49000</v>
          </cell>
          <cell r="AZ70">
            <v>48902</v>
          </cell>
          <cell r="BA70">
            <v>48167</v>
          </cell>
          <cell r="BB70">
            <v>50000</v>
          </cell>
          <cell r="BC70">
            <v>0</v>
          </cell>
          <cell r="BD70">
            <v>0</v>
          </cell>
          <cell r="BE70">
            <v>0</v>
          </cell>
          <cell r="BF70">
            <v>0</v>
          </cell>
          <cell r="BG70">
            <v>0</v>
          </cell>
          <cell r="BH70">
            <v>0</v>
          </cell>
          <cell r="BI70">
            <v>0</v>
          </cell>
          <cell r="BJ70">
            <v>0</v>
          </cell>
          <cell r="BK70">
            <v>0</v>
          </cell>
          <cell r="BL70">
            <v>48902</v>
          </cell>
          <cell r="BM70">
            <v>48902</v>
          </cell>
          <cell r="BN70">
            <v>48902</v>
          </cell>
          <cell r="BO70">
            <v>48902</v>
          </cell>
          <cell r="BP70">
            <v>0</v>
          </cell>
          <cell r="BQ70">
            <v>48167</v>
          </cell>
          <cell r="BR70">
            <v>48167</v>
          </cell>
          <cell r="BS70">
            <v>48167</v>
          </cell>
          <cell r="BT70">
            <v>48167</v>
          </cell>
          <cell r="BU70">
            <v>48902</v>
          </cell>
          <cell r="BV70">
            <v>48809</v>
          </cell>
          <cell r="BW70">
            <v>0</v>
          </cell>
          <cell r="BX70">
            <v>0</v>
          </cell>
          <cell r="BY70">
            <v>0</v>
          </cell>
          <cell r="BZ70">
            <v>0</v>
          </cell>
          <cell r="CA70">
            <v>0</v>
          </cell>
          <cell r="CB70">
            <v>0</v>
          </cell>
          <cell r="CC70">
            <v>0</v>
          </cell>
          <cell r="CD70">
            <v>0</v>
          </cell>
          <cell r="CE70">
            <v>48809</v>
          </cell>
          <cell r="CF70">
            <v>48809</v>
          </cell>
          <cell r="CG70">
            <v>48809</v>
          </cell>
          <cell r="CH70">
            <v>46267</v>
          </cell>
          <cell r="CI70">
            <v>48809</v>
          </cell>
          <cell r="CJ70">
            <v>48809</v>
          </cell>
          <cell r="CK70">
            <v>0</v>
          </cell>
          <cell r="CL70">
            <v>0</v>
          </cell>
          <cell r="CM70">
            <v>0</v>
          </cell>
          <cell r="CN70">
            <v>0</v>
          </cell>
          <cell r="CO70">
            <v>0</v>
          </cell>
          <cell r="CP70">
            <v>0</v>
          </cell>
          <cell r="CQ70">
            <v>0</v>
          </cell>
          <cell r="CR70">
            <v>48809</v>
          </cell>
          <cell r="CS70">
            <v>48809</v>
          </cell>
          <cell r="CT70">
            <v>46267</v>
          </cell>
          <cell r="CU70">
            <v>46267</v>
          </cell>
          <cell r="CV70">
            <v>0</v>
          </cell>
          <cell r="CW70">
            <v>0</v>
          </cell>
          <cell r="CX70">
            <v>0</v>
          </cell>
          <cell r="CY70">
            <v>0</v>
          </cell>
          <cell r="CZ70">
            <v>0</v>
          </cell>
          <cell r="DA70">
            <v>0</v>
          </cell>
          <cell r="DB70">
            <v>46267</v>
          </cell>
          <cell r="DC70">
            <v>46241</v>
          </cell>
          <cell r="DD70">
            <v>46267</v>
          </cell>
          <cell r="DE70">
            <v>0</v>
          </cell>
          <cell r="DF70">
            <v>46267</v>
          </cell>
          <cell r="DG70">
            <v>46267</v>
          </cell>
          <cell r="DH70">
            <v>46267</v>
          </cell>
          <cell r="DI70">
            <v>0</v>
          </cell>
          <cell r="DJ70">
            <v>0</v>
          </cell>
          <cell r="DK70">
            <v>0</v>
          </cell>
          <cell r="DL70">
            <v>0</v>
          </cell>
          <cell r="DM70">
            <v>0</v>
          </cell>
          <cell r="DN70">
            <v>0</v>
          </cell>
          <cell r="DO70">
            <v>0</v>
          </cell>
          <cell r="DP70">
            <v>0</v>
          </cell>
          <cell r="DQ70">
            <v>0</v>
          </cell>
          <cell r="DR70">
            <v>0</v>
          </cell>
          <cell r="DS70">
            <v>0</v>
          </cell>
          <cell r="DT70">
            <v>0</v>
          </cell>
          <cell r="DU70">
            <v>0</v>
          </cell>
          <cell r="DV70">
            <v>0</v>
          </cell>
          <cell r="DW70">
            <v>0</v>
          </cell>
          <cell r="DX70">
            <v>0</v>
          </cell>
          <cell r="DY70">
            <v>0</v>
          </cell>
          <cell r="DZ70">
            <v>0</v>
          </cell>
          <cell r="EA70">
            <v>0</v>
          </cell>
        </row>
        <row r="71">
          <cell r="A71">
            <v>53.01</v>
          </cell>
          <cell r="B71">
            <v>1</v>
          </cell>
          <cell r="C71">
            <v>0</v>
          </cell>
          <cell r="D71">
            <v>0</v>
          </cell>
          <cell r="E71">
            <v>0</v>
          </cell>
          <cell r="F71" t="str">
            <v>OESE</v>
          </cell>
          <cell r="G71" t="str">
            <v>School Improvement</v>
          </cell>
          <cell r="H71">
            <v>0</v>
          </cell>
          <cell r="I71">
            <v>0</v>
          </cell>
          <cell r="J71" t="str">
            <v>College pathways and accelerated learning (proposed legislation)</v>
          </cell>
          <cell r="K71">
            <v>0</v>
          </cell>
          <cell r="L71" t="str">
            <v>D</v>
          </cell>
          <cell r="M71">
            <v>1</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cell r="AF71">
            <v>100000</v>
          </cell>
          <cell r="AG71">
            <v>100000</v>
          </cell>
          <cell r="AH71">
            <v>0</v>
          </cell>
          <cell r="AI71">
            <v>0</v>
          </cell>
          <cell r="AJ71">
            <v>0</v>
          </cell>
          <cell r="AK71">
            <v>0</v>
          </cell>
          <cell r="AL71">
            <v>0</v>
          </cell>
          <cell r="AM71">
            <v>0</v>
          </cell>
          <cell r="AN71">
            <v>0</v>
          </cell>
          <cell r="AO71">
            <v>0</v>
          </cell>
          <cell r="AP71">
            <v>0</v>
          </cell>
          <cell r="AQ71">
            <v>0</v>
          </cell>
          <cell r="AR71">
            <v>0</v>
          </cell>
          <cell r="AS71">
            <v>0</v>
          </cell>
          <cell r="AT71">
            <v>0</v>
          </cell>
          <cell r="AU71">
            <v>0</v>
          </cell>
          <cell r="AV71">
            <v>0</v>
          </cell>
          <cell r="AW71">
            <v>0</v>
          </cell>
          <cell r="AX71">
            <v>0</v>
          </cell>
          <cell r="AY71">
            <v>0</v>
          </cell>
          <cell r="AZ71">
            <v>0</v>
          </cell>
          <cell r="BA71">
            <v>0</v>
          </cell>
          <cell r="BB71">
            <v>0</v>
          </cell>
          <cell r="BC71">
            <v>100000</v>
          </cell>
          <cell r="BD71">
            <v>100000</v>
          </cell>
          <cell r="BE71">
            <v>100000</v>
          </cell>
          <cell r="BF71">
            <v>100000</v>
          </cell>
          <cell r="BG71">
            <v>100000</v>
          </cell>
          <cell r="BH71">
            <v>86000</v>
          </cell>
          <cell r="BI71">
            <v>86000</v>
          </cell>
          <cell r="BJ71">
            <v>86000</v>
          </cell>
          <cell r="BK71">
            <v>86000</v>
          </cell>
          <cell r="BL71">
            <v>0</v>
          </cell>
          <cell r="BM71">
            <v>0</v>
          </cell>
          <cell r="BN71">
            <v>0</v>
          </cell>
          <cell r="BO71">
            <v>0</v>
          </cell>
          <cell r="BP71">
            <v>0</v>
          </cell>
          <cell r="BQ71">
            <v>0</v>
          </cell>
          <cell r="BR71">
            <v>0</v>
          </cell>
          <cell r="BS71">
            <v>0</v>
          </cell>
          <cell r="BT71">
            <v>0</v>
          </cell>
          <cell r="BU71">
            <v>0</v>
          </cell>
          <cell r="BV71">
            <v>0</v>
          </cell>
          <cell r="BW71">
            <v>86000</v>
          </cell>
          <cell r="BX71">
            <v>86000</v>
          </cell>
          <cell r="BY71">
            <v>80000</v>
          </cell>
          <cell r="BZ71">
            <v>80000</v>
          </cell>
          <cell r="CA71">
            <v>0</v>
          </cell>
          <cell r="CB71">
            <v>80314</v>
          </cell>
          <cell r="CC71">
            <v>92314</v>
          </cell>
          <cell r="CD71">
            <v>81282</v>
          </cell>
          <cell r="CE71">
            <v>0</v>
          </cell>
          <cell r="CF71">
            <v>0</v>
          </cell>
          <cell r="CG71">
            <v>0</v>
          </cell>
          <cell r="CH71">
            <v>0</v>
          </cell>
          <cell r="CI71">
            <v>0</v>
          </cell>
          <cell r="CJ71">
            <v>0</v>
          </cell>
          <cell r="CK71">
            <v>102200</v>
          </cell>
          <cell r="CL71">
            <v>102200</v>
          </cell>
          <cell r="CM71">
            <v>102200</v>
          </cell>
          <cell r="CN71">
            <v>102200</v>
          </cell>
          <cell r="CO71">
            <v>102200</v>
          </cell>
          <cell r="CP71">
            <v>102200</v>
          </cell>
          <cell r="CQ71">
            <v>102200</v>
          </cell>
          <cell r="CR71">
            <v>102200</v>
          </cell>
          <cell r="CS71">
            <v>0</v>
          </cell>
          <cell r="CT71">
            <v>0</v>
          </cell>
          <cell r="CU71">
            <v>0</v>
          </cell>
          <cell r="CV71">
            <v>78804</v>
          </cell>
          <cell r="CW71">
            <v>79750</v>
          </cell>
          <cell r="CX71">
            <v>79750</v>
          </cell>
          <cell r="CY71">
            <v>74750</v>
          </cell>
          <cell r="CZ71">
            <v>74750</v>
          </cell>
          <cell r="DA71">
            <v>0</v>
          </cell>
          <cell r="DB71">
            <v>0</v>
          </cell>
          <cell r="DC71">
            <v>0</v>
          </cell>
          <cell r="DD71">
            <v>0</v>
          </cell>
          <cell r="DE71">
            <v>0</v>
          </cell>
          <cell r="DF71">
            <v>0</v>
          </cell>
          <cell r="DG71">
            <v>0</v>
          </cell>
          <cell r="DH71">
            <v>0</v>
          </cell>
          <cell r="DI71">
            <v>0</v>
          </cell>
          <cell r="DJ71">
            <v>0</v>
          </cell>
          <cell r="DK71">
            <v>0</v>
          </cell>
          <cell r="DL71">
            <v>0</v>
          </cell>
          <cell r="DM71">
            <v>0</v>
          </cell>
          <cell r="DN71">
            <v>0</v>
          </cell>
          <cell r="DO71">
            <v>0</v>
          </cell>
          <cell r="DP71">
            <v>0</v>
          </cell>
          <cell r="DQ71">
            <v>0</v>
          </cell>
          <cell r="DR71">
            <v>0</v>
          </cell>
          <cell r="DS71">
            <v>0</v>
          </cell>
          <cell r="DT71">
            <v>0</v>
          </cell>
          <cell r="DU71">
            <v>0</v>
          </cell>
          <cell r="DV71">
            <v>0</v>
          </cell>
          <cell r="DW71">
            <v>0</v>
          </cell>
          <cell r="DX71">
            <v>0</v>
          </cell>
          <cell r="DY71">
            <v>0</v>
          </cell>
          <cell r="DZ71">
            <v>0</v>
          </cell>
          <cell r="EA71">
            <v>0</v>
          </cell>
        </row>
        <row r="72">
          <cell r="A72">
            <v>54</v>
          </cell>
          <cell r="B72">
            <v>1</v>
          </cell>
          <cell r="C72">
            <v>2</v>
          </cell>
          <cell r="D72">
            <v>0</v>
          </cell>
          <cell r="E72">
            <v>0</v>
          </cell>
          <cell r="F72" t="str">
            <v>OESE</v>
          </cell>
          <cell r="G72" t="str">
            <v>School Improvement</v>
          </cell>
          <cell r="H72">
            <v>0</v>
          </cell>
          <cell r="I72">
            <v>0</v>
          </cell>
          <cell r="J72" t="str">
            <v>Advanced placement (ESEA I-G)</v>
          </cell>
          <cell r="K72">
            <v>0</v>
          </cell>
          <cell r="L72" t="str">
            <v>D</v>
          </cell>
          <cell r="M72">
            <v>1</v>
          </cell>
          <cell r="N72">
            <v>0</v>
          </cell>
          <cell r="O72">
            <v>0</v>
          </cell>
          <cell r="P72">
            <v>43540</v>
          </cell>
          <cell r="Q72">
            <v>43540</v>
          </cell>
          <cell r="R72">
            <v>45840</v>
          </cell>
          <cell r="S72">
            <v>45840</v>
          </cell>
          <cell r="T72">
            <v>45840</v>
          </cell>
          <cell r="U72">
            <v>0</v>
          </cell>
          <cell r="V72">
            <v>43540</v>
          </cell>
          <cell r="W72">
            <v>43540</v>
          </cell>
          <cell r="X72">
            <v>0</v>
          </cell>
          <cell r="Y72">
            <v>0</v>
          </cell>
          <cell r="Z72">
            <v>0</v>
          </cell>
          <cell r="AA72">
            <v>0</v>
          </cell>
          <cell r="AB72">
            <v>0</v>
          </cell>
          <cell r="AC72">
            <v>0</v>
          </cell>
          <cell r="AD72">
            <v>0</v>
          </cell>
          <cell r="AE72">
            <v>0</v>
          </cell>
          <cell r="AF72">
            <v>0</v>
          </cell>
          <cell r="AG72">
            <v>0</v>
          </cell>
          <cell r="AH72">
            <v>45840</v>
          </cell>
          <cell r="AI72">
            <v>45840</v>
          </cell>
          <cell r="AJ72">
            <v>45840</v>
          </cell>
          <cell r="AK72">
            <v>45840</v>
          </cell>
          <cell r="AL72">
            <v>45840</v>
          </cell>
          <cell r="AM72">
            <v>45840</v>
          </cell>
          <cell r="AN72">
            <v>45840</v>
          </cell>
          <cell r="AO72">
            <v>45840</v>
          </cell>
          <cell r="AP72">
            <v>45840</v>
          </cell>
          <cell r="AQ72">
            <v>45840</v>
          </cell>
          <cell r="AR72">
            <v>45840</v>
          </cell>
          <cell r="AS72">
            <v>45840</v>
          </cell>
          <cell r="AT72">
            <v>45840</v>
          </cell>
          <cell r="AU72">
            <v>45840</v>
          </cell>
          <cell r="AV72">
            <v>45840</v>
          </cell>
          <cell r="AW72">
            <v>43000</v>
          </cell>
          <cell r="AX72">
            <v>43340</v>
          </cell>
          <cell r="AY72">
            <v>43340</v>
          </cell>
          <cell r="AZ72">
            <v>43253</v>
          </cell>
          <cell r="BA72">
            <v>42603</v>
          </cell>
          <cell r="BB72">
            <v>45840</v>
          </cell>
          <cell r="BC72">
            <v>0</v>
          </cell>
          <cell r="BD72">
            <v>0</v>
          </cell>
          <cell r="BE72">
            <v>0</v>
          </cell>
          <cell r="BF72">
            <v>0</v>
          </cell>
          <cell r="BG72">
            <v>0</v>
          </cell>
          <cell r="BH72">
            <v>0</v>
          </cell>
          <cell r="BI72">
            <v>0</v>
          </cell>
          <cell r="BJ72">
            <v>0</v>
          </cell>
          <cell r="BK72">
            <v>0</v>
          </cell>
          <cell r="BL72">
            <v>43253</v>
          </cell>
          <cell r="BM72">
            <v>43253</v>
          </cell>
          <cell r="BN72">
            <v>43253</v>
          </cell>
          <cell r="BO72">
            <v>43253</v>
          </cell>
          <cell r="BP72">
            <v>0</v>
          </cell>
          <cell r="BQ72">
            <v>42603</v>
          </cell>
          <cell r="BR72">
            <v>42603</v>
          </cell>
          <cell r="BS72">
            <v>42603</v>
          </cell>
          <cell r="BT72">
            <v>42603</v>
          </cell>
          <cell r="BU72">
            <v>27000</v>
          </cell>
          <cell r="BV72">
            <v>30055</v>
          </cell>
          <cell r="BW72">
            <v>0</v>
          </cell>
          <cell r="BX72">
            <v>0</v>
          </cell>
          <cell r="BY72">
            <v>0</v>
          </cell>
          <cell r="BZ72">
            <v>0</v>
          </cell>
          <cell r="CA72">
            <v>43253</v>
          </cell>
          <cell r="CB72">
            <v>0</v>
          </cell>
          <cell r="CC72">
            <v>0</v>
          </cell>
          <cell r="CD72">
            <v>0</v>
          </cell>
          <cell r="CE72">
            <v>36027</v>
          </cell>
          <cell r="CF72">
            <v>36027</v>
          </cell>
          <cell r="CG72">
            <v>30055</v>
          </cell>
          <cell r="CH72">
            <v>28890</v>
          </cell>
          <cell r="CI72">
            <v>0</v>
          </cell>
          <cell r="CJ72">
            <v>30055</v>
          </cell>
          <cell r="CK72">
            <v>0</v>
          </cell>
          <cell r="CL72">
            <v>0</v>
          </cell>
          <cell r="CM72">
            <v>0</v>
          </cell>
          <cell r="CN72">
            <v>0</v>
          </cell>
          <cell r="CO72">
            <v>0</v>
          </cell>
          <cell r="CP72">
            <v>0</v>
          </cell>
          <cell r="CQ72">
            <v>0</v>
          </cell>
          <cell r="CR72">
            <v>29995</v>
          </cell>
          <cell r="CS72">
            <v>29995</v>
          </cell>
          <cell r="CT72">
            <v>28890</v>
          </cell>
          <cell r="CU72">
            <v>28483</v>
          </cell>
          <cell r="CV72">
            <v>0</v>
          </cell>
          <cell r="CW72">
            <v>0</v>
          </cell>
          <cell r="CX72">
            <v>0</v>
          </cell>
          <cell r="CY72">
            <v>0</v>
          </cell>
          <cell r="CZ72">
            <v>0</v>
          </cell>
          <cell r="DA72">
            <v>28483</v>
          </cell>
          <cell r="DB72">
            <v>28483</v>
          </cell>
          <cell r="DC72">
            <v>28467</v>
          </cell>
          <cell r="DD72">
            <v>28483</v>
          </cell>
          <cell r="DE72">
            <v>28483</v>
          </cell>
          <cell r="DF72">
            <v>50000</v>
          </cell>
          <cell r="DG72">
            <v>38483</v>
          </cell>
          <cell r="DH72">
            <v>28483</v>
          </cell>
          <cell r="DI72">
            <v>28483</v>
          </cell>
          <cell r="DJ72">
            <v>28483</v>
          </cell>
          <cell r="DK72">
            <v>28483</v>
          </cell>
          <cell r="DL72">
            <v>0</v>
          </cell>
          <cell r="DM72">
            <v>0</v>
          </cell>
          <cell r="DN72">
            <v>22888</v>
          </cell>
          <cell r="DO72">
            <v>0</v>
          </cell>
          <cell r="DP72">
            <v>28483</v>
          </cell>
          <cell r="DQ72">
            <v>28483</v>
          </cell>
          <cell r="DR72">
            <v>22888</v>
          </cell>
          <cell r="DS72">
            <v>28483</v>
          </cell>
          <cell r="DT72">
            <v>28483</v>
          </cell>
          <cell r="DU72">
            <v>28483</v>
          </cell>
          <cell r="DV72">
            <v>75000</v>
          </cell>
          <cell r="DW72">
            <v>0</v>
          </cell>
          <cell r="DX72">
            <v>0</v>
          </cell>
          <cell r="DY72">
            <v>0</v>
          </cell>
          <cell r="DZ72">
            <v>0</v>
          </cell>
          <cell r="EA72">
            <v>0</v>
          </cell>
        </row>
        <row r="73">
          <cell r="A73">
            <v>55</v>
          </cell>
          <cell r="B73">
            <v>1</v>
          </cell>
          <cell r="C73">
            <v>1</v>
          </cell>
          <cell r="D73">
            <v>0</v>
          </cell>
          <cell r="E73">
            <v>0</v>
          </cell>
          <cell r="F73" t="str">
            <v>OESE</v>
          </cell>
          <cell r="G73" t="str">
            <v>School Improvement</v>
          </cell>
          <cell r="H73">
            <v>0</v>
          </cell>
          <cell r="I73">
            <v>0</v>
          </cell>
          <cell r="J73" t="str">
            <v>Javits gifted and talented education (ESEA V-D, subpart 6)</v>
          </cell>
          <cell r="K73">
            <v>0</v>
          </cell>
          <cell r="L73" t="str">
            <v>D</v>
          </cell>
          <cell r="M73">
            <v>1</v>
          </cell>
          <cell r="N73">
            <v>0</v>
          </cell>
          <cell r="O73">
            <v>0</v>
          </cell>
          <cell r="P73">
            <v>7463</v>
          </cell>
          <cell r="Q73">
            <v>0</v>
          </cell>
          <cell r="R73">
            <v>7463</v>
          </cell>
          <cell r="S73">
            <v>7463</v>
          </cell>
          <cell r="T73">
            <v>7463</v>
          </cell>
          <cell r="U73">
            <v>0</v>
          </cell>
          <cell r="V73">
            <v>0</v>
          </cell>
          <cell r="W73">
            <v>0</v>
          </cell>
          <cell r="X73">
            <v>0</v>
          </cell>
          <cell r="Y73">
            <v>0</v>
          </cell>
          <cell r="Z73">
            <v>0</v>
          </cell>
          <cell r="AA73">
            <v>0</v>
          </cell>
          <cell r="AB73">
            <v>0</v>
          </cell>
          <cell r="AC73">
            <v>0</v>
          </cell>
          <cell r="AD73">
            <v>0</v>
          </cell>
          <cell r="AE73">
            <v>0</v>
          </cell>
          <cell r="AF73">
            <v>0</v>
          </cell>
          <cell r="AG73">
            <v>0</v>
          </cell>
          <cell r="AH73">
            <v>0</v>
          </cell>
          <cell r="AI73">
            <v>0</v>
          </cell>
          <cell r="AJ73">
            <v>7463</v>
          </cell>
          <cell r="AK73">
            <v>7463</v>
          </cell>
          <cell r="AL73">
            <v>0</v>
          </cell>
          <cell r="AM73">
            <v>0</v>
          </cell>
          <cell r="AN73">
            <v>7463</v>
          </cell>
          <cell r="AO73">
            <v>0</v>
          </cell>
          <cell r="AP73">
            <v>7463</v>
          </cell>
          <cell r="AQ73">
            <v>7463</v>
          </cell>
          <cell r="AR73">
            <v>7463</v>
          </cell>
          <cell r="AS73">
            <v>7463</v>
          </cell>
          <cell r="AT73">
            <v>0</v>
          </cell>
          <cell r="AU73">
            <v>7463</v>
          </cell>
          <cell r="AV73">
            <v>7463</v>
          </cell>
          <cell r="AW73">
            <v>0</v>
          </cell>
          <cell r="AX73">
            <v>0</v>
          </cell>
          <cell r="AY73">
            <v>0</v>
          </cell>
          <cell r="AZ73">
            <v>0</v>
          </cell>
          <cell r="BA73">
            <v>0</v>
          </cell>
          <cell r="BB73">
            <v>7463</v>
          </cell>
          <cell r="BC73">
            <v>0</v>
          </cell>
          <cell r="BD73">
            <v>0</v>
          </cell>
          <cell r="BE73">
            <v>0</v>
          </cell>
          <cell r="BF73">
            <v>0</v>
          </cell>
          <cell r="BG73">
            <v>0</v>
          </cell>
          <cell r="BH73">
            <v>0</v>
          </cell>
          <cell r="BI73">
            <v>0</v>
          </cell>
          <cell r="BJ73">
            <v>0</v>
          </cell>
          <cell r="BK73">
            <v>0</v>
          </cell>
          <cell r="BL73">
            <v>0</v>
          </cell>
          <cell r="BM73">
            <v>0</v>
          </cell>
          <cell r="BN73">
            <v>0</v>
          </cell>
          <cell r="BO73">
            <v>0</v>
          </cell>
          <cell r="BP73">
            <v>0</v>
          </cell>
          <cell r="BQ73">
            <v>0</v>
          </cell>
          <cell r="BR73">
            <v>0</v>
          </cell>
          <cell r="BS73">
            <v>0</v>
          </cell>
          <cell r="BT73">
            <v>0</v>
          </cell>
          <cell r="BU73">
            <v>0</v>
          </cell>
          <cell r="BV73">
            <v>0</v>
          </cell>
          <cell r="BW73">
            <v>0</v>
          </cell>
          <cell r="BX73">
            <v>0</v>
          </cell>
          <cell r="BY73">
            <v>0</v>
          </cell>
          <cell r="BZ73">
            <v>0</v>
          </cell>
          <cell r="CA73">
            <v>0</v>
          </cell>
          <cell r="CB73">
            <v>0</v>
          </cell>
          <cell r="CC73">
            <v>0</v>
          </cell>
          <cell r="CD73">
            <v>0</v>
          </cell>
          <cell r="CE73">
            <v>0</v>
          </cell>
          <cell r="CF73">
            <v>0</v>
          </cell>
          <cell r="CG73">
            <v>0</v>
          </cell>
          <cell r="CH73">
            <v>0</v>
          </cell>
          <cell r="CI73">
            <v>0</v>
          </cell>
          <cell r="CJ73">
            <v>0</v>
          </cell>
          <cell r="CK73">
            <v>0</v>
          </cell>
          <cell r="CL73">
            <v>0</v>
          </cell>
          <cell r="CM73">
            <v>0</v>
          </cell>
          <cell r="CN73">
            <v>0</v>
          </cell>
          <cell r="CO73">
            <v>0</v>
          </cell>
          <cell r="CP73">
            <v>0</v>
          </cell>
          <cell r="CQ73">
            <v>0</v>
          </cell>
          <cell r="CR73">
            <v>15000</v>
          </cell>
          <cell r="CS73">
            <v>15000</v>
          </cell>
          <cell r="CT73">
            <v>0</v>
          </cell>
          <cell r="CU73">
            <v>0</v>
          </cell>
          <cell r="CV73">
            <v>0</v>
          </cell>
          <cell r="CW73">
            <v>0</v>
          </cell>
          <cell r="CX73">
            <v>0</v>
          </cell>
          <cell r="CY73">
            <v>0</v>
          </cell>
          <cell r="CZ73">
            <v>0</v>
          </cell>
          <cell r="DA73">
            <v>0</v>
          </cell>
          <cell r="DB73">
            <v>0</v>
          </cell>
          <cell r="DC73">
            <v>0</v>
          </cell>
          <cell r="DD73">
            <v>0</v>
          </cell>
          <cell r="DE73">
            <v>0</v>
          </cell>
          <cell r="DF73">
            <v>0</v>
          </cell>
          <cell r="DG73">
            <v>0</v>
          </cell>
          <cell r="DH73">
            <v>0</v>
          </cell>
          <cell r="DI73">
            <v>0</v>
          </cell>
          <cell r="DJ73">
            <v>0</v>
          </cell>
          <cell r="DK73">
            <v>0</v>
          </cell>
          <cell r="DL73">
            <v>0</v>
          </cell>
          <cell r="DM73">
            <v>0</v>
          </cell>
          <cell r="DN73">
            <v>0</v>
          </cell>
          <cell r="DO73">
            <v>0</v>
          </cell>
          <cell r="DP73">
            <v>0</v>
          </cell>
          <cell r="DQ73">
            <v>0</v>
          </cell>
          <cell r="DR73">
            <v>0</v>
          </cell>
          <cell r="DS73">
            <v>0</v>
          </cell>
          <cell r="DT73">
            <v>0</v>
          </cell>
          <cell r="DU73">
            <v>0</v>
          </cell>
          <cell r="DV73">
            <v>0</v>
          </cell>
          <cell r="DW73">
            <v>0</v>
          </cell>
          <cell r="DX73">
            <v>12000</v>
          </cell>
          <cell r="DY73">
            <v>12000</v>
          </cell>
          <cell r="DZ73">
            <v>12000</v>
          </cell>
          <cell r="EA73">
            <v>12000</v>
          </cell>
        </row>
        <row r="74">
          <cell r="A74">
            <v>56</v>
          </cell>
          <cell r="B74">
            <v>1</v>
          </cell>
          <cell r="C74">
            <v>1</v>
          </cell>
          <cell r="D74">
            <v>1</v>
          </cell>
          <cell r="E74">
            <v>0</v>
          </cell>
          <cell r="F74" t="str">
            <v>OESE</v>
          </cell>
          <cell r="G74" t="str">
            <v>School Improvement</v>
          </cell>
          <cell r="H74">
            <v>0</v>
          </cell>
          <cell r="I74">
            <v>1</v>
          </cell>
          <cell r="J74" t="str">
            <v>Assessments (proposed legislation) - NOT USED</v>
          </cell>
          <cell r="K74">
            <v>0</v>
          </cell>
          <cell r="L74">
            <v>0</v>
          </cell>
          <cell r="M74">
            <v>1</v>
          </cell>
          <cell r="N74">
            <v>0</v>
          </cell>
          <cell r="O74">
            <v>0</v>
          </cell>
          <cell r="P74">
            <v>0</v>
          </cell>
          <cell r="Q74">
            <v>0</v>
          </cell>
          <cell r="R74">
            <v>0</v>
          </cell>
          <cell r="S74">
            <v>0</v>
          </cell>
          <cell r="T74">
            <v>0</v>
          </cell>
          <cell r="U74">
            <v>800000</v>
          </cell>
          <cell r="V74">
            <v>700000</v>
          </cell>
          <cell r="W74">
            <v>700000</v>
          </cell>
          <cell r="X74">
            <v>700000</v>
          </cell>
          <cell r="Y74">
            <v>600000</v>
          </cell>
          <cell r="Z74">
            <v>410700</v>
          </cell>
          <cell r="AA74">
            <v>189300</v>
          </cell>
          <cell r="AB74">
            <v>600000</v>
          </cell>
          <cell r="AC74">
            <v>600000</v>
          </cell>
          <cell r="AD74">
            <v>789300</v>
          </cell>
          <cell r="AE74">
            <v>789300</v>
          </cell>
          <cell r="AF74">
            <v>789300</v>
          </cell>
          <cell r="AG74">
            <v>789300</v>
          </cell>
          <cell r="AH74">
            <v>789300</v>
          </cell>
          <cell r="AI74">
            <v>0</v>
          </cell>
          <cell r="AJ74">
            <v>0</v>
          </cell>
          <cell r="AK74">
            <v>0</v>
          </cell>
          <cell r="AL74">
            <v>0</v>
          </cell>
          <cell r="AM74">
            <v>0</v>
          </cell>
          <cell r="AN74">
            <v>0</v>
          </cell>
          <cell r="AO74">
            <v>0</v>
          </cell>
          <cell r="AP74">
            <v>0</v>
          </cell>
          <cell r="AQ74">
            <v>0</v>
          </cell>
          <cell r="AR74">
            <v>0</v>
          </cell>
          <cell r="AS74">
            <v>0</v>
          </cell>
          <cell r="AT74">
            <v>0</v>
          </cell>
          <cell r="AU74">
            <v>0</v>
          </cell>
          <cell r="AV74">
            <v>0</v>
          </cell>
          <cell r="AW74">
            <v>0</v>
          </cell>
          <cell r="AX74">
            <v>0</v>
          </cell>
          <cell r="AY74">
            <v>0</v>
          </cell>
          <cell r="AZ74">
            <v>0</v>
          </cell>
          <cell r="BA74">
            <v>0</v>
          </cell>
          <cell r="BB74">
            <v>0</v>
          </cell>
          <cell r="BC74">
            <v>789300</v>
          </cell>
          <cell r="BD74">
            <v>0</v>
          </cell>
          <cell r="BE74">
            <v>789300</v>
          </cell>
          <cell r="BF74">
            <v>0</v>
          </cell>
          <cell r="BG74">
            <v>0</v>
          </cell>
          <cell r="BH74">
            <v>0</v>
          </cell>
          <cell r="BI74">
            <v>0</v>
          </cell>
          <cell r="BJ74">
            <v>0</v>
          </cell>
          <cell r="BK74">
            <v>0</v>
          </cell>
          <cell r="BL74">
            <v>0</v>
          </cell>
          <cell r="BM74">
            <v>0</v>
          </cell>
          <cell r="BN74">
            <v>0</v>
          </cell>
          <cell r="BO74">
            <v>0</v>
          </cell>
          <cell r="BP74">
            <v>0</v>
          </cell>
          <cell r="BQ74">
            <v>0</v>
          </cell>
          <cell r="BR74">
            <v>0</v>
          </cell>
          <cell r="BS74">
            <v>0</v>
          </cell>
          <cell r="BT74">
            <v>0</v>
          </cell>
          <cell r="BU74">
            <v>0</v>
          </cell>
          <cell r="BV74">
            <v>0</v>
          </cell>
          <cell r="BW74">
            <v>0</v>
          </cell>
          <cell r="BX74">
            <v>0</v>
          </cell>
          <cell r="BY74">
            <v>0</v>
          </cell>
          <cell r="BZ74">
            <v>0</v>
          </cell>
          <cell r="CA74">
            <v>0</v>
          </cell>
          <cell r="CB74">
            <v>0</v>
          </cell>
          <cell r="CC74">
            <v>0</v>
          </cell>
          <cell r="CD74">
            <v>0</v>
          </cell>
          <cell r="CE74">
            <v>0</v>
          </cell>
          <cell r="CF74">
            <v>0</v>
          </cell>
          <cell r="CG74">
            <v>0</v>
          </cell>
          <cell r="CH74">
            <v>0</v>
          </cell>
          <cell r="CI74">
            <v>0</v>
          </cell>
          <cell r="CJ74">
            <v>0</v>
          </cell>
          <cell r="CK74">
            <v>0</v>
          </cell>
          <cell r="CL74">
            <v>0</v>
          </cell>
          <cell r="CM74">
            <v>0</v>
          </cell>
          <cell r="CN74">
            <v>0</v>
          </cell>
          <cell r="CO74">
            <v>0</v>
          </cell>
          <cell r="CP74">
            <v>0</v>
          </cell>
          <cell r="CQ74">
            <v>0</v>
          </cell>
          <cell r="CR74">
            <v>0</v>
          </cell>
          <cell r="CS74">
            <v>0</v>
          </cell>
          <cell r="CT74">
            <v>0</v>
          </cell>
          <cell r="CU74">
            <v>0</v>
          </cell>
          <cell r="CV74">
            <v>0</v>
          </cell>
          <cell r="CW74">
            <v>0</v>
          </cell>
          <cell r="CX74">
            <v>0</v>
          </cell>
          <cell r="CY74">
            <v>0</v>
          </cell>
          <cell r="CZ74">
            <v>0</v>
          </cell>
          <cell r="DA74">
            <v>0</v>
          </cell>
          <cell r="DB74">
            <v>0</v>
          </cell>
          <cell r="DC74">
            <v>0</v>
          </cell>
          <cell r="DD74">
            <v>0</v>
          </cell>
          <cell r="DE74">
            <v>0</v>
          </cell>
          <cell r="DF74">
            <v>0</v>
          </cell>
          <cell r="DG74">
            <v>0</v>
          </cell>
          <cell r="DH74">
            <v>0</v>
          </cell>
          <cell r="DI74">
            <v>0</v>
          </cell>
          <cell r="DJ74">
            <v>0</v>
          </cell>
          <cell r="DK74">
            <v>0</v>
          </cell>
          <cell r="DL74">
            <v>0</v>
          </cell>
          <cell r="DM74">
            <v>0</v>
          </cell>
          <cell r="DN74">
            <v>0</v>
          </cell>
          <cell r="DO74">
            <v>0</v>
          </cell>
          <cell r="DP74">
            <v>0</v>
          </cell>
          <cell r="DQ74">
            <v>0</v>
          </cell>
          <cell r="DR74">
            <v>0</v>
          </cell>
          <cell r="DS74">
            <v>0</v>
          </cell>
          <cell r="DT74">
            <v>0</v>
          </cell>
          <cell r="DU74">
            <v>0</v>
          </cell>
          <cell r="DV74">
            <v>0</v>
          </cell>
          <cell r="DW74">
            <v>0</v>
          </cell>
          <cell r="DX74">
            <v>0</v>
          </cell>
          <cell r="DY74">
            <v>0</v>
          </cell>
          <cell r="DZ74">
            <v>0</v>
          </cell>
          <cell r="EA74">
            <v>0</v>
          </cell>
        </row>
        <row r="75">
          <cell r="A75">
            <v>56.5</v>
          </cell>
          <cell r="B75">
            <v>1</v>
          </cell>
          <cell r="C75">
            <v>1</v>
          </cell>
          <cell r="D75">
            <v>0</v>
          </cell>
          <cell r="E75">
            <v>0</v>
          </cell>
          <cell r="F75" t="str">
            <v>OESE</v>
          </cell>
          <cell r="G75" t="str">
            <v>School Improvement</v>
          </cell>
          <cell r="H75">
            <v>0</v>
          </cell>
          <cell r="I75">
            <v>0</v>
          </cell>
          <cell r="J75" t="str">
            <v>Assessing achievement (ESEA VI-A-1)</v>
          </cell>
          <cell r="K75">
            <v>0</v>
          </cell>
          <cell r="L75" t="str">
            <v>D</v>
          </cell>
          <cell r="M75">
            <v>1</v>
          </cell>
          <cell r="N75">
            <v>0</v>
          </cell>
          <cell r="O75">
            <v>0</v>
          </cell>
          <cell r="P75">
            <v>410732</v>
          </cell>
          <cell r="Q75">
            <v>410732</v>
          </cell>
          <cell r="R75">
            <v>410732</v>
          </cell>
          <cell r="S75">
            <v>410732</v>
          </cell>
          <cell r="T75">
            <v>410732</v>
          </cell>
          <cell r="U75">
            <v>800000</v>
          </cell>
          <cell r="V75">
            <v>700000</v>
          </cell>
          <cell r="W75">
            <v>700000</v>
          </cell>
          <cell r="X75">
            <v>700000</v>
          </cell>
          <cell r="Y75">
            <v>600000</v>
          </cell>
          <cell r="Z75">
            <v>410700</v>
          </cell>
          <cell r="AA75">
            <v>189300</v>
          </cell>
          <cell r="AB75">
            <v>600000</v>
          </cell>
          <cell r="AC75">
            <v>600000</v>
          </cell>
          <cell r="AD75">
            <v>600000</v>
          </cell>
          <cell r="AE75">
            <v>600000</v>
          </cell>
          <cell r="AF75">
            <v>413918</v>
          </cell>
          <cell r="AG75">
            <v>450000</v>
          </cell>
          <cell r="AH75">
            <v>410732</v>
          </cell>
          <cell r="AI75">
            <v>410732</v>
          </cell>
          <cell r="AJ75">
            <v>410732</v>
          </cell>
          <cell r="AK75">
            <v>410732</v>
          </cell>
          <cell r="AL75">
            <v>450000</v>
          </cell>
          <cell r="AM75">
            <v>450000</v>
          </cell>
          <cell r="AN75">
            <v>430000</v>
          </cell>
          <cell r="AO75">
            <v>410732</v>
          </cell>
          <cell r="AP75">
            <v>410732</v>
          </cell>
          <cell r="AQ75">
            <v>410732</v>
          </cell>
          <cell r="AR75">
            <v>410732</v>
          </cell>
          <cell r="AS75">
            <v>410732</v>
          </cell>
          <cell r="AT75">
            <v>410732</v>
          </cell>
          <cell r="AU75">
            <v>410732</v>
          </cell>
          <cell r="AV75">
            <v>410732</v>
          </cell>
          <cell r="AW75">
            <v>390732</v>
          </cell>
          <cell r="AX75">
            <v>390732</v>
          </cell>
          <cell r="AY75">
            <v>390732</v>
          </cell>
          <cell r="AZ75">
            <v>389951</v>
          </cell>
          <cell r="BA75">
            <v>384090</v>
          </cell>
          <cell r="BB75">
            <v>410732</v>
          </cell>
          <cell r="BC75">
            <v>450000</v>
          </cell>
          <cell r="BD75">
            <v>410732</v>
          </cell>
          <cell r="BE75">
            <v>450000</v>
          </cell>
          <cell r="BF75">
            <v>450000</v>
          </cell>
          <cell r="BG75">
            <v>410732</v>
          </cell>
          <cell r="BH75">
            <v>420000</v>
          </cell>
          <cell r="BI75">
            <v>420000</v>
          </cell>
          <cell r="BJ75">
            <v>420000</v>
          </cell>
          <cell r="BK75">
            <v>420000</v>
          </cell>
          <cell r="BL75">
            <v>389951</v>
          </cell>
          <cell r="BM75">
            <v>389951</v>
          </cell>
          <cell r="BN75">
            <v>389951</v>
          </cell>
          <cell r="BO75">
            <v>389951</v>
          </cell>
          <cell r="BP75">
            <v>389951</v>
          </cell>
          <cell r="BQ75">
            <v>384090</v>
          </cell>
          <cell r="BR75">
            <v>384090</v>
          </cell>
          <cell r="BS75">
            <v>384090</v>
          </cell>
          <cell r="BT75">
            <v>384090</v>
          </cell>
          <cell r="BU75">
            <v>389951</v>
          </cell>
          <cell r="BV75">
            <v>389214</v>
          </cell>
          <cell r="BW75">
            <v>389951</v>
          </cell>
          <cell r="BX75">
            <v>389951</v>
          </cell>
          <cell r="BY75">
            <v>389951</v>
          </cell>
          <cell r="BZ75">
            <v>370453</v>
          </cell>
          <cell r="CA75">
            <v>389951</v>
          </cell>
          <cell r="CB75">
            <v>389951</v>
          </cell>
          <cell r="CC75">
            <v>389214</v>
          </cell>
          <cell r="CD75">
            <v>389214</v>
          </cell>
          <cell r="CE75">
            <v>389214</v>
          </cell>
          <cell r="CF75">
            <v>389214</v>
          </cell>
          <cell r="CG75">
            <v>389214</v>
          </cell>
          <cell r="CH75">
            <v>368900</v>
          </cell>
          <cell r="CI75">
            <v>389214</v>
          </cell>
          <cell r="CJ75">
            <v>389214</v>
          </cell>
          <cell r="CK75">
            <v>389214</v>
          </cell>
          <cell r="CL75">
            <v>389214</v>
          </cell>
          <cell r="CM75">
            <v>389214</v>
          </cell>
          <cell r="CN75">
            <v>389214</v>
          </cell>
          <cell r="CO75">
            <v>389214</v>
          </cell>
          <cell r="CP75">
            <v>389214</v>
          </cell>
          <cell r="CQ75">
            <v>389214</v>
          </cell>
          <cell r="CR75">
            <v>408436</v>
          </cell>
          <cell r="CS75">
            <v>408436</v>
          </cell>
          <cell r="CT75">
            <v>368900</v>
          </cell>
          <cell r="CU75">
            <v>378000</v>
          </cell>
          <cell r="CV75">
            <v>408436</v>
          </cell>
          <cell r="CW75">
            <v>378000</v>
          </cell>
          <cell r="CX75">
            <v>378000</v>
          </cell>
          <cell r="CY75">
            <v>378000</v>
          </cell>
          <cell r="CZ75">
            <v>378000</v>
          </cell>
          <cell r="DA75">
            <v>378000</v>
          </cell>
          <cell r="DB75">
            <v>378000</v>
          </cell>
          <cell r="DC75">
            <v>377791</v>
          </cell>
          <cell r="DD75">
            <v>378000</v>
          </cell>
          <cell r="DE75">
            <v>378000</v>
          </cell>
          <cell r="DF75">
            <v>378000</v>
          </cell>
          <cell r="DG75">
            <v>478000</v>
          </cell>
          <cell r="DH75">
            <v>450000</v>
          </cell>
          <cell r="DI75">
            <v>450000</v>
          </cell>
          <cell r="DJ75">
            <v>450000</v>
          </cell>
          <cell r="DK75">
            <v>403000</v>
          </cell>
          <cell r="DL75">
            <v>300000</v>
          </cell>
          <cell r="DM75">
            <v>300000</v>
          </cell>
          <cell r="DN75">
            <v>350000</v>
          </cell>
          <cell r="DO75">
            <v>0</v>
          </cell>
          <cell r="DP75">
            <v>378000</v>
          </cell>
          <cell r="DQ75">
            <v>378000</v>
          </cell>
          <cell r="DR75">
            <v>403000</v>
          </cell>
          <cell r="DS75">
            <v>378000</v>
          </cell>
          <cell r="DT75">
            <v>403000</v>
          </cell>
          <cell r="DU75">
            <v>378000</v>
          </cell>
          <cell r="DV75">
            <v>403000</v>
          </cell>
          <cell r="DW75">
            <v>403000</v>
          </cell>
          <cell r="DX75">
            <v>403000</v>
          </cell>
          <cell r="DY75">
            <v>403000</v>
          </cell>
          <cell r="DZ75">
            <v>378000</v>
          </cell>
          <cell r="EA75">
            <v>403000</v>
          </cell>
        </row>
        <row r="76">
          <cell r="A76">
            <v>56.51</v>
          </cell>
          <cell r="B76">
            <v>1</v>
          </cell>
          <cell r="C76">
            <v>1</v>
          </cell>
          <cell r="D76">
            <v>0</v>
          </cell>
          <cell r="E76">
            <v>0</v>
          </cell>
          <cell r="F76" t="str">
            <v>OESE</v>
          </cell>
          <cell r="G76" t="str">
            <v>School Improvement</v>
          </cell>
          <cell r="H76">
            <v>0</v>
          </cell>
          <cell r="I76">
            <v>0</v>
          </cell>
          <cell r="J76" t="str">
            <v>Supporting and measuring success contingent reserve</v>
          </cell>
          <cell r="K76">
            <v>0</v>
          </cell>
          <cell r="L76">
            <v>0</v>
          </cell>
          <cell r="M76">
            <v>1</v>
          </cell>
          <cell r="N76">
            <v>0</v>
          </cell>
          <cell r="O76">
            <v>0</v>
          </cell>
          <cell r="P76">
            <v>0</v>
          </cell>
          <cell r="Q76">
            <v>0</v>
          </cell>
          <cell r="R76">
            <v>0</v>
          </cell>
          <cell r="S76">
            <v>0</v>
          </cell>
          <cell r="T76">
            <v>0</v>
          </cell>
          <cell r="U76">
            <v>0</v>
          </cell>
          <cell r="V76">
            <v>0</v>
          </cell>
          <cell r="W76">
            <v>0</v>
          </cell>
          <cell r="X76">
            <v>0</v>
          </cell>
          <cell r="Y76">
            <v>0</v>
          </cell>
          <cell r="Z76">
            <v>0</v>
          </cell>
          <cell r="AA76">
            <v>0</v>
          </cell>
          <cell r="AB76">
            <v>0</v>
          </cell>
          <cell r="AC76">
            <v>0</v>
          </cell>
          <cell r="AD76">
            <v>0</v>
          </cell>
          <cell r="AE76">
            <v>0</v>
          </cell>
          <cell r="AF76">
            <v>150000</v>
          </cell>
          <cell r="AG76">
            <v>150000</v>
          </cell>
          <cell r="AH76">
            <v>150000</v>
          </cell>
          <cell r="AI76">
            <v>0</v>
          </cell>
          <cell r="AJ76">
            <v>0</v>
          </cell>
          <cell r="AK76">
            <v>0</v>
          </cell>
          <cell r="AL76">
            <v>0</v>
          </cell>
          <cell r="AM76">
            <v>0</v>
          </cell>
          <cell r="AN76">
            <v>0</v>
          </cell>
          <cell r="AO76">
            <v>0</v>
          </cell>
          <cell r="AP76">
            <v>0</v>
          </cell>
          <cell r="AQ76">
            <v>0</v>
          </cell>
          <cell r="AR76">
            <v>0</v>
          </cell>
          <cell r="AS76">
            <v>0</v>
          </cell>
          <cell r="AT76">
            <v>0</v>
          </cell>
          <cell r="AU76">
            <v>0</v>
          </cell>
          <cell r="AV76">
            <v>0</v>
          </cell>
          <cell r="AW76">
            <v>0</v>
          </cell>
          <cell r="AX76">
            <v>0</v>
          </cell>
          <cell r="AY76">
            <v>0</v>
          </cell>
          <cell r="AZ76">
            <v>0</v>
          </cell>
          <cell r="BA76">
            <v>0</v>
          </cell>
          <cell r="BB76">
            <v>0</v>
          </cell>
          <cell r="BC76">
            <v>150000</v>
          </cell>
          <cell r="BD76">
            <v>0</v>
          </cell>
          <cell r="BE76">
            <v>150000</v>
          </cell>
          <cell r="BF76">
            <v>0</v>
          </cell>
          <cell r="BG76">
            <v>0</v>
          </cell>
          <cell r="BH76">
            <v>0</v>
          </cell>
          <cell r="BI76">
            <v>0</v>
          </cell>
          <cell r="BJ76">
            <v>0</v>
          </cell>
          <cell r="BK76">
            <v>0</v>
          </cell>
          <cell r="BL76">
            <v>0</v>
          </cell>
          <cell r="BM76">
            <v>0</v>
          </cell>
          <cell r="BN76">
            <v>0</v>
          </cell>
          <cell r="BO76">
            <v>0</v>
          </cell>
          <cell r="BP76">
            <v>0</v>
          </cell>
          <cell r="BQ76">
            <v>0</v>
          </cell>
          <cell r="BR76">
            <v>0</v>
          </cell>
          <cell r="BS76">
            <v>0</v>
          </cell>
          <cell r="BT76">
            <v>0</v>
          </cell>
          <cell r="BU76">
            <v>0</v>
          </cell>
          <cell r="BV76">
            <v>0</v>
          </cell>
          <cell r="BW76">
            <v>0</v>
          </cell>
          <cell r="BX76">
            <v>0</v>
          </cell>
          <cell r="BY76">
            <v>0</v>
          </cell>
          <cell r="BZ76">
            <v>0</v>
          </cell>
          <cell r="CA76">
            <v>0</v>
          </cell>
          <cell r="CB76">
            <v>0</v>
          </cell>
          <cell r="CC76">
            <v>0</v>
          </cell>
          <cell r="CD76">
            <v>0</v>
          </cell>
          <cell r="CE76">
            <v>0</v>
          </cell>
          <cell r="CF76">
            <v>0</v>
          </cell>
          <cell r="CG76">
            <v>0</v>
          </cell>
          <cell r="CH76">
            <v>0</v>
          </cell>
          <cell r="CI76">
            <v>0</v>
          </cell>
          <cell r="CJ76">
            <v>0</v>
          </cell>
          <cell r="CK76">
            <v>0</v>
          </cell>
          <cell r="CL76">
            <v>0</v>
          </cell>
          <cell r="CM76">
            <v>0</v>
          </cell>
          <cell r="CN76">
            <v>0</v>
          </cell>
          <cell r="CO76">
            <v>0</v>
          </cell>
          <cell r="CP76">
            <v>0</v>
          </cell>
          <cell r="CQ76">
            <v>0</v>
          </cell>
          <cell r="CR76">
            <v>0</v>
          </cell>
          <cell r="CS76">
            <v>0</v>
          </cell>
          <cell r="CT76">
            <v>0</v>
          </cell>
          <cell r="CU76">
            <v>0</v>
          </cell>
          <cell r="CV76">
            <v>0</v>
          </cell>
          <cell r="CW76">
            <v>0</v>
          </cell>
          <cell r="CX76">
            <v>0</v>
          </cell>
          <cell r="CY76">
            <v>0</v>
          </cell>
          <cell r="CZ76">
            <v>0</v>
          </cell>
          <cell r="DA76">
            <v>0</v>
          </cell>
          <cell r="DB76">
            <v>0</v>
          </cell>
          <cell r="DC76">
            <v>0</v>
          </cell>
          <cell r="DD76">
            <v>0</v>
          </cell>
          <cell r="DE76">
            <v>0</v>
          </cell>
          <cell r="DF76">
            <v>0</v>
          </cell>
          <cell r="DG76">
            <v>0</v>
          </cell>
          <cell r="DH76">
            <v>0</v>
          </cell>
          <cell r="DI76">
            <v>0</v>
          </cell>
          <cell r="DJ76">
            <v>0</v>
          </cell>
          <cell r="DK76">
            <v>0</v>
          </cell>
          <cell r="DL76">
            <v>0</v>
          </cell>
          <cell r="DM76">
            <v>0</v>
          </cell>
          <cell r="DN76">
            <v>0</v>
          </cell>
          <cell r="DO76">
            <v>0</v>
          </cell>
          <cell r="DP76">
            <v>0</v>
          </cell>
          <cell r="DQ76">
            <v>0</v>
          </cell>
          <cell r="DR76">
            <v>0</v>
          </cell>
          <cell r="DS76">
            <v>0</v>
          </cell>
          <cell r="DT76">
            <v>0</v>
          </cell>
          <cell r="DU76">
            <v>0</v>
          </cell>
          <cell r="DV76">
            <v>0</v>
          </cell>
          <cell r="DW76">
            <v>0</v>
          </cell>
          <cell r="DX76">
            <v>0</v>
          </cell>
          <cell r="DY76">
            <v>0</v>
          </cell>
          <cell r="DZ76">
            <v>0</v>
          </cell>
          <cell r="EA76">
            <v>0</v>
          </cell>
        </row>
        <row r="77">
          <cell r="A77">
            <v>57</v>
          </cell>
          <cell r="B77">
            <v>1</v>
          </cell>
          <cell r="C77">
            <v>1</v>
          </cell>
          <cell r="D77">
            <v>0</v>
          </cell>
          <cell r="E77">
            <v>0</v>
          </cell>
          <cell r="F77" t="str">
            <v>OESE</v>
          </cell>
          <cell r="G77" t="str">
            <v>School Improvement</v>
          </cell>
          <cell r="H77" t="str">
            <v>Other, K-12-5</v>
          </cell>
          <cell r="I77">
            <v>0</v>
          </cell>
          <cell r="J77" t="str">
            <v>Homeless children and youth education (MVHAA Title VII-B)</v>
          </cell>
          <cell r="K77">
            <v>0</v>
          </cell>
          <cell r="L77" t="str">
            <v>D</v>
          </cell>
          <cell r="M77">
            <v>1</v>
          </cell>
          <cell r="N77">
            <v>0</v>
          </cell>
          <cell r="O77">
            <v>0</v>
          </cell>
          <cell r="P77">
            <v>65427</v>
          </cell>
          <cell r="Q77">
            <v>65427</v>
          </cell>
          <cell r="R77">
            <v>65427</v>
          </cell>
          <cell r="S77">
            <v>65427</v>
          </cell>
          <cell r="T77">
            <v>65427</v>
          </cell>
          <cell r="U77">
            <v>65427</v>
          </cell>
          <cell r="V77">
            <v>65427</v>
          </cell>
          <cell r="W77">
            <v>65427</v>
          </cell>
          <cell r="X77">
            <v>65427</v>
          </cell>
          <cell r="Y77">
            <v>65427</v>
          </cell>
          <cell r="Z77">
            <v>65427</v>
          </cell>
          <cell r="AA77">
            <v>0</v>
          </cell>
          <cell r="AB77">
            <v>65427</v>
          </cell>
          <cell r="AC77">
            <v>65427</v>
          </cell>
          <cell r="AD77">
            <v>65427</v>
          </cell>
          <cell r="AE77">
            <v>65427</v>
          </cell>
          <cell r="AF77">
            <v>65427</v>
          </cell>
          <cell r="AG77">
            <v>65427</v>
          </cell>
          <cell r="AH77">
            <v>65427</v>
          </cell>
          <cell r="AI77">
            <v>70000</v>
          </cell>
          <cell r="AJ77">
            <v>65427</v>
          </cell>
          <cell r="AK77">
            <v>65427</v>
          </cell>
          <cell r="AL77">
            <v>75427</v>
          </cell>
          <cell r="AM77">
            <v>75427</v>
          </cell>
          <cell r="AN77">
            <v>72500</v>
          </cell>
          <cell r="AO77">
            <v>70000</v>
          </cell>
          <cell r="AP77">
            <v>65427</v>
          </cell>
          <cell r="AQ77">
            <v>65427</v>
          </cell>
          <cell r="AR77">
            <v>65427</v>
          </cell>
          <cell r="AS77">
            <v>65427</v>
          </cell>
          <cell r="AT77">
            <v>65427</v>
          </cell>
          <cell r="AU77">
            <v>65427</v>
          </cell>
          <cell r="AV77">
            <v>65427</v>
          </cell>
          <cell r="AW77">
            <v>65427</v>
          </cell>
          <cell r="AX77">
            <v>65427</v>
          </cell>
          <cell r="AY77">
            <v>65427</v>
          </cell>
          <cell r="AZ77">
            <v>65296</v>
          </cell>
          <cell r="BA77">
            <v>64315</v>
          </cell>
          <cell r="BB77">
            <v>65427</v>
          </cell>
          <cell r="BC77">
            <v>65427</v>
          </cell>
          <cell r="BD77">
            <v>71495</v>
          </cell>
          <cell r="BE77">
            <v>65427</v>
          </cell>
          <cell r="BF77">
            <v>72500</v>
          </cell>
          <cell r="BG77">
            <v>65427</v>
          </cell>
          <cell r="BH77">
            <v>65427</v>
          </cell>
          <cell r="BI77">
            <v>65427</v>
          </cell>
          <cell r="BJ77">
            <v>65427</v>
          </cell>
          <cell r="BK77">
            <v>65427</v>
          </cell>
          <cell r="BL77">
            <v>65296</v>
          </cell>
          <cell r="BM77">
            <v>65296</v>
          </cell>
          <cell r="BN77">
            <v>65296</v>
          </cell>
          <cell r="BO77">
            <v>65296</v>
          </cell>
          <cell r="BP77">
            <v>65296</v>
          </cell>
          <cell r="BQ77">
            <v>64315</v>
          </cell>
          <cell r="BR77">
            <v>64315</v>
          </cell>
          <cell r="BS77">
            <v>64315</v>
          </cell>
          <cell r="BT77">
            <v>64315</v>
          </cell>
          <cell r="BU77">
            <v>65296</v>
          </cell>
          <cell r="BV77">
            <v>65173</v>
          </cell>
          <cell r="BW77">
            <v>65296</v>
          </cell>
          <cell r="BX77">
            <v>65296</v>
          </cell>
          <cell r="BY77">
            <v>62051</v>
          </cell>
          <cell r="BZ77">
            <v>57787</v>
          </cell>
          <cell r="CA77">
            <v>65296</v>
          </cell>
          <cell r="CB77">
            <v>65296</v>
          </cell>
          <cell r="CC77">
            <v>65173</v>
          </cell>
          <cell r="CD77">
            <v>65173</v>
          </cell>
          <cell r="CE77">
            <v>65173</v>
          </cell>
          <cell r="CF77">
            <v>65173</v>
          </cell>
          <cell r="CG77">
            <v>65173</v>
          </cell>
          <cell r="CH77">
            <v>61771</v>
          </cell>
          <cell r="CI77">
            <v>65173</v>
          </cell>
          <cell r="CJ77">
            <v>65173</v>
          </cell>
          <cell r="CK77">
            <v>65173</v>
          </cell>
          <cell r="CL77">
            <v>65173</v>
          </cell>
          <cell r="CM77">
            <v>65173</v>
          </cell>
          <cell r="CN77">
            <v>65173</v>
          </cell>
          <cell r="CO77">
            <v>65173</v>
          </cell>
          <cell r="CP77">
            <v>65173</v>
          </cell>
          <cell r="CQ77">
            <v>65173</v>
          </cell>
          <cell r="CR77">
            <v>65173</v>
          </cell>
          <cell r="CS77">
            <v>65173</v>
          </cell>
          <cell r="CT77">
            <v>61771</v>
          </cell>
          <cell r="CU77">
            <v>65042</v>
          </cell>
          <cell r="CV77">
            <v>65173</v>
          </cell>
          <cell r="CW77">
            <v>65042</v>
          </cell>
          <cell r="CX77">
            <v>65042</v>
          </cell>
          <cell r="CY77">
            <v>65042</v>
          </cell>
          <cell r="CZ77">
            <v>65042</v>
          </cell>
          <cell r="DA77">
            <v>65042</v>
          </cell>
          <cell r="DB77">
            <v>65042</v>
          </cell>
          <cell r="DC77">
            <v>65006</v>
          </cell>
          <cell r="DD77">
            <v>65042</v>
          </cell>
          <cell r="DE77">
            <v>65042</v>
          </cell>
          <cell r="DF77">
            <v>65042</v>
          </cell>
          <cell r="DG77">
            <v>65042</v>
          </cell>
          <cell r="DH77">
            <v>71542</v>
          </cell>
          <cell r="DI77">
            <v>71542</v>
          </cell>
          <cell r="DJ77">
            <v>71542</v>
          </cell>
          <cell r="DK77">
            <v>71542</v>
          </cell>
          <cell r="DL77">
            <v>65042</v>
          </cell>
          <cell r="DM77">
            <v>65042</v>
          </cell>
          <cell r="DN77">
            <v>65042</v>
          </cell>
          <cell r="DO77">
            <v>0</v>
          </cell>
          <cell r="DP77">
            <v>65042</v>
          </cell>
          <cell r="DQ77">
            <v>70000</v>
          </cell>
          <cell r="DR77">
            <v>65042</v>
          </cell>
          <cell r="DS77">
            <v>70000</v>
          </cell>
          <cell r="DT77">
            <v>71542</v>
          </cell>
          <cell r="DU77">
            <v>71542</v>
          </cell>
          <cell r="DV77">
            <v>71542</v>
          </cell>
          <cell r="DW77">
            <v>85000</v>
          </cell>
          <cell r="DX77">
            <v>85000</v>
          </cell>
          <cell r="DY77">
            <v>85000</v>
          </cell>
          <cell r="DZ77">
            <v>77000</v>
          </cell>
          <cell r="EA77">
            <v>85000</v>
          </cell>
        </row>
        <row r="78">
          <cell r="A78">
            <v>58</v>
          </cell>
          <cell r="B78">
            <v>1</v>
          </cell>
          <cell r="C78">
            <v>1</v>
          </cell>
          <cell r="D78">
            <v>0</v>
          </cell>
          <cell r="E78">
            <v>0</v>
          </cell>
          <cell r="F78" t="str">
            <v>OESE</v>
          </cell>
          <cell r="G78" t="str">
            <v>School Improvement</v>
          </cell>
          <cell r="H78">
            <v>0</v>
          </cell>
          <cell r="I78">
            <v>0</v>
          </cell>
          <cell r="J78" t="str">
            <v>Native Hawaiian student education (ESEA VII-B and HEA VIII-Z)</v>
          </cell>
          <cell r="K78">
            <v>0</v>
          </cell>
          <cell r="L78" t="str">
            <v>D</v>
          </cell>
          <cell r="M78">
            <v>1</v>
          </cell>
          <cell r="N78">
            <v>0</v>
          </cell>
          <cell r="O78">
            <v>0</v>
          </cell>
          <cell r="P78">
            <v>33315</v>
          </cell>
          <cell r="Q78">
            <v>33315</v>
          </cell>
          <cell r="R78">
            <v>34315</v>
          </cell>
          <cell r="S78">
            <v>34315</v>
          </cell>
          <cell r="T78">
            <v>34315</v>
          </cell>
          <cell r="U78">
            <v>33315</v>
          </cell>
          <cell r="V78">
            <v>33315</v>
          </cell>
          <cell r="W78">
            <v>33315</v>
          </cell>
          <cell r="X78">
            <v>33315</v>
          </cell>
          <cell r="Y78">
            <v>33315</v>
          </cell>
          <cell r="Z78">
            <v>33315</v>
          </cell>
          <cell r="AA78">
            <v>0</v>
          </cell>
          <cell r="AB78">
            <v>33315</v>
          </cell>
          <cell r="AC78">
            <v>33815</v>
          </cell>
          <cell r="AD78">
            <v>33815</v>
          </cell>
          <cell r="AE78">
            <v>33815</v>
          </cell>
          <cell r="AF78">
            <v>34315</v>
          </cell>
          <cell r="AG78">
            <v>34315</v>
          </cell>
          <cell r="AH78">
            <v>34315</v>
          </cell>
          <cell r="AI78">
            <v>33315</v>
          </cell>
          <cell r="AJ78">
            <v>34315</v>
          </cell>
          <cell r="AK78">
            <v>34315</v>
          </cell>
          <cell r="AL78">
            <v>35315</v>
          </cell>
          <cell r="AM78">
            <v>35315</v>
          </cell>
          <cell r="AN78">
            <v>35315</v>
          </cell>
          <cell r="AO78">
            <v>35315</v>
          </cell>
          <cell r="AP78">
            <v>30815</v>
          </cell>
          <cell r="AQ78">
            <v>34315</v>
          </cell>
          <cell r="AR78">
            <v>0</v>
          </cell>
          <cell r="AS78">
            <v>34315</v>
          </cell>
          <cell r="AT78">
            <v>34315</v>
          </cell>
          <cell r="AU78">
            <v>34315</v>
          </cell>
          <cell r="AV78">
            <v>34315</v>
          </cell>
          <cell r="AW78">
            <v>34315</v>
          </cell>
          <cell r="AX78">
            <v>34315</v>
          </cell>
          <cell r="AY78">
            <v>34315</v>
          </cell>
          <cell r="AZ78">
            <v>34246</v>
          </cell>
          <cell r="BA78">
            <v>33732</v>
          </cell>
          <cell r="BB78">
            <v>34315</v>
          </cell>
          <cell r="BC78">
            <v>34315</v>
          </cell>
          <cell r="BD78">
            <v>34825</v>
          </cell>
          <cell r="BE78">
            <v>34315</v>
          </cell>
          <cell r="BF78">
            <v>35315</v>
          </cell>
          <cell r="BG78">
            <v>34315</v>
          </cell>
          <cell r="BH78">
            <v>34315</v>
          </cell>
          <cell r="BI78">
            <v>34315</v>
          </cell>
          <cell r="BJ78">
            <v>34315</v>
          </cell>
          <cell r="BK78">
            <v>34315</v>
          </cell>
          <cell r="BL78">
            <v>34246</v>
          </cell>
          <cell r="BM78">
            <v>34246</v>
          </cell>
          <cell r="BN78">
            <v>34246</v>
          </cell>
          <cell r="BO78">
            <v>34246</v>
          </cell>
          <cell r="BP78">
            <v>20000</v>
          </cell>
          <cell r="BQ78">
            <v>33732</v>
          </cell>
          <cell r="BR78">
            <v>33732</v>
          </cell>
          <cell r="BS78">
            <v>33732</v>
          </cell>
          <cell r="BT78">
            <v>33732</v>
          </cell>
          <cell r="BU78">
            <v>34246</v>
          </cell>
          <cell r="BV78">
            <v>34181</v>
          </cell>
          <cell r="BW78">
            <v>34246</v>
          </cell>
          <cell r="BX78">
            <v>34246</v>
          </cell>
          <cell r="BY78">
            <v>32544</v>
          </cell>
          <cell r="BZ78">
            <v>30479</v>
          </cell>
          <cell r="CA78">
            <v>34246</v>
          </cell>
          <cell r="CB78">
            <v>34246</v>
          </cell>
          <cell r="CC78">
            <v>34181</v>
          </cell>
          <cell r="CD78">
            <v>34181</v>
          </cell>
          <cell r="CE78">
            <v>34181</v>
          </cell>
          <cell r="CF78">
            <v>34181</v>
          </cell>
          <cell r="CG78">
            <v>34181</v>
          </cell>
          <cell r="CH78">
            <v>32397</v>
          </cell>
          <cell r="CI78">
            <v>34181</v>
          </cell>
          <cell r="CJ78">
            <v>34181</v>
          </cell>
          <cell r="CK78">
            <v>34181</v>
          </cell>
          <cell r="CL78">
            <v>34181</v>
          </cell>
          <cell r="CM78">
            <v>34181</v>
          </cell>
          <cell r="CN78">
            <v>34181</v>
          </cell>
          <cell r="CO78">
            <v>34181</v>
          </cell>
          <cell r="CP78">
            <v>34181</v>
          </cell>
          <cell r="CQ78">
            <v>34181</v>
          </cell>
          <cell r="CR78">
            <v>34181</v>
          </cell>
          <cell r="CS78">
            <v>34181</v>
          </cell>
          <cell r="CT78">
            <v>32397</v>
          </cell>
          <cell r="CU78">
            <v>32397</v>
          </cell>
          <cell r="CV78">
            <v>34181</v>
          </cell>
          <cell r="CW78">
            <v>32397</v>
          </cell>
          <cell r="CX78">
            <v>32397</v>
          </cell>
          <cell r="CY78">
            <v>32397</v>
          </cell>
          <cell r="CZ78">
            <v>32397</v>
          </cell>
          <cell r="DA78">
            <v>32397</v>
          </cell>
          <cell r="DB78">
            <v>32397</v>
          </cell>
          <cell r="DC78">
            <v>32379</v>
          </cell>
          <cell r="DD78">
            <v>32397</v>
          </cell>
          <cell r="DE78">
            <v>32397</v>
          </cell>
          <cell r="DF78">
            <v>32397</v>
          </cell>
          <cell r="DG78">
            <v>33397</v>
          </cell>
          <cell r="DH78">
            <v>33397</v>
          </cell>
          <cell r="DI78">
            <v>33397</v>
          </cell>
          <cell r="DJ78">
            <v>33397</v>
          </cell>
          <cell r="DK78">
            <v>33397</v>
          </cell>
          <cell r="DL78">
            <v>33397</v>
          </cell>
          <cell r="DM78">
            <v>33397</v>
          </cell>
          <cell r="DN78">
            <v>32397</v>
          </cell>
          <cell r="DO78">
            <v>0</v>
          </cell>
          <cell r="DP78">
            <v>32397</v>
          </cell>
          <cell r="DQ78">
            <v>33397</v>
          </cell>
          <cell r="DR78">
            <v>32397</v>
          </cell>
          <cell r="DS78">
            <v>33397</v>
          </cell>
          <cell r="DT78">
            <v>33397</v>
          </cell>
          <cell r="DU78">
            <v>32397</v>
          </cell>
          <cell r="DV78">
            <v>33397</v>
          </cell>
          <cell r="DW78">
            <v>33397</v>
          </cell>
          <cell r="DX78">
            <v>33397</v>
          </cell>
          <cell r="DY78">
            <v>33397</v>
          </cell>
          <cell r="DZ78">
            <v>33397</v>
          </cell>
          <cell r="EA78">
            <v>33397</v>
          </cell>
        </row>
        <row r="79">
          <cell r="A79">
            <v>59</v>
          </cell>
          <cell r="B79">
            <v>1</v>
          </cell>
          <cell r="C79">
            <v>0</v>
          </cell>
          <cell r="D79">
            <v>0</v>
          </cell>
          <cell r="E79">
            <v>0</v>
          </cell>
          <cell r="F79" t="str">
            <v>OESE</v>
          </cell>
          <cell r="G79" t="str">
            <v>School Improvement</v>
          </cell>
          <cell r="H79">
            <v>0</v>
          </cell>
          <cell r="I79">
            <v>0</v>
          </cell>
          <cell r="J79" t="str">
            <v>Henry K. Guigni Kupuna Memorial Archives (HEAVIII-Z)</v>
          </cell>
          <cell r="K79">
            <v>0</v>
          </cell>
          <cell r="L79" t="str">
            <v>D</v>
          </cell>
          <cell r="M79">
            <v>1</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cell r="AF79">
            <v>0</v>
          </cell>
          <cell r="AG79">
            <v>0</v>
          </cell>
          <cell r="AH79">
            <v>0</v>
          </cell>
          <cell r="AI79">
            <v>0</v>
          </cell>
          <cell r="AJ79">
            <v>0</v>
          </cell>
          <cell r="AK79">
            <v>0</v>
          </cell>
          <cell r="AL79">
            <v>0</v>
          </cell>
          <cell r="AM79">
            <v>0</v>
          </cell>
          <cell r="AN79">
            <v>0</v>
          </cell>
          <cell r="AO79">
            <v>0</v>
          </cell>
          <cell r="AP79">
            <v>0</v>
          </cell>
          <cell r="AQ79">
            <v>0</v>
          </cell>
          <cell r="AR79">
            <v>0</v>
          </cell>
          <cell r="AS79">
            <v>0</v>
          </cell>
          <cell r="AT79">
            <v>0</v>
          </cell>
          <cell r="AU79">
            <v>0</v>
          </cell>
          <cell r="AV79">
            <v>0</v>
          </cell>
          <cell r="AW79">
            <v>0</v>
          </cell>
          <cell r="AX79">
            <v>0</v>
          </cell>
          <cell r="AY79">
            <v>0</v>
          </cell>
          <cell r="AZ79">
            <v>0</v>
          </cell>
          <cell r="BA79">
            <v>0</v>
          </cell>
          <cell r="BB79">
            <v>0</v>
          </cell>
          <cell r="BC79">
            <v>0</v>
          </cell>
          <cell r="BD79">
            <v>0</v>
          </cell>
          <cell r="BE79">
            <v>0</v>
          </cell>
          <cell r="BF79">
            <v>0</v>
          </cell>
          <cell r="BG79">
            <v>0</v>
          </cell>
          <cell r="BH79">
            <v>0</v>
          </cell>
          <cell r="BI79">
            <v>0</v>
          </cell>
          <cell r="BJ79">
            <v>0</v>
          </cell>
          <cell r="BK79">
            <v>0</v>
          </cell>
          <cell r="BL79">
            <v>0</v>
          </cell>
          <cell r="BM79">
            <v>0</v>
          </cell>
          <cell r="BN79">
            <v>0</v>
          </cell>
          <cell r="BO79">
            <v>0</v>
          </cell>
          <cell r="BP79">
            <v>0</v>
          </cell>
          <cell r="BQ79">
            <v>0</v>
          </cell>
          <cell r="BR79">
            <v>0</v>
          </cell>
          <cell r="BS79">
            <v>0</v>
          </cell>
          <cell r="BT79">
            <v>0</v>
          </cell>
          <cell r="BU79">
            <v>0</v>
          </cell>
          <cell r="BV79">
            <v>0</v>
          </cell>
          <cell r="BW79">
            <v>0</v>
          </cell>
          <cell r="BX79">
            <v>0</v>
          </cell>
          <cell r="BY79">
            <v>0</v>
          </cell>
          <cell r="BZ79">
            <v>0</v>
          </cell>
          <cell r="CA79">
            <v>0</v>
          </cell>
          <cell r="CB79">
            <v>0</v>
          </cell>
          <cell r="CC79">
            <v>0</v>
          </cell>
          <cell r="CD79">
            <v>0</v>
          </cell>
          <cell r="CE79">
            <v>0</v>
          </cell>
          <cell r="CF79">
            <v>0</v>
          </cell>
          <cell r="CG79">
            <v>0</v>
          </cell>
          <cell r="CH79">
            <v>0</v>
          </cell>
          <cell r="CI79">
            <v>0</v>
          </cell>
          <cell r="CJ79">
            <v>0</v>
          </cell>
          <cell r="CK79">
            <v>0</v>
          </cell>
          <cell r="CL79">
            <v>0</v>
          </cell>
          <cell r="CM79">
            <v>0</v>
          </cell>
          <cell r="CN79">
            <v>0</v>
          </cell>
          <cell r="CO79">
            <v>0</v>
          </cell>
          <cell r="CP79">
            <v>0</v>
          </cell>
          <cell r="CQ79">
            <v>0</v>
          </cell>
          <cell r="CR79">
            <v>0</v>
          </cell>
          <cell r="CS79">
            <v>0</v>
          </cell>
          <cell r="CT79">
            <v>0</v>
          </cell>
          <cell r="CU79">
            <v>0</v>
          </cell>
          <cell r="CV79">
            <v>0</v>
          </cell>
          <cell r="CW79">
            <v>0</v>
          </cell>
          <cell r="CX79">
            <v>0</v>
          </cell>
          <cell r="CY79">
            <v>0</v>
          </cell>
          <cell r="CZ79">
            <v>0</v>
          </cell>
          <cell r="DA79">
            <v>0</v>
          </cell>
          <cell r="DB79">
            <v>0</v>
          </cell>
          <cell r="DC79">
            <v>0</v>
          </cell>
          <cell r="DD79">
            <v>0</v>
          </cell>
          <cell r="DE79">
            <v>0</v>
          </cell>
          <cell r="DF79">
            <v>0</v>
          </cell>
          <cell r="DG79">
            <v>0</v>
          </cell>
          <cell r="DH79">
            <v>0</v>
          </cell>
          <cell r="DI79">
            <v>0</v>
          </cell>
          <cell r="DJ79">
            <v>0</v>
          </cell>
          <cell r="DK79">
            <v>0</v>
          </cell>
          <cell r="DL79">
            <v>0</v>
          </cell>
          <cell r="DM79">
            <v>0</v>
          </cell>
          <cell r="DN79">
            <v>0</v>
          </cell>
          <cell r="DO79">
            <v>0</v>
          </cell>
          <cell r="DP79">
            <v>0</v>
          </cell>
          <cell r="DQ79">
            <v>0</v>
          </cell>
          <cell r="DR79">
            <v>0</v>
          </cell>
          <cell r="DS79">
            <v>0</v>
          </cell>
          <cell r="DT79">
            <v>0</v>
          </cell>
          <cell r="DU79">
            <v>0</v>
          </cell>
          <cell r="DV79">
            <v>0</v>
          </cell>
          <cell r="DW79">
            <v>0</v>
          </cell>
          <cell r="DX79">
            <v>0</v>
          </cell>
          <cell r="DY79">
            <v>0</v>
          </cell>
          <cell r="DZ79">
            <v>0</v>
          </cell>
          <cell r="EA79">
            <v>0</v>
          </cell>
        </row>
        <row r="80">
          <cell r="A80">
            <v>60</v>
          </cell>
          <cell r="B80">
            <v>1</v>
          </cell>
          <cell r="C80">
            <v>1</v>
          </cell>
          <cell r="D80">
            <v>0</v>
          </cell>
          <cell r="E80">
            <v>0</v>
          </cell>
          <cell r="F80" t="str">
            <v>OESE</v>
          </cell>
          <cell r="G80" t="str">
            <v>School Improvement</v>
          </cell>
          <cell r="H80">
            <v>0</v>
          </cell>
          <cell r="I80">
            <v>0</v>
          </cell>
          <cell r="J80" t="str">
            <v>Alaska Native student education (ESEA VII-C)</v>
          </cell>
          <cell r="K80">
            <v>0</v>
          </cell>
          <cell r="L80" t="str">
            <v>D</v>
          </cell>
          <cell r="M80">
            <v>1</v>
          </cell>
          <cell r="N80">
            <v>0</v>
          </cell>
          <cell r="O80">
            <v>0</v>
          </cell>
          <cell r="P80">
            <v>33315</v>
          </cell>
          <cell r="Q80">
            <v>33315</v>
          </cell>
          <cell r="R80">
            <v>33315</v>
          </cell>
          <cell r="S80">
            <v>33315</v>
          </cell>
          <cell r="T80">
            <v>33315</v>
          </cell>
          <cell r="U80">
            <v>33315</v>
          </cell>
          <cell r="V80">
            <v>33315</v>
          </cell>
          <cell r="W80">
            <v>33315</v>
          </cell>
          <cell r="X80">
            <v>33315</v>
          </cell>
          <cell r="Y80">
            <v>33315</v>
          </cell>
          <cell r="Z80">
            <v>33315</v>
          </cell>
          <cell r="AA80">
            <v>0</v>
          </cell>
          <cell r="AB80">
            <v>33315</v>
          </cell>
          <cell r="AC80">
            <v>33315</v>
          </cell>
          <cell r="AD80">
            <v>33315</v>
          </cell>
          <cell r="AE80">
            <v>33315</v>
          </cell>
          <cell r="AF80">
            <v>33315</v>
          </cell>
          <cell r="AG80">
            <v>33315</v>
          </cell>
          <cell r="AH80">
            <v>33315</v>
          </cell>
          <cell r="AI80">
            <v>33315</v>
          </cell>
          <cell r="AJ80">
            <v>33315</v>
          </cell>
          <cell r="AK80">
            <v>33315</v>
          </cell>
          <cell r="AL80">
            <v>33315</v>
          </cell>
          <cell r="AM80">
            <v>33315</v>
          </cell>
          <cell r="AN80">
            <v>33315</v>
          </cell>
          <cell r="AO80">
            <v>33315</v>
          </cell>
          <cell r="AP80">
            <v>33315</v>
          </cell>
          <cell r="AQ80">
            <v>33315</v>
          </cell>
          <cell r="AR80">
            <v>0</v>
          </cell>
          <cell r="AS80">
            <v>33315</v>
          </cell>
          <cell r="AT80">
            <v>33315</v>
          </cell>
          <cell r="AU80">
            <v>33315</v>
          </cell>
          <cell r="AV80">
            <v>33315</v>
          </cell>
          <cell r="AW80">
            <v>33315</v>
          </cell>
          <cell r="AX80">
            <v>33315</v>
          </cell>
          <cell r="AY80">
            <v>33315</v>
          </cell>
          <cell r="AZ80">
            <v>33248</v>
          </cell>
          <cell r="BA80">
            <v>32749</v>
          </cell>
          <cell r="BB80">
            <v>33315</v>
          </cell>
          <cell r="BC80">
            <v>33315</v>
          </cell>
          <cell r="BD80">
            <v>32854</v>
          </cell>
          <cell r="BE80">
            <v>33315</v>
          </cell>
          <cell r="BF80">
            <v>33315</v>
          </cell>
          <cell r="BG80">
            <v>33315</v>
          </cell>
          <cell r="BH80">
            <v>33315</v>
          </cell>
          <cell r="BI80">
            <v>33315</v>
          </cell>
          <cell r="BJ80">
            <v>33315</v>
          </cell>
          <cell r="BK80">
            <v>33315</v>
          </cell>
          <cell r="BL80">
            <v>33248</v>
          </cell>
          <cell r="BM80">
            <v>33248</v>
          </cell>
          <cell r="BN80">
            <v>33248</v>
          </cell>
          <cell r="BO80">
            <v>33248</v>
          </cell>
          <cell r="BP80">
            <v>27000</v>
          </cell>
          <cell r="BQ80">
            <v>32749</v>
          </cell>
          <cell r="BR80">
            <v>32749</v>
          </cell>
          <cell r="BS80">
            <v>32749</v>
          </cell>
          <cell r="BT80">
            <v>32749</v>
          </cell>
          <cell r="BU80">
            <v>33248</v>
          </cell>
          <cell r="BV80">
            <v>33185</v>
          </cell>
          <cell r="BW80">
            <v>33248</v>
          </cell>
          <cell r="BX80">
            <v>33248</v>
          </cell>
          <cell r="BY80">
            <v>31596</v>
          </cell>
          <cell r="BZ80">
            <v>29591</v>
          </cell>
          <cell r="CA80">
            <v>33248</v>
          </cell>
          <cell r="CB80">
            <v>33248</v>
          </cell>
          <cell r="CC80">
            <v>33185</v>
          </cell>
          <cell r="CD80">
            <v>33185</v>
          </cell>
          <cell r="CE80">
            <v>33185</v>
          </cell>
          <cell r="CF80">
            <v>33185</v>
          </cell>
          <cell r="CG80">
            <v>33185</v>
          </cell>
          <cell r="CH80">
            <v>31453</v>
          </cell>
          <cell r="CI80">
            <v>33185</v>
          </cell>
          <cell r="CJ80">
            <v>33185</v>
          </cell>
          <cell r="CK80">
            <v>33185</v>
          </cell>
          <cell r="CL80">
            <v>33185</v>
          </cell>
          <cell r="CM80">
            <v>33185</v>
          </cell>
          <cell r="CN80">
            <v>33185</v>
          </cell>
          <cell r="CO80">
            <v>33185</v>
          </cell>
          <cell r="CP80">
            <v>33185</v>
          </cell>
          <cell r="CQ80">
            <v>33185</v>
          </cell>
          <cell r="CR80">
            <v>33185</v>
          </cell>
          <cell r="CS80">
            <v>33185</v>
          </cell>
          <cell r="CT80">
            <v>31453</v>
          </cell>
          <cell r="CU80">
            <v>31453</v>
          </cell>
          <cell r="CV80">
            <v>33185</v>
          </cell>
          <cell r="CW80">
            <v>31453</v>
          </cell>
          <cell r="CX80">
            <v>31453</v>
          </cell>
          <cell r="CY80">
            <v>31453</v>
          </cell>
          <cell r="CZ80">
            <v>31453</v>
          </cell>
          <cell r="DA80">
            <v>31453</v>
          </cell>
          <cell r="DB80">
            <v>31453</v>
          </cell>
          <cell r="DC80">
            <v>31436</v>
          </cell>
          <cell r="DD80">
            <v>31453</v>
          </cell>
          <cell r="DE80">
            <v>31453</v>
          </cell>
          <cell r="DF80">
            <v>31453</v>
          </cell>
          <cell r="DG80">
            <v>32453</v>
          </cell>
          <cell r="DH80">
            <v>32453</v>
          </cell>
          <cell r="DI80">
            <v>32453</v>
          </cell>
          <cell r="DJ80">
            <v>32453</v>
          </cell>
          <cell r="DK80">
            <v>32453</v>
          </cell>
          <cell r="DL80">
            <v>32453</v>
          </cell>
          <cell r="DM80">
            <v>32453</v>
          </cell>
          <cell r="DN80">
            <v>31453</v>
          </cell>
          <cell r="DO80">
            <v>0</v>
          </cell>
          <cell r="DP80">
            <v>31453</v>
          </cell>
          <cell r="DQ80">
            <v>32453</v>
          </cell>
          <cell r="DR80">
            <v>31453</v>
          </cell>
          <cell r="DS80">
            <v>32453</v>
          </cell>
          <cell r="DT80">
            <v>32453</v>
          </cell>
          <cell r="DU80">
            <v>31453</v>
          </cell>
          <cell r="DV80">
            <v>32453</v>
          </cell>
          <cell r="DW80">
            <v>32453</v>
          </cell>
          <cell r="DX80">
            <v>32453</v>
          </cell>
          <cell r="DY80">
            <v>32453</v>
          </cell>
          <cell r="DZ80">
            <v>32453</v>
          </cell>
          <cell r="EA80">
            <v>32453</v>
          </cell>
        </row>
        <row r="81">
          <cell r="A81">
            <v>60.01</v>
          </cell>
          <cell r="B81">
            <v>1</v>
          </cell>
          <cell r="C81">
            <v>0</v>
          </cell>
          <cell r="D81">
            <v>0</v>
          </cell>
          <cell r="E81">
            <v>0</v>
          </cell>
          <cell r="F81" t="str">
            <v>OESE</v>
          </cell>
          <cell r="G81" t="str">
            <v>School Improvement</v>
          </cell>
          <cell r="H81">
            <v>0</v>
          </cell>
          <cell r="I81">
            <v>0</v>
          </cell>
          <cell r="J81" t="str">
            <v>School Readiness - High quality preschool development grants</v>
          </cell>
          <cell r="K81">
            <v>0</v>
          </cell>
          <cell r="L81" t="str">
            <v>D</v>
          </cell>
          <cell r="M81">
            <v>0</v>
          </cell>
          <cell r="N81">
            <v>0</v>
          </cell>
          <cell r="O81">
            <v>0</v>
          </cell>
          <cell r="P81">
            <v>0</v>
          </cell>
          <cell r="Q81">
            <v>0</v>
          </cell>
          <cell r="R81">
            <v>0</v>
          </cell>
          <cell r="S81">
            <v>0</v>
          </cell>
          <cell r="T81">
            <v>0</v>
          </cell>
          <cell r="U81">
            <v>0</v>
          </cell>
          <cell r="V81">
            <v>0</v>
          </cell>
          <cell r="W81">
            <v>0</v>
          </cell>
          <cell r="X81">
            <v>0</v>
          </cell>
          <cell r="Y81">
            <v>0</v>
          </cell>
          <cell r="Z81">
            <v>0</v>
          </cell>
          <cell r="AA81">
            <v>0</v>
          </cell>
          <cell r="AB81">
            <v>0</v>
          </cell>
          <cell r="AC81">
            <v>0</v>
          </cell>
          <cell r="AD81">
            <v>0</v>
          </cell>
          <cell r="AE81">
            <v>0</v>
          </cell>
          <cell r="AF81">
            <v>0</v>
          </cell>
          <cell r="AG81">
            <v>0</v>
          </cell>
          <cell r="AH81">
            <v>0</v>
          </cell>
          <cell r="AI81">
            <v>0</v>
          </cell>
          <cell r="AJ81">
            <v>0</v>
          </cell>
          <cell r="AK81">
            <v>0</v>
          </cell>
          <cell r="AL81">
            <v>0</v>
          </cell>
          <cell r="AM81">
            <v>0</v>
          </cell>
          <cell r="AN81">
            <v>0</v>
          </cell>
          <cell r="AO81">
            <v>0</v>
          </cell>
          <cell r="AP81">
            <v>0</v>
          </cell>
          <cell r="AQ81">
            <v>0</v>
          </cell>
          <cell r="AR81">
            <v>0</v>
          </cell>
          <cell r="AS81">
            <v>0</v>
          </cell>
          <cell r="AT81">
            <v>0</v>
          </cell>
          <cell r="AU81">
            <v>0</v>
          </cell>
          <cell r="AV81">
            <v>0</v>
          </cell>
          <cell r="AW81">
            <v>0</v>
          </cell>
          <cell r="AX81">
            <v>0</v>
          </cell>
          <cell r="AY81">
            <v>0</v>
          </cell>
          <cell r="AZ81">
            <v>0</v>
          </cell>
          <cell r="BA81">
            <v>0</v>
          </cell>
          <cell r="BB81">
            <v>0</v>
          </cell>
          <cell r="BC81">
            <v>0</v>
          </cell>
          <cell r="BD81">
            <v>0</v>
          </cell>
          <cell r="BE81">
            <v>0</v>
          </cell>
          <cell r="BF81">
            <v>0</v>
          </cell>
          <cell r="BG81">
            <v>0</v>
          </cell>
          <cell r="BH81">
            <v>0</v>
          </cell>
          <cell r="BI81">
            <v>0</v>
          </cell>
          <cell r="BJ81">
            <v>0</v>
          </cell>
          <cell r="BK81">
            <v>0</v>
          </cell>
          <cell r="BL81">
            <v>0</v>
          </cell>
          <cell r="BM81">
            <v>0</v>
          </cell>
          <cell r="BN81">
            <v>0</v>
          </cell>
          <cell r="BO81">
            <v>0</v>
          </cell>
          <cell r="BP81">
            <v>0</v>
          </cell>
          <cell r="BQ81">
            <v>0</v>
          </cell>
          <cell r="BR81">
            <v>0</v>
          </cell>
          <cell r="BS81">
            <v>0</v>
          </cell>
          <cell r="BT81">
            <v>0</v>
          </cell>
          <cell r="BU81">
            <v>0</v>
          </cell>
          <cell r="BV81">
            <v>0</v>
          </cell>
          <cell r="BW81">
            <v>0</v>
          </cell>
          <cell r="BX81">
            <v>0</v>
          </cell>
          <cell r="BY81">
            <v>0</v>
          </cell>
          <cell r="BZ81">
            <v>0</v>
          </cell>
          <cell r="CA81">
            <v>0</v>
          </cell>
          <cell r="CB81">
            <v>0</v>
          </cell>
          <cell r="CC81">
            <v>0</v>
          </cell>
          <cell r="CD81">
            <v>0</v>
          </cell>
          <cell r="CE81">
            <v>0</v>
          </cell>
          <cell r="CF81">
            <v>0</v>
          </cell>
          <cell r="CG81">
            <v>0</v>
          </cell>
          <cell r="CH81">
            <v>0</v>
          </cell>
          <cell r="CI81">
            <v>0</v>
          </cell>
          <cell r="CJ81">
            <v>0</v>
          </cell>
          <cell r="CK81">
            <v>0</v>
          </cell>
          <cell r="CL81">
            <v>0</v>
          </cell>
          <cell r="CM81">
            <v>0</v>
          </cell>
          <cell r="CN81">
            <v>0</v>
          </cell>
          <cell r="CO81">
            <v>0</v>
          </cell>
          <cell r="CP81">
            <v>750000</v>
          </cell>
          <cell r="CQ81">
            <v>750000</v>
          </cell>
          <cell r="CR81">
            <v>750000</v>
          </cell>
          <cell r="CS81">
            <v>750000</v>
          </cell>
          <cell r="CT81">
            <v>0</v>
          </cell>
          <cell r="CU81">
            <v>250000</v>
          </cell>
          <cell r="CV81">
            <v>750000</v>
          </cell>
          <cell r="CW81">
            <v>0</v>
          </cell>
          <cell r="CX81">
            <v>500000</v>
          </cell>
          <cell r="CY81">
            <v>500000</v>
          </cell>
          <cell r="CZ81">
            <v>500000</v>
          </cell>
          <cell r="DA81">
            <v>350000</v>
          </cell>
          <cell r="DB81">
            <v>250000</v>
          </cell>
          <cell r="DC81">
            <v>249862</v>
          </cell>
          <cell r="DD81">
            <v>250000</v>
          </cell>
          <cell r="DE81">
            <v>250000</v>
          </cell>
          <cell r="DF81">
            <v>500000</v>
          </cell>
          <cell r="DG81">
            <v>1000000</v>
          </cell>
          <cell r="DH81">
            <v>600000</v>
          </cell>
          <cell r="DI81">
            <v>550000</v>
          </cell>
          <cell r="DJ81">
            <v>750000</v>
          </cell>
          <cell r="DK81">
            <v>750000</v>
          </cell>
          <cell r="DL81">
            <v>0</v>
          </cell>
          <cell r="DM81">
            <v>0</v>
          </cell>
          <cell r="DN81">
            <v>0</v>
          </cell>
          <cell r="DO81">
            <v>0</v>
          </cell>
          <cell r="DP81">
            <v>250000</v>
          </cell>
          <cell r="DQ81">
            <v>0</v>
          </cell>
          <cell r="DR81">
            <v>500000</v>
          </cell>
          <cell r="DS81">
            <v>250000</v>
          </cell>
          <cell r="DT81">
            <v>750000</v>
          </cell>
          <cell r="DU81">
            <v>500000</v>
          </cell>
          <cell r="DV81">
            <v>400000</v>
          </cell>
          <cell r="DW81">
            <v>500000</v>
          </cell>
          <cell r="DX81">
            <v>0</v>
          </cell>
          <cell r="DY81">
            <v>0</v>
          </cell>
          <cell r="DZ81">
            <v>0</v>
          </cell>
          <cell r="EA81">
            <v>0</v>
          </cell>
        </row>
        <row r="82">
          <cell r="A82">
            <v>60.02</v>
          </cell>
          <cell r="B82">
            <v>0</v>
          </cell>
          <cell r="C82">
            <v>0</v>
          </cell>
          <cell r="D82">
            <v>0</v>
          </cell>
          <cell r="E82">
            <v>0</v>
          </cell>
          <cell r="F82" t="str">
            <v>OESE</v>
          </cell>
          <cell r="G82" t="str">
            <v>School Improvement</v>
          </cell>
          <cell r="H82">
            <v>0</v>
          </cell>
          <cell r="I82">
            <v>0</v>
          </cell>
          <cell r="J82" t="str">
            <v>School Readiness - High quality preschool development grants</v>
          </cell>
          <cell r="K82">
            <v>0</v>
          </cell>
          <cell r="L82" t="str">
            <v>M</v>
          </cell>
          <cell r="M82">
            <v>0</v>
          </cell>
          <cell r="N82">
            <v>0</v>
          </cell>
          <cell r="O82">
            <v>0</v>
          </cell>
          <cell r="P82">
            <v>0</v>
          </cell>
          <cell r="Q82">
            <v>0</v>
          </cell>
          <cell r="R82">
            <v>0</v>
          </cell>
          <cell r="S82">
            <v>0</v>
          </cell>
          <cell r="T82">
            <v>0</v>
          </cell>
          <cell r="U82">
            <v>0</v>
          </cell>
          <cell r="V82">
            <v>0</v>
          </cell>
          <cell r="W82">
            <v>0</v>
          </cell>
          <cell r="X82">
            <v>0</v>
          </cell>
          <cell r="Y82">
            <v>0</v>
          </cell>
          <cell r="Z82">
            <v>0</v>
          </cell>
          <cell r="AA82">
            <v>0</v>
          </cell>
          <cell r="AB82">
            <v>0</v>
          </cell>
          <cell r="AC82">
            <v>0</v>
          </cell>
          <cell r="AD82">
            <v>0</v>
          </cell>
          <cell r="AE82">
            <v>0</v>
          </cell>
          <cell r="AF82">
            <v>0</v>
          </cell>
          <cell r="AG82">
            <v>0</v>
          </cell>
          <cell r="AH82">
            <v>0</v>
          </cell>
          <cell r="AI82">
            <v>0</v>
          </cell>
          <cell r="AJ82">
            <v>0</v>
          </cell>
          <cell r="AK82">
            <v>0</v>
          </cell>
          <cell r="AL82">
            <v>0</v>
          </cell>
          <cell r="AM82">
            <v>0</v>
          </cell>
          <cell r="AN82">
            <v>0</v>
          </cell>
          <cell r="AO82">
            <v>0</v>
          </cell>
          <cell r="AP82">
            <v>0</v>
          </cell>
          <cell r="AQ82">
            <v>0</v>
          </cell>
          <cell r="AR82">
            <v>0</v>
          </cell>
          <cell r="AS82">
            <v>0</v>
          </cell>
          <cell r="AT82">
            <v>0</v>
          </cell>
          <cell r="AU82">
            <v>0</v>
          </cell>
          <cell r="AV82">
            <v>0</v>
          </cell>
          <cell r="AW82">
            <v>0</v>
          </cell>
          <cell r="AX82">
            <v>0</v>
          </cell>
          <cell r="AY82">
            <v>0</v>
          </cell>
          <cell r="AZ82">
            <v>0</v>
          </cell>
          <cell r="BA82">
            <v>0</v>
          </cell>
          <cell r="BB82">
            <v>0</v>
          </cell>
          <cell r="BC82">
            <v>0</v>
          </cell>
          <cell r="BD82">
            <v>0</v>
          </cell>
          <cell r="BE82">
            <v>0</v>
          </cell>
          <cell r="BF82">
            <v>0</v>
          </cell>
          <cell r="BG82">
            <v>0</v>
          </cell>
          <cell r="BH82">
            <v>0</v>
          </cell>
          <cell r="BI82">
            <v>0</v>
          </cell>
          <cell r="BJ82">
            <v>0</v>
          </cell>
          <cell r="BK82">
            <v>0</v>
          </cell>
          <cell r="BL82">
            <v>0</v>
          </cell>
          <cell r="BM82">
            <v>0</v>
          </cell>
          <cell r="BN82">
            <v>0</v>
          </cell>
          <cell r="BO82">
            <v>0</v>
          </cell>
          <cell r="BP82">
            <v>0</v>
          </cell>
          <cell r="BQ82">
            <v>0</v>
          </cell>
          <cell r="BR82">
            <v>0</v>
          </cell>
          <cell r="BS82">
            <v>0</v>
          </cell>
          <cell r="BT82">
            <v>0</v>
          </cell>
          <cell r="BU82">
            <v>0</v>
          </cell>
          <cell r="BV82">
            <v>0</v>
          </cell>
          <cell r="BW82">
            <v>0</v>
          </cell>
          <cell r="BX82">
            <v>0</v>
          </cell>
          <cell r="BY82">
            <v>0</v>
          </cell>
          <cell r="BZ82">
            <v>0</v>
          </cell>
          <cell r="CA82">
            <v>0</v>
          </cell>
          <cell r="CB82">
            <v>0</v>
          </cell>
          <cell r="CC82">
            <v>0</v>
          </cell>
          <cell r="CD82">
            <v>0</v>
          </cell>
          <cell r="CE82">
            <v>0</v>
          </cell>
          <cell r="CF82">
            <v>0</v>
          </cell>
          <cell r="CG82">
            <v>0</v>
          </cell>
          <cell r="CH82">
            <v>0</v>
          </cell>
          <cell r="CI82">
            <v>0</v>
          </cell>
          <cell r="CJ82">
            <v>0</v>
          </cell>
          <cell r="CK82">
            <v>0</v>
          </cell>
          <cell r="CL82">
            <v>0</v>
          </cell>
          <cell r="CM82">
            <v>0</v>
          </cell>
          <cell r="CN82">
            <v>0</v>
          </cell>
          <cell r="CO82">
            <v>0</v>
          </cell>
          <cell r="CP82">
            <v>0</v>
          </cell>
          <cell r="CQ82">
            <v>1299982</v>
          </cell>
          <cell r="CR82">
            <v>1299982</v>
          </cell>
          <cell r="CS82">
            <v>1299982</v>
          </cell>
          <cell r="CT82">
            <v>0</v>
          </cell>
          <cell r="CU82">
            <v>0</v>
          </cell>
          <cell r="CV82">
            <v>1299982</v>
          </cell>
          <cell r="CW82">
            <v>1299982</v>
          </cell>
          <cell r="CX82">
            <v>1299982</v>
          </cell>
          <cell r="CY82">
            <v>1299982</v>
          </cell>
          <cell r="CZ82">
            <v>1299982</v>
          </cell>
          <cell r="DA82">
            <v>0</v>
          </cell>
          <cell r="DB82">
            <v>0</v>
          </cell>
          <cell r="DC82">
            <v>0</v>
          </cell>
          <cell r="DD82">
            <v>0</v>
          </cell>
          <cell r="DE82">
            <v>0</v>
          </cell>
          <cell r="DF82">
            <v>1299982</v>
          </cell>
          <cell r="DG82">
            <v>1299982</v>
          </cell>
          <cell r="DH82">
            <v>1299982</v>
          </cell>
          <cell r="DI82">
            <v>1299982</v>
          </cell>
          <cell r="DJ82">
            <v>1299982</v>
          </cell>
          <cell r="DK82">
            <v>1299982</v>
          </cell>
          <cell r="DL82">
            <v>0</v>
          </cell>
          <cell r="DM82">
            <v>0</v>
          </cell>
          <cell r="DN82">
            <v>0</v>
          </cell>
          <cell r="DO82">
            <v>0</v>
          </cell>
          <cell r="DP82">
            <v>0</v>
          </cell>
          <cell r="DQ82">
            <v>0</v>
          </cell>
          <cell r="DR82">
            <v>0</v>
          </cell>
          <cell r="DS82">
            <v>0</v>
          </cell>
          <cell r="DT82">
            <v>1299982</v>
          </cell>
          <cell r="DU82">
            <v>1299982</v>
          </cell>
          <cell r="DV82">
            <v>1299982</v>
          </cell>
          <cell r="DW82">
            <v>1299982</v>
          </cell>
          <cell r="DX82">
            <v>1299982</v>
          </cell>
          <cell r="DY82">
            <v>1299982</v>
          </cell>
          <cell r="DZ82">
            <v>0</v>
          </cell>
          <cell r="EA82">
            <v>1299982</v>
          </cell>
        </row>
        <row r="83">
          <cell r="A83">
            <v>60.03</v>
          </cell>
          <cell r="B83">
            <v>0</v>
          </cell>
          <cell r="C83">
            <v>0</v>
          </cell>
          <cell r="D83">
            <v>0</v>
          </cell>
          <cell r="E83">
            <v>0</v>
          </cell>
          <cell r="F83">
            <v>0</v>
          </cell>
          <cell r="G83">
            <v>0</v>
          </cell>
          <cell r="H83">
            <v>0</v>
          </cell>
          <cell r="I83">
            <v>0</v>
          </cell>
          <cell r="J83" t="str">
            <v xml:space="preserve">Early Learning  </v>
          </cell>
          <cell r="K83">
            <v>0</v>
          </cell>
          <cell r="L83">
            <v>0</v>
          </cell>
          <cell r="M83">
            <v>0</v>
          </cell>
          <cell r="N83">
            <v>0</v>
          </cell>
          <cell r="O83">
            <v>0</v>
          </cell>
          <cell r="P83">
            <v>0</v>
          </cell>
          <cell r="Q83">
            <v>0</v>
          </cell>
          <cell r="R83">
            <v>0</v>
          </cell>
          <cell r="S83">
            <v>0</v>
          </cell>
          <cell r="T83">
            <v>0</v>
          </cell>
          <cell r="U83">
            <v>0</v>
          </cell>
          <cell r="V83">
            <v>0</v>
          </cell>
          <cell r="W83">
            <v>0</v>
          </cell>
          <cell r="X83">
            <v>0</v>
          </cell>
          <cell r="Y83">
            <v>0</v>
          </cell>
          <cell r="Z83">
            <v>0</v>
          </cell>
          <cell r="AA83">
            <v>0</v>
          </cell>
          <cell r="AB83">
            <v>0</v>
          </cell>
          <cell r="AC83">
            <v>0</v>
          </cell>
          <cell r="AD83">
            <v>0</v>
          </cell>
          <cell r="AE83">
            <v>0</v>
          </cell>
          <cell r="AF83">
            <v>0</v>
          </cell>
          <cell r="AG83">
            <v>0</v>
          </cell>
          <cell r="AH83">
            <v>0</v>
          </cell>
          <cell r="AI83">
            <v>0</v>
          </cell>
          <cell r="AJ83">
            <v>0</v>
          </cell>
          <cell r="AK83">
            <v>0</v>
          </cell>
          <cell r="AL83">
            <v>0</v>
          </cell>
          <cell r="AM83">
            <v>0</v>
          </cell>
          <cell r="AN83">
            <v>0</v>
          </cell>
          <cell r="AO83">
            <v>0</v>
          </cell>
          <cell r="AP83">
            <v>0</v>
          </cell>
          <cell r="AQ83">
            <v>0</v>
          </cell>
          <cell r="AR83">
            <v>0</v>
          </cell>
          <cell r="AS83">
            <v>0</v>
          </cell>
          <cell r="AT83">
            <v>0</v>
          </cell>
          <cell r="AU83">
            <v>0</v>
          </cell>
          <cell r="AV83">
            <v>0</v>
          </cell>
          <cell r="AW83">
            <v>0</v>
          </cell>
          <cell r="AX83">
            <v>0</v>
          </cell>
          <cell r="AY83">
            <v>0</v>
          </cell>
          <cell r="AZ83">
            <v>0</v>
          </cell>
          <cell r="BA83">
            <v>0</v>
          </cell>
          <cell r="BB83">
            <v>0</v>
          </cell>
          <cell r="BC83">
            <v>0</v>
          </cell>
          <cell r="BD83">
            <v>0</v>
          </cell>
          <cell r="BE83">
            <v>0</v>
          </cell>
          <cell r="BF83">
            <v>0</v>
          </cell>
          <cell r="BG83">
            <v>0</v>
          </cell>
          <cell r="BH83">
            <v>0</v>
          </cell>
          <cell r="BI83">
            <v>0</v>
          </cell>
          <cell r="BJ83">
            <v>0</v>
          </cell>
          <cell r="BK83">
            <v>0</v>
          </cell>
          <cell r="BL83">
            <v>0</v>
          </cell>
          <cell r="BM83">
            <v>0</v>
          </cell>
          <cell r="BN83">
            <v>0</v>
          </cell>
          <cell r="BO83">
            <v>0</v>
          </cell>
          <cell r="BP83">
            <v>0</v>
          </cell>
          <cell r="BQ83">
            <v>0</v>
          </cell>
          <cell r="BR83">
            <v>0</v>
          </cell>
          <cell r="BS83">
            <v>0</v>
          </cell>
          <cell r="BT83">
            <v>0</v>
          </cell>
          <cell r="BU83">
            <v>0</v>
          </cell>
          <cell r="BV83">
            <v>0</v>
          </cell>
          <cell r="BW83">
            <v>0</v>
          </cell>
          <cell r="BX83">
            <v>0</v>
          </cell>
          <cell r="BY83">
            <v>0</v>
          </cell>
          <cell r="BZ83">
            <v>0</v>
          </cell>
          <cell r="CA83">
            <v>0</v>
          </cell>
          <cell r="CB83">
            <v>0</v>
          </cell>
          <cell r="CC83">
            <v>0</v>
          </cell>
          <cell r="CD83">
            <v>0</v>
          </cell>
          <cell r="CE83">
            <v>0</v>
          </cell>
          <cell r="CF83">
            <v>0</v>
          </cell>
          <cell r="CG83">
            <v>0</v>
          </cell>
          <cell r="CH83">
            <v>0</v>
          </cell>
          <cell r="CI83">
            <v>0</v>
          </cell>
          <cell r="CJ83">
            <v>0</v>
          </cell>
          <cell r="CK83">
            <v>0</v>
          </cell>
          <cell r="CL83">
            <v>0</v>
          </cell>
          <cell r="CM83">
            <v>0</v>
          </cell>
          <cell r="CN83">
            <v>0</v>
          </cell>
          <cell r="CO83">
            <v>1000000</v>
          </cell>
          <cell r="CP83">
            <v>0</v>
          </cell>
          <cell r="CQ83">
            <v>0</v>
          </cell>
          <cell r="CR83">
            <v>0</v>
          </cell>
          <cell r="CS83">
            <v>0</v>
          </cell>
          <cell r="CT83">
            <v>0</v>
          </cell>
          <cell r="CU83">
            <v>0</v>
          </cell>
          <cell r="CV83">
            <v>0</v>
          </cell>
          <cell r="CW83">
            <v>0</v>
          </cell>
          <cell r="CX83">
            <v>0</v>
          </cell>
          <cell r="CY83">
            <v>0</v>
          </cell>
          <cell r="CZ83">
            <v>0</v>
          </cell>
          <cell r="DA83">
            <v>0</v>
          </cell>
          <cell r="DB83">
            <v>0</v>
          </cell>
          <cell r="DC83">
            <v>0</v>
          </cell>
          <cell r="DD83">
            <v>0</v>
          </cell>
          <cell r="DE83">
            <v>0</v>
          </cell>
          <cell r="DF83">
            <v>0</v>
          </cell>
          <cell r="DG83">
            <v>0</v>
          </cell>
          <cell r="DH83">
            <v>0</v>
          </cell>
          <cell r="DI83">
            <v>0</v>
          </cell>
          <cell r="DJ83">
            <v>0</v>
          </cell>
          <cell r="DK83">
            <v>0</v>
          </cell>
          <cell r="DL83">
            <v>0</v>
          </cell>
          <cell r="DM83">
            <v>0</v>
          </cell>
          <cell r="DN83">
            <v>0</v>
          </cell>
          <cell r="DO83">
            <v>0</v>
          </cell>
          <cell r="DP83">
            <v>0</v>
          </cell>
          <cell r="DQ83">
            <v>0</v>
          </cell>
          <cell r="DR83">
            <v>0</v>
          </cell>
          <cell r="DS83">
            <v>0</v>
          </cell>
          <cell r="DT83">
            <v>0</v>
          </cell>
          <cell r="DU83">
            <v>0</v>
          </cell>
          <cell r="DV83">
            <v>0</v>
          </cell>
          <cell r="DW83">
            <v>0</v>
          </cell>
          <cell r="DX83">
            <v>0</v>
          </cell>
          <cell r="DY83">
            <v>0</v>
          </cell>
          <cell r="DZ83">
            <v>0</v>
          </cell>
          <cell r="EA83">
            <v>0</v>
          </cell>
        </row>
        <row r="84">
          <cell r="A84">
            <v>61</v>
          </cell>
          <cell r="B84">
            <v>1</v>
          </cell>
          <cell r="C84">
            <v>1</v>
          </cell>
          <cell r="D84">
            <v>0</v>
          </cell>
          <cell r="E84">
            <v>0</v>
          </cell>
          <cell r="F84" t="str">
            <v>OESE</v>
          </cell>
          <cell r="G84" t="str">
            <v>School Improvement</v>
          </cell>
          <cell r="H84" t="str">
            <v>Other, K-12-10</v>
          </cell>
          <cell r="I84">
            <v>0</v>
          </cell>
          <cell r="J84" t="str">
            <v>Training and advisory services (CRA IV)</v>
          </cell>
          <cell r="K84">
            <v>0</v>
          </cell>
          <cell r="L84" t="str">
            <v>D</v>
          </cell>
          <cell r="M84">
            <v>1</v>
          </cell>
          <cell r="N84">
            <v>0</v>
          </cell>
          <cell r="O84">
            <v>0</v>
          </cell>
          <cell r="P84">
            <v>9489</v>
          </cell>
          <cell r="Q84">
            <v>6989</v>
          </cell>
          <cell r="R84">
            <v>6989</v>
          </cell>
          <cell r="S84">
            <v>6989</v>
          </cell>
          <cell r="T84">
            <v>6989</v>
          </cell>
          <cell r="U84">
            <v>6989</v>
          </cell>
          <cell r="V84">
            <v>6989</v>
          </cell>
          <cell r="W84">
            <v>6989</v>
          </cell>
          <cell r="X84">
            <v>6989</v>
          </cell>
          <cell r="Y84">
            <v>6989</v>
          </cell>
          <cell r="Z84">
            <v>6989</v>
          </cell>
          <cell r="AA84">
            <v>0</v>
          </cell>
          <cell r="AB84">
            <v>6989</v>
          </cell>
          <cell r="AC84">
            <v>6989</v>
          </cell>
          <cell r="AD84">
            <v>6989</v>
          </cell>
          <cell r="AE84">
            <v>6989</v>
          </cell>
          <cell r="AF84">
            <v>6989</v>
          </cell>
          <cell r="AG84">
            <v>6989</v>
          </cell>
          <cell r="AH84">
            <v>6989</v>
          </cell>
          <cell r="AI84">
            <v>6989</v>
          </cell>
          <cell r="AJ84">
            <v>6989</v>
          </cell>
          <cell r="AK84">
            <v>6989</v>
          </cell>
          <cell r="AL84">
            <v>6989</v>
          </cell>
          <cell r="AM84">
            <v>6989</v>
          </cell>
          <cell r="AN84">
            <v>6989</v>
          </cell>
          <cell r="AO84">
            <v>6989</v>
          </cell>
          <cell r="AP84">
            <v>6989</v>
          </cell>
          <cell r="AQ84">
            <v>6989</v>
          </cell>
          <cell r="AR84">
            <v>6989</v>
          </cell>
          <cell r="AS84">
            <v>6989</v>
          </cell>
          <cell r="AT84">
            <v>6989</v>
          </cell>
          <cell r="AU84">
            <v>6989</v>
          </cell>
          <cell r="AV84">
            <v>6989</v>
          </cell>
          <cell r="AW84">
            <v>6989</v>
          </cell>
          <cell r="AX84">
            <v>6989</v>
          </cell>
          <cell r="AY84">
            <v>6989</v>
          </cell>
          <cell r="AZ84">
            <v>6975</v>
          </cell>
          <cell r="BA84">
            <v>6870</v>
          </cell>
          <cell r="BB84">
            <v>6989</v>
          </cell>
          <cell r="BC84">
            <v>6989</v>
          </cell>
          <cell r="BD84">
            <v>6989</v>
          </cell>
          <cell r="BE84">
            <v>6989</v>
          </cell>
          <cell r="BF84">
            <v>6989</v>
          </cell>
          <cell r="BG84">
            <v>6989</v>
          </cell>
          <cell r="BH84">
            <v>6989</v>
          </cell>
          <cell r="BI84">
            <v>6989</v>
          </cell>
          <cell r="BJ84">
            <v>6989</v>
          </cell>
          <cell r="BK84">
            <v>6989</v>
          </cell>
          <cell r="BL84">
            <v>6975</v>
          </cell>
          <cell r="BM84">
            <v>6975</v>
          </cell>
          <cell r="BN84">
            <v>6975</v>
          </cell>
          <cell r="BO84">
            <v>6975</v>
          </cell>
          <cell r="BP84">
            <v>6975</v>
          </cell>
          <cell r="BQ84">
            <v>6870</v>
          </cell>
          <cell r="BR84">
            <v>6870</v>
          </cell>
          <cell r="BS84">
            <v>6870</v>
          </cell>
          <cell r="BT84">
            <v>6870</v>
          </cell>
          <cell r="BU84">
            <v>6975</v>
          </cell>
          <cell r="BV84">
            <v>6962</v>
          </cell>
          <cell r="BW84">
            <v>6975</v>
          </cell>
          <cell r="BX84">
            <v>6975</v>
          </cell>
          <cell r="BY84">
            <v>6975</v>
          </cell>
          <cell r="BZ84">
            <v>6975</v>
          </cell>
          <cell r="CA84">
            <v>6975</v>
          </cell>
          <cell r="CB84">
            <v>6975</v>
          </cell>
          <cell r="CC84">
            <v>6962</v>
          </cell>
          <cell r="CD84">
            <v>6962</v>
          </cell>
          <cell r="CE84">
            <v>6962</v>
          </cell>
          <cell r="CF84">
            <v>6962</v>
          </cell>
          <cell r="CG84">
            <v>6962</v>
          </cell>
          <cell r="CH84">
            <v>6598</v>
          </cell>
          <cell r="CI84">
            <v>6962</v>
          </cell>
          <cell r="CJ84">
            <v>6962</v>
          </cell>
          <cell r="CK84">
            <v>6962</v>
          </cell>
          <cell r="CL84">
            <v>6962</v>
          </cell>
          <cell r="CM84">
            <v>6962</v>
          </cell>
          <cell r="CN84">
            <v>6962</v>
          </cell>
          <cell r="CO84">
            <v>6962</v>
          </cell>
          <cell r="CP84">
            <v>6962</v>
          </cell>
          <cell r="CQ84">
            <v>6962</v>
          </cell>
          <cell r="CR84">
            <v>6947</v>
          </cell>
          <cell r="CS84">
            <v>6947</v>
          </cell>
          <cell r="CT84">
            <v>6598</v>
          </cell>
          <cell r="CU84">
            <v>6598</v>
          </cell>
          <cell r="CV84">
            <v>6947</v>
          </cell>
          <cell r="CW84">
            <v>6598</v>
          </cell>
          <cell r="CX84">
            <v>6598</v>
          </cell>
          <cell r="CY84">
            <v>6598</v>
          </cell>
          <cell r="CZ84">
            <v>6598</v>
          </cell>
          <cell r="DA84">
            <v>6598</v>
          </cell>
          <cell r="DB84">
            <v>6598</v>
          </cell>
          <cell r="DC84">
            <v>6594</v>
          </cell>
          <cell r="DD84">
            <v>6598</v>
          </cell>
          <cell r="DE84">
            <v>6575</v>
          </cell>
          <cell r="DF84">
            <v>6598</v>
          </cell>
          <cell r="DG84">
            <v>6598</v>
          </cell>
          <cell r="DH84">
            <v>6598</v>
          </cell>
          <cell r="DI84">
            <v>6598</v>
          </cell>
          <cell r="DJ84">
            <v>6575</v>
          </cell>
          <cell r="DK84">
            <v>6575</v>
          </cell>
          <cell r="DL84">
            <v>6575</v>
          </cell>
          <cell r="DM84">
            <v>6575</v>
          </cell>
          <cell r="DN84">
            <v>6575</v>
          </cell>
          <cell r="DO84">
            <v>0</v>
          </cell>
          <cell r="DP84">
            <v>6575</v>
          </cell>
          <cell r="DQ84">
            <v>6575</v>
          </cell>
          <cell r="DR84">
            <v>6575</v>
          </cell>
          <cell r="DS84">
            <v>6575</v>
          </cell>
          <cell r="DT84">
            <v>6575</v>
          </cell>
          <cell r="DU84">
            <v>6575</v>
          </cell>
          <cell r="DV84">
            <v>6575</v>
          </cell>
          <cell r="DW84">
            <v>6575</v>
          </cell>
          <cell r="DX84">
            <v>6575</v>
          </cell>
          <cell r="DY84">
            <v>6575</v>
          </cell>
          <cell r="DZ84">
            <v>6575</v>
          </cell>
          <cell r="EA84">
            <v>6575</v>
          </cell>
        </row>
        <row r="85">
          <cell r="A85">
            <v>62</v>
          </cell>
          <cell r="B85">
            <v>1</v>
          </cell>
          <cell r="C85">
            <v>1</v>
          </cell>
          <cell r="D85">
            <v>0</v>
          </cell>
          <cell r="E85">
            <v>0</v>
          </cell>
          <cell r="F85" t="str">
            <v>OESE</v>
          </cell>
          <cell r="G85" t="str">
            <v>School Improvement</v>
          </cell>
          <cell r="H85">
            <v>0</v>
          </cell>
          <cell r="I85">
            <v>0</v>
          </cell>
          <cell r="J85" t="str">
            <v>Rural education (ESEA VI-B)</v>
          </cell>
          <cell r="K85">
            <v>0</v>
          </cell>
          <cell r="L85" t="str">
            <v>D</v>
          </cell>
          <cell r="M85">
            <v>1</v>
          </cell>
          <cell r="N85">
            <v>0</v>
          </cell>
          <cell r="O85">
            <v>0</v>
          </cell>
          <cell r="P85">
            <v>173382</v>
          </cell>
          <cell r="Q85">
            <v>173382</v>
          </cell>
          <cell r="R85">
            <v>174882</v>
          </cell>
          <cell r="S85">
            <v>174882</v>
          </cell>
          <cell r="T85">
            <v>174882</v>
          </cell>
          <cell r="U85">
            <v>180000</v>
          </cell>
          <cell r="V85">
            <v>180000</v>
          </cell>
          <cell r="W85">
            <v>180000</v>
          </cell>
          <cell r="X85">
            <v>180000</v>
          </cell>
          <cell r="Y85">
            <v>175882</v>
          </cell>
          <cell r="Z85">
            <v>175882</v>
          </cell>
          <cell r="AA85">
            <v>0</v>
          </cell>
          <cell r="AB85">
            <v>175882</v>
          </cell>
          <cell r="AC85">
            <v>174882</v>
          </cell>
          <cell r="AD85">
            <v>174882</v>
          </cell>
          <cell r="AE85">
            <v>174882</v>
          </cell>
          <cell r="AF85">
            <v>174882</v>
          </cell>
          <cell r="AG85">
            <v>174882</v>
          </cell>
          <cell r="AH85">
            <v>174882</v>
          </cell>
          <cell r="AI85">
            <v>174882</v>
          </cell>
          <cell r="AJ85">
            <v>174882</v>
          </cell>
          <cell r="AK85">
            <v>174882</v>
          </cell>
          <cell r="AL85">
            <v>179882</v>
          </cell>
          <cell r="AM85">
            <v>179882</v>
          </cell>
          <cell r="AN85">
            <v>177500</v>
          </cell>
          <cell r="AO85">
            <v>174882</v>
          </cell>
          <cell r="AP85">
            <v>174882</v>
          </cell>
          <cell r="AQ85">
            <v>174882</v>
          </cell>
          <cell r="AR85">
            <v>174882</v>
          </cell>
          <cell r="AS85">
            <v>174882</v>
          </cell>
          <cell r="AT85">
            <v>174882</v>
          </cell>
          <cell r="AU85">
            <v>174882</v>
          </cell>
          <cell r="AV85">
            <v>174882</v>
          </cell>
          <cell r="AW85">
            <v>174882</v>
          </cell>
          <cell r="AX85">
            <v>174882</v>
          </cell>
          <cell r="AY85">
            <v>174882</v>
          </cell>
          <cell r="AZ85">
            <v>174532</v>
          </cell>
          <cell r="BA85">
            <v>171909</v>
          </cell>
          <cell r="BB85">
            <v>174882</v>
          </cell>
          <cell r="BC85">
            <v>174882</v>
          </cell>
          <cell r="BD85">
            <v>175040</v>
          </cell>
          <cell r="BE85">
            <v>174882</v>
          </cell>
          <cell r="BF85">
            <v>277500</v>
          </cell>
          <cell r="BG85">
            <v>224882</v>
          </cell>
          <cell r="BH85">
            <v>174882</v>
          </cell>
          <cell r="BI85">
            <v>174882</v>
          </cell>
          <cell r="BJ85">
            <v>174882</v>
          </cell>
          <cell r="BK85">
            <v>174882</v>
          </cell>
          <cell r="BL85">
            <v>174532</v>
          </cell>
          <cell r="BM85">
            <v>174532</v>
          </cell>
          <cell r="BN85">
            <v>174532</v>
          </cell>
          <cell r="BO85">
            <v>174532</v>
          </cell>
          <cell r="BP85">
            <v>200000</v>
          </cell>
          <cell r="BQ85">
            <v>171909</v>
          </cell>
          <cell r="BR85">
            <v>171909</v>
          </cell>
          <cell r="BS85">
            <v>171909</v>
          </cell>
          <cell r="BT85">
            <v>171909</v>
          </cell>
          <cell r="BU85">
            <v>179532</v>
          </cell>
          <cell r="BV85">
            <v>179193</v>
          </cell>
          <cell r="BW85">
            <v>174532</v>
          </cell>
          <cell r="BX85">
            <v>174532</v>
          </cell>
          <cell r="BY85">
            <v>165858</v>
          </cell>
          <cell r="BZ85">
            <v>154461</v>
          </cell>
          <cell r="CA85">
            <v>174532</v>
          </cell>
          <cell r="CB85">
            <v>174532</v>
          </cell>
          <cell r="CC85">
            <v>179193</v>
          </cell>
          <cell r="CD85">
            <v>179193</v>
          </cell>
          <cell r="CE85">
            <v>179193</v>
          </cell>
          <cell r="CF85">
            <v>179193</v>
          </cell>
          <cell r="CG85">
            <v>179193</v>
          </cell>
          <cell r="CH85">
            <v>169840</v>
          </cell>
          <cell r="CI85">
            <v>179193</v>
          </cell>
          <cell r="CJ85">
            <v>179193</v>
          </cell>
          <cell r="CK85">
            <v>179193</v>
          </cell>
          <cell r="CL85">
            <v>179193</v>
          </cell>
          <cell r="CM85">
            <v>179193</v>
          </cell>
          <cell r="CN85">
            <v>179193</v>
          </cell>
          <cell r="CO85">
            <v>179193</v>
          </cell>
          <cell r="CP85">
            <v>179193</v>
          </cell>
          <cell r="CQ85">
            <v>179193</v>
          </cell>
          <cell r="CR85">
            <v>179193</v>
          </cell>
          <cell r="CS85">
            <v>179193</v>
          </cell>
          <cell r="CT85">
            <v>169840</v>
          </cell>
          <cell r="CU85">
            <v>169840</v>
          </cell>
          <cell r="CV85">
            <v>179193</v>
          </cell>
          <cell r="CW85">
            <v>169840</v>
          </cell>
          <cell r="CX85">
            <v>169840</v>
          </cell>
          <cell r="CY85">
            <v>169840</v>
          </cell>
          <cell r="CZ85">
            <v>169840</v>
          </cell>
          <cell r="DA85">
            <v>169840</v>
          </cell>
          <cell r="DB85">
            <v>169840</v>
          </cell>
          <cell r="DC85">
            <v>169746</v>
          </cell>
          <cell r="DD85">
            <v>169840</v>
          </cell>
          <cell r="DE85">
            <v>169840</v>
          </cell>
          <cell r="DF85">
            <v>169840</v>
          </cell>
          <cell r="DG85">
            <v>169840</v>
          </cell>
          <cell r="DH85">
            <v>169840</v>
          </cell>
          <cell r="DI85">
            <v>169840</v>
          </cell>
          <cell r="DJ85">
            <v>169840</v>
          </cell>
          <cell r="DK85">
            <v>169840</v>
          </cell>
          <cell r="DL85">
            <v>169840</v>
          </cell>
          <cell r="DM85">
            <v>169840</v>
          </cell>
          <cell r="DN85">
            <v>169840</v>
          </cell>
          <cell r="DO85">
            <v>0</v>
          </cell>
          <cell r="DP85">
            <v>169840</v>
          </cell>
          <cell r="DQ85">
            <v>175840</v>
          </cell>
          <cell r="DR85">
            <v>169840</v>
          </cell>
          <cell r="DS85">
            <v>175840</v>
          </cell>
          <cell r="DT85">
            <v>169840</v>
          </cell>
          <cell r="DU85">
            <v>169840</v>
          </cell>
          <cell r="DV85">
            <v>169840</v>
          </cell>
          <cell r="DW85">
            <v>169840</v>
          </cell>
          <cell r="DX85">
            <v>175840</v>
          </cell>
          <cell r="DY85">
            <v>175840</v>
          </cell>
          <cell r="DZ85">
            <v>175840</v>
          </cell>
          <cell r="EA85">
            <v>175840</v>
          </cell>
        </row>
        <row r="86">
          <cell r="A86">
            <v>62.01</v>
          </cell>
          <cell r="B86">
            <v>0</v>
          </cell>
          <cell r="C86">
            <v>0</v>
          </cell>
          <cell r="D86">
            <v>0</v>
          </cell>
          <cell r="E86">
            <v>0</v>
          </cell>
          <cell r="F86" t="str">
            <v>OESE</v>
          </cell>
          <cell r="G86" t="str">
            <v>School Improvement</v>
          </cell>
          <cell r="H86">
            <v>0</v>
          </cell>
          <cell r="I86">
            <v>0</v>
          </cell>
          <cell r="J86" t="str">
            <v xml:space="preserve">Rural Initiative (proposed legislation) </v>
          </cell>
          <cell r="K86">
            <v>0</v>
          </cell>
          <cell r="L86">
            <v>0</v>
          </cell>
          <cell r="M86">
            <v>0</v>
          </cell>
          <cell r="N86">
            <v>0</v>
          </cell>
          <cell r="O86">
            <v>0</v>
          </cell>
          <cell r="P86">
            <v>0</v>
          </cell>
          <cell r="Q86">
            <v>0</v>
          </cell>
          <cell r="R86">
            <v>0</v>
          </cell>
          <cell r="S86">
            <v>0</v>
          </cell>
          <cell r="T86">
            <v>0</v>
          </cell>
          <cell r="U86">
            <v>0</v>
          </cell>
          <cell r="V86">
            <v>0</v>
          </cell>
          <cell r="W86">
            <v>0</v>
          </cell>
          <cell r="X86">
            <v>0</v>
          </cell>
          <cell r="Y86">
            <v>0</v>
          </cell>
          <cell r="Z86">
            <v>0</v>
          </cell>
          <cell r="AA86">
            <v>0</v>
          </cell>
          <cell r="AB86">
            <v>0</v>
          </cell>
          <cell r="AC86">
            <v>0</v>
          </cell>
          <cell r="AD86">
            <v>0</v>
          </cell>
          <cell r="AE86">
            <v>0</v>
          </cell>
          <cell r="AF86">
            <v>0</v>
          </cell>
          <cell r="AG86">
            <v>0</v>
          </cell>
          <cell r="AH86">
            <v>0</v>
          </cell>
          <cell r="AI86">
            <v>0</v>
          </cell>
          <cell r="AJ86">
            <v>0</v>
          </cell>
          <cell r="AK86">
            <v>0</v>
          </cell>
          <cell r="AL86">
            <v>0</v>
          </cell>
          <cell r="AM86">
            <v>0</v>
          </cell>
          <cell r="AN86">
            <v>0</v>
          </cell>
          <cell r="AO86">
            <v>0</v>
          </cell>
          <cell r="AP86">
            <v>0</v>
          </cell>
          <cell r="AQ86">
            <v>0</v>
          </cell>
          <cell r="AR86">
            <v>0</v>
          </cell>
          <cell r="AS86">
            <v>0</v>
          </cell>
          <cell r="AT86">
            <v>0</v>
          </cell>
          <cell r="AU86">
            <v>0</v>
          </cell>
          <cell r="AV86">
            <v>0</v>
          </cell>
          <cell r="AW86">
            <v>0</v>
          </cell>
          <cell r="AX86">
            <v>0</v>
          </cell>
          <cell r="AY86">
            <v>0</v>
          </cell>
          <cell r="AZ86">
            <v>0</v>
          </cell>
          <cell r="BA86">
            <v>0</v>
          </cell>
          <cell r="BB86">
            <v>0</v>
          </cell>
          <cell r="BC86">
            <v>100000</v>
          </cell>
          <cell r="BD86">
            <v>100000</v>
          </cell>
          <cell r="BE86">
            <v>100000</v>
          </cell>
          <cell r="BF86">
            <v>100000</v>
          </cell>
          <cell r="BG86">
            <v>100000</v>
          </cell>
          <cell r="BH86">
            <v>100000</v>
          </cell>
          <cell r="BI86">
            <v>100000</v>
          </cell>
          <cell r="BJ86">
            <v>100000</v>
          </cell>
          <cell r="BK86">
            <v>100000</v>
          </cell>
          <cell r="BL86">
            <v>0</v>
          </cell>
          <cell r="BM86">
            <v>0</v>
          </cell>
          <cell r="BN86">
            <v>0</v>
          </cell>
          <cell r="BO86">
            <v>0</v>
          </cell>
          <cell r="BP86">
            <v>0</v>
          </cell>
          <cell r="BQ86">
            <v>0</v>
          </cell>
          <cell r="BR86">
            <v>0</v>
          </cell>
          <cell r="BS86">
            <v>0</v>
          </cell>
          <cell r="BT86">
            <v>0</v>
          </cell>
          <cell r="BU86">
            <v>0</v>
          </cell>
          <cell r="BV86">
            <v>0</v>
          </cell>
          <cell r="BW86">
            <v>0</v>
          </cell>
          <cell r="BX86">
            <v>0</v>
          </cell>
          <cell r="BY86">
            <v>0</v>
          </cell>
          <cell r="BZ86">
            <v>0</v>
          </cell>
          <cell r="CA86">
            <v>0</v>
          </cell>
          <cell r="CB86">
            <v>0</v>
          </cell>
          <cell r="CC86">
            <v>0</v>
          </cell>
          <cell r="CD86">
            <v>0</v>
          </cell>
          <cell r="CE86">
            <v>0</v>
          </cell>
          <cell r="CF86">
            <v>0</v>
          </cell>
          <cell r="CG86">
            <v>0</v>
          </cell>
          <cell r="CH86">
            <v>0</v>
          </cell>
          <cell r="CI86">
            <v>0</v>
          </cell>
          <cell r="CJ86">
            <v>0</v>
          </cell>
          <cell r="CK86">
            <v>0</v>
          </cell>
          <cell r="CL86">
            <v>0</v>
          </cell>
          <cell r="CM86">
            <v>0</v>
          </cell>
          <cell r="CN86">
            <v>0</v>
          </cell>
          <cell r="CO86">
            <v>0</v>
          </cell>
          <cell r="CP86">
            <v>0</v>
          </cell>
          <cell r="CQ86">
            <v>0</v>
          </cell>
          <cell r="CR86">
            <v>0</v>
          </cell>
          <cell r="CS86">
            <v>0</v>
          </cell>
          <cell r="CT86">
            <v>0</v>
          </cell>
          <cell r="CU86">
            <v>0</v>
          </cell>
          <cell r="CV86">
            <v>0</v>
          </cell>
          <cell r="CW86">
            <v>0</v>
          </cell>
          <cell r="CX86">
            <v>0</v>
          </cell>
          <cell r="CY86">
            <v>0</v>
          </cell>
          <cell r="CZ86">
            <v>0</v>
          </cell>
          <cell r="DA86">
            <v>0</v>
          </cell>
          <cell r="DB86">
            <v>0</v>
          </cell>
          <cell r="DC86">
            <v>0</v>
          </cell>
          <cell r="DD86">
            <v>0</v>
          </cell>
          <cell r="DE86">
            <v>0</v>
          </cell>
          <cell r="DF86">
            <v>0</v>
          </cell>
          <cell r="DG86">
            <v>0</v>
          </cell>
          <cell r="DH86">
            <v>0</v>
          </cell>
          <cell r="DI86">
            <v>0</v>
          </cell>
          <cell r="DJ86">
            <v>0</v>
          </cell>
          <cell r="DK86">
            <v>0</v>
          </cell>
          <cell r="DL86">
            <v>0</v>
          </cell>
          <cell r="DM86">
            <v>0</v>
          </cell>
          <cell r="DN86">
            <v>0</v>
          </cell>
          <cell r="DO86">
            <v>0</v>
          </cell>
          <cell r="DP86">
            <v>0</v>
          </cell>
          <cell r="DQ86">
            <v>0</v>
          </cell>
          <cell r="DR86">
            <v>0</v>
          </cell>
          <cell r="DS86">
            <v>0</v>
          </cell>
          <cell r="DT86">
            <v>0</v>
          </cell>
          <cell r="DU86">
            <v>0</v>
          </cell>
          <cell r="DV86">
            <v>0</v>
          </cell>
          <cell r="DW86">
            <v>0</v>
          </cell>
          <cell r="DX86">
            <v>0</v>
          </cell>
          <cell r="DY86">
            <v>0</v>
          </cell>
          <cell r="DZ86">
            <v>0</v>
          </cell>
          <cell r="EA86">
            <v>0</v>
          </cell>
        </row>
        <row r="87">
          <cell r="A87">
            <v>63</v>
          </cell>
          <cell r="B87">
            <v>1</v>
          </cell>
          <cell r="C87">
            <v>1</v>
          </cell>
          <cell r="D87">
            <v>0</v>
          </cell>
          <cell r="E87">
            <v>0</v>
          </cell>
          <cell r="F87" t="str">
            <v>OESE</v>
          </cell>
          <cell r="G87" t="str">
            <v>School Improvement</v>
          </cell>
          <cell r="H87" t="str">
            <v>Other, K-12-8</v>
          </cell>
          <cell r="I87">
            <v>0</v>
          </cell>
          <cell r="J87" t="str">
            <v>Supplemental education grants (Compact of Free Association Act)</v>
          </cell>
          <cell r="K87">
            <v>0</v>
          </cell>
          <cell r="L87" t="str">
            <v>D</v>
          </cell>
          <cell r="M87">
            <v>1</v>
          </cell>
          <cell r="N87">
            <v>0</v>
          </cell>
          <cell r="O87">
            <v>0</v>
          </cell>
          <cell r="P87">
            <v>17687</v>
          </cell>
          <cell r="Q87">
            <v>17687</v>
          </cell>
          <cell r="R87">
            <v>17687</v>
          </cell>
          <cell r="S87">
            <v>17687</v>
          </cell>
          <cell r="T87">
            <v>17687</v>
          </cell>
          <cell r="U87">
            <v>17687</v>
          </cell>
          <cell r="V87">
            <v>17687</v>
          </cell>
          <cell r="W87">
            <v>17687</v>
          </cell>
          <cell r="X87">
            <v>17687</v>
          </cell>
          <cell r="Y87">
            <v>17687</v>
          </cell>
          <cell r="Z87">
            <v>17687</v>
          </cell>
          <cell r="AA87">
            <v>0</v>
          </cell>
          <cell r="AB87">
            <v>17687</v>
          </cell>
          <cell r="AC87">
            <v>17687</v>
          </cell>
          <cell r="AD87">
            <v>17687</v>
          </cell>
          <cell r="AE87">
            <v>17687</v>
          </cell>
          <cell r="AF87">
            <v>17687</v>
          </cell>
          <cell r="AG87">
            <v>17687</v>
          </cell>
          <cell r="AH87">
            <v>17687</v>
          </cell>
          <cell r="AI87">
            <v>17687</v>
          </cell>
          <cell r="AJ87">
            <v>17687</v>
          </cell>
          <cell r="AK87">
            <v>17687</v>
          </cell>
          <cell r="AL87">
            <v>17687</v>
          </cell>
          <cell r="AM87">
            <v>17687</v>
          </cell>
          <cell r="AN87">
            <v>17687</v>
          </cell>
          <cell r="AO87">
            <v>17687</v>
          </cell>
          <cell r="AP87">
            <v>17687</v>
          </cell>
          <cell r="AQ87">
            <v>17687</v>
          </cell>
          <cell r="AR87">
            <v>17687</v>
          </cell>
          <cell r="AS87">
            <v>17687</v>
          </cell>
          <cell r="AT87">
            <v>17687</v>
          </cell>
          <cell r="AU87">
            <v>17687</v>
          </cell>
          <cell r="AV87">
            <v>17687</v>
          </cell>
          <cell r="AW87">
            <v>17687</v>
          </cell>
          <cell r="AX87">
            <v>17687</v>
          </cell>
          <cell r="AY87">
            <v>17687</v>
          </cell>
          <cell r="AZ87">
            <v>17652</v>
          </cell>
          <cell r="BA87">
            <v>17386</v>
          </cell>
          <cell r="BB87">
            <v>17687</v>
          </cell>
          <cell r="BC87">
            <v>17687</v>
          </cell>
          <cell r="BD87">
            <v>17687</v>
          </cell>
          <cell r="BE87">
            <v>17687</v>
          </cell>
          <cell r="BF87">
            <v>17687</v>
          </cell>
          <cell r="BG87">
            <v>17687</v>
          </cell>
          <cell r="BH87">
            <v>17687</v>
          </cell>
          <cell r="BI87">
            <v>17687</v>
          </cell>
          <cell r="BJ87">
            <v>17687</v>
          </cell>
          <cell r="BK87">
            <v>17687</v>
          </cell>
          <cell r="BL87">
            <v>17652</v>
          </cell>
          <cell r="BM87">
            <v>17652</v>
          </cell>
          <cell r="BN87">
            <v>17652</v>
          </cell>
          <cell r="BO87">
            <v>17652</v>
          </cell>
          <cell r="BP87">
            <v>17652</v>
          </cell>
          <cell r="BQ87">
            <v>17386</v>
          </cell>
          <cell r="BR87">
            <v>17386</v>
          </cell>
          <cell r="BS87">
            <v>17386</v>
          </cell>
          <cell r="BT87">
            <v>17386</v>
          </cell>
          <cell r="BU87">
            <v>17652</v>
          </cell>
          <cell r="BV87">
            <v>17619</v>
          </cell>
          <cell r="BW87">
            <v>17652</v>
          </cell>
          <cell r="BX87">
            <v>17652</v>
          </cell>
          <cell r="BY87">
            <v>16775</v>
          </cell>
          <cell r="BZ87">
            <v>15710</v>
          </cell>
          <cell r="CA87">
            <v>17652</v>
          </cell>
          <cell r="CB87">
            <v>17652</v>
          </cell>
          <cell r="CC87">
            <v>17619</v>
          </cell>
          <cell r="CD87">
            <v>17619</v>
          </cell>
          <cell r="CE87">
            <v>17619</v>
          </cell>
          <cell r="CF87">
            <v>17619</v>
          </cell>
          <cell r="CG87">
            <v>17619</v>
          </cell>
          <cell r="CH87">
            <v>16699</v>
          </cell>
          <cell r="CI87">
            <v>17619</v>
          </cell>
          <cell r="CJ87">
            <v>17619</v>
          </cell>
          <cell r="CK87">
            <v>17619</v>
          </cell>
          <cell r="CL87">
            <v>17619</v>
          </cell>
          <cell r="CM87">
            <v>17619</v>
          </cell>
          <cell r="CN87">
            <v>17619</v>
          </cell>
          <cell r="CO87">
            <v>17619</v>
          </cell>
          <cell r="CP87">
            <v>17619</v>
          </cell>
          <cell r="CQ87">
            <v>17619</v>
          </cell>
          <cell r="CR87">
            <v>17583</v>
          </cell>
          <cell r="CS87">
            <v>17583</v>
          </cell>
          <cell r="CT87">
            <v>16699</v>
          </cell>
          <cell r="CU87">
            <v>16699</v>
          </cell>
          <cell r="CV87">
            <v>17583</v>
          </cell>
          <cell r="CW87">
            <v>16699</v>
          </cell>
          <cell r="CX87">
            <v>16699</v>
          </cell>
          <cell r="CY87">
            <v>16699</v>
          </cell>
          <cell r="CZ87">
            <v>16699</v>
          </cell>
          <cell r="DA87">
            <v>16699</v>
          </cell>
          <cell r="DB87">
            <v>16699</v>
          </cell>
          <cell r="DC87">
            <v>16690</v>
          </cell>
          <cell r="DD87">
            <v>16699</v>
          </cell>
          <cell r="DE87">
            <v>16699</v>
          </cell>
          <cell r="DF87">
            <v>16699</v>
          </cell>
          <cell r="DG87">
            <v>16699</v>
          </cell>
          <cell r="DH87">
            <v>16699</v>
          </cell>
          <cell r="DI87">
            <v>16699</v>
          </cell>
          <cell r="DJ87">
            <v>16699</v>
          </cell>
          <cell r="DK87">
            <v>16699</v>
          </cell>
          <cell r="DL87">
            <v>16699</v>
          </cell>
          <cell r="DM87">
            <v>16699</v>
          </cell>
          <cell r="DN87">
            <v>16699</v>
          </cell>
          <cell r="DO87">
            <v>0</v>
          </cell>
          <cell r="DP87">
            <v>16699</v>
          </cell>
          <cell r="DQ87">
            <v>16699</v>
          </cell>
          <cell r="DR87">
            <v>16699</v>
          </cell>
          <cell r="DS87">
            <v>16699</v>
          </cell>
          <cell r="DT87">
            <v>16699</v>
          </cell>
          <cell r="DU87">
            <v>16699</v>
          </cell>
          <cell r="DV87">
            <v>16699</v>
          </cell>
          <cell r="DW87">
            <v>16699</v>
          </cell>
          <cell r="DX87">
            <v>16699</v>
          </cell>
          <cell r="DY87">
            <v>16699</v>
          </cell>
          <cell r="DZ87">
            <v>16699</v>
          </cell>
          <cell r="EA87">
            <v>16699</v>
          </cell>
        </row>
        <row r="88">
          <cell r="A88">
            <v>64</v>
          </cell>
          <cell r="B88">
            <v>1</v>
          </cell>
          <cell r="C88">
            <v>1</v>
          </cell>
          <cell r="D88">
            <v>0</v>
          </cell>
          <cell r="E88">
            <v>0</v>
          </cell>
          <cell r="F88" t="str">
            <v>OESE</v>
          </cell>
          <cell r="G88" t="str">
            <v>School Improvement</v>
          </cell>
          <cell r="H88" t="str">
            <v>Other, K-12-4</v>
          </cell>
          <cell r="I88">
            <v>0</v>
          </cell>
          <cell r="J88" t="str">
            <v>Comprehensive centers (ETAA section 203)</v>
          </cell>
          <cell r="K88">
            <v>0</v>
          </cell>
          <cell r="L88" t="str">
            <v>D</v>
          </cell>
          <cell r="M88">
            <v>1</v>
          </cell>
          <cell r="N88">
            <v>0</v>
          </cell>
          <cell r="O88">
            <v>0</v>
          </cell>
          <cell r="P88">
            <v>57113</v>
          </cell>
          <cell r="Q88">
            <v>57113</v>
          </cell>
          <cell r="R88">
            <v>56313</v>
          </cell>
          <cell r="S88">
            <v>56313</v>
          </cell>
          <cell r="T88">
            <v>56313</v>
          </cell>
          <cell r="U88">
            <v>57113</v>
          </cell>
          <cell r="V88">
            <v>57113</v>
          </cell>
          <cell r="W88">
            <v>57113</v>
          </cell>
          <cell r="X88">
            <v>57113</v>
          </cell>
          <cell r="Y88">
            <v>57113</v>
          </cell>
          <cell r="Z88">
            <v>57113</v>
          </cell>
          <cell r="AA88">
            <v>0</v>
          </cell>
          <cell r="AB88">
            <v>57113</v>
          </cell>
          <cell r="AC88">
            <v>56313</v>
          </cell>
          <cell r="AD88">
            <v>56313</v>
          </cell>
          <cell r="AE88">
            <v>56313</v>
          </cell>
          <cell r="AF88">
            <v>56313</v>
          </cell>
          <cell r="AG88">
            <v>56313</v>
          </cell>
          <cell r="AH88">
            <v>56313</v>
          </cell>
          <cell r="AI88">
            <v>8000</v>
          </cell>
          <cell r="AJ88">
            <v>56313</v>
          </cell>
          <cell r="AK88">
            <v>56313</v>
          </cell>
          <cell r="AL88">
            <v>61313</v>
          </cell>
          <cell r="AM88">
            <v>61313</v>
          </cell>
          <cell r="AN88">
            <v>56313</v>
          </cell>
          <cell r="AO88">
            <v>31570</v>
          </cell>
          <cell r="AP88">
            <v>56313</v>
          </cell>
          <cell r="AQ88">
            <v>56313</v>
          </cell>
          <cell r="AR88">
            <v>56313</v>
          </cell>
          <cell r="AS88">
            <v>56313</v>
          </cell>
          <cell r="AT88">
            <v>56313</v>
          </cell>
          <cell r="AU88">
            <v>56313</v>
          </cell>
          <cell r="AV88">
            <v>56313</v>
          </cell>
          <cell r="AW88">
            <v>51313</v>
          </cell>
          <cell r="AX88">
            <v>51313</v>
          </cell>
          <cell r="AY88">
            <v>51313</v>
          </cell>
          <cell r="AZ88">
            <v>51210</v>
          </cell>
          <cell r="BA88">
            <v>50441</v>
          </cell>
          <cell r="BB88">
            <v>56313</v>
          </cell>
          <cell r="BC88">
            <v>56313</v>
          </cell>
          <cell r="BD88">
            <v>56313</v>
          </cell>
          <cell r="BE88">
            <v>56313</v>
          </cell>
          <cell r="BF88">
            <v>56313</v>
          </cell>
          <cell r="BG88">
            <v>56313</v>
          </cell>
          <cell r="BH88">
            <v>56313</v>
          </cell>
          <cell r="BI88">
            <v>56313</v>
          </cell>
          <cell r="BJ88">
            <v>56313</v>
          </cell>
          <cell r="BK88">
            <v>56313</v>
          </cell>
          <cell r="BL88">
            <v>51210</v>
          </cell>
          <cell r="BM88">
            <v>51210</v>
          </cell>
          <cell r="BN88">
            <v>51210</v>
          </cell>
          <cell r="BO88">
            <v>51210</v>
          </cell>
          <cell r="BP88">
            <v>8000</v>
          </cell>
          <cell r="BQ88">
            <v>50441</v>
          </cell>
          <cell r="BR88">
            <v>50441</v>
          </cell>
          <cell r="BS88">
            <v>50441</v>
          </cell>
          <cell r="BT88">
            <v>50441</v>
          </cell>
          <cell r="BU88">
            <v>51210</v>
          </cell>
          <cell r="BV88">
            <v>51113</v>
          </cell>
          <cell r="BW88">
            <v>51210</v>
          </cell>
          <cell r="BX88">
            <v>51210</v>
          </cell>
          <cell r="BY88">
            <v>51210</v>
          </cell>
          <cell r="BZ88">
            <v>51210</v>
          </cell>
          <cell r="CA88">
            <v>51210</v>
          </cell>
          <cell r="CB88">
            <v>51210</v>
          </cell>
          <cell r="CC88">
            <v>51113</v>
          </cell>
          <cell r="CD88">
            <v>51113</v>
          </cell>
          <cell r="CE88">
            <v>51113</v>
          </cell>
          <cell r="CF88">
            <v>51113</v>
          </cell>
          <cell r="CG88">
            <v>51113</v>
          </cell>
          <cell r="CH88">
            <v>48445</v>
          </cell>
          <cell r="CI88">
            <v>51113</v>
          </cell>
          <cell r="CJ88">
            <v>51113</v>
          </cell>
          <cell r="CK88">
            <v>51113</v>
          </cell>
          <cell r="CL88">
            <v>51113</v>
          </cell>
          <cell r="CM88">
            <v>51113</v>
          </cell>
          <cell r="CN88">
            <v>51113</v>
          </cell>
          <cell r="CO88">
            <v>51113</v>
          </cell>
          <cell r="CP88">
            <v>51113</v>
          </cell>
          <cell r="CQ88">
            <v>51113</v>
          </cell>
          <cell r="CR88">
            <v>51113</v>
          </cell>
          <cell r="CS88">
            <v>51113</v>
          </cell>
          <cell r="CT88">
            <v>48445</v>
          </cell>
          <cell r="CU88">
            <v>48445</v>
          </cell>
          <cell r="CV88">
            <v>51113</v>
          </cell>
          <cell r="CW88">
            <v>48445</v>
          </cell>
          <cell r="CX88">
            <v>48445</v>
          </cell>
          <cell r="CY88">
            <v>48445</v>
          </cell>
          <cell r="CZ88">
            <v>48445</v>
          </cell>
          <cell r="DA88">
            <v>48445</v>
          </cell>
          <cell r="DB88">
            <v>48445</v>
          </cell>
          <cell r="DC88">
            <v>48418</v>
          </cell>
          <cell r="DD88">
            <v>48445</v>
          </cell>
          <cell r="DE88">
            <v>48445</v>
          </cell>
          <cell r="DF88">
            <v>48445</v>
          </cell>
          <cell r="DG88">
            <v>55445</v>
          </cell>
          <cell r="DH88">
            <v>50445</v>
          </cell>
          <cell r="DI88">
            <v>50445</v>
          </cell>
          <cell r="DJ88">
            <v>55445</v>
          </cell>
          <cell r="DK88">
            <v>55445</v>
          </cell>
          <cell r="DL88">
            <v>43600</v>
          </cell>
          <cell r="DM88">
            <v>43600</v>
          </cell>
          <cell r="DN88">
            <v>40000</v>
          </cell>
          <cell r="DO88">
            <v>0</v>
          </cell>
          <cell r="DP88">
            <v>48445</v>
          </cell>
          <cell r="DQ88">
            <v>51445</v>
          </cell>
          <cell r="DR88">
            <v>43600</v>
          </cell>
          <cell r="DS88">
            <v>51445</v>
          </cell>
          <cell r="DT88">
            <v>55445</v>
          </cell>
          <cell r="DU88">
            <v>48000</v>
          </cell>
          <cell r="DV88">
            <v>55445</v>
          </cell>
          <cell r="DW88">
            <v>55445</v>
          </cell>
          <cell r="DX88">
            <v>55445</v>
          </cell>
          <cell r="DY88">
            <v>55445</v>
          </cell>
          <cell r="DZ88">
            <v>51445</v>
          </cell>
          <cell r="EA88">
            <v>55445</v>
          </cell>
        </row>
        <row r="89">
          <cell r="A89">
            <v>65</v>
          </cell>
          <cell r="B89">
            <v>1</v>
          </cell>
          <cell r="C89">
            <v>1</v>
          </cell>
          <cell r="D89">
            <v>0</v>
          </cell>
          <cell r="E89">
            <v>0</v>
          </cell>
          <cell r="F89" t="str">
            <v>OESE</v>
          </cell>
          <cell r="G89" t="str">
            <v>School Improvement</v>
          </cell>
          <cell r="H89">
            <v>0</v>
          </cell>
          <cell r="I89">
            <v>0</v>
          </cell>
          <cell r="J89" t="str">
            <v>Educational technology State grants (ESEA II-D-1 and 2)</v>
          </cell>
          <cell r="K89">
            <v>1</v>
          </cell>
          <cell r="L89" t="str">
            <v>D</v>
          </cell>
          <cell r="M89">
            <v>1</v>
          </cell>
          <cell r="N89">
            <v>0</v>
          </cell>
          <cell r="O89">
            <v>0</v>
          </cell>
          <cell r="P89">
            <v>650000</v>
          </cell>
          <cell r="Q89">
            <v>0</v>
          </cell>
          <cell r="R89">
            <v>0</v>
          </cell>
          <cell r="S89">
            <v>0</v>
          </cell>
          <cell r="T89">
            <v>0</v>
          </cell>
          <cell r="U89">
            <v>0</v>
          </cell>
          <cell r="V89">
            <v>0</v>
          </cell>
          <cell r="W89">
            <v>0</v>
          </cell>
          <cell r="X89">
            <v>0</v>
          </cell>
          <cell r="Y89">
            <v>0</v>
          </cell>
          <cell r="Z89">
            <v>0</v>
          </cell>
          <cell r="AA89">
            <v>0</v>
          </cell>
          <cell r="AB89">
            <v>0</v>
          </cell>
          <cell r="AC89">
            <v>0</v>
          </cell>
          <cell r="AD89">
            <v>0</v>
          </cell>
          <cell r="AE89">
            <v>0</v>
          </cell>
          <cell r="AF89">
            <v>0</v>
          </cell>
          <cell r="AG89">
            <v>0</v>
          </cell>
          <cell r="AH89">
            <v>0</v>
          </cell>
          <cell r="AI89">
            <v>0</v>
          </cell>
          <cell r="AJ89">
            <v>0</v>
          </cell>
          <cell r="AK89">
            <v>0</v>
          </cell>
          <cell r="AL89">
            <v>0</v>
          </cell>
          <cell r="AM89">
            <v>0</v>
          </cell>
          <cell r="AN89">
            <v>0</v>
          </cell>
          <cell r="AO89">
            <v>0</v>
          </cell>
          <cell r="AP89">
            <v>0</v>
          </cell>
          <cell r="AQ89">
            <v>0</v>
          </cell>
          <cell r="AR89">
            <v>0</v>
          </cell>
          <cell r="AS89">
            <v>0</v>
          </cell>
          <cell r="AT89">
            <v>0</v>
          </cell>
          <cell r="AU89">
            <v>0</v>
          </cell>
          <cell r="AV89">
            <v>0</v>
          </cell>
          <cell r="AW89">
            <v>0</v>
          </cell>
          <cell r="AX89">
            <v>0</v>
          </cell>
          <cell r="AY89">
            <v>0</v>
          </cell>
          <cell r="AZ89">
            <v>0</v>
          </cell>
          <cell r="BA89">
            <v>0</v>
          </cell>
          <cell r="BB89">
            <v>0</v>
          </cell>
          <cell r="BC89">
            <v>0</v>
          </cell>
          <cell r="BD89">
            <v>0</v>
          </cell>
          <cell r="BE89">
            <v>0</v>
          </cell>
          <cell r="BF89">
            <v>0</v>
          </cell>
          <cell r="BG89">
            <v>0</v>
          </cell>
          <cell r="BH89">
            <v>0</v>
          </cell>
          <cell r="BI89">
            <v>0</v>
          </cell>
          <cell r="BJ89">
            <v>0</v>
          </cell>
          <cell r="BK89">
            <v>0</v>
          </cell>
          <cell r="BL89">
            <v>0</v>
          </cell>
          <cell r="BM89">
            <v>0</v>
          </cell>
          <cell r="BN89">
            <v>0</v>
          </cell>
          <cell r="BO89">
            <v>0</v>
          </cell>
          <cell r="BP89">
            <v>0</v>
          </cell>
          <cell r="BQ89">
            <v>0</v>
          </cell>
          <cell r="BR89">
            <v>0</v>
          </cell>
          <cell r="BS89">
            <v>0</v>
          </cell>
          <cell r="BT89">
            <v>0</v>
          </cell>
          <cell r="BU89">
            <v>0</v>
          </cell>
          <cell r="BV89">
            <v>0</v>
          </cell>
          <cell r="BW89">
            <v>0</v>
          </cell>
          <cell r="BX89">
            <v>0</v>
          </cell>
          <cell r="BY89">
            <v>0</v>
          </cell>
          <cell r="BZ89">
            <v>0</v>
          </cell>
          <cell r="CA89">
            <v>0</v>
          </cell>
          <cell r="CB89">
            <v>0</v>
          </cell>
          <cell r="CC89">
            <v>0</v>
          </cell>
          <cell r="CD89">
            <v>0</v>
          </cell>
          <cell r="CE89">
            <v>0</v>
          </cell>
          <cell r="CF89">
            <v>0</v>
          </cell>
          <cell r="CG89">
            <v>0</v>
          </cell>
          <cell r="CH89">
            <v>0</v>
          </cell>
          <cell r="CI89">
            <v>0</v>
          </cell>
          <cell r="CJ89">
            <v>0</v>
          </cell>
          <cell r="CK89">
            <v>0</v>
          </cell>
          <cell r="CL89">
            <v>0</v>
          </cell>
          <cell r="CM89">
            <v>0</v>
          </cell>
          <cell r="CN89">
            <v>0</v>
          </cell>
          <cell r="CO89">
            <v>0</v>
          </cell>
          <cell r="CP89">
            <v>0</v>
          </cell>
          <cell r="CQ89">
            <v>0</v>
          </cell>
          <cell r="CR89">
            <v>0</v>
          </cell>
          <cell r="CS89">
            <v>0</v>
          </cell>
          <cell r="CT89">
            <v>0</v>
          </cell>
          <cell r="CU89">
            <v>0</v>
          </cell>
          <cell r="CV89">
            <v>0</v>
          </cell>
          <cell r="CW89">
            <v>0</v>
          </cell>
          <cell r="CX89">
            <v>0</v>
          </cell>
          <cell r="CY89">
            <v>0</v>
          </cell>
          <cell r="CZ89">
            <v>0</v>
          </cell>
          <cell r="DA89">
            <v>0</v>
          </cell>
          <cell r="DB89">
            <v>0</v>
          </cell>
          <cell r="DC89">
            <v>0</v>
          </cell>
          <cell r="DD89">
            <v>0</v>
          </cell>
          <cell r="DE89">
            <v>0</v>
          </cell>
          <cell r="DF89">
            <v>0</v>
          </cell>
          <cell r="DG89">
            <v>0</v>
          </cell>
          <cell r="DH89">
            <v>0</v>
          </cell>
          <cell r="DI89">
            <v>0</v>
          </cell>
          <cell r="DJ89">
            <v>0</v>
          </cell>
          <cell r="DK89">
            <v>0</v>
          </cell>
          <cell r="DL89">
            <v>0</v>
          </cell>
          <cell r="DM89">
            <v>0</v>
          </cell>
          <cell r="DN89">
            <v>0</v>
          </cell>
          <cell r="DO89">
            <v>0</v>
          </cell>
          <cell r="DP89">
            <v>0</v>
          </cell>
          <cell r="DQ89">
            <v>0</v>
          </cell>
          <cell r="DR89">
            <v>0</v>
          </cell>
          <cell r="DS89">
            <v>0</v>
          </cell>
          <cell r="DT89">
            <v>0</v>
          </cell>
          <cell r="DU89">
            <v>0</v>
          </cell>
          <cell r="DV89">
            <v>0</v>
          </cell>
          <cell r="DW89">
            <v>0</v>
          </cell>
          <cell r="DX89">
            <v>0</v>
          </cell>
          <cell r="DY89">
            <v>0</v>
          </cell>
          <cell r="DZ89">
            <v>0</v>
          </cell>
          <cell r="EA89">
            <v>0</v>
          </cell>
        </row>
        <row r="90">
          <cell r="A90">
            <v>66</v>
          </cell>
          <cell r="B90">
            <v>1</v>
          </cell>
          <cell r="C90">
            <v>1</v>
          </cell>
          <cell r="D90">
            <v>0</v>
          </cell>
          <cell r="E90">
            <v>0</v>
          </cell>
          <cell r="F90" t="str">
            <v>OESE</v>
          </cell>
          <cell r="G90" t="str">
            <v>School Improvement</v>
          </cell>
          <cell r="H90" t="str">
            <v>Other, K-12-5</v>
          </cell>
          <cell r="I90">
            <v>0</v>
          </cell>
          <cell r="J90" t="str">
            <v>Education for homeless children and youths (MVHAA Title VII-B)</v>
          </cell>
          <cell r="K90">
            <v>1</v>
          </cell>
          <cell r="L90" t="str">
            <v>D</v>
          </cell>
          <cell r="M90">
            <v>1</v>
          </cell>
          <cell r="N90">
            <v>0</v>
          </cell>
          <cell r="O90">
            <v>0</v>
          </cell>
          <cell r="P90">
            <v>70000</v>
          </cell>
          <cell r="Q90">
            <v>0</v>
          </cell>
          <cell r="R90">
            <v>0</v>
          </cell>
          <cell r="S90">
            <v>0</v>
          </cell>
          <cell r="T90">
            <v>0</v>
          </cell>
          <cell r="U90">
            <v>0</v>
          </cell>
          <cell r="V90">
            <v>0</v>
          </cell>
          <cell r="W90">
            <v>0</v>
          </cell>
          <cell r="X90">
            <v>0</v>
          </cell>
          <cell r="Y90">
            <v>0</v>
          </cell>
          <cell r="Z90">
            <v>0</v>
          </cell>
          <cell r="AA90">
            <v>0</v>
          </cell>
          <cell r="AB90">
            <v>0</v>
          </cell>
          <cell r="AC90">
            <v>0</v>
          </cell>
          <cell r="AD90">
            <v>0</v>
          </cell>
          <cell r="AE90">
            <v>0</v>
          </cell>
          <cell r="AF90">
            <v>0</v>
          </cell>
          <cell r="AG90">
            <v>0</v>
          </cell>
          <cell r="AH90">
            <v>0</v>
          </cell>
          <cell r="AI90">
            <v>0</v>
          </cell>
          <cell r="AJ90">
            <v>0</v>
          </cell>
          <cell r="AK90">
            <v>0</v>
          </cell>
          <cell r="AL90">
            <v>0</v>
          </cell>
          <cell r="AM90">
            <v>0</v>
          </cell>
          <cell r="AN90">
            <v>0</v>
          </cell>
          <cell r="AO90">
            <v>0</v>
          </cell>
          <cell r="AP90">
            <v>0</v>
          </cell>
          <cell r="AQ90">
            <v>0</v>
          </cell>
          <cell r="AR90">
            <v>0</v>
          </cell>
          <cell r="AS90">
            <v>0</v>
          </cell>
          <cell r="AT90">
            <v>0</v>
          </cell>
          <cell r="AU90">
            <v>0</v>
          </cell>
          <cell r="AV90">
            <v>0</v>
          </cell>
          <cell r="AW90">
            <v>0</v>
          </cell>
          <cell r="AX90">
            <v>0</v>
          </cell>
          <cell r="AY90">
            <v>0</v>
          </cell>
          <cell r="AZ90">
            <v>0</v>
          </cell>
          <cell r="BA90">
            <v>0</v>
          </cell>
          <cell r="BB90">
            <v>0</v>
          </cell>
          <cell r="BC90">
            <v>0</v>
          </cell>
          <cell r="BD90">
            <v>0</v>
          </cell>
          <cell r="BE90">
            <v>0</v>
          </cell>
          <cell r="BF90">
            <v>0</v>
          </cell>
          <cell r="BG90">
            <v>0</v>
          </cell>
          <cell r="BH90">
            <v>0</v>
          </cell>
          <cell r="BI90">
            <v>0</v>
          </cell>
          <cell r="BJ90">
            <v>0</v>
          </cell>
          <cell r="BK90">
            <v>0</v>
          </cell>
          <cell r="BL90">
            <v>0</v>
          </cell>
          <cell r="BM90">
            <v>0</v>
          </cell>
          <cell r="BN90">
            <v>0</v>
          </cell>
          <cell r="BO90">
            <v>0</v>
          </cell>
          <cell r="BP90">
            <v>0</v>
          </cell>
          <cell r="BQ90">
            <v>0</v>
          </cell>
          <cell r="BR90">
            <v>0</v>
          </cell>
          <cell r="BS90">
            <v>0</v>
          </cell>
          <cell r="BT90">
            <v>0</v>
          </cell>
          <cell r="BU90">
            <v>0</v>
          </cell>
          <cell r="BV90">
            <v>0</v>
          </cell>
          <cell r="BW90">
            <v>0</v>
          </cell>
          <cell r="BX90">
            <v>0</v>
          </cell>
          <cell r="BY90">
            <v>0</v>
          </cell>
          <cell r="BZ90">
            <v>0</v>
          </cell>
          <cell r="CA90">
            <v>0</v>
          </cell>
          <cell r="CB90">
            <v>0</v>
          </cell>
          <cell r="CC90">
            <v>0</v>
          </cell>
          <cell r="CD90">
            <v>0</v>
          </cell>
          <cell r="CE90">
            <v>0</v>
          </cell>
          <cell r="CF90">
            <v>0</v>
          </cell>
          <cell r="CG90">
            <v>0</v>
          </cell>
          <cell r="CH90">
            <v>0</v>
          </cell>
          <cell r="CI90">
            <v>0</v>
          </cell>
          <cell r="CJ90">
            <v>0</v>
          </cell>
          <cell r="CK90">
            <v>0</v>
          </cell>
          <cell r="CL90">
            <v>0</v>
          </cell>
          <cell r="CM90">
            <v>0</v>
          </cell>
          <cell r="CN90">
            <v>0</v>
          </cell>
          <cell r="CO90">
            <v>0</v>
          </cell>
          <cell r="CP90">
            <v>0</v>
          </cell>
          <cell r="CQ90">
            <v>0</v>
          </cell>
          <cell r="CR90">
            <v>0</v>
          </cell>
          <cell r="CS90">
            <v>0</v>
          </cell>
          <cell r="CT90">
            <v>0</v>
          </cell>
          <cell r="CU90">
            <v>0</v>
          </cell>
          <cell r="CV90">
            <v>0</v>
          </cell>
          <cell r="CW90">
            <v>0</v>
          </cell>
          <cell r="CX90">
            <v>0</v>
          </cell>
          <cell r="CY90">
            <v>0</v>
          </cell>
          <cell r="CZ90">
            <v>0</v>
          </cell>
          <cell r="DA90">
            <v>0</v>
          </cell>
          <cell r="DB90">
            <v>0</v>
          </cell>
          <cell r="DC90">
            <v>0</v>
          </cell>
          <cell r="DD90">
            <v>0</v>
          </cell>
          <cell r="DE90">
            <v>0</v>
          </cell>
          <cell r="DF90">
            <v>0</v>
          </cell>
          <cell r="DG90">
            <v>0</v>
          </cell>
          <cell r="DH90">
            <v>0</v>
          </cell>
          <cell r="DI90">
            <v>0</v>
          </cell>
          <cell r="DJ90">
            <v>0</v>
          </cell>
          <cell r="DK90">
            <v>0</v>
          </cell>
          <cell r="DL90">
            <v>0</v>
          </cell>
          <cell r="DM90">
            <v>0</v>
          </cell>
          <cell r="DN90">
            <v>0</v>
          </cell>
          <cell r="DO90">
            <v>0</v>
          </cell>
          <cell r="DP90">
            <v>0</v>
          </cell>
          <cell r="DQ90">
            <v>0</v>
          </cell>
          <cell r="DR90">
            <v>0</v>
          </cell>
          <cell r="DS90">
            <v>0</v>
          </cell>
          <cell r="DT90">
            <v>0</v>
          </cell>
          <cell r="DU90">
            <v>0</v>
          </cell>
          <cell r="DV90">
            <v>0</v>
          </cell>
          <cell r="DW90">
            <v>0</v>
          </cell>
          <cell r="DX90">
            <v>0</v>
          </cell>
          <cell r="DY90">
            <v>0</v>
          </cell>
          <cell r="DZ90">
            <v>0</v>
          </cell>
          <cell r="EA90">
            <v>0</v>
          </cell>
        </row>
        <row r="91">
          <cell r="A91">
            <v>67</v>
          </cell>
          <cell r="B91">
            <v>1</v>
          </cell>
          <cell r="C91">
            <v>1</v>
          </cell>
          <cell r="D91">
            <v>0</v>
          </cell>
          <cell r="E91">
            <v>0</v>
          </cell>
          <cell r="F91" t="str">
            <v>OESE</v>
          </cell>
          <cell r="G91" t="str">
            <v>Indian Education</v>
          </cell>
          <cell r="H91">
            <v>0</v>
          </cell>
          <cell r="I91">
            <v>0</v>
          </cell>
          <cell r="J91" t="str">
            <v>Indian Education - Grants to local educational agencies (ESEA VII, Part A-1)</v>
          </cell>
          <cell r="K91">
            <v>0</v>
          </cell>
          <cell r="L91" t="str">
            <v>D</v>
          </cell>
          <cell r="M91">
            <v>1</v>
          </cell>
          <cell r="N91">
            <v>0</v>
          </cell>
          <cell r="O91">
            <v>0</v>
          </cell>
          <cell r="P91">
            <v>99331</v>
          </cell>
          <cell r="Q91">
            <v>99331</v>
          </cell>
          <cell r="R91">
            <v>104331</v>
          </cell>
          <cell r="S91">
            <v>104331</v>
          </cell>
          <cell r="T91">
            <v>104331</v>
          </cell>
          <cell r="U91">
            <v>104331</v>
          </cell>
          <cell r="V91">
            <v>104331</v>
          </cell>
          <cell r="W91">
            <v>104331</v>
          </cell>
          <cell r="X91">
            <v>104331</v>
          </cell>
          <cell r="Y91">
            <v>104331</v>
          </cell>
          <cell r="Z91">
            <v>104331</v>
          </cell>
          <cell r="AA91">
            <v>0</v>
          </cell>
          <cell r="AB91">
            <v>104331</v>
          </cell>
          <cell r="AC91">
            <v>104331</v>
          </cell>
          <cell r="AD91">
            <v>104331</v>
          </cell>
          <cell r="AE91">
            <v>104331</v>
          </cell>
          <cell r="AF91">
            <v>104331</v>
          </cell>
          <cell r="AG91">
            <v>104331</v>
          </cell>
          <cell r="AH91">
            <v>104331</v>
          </cell>
          <cell r="AI91">
            <v>107331</v>
          </cell>
          <cell r="AJ91">
            <v>104331</v>
          </cell>
          <cell r="AK91">
            <v>104331</v>
          </cell>
          <cell r="AL91">
            <v>104331</v>
          </cell>
          <cell r="AM91">
            <v>104331</v>
          </cell>
          <cell r="AN91">
            <v>104331</v>
          </cell>
          <cell r="AO91">
            <v>107331</v>
          </cell>
          <cell r="AP91">
            <v>104331</v>
          </cell>
          <cell r="AQ91">
            <v>104331</v>
          </cell>
          <cell r="AR91">
            <v>104331</v>
          </cell>
          <cell r="AS91">
            <v>104331</v>
          </cell>
          <cell r="AT91">
            <v>104331</v>
          </cell>
          <cell r="AU91">
            <v>104331</v>
          </cell>
          <cell r="AV91">
            <v>104331</v>
          </cell>
          <cell r="AW91">
            <v>104331</v>
          </cell>
          <cell r="AX91">
            <v>104331</v>
          </cell>
          <cell r="AY91">
            <v>104331</v>
          </cell>
          <cell r="AZ91">
            <v>104122</v>
          </cell>
          <cell r="BA91">
            <v>102557</v>
          </cell>
          <cell r="BB91">
            <v>104331</v>
          </cell>
          <cell r="BC91">
            <v>104331</v>
          </cell>
          <cell r="BD91">
            <v>102885</v>
          </cell>
          <cell r="BE91">
            <v>104331</v>
          </cell>
          <cell r="BF91">
            <v>104331</v>
          </cell>
          <cell r="BG91">
            <v>104331</v>
          </cell>
          <cell r="BH91">
            <v>104331</v>
          </cell>
          <cell r="BI91">
            <v>104331</v>
          </cell>
          <cell r="BJ91">
            <v>104331</v>
          </cell>
          <cell r="BK91">
            <v>104331</v>
          </cell>
          <cell r="BL91">
            <v>104122</v>
          </cell>
          <cell r="BM91">
            <v>104122</v>
          </cell>
          <cell r="BN91">
            <v>104122</v>
          </cell>
          <cell r="BO91">
            <v>104122</v>
          </cell>
          <cell r="BP91">
            <v>107122</v>
          </cell>
          <cell r="BQ91">
            <v>102557</v>
          </cell>
          <cell r="BR91">
            <v>102557</v>
          </cell>
          <cell r="BS91">
            <v>102557</v>
          </cell>
          <cell r="BT91">
            <v>102557</v>
          </cell>
          <cell r="BU91">
            <v>106122</v>
          </cell>
          <cell r="BV91">
            <v>105921</v>
          </cell>
          <cell r="BW91">
            <v>104122</v>
          </cell>
          <cell r="BX91">
            <v>104122</v>
          </cell>
          <cell r="BY91">
            <v>98947</v>
          </cell>
          <cell r="BZ91">
            <v>92148</v>
          </cell>
          <cell r="CA91">
            <v>104122</v>
          </cell>
          <cell r="CB91">
            <v>104122</v>
          </cell>
          <cell r="CC91">
            <v>105921</v>
          </cell>
          <cell r="CD91">
            <v>105921</v>
          </cell>
          <cell r="CE91">
            <v>105921</v>
          </cell>
          <cell r="CF91">
            <v>105921</v>
          </cell>
          <cell r="CG91">
            <v>105921</v>
          </cell>
          <cell r="CH91">
            <v>100381</v>
          </cell>
          <cell r="CI91">
            <v>105921</v>
          </cell>
          <cell r="CJ91">
            <v>105921</v>
          </cell>
          <cell r="CK91">
            <v>105921</v>
          </cell>
          <cell r="CL91">
            <v>105921</v>
          </cell>
          <cell r="CM91">
            <v>105921</v>
          </cell>
          <cell r="CN91">
            <v>105921</v>
          </cell>
          <cell r="CO91">
            <v>105921</v>
          </cell>
          <cell r="CP91">
            <v>105921</v>
          </cell>
          <cell r="CQ91">
            <v>105921</v>
          </cell>
          <cell r="CR91">
            <v>105710</v>
          </cell>
          <cell r="CS91">
            <v>105710</v>
          </cell>
          <cell r="CT91">
            <v>100381</v>
          </cell>
          <cell r="CU91">
            <v>100381</v>
          </cell>
          <cell r="CV91">
            <v>105710</v>
          </cell>
          <cell r="CW91">
            <v>100381</v>
          </cell>
          <cell r="CX91">
            <v>100381</v>
          </cell>
          <cell r="CY91">
            <v>100381</v>
          </cell>
          <cell r="CZ91">
            <v>100381</v>
          </cell>
          <cell r="DA91">
            <v>100381</v>
          </cell>
          <cell r="DB91">
            <v>100381</v>
          </cell>
          <cell r="DC91">
            <v>100325</v>
          </cell>
          <cell r="DD91">
            <v>100381</v>
          </cell>
          <cell r="DE91">
            <v>100381</v>
          </cell>
          <cell r="DF91">
            <v>100381</v>
          </cell>
          <cell r="DG91">
            <v>100381</v>
          </cell>
          <cell r="DH91">
            <v>100381</v>
          </cell>
          <cell r="DI91">
            <v>100381</v>
          </cell>
          <cell r="DJ91">
            <v>100381</v>
          </cell>
          <cell r="DK91">
            <v>100381</v>
          </cell>
          <cell r="DL91">
            <v>100381</v>
          </cell>
          <cell r="DM91">
            <v>100381</v>
          </cell>
          <cell r="DN91">
            <v>100381</v>
          </cell>
          <cell r="DO91">
            <v>0</v>
          </cell>
          <cell r="DP91">
            <v>100381</v>
          </cell>
          <cell r="DQ91">
            <v>100381</v>
          </cell>
          <cell r="DR91">
            <v>100381</v>
          </cell>
          <cell r="DS91">
            <v>100381</v>
          </cell>
          <cell r="DT91">
            <v>130381</v>
          </cell>
          <cell r="DU91">
            <v>100381</v>
          </cell>
          <cell r="DV91">
            <v>100381</v>
          </cell>
          <cell r="DW91">
            <v>100381</v>
          </cell>
          <cell r="DX91">
            <v>100381</v>
          </cell>
          <cell r="DY91">
            <v>100381</v>
          </cell>
          <cell r="DZ91">
            <v>100381</v>
          </cell>
          <cell r="EA91">
            <v>100381</v>
          </cell>
        </row>
        <row r="92">
          <cell r="A92">
            <v>68</v>
          </cell>
          <cell r="B92">
            <v>1</v>
          </cell>
          <cell r="C92">
            <v>1</v>
          </cell>
          <cell r="D92">
            <v>0</v>
          </cell>
          <cell r="E92">
            <v>0</v>
          </cell>
          <cell r="F92" t="str">
            <v>OESE</v>
          </cell>
          <cell r="G92" t="str">
            <v>Indian Education</v>
          </cell>
          <cell r="H92">
            <v>0</v>
          </cell>
          <cell r="I92">
            <v>0</v>
          </cell>
          <cell r="J92" t="str">
            <v>Indian Education - Special programs for Indian children (ESEA VII, Part A-2)</v>
          </cell>
          <cell r="K92">
            <v>0</v>
          </cell>
          <cell r="L92" t="str">
            <v>D</v>
          </cell>
          <cell r="M92">
            <v>1</v>
          </cell>
          <cell r="N92">
            <v>0</v>
          </cell>
          <cell r="O92">
            <v>0</v>
          </cell>
          <cell r="P92">
            <v>19060</v>
          </cell>
          <cell r="Q92">
            <v>19060</v>
          </cell>
          <cell r="R92">
            <v>19060</v>
          </cell>
          <cell r="S92">
            <v>19060</v>
          </cell>
          <cell r="T92">
            <v>19060</v>
          </cell>
          <cell r="U92">
            <v>19060</v>
          </cell>
          <cell r="V92">
            <v>19060</v>
          </cell>
          <cell r="W92">
            <v>19060</v>
          </cell>
          <cell r="X92">
            <v>19060</v>
          </cell>
          <cell r="Y92">
            <v>19060</v>
          </cell>
          <cell r="Z92">
            <v>19060</v>
          </cell>
          <cell r="AA92">
            <v>0</v>
          </cell>
          <cell r="AB92">
            <v>19060</v>
          </cell>
          <cell r="AC92">
            <v>19060</v>
          </cell>
          <cell r="AD92">
            <v>19060</v>
          </cell>
          <cell r="AE92">
            <v>19060</v>
          </cell>
          <cell r="AF92">
            <v>19060</v>
          </cell>
          <cell r="AG92">
            <v>19060</v>
          </cell>
          <cell r="AH92">
            <v>19060</v>
          </cell>
          <cell r="AI92">
            <v>19060</v>
          </cell>
          <cell r="AJ92">
            <v>19060</v>
          </cell>
          <cell r="AK92">
            <v>19060</v>
          </cell>
          <cell r="AL92">
            <v>19060</v>
          </cell>
          <cell r="AM92">
            <v>19060</v>
          </cell>
          <cell r="AN92">
            <v>19060</v>
          </cell>
          <cell r="AO92">
            <v>19060</v>
          </cell>
          <cell r="AP92">
            <v>19060</v>
          </cell>
          <cell r="AQ92">
            <v>19060</v>
          </cell>
          <cell r="AR92">
            <v>19060</v>
          </cell>
          <cell r="AS92">
            <v>19060</v>
          </cell>
          <cell r="AT92">
            <v>19060</v>
          </cell>
          <cell r="AU92">
            <v>19060</v>
          </cell>
          <cell r="AV92">
            <v>19060</v>
          </cell>
          <cell r="AW92">
            <v>19060</v>
          </cell>
          <cell r="AX92">
            <v>19060</v>
          </cell>
          <cell r="AY92">
            <v>19060</v>
          </cell>
          <cell r="AZ92">
            <v>19022</v>
          </cell>
          <cell r="BA92">
            <v>18736</v>
          </cell>
          <cell r="BB92">
            <v>19060</v>
          </cell>
          <cell r="BC92">
            <v>19060</v>
          </cell>
          <cell r="BD92">
            <v>19060</v>
          </cell>
          <cell r="BE92">
            <v>19060</v>
          </cell>
          <cell r="BF92">
            <v>19060</v>
          </cell>
          <cell r="BG92">
            <v>19060</v>
          </cell>
          <cell r="BH92">
            <v>19060</v>
          </cell>
          <cell r="BI92">
            <v>19060</v>
          </cell>
          <cell r="BJ92">
            <v>19060</v>
          </cell>
          <cell r="BK92">
            <v>19060</v>
          </cell>
          <cell r="BL92">
            <v>19022</v>
          </cell>
          <cell r="BM92">
            <v>19022</v>
          </cell>
          <cell r="BN92">
            <v>19022</v>
          </cell>
          <cell r="BO92">
            <v>19022</v>
          </cell>
          <cell r="BP92">
            <v>19022</v>
          </cell>
          <cell r="BQ92">
            <v>18736</v>
          </cell>
          <cell r="BR92">
            <v>18736</v>
          </cell>
          <cell r="BS92">
            <v>18736</v>
          </cell>
          <cell r="BT92">
            <v>18736</v>
          </cell>
          <cell r="BU92">
            <v>19022</v>
          </cell>
          <cell r="BV92">
            <v>18986</v>
          </cell>
          <cell r="BW92">
            <v>19022</v>
          </cell>
          <cell r="BX92">
            <v>19022</v>
          </cell>
          <cell r="BY92">
            <v>19022</v>
          </cell>
          <cell r="BZ92">
            <v>19022</v>
          </cell>
          <cell r="CA92">
            <v>19022</v>
          </cell>
          <cell r="CB92">
            <v>19022</v>
          </cell>
          <cell r="CC92">
            <v>18986</v>
          </cell>
          <cell r="CD92">
            <v>18986</v>
          </cell>
          <cell r="CE92">
            <v>18986</v>
          </cell>
          <cell r="CF92">
            <v>18986</v>
          </cell>
          <cell r="CG92">
            <v>18986</v>
          </cell>
          <cell r="CH92">
            <v>17993</v>
          </cell>
          <cell r="CI92">
            <v>18986</v>
          </cell>
          <cell r="CJ92">
            <v>18986</v>
          </cell>
          <cell r="CK92">
            <v>18986</v>
          </cell>
          <cell r="CL92">
            <v>18986</v>
          </cell>
          <cell r="CM92">
            <v>18986</v>
          </cell>
          <cell r="CN92">
            <v>18986</v>
          </cell>
          <cell r="CO92">
            <v>18986</v>
          </cell>
          <cell r="CP92">
            <v>18986</v>
          </cell>
          <cell r="CQ92">
            <v>18986</v>
          </cell>
          <cell r="CR92">
            <v>18948</v>
          </cell>
          <cell r="CS92">
            <v>18948</v>
          </cell>
          <cell r="CT92">
            <v>17993</v>
          </cell>
          <cell r="CU92">
            <v>17993</v>
          </cell>
          <cell r="CV92">
            <v>18948</v>
          </cell>
          <cell r="CW92">
            <v>17993</v>
          </cell>
          <cell r="CX92">
            <v>17993</v>
          </cell>
          <cell r="CY92">
            <v>17993</v>
          </cell>
          <cell r="CZ92">
            <v>17993</v>
          </cell>
          <cell r="DA92">
            <v>17993</v>
          </cell>
          <cell r="DB92">
            <v>17993</v>
          </cell>
          <cell r="DC92">
            <v>17983</v>
          </cell>
          <cell r="DD92">
            <v>17993</v>
          </cell>
          <cell r="DE92">
            <v>17993</v>
          </cell>
          <cell r="DF92">
            <v>27993</v>
          </cell>
          <cell r="DG92">
            <v>57993</v>
          </cell>
          <cell r="DH92">
            <v>57993</v>
          </cell>
          <cell r="DI92">
            <v>57993</v>
          </cell>
          <cell r="DJ92">
            <v>67993</v>
          </cell>
          <cell r="DK92">
            <v>67993</v>
          </cell>
          <cell r="DL92">
            <v>37993</v>
          </cell>
          <cell r="DM92">
            <v>37993</v>
          </cell>
          <cell r="DN92">
            <v>17993</v>
          </cell>
          <cell r="DO92">
            <v>0</v>
          </cell>
          <cell r="DP92">
            <v>17993</v>
          </cell>
          <cell r="DQ92">
            <v>37993</v>
          </cell>
          <cell r="DR92">
            <v>37993</v>
          </cell>
          <cell r="DS92">
            <v>37993</v>
          </cell>
          <cell r="DT92">
            <v>67993</v>
          </cell>
          <cell r="DU92">
            <v>49017</v>
          </cell>
          <cell r="DV92">
            <v>67993</v>
          </cell>
          <cell r="DW92">
            <v>67993</v>
          </cell>
          <cell r="DX92">
            <v>67993</v>
          </cell>
          <cell r="DY92">
            <v>67993</v>
          </cell>
          <cell r="DZ92">
            <v>37993</v>
          </cell>
          <cell r="EA92">
            <v>67993</v>
          </cell>
        </row>
        <row r="93">
          <cell r="A93">
            <v>69</v>
          </cell>
          <cell r="B93">
            <v>1</v>
          </cell>
          <cell r="C93">
            <v>1</v>
          </cell>
          <cell r="D93">
            <v>0</v>
          </cell>
          <cell r="E93">
            <v>0</v>
          </cell>
          <cell r="F93" t="str">
            <v>OESE</v>
          </cell>
          <cell r="G93" t="str">
            <v>Indian Education</v>
          </cell>
          <cell r="H93">
            <v>0</v>
          </cell>
          <cell r="I93">
            <v>0</v>
          </cell>
          <cell r="J93" t="str">
            <v>Indian Education - National activities (ESEA VII, Part A-3)</v>
          </cell>
          <cell r="K93">
            <v>0</v>
          </cell>
          <cell r="L93" t="str">
            <v>D</v>
          </cell>
          <cell r="M93">
            <v>1</v>
          </cell>
          <cell r="N93">
            <v>0</v>
          </cell>
          <cell r="O93">
            <v>0</v>
          </cell>
          <cell r="P93">
            <v>3891</v>
          </cell>
          <cell r="Q93">
            <v>3891</v>
          </cell>
          <cell r="R93">
            <v>3891</v>
          </cell>
          <cell r="S93">
            <v>3891</v>
          </cell>
          <cell r="T93">
            <v>3891</v>
          </cell>
          <cell r="U93">
            <v>3891</v>
          </cell>
          <cell r="V93">
            <v>3891</v>
          </cell>
          <cell r="W93">
            <v>3891</v>
          </cell>
          <cell r="X93">
            <v>3891</v>
          </cell>
          <cell r="Y93">
            <v>3891</v>
          </cell>
          <cell r="Z93">
            <v>3891</v>
          </cell>
          <cell r="AA93">
            <v>0</v>
          </cell>
          <cell r="AB93">
            <v>3891</v>
          </cell>
          <cell r="AC93">
            <v>3891</v>
          </cell>
          <cell r="AD93">
            <v>3891</v>
          </cell>
          <cell r="AE93">
            <v>3891</v>
          </cell>
          <cell r="AF93">
            <v>3891</v>
          </cell>
          <cell r="AG93">
            <v>3891</v>
          </cell>
          <cell r="AH93">
            <v>3891</v>
          </cell>
          <cell r="AI93">
            <v>3891</v>
          </cell>
          <cell r="AJ93">
            <v>3891</v>
          </cell>
          <cell r="AK93">
            <v>3891</v>
          </cell>
          <cell r="AL93">
            <v>5891</v>
          </cell>
          <cell r="AM93">
            <v>5891</v>
          </cell>
          <cell r="AN93">
            <v>4891</v>
          </cell>
          <cell r="AO93">
            <v>3891</v>
          </cell>
          <cell r="AP93">
            <v>3891</v>
          </cell>
          <cell r="AQ93">
            <v>3891</v>
          </cell>
          <cell r="AR93">
            <v>3891</v>
          </cell>
          <cell r="AS93">
            <v>3891</v>
          </cell>
          <cell r="AT93">
            <v>3891</v>
          </cell>
          <cell r="AU93">
            <v>3891</v>
          </cell>
          <cell r="AV93">
            <v>3891</v>
          </cell>
          <cell r="AW93">
            <v>3891</v>
          </cell>
          <cell r="AX93">
            <v>3891</v>
          </cell>
          <cell r="AY93">
            <v>3891</v>
          </cell>
          <cell r="AZ93">
            <v>3883</v>
          </cell>
          <cell r="BA93">
            <v>3825</v>
          </cell>
          <cell r="BB93">
            <v>3891</v>
          </cell>
          <cell r="BC93">
            <v>3891</v>
          </cell>
          <cell r="BD93">
            <v>4891</v>
          </cell>
          <cell r="BE93">
            <v>3891</v>
          </cell>
          <cell r="BF93">
            <v>4891</v>
          </cell>
          <cell r="BG93">
            <v>3891</v>
          </cell>
          <cell r="BH93">
            <v>3891</v>
          </cell>
          <cell r="BI93">
            <v>3891</v>
          </cell>
          <cell r="BJ93">
            <v>3891</v>
          </cell>
          <cell r="BK93">
            <v>3891</v>
          </cell>
          <cell r="BL93">
            <v>3883</v>
          </cell>
          <cell r="BM93">
            <v>3883</v>
          </cell>
          <cell r="BN93">
            <v>4883</v>
          </cell>
          <cell r="BO93">
            <v>4883</v>
          </cell>
          <cell r="BP93">
            <v>5883</v>
          </cell>
          <cell r="BQ93">
            <v>3825</v>
          </cell>
          <cell r="BR93">
            <v>3825</v>
          </cell>
          <cell r="BS93">
            <v>3825</v>
          </cell>
          <cell r="BT93">
            <v>3825</v>
          </cell>
          <cell r="BU93">
            <v>5883</v>
          </cell>
          <cell r="BV93">
            <v>5872</v>
          </cell>
          <cell r="BW93">
            <v>3883</v>
          </cell>
          <cell r="BX93">
            <v>3883</v>
          </cell>
          <cell r="BY93">
            <v>3883</v>
          </cell>
          <cell r="BZ93">
            <v>3883</v>
          </cell>
          <cell r="CA93">
            <v>3883</v>
          </cell>
          <cell r="CB93">
            <v>3883</v>
          </cell>
          <cell r="CC93">
            <v>5872</v>
          </cell>
          <cell r="CD93">
            <v>5872</v>
          </cell>
          <cell r="CE93">
            <v>5872</v>
          </cell>
          <cell r="CF93">
            <v>5872</v>
          </cell>
          <cell r="CG93">
            <v>5872</v>
          </cell>
          <cell r="CH93">
            <v>5565</v>
          </cell>
          <cell r="CI93">
            <v>5872</v>
          </cell>
          <cell r="CJ93">
            <v>5872</v>
          </cell>
          <cell r="CK93">
            <v>5872</v>
          </cell>
          <cell r="CL93">
            <v>5872</v>
          </cell>
          <cell r="CM93">
            <v>5872</v>
          </cell>
          <cell r="CN93">
            <v>5872</v>
          </cell>
          <cell r="CO93">
            <v>5872</v>
          </cell>
          <cell r="CP93">
            <v>5872</v>
          </cell>
          <cell r="CQ93">
            <v>5872</v>
          </cell>
          <cell r="CR93">
            <v>5660</v>
          </cell>
          <cell r="CS93">
            <v>5660</v>
          </cell>
          <cell r="CT93">
            <v>5565</v>
          </cell>
          <cell r="CU93">
            <v>5565</v>
          </cell>
          <cell r="CV93">
            <v>5660</v>
          </cell>
          <cell r="CW93">
            <v>5565</v>
          </cell>
          <cell r="CX93">
            <v>5565</v>
          </cell>
          <cell r="CY93">
            <v>5565</v>
          </cell>
          <cell r="CZ93">
            <v>5565</v>
          </cell>
          <cell r="DA93">
            <v>5565</v>
          </cell>
          <cell r="DB93">
            <v>5565</v>
          </cell>
          <cell r="DC93">
            <v>5562</v>
          </cell>
          <cell r="DD93">
            <v>5565</v>
          </cell>
          <cell r="DE93">
            <v>5565</v>
          </cell>
          <cell r="DF93">
            <v>5565</v>
          </cell>
          <cell r="DG93">
            <v>5565</v>
          </cell>
          <cell r="DH93">
            <v>5565</v>
          </cell>
          <cell r="DI93">
            <v>5565</v>
          </cell>
          <cell r="DJ93">
            <v>5565</v>
          </cell>
          <cell r="DK93">
            <v>5565</v>
          </cell>
          <cell r="DL93">
            <v>5565</v>
          </cell>
          <cell r="DM93">
            <v>5565</v>
          </cell>
          <cell r="DN93">
            <v>5565</v>
          </cell>
          <cell r="DO93">
            <v>0</v>
          </cell>
          <cell r="DP93">
            <v>5565</v>
          </cell>
          <cell r="DQ93">
            <v>5565</v>
          </cell>
          <cell r="DR93">
            <v>5565</v>
          </cell>
          <cell r="DS93">
            <v>5565</v>
          </cell>
          <cell r="DT93">
            <v>6565</v>
          </cell>
          <cell r="DU93">
            <v>6565</v>
          </cell>
          <cell r="DV93">
            <v>6565</v>
          </cell>
          <cell r="DW93">
            <v>6565</v>
          </cell>
          <cell r="DX93">
            <v>6565</v>
          </cell>
          <cell r="DY93">
            <v>6565</v>
          </cell>
          <cell r="DZ93">
            <v>5565</v>
          </cell>
          <cell r="EA93">
            <v>6565</v>
          </cell>
        </row>
        <row r="94">
          <cell r="A94">
            <v>70</v>
          </cell>
          <cell r="B94">
            <v>1</v>
          </cell>
          <cell r="C94">
            <v>1</v>
          </cell>
          <cell r="D94">
            <v>0</v>
          </cell>
          <cell r="E94">
            <v>0</v>
          </cell>
          <cell r="F94" t="str">
            <v>OESE</v>
          </cell>
          <cell r="G94" t="str">
            <v>State Fiscal Stabilization Fund</v>
          </cell>
          <cell r="H94">
            <v>0</v>
          </cell>
          <cell r="I94">
            <v>0</v>
          </cell>
          <cell r="J94" t="str">
            <v>State grants (ARRA XIV)</v>
          </cell>
          <cell r="K94">
            <v>1</v>
          </cell>
          <cell r="L94" t="str">
            <v>D</v>
          </cell>
          <cell r="M94">
            <v>1</v>
          </cell>
          <cell r="N94">
            <v>0</v>
          </cell>
          <cell r="O94">
            <v>0</v>
          </cell>
          <cell r="P94">
            <v>48586000</v>
          </cell>
          <cell r="Q94">
            <v>0</v>
          </cell>
          <cell r="R94">
            <v>0</v>
          </cell>
          <cell r="S94">
            <v>0</v>
          </cell>
          <cell r="T94">
            <v>0</v>
          </cell>
          <cell r="U94">
            <v>0</v>
          </cell>
          <cell r="V94">
            <v>0</v>
          </cell>
          <cell r="W94">
            <v>0</v>
          </cell>
          <cell r="X94">
            <v>0</v>
          </cell>
          <cell r="Y94">
            <v>0</v>
          </cell>
          <cell r="Z94">
            <v>0</v>
          </cell>
          <cell r="AA94">
            <v>0</v>
          </cell>
          <cell r="AB94">
            <v>0</v>
          </cell>
          <cell r="AC94">
            <v>0</v>
          </cell>
          <cell r="AD94">
            <v>0</v>
          </cell>
          <cell r="AE94">
            <v>0</v>
          </cell>
          <cell r="AF94">
            <v>0</v>
          </cell>
          <cell r="AG94">
            <v>0</v>
          </cell>
          <cell r="AH94">
            <v>0</v>
          </cell>
          <cell r="AI94">
            <v>0</v>
          </cell>
          <cell r="AJ94">
            <v>0</v>
          </cell>
          <cell r="AK94">
            <v>0</v>
          </cell>
          <cell r="AL94">
            <v>0</v>
          </cell>
          <cell r="AM94">
            <v>0</v>
          </cell>
          <cell r="AN94">
            <v>0</v>
          </cell>
          <cell r="AO94">
            <v>0</v>
          </cell>
          <cell r="AP94">
            <v>0</v>
          </cell>
          <cell r="AQ94">
            <v>0</v>
          </cell>
          <cell r="AR94">
            <v>0</v>
          </cell>
          <cell r="AS94">
            <v>0</v>
          </cell>
          <cell r="AT94">
            <v>0</v>
          </cell>
          <cell r="AU94">
            <v>0</v>
          </cell>
          <cell r="AV94">
            <v>0</v>
          </cell>
          <cell r="AW94">
            <v>0</v>
          </cell>
          <cell r="AX94">
            <v>0</v>
          </cell>
          <cell r="AY94">
            <v>0</v>
          </cell>
          <cell r="AZ94">
            <v>0</v>
          </cell>
          <cell r="BA94">
            <v>0</v>
          </cell>
          <cell r="BB94">
            <v>0</v>
          </cell>
          <cell r="BC94">
            <v>0</v>
          </cell>
          <cell r="BD94">
            <v>0</v>
          </cell>
          <cell r="BE94">
            <v>0</v>
          </cell>
          <cell r="BF94">
            <v>0</v>
          </cell>
          <cell r="BG94">
            <v>0</v>
          </cell>
          <cell r="BH94">
            <v>0</v>
          </cell>
          <cell r="BI94">
            <v>0</v>
          </cell>
          <cell r="BJ94">
            <v>0</v>
          </cell>
          <cell r="BK94">
            <v>0</v>
          </cell>
          <cell r="BL94">
            <v>0</v>
          </cell>
          <cell r="BM94">
            <v>0</v>
          </cell>
          <cell r="BN94">
            <v>0</v>
          </cell>
          <cell r="BO94">
            <v>0</v>
          </cell>
          <cell r="BP94">
            <v>0</v>
          </cell>
          <cell r="BQ94">
            <v>0</v>
          </cell>
          <cell r="BR94">
            <v>0</v>
          </cell>
          <cell r="BS94">
            <v>0</v>
          </cell>
          <cell r="BT94">
            <v>0</v>
          </cell>
          <cell r="BU94">
            <v>0</v>
          </cell>
          <cell r="BV94">
            <v>0</v>
          </cell>
          <cell r="BW94">
            <v>0</v>
          </cell>
          <cell r="BX94">
            <v>0</v>
          </cell>
          <cell r="BY94">
            <v>0</v>
          </cell>
          <cell r="BZ94">
            <v>0</v>
          </cell>
          <cell r="CA94">
            <v>0</v>
          </cell>
          <cell r="CB94">
            <v>0</v>
          </cell>
          <cell r="CC94">
            <v>0</v>
          </cell>
          <cell r="CD94">
            <v>0</v>
          </cell>
          <cell r="CE94">
            <v>0</v>
          </cell>
          <cell r="CF94">
            <v>0</v>
          </cell>
          <cell r="CG94">
            <v>0</v>
          </cell>
          <cell r="CH94">
            <v>0</v>
          </cell>
          <cell r="CI94">
            <v>0</v>
          </cell>
          <cell r="CJ94">
            <v>0</v>
          </cell>
          <cell r="CK94">
            <v>0</v>
          </cell>
          <cell r="CL94">
            <v>0</v>
          </cell>
          <cell r="CM94">
            <v>0</v>
          </cell>
          <cell r="CN94">
            <v>0</v>
          </cell>
          <cell r="CO94">
            <v>0</v>
          </cell>
          <cell r="CP94">
            <v>0</v>
          </cell>
          <cell r="CQ94">
            <v>0</v>
          </cell>
          <cell r="CR94">
            <v>0</v>
          </cell>
          <cell r="CS94">
            <v>0</v>
          </cell>
          <cell r="CT94">
            <v>0</v>
          </cell>
          <cell r="CU94">
            <v>0</v>
          </cell>
          <cell r="CV94">
            <v>0</v>
          </cell>
          <cell r="CW94">
            <v>0</v>
          </cell>
          <cell r="CX94">
            <v>0</v>
          </cell>
          <cell r="CY94">
            <v>0</v>
          </cell>
          <cell r="CZ94">
            <v>0</v>
          </cell>
          <cell r="DA94">
            <v>0</v>
          </cell>
          <cell r="DB94">
            <v>0</v>
          </cell>
          <cell r="DC94">
            <v>0</v>
          </cell>
          <cell r="DD94">
            <v>0</v>
          </cell>
          <cell r="DE94">
            <v>0</v>
          </cell>
          <cell r="DF94">
            <v>0</v>
          </cell>
          <cell r="DG94">
            <v>0</v>
          </cell>
          <cell r="DH94">
            <v>0</v>
          </cell>
          <cell r="DI94">
            <v>0</v>
          </cell>
          <cell r="DJ94">
            <v>0</v>
          </cell>
          <cell r="DK94">
            <v>0</v>
          </cell>
          <cell r="DL94">
            <v>0</v>
          </cell>
          <cell r="DM94">
            <v>0</v>
          </cell>
          <cell r="DN94">
            <v>0</v>
          </cell>
          <cell r="DO94">
            <v>0</v>
          </cell>
          <cell r="DP94">
            <v>0</v>
          </cell>
          <cell r="DQ94">
            <v>0</v>
          </cell>
          <cell r="DR94">
            <v>0</v>
          </cell>
          <cell r="DS94">
            <v>0</v>
          </cell>
          <cell r="DT94">
            <v>0</v>
          </cell>
          <cell r="DU94">
            <v>0</v>
          </cell>
          <cell r="DV94">
            <v>0</v>
          </cell>
          <cell r="DW94">
            <v>0</v>
          </cell>
          <cell r="DX94">
            <v>0</v>
          </cell>
          <cell r="DY94">
            <v>0</v>
          </cell>
          <cell r="DZ94">
            <v>0</v>
          </cell>
          <cell r="EA94">
            <v>0</v>
          </cell>
        </row>
        <row r="95">
          <cell r="A95">
            <v>71</v>
          </cell>
          <cell r="B95">
            <v>1</v>
          </cell>
          <cell r="C95">
            <v>1</v>
          </cell>
          <cell r="D95">
            <v>0</v>
          </cell>
          <cell r="E95">
            <v>0</v>
          </cell>
          <cell r="F95" t="str">
            <v>OESE</v>
          </cell>
          <cell r="G95" t="str">
            <v>State Fiscal Stabilization Fund</v>
          </cell>
          <cell r="H95">
            <v>0</v>
          </cell>
          <cell r="I95">
            <v>0</v>
          </cell>
          <cell r="J95" t="str">
            <v>Race to the Top incentive grants (ARRA XIV, section 14006)</v>
          </cell>
          <cell r="K95">
            <v>1</v>
          </cell>
          <cell r="L95" t="str">
            <v>D</v>
          </cell>
          <cell r="M95">
            <v>1</v>
          </cell>
          <cell r="N95">
            <v>0</v>
          </cell>
          <cell r="O95">
            <v>0</v>
          </cell>
          <cell r="P95">
            <v>4350000</v>
          </cell>
          <cell r="Q95">
            <v>0</v>
          </cell>
          <cell r="R95">
            <v>0</v>
          </cell>
          <cell r="S95">
            <v>0</v>
          </cell>
          <cell r="T95">
            <v>0</v>
          </cell>
          <cell r="U95">
            <v>0</v>
          </cell>
          <cell r="V95">
            <v>0</v>
          </cell>
          <cell r="W95">
            <v>0</v>
          </cell>
          <cell r="X95">
            <v>0</v>
          </cell>
          <cell r="Y95">
            <v>0</v>
          </cell>
          <cell r="Z95">
            <v>0</v>
          </cell>
          <cell r="AA95">
            <v>0</v>
          </cell>
          <cell r="AB95">
            <v>0</v>
          </cell>
          <cell r="AC95">
            <v>0</v>
          </cell>
          <cell r="AD95">
            <v>0</v>
          </cell>
          <cell r="AE95">
            <v>0</v>
          </cell>
          <cell r="AF95">
            <v>0</v>
          </cell>
          <cell r="AG95">
            <v>0</v>
          </cell>
          <cell r="AH95">
            <v>0</v>
          </cell>
          <cell r="AI95">
            <v>0</v>
          </cell>
          <cell r="AJ95">
            <v>0</v>
          </cell>
          <cell r="AK95">
            <v>0</v>
          </cell>
          <cell r="AL95">
            <v>0</v>
          </cell>
          <cell r="AM95">
            <v>0</v>
          </cell>
          <cell r="AN95">
            <v>0</v>
          </cell>
          <cell r="AO95">
            <v>0</v>
          </cell>
          <cell r="AP95">
            <v>0</v>
          </cell>
          <cell r="AQ95">
            <v>0</v>
          </cell>
          <cell r="AR95">
            <v>0</v>
          </cell>
          <cell r="AS95">
            <v>0</v>
          </cell>
          <cell r="AT95">
            <v>0</v>
          </cell>
          <cell r="AU95">
            <v>0</v>
          </cell>
          <cell r="AV95">
            <v>0</v>
          </cell>
          <cell r="AW95">
            <v>0</v>
          </cell>
          <cell r="AX95">
            <v>0</v>
          </cell>
          <cell r="AY95">
            <v>0</v>
          </cell>
          <cell r="AZ95">
            <v>0</v>
          </cell>
          <cell r="BA95">
            <v>0</v>
          </cell>
          <cell r="BB95">
            <v>0</v>
          </cell>
          <cell r="BC95">
            <v>0</v>
          </cell>
          <cell r="BD95">
            <v>0</v>
          </cell>
          <cell r="BE95">
            <v>0</v>
          </cell>
          <cell r="BF95">
            <v>0</v>
          </cell>
          <cell r="BG95">
            <v>0</v>
          </cell>
          <cell r="BH95">
            <v>0</v>
          </cell>
          <cell r="BI95">
            <v>0</v>
          </cell>
          <cell r="BJ95">
            <v>0</v>
          </cell>
          <cell r="BK95">
            <v>0</v>
          </cell>
          <cell r="BL95">
            <v>0</v>
          </cell>
          <cell r="BM95">
            <v>0</v>
          </cell>
          <cell r="BN95">
            <v>0</v>
          </cell>
          <cell r="BO95">
            <v>0</v>
          </cell>
          <cell r="BP95">
            <v>0</v>
          </cell>
          <cell r="BQ95">
            <v>0</v>
          </cell>
          <cell r="BR95">
            <v>0</v>
          </cell>
          <cell r="BS95">
            <v>0</v>
          </cell>
          <cell r="BT95">
            <v>0</v>
          </cell>
          <cell r="BU95">
            <v>0</v>
          </cell>
          <cell r="BV95">
            <v>0</v>
          </cell>
          <cell r="BW95">
            <v>0</v>
          </cell>
          <cell r="BX95">
            <v>0</v>
          </cell>
          <cell r="BY95">
            <v>0</v>
          </cell>
          <cell r="BZ95">
            <v>0</v>
          </cell>
          <cell r="CA95">
            <v>0</v>
          </cell>
          <cell r="CB95">
            <v>0</v>
          </cell>
          <cell r="CC95">
            <v>0</v>
          </cell>
          <cell r="CD95">
            <v>0</v>
          </cell>
          <cell r="CE95">
            <v>0</v>
          </cell>
          <cell r="CF95">
            <v>0</v>
          </cell>
          <cell r="CG95">
            <v>0</v>
          </cell>
          <cell r="CH95">
            <v>0</v>
          </cell>
          <cell r="CI95">
            <v>0</v>
          </cell>
          <cell r="CJ95">
            <v>0</v>
          </cell>
          <cell r="CK95">
            <v>0</v>
          </cell>
          <cell r="CL95">
            <v>0</v>
          </cell>
          <cell r="CM95">
            <v>0</v>
          </cell>
          <cell r="CN95">
            <v>0</v>
          </cell>
          <cell r="CO95">
            <v>0</v>
          </cell>
          <cell r="CP95">
            <v>0</v>
          </cell>
          <cell r="CQ95">
            <v>0</v>
          </cell>
          <cell r="CR95">
            <v>0</v>
          </cell>
          <cell r="CS95">
            <v>0</v>
          </cell>
          <cell r="CT95">
            <v>0</v>
          </cell>
          <cell r="CU95">
            <v>0</v>
          </cell>
          <cell r="CV95">
            <v>0</v>
          </cell>
          <cell r="CW95">
            <v>0</v>
          </cell>
          <cell r="CX95">
            <v>0</v>
          </cell>
          <cell r="CY95">
            <v>0</v>
          </cell>
          <cell r="CZ95">
            <v>0</v>
          </cell>
          <cell r="DA95">
            <v>0</v>
          </cell>
          <cell r="DB95">
            <v>0</v>
          </cell>
          <cell r="DC95">
            <v>0</v>
          </cell>
          <cell r="DD95">
            <v>0</v>
          </cell>
          <cell r="DE95">
            <v>0</v>
          </cell>
          <cell r="DF95">
            <v>0</v>
          </cell>
          <cell r="DG95">
            <v>0</v>
          </cell>
          <cell r="DH95">
            <v>0</v>
          </cell>
          <cell r="DI95">
            <v>0</v>
          </cell>
          <cell r="DJ95">
            <v>0</v>
          </cell>
          <cell r="DK95">
            <v>0</v>
          </cell>
          <cell r="DL95">
            <v>0</v>
          </cell>
          <cell r="DM95">
            <v>0</v>
          </cell>
          <cell r="DN95">
            <v>0</v>
          </cell>
          <cell r="DO95">
            <v>0</v>
          </cell>
          <cell r="DP95">
            <v>0</v>
          </cell>
          <cell r="DQ95">
            <v>0</v>
          </cell>
          <cell r="DR95">
            <v>0</v>
          </cell>
          <cell r="DS95">
            <v>0</v>
          </cell>
          <cell r="DT95">
            <v>0</v>
          </cell>
          <cell r="DU95">
            <v>0</v>
          </cell>
          <cell r="DV95">
            <v>0</v>
          </cell>
          <cell r="DW95">
            <v>0</v>
          </cell>
          <cell r="DX95">
            <v>0</v>
          </cell>
          <cell r="DY95">
            <v>0</v>
          </cell>
          <cell r="DZ95">
            <v>0</v>
          </cell>
          <cell r="EA95">
            <v>0</v>
          </cell>
        </row>
        <row r="96">
          <cell r="A96">
            <v>72</v>
          </cell>
          <cell r="B96">
            <v>1</v>
          </cell>
          <cell r="C96">
            <v>1</v>
          </cell>
          <cell r="D96">
            <v>0</v>
          </cell>
          <cell r="E96">
            <v>0</v>
          </cell>
          <cell r="F96" t="str">
            <v>OESE</v>
          </cell>
          <cell r="G96" t="str">
            <v>State Fiscal Stabilization Fund</v>
          </cell>
          <cell r="H96">
            <v>0</v>
          </cell>
          <cell r="I96">
            <v>0</v>
          </cell>
          <cell r="J96" t="str">
            <v>Investing in innovation (ARRA XIV, sections 14007)</v>
          </cell>
          <cell r="K96">
            <v>1</v>
          </cell>
          <cell r="L96" t="str">
            <v>D</v>
          </cell>
          <cell r="M96">
            <v>1</v>
          </cell>
          <cell r="N96">
            <v>0</v>
          </cell>
          <cell r="O96">
            <v>0</v>
          </cell>
          <cell r="P96">
            <v>650000</v>
          </cell>
          <cell r="Q96">
            <v>0</v>
          </cell>
          <cell r="R96">
            <v>0</v>
          </cell>
          <cell r="S96">
            <v>0</v>
          </cell>
          <cell r="T96">
            <v>0</v>
          </cell>
          <cell r="U96">
            <v>0</v>
          </cell>
          <cell r="V96">
            <v>0</v>
          </cell>
          <cell r="W96">
            <v>0</v>
          </cell>
          <cell r="X96">
            <v>0</v>
          </cell>
          <cell r="Y96">
            <v>0</v>
          </cell>
          <cell r="Z96">
            <v>0</v>
          </cell>
          <cell r="AA96">
            <v>0</v>
          </cell>
          <cell r="AB96">
            <v>0</v>
          </cell>
          <cell r="AC96">
            <v>0</v>
          </cell>
          <cell r="AD96">
            <v>0</v>
          </cell>
          <cell r="AE96">
            <v>0</v>
          </cell>
          <cell r="AF96">
            <v>0</v>
          </cell>
          <cell r="AG96">
            <v>0</v>
          </cell>
          <cell r="AH96">
            <v>0</v>
          </cell>
          <cell r="AI96">
            <v>0</v>
          </cell>
          <cell r="AJ96">
            <v>0</v>
          </cell>
          <cell r="AK96">
            <v>0</v>
          </cell>
          <cell r="AL96">
            <v>0</v>
          </cell>
          <cell r="AM96">
            <v>0</v>
          </cell>
          <cell r="AN96">
            <v>0</v>
          </cell>
          <cell r="AO96">
            <v>0</v>
          </cell>
          <cell r="AP96">
            <v>0</v>
          </cell>
          <cell r="AQ96">
            <v>0</v>
          </cell>
          <cell r="AR96">
            <v>0</v>
          </cell>
          <cell r="AS96">
            <v>0</v>
          </cell>
          <cell r="AT96">
            <v>0</v>
          </cell>
          <cell r="AU96">
            <v>0</v>
          </cell>
          <cell r="AV96">
            <v>0</v>
          </cell>
          <cell r="AW96">
            <v>0</v>
          </cell>
          <cell r="AX96">
            <v>0</v>
          </cell>
          <cell r="AY96">
            <v>0</v>
          </cell>
          <cell r="AZ96">
            <v>0</v>
          </cell>
          <cell r="BA96">
            <v>0</v>
          </cell>
          <cell r="BB96">
            <v>0</v>
          </cell>
          <cell r="BC96">
            <v>0</v>
          </cell>
          <cell r="BD96">
            <v>0</v>
          </cell>
          <cell r="BE96">
            <v>0</v>
          </cell>
          <cell r="BF96">
            <v>0</v>
          </cell>
          <cell r="BG96">
            <v>0</v>
          </cell>
          <cell r="BH96">
            <v>0</v>
          </cell>
          <cell r="BI96">
            <v>0</v>
          </cell>
          <cell r="BJ96">
            <v>0</v>
          </cell>
          <cell r="BK96">
            <v>0</v>
          </cell>
          <cell r="BL96">
            <v>0</v>
          </cell>
          <cell r="BM96">
            <v>0</v>
          </cell>
          <cell r="BN96">
            <v>0</v>
          </cell>
          <cell r="BO96">
            <v>0</v>
          </cell>
          <cell r="BP96">
            <v>0</v>
          </cell>
          <cell r="BQ96">
            <v>0</v>
          </cell>
          <cell r="BR96">
            <v>0</v>
          </cell>
          <cell r="BS96">
            <v>0</v>
          </cell>
          <cell r="BT96">
            <v>0</v>
          </cell>
          <cell r="BU96">
            <v>0</v>
          </cell>
          <cell r="BV96">
            <v>0</v>
          </cell>
          <cell r="BW96">
            <v>0</v>
          </cell>
          <cell r="BX96">
            <v>0</v>
          </cell>
          <cell r="BY96">
            <v>0</v>
          </cell>
          <cell r="BZ96">
            <v>0</v>
          </cell>
          <cell r="CA96">
            <v>0</v>
          </cell>
          <cell r="CB96">
            <v>0</v>
          </cell>
          <cell r="CC96">
            <v>0</v>
          </cell>
          <cell r="CD96">
            <v>0</v>
          </cell>
          <cell r="CE96">
            <v>0</v>
          </cell>
          <cell r="CF96">
            <v>0</v>
          </cell>
          <cell r="CG96">
            <v>0</v>
          </cell>
          <cell r="CH96">
            <v>0</v>
          </cell>
          <cell r="CI96">
            <v>0</v>
          </cell>
          <cell r="CJ96">
            <v>0</v>
          </cell>
          <cell r="CK96">
            <v>0</v>
          </cell>
          <cell r="CL96">
            <v>0</v>
          </cell>
          <cell r="CM96">
            <v>0</v>
          </cell>
          <cell r="CN96">
            <v>0</v>
          </cell>
          <cell r="CO96">
            <v>0</v>
          </cell>
          <cell r="CP96">
            <v>0</v>
          </cell>
          <cell r="CQ96">
            <v>0</v>
          </cell>
          <cell r="CR96">
            <v>0</v>
          </cell>
          <cell r="CS96">
            <v>0</v>
          </cell>
          <cell r="CT96">
            <v>0</v>
          </cell>
          <cell r="CU96">
            <v>0</v>
          </cell>
          <cell r="CV96">
            <v>0</v>
          </cell>
          <cell r="CW96">
            <v>0</v>
          </cell>
          <cell r="CX96">
            <v>0</v>
          </cell>
          <cell r="CY96">
            <v>0</v>
          </cell>
          <cell r="CZ96">
            <v>0</v>
          </cell>
          <cell r="DA96">
            <v>0</v>
          </cell>
          <cell r="DB96">
            <v>0</v>
          </cell>
          <cell r="DC96">
            <v>0</v>
          </cell>
          <cell r="DD96">
            <v>0</v>
          </cell>
          <cell r="DE96">
            <v>0</v>
          </cell>
          <cell r="DF96">
            <v>0</v>
          </cell>
          <cell r="DG96">
            <v>0</v>
          </cell>
          <cell r="DH96">
            <v>0</v>
          </cell>
          <cell r="DI96">
            <v>0</v>
          </cell>
          <cell r="DJ96">
            <v>0</v>
          </cell>
          <cell r="DK96">
            <v>0</v>
          </cell>
          <cell r="DL96">
            <v>0</v>
          </cell>
          <cell r="DM96">
            <v>0</v>
          </cell>
          <cell r="DN96">
            <v>0</v>
          </cell>
          <cell r="DO96">
            <v>0</v>
          </cell>
          <cell r="DP96">
            <v>0</v>
          </cell>
          <cell r="DQ96">
            <v>0</v>
          </cell>
          <cell r="DR96">
            <v>0</v>
          </cell>
          <cell r="DS96">
            <v>0</v>
          </cell>
          <cell r="DT96">
            <v>0</v>
          </cell>
          <cell r="DU96">
            <v>0</v>
          </cell>
          <cell r="DV96">
            <v>0</v>
          </cell>
          <cell r="DW96">
            <v>0</v>
          </cell>
          <cell r="DX96">
            <v>0</v>
          </cell>
          <cell r="DY96">
            <v>0</v>
          </cell>
          <cell r="DZ96">
            <v>0</v>
          </cell>
          <cell r="EA96">
            <v>0</v>
          </cell>
        </row>
        <row r="97">
          <cell r="A97">
            <v>73</v>
          </cell>
          <cell r="B97">
            <v>1</v>
          </cell>
          <cell r="C97">
            <v>1</v>
          </cell>
          <cell r="D97">
            <v>0</v>
          </cell>
          <cell r="E97">
            <v>0</v>
          </cell>
          <cell r="F97" t="str">
            <v>OESE</v>
          </cell>
          <cell r="G97" t="str">
            <v>State Fiscal Stabilization Fund</v>
          </cell>
          <cell r="H97">
            <v>0</v>
          </cell>
          <cell r="I97">
            <v>0</v>
          </cell>
          <cell r="J97" t="str">
            <v>Administration and oversight (ARRA XIV, sections 14101 (b))</v>
          </cell>
          <cell r="K97">
            <v>1</v>
          </cell>
          <cell r="L97" t="str">
            <v>D</v>
          </cell>
          <cell r="M97">
            <v>1</v>
          </cell>
          <cell r="N97">
            <v>0</v>
          </cell>
          <cell r="O97">
            <v>0</v>
          </cell>
          <cell r="P97">
            <v>14000</v>
          </cell>
          <cell r="Q97">
            <v>0</v>
          </cell>
          <cell r="R97">
            <v>0</v>
          </cell>
          <cell r="S97">
            <v>0</v>
          </cell>
          <cell r="T97">
            <v>0</v>
          </cell>
          <cell r="U97">
            <v>0</v>
          </cell>
          <cell r="V97">
            <v>0</v>
          </cell>
          <cell r="W97">
            <v>0</v>
          </cell>
          <cell r="X97">
            <v>0</v>
          </cell>
          <cell r="Y97">
            <v>0</v>
          </cell>
          <cell r="Z97">
            <v>0</v>
          </cell>
          <cell r="AA97">
            <v>0</v>
          </cell>
          <cell r="AB97">
            <v>0</v>
          </cell>
          <cell r="AC97">
            <v>0</v>
          </cell>
          <cell r="AD97">
            <v>0</v>
          </cell>
          <cell r="AE97">
            <v>0</v>
          </cell>
          <cell r="AF97">
            <v>0</v>
          </cell>
          <cell r="AG97">
            <v>0</v>
          </cell>
          <cell r="AH97">
            <v>0</v>
          </cell>
          <cell r="AI97">
            <v>0</v>
          </cell>
          <cell r="AJ97">
            <v>0</v>
          </cell>
          <cell r="AK97">
            <v>0</v>
          </cell>
          <cell r="AL97">
            <v>0</v>
          </cell>
          <cell r="AM97">
            <v>0</v>
          </cell>
          <cell r="AN97">
            <v>0</v>
          </cell>
          <cell r="AO97">
            <v>0</v>
          </cell>
          <cell r="AP97">
            <v>0</v>
          </cell>
          <cell r="AQ97">
            <v>0</v>
          </cell>
          <cell r="AR97">
            <v>0</v>
          </cell>
          <cell r="AS97">
            <v>0</v>
          </cell>
          <cell r="AT97">
            <v>0</v>
          </cell>
          <cell r="AU97">
            <v>0</v>
          </cell>
          <cell r="AV97">
            <v>0</v>
          </cell>
          <cell r="AW97">
            <v>0</v>
          </cell>
          <cell r="AX97">
            <v>0</v>
          </cell>
          <cell r="AY97">
            <v>0</v>
          </cell>
          <cell r="AZ97">
            <v>0</v>
          </cell>
          <cell r="BA97">
            <v>0</v>
          </cell>
          <cell r="BB97">
            <v>0</v>
          </cell>
          <cell r="BC97">
            <v>0</v>
          </cell>
          <cell r="BD97">
            <v>0</v>
          </cell>
          <cell r="BE97">
            <v>0</v>
          </cell>
          <cell r="BF97">
            <v>0</v>
          </cell>
          <cell r="BG97">
            <v>0</v>
          </cell>
          <cell r="BH97">
            <v>0</v>
          </cell>
          <cell r="BI97">
            <v>0</v>
          </cell>
          <cell r="BJ97">
            <v>0</v>
          </cell>
          <cell r="BK97">
            <v>0</v>
          </cell>
          <cell r="BL97">
            <v>0</v>
          </cell>
          <cell r="BM97">
            <v>0</v>
          </cell>
          <cell r="BN97">
            <v>0</v>
          </cell>
          <cell r="BO97">
            <v>0</v>
          </cell>
          <cell r="BP97">
            <v>0</v>
          </cell>
          <cell r="BQ97">
            <v>0</v>
          </cell>
          <cell r="BR97">
            <v>0</v>
          </cell>
          <cell r="BS97">
            <v>0</v>
          </cell>
          <cell r="BT97">
            <v>0</v>
          </cell>
          <cell r="BU97">
            <v>0</v>
          </cell>
          <cell r="BV97">
            <v>0</v>
          </cell>
          <cell r="BW97">
            <v>0</v>
          </cell>
          <cell r="BX97">
            <v>0</v>
          </cell>
          <cell r="BY97">
            <v>0</v>
          </cell>
          <cell r="BZ97">
            <v>0</v>
          </cell>
          <cell r="CA97">
            <v>0</v>
          </cell>
          <cell r="CB97">
            <v>0</v>
          </cell>
          <cell r="CC97">
            <v>0</v>
          </cell>
          <cell r="CD97">
            <v>0</v>
          </cell>
          <cell r="CE97">
            <v>0</v>
          </cell>
          <cell r="CF97">
            <v>0</v>
          </cell>
          <cell r="CG97">
            <v>0</v>
          </cell>
          <cell r="CH97">
            <v>0</v>
          </cell>
          <cell r="CI97">
            <v>0</v>
          </cell>
          <cell r="CJ97">
            <v>0</v>
          </cell>
          <cell r="CK97">
            <v>0</v>
          </cell>
          <cell r="CL97">
            <v>0</v>
          </cell>
          <cell r="CM97">
            <v>0</v>
          </cell>
          <cell r="CN97">
            <v>0</v>
          </cell>
          <cell r="CO97">
            <v>0</v>
          </cell>
          <cell r="CP97">
            <v>0</v>
          </cell>
          <cell r="CQ97">
            <v>0</v>
          </cell>
          <cell r="CR97">
            <v>0</v>
          </cell>
          <cell r="CS97">
            <v>0</v>
          </cell>
          <cell r="CT97">
            <v>0</v>
          </cell>
          <cell r="CU97">
            <v>0</v>
          </cell>
          <cell r="CV97">
            <v>0</v>
          </cell>
          <cell r="CW97">
            <v>0</v>
          </cell>
          <cell r="CX97">
            <v>0</v>
          </cell>
          <cell r="CY97">
            <v>0</v>
          </cell>
          <cell r="CZ97">
            <v>0</v>
          </cell>
          <cell r="DA97">
            <v>0</v>
          </cell>
          <cell r="DB97">
            <v>0</v>
          </cell>
          <cell r="DC97">
            <v>0</v>
          </cell>
          <cell r="DD97">
            <v>0</v>
          </cell>
          <cell r="DE97">
            <v>0</v>
          </cell>
          <cell r="DF97">
            <v>0</v>
          </cell>
          <cell r="DG97">
            <v>0</v>
          </cell>
          <cell r="DH97">
            <v>0</v>
          </cell>
          <cell r="DI97">
            <v>0</v>
          </cell>
          <cell r="DJ97">
            <v>0</v>
          </cell>
          <cell r="DK97">
            <v>0</v>
          </cell>
          <cell r="DL97">
            <v>0</v>
          </cell>
          <cell r="DM97">
            <v>0</v>
          </cell>
          <cell r="DN97">
            <v>0</v>
          </cell>
          <cell r="DO97">
            <v>0</v>
          </cell>
          <cell r="DP97">
            <v>0</v>
          </cell>
          <cell r="DQ97">
            <v>0</v>
          </cell>
          <cell r="DR97">
            <v>0</v>
          </cell>
          <cell r="DS97">
            <v>0</v>
          </cell>
          <cell r="DT97">
            <v>0</v>
          </cell>
          <cell r="DU97">
            <v>0</v>
          </cell>
          <cell r="DV97">
            <v>0</v>
          </cell>
          <cell r="DW97">
            <v>0</v>
          </cell>
          <cell r="DX97">
            <v>0</v>
          </cell>
          <cell r="DY97">
            <v>0</v>
          </cell>
          <cell r="DZ97">
            <v>0</v>
          </cell>
          <cell r="EA97">
            <v>0</v>
          </cell>
        </row>
        <row r="98">
          <cell r="A98">
            <v>74</v>
          </cell>
          <cell r="B98">
            <v>1</v>
          </cell>
          <cell r="C98">
            <v>0</v>
          </cell>
          <cell r="D98">
            <v>0</v>
          </cell>
          <cell r="E98">
            <v>0</v>
          </cell>
          <cell r="F98" t="str">
            <v>OESE</v>
          </cell>
          <cell r="G98" t="str">
            <v>State Fiscal Stabilization Fund</v>
          </cell>
          <cell r="H98">
            <v>0</v>
          </cell>
          <cell r="I98">
            <v>0</v>
          </cell>
          <cell r="J98" t="str">
            <v>What Works and innovation fund (ARRA XIV, section 14007)</v>
          </cell>
          <cell r="K98">
            <v>0</v>
          </cell>
          <cell r="L98" t="str">
            <v>D</v>
          </cell>
          <cell r="M98">
            <v>1</v>
          </cell>
          <cell r="N98">
            <v>0</v>
          </cell>
          <cell r="O98">
            <v>0</v>
          </cell>
          <cell r="P98">
            <v>0</v>
          </cell>
          <cell r="Q98">
            <v>100000</v>
          </cell>
          <cell r="R98">
            <v>0</v>
          </cell>
          <cell r="S98">
            <v>0</v>
          </cell>
          <cell r="T98">
            <v>0</v>
          </cell>
          <cell r="U98">
            <v>0</v>
          </cell>
          <cell r="V98">
            <v>0</v>
          </cell>
          <cell r="W98">
            <v>0</v>
          </cell>
          <cell r="X98">
            <v>0</v>
          </cell>
          <cell r="Y98">
            <v>0</v>
          </cell>
          <cell r="Z98">
            <v>0</v>
          </cell>
          <cell r="AA98">
            <v>0</v>
          </cell>
          <cell r="AB98">
            <v>0</v>
          </cell>
          <cell r="AC98">
            <v>0</v>
          </cell>
          <cell r="AD98">
            <v>0</v>
          </cell>
          <cell r="AE98">
            <v>0</v>
          </cell>
          <cell r="AF98">
            <v>0</v>
          </cell>
          <cell r="AG98">
            <v>0</v>
          </cell>
          <cell r="AH98">
            <v>0</v>
          </cell>
          <cell r="AI98">
            <v>0</v>
          </cell>
          <cell r="AJ98">
            <v>0</v>
          </cell>
          <cell r="AK98">
            <v>0</v>
          </cell>
          <cell r="AL98">
            <v>0</v>
          </cell>
          <cell r="AM98">
            <v>0</v>
          </cell>
          <cell r="AN98">
            <v>0</v>
          </cell>
          <cell r="AO98">
            <v>0</v>
          </cell>
          <cell r="AP98">
            <v>0</v>
          </cell>
          <cell r="AQ98">
            <v>0</v>
          </cell>
          <cell r="AR98">
            <v>0</v>
          </cell>
          <cell r="AS98">
            <v>0</v>
          </cell>
          <cell r="AT98">
            <v>0</v>
          </cell>
          <cell r="AU98">
            <v>0</v>
          </cell>
          <cell r="AV98">
            <v>0</v>
          </cell>
          <cell r="AW98">
            <v>0</v>
          </cell>
          <cell r="AX98">
            <v>0</v>
          </cell>
          <cell r="AY98">
            <v>0</v>
          </cell>
          <cell r="AZ98">
            <v>0</v>
          </cell>
          <cell r="BA98">
            <v>0</v>
          </cell>
          <cell r="BB98">
            <v>0</v>
          </cell>
          <cell r="BC98">
            <v>0</v>
          </cell>
          <cell r="BD98">
            <v>0</v>
          </cell>
          <cell r="BE98">
            <v>0</v>
          </cell>
          <cell r="BF98">
            <v>0</v>
          </cell>
          <cell r="BG98">
            <v>0</v>
          </cell>
          <cell r="BH98">
            <v>0</v>
          </cell>
          <cell r="BI98">
            <v>0</v>
          </cell>
          <cell r="BJ98">
            <v>0</v>
          </cell>
          <cell r="BK98">
            <v>0</v>
          </cell>
          <cell r="BL98">
            <v>0</v>
          </cell>
          <cell r="BM98">
            <v>0</v>
          </cell>
          <cell r="BN98">
            <v>0</v>
          </cell>
          <cell r="BO98">
            <v>0</v>
          </cell>
          <cell r="BP98">
            <v>0</v>
          </cell>
          <cell r="BQ98">
            <v>0</v>
          </cell>
          <cell r="BR98">
            <v>0</v>
          </cell>
          <cell r="BS98">
            <v>0</v>
          </cell>
          <cell r="BT98">
            <v>0</v>
          </cell>
          <cell r="BU98">
            <v>0</v>
          </cell>
          <cell r="BV98">
            <v>0</v>
          </cell>
          <cell r="BW98">
            <v>0</v>
          </cell>
          <cell r="BX98">
            <v>0</v>
          </cell>
          <cell r="BY98">
            <v>0</v>
          </cell>
          <cell r="BZ98">
            <v>0</v>
          </cell>
          <cell r="CA98">
            <v>0</v>
          </cell>
          <cell r="CB98">
            <v>0</v>
          </cell>
          <cell r="CC98">
            <v>0</v>
          </cell>
          <cell r="CD98">
            <v>0</v>
          </cell>
          <cell r="CE98">
            <v>0</v>
          </cell>
          <cell r="CF98">
            <v>0</v>
          </cell>
          <cell r="CG98">
            <v>0</v>
          </cell>
          <cell r="CH98">
            <v>0</v>
          </cell>
          <cell r="CI98">
            <v>0</v>
          </cell>
          <cell r="CJ98">
            <v>0</v>
          </cell>
          <cell r="CK98">
            <v>0</v>
          </cell>
          <cell r="CL98">
            <v>0</v>
          </cell>
          <cell r="CM98">
            <v>0</v>
          </cell>
          <cell r="CN98">
            <v>0</v>
          </cell>
          <cell r="CO98">
            <v>0</v>
          </cell>
          <cell r="CP98">
            <v>0</v>
          </cell>
          <cell r="CQ98">
            <v>0</v>
          </cell>
          <cell r="CR98">
            <v>0</v>
          </cell>
          <cell r="CS98">
            <v>0</v>
          </cell>
          <cell r="CT98">
            <v>0</v>
          </cell>
          <cell r="CU98">
            <v>0</v>
          </cell>
          <cell r="CV98">
            <v>0</v>
          </cell>
          <cell r="CW98">
            <v>0</v>
          </cell>
          <cell r="CX98">
            <v>0</v>
          </cell>
          <cell r="CY98">
            <v>0</v>
          </cell>
          <cell r="CZ98">
            <v>0</v>
          </cell>
          <cell r="DA98">
            <v>0</v>
          </cell>
          <cell r="DB98">
            <v>0</v>
          </cell>
          <cell r="DC98">
            <v>0</v>
          </cell>
          <cell r="DD98">
            <v>0</v>
          </cell>
          <cell r="DE98">
            <v>0</v>
          </cell>
          <cell r="DF98">
            <v>0</v>
          </cell>
          <cell r="DG98">
            <v>0</v>
          </cell>
          <cell r="DH98">
            <v>0</v>
          </cell>
          <cell r="DI98">
            <v>0</v>
          </cell>
          <cell r="DJ98">
            <v>0</v>
          </cell>
          <cell r="DK98">
            <v>0</v>
          </cell>
          <cell r="DL98">
            <v>0</v>
          </cell>
          <cell r="DM98">
            <v>0</v>
          </cell>
          <cell r="DN98">
            <v>0</v>
          </cell>
          <cell r="DO98">
            <v>0</v>
          </cell>
          <cell r="DP98">
            <v>0</v>
          </cell>
          <cell r="DQ98">
            <v>0</v>
          </cell>
          <cell r="DR98">
            <v>0</v>
          </cell>
          <cell r="DS98">
            <v>0</v>
          </cell>
          <cell r="DT98">
            <v>0</v>
          </cell>
          <cell r="DU98">
            <v>0</v>
          </cell>
          <cell r="DV98">
            <v>0</v>
          </cell>
          <cell r="DW98">
            <v>0</v>
          </cell>
          <cell r="DX98">
            <v>0</v>
          </cell>
          <cell r="DY98">
            <v>0</v>
          </cell>
          <cell r="DZ98">
            <v>0</v>
          </cell>
          <cell r="EA98">
            <v>0</v>
          </cell>
        </row>
        <row r="99">
          <cell r="A99">
            <v>75</v>
          </cell>
          <cell r="B99">
            <v>0</v>
          </cell>
          <cell r="C99">
            <v>0</v>
          </cell>
          <cell r="D99">
            <v>0</v>
          </cell>
          <cell r="E99">
            <v>0</v>
          </cell>
          <cell r="F99" t="str">
            <v>OESE</v>
          </cell>
          <cell r="G99" t="str">
            <v xml:space="preserve">Education Jobs Fund </v>
          </cell>
          <cell r="H99">
            <v>0</v>
          </cell>
          <cell r="I99">
            <v>0</v>
          </cell>
          <cell r="J99" t="str">
            <v xml:space="preserve">Education Jobs Fund </v>
          </cell>
          <cell r="K99">
            <v>0</v>
          </cell>
          <cell r="L99" t="str">
            <v>M</v>
          </cell>
          <cell r="M99">
            <v>0</v>
          </cell>
          <cell r="N99">
            <v>0</v>
          </cell>
          <cell r="O99">
            <v>0</v>
          </cell>
          <cell r="P99">
            <v>0</v>
          </cell>
          <cell r="Q99">
            <v>0</v>
          </cell>
          <cell r="R99">
            <v>10000000</v>
          </cell>
          <cell r="S99">
            <v>10000000</v>
          </cell>
          <cell r="T99">
            <v>10000000</v>
          </cell>
          <cell r="U99">
            <v>0</v>
          </cell>
          <cell r="V99">
            <v>0</v>
          </cell>
          <cell r="W99">
            <v>0</v>
          </cell>
          <cell r="X99">
            <v>0</v>
          </cell>
          <cell r="Y99">
            <v>0</v>
          </cell>
          <cell r="Z99">
            <v>0</v>
          </cell>
          <cell r="AA99">
            <v>0</v>
          </cell>
          <cell r="AB99">
            <v>0</v>
          </cell>
          <cell r="AC99">
            <v>0</v>
          </cell>
          <cell r="AD99">
            <v>0</v>
          </cell>
          <cell r="AE99">
            <v>0</v>
          </cell>
          <cell r="AF99">
            <v>0</v>
          </cell>
          <cell r="AG99">
            <v>0</v>
          </cell>
          <cell r="AH99">
            <v>0</v>
          </cell>
          <cell r="AI99">
            <v>0</v>
          </cell>
          <cell r="AJ99">
            <v>0</v>
          </cell>
          <cell r="AK99">
            <v>0</v>
          </cell>
          <cell r="AL99">
            <v>0</v>
          </cell>
          <cell r="AM99">
            <v>0</v>
          </cell>
          <cell r="AN99">
            <v>0</v>
          </cell>
          <cell r="AO99">
            <v>0</v>
          </cell>
          <cell r="AP99">
            <v>0</v>
          </cell>
          <cell r="AQ99">
            <v>0</v>
          </cell>
          <cell r="AR99">
            <v>0</v>
          </cell>
          <cell r="AS99">
            <v>0</v>
          </cell>
          <cell r="AT99">
            <v>0</v>
          </cell>
          <cell r="AU99">
            <v>0</v>
          </cell>
          <cell r="AV99">
            <v>0</v>
          </cell>
          <cell r="AW99">
            <v>0</v>
          </cell>
          <cell r="AX99">
            <v>0</v>
          </cell>
          <cell r="AY99">
            <v>0</v>
          </cell>
          <cell r="AZ99">
            <v>0</v>
          </cell>
          <cell r="BA99">
            <v>0</v>
          </cell>
          <cell r="BB99">
            <v>0</v>
          </cell>
          <cell r="BC99">
            <v>0</v>
          </cell>
          <cell r="BD99">
            <v>0</v>
          </cell>
          <cell r="BE99">
            <v>0</v>
          </cell>
          <cell r="BF99">
            <v>0</v>
          </cell>
          <cell r="BG99">
            <v>0</v>
          </cell>
          <cell r="BH99">
            <v>0</v>
          </cell>
          <cell r="BI99">
            <v>0</v>
          </cell>
          <cell r="BJ99">
            <v>0</v>
          </cell>
          <cell r="BK99">
            <v>0</v>
          </cell>
          <cell r="BL99">
            <v>0</v>
          </cell>
          <cell r="BM99">
            <v>0</v>
          </cell>
          <cell r="BN99">
            <v>0</v>
          </cell>
          <cell r="BO99">
            <v>0</v>
          </cell>
          <cell r="BP99">
            <v>0</v>
          </cell>
          <cell r="BQ99">
            <v>0</v>
          </cell>
          <cell r="BR99">
            <v>0</v>
          </cell>
          <cell r="BS99">
            <v>0</v>
          </cell>
          <cell r="BT99">
            <v>0</v>
          </cell>
          <cell r="BU99">
            <v>0</v>
          </cell>
          <cell r="BV99">
            <v>0</v>
          </cell>
          <cell r="BW99">
            <v>0</v>
          </cell>
          <cell r="BX99">
            <v>0</v>
          </cell>
          <cell r="BY99">
            <v>0</v>
          </cell>
          <cell r="BZ99">
            <v>0</v>
          </cell>
          <cell r="CA99">
            <v>0</v>
          </cell>
          <cell r="CB99">
            <v>0</v>
          </cell>
          <cell r="CC99">
            <v>0</v>
          </cell>
          <cell r="CD99">
            <v>0</v>
          </cell>
          <cell r="CE99">
            <v>0</v>
          </cell>
          <cell r="CF99">
            <v>0</v>
          </cell>
          <cell r="CG99">
            <v>0</v>
          </cell>
          <cell r="CH99">
            <v>0</v>
          </cell>
          <cell r="CI99">
            <v>0</v>
          </cell>
          <cell r="CJ99">
            <v>0</v>
          </cell>
          <cell r="CK99">
            <v>0</v>
          </cell>
          <cell r="CL99">
            <v>0</v>
          </cell>
          <cell r="CM99">
            <v>0</v>
          </cell>
          <cell r="CN99">
            <v>0</v>
          </cell>
          <cell r="CO99">
            <v>0</v>
          </cell>
          <cell r="CP99">
            <v>0</v>
          </cell>
          <cell r="CQ99">
            <v>0</v>
          </cell>
          <cell r="CR99">
            <v>0</v>
          </cell>
          <cell r="CS99">
            <v>0</v>
          </cell>
          <cell r="CT99">
            <v>0</v>
          </cell>
          <cell r="CU99">
            <v>0</v>
          </cell>
          <cell r="CV99">
            <v>0</v>
          </cell>
          <cell r="CW99">
            <v>0</v>
          </cell>
          <cell r="CX99">
            <v>0</v>
          </cell>
          <cell r="CY99">
            <v>0</v>
          </cell>
          <cell r="CZ99">
            <v>0</v>
          </cell>
          <cell r="DA99">
            <v>0</v>
          </cell>
          <cell r="DB99">
            <v>0</v>
          </cell>
          <cell r="DC99">
            <v>0</v>
          </cell>
          <cell r="DD99">
            <v>0</v>
          </cell>
          <cell r="DE99">
            <v>0</v>
          </cell>
          <cell r="DF99">
            <v>0</v>
          </cell>
          <cell r="DG99">
            <v>0</v>
          </cell>
          <cell r="DH99">
            <v>0</v>
          </cell>
          <cell r="DI99">
            <v>0</v>
          </cell>
          <cell r="DJ99">
            <v>0</v>
          </cell>
          <cell r="DK99">
            <v>0</v>
          </cell>
          <cell r="DL99">
            <v>0</v>
          </cell>
          <cell r="DM99">
            <v>0</v>
          </cell>
          <cell r="DN99">
            <v>0</v>
          </cell>
          <cell r="DO99">
            <v>0</v>
          </cell>
          <cell r="DP99">
            <v>0</v>
          </cell>
          <cell r="DQ99">
            <v>0</v>
          </cell>
          <cell r="DR99">
            <v>0</v>
          </cell>
          <cell r="DS99">
            <v>0</v>
          </cell>
          <cell r="DT99">
            <v>0</v>
          </cell>
          <cell r="DU99">
            <v>0</v>
          </cell>
          <cell r="DV99">
            <v>0</v>
          </cell>
          <cell r="DW99">
            <v>0</v>
          </cell>
          <cell r="DX99">
            <v>0</v>
          </cell>
          <cell r="DY99">
            <v>0</v>
          </cell>
          <cell r="DZ99">
            <v>0</v>
          </cell>
          <cell r="EA99">
            <v>0</v>
          </cell>
        </row>
        <row r="100">
          <cell r="A100">
            <v>76</v>
          </cell>
          <cell r="B100">
            <v>2</v>
          </cell>
          <cell r="C100">
            <v>0</v>
          </cell>
          <cell r="D100">
            <v>0</v>
          </cell>
          <cell r="E100">
            <v>0</v>
          </cell>
          <cell r="F100" t="str">
            <v>OII</v>
          </cell>
          <cell r="G100" t="str">
            <v>Innovation And Improvement</v>
          </cell>
          <cell r="H100">
            <v>0</v>
          </cell>
          <cell r="I100">
            <v>0</v>
          </cell>
          <cell r="J100" t="str">
            <v>ConnectEDucators</v>
          </cell>
          <cell r="K100">
            <v>0</v>
          </cell>
          <cell r="L100">
            <v>0</v>
          </cell>
          <cell r="M100">
            <v>0</v>
          </cell>
          <cell r="N100">
            <v>0</v>
          </cell>
          <cell r="O100">
            <v>0</v>
          </cell>
          <cell r="P100">
            <v>0</v>
          </cell>
          <cell r="Q100">
            <v>0</v>
          </cell>
          <cell r="R100">
            <v>0</v>
          </cell>
          <cell r="S100">
            <v>0</v>
          </cell>
          <cell r="T100">
            <v>0</v>
          </cell>
          <cell r="U100">
            <v>0</v>
          </cell>
          <cell r="V100">
            <v>0</v>
          </cell>
          <cell r="W100">
            <v>0</v>
          </cell>
          <cell r="X100">
            <v>0</v>
          </cell>
          <cell r="Y100">
            <v>0</v>
          </cell>
          <cell r="Z100">
            <v>0</v>
          </cell>
          <cell r="AA100">
            <v>0</v>
          </cell>
          <cell r="AB100">
            <v>0</v>
          </cell>
          <cell r="AC100">
            <v>0</v>
          </cell>
          <cell r="AD100">
            <v>0</v>
          </cell>
          <cell r="AE100">
            <v>0</v>
          </cell>
          <cell r="AF100">
            <v>0</v>
          </cell>
          <cell r="AG100">
            <v>0</v>
          </cell>
          <cell r="AH100">
            <v>0</v>
          </cell>
          <cell r="AI100">
            <v>0</v>
          </cell>
          <cell r="AJ100">
            <v>0</v>
          </cell>
          <cell r="AK100">
            <v>0</v>
          </cell>
          <cell r="AL100">
            <v>0</v>
          </cell>
          <cell r="AM100">
            <v>0</v>
          </cell>
          <cell r="AN100">
            <v>0</v>
          </cell>
          <cell r="AO100">
            <v>0</v>
          </cell>
          <cell r="AP100">
            <v>0</v>
          </cell>
          <cell r="AQ100">
            <v>0</v>
          </cell>
          <cell r="AR100">
            <v>0</v>
          </cell>
          <cell r="AS100">
            <v>0</v>
          </cell>
          <cell r="AT100">
            <v>0</v>
          </cell>
          <cell r="AU100">
            <v>0</v>
          </cell>
          <cell r="AV100">
            <v>0</v>
          </cell>
          <cell r="AW100">
            <v>0</v>
          </cell>
          <cell r="AX100">
            <v>0</v>
          </cell>
          <cell r="AY100">
            <v>0</v>
          </cell>
          <cell r="AZ100">
            <v>0</v>
          </cell>
          <cell r="BA100">
            <v>0</v>
          </cell>
          <cell r="BB100">
            <v>0</v>
          </cell>
          <cell r="BC100">
            <v>0</v>
          </cell>
          <cell r="BD100">
            <v>0</v>
          </cell>
          <cell r="BE100">
            <v>0</v>
          </cell>
          <cell r="BF100">
            <v>0</v>
          </cell>
          <cell r="BG100">
            <v>0</v>
          </cell>
          <cell r="BH100">
            <v>0</v>
          </cell>
          <cell r="BI100">
            <v>0</v>
          </cell>
          <cell r="BJ100">
            <v>0</v>
          </cell>
          <cell r="BK100">
            <v>0</v>
          </cell>
          <cell r="BL100">
            <v>0</v>
          </cell>
          <cell r="BM100">
            <v>0</v>
          </cell>
          <cell r="BN100">
            <v>0</v>
          </cell>
          <cell r="BO100">
            <v>0</v>
          </cell>
          <cell r="BP100">
            <v>0</v>
          </cell>
          <cell r="BQ100">
            <v>0</v>
          </cell>
          <cell r="BR100">
            <v>0</v>
          </cell>
          <cell r="BS100">
            <v>0</v>
          </cell>
          <cell r="BT100">
            <v>0</v>
          </cell>
          <cell r="BU100">
            <v>0</v>
          </cell>
          <cell r="BV100">
            <v>0</v>
          </cell>
          <cell r="BW100">
            <v>0</v>
          </cell>
          <cell r="BX100">
            <v>0</v>
          </cell>
          <cell r="BY100">
            <v>0</v>
          </cell>
          <cell r="BZ100">
            <v>0</v>
          </cell>
          <cell r="CA100">
            <v>0</v>
          </cell>
          <cell r="CB100">
            <v>0</v>
          </cell>
          <cell r="CC100">
            <v>0</v>
          </cell>
          <cell r="CD100">
            <v>0</v>
          </cell>
          <cell r="CE100">
            <v>0</v>
          </cell>
          <cell r="CF100">
            <v>0</v>
          </cell>
          <cell r="CG100">
            <v>0</v>
          </cell>
          <cell r="CH100">
            <v>0</v>
          </cell>
          <cell r="CI100">
            <v>0</v>
          </cell>
          <cell r="CJ100">
            <v>0</v>
          </cell>
          <cell r="CK100">
            <v>0</v>
          </cell>
          <cell r="CL100">
            <v>0</v>
          </cell>
          <cell r="CM100">
            <v>0</v>
          </cell>
          <cell r="CN100">
            <v>0</v>
          </cell>
          <cell r="CO100">
            <v>0</v>
          </cell>
          <cell r="CP100">
            <v>0</v>
          </cell>
          <cell r="CQ100">
            <v>0</v>
          </cell>
          <cell r="CR100">
            <v>0</v>
          </cell>
          <cell r="CS100">
            <v>0</v>
          </cell>
          <cell r="CT100">
            <v>0</v>
          </cell>
          <cell r="CU100">
            <v>0</v>
          </cell>
          <cell r="CV100">
            <v>0</v>
          </cell>
          <cell r="CW100">
            <v>0</v>
          </cell>
          <cell r="CX100">
            <v>349000</v>
          </cell>
          <cell r="CY100">
            <v>200000</v>
          </cell>
          <cell r="CZ100">
            <v>200000</v>
          </cell>
          <cell r="DA100">
            <v>0</v>
          </cell>
          <cell r="DB100">
            <v>0</v>
          </cell>
          <cell r="DC100">
            <v>0</v>
          </cell>
          <cell r="DD100">
            <v>0</v>
          </cell>
          <cell r="DE100">
            <v>0</v>
          </cell>
          <cell r="DF100">
            <v>0</v>
          </cell>
          <cell r="DG100">
            <v>0</v>
          </cell>
          <cell r="DH100">
            <v>0</v>
          </cell>
          <cell r="DI100">
            <v>0</v>
          </cell>
          <cell r="DJ100">
            <v>0</v>
          </cell>
          <cell r="DK100">
            <v>0</v>
          </cell>
          <cell r="DL100">
            <v>0</v>
          </cell>
          <cell r="DM100">
            <v>0</v>
          </cell>
          <cell r="DN100">
            <v>0</v>
          </cell>
          <cell r="DO100">
            <v>0</v>
          </cell>
          <cell r="DP100">
            <v>0</v>
          </cell>
          <cell r="DQ100">
            <v>0</v>
          </cell>
          <cell r="DR100">
            <v>0</v>
          </cell>
          <cell r="DS100">
            <v>0</v>
          </cell>
          <cell r="DT100">
            <v>0</v>
          </cell>
          <cell r="DU100">
            <v>0</v>
          </cell>
          <cell r="DV100">
            <v>0</v>
          </cell>
          <cell r="DW100">
            <v>0</v>
          </cell>
          <cell r="DX100">
            <v>0</v>
          </cell>
          <cell r="DY100">
            <v>0</v>
          </cell>
          <cell r="DZ100">
            <v>0</v>
          </cell>
          <cell r="EA100">
            <v>0</v>
          </cell>
        </row>
        <row r="101">
          <cell r="A101">
            <v>76.010000000000005</v>
          </cell>
          <cell r="B101">
            <v>0</v>
          </cell>
          <cell r="C101">
            <v>0</v>
          </cell>
          <cell r="D101">
            <v>0</v>
          </cell>
          <cell r="E101">
            <v>0</v>
          </cell>
          <cell r="F101" t="str">
            <v>OII</v>
          </cell>
          <cell r="G101">
            <v>0</v>
          </cell>
          <cell r="H101">
            <v>0</v>
          </cell>
          <cell r="I101">
            <v>0</v>
          </cell>
          <cell r="J101" t="str">
            <v>Teacher and leader pathways (proposed legislation)</v>
          </cell>
          <cell r="K101">
            <v>0</v>
          </cell>
          <cell r="L101">
            <v>0</v>
          </cell>
          <cell r="M101">
            <v>0</v>
          </cell>
          <cell r="N101">
            <v>0</v>
          </cell>
          <cell r="O101">
            <v>0</v>
          </cell>
          <cell r="P101">
            <v>0</v>
          </cell>
          <cell r="Q101">
            <v>0</v>
          </cell>
          <cell r="R101">
            <v>0</v>
          </cell>
          <cell r="S101">
            <v>0</v>
          </cell>
          <cell r="T101">
            <v>0</v>
          </cell>
          <cell r="U101">
            <v>0</v>
          </cell>
          <cell r="V101">
            <v>0</v>
          </cell>
          <cell r="W101">
            <v>0</v>
          </cell>
          <cell r="X101">
            <v>0</v>
          </cell>
          <cell r="Y101">
            <v>0</v>
          </cell>
          <cell r="Z101">
            <v>0</v>
          </cell>
          <cell r="AA101">
            <v>0</v>
          </cell>
          <cell r="AB101">
            <v>0</v>
          </cell>
          <cell r="AC101">
            <v>0</v>
          </cell>
          <cell r="AD101">
            <v>0</v>
          </cell>
          <cell r="AE101">
            <v>0</v>
          </cell>
          <cell r="AF101">
            <v>0</v>
          </cell>
          <cell r="AG101">
            <v>0</v>
          </cell>
          <cell r="AH101">
            <v>0</v>
          </cell>
          <cell r="AI101">
            <v>0</v>
          </cell>
          <cell r="AJ101">
            <v>0</v>
          </cell>
          <cell r="AK101">
            <v>0</v>
          </cell>
          <cell r="AL101">
            <v>0</v>
          </cell>
          <cell r="AM101">
            <v>0</v>
          </cell>
          <cell r="AN101">
            <v>0</v>
          </cell>
          <cell r="AO101">
            <v>0</v>
          </cell>
          <cell r="AP101">
            <v>0</v>
          </cell>
          <cell r="AQ101">
            <v>0</v>
          </cell>
          <cell r="AR101">
            <v>0</v>
          </cell>
          <cell r="AS101">
            <v>0</v>
          </cell>
          <cell r="AT101">
            <v>0</v>
          </cell>
          <cell r="AU101">
            <v>0</v>
          </cell>
          <cell r="AV101">
            <v>0</v>
          </cell>
          <cell r="AW101">
            <v>0</v>
          </cell>
          <cell r="AX101">
            <v>0</v>
          </cell>
          <cell r="AY101">
            <v>0</v>
          </cell>
          <cell r="AZ101">
            <v>0</v>
          </cell>
          <cell r="BA101">
            <v>0</v>
          </cell>
          <cell r="BB101">
            <v>0</v>
          </cell>
          <cell r="BC101">
            <v>0</v>
          </cell>
          <cell r="BD101">
            <v>0</v>
          </cell>
          <cell r="BE101">
            <v>0</v>
          </cell>
          <cell r="BF101">
            <v>0</v>
          </cell>
          <cell r="BG101">
            <v>0</v>
          </cell>
          <cell r="BH101">
            <v>0</v>
          </cell>
          <cell r="BI101">
            <v>0</v>
          </cell>
          <cell r="BJ101">
            <v>0</v>
          </cell>
          <cell r="BK101">
            <v>0</v>
          </cell>
          <cell r="BL101">
            <v>0</v>
          </cell>
          <cell r="BM101">
            <v>0</v>
          </cell>
          <cell r="BN101">
            <v>0</v>
          </cell>
          <cell r="BO101">
            <v>0</v>
          </cell>
          <cell r="BP101">
            <v>0</v>
          </cell>
          <cell r="BQ101">
            <v>0</v>
          </cell>
          <cell r="BR101">
            <v>0</v>
          </cell>
          <cell r="BS101">
            <v>0</v>
          </cell>
          <cell r="BT101">
            <v>0</v>
          </cell>
          <cell r="BU101">
            <v>0</v>
          </cell>
          <cell r="BV101">
            <v>0</v>
          </cell>
          <cell r="BW101">
            <v>0</v>
          </cell>
          <cell r="BX101">
            <v>0</v>
          </cell>
          <cell r="BY101">
            <v>0</v>
          </cell>
          <cell r="BZ101">
            <v>0</v>
          </cell>
          <cell r="CA101">
            <v>0</v>
          </cell>
          <cell r="CB101">
            <v>0</v>
          </cell>
          <cell r="CC101">
            <v>0</v>
          </cell>
          <cell r="CD101">
            <v>0</v>
          </cell>
          <cell r="CE101">
            <v>0</v>
          </cell>
          <cell r="CF101">
            <v>0</v>
          </cell>
          <cell r="CG101">
            <v>0</v>
          </cell>
          <cell r="CH101">
            <v>0</v>
          </cell>
          <cell r="CI101">
            <v>0</v>
          </cell>
          <cell r="CJ101">
            <v>0</v>
          </cell>
          <cell r="CK101">
            <v>0</v>
          </cell>
          <cell r="CL101">
            <v>0</v>
          </cell>
          <cell r="CM101">
            <v>0</v>
          </cell>
          <cell r="CN101">
            <v>0</v>
          </cell>
          <cell r="CO101">
            <v>0</v>
          </cell>
          <cell r="CP101">
            <v>0</v>
          </cell>
          <cell r="CQ101">
            <v>0</v>
          </cell>
          <cell r="CR101">
            <v>0</v>
          </cell>
          <cell r="CS101">
            <v>0</v>
          </cell>
          <cell r="CT101">
            <v>0</v>
          </cell>
          <cell r="CU101">
            <v>0</v>
          </cell>
          <cell r="CV101">
            <v>0</v>
          </cell>
          <cell r="CW101">
            <v>0</v>
          </cell>
          <cell r="CX101">
            <v>0</v>
          </cell>
          <cell r="CY101">
            <v>0</v>
          </cell>
          <cell r="CZ101">
            <v>0</v>
          </cell>
          <cell r="DA101">
            <v>0</v>
          </cell>
          <cell r="DB101">
            <v>0</v>
          </cell>
          <cell r="DC101">
            <v>0</v>
          </cell>
          <cell r="DD101">
            <v>0</v>
          </cell>
          <cell r="DE101">
            <v>0</v>
          </cell>
          <cell r="DF101">
            <v>0</v>
          </cell>
          <cell r="DG101">
            <v>0</v>
          </cell>
          <cell r="DH101">
            <v>163762</v>
          </cell>
          <cell r="DI101">
            <v>163762</v>
          </cell>
          <cell r="DJ101">
            <v>138762</v>
          </cell>
          <cell r="DK101">
            <v>138762</v>
          </cell>
          <cell r="DL101">
            <v>0</v>
          </cell>
          <cell r="DM101">
            <v>0</v>
          </cell>
          <cell r="DN101">
            <v>0</v>
          </cell>
          <cell r="DO101">
            <v>0</v>
          </cell>
          <cell r="DP101">
            <v>0</v>
          </cell>
          <cell r="DQ101">
            <v>0</v>
          </cell>
          <cell r="DR101">
            <v>138762</v>
          </cell>
          <cell r="DS101">
            <v>0</v>
          </cell>
          <cell r="DT101">
            <v>200000</v>
          </cell>
          <cell r="DU101">
            <v>100000</v>
          </cell>
          <cell r="DV101">
            <v>0</v>
          </cell>
          <cell r="DW101">
            <v>0</v>
          </cell>
          <cell r="DX101">
            <v>0</v>
          </cell>
          <cell r="DY101">
            <v>0</v>
          </cell>
          <cell r="DZ101">
            <v>0</v>
          </cell>
          <cell r="EA101">
            <v>0</v>
          </cell>
        </row>
        <row r="102">
          <cell r="A102">
            <v>78</v>
          </cell>
          <cell r="B102">
            <v>2</v>
          </cell>
          <cell r="C102">
            <v>0</v>
          </cell>
          <cell r="D102">
            <v>1</v>
          </cell>
          <cell r="E102">
            <v>0</v>
          </cell>
          <cell r="F102" t="str">
            <v>OII</v>
          </cell>
          <cell r="G102" t="str">
            <v>Innovation And Improvement</v>
          </cell>
          <cell r="H102">
            <v>0</v>
          </cell>
          <cell r="I102">
            <v>0</v>
          </cell>
          <cell r="J102" t="str">
            <v>Great teachers and leaders (proposed legislation)</v>
          </cell>
          <cell r="K102">
            <v>0</v>
          </cell>
          <cell r="L102" t="str">
            <v>D</v>
          </cell>
          <cell r="M102">
            <v>1</v>
          </cell>
          <cell r="N102">
            <v>0</v>
          </cell>
          <cell r="O102">
            <v>0</v>
          </cell>
          <cell r="P102">
            <v>0</v>
          </cell>
          <cell r="Q102">
            <v>0</v>
          </cell>
          <cell r="R102">
            <v>0</v>
          </cell>
          <cell r="S102">
            <v>0</v>
          </cell>
          <cell r="T102">
            <v>0</v>
          </cell>
          <cell r="U102">
            <v>3962507</v>
          </cell>
          <cell r="V102">
            <v>0</v>
          </cell>
          <cell r="W102">
            <v>0</v>
          </cell>
          <cell r="X102">
            <v>3726160</v>
          </cell>
          <cell r="Y102">
            <v>0</v>
          </cell>
          <cell r="Z102">
            <v>0</v>
          </cell>
          <cell r="AA102">
            <v>0</v>
          </cell>
          <cell r="AB102">
            <v>0</v>
          </cell>
          <cell r="AC102">
            <v>0</v>
          </cell>
          <cell r="AD102">
            <v>0</v>
          </cell>
          <cell r="AE102">
            <v>0</v>
          </cell>
          <cell r="AF102">
            <v>0</v>
          </cell>
          <cell r="AG102">
            <v>0</v>
          </cell>
          <cell r="AH102">
            <v>0</v>
          </cell>
          <cell r="AI102">
            <v>0</v>
          </cell>
          <cell r="AJ102">
            <v>0</v>
          </cell>
          <cell r="AK102">
            <v>0</v>
          </cell>
          <cell r="AL102">
            <v>0</v>
          </cell>
          <cell r="AM102">
            <v>0</v>
          </cell>
          <cell r="AN102">
            <v>0</v>
          </cell>
          <cell r="AO102">
            <v>0</v>
          </cell>
          <cell r="AP102">
            <v>0</v>
          </cell>
          <cell r="AQ102">
            <v>0</v>
          </cell>
          <cell r="AR102">
            <v>0</v>
          </cell>
          <cell r="AS102">
            <v>0</v>
          </cell>
          <cell r="AT102">
            <v>0</v>
          </cell>
          <cell r="AU102">
            <v>0</v>
          </cell>
          <cell r="AV102">
            <v>0</v>
          </cell>
          <cell r="AW102">
            <v>0</v>
          </cell>
          <cell r="AX102">
            <v>0</v>
          </cell>
          <cell r="AY102">
            <v>0</v>
          </cell>
          <cell r="AZ102">
            <v>0</v>
          </cell>
          <cell r="BA102">
            <v>0</v>
          </cell>
          <cell r="BB102">
            <v>0</v>
          </cell>
          <cell r="BC102">
            <v>0</v>
          </cell>
          <cell r="BD102">
            <v>0</v>
          </cell>
          <cell r="BE102">
            <v>0</v>
          </cell>
          <cell r="BF102">
            <v>0</v>
          </cell>
          <cell r="BG102">
            <v>0</v>
          </cell>
          <cell r="BH102">
            <v>0</v>
          </cell>
          <cell r="BI102">
            <v>0</v>
          </cell>
          <cell r="BJ102">
            <v>0</v>
          </cell>
          <cell r="BK102">
            <v>0</v>
          </cell>
          <cell r="BL102">
            <v>0</v>
          </cell>
          <cell r="BM102">
            <v>0</v>
          </cell>
          <cell r="BN102">
            <v>0</v>
          </cell>
          <cell r="BO102">
            <v>0</v>
          </cell>
          <cell r="BP102">
            <v>0</v>
          </cell>
          <cell r="BQ102">
            <v>0</v>
          </cell>
          <cell r="BR102">
            <v>0</v>
          </cell>
          <cell r="BS102">
            <v>0</v>
          </cell>
          <cell r="BT102">
            <v>0</v>
          </cell>
          <cell r="BU102">
            <v>0</v>
          </cell>
          <cell r="BV102">
            <v>0</v>
          </cell>
          <cell r="BW102">
            <v>0</v>
          </cell>
          <cell r="BX102">
            <v>0</v>
          </cell>
          <cell r="BY102">
            <v>0</v>
          </cell>
          <cell r="BZ102">
            <v>0</v>
          </cell>
          <cell r="CA102">
            <v>0</v>
          </cell>
          <cell r="CB102">
            <v>0</v>
          </cell>
          <cell r="CC102">
            <v>0</v>
          </cell>
          <cell r="CD102">
            <v>0</v>
          </cell>
          <cell r="CE102">
            <v>0</v>
          </cell>
          <cell r="CF102">
            <v>0</v>
          </cell>
          <cell r="CG102">
            <v>0</v>
          </cell>
          <cell r="CH102">
            <v>0</v>
          </cell>
          <cell r="CI102">
            <v>0</v>
          </cell>
          <cell r="CJ102">
            <v>0</v>
          </cell>
          <cell r="CK102">
            <v>0</v>
          </cell>
          <cell r="CL102">
            <v>0</v>
          </cell>
          <cell r="CM102">
            <v>0</v>
          </cell>
          <cell r="CN102">
            <v>0</v>
          </cell>
          <cell r="CO102">
            <v>0</v>
          </cell>
          <cell r="CP102">
            <v>0</v>
          </cell>
          <cell r="CQ102">
            <v>0</v>
          </cell>
          <cell r="CR102">
            <v>0</v>
          </cell>
          <cell r="CS102">
            <v>0</v>
          </cell>
          <cell r="CT102">
            <v>0</v>
          </cell>
          <cell r="CU102">
            <v>0</v>
          </cell>
          <cell r="CV102">
            <v>0</v>
          </cell>
          <cell r="CW102">
            <v>0</v>
          </cell>
          <cell r="CX102">
            <v>0</v>
          </cell>
          <cell r="CY102">
            <v>0</v>
          </cell>
          <cell r="CZ102">
            <v>0</v>
          </cell>
          <cell r="DA102">
            <v>0</v>
          </cell>
          <cell r="DB102">
            <v>0</v>
          </cell>
          <cell r="DC102">
            <v>0</v>
          </cell>
          <cell r="DD102">
            <v>0</v>
          </cell>
          <cell r="DE102">
            <v>0</v>
          </cell>
          <cell r="DF102">
            <v>0</v>
          </cell>
          <cell r="DG102">
            <v>0</v>
          </cell>
          <cell r="DH102">
            <v>0</v>
          </cell>
          <cell r="DI102">
            <v>0</v>
          </cell>
          <cell r="DJ102">
            <v>0</v>
          </cell>
          <cell r="DK102">
            <v>0</v>
          </cell>
          <cell r="DL102">
            <v>0</v>
          </cell>
          <cell r="DM102">
            <v>0</v>
          </cell>
          <cell r="DN102">
            <v>0</v>
          </cell>
          <cell r="DO102">
            <v>0</v>
          </cell>
          <cell r="DP102">
            <v>0</v>
          </cell>
          <cell r="DQ102">
            <v>0</v>
          </cell>
          <cell r="DR102">
            <v>0</v>
          </cell>
          <cell r="DS102">
            <v>0</v>
          </cell>
          <cell r="DT102">
            <v>0</v>
          </cell>
          <cell r="DU102">
            <v>0</v>
          </cell>
          <cell r="DV102">
            <v>0</v>
          </cell>
          <cell r="DW102">
            <v>0</v>
          </cell>
          <cell r="DX102">
            <v>0</v>
          </cell>
          <cell r="DY102">
            <v>0</v>
          </cell>
          <cell r="DZ102">
            <v>0</v>
          </cell>
          <cell r="EA102">
            <v>0</v>
          </cell>
        </row>
        <row r="103">
          <cell r="A103">
            <v>78.010000000000005</v>
          </cell>
          <cell r="B103">
            <v>0</v>
          </cell>
          <cell r="C103">
            <v>0</v>
          </cell>
          <cell r="D103">
            <v>1</v>
          </cell>
          <cell r="E103">
            <v>0</v>
          </cell>
          <cell r="F103" t="str">
            <v>OII</v>
          </cell>
          <cell r="G103" t="str">
            <v>Innovation And Improvement</v>
          </cell>
          <cell r="H103">
            <v>0</v>
          </cell>
          <cell r="I103">
            <v>0</v>
          </cell>
          <cell r="J103" t="str">
            <v>Effective teachers and leaders State grants (proposed legislation)</v>
          </cell>
          <cell r="K103">
            <v>0</v>
          </cell>
          <cell r="L103" t="str">
            <v>D</v>
          </cell>
          <cell r="M103">
            <v>1</v>
          </cell>
          <cell r="N103">
            <v>0</v>
          </cell>
          <cell r="O103">
            <v>0</v>
          </cell>
          <cell r="P103">
            <v>0</v>
          </cell>
          <cell r="Q103">
            <v>0</v>
          </cell>
          <cell r="R103">
            <v>0</v>
          </cell>
          <cell r="S103">
            <v>0</v>
          </cell>
          <cell r="T103">
            <v>0</v>
          </cell>
          <cell r="U103">
            <v>0</v>
          </cell>
          <cell r="V103">
            <v>0</v>
          </cell>
          <cell r="W103">
            <v>0</v>
          </cell>
          <cell r="X103">
            <v>0</v>
          </cell>
          <cell r="Y103">
            <v>818559</v>
          </cell>
          <cell r="Z103">
            <v>818559</v>
          </cell>
          <cell r="AA103">
            <v>0</v>
          </cell>
          <cell r="AB103">
            <v>818559</v>
          </cell>
          <cell r="AC103">
            <v>818559</v>
          </cell>
          <cell r="AD103">
            <v>2500000</v>
          </cell>
          <cell r="AE103">
            <v>2500000</v>
          </cell>
          <cell r="AF103">
            <v>2500000</v>
          </cell>
          <cell r="AG103">
            <v>2500000</v>
          </cell>
          <cell r="AH103">
            <v>0</v>
          </cell>
          <cell r="AI103">
            <v>0</v>
          </cell>
          <cell r="AJ103">
            <v>0</v>
          </cell>
          <cell r="AK103">
            <v>0</v>
          </cell>
          <cell r="AL103">
            <v>0</v>
          </cell>
          <cell r="AM103">
            <v>0</v>
          </cell>
          <cell r="AN103">
            <v>0</v>
          </cell>
          <cell r="AO103">
            <v>0</v>
          </cell>
          <cell r="AP103">
            <v>0</v>
          </cell>
          <cell r="AQ103">
            <v>0</v>
          </cell>
          <cell r="AR103">
            <v>0</v>
          </cell>
          <cell r="AS103">
            <v>0</v>
          </cell>
          <cell r="AT103">
            <v>0</v>
          </cell>
          <cell r="AU103">
            <v>0</v>
          </cell>
          <cell r="AV103">
            <v>0</v>
          </cell>
          <cell r="AW103">
            <v>0</v>
          </cell>
          <cell r="AX103">
            <v>0</v>
          </cell>
          <cell r="AY103">
            <v>0</v>
          </cell>
          <cell r="AZ103">
            <v>0</v>
          </cell>
          <cell r="BA103">
            <v>0</v>
          </cell>
          <cell r="BB103">
            <v>0</v>
          </cell>
          <cell r="BC103">
            <v>2500000</v>
          </cell>
          <cell r="BD103">
            <v>2500000</v>
          </cell>
          <cell r="BE103">
            <v>2500000</v>
          </cell>
          <cell r="BF103">
            <v>2500000</v>
          </cell>
          <cell r="BG103">
            <v>2947749</v>
          </cell>
          <cell r="BH103">
            <v>2500000</v>
          </cell>
          <cell r="BI103">
            <v>2500000</v>
          </cell>
          <cell r="BJ103">
            <v>2500000</v>
          </cell>
          <cell r="BK103">
            <v>2500000</v>
          </cell>
          <cell r="BL103">
            <v>0</v>
          </cell>
          <cell r="BM103">
            <v>0</v>
          </cell>
          <cell r="BN103">
            <v>0</v>
          </cell>
          <cell r="BO103">
            <v>0</v>
          </cell>
          <cell r="BP103">
            <v>0</v>
          </cell>
          <cell r="BQ103">
            <v>0</v>
          </cell>
          <cell r="BR103">
            <v>0</v>
          </cell>
          <cell r="BS103">
            <v>0</v>
          </cell>
          <cell r="BT103">
            <v>0</v>
          </cell>
          <cell r="BU103">
            <v>0</v>
          </cell>
          <cell r="BV103">
            <v>0</v>
          </cell>
          <cell r="BW103">
            <v>2468054</v>
          </cell>
          <cell r="BX103">
            <v>2468054</v>
          </cell>
          <cell r="BY103">
            <v>2468054</v>
          </cell>
          <cell r="BZ103">
            <v>2468054</v>
          </cell>
          <cell r="CA103">
            <v>2468054</v>
          </cell>
          <cell r="CB103">
            <v>2468054</v>
          </cell>
          <cell r="CC103">
            <v>2463389</v>
          </cell>
          <cell r="CD103">
            <v>2466567</v>
          </cell>
          <cell r="CE103">
            <v>0</v>
          </cell>
          <cell r="CF103">
            <v>0</v>
          </cell>
          <cell r="CG103">
            <v>0</v>
          </cell>
          <cell r="CH103">
            <v>0</v>
          </cell>
          <cell r="CI103">
            <v>0</v>
          </cell>
          <cell r="CJ103">
            <v>0</v>
          </cell>
          <cell r="CK103">
            <v>2466567</v>
          </cell>
          <cell r="CL103">
            <v>2466567</v>
          </cell>
          <cell r="CM103">
            <v>2466567</v>
          </cell>
          <cell r="CN103">
            <v>2466567</v>
          </cell>
          <cell r="CO103">
            <v>2466567</v>
          </cell>
          <cell r="CP103">
            <v>2466567</v>
          </cell>
          <cell r="CQ103">
            <v>2466567</v>
          </cell>
          <cell r="CR103">
            <v>2466567</v>
          </cell>
          <cell r="CS103">
            <v>0</v>
          </cell>
          <cell r="CT103">
            <v>0</v>
          </cell>
          <cell r="CU103">
            <v>0</v>
          </cell>
          <cell r="CV103">
            <v>2461634</v>
          </cell>
          <cell r="CW103">
            <v>2000000</v>
          </cell>
          <cell r="CX103">
            <v>2000000</v>
          </cell>
          <cell r="CY103">
            <v>2000000</v>
          </cell>
          <cell r="CZ103">
            <v>2000000</v>
          </cell>
          <cell r="DA103">
            <v>0</v>
          </cell>
          <cell r="DB103">
            <v>0</v>
          </cell>
          <cell r="DC103">
            <v>0</v>
          </cell>
          <cell r="DD103">
            <v>0</v>
          </cell>
          <cell r="DE103">
            <v>0</v>
          </cell>
          <cell r="DF103">
            <v>0</v>
          </cell>
          <cell r="DG103">
            <v>0</v>
          </cell>
          <cell r="DH103">
            <v>0</v>
          </cell>
          <cell r="DI103">
            <v>0</v>
          </cell>
          <cell r="DJ103">
            <v>0</v>
          </cell>
          <cell r="DK103">
            <v>0</v>
          </cell>
          <cell r="DL103">
            <v>0</v>
          </cell>
          <cell r="DM103">
            <v>0</v>
          </cell>
          <cell r="DN103">
            <v>0</v>
          </cell>
          <cell r="DO103">
            <v>0</v>
          </cell>
          <cell r="DP103">
            <v>0</v>
          </cell>
          <cell r="DQ103">
            <v>0</v>
          </cell>
          <cell r="DR103">
            <v>0</v>
          </cell>
          <cell r="DS103">
            <v>0</v>
          </cell>
          <cell r="DT103">
            <v>0</v>
          </cell>
          <cell r="DU103">
            <v>0</v>
          </cell>
          <cell r="DV103">
            <v>0</v>
          </cell>
          <cell r="DW103">
            <v>0</v>
          </cell>
          <cell r="DX103">
            <v>0</v>
          </cell>
          <cell r="DY103">
            <v>0</v>
          </cell>
          <cell r="DZ103">
            <v>0</v>
          </cell>
          <cell r="EA103">
            <v>0</v>
          </cell>
        </row>
        <row r="104">
          <cell r="A104">
            <v>78.02</v>
          </cell>
          <cell r="B104">
            <v>0</v>
          </cell>
          <cell r="C104">
            <v>0</v>
          </cell>
          <cell r="D104">
            <v>1</v>
          </cell>
          <cell r="E104">
            <v>0</v>
          </cell>
          <cell r="F104" t="str">
            <v>OII</v>
          </cell>
          <cell r="G104" t="str">
            <v>Innovation And Improvement</v>
          </cell>
          <cell r="H104">
            <v>0</v>
          </cell>
          <cell r="I104">
            <v>0</v>
          </cell>
          <cell r="J104" t="str">
            <v>Preparing and supporting effective teachers and leaders State grants (proposed legislation) - Advance</v>
          </cell>
          <cell r="K104">
            <v>0</v>
          </cell>
          <cell r="L104">
            <v>0</v>
          </cell>
          <cell r="M104">
            <v>0</v>
          </cell>
          <cell r="N104">
            <v>0</v>
          </cell>
          <cell r="O104">
            <v>0</v>
          </cell>
          <cell r="P104">
            <v>0</v>
          </cell>
          <cell r="Q104">
            <v>0</v>
          </cell>
          <cell r="R104">
            <v>0</v>
          </cell>
          <cell r="S104">
            <v>0</v>
          </cell>
          <cell r="T104">
            <v>0</v>
          </cell>
          <cell r="U104">
            <v>0</v>
          </cell>
          <cell r="V104">
            <v>0</v>
          </cell>
          <cell r="W104">
            <v>0</v>
          </cell>
          <cell r="X104">
            <v>0</v>
          </cell>
          <cell r="Y104">
            <v>1681441</v>
          </cell>
          <cell r="Z104">
            <v>1681441</v>
          </cell>
          <cell r="AA104">
            <v>0</v>
          </cell>
          <cell r="AB104">
            <v>1681441</v>
          </cell>
          <cell r="AC104">
            <v>1681441</v>
          </cell>
          <cell r="AD104">
            <v>0</v>
          </cell>
          <cell r="AE104">
            <v>0</v>
          </cell>
          <cell r="AF104">
            <v>0</v>
          </cell>
          <cell r="AG104">
            <v>0</v>
          </cell>
          <cell r="AH104">
            <v>0</v>
          </cell>
          <cell r="AI104">
            <v>0</v>
          </cell>
          <cell r="AJ104">
            <v>0</v>
          </cell>
          <cell r="AK104">
            <v>0</v>
          </cell>
          <cell r="AL104">
            <v>0</v>
          </cell>
          <cell r="AM104">
            <v>0</v>
          </cell>
          <cell r="AN104">
            <v>0</v>
          </cell>
          <cell r="AO104">
            <v>0</v>
          </cell>
          <cell r="AP104">
            <v>0</v>
          </cell>
          <cell r="AQ104">
            <v>0</v>
          </cell>
          <cell r="AR104">
            <v>0</v>
          </cell>
          <cell r="AS104">
            <v>0</v>
          </cell>
          <cell r="AT104">
            <v>0</v>
          </cell>
          <cell r="AU104">
            <v>0</v>
          </cell>
          <cell r="AV104">
            <v>0</v>
          </cell>
          <cell r="AW104">
            <v>0</v>
          </cell>
          <cell r="AX104">
            <v>0</v>
          </cell>
          <cell r="AY104">
            <v>0</v>
          </cell>
          <cell r="AZ104">
            <v>0</v>
          </cell>
          <cell r="BA104">
            <v>0</v>
          </cell>
          <cell r="BB104">
            <v>0</v>
          </cell>
          <cell r="BC104">
            <v>0</v>
          </cell>
          <cell r="BD104">
            <v>0</v>
          </cell>
          <cell r="BE104">
            <v>0</v>
          </cell>
          <cell r="BF104">
            <v>0</v>
          </cell>
          <cell r="BG104">
            <v>0</v>
          </cell>
          <cell r="BH104">
            <v>0</v>
          </cell>
          <cell r="BI104">
            <v>0</v>
          </cell>
          <cell r="BJ104">
            <v>0</v>
          </cell>
          <cell r="BK104">
            <v>0</v>
          </cell>
          <cell r="BL104">
            <v>0</v>
          </cell>
          <cell r="BM104">
            <v>0</v>
          </cell>
          <cell r="BN104">
            <v>0</v>
          </cell>
          <cell r="BO104">
            <v>0</v>
          </cell>
          <cell r="BP104">
            <v>0</v>
          </cell>
          <cell r="BQ104">
            <v>0</v>
          </cell>
          <cell r="BR104">
            <v>0</v>
          </cell>
          <cell r="BS104">
            <v>0</v>
          </cell>
          <cell r="BT104">
            <v>0</v>
          </cell>
          <cell r="BU104">
            <v>0</v>
          </cell>
          <cell r="BV104">
            <v>0</v>
          </cell>
          <cell r="BW104">
            <v>0</v>
          </cell>
          <cell r="BX104">
            <v>0</v>
          </cell>
          <cell r="BY104">
            <v>0</v>
          </cell>
          <cell r="BZ104">
            <v>0</v>
          </cell>
          <cell r="CA104">
            <v>0</v>
          </cell>
          <cell r="CB104">
            <v>0</v>
          </cell>
          <cell r="CC104">
            <v>0</v>
          </cell>
          <cell r="CD104">
            <v>0</v>
          </cell>
          <cell r="CE104">
            <v>0</v>
          </cell>
          <cell r="CF104">
            <v>0</v>
          </cell>
          <cell r="CG104">
            <v>0</v>
          </cell>
          <cell r="CH104">
            <v>0</v>
          </cell>
          <cell r="CI104">
            <v>0</v>
          </cell>
          <cell r="CJ104">
            <v>0</v>
          </cell>
          <cell r="CK104">
            <v>0</v>
          </cell>
          <cell r="CL104">
            <v>0</v>
          </cell>
          <cell r="CM104">
            <v>0</v>
          </cell>
          <cell r="CN104">
            <v>0</v>
          </cell>
          <cell r="CO104">
            <v>0</v>
          </cell>
          <cell r="CP104">
            <v>0</v>
          </cell>
          <cell r="CQ104">
            <v>0</v>
          </cell>
          <cell r="CR104">
            <v>0</v>
          </cell>
          <cell r="CS104">
            <v>0</v>
          </cell>
          <cell r="CT104">
            <v>0</v>
          </cell>
          <cell r="CU104">
            <v>0</v>
          </cell>
          <cell r="CV104">
            <v>0</v>
          </cell>
          <cell r="CW104">
            <v>0</v>
          </cell>
          <cell r="CX104">
            <v>0</v>
          </cell>
          <cell r="CY104">
            <v>0</v>
          </cell>
          <cell r="CZ104">
            <v>0</v>
          </cell>
          <cell r="DA104">
            <v>0</v>
          </cell>
          <cell r="DB104">
            <v>0</v>
          </cell>
          <cell r="DC104">
            <v>0</v>
          </cell>
          <cell r="DD104">
            <v>0</v>
          </cell>
          <cell r="DE104">
            <v>0</v>
          </cell>
          <cell r="DF104">
            <v>0</v>
          </cell>
          <cell r="DG104">
            <v>0</v>
          </cell>
          <cell r="DH104">
            <v>0</v>
          </cell>
          <cell r="DI104">
            <v>0</v>
          </cell>
          <cell r="DJ104">
            <v>0</v>
          </cell>
          <cell r="DK104">
            <v>0</v>
          </cell>
          <cell r="DL104">
            <v>0</v>
          </cell>
          <cell r="DM104">
            <v>0</v>
          </cell>
          <cell r="DN104">
            <v>0</v>
          </cell>
          <cell r="DO104">
            <v>0</v>
          </cell>
          <cell r="DP104">
            <v>0</v>
          </cell>
          <cell r="DQ104">
            <v>0</v>
          </cell>
          <cell r="DR104">
            <v>0</v>
          </cell>
          <cell r="DS104">
            <v>0</v>
          </cell>
          <cell r="DT104">
            <v>0</v>
          </cell>
          <cell r="DU104">
            <v>0</v>
          </cell>
          <cell r="DV104">
            <v>0</v>
          </cell>
          <cell r="DW104">
            <v>0</v>
          </cell>
          <cell r="DX104">
            <v>0</v>
          </cell>
          <cell r="DY104">
            <v>0</v>
          </cell>
          <cell r="DZ104">
            <v>0</v>
          </cell>
          <cell r="EA104">
            <v>0</v>
          </cell>
        </row>
        <row r="105">
          <cell r="A105">
            <v>78.03</v>
          </cell>
          <cell r="B105">
            <v>0</v>
          </cell>
          <cell r="C105">
            <v>0</v>
          </cell>
          <cell r="D105">
            <v>1</v>
          </cell>
          <cell r="E105">
            <v>0</v>
          </cell>
          <cell r="F105" t="str">
            <v>OII</v>
          </cell>
          <cell r="G105" t="str">
            <v>Innovation And Improvement</v>
          </cell>
          <cell r="H105">
            <v>0</v>
          </cell>
          <cell r="I105">
            <v>0</v>
          </cell>
          <cell r="J105" t="str">
            <v>Great teachers and leaders formula fund - Prior</v>
          </cell>
          <cell r="K105">
            <v>0</v>
          </cell>
          <cell r="L105" t="str">
            <v>D</v>
          </cell>
          <cell r="M105">
            <v>0</v>
          </cell>
          <cell r="N105">
            <v>0</v>
          </cell>
          <cell r="O105">
            <v>1</v>
          </cell>
          <cell r="P105">
            <v>0</v>
          </cell>
          <cell r="Q105">
            <v>0</v>
          </cell>
          <cell r="R105">
            <v>0</v>
          </cell>
          <cell r="S105">
            <v>0</v>
          </cell>
          <cell r="T105">
            <v>0</v>
          </cell>
          <cell r="U105">
            <v>0</v>
          </cell>
          <cell r="V105">
            <v>0</v>
          </cell>
          <cell r="W105">
            <v>0</v>
          </cell>
          <cell r="X105">
            <v>0</v>
          </cell>
          <cell r="Y105">
            <v>0</v>
          </cell>
          <cell r="Z105">
            <v>0</v>
          </cell>
          <cell r="AA105">
            <v>0</v>
          </cell>
          <cell r="AB105">
            <v>0</v>
          </cell>
          <cell r="AC105">
            <v>0</v>
          </cell>
          <cell r="AD105">
            <v>0</v>
          </cell>
          <cell r="AE105">
            <v>0</v>
          </cell>
          <cell r="AF105">
            <v>0</v>
          </cell>
          <cell r="AG105">
            <v>0</v>
          </cell>
          <cell r="AH105">
            <v>0</v>
          </cell>
          <cell r="AI105">
            <v>0</v>
          </cell>
          <cell r="AJ105">
            <v>0</v>
          </cell>
          <cell r="AK105">
            <v>0</v>
          </cell>
          <cell r="AL105">
            <v>0</v>
          </cell>
          <cell r="AM105">
            <v>0</v>
          </cell>
          <cell r="AN105">
            <v>0</v>
          </cell>
          <cell r="AO105">
            <v>0</v>
          </cell>
          <cell r="AP105">
            <v>0</v>
          </cell>
          <cell r="AQ105">
            <v>0</v>
          </cell>
          <cell r="AR105">
            <v>0</v>
          </cell>
          <cell r="AS105">
            <v>0</v>
          </cell>
          <cell r="AT105">
            <v>0</v>
          </cell>
          <cell r="AU105">
            <v>0</v>
          </cell>
          <cell r="AV105">
            <v>0</v>
          </cell>
          <cell r="AW105">
            <v>0</v>
          </cell>
          <cell r="AX105">
            <v>0</v>
          </cell>
          <cell r="AY105">
            <v>0</v>
          </cell>
          <cell r="AZ105">
            <v>0</v>
          </cell>
          <cell r="BA105">
            <v>0</v>
          </cell>
          <cell r="BB105">
            <v>0</v>
          </cell>
          <cell r="BC105">
            <v>0</v>
          </cell>
          <cell r="BD105">
            <v>0</v>
          </cell>
          <cell r="BE105">
            <v>0</v>
          </cell>
          <cell r="BF105">
            <v>0</v>
          </cell>
          <cell r="BG105">
            <v>0</v>
          </cell>
          <cell r="BH105">
            <v>0</v>
          </cell>
          <cell r="BI105">
            <v>0</v>
          </cell>
          <cell r="BJ105">
            <v>0</v>
          </cell>
          <cell r="BK105">
            <v>0</v>
          </cell>
          <cell r="BL105">
            <v>0</v>
          </cell>
          <cell r="BM105">
            <v>0</v>
          </cell>
          <cell r="BN105">
            <v>0</v>
          </cell>
          <cell r="BO105">
            <v>0</v>
          </cell>
          <cell r="BP105">
            <v>0</v>
          </cell>
          <cell r="BQ105">
            <v>0</v>
          </cell>
          <cell r="BR105">
            <v>0</v>
          </cell>
          <cell r="BS105">
            <v>0</v>
          </cell>
          <cell r="BT105">
            <v>0</v>
          </cell>
          <cell r="BU105">
            <v>0</v>
          </cell>
          <cell r="BV105">
            <v>0</v>
          </cell>
          <cell r="BW105">
            <v>0</v>
          </cell>
          <cell r="BX105">
            <v>0</v>
          </cell>
          <cell r="BY105">
            <v>0</v>
          </cell>
          <cell r="BZ105">
            <v>0</v>
          </cell>
          <cell r="CA105">
            <v>0</v>
          </cell>
          <cell r="CB105">
            <v>0</v>
          </cell>
          <cell r="CC105">
            <v>0</v>
          </cell>
          <cell r="CD105">
            <v>0</v>
          </cell>
          <cell r="CE105">
            <v>0</v>
          </cell>
          <cell r="CF105">
            <v>0</v>
          </cell>
          <cell r="CG105">
            <v>0</v>
          </cell>
          <cell r="CH105">
            <v>0</v>
          </cell>
          <cell r="CI105">
            <v>0</v>
          </cell>
          <cell r="CJ105">
            <v>0</v>
          </cell>
          <cell r="CK105">
            <v>0</v>
          </cell>
          <cell r="CL105">
            <v>0</v>
          </cell>
          <cell r="CM105">
            <v>0</v>
          </cell>
          <cell r="CN105">
            <v>0</v>
          </cell>
          <cell r="CO105">
            <v>0</v>
          </cell>
          <cell r="CP105">
            <v>0</v>
          </cell>
          <cell r="CQ105">
            <v>0</v>
          </cell>
          <cell r="CR105">
            <v>0</v>
          </cell>
          <cell r="CS105">
            <v>0</v>
          </cell>
          <cell r="CT105">
            <v>0</v>
          </cell>
          <cell r="CU105">
            <v>0</v>
          </cell>
          <cell r="CV105">
            <v>0</v>
          </cell>
          <cell r="CW105">
            <v>0</v>
          </cell>
          <cell r="CX105">
            <v>0</v>
          </cell>
          <cell r="CY105">
            <v>0</v>
          </cell>
          <cell r="CZ105">
            <v>0</v>
          </cell>
          <cell r="DA105">
            <v>0</v>
          </cell>
          <cell r="DB105">
            <v>0</v>
          </cell>
          <cell r="DC105">
            <v>0</v>
          </cell>
          <cell r="DD105">
            <v>0</v>
          </cell>
          <cell r="DE105">
            <v>0</v>
          </cell>
          <cell r="DF105">
            <v>0</v>
          </cell>
          <cell r="DG105">
            <v>0</v>
          </cell>
          <cell r="DH105">
            <v>0</v>
          </cell>
          <cell r="DI105">
            <v>0</v>
          </cell>
          <cell r="DJ105">
            <v>0</v>
          </cell>
          <cell r="DK105">
            <v>0</v>
          </cell>
          <cell r="DL105">
            <v>0</v>
          </cell>
          <cell r="DM105">
            <v>0</v>
          </cell>
          <cell r="DN105">
            <v>0</v>
          </cell>
          <cell r="DO105">
            <v>0</v>
          </cell>
          <cell r="DP105">
            <v>0</v>
          </cell>
          <cell r="DQ105">
            <v>0</v>
          </cell>
          <cell r="DR105">
            <v>0</v>
          </cell>
          <cell r="DS105">
            <v>0</v>
          </cell>
          <cell r="DT105">
            <v>0</v>
          </cell>
          <cell r="DU105">
            <v>0</v>
          </cell>
          <cell r="DV105">
            <v>0</v>
          </cell>
          <cell r="DW105">
            <v>0</v>
          </cell>
          <cell r="DX105">
            <v>0</v>
          </cell>
          <cell r="DY105">
            <v>0</v>
          </cell>
          <cell r="DZ105">
            <v>0</v>
          </cell>
          <cell r="EA105">
            <v>0</v>
          </cell>
        </row>
        <row r="106">
          <cell r="A106">
            <v>78.05</v>
          </cell>
          <cell r="B106">
            <v>0</v>
          </cell>
          <cell r="C106">
            <v>0</v>
          </cell>
          <cell r="D106">
            <v>1</v>
          </cell>
          <cell r="E106">
            <v>0</v>
          </cell>
          <cell r="F106" t="str">
            <v>OII</v>
          </cell>
          <cell r="G106" t="str">
            <v>Innovation And Improvement</v>
          </cell>
          <cell r="H106">
            <v>0</v>
          </cell>
          <cell r="I106">
            <v>0</v>
          </cell>
          <cell r="J106" t="str">
            <v>Teacher and leader innovation fund (proposed legislation)</v>
          </cell>
          <cell r="K106">
            <v>0</v>
          </cell>
          <cell r="L106" t="str">
            <v>D</v>
          </cell>
          <cell r="M106">
            <v>1</v>
          </cell>
          <cell r="N106">
            <v>0</v>
          </cell>
          <cell r="O106">
            <v>0</v>
          </cell>
          <cell r="P106">
            <v>0</v>
          </cell>
          <cell r="Q106">
            <v>0</v>
          </cell>
          <cell r="R106">
            <v>0</v>
          </cell>
          <cell r="S106">
            <v>0</v>
          </cell>
          <cell r="T106">
            <v>0</v>
          </cell>
          <cell r="U106">
            <v>0</v>
          </cell>
          <cell r="V106">
            <v>0</v>
          </cell>
          <cell r="W106">
            <v>0</v>
          </cell>
          <cell r="X106">
            <v>0</v>
          </cell>
          <cell r="Y106">
            <v>1000000</v>
          </cell>
          <cell r="Z106">
            <v>800000</v>
          </cell>
          <cell r="AA106">
            <v>0</v>
          </cell>
          <cell r="AB106">
            <v>800000</v>
          </cell>
          <cell r="AC106">
            <v>1000000</v>
          </cell>
          <cell r="AD106">
            <v>975000</v>
          </cell>
          <cell r="AE106">
            <v>975000</v>
          </cell>
          <cell r="AF106">
            <v>950000</v>
          </cell>
          <cell r="AG106">
            <v>950000</v>
          </cell>
          <cell r="AH106">
            <v>0</v>
          </cell>
          <cell r="AI106">
            <v>0</v>
          </cell>
          <cell r="AJ106">
            <v>0</v>
          </cell>
          <cell r="AK106">
            <v>0</v>
          </cell>
          <cell r="AL106">
            <v>0</v>
          </cell>
          <cell r="AM106">
            <v>0</v>
          </cell>
          <cell r="AN106">
            <v>0</v>
          </cell>
          <cell r="AO106">
            <v>0</v>
          </cell>
          <cell r="AP106">
            <v>0</v>
          </cell>
          <cell r="AQ106">
            <v>0</v>
          </cell>
          <cell r="AR106">
            <v>0</v>
          </cell>
          <cell r="AS106">
            <v>0</v>
          </cell>
          <cell r="AT106">
            <v>0</v>
          </cell>
          <cell r="AU106">
            <v>0</v>
          </cell>
          <cell r="AV106">
            <v>0</v>
          </cell>
          <cell r="AW106">
            <v>0</v>
          </cell>
          <cell r="AX106">
            <v>0</v>
          </cell>
          <cell r="AY106">
            <v>0</v>
          </cell>
          <cell r="AZ106">
            <v>0</v>
          </cell>
          <cell r="BA106">
            <v>0</v>
          </cell>
          <cell r="BB106">
            <v>0</v>
          </cell>
          <cell r="BC106">
            <v>950000</v>
          </cell>
          <cell r="BD106">
            <v>620000</v>
          </cell>
          <cell r="BE106">
            <v>950000</v>
          </cell>
          <cell r="BF106">
            <v>620000</v>
          </cell>
          <cell r="BG106">
            <v>550000</v>
          </cell>
          <cell r="BH106">
            <v>500000</v>
          </cell>
          <cell r="BI106">
            <v>500000</v>
          </cell>
          <cell r="BJ106">
            <v>500000</v>
          </cell>
          <cell r="BK106">
            <v>500000</v>
          </cell>
          <cell r="BL106">
            <v>0</v>
          </cell>
          <cell r="BM106">
            <v>0</v>
          </cell>
          <cell r="BN106">
            <v>0</v>
          </cell>
          <cell r="BO106">
            <v>0</v>
          </cell>
          <cell r="BP106">
            <v>0</v>
          </cell>
          <cell r="BQ106">
            <v>0</v>
          </cell>
          <cell r="BR106">
            <v>0</v>
          </cell>
          <cell r="BS106">
            <v>0</v>
          </cell>
          <cell r="BT106">
            <v>0</v>
          </cell>
          <cell r="BU106">
            <v>0</v>
          </cell>
          <cell r="BV106">
            <v>0</v>
          </cell>
          <cell r="BW106">
            <v>399200</v>
          </cell>
          <cell r="BX106">
            <v>399200</v>
          </cell>
          <cell r="BY106">
            <v>399200</v>
          </cell>
          <cell r="BZ106">
            <v>300000</v>
          </cell>
          <cell r="CA106">
            <v>400000</v>
          </cell>
          <cell r="CB106">
            <v>400000</v>
          </cell>
          <cell r="CC106">
            <v>400000</v>
          </cell>
          <cell r="CD106">
            <v>400000</v>
          </cell>
          <cell r="CE106">
            <v>0</v>
          </cell>
          <cell r="CF106">
            <v>0</v>
          </cell>
          <cell r="CG106">
            <v>0</v>
          </cell>
          <cell r="CH106">
            <v>0</v>
          </cell>
          <cell r="CI106">
            <v>0</v>
          </cell>
          <cell r="CJ106">
            <v>0</v>
          </cell>
          <cell r="CK106">
            <v>600000</v>
          </cell>
          <cell r="CL106">
            <v>475000</v>
          </cell>
          <cell r="CM106">
            <v>600000</v>
          </cell>
          <cell r="CN106">
            <v>400000</v>
          </cell>
          <cell r="CO106">
            <v>350000</v>
          </cell>
          <cell r="CP106">
            <v>400000</v>
          </cell>
          <cell r="CQ106">
            <v>400000</v>
          </cell>
          <cell r="CR106">
            <v>400000</v>
          </cell>
          <cell r="CS106">
            <v>0</v>
          </cell>
          <cell r="CT106">
            <v>0</v>
          </cell>
          <cell r="CU106">
            <v>0</v>
          </cell>
          <cell r="CV106">
            <v>400000</v>
          </cell>
          <cell r="CW106">
            <v>350000</v>
          </cell>
          <cell r="CX106">
            <v>350000</v>
          </cell>
          <cell r="CY106">
            <v>320000</v>
          </cell>
          <cell r="CZ106">
            <v>320000</v>
          </cell>
          <cell r="DA106">
            <v>0</v>
          </cell>
          <cell r="DB106">
            <v>0</v>
          </cell>
          <cell r="DC106">
            <v>0</v>
          </cell>
          <cell r="DD106">
            <v>0</v>
          </cell>
          <cell r="DE106">
            <v>0</v>
          </cell>
          <cell r="DF106">
            <v>0</v>
          </cell>
          <cell r="DG106">
            <v>0</v>
          </cell>
          <cell r="DH106">
            <v>0</v>
          </cell>
          <cell r="DI106">
            <v>0</v>
          </cell>
          <cell r="DJ106">
            <v>0</v>
          </cell>
          <cell r="DK106">
            <v>0</v>
          </cell>
          <cell r="DL106">
            <v>0</v>
          </cell>
          <cell r="DM106">
            <v>0</v>
          </cell>
          <cell r="DN106">
            <v>0</v>
          </cell>
          <cell r="DO106">
            <v>0</v>
          </cell>
          <cell r="DP106">
            <v>0</v>
          </cell>
          <cell r="DQ106">
            <v>0</v>
          </cell>
          <cell r="DR106">
            <v>0</v>
          </cell>
          <cell r="DS106">
            <v>0</v>
          </cell>
          <cell r="DT106">
            <v>0</v>
          </cell>
          <cell r="DU106">
            <v>0</v>
          </cell>
          <cell r="DV106">
            <v>0</v>
          </cell>
          <cell r="DW106">
            <v>0</v>
          </cell>
          <cell r="DX106">
            <v>0</v>
          </cell>
          <cell r="DY106">
            <v>0</v>
          </cell>
          <cell r="DZ106">
            <v>0</v>
          </cell>
          <cell r="EA106">
            <v>0</v>
          </cell>
        </row>
        <row r="107">
          <cell r="A107">
            <v>78.06</v>
          </cell>
          <cell r="B107">
            <v>0</v>
          </cell>
          <cell r="C107">
            <v>0</v>
          </cell>
          <cell r="D107">
            <v>1</v>
          </cell>
          <cell r="E107">
            <v>0</v>
          </cell>
          <cell r="F107" t="str">
            <v>OII</v>
          </cell>
          <cell r="G107" t="str">
            <v>Innovation And Improvement</v>
          </cell>
          <cell r="H107">
            <v>0</v>
          </cell>
          <cell r="I107">
            <v>0</v>
          </cell>
          <cell r="J107" t="str">
            <v>Teacher and leader pathways (proposed legislation)</v>
          </cell>
          <cell r="K107">
            <v>0</v>
          </cell>
          <cell r="L107" t="str">
            <v>D</v>
          </cell>
          <cell r="M107">
            <v>1</v>
          </cell>
          <cell r="N107">
            <v>0</v>
          </cell>
          <cell r="O107">
            <v>0</v>
          </cell>
          <cell r="P107">
            <v>0</v>
          </cell>
          <cell r="Q107">
            <v>0</v>
          </cell>
          <cell r="R107">
            <v>0</v>
          </cell>
          <cell r="S107">
            <v>0</v>
          </cell>
          <cell r="T107">
            <v>0</v>
          </cell>
          <cell r="U107">
            <v>0</v>
          </cell>
          <cell r="V107">
            <v>0</v>
          </cell>
          <cell r="W107">
            <v>0</v>
          </cell>
          <cell r="X107">
            <v>0</v>
          </cell>
          <cell r="Y107">
            <v>150000</v>
          </cell>
          <cell r="Z107">
            <v>250000</v>
          </cell>
          <cell r="AA107">
            <v>0</v>
          </cell>
          <cell r="AB107">
            <v>250000</v>
          </cell>
          <cell r="AC107">
            <v>150000</v>
          </cell>
          <cell r="AD107">
            <v>175000</v>
          </cell>
          <cell r="AE107">
            <v>175000</v>
          </cell>
          <cell r="AF107">
            <v>420000</v>
          </cell>
          <cell r="AG107">
            <v>405000</v>
          </cell>
          <cell r="AH107">
            <v>0</v>
          </cell>
          <cell r="AI107">
            <v>0</v>
          </cell>
          <cell r="AJ107">
            <v>0</v>
          </cell>
          <cell r="AK107">
            <v>0</v>
          </cell>
          <cell r="AL107">
            <v>0</v>
          </cell>
          <cell r="AM107">
            <v>0</v>
          </cell>
          <cell r="AN107">
            <v>0</v>
          </cell>
          <cell r="AO107">
            <v>0</v>
          </cell>
          <cell r="AP107">
            <v>0</v>
          </cell>
          <cell r="AQ107">
            <v>0</v>
          </cell>
          <cell r="AR107">
            <v>0</v>
          </cell>
          <cell r="AS107">
            <v>0</v>
          </cell>
          <cell r="AT107">
            <v>0</v>
          </cell>
          <cell r="AU107">
            <v>0</v>
          </cell>
          <cell r="AV107">
            <v>0</v>
          </cell>
          <cell r="AW107">
            <v>0</v>
          </cell>
          <cell r="AX107">
            <v>0</v>
          </cell>
          <cell r="AY107">
            <v>0</v>
          </cell>
          <cell r="AZ107">
            <v>0</v>
          </cell>
          <cell r="BA107">
            <v>0</v>
          </cell>
          <cell r="BB107">
            <v>0</v>
          </cell>
          <cell r="BC107">
            <v>405000</v>
          </cell>
          <cell r="BD107">
            <v>300000</v>
          </cell>
          <cell r="BE107">
            <v>405000</v>
          </cell>
          <cell r="BF107">
            <v>300000</v>
          </cell>
          <cell r="BG107">
            <v>225000</v>
          </cell>
          <cell r="BH107">
            <v>275000</v>
          </cell>
          <cell r="BI107">
            <v>250000</v>
          </cell>
          <cell r="BJ107">
            <v>250000</v>
          </cell>
          <cell r="BK107">
            <v>250000</v>
          </cell>
          <cell r="BL107">
            <v>0</v>
          </cell>
          <cell r="BM107">
            <v>0</v>
          </cell>
          <cell r="BN107">
            <v>0</v>
          </cell>
          <cell r="BO107">
            <v>0</v>
          </cell>
          <cell r="BP107">
            <v>0</v>
          </cell>
          <cell r="BQ107">
            <v>0</v>
          </cell>
          <cell r="BR107">
            <v>0</v>
          </cell>
          <cell r="BS107">
            <v>0</v>
          </cell>
          <cell r="BT107">
            <v>0</v>
          </cell>
          <cell r="BU107">
            <v>0</v>
          </cell>
          <cell r="BV107">
            <v>0</v>
          </cell>
          <cell r="BW107">
            <v>164000</v>
          </cell>
          <cell r="BX107">
            <v>113201</v>
          </cell>
          <cell r="BY107">
            <v>113201</v>
          </cell>
          <cell r="BZ107">
            <v>113201</v>
          </cell>
          <cell r="CA107">
            <v>113201</v>
          </cell>
          <cell r="CB107">
            <v>113201</v>
          </cell>
          <cell r="CC107">
            <v>74676</v>
          </cell>
          <cell r="CD107">
            <v>74676</v>
          </cell>
          <cell r="CE107">
            <v>0</v>
          </cell>
          <cell r="CF107">
            <v>0</v>
          </cell>
          <cell r="CG107">
            <v>0</v>
          </cell>
          <cell r="CH107">
            <v>0</v>
          </cell>
          <cell r="CI107">
            <v>0</v>
          </cell>
          <cell r="CJ107">
            <v>0</v>
          </cell>
          <cell r="CK107">
            <v>0</v>
          </cell>
          <cell r="CL107">
            <v>0</v>
          </cell>
          <cell r="CM107">
            <v>0</v>
          </cell>
          <cell r="CN107">
            <v>0</v>
          </cell>
          <cell r="CO107">
            <v>0</v>
          </cell>
          <cell r="CP107">
            <v>97994</v>
          </cell>
          <cell r="CQ107">
            <v>97994</v>
          </cell>
          <cell r="CR107">
            <v>97994</v>
          </cell>
          <cell r="CS107">
            <v>97994</v>
          </cell>
          <cell r="CT107">
            <v>0</v>
          </cell>
          <cell r="CU107">
            <v>0</v>
          </cell>
          <cell r="CV107">
            <v>300000</v>
          </cell>
          <cell r="CW107">
            <v>0</v>
          </cell>
          <cell r="CX107">
            <v>0</v>
          </cell>
          <cell r="CY107">
            <v>0</v>
          </cell>
          <cell r="CZ107">
            <v>0</v>
          </cell>
          <cell r="DA107">
            <v>0</v>
          </cell>
          <cell r="DB107">
            <v>0</v>
          </cell>
          <cell r="DC107">
            <v>0</v>
          </cell>
          <cell r="DD107">
            <v>0</v>
          </cell>
          <cell r="DE107">
            <v>0</v>
          </cell>
          <cell r="DF107">
            <v>0</v>
          </cell>
          <cell r="DG107">
            <v>0</v>
          </cell>
          <cell r="DH107">
            <v>0</v>
          </cell>
          <cell r="DI107">
            <v>0</v>
          </cell>
          <cell r="DJ107">
            <v>0</v>
          </cell>
          <cell r="DK107">
            <v>0</v>
          </cell>
          <cell r="DL107">
            <v>0</v>
          </cell>
          <cell r="DM107">
            <v>0</v>
          </cell>
          <cell r="DN107">
            <v>0</v>
          </cell>
          <cell r="DO107">
            <v>0</v>
          </cell>
          <cell r="DP107">
            <v>0</v>
          </cell>
          <cell r="DQ107">
            <v>0</v>
          </cell>
          <cell r="DR107">
            <v>0</v>
          </cell>
          <cell r="DS107">
            <v>0</v>
          </cell>
          <cell r="DT107">
            <v>0</v>
          </cell>
          <cell r="DU107">
            <v>0</v>
          </cell>
          <cell r="DV107">
            <v>0</v>
          </cell>
          <cell r="DW107">
            <v>0</v>
          </cell>
          <cell r="DX107">
            <v>125000</v>
          </cell>
          <cell r="DY107">
            <v>125000</v>
          </cell>
          <cell r="DZ107">
            <v>0</v>
          </cell>
          <cell r="EA107">
            <v>125000</v>
          </cell>
        </row>
        <row r="108">
          <cell r="A108">
            <v>78.069999999999993</v>
          </cell>
          <cell r="B108">
            <v>0</v>
          </cell>
          <cell r="C108">
            <v>0</v>
          </cell>
          <cell r="D108">
            <v>1</v>
          </cell>
          <cell r="E108">
            <v>0</v>
          </cell>
          <cell r="F108" t="str">
            <v>OII</v>
          </cell>
          <cell r="G108" t="str">
            <v>Innovation And Improvement</v>
          </cell>
          <cell r="H108">
            <v>0</v>
          </cell>
          <cell r="I108">
            <v>0</v>
          </cell>
          <cell r="J108" t="str">
            <v>Great teachers and transformational leaders</v>
          </cell>
          <cell r="K108">
            <v>0</v>
          </cell>
          <cell r="L108" t="str">
            <v>D</v>
          </cell>
          <cell r="M108">
            <v>1</v>
          </cell>
          <cell r="N108">
            <v>0</v>
          </cell>
          <cell r="O108">
            <v>0</v>
          </cell>
          <cell r="P108">
            <v>0</v>
          </cell>
          <cell r="Q108">
            <v>0</v>
          </cell>
          <cell r="R108">
            <v>0</v>
          </cell>
          <cell r="S108">
            <v>0</v>
          </cell>
          <cell r="T108">
            <v>0</v>
          </cell>
          <cell r="U108">
            <v>0</v>
          </cell>
          <cell r="V108">
            <v>0</v>
          </cell>
          <cell r="W108">
            <v>0</v>
          </cell>
          <cell r="X108">
            <v>0</v>
          </cell>
          <cell r="Y108">
            <v>90000</v>
          </cell>
          <cell r="Z108">
            <v>190000</v>
          </cell>
          <cell r="AA108">
            <v>0</v>
          </cell>
          <cell r="AB108">
            <v>190000</v>
          </cell>
          <cell r="AC108">
            <v>90000</v>
          </cell>
          <cell r="AD108">
            <v>165000</v>
          </cell>
          <cell r="AE108">
            <v>165000</v>
          </cell>
          <cell r="AF108">
            <v>0</v>
          </cell>
          <cell r="AG108">
            <v>0</v>
          </cell>
          <cell r="AH108">
            <v>0</v>
          </cell>
          <cell r="AI108">
            <v>0</v>
          </cell>
          <cell r="AJ108">
            <v>0</v>
          </cell>
          <cell r="AK108">
            <v>0</v>
          </cell>
          <cell r="AL108">
            <v>0</v>
          </cell>
          <cell r="AM108">
            <v>0</v>
          </cell>
          <cell r="AN108">
            <v>0</v>
          </cell>
          <cell r="AO108">
            <v>0</v>
          </cell>
          <cell r="AP108">
            <v>0</v>
          </cell>
          <cell r="AQ108">
            <v>0</v>
          </cell>
          <cell r="AR108">
            <v>0</v>
          </cell>
          <cell r="AS108">
            <v>0</v>
          </cell>
          <cell r="AT108">
            <v>0</v>
          </cell>
          <cell r="AU108">
            <v>0</v>
          </cell>
          <cell r="AV108">
            <v>0</v>
          </cell>
          <cell r="AW108">
            <v>0</v>
          </cell>
          <cell r="AX108">
            <v>0</v>
          </cell>
          <cell r="AY108">
            <v>0</v>
          </cell>
          <cell r="AZ108">
            <v>0</v>
          </cell>
          <cell r="BA108">
            <v>0</v>
          </cell>
          <cell r="BB108">
            <v>0</v>
          </cell>
          <cell r="BC108">
            <v>0</v>
          </cell>
          <cell r="BD108">
            <v>0</v>
          </cell>
          <cell r="BE108">
            <v>0</v>
          </cell>
          <cell r="BF108">
            <v>0</v>
          </cell>
          <cell r="BG108">
            <v>0</v>
          </cell>
          <cell r="BH108">
            <v>0</v>
          </cell>
          <cell r="BI108">
            <v>0</v>
          </cell>
          <cell r="BJ108">
            <v>0</v>
          </cell>
          <cell r="BK108">
            <v>0</v>
          </cell>
          <cell r="BL108">
            <v>0</v>
          </cell>
          <cell r="BM108">
            <v>0</v>
          </cell>
          <cell r="BN108">
            <v>0</v>
          </cell>
          <cell r="BO108">
            <v>0</v>
          </cell>
          <cell r="BP108">
            <v>0</v>
          </cell>
          <cell r="BQ108">
            <v>0</v>
          </cell>
          <cell r="BR108">
            <v>0</v>
          </cell>
          <cell r="BS108">
            <v>0</v>
          </cell>
          <cell r="BT108">
            <v>0</v>
          </cell>
          <cell r="BU108">
            <v>0</v>
          </cell>
          <cell r="BV108">
            <v>0</v>
          </cell>
          <cell r="BW108">
            <v>0</v>
          </cell>
          <cell r="BX108">
            <v>0</v>
          </cell>
          <cell r="BY108">
            <v>0</v>
          </cell>
          <cell r="BZ108">
            <v>0</v>
          </cell>
          <cell r="CA108">
            <v>0</v>
          </cell>
          <cell r="CB108">
            <v>0</v>
          </cell>
          <cell r="CC108">
            <v>0</v>
          </cell>
          <cell r="CD108">
            <v>0</v>
          </cell>
          <cell r="CE108">
            <v>0</v>
          </cell>
          <cell r="CF108">
            <v>0</v>
          </cell>
          <cell r="CG108">
            <v>0</v>
          </cell>
          <cell r="CH108">
            <v>0</v>
          </cell>
          <cell r="CI108">
            <v>0</v>
          </cell>
          <cell r="CJ108">
            <v>0</v>
          </cell>
          <cell r="CK108">
            <v>0</v>
          </cell>
          <cell r="CL108">
            <v>0</v>
          </cell>
          <cell r="CM108">
            <v>0</v>
          </cell>
          <cell r="CN108">
            <v>0</v>
          </cell>
          <cell r="CO108">
            <v>0</v>
          </cell>
          <cell r="CP108">
            <v>0</v>
          </cell>
          <cell r="CQ108">
            <v>0</v>
          </cell>
          <cell r="CR108">
            <v>0</v>
          </cell>
          <cell r="CS108">
            <v>0</v>
          </cell>
          <cell r="CT108">
            <v>0</v>
          </cell>
          <cell r="CU108">
            <v>0</v>
          </cell>
          <cell r="CV108">
            <v>0</v>
          </cell>
          <cell r="CW108">
            <v>0</v>
          </cell>
          <cell r="CX108">
            <v>0</v>
          </cell>
          <cell r="CY108">
            <v>0</v>
          </cell>
          <cell r="CZ108">
            <v>0</v>
          </cell>
          <cell r="DA108">
            <v>0</v>
          </cell>
          <cell r="DB108">
            <v>0</v>
          </cell>
          <cell r="DC108">
            <v>0</v>
          </cell>
          <cell r="DD108">
            <v>0</v>
          </cell>
          <cell r="DE108">
            <v>0</v>
          </cell>
          <cell r="DF108">
            <v>0</v>
          </cell>
          <cell r="DG108">
            <v>0</v>
          </cell>
          <cell r="DH108">
            <v>0</v>
          </cell>
          <cell r="DI108">
            <v>0</v>
          </cell>
          <cell r="DJ108">
            <v>0</v>
          </cell>
          <cell r="DK108">
            <v>0</v>
          </cell>
          <cell r="DL108">
            <v>0</v>
          </cell>
          <cell r="DM108">
            <v>0</v>
          </cell>
          <cell r="DN108">
            <v>0</v>
          </cell>
          <cell r="DO108">
            <v>0</v>
          </cell>
          <cell r="DP108">
            <v>0</v>
          </cell>
          <cell r="DQ108">
            <v>0</v>
          </cell>
          <cell r="DR108">
            <v>0</v>
          </cell>
          <cell r="DS108">
            <v>0</v>
          </cell>
          <cell r="DT108">
            <v>0</v>
          </cell>
          <cell r="DU108">
            <v>0</v>
          </cell>
          <cell r="DV108">
            <v>0</v>
          </cell>
          <cell r="DW108">
            <v>0</v>
          </cell>
          <cell r="DX108">
            <v>0</v>
          </cell>
          <cell r="DY108">
            <v>0</v>
          </cell>
          <cell r="DZ108">
            <v>0</v>
          </cell>
          <cell r="EA108">
            <v>0</v>
          </cell>
        </row>
        <row r="109">
          <cell r="A109">
            <v>79</v>
          </cell>
          <cell r="B109">
            <v>1</v>
          </cell>
          <cell r="C109">
            <v>1</v>
          </cell>
          <cell r="D109">
            <v>0</v>
          </cell>
          <cell r="E109">
            <v>0</v>
          </cell>
          <cell r="F109" t="str">
            <v>OII</v>
          </cell>
          <cell r="G109" t="str">
            <v>Innovation And Improvement</v>
          </cell>
          <cell r="H109">
            <v>0</v>
          </cell>
          <cell r="I109">
            <v>0</v>
          </cell>
          <cell r="J109" t="str">
            <v xml:space="preserve">Teacher incentive fund (ESEA V-D-1)/Teacher and School Leader Inventive Grants </v>
          </cell>
          <cell r="K109">
            <v>0</v>
          </cell>
          <cell r="L109" t="str">
            <v>D</v>
          </cell>
          <cell r="M109">
            <v>1</v>
          </cell>
          <cell r="N109">
            <v>0</v>
          </cell>
          <cell r="O109">
            <v>0</v>
          </cell>
          <cell r="P109">
            <v>97270</v>
          </cell>
          <cell r="Q109">
            <v>487270</v>
          </cell>
          <cell r="R109">
            <v>400000</v>
          </cell>
          <cell r="S109">
            <v>400000</v>
          </cell>
          <cell r="T109">
            <v>400000</v>
          </cell>
          <cell r="U109">
            <v>0</v>
          </cell>
          <cell r="V109">
            <v>500000</v>
          </cell>
          <cell r="W109">
            <v>470000</v>
          </cell>
          <cell r="X109">
            <v>0</v>
          </cell>
          <cell r="Y109">
            <v>0</v>
          </cell>
          <cell r="Z109">
            <v>0</v>
          </cell>
          <cell r="AA109">
            <v>0</v>
          </cell>
          <cell r="AB109">
            <v>0</v>
          </cell>
          <cell r="AC109">
            <v>0</v>
          </cell>
          <cell r="AD109">
            <v>0</v>
          </cell>
          <cell r="AE109">
            <v>0</v>
          </cell>
          <cell r="AF109">
            <v>0</v>
          </cell>
          <cell r="AG109">
            <v>0</v>
          </cell>
          <cell r="AH109">
            <v>800000</v>
          </cell>
          <cell r="AI109">
            <v>400000</v>
          </cell>
          <cell r="AJ109">
            <v>400000</v>
          </cell>
          <cell r="AK109">
            <v>400000</v>
          </cell>
          <cell r="AL109">
            <v>400000</v>
          </cell>
          <cell r="AM109">
            <v>400000</v>
          </cell>
          <cell r="AN109">
            <v>400000</v>
          </cell>
          <cell r="AO109">
            <v>300000</v>
          </cell>
          <cell r="AP109">
            <v>400000</v>
          </cell>
          <cell r="AQ109">
            <v>400000</v>
          </cell>
          <cell r="AR109">
            <v>400000</v>
          </cell>
          <cell r="AS109">
            <v>400000</v>
          </cell>
          <cell r="AT109">
            <v>250000</v>
          </cell>
          <cell r="AU109">
            <v>400000</v>
          </cell>
          <cell r="AV109">
            <v>400000</v>
          </cell>
          <cell r="AW109">
            <v>400000</v>
          </cell>
          <cell r="AX109">
            <v>400000</v>
          </cell>
          <cell r="AY109">
            <v>400000</v>
          </cell>
          <cell r="AZ109">
            <v>399200</v>
          </cell>
          <cell r="BA109">
            <v>393200</v>
          </cell>
          <cell r="BB109">
            <v>400000</v>
          </cell>
          <cell r="BC109">
            <v>0</v>
          </cell>
          <cell r="BD109">
            <v>0</v>
          </cell>
          <cell r="BE109">
            <v>0</v>
          </cell>
          <cell r="BF109">
            <v>0</v>
          </cell>
          <cell r="BG109">
            <v>0</v>
          </cell>
          <cell r="BH109">
            <v>0</v>
          </cell>
          <cell r="BI109">
            <v>0</v>
          </cell>
          <cell r="BJ109">
            <v>0</v>
          </cell>
          <cell r="BK109">
            <v>0</v>
          </cell>
          <cell r="BL109">
            <v>399200</v>
          </cell>
          <cell r="BM109">
            <v>399200</v>
          </cell>
          <cell r="BN109">
            <v>300000</v>
          </cell>
          <cell r="BO109">
            <v>300000</v>
          </cell>
          <cell r="BP109">
            <v>399200</v>
          </cell>
          <cell r="BQ109">
            <v>393200</v>
          </cell>
          <cell r="BR109">
            <v>393200</v>
          </cell>
          <cell r="BS109">
            <v>393200</v>
          </cell>
          <cell r="BT109">
            <v>393200</v>
          </cell>
          <cell r="BU109">
            <v>300000</v>
          </cell>
          <cell r="BV109">
            <v>299433</v>
          </cell>
          <cell r="BW109">
            <v>0</v>
          </cell>
          <cell r="BX109">
            <v>0</v>
          </cell>
          <cell r="BY109">
            <v>0</v>
          </cell>
          <cell r="BZ109">
            <v>0</v>
          </cell>
          <cell r="CA109">
            <v>0</v>
          </cell>
          <cell r="CB109">
            <v>0</v>
          </cell>
          <cell r="CC109">
            <v>0</v>
          </cell>
          <cell r="CD109">
            <v>0</v>
          </cell>
          <cell r="CE109">
            <v>299433</v>
          </cell>
          <cell r="CF109">
            <v>299433</v>
          </cell>
          <cell r="CG109">
            <v>299433</v>
          </cell>
          <cell r="CH109">
            <v>283771</v>
          </cell>
          <cell r="CI109">
            <v>299433</v>
          </cell>
          <cell r="CJ109">
            <v>299433</v>
          </cell>
          <cell r="CK109">
            <v>0</v>
          </cell>
          <cell r="CL109">
            <v>0</v>
          </cell>
          <cell r="CM109">
            <v>0</v>
          </cell>
          <cell r="CN109">
            <v>0</v>
          </cell>
          <cell r="CO109">
            <v>0</v>
          </cell>
          <cell r="CP109">
            <v>0</v>
          </cell>
          <cell r="CQ109">
            <v>0</v>
          </cell>
          <cell r="CR109">
            <v>298834</v>
          </cell>
          <cell r="CS109">
            <v>298834</v>
          </cell>
          <cell r="CT109">
            <v>283771</v>
          </cell>
          <cell r="CU109">
            <v>288771</v>
          </cell>
          <cell r="CV109">
            <v>0</v>
          </cell>
          <cell r="CW109">
            <v>0</v>
          </cell>
          <cell r="CX109">
            <v>0</v>
          </cell>
          <cell r="CY109">
            <v>0</v>
          </cell>
          <cell r="CZ109">
            <v>0</v>
          </cell>
          <cell r="DA109">
            <v>230000</v>
          </cell>
          <cell r="DB109">
            <v>288771</v>
          </cell>
          <cell r="DC109">
            <v>288611</v>
          </cell>
          <cell r="DD109">
            <v>288771</v>
          </cell>
          <cell r="DE109">
            <v>230000</v>
          </cell>
          <cell r="DF109">
            <v>288771</v>
          </cell>
          <cell r="DG109">
            <v>288771</v>
          </cell>
          <cell r="DH109">
            <v>450000</v>
          </cell>
          <cell r="DI109">
            <v>450000</v>
          </cell>
          <cell r="DJ109">
            <v>350000</v>
          </cell>
          <cell r="DK109">
            <v>350000</v>
          </cell>
          <cell r="DL109">
            <v>0</v>
          </cell>
          <cell r="DM109">
            <v>0</v>
          </cell>
          <cell r="DN109">
            <v>225000</v>
          </cell>
          <cell r="DO109">
            <v>0</v>
          </cell>
          <cell r="DP109">
            <v>230000</v>
          </cell>
          <cell r="DQ109">
            <v>230000</v>
          </cell>
          <cell r="DR109">
            <v>230000</v>
          </cell>
          <cell r="DS109">
            <v>230000</v>
          </cell>
          <cell r="DT109">
            <v>350000</v>
          </cell>
          <cell r="DU109">
            <v>150000</v>
          </cell>
          <cell r="DV109">
            <v>250000</v>
          </cell>
          <cell r="DW109">
            <v>250000</v>
          </cell>
          <cell r="DX109">
            <v>250000</v>
          </cell>
          <cell r="DY109">
            <v>250000</v>
          </cell>
          <cell r="DZ109">
            <v>213000</v>
          </cell>
          <cell r="EA109">
            <v>250000</v>
          </cell>
        </row>
        <row r="110">
          <cell r="A110">
            <v>80</v>
          </cell>
          <cell r="B110">
            <v>2</v>
          </cell>
          <cell r="C110">
            <v>0</v>
          </cell>
          <cell r="D110">
            <v>0</v>
          </cell>
          <cell r="E110">
            <v>0</v>
          </cell>
          <cell r="F110" t="str">
            <v>OII</v>
          </cell>
          <cell r="G110" t="str">
            <v>Innovation And Improvement</v>
          </cell>
          <cell r="H110">
            <v>0</v>
          </cell>
          <cell r="I110">
            <v>0</v>
          </cell>
          <cell r="J110" t="str">
            <v>National teacher recruitment campaign (ESEA section 2151 (a))</v>
          </cell>
          <cell r="K110">
            <v>0</v>
          </cell>
          <cell r="L110" t="str">
            <v>D</v>
          </cell>
          <cell r="M110">
            <v>1</v>
          </cell>
          <cell r="N110">
            <v>0</v>
          </cell>
          <cell r="O110">
            <v>0</v>
          </cell>
          <cell r="P110">
            <v>0</v>
          </cell>
          <cell r="Q110">
            <v>30000</v>
          </cell>
          <cell r="R110">
            <v>0</v>
          </cell>
          <cell r="S110">
            <v>0</v>
          </cell>
          <cell r="T110">
            <v>0</v>
          </cell>
          <cell r="U110">
            <v>0</v>
          </cell>
          <cell r="V110">
            <v>30000</v>
          </cell>
          <cell r="W110">
            <v>30000</v>
          </cell>
          <cell r="X110">
            <v>0</v>
          </cell>
          <cell r="Y110">
            <v>0</v>
          </cell>
          <cell r="Z110">
            <v>0</v>
          </cell>
          <cell r="AA110">
            <v>0</v>
          </cell>
          <cell r="AB110">
            <v>0</v>
          </cell>
          <cell r="AC110">
            <v>0</v>
          </cell>
          <cell r="AD110">
            <v>0</v>
          </cell>
          <cell r="AE110">
            <v>0</v>
          </cell>
          <cell r="AF110">
            <v>0</v>
          </cell>
          <cell r="AG110">
            <v>0</v>
          </cell>
          <cell r="AH110">
            <v>0</v>
          </cell>
          <cell r="AI110">
            <v>0</v>
          </cell>
          <cell r="AJ110">
            <v>0</v>
          </cell>
          <cell r="AK110">
            <v>0</v>
          </cell>
          <cell r="AL110">
            <v>0</v>
          </cell>
          <cell r="AM110">
            <v>0</v>
          </cell>
          <cell r="AN110">
            <v>0</v>
          </cell>
          <cell r="AO110">
            <v>0</v>
          </cell>
          <cell r="AP110">
            <v>0</v>
          </cell>
          <cell r="AQ110">
            <v>0</v>
          </cell>
          <cell r="AR110">
            <v>0</v>
          </cell>
          <cell r="AS110">
            <v>0</v>
          </cell>
          <cell r="AT110">
            <v>0</v>
          </cell>
          <cell r="AU110">
            <v>0</v>
          </cell>
          <cell r="AV110">
            <v>0</v>
          </cell>
          <cell r="AW110">
            <v>0</v>
          </cell>
          <cell r="AX110">
            <v>0</v>
          </cell>
          <cell r="AY110">
            <v>0</v>
          </cell>
          <cell r="AZ110">
            <v>0</v>
          </cell>
          <cell r="BA110">
            <v>0</v>
          </cell>
          <cell r="BB110">
            <v>0</v>
          </cell>
          <cell r="BC110">
            <v>0</v>
          </cell>
          <cell r="BD110">
            <v>0</v>
          </cell>
          <cell r="BE110">
            <v>0</v>
          </cell>
          <cell r="BF110">
            <v>0</v>
          </cell>
          <cell r="BG110">
            <v>0</v>
          </cell>
          <cell r="BH110">
            <v>0</v>
          </cell>
          <cell r="BI110">
            <v>0</v>
          </cell>
          <cell r="BJ110">
            <v>0</v>
          </cell>
          <cell r="BK110">
            <v>0</v>
          </cell>
          <cell r="BL110">
            <v>0</v>
          </cell>
          <cell r="BM110">
            <v>0</v>
          </cell>
          <cell r="BN110">
            <v>0</v>
          </cell>
          <cell r="BO110">
            <v>0</v>
          </cell>
          <cell r="BP110">
            <v>0</v>
          </cell>
          <cell r="BQ110">
            <v>0</v>
          </cell>
          <cell r="BR110">
            <v>0</v>
          </cell>
          <cell r="BS110">
            <v>0</v>
          </cell>
          <cell r="BT110">
            <v>0</v>
          </cell>
          <cell r="BU110">
            <v>0</v>
          </cell>
          <cell r="BV110">
            <v>0</v>
          </cell>
          <cell r="BW110">
            <v>0</v>
          </cell>
          <cell r="BX110">
            <v>0</v>
          </cell>
          <cell r="BY110">
            <v>0</v>
          </cell>
          <cell r="BZ110">
            <v>0</v>
          </cell>
          <cell r="CA110">
            <v>0</v>
          </cell>
          <cell r="CB110">
            <v>0</v>
          </cell>
          <cell r="CC110">
            <v>0</v>
          </cell>
          <cell r="CD110">
            <v>0</v>
          </cell>
          <cell r="CE110">
            <v>0</v>
          </cell>
          <cell r="CF110">
            <v>0</v>
          </cell>
          <cell r="CG110">
            <v>0</v>
          </cell>
          <cell r="CH110">
            <v>0</v>
          </cell>
          <cell r="CI110">
            <v>0</v>
          </cell>
          <cell r="CJ110">
            <v>0</v>
          </cell>
          <cell r="CK110">
            <v>0</v>
          </cell>
          <cell r="CL110">
            <v>0</v>
          </cell>
          <cell r="CM110">
            <v>0</v>
          </cell>
          <cell r="CN110">
            <v>0</v>
          </cell>
          <cell r="CO110">
            <v>0</v>
          </cell>
          <cell r="CP110">
            <v>0</v>
          </cell>
          <cell r="CQ110">
            <v>0</v>
          </cell>
          <cell r="CR110">
            <v>0</v>
          </cell>
          <cell r="CS110">
            <v>0</v>
          </cell>
          <cell r="CT110">
            <v>0</v>
          </cell>
          <cell r="CU110">
            <v>0</v>
          </cell>
          <cell r="CV110">
            <v>0</v>
          </cell>
          <cell r="CW110">
            <v>0</v>
          </cell>
          <cell r="CX110">
            <v>0</v>
          </cell>
          <cell r="CY110">
            <v>0</v>
          </cell>
          <cell r="CZ110">
            <v>0</v>
          </cell>
          <cell r="DA110">
            <v>0</v>
          </cell>
          <cell r="DB110">
            <v>0</v>
          </cell>
          <cell r="DC110">
            <v>0</v>
          </cell>
          <cell r="DD110">
            <v>0</v>
          </cell>
          <cell r="DE110">
            <v>0</v>
          </cell>
          <cell r="DF110">
            <v>0</v>
          </cell>
          <cell r="DG110">
            <v>0</v>
          </cell>
          <cell r="DH110">
            <v>0</v>
          </cell>
          <cell r="DI110">
            <v>0</v>
          </cell>
          <cell r="DJ110">
            <v>0</v>
          </cell>
          <cell r="DK110">
            <v>0</v>
          </cell>
          <cell r="DL110">
            <v>0</v>
          </cell>
          <cell r="DM110">
            <v>0</v>
          </cell>
          <cell r="DN110">
            <v>0</v>
          </cell>
          <cell r="DO110">
            <v>0</v>
          </cell>
          <cell r="DP110">
            <v>0</v>
          </cell>
          <cell r="DQ110">
            <v>0</v>
          </cell>
          <cell r="DR110">
            <v>0</v>
          </cell>
          <cell r="DS110">
            <v>0</v>
          </cell>
          <cell r="DT110">
            <v>0</v>
          </cell>
          <cell r="DU110">
            <v>0</v>
          </cell>
          <cell r="DV110">
            <v>0</v>
          </cell>
          <cell r="DW110">
            <v>0</v>
          </cell>
          <cell r="DX110">
            <v>0</v>
          </cell>
          <cell r="DY110">
            <v>0</v>
          </cell>
          <cell r="DZ110">
            <v>0</v>
          </cell>
          <cell r="EA110">
            <v>0</v>
          </cell>
        </row>
        <row r="111">
          <cell r="A111">
            <v>81</v>
          </cell>
          <cell r="B111">
            <v>2</v>
          </cell>
          <cell r="C111">
            <v>1</v>
          </cell>
          <cell r="D111">
            <v>0</v>
          </cell>
          <cell r="E111">
            <v>0</v>
          </cell>
          <cell r="F111" t="str">
            <v>OII</v>
          </cell>
          <cell r="G111" t="str">
            <v>Innovation And Improvement</v>
          </cell>
          <cell r="H111">
            <v>0</v>
          </cell>
          <cell r="I111">
            <v>0</v>
          </cell>
          <cell r="J111" t="str">
            <v>Troops-to-teachers (ESEA II-C-1-A)</v>
          </cell>
          <cell r="K111">
            <v>0</v>
          </cell>
          <cell r="L111" t="str">
            <v>D</v>
          </cell>
          <cell r="M111">
            <v>1</v>
          </cell>
          <cell r="N111">
            <v>0</v>
          </cell>
          <cell r="O111">
            <v>0</v>
          </cell>
          <cell r="P111">
            <v>14389</v>
          </cell>
          <cell r="Q111">
            <v>14389</v>
          </cell>
          <cell r="R111">
            <v>14389</v>
          </cell>
          <cell r="S111">
            <v>14389</v>
          </cell>
          <cell r="T111">
            <v>14389</v>
          </cell>
          <cell r="U111">
            <v>0</v>
          </cell>
          <cell r="V111">
            <v>14389</v>
          </cell>
          <cell r="W111">
            <v>14389</v>
          </cell>
          <cell r="X111">
            <v>0</v>
          </cell>
          <cell r="Y111">
            <v>0</v>
          </cell>
          <cell r="Z111">
            <v>0</v>
          </cell>
          <cell r="AA111">
            <v>0</v>
          </cell>
          <cell r="AB111">
            <v>0</v>
          </cell>
          <cell r="AC111">
            <v>0</v>
          </cell>
          <cell r="AD111">
            <v>0</v>
          </cell>
          <cell r="AE111">
            <v>0</v>
          </cell>
          <cell r="AF111">
            <v>0</v>
          </cell>
          <cell r="AG111">
            <v>0</v>
          </cell>
          <cell r="AH111">
            <v>0</v>
          </cell>
          <cell r="AI111">
            <v>0</v>
          </cell>
          <cell r="AJ111">
            <v>14389</v>
          </cell>
          <cell r="AK111">
            <v>14389</v>
          </cell>
          <cell r="AL111">
            <v>0</v>
          </cell>
          <cell r="AM111">
            <v>0</v>
          </cell>
          <cell r="AN111">
            <v>0</v>
          </cell>
          <cell r="AO111">
            <v>0</v>
          </cell>
          <cell r="AP111">
            <v>14389</v>
          </cell>
          <cell r="AQ111">
            <v>14389</v>
          </cell>
          <cell r="AR111">
            <v>14389</v>
          </cell>
          <cell r="AS111">
            <v>14389</v>
          </cell>
          <cell r="AT111">
            <v>0</v>
          </cell>
          <cell r="AU111">
            <v>14389</v>
          </cell>
          <cell r="AV111">
            <v>14389</v>
          </cell>
          <cell r="AW111">
            <v>0</v>
          </cell>
          <cell r="AX111">
            <v>0</v>
          </cell>
          <cell r="AY111">
            <v>0</v>
          </cell>
          <cell r="AZ111">
            <v>0</v>
          </cell>
          <cell r="BA111">
            <v>0</v>
          </cell>
          <cell r="BB111">
            <v>14389</v>
          </cell>
          <cell r="BC111">
            <v>0</v>
          </cell>
          <cell r="BD111">
            <v>0</v>
          </cell>
          <cell r="BE111">
            <v>0</v>
          </cell>
          <cell r="BF111">
            <v>0</v>
          </cell>
          <cell r="BG111">
            <v>0</v>
          </cell>
          <cell r="BH111">
            <v>0</v>
          </cell>
          <cell r="BI111">
            <v>0</v>
          </cell>
          <cell r="BJ111">
            <v>0</v>
          </cell>
          <cell r="BK111">
            <v>0</v>
          </cell>
          <cell r="BL111">
            <v>0</v>
          </cell>
          <cell r="BM111">
            <v>0</v>
          </cell>
          <cell r="BN111">
            <v>0</v>
          </cell>
          <cell r="BO111">
            <v>0</v>
          </cell>
          <cell r="BP111">
            <v>0</v>
          </cell>
          <cell r="BQ111">
            <v>0</v>
          </cell>
          <cell r="BR111">
            <v>0</v>
          </cell>
          <cell r="BS111">
            <v>0</v>
          </cell>
          <cell r="BT111">
            <v>0</v>
          </cell>
          <cell r="BU111">
            <v>0</v>
          </cell>
          <cell r="BV111">
            <v>0</v>
          </cell>
          <cell r="BW111">
            <v>0</v>
          </cell>
          <cell r="BX111">
            <v>0</v>
          </cell>
          <cell r="BY111">
            <v>0</v>
          </cell>
          <cell r="BZ111">
            <v>0</v>
          </cell>
          <cell r="CA111">
            <v>0</v>
          </cell>
          <cell r="CB111">
            <v>0</v>
          </cell>
          <cell r="CC111">
            <v>0</v>
          </cell>
          <cell r="CD111">
            <v>0</v>
          </cell>
          <cell r="CE111">
            <v>0</v>
          </cell>
          <cell r="CF111">
            <v>0</v>
          </cell>
          <cell r="CG111">
            <v>0</v>
          </cell>
          <cell r="CH111">
            <v>0</v>
          </cell>
          <cell r="CI111">
            <v>0</v>
          </cell>
          <cell r="CJ111">
            <v>0</v>
          </cell>
          <cell r="CK111">
            <v>0</v>
          </cell>
          <cell r="CL111">
            <v>0</v>
          </cell>
          <cell r="CM111">
            <v>0</v>
          </cell>
          <cell r="CN111">
            <v>0</v>
          </cell>
          <cell r="CO111">
            <v>0</v>
          </cell>
          <cell r="CP111">
            <v>0</v>
          </cell>
          <cell r="CQ111">
            <v>0</v>
          </cell>
          <cell r="CR111">
            <v>0</v>
          </cell>
          <cell r="CS111">
            <v>0</v>
          </cell>
          <cell r="CT111">
            <v>0</v>
          </cell>
          <cell r="CU111">
            <v>0</v>
          </cell>
          <cell r="CV111">
            <v>0</v>
          </cell>
          <cell r="CW111">
            <v>0</v>
          </cell>
          <cell r="CX111">
            <v>0</v>
          </cell>
          <cell r="CY111">
            <v>0</v>
          </cell>
          <cell r="CZ111">
            <v>0</v>
          </cell>
          <cell r="DA111">
            <v>0</v>
          </cell>
          <cell r="DB111">
            <v>0</v>
          </cell>
          <cell r="DC111">
            <v>0</v>
          </cell>
          <cell r="DD111">
            <v>0</v>
          </cell>
          <cell r="DE111">
            <v>0</v>
          </cell>
          <cell r="DF111">
            <v>0</v>
          </cell>
          <cell r="DG111">
            <v>0</v>
          </cell>
          <cell r="DH111">
            <v>0</v>
          </cell>
          <cell r="DI111">
            <v>0</v>
          </cell>
          <cell r="DJ111">
            <v>0</v>
          </cell>
          <cell r="DK111">
            <v>0</v>
          </cell>
          <cell r="DL111">
            <v>0</v>
          </cell>
          <cell r="DM111">
            <v>0</v>
          </cell>
          <cell r="DN111">
            <v>0</v>
          </cell>
          <cell r="DO111">
            <v>0</v>
          </cell>
          <cell r="DP111">
            <v>0</v>
          </cell>
          <cell r="DQ111">
            <v>0</v>
          </cell>
          <cell r="DR111">
            <v>0</v>
          </cell>
          <cell r="DS111">
            <v>0</v>
          </cell>
          <cell r="DT111">
            <v>0</v>
          </cell>
          <cell r="DU111">
            <v>0</v>
          </cell>
          <cell r="DV111">
            <v>0</v>
          </cell>
          <cell r="DW111">
            <v>0</v>
          </cell>
          <cell r="DX111">
            <v>0</v>
          </cell>
          <cell r="DY111">
            <v>0</v>
          </cell>
          <cell r="DZ111">
            <v>0</v>
          </cell>
          <cell r="EA111">
            <v>0</v>
          </cell>
        </row>
        <row r="112">
          <cell r="A112">
            <v>82</v>
          </cell>
          <cell r="B112">
            <v>2</v>
          </cell>
          <cell r="C112">
            <v>1</v>
          </cell>
          <cell r="D112">
            <v>0</v>
          </cell>
          <cell r="E112">
            <v>0</v>
          </cell>
          <cell r="F112" t="str">
            <v>OII</v>
          </cell>
          <cell r="G112" t="str">
            <v>Innovation And Improvement</v>
          </cell>
          <cell r="H112">
            <v>0</v>
          </cell>
          <cell r="I112">
            <v>0</v>
          </cell>
          <cell r="J112" t="str">
            <v>Transition to teaching (ESEA II-C-1-B)</v>
          </cell>
          <cell r="K112">
            <v>0</v>
          </cell>
          <cell r="L112" t="str">
            <v>D</v>
          </cell>
          <cell r="M112">
            <v>1</v>
          </cell>
          <cell r="N112">
            <v>0</v>
          </cell>
          <cell r="O112">
            <v>0</v>
          </cell>
          <cell r="P112">
            <v>43707</v>
          </cell>
          <cell r="Q112">
            <v>43707</v>
          </cell>
          <cell r="R112">
            <v>43707</v>
          </cell>
          <cell r="S112">
            <v>43707</v>
          </cell>
          <cell r="T112">
            <v>43707</v>
          </cell>
          <cell r="U112">
            <v>0</v>
          </cell>
          <cell r="V112">
            <v>43707</v>
          </cell>
          <cell r="W112">
            <v>43707</v>
          </cell>
          <cell r="X112">
            <v>0</v>
          </cell>
          <cell r="Y112">
            <v>0</v>
          </cell>
          <cell r="Z112">
            <v>0</v>
          </cell>
          <cell r="AA112">
            <v>0</v>
          </cell>
          <cell r="AB112">
            <v>0</v>
          </cell>
          <cell r="AC112">
            <v>0</v>
          </cell>
          <cell r="AD112">
            <v>0</v>
          </cell>
          <cell r="AE112">
            <v>0</v>
          </cell>
          <cell r="AF112">
            <v>0</v>
          </cell>
          <cell r="AG112">
            <v>0</v>
          </cell>
          <cell r="AH112">
            <v>93707</v>
          </cell>
          <cell r="AI112">
            <v>43707</v>
          </cell>
          <cell r="AJ112">
            <v>43707</v>
          </cell>
          <cell r="AK112">
            <v>43707</v>
          </cell>
          <cell r="AL112">
            <v>43707</v>
          </cell>
          <cell r="AM112">
            <v>43707</v>
          </cell>
          <cell r="AN112">
            <v>43707</v>
          </cell>
          <cell r="AO112">
            <v>43707</v>
          </cell>
          <cell r="AP112">
            <v>43707</v>
          </cell>
          <cell r="AQ112">
            <v>43707</v>
          </cell>
          <cell r="AR112">
            <v>43707</v>
          </cell>
          <cell r="AS112">
            <v>43707</v>
          </cell>
          <cell r="AT112">
            <v>31000</v>
          </cell>
          <cell r="AU112">
            <v>43707</v>
          </cell>
          <cell r="AV112">
            <v>43707</v>
          </cell>
          <cell r="AW112">
            <v>41207</v>
          </cell>
          <cell r="AX112">
            <v>41207</v>
          </cell>
          <cell r="AY112">
            <v>41207</v>
          </cell>
          <cell r="AZ112">
            <v>41125</v>
          </cell>
          <cell r="BA112">
            <v>40506</v>
          </cell>
          <cell r="BB112">
            <v>43707</v>
          </cell>
          <cell r="BC112">
            <v>0</v>
          </cell>
          <cell r="BD112">
            <v>0</v>
          </cell>
          <cell r="BE112">
            <v>0</v>
          </cell>
          <cell r="BF112">
            <v>0</v>
          </cell>
          <cell r="BG112">
            <v>0</v>
          </cell>
          <cell r="BH112">
            <v>0</v>
          </cell>
          <cell r="BI112">
            <v>0</v>
          </cell>
          <cell r="BJ112">
            <v>0</v>
          </cell>
          <cell r="BK112">
            <v>0</v>
          </cell>
          <cell r="BL112">
            <v>41125</v>
          </cell>
          <cell r="BM112">
            <v>41125</v>
          </cell>
          <cell r="BN112">
            <v>20125</v>
          </cell>
          <cell r="BO112">
            <v>20125</v>
          </cell>
          <cell r="BP112">
            <v>41125</v>
          </cell>
          <cell r="BQ112">
            <v>40506</v>
          </cell>
          <cell r="BR112">
            <v>40506</v>
          </cell>
          <cell r="BS112">
            <v>40506</v>
          </cell>
          <cell r="BT112">
            <v>40506</v>
          </cell>
          <cell r="BU112">
            <v>26103</v>
          </cell>
          <cell r="BV112">
            <v>26054</v>
          </cell>
          <cell r="BW112">
            <v>0</v>
          </cell>
          <cell r="BX112">
            <v>0</v>
          </cell>
          <cell r="BY112">
            <v>0</v>
          </cell>
          <cell r="BZ112">
            <v>0</v>
          </cell>
          <cell r="CA112">
            <v>0</v>
          </cell>
          <cell r="CB112">
            <v>0</v>
          </cell>
          <cell r="CC112">
            <v>0</v>
          </cell>
          <cell r="CD112">
            <v>0</v>
          </cell>
          <cell r="CE112">
            <v>18200</v>
          </cell>
          <cell r="CF112">
            <v>18200</v>
          </cell>
          <cell r="CG112">
            <v>26054</v>
          </cell>
          <cell r="CH112">
            <v>24691</v>
          </cell>
          <cell r="CI112">
            <v>26054</v>
          </cell>
          <cell r="CJ112">
            <v>26054</v>
          </cell>
          <cell r="CK112">
            <v>0</v>
          </cell>
          <cell r="CL112">
            <v>0</v>
          </cell>
          <cell r="CM112">
            <v>0</v>
          </cell>
          <cell r="CN112">
            <v>0</v>
          </cell>
          <cell r="CO112">
            <v>0</v>
          </cell>
          <cell r="CP112">
            <v>0</v>
          </cell>
          <cell r="CQ112">
            <v>0</v>
          </cell>
          <cell r="CR112">
            <v>0</v>
          </cell>
          <cell r="CS112">
            <v>0</v>
          </cell>
          <cell r="CT112">
            <v>24691</v>
          </cell>
          <cell r="CU112">
            <v>13762</v>
          </cell>
          <cell r="CV112">
            <v>0</v>
          </cell>
          <cell r="CW112">
            <v>0</v>
          </cell>
          <cell r="CX112">
            <v>0</v>
          </cell>
          <cell r="CY112">
            <v>0</v>
          </cell>
          <cell r="CZ112">
            <v>0</v>
          </cell>
          <cell r="DA112">
            <v>13700</v>
          </cell>
          <cell r="DB112">
            <v>13762</v>
          </cell>
          <cell r="DC112">
            <v>13754</v>
          </cell>
          <cell r="DD112">
            <v>13762</v>
          </cell>
          <cell r="DE112">
            <v>13700</v>
          </cell>
          <cell r="DF112">
            <v>13762</v>
          </cell>
          <cell r="DG112">
            <v>13762</v>
          </cell>
          <cell r="DH112">
            <v>0</v>
          </cell>
          <cell r="DI112">
            <v>0</v>
          </cell>
          <cell r="DJ112">
            <v>0</v>
          </cell>
          <cell r="DK112">
            <v>0</v>
          </cell>
          <cell r="DL112">
            <v>0</v>
          </cell>
          <cell r="DM112">
            <v>0</v>
          </cell>
          <cell r="DN112">
            <v>0</v>
          </cell>
          <cell r="DO112">
            <v>0</v>
          </cell>
          <cell r="DP112">
            <v>13700</v>
          </cell>
          <cell r="DQ112">
            <v>13700</v>
          </cell>
          <cell r="DR112">
            <v>0</v>
          </cell>
          <cell r="DS112">
            <v>0</v>
          </cell>
          <cell r="DT112">
            <v>0</v>
          </cell>
          <cell r="DU112">
            <v>0</v>
          </cell>
          <cell r="DV112">
            <v>0</v>
          </cell>
          <cell r="DW112">
            <v>0</v>
          </cell>
          <cell r="DX112">
            <v>0</v>
          </cell>
          <cell r="DY112">
            <v>0</v>
          </cell>
          <cell r="DZ112">
            <v>0</v>
          </cell>
          <cell r="EA112">
            <v>0</v>
          </cell>
        </row>
        <row r="113">
          <cell r="A113">
            <v>83</v>
          </cell>
          <cell r="B113">
            <v>2</v>
          </cell>
          <cell r="C113">
            <v>1</v>
          </cell>
          <cell r="D113">
            <v>0</v>
          </cell>
          <cell r="E113">
            <v>0</v>
          </cell>
          <cell r="F113" t="str">
            <v>OII</v>
          </cell>
          <cell r="G113" t="str">
            <v>Innovation And Improvement</v>
          </cell>
          <cell r="H113">
            <v>0</v>
          </cell>
          <cell r="I113">
            <v>0</v>
          </cell>
          <cell r="J113" t="str">
            <v>Teacher quality partnership (HEA II-A)</v>
          </cell>
          <cell r="K113">
            <v>0</v>
          </cell>
          <cell r="L113" t="str">
            <v>D</v>
          </cell>
          <cell r="M113">
            <v>1</v>
          </cell>
          <cell r="N113">
            <v>0</v>
          </cell>
          <cell r="O113">
            <v>0</v>
          </cell>
          <cell r="P113">
            <v>50000</v>
          </cell>
          <cell r="Q113">
            <v>50000</v>
          </cell>
          <cell r="R113">
            <v>43000</v>
          </cell>
          <cell r="S113">
            <v>43000</v>
          </cell>
          <cell r="T113">
            <v>43000</v>
          </cell>
          <cell r="U113">
            <v>0</v>
          </cell>
          <cell r="V113">
            <v>45500</v>
          </cell>
          <cell r="W113">
            <v>94666</v>
          </cell>
          <cell r="X113">
            <v>0</v>
          </cell>
          <cell r="Y113">
            <v>0</v>
          </cell>
          <cell r="Z113">
            <v>0</v>
          </cell>
          <cell r="AA113">
            <v>0</v>
          </cell>
          <cell r="AB113">
            <v>0</v>
          </cell>
          <cell r="AC113">
            <v>0</v>
          </cell>
          <cell r="AD113">
            <v>0</v>
          </cell>
          <cell r="AE113">
            <v>0</v>
          </cell>
          <cell r="AF113">
            <v>0</v>
          </cell>
          <cell r="AG113">
            <v>0</v>
          </cell>
          <cell r="AH113">
            <v>43000</v>
          </cell>
          <cell r="AI113">
            <v>43000</v>
          </cell>
          <cell r="AJ113">
            <v>43000</v>
          </cell>
          <cell r="AK113">
            <v>43000</v>
          </cell>
          <cell r="AL113">
            <v>58000</v>
          </cell>
          <cell r="AM113">
            <v>58000</v>
          </cell>
          <cell r="AN113">
            <v>58000</v>
          </cell>
          <cell r="AO113">
            <v>48000</v>
          </cell>
          <cell r="AP113">
            <v>48000</v>
          </cell>
          <cell r="AQ113">
            <v>43000</v>
          </cell>
          <cell r="AR113">
            <v>0</v>
          </cell>
          <cell r="AS113">
            <v>43000</v>
          </cell>
          <cell r="AT113">
            <v>43000</v>
          </cell>
          <cell r="AU113">
            <v>43000</v>
          </cell>
          <cell r="AV113">
            <v>43000</v>
          </cell>
          <cell r="AW113">
            <v>43000</v>
          </cell>
          <cell r="AX113">
            <v>43000</v>
          </cell>
          <cell r="AY113">
            <v>43000</v>
          </cell>
          <cell r="AZ113">
            <v>42914</v>
          </cell>
          <cell r="BA113">
            <v>42269</v>
          </cell>
          <cell r="BB113">
            <v>43000</v>
          </cell>
          <cell r="BC113">
            <v>0</v>
          </cell>
          <cell r="BD113">
            <v>0</v>
          </cell>
          <cell r="BE113">
            <v>0</v>
          </cell>
          <cell r="BF113">
            <v>0</v>
          </cell>
          <cell r="BG113">
            <v>0</v>
          </cell>
          <cell r="BH113">
            <v>0</v>
          </cell>
          <cell r="BI113">
            <v>0</v>
          </cell>
          <cell r="BJ113">
            <v>0</v>
          </cell>
          <cell r="BK113">
            <v>0</v>
          </cell>
          <cell r="BL113">
            <v>42914</v>
          </cell>
          <cell r="BM113">
            <v>42914</v>
          </cell>
          <cell r="BN113">
            <v>42914</v>
          </cell>
          <cell r="BO113">
            <v>42914</v>
          </cell>
          <cell r="BP113">
            <v>42914</v>
          </cell>
          <cell r="BQ113">
            <v>42269</v>
          </cell>
          <cell r="BR113">
            <v>42269</v>
          </cell>
          <cell r="BS113">
            <v>42269</v>
          </cell>
          <cell r="BT113">
            <v>42269</v>
          </cell>
          <cell r="BU113">
            <v>42914</v>
          </cell>
          <cell r="BV113">
            <v>42833</v>
          </cell>
          <cell r="BW113">
            <v>0</v>
          </cell>
          <cell r="BX113">
            <v>0</v>
          </cell>
          <cell r="BY113">
            <v>0</v>
          </cell>
          <cell r="BZ113">
            <v>0</v>
          </cell>
          <cell r="CA113">
            <v>0</v>
          </cell>
          <cell r="CB113">
            <v>0</v>
          </cell>
          <cell r="CC113">
            <v>0</v>
          </cell>
          <cell r="CD113">
            <v>0</v>
          </cell>
          <cell r="CE113">
            <v>42833</v>
          </cell>
          <cell r="CF113">
            <v>42833</v>
          </cell>
          <cell r="CG113">
            <v>42833</v>
          </cell>
          <cell r="CH113">
            <v>40592</v>
          </cell>
          <cell r="CI113">
            <v>42833</v>
          </cell>
          <cell r="CJ113">
            <v>42833</v>
          </cell>
          <cell r="CK113">
            <v>0</v>
          </cell>
          <cell r="CL113">
            <v>0</v>
          </cell>
          <cell r="CM113">
            <v>0</v>
          </cell>
          <cell r="CN113">
            <v>0</v>
          </cell>
          <cell r="CO113">
            <v>0</v>
          </cell>
          <cell r="CP113">
            <v>0</v>
          </cell>
          <cell r="CQ113">
            <v>0</v>
          </cell>
          <cell r="CR113">
            <v>42747</v>
          </cell>
          <cell r="CS113">
            <v>42747</v>
          </cell>
          <cell r="CT113">
            <v>40592</v>
          </cell>
          <cell r="CU113">
            <v>40592</v>
          </cell>
          <cell r="CV113">
            <v>0</v>
          </cell>
          <cell r="CW113">
            <v>0</v>
          </cell>
          <cell r="CX113">
            <v>0</v>
          </cell>
          <cell r="CY113">
            <v>0</v>
          </cell>
          <cell r="CZ113">
            <v>0</v>
          </cell>
          <cell r="DA113">
            <v>42747</v>
          </cell>
          <cell r="DB113">
            <v>40592</v>
          </cell>
          <cell r="DC113">
            <v>40570</v>
          </cell>
          <cell r="DD113">
            <v>40592</v>
          </cell>
          <cell r="DE113">
            <v>40592</v>
          </cell>
          <cell r="DF113">
            <v>80000</v>
          </cell>
          <cell r="DG113">
            <v>80000</v>
          </cell>
          <cell r="DH113">
            <v>0</v>
          </cell>
          <cell r="DI113">
            <v>0</v>
          </cell>
          <cell r="DJ113">
            <v>0</v>
          </cell>
          <cell r="DK113">
            <v>0</v>
          </cell>
          <cell r="DL113">
            <v>0</v>
          </cell>
          <cell r="DM113">
            <v>0</v>
          </cell>
          <cell r="DN113">
            <v>34000</v>
          </cell>
          <cell r="DO113">
            <v>0</v>
          </cell>
          <cell r="DP113">
            <v>40592</v>
          </cell>
          <cell r="DQ113">
            <v>43092</v>
          </cell>
          <cell r="DR113">
            <v>0</v>
          </cell>
          <cell r="DS113">
            <v>43092</v>
          </cell>
          <cell r="DT113">
            <v>0</v>
          </cell>
          <cell r="DU113">
            <v>0</v>
          </cell>
          <cell r="DV113">
            <v>100000</v>
          </cell>
          <cell r="DW113">
            <v>150000</v>
          </cell>
          <cell r="DX113">
            <v>0</v>
          </cell>
          <cell r="DY113">
            <v>0</v>
          </cell>
          <cell r="DZ113">
            <v>43092</v>
          </cell>
          <cell r="EA113">
            <v>0</v>
          </cell>
        </row>
        <row r="114">
          <cell r="A114">
            <v>84</v>
          </cell>
          <cell r="B114">
            <v>2</v>
          </cell>
          <cell r="C114">
            <v>1</v>
          </cell>
          <cell r="D114">
            <v>0</v>
          </cell>
          <cell r="E114">
            <v>0</v>
          </cell>
          <cell r="F114" t="str">
            <v>OII</v>
          </cell>
          <cell r="G114" t="str">
            <v>Innovation And Improvement</v>
          </cell>
          <cell r="H114">
            <v>0</v>
          </cell>
          <cell r="I114">
            <v>0</v>
          </cell>
          <cell r="J114" t="str">
            <v xml:space="preserve">School leadership (ESEA section 2151(b))/School Leader Recruitment and Support </v>
          </cell>
          <cell r="K114">
            <v>0</v>
          </cell>
          <cell r="L114" t="str">
            <v>D</v>
          </cell>
          <cell r="M114">
            <v>1</v>
          </cell>
          <cell r="N114">
            <v>0</v>
          </cell>
          <cell r="O114">
            <v>0</v>
          </cell>
          <cell r="P114">
            <v>19220</v>
          </cell>
          <cell r="Q114">
            <v>29220</v>
          </cell>
          <cell r="R114">
            <v>29220</v>
          </cell>
          <cell r="S114">
            <v>29220</v>
          </cell>
          <cell r="T114">
            <v>29220</v>
          </cell>
          <cell r="U114">
            <v>0</v>
          </cell>
          <cell r="V114">
            <v>29220</v>
          </cell>
          <cell r="W114">
            <v>90000</v>
          </cell>
          <cell r="X114">
            <v>0</v>
          </cell>
          <cell r="Y114">
            <v>0</v>
          </cell>
          <cell r="Z114">
            <v>0</v>
          </cell>
          <cell r="AA114">
            <v>0</v>
          </cell>
          <cell r="AB114">
            <v>0</v>
          </cell>
          <cell r="AC114">
            <v>0</v>
          </cell>
          <cell r="AD114">
            <v>0</v>
          </cell>
          <cell r="AE114">
            <v>0</v>
          </cell>
          <cell r="AF114">
            <v>0</v>
          </cell>
          <cell r="AG114">
            <v>0</v>
          </cell>
          <cell r="AH114">
            <v>79220</v>
          </cell>
          <cell r="AI114">
            <v>29220</v>
          </cell>
          <cell r="AJ114">
            <v>29220</v>
          </cell>
          <cell r="AK114">
            <v>29220</v>
          </cell>
          <cell r="AL114">
            <v>41220</v>
          </cell>
          <cell r="AM114">
            <v>41220</v>
          </cell>
          <cell r="AN114">
            <v>35000</v>
          </cell>
          <cell r="AO114">
            <v>30320</v>
          </cell>
          <cell r="AP114">
            <v>29220</v>
          </cell>
          <cell r="AQ114">
            <v>29220</v>
          </cell>
          <cell r="AR114">
            <v>0</v>
          </cell>
          <cell r="AS114">
            <v>0</v>
          </cell>
          <cell r="AT114">
            <v>30220</v>
          </cell>
          <cell r="AU114">
            <v>0</v>
          </cell>
          <cell r="AV114">
            <v>0</v>
          </cell>
          <cell r="AW114">
            <v>29220</v>
          </cell>
          <cell r="AX114">
            <v>29220</v>
          </cell>
          <cell r="AY114">
            <v>29220</v>
          </cell>
          <cell r="AZ114">
            <v>29162</v>
          </cell>
          <cell r="BA114">
            <v>28723</v>
          </cell>
          <cell r="BB114">
            <v>29220</v>
          </cell>
          <cell r="BC114">
            <v>0</v>
          </cell>
          <cell r="BD114">
            <v>0</v>
          </cell>
          <cell r="BE114">
            <v>0</v>
          </cell>
          <cell r="BF114">
            <v>0</v>
          </cell>
          <cell r="BG114">
            <v>0</v>
          </cell>
          <cell r="BH114">
            <v>0</v>
          </cell>
          <cell r="BI114">
            <v>0</v>
          </cell>
          <cell r="BJ114">
            <v>0</v>
          </cell>
          <cell r="BK114">
            <v>0</v>
          </cell>
          <cell r="BL114">
            <v>49162</v>
          </cell>
          <cell r="BM114">
            <v>29162</v>
          </cell>
          <cell r="BN114">
            <v>29162</v>
          </cell>
          <cell r="BO114">
            <v>29162</v>
          </cell>
          <cell r="BP114">
            <v>0</v>
          </cell>
          <cell r="BQ114">
            <v>28723</v>
          </cell>
          <cell r="BR114">
            <v>28723</v>
          </cell>
          <cell r="BS114">
            <v>28723</v>
          </cell>
          <cell r="BT114">
            <v>28723</v>
          </cell>
          <cell r="BU114">
            <v>29162</v>
          </cell>
          <cell r="BV114">
            <v>29107</v>
          </cell>
          <cell r="BW114">
            <v>0</v>
          </cell>
          <cell r="BX114">
            <v>0</v>
          </cell>
          <cell r="BY114">
            <v>0</v>
          </cell>
          <cell r="BZ114">
            <v>0</v>
          </cell>
          <cell r="CA114">
            <v>0</v>
          </cell>
          <cell r="CB114">
            <v>0</v>
          </cell>
          <cell r="CC114">
            <v>0</v>
          </cell>
          <cell r="CD114">
            <v>0</v>
          </cell>
          <cell r="CE114">
            <v>29107</v>
          </cell>
          <cell r="CF114">
            <v>29107</v>
          </cell>
          <cell r="CG114">
            <v>29107</v>
          </cell>
          <cell r="CH114">
            <v>27584</v>
          </cell>
          <cell r="CI114">
            <v>29107</v>
          </cell>
          <cell r="CJ114">
            <v>29107</v>
          </cell>
          <cell r="CK114">
            <v>0</v>
          </cell>
          <cell r="CL114">
            <v>0</v>
          </cell>
          <cell r="CM114">
            <v>0</v>
          </cell>
          <cell r="CN114">
            <v>97994</v>
          </cell>
          <cell r="CO114">
            <v>147994</v>
          </cell>
          <cell r="CP114">
            <v>0</v>
          </cell>
          <cell r="CQ114">
            <v>97994</v>
          </cell>
          <cell r="CR114">
            <v>64049</v>
          </cell>
          <cell r="CS114">
            <v>64049</v>
          </cell>
          <cell r="CT114">
            <v>27584</v>
          </cell>
          <cell r="CU114">
            <v>25763</v>
          </cell>
          <cell r="CV114">
            <v>97994</v>
          </cell>
          <cell r="CW114">
            <v>64049</v>
          </cell>
          <cell r="CX114">
            <v>64049</v>
          </cell>
          <cell r="CY114">
            <v>35000</v>
          </cell>
          <cell r="CZ114">
            <v>35000</v>
          </cell>
          <cell r="DA114">
            <v>17000</v>
          </cell>
          <cell r="DB114">
            <v>25763</v>
          </cell>
          <cell r="DC114">
            <v>25749</v>
          </cell>
          <cell r="DD114">
            <v>25763</v>
          </cell>
          <cell r="DE114">
            <v>16368</v>
          </cell>
          <cell r="DF114">
            <v>45000</v>
          </cell>
          <cell r="DG114">
            <v>45000</v>
          </cell>
          <cell r="DH114">
            <v>0</v>
          </cell>
          <cell r="DI114">
            <v>0</v>
          </cell>
          <cell r="DJ114">
            <v>0</v>
          </cell>
          <cell r="DK114">
            <v>0</v>
          </cell>
          <cell r="DL114">
            <v>0</v>
          </cell>
          <cell r="DM114">
            <v>0</v>
          </cell>
          <cell r="DN114">
            <v>0</v>
          </cell>
          <cell r="DO114">
            <v>0</v>
          </cell>
          <cell r="DP114">
            <v>16368</v>
          </cell>
          <cell r="DQ114">
            <v>16368</v>
          </cell>
          <cell r="DR114">
            <v>0</v>
          </cell>
          <cell r="DS114">
            <v>16368</v>
          </cell>
          <cell r="DT114">
            <v>0</v>
          </cell>
          <cell r="DU114">
            <v>0</v>
          </cell>
          <cell r="DV114">
            <v>50000</v>
          </cell>
          <cell r="DW114">
            <v>50000</v>
          </cell>
          <cell r="DX114">
            <v>30000</v>
          </cell>
          <cell r="DY114">
            <v>30000</v>
          </cell>
          <cell r="DZ114">
            <v>16368</v>
          </cell>
          <cell r="EA114">
            <v>30000</v>
          </cell>
        </row>
        <row r="115">
          <cell r="A115">
            <v>85</v>
          </cell>
          <cell r="B115">
            <v>2</v>
          </cell>
          <cell r="C115">
            <v>1</v>
          </cell>
          <cell r="D115">
            <v>0</v>
          </cell>
          <cell r="E115">
            <v>0</v>
          </cell>
          <cell r="F115" t="str">
            <v>OII</v>
          </cell>
          <cell r="G115" t="str">
            <v>Innovation And Improvement</v>
          </cell>
          <cell r="H115">
            <v>0</v>
          </cell>
          <cell r="I115">
            <v>0</v>
          </cell>
          <cell r="J115" t="str">
            <v>Advanced credentialing (ESEA section 2151(c))</v>
          </cell>
          <cell r="K115">
            <v>0</v>
          </cell>
          <cell r="L115" t="str">
            <v>D</v>
          </cell>
          <cell r="M115">
            <v>1</v>
          </cell>
          <cell r="N115">
            <v>0</v>
          </cell>
          <cell r="O115">
            <v>0</v>
          </cell>
          <cell r="P115">
            <v>10649</v>
          </cell>
          <cell r="Q115">
            <v>10649</v>
          </cell>
          <cell r="R115">
            <v>10649</v>
          </cell>
          <cell r="S115">
            <v>10649</v>
          </cell>
          <cell r="T115">
            <v>10649</v>
          </cell>
          <cell r="U115">
            <v>0</v>
          </cell>
          <cell r="V115">
            <v>10649</v>
          </cell>
          <cell r="W115">
            <v>10649</v>
          </cell>
          <cell r="X115">
            <v>0</v>
          </cell>
          <cell r="Y115">
            <v>0</v>
          </cell>
          <cell r="Z115">
            <v>0</v>
          </cell>
          <cell r="AA115">
            <v>0</v>
          </cell>
          <cell r="AB115">
            <v>0</v>
          </cell>
          <cell r="AC115">
            <v>0</v>
          </cell>
          <cell r="AD115">
            <v>0</v>
          </cell>
          <cell r="AE115">
            <v>0</v>
          </cell>
          <cell r="AF115">
            <v>0</v>
          </cell>
          <cell r="AG115">
            <v>0</v>
          </cell>
          <cell r="AH115">
            <v>10649</v>
          </cell>
          <cell r="AI115">
            <v>10649</v>
          </cell>
          <cell r="AJ115">
            <v>10649</v>
          </cell>
          <cell r="AK115">
            <v>10649</v>
          </cell>
          <cell r="AL115">
            <v>10649</v>
          </cell>
          <cell r="AM115">
            <v>10649</v>
          </cell>
          <cell r="AN115">
            <v>10649</v>
          </cell>
          <cell r="AO115">
            <v>10649</v>
          </cell>
          <cell r="AP115">
            <v>10649</v>
          </cell>
          <cell r="AQ115">
            <v>10649</v>
          </cell>
          <cell r="AR115">
            <v>0</v>
          </cell>
          <cell r="AS115">
            <v>0</v>
          </cell>
          <cell r="AT115">
            <v>10797</v>
          </cell>
          <cell r="AU115">
            <v>0</v>
          </cell>
          <cell r="AV115">
            <v>0</v>
          </cell>
          <cell r="AW115">
            <v>0</v>
          </cell>
          <cell r="AX115">
            <v>0</v>
          </cell>
          <cell r="AY115">
            <v>0</v>
          </cell>
          <cell r="AZ115">
            <v>0</v>
          </cell>
          <cell r="BA115">
            <v>0</v>
          </cell>
          <cell r="BB115">
            <v>10649</v>
          </cell>
          <cell r="BC115">
            <v>0</v>
          </cell>
          <cell r="BD115">
            <v>0</v>
          </cell>
          <cell r="BE115">
            <v>0</v>
          </cell>
          <cell r="BF115">
            <v>0</v>
          </cell>
          <cell r="BG115">
            <v>0</v>
          </cell>
          <cell r="BH115">
            <v>0</v>
          </cell>
          <cell r="BI115">
            <v>0</v>
          </cell>
          <cell r="BJ115">
            <v>0</v>
          </cell>
          <cell r="BK115">
            <v>0</v>
          </cell>
          <cell r="BL115">
            <v>0</v>
          </cell>
          <cell r="BM115">
            <v>0</v>
          </cell>
          <cell r="BN115">
            <v>0</v>
          </cell>
          <cell r="BO115">
            <v>0</v>
          </cell>
          <cell r="BP115">
            <v>0</v>
          </cell>
          <cell r="BQ115">
            <v>0</v>
          </cell>
          <cell r="BR115">
            <v>0</v>
          </cell>
          <cell r="BS115">
            <v>0</v>
          </cell>
          <cell r="BT115">
            <v>0</v>
          </cell>
          <cell r="BU115">
            <v>0</v>
          </cell>
          <cell r="BV115">
            <v>0</v>
          </cell>
          <cell r="BW115">
            <v>0</v>
          </cell>
          <cell r="BX115">
            <v>0</v>
          </cell>
          <cell r="BY115">
            <v>0</v>
          </cell>
          <cell r="BZ115">
            <v>0</v>
          </cell>
          <cell r="CA115">
            <v>0</v>
          </cell>
          <cell r="CB115">
            <v>0</v>
          </cell>
          <cell r="CC115">
            <v>0</v>
          </cell>
          <cell r="CD115">
            <v>0</v>
          </cell>
          <cell r="CE115">
            <v>0</v>
          </cell>
          <cell r="CF115">
            <v>0</v>
          </cell>
          <cell r="CG115">
            <v>0</v>
          </cell>
          <cell r="CH115">
            <v>0</v>
          </cell>
          <cell r="CI115">
            <v>0</v>
          </cell>
          <cell r="CJ115">
            <v>0</v>
          </cell>
          <cell r="CK115">
            <v>0</v>
          </cell>
          <cell r="CL115">
            <v>0</v>
          </cell>
          <cell r="CM115">
            <v>0</v>
          </cell>
          <cell r="CN115">
            <v>0</v>
          </cell>
          <cell r="CO115">
            <v>0</v>
          </cell>
          <cell r="CP115">
            <v>0</v>
          </cell>
          <cell r="CQ115">
            <v>0</v>
          </cell>
          <cell r="CR115">
            <v>0</v>
          </cell>
          <cell r="CS115">
            <v>0</v>
          </cell>
          <cell r="CT115">
            <v>0</v>
          </cell>
          <cell r="CU115">
            <v>0</v>
          </cell>
          <cell r="CV115">
            <v>0</v>
          </cell>
          <cell r="CW115">
            <v>0</v>
          </cell>
          <cell r="CX115">
            <v>0</v>
          </cell>
          <cell r="CY115">
            <v>0</v>
          </cell>
          <cell r="CZ115">
            <v>0</v>
          </cell>
          <cell r="DA115">
            <v>0</v>
          </cell>
          <cell r="DB115">
            <v>0</v>
          </cell>
          <cell r="DC115">
            <v>0</v>
          </cell>
          <cell r="DD115">
            <v>0</v>
          </cell>
          <cell r="DE115">
            <v>0</v>
          </cell>
          <cell r="DF115">
            <v>0</v>
          </cell>
          <cell r="DG115">
            <v>0</v>
          </cell>
          <cell r="DH115">
            <v>0</v>
          </cell>
          <cell r="DI115">
            <v>0</v>
          </cell>
          <cell r="DJ115">
            <v>0</v>
          </cell>
          <cell r="DK115">
            <v>0</v>
          </cell>
          <cell r="DL115">
            <v>0</v>
          </cell>
          <cell r="DM115">
            <v>0</v>
          </cell>
          <cell r="DN115">
            <v>0</v>
          </cell>
          <cell r="DO115">
            <v>0</v>
          </cell>
          <cell r="DP115">
            <v>0</v>
          </cell>
          <cell r="DQ115">
            <v>0</v>
          </cell>
          <cell r="DR115">
            <v>0</v>
          </cell>
          <cell r="DS115">
            <v>0</v>
          </cell>
          <cell r="DT115">
            <v>0</v>
          </cell>
          <cell r="DU115">
            <v>0</v>
          </cell>
          <cell r="DV115">
            <v>0</v>
          </cell>
          <cell r="DW115">
            <v>0</v>
          </cell>
          <cell r="DX115">
            <v>0</v>
          </cell>
          <cell r="DY115">
            <v>0</v>
          </cell>
          <cell r="DZ115">
            <v>0</v>
          </cell>
          <cell r="EA115">
            <v>0</v>
          </cell>
        </row>
        <row r="116">
          <cell r="A116">
            <v>86</v>
          </cell>
          <cell r="B116">
            <v>2</v>
          </cell>
          <cell r="C116">
            <v>0</v>
          </cell>
          <cell r="D116">
            <v>0</v>
          </cell>
          <cell r="E116">
            <v>0</v>
          </cell>
          <cell r="F116" t="str">
            <v>OII</v>
          </cell>
          <cell r="G116" t="str">
            <v>Innovation And Improvement</v>
          </cell>
          <cell r="H116" t="str">
            <v>Other, K-12-11</v>
          </cell>
          <cell r="I116">
            <v>0</v>
          </cell>
          <cell r="J116" t="str">
            <v>Teach for America (HEA VIII-F)</v>
          </cell>
          <cell r="K116">
            <v>0</v>
          </cell>
          <cell r="L116" t="str">
            <v>D</v>
          </cell>
          <cell r="M116">
            <v>1</v>
          </cell>
          <cell r="N116">
            <v>0</v>
          </cell>
          <cell r="O116">
            <v>0</v>
          </cell>
          <cell r="P116">
            <v>0</v>
          </cell>
          <cell r="Q116">
            <v>15000</v>
          </cell>
          <cell r="R116">
            <v>18000</v>
          </cell>
          <cell r="S116">
            <v>18000</v>
          </cell>
          <cell r="T116">
            <v>18000</v>
          </cell>
          <cell r="U116">
            <v>0</v>
          </cell>
          <cell r="V116">
            <v>17500</v>
          </cell>
          <cell r="W116">
            <v>25000</v>
          </cell>
          <cell r="X116">
            <v>0</v>
          </cell>
          <cell r="Y116">
            <v>0</v>
          </cell>
          <cell r="Z116">
            <v>0</v>
          </cell>
          <cell r="AA116">
            <v>0</v>
          </cell>
          <cell r="AB116">
            <v>0</v>
          </cell>
          <cell r="AC116">
            <v>0</v>
          </cell>
          <cell r="AD116">
            <v>0</v>
          </cell>
          <cell r="AE116">
            <v>0</v>
          </cell>
          <cell r="AF116">
            <v>0</v>
          </cell>
          <cell r="AG116">
            <v>0</v>
          </cell>
          <cell r="AH116">
            <v>18000</v>
          </cell>
          <cell r="AI116">
            <v>20000</v>
          </cell>
          <cell r="AJ116">
            <v>18000</v>
          </cell>
          <cell r="AK116">
            <v>18000</v>
          </cell>
          <cell r="AL116">
            <v>22000</v>
          </cell>
          <cell r="AM116">
            <v>22000</v>
          </cell>
          <cell r="AN116">
            <v>21000</v>
          </cell>
          <cell r="AO116">
            <v>18000</v>
          </cell>
          <cell r="AP116">
            <v>18000</v>
          </cell>
          <cell r="AQ116">
            <v>18000</v>
          </cell>
          <cell r="AR116">
            <v>0</v>
          </cell>
          <cell r="AS116">
            <v>0</v>
          </cell>
          <cell r="AT116">
            <v>0</v>
          </cell>
          <cell r="AU116">
            <v>0</v>
          </cell>
          <cell r="AV116">
            <v>0</v>
          </cell>
          <cell r="AW116">
            <v>0</v>
          </cell>
          <cell r="AX116">
            <v>0</v>
          </cell>
          <cell r="AY116">
            <v>0</v>
          </cell>
          <cell r="AZ116">
            <v>0</v>
          </cell>
          <cell r="BA116">
            <v>0</v>
          </cell>
          <cell r="BB116">
            <v>18000</v>
          </cell>
          <cell r="BC116">
            <v>0</v>
          </cell>
          <cell r="BD116">
            <v>0</v>
          </cell>
          <cell r="BE116">
            <v>0</v>
          </cell>
          <cell r="BF116">
            <v>0</v>
          </cell>
          <cell r="BG116">
            <v>0</v>
          </cell>
          <cell r="BH116">
            <v>0</v>
          </cell>
          <cell r="BI116">
            <v>0</v>
          </cell>
          <cell r="BJ116">
            <v>0</v>
          </cell>
          <cell r="BK116">
            <v>0</v>
          </cell>
          <cell r="BL116">
            <v>0</v>
          </cell>
          <cell r="BM116">
            <v>0</v>
          </cell>
          <cell r="BN116">
            <v>0</v>
          </cell>
          <cell r="BO116">
            <v>0</v>
          </cell>
          <cell r="BP116">
            <v>0</v>
          </cell>
          <cell r="BQ116">
            <v>0</v>
          </cell>
          <cell r="BR116">
            <v>0</v>
          </cell>
          <cell r="BS116">
            <v>0</v>
          </cell>
          <cell r="BT116">
            <v>0</v>
          </cell>
          <cell r="BU116">
            <v>0</v>
          </cell>
          <cell r="BV116">
            <v>0</v>
          </cell>
          <cell r="BW116">
            <v>0</v>
          </cell>
          <cell r="BX116">
            <v>0</v>
          </cell>
          <cell r="BY116">
            <v>0</v>
          </cell>
          <cell r="BZ116">
            <v>0</v>
          </cell>
          <cell r="CA116">
            <v>0</v>
          </cell>
          <cell r="CB116">
            <v>0</v>
          </cell>
          <cell r="CC116">
            <v>0</v>
          </cell>
          <cell r="CD116">
            <v>0</v>
          </cell>
          <cell r="CE116">
            <v>0</v>
          </cell>
          <cell r="CF116">
            <v>0</v>
          </cell>
          <cell r="CG116">
            <v>0</v>
          </cell>
          <cell r="CH116">
            <v>0</v>
          </cell>
          <cell r="CI116">
            <v>0</v>
          </cell>
          <cell r="CJ116">
            <v>0</v>
          </cell>
          <cell r="CK116">
            <v>0</v>
          </cell>
          <cell r="CL116">
            <v>0</v>
          </cell>
          <cell r="CM116">
            <v>0</v>
          </cell>
          <cell r="CN116">
            <v>0</v>
          </cell>
          <cell r="CO116">
            <v>0</v>
          </cell>
          <cell r="CP116">
            <v>0</v>
          </cell>
          <cell r="CQ116">
            <v>0</v>
          </cell>
          <cell r="CR116">
            <v>0</v>
          </cell>
          <cell r="CS116">
            <v>0</v>
          </cell>
          <cell r="CT116">
            <v>0</v>
          </cell>
          <cell r="CU116">
            <v>0</v>
          </cell>
          <cell r="CV116">
            <v>0</v>
          </cell>
          <cell r="CW116">
            <v>0</v>
          </cell>
          <cell r="CX116">
            <v>0</v>
          </cell>
          <cell r="CY116">
            <v>0</v>
          </cell>
          <cell r="CZ116">
            <v>0</v>
          </cell>
          <cell r="DA116">
            <v>0</v>
          </cell>
          <cell r="DB116">
            <v>0</v>
          </cell>
          <cell r="DC116">
            <v>0</v>
          </cell>
          <cell r="DD116">
            <v>0</v>
          </cell>
          <cell r="DE116">
            <v>0</v>
          </cell>
          <cell r="DF116">
            <v>0</v>
          </cell>
          <cell r="DG116">
            <v>0</v>
          </cell>
          <cell r="DH116">
            <v>0</v>
          </cell>
          <cell r="DI116">
            <v>0</v>
          </cell>
          <cell r="DJ116">
            <v>0</v>
          </cell>
          <cell r="DK116">
            <v>0</v>
          </cell>
          <cell r="DL116">
            <v>0</v>
          </cell>
          <cell r="DM116">
            <v>0</v>
          </cell>
          <cell r="DN116">
            <v>0</v>
          </cell>
          <cell r="DO116">
            <v>0</v>
          </cell>
          <cell r="DP116">
            <v>0</v>
          </cell>
          <cell r="DQ116">
            <v>0</v>
          </cell>
          <cell r="DR116">
            <v>0</v>
          </cell>
          <cell r="DS116">
            <v>0</v>
          </cell>
          <cell r="DT116">
            <v>0</v>
          </cell>
          <cell r="DU116">
            <v>0</v>
          </cell>
          <cell r="DV116">
            <v>0</v>
          </cell>
          <cell r="DW116">
            <v>0</v>
          </cell>
          <cell r="DX116">
            <v>0</v>
          </cell>
          <cell r="DY116">
            <v>0</v>
          </cell>
          <cell r="DZ116">
            <v>0</v>
          </cell>
          <cell r="EA116">
            <v>0</v>
          </cell>
        </row>
        <row r="117">
          <cell r="A117">
            <v>87</v>
          </cell>
          <cell r="B117">
            <v>2</v>
          </cell>
          <cell r="C117">
            <v>1</v>
          </cell>
          <cell r="D117">
            <v>0</v>
          </cell>
          <cell r="E117">
            <v>0</v>
          </cell>
          <cell r="F117" t="str">
            <v>OII</v>
          </cell>
          <cell r="G117" t="str">
            <v>Innovation And Improvement</v>
          </cell>
          <cell r="H117">
            <v>0</v>
          </cell>
          <cell r="I117">
            <v>0</v>
          </cell>
          <cell r="J117" t="str">
            <v>Ready to teach (ESEA V-D, subpart 8)</v>
          </cell>
          <cell r="K117">
            <v>0</v>
          </cell>
          <cell r="L117" t="str">
            <v>D</v>
          </cell>
          <cell r="M117">
            <v>1</v>
          </cell>
          <cell r="N117">
            <v>0</v>
          </cell>
          <cell r="O117">
            <v>0</v>
          </cell>
          <cell r="P117">
            <v>10700</v>
          </cell>
          <cell r="Q117">
            <v>0</v>
          </cell>
          <cell r="R117">
            <v>0</v>
          </cell>
          <cell r="S117">
            <v>10700</v>
          </cell>
          <cell r="T117">
            <v>0</v>
          </cell>
          <cell r="U117">
            <v>0</v>
          </cell>
          <cell r="V117">
            <v>0</v>
          </cell>
          <cell r="W117">
            <v>0</v>
          </cell>
          <cell r="X117">
            <v>0</v>
          </cell>
          <cell r="Y117">
            <v>0</v>
          </cell>
          <cell r="Z117">
            <v>0</v>
          </cell>
          <cell r="AA117">
            <v>0</v>
          </cell>
          <cell r="AB117">
            <v>0</v>
          </cell>
          <cell r="AC117">
            <v>0</v>
          </cell>
          <cell r="AD117">
            <v>0</v>
          </cell>
          <cell r="AE117">
            <v>0</v>
          </cell>
          <cell r="AF117">
            <v>0</v>
          </cell>
          <cell r="AG117">
            <v>0</v>
          </cell>
          <cell r="AH117">
            <v>0</v>
          </cell>
          <cell r="AI117">
            <v>0</v>
          </cell>
          <cell r="AJ117">
            <v>10700</v>
          </cell>
          <cell r="AK117">
            <v>10700</v>
          </cell>
          <cell r="AL117">
            <v>0</v>
          </cell>
          <cell r="AM117">
            <v>0</v>
          </cell>
          <cell r="AN117">
            <v>0</v>
          </cell>
          <cell r="AO117">
            <v>0</v>
          </cell>
          <cell r="AP117">
            <v>0</v>
          </cell>
          <cell r="AQ117">
            <v>10700</v>
          </cell>
          <cell r="AR117">
            <v>10700</v>
          </cell>
          <cell r="AS117">
            <v>0</v>
          </cell>
          <cell r="AT117">
            <v>10700</v>
          </cell>
          <cell r="AU117">
            <v>0</v>
          </cell>
          <cell r="AV117">
            <v>0</v>
          </cell>
          <cell r="AW117">
            <v>0</v>
          </cell>
          <cell r="AX117">
            <v>0</v>
          </cell>
          <cell r="AY117">
            <v>0</v>
          </cell>
          <cell r="AZ117">
            <v>0</v>
          </cell>
          <cell r="BA117">
            <v>0</v>
          </cell>
          <cell r="BB117">
            <v>10700</v>
          </cell>
          <cell r="BC117">
            <v>0</v>
          </cell>
          <cell r="BD117">
            <v>0</v>
          </cell>
          <cell r="BE117">
            <v>0</v>
          </cell>
          <cell r="BF117">
            <v>0</v>
          </cell>
          <cell r="BG117">
            <v>0</v>
          </cell>
          <cell r="BH117">
            <v>0</v>
          </cell>
          <cell r="BI117">
            <v>0</v>
          </cell>
          <cell r="BJ117">
            <v>0</v>
          </cell>
          <cell r="BK117">
            <v>0</v>
          </cell>
          <cell r="BL117">
            <v>0</v>
          </cell>
          <cell r="BM117">
            <v>0</v>
          </cell>
          <cell r="BN117">
            <v>0</v>
          </cell>
          <cell r="BO117">
            <v>0</v>
          </cell>
          <cell r="BP117">
            <v>0</v>
          </cell>
          <cell r="BQ117">
            <v>0</v>
          </cell>
          <cell r="BR117">
            <v>0</v>
          </cell>
          <cell r="BS117">
            <v>0</v>
          </cell>
          <cell r="BT117">
            <v>0</v>
          </cell>
          <cell r="BU117">
            <v>0</v>
          </cell>
          <cell r="BV117">
            <v>0</v>
          </cell>
          <cell r="BW117">
            <v>0</v>
          </cell>
          <cell r="BX117">
            <v>0</v>
          </cell>
          <cell r="BY117">
            <v>0</v>
          </cell>
          <cell r="BZ117">
            <v>0</v>
          </cell>
          <cell r="CA117">
            <v>0</v>
          </cell>
          <cell r="CB117">
            <v>0</v>
          </cell>
          <cell r="CC117">
            <v>0</v>
          </cell>
          <cell r="CD117">
            <v>0</v>
          </cell>
          <cell r="CE117">
            <v>0</v>
          </cell>
          <cell r="CF117">
            <v>0</v>
          </cell>
          <cell r="CG117">
            <v>0</v>
          </cell>
          <cell r="CH117">
            <v>0</v>
          </cell>
          <cell r="CI117">
            <v>0</v>
          </cell>
          <cell r="CJ117">
            <v>0</v>
          </cell>
          <cell r="CK117">
            <v>0</v>
          </cell>
          <cell r="CL117">
            <v>0</v>
          </cell>
          <cell r="CM117">
            <v>0</v>
          </cell>
          <cell r="CN117">
            <v>0</v>
          </cell>
          <cell r="CO117">
            <v>0</v>
          </cell>
          <cell r="CP117">
            <v>0</v>
          </cell>
          <cell r="CQ117">
            <v>0</v>
          </cell>
          <cell r="CR117">
            <v>0</v>
          </cell>
          <cell r="CS117">
            <v>0</v>
          </cell>
          <cell r="CT117">
            <v>0</v>
          </cell>
          <cell r="CU117">
            <v>0</v>
          </cell>
          <cell r="CV117">
            <v>0</v>
          </cell>
          <cell r="CW117">
            <v>0</v>
          </cell>
          <cell r="CX117">
            <v>0</v>
          </cell>
          <cell r="CY117">
            <v>0</v>
          </cell>
          <cell r="CZ117">
            <v>0</v>
          </cell>
          <cell r="DA117">
            <v>0</v>
          </cell>
          <cell r="DB117">
            <v>0</v>
          </cell>
          <cell r="DC117">
            <v>0</v>
          </cell>
          <cell r="DD117">
            <v>0</v>
          </cell>
          <cell r="DE117">
            <v>0</v>
          </cell>
          <cell r="DF117">
            <v>0</v>
          </cell>
          <cell r="DG117">
            <v>0</v>
          </cell>
          <cell r="DH117">
            <v>0</v>
          </cell>
          <cell r="DI117">
            <v>0</v>
          </cell>
          <cell r="DJ117">
            <v>0</v>
          </cell>
          <cell r="DK117">
            <v>0</v>
          </cell>
          <cell r="DL117">
            <v>0</v>
          </cell>
          <cell r="DM117">
            <v>0</v>
          </cell>
          <cell r="DN117">
            <v>0</v>
          </cell>
          <cell r="DO117">
            <v>0</v>
          </cell>
          <cell r="DP117">
            <v>0</v>
          </cell>
          <cell r="DQ117">
            <v>0</v>
          </cell>
          <cell r="DR117">
            <v>0</v>
          </cell>
          <cell r="DS117">
            <v>0</v>
          </cell>
          <cell r="DT117">
            <v>0</v>
          </cell>
          <cell r="DU117">
            <v>0</v>
          </cell>
          <cell r="DV117">
            <v>0</v>
          </cell>
          <cell r="DW117">
            <v>0</v>
          </cell>
          <cell r="DX117">
            <v>0</v>
          </cell>
          <cell r="DY117">
            <v>0</v>
          </cell>
          <cell r="DZ117">
            <v>0</v>
          </cell>
          <cell r="EA117">
            <v>0</v>
          </cell>
        </row>
        <row r="118">
          <cell r="A118">
            <v>88</v>
          </cell>
          <cell r="B118">
            <v>1</v>
          </cell>
          <cell r="C118">
            <v>1</v>
          </cell>
          <cell r="D118">
            <v>0</v>
          </cell>
          <cell r="E118">
            <v>0</v>
          </cell>
          <cell r="F118" t="str">
            <v>OII</v>
          </cell>
          <cell r="G118" t="str">
            <v>Innovation And Improvement</v>
          </cell>
          <cell r="H118">
            <v>0</v>
          </cell>
          <cell r="I118">
            <v>0</v>
          </cell>
          <cell r="J118" t="str">
            <v>Improving teacher quality state grants (ESEA II-A): Annual appropriation</v>
          </cell>
          <cell r="K118">
            <v>0</v>
          </cell>
          <cell r="L118" t="str">
            <v>D</v>
          </cell>
          <cell r="M118">
            <v>1</v>
          </cell>
          <cell r="N118">
            <v>0</v>
          </cell>
          <cell r="O118">
            <v>0</v>
          </cell>
          <cell r="P118">
            <v>1266308</v>
          </cell>
          <cell r="Q118">
            <v>1266308</v>
          </cell>
          <cell r="R118">
            <v>1266308</v>
          </cell>
          <cell r="S118">
            <v>1266308</v>
          </cell>
          <cell r="T118">
            <v>1266308</v>
          </cell>
          <cell r="U118">
            <v>0</v>
          </cell>
          <cell r="V118">
            <v>1343054</v>
          </cell>
          <cell r="W118">
            <v>1266308</v>
          </cell>
          <cell r="X118">
            <v>0</v>
          </cell>
          <cell r="Y118">
            <v>0</v>
          </cell>
          <cell r="Z118">
            <v>0</v>
          </cell>
          <cell r="AA118">
            <v>0</v>
          </cell>
          <cell r="AB118">
            <v>0</v>
          </cell>
          <cell r="AC118">
            <v>0</v>
          </cell>
          <cell r="AD118">
            <v>0</v>
          </cell>
          <cell r="AE118">
            <v>0</v>
          </cell>
          <cell r="AF118">
            <v>0</v>
          </cell>
          <cell r="AG118">
            <v>0</v>
          </cell>
          <cell r="AH118">
            <v>1266308</v>
          </cell>
          <cell r="AI118">
            <v>1266308</v>
          </cell>
          <cell r="AJ118">
            <v>1266308</v>
          </cell>
          <cell r="AK118">
            <v>1266308</v>
          </cell>
          <cell r="AL118">
            <v>1273232</v>
          </cell>
          <cell r="AM118">
            <v>1273232</v>
          </cell>
          <cell r="AN118">
            <v>1269770</v>
          </cell>
          <cell r="AO118">
            <v>1218559</v>
          </cell>
          <cell r="AP118">
            <v>1262808</v>
          </cell>
          <cell r="AQ118">
            <v>1266308</v>
          </cell>
          <cell r="AR118">
            <v>761308</v>
          </cell>
          <cell r="AS118">
            <v>1261308</v>
          </cell>
          <cell r="AT118">
            <v>1218559</v>
          </cell>
          <cell r="AU118">
            <v>1261308</v>
          </cell>
          <cell r="AV118">
            <v>1261308</v>
          </cell>
          <cell r="AW118">
            <v>776559</v>
          </cell>
          <cell r="AX118">
            <v>791559</v>
          </cell>
          <cell r="AY118">
            <v>791559</v>
          </cell>
          <cell r="AZ118">
            <v>786613</v>
          </cell>
          <cell r="BA118">
            <v>774790</v>
          </cell>
          <cell r="BB118">
            <v>1266308</v>
          </cell>
          <cell r="BC118">
            <v>0</v>
          </cell>
          <cell r="BD118">
            <v>0</v>
          </cell>
          <cell r="BE118">
            <v>0</v>
          </cell>
          <cell r="BF118">
            <v>0</v>
          </cell>
          <cell r="BG118">
            <v>0</v>
          </cell>
          <cell r="BH118">
            <v>0</v>
          </cell>
          <cell r="BI118">
            <v>0</v>
          </cell>
          <cell r="BJ118">
            <v>0</v>
          </cell>
          <cell r="BK118">
            <v>0</v>
          </cell>
          <cell r="BL118">
            <v>786613</v>
          </cell>
          <cell r="BM118">
            <v>786613</v>
          </cell>
          <cell r="BN118">
            <v>786613</v>
          </cell>
          <cell r="BO118">
            <v>786613</v>
          </cell>
          <cell r="BP118">
            <v>761933</v>
          </cell>
          <cell r="BQ118">
            <v>774790</v>
          </cell>
          <cell r="BR118">
            <v>774790</v>
          </cell>
          <cell r="BS118">
            <v>774790</v>
          </cell>
          <cell r="BT118">
            <v>774790</v>
          </cell>
          <cell r="BU118">
            <v>786613</v>
          </cell>
          <cell r="BV118">
            <v>785126</v>
          </cell>
          <cell r="BW118">
            <v>0</v>
          </cell>
          <cell r="BX118">
            <v>0</v>
          </cell>
          <cell r="BY118">
            <v>0</v>
          </cell>
          <cell r="BZ118">
            <v>0</v>
          </cell>
          <cell r="CA118">
            <v>0</v>
          </cell>
          <cell r="CB118">
            <v>0</v>
          </cell>
          <cell r="CC118">
            <v>0</v>
          </cell>
          <cell r="CD118">
            <v>0</v>
          </cell>
          <cell r="CE118">
            <v>785126</v>
          </cell>
          <cell r="CF118">
            <v>785126</v>
          </cell>
          <cell r="CG118">
            <v>785126</v>
          </cell>
          <cell r="CH118">
            <v>656389</v>
          </cell>
          <cell r="CI118">
            <v>785126</v>
          </cell>
          <cell r="CJ118">
            <v>785126</v>
          </cell>
          <cell r="CK118">
            <v>0</v>
          </cell>
          <cell r="CL118">
            <v>0</v>
          </cell>
          <cell r="CM118">
            <v>0</v>
          </cell>
          <cell r="CN118">
            <v>0</v>
          </cell>
          <cell r="CO118">
            <v>0</v>
          </cell>
          <cell r="CP118">
            <v>0</v>
          </cell>
          <cell r="CQ118">
            <v>0</v>
          </cell>
          <cell r="CR118">
            <v>780193</v>
          </cell>
          <cell r="CS118">
            <v>780193</v>
          </cell>
          <cell r="CT118">
            <v>656389</v>
          </cell>
          <cell r="CU118">
            <v>668389</v>
          </cell>
          <cell r="CV118">
            <v>0</v>
          </cell>
          <cell r="CW118">
            <v>0</v>
          </cell>
          <cell r="CX118">
            <v>0</v>
          </cell>
          <cell r="CY118">
            <v>0</v>
          </cell>
          <cell r="CZ118">
            <v>0</v>
          </cell>
          <cell r="DA118">
            <v>668389</v>
          </cell>
          <cell r="DB118">
            <v>668389</v>
          </cell>
          <cell r="DC118">
            <v>667087</v>
          </cell>
          <cell r="DD118">
            <v>668389</v>
          </cell>
          <cell r="DE118">
            <v>668389</v>
          </cell>
          <cell r="DF118">
            <v>668389</v>
          </cell>
          <cell r="DG118">
            <v>668389</v>
          </cell>
          <cell r="DH118">
            <v>668389</v>
          </cell>
          <cell r="DI118">
            <v>668389</v>
          </cell>
          <cell r="DJ118">
            <v>668389</v>
          </cell>
          <cell r="DK118">
            <v>668389</v>
          </cell>
          <cell r="DL118">
            <v>0</v>
          </cell>
          <cell r="DM118">
            <v>0</v>
          </cell>
          <cell r="DN118">
            <v>565000</v>
          </cell>
          <cell r="DO118">
            <v>0</v>
          </cell>
          <cell r="DP118">
            <v>668389</v>
          </cell>
          <cell r="DQ118">
            <v>668389</v>
          </cell>
          <cell r="DR118">
            <v>565000</v>
          </cell>
          <cell r="DS118">
            <v>668389</v>
          </cell>
          <cell r="DT118">
            <v>668389</v>
          </cell>
          <cell r="DU118">
            <v>18559</v>
          </cell>
          <cell r="DV118">
            <v>456059</v>
          </cell>
          <cell r="DW118">
            <v>456059</v>
          </cell>
          <cell r="DX118">
            <v>568559</v>
          </cell>
          <cell r="DY118">
            <v>568559</v>
          </cell>
          <cell r="DZ118">
            <v>374389</v>
          </cell>
          <cell r="EA118">
            <v>568559</v>
          </cell>
        </row>
        <row r="119">
          <cell r="A119">
            <v>89</v>
          </cell>
          <cell r="B119">
            <v>2</v>
          </cell>
          <cell r="C119">
            <v>1</v>
          </cell>
          <cell r="D119">
            <v>0</v>
          </cell>
          <cell r="E119">
            <v>0</v>
          </cell>
          <cell r="F119" t="str">
            <v>OII</v>
          </cell>
          <cell r="G119" t="str">
            <v>Innovation And Improvement</v>
          </cell>
          <cell r="H119">
            <v>0</v>
          </cell>
          <cell r="I119">
            <v>0</v>
          </cell>
          <cell r="J119" t="str">
            <v>Improving teacher quality state grants (ESEA II-A): Advance</v>
          </cell>
          <cell r="K119">
            <v>0</v>
          </cell>
          <cell r="L119" t="str">
            <v>D</v>
          </cell>
          <cell r="M119">
            <v>0</v>
          </cell>
          <cell r="N119">
            <v>1</v>
          </cell>
          <cell r="O119">
            <v>0</v>
          </cell>
          <cell r="P119">
            <v>1681441</v>
          </cell>
          <cell r="Q119">
            <v>1681441</v>
          </cell>
          <cell r="R119">
            <v>1681441</v>
          </cell>
          <cell r="S119">
            <v>1681441</v>
          </cell>
          <cell r="T119">
            <v>1681441</v>
          </cell>
          <cell r="U119">
            <v>0</v>
          </cell>
          <cell r="V119">
            <v>1681441</v>
          </cell>
          <cell r="W119">
            <v>1681441</v>
          </cell>
          <cell r="X119">
            <v>0</v>
          </cell>
          <cell r="Y119">
            <v>0</v>
          </cell>
          <cell r="Z119">
            <v>0</v>
          </cell>
          <cell r="AA119">
            <v>0</v>
          </cell>
          <cell r="AB119">
            <v>0</v>
          </cell>
          <cell r="AC119">
            <v>0</v>
          </cell>
          <cell r="AD119">
            <v>0</v>
          </cell>
          <cell r="AE119">
            <v>0</v>
          </cell>
          <cell r="AF119">
            <v>0</v>
          </cell>
          <cell r="AG119">
            <v>0</v>
          </cell>
          <cell r="AH119">
            <v>1681441</v>
          </cell>
          <cell r="AI119">
            <v>1681441</v>
          </cell>
          <cell r="AJ119">
            <v>1681441</v>
          </cell>
          <cell r="AK119">
            <v>1681441</v>
          </cell>
          <cell r="AL119">
            <v>1681441</v>
          </cell>
          <cell r="AM119">
            <v>1681441</v>
          </cell>
          <cell r="AN119">
            <v>1681441</v>
          </cell>
          <cell r="AO119">
            <v>1681441</v>
          </cell>
          <cell r="AP119">
            <v>1681441</v>
          </cell>
          <cell r="AQ119">
            <v>1681441</v>
          </cell>
          <cell r="AR119">
            <v>1681441</v>
          </cell>
          <cell r="AS119">
            <v>1681441</v>
          </cell>
          <cell r="AT119">
            <v>1681441</v>
          </cell>
          <cell r="AU119">
            <v>1681441</v>
          </cell>
          <cell r="AV119">
            <v>1681441</v>
          </cell>
          <cell r="AW119">
            <v>1681441</v>
          </cell>
          <cell r="AX119">
            <v>1681441</v>
          </cell>
          <cell r="AY119">
            <v>1681441</v>
          </cell>
          <cell r="AZ119">
            <v>1678263</v>
          </cell>
          <cell r="BA119">
            <v>1656169</v>
          </cell>
          <cell r="BB119">
            <v>1681441</v>
          </cell>
          <cell r="BC119">
            <v>0</v>
          </cell>
          <cell r="BD119">
            <v>0</v>
          </cell>
          <cell r="BE119">
            <v>0</v>
          </cell>
          <cell r="BF119">
            <v>0</v>
          </cell>
          <cell r="BG119">
            <v>0</v>
          </cell>
          <cell r="BH119">
            <v>0</v>
          </cell>
          <cell r="BI119">
            <v>0</v>
          </cell>
          <cell r="BJ119">
            <v>0</v>
          </cell>
          <cell r="BK119">
            <v>0</v>
          </cell>
          <cell r="BL119">
            <v>1681441</v>
          </cell>
          <cell r="BM119">
            <v>1681441</v>
          </cell>
          <cell r="BN119">
            <v>1681441</v>
          </cell>
          <cell r="BO119">
            <v>1681441</v>
          </cell>
          <cell r="BP119">
            <v>1681441</v>
          </cell>
          <cell r="BQ119">
            <v>1656169</v>
          </cell>
          <cell r="BR119">
            <v>1681441</v>
          </cell>
          <cell r="BS119">
            <v>1681441</v>
          </cell>
          <cell r="BT119">
            <v>1681441</v>
          </cell>
          <cell r="BU119">
            <v>1681441</v>
          </cell>
          <cell r="BV119">
            <v>1681441</v>
          </cell>
          <cell r="BW119">
            <v>0</v>
          </cell>
          <cell r="BX119">
            <v>0</v>
          </cell>
          <cell r="BY119">
            <v>0</v>
          </cell>
          <cell r="BZ119">
            <v>0</v>
          </cell>
          <cell r="CA119">
            <v>0</v>
          </cell>
          <cell r="CB119">
            <v>0</v>
          </cell>
          <cell r="CC119">
            <v>0</v>
          </cell>
          <cell r="CD119">
            <v>0</v>
          </cell>
          <cell r="CE119">
            <v>1681441</v>
          </cell>
          <cell r="CF119">
            <v>1681441</v>
          </cell>
          <cell r="CG119">
            <v>1681441</v>
          </cell>
          <cell r="CH119">
            <v>1681441</v>
          </cell>
          <cell r="CI119">
            <v>1681441</v>
          </cell>
          <cell r="CJ119">
            <v>1681441</v>
          </cell>
          <cell r="CK119">
            <v>0</v>
          </cell>
          <cell r="CL119">
            <v>0</v>
          </cell>
          <cell r="CM119">
            <v>0</v>
          </cell>
          <cell r="CN119">
            <v>0</v>
          </cell>
          <cell r="CO119">
            <v>0</v>
          </cell>
          <cell r="CP119">
            <v>0</v>
          </cell>
          <cell r="CQ119">
            <v>0</v>
          </cell>
          <cell r="CR119">
            <v>1681441</v>
          </cell>
          <cell r="CS119">
            <v>1681441</v>
          </cell>
          <cell r="CT119">
            <v>1681441</v>
          </cell>
          <cell r="CU119">
            <v>1681441</v>
          </cell>
          <cell r="CV119">
            <v>0</v>
          </cell>
          <cell r="CW119">
            <v>0</v>
          </cell>
          <cell r="CX119">
            <v>0</v>
          </cell>
          <cell r="CY119">
            <v>0</v>
          </cell>
          <cell r="CZ119">
            <v>0</v>
          </cell>
          <cell r="DA119">
            <v>1681441</v>
          </cell>
          <cell r="DB119">
            <v>1681441</v>
          </cell>
          <cell r="DC119">
            <v>1681441</v>
          </cell>
          <cell r="DD119">
            <v>1681441</v>
          </cell>
          <cell r="DE119">
            <v>1681441</v>
          </cell>
          <cell r="DF119">
            <v>1681441</v>
          </cell>
          <cell r="DG119">
            <v>1681441</v>
          </cell>
          <cell r="DH119">
            <v>1681441</v>
          </cell>
          <cell r="DI119">
            <v>1681441</v>
          </cell>
          <cell r="DJ119">
            <v>1681441</v>
          </cell>
          <cell r="DK119">
            <v>1681441</v>
          </cell>
          <cell r="DL119">
            <v>1681441</v>
          </cell>
          <cell r="DM119">
            <v>1681441</v>
          </cell>
          <cell r="DN119">
            <v>1681441</v>
          </cell>
          <cell r="DO119">
            <v>0</v>
          </cell>
          <cell r="DP119">
            <v>1681441</v>
          </cell>
          <cell r="DQ119">
            <v>1681441</v>
          </cell>
          <cell r="DR119">
            <v>1681441</v>
          </cell>
          <cell r="DS119">
            <v>1681441</v>
          </cell>
          <cell r="DT119">
            <v>1681441</v>
          </cell>
          <cell r="DU119">
            <v>1681441</v>
          </cell>
          <cell r="DV119">
            <v>1681441</v>
          </cell>
          <cell r="DW119">
            <v>1681441</v>
          </cell>
          <cell r="DX119">
            <v>1681441</v>
          </cell>
          <cell r="DY119">
            <v>1681441</v>
          </cell>
          <cell r="DZ119">
            <v>1681441</v>
          </cell>
          <cell r="EA119">
            <v>1681441</v>
          </cell>
        </row>
        <row r="120">
          <cell r="A120">
            <v>91</v>
          </cell>
          <cell r="B120">
            <v>2</v>
          </cell>
          <cell r="C120">
            <v>1</v>
          </cell>
          <cell r="D120">
            <v>1</v>
          </cell>
          <cell r="E120">
            <v>0</v>
          </cell>
          <cell r="F120" t="str">
            <v>OII</v>
          </cell>
          <cell r="G120" t="str">
            <v>Innovation And Improvement</v>
          </cell>
          <cell r="H120">
            <v>0</v>
          </cell>
          <cell r="I120">
            <v>0</v>
          </cell>
          <cell r="J120" t="str">
            <v>Expanding educational options (proposed legislation)</v>
          </cell>
          <cell r="K120">
            <v>0</v>
          </cell>
          <cell r="L120" t="str">
            <v>D</v>
          </cell>
          <cell r="M120">
            <v>1</v>
          </cell>
          <cell r="N120">
            <v>0</v>
          </cell>
          <cell r="O120">
            <v>0</v>
          </cell>
          <cell r="P120">
            <v>0</v>
          </cell>
          <cell r="Q120">
            <v>0</v>
          </cell>
          <cell r="R120">
            <v>0</v>
          </cell>
          <cell r="S120">
            <v>0</v>
          </cell>
          <cell r="T120">
            <v>0</v>
          </cell>
          <cell r="U120">
            <v>582902</v>
          </cell>
          <cell r="V120">
            <v>0</v>
          </cell>
          <cell r="W120">
            <v>0</v>
          </cell>
          <cell r="X120">
            <v>555300</v>
          </cell>
          <cell r="Y120">
            <v>525000</v>
          </cell>
          <cell r="Z120">
            <v>450500</v>
          </cell>
          <cell r="AA120">
            <v>74500</v>
          </cell>
          <cell r="AB120">
            <v>525000</v>
          </cell>
          <cell r="AC120">
            <v>525000</v>
          </cell>
          <cell r="AD120">
            <v>525000</v>
          </cell>
          <cell r="AE120">
            <v>525000</v>
          </cell>
          <cell r="AF120">
            <v>500000</v>
          </cell>
          <cell r="AG120">
            <v>490000</v>
          </cell>
          <cell r="AH120">
            <v>0</v>
          </cell>
          <cell r="AI120">
            <v>0</v>
          </cell>
          <cell r="AJ120">
            <v>0</v>
          </cell>
          <cell r="AK120">
            <v>0</v>
          </cell>
          <cell r="AL120">
            <v>0</v>
          </cell>
          <cell r="AM120">
            <v>0</v>
          </cell>
          <cell r="AN120">
            <v>0</v>
          </cell>
          <cell r="AO120">
            <v>0</v>
          </cell>
          <cell r="AP120">
            <v>0</v>
          </cell>
          <cell r="AQ120">
            <v>0</v>
          </cell>
          <cell r="AR120">
            <v>0</v>
          </cell>
          <cell r="AS120">
            <v>0</v>
          </cell>
          <cell r="AT120">
            <v>0</v>
          </cell>
          <cell r="AU120">
            <v>0</v>
          </cell>
          <cell r="AV120">
            <v>0</v>
          </cell>
          <cell r="AW120">
            <v>0</v>
          </cell>
          <cell r="AX120">
            <v>0</v>
          </cell>
          <cell r="AY120">
            <v>0</v>
          </cell>
          <cell r="AZ120">
            <v>0</v>
          </cell>
          <cell r="BA120">
            <v>0</v>
          </cell>
          <cell r="BB120">
            <v>0</v>
          </cell>
          <cell r="BC120">
            <v>490000</v>
          </cell>
          <cell r="BD120">
            <v>378128</v>
          </cell>
          <cell r="BE120">
            <v>490000</v>
          </cell>
          <cell r="BF120">
            <v>420000</v>
          </cell>
          <cell r="BG120">
            <v>420000</v>
          </cell>
          <cell r="BH120">
            <v>320000</v>
          </cell>
          <cell r="BI120">
            <v>409000</v>
          </cell>
          <cell r="BJ120">
            <v>372000</v>
          </cell>
          <cell r="BK120">
            <v>372000</v>
          </cell>
          <cell r="BL120">
            <v>0</v>
          </cell>
          <cell r="BM120">
            <v>0</v>
          </cell>
          <cell r="BN120">
            <v>0</v>
          </cell>
          <cell r="BO120">
            <v>0</v>
          </cell>
          <cell r="BP120">
            <v>0</v>
          </cell>
          <cell r="BQ120">
            <v>0</v>
          </cell>
          <cell r="BR120">
            <v>0</v>
          </cell>
          <cell r="BS120">
            <v>0</v>
          </cell>
          <cell r="BT120">
            <v>0</v>
          </cell>
          <cell r="BU120">
            <v>0</v>
          </cell>
          <cell r="BV120">
            <v>0</v>
          </cell>
          <cell r="BW120">
            <v>281286</v>
          </cell>
          <cell r="BX120">
            <v>281286</v>
          </cell>
          <cell r="BY120">
            <v>281286</v>
          </cell>
          <cell r="BZ120">
            <v>281286</v>
          </cell>
          <cell r="CA120">
            <v>281286</v>
          </cell>
          <cell r="CB120">
            <v>281286</v>
          </cell>
          <cell r="CC120">
            <v>255036</v>
          </cell>
          <cell r="CD120">
            <v>255036</v>
          </cell>
          <cell r="CE120">
            <v>0</v>
          </cell>
          <cell r="CF120">
            <v>0</v>
          </cell>
          <cell r="CG120">
            <v>0</v>
          </cell>
          <cell r="CH120">
            <v>0</v>
          </cell>
          <cell r="CI120">
            <v>0</v>
          </cell>
          <cell r="CJ120">
            <v>0</v>
          </cell>
          <cell r="CK120">
            <v>254836</v>
          </cell>
          <cell r="CL120">
            <v>255036</v>
          </cell>
          <cell r="CM120">
            <v>254836</v>
          </cell>
          <cell r="CN120">
            <v>294836</v>
          </cell>
          <cell r="CO120">
            <v>294836</v>
          </cell>
          <cell r="CP120">
            <v>294836</v>
          </cell>
          <cell r="CQ120">
            <v>294836</v>
          </cell>
          <cell r="CR120">
            <v>294836</v>
          </cell>
          <cell r="CS120">
            <v>0</v>
          </cell>
          <cell r="CT120">
            <v>0</v>
          </cell>
          <cell r="CU120">
            <v>0</v>
          </cell>
          <cell r="CV120">
            <v>254326</v>
          </cell>
          <cell r="CW120">
            <v>248172</v>
          </cell>
          <cell r="CX120">
            <v>248172</v>
          </cell>
          <cell r="CY120">
            <v>248172</v>
          </cell>
          <cell r="CZ120">
            <v>248172</v>
          </cell>
          <cell r="DA120">
            <v>0</v>
          </cell>
          <cell r="DB120">
            <v>0</v>
          </cell>
          <cell r="DC120">
            <v>0</v>
          </cell>
          <cell r="DD120">
            <v>0</v>
          </cell>
          <cell r="DE120">
            <v>0</v>
          </cell>
          <cell r="DF120">
            <v>0</v>
          </cell>
          <cell r="DG120">
            <v>0</v>
          </cell>
          <cell r="DH120">
            <v>0</v>
          </cell>
          <cell r="DI120">
            <v>0</v>
          </cell>
          <cell r="DJ120">
            <v>0</v>
          </cell>
          <cell r="DK120">
            <v>0</v>
          </cell>
          <cell r="DL120">
            <v>0</v>
          </cell>
          <cell r="DM120">
            <v>0</v>
          </cell>
          <cell r="DN120">
            <v>0</v>
          </cell>
          <cell r="DO120">
            <v>0</v>
          </cell>
          <cell r="DP120">
            <v>0</v>
          </cell>
          <cell r="DQ120">
            <v>0</v>
          </cell>
          <cell r="DR120">
            <v>0</v>
          </cell>
          <cell r="DS120">
            <v>0</v>
          </cell>
          <cell r="DT120">
            <v>0</v>
          </cell>
          <cell r="DU120">
            <v>0</v>
          </cell>
          <cell r="DV120">
            <v>0</v>
          </cell>
          <cell r="DW120">
            <v>0</v>
          </cell>
          <cell r="DX120">
            <v>0</v>
          </cell>
          <cell r="DY120">
            <v>0</v>
          </cell>
          <cell r="DZ120">
            <v>0</v>
          </cell>
          <cell r="EA120">
            <v>0</v>
          </cell>
        </row>
        <row r="121">
          <cell r="A121">
            <v>92</v>
          </cell>
          <cell r="B121">
            <v>2</v>
          </cell>
          <cell r="C121">
            <v>1</v>
          </cell>
          <cell r="D121">
            <v>0</v>
          </cell>
          <cell r="E121">
            <v>0</v>
          </cell>
          <cell r="F121" t="str">
            <v>OII</v>
          </cell>
          <cell r="G121" t="str">
            <v>Innovation And Improvement</v>
          </cell>
          <cell r="H121">
            <v>0</v>
          </cell>
          <cell r="I121">
            <v>0</v>
          </cell>
          <cell r="J121" t="str">
            <v>Charter schools grants (ESEA V-B-1)</v>
          </cell>
          <cell r="K121">
            <v>0</v>
          </cell>
          <cell r="L121" t="str">
            <v>D</v>
          </cell>
          <cell r="M121">
            <v>1</v>
          </cell>
          <cell r="N121">
            <v>0</v>
          </cell>
          <cell r="O121">
            <v>0</v>
          </cell>
          <cell r="P121">
            <v>216031</v>
          </cell>
          <cell r="Q121">
            <v>268031</v>
          </cell>
          <cell r="R121">
            <v>256031</v>
          </cell>
          <cell r="S121">
            <v>256031</v>
          </cell>
          <cell r="T121">
            <v>256031</v>
          </cell>
          <cell r="U121">
            <v>0</v>
          </cell>
          <cell r="V121">
            <v>297398</v>
          </cell>
          <cell r="W121">
            <v>297398</v>
          </cell>
          <cell r="X121">
            <v>0</v>
          </cell>
          <cell r="Y121">
            <v>0</v>
          </cell>
          <cell r="Z121">
            <v>0</v>
          </cell>
          <cell r="AA121">
            <v>0</v>
          </cell>
          <cell r="AB121">
            <v>0</v>
          </cell>
          <cell r="AC121">
            <v>0</v>
          </cell>
          <cell r="AD121">
            <v>0</v>
          </cell>
          <cell r="AE121">
            <v>0</v>
          </cell>
          <cell r="AF121">
            <v>0</v>
          </cell>
          <cell r="AG121">
            <v>0</v>
          </cell>
          <cell r="AH121">
            <v>310000</v>
          </cell>
          <cell r="AI121">
            <v>266031</v>
          </cell>
          <cell r="AJ121">
            <v>256031</v>
          </cell>
          <cell r="AK121">
            <v>256031</v>
          </cell>
          <cell r="AL121">
            <v>256031</v>
          </cell>
          <cell r="AM121">
            <v>256031</v>
          </cell>
          <cell r="AN121">
            <v>256031</v>
          </cell>
          <cell r="AO121">
            <v>256031</v>
          </cell>
          <cell r="AP121">
            <v>256031</v>
          </cell>
          <cell r="AQ121">
            <v>256031</v>
          </cell>
          <cell r="AR121">
            <v>256031</v>
          </cell>
          <cell r="AS121">
            <v>256031</v>
          </cell>
          <cell r="AT121">
            <v>256031</v>
          </cell>
          <cell r="AU121">
            <v>256031</v>
          </cell>
          <cell r="AV121">
            <v>256031</v>
          </cell>
          <cell r="AW121">
            <v>252721</v>
          </cell>
          <cell r="AX121">
            <v>256031</v>
          </cell>
          <cell r="AY121">
            <v>256031</v>
          </cell>
          <cell r="AZ121">
            <v>255519</v>
          </cell>
          <cell r="BA121">
            <v>251678</v>
          </cell>
          <cell r="BB121">
            <v>256031</v>
          </cell>
          <cell r="BC121">
            <v>0</v>
          </cell>
          <cell r="BD121">
            <v>0</v>
          </cell>
          <cell r="BE121">
            <v>0</v>
          </cell>
          <cell r="BF121">
            <v>0</v>
          </cell>
          <cell r="BG121">
            <v>0</v>
          </cell>
          <cell r="BH121">
            <v>0</v>
          </cell>
          <cell r="BI121">
            <v>0</v>
          </cell>
          <cell r="BJ121">
            <v>0</v>
          </cell>
          <cell r="BK121">
            <v>0</v>
          </cell>
          <cell r="BL121">
            <v>255519</v>
          </cell>
          <cell r="BM121">
            <v>255519</v>
          </cell>
          <cell r="BN121">
            <v>255519</v>
          </cell>
          <cell r="BO121">
            <v>255519</v>
          </cell>
          <cell r="BP121">
            <v>255519</v>
          </cell>
          <cell r="BQ121">
            <v>251678</v>
          </cell>
          <cell r="BR121">
            <v>251678</v>
          </cell>
          <cell r="BS121">
            <v>251678</v>
          </cell>
          <cell r="BT121">
            <v>251678</v>
          </cell>
          <cell r="BU121">
            <v>255519</v>
          </cell>
          <cell r="BV121">
            <v>254836</v>
          </cell>
          <cell r="BW121">
            <v>0</v>
          </cell>
          <cell r="BX121">
            <v>0</v>
          </cell>
          <cell r="BY121">
            <v>0</v>
          </cell>
          <cell r="BZ121">
            <v>0</v>
          </cell>
          <cell r="CA121">
            <v>0</v>
          </cell>
          <cell r="CB121">
            <v>0</v>
          </cell>
          <cell r="CC121">
            <v>0</v>
          </cell>
          <cell r="CD121">
            <v>0</v>
          </cell>
          <cell r="CE121">
            <v>254836</v>
          </cell>
          <cell r="CF121">
            <v>254836</v>
          </cell>
          <cell r="CG121">
            <v>254836</v>
          </cell>
          <cell r="CH121">
            <v>241507</v>
          </cell>
          <cell r="CI121">
            <v>254836</v>
          </cell>
          <cell r="CJ121">
            <v>254836</v>
          </cell>
          <cell r="CK121">
            <v>0</v>
          </cell>
          <cell r="CL121">
            <v>0</v>
          </cell>
          <cell r="CM121">
            <v>0</v>
          </cell>
          <cell r="CN121">
            <v>0</v>
          </cell>
          <cell r="CO121">
            <v>0</v>
          </cell>
          <cell r="CP121">
            <v>0</v>
          </cell>
          <cell r="CQ121">
            <v>0</v>
          </cell>
          <cell r="CR121">
            <v>254326</v>
          </cell>
          <cell r="CS121">
            <v>254326</v>
          </cell>
          <cell r="CT121">
            <v>241507</v>
          </cell>
          <cell r="CU121">
            <v>248172</v>
          </cell>
          <cell r="CV121">
            <v>0</v>
          </cell>
          <cell r="CW121">
            <v>0</v>
          </cell>
          <cell r="CX121">
            <v>0</v>
          </cell>
          <cell r="CY121">
            <v>0</v>
          </cell>
          <cell r="CZ121">
            <v>0</v>
          </cell>
          <cell r="DA121">
            <v>248172</v>
          </cell>
          <cell r="DB121">
            <v>248172</v>
          </cell>
          <cell r="DC121">
            <v>248035</v>
          </cell>
          <cell r="DD121">
            <v>248172</v>
          </cell>
          <cell r="DE121">
            <v>253172</v>
          </cell>
          <cell r="DF121">
            <v>350000</v>
          </cell>
          <cell r="DG121">
            <v>350000</v>
          </cell>
          <cell r="DH121">
            <v>400000</v>
          </cell>
          <cell r="DI121">
            <v>400000</v>
          </cell>
          <cell r="DJ121">
            <v>375000</v>
          </cell>
          <cell r="DK121">
            <v>375000</v>
          </cell>
          <cell r="DL121">
            <v>275000</v>
          </cell>
          <cell r="DM121">
            <v>275000</v>
          </cell>
          <cell r="DN121">
            <v>273172</v>
          </cell>
          <cell r="DO121">
            <v>0</v>
          </cell>
          <cell r="DP121">
            <v>253172</v>
          </cell>
          <cell r="DQ121">
            <v>333172</v>
          </cell>
          <cell r="DR121">
            <v>275000</v>
          </cell>
          <cell r="DS121">
            <v>333172</v>
          </cell>
          <cell r="DT121">
            <v>400000</v>
          </cell>
          <cell r="DU121">
            <v>283172</v>
          </cell>
          <cell r="DV121">
            <v>350000</v>
          </cell>
          <cell r="DW121">
            <v>350000</v>
          </cell>
          <cell r="DX121">
            <v>350000</v>
          </cell>
          <cell r="DY121">
            <v>350000</v>
          </cell>
          <cell r="DZ121">
            <v>343172</v>
          </cell>
          <cell r="EA121">
            <v>350000</v>
          </cell>
        </row>
        <row r="122">
          <cell r="A122">
            <v>93</v>
          </cell>
          <cell r="B122">
            <v>2</v>
          </cell>
          <cell r="C122">
            <v>1</v>
          </cell>
          <cell r="D122">
            <v>0</v>
          </cell>
          <cell r="E122">
            <v>0</v>
          </cell>
          <cell r="F122" t="str">
            <v>OII</v>
          </cell>
          <cell r="G122" t="str">
            <v>Innovation And Improvement</v>
          </cell>
          <cell r="H122">
            <v>0</v>
          </cell>
          <cell r="I122">
            <v>0</v>
          </cell>
          <cell r="J122" t="str">
            <v>Credit enhancement for charter school facilities (ESEA V-B-2)</v>
          </cell>
          <cell r="K122">
            <v>0</v>
          </cell>
          <cell r="L122" t="str">
            <v>D</v>
          </cell>
          <cell r="M122">
            <v>1</v>
          </cell>
          <cell r="N122">
            <v>0</v>
          </cell>
          <cell r="O122">
            <v>0</v>
          </cell>
          <cell r="P122">
            <v>0</v>
          </cell>
          <cell r="Q122">
            <v>0</v>
          </cell>
          <cell r="R122">
            <v>0</v>
          </cell>
          <cell r="S122">
            <v>0</v>
          </cell>
          <cell r="T122">
            <v>0</v>
          </cell>
          <cell r="U122">
            <v>0</v>
          </cell>
          <cell r="V122">
            <v>0</v>
          </cell>
          <cell r="W122">
            <v>0</v>
          </cell>
          <cell r="X122">
            <v>0</v>
          </cell>
          <cell r="Y122">
            <v>0</v>
          </cell>
          <cell r="Z122">
            <v>0</v>
          </cell>
          <cell r="AA122">
            <v>0</v>
          </cell>
          <cell r="AB122">
            <v>0</v>
          </cell>
          <cell r="AC122">
            <v>0</v>
          </cell>
          <cell r="AD122">
            <v>0</v>
          </cell>
          <cell r="AE122">
            <v>0</v>
          </cell>
          <cell r="AF122">
            <v>0</v>
          </cell>
          <cell r="AG122">
            <v>0</v>
          </cell>
          <cell r="AH122">
            <v>0</v>
          </cell>
          <cell r="AI122">
            <v>0</v>
          </cell>
          <cell r="AJ122">
            <v>0</v>
          </cell>
          <cell r="AK122">
            <v>0</v>
          </cell>
          <cell r="AL122">
            <v>0</v>
          </cell>
          <cell r="AM122">
            <v>0</v>
          </cell>
          <cell r="AN122">
            <v>0</v>
          </cell>
          <cell r="AO122">
            <v>0</v>
          </cell>
          <cell r="AP122">
            <v>0</v>
          </cell>
          <cell r="AQ122">
            <v>0</v>
          </cell>
          <cell r="AR122">
            <v>0</v>
          </cell>
          <cell r="AS122">
            <v>0</v>
          </cell>
          <cell r="AT122">
            <v>0</v>
          </cell>
          <cell r="AU122">
            <v>0</v>
          </cell>
          <cell r="AV122">
            <v>0</v>
          </cell>
          <cell r="AW122">
            <v>0</v>
          </cell>
          <cell r="AX122">
            <v>0</v>
          </cell>
          <cell r="AY122">
            <v>0</v>
          </cell>
          <cell r="AZ122">
            <v>0</v>
          </cell>
          <cell r="BA122">
            <v>0</v>
          </cell>
          <cell r="BB122">
            <v>0</v>
          </cell>
          <cell r="BC122">
            <v>0</v>
          </cell>
          <cell r="BD122">
            <v>0</v>
          </cell>
          <cell r="BE122">
            <v>0</v>
          </cell>
          <cell r="BF122">
            <v>0</v>
          </cell>
          <cell r="BG122">
            <v>0</v>
          </cell>
          <cell r="BH122">
            <v>0</v>
          </cell>
          <cell r="BI122">
            <v>0</v>
          </cell>
          <cell r="BJ122">
            <v>0</v>
          </cell>
          <cell r="BK122">
            <v>0</v>
          </cell>
          <cell r="BL122">
            <v>0</v>
          </cell>
          <cell r="BM122">
            <v>0</v>
          </cell>
          <cell r="BN122">
            <v>0</v>
          </cell>
          <cell r="BO122">
            <v>0</v>
          </cell>
          <cell r="BP122">
            <v>0</v>
          </cell>
          <cell r="BQ122">
            <v>0</v>
          </cell>
          <cell r="BR122">
            <v>0</v>
          </cell>
          <cell r="BS122">
            <v>0</v>
          </cell>
          <cell r="BT122">
            <v>0</v>
          </cell>
          <cell r="BU122">
            <v>0</v>
          </cell>
          <cell r="BV122">
            <v>0</v>
          </cell>
          <cell r="BW122">
            <v>0</v>
          </cell>
          <cell r="BX122">
            <v>0</v>
          </cell>
          <cell r="BY122">
            <v>0</v>
          </cell>
          <cell r="BZ122">
            <v>0</v>
          </cell>
          <cell r="CA122">
            <v>0</v>
          </cell>
          <cell r="CB122">
            <v>0</v>
          </cell>
          <cell r="CC122">
            <v>0</v>
          </cell>
          <cell r="CD122">
            <v>0</v>
          </cell>
          <cell r="CE122">
            <v>0</v>
          </cell>
          <cell r="CF122">
            <v>0</v>
          </cell>
          <cell r="CG122">
            <v>0</v>
          </cell>
          <cell r="CH122">
            <v>0</v>
          </cell>
          <cell r="CI122">
            <v>0</v>
          </cell>
          <cell r="CJ122">
            <v>0</v>
          </cell>
          <cell r="CK122">
            <v>0</v>
          </cell>
          <cell r="CL122">
            <v>0</v>
          </cell>
          <cell r="CM122">
            <v>0</v>
          </cell>
          <cell r="CN122">
            <v>0</v>
          </cell>
          <cell r="CO122">
            <v>0</v>
          </cell>
          <cell r="CP122">
            <v>0</v>
          </cell>
          <cell r="CQ122">
            <v>0</v>
          </cell>
          <cell r="CR122">
            <v>0</v>
          </cell>
          <cell r="CS122">
            <v>0</v>
          </cell>
          <cell r="CT122">
            <v>0</v>
          </cell>
          <cell r="CU122">
            <v>0</v>
          </cell>
          <cell r="CV122">
            <v>0</v>
          </cell>
          <cell r="CW122">
            <v>0</v>
          </cell>
          <cell r="CX122">
            <v>0</v>
          </cell>
          <cell r="CY122">
            <v>0</v>
          </cell>
          <cell r="CZ122">
            <v>0</v>
          </cell>
          <cell r="DA122">
            <v>0</v>
          </cell>
          <cell r="DB122">
            <v>0</v>
          </cell>
          <cell r="DC122">
            <v>0</v>
          </cell>
          <cell r="DD122">
            <v>0</v>
          </cell>
          <cell r="DE122">
            <v>0</v>
          </cell>
          <cell r="DF122">
            <v>0</v>
          </cell>
          <cell r="DG122">
            <v>0</v>
          </cell>
          <cell r="DH122">
            <v>0</v>
          </cell>
          <cell r="DI122">
            <v>0</v>
          </cell>
          <cell r="DJ122">
            <v>0</v>
          </cell>
          <cell r="DK122">
            <v>0</v>
          </cell>
          <cell r="DL122">
            <v>0</v>
          </cell>
          <cell r="DM122">
            <v>0</v>
          </cell>
          <cell r="DN122">
            <v>0</v>
          </cell>
          <cell r="DO122">
            <v>0</v>
          </cell>
          <cell r="DP122">
            <v>0</v>
          </cell>
          <cell r="DQ122">
            <v>0</v>
          </cell>
          <cell r="DR122">
            <v>0</v>
          </cell>
          <cell r="DS122">
            <v>0</v>
          </cell>
          <cell r="DT122">
            <v>0</v>
          </cell>
          <cell r="DU122">
            <v>0</v>
          </cell>
          <cell r="DV122">
            <v>0</v>
          </cell>
          <cell r="DW122">
            <v>0</v>
          </cell>
          <cell r="DX122">
            <v>0</v>
          </cell>
          <cell r="DY122">
            <v>0</v>
          </cell>
          <cell r="DZ122">
            <v>0</v>
          </cell>
          <cell r="EA122">
            <v>0</v>
          </cell>
        </row>
        <row r="123">
          <cell r="A123">
            <v>94</v>
          </cell>
          <cell r="B123">
            <v>2</v>
          </cell>
          <cell r="C123">
            <v>1</v>
          </cell>
          <cell r="D123">
            <v>0</v>
          </cell>
          <cell r="E123">
            <v>0</v>
          </cell>
          <cell r="F123" t="str">
            <v>OII</v>
          </cell>
          <cell r="G123" t="str">
            <v>Innovation And Improvement</v>
          </cell>
          <cell r="H123">
            <v>0</v>
          </cell>
          <cell r="I123">
            <v>0</v>
          </cell>
          <cell r="J123" t="str">
            <v>Voluntary public school choice (ESEA V-B-3)</v>
          </cell>
          <cell r="K123">
            <v>0</v>
          </cell>
          <cell r="L123" t="str">
            <v>D</v>
          </cell>
          <cell r="M123">
            <v>1</v>
          </cell>
          <cell r="N123">
            <v>0</v>
          </cell>
          <cell r="O123">
            <v>0</v>
          </cell>
          <cell r="P123">
            <v>25819</v>
          </cell>
          <cell r="Q123">
            <v>25819</v>
          </cell>
          <cell r="R123">
            <v>25819</v>
          </cell>
          <cell r="S123">
            <v>25819</v>
          </cell>
          <cell r="T123">
            <v>25819</v>
          </cell>
          <cell r="U123">
            <v>0</v>
          </cell>
          <cell r="V123">
            <v>25819</v>
          </cell>
          <cell r="W123">
            <v>25819</v>
          </cell>
          <cell r="X123">
            <v>0</v>
          </cell>
          <cell r="Y123">
            <v>0</v>
          </cell>
          <cell r="Z123">
            <v>0</v>
          </cell>
          <cell r="AA123">
            <v>0</v>
          </cell>
          <cell r="AB123">
            <v>0</v>
          </cell>
          <cell r="AC123">
            <v>0</v>
          </cell>
          <cell r="AD123">
            <v>0</v>
          </cell>
          <cell r="AE123">
            <v>0</v>
          </cell>
          <cell r="AF123">
            <v>0</v>
          </cell>
          <cell r="AG123">
            <v>0</v>
          </cell>
          <cell r="AH123">
            <v>25819</v>
          </cell>
          <cell r="AI123">
            <v>25819</v>
          </cell>
          <cell r="AJ123">
            <v>25819</v>
          </cell>
          <cell r="AK123">
            <v>25819</v>
          </cell>
          <cell r="AL123">
            <v>25819</v>
          </cell>
          <cell r="AM123">
            <v>25819</v>
          </cell>
          <cell r="AN123">
            <v>25819</v>
          </cell>
          <cell r="AO123">
            <v>25819</v>
          </cell>
          <cell r="AP123">
            <v>25819</v>
          </cell>
          <cell r="AQ123">
            <v>25819</v>
          </cell>
          <cell r="AR123">
            <v>25819</v>
          </cell>
          <cell r="AS123">
            <v>25819</v>
          </cell>
          <cell r="AT123">
            <v>25819</v>
          </cell>
          <cell r="AU123">
            <v>25819</v>
          </cell>
          <cell r="AV123">
            <v>25819</v>
          </cell>
          <cell r="AW123">
            <v>25819</v>
          </cell>
          <cell r="AX123">
            <v>25819</v>
          </cell>
          <cell r="AY123">
            <v>25819</v>
          </cell>
          <cell r="AZ123">
            <v>25767</v>
          </cell>
          <cell r="BA123">
            <v>25380</v>
          </cell>
          <cell r="BB123">
            <v>25819</v>
          </cell>
          <cell r="BC123">
            <v>0</v>
          </cell>
          <cell r="BD123">
            <v>0</v>
          </cell>
          <cell r="BE123">
            <v>0</v>
          </cell>
          <cell r="BF123">
            <v>0</v>
          </cell>
          <cell r="BG123">
            <v>0</v>
          </cell>
          <cell r="BH123">
            <v>0</v>
          </cell>
          <cell r="BI123">
            <v>0</v>
          </cell>
          <cell r="BJ123">
            <v>0</v>
          </cell>
          <cell r="BK123">
            <v>0</v>
          </cell>
          <cell r="BL123">
            <v>25767</v>
          </cell>
          <cell r="BM123">
            <v>25767</v>
          </cell>
          <cell r="BN123">
            <v>0</v>
          </cell>
          <cell r="BO123">
            <v>0</v>
          </cell>
          <cell r="BP123">
            <v>25767</v>
          </cell>
          <cell r="BQ123">
            <v>25380</v>
          </cell>
          <cell r="BR123">
            <v>25380</v>
          </cell>
          <cell r="BS123">
            <v>25380</v>
          </cell>
          <cell r="BT123">
            <v>25380</v>
          </cell>
          <cell r="BU123">
            <v>0</v>
          </cell>
          <cell r="BV123">
            <v>0</v>
          </cell>
          <cell r="BW123">
            <v>0</v>
          </cell>
          <cell r="BX123">
            <v>0</v>
          </cell>
          <cell r="BY123">
            <v>0</v>
          </cell>
          <cell r="BZ123">
            <v>0</v>
          </cell>
          <cell r="CA123">
            <v>0</v>
          </cell>
          <cell r="CB123">
            <v>0</v>
          </cell>
          <cell r="CC123">
            <v>0</v>
          </cell>
          <cell r="CD123">
            <v>0</v>
          </cell>
          <cell r="CE123">
            <v>0</v>
          </cell>
          <cell r="CF123">
            <v>0</v>
          </cell>
          <cell r="CG123">
            <v>0</v>
          </cell>
          <cell r="CH123">
            <v>0</v>
          </cell>
          <cell r="CI123">
            <v>0</v>
          </cell>
          <cell r="CJ123">
            <v>0</v>
          </cell>
          <cell r="CK123">
            <v>0</v>
          </cell>
          <cell r="CL123">
            <v>0</v>
          </cell>
          <cell r="CM123">
            <v>0</v>
          </cell>
          <cell r="CN123">
            <v>0</v>
          </cell>
          <cell r="CO123">
            <v>0</v>
          </cell>
          <cell r="CP123">
            <v>0</v>
          </cell>
          <cell r="CQ123">
            <v>0</v>
          </cell>
          <cell r="CR123">
            <v>0</v>
          </cell>
          <cell r="CS123">
            <v>0</v>
          </cell>
          <cell r="CT123">
            <v>0</v>
          </cell>
          <cell r="CU123">
            <v>0</v>
          </cell>
          <cell r="CV123">
            <v>0</v>
          </cell>
          <cell r="CW123">
            <v>0</v>
          </cell>
          <cell r="CX123">
            <v>0</v>
          </cell>
          <cell r="CY123">
            <v>0</v>
          </cell>
          <cell r="CZ123">
            <v>0</v>
          </cell>
          <cell r="DA123">
            <v>0</v>
          </cell>
          <cell r="DB123">
            <v>0</v>
          </cell>
          <cell r="DC123">
            <v>0</v>
          </cell>
          <cell r="DD123">
            <v>0</v>
          </cell>
          <cell r="DE123">
            <v>0</v>
          </cell>
          <cell r="DF123">
            <v>0</v>
          </cell>
          <cell r="DG123">
            <v>0</v>
          </cell>
          <cell r="DH123">
            <v>0</v>
          </cell>
          <cell r="DI123">
            <v>0</v>
          </cell>
          <cell r="DJ123">
            <v>0</v>
          </cell>
          <cell r="DK123">
            <v>0</v>
          </cell>
          <cell r="DL123">
            <v>0</v>
          </cell>
          <cell r="DM123">
            <v>0</v>
          </cell>
          <cell r="DN123">
            <v>0</v>
          </cell>
          <cell r="DO123">
            <v>0</v>
          </cell>
          <cell r="DP123">
            <v>0</v>
          </cell>
          <cell r="DQ123">
            <v>0</v>
          </cell>
          <cell r="DR123">
            <v>0</v>
          </cell>
          <cell r="DS123">
            <v>0</v>
          </cell>
          <cell r="DT123">
            <v>0</v>
          </cell>
          <cell r="DU123">
            <v>0</v>
          </cell>
          <cell r="DV123">
            <v>0</v>
          </cell>
          <cell r="DW123">
            <v>0</v>
          </cell>
          <cell r="DX123">
            <v>0</v>
          </cell>
          <cell r="DY123">
            <v>0</v>
          </cell>
          <cell r="DZ123">
            <v>0</v>
          </cell>
          <cell r="EA123">
            <v>0</v>
          </cell>
        </row>
        <row r="124">
          <cell r="A124">
            <v>95</v>
          </cell>
          <cell r="B124">
            <v>2</v>
          </cell>
          <cell r="C124">
            <v>1</v>
          </cell>
          <cell r="D124">
            <v>0</v>
          </cell>
          <cell r="E124">
            <v>0</v>
          </cell>
          <cell r="F124" t="str">
            <v>OII</v>
          </cell>
          <cell r="G124" t="str">
            <v>Innovation And Improvement</v>
          </cell>
          <cell r="H124">
            <v>0</v>
          </cell>
          <cell r="I124">
            <v>0</v>
          </cell>
          <cell r="J124" t="str">
            <v>Magnet schools assistance (ESEA-V-C)</v>
          </cell>
          <cell r="K124">
            <v>0</v>
          </cell>
          <cell r="L124" t="str">
            <v>D</v>
          </cell>
          <cell r="M124">
            <v>1</v>
          </cell>
          <cell r="N124">
            <v>0</v>
          </cell>
          <cell r="O124">
            <v>0</v>
          </cell>
          <cell r="P124">
            <v>104829</v>
          </cell>
          <cell r="Q124">
            <v>104829</v>
          </cell>
          <cell r="R124">
            <v>100000</v>
          </cell>
          <cell r="S124">
            <v>100000</v>
          </cell>
          <cell r="T124">
            <v>100000</v>
          </cell>
          <cell r="U124">
            <v>0</v>
          </cell>
          <cell r="V124">
            <v>104829</v>
          </cell>
          <cell r="W124">
            <v>104829</v>
          </cell>
          <cell r="X124">
            <v>0</v>
          </cell>
          <cell r="Y124">
            <v>104829</v>
          </cell>
          <cell r="Z124">
            <v>104829</v>
          </cell>
          <cell r="AA124">
            <v>0</v>
          </cell>
          <cell r="AB124">
            <v>104829</v>
          </cell>
          <cell r="AC124">
            <v>100000</v>
          </cell>
          <cell r="AD124">
            <v>100000</v>
          </cell>
          <cell r="AE124">
            <v>100000</v>
          </cell>
          <cell r="AF124">
            <v>100000</v>
          </cell>
          <cell r="AG124">
            <v>110000</v>
          </cell>
          <cell r="AH124">
            <v>110000</v>
          </cell>
          <cell r="AI124">
            <v>100000</v>
          </cell>
          <cell r="AJ124">
            <v>100000</v>
          </cell>
          <cell r="AK124">
            <v>100000</v>
          </cell>
          <cell r="AL124">
            <v>100000</v>
          </cell>
          <cell r="AM124">
            <v>100000</v>
          </cell>
          <cell r="AN124">
            <v>100000</v>
          </cell>
          <cell r="AO124">
            <v>100000</v>
          </cell>
          <cell r="AP124">
            <v>100000</v>
          </cell>
          <cell r="AQ124">
            <v>100000</v>
          </cell>
          <cell r="AR124">
            <v>100000</v>
          </cell>
          <cell r="AS124">
            <v>100000</v>
          </cell>
          <cell r="AT124">
            <v>100000</v>
          </cell>
          <cell r="AU124">
            <v>100000</v>
          </cell>
          <cell r="AV124">
            <v>100000</v>
          </cell>
          <cell r="AW124">
            <v>100000</v>
          </cell>
          <cell r="AX124">
            <v>100000</v>
          </cell>
          <cell r="AY124">
            <v>100000</v>
          </cell>
          <cell r="AZ124">
            <v>99800</v>
          </cell>
          <cell r="BA124">
            <v>98300</v>
          </cell>
          <cell r="BB124">
            <v>100000</v>
          </cell>
          <cell r="BC124">
            <v>110000</v>
          </cell>
          <cell r="BD124">
            <v>100000</v>
          </cell>
          <cell r="BE124">
            <v>110000</v>
          </cell>
          <cell r="BF124">
            <v>120000</v>
          </cell>
          <cell r="BG124">
            <v>100000</v>
          </cell>
          <cell r="BH124">
            <v>110000</v>
          </cell>
          <cell r="BI124">
            <v>110000</v>
          </cell>
          <cell r="BJ124">
            <v>110000</v>
          </cell>
          <cell r="BK124">
            <v>110000</v>
          </cell>
          <cell r="BL124">
            <v>99800</v>
          </cell>
          <cell r="BM124">
            <v>99800</v>
          </cell>
          <cell r="BN124">
            <v>99800</v>
          </cell>
          <cell r="BO124">
            <v>99800</v>
          </cell>
          <cell r="BP124">
            <v>99800</v>
          </cell>
          <cell r="BQ124">
            <v>98300</v>
          </cell>
          <cell r="BR124">
            <v>98300</v>
          </cell>
          <cell r="BS124">
            <v>98300</v>
          </cell>
          <cell r="BT124">
            <v>98300</v>
          </cell>
          <cell r="BU124">
            <v>99800</v>
          </cell>
          <cell r="BV124">
            <v>96705</v>
          </cell>
          <cell r="BW124">
            <v>99800</v>
          </cell>
          <cell r="BX124">
            <v>99800</v>
          </cell>
          <cell r="BY124">
            <v>99800</v>
          </cell>
          <cell r="BZ124">
            <v>99800</v>
          </cell>
          <cell r="CA124">
            <v>99800</v>
          </cell>
          <cell r="CB124">
            <v>99800</v>
          </cell>
          <cell r="CC124">
            <v>99611</v>
          </cell>
          <cell r="CD124">
            <v>99611</v>
          </cell>
          <cell r="CE124">
            <v>96733</v>
          </cell>
          <cell r="CF124">
            <v>96733</v>
          </cell>
          <cell r="CG124">
            <v>96705</v>
          </cell>
          <cell r="CH124">
            <v>91647</v>
          </cell>
          <cell r="CI124">
            <v>96733</v>
          </cell>
          <cell r="CJ124">
            <v>96705</v>
          </cell>
          <cell r="CK124">
            <v>99611</v>
          </cell>
          <cell r="CL124">
            <v>99611</v>
          </cell>
          <cell r="CM124">
            <v>96733</v>
          </cell>
          <cell r="CN124">
            <v>99611</v>
          </cell>
          <cell r="CO124">
            <v>99611</v>
          </cell>
          <cell r="CP124">
            <v>99611</v>
          </cell>
          <cell r="CQ124">
            <v>99611</v>
          </cell>
          <cell r="CR124">
            <v>99611</v>
          </cell>
          <cell r="CS124">
            <v>99611</v>
          </cell>
          <cell r="CT124">
            <v>91647</v>
          </cell>
          <cell r="CU124">
            <v>91647</v>
          </cell>
          <cell r="CV124">
            <v>99611</v>
          </cell>
          <cell r="CW124">
            <v>91647</v>
          </cell>
          <cell r="CX124">
            <v>91647</v>
          </cell>
          <cell r="CY124">
            <v>91647</v>
          </cell>
          <cell r="CZ124">
            <v>91647</v>
          </cell>
          <cell r="DA124">
            <v>96647</v>
          </cell>
          <cell r="DB124">
            <v>91647</v>
          </cell>
          <cell r="DC124">
            <v>91596</v>
          </cell>
          <cell r="DD124">
            <v>91647</v>
          </cell>
          <cell r="DE124">
            <v>91647</v>
          </cell>
          <cell r="DF124">
            <v>91647</v>
          </cell>
          <cell r="DG124">
            <v>91647</v>
          </cell>
          <cell r="DH124">
            <v>91647</v>
          </cell>
          <cell r="DI124">
            <v>91647</v>
          </cell>
          <cell r="DJ124">
            <v>91647</v>
          </cell>
          <cell r="DK124">
            <v>91647</v>
          </cell>
          <cell r="DL124">
            <v>0</v>
          </cell>
          <cell r="DM124">
            <v>0</v>
          </cell>
          <cell r="DN124">
            <v>85000</v>
          </cell>
          <cell r="DO124">
            <v>0</v>
          </cell>
          <cell r="DP124">
            <v>91647</v>
          </cell>
          <cell r="DQ124">
            <v>96647</v>
          </cell>
          <cell r="DR124">
            <v>91647</v>
          </cell>
          <cell r="DS124">
            <v>96647</v>
          </cell>
          <cell r="DT124">
            <v>116647</v>
          </cell>
          <cell r="DU124">
            <v>91647</v>
          </cell>
          <cell r="DV124">
            <v>91647</v>
          </cell>
          <cell r="DW124">
            <v>150000</v>
          </cell>
          <cell r="DX124">
            <v>115000</v>
          </cell>
          <cell r="DY124">
            <v>115000</v>
          </cell>
          <cell r="DZ124">
            <v>96647</v>
          </cell>
          <cell r="EA124">
            <v>115000</v>
          </cell>
        </row>
        <row r="125">
          <cell r="A125">
            <v>96</v>
          </cell>
          <cell r="B125">
            <v>2</v>
          </cell>
          <cell r="C125">
            <v>1</v>
          </cell>
          <cell r="D125">
            <v>0</v>
          </cell>
          <cell r="E125">
            <v>0</v>
          </cell>
          <cell r="F125" t="str">
            <v>OII</v>
          </cell>
          <cell r="G125" t="str">
            <v>Innovation And Improvement</v>
          </cell>
          <cell r="H125" t="str">
            <v>Other, K-12-5</v>
          </cell>
          <cell r="I125">
            <v>0</v>
          </cell>
          <cell r="J125" t="str">
            <v>Parental information and resource centers (ESEA V-D-16)</v>
          </cell>
          <cell r="K125">
            <v>0</v>
          </cell>
          <cell r="L125" t="str">
            <v>D</v>
          </cell>
          <cell r="M125">
            <v>1</v>
          </cell>
          <cell r="N125">
            <v>0</v>
          </cell>
          <cell r="O125">
            <v>0</v>
          </cell>
          <cell r="P125">
            <v>39254</v>
          </cell>
          <cell r="Q125">
            <v>39254</v>
          </cell>
          <cell r="R125">
            <v>39254</v>
          </cell>
          <cell r="S125">
            <v>39254</v>
          </cell>
          <cell r="T125">
            <v>39254</v>
          </cell>
          <cell r="U125">
            <v>0</v>
          </cell>
          <cell r="V125">
            <v>39254</v>
          </cell>
          <cell r="W125">
            <v>39254</v>
          </cell>
          <cell r="X125">
            <v>0</v>
          </cell>
          <cell r="Y125">
            <v>0</v>
          </cell>
          <cell r="Z125">
            <v>0</v>
          </cell>
          <cell r="AA125">
            <v>0</v>
          </cell>
          <cell r="AB125">
            <v>0</v>
          </cell>
          <cell r="AC125">
            <v>0</v>
          </cell>
          <cell r="AD125">
            <v>0</v>
          </cell>
          <cell r="AE125">
            <v>0</v>
          </cell>
          <cell r="AF125">
            <v>0</v>
          </cell>
          <cell r="AG125">
            <v>0</v>
          </cell>
          <cell r="AH125">
            <v>39254</v>
          </cell>
          <cell r="AI125">
            <v>39254</v>
          </cell>
          <cell r="AJ125">
            <v>39254</v>
          </cell>
          <cell r="AK125">
            <v>39254</v>
          </cell>
          <cell r="AL125">
            <v>39254</v>
          </cell>
          <cell r="AM125">
            <v>39254</v>
          </cell>
          <cell r="AN125">
            <v>39254</v>
          </cell>
          <cell r="AO125">
            <v>0</v>
          </cell>
          <cell r="AP125">
            <v>39254</v>
          </cell>
          <cell r="AQ125">
            <v>39254</v>
          </cell>
          <cell r="AR125">
            <v>0</v>
          </cell>
          <cell r="AS125">
            <v>39254</v>
          </cell>
          <cell r="AT125">
            <v>39254</v>
          </cell>
          <cell r="AU125">
            <v>39254</v>
          </cell>
          <cell r="AV125">
            <v>39254</v>
          </cell>
          <cell r="AW125">
            <v>0</v>
          </cell>
          <cell r="AX125">
            <v>0</v>
          </cell>
          <cell r="AY125">
            <v>0</v>
          </cell>
          <cell r="AZ125">
            <v>0</v>
          </cell>
          <cell r="BA125">
            <v>0</v>
          </cell>
          <cell r="BB125">
            <v>39254</v>
          </cell>
          <cell r="BC125">
            <v>0</v>
          </cell>
          <cell r="BD125">
            <v>0</v>
          </cell>
          <cell r="BE125">
            <v>0</v>
          </cell>
          <cell r="BF125">
            <v>0</v>
          </cell>
          <cell r="BG125">
            <v>0</v>
          </cell>
          <cell r="BH125">
            <v>0</v>
          </cell>
          <cell r="BI125">
            <v>0</v>
          </cell>
          <cell r="BJ125">
            <v>0</v>
          </cell>
          <cell r="BK125">
            <v>0</v>
          </cell>
          <cell r="BL125">
            <v>0</v>
          </cell>
          <cell r="BM125">
            <v>0</v>
          </cell>
          <cell r="BN125">
            <v>0</v>
          </cell>
          <cell r="BO125">
            <v>0</v>
          </cell>
          <cell r="BP125">
            <v>0</v>
          </cell>
          <cell r="BQ125">
            <v>0</v>
          </cell>
          <cell r="BR125">
            <v>0</v>
          </cell>
          <cell r="BS125">
            <v>0</v>
          </cell>
          <cell r="BT125">
            <v>0</v>
          </cell>
          <cell r="BU125">
            <v>0</v>
          </cell>
          <cell r="BV125">
            <v>0</v>
          </cell>
          <cell r="BW125">
            <v>0</v>
          </cell>
          <cell r="BX125">
            <v>0</v>
          </cell>
          <cell r="BY125">
            <v>0</v>
          </cell>
          <cell r="BZ125">
            <v>0</v>
          </cell>
          <cell r="CA125">
            <v>0</v>
          </cell>
          <cell r="CB125">
            <v>0</v>
          </cell>
          <cell r="CC125">
            <v>0</v>
          </cell>
          <cell r="CD125">
            <v>0</v>
          </cell>
          <cell r="CE125">
            <v>0</v>
          </cell>
          <cell r="CF125">
            <v>0</v>
          </cell>
          <cell r="CG125">
            <v>0</v>
          </cell>
          <cell r="CH125">
            <v>0</v>
          </cell>
          <cell r="CI125">
            <v>0</v>
          </cell>
          <cell r="CJ125">
            <v>0</v>
          </cell>
          <cell r="CK125">
            <v>0</v>
          </cell>
          <cell r="CL125">
            <v>0</v>
          </cell>
          <cell r="CM125">
            <v>0</v>
          </cell>
          <cell r="CN125">
            <v>0</v>
          </cell>
          <cell r="CO125">
            <v>0</v>
          </cell>
          <cell r="CP125">
            <v>0</v>
          </cell>
          <cell r="CQ125">
            <v>0</v>
          </cell>
          <cell r="CR125">
            <v>0</v>
          </cell>
          <cell r="CS125">
            <v>0</v>
          </cell>
          <cell r="CT125">
            <v>0</v>
          </cell>
          <cell r="CU125">
            <v>0</v>
          </cell>
          <cell r="CV125">
            <v>0</v>
          </cell>
          <cell r="CW125">
            <v>0</v>
          </cell>
          <cell r="CX125">
            <v>0</v>
          </cell>
          <cell r="CY125">
            <v>0</v>
          </cell>
          <cell r="CZ125">
            <v>0</v>
          </cell>
          <cell r="DA125">
            <v>0</v>
          </cell>
          <cell r="DB125">
            <v>0</v>
          </cell>
          <cell r="DC125">
            <v>0</v>
          </cell>
          <cell r="DD125">
            <v>0</v>
          </cell>
          <cell r="DE125">
            <v>0</v>
          </cell>
          <cell r="DF125">
            <v>0</v>
          </cell>
          <cell r="DG125">
            <v>0</v>
          </cell>
          <cell r="DH125">
            <v>0</v>
          </cell>
          <cell r="DI125">
            <v>0</v>
          </cell>
          <cell r="DJ125">
            <v>0</v>
          </cell>
          <cell r="DK125">
            <v>0</v>
          </cell>
          <cell r="DL125">
            <v>0</v>
          </cell>
          <cell r="DM125">
            <v>0</v>
          </cell>
          <cell r="DN125">
            <v>0</v>
          </cell>
          <cell r="DO125">
            <v>0</v>
          </cell>
          <cell r="DP125">
            <v>0</v>
          </cell>
          <cell r="DQ125">
            <v>0</v>
          </cell>
          <cell r="DR125">
            <v>0</v>
          </cell>
          <cell r="DS125">
            <v>0</v>
          </cell>
          <cell r="DT125">
            <v>0</v>
          </cell>
          <cell r="DU125">
            <v>0</v>
          </cell>
          <cell r="DV125">
            <v>0</v>
          </cell>
          <cell r="DW125">
            <v>0</v>
          </cell>
          <cell r="DX125">
            <v>0</v>
          </cell>
          <cell r="DY125">
            <v>0</v>
          </cell>
          <cell r="DZ125">
            <v>0</v>
          </cell>
          <cell r="EA125">
            <v>0</v>
          </cell>
        </row>
        <row r="126">
          <cell r="A126">
            <v>97</v>
          </cell>
          <cell r="B126">
            <v>1</v>
          </cell>
          <cell r="C126">
            <v>2</v>
          </cell>
          <cell r="D126">
            <v>0</v>
          </cell>
          <cell r="E126">
            <v>0</v>
          </cell>
          <cell r="F126" t="str">
            <v>OII</v>
          </cell>
          <cell r="G126" t="str">
            <v>Innovation And Improvement</v>
          </cell>
          <cell r="H126">
            <v>0</v>
          </cell>
          <cell r="I126">
            <v>0</v>
          </cell>
          <cell r="J126" t="str">
            <v>Smaller learning communities (ESEA V-D-4)</v>
          </cell>
          <cell r="K126">
            <v>0</v>
          </cell>
          <cell r="L126" t="str">
            <v>D</v>
          </cell>
          <cell r="M126">
            <v>1</v>
          </cell>
          <cell r="N126">
            <v>0</v>
          </cell>
          <cell r="O126">
            <v>0</v>
          </cell>
          <cell r="P126">
            <v>88000</v>
          </cell>
          <cell r="Q126">
            <v>88000</v>
          </cell>
          <cell r="R126">
            <v>88000</v>
          </cell>
          <cell r="S126">
            <v>88000</v>
          </cell>
          <cell r="T126">
            <v>88000</v>
          </cell>
          <cell r="U126">
            <v>0</v>
          </cell>
          <cell r="V126">
            <v>88000</v>
          </cell>
          <cell r="W126">
            <v>88000</v>
          </cell>
          <cell r="X126">
            <v>0</v>
          </cell>
          <cell r="Y126">
            <v>0</v>
          </cell>
          <cell r="Z126">
            <v>0</v>
          </cell>
          <cell r="AA126">
            <v>0</v>
          </cell>
          <cell r="AB126">
            <v>0</v>
          </cell>
          <cell r="AC126">
            <v>0</v>
          </cell>
          <cell r="AD126">
            <v>0</v>
          </cell>
          <cell r="AE126">
            <v>0</v>
          </cell>
          <cell r="AF126">
            <v>0</v>
          </cell>
          <cell r="AG126">
            <v>0</v>
          </cell>
          <cell r="AH126">
            <v>88000</v>
          </cell>
          <cell r="AI126">
            <v>75000</v>
          </cell>
          <cell r="AJ126">
            <v>88000</v>
          </cell>
          <cell r="AK126">
            <v>88000</v>
          </cell>
          <cell r="AL126">
            <v>0</v>
          </cell>
          <cell r="AM126">
            <v>0</v>
          </cell>
          <cell r="AN126">
            <v>50000</v>
          </cell>
          <cell r="AO126">
            <v>0</v>
          </cell>
          <cell r="AP126">
            <v>88000</v>
          </cell>
          <cell r="AQ126">
            <v>88000</v>
          </cell>
          <cell r="AR126">
            <v>0</v>
          </cell>
          <cell r="AS126">
            <v>0</v>
          </cell>
          <cell r="AT126">
            <v>0</v>
          </cell>
          <cell r="AU126">
            <v>0</v>
          </cell>
          <cell r="AV126">
            <v>0</v>
          </cell>
          <cell r="AW126">
            <v>0</v>
          </cell>
          <cell r="AX126">
            <v>0</v>
          </cell>
          <cell r="AY126">
            <v>0</v>
          </cell>
          <cell r="AZ126">
            <v>0</v>
          </cell>
          <cell r="BA126">
            <v>0</v>
          </cell>
          <cell r="BB126">
            <v>88000</v>
          </cell>
          <cell r="BC126">
            <v>0</v>
          </cell>
          <cell r="BD126">
            <v>0</v>
          </cell>
          <cell r="BE126">
            <v>0</v>
          </cell>
          <cell r="BF126">
            <v>0</v>
          </cell>
          <cell r="BG126">
            <v>0</v>
          </cell>
          <cell r="BH126">
            <v>0</v>
          </cell>
          <cell r="BI126">
            <v>0</v>
          </cell>
          <cell r="BJ126">
            <v>0</v>
          </cell>
          <cell r="BK126">
            <v>0</v>
          </cell>
          <cell r="BL126">
            <v>0</v>
          </cell>
          <cell r="BM126">
            <v>0</v>
          </cell>
          <cell r="BN126">
            <v>0</v>
          </cell>
          <cell r="BO126">
            <v>0</v>
          </cell>
          <cell r="BP126">
            <v>0</v>
          </cell>
          <cell r="BQ126">
            <v>0</v>
          </cell>
          <cell r="BR126">
            <v>0</v>
          </cell>
          <cell r="BS126">
            <v>0</v>
          </cell>
          <cell r="BT126">
            <v>0</v>
          </cell>
          <cell r="BU126">
            <v>0</v>
          </cell>
          <cell r="BV126">
            <v>0</v>
          </cell>
          <cell r="BW126">
            <v>0</v>
          </cell>
          <cell r="BX126">
            <v>0</v>
          </cell>
          <cell r="BY126">
            <v>0</v>
          </cell>
          <cell r="BZ126">
            <v>0</v>
          </cell>
          <cell r="CA126">
            <v>0</v>
          </cell>
          <cell r="CB126">
            <v>0</v>
          </cell>
          <cell r="CC126">
            <v>0</v>
          </cell>
          <cell r="CD126">
            <v>0</v>
          </cell>
          <cell r="CE126">
            <v>0</v>
          </cell>
          <cell r="CF126">
            <v>0</v>
          </cell>
          <cell r="CG126">
            <v>0</v>
          </cell>
          <cell r="CH126">
            <v>0</v>
          </cell>
          <cell r="CI126">
            <v>0</v>
          </cell>
          <cell r="CJ126">
            <v>0</v>
          </cell>
          <cell r="CK126">
            <v>0</v>
          </cell>
          <cell r="CL126">
            <v>0</v>
          </cell>
          <cell r="CM126">
            <v>0</v>
          </cell>
          <cell r="CN126">
            <v>0</v>
          </cell>
          <cell r="CO126">
            <v>0</v>
          </cell>
          <cell r="CP126">
            <v>0</v>
          </cell>
          <cell r="CQ126">
            <v>0</v>
          </cell>
          <cell r="CR126">
            <v>0</v>
          </cell>
          <cell r="CS126">
            <v>0</v>
          </cell>
          <cell r="CT126">
            <v>0</v>
          </cell>
          <cell r="CU126">
            <v>0</v>
          </cell>
          <cell r="CV126">
            <v>0</v>
          </cell>
          <cell r="CW126">
            <v>0</v>
          </cell>
          <cell r="CX126">
            <v>0</v>
          </cell>
          <cell r="CY126">
            <v>0</v>
          </cell>
          <cell r="CZ126">
            <v>0</v>
          </cell>
          <cell r="DA126">
            <v>0</v>
          </cell>
          <cell r="DB126">
            <v>0</v>
          </cell>
          <cell r="DC126">
            <v>0</v>
          </cell>
          <cell r="DD126">
            <v>0</v>
          </cell>
          <cell r="DE126">
            <v>0</v>
          </cell>
          <cell r="DF126">
            <v>0</v>
          </cell>
          <cell r="DG126">
            <v>0</v>
          </cell>
          <cell r="DH126">
            <v>0</v>
          </cell>
          <cell r="DI126">
            <v>0</v>
          </cell>
          <cell r="DJ126">
            <v>0</v>
          </cell>
          <cell r="DK126">
            <v>0</v>
          </cell>
          <cell r="DL126">
            <v>0</v>
          </cell>
          <cell r="DM126">
            <v>0</v>
          </cell>
          <cell r="DN126">
            <v>0</v>
          </cell>
          <cell r="DO126">
            <v>0</v>
          </cell>
          <cell r="DP126">
            <v>0</v>
          </cell>
          <cell r="DQ126">
            <v>0</v>
          </cell>
          <cell r="DR126">
            <v>0</v>
          </cell>
          <cell r="DS126">
            <v>0</v>
          </cell>
          <cell r="DT126">
            <v>0</v>
          </cell>
          <cell r="DU126">
            <v>0</v>
          </cell>
          <cell r="DV126">
            <v>0</v>
          </cell>
          <cell r="DW126">
            <v>0</v>
          </cell>
          <cell r="DX126">
            <v>0</v>
          </cell>
          <cell r="DY126">
            <v>0</v>
          </cell>
          <cell r="DZ126">
            <v>0</v>
          </cell>
          <cell r="EA126">
            <v>0</v>
          </cell>
        </row>
        <row r="127">
          <cell r="A127">
            <v>98</v>
          </cell>
          <cell r="B127">
            <v>2</v>
          </cell>
          <cell r="C127">
            <v>1</v>
          </cell>
          <cell r="D127">
            <v>0</v>
          </cell>
          <cell r="E127">
            <v>0</v>
          </cell>
          <cell r="F127" t="str">
            <v>OII</v>
          </cell>
          <cell r="G127" t="str">
            <v>Innovation and Improvement</v>
          </cell>
          <cell r="H127" t="str">
            <v>Other, K-12-1</v>
          </cell>
          <cell r="I127">
            <v>0</v>
          </cell>
          <cell r="J127" t="str">
            <v>Academies for American history and civics (American History and Civics and ESEA-V-D)</v>
          </cell>
          <cell r="K127">
            <v>0</v>
          </cell>
          <cell r="L127" t="str">
            <v>D</v>
          </cell>
          <cell r="M127">
            <v>1</v>
          </cell>
          <cell r="N127">
            <v>0</v>
          </cell>
          <cell r="O127">
            <v>0</v>
          </cell>
          <cell r="P127">
            <v>1945</v>
          </cell>
          <cell r="Q127">
            <v>0</v>
          </cell>
          <cell r="R127">
            <v>1815</v>
          </cell>
          <cell r="S127">
            <v>1815</v>
          </cell>
          <cell r="T127">
            <v>1815</v>
          </cell>
          <cell r="U127">
            <v>0</v>
          </cell>
          <cell r="V127">
            <v>0</v>
          </cell>
          <cell r="W127">
            <v>0</v>
          </cell>
          <cell r="X127">
            <v>0</v>
          </cell>
          <cell r="Y127">
            <v>0</v>
          </cell>
          <cell r="Z127">
            <v>0</v>
          </cell>
          <cell r="AA127">
            <v>0</v>
          </cell>
          <cell r="AB127">
            <v>0</v>
          </cell>
          <cell r="AC127">
            <v>0</v>
          </cell>
          <cell r="AD127">
            <v>0</v>
          </cell>
          <cell r="AE127">
            <v>0</v>
          </cell>
          <cell r="AF127">
            <v>0</v>
          </cell>
          <cell r="AG127">
            <v>0</v>
          </cell>
          <cell r="AH127">
            <v>1815</v>
          </cell>
          <cell r="AI127">
            <v>0</v>
          </cell>
          <cell r="AJ127">
            <v>1815</v>
          </cell>
          <cell r="AK127">
            <v>1815</v>
          </cell>
          <cell r="AL127">
            <v>0</v>
          </cell>
          <cell r="AM127">
            <v>0</v>
          </cell>
          <cell r="AN127">
            <v>0</v>
          </cell>
          <cell r="AO127">
            <v>0</v>
          </cell>
          <cell r="AP127">
            <v>1815</v>
          </cell>
          <cell r="AQ127">
            <v>1815</v>
          </cell>
          <cell r="AR127">
            <v>0</v>
          </cell>
          <cell r="AS127">
            <v>1815</v>
          </cell>
          <cell r="AT127">
            <v>0</v>
          </cell>
          <cell r="AU127">
            <v>1815</v>
          </cell>
          <cell r="AV127">
            <v>1815</v>
          </cell>
          <cell r="AW127">
            <v>0</v>
          </cell>
          <cell r="AX127">
            <v>0</v>
          </cell>
          <cell r="AY127">
            <v>0</v>
          </cell>
          <cell r="AZ127">
            <v>0</v>
          </cell>
          <cell r="BA127">
            <v>0</v>
          </cell>
          <cell r="BB127">
            <v>1815</v>
          </cell>
          <cell r="BC127">
            <v>0</v>
          </cell>
          <cell r="BD127">
            <v>0</v>
          </cell>
          <cell r="BE127">
            <v>0</v>
          </cell>
          <cell r="BF127">
            <v>0</v>
          </cell>
          <cell r="BG127">
            <v>0</v>
          </cell>
          <cell r="BH127">
            <v>0</v>
          </cell>
          <cell r="BI127">
            <v>0</v>
          </cell>
          <cell r="BJ127">
            <v>0</v>
          </cell>
          <cell r="BK127">
            <v>0</v>
          </cell>
          <cell r="BL127">
            <v>0</v>
          </cell>
          <cell r="BM127">
            <v>0</v>
          </cell>
          <cell r="BN127">
            <v>0</v>
          </cell>
          <cell r="BO127">
            <v>0</v>
          </cell>
          <cell r="BP127">
            <v>0</v>
          </cell>
          <cell r="BQ127">
            <v>0</v>
          </cell>
          <cell r="BR127">
            <v>0</v>
          </cell>
          <cell r="BS127">
            <v>0</v>
          </cell>
          <cell r="BT127">
            <v>0</v>
          </cell>
          <cell r="BU127">
            <v>0</v>
          </cell>
          <cell r="BV127">
            <v>0</v>
          </cell>
          <cell r="BW127">
            <v>0</v>
          </cell>
          <cell r="BX127">
            <v>0</v>
          </cell>
          <cell r="BY127">
            <v>0</v>
          </cell>
          <cell r="BZ127">
            <v>0</v>
          </cell>
          <cell r="CA127">
            <v>0</v>
          </cell>
          <cell r="CB127">
            <v>0</v>
          </cell>
          <cell r="CC127">
            <v>0</v>
          </cell>
          <cell r="CD127">
            <v>0</v>
          </cell>
          <cell r="CE127">
            <v>0</v>
          </cell>
          <cell r="CF127">
            <v>0</v>
          </cell>
          <cell r="CG127">
            <v>0</v>
          </cell>
          <cell r="CH127">
            <v>0</v>
          </cell>
          <cell r="CI127">
            <v>0</v>
          </cell>
          <cell r="CJ127">
            <v>0</v>
          </cell>
          <cell r="CK127">
            <v>0</v>
          </cell>
          <cell r="CL127">
            <v>0</v>
          </cell>
          <cell r="CM127">
            <v>0</v>
          </cell>
          <cell r="CN127">
            <v>0</v>
          </cell>
          <cell r="CO127">
            <v>0</v>
          </cell>
          <cell r="CP127">
            <v>0</v>
          </cell>
          <cell r="CQ127">
            <v>0</v>
          </cell>
          <cell r="CR127">
            <v>0</v>
          </cell>
          <cell r="CS127">
            <v>0</v>
          </cell>
          <cell r="CT127">
            <v>0</v>
          </cell>
          <cell r="CU127">
            <v>0</v>
          </cell>
          <cell r="CV127">
            <v>0</v>
          </cell>
          <cell r="CW127">
            <v>0</v>
          </cell>
          <cell r="CX127">
            <v>0</v>
          </cell>
          <cell r="CY127">
            <v>0</v>
          </cell>
          <cell r="CZ127">
            <v>0</v>
          </cell>
          <cell r="DA127">
            <v>0</v>
          </cell>
          <cell r="DB127">
            <v>0</v>
          </cell>
          <cell r="DC127">
            <v>0</v>
          </cell>
          <cell r="DD127">
            <v>0</v>
          </cell>
          <cell r="DE127">
            <v>0</v>
          </cell>
          <cell r="DF127">
            <v>0</v>
          </cell>
          <cell r="DG127">
            <v>0</v>
          </cell>
          <cell r="DH127">
            <v>0</v>
          </cell>
          <cell r="DI127">
            <v>0</v>
          </cell>
          <cell r="DJ127">
            <v>0</v>
          </cell>
          <cell r="DK127">
            <v>0</v>
          </cell>
          <cell r="DL127">
            <v>0</v>
          </cell>
          <cell r="DM127">
            <v>0</v>
          </cell>
          <cell r="DN127">
            <v>0</v>
          </cell>
          <cell r="DO127">
            <v>0</v>
          </cell>
          <cell r="DP127">
            <v>0</v>
          </cell>
          <cell r="DQ127">
            <v>1815</v>
          </cell>
          <cell r="DR127">
            <v>0</v>
          </cell>
          <cell r="DS127">
            <v>1815</v>
          </cell>
          <cell r="DT127">
            <v>0</v>
          </cell>
          <cell r="DU127">
            <v>0</v>
          </cell>
          <cell r="DV127">
            <v>0</v>
          </cell>
          <cell r="DW127">
            <v>0</v>
          </cell>
          <cell r="DX127">
            <v>1815</v>
          </cell>
          <cell r="DY127">
            <v>1815</v>
          </cell>
          <cell r="DZ127">
            <v>1815</v>
          </cell>
          <cell r="EA127">
            <v>1815</v>
          </cell>
        </row>
        <row r="128">
          <cell r="A128">
            <v>98.1</v>
          </cell>
          <cell r="B128">
            <v>2</v>
          </cell>
          <cell r="C128">
            <v>1</v>
          </cell>
          <cell r="D128">
            <v>0</v>
          </cell>
          <cell r="E128">
            <v>0</v>
          </cell>
          <cell r="F128" t="str">
            <v>OII</v>
          </cell>
          <cell r="G128" t="str">
            <v>Innovation And Improvement</v>
          </cell>
          <cell r="H128">
            <v>0</v>
          </cell>
          <cell r="I128">
            <v>0</v>
          </cell>
          <cell r="J128" t="str">
            <v>FIE programs of national significance (ESEA V-D-1)</v>
          </cell>
          <cell r="K128">
            <v>0</v>
          </cell>
          <cell r="L128" t="str">
            <v>D</v>
          </cell>
          <cell r="M128">
            <v>1</v>
          </cell>
          <cell r="N128">
            <v>0</v>
          </cell>
          <cell r="O128">
            <v>0</v>
          </cell>
          <cell r="P128">
            <v>115965</v>
          </cell>
          <cell r="Q128">
            <v>67076</v>
          </cell>
          <cell r="R128">
            <v>125461</v>
          </cell>
          <cell r="S128">
            <v>125461</v>
          </cell>
          <cell r="T128">
            <v>125461</v>
          </cell>
          <cell r="U128">
            <v>50000</v>
          </cell>
          <cell r="V128">
            <v>96872</v>
          </cell>
          <cell r="W128">
            <v>50000</v>
          </cell>
          <cell r="X128">
            <v>50000</v>
          </cell>
          <cell r="Y128">
            <v>50000</v>
          </cell>
          <cell r="Z128">
            <v>50000</v>
          </cell>
          <cell r="AA128">
            <v>0</v>
          </cell>
          <cell r="AB128">
            <v>50000</v>
          </cell>
          <cell r="AC128">
            <v>50000</v>
          </cell>
          <cell r="AD128">
            <v>50000</v>
          </cell>
          <cell r="AE128">
            <v>50000</v>
          </cell>
          <cell r="AF128">
            <v>25000</v>
          </cell>
          <cell r="AG128">
            <v>25000</v>
          </cell>
          <cell r="AH128">
            <v>25000</v>
          </cell>
          <cell r="AI128">
            <v>47795</v>
          </cell>
          <cell r="AJ128">
            <v>135461</v>
          </cell>
          <cell r="AK128">
            <v>135461</v>
          </cell>
          <cell r="AL128">
            <v>61898</v>
          </cell>
          <cell r="AM128">
            <v>61898</v>
          </cell>
          <cell r="AN128">
            <v>80000</v>
          </cell>
          <cell r="AO128">
            <v>214759</v>
          </cell>
          <cell r="AP128">
            <v>67219</v>
          </cell>
          <cell r="AQ128">
            <v>136161</v>
          </cell>
          <cell r="AR128">
            <v>0</v>
          </cell>
          <cell r="AS128">
            <v>37370</v>
          </cell>
          <cell r="AT128">
            <v>15450</v>
          </cell>
          <cell r="AU128">
            <v>37370</v>
          </cell>
          <cell r="AV128">
            <v>37370</v>
          </cell>
          <cell r="AW128">
            <v>12033</v>
          </cell>
          <cell r="AX128">
            <v>40982</v>
          </cell>
          <cell r="AY128">
            <v>12033</v>
          </cell>
          <cell r="AZ128">
            <v>12009</v>
          </cell>
          <cell r="BA128">
            <v>11828</v>
          </cell>
          <cell r="BB128">
            <v>135461</v>
          </cell>
          <cell r="BC128">
            <v>25000</v>
          </cell>
          <cell r="BD128">
            <v>0</v>
          </cell>
          <cell r="BE128">
            <v>25000</v>
          </cell>
          <cell r="BF128">
            <v>25000</v>
          </cell>
          <cell r="BG128">
            <v>25000</v>
          </cell>
          <cell r="BH128">
            <v>25000</v>
          </cell>
          <cell r="BI128">
            <v>25000</v>
          </cell>
          <cell r="BJ128">
            <v>13000</v>
          </cell>
          <cell r="BK128">
            <v>13000</v>
          </cell>
          <cell r="BL128">
            <v>12009</v>
          </cell>
          <cell r="BM128">
            <v>12009</v>
          </cell>
          <cell r="BN128">
            <v>43350</v>
          </cell>
          <cell r="BO128">
            <v>43350</v>
          </cell>
          <cell r="BP128">
            <v>0</v>
          </cell>
          <cell r="BQ128">
            <v>11828</v>
          </cell>
          <cell r="BR128">
            <v>11828</v>
          </cell>
          <cell r="BS128">
            <v>11828</v>
          </cell>
          <cell r="BT128">
            <v>11828</v>
          </cell>
          <cell r="BU128">
            <v>40900</v>
          </cell>
          <cell r="BV128">
            <v>40823</v>
          </cell>
          <cell r="BW128">
            <v>12009</v>
          </cell>
          <cell r="BX128">
            <v>12009</v>
          </cell>
          <cell r="BY128">
            <v>12009</v>
          </cell>
          <cell r="BZ128">
            <v>12009</v>
          </cell>
          <cell r="CA128">
            <v>6276</v>
          </cell>
          <cell r="CB128">
            <v>6276</v>
          </cell>
          <cell r="CC128">
            <v>36276</v>
          </cell>
          <cell r="CD128">
            <v>36276</v>
          </cell>
          <cell r="CE128">
            <v>59235</v>
          </cell>
          <cell r="CF128">
            <v>59235</v>
          </cell>
          <cell r="CG128">
            <v>40823</v>
          </cell>
          <cell r="CH128">
            <v>38280</v>
          </cell>
          <cell r="CI128">
            <v>40823</v>
          </cell>
          <cell r="CJ128">
            <v>40823</v>
          </cell>
          <cell r="CK128">
            <v>36300</v>
          </cell>
          <cell r="CL128">
            <v>36276</v>
          </cell>
          <cell r="CM128">
            <v>36300</v>
          </cell>
          <cell r="CN128">
            <v>41276</v>
          </cell>
          <cell r="CO128">
            <v>41276</v>
          </cell>
          <cell r="CP128">
            <v>46276</v>
          </cell>
          <cell r="CQ128">
            <v>46276</v>
          </cell>
          <cell r="CR128">
            <v>137644</v>
          </cell>
          <cell r="CS128">
            <v>55644</v>
          </cell>
          <cell r="CT128">
            <v>38280</v>
          </cell>
          <cell r="CU128">
            <v>42376</v>
          </cell>
          <cell r="CV128">
            <v>97276</v>
          </cell>
          <cell r="CW128">
            <v>16276</v>
          </cell>
          <cell r="CX128">
            <v>41276</v>
          </cell>
          <cell r="CY128">
            <v>24276</v>
          </cell>
          <cell r="CZ128">
            <v>24276</v>
          </cell>
          <cell r="DA128">
            <v>67376</v>
          </cell>
          <cell r="DB128">
            <v>42376</v>
          </cell>
          <cell r="DC128">
            <v>42353</v>
          </cell>
          <cell r="DD128">
            <v>48000</v>
          </cell>
          <cell r="DE128">
            <v>48000</v>
          </cell>
          <cell r="DF128">
            <v>34926</v>
          </cell>
          <cell r="DG128">
            <v>31926</v>
          </cell>
          <cell r="DH128">
            <v>31926</v>
          </cell>
          <cell r="DI128">
            <v>31926</v>
          </cell>
          <cell r="DJ128">
            <v>41926</v>
          </cell>
          <cell r="DK128">
            <v>41926</v>
          </cell>
          <cell r="DL128">
            <v>0</v>
          </cell>
          <cell r="DM128">
            <v>0</v>
          </cell>
          <cell r="DN128">
            <v>37815</v>
          </cell>
          <cell r="DO128">
            <v>0</v>
          </cell>
          <cell r="DP128">
            <v>48000</v>
          </cell>
          <cell r="DQ128">
            <v>41926</v>
          </cell>
          <cell r="DR128">
            <v>37815</v>
          </cell>
          <cell r="DS128">
            <v>0</v>
          </cell>
          <cell r="DT128">
            <v>63420</v>
          </cell>
          <cell r="DU128">
            <v>23676</v>
          </cell>
          <cell r="DV128">
            <v>48144</v>
          </cell>
          <cell r="DW128">
            <v>0</v>
          </cell>
          <cell r="DX128">
            <v>0</v>
          </cell>
          <cell r="DY128">
            <v>0</v>
          </cell>
          <cell r="DZ128">
            <v>0</v>
          </cell>
          <cell r="EA128">
            <v>0</v>
          </cell>
        </row>
        <row r="129">
          <cell r="A129">
            <v>98.2</v>
          </cell>
          <cell r="B129">
            <v>0</v>
          </cell>
          <cell r="C129">
            <v>0</v>
          </cell>
          <cell r="D129">
            <v>0</v>
          </cell>
          <cell r="E129">
            <v>0</v>
          </cell>
          <cell r="F129" t="str">
            <v>OII</v>
          </cell>
          <cell r="G129" t="str">
            <v>Innovation And Improvement</v>
          </cell>
          <cell r="H129">
            <v>0</v>
          </cell>
          <cell r="I129">
            <v>0</v>
          </cell>
          <cell r="J129" t="str">
            <v>Advanced research project agency-Education (ARPA-ED) (proposed legislation)</v>
          </cell>
          <cell r="K129">
            <v>0</v>
          </cell>
          <cell r="L129" t="str">
            <v>D</v>
          </cell>
          <cell r="M129">
            <v>0</v>
          </cell>
          <cell r="N129">
            <v>0</v>
          </cell>
          <cell r="O129">
            <v>0</v>
          </cell>
          <cell r="P129">
            <v>0</v>
          </cell>
          <cell r="Q129">
            <v>0</v>
          </cell>
          <cell r="R129">
            <v>0</v>
          </cell>
          <cell r="S129">
            <v>0</v>
          </cell>
          <cell r="T129">
            <v>0</v>
          </cell>
          <cell r="U129">
            <v>0</v>
          </cell>
          <cell r="V129">
            <v>0</v>
          </cell>
          <cell r="W129">
            <v>0</v>
          </cell>
          <cell r="X129">
            <v>0</v>
          </cell>
          <cell r="Y129">
            <v>0</v>
          </cell>
          <cell r="Z129">
            <v>0</v>
          </cell>
          <cell r="AA129">
            <v>0</v>
          </cell>
          <cell r="AB129">
            <v>0</v>
          </cell>
          <cell r="AC129">
            <v>0</v>
          </cell>
          <cell r="AD129">
            <v>0</v>
          </cell>
          <cell r="AE129">
            <v>0</v>
          </cell>
          <cell r="AF129">
            <v>0</v>
          </cell>
          <cell r="AG129">
            <v>0</v>
          </cell>
          <cell r="AH129">
            <v>0</v>
          </cell>
          <cell r="AI129">
            <v>0</v>
          </cell>
          <cell r="AJ129">
            <v>0</v>
          </cell>
          <cell r="AK129">
            <v>0</v>
          </cell>
          <cell r="AL129">
            <v>0</v>
          </cell>
          <cell r="AM129">
            <v>0</v>
          </cell>
          <cell r="AN129">
            <v>0</v>
          </cell>
          <cell r="AO129">
            <v>0</v>
          </cell>
          <cell r="AP129">
            <v>0</v>
          </cell>
          <cell r="AQ129">
            <v>0</v>
          </cell>
          <cell r="AR129">
            <v>0</v>
          </cell>
          <cell r="AS129">
            <v>0</v>
          </cell>
          <cell r="AT129">
            <v>0</v>
          </cell>
          <cell r="AU129">
            <v>0</v>
          </cell>
          <cell r="AV129">
            <v>0</v>
          </cell>
          <cell r="AW129">
            <v>0</v>
          </cell>
          <cell r="AX129">
            <v>0</v>
          </cell>
          <cell r="AY129">
            <v>0</v>
          </cell>
          <cell r="AZ129">
            <v>0</v>
          </cell>
          <cell r="BA129">
            <v>0</v>
          </cell>
          <cell r="BB129">
            <v>0</v>
          </cell>
          <cell r="BC129">
            <v>0</v>
          </cell>
          <cell r="BD129">
            <v>0</v>
          </cell>
          <cell r="BE129">
            <v>0</v>
          </cell>
          <cell r="BF129">
            <v>0</v>
          </cell>
          <cell r="BG129">
            <v>0</v>
          </cell>
          <cell r="BH129">
            <v>0</v>
          </cell>
          <cell r="BI129">
            <v>0</v>
          </cell>
          <cell r="BJ129">
            <v>40000</v>
          </cell>
          <cell r="BK129">
            <v>50000</v>
          </cell>
          <cell r="BL129">
            <v>0</v>
          </cell>
          <cell r="BM129">
            <v>0</v>
          </cell>
          <cell r="BN129">
            <v>0</v>
          </cell>
          <cell r="BO129">
            <v>0</v>
          </cell>
          <cell r="BP129">
            <v>0</v>
          </cell>
          <cell r="BQ129">
            <v>0</v>
          </cell>
          <cell r="BR129">
            <v>0</v>
          </cell>
          <cell r="BS129">
            <v>0</v>
          </cell>
          <cell r="BT129">
            <v>0</v>
          </cell>
          <cell r="BU129">
            <v>0</v>
          </cell>
          <cell r="BV129">
            <v>0</v>
          </cell>
          <cell r="BW129">
            <v>0</v>
          </cell>
          <cell r="BX129">
            <v>0</v>
          </cell>
          <cell r="BY129">
            <v>0</v>
          </cell>
          <cell r="BZ129">
            <v>0</v>
          </cell>
          <cell r="CA129">
            <v>0</v>
          </cell>
          <cell r="CB129">
            <v>0</v>
          </cell>
          <cell r="CC129">
            <v>0</v>
          </cell>
          <cell r="CD129">
            <v>0</v>
          </cell>
          <cell r="CE129">
            <v>0</v>
          </cell>
          <cell r="CF129">
            <v>0</v>
          </cell>
          <cell r="CG129">
            <v>0</v>
          </cell>
          <cell r="CH129">
            <v>0</v>
          </cell>
          <cell r="CI129">
            <v>0</v>
          </cell>
          <cell r="CJ129">
            <v>0</v>
          </cell>
          <cell r="CK129">
            <v>0</v>
          </cell>
          <cell r="CL129">
            <v>0</v>
          </cell>
          <cell r="CM129">
            <v>0</v>
          </cell>
          <cell r="CN129">
            <v>0</v>
          </cell>
          <cell r="CO129">
            <v>0</v>
          </cell>
          <cell r="CP129">
            <v>0</v>
          </cell>
          <cell r="CQ129">
            <v>0</v>
          </cell>
          <cell r="CR129">
            <v>0</v>
          </cell>
          <cell r="CS129">
            <v>0</v>
          </cell>
          <cell r="CT129">
            <v>0</v>
          </cell>
          <cell r="CU129">
            <v>0</v>
          </cell>
          <cell r="CV129">
            <v>0</v>
          </cell>
          <cell r="CW129">
            <v>0</v>
          </cell>
          <cell r="CX129">
            <v>0</v>
          </cell>
          <cell r="CY129">
            <v>0</v>
          </cell>
          <cell r="CZ129">
            <v>0</v>
          </cell>
          <cell r="DA129">
            <v>0</v>
          </cell>
          <cell r="DB129">
            <v>0</v>
          </cell>
          <cell r="DC129">
            <v>0</v>
          </cell>
          <cell r="DD129">
            <v>0</v>
          </cell>
          <cell r="DE129">
            <v>0</v>
          </cell>
          <cell r="DF129">
            <v>0</v>
          </cell>
          <cell r="DG129">
            <v>0</v>
          </cell>
          <cell r="DH129">
            <v>0</v>
          </cell>
          <cell r="DI129">
            <v>0</v>
          </cell>
          <cell r="DJ129">
            <v>0</v>
          </cell>
          <cell r="DK129">
            <v>0</v>
          </cell>
          <cell r="DL129">
            <v>0</v>
          </cell>
          <cell r="DM129">
            <v>0</v>
          </cell>
          <cell r="DN129">
            <v>0</v>
          </cell>
          <cell r="DO129">
            <v>0</v>
          </cell>
          <cell r="DP129">
            <v>0</v>
          </cell>
          <cell r="DQ129">
            <v>0</v>
          </cell>
          <cell r="DR129">
            <v>0</v>
          </cell>
          <cell r="DS129">
            <v>0</v>
          </cell>
          <cell r="DT129">
            <v>0</v>
          </cell>
          <cell r="DU129">
            <v>0</v>
          </cell>
          <cell r="DV129">
            <v>0</v>
          </cell>
          <cell r="DW129">
            <v>0</v>
          </cell>
          <cell r="DX129">
            <v>0</v>
          </cell>
          <cell r="DY129">
            <v>0</v>
          </cell>
          <cell r="DZ129">
            <v>0</v>
          </cell>
          <cell r="EA129">
            <v>0</v>
          </cell>
        </row>
        <row r="130">
          <cell r="A130">
            <v>98.3</v>
          </cell>
          <cell r="B130">
            <v>0</v>
          </cell>
          <cell r="C130">
            <v>0</v>
          </cell>
          <cell r="D130">
            <v>0</v>
          </cell>
          <cell r="E130">
            <v>0</v>
          </cell>
          <cell r="F130" t="str">
            <v>OII</v>
          </cell>
          <cell r="G130" t="str">
            <v>Innovation And Improvement</v>
          </cell>
          <cell r="H130">
            <v>0</v>
          </cell>
          <cell r="I130">
            <v>0</v>
          </cell>
          <cell r="J130" t="str">
            <v>Mandatory advanced research project agency-Education (ARPA-ED) (proposed legislation)</v>
          </cell>
          <cell r="K130">
            <v>0</v>
          </cell>
          <cell r="L130" t="str">
            <v>M</v>
          </cell>
          <cell r="M130">
            <v>0</v>
          </cell>
          <cell r="N130">
            <v>0</v>
          </cell>
          <cell r="O130">
            <v>0</v>
          </cell>
          <cell r="P130">
            <v>0</v>
          </cell>
          <cell r="Q130">
            <v>0</v>
          </cell>
          <cell r="R130">
            <v>0</v>
          </cell>
          <cell r="S130">
            <v>0</v>
          </cell>
          <cell r="T130">
            <v>0</v>
          </cell>
          <cell r="U130">
            <v>0</v>
          </cell>
          <cell r="V130">
            <v>0</v>
          </cell>
          <cell r="W130">
            <v>0</v>
          </cell>
          <cell r="X130">
            <v>0</v>
          </cell>
          <cell r="Y130">
            <v>0</v>
          </cell>
          <cell r="Z130">
            <v>0</v>
          </cell>
          <cell r="AA130">
            <v>0</v>
          </cell>
          <cell r="AB130">
            <v>0</v>
          </cell>
          <cell r="AC130">
            <v>0</v>
          </cell>
          <cell r="AD130">
            <v>0</v>
          </cell>
          <cell r="AE130">
            <v>0</v>
          </cell>
          <cell r="AF130">
            <v>0</v>
          </cell>
          <cell r="AG130">
            <v>0</v>
          </cell>
          <cell r="AH130">
            <v>0</v>
          </cell>
          <cell r="AI130">
            <v>0</v>
          </cell>
          <cell r="AJ130">
            <v>0</v>
          </cell>
          <cell r="AK130">
            <v>0</v>
          </cell>
          <cell r="AL130">
            <v>0</v>
          </cell>
          <cell r="AM130">
            <v>0</v>
          </cell>
          <cell r="AN130">
            <v>0</v>
          </cell>
          <cell r="AO130">
            <v>0</v>
          </cell>
          <cell r="AP130">
            <v>0</v>
          </cell>
          <cell r="AQ130">
            <v>0</v>
          </cell>
          <cell r="AR130">
            <v>0</v>
          </cell>
          <cell r="AS130">
            <v>0</v>
          </cell>
          <cell r="AT130">
            <v>0</v>
          </cell>
          <cell r="AU130">
            <v>0</v>
          </cell>
          <cell r="AV130">
            <v>0</v>
          </cell>
          <cell r="AW130">
            <v>0</v>
          </cell>
          <cell r="AX130">
            <v>0</v>
          </cell>
          <cell r="AY130">
            <v>0</v>
          </cell>
          <cell r="AZ130">
            <v>0</v>
          </cell>
          <cell r="BA130">
            <v>0</v>
          </cell>
          <cell r="BB130">
            <v>0</v>
          </cell>
          <cell r="BC130">
            <v>0</v>
          </cell>
          <cell r="BD130">
            <v>0</v>
          </cell>
          <cell r="BE130">
            <v>0</v>
          </cell>
          <cell r="BF130">
            <v>0</v>
          </cell>
          <cell r="BG130">
            <v>0</v>
          </cell>
          <cell r="BH130">
            <v>0</v>
          </cell>
          <cell r="BI130">
            <v>0</v>
          </cell>
          <cell r="BJ130">
            <v>0</v>
          </cell>
          <cell r="BK130">
            <v>40000</v>
          </cell>
          <cell r="BL130">
            <v>40000</v>
          </cell>
          <cell r="BM130">
            <v>0</v>
          </cell>
          <cell r="BN130">
            <v>0</v>
          </cell>
          <cell r="BO130">
            <v>0</v>
          </cell>
          <cell r="BP130">
            <v>0</v>
          </cell>
          <cell r="BQ130">
            <v>0</v>
          </cell>
          <cell r="BR130">
            <v>0</v>
          </cell>
          <cell r="BS130">
            <v>0</v>
          </cell>
          <cell r="BT130">
            <v>0</v>
          </cell>
          <cell r="BU130">
            <v>0</v>
          </cell>
          <cell r="BV130">
            <v>0</v>
          </cell>
          <cell r="BW130">
            <v>0</v>
          </cell>
          <cell r="BX130">
            <v>0</v>
          </cell>
          <cell r="BY130">
            <v>0</v>
          </cell>
          <cell r="BZ130">
            <v>0</v>
          </cell>
          <cell r="CA130">
            <v>0</v>
          </cell>
          <cell r="CB130">
            <v>0</v>
          </cell>
          <cell r="CC130">
            <v>0</v>
          </cell>
          <cell r="CD130">
            <v>0</v>
          </cell>
          <cell r="CE130">
            <v>0</v>
          </cell>
          <cell r="CF130">
            <v>0</v>
          </cell>
          <cell r="CG130">
            <v>0</v>
          </cell>
          <cell r="CH130">
            <v>0</v>
          </cell>
          <cell r="CI130">
            <v>0</v>
          </cell>
          <cell r="CJ130">
            <v>0</v>
          </cell>
          <cell r="CK130">
            <v>0</v>
          </cell>
          <cell r="CL130">
            <v>0</v>
          </cell>
          <cell r="CM130">
            <v>0</v>
          </cell>
          <cell r="CN130">
            <v>0</v>
          </cell>
          <cell r="CO130">
            <v>0</v>
          </cell>
          <cell r="CP130">
            <v>0</v>
          </cell>
          <cell r="CQ130">
            <v>0</v>
          </cell>
          <cell r="CR130">
            <v>0</v>
          </cell>
          <cell r="CS130">
            <v>0</v>
          </cell>
          <cell r="CT130">
            <v>0</v>
          </cell>
          <cell r="CU130">
            <v>0</v>
          </cell>
          <cell r="CV130">
            <v>0</v>
          </cell>
          <cell r="CW130">
            <v>0</v>
          </cell>
          <cell r="CX130">
            <v>0</v>
          </cell>
          <cell r="CY130">
            <v>0</v>
          </cell>
          <cell r="CZ130">
            <v>0</v>
          </cell>
          <cell r="DA130">
            <v>0</v>
          </cell>
          <cell r="DB130">
            <v>0</v>
          </cell>
          <cell r="DC130">
            <v>0</v>
          </cell>
          <cell r="DD130">
            <v>0</v>
          </cell>
          <cell r="DE130">
            <v>0</v>
          </cell>
          <cell r="DF130">
            <v>0</v>
          </cell>
          <cell r="DG130">
            <v>0</v>
          </cell>
          <cell r="DH130">
            <v>0</v>
          </cell>
          <cell r="DI130">
            <v>0</v>
          </cell>
          <cell r="DJ130">
            <v>0</v>
          </cell>
          <cell r="DK130">
            <v>0</v>
          </cell>
          <cell r="DL130">
            <v>0</v>
          </cell>
          <cell r="DM130">
            <v>0</v>
          </cell>
          <cell r="DN130">
            <v>0</v>
          </cell>
          <cell r="DO130">
            <v>0</v>
          </cell>
          <cell r="DP130">
            <v>0</v>
          </cell>
          <cell r="DQ130">
            <v>0</v>
          </cell>
          <cell r="DR130">
            <v>0</v>
          </cell>
          <cell r="DS130">
            <v>0</v>
          </cell>
          <cell r="DT130">
            <v>0</v>
          </cell>
          <cell r="DU130">
            <v>0</v>
          </cell>
          <cell r="DV130">
            <v>0</v>
          </cell>
          <cell r="DW130">
            <v>0</v>
          </cell>
          <cell r="DX130">
            <v>0</v>
          </cell>
          <cell r="DY130">
            <v>0</v>
          </cell>
          <cell r="DZ130">
            <v>0</v>
          </cell>
          <cell r="EA130">
            <v>0</v>
          </cell>
        </row>
        <row r="131">
          <cell r="A131">
            <v>98.4</v>
          </cell>
          <cell r="B131">
            <v>0</v>
          </cell>
          <cell r="C131">
            <v>0</v>
          </cell>
          <cell r="D131">
            <v>0</v>
          </cell>
          <cell r="E131">
            <v>0</v>
          </cell>
          <cell r="F131">
            <v>0</v>
          </cell>
          <cell r="G131" t="str">
            <v>Innovation And Improvement</v>
          </cell>
          <cell r="H131">
            <v>0</v>
          </cell>
          <cell r="I131">
            <v>0</v>
          </cell>
          <cell r="J131" t="str">
            <v>Recognizing Educational Success, Professional Excellence, and Collaborative Teaching (RESPECT)/Transforming Teaching T3</v>
          </cell>
          <cell r="K131">
            <v>0</v>
          </cell>
          <cell r="L131">
            <v>0</v>
          </cell>
          <cell r="M131">
            <v>0</v>
          </cell>
          <cell r="N131">
            <v>0</v>
          </cell>
          <cell r="O131">
            <v>0</v>
          </cell>
          <cell r="P131">
            <v>0</v>
          </cell>
          <cell r="Q131">
            <v>0</v>
          </cell>
          <cell r="R131">
            <v>0</v>
          </cell>
          <cell r="S131">
            <v>0</v>
          </cell>
          <cell r="T131">
            <v>0</v>
          </cell>
          <cell r="U131">
            <v>0</v>
          </cell>
          <cell r="V131">
            <v>0</v>
          </cell>
          <cell r="W131">
            <v>0</v>
          </cell>
          <cell r="X131">
            <v>0</v>
          </cell>
          <cell r="Y131">
            <v>0</v>
          </cell>
          <cell r="Z131">
            <v>0</v>
          </cell>
          <cell r="AA131">
            <v>0</v>
          </cell>
          <cell r="AB131">
            <v>0</v>
          </cell>
          <cell r="AC131">
            <v>0</v>
          </cell>
          <cell r="AD131">
            <v>0</v>
          </cell>
          <cell r="AE131">
            <v>0</v>
          </cell>
          <cell r="AF131">
            <v>0</v>
          </cell>
          <cell r="AG131">
            <v>0</v>
          </cell>
          <cell r="AH131">
            <v>0</v>
          </cell>
          <cell r="AI131">
            <v>0</v>
          </cell>
          <cell r="AJ131">
            <v>0</v>
          </cell>
          <cell r="AK131">
            <v>0</v>
          </cell>
          <cell r="AL131">
            <v>0</v>
          </cell>
          <cell r="AM131">
            <v>0</v>
          </cell>
          <cell r="AN131">
            <v>0</v>
          </cell>
          <cell r="AO131">
            <v>0</v>
          </cell>
          <cell r="AP131">
            <v>0</v>
          </cell>
          <cell r="AQ131">
            <v>0</v>
          </cell>
          <cell r="AR131">
            <v>0</v>
          </cell>
          <cell r="AS131">
            <v>0</v>
          </cell>
          <cell r="AT131">
            <v>0</v>
          </cell>
          <cell r="AU131">
            <v>0</v>
          </cell>
          <cell r="AV131">
            <v>0</v>
          </cell>
          <cell r="AW131">
            <v>0</v>
          </cell>
          <cell r="AX131">
            <v>0</v>
          </cell>
          <cell r="AY131">
            <v>0</v>
          </cell>
          <cell r="AZ131">
            <v>0</v>
          </cell>
          <cell r="BA131">
            <v>0</v>
          </cell>
          <cell r="BB131">
            <v>0</v>
          </cell>
          <cell r="BC131">
            <v>0</v>
          </cell>
          <cell r="BD131">
            <v>0</v>
          </cell>
          <cell r="BE131">
            <v>0</v>
          </cell>
          <cell r="BF131">
            <v>0</v>
          </cell>
          <cell r="BG131">
            <v>0</v>
          </cell>
          <cell r="BH131">
            <v>0</v>
          </cell>
          <cell r="BI131">
            <v>0</v>
          </cell>
          <cell r="BJ131">
            <v>0</v>
          </cell>
          <cell r="BK131">
            <v>0</v>
          </cell>
          <cell r="BL131">
            <v>0</v>
          </cell>
          <cell r="BM131">
            <v>0</v>
          </cell>
          <cell r="BN131">
            <v>0</v>
          </cell>
          <cell r="BO131">
            <v>0</v>
          </cell>
          <cell r="BP131">
            <v>0</v>
          </cell>
          <cell r="BQ131">
            <v>0</v>
          </cell>
          <cell r="BR131">
            <v>0</v>
          </cell>
          <cell r="BS131">
            <v>0</v>
          </cell>
          <cell r="BT131">
            <v>0</v>
          </cell>
          <cell r="BU131">
            <v>0</v>
          </cell>
          <cell r="BV131">
            <v>0</v>
          </cell>
          <cell r="BW131">
            <v>0</v>
          </cell>
          <cell r="BX131">
            <v>0</v>
          </cell>
          <cell r="BY131">
            <v>0</v>
          </cell>
          <cell r="BZ131">
            <v>0</v>
          </cell>
          <cell r="CA131">
            <v>0</v>
          </cell>
          <cell r="CB131">
            <v>0</v>
          </cell>
          <cell r="CC131">
            <v>0</v>
          </cell>
          <cell r="CD131">
            <v>0</v>
          </cell>
          <cell r="CE131">
            <v>0</v>
          </cell>
          <cell r="CF131">
            <v>0</v>
          </cell>
          <cell r="CG131">
            <v>5000000</v>
          </cell>
          <cell r="CH131">
            <v>0</v>
          </cell>
          <cell r="CI131">
            <v>0</v>
          </cell>
          <cell r="CJ131">
            <v>0</v>
          </cell>
          <cell r="CK131">
            <v>0</v>
          </cell>
          <cell r="CL131">
            <v>0</v>
          </cell>
          <cell r="CM131">
            <v>0</v>
          </cell>
          <cell r="CN131">
            <v>0</v>
          </cell>
          <cell r="CO131">
            <v>0</v>
          </cell>
          <cell r="CP131">
            <v>0</v>
          </cell>
          <cell r="CQ131">
            <v>0</v>
          </cell>
          <cell r="CR131">
            <v>0</v>
          </cell>
          <cell r="CS131">
            <v>0</v>
          </cell>
          <cell r="CT131">
            <v>0</v>
          </cell>
          <cell r="CU131">
            <v>0</v>
          </cell>
          <cell r="CV131">
            <v>0</v>
          </cell>
          <cell r="CW131">
            <v>0</v>
          </cell>
          <cell r="CX131">
            <v>0</v>
          </cell>
          <cell r="CY131">
            <v>0</v>
          </cell>
          <cell r="CZ131">
            <v>5000000</v>
          </cell>
          <cell r="DA131">
            <v>0</v>
          </cell>
          <cell r="DB131">
            <v>0</v>
          </cell>
          <cell r="DC131">
            <v>0</v>
          </cell>
          <cell r="DD131">
            <v>0</v>
          </cell>
          <cell r="DE131">
            <v>0</v>
          </cell>
          <cell r="DF131">
            <v>0</v>
          </cell>
          <cell r="DG131">
            <v>0</v>
          </cell>
          <cell r="DH131">
            <v>0</v>
          </cell>
          <cell r="DI131">
            <v>0</v>
          </cell>
          <cell r="DJ131">
            <v>0</v>
          </cell>
          <cell r="DK131">
            <v>1000000</v>
          </cell>
          <cell r="DL131">
            <v>0</v>
          </cell>
          <cell r="DM131">
            <v>0</v>
          </cell>
          <cell r="DN131">
            <v>0</v>
          </cell>
          <cell r="DO131">
            <v>0</v>
          </cell>
          <cell r="DP131">
            <v>0</v>
          </cell>
          <cell r="DQ131">
            <v>0</v>
          </cell>
          <cell r="DR131">
            <v>0</v>
          </cell>
          <cell r="DS131">
            <v>0</v>
          </cell>
          <cell r="DT131">
            <v>5000000</v>
          </cell>
          <cell r="DU131">
            <v>5000000</v>
          </cell>
          <cell r="DV131">
            <v>5000000</v>
          </cell>
          <cell r="DW131">
            <v>5000000</v>
          </cell>
          <cell r="DX131">
            <v>1000000</v>
          </cell>
          <cell r="DY131">
            <v>1000000</v>
          </cell>
          <cell r="DZ131">
            <v>0</v>
          </cell>
          <cell r="EA131">
            <v>1000000</v>
          </cell>
        </row>
        <row r="132">
          <cell r="A132">
            <v>98.5</v>
          </cell>
          <cell r="B132">
            <v>0</v>
          </cell>
          <cell r="C132">
            <v>0</v>
          </cell>
          <cell r="D132">
            <v>0</v>
          </cell>
          <cell r="E132">
            <v>0</v>
          </cell>
          <cell r="F132">
            <v>0</v>
          </cell>
          <cell r="G132" t="str">
            <v>Innovation And Improvement</v>
          </cell>
          <cell r="H132">
            <v>0</v>
          </cell>
          <cell r="I132">
            <v>0</v>
          </cell>
          <cell r="J132" t="str">
            <v>Non-cognitive/Academic mindset (proposed legislation)</v>
          </cell>
          <cell r="K132">
            <v>0</v>
          </cell>
          <cell r="L132">
            <v>0</v>
          </cell>
          <cell r="M132">
            <v>0</v>
          </cell>
          <cell r="N132">
            <v>0</v>
          </cell>
          <cell r="O132">
            <v>0</v>
          </cell>
          <cell r="P132">
            <v>0</v>
          </cell>
          <cell r="Q132">
            <v>0</v>
          </cell>
          <cell r="R132">
            <v>0</v>
          </cell>
          <cell r="S132">
            <v>0</v>
          </cell>
          <cell r="T132">
            <v>0</v>
          </cell>
          <cell r="U132">
            <v>0</v>
          </cell>
          <cell r="V132">
            <v>0</v>
          </cell>
          <cell r="W132">
            <v>0</v>
          </cell>
          <cell r="X132">
            <v>0</v>
          </cell>
          <cell r="Y132">
            <v>0</v>
          </cell>
          <cell r="Z132">
            <v>0</v>
          </cell>
          <cell r="AA132">
            <v>0</v>
          </cell>
          <cell r="AB132">
            <v>0</v>
          </cell>
          <cell r="AC132">
            <v>0</v>
          </cell>
          <cell r="AD132">
            <v>0</v>
          </cell>
          <cell r="AE132">
            <v>0</v>
          </cell>
          <cell r="AF132">
            <v>0</v>
          </cell>
          <cell r="AG132">
            <v>0</v>
          </cell>
          <cell r="AH132">
            <v>0</v>
          </cell>
          <cell r="AI132">
            <v>0</v>
          </cell>
          <cell r="AJ132">
            <v>0</v>
          </cell>
          <cell r="AK132">
            <v>0</v>
          </cell>
          <cell r="AL132">
            <v>0</v>
          </cell>
          <cell r="AM132">
            <v>0</v>
          </cell>
          <cell r="AN132">
            <v>0</v>
          </cell>
          <cell r="AO132">
            <v>0</v>
          </cell>
          <cell r="AP132">
            <v>0</v>
          </cell>
          <cell r="AQ132">
            <v>0</v>
          </cell>
          <cell r="AR132">
            <v>0</v>
          </cell>
          <cell r="AS132">
            <v>0</v>
          </cell>
          <cell r="AT132">
            <v>0</v>
          </cell>
          <cell r="AU132">
            <v>0</v>
          </cell>
          <cell r="AV132">
            <v>0</v>
          </cell>
          <cell r="AW132">
            <v>0</v>
          </cell>
          <cell r="AX132">
            <v>0</v>
          </cell>
          <cell r="AY132">
            <v>0</v>
          </cell>
          <cell r="AZ132">
            <v>0</v>
          </cell>
          <cell r="BA132">
            <v>0</v>
          </cell>
          <cell r="BB132">
            <v>0</v>
          </cell>
          <cell r="BC132">
            <v>0</v>
          </cell>
          <cell r="BD132">
            <v>0</v>
          </cell>
          <cell r="BE132">
            <v>0</v>
          </cell>
          <cell r="BF132">
            <v>0</v>
          </cell>
          <cell r="BG132">
            <v>0</v>
          </cell>
          <cell r="BH132">
            <v>0</v>
          </cell>
          <cell r="BI132">
            <v>0</v>
          </cell>
          <cell r="BJ132">
            <v>0</v>
          </cell>
          <cell r="BK132">
            <v>0</v>
          </cell>
          <cell r="BL132">
            <v>0</v>
          </cell>
          <cell r="BM132">
            <v>0</v>
          </cell>
          <cell r="BN132">
            <v>0</v>
          </cell>
          <cell r="BO132">
            <v>0</v>
          </cell>
          <cell r="BP132">
            <v>0</v>
          </cell>
          <cell r="BQ132">
            <v>0</v>
          </cell>
          <cell r="BR132">
            <v>0</v>
          </cell>
          <cell r="BS132">
            <v>0</v>
          </cell>
          <cell r="BT132">
            <v>0</v>
          </cell>
          <cell r="BU132">
            <v>0</v>
          </cell>
          <cell r="BV132">
            <v>0</v>
          </cell>
          <cell r="BW132">
            <v>0</v>
          </cell>
          <cell r="BX132">
            <v>0</v>
          </cell>
          <cell r="BY132">
            <v>0</v>
          </cell>
          <cell r="BZ132">
            <v>0</v>
          </cell>
          <cell r="CA132">
            <v>0</v>
          </cell>
          <cell r="CB132">
            <v>0</v>
          </cell>
          <cell r="CC132">
            <v>0</v>
          </cell>
          <cell r="CD132">
            <v>0</v>
          </cell>
          <cell r="CE132">
            <v>0</v>
          </cell>
          <cell r="CF132">
            <v>0</v>
          </cell>
          <cell r="CG132">
            <v>0</v>
          </cell>
          <cell r="CH132">
            <v>0</v>
          </cell>
          <cell r="CI132">
            <v>0</v>
          </cell>
          <cell r="CJ132">
            <v>0</v>
          </cell>
          <cell r="CK132">
            <v>0</v>
          </cell>
          <cell r="CL132">
            <v>0</v>
          </cell>
          <cell r="CM132">
            <v>0</v>
          </cell>
          <cell r="CN132">
            <v>0</v>
          </cell>
          <cell r="CO132">
            <v>0</v>
          </cell>
          <cell r="CP132">
            <v>0</v>
          </cell>
          <cell r="CQ132">
            <v>0</v>
          </cell>
          <cell r="CR132">
            <v>0</v>
          </cell>
          <cell r="CS132">
            <v>0</v>
          </cell>
          <cell r="CT132">
            <v>0</v>
          </cell>
          <cell r="CU132">
            <v>0</v>
          </cell>
          <cell r="CV132">
            <v>0</v>
          </cell>
          <cell r="CW132">
            <v>0</v>
          </cell>
          <cell r="CX132">
            <v>0</v>
          </cell>
          <cell r="CY132">
            <v>0</v>
          </cell>
          <cell r="CZ132">
            <v>0</v>
          </cell>
          <cell r="DA132">
            <v>0</v>
          </cell>
          <cell r="DB132">
            <v>0</v>
          </cell>
          <cell r="DC132">
            <v>0</v>
          </cell>
          <cell r="DD132">
            <v>0</v>
          </cell>
          <cell r="DE132">
            <v>0</v>
          </cell>
          <cell r="DF132">
            <v>0</v>
          </cell>
          <cell r="DG132">
            <v>0</v>
          </cell>
          <cell r="DH132">
            <v>0</v>
          </cell>
          <cell r="DI132">
            <v>0</v>
          </cell>
          <cell r="DJ132">
            <v>0</v>
          </cell>
          <cell r="DK132">
            <v>0</v>
          </cell>
          <cell r="DL132">
            <v>0</v>
          </cell>
          <cell r="DM132">
            <v>0</v>
          </cell>
          <cell r="DN132">
            <v>0</v>
          </cell>
          <cell r="DO132">
            <v>0</v>
          </cell>
          <cell r="DP132">
            <v>0</v>
          </cell>
          <cell r="DQ132">
            <v>3000</v>
          </cell>
          <cell r="DR132">
            <v>0</v>
          </cell>
          <cell r="DS132">
            <v>0</v>
          </cell>
          <cell r="DT132">
            <v>0</v>
          </cell>
          <cell r="DU132">
            <v>0</v>
          </cell>
          <cell r="DV132">
            <v>0</v>
          </cell>
          <cell r="DW132">
            <v>0</v>
          </cell>
          <cell r="DX132">
            <v>0</v>
          </cell>
          <cell r="DY132">
            <v>0</v>
          </cell>
          <cell r="DZ132">
            <v>0</v>
          </cell>
          <cell r="EA132">
            <v>0</v>
          </cell>
        </row>
        <row r="133">
          <cell r="A133">
            <v>98.51</v>
          </cell>
          <cell r="B133">
            <v>0</v>
          </cell>
          <cell r="C133">
            <v>0</v>
          </cell>
          <cell r="D133">
            <v>0</v>
          </cell>
          <cell r="E133">
            <v>0</v>
          </cell>
          <cell r="F133" t="str">
            <v>OII</v>
          </cell>
          <cell r="G133" t="str">
            <v>Innovation and Improvement</v>
          </cell>
          <cell r="H133">
            <v>0</v>
          </cell>
          <cell r="I133">
            <v>0</v>
          </cell>
          <cell r="J133" t="str">
            <v>Socioeconomic Integration (proposed)</v>
          </cell>
          <cell r="K133">
            <v>0</v>
          </cell>
          <cell r="L133" t="str">
            <v>D</v>
          </cell>
          <cell r="M133">
            <v>0</v>
          </cell>
          <cell r="N133">
            <v>0</v>
          </cell>
          <cell r="O133">
            <v>0</v>
          </cell>
          <cell r="P133">
            <v>0</v>
          </cell>
          <cell r="Q133">
            <v>0</v>
          </cell>
          <cell r="R133">
            <v>0</v>
          </cell>
          <cell r="S133">
            <v>0</v>
          </cell>
          <cell r="T133">
            <v>0</v>
          </cell>
          <cell r="U133">
            <v>0</v>
          </cell>
          <cell r="V133">
            <v>0</v>
          </cell>
          <cell r="W133">
            <v>0</v>
          </cell>
          <cell r="X133">
            <v>0</v>
          </cell>
          <cell r="Y133">
            <v>0</v>
          </cell>
          <cell r="Z133">
            <v>0</v>
          </cell>
          <cell r="AA133">
            <v>0</v>
          </cell>
          <cell r="AB133">
            <v>0</v>
          </cell>
          <cell r="AC133">
            <v>0</v>
          </cell>
          <cell r="AD133">
            <v>0</v>
          </cell>
          <cell r="AE133">
            <v>0</v>
          </cell>
          <cell r="AF133">
            <v>0</v>
          </cell>
          <cell r="AG133">
            <v>0</v>
          </cell>
          <cell r="AH133">
            <v>0</v>
          </cell>
          <cell r="AI133">
            <v>0</v>
          </cell>
          <cell r="AJ133">
            <v>0</v>
          </cell>
          <cell r="AK133">
            <v>0</v>
          </cell>
          <cell r="AL133">
            <v>0</v>
          </cell>
          <cell r="AM133">
            <v>0</v>
          </cell>
          <cell r="AN133">
            <v>0</v>
          </cell>
          <cell r="AO133">
            <v>0</v>
          </cell>
          <cell r="AP133">
            <v>0</v>
          </cell>
          <cell r="AQ133">
            <v>0</v>
          </cell>
          <cell r="AR133">
            <v>0</v>
          </cell>
          <cell r="AS133">
            <v>0</v>
          </cell>
          <cell r="AT133">
            <v>0</v>
          </cell>
          <cell r="AU133">
            <v>0</v>
          </cell>
          <cell r="AV133">
            <v>0</v>
          </cell>
          <cell r="AW133">
            <v>0</v>
          </cell>
          <cell r="AX133">
            <v>0</v>
          </cell>
          <cell r="AY133">
            <v>0</v>
          </cell>
          <cell r="AZ133">
            <v>0</v>
          </cell>
          <cell r="BA133">
            <v>0</v>
          </cell>
          <cell r="BB133">
            <v>0</v>
          </cell>
          <cell r="BC133">
            <v>0</v>
          </cell>
          <cell r="BD133">
            <v>0</v>
          </cell>
          <cell r="BE133">
            <v>0</v>
          </cell>
          <cell r="BF133">
            <v>0</v>
          </cell>
          <cell r="BG133">
            <v>0</v>
          </cell>
          <cell r="BH133">
            <v>0</v>
          </cell>
          <cell r="BI133">
            <v>0</v>
          </cell>
          <cell r="BJ133">
            <v>0</v>
          </cell>
          <cell r="BK133">
            <v>0</v>
          </cell>
          <cell r="BL133">
            <v>0</v>
          </cell>
          <cell r="BM133">
            <v>0</v>
          </cell>
          <cell r="BN133">
            <v>0</v>
          </cell>
          <cell r="BO133">
            <v>0</v>
          </cell>
          <cell r="BP133">
            <v>0</v>
          </cell>
          <cell r="BQ133">
            <v>0</v>
          </cell>
          <cell r="BR133">
            <v>0</v>
          </cell>
          <cell r="BS133">
            <v>0</v>
          </cell>
          <cell r="BT133">
            <v>0</v>
          </cell>
          <cell r="BU133">
            <v>0</v>
          </cell>
          <cell r="BV133">
            <v>0</v>
          </cell>
          <cell r="BW133">
            <v>0</v>
          </cell>
          <cell r="BX133">
            <v>0</v>
          </cell>
          <cell r="BY133">
            <v>0</v>
          </cell>
          <cell r="BZ133">
            <v>0</v>
          </cell>
          <cell r="CA133">
            <v>0</v>
          </cell>
          <cell r="CB133">
            <v>0</v>
          </cell>
          <cell r="CC133">
            <v>0</v>
          </cell>
          <cell r="CD133">
            <v>0</v>
          </cell>
          <cell r="CE133">
            <v>0</v>
          </cell>
          <cell r="CF133">
            <v>0</v>
          </cell>
          <cell r="CG133">
            <v>0</v>
          </cell>
          <cell r="CH133">
            <v>0</v>
          </cell>
          <cell r="CI133">
            <v>0</v>
          </cell>
          <cell r="CJ133">
            <v>0</v>
          </cell>
          <cell r="CK133">
            <v>0</v>
          </cell>
          <cell r="CL133">
            <v>0</v>
          </cell>
          <cell r="CM133">
            <v>0</v>
          </cell>
          <cell r="CN133">
            <v>0</v>
          </cell>
          <cell r="CO133">
            <v>0</v>
          </cell>
          <cell r="CP133">
            <v>0</v>
          </cell>
          <cell r="CQ133">
            <v>0</v>
          </cell>
          <cell r="CR133">
            <v>0</v>
          </cell>
          <cell r="CS133">
            <v>0</v>
          </cell>
          <cell r="CT133">
            <v>0</v>
          </cell>
          <cell r="CU133">
            <v>0</v>
          </cell>
          <cell r="CV133">
            <v>0</v>
          </cell>
          <cell r="CW133">
            <v>0</v>
          </cell>
          <cell r="CX133">
            <v>0</v>
          </cell>
          <cell r="CY133">
            <v>0</v>
          </cell>
          <cell r="CZ133">
            <v>0</v>
          </cell>
          <cell r="DA133">
            <v>0</v>
          </cell>
          <cell r="DB133">
            <v>0</v>
          </cell>
          <cell r="DC133">
            <v>0</v>
          </cell>
          <cell r="DD133">
            <v>0</v>
          </cell>
          <cell r="DE133">
            <v>0</v>
          </cell>
          <cell r="DF133">
            <v>0</v>
          </cell>
          <cell r="DG133">
            <v>0</v>
          </cell>
          <cell r="DH133">
            <v>0</v>
          </cell>
          <cell r="DI133">
            <v>0</v>
          </cell>
          <cell r="DJ133">
            <v>0</v>
          </cell>
          <cell r="DK133">
            <v>0</v>
          </cell>
          <cell r="DL133">
            <v>0</v>
          </cell>
          <cell r="DM133">
            <v>0</v>
          </cell>
          <cell r="DN133">
            <v>0</v>
          </cell>
          <cell r="DO133">
            <v>0</v>
          </cell>
          <cell r="DP133">
            <v>0</v>
          </cell>
          <cell r="DQ133">
            <v>0</v>
          </cell>
          <cell r="DR133">
            <v>0</v>
          </cell>
          <cell r="DS133">
            <v>0</v>
          </cell>
          <cell r="DT133">
            <v>300000</v>
          </cell>
          <cell r="DU133">
            <v>200000</v>
          </cell>
          <cell r="DV133">
            <v>100000</v>
          </cell>
          <cell r="DW133">
            <v>300000</v>
          </cell>
          <cell r="DX133">
            <v>120000</v>
          </cell>
          <cell r="DY133">
            <v>120000</v>
          </cell>
          <cell r="DZ133">
            <v>0</v>
          </cell>
          <cell r="EA133">
            <v>120000</v>
          </cell>
        </row>
        <row r="134">
          <cell r="A134">
            <v>99</v>
          </cell>
          <cell r="B134">
            <v>2</v>
          </cell>
          <cell r="C134">
            <v>1</v>
          </cell>
          <cell r="D134">
            <v>0</v>
          </cell>
          <cell r="E134">
            <v>0</v>
          </cell>
          <cell r="F134" t="str">
            <v>OII</v>
          </cell>
          <cell r="G134" t="str">
            <v>Innovation And Improvement</v>
          </cell>
          <cell r="H134">
            <v>0</v>
          </cell>
          <cell r="I134">
            <v>0</v>
          </cell>
          <cell r="J134" t="str">
            <v>Exchanges with historic whaling and trading partners (ESEA V-D-12)</v>
          </cell>
          <cell r="K134">
            <v>0</v>
          </cell>
          <cell r="L134" t="str">
            <v>D</v>
          </cell>
          <cell r="M134">
            <v>1</v>
          </cell>
          <cell r="N134">
            <v>0</v>
          </cell>
          <cell r="O134">
            <v>0</v>
          </cell>
          <cell r="P134">
            <v>8754</v>
          </cell>
          <cell r="Q134">
            <v>8754</v>
          </cell>
          <cell r="R134">
            <v>8754</v>
          </cell>
          <cell r="S134">
            <v>8754</v>
          </cell>
          <cell r="T134">
            <v>8754</v>
          </cell>
          <cell r="U134">
            <v>0</v>
          </cell>
          <cell r="V134">
            <v>0</v>
          </cell>
          <cell r="W134">
            <v>0</v>
          </cell>
          <cell r="X134">
            <v>0</v>
          </cell>
          <cell r="Y134">
            <v>0</v>
          </cell>
          <cell r="Z134">
            <v>0</v>
          </cell>
          <cell r="AA134">
            <v>0</v>
          </cell>
          <cell r="AB134">
            <v>0</v>
          </cell>
          <cell r="AC134">
            <v>0</v>
          </cell>
          <cell r="AD134">
            <v>0</v>
          </cell>
          <cell r="AE134">
            <v>0</v>
          </cell>
          <cell r="AF134">
            <v>0</v>
          </cell>
          <cell r="AG134">
            <v>0</v>
          </cell>
          <cell r="AH134">
            <v>0</v>
          </cell>
          <cell r="AI134">
            <v>0</v>
          </cell>
          <cell r="AJ134">
            <v>8754</v>
          </cell>
          <cell r="AK134">
            <v>8754</v>
          </cell>
          <cell r="AL134">
            <v>8754</v>
          </cell>
          <cell r="AM134">
            <v>8754</v>
          </cell>
          <cell r="AN134">
            <v>8754</v>
          </cell>
          <cell r="AO134">
            <v>0</v>
          </cell>
          <cell r="AP134">
            <v>8754</v>
          </cell>
          <cell r="AQ134">
            <v>8754</v>
          </cell>
          <cell r="AR134">
            <v>0</v>
          </cell>
          <cell r="AS134">
            <v>0</v>
          </cell>
          <cell r="AT134">
            <v>0</v>
          </cell>
          <cell r="AU134">
            <v>0</v>
          </cell>
          <cell r="AV134">
            <v>0</v>
          </cell>
          <cell r="AW134">
            <v>0</v>
          </cell>
          <cell r="AX134">
            <v>0</v>
          </cell>
          <cell r="AY134">
            <v>0</v>
          </cell>
          <cell r="AZ134">
            <v>0</v>
          </cell>
          <cell r="BA134">
            <v>0</v>
          </cell>
          <cell r="BB134">
            <v>8754</v>
          </cell>
          <cell r="BC134">
            <v>0</v>
          </cell>
          <cell r="BD134">
            <v>0</v>
          </cell>
          <cell r="BE134">
            <v>0</v>
          </cell>
          <cell r="BF134">
            <v>0</v>
          </cell>
          <cell r="BG134">
            <v>0</v>
          </cell>
          <cell r="BH134">
            <v>0</v>
          </cell>
          <cell r="BI134">
            <v>0</v>
          </cell>
          <cell r="BJ134">
            <v>0</v>
          </cell>
          <cell r="BK134">
            <v>0</v>
          </cell>
          <cell r="BL134">
            <v>0</v>
          </cell>
          <cell r="BM134">
            <v>0</v>
          </cell>
          <cell r="BN134">
            <v>0</v>
          </cell>
          <cell r="BO134">
            <v>0</v>
          </cell>
          <cell r="BP134">
            <v>0</v>
          </cell>
          <cell r="BQ134">
            <v>0</v>
          </cell>
          <cell r="BR134">
            <v>0</v>
          </cell>
          <cell r="BS134">
            <v>0</v>
          </cell>
          <cell r="BT134">
            <v>0</v>
          </cell>
          <cell r="BU134">
            <v>0</v>
          </cell>
          <cell r="BV134">
            <v>0</v>
          </cell>
          <cell r="BW134">
            <v>0</v>
          </cell>
          <cell r="BX134">
            <v>0</v>
          </cell>
          <cell r="BY134">
            <v>0</v>
          </cell>
          <cell r="BZ134">
            <v>0</v>
          </cell>
          <cell r="CA134">
            <v>0</v>
          </cell>
          <cell r="CB134">
            <v>0</v>
          </cell>
          <cell r="CC134">
            <v>0</v>
          </cell>
          <cell r="CD134">
            <v>0</v>
          </cell>
          <cell r="CE134">
            <v>0</v>
          </cell>
          <cell r="CF134">
            <v>0</v>
          </cell>
          <cell r="CG134">
            <v>0</v>
          </cell>
          <cell r="CH134">
            <v>0</v>
          </cell>
          <cell r="CI134">
            <v>0</v>
          </cell>
          <cell r="CJ134">
            <v>0</v>
          </cell>
          <cell r="CK134">
            <v>0</v>
          </cell>
          <cell r="CL134">
            <v>0</v>
          </cell>
          <cell r="CM134">
            <v>0</v>
          </cell>
          <cell r="CN134">
            <v>0</v>
          </cell>
          <cell r="CO134">
            <v>0</v>
          </cell>
          <cell r="CP134">
            <v>0</v>
          </cell>
          <cell r="CQ134">
            <v>0</v>
          </cell>
          <cell r="CR134">
            <v>0</v>
          </cell>
          <cell r="CS134">
            <v>0</v>
          </cell>
          <cell r="CT134">
            <v>0</v>
          </cell>
          <cell r="CU134">
            <v>0</v>
          </cell>
          <cell r="CV134">
            <v>0</v>
          </cell>
          <cell r="CW134">
            <v>0</v>
          </cell>
          <cell r="CX134">
            <v>0</v>
          </cell>
          <cell r="CY134">
            <v>0</v>
          </cell>
          <cell r="CZ134">
            <v>0</v>
          </cell>
          <cell r="DA134">
            <v>0</v>
          </cell>
          <cell r="DB134">
            <v>0</v>
          </cell>
          <cell r="DC134">
            <v>0</v>
          </cell>
          <cell r="DD134">
            <v>0</v>
          </cell>
          <cell r="DE134">
            <v>0</v>
          </cell>
          <cell r="DF134">
            <v>0</v>
          </cell>
          <cell r="DG134">
            <v>0</v>
          </cell>
          <cell r="DH134">
            <v>0</v>
          </cell>
          <cell r="DI134">
            <v>0</v>
          </cell>
          <cell r="DJ134">
            <v>0</v>
          </cell>
          <cell r="DK134">
            <v>0</v>
          </cell>
          <cell r="DL134">
            <v>0</v>
          </cell>
          <cell r="DM134">
            <v>0</v>
          </cell>
          <cell r="DN134">
            <v>0</v>
          </cell>
          <cell r="DO134">
            <v>0</v>
          </cell>
          <cell r="DP134">
            <v>0</v>
          </cell>
          <cell r="DQ134">
            <v>0</v>
          </cell>
          <cell r="DR134">
            <v>0</v>
          </cell>
          <cell r="DS134">
            <v>0</v>
          </cell>
          <cell r="DT134">
            <v>0</v>
          </cell>
          <cell r="DU134">
            <v>0</v>
          </cell>
          <cell r="DV134">
            <v>0</v>
          </cell>
          <cell r="DW134">
            <v>0</v>
          </cell>
          <cell r="DX134">
            <v>0</v>
          </cell>
          <cell r="DY134">
            <v>0</v>
          </cell>
          <cell r="DZ134">
            <v>0</v>
          </cell>
          <cell r="EA134">
            <v>0</v>
          </cell>
        </row>
        <row r="135">
          <cell r="A135">
            <v>100</v>
          </cell>
          <cell r="B135">
            <v>2</v>
          </cell>
          <cell r="C135">
            <v>1</v>
          </cell>
          <cell r="D135">
            <v>0</v>
          </cell>
          <cell r="E135">
            <v>0</v>
          </cell>
          <cell r="F135" t="str">
            <v xml:space="preserve">OII </v>
          </cell>
          <cell r="G135" t="str">
            <v>Innovation And Improvement</v>
          </cell>
          <cell r="H135">
            <v>0</v>
          </cell>
          <cell r="I135">
            <v>0</v>
          </cell>
          <cell r="J135" t="str">
            <v>Women's educational equity (ESEA V-D-21)</v>
          </cell>
          <cell r="K135">
            <v>0</v>
          </cell>
          <cell r="L135" t="str">
            <v>D</v>
          </cell>
          <cell r="M135">
            <v>1</v>
          </cell>
          <cell r="N135">
            <v>0</v>
          </cell>
          <cell r="O135">
            <v>0</v>
          </cell>
          <cell r="P135">
            <v>2423</v>
          </cell>
          <cell r="Q135">
            <v>2423</v>
          </cell>
          <cell r="R135">
            <v>2423</v>
          </cell>
          <cell r="S135">
            <v>2423</v>
          </cell>
          <cell r="T135">
            <v>2423</v>
          </cell>
          <cell r="U135">
            <v>2423</v>
          </cell>
          <cell r="V135">
            <v>2423</v>
          </cell>
          <cell r="W135">
            <v>2423</v>
          </cell>
          <cell r="X135">
            <v>2423</v>
          </cell>
          <cell r="Y135">
            <v>0</v>
          </cell>
          <cell r="Z135">
            <v>0</v>
          </cell>
          <cell r="AA135">
            <v>0</v>
          </cell>
          <cell r="AB135">
            <v>0</v>
          </cell>
          <cell r="AC135">
            <v>0</v>
          </cell>
          <cell r="AD135">
            <v>0</v>
          </cell>
          <cell r="AE135">
            <v>0</v>
          </cell>
          <cell r="AF135">
            <v>0</v>
          </cell>
          <cell r="AG135">
            <v>2278</v>
          </cell>
          <cell r="AH135">
            <v>2278</v>
          </cell>
          <cell r="AI135">
            <v>2423</v>
          </cell>
          <cell r="AJ135">
            <v>2423</v>
          </cell>
          <cell r="AK135">
            <v>2423</v>
          </cell>
          <cell r="AL135">
            <v>2278</v>
          </cell>
          <cell r="AM135">
            <v>2278</v>
          </cell>
          <cell r="AN135">
            <v>2350</v>
          </cell>
          <cell r="AO135">
            <v>0</v>
          </cell>
          <cell r="AP135">
            <v>2423</v>
          </cell>
          <cell r="AQ135">
            <v>2423</v>
          </cell>
          <cell r="AR135">
            <v>0</v>
          </cell>
          <cell r="AS135">
            <v>2423</v>
          </cell>
          <cell r="AT135">
            <v>2278</v>
          </cell>
          <cell r="AU135">
            <v>2423</v>
          </cell>
          <cell r="AV135">
            <v>2423</v>
          </cell>
          <cell r="AW135">
            <v>2278</v>
          </cell>
          <cell r="AX135">
            <v>0</v>
          </cell>
          <cell r="AY135">
            <v>0</v>
          </cell>
          <cell r="AZ135">
            <v>0</v>
          </cell>
          <cell r="BA135">
            <v>0</v>
          </cell>
          <cell r="BB135">
            <v>2423</v>
          </cell>
          <cell r="BC135">
            <v>2278</v>
          </cell>
          <cell r="BD135">
            <v>0</v>
          </cell>
          <cell r="BE135">
            <v>2278</v>
          </cell>
          <cell r="BF135">
            <v>0</v>
          </cell>
          <cell r="BG135">
            <v>0</v>
          </cell>
          <cell r="BH135">
            <v>0</v>
          </cell>
          <cell r="BI135">
            <v>0</v>
          </cell>
          <cell r="BJ135">
            <v>0</v>
          </cell>
          <cell r="BK135">
            <v>0</v>
          </cell>
          <cell r="BL135">
            <v>0</v>
          </cell>
          <cell r="BM135">
            <v>0</v>
          </cell>
          <cell r="BN135">
            <v>0</v>
          </cell>
          <cell r="BO135">
            <v>0</v>
          </cell>
          <cell r="BP135">
            <v>0</v>
          </cell>
          <cell r="BQ135">
            <v>0</v>
          </cell>
          <cell r="BR135">
            <v>0</v>
          </cell>
          <cell r="BS135">
            <v>0</v>
          </cell>
          <cell r="BT135">
            <v>0</v>
          </cell>
          <cell r="BU135">
            <v>0</v>
          </cell>
          <cell r="BV135">
            <v>0</v>
          </cell>
          <cell r="BW135">
            <v>0</v>
          </cell>
          <cell r="BX135">
            <v>0</v>
          </cell>
          <cell r="BY135">
            <v>0</v>
          </cell>
          <cell r="BZ135">
            <v>0</v>
          </cell>
          <cell r="CA135">
            <v>0</v>
          </cell>
          <cell r="CB135">
            <v>0</v>
          </cell>
          <cell r="CC135">
            <v>0</v>
          </cell>
          <cell r="CD135">
            <v>0</v>
          </cell>
          <cell r="CE135">
            <v>0</v>
          </cell>
          <cell r="CF135">
            <v>0</v>
          </cell>
          <cell r="CG135">
            <v>0</v>
          </cell>
          <cell r="CH135">
            <v>0</v>
          </cell>
          <cell r="CI135">
            <v>0</v>
          </cell>
          <cell r="CJ135">
            <v>0</v>
          </cell>
          <cell r="CK135">
            <v>0</v>
          </cell>
          <cell r="CL135">
            <v>0</v>
          </cell>
          <cell r="CM135">
            <v>0</v>
          </cell>
          <cell r="CN135">
            <v>0</v>
          </cell>
          <cell r="CO135">
            <v>0</v>
          </cell>
          <cell r="CP135">
            <v>0</v>
          </cell>
          <cell r="CQ135">
            <v>0</v>
          </cell>
          <cell r="CR135">
            <v>0</v>
          </cell>
          <cell r="CS135">
            <v>0</v>
          </cell>
          <cell r="CT135">
            <v>0</v>
          </cell>
          <cell r="CU135">
            <v>0</v>
          </cell>
          <cell r="CV135">
            <v>0</v>
          </cell>
          <cell r="CW135">
            <v>0</v>
          </cell>
          <cell r="CX135">
            <v>0</v>
          </cell>
          <cell r="CY135">
            <v>0</v>
          </cell>
          <cell r="CZ135">
            <v>0</v>
          </cell>
          <cell r="DA135">
            <v>0</v>
          </cell>
          <cell r="DB135">
            <v>0</v>
          </cell>
          <cell r="DC135">
            <v>0</v>
          </cell>
          <cell r="DD135">
            <v>0</v>
          </cell>
          <cell r="DE135">
            <v>0</v>
          </cell>
          <cell r="DF135">
            <v>0</v>
          </cell>
          <cell r="DG135">
            <v>0</v>
          </cell>
          <cell r="DH135">
            <v>0</v>
          </cell>
          <cell r="DI135">
            <v>0</v>
          </cell>
          <cell r="DJ135">
            <v>0</v>
          </cell>
          <cell r="DK135">
            <v>0</v>
          </cell>
          <cell r="DL135">
            <v>0</v>
          </cell>
          <cell r="DM135">
            <v>0</v>
          </cell>
          <cell r="DN135">
            <v>0</v>
          </cell>
          <cell r="DO135">
            <v>0</v>
          </cell>
          <cell r="DP135">
            <v>0</v>
          </cell>
          <cell r="DQ135">
            <v>0</v>
          </cell>
          <cell r="DR135">
            <v>0</v>
          </cell>
          <cell r="DS135">
            <v>0</v>
          </cell>
          <cell r="DT135">
            <v>0</v>
          </cell>
          <cell r="DU135">
            <v>0</v>
          </cell>
          <cell r="DV135">
            <v>0</v>
          </cell>
          <cell r="DW135">
            <v>0</v>
          </cell>
          <cell r="DX135">
            <v>0</v>
          </cell>
          <cell r="DY135">
            <v>0</v>
          </cell>
          <cell r="DZ135">
            <v>0</v>
          </cell>
          <cell r="EA135">
            <v>0</v>
          </cell>
        </row>
        <row r="136">
          <cell r="A136">
            <v>101</v>
          </cell>
          <cell r="B136">
            <v>1</v>
          </cell>
          <cell r="C136">
            <v>1</v>
          </cell>
          <cell r="D136">
            <v>0</v>
          </cell>
          <cell r="E136">
            <v>0</v>
          </cell>
          <cell r="F136" t="str">
            <v xml:space="preserve">OII </v>
          </cell>
          <cell r="G136" t="str">
            <v>Innovation And Improvement</v>
          </cell>
          <cell r="H136">
            <v>0</v>
          </cell>
          <cell r="I136">
            <v>0</v>
          </cell>
          <cell r="J136" t="str">
            <v>Teacher incentive fund grants (ESEA V-D-1)</v>
          </cell>
          <cell r="K136">
            <v>1</v>
          </cell>
          <cell r="L136" t="str">
            <v>D</v>
          </cell>
          <cell r="M136">
            <v>1</v>
          </cell>
          <cell r="N136">
            <v>0</v>
          </cell>
          <cell r="O136">
            <v>0</v>
          </cell>
          <cell r="P136">
            <v>200000</v>
          </cell>
          <cell r="Q136">
            <v>0</v>
          </cell>
          <cell r="R136">
            <v>0</v>
          </cell>
          <cell r="S136">
            <v>0</v>
          </cell>
          <cell r="T136">
            <v>0</v>
          </cell>
          <cell r="U136">
            <v>0</v>
          </cell>
          <cell r="V136">
            <v>0</v>
          </cell>
          <cell r="W136">
            <v>0</v>
          </cell>
          <cell r="X136">
            <v>0</v>
          </cell>
          <cell r="Y136">
            <v>0</v>
          </cell>
          <cell r="Z136">
            <v>0</v>
          </cell>
          <cell r="AA136">
            <v>0</v>
          </cell>
          <cell r="AB136">
            <v>0</v>
          </cell>
          <cell r="AC136">
            <v>0</v>
          </cell>
          <cell r="AD136">
            <v>0</v>
          </cell>
          <cell r="AE136">
            <v>0</v>
          </cell>
          <cell r="AF136">
            <v>0</v>
          </cell>
          <cell r="AG136">
            <v>0</v>
          </cell>
          <cell r="AH136">
            <v>0</v>
          </cell>
          <cell r="AI136">
            <v>0</v>
          </cell>
          <cell r="AJ136">
            <v>0</v>
          </cell>
          <cell r="AK136">
            <v>0</v>
          </cell>
          <cell r="AL136">
            <v>0</v>
          </cell>
          <cell r="AM136">
            <v>0</v>
          </cell>
          <cell r="AN136">
            <v>0</v>
          </cell>
          <cell r="AO136">
            <v>0</v>
          </cell>
          <cell r="AP136">
            <v>0</v>
          </cell>
          <cell r="AQ136">
            <v>0</v>
          </cell>
          <cell r="AR136">
            <v>0</v>
          </cell>
          <cell r="AS136">
            <v>0</v>
          </cell>
          <cell r="AT136">
            <v>0</v>
          </cell>
          <cell r="AU136">
            <v>0</v>
          </cell>
          <cell r="AV136">
            <v>0</v>
          </cell>
          <cell r="AW136">
            <v>0</v>
          </cell>
          <cell r="AX136">
            <v>0</v>
          </cell>
          <cell r="AY136">
            <v>0</v>
          </cell>
          <cell r="AZ136">
            <v>0</v>
          </cell>
          <cell r="BA136">
            <v>0</v>
          </cell>
          <cell r="BB136">
            <v>0</v>
          </cell>
          <cell r="BC136">
            <v>0</v>
          </cell>
          <cell r="BD136">
            <v>0</v>
          </cell>
          <cell r="BE136">
            <v>0</v>
          </cell>
          <cell r="BF136">
            <v>0</v>
          </cell>
          <cell r="BG136">
            <v>0</v>
          </cell>
          <cell r="BH136">
            <v>0</v>
          </cell>
          <cell r="BI136">
            <v>0</v>
          </cell>
          <cell r="BJ136">
            <v>0</v>
          </cell>
          <cell r="BK136">
            <v>0</v>
          </cell>
          <cell r="BL136">
            <v>0</v>
          </cell>
          <cell r="BM136">
            <v>0</v>
          </cell>
          <cell r="BN136">
            <v>0</v>
          </cell>
          <cell r="BO136">
            <v>0</v>
          </cell>
          <cell r="BP136">
            <v>0</v>
          </cell>
          <cell r="BQ136">
            <v>0</v>
          </cell>
          <cell r="BR136">
            <v>0</v>
          </cell>
          <cell r="BS136">
            <v>0</v>
          </cell>
          <cell r="BT136">
            <v>0</v>
          </cell>
          <cell r="BU136">
            <v>0</v>
          </cell>
          <cell r="BV136">
            <v>0</v>
          </cell>
          <cell r="BW136">
            <v>0</v>
          </cell>
          <cell r="BX136">
            <v>0</v>
          </cell>
          <cell r="BY136">
            <v>0</v>
          </cell>
          <cell r="BZ136">
            <v>0</v>
          </cell>
          <cell r="CA136">
            <v>0</v>
          </cell>
          <cell r="CB136">
            <v>0</v>
          </cell>
          <cell r="CC136">
            <v>0</v>
          </cell>
          <cell r="CD136">
            <v>0</v>
          </cell>
          <cell r="CE136">
            <v>0</v>
          </cell>
          <cell r="CF136">
            <v>0</v>
          </cell>
          <cell r="CG136">
            <v>0</v>
          </cell>
          <cell r="CH136">
            <v>0</v>
          </cell>
          <cell r="CI136">
            <v>0</v>
          </cell>
          <cell r="CJ136">
            <v>0</v>
          </cell>
          <cell r="CK136">
            <v>0</v>
          </cell>
          <cell r="CL136">
            <v>0</v>
          </cell>
          <cell r="CM136">
            <v>0</v>
          </cell>
          <cell r="CN136">
            <v>0</v>
          </cell>
          <cell r="CO136">
            <v>0</v>
          </cell>
          <cell r="CP136">
            <v>0</v>
          </cell>
          <cell r="CQ136">
            <v>0</v>
          </cell>
          <cell r="CR136">
            <v>0</v>
          </cell>
          <cell r="CS136">
            <v>0</v>
          </cell>
          <cell r="CT136">
            <v>0</v>
          </cell>
          <cell r="CU136">
            <v>0</v>
          </cell>
          <cell r="CV136">
            <v>0</v>
          </cell>
          <cell r="CW136">
            <v>0</v>
          </cell>
          <cell r="CX136">
            <v>0</v>
          </cell>
          <cell r="CY136">
            <v>0</v>
          </cell>
          <cell r="CZ136">
            <v>0</v>
          </cell>
          <cell r="DA136">
            <v>0</v>
          </cell>
          <cell r="DB136">
            <v>0</v>
          </cell>
          <cell r="DC136">
            <v>0</v>
          </cell>
          <cell r="DD136">
            <v>0</v>
          </cell>
          <cell r="DE136">
            <v>0</v>
          </cell>
          <cell r="DF136">
            <v>0</v>
          </cell>
          <cell r="DG136">
            <v>0</v>
          </cell>
          <cell r="DH136">
            <v>0</v>
          </cell>
          <cell r="DI136">
            <v>0</v>
          </cell>
          <cell r="DJ136">
            <v>0</v>
          </cell>
          <cell r="DK136">
            <v>0</v>
          </cell>
          <cell r="DL136">
            <v>0</v>
          </cell>
          <cell r="DM136">
            <v>0</v>
          </cell>
          <cell r="DN136">
            <v>0</v>
          </cell>
          <cell r="DO136">
            <v>0</v>
          </cell>
          <cell r="DP136">
            <v>0</v>
          </cell>
          <cell r="DQ136">
            <v>0</v>
          </cell>
          <cell r="DR136">
            <v>0</v>
          </cell>
          <cell r="DS136">
            <v>0</v>
          </cell>
          <cell r="DT136">
            <v>0</v>
          </cell>
          <cell r="DU136">
            <v>0</v>
          </cell>
          <cell r="DV136">
            <v>0</v>
          </cell>
          <cell r="DW136">
            <v>0</v>
          </cell>
          <cell r="DX136">
            <v>0</v>
          </cell>
          <cell r="DY136">
            <v>0</v>
          </cell>
          <cell r="DZ136">
            <v>0</v>
          </cell>
          <cell r="EA136">
            <v>0</v>
          </cell>
        </row>
        <row r="137">
          <cell r="A137">
            <v>101.01</v>
          </cell>
          <cell r="B137">
            <v>0</v>
          </cell>
          <cell r="C137">
            <v>0</v>
          </cell>
          <cell r="D137">
            <v>0</v>
          </cell>
          <cell r="E137">
            <v>0</v>
          </cell>
          <cell r="F137" t="str">
            <v xml:space="preserve">OII </v>
          </cell>
          <cell r="G137" t="str">
            <v>Innovation And Improvement</v>
          </cell>
          <cell r="H137">
            <v>0</v>
          </cell>
          <cell r="I137">
            <v>0</v>
          </cell>
          <cell r="J137" t="str">
            <v>Computer science for all (proposed legislation)</v>
          </cell>
          <cell r="K137">
            <v>0</v>
          </cell>
          <cell r="L137" t="str">
            <v>D</v>
          </cell>
          <cell r="M137">
            <v>0</v>
          </cell>
          <cell r="N137">
            <v>0</v>
          </cell>
          <cell r="O137">
            <v>0</v>
          </cell>
          <cell r="P137">
            <v>0</v>
          </cell>
          <cell r="Q137">
            <v>0</v>
          </cell>
          <cell r="R137">
            <v>0</v>
          </cell>
          <cell r="S137">
            <v>0</v>
          </cell>
          <cell r="T137">
            <v>0</v>
          </cell>
          <cell r="U137">
            <v>0</v>
          </cell>
          <cell r="V137">
            <v>0</v>
          </cell>
          <cell r="W137">
            <v>0</v>
          </cell>
          <cell r="X137">
            <v>0</v>
          </cell>
          <cell r="Y137">
            <v>0</v>
          </cell>
          <cell r="Z137">
            <v>0</v>
          </cell>
          <cell r="AA137">
            <v>0</v>
          </cell>
          <cell r="AB137">
            <v>0</v>
          </cell>
          <cell r="AC137">
            <v>0</v>
          </cell>
          <cell r="AD137">
            <v>0</v>
          </cell>
          <cell r="AE137">
            <v>0</v>
          </cell>
          <cell r="AF137">
            <v>0</v>
          </cell>
          <cell r="AG137">
            <v>0</v>
          </cell>
          <cell r="AH137">
            <v>0</v>
          </cell>
          <cell r="AI137">
            <v>0</v>
          </cell>
          <cell r="AJ137">
            <v>0</v>
          </cell>
          <cell r="AK137">
            <v>0</v>
          </cell>
          <cell r="AL137">
            <v>0</v>
          </cell>
          <cell r="AM137">
            <v>0</v>
          </cell>
          <cell r="AN137">
            <v>0</v>
          </cell>
          <cell r="AO137">
            <v>0</v>
          </cell>
          <cell r="AP137">
            <v>0</v>
          </cell>
          <cell r="AQ137">
            <v>0</v>
          </cell>
          <cell r="AR137">
            <v>0</v>
          </cell>
          <cell r="AS137">
            <v>0</v>
          </cell>
          <cell r="AT137">
            <v>0</v>
          </cell>
          <cell r="AU137">
            <v>0</v>
          </cell>
          <cell r="AV137">
            <v>0</v>
          </cell>
          <cell r="AW137">
            <v>0</v>
          </cell>
          <cell r="AX137">
            <v>0</v>
          </cell>
          <cell r="AY137">
            <v>0</v>
          </cell>
          <cell r="AZ137">
            <v>0</v>
          </cell>
          <cell r="BA137">
            <v>0</v>
          </cell>
          <cell r="BB137">
            <v>0</v>
          </cell>
          <cell r="BC137">
            <v>0</v>
          </cell>
          <cell r="BD137">
            <v>0</v>
          </cell>
          <cell r="BE137">
            <v>0</v>
          </cell>
          <cell r="BF137">
            <v>0</v>
          </cell>
          <cell r="BG137">
            <v>0</v>
          </cell>
          <cell r="BH137">
            <v>0</v>
          </cell>
          <cell r="BI137">
            <v>0</v>
          </cell>
          <cell r="BJ137">
            <v>0</v>
          </cell>
          <cell r="BK137">
            <v>0</v>
          </cell>
          <cell r="BL137">
            <v>0</v>
          </cell>
          <cell r="BM137">
            <v>0</v>
          </cell>
          <cell r="BN137">
            <v>0</v>
          </cell>
          <cell r="BO137">
            <v>0</v>
          </cell>
          <cell r="BP137">
            <v>0</v>
          </cell>
          <cell r="BQ137">
            <v>0</v>
          </cell>
          <cell r="BR137">
            <v>0</v>
          </cell>
          <cell r="BS137">
            <v>0</v>
          </cell>
          <cell r="BT137">
            <v>0</v>
          </cell>
          <cell r="BU137">
            <v>0</v>
          </cell>
          <cell r="BV137">
            <v>0</v>
          </cell>
          <cell r="BW137">
            <v>0</v>
          </cell>
          <cell r="BX137">
            <v>0</v>
          </cell>
          <cell r="BY137">
            <v>0</v>
          </cell>
          <cell r="BZ137">
            <v>0</v>
          </cell>
          <cell r="CA137">
            <v>0</v>
          </cell>
          <cell r="CB137">
            <v>0</v>
          </cell>
          <cell r="CC137">
            <v>0</v>
          </cell>
          <cell r="CD137">
            <v>0</v>
          </cell>
          <cell r="CE137">
            <v>0</v>
          </cell>
          <cell r="CF137">
            <v>0</v>
          </cell>
          <cell r="CG137">
            <v>0</v>
          </cell>
          <cell r="CH137">
            <v>0</v>
          </cell>
          <cell r="CI137">
            <v>0</v>
          </cell>
          <cell r="CJ137">
            <v>0</v>
          </cell>
          <cell r="CK137">
            <v>0</v>
          </cell>
          <cell r="CL137">
            <v>0</v>
          </cell>
          <cell r="CM137">
            <v>0</v>
          </cell>
          <cell r="CN137">
            <v>0</v>
          </cell>
          <cell r="CO137">
            <v>0</v>
          </cell>
          <cell r="CP137">
            <v>0</v>
          </cell>
          <cell r="CQ137">
            <v>0</v>
          </cell>
          <cell r="CR137">
            <v>0</v>
          </cell>
          <cell r="CS137">
            <v>0</v>
          </cell>
          <cell r="CT137">
            <v>0</v>
          </cell>
          <cell r="CU137">
            <v>0</v>
          </cell>
          <cell r="CV137">
            <v>0</v>
          </cell>
          <cell r="CW137">
            <v>0</v>
          </cell>
          <cell r="CX137">
            <v>0</v>
          </cell>
          <cell r="CY137">
            <v>0</v>
          </cell>
          <cell r="CZ137">
            <v>0</v>
          </cell>
          <cell r="DA137">
            <v>0</v>
          </cell>
          <cell r="DB137">
            <v>0</v>
          </cell>
          <cell r="DC137">
            <v>0</v>
          </cell>
          <cell r="DD137">
            <v>0</v>
          </cell>
          <cell r="DE137">
            <v>0</v>
          </cell>
          <cell r="DF137">
            <v>0</v>
          </cell>
          <cell r="DG137">
            <v>0</v>
          </cell>
          <cell r="DH137">
            <v>0</v>
          </cell>
          <cell r="DI137">
            <v>0</v>
          </cell>
          <cell r="DJ137">
            <v>0</v>
          </cell>
          <cell r="DK137">
            <v>0</v>
          </cell>
          <cell r="DL137">
            <v>0</v>
          </cell>
          <cell r="DM137">
            <v>0</v>
          </cell>
          <cell r="DN137">
            <v>0</v>
          </cell>
          <cell r="DO137">
            <v>0</v>
          </cell>
          <cell r="DP137">
            <v>0</v>
          </cell>
          <cell r="DQ137">
            <v>0</v>
          </cell>
          <cell r="DR137">
            <v>0</v>
          </cell>
          <cell r="DS137">
            <v>0</v>
          </cell>
          <cell r="DT137">
            <v>0</v>
          </cell>
          <cell r="DU137">
            <v>0</v>
          </cell>
          <cell r="DV137">
            <v>0</v>
          </cell>
          <cell r="DW137">
            <v>0</v>
          </cell>
          <cell r="DX137">
            <v>100000</v>
          </cell>
          <cell r="DY137">
            <v>100000</v>
          </cell>
          <cell r="DZ137">
            <v>0</v>
          </cell>
          <cell r="EA137">
            <v>100000</v>
          </cell>
        </row>
        <row r="138">
          <cell r="A138">
            <v>102</v>
          </cell>
          <cell r="B138">
            <v>0</v>
          </cell>
          <cell r="C138">
            <v>0</v>
          </cell>
          <cell r="D138">
            <v>0</v>
          </cell>
          <cell r="E138">
            <v>0</v>
          </cell>
          <cell r="F138" t="str">
            <v>OII</v>
          </cell>
          <cell r="G138" t="str">
            <v>Innovation And Improvement</v>
          </cell>
          <cell r="H138">
            <v>0</v>
          </cell>
          <cell r="I138">
            <v>0</v>
          </cell>
          <cell r="J138" t="str">
            <v>Project GRAD USA</v>
          </cell>
          <cell r="K138">
            <v>0</v>
          </cell>
          <cell r="L138" t="str">
            <v>D</v>
          </cell>
          <cell r="M138">
            <v>0</v>
          </cell>
          <cell r="N138">
            <v>0</v>
          </cell>
          <cell r="O138">
            <v>0</v>
          </cell>
          <cell r="P138">
            <v>0</v>
          </cell>
          <cell r="Q138">
            <v>0</v>
          </cell>
          <cell r="R138">
            <v>0</v>
          </cell>
          <cell r="S138">
            <v>0</v>
          </cell>
          <cell r="T138">
            <v>0</v>
          </cell>
          <cell r="U138">
            <v>0</v>
          </cell>
          <cell r="V138">
            <v>0</v>
          </cell>
          <cell r="W138">
            <v>0</v>
          </cell>
          <cell r="X138">
            <v>0</v>
          </cell>
          <cell r="Y138">
            <v>0</v>
          </cell>
          <cell r="Z138">
            <v>0</v>
          </cell>
          <cell r="AA138">
            <v>0</v>
          </cell>
          <cell r="AB138">
            <v>0</v>
          </cell>
          <cell r="AC138">
            <v>0</v>
          </cell>
          <cell r="AD138">
            <v>0</v>
          </cell>
          <cell r="AE138">
            <v>0</v>
          </cell>
          <cell r="AF138">
            <v>0</v>
          </cell>
          <cell r="AG138">
            <v>0</v>
          </cell>
          <cell r="AH138">
            <v>0</v>
          </cell>
          <cell r="AI138">
            <v>14000</v>
          </cell>
          <cell r="AJ138">
            <v>0</v>
          </cell>
          <cell r="AK138">
            <v>0</v>
          </cell>
          <cell r="AL138">
            <v>0</v>
          </cell>
          <cell r="AM138">
            <v>0</v>
          </cell>
          <cell r="AN138">
            <v>0</v>
          </cell>
          <cell r="AO138">
            <v>0</v>
          </cell>
          <cell r="AP138">
            <v>0</v>
          </cell>
          <cell r="AQ138">
            <v>0</v>
          </cell>
          <cell r="AR138">
            <v>0</v>
          </cell>
          <cell r="AS138">
            <v>0</v>
          </cell>
          <cell r="AT138">
            <v>0</v>
          </cell>
          <cell r="AU138">
            <v>0</v>
          </cell>
          <cell r="AV138">
            <v>0</v>
          </cell>
          <cell r="AW138">
            <v>0</v>
          </cell>
          <cell r="AX138">
            <v>0</v>
          </cell>
          <cell r="AY138">
            <v>0</v>
          </cell>
          <cell r="AZ138">
            <v>0</v>
          </cell>
          <cell r="BA138">
            <v>0</v>
          </cell>
          <cell r="BB138">
            <v>0</v>
          </cell>
          <cell r="BC138">
            <v>0</v>
          </cell>
          <cell r="BD138">
            <v>0</v>
          </cell>
          <cell r="BE138">
            <v>0</v>
          </cell>
          <cell r="BF138">
            <v>0</v>
          </cell>
          <cell r="BG138">
            <v>0</v>
          </cell>
          <cell r="BH138">
            <v>0</v>
          </cell>
          <cell r="BI138">
            <v>0</v>
          </cell>
          <cell r="BJ138">
            <v>0</v>
          </cell>
          <cell r="BK138">
            <v>0</v>
          </cell>
          <cell r="BL138">
            <v>0</v>
          </cell>
          <cell r="BM138">
            <v>0</v>
          </cell>
          <cell r="BN138">
            <v>0</v>
          </cell>
          <cell r="BO138">
            <v>0</v>
          </cell>
          <cell r="BP138">
            <v>0</v>
          </cell>
          <cell r="BQ138">
            <v>0</v>
          </cell>
          <cell r="BR138">
            <v>0</v>
          </cell>
          <cell r="BS138">
            <v>0</v>
          </cell>
          <cell r="BT138">
            <v>0</v>
          </cell>
          <cell r="BU138">
            <v>0</v>
          </cell>
          <cell r="BV138">
            <v>0</v>
          </cell>
          <cell r="BW138">
            <v>0</v>
          </cell>
          <cell r="BX138">
            <v>0</v>
          </cell>
          <cell r="BY138">
            <v>0</v>
          </cell>
          <cell r="BZ138">
            <v>0</v>
          </cell>
          <cell r="CA138">
            <v>0</v>
          </cell>
          <cell r="CB138">
            <v>0</v>
          </cell>
          <cell r="CC138">
            <v>0</v>
          </cell>
          <cell r="CD138">
            <v>0</v>
          </cell>
          <cell r="CE138">
            <v>0</v>
          </cell>
          <cell r="CF138">
            <v>0</v>
          </cell>
          <cell r="CG138">
            <v>0</v>
          </cell>
          <cell r="CH138">
            <v>0</v>
          </cell>
          <cell r="CI138">
            <v>0</v>
          </cell>
          <cell r="CJ138">
            <v>0</v>
          </cell>
          <cell r="CK138">
            <v>0</v>
          </cell>
          <cell r="CL138">
            <v>0</v>
          </cell>
          <cell r="CM138">
            <v>0</v>
          </cell>
          <cell r="CN138">
            <v>0</v>
          </cell>
          <cell r="CO138">
            <v>0</v>
          </cell>
          <cell r="CP138">
            <v>0</v>
          </cell>
          <cell r="CQ138">
            <v>0</v>
          </cell>
          <cell r="CR138">
            <v>0</v>
          </cell>
          <cell r="CS138">
            <v>0</v>
          </cell>
          <cell r="CT138">
            <v>0</v>
          </cell>
          <cell r="CU138">
            <v>0</v>
          </cell>
          <cell r="CV138">
            <v>0</v>
          </cell>
          <cell r="CW138">
            <v>0</v>
          </cell>
          <cell r="CX138">
            <v>0</v>
          </cell>
          <cell r="CY138">
            <v>0</v>
          </cell>
          <cell r="CZ138">
            <v>0</v>
          </cell>
          <cell r="DA138">
            <v>0</v>
          </cell>
          <cell r="DB138">
            <v>0</v>
          </cell>
          <cell r="DC138">
            <v>0</v>
          </cell>
          <cell r="DD138">
            <v>0</v>
          </cell>
          <cell r="DE138">
            <v>0</v>
          </cell>
          <cell r="DF138">
            <v>0</v>
          </cell>
          <cell r="DG138">
            <v>0</v>
          </cell>
          <cell r="DH138">
            <v>0</v>
          </cell>
          <cell r="DI138">
            <v>0</v>
          </cell>
          <cell r="DJ138">
            <v>0</v>
          </cell>
          <cell r="DK138">
            <v>0</v>
          </cell>
          <cell r="DL138">
            <v>0</v>
          </cell>
          <cell r="DM138">
            <v>0</v>
          </cell>
          <cell r="DN138">
            <v>0</v>
          </cell>
          <cell r="DO138">
            <v>0</v>
          </cell>
          <cell r="DP138">
            <v>0</v>
          </cell>
          <cell r="DQ138">
            <v>0</v>
          </cell>
          <cell r="DR138">
            <v>0</v>
          </cell>
          <cell r="DS138">
            <v>0</v>
          </cell>
          <cell r="DT138">
            <v>0</v>
          </cell>
          <cell r="DU138">
            <v>0</v>
          </cell>
          <cell r="DV138">
            <v>0</v>
          </cell>
          <cell r="DW138">
            <v>0</v>
          </cell>
          <cell r="DX138">
            <v>0</v>
          </cell>
          <cell r="DY138">
            <v>0</v>
          </cell>
          <cell r="DZ138">
            <v>0</v>
          </cell>
          <cell r="EA138">
            <v>0</v>
          </cell>
        </row>
        <row r="139">
          <cell r="A139">
            <v>102.01</v>
          </cell>
          <cell r="B139">
            <v>0</v>
          </cell>
          <cell r="C139">
            <v>0</v>
          </cell>
          <cell r="D139">
            <v>0</v>
          </cell>
          <cell r="E139">
            <v>0</v>
          </cell>
          <cell r="F139" t="str">
            <v>OII</v>
          </cell>
          <cell r="G139" t="str">
            <v>Innovation And Improvement</v>
          </cell>
          <cell r="H139">
            <v>0</v>
          </cell>
          <cell r="I139">
            <v>0</v>
          </cell>
          <cell r="J139" t="str">
            <v>Best Job in the world (proposed legislation)</v>
          </cell>
          <cell r="K139">
            <v>0</v>
          </cell>
          <cell r="L139" t="str">
            <v>M</v>
          </cell>
          <cell r="M139">
            <v>0</v>
          </cell>
          <cell r="N139">
            <v>0</v>
          </cell>
          <cell r="O139">
            <v>0</v>
          </cell>
          <cell r="P139">
            <v>0</v>
          </cell>
          <cell r="Q139">
            <v>0</v>
          </cell>
          <cell r="R139">
            <v>0</v>
          </cell>
          <cell r="S139">
            <v>0</v>
          </cell>
          <cell r="T139">
            <v>0</v>
          </cell>
          <cell r="U139">
            <v>0</v>
          </cell>
          <cell r="V139">
            <v>0</v>
          </cell>
          <cell r="W139">
            <v>0</v>
          </cell>
          <cell r="X139">
            <v>0</v>
          </cell>
          <cell r="Y139">
            <v>0</v>
          </cell>
          <cell r="Z139">
            <v>0</v>
          </cell>
          <cell r="AA139">
            <v>0</v>
          </cell>
          <cell r="AB139">
            <v>0</v>
          </cell>
          <cell r="AC139">
            <v>0</v>
          </cell>
          <cell r="AD139">
            <v>0</v>
          </cell>
          <cell r="AE139">
            <v>0</v>
          </cell>
          <cell r="AF139">
            <v>0</v>
          </cell>
          <cell r="AG139">
            <v>0</v>
          </cell>
          <cell r="AH139">
            <v>0</v>
          </cell>
          <cell r="AI139">
            <v>0</v>
          </cell>
          <cell r="AJ139">
            <v>0</v>
          </cell>
          <cell r="AK139">
            <v>0</v>
          </cell>
          <cell r="AL139">
            <v>0</v>
          </cell>
          <cell r="AM139">
            <v>0</v>
          </cell>
          <cell r="AN139">
            <v>0</v>
          </cell>
          <cell r="AO139">
            <v>0</v>
          </cell>
          <cell r="AP139">
            <v>0</v>
          </cell>
          <cell r="AQ139">
            <v>0</v>
          </cell>
          <cell r="AR139">
            <v>0</v>
          </cell>
          <cell r="AS139">
            <v>0</v>
          </cell>
          <cell r="AT139">
            <v>0</v>
          </cell>
          <cell r="AU139">
            <v>0</v>
          </cell>
          <cell r="AV139">
            <v>0</v>
          </cell>
          <cell r="AW139">
            <v>0</v>
          </cell>
          <cell r="AX139">
            <v>0</v>
          </cell>
          <cell r="AY139">
            <v>0</v>
          </cell>
          <cell r="AZ139">
            <v>0</v>
          </cell>
          <cell r="BA139">
            <v>0</v>
          </cell>
          <cell r="BB139">
            <v>0</v>
          </cell>
          <cell r="BC139">
            <v>0</v>
          </cell>
          <cell r="BD139">
            <v>0</v>
          </cell>
          <cell r="BE139">
            <v>0</v>
          </cell>
          <cell r="BF139">
            <v>0</v>
          </cell>
          <cell r="BG139">
            <v>0</v>
          </cell>
          <cell r="BH139">
            <v>0</v>
          </cell>
          <cell r="BI139">
            <v>0</v>
          </cell>
          <cell r="BJ139">
            <v>0</v>
          </cell>
          <cell r="BK139">
            <v>0</v>
          </cell>
          <cell r="BL139">
            <v>0</v>
          </cell>
          <cell r="BM139">
            <v>0</v>
          </cell>
          <cell r="BN139">
            <v>0</v>
          </cell>
          <cell r="BO139">
            <v>0</v>
          </cell>
          <cell r="BP139">
            <v>0</v>
          </cell>
          <cell r="BQ139">
            <v>0</v>
          </cell>
          <cell r="BR139">
            <v>0</v>
          </cell>
          <cell r="BS139">
            <v>0</v>
          </cell>
          <cell r="BT139">
            <v>0</v>
          </cell>
          <cell r="BU139">
            <v>0</v>
          </cell>
          <cell r="BV139">
            <v>0</v>
          </cell>
          <cell r="BW139">
            <v>0</v>
          </cell>
          <cell r="BX139">
            <v>0</v>
          </cell>
          <cell r="BY139">
            <v>0</v>
          </cell>
          <cell r="BZ139">
            <v>0</v>
          </cell>
          <cell r="CA139">
            <v>0</v>
          </cell>
          <cell r="CB139">
            <v>0</v>
          </cell>
          <cell r="CC139">
            <v>0</v>
          </cell>
          <cell r="CD139">
            <v>0</v>
          </cell>
          <cell r="CE139">
            <v>0</v>
          </cell>
          <cell r="CF139">
            <v>0</v>
          </cell>
          <cell r="CG139">
            <v>0</v>
          </cell>
          <cell r="CH139">
            <v>0</v>
          </cell>
          <cell r="CI139">
            <v>0</v>
          </cell>
          <cell r="CJ139">
            <v>0</v>
          </cell>
          <cell r="CK139">
            <v>0</v>
          </cell>
          <cell r="CL139">
            <v>0</v>
          </cell>
          <cell r="CM139">
            <v>0</v>
          </cell>
          <cell r="CN139">
            <v>0</v>
          </cell>
          <cell r="CO139">
            <v>0</v>
          </cell>
          <cell r="CP139">
            <v>0</v>
          </cell>
          <cell r="CQ139">
            <v>0</v>
          </cell>
          <cell r="CR139">
            <v>0</v>
          </cell>
          <cell r="CS139">
            <v>0</v>
          </cell>
          <cell r="CT139">
            <v>0</v>
          </cell>
          <cell r="CU139">
            <v>0</v>
          </cell>
          <cell r="CV139">
            <v>0</v>
          </cell>
          <cell r="CW139">
            <v>0</v>
          </cell>
          <cell r="CX139">
            <v>0</v>
          </cell>
          <cell r="CY139">
            <v>0</v>
          </cell>
          <cell r="CZ139">
            <v>0</v>
          </cell>
          <cell r="DA139">
            <v>0</v>
          </cell>
          <cell r="DB139">
            <v>0</v>
          </cell>
          <cell r="DC139">
            <v>0</v>
          </cell>
          <cell r="DD139">
            <v>0</v>
          </cell>
          <cell r="DE139">
            <v>0</v>
          </cell>
          <cell r="DF139">
            <v>0</v>
          </cell>
          <cell r="DG139">
            <v>0</v>
          </cell>
          <cell r="DH139">
            <v>0</v>
          </cell>
          <cell r="DI139">
            <v>0</v>
          </cell>
          <cell r="DJ139">
            <v>0</v>
          </cell>
          <cell r="DK139">
            <v>0</v>
          </cell>
          <cell r="DL139">
            <v>0</v>
          </cell>
          <cell r="DM139">
            <v>0</v>
          </cell>
          <cell r="DN139">
            <v>0</v>
          </cell>
          <cell r="DO139">
            <v>0</v>
          </cell>
          <cell r="DP139">
            <v>0</v>
          </cell>
          <cell r="DQ139">
            <v>0</v>
          </cell>
          <cell r="DR139">
            <v>0</v>
          </cell>
          <cell r="DS139">
            <v>0</v>
          </cell>
          <cell r="DT139">
            <v>0</v>
          </cell>
          <cell r="DU139">
            <v>0</v>
          </cell>
          <cell r="DV139">
            <v>0</v>
          </cell>
          <cell r="DW139">
            <v>0</v>
          </cell>
          <cell r="DX139">
            <v>1000000</v>
          </cell>
          <cell r="DY139">
            <v>1000000</v>
          </cell>
          <cell r="DZ139">
            <v>0</v>
          </cell>
          <cell r="EA139">
            <v>1000000</v>
          </cell>
        </row>
        <row r="140">
          <cell r="A140">
            <v>102.02</v>
          </cell>
          <cell r="B140">
            <v>0</v>
          </cell>
          <cell r="C140">
            <v>0</v>
          </cell>
          <cell r="D140">
            <v>0</v>
          </cell>
          <cell r="E140">
            <v>0</v>
          </cell>
          <cell r="F140" t="str">
            <v>OII</v>
          </cell>
          <cell r="G140" t="str">
            <v>Innovation And Improvement</v>
          </cell>
          <cell r="H140">
            <v>0</v>
          </cell>
          <cell r="I140">
            <v>0</v>
          </cell>
          <cell r="J140" t="str">
            <v>Computer science for all (proposed legislation)</v>
          </cell>
          <cell r="K140">
            <v>0</v>
          </cell>
          <cell r="L140" t="str">
            <v>M</v>
          </cell>
          <cell r="M140">
            <v>0</v>
          </cell>
          <cell r="N140">
            <v>0</v>
          </cell>
          <cell r="O140">
            <v>0</v>
          </cell>
          <cell r="P140">
            <v>0</v>
          </cell>
          <cell r="Q140">
            <v>0</v>
          </cell>
          <cell r="R140">
            <v>0</v>
          </cell>
          <cell r="S140">
            <v>0</v>
          </cell>
          <cell r="T140">
            <v>0</v>
          </cell>
          <cell r="U140">
            <v>0</v>
          </cell>
          <cell r="V140">
            <v>0</v>
          </cell>
          <cell r="W140">
            <v>0</v>
          </cell>
          <cell r="X140">
            <v>0</v>
          </cell>
          <cell r="Y140">
            <v>0</v>
          </cell>
          <cell r="Z140">
            <v>0</v>
          </cell>
          <cell r="AA140">
            <v>0</v>
          </cell>
          <cell r="AB140">
            <v>0</v>
          </cell>
          <cell r="AC140">
            <v>0</v>
          </cell>
          <cell r="AD140">
            <v>0</v>
          </cell>
          <cell r="AE140">
            <v>0</v>
          </cell>
          <cell r="AF140">
            <v>0</v>
          </cell>
          <cell r="AG140">
            <v>0</v>
          </cell>
          <cell r="AH140">
            <v>0</v>
          </cell>
          <cell r="AI140">
            <v>0</v>
          </cell>
          <cell r="AJ140">
            <v>0</v>
          </cell>
          <cell r="AK140">
            <v>0</v>
          </cell>
          <cell r="AL140">
            <v>0</v>
          </cell>
          <cell r="AM140">
            <v>0</v>
          </cell>
          <cell r="AN140">
            <v>0</v>
          </cell>
          <cell r="AO140">
            <v>0</v>
          </cell>
          <cell r="AP140">
            <v>0</v>
          </cell>
          <cell r="AQ140">
            <v>0</v>
          </cell>
          <cell r="AR140">
            <v>0</v>
          </cell>
          <cell r="AS140">
            <v>0</v>
          </cell>
          <cell r="AT140">
            <v>0</v>
          </cell>
          <cell r="AU140">
            <v>0</v>
          </cell>
          <cell r="AV140">
            <v>0</v>
          </cell>
          <cell r="AW140">
            <v>0</v>
          </cell>
          <cell r="AX140">
            <v>0</v>
          </cell>
          <cell r="AY140">
            <v>0</v>
          </cell>
          <cell r="AZ140">
            <v>0</v>
          </cell>
          <cell r="BA140">
            <v>0</v>
          </cell>
          <cell r="BB140">
            <v>0</v>
          </cell>
          <cell r="BC140">
            <v>0</v>
          </cell>
          <cell r="BD140">
            <v>0</v>
          </cell>
          <cell r="BE140">
            <v>0</v>
          </cell>
          <cell r="BF140">
            <v>0</v>
          </cell>
          <cell r="BG140">
            <v>0</v>
          </cell>
          <cell r="BH140">
            <v>0</v>
          </cell>
          <cell r="BI140">
            <v>0</v>
          </cell>
          <cell r="BJ140">
            <v>0</v>
          </cell>
          <cell r="BK140">
            <v>0</v>
          </cell>
          <cell r="BL140">
            <v>0</v>
          </cell>
          <cell r="BM140">
            <v>0</v>
          </cell>
          <cell r="BN140">
            <v>0</v>
          </cell>
          <cell r="BO140">
            <v>0</v>
          </cell>
          <cell r="BP140">
            <v>0</v>
          </cell>
          <cell r="BQ140">
            <v>0</v>
          </cell>
          <cell r="BR140">
            <v>0</v>
          </cell>
          <cell r="BS140">
            <v>0</v>
          </cell>
          <cell r="BT140">
            <v>0</v>
          </cell>
          <cell r="BU140">
            <v>0</v>
          </cell>
          <cell r="BV140">
            <v>0</v>
          </cell>
          <cell r="BW140">
            <v>0</v>
          </cell>
          <cell r="BX140">
            <v>0</v>
          </cell>
          <cell r="BY140">
            <v>0</v>
          </cell>
          <cell r="BZ140">
            <v>0</v>
          </cell>
          <cell r="CA140">
            <v>0</v>
          </cell>
          <cell r="CB140">
            <v>0</v>
          </cell>
          <cell r="CC140">
            <v>0</v>
          </cell>
          <cell r="CD140">
            <v>0</v>
          </cell>
          <cell r="CE140">
            <v>0</v>
          </cell>
          <cell r="CF140">
            <v>0</v>
          </cell>
          <cell r="CG140">
            <v>0</v>
          </cell>
          <cell r="CH140">
            <v>0</v>
          </cell>
          <cell r="CI140">
            <v>0</v>
          </cell>
          <cell r="CJ140">
            <v>0</v>
          </cell>
          <cell r="CK140">
            <v>0</v>
          </cell>
          <cell r="CL140">
            <v>0</v>
          </cell>
          <cell r="CM140">
            <v>0</v>
          </cell>
          <cell r="CN140">
            <v>0</v>
          </cell>
          <cell r="CO140">
            <v>0</v>
          </cell>
          <cell r="CP140">
            <v>0</v>
          </cell>
          <cell r="CQ140">
            <v>0</v>
          </cell>
          <cell r="CR140">
            <v>0</v>
          </cell>
          <cell r="CS140">
            <v>0</v>
          </cell>
          <cell r="CT140">
            <v>0</v>
          </cell>
          <cell r="CU140">
            <v>0</v>
          </cell>
          <cell r="CV140">
            <v>0</v>
          </cell>
          <cell r="CW140">
            <v>0</v>
          </cell>
          <cell r="CX140">
            <v>0</v>
          </cell>
          <cell r="CY140">
            <v>0</v>
          </cell>
          <cell r="CZ140">
            <v>0</v>
          </cell>
          <cell r="DA140">
            <v>0</v>
          </cell>
          <cell r="DB140">
            <v>0</v>
          </cell>
          <cell r="DC140">
            <v>0</v>
          </cell>
          <cell r="DD140">
            <v>0</v>
          </cell>
          <cell r="DE140">
            <v>0</v>
          </cell>
          <cell r="DF140">
            <v>0</v>
          </cell>
          <cell r="DG140">
            <v>0</v>
          </cell>
          <cell r="DH140">
            <v>0</v>
          </cell>
          <cell r="DI140">
            <v>0</v>
          </cell>
          <cell r="DJ140">
            <v>0</v>
          </cell>
          <cell r="DK140">
            <v>0</v>
          </cell>
          <cell r="DL140">
            <v>0</v>
          </cell>
          <cell r="DM140">
            <v>0</v>
          </cell>
          <cell r="DN140">
            <v>0</v>
          </cell>
          <cell r="DO140">
            <v>0</v>
          </cell>
          <cell r="DP140">
            <v>0</v>
          </cell>
          <cell r="DQ140">
            <v>0</v>
          </cell>
          <cell r="DR140">
            <v>0</v>
          </cell>
          <cell r="DS140">
            <v>0</v>
          </cell>
          <cell r="DT140">
            <v>0</v>
          </cell>
          <cell r="DU140">
            <v>0</v>
          </cell>
          <cell r="DV140">
            <v>0</v>
          </cell>
          <cell r="DW140">
            <v>0</v>
          </cell>
          <cell r="DX140">
            <v>2000000</v>
          </cell>
          <cell r="DY140">
            <v>2000000</v>
          </cell>
          <cell r="DZ140">
            <v>0</v>
          </cell>
          <cell r="EA140">
            <v>2000000</v>
          </cell>
        </row>
        <row r="141">
          <cell r="A141">
            <v>103</v>
          </cell>
          <cell r="B141">
            <v>3</v>
          </cell>
          <cell r="C141">
            <v>0</v>
          </cell>
          <cell r="D141">
            <v>1</v>
          </cell>
          <cell r="E141">
            <v>0</v>
          </cell>
          <cell r="F141" t="str">
            <v>OSDFS</v>
          </cell>
          <cell r="G141" t="str">
            <v>Safe School and Citizenship Education</v>
          </cell>
          <cell r="H141">
            <v>0</v>
          </cell>
          <cell r="I141">
            <v>0</v>
          </cell>
          <cell r="J141" t="str">
            <v>Successful, safe, and healthy students (proposed legislation)</v>
          </cell>
          <cell r="K141">
            <v>0</v>
          </cell>
          <cell r="L141" t="str">
            <v>D</v>
          </cell>
          <cell r="M141">
            <v>1</v>
          </cell>
          <cell r="N141">
            <v>0</v>
          </cell>
          <cell r="O141">
            <v>0</v>
          </cell>
          <cell r="P141">
            <v>0</v>
          </cell>
          <cell r="Q141">
            <v>0</v>
          </cell>
          <cell r="R141">
            <v>0</v>
          </cell>
          <cell r="S141">
            <v>0</v>
          </cell>
          <cell r="T141">
            <v>0</v>
          </cell>
          <cell r="U141">
            <v>1941166</v>
          </cell>
          <cell r="V141">
            <v>0</v>
          </cell>
          <cell r="W141">
            <v>0</v>
          </cell>
          <cell r="X141">
            <v>1789800</v>
          </cell>
          <cell r="Y141">
            <v>450000</v>
          </cell>
          <cell r="Z141">
            <v>423600</v>
          </cell>
          <cell r="AA141">
            <v>26400</v>
          </cell>
          <cell r="AB141">
            <v>450000</v>
          </cell>
          <cell r="AC141">
            <v>450000</v>
          </cell>
          <cell r="AD141">
            <v>600000</v>
          </cell>
          <cell r="AE141">
            <v>600000</v>
          </cell>
          <cell r="AF141">
            <v>425000</v>
          </cell>
          <cell r="AG141">
            <v>410000</v>
          </cell>
          <cell r="AH141">
            <v>0</v>
          </cell>
          <cell r="AI141">
            <v>0</v>
          </cell>
          <cell r="AJ141">
            <v>0</v>
          </cell>
          <cell r="AK141">
            <v>0</v>
          </cell>
          <cell r="AL141">
            <v>0</v>
          </cell>
          <cell r="AM141">
            <v>0</v>
          </cell>
          <cell r="AN141">
            <v>0</v>
          </cell>
          <cell r="AO141">
            <v>0</v>
          </cell>
          <cell r="AP141">
            <v>0</v>
          </cell>
          <cell r="AQ141">
            <v>0</v>
          </cell>
          <cell r="AR141">
            <v>0</v>
          </cell>
          <cell r="AS141">
            <v>0</v>
          </cell>
          <cell r="AT141">
            <v>0</v>
          </cell>
          <cell r="AU141">
            <v>0</v>
          </cell>
          <cell r="AV141">
            <v>0</v>
          </cell>
          <cell r="AW141">
            <v>0</v>
          </cell>
          <cell r="AX141">
            <v>0</v>
          </cell>
          <cell r="AY141">
            <v>0</v>
          </cell>
          <cell r="AZ141">
            <v>0</v>
          </cell>
          <cell r="BA141">
            <v>0</v>
          </cell>
          <cell r="BB141">
            <v>0</v>
          </cell>
          <cell r="BC141">
            <v>410000</v>
          </cell>
          <cell r="BD141">
            <v>346966</v>
          </cell>
          <cell r="BE141">
            <v>410000</v>
          </cell>
          <cell r="BF141">
            <v>410000</v>
          </cell>
          <cell r="BG141">
            <v>364966</v>
          </cell>
          <cell r="BH141">
            <v>364966</v>
          </cell>
          <cell r="BI141">
            <v>364966</v>
          </cell>
          <cell r="BJ141">
            <v>364966</v>
          </cell>
          <cell r="BK141">
            <v>364966</v>
          </cell>
          <cell r="BL141">
            <v>0</v>
          </cell>
          <cell r="BM141">
            <v>0</v>
          </cell>
          <cell r="BN141">
            <v>0</v>
          </cell>
          <cell r="BO141">
            <v>0</v>
          </cell>
          <cell r="BP141">
            <v>0</v>
          </cell>
          <cell r="BQ141">
            <v>0</v>
          </cell>
          <cell r="BR141">
            <v>0</v>
          </cell>
          <cell r="BS141">
            <v>0</v>
          </cell>
          <cell r="BT141">
            <v>0</v>
          </cell>
          <cell r="BU141">
            <v>0</v>
          </cell>
          <cell r="BV141">
            <v>0</v>
          </cell>
          <cell r="BW141">
            <v>325255</v>
          </cell>
          <cell r="BX141">
            <v>257370</v>
          </cell>
          <cell r="BY141">
            <v>257370</v>
          </cell>
          <cell r="BZ141">
            <v>257370</v>
          </cell>
          <cell r="CA141">
            <v>0</v>
          </cell>
          <cell r="CB141">
            <v>185463</v>
          </cell>
          <cell r="CC141">
            <v>195866</v>
          </cell>
          <cell r="CD141">
            <v>195866</v>
          </cell>
          <cell r="CE141">
            <v>0</v>
          </cell>
          <cell r="CF141">
            <v>0</v>
          </cell>
          <cell r="CG141">
            <v>0</v>
          </cell>
          <cell r="CH141">
            <v>0</v>
          </cell>
          <cell r="CI141">
            <v>0</v>
          </cell>
          <cell r="CJ141">
            <v>0</v>
          </cell>
          <cell r="CK141">
            <v>245000</v>
          </cell>
          <cell r="CL141">
            <v>195866</v>
          </cell>
          <cell r="CM141">
            <v>245000</v>
          </cell>
          <cell r="CN141">
            <v>275000</v>
          </cell>
          <cell r="CO141">
            <v>285000</v>
          </cell>
          <cell r="CP141">
            <v>280000</v>
          </cell>
          <cell r="CQ141">
            <v>280000</v>
          </cell>
          <cell r="CR141">
            <v>0</v>
          </cell>
          <cell r="CS141">
            <v>0</v>
          </cell>
          <cell r="CT141">
            <v>0</v>
          </cell>
          <cell r="CU141">
            <v>0</v>
          </cell>
          <cell r="CV141">
            <v>280000</v>
          </cell>
          <cell r="CW141">
            <v>220000</v>
          </cell>
          <cell r="CX141">
            <v>220000</v>
          </cell>
          <cell r="CY141">
            <v>214000</v>
          </cell>
          <cell r="CZ141">
            <v>214000</v>
          </cell>
          <cell r="DA141">
            <v>0</v>
          </cell>
          <cell r="DB141">
            <v>0</v>
          </cell>
          <cell r="DC141">
            <v>0</v>
          </cell>
          <cell r="DD141">
            <v>0</v>
          </cell>
          <cell r="DE141">
            <v>0</v>
          </cell>
          <cell r="DF141">
            <v>0</v>
          </cell>
          <cell r="DG141">
            <v>0</v>
          </cell>
          <cell r="DH141">
            <v>0</v>
          </cell>
          <cell r="DI141">
            <v>0</v>
          </cell>
          <cell r="DJ141">
            <v>0</v>
          </cell>
          <cell r="DK141">
            <v>0</v>
          </cell>
          <cell r="DL141">
            <v>0</v>
          </cell>
          <cell r="DM141">
            <v>0</v>
          </cell>
          <cell r="DN141">
            <v>0</v>
          </cell>
          <cell r="DO141">
            <v>0</v>
          </cell>
          <cell r="DP141">
            <v>0</v>
          </cell>
          <cell r="DQ141">
            <v>0</v>
          </cell>
          <cell r="DR141">
            <v>0</v>
          </cell>
          <cell r="DS141">
            <v>0</v>
          </cell>
          <cell r="DT141">
            <v>0</v>
          </cell>
          <cell r="DU141">
            <v>0</v>
          </cell>
          <cell r="DV141">
            <v>0</v>
          </cell>
          <cell r="DW141">
            <v>0</v>
          </cell>
          <cell r="DX141">
            <v>0</v>
          </cell>
          <cell r="DY141">
            <v>0</v>
          </cell>
          <cell r="DZ141">
            <v>0</v>
          </cell>
          <cell r="EA141">
            <v>0</v>
          </cell>
        </row>
        <row r="142">
          <cell r="A142">
            <v>104</v>
          </cell>
          <cell r="B142">
            <v>3</v>
          </cell>
          <cell r="C142">
            <v>1</v>
          </cell>
          <cell r="D142">
            <v>1</v>
          </cell>
          <cell r="E142">
            <v>0</v>
          </cell>
          <cell r="F142" t="str">
            <v>OSDFS</v>
          </cell>
          <cell r="G142" t="str">
            <v>Safe School and Citizenship Education</v>
          </cell>
          <cell r="H142">
            <v>0</v>
          </cell>
          <cell r="I142">
            <v>0</v>
          </cell>
          <cell r="J142" t="str">
            <v xml:space="preserve">National activities (sections 4121 and 4122)/School Safety National Activities </v>
          </cell>
          <cell r="K142">
            <v>0</v>
          </cell>
          <cell r="L142" t="str">
            <v>D</v>
          </cell>
          <cell r="M142">
            <v>1</v>
          </cell>
          <cell r="N142">
            <v>0</v>
          </cell>
          <cell r="O142">
            <v>0</v>
          </cell>
          <cell r="P142">
            <v>139912</v>
          </cell>
          <cell r="Q142">
            <v>250896</v>
          </cell>
          <cell r="R142">
            <v>191341</v>
          </cell>
          <cell r="S142">
            <v>191341</v>
          </cell>
          <cell r="T142">
            <v>191341</v>
          </cell>
          <cell r="U142">
            <v>0</v>
          </cell>
          <cell r="V142">
            <v>262009</v>
          </cell>
          <cell r="W142">
            <v>315634</v>
          </cell>
          <cell r="X142">
            <v>0</v>
          </cell>
          <cell r="Y142">
            <v>0</v>
          </cell>
          <cell r="Z142">
            <v>0</v>
          </cell>
          <cell r="AA142">
            <v>0</v>
          </cell>
          <cell r="AB142">
            <v>0</v>
          </cell>
          <cell r="AC142">
            <v>0</v>
          </cell>
          <cell r="AD142">
            <v>0</v>
          </cell>
          <cell r="AE142">
            <v>0</v>
          </cell>
          <cell r="AF142">
            <v>0</v>
          </cell>
          <cell r="AG142">
            <v>0</v>
          </cell>
          <cell r="AH142">
            <v>191341</v>
          </cell>
          <cell r="AI142">
            <v>184341</v>
          </cell>
          <cell r="AJ142">
            <v>191341</v>
          </cell>
          <cell r="AK142">
            <v>191341</v>
          </cell>
          <cell r="AL142">
            <v>196341</v>
          </cell>
          <cell r="AM142">
            <v>196341</v>
          </cell>
          <cell r="AN142">
            <v>191341</v>
          </cell>
          <cell r="AO142">
            <v>184341</v>
          </cell>
          <cell r="AP142">
            <v>191341</v>
          </cell>
          <cell r="AQ142">
            <v>191341</v>
          </cell>
          <cell r="AR142">
            <v>191341</v>
          </cell>
          <cell r="AS142">
            <v>191341</v>
          </cell>
          <cell r="AT142">
            <v>174341</v>
          </cell>
          <cell r="AU142">
            <v>191341</v>
          </cell>
          <cell r="AV142">
            <v>191341</v>
          </cell>
          <cell r="AW142">
            <v>119779</v>
          </cell>
          <cell r="AX142">
            <v>112674</v>
          </cell>
          <cell r="AY142">
            <v>119465</v>
          </cell>
          <cell r="AZ142">
            <v>119226</v>
          </cell>
          <cell r="BA142">
            <v>117434</v>
          </cell>
          <cell r="BB142">
            <v>191341</v>
          </cell>
          <cell r="BC142">
            <v>0</v>
          </cell>
          <cell r="BD142">
            <v>0</v>
          </cell>
          <cell r="BE142">
            <v>0</v>
          </cell>
          <cell r="BF142">
            <v>0</v>
          </cell>
          <cell r="BG142">
            <v>0</v>
          </cell>
          <cell r="BH142">
            <v>0</v>
          </cell>
          <cell r="BI142">
            <v>0</v>
          </cell>
          <cell r="BJ142">
            <v>0</v>
          </cell>
          <cell r="BK142">
            <v>0</v>
          </cell>
          <cell r="BL142">
            <v>159226</v>
          </cell>
          <cell r="BM142">
            <v>119226</v>
          </cell>
          <cell r="BN142">
            <v>79226</v>
          </cell>
          <cell r="BO142">
            <v>79226</v>
          </cell>
          <cell r="BP142">
            <v>65000</v>
          </cell>
          <cell r="BQ142">
            <v>117434</v>
          </cell>
          <cell r="BR142">
            <v>117434</v>
          </cell>
          <cell r="BS142">
            <v>117434</v>
          </cell>
          <cell r="BT142">
            <v>117434</v>
          </cell>
          <cell r="BU142">
            <v>65000</v>
          </cell>
          <cell r="BV142">
            <v>64877</v>
          </cell>
          <cell r="BW142">
            <v>0</v>
          </cell>
          <cell r="BX142">
            <v>0</v>
          </cell>
          <cell r="BY142">
            <v>0</v>
          </cell>
          <cell r="BZ142">
            <v>0</v>
          </cell>
          <cell r="CA142">
            <v>103091</v>
          </cell>
          <cell r="CB142">
            <v>0</v>
          </cell>
          <cell r="CC142">
            <v>0</v>
          </cell>
          <cell r="CD142">
            <v>0</v>
          </cell>
          <cell r="CE142">
            <v>48600</v>
          </cell>
          <cell r="CF142">
            <v>48600</v>
          </cell>
          <cell r="CG142">
            <v>64877</v>
          </cell>
          <cell r="CH142">
            <v>61484</v>
          </cell>
          <cell r="CI142">
            <v>48600</v>
          </cell>
          <cell r="CJ142">
            <v>64877</v>
          </cell>
          <cell r="CK142">
            <v>0</v>
          </cell>
          <cell r="CL142">
            <v>0</v>
          </cell>
          <cell r="CM142">
            <v>0</v>
          </cell>
          <cell r="CN142">
            <v>0</v>
          </cell>
          <cell r="CO142">
            <v>0</v>
          </cell>
          <cell r="CP142">
            <v>0</v>
          </cell>
          <cell r="CQ142">
            <v>0</v>
          </cell>
          <cell r="CR142">
            <v>143000</v>
          </cell>
          <cell r="CS142">
            <v>143000</v>
          </cell>
          <cell r="CT142">
            <v>61484</v>
          </cell>
          <cell r="CU142">
            <v>90000</v>
          </cell>
          <cell r="CV142">
            <v>0</v>
          </cell>
          <cell r="CW142">
            <v>0</v>
          </cell>
          <cell r="CX142">
            <v>0</v>
          </cell>
          <cell r="CY142">
            <v>0</v>
          </cell>
          <cell r="CZ142">
            <v>0</v>
          </cell>
          <cell r="DA142">
            <v>90000</v>
          </cell>
          <cell r="DB142">
            <v>90000</v>
          </cell>
          <cell r="DC142">
            <v>89950</v>
          </cell>
          <cell r="DD142">
            <v>90000</v>
          </cell>
          <cell r="DE142">
            <v>70000</v>
          </cell>
          <cell r="DF142">
            <v>90000</v>
          </cell>
          <cell r="DG142">
            <v>90000</v>
          </cell>
          <cell r="DH142">
            <v>90000</v>
          </cell>
          <cell r="DI142">
            <v>90000</v>
          </cell>
          <cell r="DJ142">
            <v>90000</v>
          </cell>
          <cell r="DK142">
            <v>90000</v>
          </cell>
          <cell r="DL142">
            <v>0</v>
          </cell>
          <cell r="DM142">
            <v>0</v>
          </cell>
          <cell r="DN142">
            <v>60000</v>
          </cell>
          <cell r="DO142">
            <v>0</v>
          </cell>
          <cell r="DP142">
            <v>70000</v>
          </cell>
          <cell r="DQ142">
            <v>75000</v>
          </cell>
          <cell r="DR142">
            <v>60000</v>
          </cell>
          <cell r="DS142">
            <v>75000</v>
          </cell>
          <cell r="DT142">
            <v>110000</v>
          </cell>
          <cell r="DU142">
            <v>70000</v>
          </cell>
          <cell r="DV142">
            <v>90000</v>
          </cell>
          <cell r="DW142">
            <v>90000</v>
          </cell>
          <cell r="DX142">
            <v>90000</v>
          </cell>
          <cell r="DY142">
            <v>90000</v>
          </cell>
          <cell r="DZ142">
            <v>70000</v>
          </cell>
          <cell r="EA142">
            <v>90000</v>
          </cell>
        </row>
        <row r="143">
          <cell r="A143">
            <v>105</v>
          </cell>
          <cell r="B143">
            <v>3</v>
          </cell>
          <cell r="C143">
            <v>1</v>
          </cell>
          <cell r="D143">
            <v>1</v>
          </cell>
          <cell r="E143">
            <v>0</v>
          </cell>
          <cell r="F143" t="str">
            <v>OSDFS</v>
          </cell>
          <cell r="G143" t="str">
            <v>Safe School and Citizenship Education</v>
          </cell>
          <cell r="H143">
            <v>0</v>
          </cell>
          <cell r="I143">
            <v>0</v>
          </cell>
          <cell r="J143" t="str">
            <v>Character education (ESEA V-D-3)</v>
          </cell>
          <cell r="K143">
            <v>0</v>
          </cell>
          <cell r="L143" t="str">
            <v>D</v>
          </cell>
          <cell r="M143">
            <v>1</v>
          </cell>
          <cell r="N143">
            <v>0</v>
          </cell>
          <cell r="O143">
            <v>0</v>
          </cell>
          <cell r="P143">
            <v>11912</v>
          </cell>
          <cell r="Q143">
            <v>0</v>
          </cell>
          <cell r="R143">
            <v>0</v>
          </cell>
          <cell r="S143">
            <v>0</v>
          </cell>
          <cell r="T143">
            <v>0</v>
          </cell>
          <cell r="U143">
            <v>0</v>
          </cell>
          <cell r="V143">
            <v>0</v>
          </cell>
          <cell r="W143">
            <v>0</v>
          </cell>
          <cell r="X143">
            <v>0</v>
          </cell>
          <cell r="Y143">
            <v>0</v>
          </cell>
          <cell r="Z143">
            <v>0</v>
          </cell>
          <cell r="AA143">
            <v>0</v>
          </cell>
          <cell r="AB143">
            <v>0</v>
          </cell>
          <cell r="AC143">
            <v>0</v>
          </cell>
          <cell r="AD143">
            <v>0</v>
          </cell>
          <cell r="AE143">
            <v>0</v>
          </cell>
          <cell r="AF143">
            <v>0</v>
          </cell>
          <cell r="AG143">
            <v>0</v>
          </cell>
          <cell r="AH143">
            <v>0</v>
          </cell>
          <cell r="AI143">
            <v>0</v>
          </cell>
          <cell r="AJ143">
            <v>0</v>
          </cell>
          <cell r="AK143">
            <v>0</v>
          </cell>
          <cell r="AL143">
            <v>0</v>
          </cell>
          <cell r="AM143">
            <v>0</v>
          </cell>
          <cell r="AN143">
            <v>0</v>
          </cell>
          <cell r="AO143">
            <v>0</v>
          </cell>
          <cell r="AP143">
            <v>0</v>
          </cell>
          <cell r="AQ143">
            <v>0</v>
          </cell>
          <cell r="AR143">
            <v>0</v>
          </cell>
          <cell r="AS143">
            <v>0</v>
          </cell>
          <cell r="AT143">
            <v>0</v>
          </cell>
          <cell r="AU143">
            <v>0</v>
          </cell>
          <cell r="AV143">
            <v>0</v>
          </cell>
          <cell r="AW143">
            <v>0</v>
          </cell>
          <cell r="AX143">
            <v>0</v>
          </cell>
          <cell r="AY143">
            <v>0</v>
          </cell>
          <cell r="AZ143">
            <v>0</v>
          </cell>
          <cell r="BA143">
            <v>0</v>
          </cell>
          <cell r="BB143">
            <v>0</v>
          </cell>
          <cell r="BC143">
            <v>0</v>
          </cell>
          <cell r="BD143">
            <v>0</v>
          </cell>
          <cell r="BE143">
            <v>0</v>
          </cell>
          <cell r="BF143">
            <v>0</v>
          </cell>
          <cell r="BG143">
            <v>0</v>
          </cell>
          <cell r="BH143">
            <v>0</v>
          </cell>
          <cell r="BI143">
            <v>0</v>
          </cell>
          <cell r="BJ143">
            <v>0</v>
          </cell>
          <cell r="BK143">
            <v>0</v>
          </cell>
          <cell r="BL143">
            <v>0</v>
          </cell>
          <cell r="BM143">
            <v>0</v>
          </cell>
          <cell r="BN143">
            <v>0</v>
          </cell>
          <cell r="BO143">
            <v>0</v>
          </cell>
          <cell r="BP143">
            <v>0</v>
          </cell>
          <cell r="BQ143">
            <v>0</v>
          </cell>
          <cell r="BR143">
            <v>0</v>
          </cell>
          <cell r="BS143">
            <v>0</v>
          </cell>
          <cell r="BT143">
            <v>0</v>
          </cell>
          <cell r="BU143">
            <v>0</v>
          </cell>
          <cell r="BV143">
            <v>0</v>
          </cell>
          <cell r="BW143">
            <v>0</v>
          </cell>
          <cell r="BX143">
            <v>0</v>
          </cell>
          <cell r="BY143">
            <v>0</v>
          </cell>
          <cell r="BZ143">
            <v>0</v>
          </cell>
          <cell r="CA143">
            <v>0</v>
          </cell>
          <cell r="CB143">
            <v>0</v>
          </cell>
          <cell r="CC143">
            <v>0</v>
          </cell>
          <cell r="CD143">
            <v>0</v>
          </cell>
          <cell r="CE143">
            <v>0</v>
          </cell>
          <cell r="CF143">
            <v>0</v>
          </cell>
          <cell r="CG143">
            <v>0</v>
          </cell>
          <cell r="CH143">
            <v>0</v>
          </cell>
          <cell r="CI143">
            <v>0</v>
          </cell>
          <cell r="CJ143">
            <v>0</v>
          </cell>
          <cell r="CK143">
            <v>0</v>
          </cell>
          <cell r="CL143">
            <v>0</v>
          </cell>
          <cell r="CM143">
            <v>0</v>
          </cell>
          <cell r="CN143">
            <v>0</v>
          </cell>
          <cell r="CO143">
            <v>0</v>
          </cell>
          <cell r="CP143">
            <v>0</v>
          </cell>
          <cell r="CQ143">
            <v>0</v>
          </cell>
          <cell r="CR143">
            <v>0</v>
          </cell>
          <cell r="CS143">
            <v>0</v>
          </cell>
          <cell r="CT143">
            <v>0</v>
          </cell>
          <cell r="CU143">
            <v>0</v>
          </cell>
          <cell r="CV143">
            <v>0</v>
          </cell>
          <cell r="CW143">
            <v>0</v>
          </cell>
          <cell r="CX143">
            <v>0</v>
          </cell>
          <cell r="CY143">
            <v>0</v>
          </cell>
          <cell r="CZ143">
            <v>0</v>
          </cell>
          <cell r="DA143">
            <v>0</v>
          </cell>
          <cell r="DB143">
            <v>0</v>
          </cell>
          <cell r="DC143">
            <v>0</v>
          </cell>
          <cell r="DD143">
            <v>0</v>
          </cell>
          <cell r="DE143">
            <v>0</v>
          </cell>
          <cell r="DF143">
            <v>0</v>
          </cell>
          <cell r="DG143">
            <v>0</v>
          </cell>
          <cell r="DH143">
            <v>0</v>
          </cell>
          <cell r="DI143">
            <v>0</v>
          </cell>
          <cell r="DJ143">
            <v>0</v>
          </cell>
          <cell r="DK143">
            <v>0</v>
          </cell>
          <cell r="DL143">
            <v>0</v>
          </cell>
          <cell r="DM143">
            <v>0</v>
          </cell>
          <cell r="DN143">
            <v>0</v>
          </cell>
          <cell r="DO143">
            <v>0</v>
          </cell>
          <cell r="DP143">
            <v>0</v>
          </cell>
          <cell r="DQ143">
            <v>0</v>
          </cell>
          <cell r="DR143">
            <v>0</v>
          </cell>
          <cell r="DS143">
            <v>0</v>
          </cell>
          <cell r="DT143">
            <v>0</v>
          </cell>
          <cell r="DU143">
            <v>0</v>
          </cell>
          <cell r="DV143">
            <v>0</v>
          </cell>
          <cell r="DW143">
            <v>0</v>
          </cell>
          <cell r="DX143">
            <v>0</v>
          </cell>
          <cell r="DY143">
            <v>0</v>
          </cell>
          <cell r="DZ143">
            <v>0</v>
          </cell>
          <cell r="EA143">
            <v>0</v>
          </cell>
        </row>
        <row r="144">
          <cell r="A144">
            <v>105.1</v>
          </cell>
          <cell r="B144">
            <v>3</v>
          </cell>
          <cell r="C144">
            <v>1</v>
          </cell>
          <cell r="D144">
            <v>1</v>
          </cell>
          <cell r="E144">
            <v>0</v>
          </cell>
          <cell r="F144" t="str">
            <v>OSDFS</v>
          </cell>
          <cell r="G144" t="str">
            <v>Safe School and Citizenship Education</v>
          </cell>
          <cell r="H144">
            <v>0</v>
          </cell>
          <cell r="I144">
            <v>0</v>
          </cell>
          <cell r="J144" t="str">
            <v>Elementary and secondary school counseling (ESEA V-D, subpart 2)</v>
          </cell>
          <cell r="K144">
            <v>0</v>
          </cell>
          <cell r="L144" t="str">
            <v>D</v>
          </cell>
          <cell r="M144">
            <v>1</v>
          </cell>
          <cell r="N144">
            <v>0</v>
          </cell>
          <cell r="O144">
            <v>0</v>
          </cell>
          <cell r="P144">
            <v>52000</v>
          </cell>
          <cell r="Q144">
            <v>52000</v>
          </cell>
          <cell r="R144">
            <v>55000</v>
          </cell>
          <cell r="S144">
            <v>55000</v>
          </cell>
          <cell r="T144">
            <v>55000</v>
          </cell>
          <cell r="U144">
            <v>0</v>
          </cell>
          <cell r="V144">
            <v>55000</v>
          </cell>
          <cell r="W144">
            <v>0</v>
          </cell>
          <cell r="X144">
            <v>0</v>
          </cell>
          <cell r="Y144">
            <v>0</v>
          </cell>
          <cell r="Z144">
            <v>0</v>
          </cell>
          <cell r="AA144">
            <v>0</v>
          </cell>
          <cell r="AB144">
            <v>0</v>
          </cell>
          <cell r="AC144">
            <v>0</v>
          </cell>
          <cell r="AD144">
            <v>0</v>
          </cell>
          <cell r="AE144">
            <v>0</v>
          </cell>
          <cell r="AF144">
            <v>0</v>
          </cell>
          <cell r="AG144">
            <v>0</v>
          </cell>
          <cell r="AH144">
            <v>55000</v>
          </cell>
          <cell r="AI144">
            <v>55000</v>
          </cell>
          <cell r="AJ144">
            <v>55000</v>
          </cell>
          <cell r="AK144">
            <v>55000</v>
          </cell>
          <cell r="AL144">
            <v>57000</v>
          </cell>
          <cell r="AM144">
            <v>57000</v>
          </cell>
          <cell r="AN144">
            <v>56000</v>
          </cell>
          <cell r="AO144">
            <v>55000</v>
          </cell>
          <cell r="AP144">
            <v>55000</v>
          </cell>
          <cell r="AQ144">
            <v>55000</v>
          </cell>
          <cell r="AR144">
            <v>0</v>
          </cell>
          <cell r="AS144">
            <v>55000</v>
          </cell>
          <cell r="AT144">
            <v>55000</v>
          </cell>
          <cell r="AU144">
            <v>55000</v>
          </cell>
          <cell r="AV144">
            <v>55000</v>
          </cell>
          <cell r="AW144">
            <v>53750</v>
          </cell>
          <cell r="AX144">
            <v>52500</v>
          </cell>
          <cell r="AY144">
            <v>52500</v>
          </cell>
          <cell r="AZ144">
            <v>52395</v>
          </cell>
          <cell r="BA144">
            <v>51608</v>
          </cell>
          <cell r="BB144">
            <v>55000</v>
          </cell>
          <cell r="BC144">
            <v>0</v>
          </cell>
          <cell r="BD144">
            <v>0</v>
          </cell>
          <cell r="BE144">
            <v>0</v>
          </cell>
          <cell r="BF144">
            <v>0</v>
          </cell>
          <cell r="BG144">
            <v>0</v>
          </cell>
          <cell r="BH144">
            <v>0</v>
          </cell>
          <cell r="BI144">
            <v>0</v>
          </cell>
          <cell r="BJ144">
            <v>0</v>
          </cell>
          <cell r="BK144">
            <v>0</v>
          </cell>
          <cell r="BL144">
            <v>52395</v>
          </cell>
          <cell r="BM144">
            <v>52395</v>
          </cell>
          <cell r="BN144">
            <v>52395</v>
          </cell>
          <cell r="BO144">
            <v>52395</v>
          </cell>
          <cell r="BP144">
            <v>0</v>
          </cell>
          <cell r="BQ144">
            <v>51608</v>
          </cell>
          <cell r="BR144">
            <v>51608</v>
          </cell>
          <cell r="BS144">
            <v>51608</v>
          </cell>
          <cell r="BT144">
            <v>51608</v>
          </cell>
          <cell r="BU144">
            <v>52395</v>
          </cell>
          <cell r="BV144">
            <v>52296</v>
          </cell>
          <cell r="BW144">
            <v>0</v>
          </cell>
          <cell r="BX144">
            <v>0</v>
          </cell>
          <cell r="BY144">
            <v>0</v>
          </cell>
          <cell r="BZ144">
            <v>0</v>
          </cell>
          <cell r="CA144">
            <v>36716</v>
          </cell>
          <cell r="CB144">
            <v>0</v>
          </cell>
          <cell r="CC144">
            <v>0</v>
          </cell>
          <cell r="CD144">
            <v>0</v>
          </cell>
          <cell r="CE144">
            <v>52296</v>
          </cell>
          <cell r="CF144">
            <v>52296</v>
          </cell>
          <cell r="CG144">
            <v>52296</v>
          </cell>
          <cell r="CH144">
            <v>49561</v>
          </cell>
          <cell r="CI144">
            <v>0</v>
          </cell>
          <cell r="CJ144">
            <v>52296</v>
          </cell>
          <cell r="CK144">
            <v>0</v>
          </cell>
          <cell r="CL144">
            <v>0</v>
          </cell>
          <cell r="CM144">
            <v>0</v>
          </cell>
          <cell r="CN144">
            <v>0</v>
          </cell>
          <cell r="CO144">
            <v>0</v>
          </cell>
          <cell r="CP144">
            <v>0</v>
          </cell>
          <cell r="CQ144">
            <v>0</v>
          </cell>
          <cell r="CR144">
            <v>52191</v>
          </cell>
          <cell r="CS144">
            <v>52191</v>
          </cell>
          <cell r="CT144">
            <v>49561</v>
          </cell>
          <cell r="CU144">
            <v>49561</v>
          </cell>
          <cell r="CV144">
            <v>0</v>
          </cell>
          <cell r="CW144">
            <v>0</v>
          </cell>
          <cell r="CX144">
            <v>0</v>
          </cell>
          <cell r="CY144">
            <v>0</v>
          </cell>
          <cell r="CZ144">
            <v>0</v>
          </cell>
          <cell r="DA144">
            <v>49561</v>
          </cell>
          <cell r="DB144">
            <v>49561</v>
          </cell>
          <cell r="DC144">
            <v>49534</v>
          </cell>
          <cell r="DD144">
            <v>49561</v>
          </cell>
          <cell r="DE144">
            <v>52509</v>
          </cell>
          <cell r="DF144">
            <v>49561</v>
          </cell>
          <cell r="DG144">
            <v>49561</v>
          </cell>
          <cell r="DH144">
            <v>49561</v>
          </cell>
          <cell r="DI144">
            <v>49561</v>
          </cell>
          <cell r="DJ144">
            <v>49561</v>
          </cell>
          <cell r="DK144">
            <v>49561</v>
          </cell>
          <cell r="DL144">
            <v>0</v>
          </cell>
          <cell r="DM144">
            <v>0</v>
          </cell>
          <cell r="DN144">
            <v>23314</v>
          </cell>
          <cell r="DO144">
            <v>0</v>
          </cell>
          <cell r="DP144">
            <v>49561</v>
          </cell>
          <cell r="DQ144">
            <v>49561</v>
          </cell>
          <cell r="DR144">
            <v>23314</v>
          </cell>
          <cell r="DS144">
            <v>49561</v>
          </cell>
          <cell r="DT144">
            <v>49561</v>
          </cell>
          <cell r="DU144">
            <v>30049</v>
          </cell>
          <cell r="DV144">
            <v>49561</v>
          </cell>
          <cell r="DW144">
            <v>0</v>
          </cell>
          <cell r="DX144">
            <v>0</v>
          </cell>
          <cell r="DY144">
            <v>0</v>
          </cell>
          <cell r="DZ144">
            <v>0</v>
          </cell>
          <cell r="EA144">
            <v>0</v>
          </cell>
        </row>
        <row r="145">
          <cell r="A145">
            <v>105.2</v>
          </cell>
          <cell r="B145">
            <v>3</v>
          </cell>
          <cell r="C145">
            <v>1</v>
          </cell>
          <cell r="D145">
            <v>1</v>
          </cell>
          <cell r="E145">
            <v>0</v>
          </cell>
          <cell r="F145" t="str">
            <v>OSDFS</v>
          </cell>
          <cell r="G145" t="str">
            <v>Safe School and Citizenship Education</v>
          </cell>
          <cell r="H145">
            <v>0</v>
          </cell>
          <cell r="I145">
            <v>0</v>
          </cell>
          <cell r="J145" t="str">
            <v>Physical education program (ESEA V-D, subpart 10)</v>
          </cell>
          <cell r="K145">
            <v>0</v>
          </cell>
          <cell r="L145" t="str">
            <v>D</v>
          </cell>
          <cell r="M145">
            <v>1</v>
          </cell>
          <cell r="N145">
            <v>0</v>
          </cell>
          <cell r="O145">
            <v>0</v>
          </cell>
          <cell r="P145">
            <v>78000</v>
          </cell>
          <cell r="Q145">
            <v>78000</v>
          </cell>
          <cell r="R145">
            <v>79000</v>
          </cell>
          <cell r="S145">
            <v>79000</v>
          </cell>
          <cell r="T145">
            <v>79000</v>
          </cell>
          <cell r="U145">
            <v>0</v>
          </cell>
          <cell r="V145">
            <v>100000</v>
          </cell>
          <cell r="W145">
            <v>100000</v>
          </cell>
          <cell r="X145">
            <v>0</v>
          </cell>
          <cell r="Y145">
            <v>0</v>
          </cell>
          <cell r="Z145">
            <v>0</v>
          </cell>
          <cell r="AA145">
            <v>0</v>
          </cell>
          <cell r="AB145">
            <v>0</v>
          </cell>
          <cell r="AC145">
            <v>0</v>
          </cell>
          <cell r="AD145">
            <v>0</v>
          </cell>
          <cell r="AE145">
            <v>0</v>
          </cell>
          <cell r="AF145">
            <v>0</v>
          </cell>
          <cell r="AG145">
            <v>0</v>
          </cell>
          <cell r="AH145">
            <v>79000</v>
          </cell>
          <cell r="AI145">
            <v>79000</v>
          </cell>
          <cell r="AJ145">
            <v>79000</v>
          </cell>
          <cell r="AK145">
            <v>79000</v>
          </cell>
          <cell r="AL145">
            <v>80000</v>
          </cell>
          <cell r="AM145">
            <v>80000</v>
          </cell>
          <cell r="AN145">
            <v>79500</v>
          </cell>
          <cell r="AO145">
            <v>80000</v>
          </cell>
          <cell r="AP145">
            <v>79000</v>
          </cell>
          <cell r="AQ145">
            <v>79000</v>
          </cell>
          <cell r="AR145">
            <v>0</v>
          </cell>
          <cell r="AS145">
            <v>79000</v>
          </cell>
          <cell r="AT145">
            <v>79000</v>
          </cell>
          <cell r="AU145">
            <v>79000</v>
          </cell>
          <cell r="AV145">
            <v>79000</v>
          </cell>
          <cell r="AW145">
            <v>77750</v>
          </cell>
          <cell r="AX145">
            <v>79000</v>
          </cell>
          <cell r="AY145">
            <v>79000</v>
          </cell>
          <cell r="AZ145">
            <v>78842</v>
          </cell>
          <cell r="BA145">
            <v>77657</v>
          </cell>
          <cell r="BB145">
            <v>79000</v>
          </cell>
          <cell r="BC145">
            <v>0</v>
          </cell>
          <cell r="BD145">
            <v>0</v>
          </cell>
          <cell r="BE145">
            <v>0</v>
          </cell>
          <cell r="BF145">
            <v>0</v>
          </cell>
          <cell r="BG145">
            <v>0</v>
          </cell>
          <cell r="BH145">
            <v>0</v>
          </cell>
          <cell r="BI145">
            <v>0</v>
          </cell>
          <cell r="BJ145">
            <v>0</v>
          </cell>
          <cell r="BK145">
            <v>0</v>
          </cell>
          <cell r="BL145">
            <v>78842</v>
          </cell>
          <cell r="BM145">
            <v>78842</v>
          </cell>
          <cell r="BN145">
            <v>78842</v>
          </cell>
          <cell r="BO145">
            <v>78842</v>
          </cell>
          <cell r="BP145">
            <v>0</v>
          </cell>
          <cell r="BQ145">
            <v>77657</v>
          </cell>
          <cell r="BR145">
            <v>77657</v>
          </cell>
          <cell r="BS145">
            <v>77657</v>
          </cell>
          <cell r="BT145">
            <v>77657</v>
          </cell>
          <cell r="BU145">
            <v>78842</v>
          </cell>
          <cell r="BV145">
            <v>78693</v>
          </cell>
          <cell r="BW145">
            <v>0</v>
          </cell>
          <cell r="BX145">
            <v>0</v>
          </cell>
          <cell r="BY145">
            <v>0</v>
          </cell>
          <cell r="BZ145">
            <v>0</v>
          </cell>
          <cell r="CA145">
            <v>43434</v>
          </cell>
          <cell r="CB145">
            <v>0</v>
          </cell>
          <cell r="CC145">
            <v>0</v>
          </cell>
          <cell r="CD145">
            <v>0</v>
          </cell>
          <cell r="CE145">
            <v>78693</v>
          </cell>
          <cell r="CF145">
            <v>78693</v>
          </cell>
          <cell r="CG145">
            <v>78693</v>
          </cell>
          <cell r="CH145">
            <v>74577</v>
          </cell>
          <cell r="CI145">
            <v>0</v>
          </cell>
          <cell r="CJ145">
            <v>78693</v>
          </cell>
          <cell r="CK145">
            <v>0</v>
          </cell>
          <cell r="CL145">
            <v>0</v>
          </cell>
          <cell r="CM145">
            <v>0</v>
          </cell>
          <cell r="CN145">
            <v>0</v>
          </cell>
          <cell r="CO145">
            <v>0</v>
          </cell>
          <cell r="CP145">
            <v>0</v>
          </cell>
          <cell r="CQ145">
            <v>0</v>
          </cell>
          <cell r="CR145">
            <v>78536</v>
          </cell>
          <cell r="CS145">
            <v>78536</v>
          </cell>
          <cell r="CT145">
            <v>74577</v>
          </cell>
          <cell r="CU145">
            <v>74577</v>
          </cell>
          <cell r="CV145">
            <v>0</v>
          </cell>
          <cell r="CW145">
            <v>0</v>
          </cell>
          <cell r="CX145">
            <v>0</v>
          </cell>
          <cell r="CY145">
            <v>0</v>
          </cell>
          <cell r="CZ145">
            <v>0</v>
          </cell>
          <cell r="DA145">
            <v>74577</v>
          </cell>
          <cell r="DB145">
            <v>74577</v>
          </cell>
          <cell r="DC145">
            <v>74536</v>
          </cell>
          <cell r="DD145">
            <v>74577</v>
          </cell>
          <cell r="DE145">
            <v>44052</v>
          </cell>
          <cell r="DF145">
            <v>74577</v>
          </cell>
          <cell r="DG145">
            <v>74577</v>
          </cell>
          <cell r="DH145">
            <v>74577</v>
          </cell>
          <cell r="DI145">
            <v>74577</v>
          </cell>
          <cell r="DJ145">
            <v>62000</v>
          </cell>
          <cell r="DK145">
            <v>60000</v>
          </cell>
          <cell r="DL145">
            <v>0</v>
          </cell>
          <cell r="DM145">
            <v>0</v>
          </cell>
          <cell r="DN145">
            <v>0</v>
          </cell>
          <cell r="DO145">
            <v>0</v>
          </cell>
          <cell r="DP145">
            <v>47000</v>
          </cell>
          <cell r="DQ145">
            <v>47000</v>
          </cell>
          <cell r="DR145">
            <v>0</v>
          </cell>
          <cell r="DS145">
            <v>47000</v>
          </cell>
          <cell r="DT145">
            <v>60000</v>
          </cell>
          <cell r="DU145">
            <v>0</v>
          </cell>
          <cell r="DV145">
            <v>17000</v>
          </cell>
          <cell r="DW145">
            <v>0</v>
          </cell>
          <cell r="DX145">
            <v>0</v>
          </cell>
          <cell r="DY145">
            <v>0</v>
          </cell>
          <cell r="DZ145">
            <v>0</v>
          </cell>
          <cell r="EA145">
            <v>0</v>
          </cell>
        </row>
        <row r="146">
          <cell r="A146">
            <v>108</v>
          </cell>
          <cell r="B146">
            <v>1</v>
          </cell>
          <cell r="C146">
            <v>1</v>
          </cell>
          <cell r="D146">
            <v>1</v>
          </cell>
          <cell r="E146">
            <v>0</v>
          </cell>
          <cell r="F146" t="str">
            <v>OSDFS</v>
          </cell>
          <cell r="G146" t="str">
            <v>Safe School and Citizenship Education</v>
          </cell>
          <cell r="H146">
            <v>0</v>
          </cell>
          <cell r="I146">
            <v>0</v>
          </cell>
          <cell r="J146" t="str">
            <v>21st century community learning centers (ESEA IV-B)</v>
          </cell>
          <cell r="K146">
            <v>0</v>
          </cell>
          <cell r="L146" t="str">
            <v>D</v>
          </cell>
          <cell r="M146">
            <v>1</v>
          </cell>
          <cell r="N146">
            <v>0</v>
          </cell>
          <cell r="O146">
            <v>0</v>
          </cell>
          <cell r="P146">
            <v>1131166</v>
          </cell>
          <cell r="Q146">
            <v>1131166</v>
          </cell>
          <cell r="R146">
            <v>1166166</v>
          </cell>
          <cell r="S146">
            <v>1166166</v>
          </cell>
          <cell r="T146">
            <v>1166166</v>
          </cell>
          <cell r="U146">
            <v>0</v>
          </cell>
          <cell r="V146">
            <v>1156166</v>
          </cell>
          <cell r="W146">
            <v>1156166</v>
          </cell>
          <cell r="X146">
            <v>0</v>
          </cell>
          <cell r="Y146">
            <v>1156166</v>
          </cell>
          <cell r="Z146">
            <v>1156200</v>
          </cell>
          <cell r="AA146">
            <v>0</v>
          </cell>
          <cell r="AB146">
            <v>1156200</v>
          </cell>
          <cell r="AC146">
            <v>1156166</v>
          </cell>
          <cell r="AD146">
            <v>1166166</v>
          </cell>
          <cell r="AE146">
            <v>1166166</v>
          </cell>
          <cell r="AF146">
            <v>1166166</v>
          </cell>
          <cell r="AG146">
            <v>1166166</v>
          </cell>
          <cell r="AH146">
            <v>1166166</v>
          </cell>
          <cell r="AI146">
            <v>1201166</v>
          </cell>
          <cell r="AJ146">
            <v>1166166</v>
          </cell>
          <cell r="AK146">
            <v>1166166</v>
          </cell>
          <cell r="AL146">
            <v>1266166</v>
          </cell>
          <cell r="AM146">
            <v>1266166</v>
          </cell>
          <cell r="AN146">
            <v>1233666</v>
          </cell>
          <cell r="AO146">
            <v>1301166</v>
          </cell>
          <cell r="AP146">
            <v>1166166</v>
          </cell>
          <cell r="AQ146">
            <v>1166166</v>
          </cell>
          <cell r="AR146">
            <v>1066166</v>
          </cell>
          <cell r="AS146">
            <v>1166166</v>
          </cell>
          <cell r="AT146">
            <v>1166166</v>
          </cell>
          <cell r="AU146">
            <v>1166166</v>
          </cell>
          <cell r="AV146">
            <v>1166166</v>
          </cell>
          <cell r="AW146">
            <v>1166166</v>
          </cell>
          <cell r="AX146">
            <v>1156166</v>
          </cell>
          <cell r="AY146">
            <v>1156166</v>
          </cell>
          <cell r="AZ146">
            <v>1153854</v>
          </cell>
          <cell r="BA146">
            <v>1136511</v>
          </cell>
          <cell r="BB146">
            <v>1166166</v>
          </cell>
          <cell r="BC146">
            <v>1166166</v>
          </cell>
          <cell r="BD146">
            <v>1216566</v>
          </cell>
          <cell r="BE146">
            <v>1166166</v>
          </cell>
          <cell r="BF146">
            <v>1334000</v>
          </cell>
          <cell r="BG146">
            <v>1266166</v>
          </cell>
          <cell r="BH146">
            <v>1266166</v>
          </cell>
          <cell r="BI146">
            <v>1266166</v>
          </cell>
          <cell r="BJ146">
            <v>1266166</v>
          </cell>
          <cell r="BK146">
            <v>1266166</v>
          </cell>
          <cell r="BL146">
            <v>1153854</v>
          </cell>
          <cell r="BM146">
            <v>1153854</v>
          </cell>
          <cell r="BN146">
            <v>1153854</v>
          </cell>
          <cell r="BO146">
            <v>1153854</v>
          </cell>
          <cell r="BP146">
            <v>1153854</v>
          </cell>
          <cell r="BQ146">
            <v>1136511</v>
          </cell>
          <cell r="BR146">
            <v>1136511</v>
          </cell>
          <cell r="BS146">
            <v>1136511</v>
          </cell>
          <cell r="BT146">
            <v>1136511</v>
          </cell>
          <cell r="BU146">
            <v>1153854</v>
          </cell>
          <cell r="BV146">
            <v>1151673</v>
          </cell>
          <cell r="BW146">
            <v>1153854</v>
          </cell>
          <cell r="BX146">
            <v>1153854</v>
          </cell>
          <cell r="BY146">
            <v>1096507</v>
          </cell>
          <cell r="BZ146">
            <v>1026930</v>
          </cell>
          <cell r="CA146">
            <v>1153854</v>
          </cell>
          <cell r="CB146">
            <v>1153854</v>
          </cell>
          <cell r="CC146">
            <v>1151673</v>
          </cell>
          <cell r="CD146">
            <v>1151673</v>
          </cell>
          <cell r="CE146">
            <v>1151673</v>
          </cell>
          <cell r="CF146">
            <v>1151673</v>
          </cell>
          <cell r="CG146">
            <v>1151673</v>
          </cell>
          <cell r="CH146">
            <v>1091564</v>
          </cell>
          <cell r="CI146">
            <v>1151673</v>
          </cell>
          <cell r="CJ146">
            <v>1151673</v>
          </cell>
          <cell r="CK146">
            <v>1251673</v>
          </cell>
          <cell r="CL146">
            <v>1151673</v>
          </cell>
          <cell r="CM146">
            <v>1151673</v>
          </cell>
          <cell r="CN146">
            <v>1251673</v>
          </cell>
          <cell r="CO146">
            <v>1251673</v>
          </cell>
          <cell r="CP146">
            <v>1251673</v>
          </cell>
          <cell r="CQ146">
            <v>1251673</v>
          </cell>
          <cell r="CR146">
            <v>1200000</v>
          </cell>
          <cell r="CS146">
            <v>1200000</v>
          </cell>
          <cell r="CT146">
            <v>1091564</v>
          </cell>
          <cell r="CU146">
            <v>1149370</v>
          </cell>
          <cell r="CV146">
            <v>1251673</v>
          </cell>
          <cell r="CW146">
            <v>1149370</v>
          </cell>
          <cell r="CX146">
            <v>1149370</v>
          </cell>
          <cell r="CY146">
            <v>1149370</v>
          </cell>
          <cell r="CZ146">
            <v>1149370</v>
          </cell>
          <cell r="DA146">
            <v>1149370</v>
          </cell>
          <cell r="DB146">
            <v>1149370</v>
          </cell>
          <cell r="DC146">
            <v>1148733</v>
          </cell>
          <cell r="DD146">
            <v>1149370</v>
          </cell>
          <cell r="DE146">
            <v>1151673</v>
          </cell>
          <cell r="DF146">
            <v>1149370</v>
          </cell>
          <cell r="DG146">
            <v>1149370</v>
          </cell>
          <cell r="DH146">
            <v>1149370</v>
          </cell>
          <cell r="DI146">
            <v>1151673</v>
          </cell>
          <cell r="DJ146">
            <v>1151673</v>
          </cell>
          <cell r="DK146">
            <v>1151673</v>
          </cell>
          <cell r="DL146">
            <v>1151673</v>
          </cell>
          <cell r="DM146">
            <v>1151673</v>
          </cell>
          <cell r="DN146">
            <v>1035000</v>
          </cell>
          <cell r="DO146">
            <v>0</v>
          </cell>
          <cell r="DP146">
            <v>1151673</v>
          </cell>
          <cell r="DQ146">
            <v>1166673</v>
          </cell>
          <cell r="DR146">
            <v>1092800</v>
          </cell>
          <cell r="DS146">
            <v>1166673</v>
          </cell>
          <cell r="DT146">
            <v>1151673</v>
          </cell>
          <cell r="DU146">
            <v>900000</v>
          </cell>
          <cell r="DV146">
            <v>1151673</v>
          </cell>
          <cell r="DW146">
            <v>1000000</v>
          </cell>
          <cell r="DX146">
            <v>1000000</v>
          </cell>
          <cell r="DY146">
            <v>1000000</v>
          </cell>
          <cell r="DZ146">
            <v>1050000</v>
          </cell>
          <cell r="EA146">
            <v>1000000</v>
          </cell>
        </row>
        <row r="147">
          <cell r="A147">
            <v>108.01</v>
          </cell>
          <cell r="B147">
            <v>0</v>
          </cell>
          <cell r="C147">
            <v>0</v>
          </cell>
          <cell r="D147">
            <v>1</v>
          </cell>
          <cell r="E147">
            <v>0</v>
          </cell>
          <cell r="F147" t="str">
            <v>OSDFS</v>
          </cell>
          <cell r="G147" t="str">
            <v>Safe School and Citizenship Education</v>
          </cell>
          <cell r="H147">
            <v>0</v>
          </cell>
          <cell r="I147">
            <v>0</v>
          </cell>
          <cell r="J147" t="str">
            <v>21st century community learning centers contingent reserve</v>
          </cell>
          <cell r="K147">
            <v>0</v>
          </cell>
          <cell r="L147">
            <v>0</v>
          </cell>
          <cell r="M147">
            <v>1</v>
          </cell>
          <cell r="N147">
            <v>0</v>
          </cell>
          <cell r="O147">
            <v>0</v>
          </cell>
          <cell r="P147">
            <v>0</v>
          </cell>
          <cell r="Q147">
            <v>0</v>
          </cell>
          <cell r="R147">
            <v>0</v>
          </cell>
          <cell r="S147">
            <v>0</v>
          </cell>
          <cell r="T147">
            <v>0</v>
          </cell>
          <cell r="U147">
            <v>0</v>
          </cell>
          <cell r="V147">
            <v>0</v>
          </cell>
          <cell r="W147">
            <v>0</v>
          </cell>
          <cell r="X147">
            <v>0</v>
          </cell>
          <cell r="Y147">
            <v>100000</v>
          </cell>
          <cell r="Z147">
            <v>0</v>
          </cell>
          <cell r="AA147">
            <v>100000</v>
          </cell>
          <cell r="AB147">
            <v>100000</v>
          </cell>
          <cell r="AC147">
            <v>100000</v>
          </cell>
          <cell r="AD147">
            <v>0</v>
          </cell>
          <cell r="AE147">
            <v>0</v>
          </cell>
          <cell r="AF147">
            <v>100000</v>
          </cell>
          <cell r="AG147">
            <v>100000</v>
          </cell>
          <cell r="AH147">
            <v>100000</v>
          </cell>
          <cell r="AI147">
            <v>0</v>
          </cell>
          <cell r="AJ147">
            <v>0</v>
          </cell>
          <cell r="AK147">
            <v>0</v>
          </cell>
          <cell r="AL147">
            <v>0</v>
          </cell>
          <cell r="AM147">
            <v>0</v>
          </cell>
          <cell r="AN147">
            <v>0</v>
          </cell>
          <cell r="AO147">
            <v>0</v>
          </cell>
          <cell r="AP147">
            <v>0</v>
          </cell>
          <cell r="AQ147">
            <v>0</v>
          </cell>
          <cell r="AR147">
            <v>0</v>
          </cell>
          <cell r="AS147">
            <v>0</v>
          </cell>
          <cell r="AT147">
            <v>0</v>
          </cell>
          <cell r="AU147">
            <v>0</v>
          </cell>
          <cell r="AV147">
            <v>0</v>
          </cell>
          <cell r="AW147">
            <v>0</v>
          </cell>
          <cell r="AX147">
            <v>0</v>
          </cell>
          <cell r="AY147">
            <v>0</v>
          </cell>
          <cell r="AZ147">
            <v>0</v>
          </cell>
          <cell r="BA147">
            <v>0</v>
          </cell>
          <cell r="BB147">
            <v>0</v>
          </cell>
          <cell r="BC147">
            <v>100000</v>
          </cell>
          <cell r="BD147">
            <v>0</v>
          </cell>
          <cell r="BE147">
            <v>100000</v>
          </cell>
          <cell r="BF147">
            <v>0</v>
          </cell>
          <cell r="BG147">
            <v>0</v>
          </cell>
          <cell r="BH147">
            <v>0</v>
          </cell>
          <cell r="BI147">
            <v>0</v>
          </cell>
          <cell r="BJ147">
            <v>0</v>
          </cell>
          <cell r="BK147">
            <v>0</v>
          </cell>
          <cell r="BL147">
            <v>0</v>
          </cell>
          <cell r="BM147">
            <v>0</v>
          </cell>
          <cell r="BN147">
            <v>0</v>
          </cell>
          <cell r="BO147">
            <v>0</v>
          </cell>
          <cell r="BP147">
            <v>0</v>
          </cell>
          <cell r="BQ147">
            <v>0</v>
          </cell>
          <cell r="BR147">
            <v>0</v>
          </cell>
          <cell r="BS147">
            <v>0</v>
          </cell>
          <cell r="BT147">
            <v>0</v>
          </cell>
          <cell r="BU147">
            <v>0</v>
          </cell>
          <cell r="BV147">
            <v>0</v>
          </cell>
          <cell r="BW147">
            <v>0</v>
          </cell>
          <cell r="BX147">
            <v>0</v>
          </cell>
          <cell r="BY147">
            <v>0</v>
          </cell>
          <cell r="BZ147">
            <v>0</v>
          </cell>
          <cell r="CA147">
            <v>0</v>
          </cell>
          <cell r="CB147">
            <v>0</v>
          </cell>
          <cell r="CC147">
            <v>0</v>
          </cell>
          <cell r="CD147">
            <v>0</v>
          </cell>
          <cell r="CE147">
            <v>0</v>
          </cell>
          <cell r="CF147">
            <v>0</v>
          </cell>
          <cell r="CG147">
            <v>0</v>
          </cell>
          <cell r="CH147">
            <v>0</v>
          </cell>
          <cell r="CI147">
            <v>0</v>
          </cell>
          <cell r="CJ147">
            <v>0</v>
          </cell>
          <cell r="CK147">
            <v>0</v>
          </cell>
          <cell r="CL147">
            <v>0</v>
          </cell>
          <cell r="CM147">
            <v>0</v>
          </cell>
          <cell r="CN147">
            <v>0</v>
          </cell>
          <cell r="CO147">
            <v>0</v>
          </cell>
          <cell r="CP147">
            <v>0</v>
          </cell>
          <cell r="CQ147">
            <v>0</v>
          </cell>
          <cell r="CR147">
            <v>0</v>
          </cell>
          <cell r="CS147">
            <v>0</v>
          </cell>
          <cell r="CT147">
            <v>0</v>
          </cell>
          <cell r="CU147">
            <v>0</v>
          </cell>
          <cell r="CV147">
            <v>0</v>
          </cell>
          <cell r="CW147">
            <v>0</v>
          </cell>
          <cell r="CX147">
            <v>0</v>
          </cell>
          <cell r="CY147">
            <v>0</v>
          </cell>
          <cell r="CZ147">
            <v>0</v>
          </cell>
          <cell r="DA147">
            <v>0</v>
          </cell>
          <cell r="DB147">
            <v>0</v>
          </cell>
          <cell r="DC147">
            <v>0</v>
          </cell>
          <cell r="DD147">
            <v>0</v>
          </cell>
          <cell r="DE147">
            <v>0</v>
          </cell>
          <cell r="DF147">
            <v>0</v>
          </cell>
          <cell r="DG147">
            <v>0</v>
          </cell>
          <cell r="DH147">
            <v>0</v>
          </cell>
          <cell r="DI147">
            <v>0</v>
          </cell>
          <cell r="DJ147">
            <v>0</v>
          </cell>
          <cell r="DK147">
            <v>0</v>
          </cell>
          <cell r="DL147">
            <v>0</v>
          </cell>
          <cell r="DM147">
            <v>0</v>
          </cell>
          <cell r="DN147">
            <v>0</v>
          </cell>
          <cell r="DO147">
            <v>0</v>
          </cell>
          <cell r="DP147">
            <v>0</v>
          </cell>
          <cell r="DQ147">
            <v>0</v>
          </cell>
          <cell r="DR147">
            <v>0</v>
          </cell>
          <cell r="DS147">
            <v>0</v>
          </cell>
          <cell r="DT147">
            <v>0</v>
          </cell>
          <cell r="DU147">
            <v>0</v>
          </cell>
          <cell r="DV147">
            <v>0</v>
          </cell>
          <cell r="DW147">
            <v>0</v>
          </cell>
          <cell r="DX147">
            <v>0</v>
          </cell>
          <cell r="DY147">
            <v>0</v>
          </cell>
          <cell r="DZ147">
            <v>0</v>
          </cell>
          <cell r="EA147">
            <v>0</v>
          </cell>
        </row>
        <row r="148">
          <cell r="A148">
            <v>108.02</v>
          </cell>
          <cell r="B148">
            <v>0</v>
          </cell>
          <cell r="C148">
            <v>0</v>
          </cell>
          <cell r="D148">
            <v>0</v>
          </cell>
          <cell r="E148">
            <v>0</v>
          </cell>
          <cell r="F148" t="str">
            <v>OSDFS</v>
          </cell>
          <cell r="G148" t="str">
            <v>Safe School and Citizenship Education</v>
          </cell>
          <cell r="H148">
            <v>0</v>
          </cell>
          <cell r="I148">
            <v>0</v>
          </cell>
          <cell r="J148" t="str">
            <v xml:space="preserve">Full Service Community Schools </v>
          </cell>
          <cell r="K148">
            <v>0</v>
          </cell>
          <cell r="L148" t="str">
            <v>D</v>
          </cell>
          <cell r="M148">
            <v>0</v>
          </cell>
          <cell r="N148">
            <v>0</v>
          </cell>
          <cell r="O148">
            <v>0</v>
          </cell>
          <cell r="P148">
            <v>0</v>
          </cell>
          <cell r="Q148">
            <v>0</v>
          </cell>
          <cell r="R148">
            <v>0</v>
          </cell>
          <cell r="S148">
            <v>0</v>
          </cell>
          <cell r="T148">
            <v>0</v>
          </cell>
          <cell r="U148">
            <v>0</v>
          </cell>
          <cell r="V148">
            <v>0</v>
          </cell>
          <cell r="W148">
            <v>0</v>
          </cell>
          <cell r="X148">
            <v>0</v>
          </cell>
          <cell r="Y148">
            <v>0</v>
          </cell>
          <cell r="Z148">
            <v>0</v>
          </cell>
          <cell r="AA148">
            <v>0</v>
          </cell>
          <cell r="AB148">
            <v>0</v>
          </cell>
          <cell r="AC148">
            <v>0</v>
          </cell>
          <cell r="AD148">
            <v>0</v>
          </cell>
          <cell r="AE148">
            <v>0</v>
          </cell>
          <cell r="AF148">
            <v>0</v>
          </cell>
          <cell r="AG148">
            <v>0</v>
          </cell>
          <cell r="AH148">
            <v>0</v>
          </cell>
          <cell r="AI148">
            <v>0</v>
          </cell>
          <cell r="AJ148">
            <v>0</v>
          </cell>
          <cell r="AK148">
            <v>0</v>
          </cell>
          <cell r="AL148">
            <v>0</v>
          </cell>
          <cell r="AM148">
            <v>0</v>
          </cell>
          <cell r="AN148">
            <v>0</v>
          </cell>
          <cell r="AO148">
            <v>0</v>
          </cell>
          <cell r="AP148">
            <v>0</v>
          </cell>
          <cell r="AQ148">
            <v>0</v>
          </cell>
          <cell r="AR148">
            <v>0</v>
          </cell>
          <cell r="AS148">
            <v>0</v>
          </cell>
          <cell r="AT148">
            <v>0</v>
          </cell>
          <cell r="AU148">
            <v>0</v>
          </cell>
          <cell r="AV148">
            <v>0</v>
          </cell>
          <cell r="AW148">
            <v>0</v>
          </cell>
          <cell r="AX148">
            <v>0</v>
          </cell>
          <cell r="AY148">
            <v>0</v>
          </cell>
          <cell r="AZ148">
            <v>0</v>
          </cell>
          <cell r="BA148">
            <v>0</v>
          </cell>
          <cell r="BB148">
            <v>0</v>
          </cell>
          <cell r="BC148">
            <v>0</v>
          </cell>
          <cell r="BD148">
            <v>0</v>
          </cell>
          <cell r="BE148">
            <v>0</v>
          </cell>
          <cell r="BF148">
            <v>0</v>
          </cell>
          <cell r="BG148">
            <v>0</v>
          </cell>
          <cell r="BH148">
            <v>0</v>
          </cell>
          <cell r="BI148">
            <v>0</v>
          </cell>
          <cell r="BJ148">
            <v>0</v>
          </cell>
          <cell r="BK148">
            <v>0</v>
          </cell>
          <cell r="BL148">
            <v>0</v>
          </cell>
          <cell r="BM148">
            <v>0</v>
          </cell>
          <cell r="BN148">
            <v>0</v>
          </cell>
          <cell r="BO148">
            <v>0</v>
          </cell>
          <cell r="BP148">
            <v>0</v>
          </cell>
          <cell r="BQ148">
            <v>0</v>
          </cell>
          <cell r="BR148">
            <v>0</v>
          </cell>
          <cell r="BS148">
            <v>0</v>
          </cell>
          <cell r="BT148">
            <v>0</v>
          </cell>
          <cell r="BU148">
            <v>0</v>
          </cell>
          <cell r="BV148">
            <v>0</v>
          </cell>
          <cell r="BW148">
            <v>0</v>
          </cell>
          <cell r="BX148">
            <v>0</v>
          </cell>
          <cell r="BY148">
            <v>0</v>
          </cell>
          <cell r="BZ148">
            <v>0</v>
          </cell>
          <cell r="CA148">
            <v>0</v>
          </cell>
          <cell r="CB148">
            <v>0</v>
          </cell>
          <cell r="CC148">
            <v>0</v>
          </cell>
          <cell r="CD148">
            <v>0</v>
          </cell>
          <cell r="CE148">
            <v>0</v>
          </cell>
          <cell r="CF148">
            <v>0</v>
          </cell>
          <cell r="CG148">
            <v>0</v>
          </cell>
          <cell r="CH148">
            <v>0</v>
          </cell>
          <cell r="CI148">
            <v>0</v>
          </cell>
          <cell r="CJ148">
            <v>0</v>
          </cell>
          <cell r="CK148">
            <v>0</v>
          </cell>
          <cell r="CL148">
            <v>0</v>
          </cell>
          <cell r="CM148">
            <v>0</v>
          </cell>
          <cell r="CN148">
            <v>0</v>
          </cell>
          <cell r="CO148">
            <v>0</v>
          </cell>
          <cell r="CP148">
            <v>0</v>
          </cell>
          <cell r="CQ148">
            <v>0</v>
          </cell>
          <cell r="CR148">
            <v>0</v>
          </cell>
          <cell r="CS148">
            <v>0</v>
          </cell>
          <cell r="CT148">
            <v>0</v>
          </cell>
          <cell r="CU148">
            <v>0</v>
          </cell>
          <cell r="CV148">
            <v>0</v>
          </cell>
          <cell r="CW148">
            <v>0</v>
          </cell>
          <cell r="CX148">
            <v>0</v>
          </cell>
          <cell r="CY148">
            <v>0</v>
          </cell>
          <cell r="CZ148">
            <v>0</v>
          </cell>
          <cell r="DA148">
            <v>0</v>
          </cell>
          <cell r="DB148">
            <v>0</v>
          </cell>
          <cell r="DC148">
            <v>0</v>
          </cell>
          <cell r="DD148">
            <v>0</v>
          </cell>
          <cell r="DE148">
            <v>0</v>
          </cell>
          <cell r="DF148">
            <v>0</v>
          </cell>
          <cell r="DG148">
            <v>0</v>
          </cell>
          <cell r="DH148">
            <v>0</v>
          </cell>
          <cell r="DI148">
            <v>0</v>
          </cell>
          <cell r="DJ148">
            <v>0</v>
          </cell>
          <cell r="DK148">
            <v>0</v>
          </cell>
          <cell r="DL148">
            <v>0</v>
          </cell>
          <cell r="DM148">
            <v>0</v>
          </cell>
          <cell r="DN148">
            <v>0</v>
          </cell>
          <cell r="DO148">
            <v>0</v>
          </cell>
          <cell r="DP148">
            <v>0</v>
          </cell>
          <cell r="DQ148">
            <v>0</v>
          </cell>
          <cell r="DR148">
            <v>0</v>
          </cell>
          <cell r="DS148">
            <v>10000</v>
          </cell>
          <cell r="DT148">
            <v>0</v>
          </cell>
          <cell r="DU148">
            <v>0</v>
          </cell>
          <cell r="DV148">
            <v>0</v>
          </cell>
          <cell r="DW148">
            <v>0</v>
          </cell>
          <cell r="DX148">
            <v>10000</v>
          </cell>
          <cell r="DY148">
            <v>10000</v>
          </cell>
          <cell r="DZ148">
            <v>0</v>
          </cell>
          <cell r="EA148">
            <v>10000</v>
          </cell>
        </row>
        <row r="149">
          <cell r="A149">
            <v>109</v>
          </cell>
          <cell r="B149">
            <v>3</v>
          </cell>
          <cell r="C149">
            <v>1</v>
          </cell>
          <cell r="D149">
            <v>1</v>
          </cell>
          <cell r="E149">
            <v>0</v>
          </cell>
          <cell r="F149" t="str">
            <v>OSDFS</v>
          </cell>
          <cell r="G149" t="str">
            <v>Safe School and Citizenship Education</v>
          </cell>
          <cell r="H149">
            <v>0</v>
          </cell>
          <cell r="I149">
            <v>0</v>
          </cell>
          <cell r="J149" t="str">
            <v>Foundations for learning (ESEA V-D, subpart 14, section 5542)</v>
          </cell>
          <cell r="K149">
            <v>0</v>
          </cell>
          <cell r="L149" t="str">
            <v>D</v>
          </cell>
          <cell r="M149">
            <v>1</v>
          </cell>
          <cell r="N149">
            <v>0</v>
          </cell>
          <cell r="O149">
            <v>0</v>
          </cell>
          <cell r="P149">
            <v>1000</v>
          </cell>
          <cell r="Q149">
            <v>0</v>
          </cell>
          <cell r="R149">
            <v>1000</v>
          </cell>
          <cell r="S149">
            <v>1000</v>
          </cell>
          <cell r="T149">
            <v>1000</v>
          </cell>
          <cell r="U149">
            <v>0</v>
          </cell>
          <cell r="V149">
            <v>0</v>
          </cell>
          <cell r="W149">
            <v>0</v>
          </cell>
          <cell r="X149">
            <v>0</v>
          </cell>
          <cell r="Y149">
            <v>0</v>
          </cell>
          <cell r="Z149">
            <v>0</v>
          </cell>
          <cell r="AA149">
            <v>0</v>
          </cell>
          <cell r="AB149">
            <v>0</v>
          </cell>
          <cell r="AC149">
            <v>0</v>
          </cell>
          <cell r="AD149">
            <v>0</v>
          </cell>
          <cell r="AE149">
            <v>0</v>
          </cell>
          <cell r="AF149">
            <v>0</v>
          </cell>
          <cell r="AG149">
            <v>0</v>
          </cell>
          <cell r="AH149">
            <v>0</v>
          </cell>
          <cell r="AI149">
            <v>1000</v>
          </cell>
          <cell r="AJ149">
            <v>1000</v>
          </cell>
          <cell r="AK149">
            <v>1000</v>
          </cell>
          <cell r="AL149">
            <v>0</v>
          </cell>
          <cell r="AM149">
            <v>0</v>
          </cell>
          <cell r="AN149">
            <v>1000</v>
          </cell>
          <cell r="AO149">
            <v>0</v>
          </cell>
          <cell r="AP149">
            <v>1000</v>
          </cell>
          <cell r="AQ149">
            <v>1000</v>
          </cell>
          <cell r="AR149">
            <v>0</v>
          </cell>
          <cell r="AS149">
            <v>1000</v>
          </cell>
          <cell r="AT149">
            <v>0</v>
          </cell>
          <cell r="AU149">
            <v>1000</v>
          </cell>
          <cell r="AV149">
            <v>1000</v>
          </cell>
          <cell r="AW149">
            <v>0</v>
          </cell>
          <cell r="AX149">
            <v>0</v>
          </cell>
          <cell r="AY149">
            <v>0</v>
          </cell>
          <cell r="AZ149">
            <v>0</v>
          </cell>
          <cell r="BA149">
            <v>0</v>
          </cell>
          <cell r="BB149">
            <v>1000</v>
          </cell>
          <cell r="BC149">
            <v>0</v>
          </cell>
          <cell r="BD149">
            <v>0</v>
          </cell>
          <cell r="BE149">
            <v>0</v>
          </cell>
          <cell r="BF149">
            <v>0</v>
          </cell>
          <cell r="BG149">
            <v>0</v>
          </cell>
          <cell r="BH149">
            <v>0</v>
          </cell>
          <cell r="BI149">
            <v>0</v>
          </cell>
          <cell r="BJ149">
            <v>0</v>
          </cell>
          <cell r="BK149">
            <v>0</v>
          </cell>
          <cell r="BL149">
            <v>0</v>
          </cell>
          <cell r="BM149">
            <v>0</v>
          </cell>
          <cell r="BN149">
            <v>0</v>
          </cell>
          <cell r="BO149">
            <v>0</v>
          </cell>
          <cell r="BP149">
            <v>0</v>
          </cell>
          <cell r="BQ149">
            <v>0</v>
          </cell>
          <cell r="BR149">
            <v>0</v>
          </cell>
          <cell r="BS149">
            <v>0</v>
          </cell>
          <cell r="BT149">
            <v>0</v>
          </cell>
          <cell r="BU149">
            <v>0</v>
          </cell>
          <cell r="BV149">
            <v>0</v>
          </cell>
          <cell r="BW149">
            <v>0</v>
          </cell>
          <cell r="BX149">
            <v>0</v>
          </cell>
          <cell r="BY149">
            <v>0</v>
          </cell>
          <cell r="BZ149">
            <v>0</v>
          </cell>
          <cell r="CA149">
            <v>0</v>
          </cell>
          <cell r="CB149">
            <v>0</v>
          </cell>
          <cell r="CC149">
            <v>0</v>
          </cell>
          <cell r="CD149">
            <v>0</v>
          </cell>
          <cell r="CE149">
            <v>0</v>
          </cell>
          <cell r="CF149">
            <v>0</v>
          </cell>
          <cell r="CG149">
            <v>0</v>
          </cell>
          <cell r="CH149">
            <v>0</v>
          </cell>
          <cell r="CI149">
            <v>0</v>
          </cell>
          <cell r="CJ149">
            <v>0</v>
          </cell>
          <cell r="CK149">
            <v>0</v>
          </cell>
          <cell r="CL149">
            <v>0</v>
          </cell>
          <cell r="CM149">
            <v>0</v>
          </cell>
          <cell r="CN149">
            <v>0</v>
          </cell>
          <cell r="CO149">
            <v>0</v>
          </cell>
          <cell r="CP149">
            <v>0</v>
          </cell>
          <cell r="CQ149">
            <v>0</v>
          </cell>
          <cell r="CR149">
            <v>0</v>
          </cell>
          <cell r="CS149">
            <v>0</v>
          </cell>
          <cell r="CT149">
            <v>0</v>
          </cell>
          <cell r="CU149">
            <v>0</v>
          </cell>
          <cell r="CV149">
            <v>0</v>
          </cell>
          <cell r="CW149">
            <v>0</v>
          </cell>
          <cell r="CX149">
            <v>0</v>
          </cell>
          <cell r="CY149">
            <v>0</v>
          </cell>
          <cell r="CZ149">
            <v>0</v>
          </cell>
          <cell r="DA149">
            <v>0</v>
          </cell>
          <cell r="DB149">
            <v>0</v>
          </cell>
          <cell r="DC149">
            <v>0</v>
          </cell>
          <cell r="DD149">
            <v>0</v>
          </cell>
          <cell r="DE149">
            <v>0</v>
          </cell>
          <cell r="DF149">
            <v>0</v>
          </cell>
          <cell r="DG149">
            <v>0</v>
          </cell>
          <cell r="DH149">
            <v>0</v>
          </cell>
          <cell r="DI149">
            <v>0</v>
          </cell>
          <cell r="DJ149">
            <v>0</v>
          </cell>
          <cell r="DK149">
            <v>0</v>
          </cell>
          <cell r="DL149">
            <v>0</v>
          </cell>
          <cell r="DM149">
            <v>0</v>
          </cell>
          <cell r="DN149">
            <v>0</v>
          </cell>
          <cell r="DO149">
            <v>0</v>
          </cell>
          <cell r="DP149">
            <v>0</v>
          </cell>
          <cell r="DQ149">
            <v>0</v>
          </cell>
          <cell r="DR149">
            <v>0</v>
          </cell>
          <cell r="DS149">
            <v>0</v>
          </cell>
          <cell r="DT149">
            <v>0</v>
          </cell>
          <cell r="DU149">
            <v>0</v>
          </cell>
          <cell r="DV149">
            <v>0</v>
          </cell>
          <cell r="DW149">
            <v>0</v>
          </cell>
          <cell r="DX149">
            <v>0</v>
          </cell>
          <cell r="DY149">
            <v>0</v>
          </cell>
          <cell r="DZ149">
            <v>0</v>
          </cell>
          <cell r="EA149">
            <v>0</v>
          </cell>
        </row>
        <row r="150">
          <cell r="A150">
            <v>109.1</v>
          </cell>
          <cell r="B150">
            <v>3</v>
          </cell>
          <cell r="C150">
            <v>1</v>
          </cell>
          <cell r="D150">
            <v>1</v>
          </cell>
          <cell r="E150">
            <v>0</v>
          </cell>
          <cell r="F150" t="str">
            <v>OSDFS</v>
          </cell>
          <cell r="G150" t="str">
            <v>Safe School and Citizenship Education</v>
          </cell>
          <cell r="H150">
            <v>0</v>
          </cell>
          <cell r="I150">
            <v>0</v>
          </cell>
          <cell r="J150" t="str">
            <v>Mental health integration in schools (ESEA V-D, subpart 14, section 5541)</v>
          </cell>
          <cell r="K150">
            <v>0</v>
          </cell>
          <cell r="L150" t="str">
            <v>D</v>
          </cell>
          <cell r="M150">
            <v>1</v>
          </cell>
          <cell r="N150">
            <v>0</v>
          </cell>
          <cell r="O150">
            <v>0</v>
          </cell>
          <cell r="P150">
            <v>5913</v>
          </cell>
          <cell r="Q150">
            <v>6913</v>
          </cell>
          <cell r="R150">
            <v>5913</v>
          </cell>
          <cell r="S150">
            <v>5913</v>
          </cell>
          <cell r="T150">
            <v>5913</v>
          </cell>
          <cell r="U150">
            <v>0</v>
          </cell>
          <cell r="V150">
            <v>7913</v>
          </cell>
          <cell r="W150">
            <v>0</v>
          </cell>
          <cell r="X150">
            <v>0</v>
          </cell>
          <cell r="Y150">
            <v>0</v>
          </cell>
          <cell r="Z150">
            <v>0</v>
          </cell>
          <cell r="AA150">
            <v>0</v>
          </cell>
          <cell r="AB150">
            <v>0</v>
          </cell>
          <cell r="AC150">
            <v>0</v>
          </cell>
          <cell r="AD150">
            <v>0</v>
          </cell>
          <cell r="AE150">
            <v>0</v>
          </cell>
          <cell r="AF150">
            <v>0</v>
          </cell>
          <cell r="AG150">
            <v>0</v>
          </cell>
          <cell r="AH150">
            <v>5913</v>
          </cell>
          <cell r="AI150">
            <v>0</v>
          </cell>
          <cell r="AJ150">
            <v>5913</v>
          </cell>
          <cell r="AK150">
            <v>5913</v>
          </cell>
          <cell r="AL150">
            <v>0</v>
          </cell>
          <cell r="AM150">
            <v>0</v>
          </cell>
          <cell r="AN150">
            <v>0</v>
          </cell>
          <cell r="AO150">
            <v>0</v>
          </cell>
          <cell r="AP150">
            <v>5913</v>
          </cell>
          <cell r="AQ150">
            <v>5913</v>
          </cell>
          <cell r="AR150">
            <v>0</v>
          </cell>
          <cell r="AS150">
            <v>5913</v>
          </cell>
          <cell r="AT150">
            <v>0</v>
          </cell>
          <cell r="AU150">
            <v>5913</v>
          </cell>
          <cell r="AV150">
            <v>5913</v>
          </cell>
          <cell r="AW150">
            <v>0</v>
          </cell>
          <cell r="AX150">
            <v>0</v>
          </cell>
          <cell r="AY150">
            <v>0</v>
          </cell>
          <cell r="AZ150">
            <v>0</v>
          </cell>
          <cell r="BA150">
            <v>0</v>
          </cell>
          <cell r="BB150">
            <v>5913</v>
          </cell>
          <cell r="BC150">
            <v>0</v>
          </cell>
          <cell r="BD150">
            <v>0</v>
          </cell>
          <cell r="BE150">
            <v>0</v>
          </cell>
          <cell r="BF150">
            <v>0</v>
          </cell>
          <cell r="BG150">
            <v>0</v>
          </cell>
          <cell r="BH150">
            <v>0</v>
          </cell>
          <cell r="BI150">
            <v>0</v>
          </cell>
          <cell r="BJ150">
            <v>0</v>
          </cell>
          <cell r="BK150">
            <v>0</v>
          </cell>
          <cell r="BL150">
            <v>0</v>
          </cell>
          <cell r="BM150">
            <v>0</v>
          </cell>
          <cell r="BN150">
            <v>0</v>
          </cell>
          <cell r="BO150">
            <v>0</v>
          </cell>
          <cell r="BP150">
            <v>0</v>
          </cell>
          <cell r="BQ150">
            <v>0</v>
          </cell>
          <cell r="BR150">
            <v>0</v>
          </cell>
          <cell r="BS150">
            <v>0</v>
          </cell>
          <cell r="BT150">
            <v>0</v>
          </cell>
          <cell r="BU150">
            <v>0</v>
          </cell>
          <cell r="BV150">
            <v>0</v>
          </cell>
          <cell r="BW150">
            <v>0</v>
          </cell>
          <cell r="BX150">
            <v>0</v>
          </cell>
          <cell r="BY150">
            <v>0</v>
          </cell>
          <cell r="BZ150">
            <v>0</v>
          </cell>
          <cell r="CA150">
            <v>0</v>
          </cell>
          <cell r="CB150">
            <v>0</v>
          </cell>
          <cell r="CC150">
            <v>0</v>
          </cell>
          <cell r="CD150">
            <v>0</v>
          </cell>
          <cell r="CE150">
            <v>0</v>
          </cell>
          <cell r="CF150">
            <v>0</v>
          </cell>
          <cell r="CG150">
            <v>0</v>
          </cell>
          <cell r="CH150">
            <v>0</v>
          </cell>
          <cell r="CI150">
            <v>0</v>
          </cell>
          <cell r="CJ150">
            <v>0</v>
          </cell>
          <cell r="CK150">
            <v>0</v>
          </cell>
          <cell r="CL150">
            <v>0</v>
          </cell>
          <cell r="CM150">
            <v>0</v>
          </cell>
          <cell r="CN150">
            <v>0</v>
          </cell>
          <cell r="CO150">
            <v>0</v>
          </cell>
          <cell r="CP150">
            <v>0</v>
          </cell>
          <cell r="CQ150">
            <v>0</v>
          </cell>
          <cell r="CR150">
            <v>0</v>
          </cell>
          <cell r="CS150">
            <v>0</v>
          </cell>
          <cell r="CT150">
            <v>0</v>
          </cell>
          <cell r="CU150">
            <v>0</v>
          </cell>
          <cell r="CV150">
            <v>0</v>
          </cell>
          <cell r="CW150">
            <v>0</v>
          </cell>
          <cell r="CX150">
            <v>0</v>
          </cell>
          <cell r="CY150">
            <v>0</v>
          </cell>
          <cell r="CZ150">
            <v>0</v>
          </cell>
          <cell r="DA150">
            <v>0</v>
          </cell>
          <cell r="DB150">
            <v>0</v>
          </cell>
          <cell r="DC150">
            <v>0</v>
          </cell>
          <cell r="DD150">
            <v>0</v>
          </cell>
          <cell r="DE150">
            <v>0</v>
          </cell>
          <cell r="DF150">
            <v>0</v>
          </cell>
          <cell r="DG150">
            <v>0</v>
          </cell>
          <cell r="DH150">
            <v>0</v>
          </cell>
          <cell r="DI150">
            <v>0</v>
          </cell>
          <cell r="DJ150">
            <v>0</v>
          </cell>
          <cell r="DK150">
            <v>0</v>
          </cell>
          <cell r="DL150">
            <v>0</v>
          </cell>
          <cell r="DM150">
            <v>0</v>
          </cell>
          <cell r="DN150">
            <v>0</v>
          </cell>
          <cell r="DO150">
            <v>0</v>
          </cell>
          <cell r="DP150">
            <v>0</v>
          </cell>
          <cell r="DQ150">
            <v>0</v>
          </cell>
          <cell r="DR150">
            <v>0</v>
          </cell>
          <cell r="DS150">
            <v>0</v>
          </cell>
          <cell r="DT150">
            <v>0</v>
          </cell>
          <cell r="DU150">
            <v>0</v>
          </cell>
          <cell r="DV150">
            <v>0</v>
          </cell>
          <cell r="DW150">
            <v>0</v>
          </cell>
          <cell r="DX150">
            <v>0</v>
          </cell>
          <cell r="DY150">
            <v>0</v>
          </cell>
          <cell r="DZ150">
            <v>0</v>
          </cell>
          <cell r="EA150">
            <v>0</v>
          </cell>
        </row>
        <row r="151">
          <cell r="A151">
            <v>109.2</v>
          </cell>
          <cell r="B151">
            <v>3</v>
          </cell>
          <cell r="C151">
            <v>1</v>
          </cell>
          <cell r="D151">
            <v>1</v>
          </cell>
          <cell r="E151">
            <v>0</v>
          </cell>
          <cell r="F151" t="str">
            <v>OSDFS</v>
          </cell>
          <cell r="G151" t="str">
            <v>Safe School and Citizenship Education</v>
          </cell>
          <cell r="H151">
            <v>0</v>
          </cell>
          <cell r="I151">
            <v>0</v>
          </cell>
          <cell r="J151" t="str">
            <v>Alcohol abuse reduction (ESEA IV-A, Subpart 2, section 4129)</v>
          </cell>
          <cell r="K151">
            <v>0</v>
          </cell>
          <cell r="L151" t="str">
            <v>D</v>
          </cell>
          <cell r="M151">
            <v>1</v>
          </cell>
          <cell r="N151">
            <v>0</v>
          </cell>
          <cell r="O151">
            <v>0</v>
          </cell>
          <cell r="P151">
            <v>33348</v>
          </cell>
          <cell r="Q151">
            <v>32712</v>
          </cell>
          <cell r="R151">
            <v>32712</v>
          </cell>
          <cell r="S151">
            <v>32712</v>
          </cell>
          <cell r="T151">
            <v>32712</v>
          </cell>
          <cell r="U151">
            <v>0</v>
          </cell>
          <cell r="V151">
            <v>32712</v>
          </cell>
          <cell r="W151">
            <v>8000</v>
          </cell>
          <cell r="X151">
            <v>0</v>
          </cell>
          <cell r="Y151">
            <v>0</v>
          </cell>
          <cell r="Z151">
            <v>0</v>
          </cell>
          <cell r="AA151">
            <v>0</v>
          </cell>
          <cell r="AB151">
            <v>0</v>
          </cell>
          <cell r="AC151">
            <v>0</v>
          </cell>
          <cell r="AD151">
            <v>0</v>
          </cell>
          <cell r="AE151">
            <v>0</v>
          </cell>
          <cell r="AF151">
            <v>0</v>
          </cell>
          <cell r="AG151">
            <v>0</v>
          </cell>
          <cell r="AH151">
            <v>32712</v>
          </cell>
          <cell r="AI151">
            <v>32712</v>
          </cell>
          <cell r="AJ151">
            <v>32712</v>
          </cell>
          <cell r="AK151">
            <v>32712</v>
          </cell>
          <cell r="AL151">
            <v>32712</v>
          </cell>
          <cell r="AM151">
            <v>32712</v>
          </cell>
          <cell r="AN151">
            <v>32712</v>
          </cell>
          <cell r="AO151">
            <v>32712</v>
          </cell>
          <cell r="AP151">
            <v>32712</v>
          </cell>
          <cell r="AQ151">
            <v>32712</v>
          </cell>
          <cell r="AR151">
            <v>0</v>
          </cell>
          <cell r="AS151">
            <v>32712</v>
          </cell>
          <cell r="AT151">
            <v>32712</v>
          </cell>
          <cell r="AU151">
            <v>32712</v>
          </cell>
          <cell r="AV151">
            <v>32712</v>
          </cell>
          <cell r="AW151">
            <v>6607</v>
          </cell>
          <cell r="AX151">
            <v>13712</v>
          </cell>
          <cell r="AY151">
            <v>6921</v>
          </cell>
          <cell r="AZ151">
            <v>6907</v>
          </cell>
          <cell r="BA151">
            <v>6803</v>
          </cell>
          <cell r="BB151">
            <v>32712</v>
          </cell>
          <cell r="BC151">
            <v>0</v>
          </cell>
          <cell r="BD151">
            <v>0</v>
          </cell>
          <cell r="BE151">
            <v>0</v>
          </cell>
          <cell r="BF151">
            <v>0</v>
          </cell>
          <cell r="BG151">
            <v>0</v>
          </cell>
          <cell r="BH151">
            <v>0</v>
          </cell>
          <cell r="BI151">
            <v>0</v>
          </cell>
          <cell r="BJ151">
            <v>0</v>
          </cell>
          <cell r="BK151">
            <v>0</v>
          </cell>
          <cell r="BL151">
            <v>0</v>
          </cell>
          <cell r="BM151">
            <v>6907</v>
          </cell>
          <cell r="BN151">
            <v>0</v>
          </cell>
          <cell r="BO151">
            <v>0</v>
          </cell>
          <cell r="BP151">
            <v>0</v>
          </cell>
          <cell r="BQ151">
            <v>6803</v>
          </cell>
          <cell r="BR151">
            <v>6803</v>
          </cell>
          <cell r="BS151">
            <v>6803</v>
          </cell>
          <cell r="BT151">
            <v>6803</v>
          </cell>
          <cell r="BU151">
            <v>0</v>
          </cell>
          <cell r="BV151">
            <v>0</v>
          </cell>
          <cell r="BW151">
            <v>0</v>
          </cell>
          <cell r="BX151">
            <v>0</v>
          </cell>
          <cell r="BY151">
            <v>0</v>
          </cell>
          <cell r="BZ151">
            <v>0</v>
          </cell>
          <cell r="CA151">
            <v>2222</v>
          </cell>
          <cell r="CB151">
            <v>0</v>
          </cell>
          <cell r="CC151">
            <v>0</v>
          </cell>
          <cell r="CD151">
            <v>0</v>
          </cell>
          <cell r="CE151">
            <v>0</v>
          </cell>
          <cell r="CF151">
            <v>0</v>
          </cell>
          <cell r="CG151">
            <v>0</v>
          </cell>
          <cell r="CH151">
            <v>0</v>
          </cell>
          <cell r="CI151">
            <v>0</v>
          </cell>
          <cell r="CJ151">
            <v>0</v>
          </cell>
          <cell r="CK151">
            <v>0</v>
          </cell>
          <cell r="CL151">
            <v>0</v>
          </cell>
          <cell r="CM151">
            <v>0</v>
          </cell>
          <cell r="CN151">
            <v>0</v>
          </cell>
          <cell r="CO151">
            <v>0</v>
          </cell>
          <cell r="CP151">
            <v>0</v>
          </cell>
          <cell r="CQ151">
            <v>0</v>
          </cell>
          <cell r="CR151">
            <v>0</v>
          </cell>
          <cell r="CS151">
            <v>0</v>
          </cell>
          <cell r="CT151">
            <v>0</v>
          </cell>
          <cell r="CU151">
            <v>0</v>
          </cell>
          <cell r="CV151">
            <v>0</v>
          </cell>
          <cell r="CW151">
            <v>0</v>
          </cell>
          <cell r="CX151">
            <v>0</v>
          </cell>
          <cell r="CY151">
            <v>0</v>
          </cell>
          <cell r="CZ151">
            <v>0</v>
          </cell>
          <cell r="DA151">
            <v>0</v>
          </cell>
          <cell r="DB151">
            <v>0</v>
          </cell>
          <cell r="DC151">
            <v>0</v>
          </cell>
          <cell r="DD151">
            <v>0</v>
          </cell>
          <cell r="DE151">
            <v>0</v>
          </cell>
          <cell r="DF151">
            <v>0</v>
          </cell>
          <cell r="DG151">
            <v>0</v>
          </cell>
          <cell r="DH151">
            <v>0</v>
          </cell>
          <cell r="DI151">
            <v>0</v>
          </cell>
          <cell r="DJ151">
            <v>0</v>
          </cell>
          <cell r="DK151">
            <v>0</v>
          </cell>
          <cell r="DL151">
            <v>0</v>
          </cell>
          <cell r="DM151">
            <v>0</v>
          </cell>
          <cell r="DN151">
            <v>0</v>
          </cell>
          <cell r="DO151">
            <v>0</v>
          </cell>
          <cell r="DP151">
            <v>0</v>
          </cell>
          <cell r="DQ151">
            <v>0</v>
          </cell>
          <cell r="DR151">
            <v>0</v>
          </cell>
          <cell r="DS151">
            <v>0</v>
          </cell>
          <cell r="DT151">
            <v>0</v>
          </cell>
          <cell r="DU151">
            <v>0</v>
          </cell>
          <cell r="DV151">
            <v>0</v>
          </cell>
          <cell r="DW151">
            <v>0</v>
          </cell>
          <cell r="DX151">
            <v>0</v>
          </cell>
          <cell r="DY151">
            <v>0</v>
          </cell>
          <cell r="DZ151">
            <v>0</v>
          </cell>
          <cell r="EA151">
            <v>0</v>
          </cell>
        </row>
        <row r="152">
          <cell r="A152">
            <v>109.3</v>
          </cell>
          <cell r="B152">
            <v>3</v>
          </cell>
          <cell r="C152">
            <v>0</v>
          </cell>
          <cell r="D152">
            <v>1</v>
          </cell>
          <cell r="E152">
            <v>0</v>
          </cell>
          <cell r="F152" t="str">
            <v>OSDFS</v>
          </cell>
          <cell r="G152" t="str">
            <v>Safe School and Citizenship Education</v>
          </cell>
          <cell r="H152">
            <v>0</v>
          </cell>
          <cell r="I152">
            <v>0</v>
          </cell>
          <cell r="J152" t="str">
            <v>Promise neighborhoods (ESEA V-D, subpart I)</v>
          </cell>
          <cell r="K152">
            <v>0</v>
          </cell>
          <cell r="L152" t="str">
            <v>D</v>
          </cell>
          <cell r="M152">
            <v>1</v>
          </cell>
          <cell r="N152">
            <v>0</v>
          </cell>
          <cell r="O152">
            <v>0</v>
          </cell>
          <cell r="P152">
            <v>0</v>
          </cell>
          <cell r="Q152">
            <v>10000</v>
          </cell>
          <cell r="R152">
            <v>10000</v>
          </cell>
          <cell r="S152">
            <v>10000</v>
          </cell>
          <cell r="T152">
            <v>10000</v>
          </cell>
          <cell r="U152">
            <v>0</v>
          </cell>
          <cell r="V152">
            <v>176000</v>
          </cell>
          <cell r="W152">
            <v>210000</v>
          </cell>
          <cell r="X152">
            <v>0</v>
          </cell>
          <cell r="Y152">
            <v>210000</v>
          </cell>
          <cell r="Z152">
            <v>210000</v>
          </cell>
          <cell r="AA152">
            <v>0</v>
          </cell>
          <cell r="AB152">
            <v>210000</v>
          </cell>
          <cell r="AC152">
            <v>210000</v>
          </cell>
          <cell r="AD152">
            <v>0</v>
          </cell>
          <cell r="AE152">
            <v>0</v>
          </cell>
          <cell r="AF152">
            <v>210000</v>
          </cell>
          <cell r="AG152">
            <v>210000</v>
          </cell>
          <cell r="AH152">
            <v>210000</v>
          </cell>
          <cell r="AI152">
            <v>60000</v>
          </cell>
          <cell r="AJ152">
            <v>0</v>
          </cell>
          <cell r="AK152">
            <v>0</v>
          </cell>
          <cell r="AL152">
            <v>20000</v>
          </cell>
          <cell r="AM152">
            <v>20000</v>
          </cell>
          <cell r="AN152">
            <v>40000</v>
          </cell>
          <cell r="AO152">
            <v>60000</v>
          </cell>
          <cell r="AP152">
            <v>10000</v>
          </cell>
          <cell r="AQ152">
            <v>10000</v>
          </cell>
          <cell r="AR152">
            <v>0</v>
          </cell>
          <cell r="AS152">
            <v>10000</v>
          </cell>
          <cell r="AT152">
            <v>20000</v>
          </cell>
          <cell r="AU152">
            <v>10000</v>
          </cell>
          <cell r="AV152">
            <v>10000</v>
          </cell>
          <cell r="AW152">
            <v>30000</v>
          </cell>
          <cell r="AX152">
            <v>30000</v>
          </cell>
          <cell r="AY152">
            <v>30000</v>
          </cell>
          <cell r="AZ152">
            <v>29940</v>
          </cell>
          <cell r="BA152">
            <v>29490</v>
          </cell>
          <cell r="BB152">
            <v>0</v>
          </cell>
          <cell r="BC152">
            <v>210000</v>
          </cell>
          <cell r="BD152">
            <v>150000</v>
          </cell>
          <cell r="BE152">
            <v>210000</v>
          </cell>
          <cell r="BF152">
            <v>200000</v>
          </cell>
          <cell r="BG152">
            <v>150000</v>
          </cell>
          <cell r="BH152">
            <v>150000</v>
          </cell>
          <cell r="BI152">
            <v>150000</v>
          </cell>
          <cell r="BJ152">
            <v>150000</v>
          </cell>
          <cell r="BK152">
            <v>150000</v>
          </cell>
          <cell r="BL152">
            <v>150000</v>
          </cell>
          <cell r="BM152">
            <v>29940</v>
          </cell>
          <cell r="BN152">
            <v>60000</v>
          </cell>
          <cell r="BO152">
            <v>60000</v>
          </cell>
          <cell r="BP152">
            <v>0</v>
          </cell>
          <cell r="BQ152">
            <v>29490</v>
          </cell>
          <cell r="BR152">
            <v>29490</v>
          </cell>
          <cell r="BS152">
            <v>29490</v>
          </cell>
          <cell r="BT152">
            <v>29490</v>
          </cell>
          <cell r="BU152">
            <v>60000</v>
          </cell>
          <cell r="BV152">
            <v>59887</v>
          </cell>
          <cell r="BW152">
            <v>150000</v>
          </cell>
          <cell r="BX152">
            <v>29940</v>
          </cell>
          <cell r="BY152">
            <v>29940</v>
          </cell>
          <cell r="BZ152">
            <v>29940</v>
          </cell>
          <cell r="CA152">
            <v>100000</v>
          </cell>
          <cell r="CB152">
            <v>100000</v>
          </cell>
          <cell r="CC152">
            <v>100000</v>
          </cell>
          <cell r="CD152">
            <v>100000</v>
          </cell>
          <cell r="CE152">
            <v>80000</v>
          </cell>
          <cell r="CF152">
            <v>80000</v>
          </cell>
          <cell r="CG152">
            <v>59887</v>
          </cell>
          <cell r="CH152">
            <v>56754</v>
          </cell>
          <cell r="CI152">
            <v>59887</v>
          </cell>
          <cell r="CJ152">
            <v>59887</v>
          </cell>
          <cell r="CK152">
            <v>150000</v>
          </cell>
          <cell r="CL152">
            <v>100000</v>
          </cell>
          <cell r="CM152">
            <v>150000</v>
          </cell>
          <cell r="CN152">
            <v>300000</v>
          </cell>
          <cell r="CO152">
            <v>300000</v>
          </cell>
          <cell r="CP152">
            <v>300000</v>
          </cell>
          <cell r="CQ152">
            <v>300000</v>
          </cell>
          <cell r="CR152">
            <v>100000</v>
          </cell>
          <cell r="CS152">
            <v>56754</v>
          </cell>
          <cell r="CT152">
            <v>56754</v>
          </cell>
          <cell r="CU152">
            <v>56754</v>
          </cell>
          <cell r="CV152">
            <v>207000</v>
          </cell>
          <cell r="CW152">
            <v>100000</v>
          </cell>
          <cell r="CX152">
            <v>100000</v>
          </cell>
          <cell r="CY152">
            <v>100000</v>
          </cell>
          <cell r="CZ152">
            <v>100000</v>
          </cell>
          <cell r="DA152">
            <v>56754</v>
          </cell>
          <cell r="DB152">
            <v>56754</v>
          </cell>
          <cell r="DC152">
            <v>56723</v>
          </cell>
          <cell r="DD152">
            <v>56754</v>
          </cell>
          <cell r="DE152">
            <v>56754</v>
          </cell>
          <cell r="DF152">
            <v>100000</v>
          </cell>
          <cell r="DG152">
            <v>150000</v>
          </cell>
          <cell r="DH152">
            <v>150000</v>
          </cell>
          <cell r="DI152">
            <v>100000</v>
          </cell>
          <cell r="DJ152">
            <v>150000</v>
          </cell>
          <cell r="DK152">
            <v>150000</v>
          </cell>
          <cell r="DL152">
            <v>56754</v>
          </cell>
          <cell r="DM152">
            <v>56754</v>
          </cell>
          <cell r="DN152">
            <v>37000</v>
          </cell>
          <cell r="DO152">
            <v>0</v>
          </cell>
          <cell r="DP152">
            <v>56754</v>
          </cell>
          <cell r="DQ152">
            <v>73254</v>
          </cell>
          <cell r="DR152">
            <v>150000</v>
          </cell>
          <cell r="DS152">
            <v>73254</v>
          </cell>
          <cell r="DT152">
            <v>150000</v>
          </cell>
          <cell r="DU152">
            <v>100000</v>
          </cell>
          <cell r="DV152">
            <v>100000</v>
          </cell>
          <cell r="DW152">
            <v>110024</v>
          </cell>
          <cell r="DX152">
            <v>128000</v>
          </cell>
          <cell r="DY152">
            <v>128000</v>
          </cell>
          <cell r="DZ152">
            <v>73254</v>
          </cell>
          <cell r="EA152">
            <v>128000</v>
          </cell>
        </row>
        <row r="153">
          <cell r="A153">
            <v>109.4</v>
          </cell>
          <cell r="B153">
            <v>3</v>
          </cell>
          <cell r="C153">
            <v>1</v>
          </cell>
          <cell r="D153">
            <v>0</v>
          </cell>
          <cell r="E153">
            <v>0</v>
          </cell>
          <cell r="F153" t="str">
            <v>OSDFS</v>
          </cell>
          <cell r="G153" t="str">
            <v>Safe School and Citizenship Education</v>
          </cell>
          <cell r="H153">
            <v>0</v>
          </cell>
          <cell r="I153">
            <v>0</v>
          </cell>
          <cell r="J153" t="str">
            <v>Safe and drug-free schools and communities State grants (ESEA IV-A, subpart 1):</v>
          </cell>
          <cell r="K153">
            <v>0</v>
          </cell>
          <cell r="L153" t="str">
            <v>D</v>
          </cell>
          <cell r="M153">
            <v>1</v>
          </cell>
          <cell r="N153">
            <v>0</v>
          </cell>
          <cell r="O153">
            <v>0</v>
          </cell>
          <cell r="P153">
            <v>294759</v>
          </cell>
          <cell r="Q153">
            <v>0</v>
          </cell>
          <cell r="R153">
            <v>0</v>
          </cell>
          <cell r="S153">
            <v>0</v>
          </cell>
          <cell r="T153">
            <v>0</v>
          </cell>
          <cell r="U153">
            <v>0</v>
          </cell>
          <cell r="V153">
            <v>0</v>
          </cell>
          <cell r="W153">
            <v>0</v>
          </cell>
          <cell r="X153">
            <v>0</v>
          </cell>
          <cell r="Y153">
            <v>0</v>
          </cell>
          <cell r="Z153">
            <v>0</v>
          </cell>
          <cell r="AA153">
            <v>0</v>
          </cell>
          <cell r="AB153">
            <v>0</v>
          </cell>
          <cell r="AC153">
            <v>0</v>
          </cell>
          <cell r="AD153">
            <v>0</v>
          </cell>
          <cell r="AE153">
            <v>0</v>
          </cell>
          <cell r="AF153">
            <v>0</v>
          </cell>
          <cell r="AG153">
            <v>0</v>
          </cell>
          <cell r="AH153">
            <v>0</v>
          </cell>
          <cell r="AI153">
            <v>0</v>
          </cell>
          <cell r="AJ153">
            <v>0</v>
          </cell>
          <cell r="AK153">
            <v>0</v>
          </cell>
          <cell r="AL153">
            <v>0</v>
          </cell>
          <cell r="AM153">
            <v>0</v>
          </cell>
          <cell r="AN153">
            <v>0</v>
          </cell>
          <cell r="AO153">
            <v>0</v>
          </cell>
          <cell r="AP153">
            <v>0</v>
          </cell>
          <cell r="AQ153">
            <v>0</v>
          </cell>
          <cell r="AR153">
            <v>0</v>
          </cell>
          <cell r="AS153">
            <v>0</v>
          </cell>
          <cell r="AT153">
            <v>0</v>
          </cell>
          <cell r="AU153">
            <v>0</v>
          </cell>
          <cell r="AV153">
            <v>0</v>
          </cell>
          <cell r="AW153">
            <v>0</v>
          </cell>
          <cell r="AX153">
            <v>0</v>
          </cell>
          <cell r="AY153">
            <v>0</v>
          </cell>
          <cell r="AZ153">
            <v>0</v>
          </cell>
          <cell r="BA153">
            <v>0</v>
          </cell>
          <cell r="BB153">
            <v>0</v>
          </cell>
          <cell r="BC153">
            <v>0</v>
          </cell>
          <cell r="BD153">
            <v>0</v>
          </cell>
          <cell r="BE153">
            <v>0</v>
          </cell>
          <cell r="BF153">
            <v>0</v>
          </cell>
          <cell r="BG153">
            <v>0</v>
          </cell>
          <cell r="BH153">
            <v>0</v>
          </cell>
          <cell r="BI153">
            <v>0</v>
          </cell>
          <cell r="BJ153">
            <v>0</v>
          </cell>
          <cell r="BK153">
            <v>0</v>
          </cell>
          <cell r="BL153">
            <v>0</v>
          </cell>
          <cell r="BM153">
            <v>0</v>
          </cell>
          <cell r="BN153">
            <v>0</v>
          </cell>
          <cell r="BO153">
            <v>0</v>
          </cell>
          <cell r="BP153">
            <v>0</v>
          </cell>
          <cell r="BQ153">
            <v>0</v>
          </cell>
          <cell r="BR153">
            <v>0</v>
          </cell>
          <cell r="BS153">
            <v>0</v>
          </cell>
          <cell r="BT153">
            <v>0</v>
          </cell>
          <cell r="BU153">
            <v>0</v>
          </cell>
          <cell r="BV153">
            <v>0</v>
          </cell>
          <cell r="BW153">
            <v>0</v>
          </cell>
          <cell r="BX153">
            <v>0</v>
          </cell>
          <cell r="BY153">
            <v>0</v>
          </cell>
          <cell r="BZ153">
            <v>0</v>
          </cell>
          <cell r="CA153">
            <v>0</v>
          </cell>
          <cell r="CB153">
            <v>0</v>
          </cell>
          <cell r="CC153">
            <v>0</v>
          </cell>
          <cell r="CD153">
            <v>0</v>
          </cell>
          <cell r="CE153">
            <v>0</v>
          </cell>
          <cell r="CF153">
            <v>0</v>
          </cell>
          <cell r="CG153">
            <v>0</v>
          </cell>
          <cell r="CH153">
            <v>0</v>
          </cell>
          <cell r="CI153">
            <v>0</v>
          </cell>
          <cell r="CJ153">
            <v>0</v>
          </cell>
          <cell r="CK153">
            <v>0</v>
          </cell>
          <cell r="CL153">
            <v>0</v>
          </cell>
          <cell r="CM153">
            <v>0</v>
          </cell>
          <cell r="CN153">
            <v>0</v>
          </cell>
          <cell r="CO153">
            <v>0</v>
          </cell>
          <cell r="CP153">
            <v>0</v>
          </cell>
          <cell r="CQ153">
            <v>0</v>
          </cell>
          <cell r="CR153">
            <v>0</v>
          </cell>
          <cell r="CS153">
            <v>0</v>
          </cell>
          <cell r="CT153">
            <v>0</v>
          </cell>
          <cell r="CU153">
            <v>0</v>
          </cell>
          <cell r="CV153">
            <v>0</v>
          </cell>
          <cell r="CW153">
            <v>0</v>
          </cell>
          <cell r="CX153">
            <v>0</v>
          </cell>
          <cell r="CY153">
            <v>0</v>
          </cell>
          <cell r="CZ153">
            <v>0</v>
          </cell>
          <cell r="DA153">
            <v>0</v>
          </cell>
          <cell r="DB153">
            <v>0</v>
          </cell>
          <cell r="DC153">
            <v>0</v>
          </cell>
          <cell r="DD153">
            <v>0</v>
          </cell>
          <cell r="DE153">
            <v>0</v>
          </cell>
          <cell r="DF153">
            <v>0</v>
          </cell>
          <cell r="DG153">
            <v>0</v>
          </cell>
          <cell r="DH153">
            <v>0</v>
          </cell>
          <cell r="DI153">
            <v>0</v>
          </cell>
          <cell r="DJ153">
            <v>0</v>
          </cell>
          <cell r="DK153">
            <v>0</v>
          </cell>
          <cell r="DL153">
            <v>0</v>
          </cell>
          <cell r="DM153">
            <v>0</v>
          </cell>
          <cell r="DN153">
            <v>0</v>
          </cell>
          <cell r="DO153">
            <v>0</v>
          </cell>
          <cell r="DP153">
            <v>0</v>
          </cell>
          <cell r="DQ153">
            <v>0</v>
          </cell>
          <cell r="DR153">
            <v>0</v>
          </cell>
          <cell r="DS153">
            <v>0</v>
          </cell>
          <cell r="DT153">
            <v>0</v>
          </cell>
          <cell r="DU153">
            <v>0</v>
          </cell>
          <cell r="DV153">
            <v>0</v>
          </cell>
          <cell r="DW153">
            <v>0</v>
          </cell>
          <cell r="DX153">
            <v>0</v>
          </cell>
          <cell r="DY153">
            <v>0</v>
          </cell>
          <cell r="DZ153">
            <v>0</v>
          </cell>
          <cell r="EA153">
            <v>0</v>
          </cell>
        </row>
        <row r="154">
          <cell r="A154">
            <v>109.5</v>
          </cell>
          <cell r="B154">
            <v>3</v>
          </cell>
          <cell r="C154">
            <v>1</v>
          </cell>
          <cell r="D154">
            <v>0</v>
          </cell>
          <cell r="E154">
            <v>0</v>
          </cell>
          <cell r="F154" t="str">
            <v>OSDFS</v>
          </cell>
          <cell r="G154" t="str">
            <v>Safe School and Citizenship Education</v>
          </cell>
          <cell r="H154">
            <v>0</v>
          </cell>
          <cell r="I154">
            <v>0</v>
          </cell>
          <cell r="J154" t="str">
            <v>Mentoring program (ESEA IV-A, Subpart 2, section 4130)</v>
          </cell>
          <cell r="K154">
            <v>0</v>
          </cell>
          <cell r="L154" t="str">
            <v>D</v>
          </cell>
          <cell r="M154">
            <v>1</v>
          </cell>
          <cell r="N154">
            <v>0</v>
          </cell>
          <cell r="O154">
            <v>0</v>
          </cell>
          <cell r="P154">
            <v>46980</v>
          </cell>
          <cell r="Q154">
            <v>0</v>
          </cell>
          <cell r="R154">
            <v>0</v>
          </cell>
          <cell r="S154">
            <v>0</v>
          </cell>
          <cell r="T154">
            <v>0</v>
          </cell>
          <cell r="U154">
            <v>0</v>
          </cell>
          <cell r="V154">
            <v>0</v>
          </cell>
          <cell r="W154">
            <v>0</v>
          </cell>
          <cell r="X154">
            <v>0</v>
          </cell>
          <cell r="Y154">
            <v>0</v>
          </cell>
          <cell r="Z154">
            <v>0</v>
          </cell>
          <cell r="AA154">
            <v>0</v>
          </cell>
          <cell r="AB154">
            <v>0</v>
          </cell>
          <cell r="AC154">
            <v>0</v>
          </cell>
          <cell r="AD154">
            <v>0</v>
          </cell>
          <cell r="AE154">
            <v>0</v>
          </cell>
          <cell r="AF154">
            <v>0</v>
          </cell>
          <cell r="AG154">
            <v>0</v>
          </cell>
          <cell r="AH154">
            <v>0</v>
          </cell>
          <cell r="AI154">
            <v>0</v>
          </cell>
          <cell r="AJ154">
            <v>0</v>
          </cell>
          <cell r="AK154">
            <v>0</v>
          </cell>
          <cell r="AL154">
            <v>0</v>
          </cell>
          <cell r="AM154">
            <v>0</v>
          </cell>
          <cell r="AN154">
            <v>0</v>
          </cell>
          <cell r="AO154">
            <v>0</v>
          </cell>
          <cell r="AP154">
            <v>0</v>
          </cell>
          <cell r="AQ154">
            <v>0</v>
          </cell>
          <cell r="AR154">
            <v>0</v>
          </cell>
          <cell r="AS154">
            <v>0</v>
          </cell>
          <cell r="AT154">
            <v>0</v>
          </cell>
          <cell r="AU154">
            <v>0</v>
          </cell>
          <cell r="AV154">
            <v>0</v>
          </cell>
          <cell r="AW154">
            <v>0</v>
          </cell>
          <cell r="AX154">
            <v>0</v>
          </cell>
          <cell r="AY154">
            <v>0</v>
          </cell>
          <cell r="AZ154">
            <v>0</v>
          </cell>
          <cell r="BA154">
            <v>0</v>
          </cell>
          <cell r="BB154">
            <v>0</v>
          </cell>
          <cell r="BC154">
            <v>0</v>
          </cell>
          <cell r="BD154">
            <v>0</v>
          </cell>
          <cell r="BE154">
            <v>0</v>
          </cell>
          <cell r="BF154">
            <v>0</v>
          </cell>
          <cell r="BG154">
            <v>0</v>
          </cell>
          <cell r="BH154">
            <v>0</v>
          </cell>
          <cell r="BI154">
            <v>0</v>
          </cell>
          <cell r="BJ154">
            <v>0</v>
          </cell>
          <cell r="BK154">
            <v>0</v>
          </cell>
          <cell r="BL154">
            <v>0</v>
          </cell>
          <cell r="BM154">
            <v>0</v>
          </cell>
          <cell r="BN154">
            <v>0</v>
          </cell>
          <cell r="BO154">
            <v>0</v>
          </cell>
          <cell r="BP154">
            <v>0</v>
          </cell>
          <cell r="BQ154">
            <v>0</v>
          </cell>
          <cell r="BR154">
            <v>0</v>
          </cell>
          <cell r="BS154">
            <v>0</v>
          </cell>
          <cell r="BT154">
            <v>0</v>
          </cell>
          <cell r="BU154">
            <v>0</v>
          </cell>
          <cell r="BV154">
            <v>0</v>
          </cell>
          <cell r="BW154">
            <v>0</v>
          </cell>
          <cell r="BX154">
            <v>0</v>
          </cell>
          <cell r="BY154">
            <v>0</v>
          </cell>
          <cell r="BZ154">
            <v>0</v>
          </cell>
          <cell r="CA154">
            <v>0</v>
          </cell>
          <cell r="CB154">
            <v>0</v>
          </cell>
          <cell r="CC154">
            <v>0</v>
          </cell>
          <cell r="CD154">
            <v>0</v>
          </cell>
          <cell r="CE154">
            <v>0</v>
          </cell>
          <cell r="CF154">
            <v>0</v>
          </cell>
          <cell r="CG154">
            <v>0</v>
          </cell>
          <cell r="CH154">
            <v>0</v>
          </cell>
          <cell r="CI154">
            <v>0</v>
          </cell>
          <cell r="CJ154">
            <v>0</v>
          </cell>
          <cell r="CK154">
            <v>0</v>
          </cell>
          <cell r="CL154">
            <v>0</v>
          </cell>
          <cell r="CM154">
            <v>0</v>
          </cell>
          <cell r="CN154">
            <v>0</v>
          </cell>
          <cell r="CO154">
            <v>0</v>
          </cell>
          <cell r="CP154">
            <v>0</v>
          </cell>
          <cell r="CQ154">
            <v>0</v>
          </cell>
          <cell r="CR154">
            <v>0</v>
          </cell>
          <cell r="CS154">
            <v>0</v>
          </cell>
          <cell r="CT154">
            <v>0</v>
          </cell>
          <cell r="CU154">
            <v>0</v>
          </cell>
          <cell r="CV154">
            <v>0</v>
          </cell>
          <cell r="CW154">
            <v>0</v>
          </cell>
          <cell r="CX154">
            <v>0</v>
          </cell>
          <cell r="CY154">
            <v>0</v>
          </cell>
          <cell r="CZ154">
            <v>0</v>
          </cell>
          <cell r="DA154">
            <v>0</v>
          </cell>
          <cell r="DB154">
            <v>0</v>
          </cell>
          <cell r="DC154">
            <v>0</v>
          </cell>
          <cell r="DD154">
            <v>0</v>
          </cell>
          <cell r="DE154">
            <v>0</v>
          </cell>
          <cell r="DF154">
            <v>0</v>
          </cell>
          <cell r="DG154">
            <v>0</v>
          </cell>
          <cell r="DH154">
            <v>0</v>
          </cell>
          <cell r="DI154">
            <v>0</v>
          </cell>
          <cell r="DJ154">
            <v>0</v>
          </cell>
          <cell r="DK154">
            <v>0</v>
          </cell>
          <cell r="DL154">
            <v>0</v>
          </cell>
          <cell r="DM154">
            <v>0</v>
          </cell>
          <cell r="DN154">
            <v>0</v>
          </cell>
          <cell r="DO154">
            <v>0</v>
          </cell>
          <cell r="DP154">
            <v>0</v>
          </cell>
          <cell r="DQ154">
            <v>0</v>
          </cell>
          <cell r="DR154">
            <v>0</v>
          </cell>
          <cell r="DS154">
            <v>0</v>
          </cell>
          <cell r="DT154">
            <v>0</v>
          </cell>
          <cell r="DU154">
            <v>0</v>
          </cell>
          <cell r="DV154">
            <v>0</v>
          </cell>
          <cell r="DW154">
            <v>0</v>
          </cell>
          <cell r="DX154">
            <v>0</v>
          </cell>
          <cell r="DY154">
            <v>0</v>
          </cell>
          <cell r="DZ154">
            <v>0</v>
          </cell>
          <cell r="EA154">
            <v>0</v>
          </cell>
        </row>
        <row r="155">
          <cell r="A155">
            <v>109.6</v>
          </cell>
          <cell r="B155">
            <v>4</v>
          </cell>
          <cell r="C155">
            <v>1</v>
          </cell>
          <cell r="D155">
            <v>1</v>
          </cell>
          <cell r="E155">
            <v>0</v>
          </cell>
          <cell r="F155" t="str">
            <v>OELA</v>
          </cell>
          <cell r="G155" t="str">
            <v>Office Of English Language Acquisition</v>
          </cell>
          <cell r="H155">
            <v>0</v>
          </cell>
          <cell r="I155">
            <v>0</v>
          </cell>
          <cell r="J155" t="str">
            <v>English Learner Education (ESEA III, Part A)</v>
          </cell>
          <cell r="K155">
            <v>0</v>
          </cell>
          <cell r="L155" t="str">
            <v>D</v>
          </cell>
          <cell r="M155">
            <v>1</v>
          </cell>
          <cell r="N155">
            <v>0</v>
          </cell>
          <cell r="O155">
            <v>0</v>
          </cell>
          <cell r="P155">
            <v>730000</v>
          </cell>
          <cell r="Q155">
            <v>730000</v>
          </cell>
          <cell r="R155">
            <v>750000</v>
          </cell>
          <cell r="S155">
            <v>750000</v>
          </cell>
          <cell r="T155">
            <v>750000</v>
          </cell>
          <cell r="U155">
            <v>780000</v>
          </cell>
          <cell r="V155">
            <v>780000</v>
          </cell>
          <cell r="W155">
            <v>780000</v>
          </cell>
          <cell r="X155">
            <v>780000</v>
          </cell>
          <cell r="Y155">
            <v>800000</v>
          </cell>
          <cell r="Z155">
            <v>780000</v>
          </cell>
          <cell r="AA155">
            <v>20000</v>
          </cell>
          <cell r="AB155">
            <v>800000</v>
          </cell>
          <cell r="AC155">
            <v>800000</v>
          </cell>
          <cell r="AD155">
            <v>800000</v>
          </cell>
          <cell r="AE155">
            <v>800000</v>
          </cell>
          <cell r="AF155">
            <v>800000</v>
          </cell>
          <cell r="AG155">
            <v>800000</v>
          </cell>
          <cell r="AH155">
            <v>800000</v>
          </cell>
          <cell r="AI155">
            <v>775000</v>
          </cell>
          <cell r="AJ155">
            <v>750000</v>
          </cell>
          <cell r="AK155">
            <v>750000</v>
          </cell>
          <cell r="AL155">
            <v>800000</v>
          </cell>
          <cell r="AM155">
            <v>800000</v>
          </cell>
          <cell r="AN155">
            <v>787500</v>
          </cell>
          <cell r="AO155">
            <v>775000</v>
          </cell>
          <cell r="AP155">
            <v>750000</v>
          </cell>
          <cell r="AQ155">
            <v>750000</v>
          </cell>
          <cell r="AR155">
            <v>750000</v>
          </cell>
          <cell r="AS155">
            <v>750000</v>
          </cell>
          <cell r="AT155">
            <v>750000</v>
          </cell>
          <cell r="AU155">
            <v>750000</v>
          </cell>
          <cell r="AV155">
            <v>750000</v>
          </cell>
          <cell r="AW155">
            <v>735000</v>
          </cell>
          <cell r="AX155">
            <v>735000</v>
          </cell>
          <cell r="AY155">
            <v>735000</v>
          </cell>
          <cell r="AZ155">
            <v>733530</v>
          </cell>
          <cell r="BA155">
            <v>722505</v>
          </cell>
          <cell r="BB155">
            <v>750000</v>
          </cell>
          <cell r="BC155">
            <v>800000</v>
          </cell>
          <cell r="BD155">
            <v>776584</v>
          </cell>
          <cell r="BE155">
            <v>800000</v>
          </cell>
          <cell r="BF155">
            <v>850000</v>
          </cell>
          <cell r="BG155">
            <v>750000</v>
          </cell>
          <cell r="BH155">
            <v>750000</v>
          </cell>
          <cell r="BI155">
            <v>750000</v>
          </cell>
          <cell r="BJ155">
            <v>750000</v>
          </cell>
          <cell r="BK155">
            <v>750000</v>
          </cell>
          <cell r="BL155">
            <v>733530</v>
          </cell>
          <cell r="BM155">
            <v>733530</v>
          </cell>
          <cell r="BN155">
            <v>733530</v>
          </cell>
          <cell r="BO155">
            <v>733530</v>
          </cell>
          <cell r="BP155">
            <v>733531</v>
          </cell>
          <cell r="BQ155">
            <v>722505</v>
          </cell>
          <cell r="BR155">
            <v>722505</v>
          </cell>
          <cell r="BS155">
            <v>722505</v>
          </cell>
          <cell r="BT155">
            <v>722505</v>
          </cell>
          <cell r="BU155">
            <v>733530</v>
          </cell>
          <cell r="BV155">
            <v>732144</v>
          </cell>
          <cell r="BW155">
            <v>750000</v>
          </cell>
          <cell r="BX155">
            <v>733530</v>
          </cell>
          <cell r="BY155">
            <v>697074</v>
          </cell>
          <cell r="BZ155">
            <v>649174</v>
          </cell>
          <cell r="CA155">
            <v>733530</v>
          </cell>
          <cell r="CB155">
            <v>733530</v>
          </cell>
          <cell r="CC155">
            <v>732144</v>
          </cell>
          <cell r="CD155">
            <v>732144</v>
          </cell>
          <cell r="CE155">
            <v>732144</v>
          </cell>
          <cell r="CF155">
            <v>732144</v>
          </cell>
          <cell r="CG155">
            <v>732144</v>
          </cell>
          <cell r="CH155">
            <v>693848</v>
          </cell>
          <cell r="CI155">
            <v>732144</v>
          </cell>
          <cell r="CJ155">
            <v>732144</v>
          </cell>
          <cell r="CK155">
            <v>732144</v>
          </cell>
          <cell r="CL155">
            <v>732144</v>
          </cell>
          <cell r="CM155">
            <v>732144</v>
          </cell>
          <cell r="CN155">
            <v>732144</v>
          </cell>
          <cell r="CO155">
            <v>732144</v>
          </cell>
          <cell r="CP155">
            <v>732144</v>
          </cell>
          <cell r="CQ155">
            <v>732144</v>
          </cell>
          <cell r="CR155">
            <v>730680</v>
          </cell>
          <cell r="CS155">
            <v>730680</v>
          </cell>
          <cell r="CT155">
            <v>693848</v>
          </cell>
          <cell r="CU155">
            <v>723400</v>
          </cell>
          <cell r="CV155">
            <v>730680</v>
          </cell>
          <cell r="CW155">
            <v>723400</v>
          </cell>
          <cell r="CX155">
            <v>723400</v>
          </cell>
          <cell r="CY155">
            <v>723400</v>
          </cell>
          <cell r="CZ155">
            <v>723400</v>
          </cell>
          <cell r="DA155">
            <v>723400</v>
          </cell>
          <cell r="DB155">
            <v>723400</v>
          </cell>
          <cell r="DC155">
            <v>722999</v>
          </cell>
          <cell r="DD155">
            <v>723400</v>
          </cell>
          <cell r="DE155">
            <v>737400</v>
          </cell>
          <cell r="DF155">
            <v>723400</v>
          </cell>
          <cell r="DG155">
            <v>773400</v>
          </cell>
          <cell r="DH155">
            <v>773400</v>
          </cell>
          <cell r="DI155">
            <v>773400</v>
          </cell>
          <cell r="DJ155">
            <v>773400</v>
          </cell>
          <cell r="DK155">
            <v>773400</v>
          </cell>
          <cell r="DL155">
            <v>737400</v>
          </cell>
          <cell r="DM155">
            <v>737400</v>
          </cell>
          <cell r="DN155">
            <v>712021</v>
          </cell>
          <cell r="DO155">
            <v>0</v>
          </cell>
          <cell r="DP155">
            <v>737400</v>
          </cell>
          <cell r="DQ155">
            <v>737400</v>
          </cell>
          <cell r="DR155">
            <v>737400</v>
          </cell>
          <cell r="DS155">
            <v>737400</v>
          </cell>
          <cell r="DT155">
            <v>800400</v>
          </cell>
          <cell r="DU155">
            <v>750000</v>
          </cell>
          <cell r="DV155">
            <v>800400</v>
          </cell>
          <cell r="DW155">
            <v>850400</v>
          </cell>
          <cell r="DX155">
            <v>800400</v>
          </cell>
          <cell r="DY155">
            <v>800400</v>
          </cell>
          <cell r="DZ155">
            <v>737400</v>
          </cell>
          <cell r="EA155">
            <v>800400</v>
          </cell>
        </row>
        <row r="156">
          <cell r="A156">
            <v>110</v>
          </cell>
          <cell r="B156">
            <v>5</v>
          </cell>
          <cell r="C156">
            <v>3</v>
          </cell>
          <cell r="D156">
            <v>0</v>
          </cell>
          <cell r="E156">
            <v>0</v>
          </cell>
          <cell r="F156" t="str">
            <v>OSERS</v>
          </cell>
          <cell r="G156" t="str">
            <v>Rehabilitation Services and Disability Research</v>
          </cell>
          <cell r="H156" t="str">
            <v>Other-14</v>
          </cell>
          <cell r="I156">
            <v>0</v>
          </cell>
          <cell r="J156" t="str">
            <v>Recreational programs (RA section 305)</v>
          </cell>
          <cell r="K156">
            <v>0</v>
          </cell>
          <cell r="L156" t="str">
            <v>D</v>
          </cell>
          <cell r="M156">
            <v>1</v>
          </cell>
          <cell r="N156">
            <v>0</v>
          </cell>
          <cell r="O156">
            <v>0</v>
          </cell>
          <cell r="P156">
            <v>2474</v>
          </cell>
          <cell r="Q156">
            <v>2474</v>
          </cell>
          <cell r="R156">
            <v>2474</v>
          </cell>
          <cell r="S156">
            <v>2474</v>
          </cell>
          <cell r="T156">
            <v>2474</v>
          </cell>
          <cell r="U156">
            <v>2474</v>
          </cell>
          <cell r="V156">
            <v>2474</v>
          </cell>
          <cell r="W156">
            <v>2474</v>
          </cell>
          <cell r="X156">
            <v>2474</v>
          </cell>
          <cell r="Y156">
            <v>2474</v>
          </cell>
          <cell r="Z156">
            <v>2474</v>
          </cell>
          <cell r="AA156">
            <v>0</v>
          </cell>
          <cell r="AB156">
            <v>2474</v>
          </cell>
          <cell r="AC156">
            <v>2474</v>
          </cell>
          <cell r="AD156">
            <v>2474</v>
          </cell>
          <cell r="AE156">
            <v>2474</v>
          </cell>
          <cell r="AF156">
            <v>2474</v>
          </cell>
          <cell r="AG156">
            <v>2474</v>
          </cell>
          <cell r="AH156">
            <v>2474</v>
          </cell>
          <cell r="AI156">
            <v>2474</v>
          </cell>
          <cell r="AJ156">
            <v>2474</v>
          </cell>
          <cell r="AK156">
            <v>2474</v>
          </cell>
          <cell r="AL156">
            <v>2474</v>
          </cell>
          <cell r="AM156">
            <v>2474</v>
          </cell>
          <cell r="AN156">
            <v>2474</v>
          </cell>
          <cell r="AO156">
            <v>2474</v>
          </cell>
          <cell r="AP156">
            <v>2474</v>
          </cell>
          <cell r="AQ156">
            <v>2474</v>
          </cell>
          <cell r="AR156">
            <v>2474</v>
          </cell>
          <cell r="AS156">
            <v>2474</v>
          </cell>
          <cell r="AT156">
            <v>2474</v>
          </cell>
          <cell r="AU156">
            <v>2474</v>
          </cell>
          <cell r="AV156">
            <v>2474</v>
          </cell>
          <cell r="AW156">
            <v>0</v>
          </cell>
          <cell r="AX156">
            <v>2474</v>
          </cell>
          <cell r="AY156">
            <v>0</v>
          </cell>
          <cell r="AZ156">
            <v>0</v>
          </cell>
          <cell r="BA156">
            <v>0</v>
          </cell>
          <cell r="BB156">
            <v>2474</v>
          </cell>
          <cell r="BC156">
            <v>2474</v>
          </cell>
          <cell r="BD156">
            <v>0</v>
          </cell>
          <cell r="BE156">
            <v>2474</v>
          </cell>
          <cell r="BF156">
            <v>0</v>
          </cell>
          <cell r="BG156">
            <v>0</v>
          </cell>
          <cell r="BH156">
            <v>0</v>
          </cell>
          <cell r="BI156">
            <v>0</v>
          </cell>
          <cell r="BJ156">
            <v>0</v>
          </cell>
          <cell r="BK156">
            <v>0</v>
          </cell>
          <cell r="BL156">
            <v>0</v>
          </cell>
          <cell r="BM156">
            <v>0</v>
          </cell>
          <cell r="BN156">
            <v>0</v>
          </cell>
          <cell r="BO156">
            <v>0</v>
          </cell>
          <cell r="BP156">
            <v>0</v>
          </cell>
          <cell r="BQ156">
            <v>0</v>
          </cell>
          <cell r="BR156">
            <v>0</v>
          </cell>
          <cell r="BS156">
            <v>0</v>
          </cell>
          <cell r="BT156">
            <v>0</v>
          </cell>
          <cell r="BU156">
            <v>0</v>
          </cell>
          <cell r="BV156">
            <v>0</v>
          </cell>
          <cell r="BW156">
            <v>0</v>
          </cell>
          <cell r="BX156">
            <v>0</v>
          </cell>
          <cell r="BY156">
            <v>0</v>
          </cell>
          <cell r="BZ156">
            <v>0</v>
          </cell>
          <cell r="CA156">
            <v>0</v>
          </cell>
          <cell r="CB156">
            <v>0</v>
          </cell>
          <cell r="CC156">
            <v>0</v>
          </cell>
          <cell r="CD156">
            <v>0</v>
          </cell>
          <cell r="CE156">
            <v>0</v>
          </cell>
          <cell r="CF156">
            <v>0</v>
          </cell>
          <cell r="CG156">
            <v>0</v>
          </cell>
          <cell r="CH156">
            <v>0</v>
          </cell>
          <cell r="CI156">
            <v>0</v>
          </cell>
          <cell r="CJ156">
            <v>0</v>
          </cell>
          <cell r="CK156">
            <v>0</v>
          </cell>
          <cell r="CL156">
            <v>0</v>
          </cell>
          <cell r="CM156">
            <v>0</v>
          </cell>
          <cell r="CN156">
            <v>0</v>
          </cell>
          <cell r="CO156">
            <v>0</v>
          </cell>
          <cell r="CP156">
            <v>0</v>
          </cell>
          <cell r="CQ156">
            <v>0</v>
          </cell>
          <cell r="CR156">
            <v>0</v>
          </cell>
          <cell r="CS156">
            <v>0</v>
          </cell>
          <cell r="CT156">
            <v>0</v>
          </cell>
          <cell r="CU156">
            <v>0</v>
          </cell>
          <cell r="CV156">
            <v>0</v>
          </cell>
          <cell r="CW156">
            <v>0</v>
          </cell>
          <cell r="CX156">
            <v>0</v>
          </cell>
          <cell r="CY156">
            <v>0</v>
          </cell>
          <cell r="CZ156">
            <v>0</v>
          </cell>
          <cell r="DA156">
            <v>0</v>
          </cell>
          <cell r="DB156">
            <v>0</v>
          </cell>
          <cell r="DC156">
            <v>0</v>
          </cell>
          <cell r="DD156">
            <v>0</v>
          </cell>
          <cell r="DE156">
            <v>0</v>
          </cell>
          <cell r="DF156">
            <v>0</v>
          </cell>
          <cell r="DG156">
            <v>0</v>
          </cell>
          <cell r="DH156">
            <v>0</v>
          </cell>
          <cell r="DI156">
            <v>0</v>
          </cell>
          <cell r="DJ156">
            <v>0</v>
          </cell>
          <cell r="DK156">
            <v>0</v>
          </cell>
          <cell r="DL156">
            <v>0</v>
          </cell>
          <cell r="DM156">
            <v>0</v>
          </cell>
          <cell r="DN156">
            <v>0</v>
          </cell>
          <cell r="DO156">
            <v>0</v>
          </cell>
          <cell r="DP156">
            <v>0</v>
          </cell>
          <cell r="DQ156">
            <v>0</v>
          </cell>
          <cell r="DR156">
            <v>0</v>
          </cell>
          <cell r="DS156">
            <v>0</v>
          </cell>
          <cell r="DT156">
            <v>0</v>
          </cell>
          <cell r="DU156">
            <v>0</v>
          </cell>
          <cell r="DV156">
            <v>0</v>
          </cell>
          <cell r="DW156">
            <v>0</v>
          </cell>
          <cell r="DX156">
            <v>0</v>
          </cell>
          <cell r="DY156">
            <v>0</v>
          </cell>
          <cell r="DZ156">
            <v>0</v>
          </cell>
          <cell r="EA156">
            <v>0</v>
          </cell>
        </row>
        <row r="157">
          <cell r="A157">
            <v>110.1</v>
          </cell>
          <cell r="B157">
            <v>5</v>
          </cell>
          <cell r="C157">
            <v>3</v>
          </cell>
          <cell r="D157">
            <v>0</v>
          </cell>
          <cell r="E157">
            <v>0</v>
          </cell>
          <cell r="F157" t="str">
            <v>OSERS</v>
          </cell>
          <cell r="G157" t="str">
            <v>Rehabilitation Services and Disability Research</v>
          </cell>
          <cell r="H157" t="str">
            <v>Other-14</v>
          </cell>
          <cell r="I157">
            <v>0</v>
          </cell>
          <cell r="J157" t="str">
            <v xml:space="preserve">Protection and advocacy of individual rights (RA section 509) </v>
          </cell>
          <cell r="K157">
            <v>0</v>
          </cell>
          <cell r="L157" t="str">
            <v>D</v>
          </cell>
          <cell r="M157">
            <v>1</v>
          </cell>
          <cell r="N157">
            <v>0</v>
          </cell>
          <cell r="O157">
            <v>0</v>
          </cell>
          <cell r="P157">
            <v>17101</v>
          </cell>
          <cell r="Q157">
            <v>17101</v>
          </cell>
          <cell r="R157">
            <v>18101</v>
          </cell>
          <cell r="S157">
            <v>18101</v>
          </cell>
          <cell r="T157">
            <v>18101</v>
          </cell>
          <cell r="U157">
            <v>18101</v>
          </cell>
          <cell r="V157">
            <v>18101</v>
          </cell>
          <cell r="W157">
            <v>18101</v>
          </cell>
          <cell r="X157">
            <v>18101</v>
          </cell>
          <cell r="Y157">
            <v>18101</v>
          </cell>
          <cell r="Z157">
            <v>18101</v>
          </cell>
          <cell r="AA157">
            <v>0</v>
          </cell>
          <cell r="AB157">
            <v>18101</v>
          </cell>
          <cell r="AC157">
            <v>18101</v>
          </cell>
          <cell r="AD157">
            <v>18101</v>
          </cell>
          <cell r="AE157">
            <v>18101</v>
          </cell>
          <cell r="AF157">
            <v>18101</v>
          </cell>
          <cell r="AG157">
            <v>18101</v>
          </cell>
          <cell r="AH157">
            <v>18101</v>
          </cell>
          <cell r="AI157">
            <v>18554</v>
          </cell>
          <cell r="AJ157">
            <v>18101</v>
          </cell>
          <cell r="AK157">
            <v>18101</v>
          </cell>
          <cell r="AL157">
            <v>19101</v>
          </cell>
          <cell r="AM157">
            <v>19101</v>
          </cell>
          <cell r="AN157">
            <v>19101</v>
          </cell>
          <cell r="AO157">
            <v>19077</v>
          </cell>
          <cell r="AP157">
            <v>18101</v>
          </cell>
          <cell r="AQ157">
            <v>18101</v>
          </cell>
          <cell r="AR157">
            <v>18101</v>
          </cell>
          <cell r="AS157">
            <v>18101</v>
          </cell>
          <cell r="AT157">
            <v>18101</v>
          </cell>
          <cell r="AU157">
            <v>18101</v>
          </cell>
          <cell r="AV157">
            <v>18101</v>
          </cell>
          <cell r="AW157">
            <v>18101</v>
          </cell>
          <cell r="AX157">
            <v>18101</v>
          </cell>
          <cell r="AY157">
            <v>18101</v>
          </cell>
          <cell r="AZ157">
            <v>18065</v>
          </cell>
          <cell r="BA157">
            <v>17793</v>
          </cell>
          <cell r="BB157">
            <v>18101</v>
          </cell>
          <cell r="BC157">
            <v>18101</v>
          </cell>
          <cell r="BD157">
            <v>19101</v>
          </cell>
          <cell r="BE157">
            <v>18101</v>
          </cell>
          <cell r="BF157">
            <v>19101</v>
          </cell>
          <cell r="BG157">
            <v>18101</v>
          </cell>
          <cell r="BH157">
            <v>18101</v>
          </cell>
          <cell r="BI157">
            <v>18101</v>
          </cell>
          <cell r="BJ157">
            <v>18101</v>
          </cell>
          <cell r="BK157">
            <v>18101</v>
          </cell>
          <cell r="BL157">
            <v>18065</v>
          </cell>
          <cell r="BM157">
            <v>18065</v>
          </cell>
          <cell r="BN157">
            <v>18065</v>
          </cell>
          <cell r="BO157">
            <v>18065</v>
          </cell>
          <cell r="BP157">
            <v>18065</v>
          </cell>
          <cell r="BQ157">
            <v>17793</v>
          </cell>
          <cell r="BR157">
            <v>17793</v>
          </cell>
          <cell r="BS157">
            <v>17793</v>
          </cell>
          <cell r="BT157">
            <v>17793</v>
          </cell>
          <cell r="BU157">
            <v>18065</v>
          </cell>
          <cell r="BV157">
            <v>18031</v>
          </cell>
          <cell r="BW157">
            <v>18065</v>
          </cell>
          <cell r="BX157">
            <v>18065</v>
          </cell>
          <cell r="BY157">
            <v>18065</v>
          </cell>
          <cell r="BZ157">
            <v>18065</v>
          </cell>
          <cell r="CA157">
            <v>18065</v>
          </cell>
          <cell r="CB157">
            <v>18065</v>
          </cell>
          <cell r="CC157">
            <v>18031</v>
          </cell>
          <cell r="CD157">
            <v>18031</v>
          </cell>
          <cell r="CE157">
            <v>18031</v>
          </cell>
          <cell r="CF157">
            <v>18031</v>
          </cell>
          <cell r="CG157">
            <v>18031</v>
          </cell>
          <cell r="CH157">
            <v>17088</v>
          </cell>
          <cell r="CI157">
            <v>18031</v>
          </cell>
          <cell r="CJ157">
            <v>18031</v>
          </cell>
          <cell r="CK157">
            <v>18031</v>
          </cell>
          <cell r="CL157">
            <v>18031</v>
          </cell>
          <cell r="CM157">
            <v>18031</v>
          </cell>
          <cell r="CN157">
            <v>18031</v>
          </cell>
          <cell r="CO157">
            <v>18031</v>
          </cell>
          <cell r="CP157">
            <v>18031</v>
          </cell>
          <cell r="CQ157">
            <v>18031</v>
          </cell>
          <cell r="CR157">
            <v>17995</v>
          </cell>
          <cell r="CS157">
            <v>17995</v>
          </cell>
          <cell r="CT157">
            <v>17088</v>
          </cell>
          <cell r="CU157">
            <v>17650</v>
          </cell>
          <cell r="CV157">
            <v>17995</v>
          </cell>
          <cell r="CW157">
            <v>17650</v>
          </cell>
          <cell r="CX157">
            <v>17650</v>
          </cell>
          <cell r="CY157">
            <v>17650</v>
          </cell>
          <cell r="CZ157">
            <v>17650</v>
          </cell>
          <cell r="DA157">
            <v>21650</v>
          </cell>
          <cell r="DB157">
            <v>17650</v>
          </cell>
          <cell r="DC157">
            <v>17640</v>
          </cell>
          <cell r="DD157">
            <v>17650</v>
          </cell>
          <cell r="DE157">
            <v>17650</v>
          </cell>
          <cell r="DF157">
            <v>17650</v>
          </cell>
          <cell r="DG157">
            <v>17650</v>
          </cell>
          <cell r="DH157">
            <v>17650</v>
          </cell>
          <cell r="DI157">
            <v>17650</v>
          </cell>
          <cell r="DJ157">
            <v>17650</v>
          </cell>
          <cell r="DK157">
            <v>17650</v>
          </cell>
          <cell r="DL157">
            <v>17650</v>
          </cell>
          <cell r="DM157">
            <v>17650</v>
          </cell>
          <cell r="DN157">
            <v>17650</v>
          </cell>
          <cell r="DO157">
            <v>0</v>
          </cell>
          <cell r="DP157">
            <v>17650</v>
          </cell>
          <cell r="DQ157">
            <v>17650</v>
          </cell>
          <cell r="DR157">
            <v>17650</v>
          </cell>
          <cell r="DS157">
            <v>17650</v>
          </cell>
          <cell r="DT157">
            <v>17650</v>
          </cell>
          <cell r="DU157">
            <v>17650</v>
          </cell>
          <cell r="DV157">
            <v>17650</v>
          </cell>
          <cell r="DW157">
            <v>17650</v>
          </cell>
          <cell r="DX157">
            <v>17650</v>
          </cell>
          <cell r="DY157">
            <v>17650</v>
          </cell>
          <cell r="DZ157">
            <v>17650</v>
          </cell>
          <cell r="EA157">
            <v>17650</v>
          </cell>
        </row>
        <row r="158">
          <cell r="A158">
            <v>110.2</v>
          </cell>
          <cell r="B158">
            <v>5</v>
          </cell>
          <cell r="C158">
            <v>3</v>
          </cell>
          <cell r="D158">
            <v>0</v>
          </cell>
          <cell r="E158">
            <v>0</v>
          </cell>
          <cell r="F158" t="str">
            <v>OSERS</v>
          </cell>
          <cell r="G158" t="str">
            <v>Rehabilitation Services and Disability Research</v>
          </cell>
          <cell r="H158" t="str">
            <v>Other-14</v>
          </cell>
          <cell r="I158">
            <v>0</v>
          </cell>
          <cell r="J158" t="str">
            <v>Projects with industry (RA VI-A)</v>
          </cell>
          <cell r="K158">
            <v>0</v>
          </cell>
          <cell r="L158" t="str">
            <v>D</v>
          </cell>
          <cell r="M158">
            <v>1</v>
          </cell>
          <cell r="N158">
            <v>0</v>
          </cell>
          <cell r="O158">
            <v>0</v>
          </cell>
          <cell r="P158">
            <v>19197</v>
          </cell>
          <cell r="Q158">
            <v>19197</v>
          </cell>
          <cell r="R158">
            <v>19197</v>
          </cell>
          <cell r="S158">
            <v>19197</v>
          </cell>
          <cell r="T158">
            <v>19197</v>
          </cell>
          <cell r="U158">
            <v>0</v>
          </cell>
          <cell r="V158">
            <v>0</v>
          </cell>
          <cell r="W158">
            <v>0</v>
          </cell>
          <cell r="X158">
            <v>0</v>
          </cell>
          <cell r="Y158">
            <v>0</v>
          </cell>
          <cell r="Z158">
            <v>0</v>
          </cell>
          <cell r="AA158">
            <v>0</v>
          </cell>
          <cell r="AB158">
            <v>0</v>
          </cell>
          <cell r="AC158">
            <v>0</v>
          </cell>
          <cell r="AD158">
            <v>0</v>
          </cell>
          <cell r="AE158">
            <v>0</v>
          </cell>
          <cell r="AF158">
            <v>0</v>
          </cell>
          <cell r="AG158">
            <v>0</v>
          </cell>
          <cell r="AH158">
            <v>0</v>
          </cell>
          <cell r="AI158">
            <v>19197</v>
          </cell>
          <cell r="AJ158">
            <v>19197</v>
          </cell>
          <cell r="AK158">
            <v>19197</v>
          </cell>
          <cell r="AL158">
            <v>19197</v>
          </cell>
          <cell r="AM158">
            <v>19197</v>
          </cell>
          <cell r="AN158">
            <v>19197</v>
          </cell>
          <cell r="AO158">
            <v>18152</v>
          </cell>
          <cell r="AP158">
            <v>19197</v>
          </cell>
          <cell r="AQ158">
            <v>19197</v>
          </cell>
          <cell r="AR158">
            <v>0</v>
          </cell>
          <cell r="AS158">
            <v>19197</v>
          </cell>
          <cell r="AT158">
            <v>17806</v>
          </cell>
          <cell r="AU158">
            <v>19197</v>
          </cell>
          <cell r="AV158">
            <v>19197</v>
          </cell>
          <cell r="AW158">
            <v>0</v>
          </cell>
          <cell r="AX158">
            <v>0</v>
          </cell>
          <cell r="AY158">
            <v>0</v>
          </cell>
          <cell r="AZ158">
            <v>0</v>
          </cell>
          <cell r="BA158">
            <v>0</v>
          </cell>
          <cell r="BB158">
            <v>19197</v>
          </cell>
          <cell r="BC158">
            <v>0</v>
          </cell>
          <cell r="BD158">
            <v>0</v>
          </cell>
          <cell r="BE158">
            <v>0</v>
          </cell>
          <cell r="BF158">
            <v>0</v>
          </cell>
          <cell r="BG158">
            <v>0</v>
          </cell>
          <cell r="BH158">
            <v>0</v>
          </cell>
          <cell r="BI158">
            <v>0</v>
          </cell>
          <cell r="BJ158">
            <v>0</v>
          </cell>
          <cell r="BK158">
            <v>0</v>
          </cell>
          <cell r="BL158">
            <v>0</v>
          </cell>
          <cell r="BM158">
            <v>0</v>
          </cell>
          <cell r="BN158">
            <v>0</v>
          </cell>
          <cell r="BO158">
            <v>0</v>
          </cell>
          <cell r="BP158">
            <v>0</v>
          </cell>
          <cell r="BQ158">
            <v>0</v>
          </cell>
          <cell r="BR158">
            <v>0</v>
          </cell>
          <cell r="BS158">
            <v>0</v>
          </cell>
          <cell r="BT158">
            <v>0</v>
          </cell>
          <cell r="BU158">
            <v>0</v>
          </cell>
          <cell r="BV158">
            <v>0</v>
          </cell>
          <cell r="BW158">
            <v>0</v>
          </cell>
          <cell r="BX158">
            <v>0</v>
          </cell>
          <cell r="BY158">
            <v>0</v>
          </cell>
          <cell r="BZ158">
            <v>0</v>
          </cell>
          <cell r="CA158">
            <v>0</v>
          </cell>
          <cell r="CB158">
            <v>0</v>
          </cell>
          <cell r="CC158">
            <v>0</v>
          </cell>
          <cell r="CD158">
            <v>0</v>
          </cell>
          <cell r="CE158">
            <v>0</v>
          </cell>
          <cell r="CF158">
            <v>0</v>
          </cell>
          <cell r="CG158">
            <v>0</v>
          </cell>
          <cell r="CH158">
            <v>0</v>
          </cell>
          <cell r="CI158">
            <v>0</v>
          </cell>
          <cell r="CJ158">
            <v>0</v>
          </cell>
          <cell r="CK158">
            <v>0</v>
          </cell>
          <cell r="CL158">
            <v>0</v>
          </cell>
          <cell r="CM158">
            <v>0</v>
          </cell>
          <cell r="CN158">
            <v>0</v>
          </cell>
          <cell r="CO158">
            <v>0</v>
          </cell>
          <cell r="CP158">
            <v>0</v>
          </cell>
          <cell r="CQ158">
            <v>0</v>
          </cell>
          <cell r="CR158">
            <v>0</v>
          </cell>
          <cell r="CS158">
            <v>0</v>
          </cell>
          <cell r="CT158">
            <v>0</v>
          </cell>
          <cell r="CU158">
            <v>0</v>
          </cell>
          <cell r="CV158">
            <v>0</v>
          </cell>
          <cell r="CW158">
            <v>0</v>
          </cell>
          <cell r="CX158">
            <v>0</v>
          </cell>
          <cell r="CY158">
            <v>0</v>
          </cell>
          <cell r="CZ158">
            <v>0</v>
          </cell>
          <cell r="DA158">
            <v>0</v>
          </cell>
          <cell r="DB158">
            <v>0</v>
          </cell>
          <cell r="DC158">
            <v>0</v>
          </cell>
          <cell r="DD158">
            <v>0</v>
          </cell>
          <cell r="DE158">
            <v>0</v>
          </cell>
          <cell r="DF158">
            <v>0</v>
          </cell>
          <cell r="DG158">
            <v>0</v>
          </cell>
          <cell r="DH158">
            <v>0</v>
          </cell>
          <cell r="DI158">
            <v>0</v>
          </cell>
          <cell r="DJ158">
            <v>0</v>
          </cell>
          <cell r="DK158">
            <v>0</v>
          </cell>
          <cell r="DL158">
            <v>0</v>
          </cell>
          <cell r="DM158">
            <v>0</v>
          </cell>
          <cell r="DN158">
            <v>0</v>
          </cell>
          <cell r="DO158">
            <v>0</v>
          </cell>
          <cell r="DP158">
            <v>0</v>
          </cell>
          <cell r="DQ158">
            <v>0</v>
          </cell>
          <cell r="DR158">
            <v>0</v>
          </cell>
          <cell r="DS158">
            <v>0</v>
          </cell>
          <cell r="DT158">
            <v>0</v>
          </cell>
          <cell r="DU158">
            <v>0</v>
          </cell>
          <cell r="DV158">
            <v>0</v>
          </cell>
          <cell r="DW158">
            <v>0</v>
          </cell>
          <cell r="DX158">
            <v>0</v>
          </cell>
          <cell r="DY158">
            <v>0</v>
          </cell>
          <cell r="DZ158">
            <v>0</v>
          </cell>
          <cell r="EA158">
            <v>0</v>
          </cell>
        </row>
        <row r="159">
          <cell r="A159">
            <v>110.3</v>
          </cell>
          <cell r="B159">
            <v>5</v>
          </cell>
          <cell r="C159">
            <v>3</v>
          </cell>
          <cell r="D159">
            <v>0</v>
          </cell>
          <cell r="E159">
            <v>0</v>
          </cell>
          <cell r="F159" t="str">
            <v>OSERS</v>
          </cell>
          <cell r="G159" t="str">
            <v>Rehabilitation Services and Disability Research</v>
          </cell>
          <cell r="H159" t="str">
            <v>Other-14</v>
          </cell>
          <cell r="I159">
            <v>0</v>
          </cell>
          <cell r="J159" t="str">
            <v>Supported employment State grants (RA VI-B)</v>
          </cell>
          <cell r="K159">
            <v>0</v>
          </cell>
          <cell r="L159" t="str">
            <v>D</v>
          </cell>
          <cell r="M159">
            <v>1</v>
          </cell>
          <cell r="N159">
            <v>0</v>
          </cell>
          <cell r="O159">
            <v>0</v>
          </cell>
          <cell r="P159">
            <v>29181</v>
          </cell>
          <cell r="Q159">
            <v>29181</v>
          </cell>
          <cell r="R159">
            <v>29181</v>
          </cell>
          <cell r="S159">
            <v>29181</v>
          </cell>
          <cell r="T159">
            <v>29181</v>
          </cell>
          <cell r="U159">
            <v>0</v>
          </cell>
          <cell r="V159">
            <v>0</v>
          </cell>
          <cell r="W159">
            <v>0</v>
          </cell>
          <cell r="X159">
            <v>0</v>
          </cell>
          <cell r="Y159">
            <v>0</v>
          </cell>
          <cell r="Z159">
            <v>0</v>
          </cell>
          <cell r="AA159">
            <v>0</v>
          </cell>
          <cell r="AB159">
            <v>0</v>
          </cell>
          <cell r="AC159">
            <v>0</v>
          </cell>
          <cell r="AD159">
            <v>0</v>
          </cell>
          <cell r="AE159">
            <v>0</v>
          </cell>
          <cell r="AF159">
            <v>0</v>
          </cell>
          <cell r="AG159">
            <v>0</v>
          </cell>
          <cell r="AH159">
            <v>0</v>
          </cell>
          <cell r="AI159">
            <v>29181</v>
          </cell>
          <cell r="AJ159">
            <v>29181</v>
          </cell>
          <cell r="AK159">
            <v>29181</v>
          </cell>
          <cell r="AL159">
            <v>29181</v>
          </cell>
          <cell r="AM159">
            <v>29181</v>
          </cell>
          <cell r="AN159">
            <v>29181</v>
          </cell>
          <cell r="AO159">
            <v>29181</v>
          </cell>
          <cell r="AP159">
            <v>29181</v>
          </cell>
          <cell r="AQ159">
            <v>29181</v>
          </cell>
          <cell r="AR159">
            <v>0</v>
          </cell>
          <cell r="AS159">
            <v>29181</v>
          </cell>
          <cell r="AT159">
            <v>29181</v>
          </cell>
          <cell r="AU159">
            <v>29181</v>
          </cell>
          <cell r="AV159">
            <v>29181</v>
          </cell>
          <cell r="AW159">
            <v>29181</v>
          </cell>
          <cell r="AX159">
            <v>29181</v>
          </cell>
          <cell r="AY159">
            <v>29181</v>
          </cell>
          <cell r="AZ159">
            <v>29123</v>
          </cell>
          <cell r="BA159">
            <v>28685</v>
          </cell>
          <cell r="BB159">
            <v>29181</v>
          </cell>
          <cell r="BC159">
            <v>0</v>
          </cell>
          <cell r="BD159">
            <v>0</v>
          </cell>
          <cell r="BE159">
            <v>0</v>
          </cell>
          <cell r="BF159">
            <v>0</v>
          </cell>
          <cell r="BG159">
            <v>0</v>
          </cell>
          <cell r="BH159">
            <v>0</v>
          </cell>
          <cell r="BI159">
            <v>0</v>
          </cell>
          <cell r="BJ159">
            <v>0</v>
          </cell>
          <cell r="BK159">
            <v>0</v>
          </cell>
          <cell r="BL159">
            <v>0</v>
          </cell>
          <cell r="BM159">
            <v>29123</v>
          </cell>
          <cell r="BN159">
            <v>29123</v>
          </cell>
          <cell r="BO159">
            <v>29123</v>
          </cell>
          <cell r="BP159">
            <v>29123</v>
          </cell>
          <cell r="BQ159">
            <v>28685</v>
          </cell>
          <cell r="BR159">
            <v>28685</v>
          </cell>
          <cell r="BS159">
            <v>28685</v>
          </cell>
          <cell r="BT159">
            <v>28685</v>
          </cell>
          <cell r="BU159">
            <v>29123</v>
          </cell>
          <cell r="BV159">
            <v>29068</v>
          </cell>
          <cell r="BW159">
            <v>0</v>
          </cell>
          <cell r="BX159">
            <v>0</v>
          </cell>
          <cell r="BY159">
            <v>0</v>
          </cell>
          <cell r="BZ159">
            <v>0</v>
          </cell>
          <cell r="CA159">
            <v>0</v>
          </cell>
          <cell r="CB159">
            <v>0</v>
          </cell>
          <cell r="CC159">
            <v>0</v>
          </cell>
          <cell r="CD159">
            <v>0</v>
          </cell>
          <cell r="CE159">
            <v>29068</v>
          </cell>
          <cell r="CF159">
            <v>29068</v>
          </cell>
          <cell r="CG159">
            <v>29068</v>
          </cell>
          <cell r="CH159">
            <v>27548</v>
          </cell>
          <cell r="CI159">
            <v>29068</v>
          </cell>
          <cell r="CJ159">
            <v>29068</v>
          </cell>
          <cell r="CK159">
            <v>0</v>
          </cell>
          <cell r="CL159">
            <v>0</v>
          </cell>
          <cell r="CM159">
            <v>0</v>
          </cell>
          <cell r="CN159">
            <v>0</v>
          </cell>
          <cell r="CO159">
            <v>0</v>
          </cell>
          <cell r="CP159">
            <v>0</v>
          </cell>
          <cell r="CQ159">
            <v>0</v>
          </cell>
          <cell r="CR159">
            <v>29010</v>
          </cell>
          <cell r="CS159">
            <v>29010</v>
          </cell>
          <cell r="CT159">
            <v>27548</v>
          </cell>
          <cell r="CU159">
            <v>27548</v>
          </cell>
          <cell r="CV159">
            <v>29010</v>
          </cell>
          <cell r="CW159">
            <v>27548</v>
          </cell>
          <cell r="CX159">
            <v>27548</v>
          </cell>
          <cell r="CY159">
            <v>0</v>
          </cell>
          <cell r="CZ159">
            <v>0</v>
          </cell>
          <cell r="DA159">
            <v>27548</v>
          </cell>
          <cell r="DB159">
            <v>27548</v>
          </cell>
          <cell r="DC159">
            <v>27533</v>
          </cell>
          <cell r="DD159">
            <v>27548</v>
          </cell>
          <cell r="DE159">
            <v>27548</v>
          </cell>
          <cell r="DF159">
            <v>27548</v>
          </cell>
          <cell r="DG159">
            <v>30548</v>
          </cell>
          <cell r="DH159">
            <v>30548</v>
          </cell>
          <cell r="DI159">
            <v>30548</v>
          </cell>
          <cell r="DJ159">
            <v>30548</v>
          </cell>
          <cell r="DK159">
            <v>30548</v>
          </cell>
          <cell r="DL159">
            <v>27548</v>
          </cell>
          <cell r="DM159">
            <v>27548</v>
          </cell>
          <cell r="DN159">
            <v>0</v>
          </cell>
          <cell r="DO159">
            <v>0</v>
          </cell>
          <cell r="DP159">
            <v>27548</v>
          </cell>
          <cell r="DQ159">
            <v>27548</v>
          </cell>
          <cell r="DR159">
            <v>27548</v>
          </cell>
          <cell r="DS159">
            <v>27548</v>
          </cell>
          <cell r="DT159">
            <v>30548</v>
          </cell>
          <cell r="DU159">
            <v>27548</v>
          </cell>
          <cell r="DV159">
            <v>30548</v>
          </cell>
          <cell r="DW159">
            <v>30548</v>
          </cell>
          <cell r="DX159">
            <v>30548</v>
          </cell>
          <cell r="DY159">
            <v>30548</v>
          </cell>
          <cell r="DZ159">
            <v>27548</v>
          </cell>
          <cell r="EA159">
            <v>30548</v>
          </cell>
        </row>
        <row r="160">
          <cell r="A160">
            <v>110.4</v>
          </cell>
          <cell r="B160">
            <v>5</v>
          </cell>
          <cell r="C160">
            <v>3</v>
          </cell>
          <cell r="D160">
            <v>0</v>
          </cell>
          <cell r="E160">
            <v>0</v>
          </cell>
          <cell r="F160" t="str">
            <v>OSERS</v>
          </cell>
          <cell r="G160" t="str">
            <v>Rehabilitation Services and Disability Research</v>
          </cell>
          <cell r="H160" t="str">
            <v>Other-14</v>
          </cell>
          <cell r="I160">
            <v>0</v>
          </cell>
          <cell r="J160" t="str">
            <v>Independent living grant - State Grant (Chapter 1, Part B)</v>
          </cell>
          <cell r="K160">
            <v>0</v>
          </cell>
          <cell r="L160" t="str">
            <v>D</v>
          </cell>
          <cell r="M160">
            <v>1</v>
          </cell>
          <cell r="N160">
            <v>0</v>
          </cell>
          <cell r="O160">
            <v>0</v>
          </cell>
          <cell r="P160">
            <v>23450</v>
          </cell>
          <cell r="Q160">
            <v>23450</v>
          </cell>
          <cell r="R160">
            <v>23450</v>
          </cell>
          <cell r="S160">
            <v>23450</v>
          </cell>
          <cell r="T160">
            <v>23450</v>
          </cell>
          <cell r="U160">
            <v>0</v>
          </cell>
          <cell r="V160">
            <v>0</v>
          </cell>
          <cell r="W160">
            <v>0</v>
          </cell>
          <cell r="X160">
            <v>0</v>
          </cell>
          <cell r="Y160">
            <v>0</v>
          </cell>
          <cell r="Z160">
            <v>0</v>
          </cell>
          <cell r="AA160">
            <v>0</v>
          </cell>
          <cell r="AB160">
            <v>0</v>
          </cell>
          <cell r="AC160">
            <v>0</v>
          </cell>
          <cell r="AD160">
            <v>0</v>
          </cell>
          <cell r="AE160">
            <v>0</v>
          </cell>
          <cell r="AF160">
            <v>0</v>
          </cell>
          <cell r="AG160">
            <v>0</v>
          </cell>
          <cell r="AH160">
            <v>0</v>
          </cell>
          <cell r="AI160">
            <v>24388</v>
          </cell>
          <cell r="AJ160">
            <v>23450</v>
          </cell>
          <cell r="AK160">
            <v>23450</v>
          </cell>
          <cell r="AL160">
            <v>23450</v>
          </cell>
          <cell r="AM160">
            <v>23450</v>
          </cell>
          <cell r="AN160">
            <v>23450</v>
          </cell>
          <cell r="AO160">
            <v>23450</v>
          </cell>
          <cell r="AP160">
            <v>23450</v>
          </cell>
          <cell r="AQ160">
            <v>23450</v>
          </cell>
          <cell r="AR160">
            <v>23450</v>
          </cell>
          <cell r="AS160">
            <v>23450</v>
          </cell>
          <cell r="AT160">
            <v>23450</v>
          </cell>
          <cell r="AU160">
            <v>23450</v>
          </cell>
          <cell r="AV160">
            <v>23450</v>
          </cell>
          <cell r="AW160">
            <v>23450</v>
          </cell>
          <cell r="AX160">
            <v>23450</v>
          </cell>
          <cell r="AY160">
            <v>23450</v>
          </cell>
          <cell r="AZ160">
            <v>23403</v>
          </cell>
          <cell r="BA160">
            <v>23051</v>
          </cell>
          <cell r="BB160">
            <v>23450</v>
          </cell>
          <cell r="BC160">
            <v>0</v>
          </cell>
          <cell r="BD160">
            <v>0</v>
          </cell>
          <cell r="BE160">
            <v>0</v>
          </cell>
          <cell r="BF160">
            <v>0</v>
          </cell>
          <cell r="BG160">
            <v>0</v>
          </cell>
          <cell r="BH160">
            <v>0</v>
          </cell>
          <cell r="BI160">
            <v>0</v>
          </cell>
          <cell r="BJ160">
            <v>0</v>
          </cell>
          <cell r="BK160">
            <v>0</v>
          </cell>
          <cell r="BL160">
            <v>23403</v>
          </cell>
          <cell r="BM160">
            <v>23403</v>
          </cell>
          <cell r="BN160">
            <v>23403</v>
          </cell>
          <cell r="BO160">
            <v>23403</v>
          </cell>
          <cell r="BP160">
            <v>23403</v>
          </cell>
          <cell r="BQ160">
            <v>23051</v>
          </cell>
          <cell r="BR160">
            <v>23051</v>
          </cell>
          <cell r="BS160">
            <v>23051</v>
          </cell>
          <cell r="BT160">
            <v>23051</v>
          </cell>
          <cell r="BU160">
            <v>23403</v>
          </cell>
          <cell r="BV160">
            <v>23359</v>
          </cell>
          <cell r="BW160">
            <v>0</v>
          </cell>
          <cell r="BX160">
            <v>0</v>
          </cell>
          <cell r="BY160">
            <v>0</v>
          </cell>
          <cell r="BZ160">
            <v>0</v>
          </cell>
          <cell r="CA160">
            <v>0</v>
          </cell>
          <cell r="CB160">
            <v>0</v>
          </cell>
          <cell r="CC160">
            <v>0</v>
          </cell>
          <cell r="CD160">
            <v>23359</v>
          </cell>
          <cell r="CE160">
            <v>23359</v>
          </cell>
          <cell r="CF160">
            <v>23359</v>
          </cell>
          <cell r="CG160">
            <v>23359</v>
          </cell>
          <cell r="CH160">
            <v>22137</v>
          </cell>
          <cell r="CI160">
            <v>23359</v>
          </cell>
          <cell r="CJ160">
            <v>23359</v>
          </cell>
          <cell r="CK160">
            <v>23359</v>
          </cell>
          <cell r="CL160">
            <v>23359</v>
          </cell>
          <cell r="CM160">
            <v>23359</v>
          </cell>
          <cell r="CN160">
            <v>23359</v>
          </cell>
          <cell r="CO160">
            <v>23359</v>
          </cell>
          <cell r="CP160">
            <v>23359</v>
          </cell>
          <cell r="CQ160">
            <v>23359</v>
          </cell>
          <cell r="CR160">
            <v>23312</v>
          </cell>
          <cell r="CS160">
            <v>23312</v>
          </cell>
          <cell r="CT160">
            <v>22137</v>
          </cell>
          <cell r="CU160">
            <v>22878</v>
          </cell>
          <cell r="CV160">
            <v>23312</v>
          </cell>
          <cell r="CW160">
            <v>22878</v>
          </cell>
          <cell r="CX160">
            <v>22878</v>
          </cell>
          <cell r="CY160">
            <v>22878</v>
          </cell>
          <cell r="CZ160">
            <v>22878</v>
          </cell>
          <cell r="DA160">
            <v>23386</v>
          </cell>
          <cell r="DB160">
            <v>22878</v>
          </cell>
          <cell r="DC160">
            <v>22865</v>
          </cell>
          <cell r="DD160">
            <v>0</v>
          </cell>
          <cell r="DE160">
            <v>22878</v>
          </cell>
          <cell r="DF160">
            <v>0</v>
          </cell>
          <cell r="DG160">
            <v>0</v>
          </cell>
          <cell r="DH160">
            <v>0</v>
          </cell>
          <cell r="DI160">
            <v>0</v>
          </cell>
          <cell r="DJ160">
            <v>0</v>
          </cell>
          <cell r="DK160">
            <v>0</v>
          </cell>
          <cell r="DL160">
            <v>0</v>
          </cell>
          <cell r="DM160">
            <v>0</v>
          </cell>
          <cell r="DN160">
            <v>0</v>
          </cell>
          <cell r="DO160">
            <v>0</v>
          </cell>
          <cell r="DP160">
            <v>0</v>
          </cell>
          <cell r="DQ160">
            <v>0</v>
          </cell>
          <cell r="DR160">
            <v>0</v>
          </cell>
          <cell r="DS160">
            <v>0</v>
          </cell>
          <cell r="DT160">
            <v>0</v>
          </cell>
          <cell r="DU160">
            <v>0</v>
          </cell>
          <cell r="DV160">
            <v>0</v>
          </cell>
          <cell r="DW160">
            <v>0</v>
          </cell>
          <cell r="DX160">
            <v>0</v>
          </cell>
          <cell r="DY160">
            <v>0</v>
          </cell>
          <cell r="DZ160">
            <v>0</v>
          </cell>
          <cell r="EA160">
            <v>0</v>
          </cell>
        </row>
        <row r="161">
          <cell r="A161">
            <v>111</v>
          </cell>
          <cell r="B161">
            <v>5</v>
          </cell>
          <cell r="C161">
            <v>3</v>
          </cell>
          <cell r="D161">
            <v>0</v>
          </cell>
          <cell r="E161">
            <v>0</v>
          </cell>
          <cell r="F161" t="str">
            <v>OSERS</v>
          </cell>
          <cell r="G161" t="str">
            <v>Rehabilitation Services and Disability Research</v>
          </cell>
          <cell r="H161" t="str">
            <v>Other-14</v>
          </cell>
          <cell r="I161">
            <v>0</v>
          </cell>
          <cell r="J161" t="str">
            <v>Independent living - Centers (Chapter 1, Part C)</v>
          </cell>
          <cell r="K161">
            <v>0</v>
          </cell>
          <cell r="L161" t="str">
            <v>D</v>
          </cell>
          <cell r="M161">
            <v>1</v>
          </cell>
          <cell r="N161">
            <v>0</v>
          </cell>
          <cell r="O161">
            <v>0</v>
          </cell>
          <cell r="P161">
            <v>77266</v>
          </cell>
          <cell r="Q161">
            <v>80266</v>
          </cell>
          <cell r="R161">
            <v>80266</v>
          </cell>
          <cell r="S161">
            <v>80266</v>
          </cell>
          <cell r="T161">
            <v>80266</v>
          </cell>
          <cell r="U161">
            <v>0</v>
          </cell>
          <cell r="V161">
            <v>0</v>
          </cell>
          <cell r="W161">
            <v>0</v>
          </cell>
          <cell r="X161">
            <v>0</v>
          </cell>
          <cell r="Y161">
            <v>0</v>
          </cell>
          <cell r="Z161">
            <v>0</v>
          </cell>
          <cell r="AA161">
            <v>0</v>
          </cell>
          <cell r="AB161">
            <v>0</v>
          </cell>
          <cell r="AC161">
            <v>0</v>
          </cell>
          <cell r="AD161">
            <v>0</v>
          </cell>
          <cell r="AE161">
            <v>0</v>
          </cell>
          <cell r="AF161">
            <v>0</v>
          </cell>
          <cell r="AG161">
            <v>0</v>
          </cell>
          <cell r="AH161">
            <v>0</v>
          </cell>
          <cell r="AI161">
            <v>83477</v>
          </cell>
          <cell r="AJ161">
            <v>80266</v>
          </cell>
          <cell r="AK161">
            <v>80266</v>
          </cell>
          <cell r="AL161">
            <v>83656</v>
          </cell>
          <cell r="AM161">
            <v>83656</v>
          </cell>
          <cell r="AN161">
            <v>83656</v>
          </cell>
          <cell r="AO161">
            <v>83477</v>
          </cell>
          <cell r="AP161">
            <v>80266</v>
          </cell>
          <cell r="AQ161">
            <v>80266</v>
          </cell>
          <cell r="AR161">
            <v>80266</v>
          </cell>
          <cell r="AS161">
            <v>80266</v>
          </cell>
          <cell r="AT161">
            <v>80266</v>
          </cell>
          <cell r="AU161">
            <v>80266</v>
          </cell>
          <cell r="AV161">
            <v>80266</v>
          </cell>
          <cell r="AW161">
            <v>80266</v>
          </cell>
          <cell r="AX161">
            <v>80266</v>
          </cell>
          <cell r="AY161">
            <v>80266</v>
          </cell>
          <cell r="AZ161">
            <v>80105</v>
          </cell>
          <cell r="BA161">
            <v>78901</v>
          </cell>
          <cell r="BB161">
            <v>80266</v>
          </cell>
          <cell r="BC161">
            <v>0</v>
          </cell>
          <cell r="BD161">
            <v>0</v>
          </cell>
          <cell r="BE161">
            <v>0</v>
          </cell>
          <cell r="BF161">
            <v>0</v>
          </cell>
          <cell r="BG161">
            <v>0</v>
          </cell>
          <cell r="BH161">
            <v>0</v>
          </cell>
          <cell r="BI161">
            <v>0</v>
          </cell>
          <cell r="BJ161">
            <v>0</v>
          </cell>
          <cell r="BK161">
            <v>0</v>
          </cell>
          <cell r="BL161">
            <v>80105</v>
          </cell>
          <cell r="BM161">
            <v>80105</v>
          </cell>
          <cell r="BN161">
            <v>80105</v>
          </cell>
          <cell r="BO161">
            <v>80105</v>
          </cell>
          <cell r="BP161">
            <v>80105</v>
          </cell>
          <cell r="BQ161">
            <v>78901</v>
          </cell>
          <cell r="BR161">
            <v>78901</v>
          </cell>
          <cell r="BS161">
            <v>78901</v>
          </cell>
          <cell r="BT161">
            <v>78901</v>
          </cell>
          <cell r="BU161">
            <v>80105</v>
          </cell>
          <cell r="BV161">
            <v>79953</v>
          </cell>
          <cell r="BW161">
            <v>0</v>
          </cell>
          <cell r="BX161">
            <v>0</v>
          </cell>
          <cell r="BY161">
            <v>0</v>
          </cell>
          <cell r="BZ161">
            <v>0</v>
          </cell>
          <cell r="CA161">
            <v>0</v>
          </cell>
          <cell r="CB161">
            <v>0</v>
          </cell>
          <cell r="CC161">
            <v>0</v>
          </cell>
          <cell r="CD161">
            <v>79953</v>
          </cell>
          <cell r="CE161">
            <v>79953</v>
          </cell>
          <cell r="CF161">
            <v>79953</v>
          </cell>
          <cell r="CG161">
            <v>79953</v>
          </cell>
          <cell r="CH161">
            <v>75772</v>
          </cell>
          <cell r="CI161">
            <v>79953</v>
          </cell>
          <cell r="CJ161">
            <v>79953</v>
          </cell>
          <cell r="CK161">
            <v>79953</v>
          </cell>
          <cell r="CL161">
            <v>79953</v>
          </cell>
          <cell r="CM161">
            <v>79953</v>
          </cell>
          <cell r="CN161">
            <v>79953</v>
          </cell>
          <cell r="CO161">
            <v>79953</v>
          </cell>
          <cell r="CP161">
            <v>79953</v>
          </cell>
          <cell r="CQ161">
            <v>79953</v>
          </cell>
          <cell r="CR161">
            <v>79794</v>
          </cell>
          <cell r="CS161">
            <v>79794</v>
          </cell>
          <cell r="CT161">
            <v>75772</v>
          </cell>
          <cell r="CU161">
            <v>78305</v>
          </cell>
          <cell r="CV161">
            <v>79794</v>
          </cell>
          <cell r="CW161">
            <v>78305</v>
          </cell>
          <cell r="CX161">
            <v>78305</v>
          </cell>
          <cell r="CY161">
            <v>78305</v>
          </cell>
          <cell r="CZ161">
            <v>78305</v>
          </cell>
          <cell r="DA161">
            <v>80054</v>
          </cell>
          <cell r="DB161">
            <v>78305</v>
          </cell>
          <cell r="DC161">
            <v>78262</v>
          </cell>
          <cell r="DD161">
            <v>0</v>
          </cell>
          <cell r="DE161">
            <v>78305</v>
          </cell>
          <cell r="DF161">
            <v>0</v>
          </cell>
          <cell r="DG161">
            <v>0</v>
          </cell>
          <cell r="DH161">
            <v>0</v>
          </cell>
          <cell r="DI161">
            <v>0</v>
          </cell>
          <cell r="DJ161">
            <v>0</v>
          </cell>
          <cell r="DK161">
            <v>0</v>
          </cell>
          <cell r="DL161">
            <v>0</v>
          </cell>
          <cell r="DM161">
            <v>0</v>
          </cell>
          <cell r="DN161">
            <v>0</v>
          </cell>
          <cell r="DO161">
            <v>0</v>
          </cell>
          <cell r="DP161">
            <v>0</v>
          </cell>
          <cell r="DQ161">
            <v>0</v>
          </cell>
          <cell r="DR161">
            <v>0</v>
          </cell>
          <cell r="DS161">
            <v>0</v>
          </cell>
          <cell r="DT161">
            <v>0</v>
          </cell>
          <cell r="DU161">
            <v>0</v>
          </cell>
          <cell r="DV161">
            <v>0</v>
          </cell>
          <cell r="DW161">
            <v>0</v>
          </cell>
          <cell r="DX161">
            <v>0</v>
          </cell>
          <cell r="DY161">
            <v>0</v>
          </cell>
          <cell r="DZ161">
            <v>0</v>
          </cell>
          <cell r="EA161">
            <v>0</v>
          </cell>
        </row>
        <row r="162">
          <cell r="A162">
            <v>112</v>
          </cell>
          <cell r="B162">
            <v>5</v>
          </cell>
          <cell r="C162">
            <v>3</v>
          </cell>
          <cell r="D162">
            <v>0</v>
          </cell>
          <cell r="E162">
            <v>0</v>
          </cell>
          <cell r="F162" t="str">
            <v>OSERS</v>
          </cell>
          <cell r="G162" t="str">
            <v>Rehabilitation Services and Disability Research</v>
          </cell>
          <cell r="H162" t="str">
            <v>Other-14</v>
          </cell>
          <cell r="I162">
            <v>0</v>
          </cell>
          <cell r="J162" t="str">
            <v>Independent living - Services for older blind individuals (Chapter 2)</v>
          </cell>
          <cell r="K162">
            <v>0</v>
          </cell>
          <cell r="L162" t="str">
            <v>D</v>
          </cell>
          <cell r="M162">
            <v>1</v>
          </cell>
          <cell r="N162">
            <v>0</v>
          </cell>
          <cell r="O162">
            <v>0</v>
          </cell>
          <cell r="P162">
            <v>34151</v>
          </cell>
          <cell r="Q162">
            <v>34151</v>
          </cell>
          <cell r="R162">
            <v>34151</v>
          </cell>
          <cell r="S162">
            <v>34151</v>
          </cell>
          <cell r="T162">
            <v>34151</v>
          </cell>
          <cell r="U162">
            <v>34151</v>
          </cell>
          <cell r="V162">
            <v>34151</v>
          </cell>
          <cell r="W162">
            <v>34151</v>
          </cell>
          <cell r="X162">
            <v>34151</v>
          </cell>
          <cell r="Y162">
            <v>34151</v>
          </cell>
          <cell r="Z162">
            <v>34151</v>
          </cell>
          <cell r="AA162">
            <v>0</v>
          </cell>
          <cell r="AB162">
            <v>34151</v>
          </cell>
          <cell r="AC162">
            <v>34151</v>
          </cell>
          <cell r="AD162">
            <v>34151</v>
          </cell>
          <cell r="AE162">
            <v>34151</v>
          </cell>
          <cell r="AF162">
            <v>34151</v>
          </cell>
          <cell r="AG162">
            <v>34151</v>
          </cell>
          <cell r="AH162">
            <v>34151</v>
          </cell>
          <cell r="AI162">
            <v>35517</v>
          </cell>
          <cell r="AJ162">
            <v>34151</v>
          </cell>
          <cell r="AK162">
            <v>34151</v>
          </cell>
          <cell r="AL162">
            <v>34151</v>
          </cell>
          <cell r="AM162">
            <v>34151</v>
          </cell>
          <cell r="AN162">
            <v>35000</v>
          </cell>
          <cell r="AO162">
            <v>34151</v>
          </cell>
          <cell r="AP162">
            <v>34151</v>
          </cell>
          <cell r="AQ162">
            <v>34151</v>
          </cell>
          <cell r="AR162">
            <v>34151</v>
          </cell>
          <cell r="AS162">
            <v>34151</v>
          </cell>
          <cell r="AT162">
            <v>34151</v>
          </cell>
          <cell r="AU162">
            <v>34151</v>
          </cell>
          <cell r="AV162">
            <v>34151</v>
          </cell>
          <cell r="AW162">
            <v>34151</v>
          </cell>
          <cell r="AX162">
            <v>34151</v>
          </cell>
          <cell r="AY162">
            <v>34151</v>
          </cell>
          <cell r="AZ162">
            <v>34083</v>
          </cell>
          <cell r="BA162">
            <v>33570</v>
          </cell>
          <cell r="BB162">
            <v>34151</v>
          </cell>
          <cell r="BC162">
            <v>34151</v>
          </cell>
          <cell r="BD162">
            <v>35000</v>
          </cell>
          <cell r="BE162">
            <v>34151</v>
          </cell>
          <cell r="BF162">
            <v>35000</v>
          </cell>
          <cell r="BG162">
            <v>34151</v>
          </cell>
          <cell r="BH162">
            <v>34151</v>
          </cell>
          <cell r="BI162">
            <v>34151</v>
          </cell>
          <cell r="BJ162">
            <v>34151</v>
          </cell>
          <cell r="BK162">
            <v>34151</v>
          </cell>
          <cell r="BL162">
            <v>34083</v>
          </cell>
          <cell r="BM162">
            <v>34083</v>
          </cell>
          <cell r="BN162">
            <v>34083</v>
          </cell>
          <cell r="BO162">
            <v>34083</v>
          </cell>
          <cell r="BP162">
            <v>34083</v>
          </cell>
          <cell r="BQ162">
            <v>33570</v>
          </cell>
          <cell r="BR162">
            <v>33570</v>
          </cell>
          <cell r="BS162">
            <v>33570</v>
          </cell>
          <cell r="BT162">
            <v>33570</v>
          </cell>
          <cell r="BU162">
            <v>34083</v>
          </cell>
          <cell r="BV162">
            <v>34018</v>
          </cell>
          <cell r="BW162">
            <v>34083</v>
          </cell>
          <cell r="BX162">
            <v>34083</v>
          </cell>
          <cell r="BY162">
            <v>34083</v>
          </cell>
          <cell r="BZ162">
            <v>34083</v>
          </cell>
          <cell r="CA162">
            <v>34083</v>
          </cell>
          <cell r="CB162">
            <v>34083</v>
          </cell>
          <cell r="CC162">
            <v>34019</v>
          </cell>
          <cell r="CD162">
            <v>34018</v>
          </cell>
          <cell r="CE162">
            <v>34018</v>
          </cell>
          <cell r="CF162">
            <v>34018</v>
          </cell>
          <cell r="CG162">
            <v>34018</v>
          </cell>
          <cell r="CH162">
            <v>32239</v>
          </cell>
          <cell r="CI162">
            <v>34018</v>
          </cell>
          <cell r="CJ162">
            <v>34018</v>
          </cell>
          <cell r="CK162">
            <v>34018</v>
          </cell>
          <cell r="CL162">
            <v>34018</v>
          </cell>
          <cell r="CM162">
            <v>34018</v>
          </cell>
          <cell r="CN162">
            <v>34018</v>
          </cell>
          <cell r="CO162">
            <v>34018</v>
          </cell>
          <cell r="CP162">
            <v>34018</v>
          </cell>
          <cell r="CQ162">
            <v>34018</v>
          </cell>
          <cell r="CR162">
            <v>33951</v>
          </cell>
          <cell r="CS162">
            <v>33951</v>
          </cell>
          <cell r="CT162">
            <v>32239</v>
          </cell>
          <cell r="CU162">
            <v>33317</v>
          </cell>
          <cell r="CV162">
            <v>33951</v>
          </cell>
          <cell r="CW162">
            <v>33317</v>
          </cell>
          <cell r="CX162">
            <v>33317</v>
          </cell>
          <cell r="CY162">
            <v>33317</v>
          </cell>
          <cell r="CZ162">
            <v>33317</v>
          </cell>
          <cell r="DA162">
            <v>34060</v>
          </cell>
          <cell r="DB162">
            <v>33317</v>
          </cell>
          <cell r="DC162">
            <v>33299</v>
          </cell>
          <cell r="DD162">
            <v>33317</v>
          </cell>
          <cell r="DE162">
            <v>33317</v>
          </cell>
          <cell r="DF162">
            <v>33317</v>
          </cell>
          <cell r="DG162">
            <v>33317</v>
          </cell>
          <cell r="DH162">
            <v>33317</v>
          </cell>
          <cell r="DI162">
            <v>33317</v>
          </cell>
          <cell r="DJ162">
            <v>33317</v>
          </cell>
          <cell r="DK162">
            <v>33317</v>
          </cell>
          <cell r="DL162">
            <v>33317</v>
          </cell>
          <cell r="DM162">
            <v>33317</v>
          </cell>
          <cell r="DN162">
            <v>33317</v>
          </cell>
          <cell r="DO162">
            <v>0</v>
          </cell>
          <cell r="DP162">
            <v>33317</v>
          </cell>
          <cell r="DQ162">
            <v>33317</v>
          </cell>
          <cell r="DR162">
            <v>33317</v>
          </cell>
          <cell r="DS162">
            <v>33317</v>
          </cell>
          <cell r="DT162">
            <v>35317</v>
          </cell>
          <cell r="DU162">
            <v>33317</v>
          </cell>
          <cell r="DV162">
            <v>35317</v>
          </cell>
          <cell r="DW162">
            <v>35317</v>
          </cell>
          <cell r="DX162">
            <v>35317</v>
          </cell>
          <cell r="DY162">
            <v>35317</v>
          </cell>
          <cell r="DZ162">
            <v>33317</v>
          </cell>
          <cell r="EA162">
            <v>35317</v>
          </cell>
        </row>
        <row r="163">
          <cell r="A163">
            <v>113</v>
          </cell>
          <cell r="B163">
            <v>5</v>
          </cell>
          <cell r="C163">
            <v>3</v>
          </cell>
          <cell r="D163">
            <v>0</v>
          </cell>
          <cell r="E163">
            <v>0</v>
          </cell>
          <cell r="F163" t="str">
            <v>OSERS</v>
          </cell>
          <cell r="G163" t="str">
            <v>Rehabilitation Services and Disability Research</v>
          </cell>
          <cell r="H163" t="str">
            <v>Other-14</v>
          </cell>
          <cell r="I163">
            <v>0</v>
          </cell>
          <cell r="J163" t="str">
            <v>Vocational Rehabilitation: Program improvement (RA section 12(a))</v>
          </cell>
          <cell r="K163">
            <v>0</v>
          </cell>
          <cell r="L163" t="str">
            <v>D</v>
          </cell>
          <cell r="M163">
            <v>1</v>
          </cell>
          <cell r="N163">
            <v>0</v>
          </cell>
          <cell r="O163">
            <v>0</v>
          </cell>
          <cell r="P163">
            <v>622</v>
          </cell>
          <cell r="Q163">
            <v>852</v>
          </cell>
          <cell r="R163">
            <v>852</v>
          </cell>
          <cell r="S163">
            <v>852</v>
          </cell>
          <cell r="T163">
            <v>852</v>
          </cell>
          <cell r="U163">
            <v>0</v>
          </cell>
          <cell r="V163">
            <v>0</v>
          </cell>
          <cell r="W163">
            <v>0</v>
          </cell>
          <cell r="X163">
            <v>0</v>
          </cell>
          <cell r="Y163">
            <v>0</v>
          </cell>
          <cell r="Z163">
            <v>0</v>
          </cell>
          <cell r="AA163">
            <v>0</v>
          </cell>
          <cell r="AB163">
            <v>0</v>
          </cell>
          <cell r="AC163">
            <v>0</v>
          </cell>
          <cell r="AD163">
            <v>0</v>
          </cell>
          <cell r="AE163">
            <v>0</v>
          </cell>
          <cell r="AF163">
            <v>0</v>
          </cell>
          <cell r="AG163">
            <v>0</v>
          </cell>
          <cell r="AH163">
            <v>0</v>
          </cell>
          <cell r="AI163">
            <v>0</v>
          </cell>
          <cell r="AJ163">
            <v>852</v>
          </cell>
          <cell r="AK163">
            <v>852</v>
          </cell>
          <cell r="AL163">
            <v>0</v>
          </cell>
          <cell r="AM163">
            <v>0</v>
          </cell>
          <cell r="AN163">
            <v>0</v>
          </cell>
          <cell r="AO163">
            <v>0</v>
          </cell>
          <cell r="AP163">
            <v>852</v>
          </cell>
          <cell r="AQ163">
            <v>852</v>
          </cell>
          <cell r="AR163">
            <v>852</v>
          </cell>
          <cell r="AS163">
            <v>852</v>
          </cell>
          <cell r="AT163">
            <v>852</v>
          </cell>
          <cell r="AU163">
            <v>852</v>
          </cell>
          <cell r="AV163">
            <v>852</v>
          </cell>
          <cell r="AW163">
            <v>0</v>
          </cell>
          <cell r="AX163">
            <v>0</v>
          </cell>
          <cell r="AY163">
            <v>0</v>
          </cell>
          <cell r="AZ163">
            <v>0</v>
          </cell>
          <cell r="BA163">
            <v>0</v>
          </cell>
          <cell r="BB163">
            <v>852</v>
          </cell>
          <cell r="BC163">
            <v>0</v>
          </cell>
          <cell r="BD163">
            <v>0</v>
          </cell>
          <cell r="BE163">
            <v>0</v>
          </cell>
          <cell r="BF163">
            <v>0</v>
          </cell>
          <cell r="BG163">
            <v>0</v>
          </cell>
          <cell r="BH163">
            <v>0</v>
          </cell>
          <cell r="BI163">
            <v>0</v>
          </cell>
          <cell r="BJ163">
            <v>0</v>
          </cell>
          <cell r="BK163">
            <v>0</v>
          </cell>
          <cell r="BL163">
            <v>0</v>
          </cell>
          <cell r="BM163">
            <v>0</v>
          </cell>
          <cell r="BN163">
            <v>0</v>
          </cell>
          <cell r="BO163">
            <v>0</v>
          </cell>
          <cell r="BP163">
            <v>0</v>
          </cell>
          <cell r="BQ163">
            <v>0</v>
          </cell>
          <cell r="BR163">
            <v>0</v>
          </cell>
          <cell r="BS163">
            <v>0</v>
          </cell>
          <cell r="BT163">
            <v>0</v>
          </cell>
          <cell r="BU163">
            <v>0</v>
          </cell>
          <cell r="BV163">
            <v>0</v>
          </cell>
          <cell r="BW163">
            <v>0</v>
          </cell>
          <cell r="BX163">
            <v>0</v>
          </cell>
          <cell r="BY163">
            <v>0</v>
          </cell>
          <cell r="BZ163">
            <v>0</v>
          </cell>
          <cell r="CA163">
            <v>0</v>
          </cell>
          <cell r="CB163">
            <v>0</v>
          </cell>
          <cell r="CC163">
            <v>0</v>
          </cell>
          <cell r="CD163">
            <v>0</v>
          </cell>
          <cell r="CE163">
            <v>0</v>
          </cell>
          <cell r="CF163">
            <v>0</v>
          </cell>
          <cell r="CG163">
            <v>0</v>
          </cell>
          <cell r="CH163">
            <v>0</v>
          </cell>
          <cell r="CI163">
            <v>0</v>
          </cell>
          <cell r="CJ163">
            <v>0</v>
          </cell>
          <cell r="CK163">
            <v>0</v>
          </cell>
          <cell r="CL163">
            <v>0</v>
          </cell>
          <cell r="CM163">
            <v>0</v>
          </cell>
          <cell r="CN163">
            <v>0</v>
          </cell>
          <cell r="CO163">
            <v>0</v>
          </cell>
          <cell r="CP163">
            <v>0</v>
          </cell>
          <cell r="CQ163">
            <v>0</v>
          </cell>
          <cell r="CR163">
            <v>0</v>
          </cell>
          <cell r="CS163">
            <v>0</v>
          </cell>
          <cell r="CT163">
            <v>0</v>
          </cell>
          <cell r="CU163">
            <v>0</v>
          </cell>
          <cell r="CV163">
            <v>0</v>
          </cell>
          <cell r="CW163">
            <v>0</v>
          </cell>
          <cell r="CX163">
            <v>0</v>
          </cell>
          <cell r="CY163">
            <v>0</v>
          </cell>
          <cell r="CZ163">
            <v>0</v>
          </cell>
          <cell r="DA163">
            <v>0</v>
          </cell>
          <cell r="DB163">
            <v>0</v>
          </cell>
          <cell r="DC163">
            <v>0</v>
          </cell>
          <cell r="DD163">
            <v>0</v>
          </cell>
          <cell r="DE163">
            <v>0</v>
          </cell>
          <cell r="DF163">
            <v>0</v>
          </cell>
          <cell r="DG163">
            <v>0</v>
          </cell>
          <cell r="DH163">
            <v>0</v>
          </cell>
          <cell r="DI163">
            <v>0</v>
          </cell>
          <cell r="DJ163">
            <v>0</v>
          </cell>
          <cell r="DK163">
            <v>0</v>
          </cell>
          <cell r="DL163">
            <v>0</v>
          </cell>
          <cell r="DM163">
            <v>0</v>
          </cell>
          <cell r="DN163">
            <v>0</v>
          </cell>
          <cell r="DO163">
            <v>0</v>
          </cell>
          <cell r="DP163">
            <v>0</v>
          </cell>
          <cell r="DQ163">
            <v>0</v>
          </cell>
          <cell r="DR163">
            <v>0</v>
          </cell>
          <cell r="DS163">
            <v>0</v>
          </cell>
          <cell r="DT163">
            <v>0</v>
          </cell>
          <cell r="DU163">
            <v>0</v>
          </cell>
          <cell r="DV163">
            <v>0</v>
          </cell>
          <cell r="DW163">
            <v>0</v>
          </cell>
          <cell r="DX163">
            <v>0</v>
          </cell>
          <cell r="DY163">
            <v>0</v>
          </cell>
          <cell r="DZ163">
            <v>0</v>
          </cell>
          <cell r="EA163">
            <v>0</v>
          </cell>
        </row>
        <row r="164">
          <cell r="A164">
            <v>114</v>
          </cell>
          <cell r="B164">
            <v>5</v>
          </cell>
          <cell r="C164">
            <v>3</v>
          </cell>
          <cell r="D164">
            <v>0</v>
          </cell>
          <cell r="E164">
            <v>0</v>
          </cell>
          <cell r="F164" t="str">
            <v>OSERS</v>
          </cell>
          <cell r="G164" t="str">
            <v>Rehabilitation Services and Disability Research</v>
          </cell>
          <cell r="H164" t="str">
            <v>Other-14</v>
          </cell>
          <cell r="I164">
            <v>0</v>
          </cell>
          <cell r="J164" t="str">
            <v>Vocational Rehabilitation: Evaluation (RA section 14)</v>
          </cell>
          <cell r="K164">
            <v>0</v>
          </cell>
          <cell r="L164" t="str">
            <v>D</v>
          </cell>
          <cell r="M164">
            <v>1</v>
          </cell>
          <cell r="N164">
            <v>0</v>
          </cell>
          <cell r="O164">
            <v>0</v>
          </cell>
          <cell r="P164">
            <v>1447</v>
          </cell>
          <cell r="Q164">
            <v>1217</v>
          </cell>
          <cell r="R164">
            <v>1217</v>
          </cell>
          <cell r="S164">
            <v>1217</v>
          </cell>
          <cell r="T164">
            <v>1217</v>
          </cell>
          <cell r="U164">
            <v>0</v>
          </cell>
          <cell r="V164">
            <v>0</v>
          </cell>
          <cell r="W164">
            <v>0</v>
          </cell>
          <cell r="X164">
            <v>0</v>
          </cell>
          <cell r="Y164">
            <v>0</v>
          </cell>
          <cell r="Z164">
            <v>0</v>
          </cell>
          <cell r="AA164">
            <v>0</v>
          </cell>
          <cell r="AB164">
            <v>0</v>
          </cell>
          <cell r="AC164">
            <v>0</v>
          </cell>
          <cell r="AD164">
            <v>0</v>
          </cell>
          <cell r="AE164">
            <v>0</v>
          </cell>
          <cell r="AF164">
            <v>0</v>
          </cell>
          <cell r="AG164">
            <v>0</v>
          </cell>
          <cell r="AH164">
            <v>0</v>
          </cell>
          <cell r="AI164">
            <v>0</v>
          </cell>
          <cell r="AJ164">
            <v>1217</v>
          </cell>
          <cell r="AK164">
            <v>1217</v>
          </cell>
          <cell r="AL164">
            <v>0</v>
          </cell>
          <cell r="AM164">
            <v>0</v>
          </cell>
          <cell r="AN164">
            <v>0</v>
          </cell>
          <cell r="AO164">
            <v>0</v>
          </cell>
          <cell r="AP164">
            <v>1217</v>
          </cell>
          <cell r="AQ164">
            <v>1217</v>
          </cell>
          <cell r="AR164">
            <v>1217</v>
          </cell>
          <cell r="AS164">
            <v>1217</v>
          </cell>
          <cell r="AT164">
            <v>1217</v>
          </cell>
          <cell r="AU164">
            <v>1217</v>
          </cell>
          <cell r="AV164">
            <v>1217</v>
          </cell>
          <cell r="AW164">
            <v>0</v>
          </cell>
          <cell r="AX164">
            <v>0</v>
          </cell>
          <cell r="AY164">
            <v>0</v>
          </cell>
          <cell r="AZ164">
            <v>0</v>
          </cell>
          <cell r="BA164">
            <v>0</v>
          </cell>
          <cell r="BB164">
            <v>1217</v>
          </cell>
          <cell r="BC164">
            <v>0</v>
          </cell>
          <cell r="BD164">
            <v>0</v>
          </cell>
          <cell r="BE164">
            <v>0</v>
          </cell>
          <cell r="BF164">
            <v>0</v>
          </cell>
          <cell r="BG164">
            <v>0</v>
          </cell>
          <cell r="BH164">
            <v>0</v>
          </cell>
          <cell r="BI164">
            <v>0</v>
          </cell>
          <cell r="BJ164">
            <v>0</v>
          </cell>
          <cell r="BK164">
            <v>0</v>
          </cell>
          <cell r="BL164">
            <v>0</v>
          </cell>
          <cell r="BM164">
            <v>0</v>
          </cell>
          <cell r="BN164">
            <v>0</v>
          </cell>
          <cell r="BO164">
            <v>0</v>
          </cell>
          <cell r="BP164">
            <v>0</v>
          </cell>
          <cell r="BQ164">
            <v>0</v>
          </cell>
          <cell r="BR164">
            <v>0</v>
          </cell>
          <cell r="BS164">
            <v>0</v>
          </cell>
          <cell r="BT164">
            <v>0</v>
          </cell>
          <cell r="BU164">
            <v>0</v>
          </cell>
          <cell r="BV164">
            <v>0</v>
          </cell>
          <cell r="BW164">
            <v>0</v>
          </cell>
          <cell r="BX164">
            <v>0</v>
          </cell>
          <cell r="BY164">
            <v>0</v>
          </cell>
          <cell r="BZ164">
            <v>0</v>
          </cell>
          <cell r="CA164">
            <v>0</v>
          </cell>
          <cell r="CB164">
            <v>0</v>
          </cell>
          <cell r="CC164">
            <v>0</v>
          </cell>
          <cell r="CD164">
            <v>0</v>
          </cell>
          <cell r="CE164">
            <v>0</v>
          </cell>
          <cell r="CF164">
            <v>0</v>
          </cell>
          <cell r="CG164">
            <v>0</v>
          </cell>
          <cell r="CH164">
            <v>0</v>
          </cell>
          <cell r="CI164">
            <v>0</v>
          </cell>
          <cell r="CJ164">
            <v>0</v>
          </cell>
          <cell r="CK164">
            <v>0</v>
          </cell>
          <cell r="CL164">
            <v>0</v>
          </cell>
          <cell r="CM164">
            <v>0</v>
          </cell>
          <cell r="CN164">
            <v>0</v>
          </cell>
          <cell r="CO164">
            <v>0</v>
          </cell>
          <cell r="CP164">
            <v>0</v>
          </cell>
          <cell r="CQ164">
            <v>0</v>
          </cell>
          <cell r="CR164">
            <v>0</v>
          </cell>
          <cell r="CS164">
            <v>0</v>
          </cell>
          <cell r="CT164">
            <v>0</v>
          </cell>
          <cell r="CU164">
            <v>0</v>
          </cell>
          <cell r="CV164">
            <v>0</v>
          </cell>
          <cell r="CW164">
            <v>0</v>
          </cell>
          <cell r="CX164">
            <v>0</v>
          </cell>
          <cell r="CY164">
            <v>0</v>
          </cell>
          <cell r="CZ164">
            <v>0</v>
          </cell>
          <cell r="DA164">
            <v>0</v>
          </cell>
          <cell r="DB164">
            <v>0</v>
          </cell>
          <cell r="DC164">
            <v>0</v>
          </cell>
          <cell r="DD164">
            <v>0</v>
          </cell>
          <cell r="DE164">
            <v>0</v>
          </cell>
          <cell r="DF164">
            <v>0</v>
          </cell>
          <cell r="DG164">
            <v>0</v>
          </cell>
          <cell r="DH164">
            <v>0</v>
          </cell>
          <cell r="DI164">
            <v>0</v>
          </cell>
          <cell r="DJ164">
            <v>0</v>
          </cell>
          <cell r="DK164">
            <v>0</v>
          </cell>
          <cell r="DL164">
            <v>0</v>
          </cell>
          <cell r="DM164">
            <v>0</v>
          </cell>
          <cell r="DN164">
            <v>0</v>
          </cell>
          <cell r="DO164">
            <v>0</v>
          </cell>
          <cell r="DP164">
            <v>0</v>
          </cell>
          <cell r="DQ164">
            <v>0</v>
          </cell>
          <cell r="DR164">
            <v>0</v>
          </cell>
          <cell r="DS164">
            <v>0</v>
          </cell>
          <cell r="DT164">
            <v>0</v>
          </cell>
          <cell r="DU164">
            <v>0</v>
          </cell>
          <cell r="DV164">
            <v>0</v>
          </cell>
          <cell r="DW164">
            <v>0</v>
          </cell>
          <cell r="DX164">
            <v>0</v>
          </cell>
          <cell r="DY164">
            <v>0</v>
          </cell>
          <cell r="DZ164">
            <v>0</v>
          </cell>
          <cell r="EA164">
            <v>0</v>
          </cell>
        </row>
        <row r="165">
          <cell r="A165">
            <v>115</v>
          </cell>
          <cell r="B165">
            <v>5</v>
          </cell>
          <cell r="C165">
            <v>3</v>
          </cell>
          <cell r="D165">
            <v>0</v>
          </cell>
          <cell r="E165">
            <v>0</v>
          </cell>
          <cell r="F165" t="str">
            <v>OSERS</v>
          </cell>
          <cell r="G165" t="str">
            <v>Rehabilitation Services and Disability Research</v>
          </cell>
          <cell r="H165" t="str">
            <v>Other-14</v>
          </cell>
          <cell r="I165">
            <v>0</v>
          </cell>
          <cell r="J165" t="str">
            <v>Helen Keller National Center for Deaf-Blind Youths and Adults (HKNCA)</v>
          </cell>
          <cell r="K165">
            <v>0</v>
          </cell>
          <cell r="L165" t="str">
            <v>D</v>
          </cell>
          <cell r="M165">
            <v>1</v>
          </cell>
          <cell r="N165">
            <v>0</v>
          </cell>
          <cell r="O165">
            <v>0</v>
          </cell>
          <cell r="P165">
            <v>8362</v>
          </cell>
          <cell r="Q165">
            <v>8362</v>
          </cell>
          <cell r="R165">
            <v>9181</v>
          </cell>
          <cell r="S165">
            <v>9181</v>
          </cell>
          <cell r="T165">
            <v>9181</v>
          </cell>
          <cell r="U165">
            <v>9181</v>
          </cell>
          <cell r="V165">
            <v>9181</v>
          </cell>
          <cell r="W165">
            <v>9181</v>
          </cell>
          <cell r="X165">
            <v>9181</v>
          </cell>
          <cell r="Y165">
            <v>9181</v>
          </cell>
          <cell r="Z165">
            <v>9181</v>
          </cell>
          <cell r="AA165">
            <v>0</v>
          </cell>
          <cell r="AB165">
            <v>9181</v>
          </cell>
          <cell r="AC165">
            <v>9181</v>
          </cell>
          <cell r="AD165">
            <v>9181</v>
          </cell>
          <cell r="AE165">
            <v>9181</v>
          </cell>
          <cell r="AF165">
            <v>9181</v>
          </cell>
          <cell r="AG165">
            <v>9181</v>
          </cell>
          <cell r="AH165">
            <v>9181</v>
          </cell>
          <cell r="AI165">
            <v>9181</v>
          </cell>
          <cell r="AJ165">
            <v>9181</v>
          </cell>
          <cell r="AK165">
            <v>9181</v>
          </cell>
          <cell r="AL165">
            <v>9181</v>
          </cell>
          <cell r="AM165">
            <v>9181</v>
          </cell>
          <cell r="AN165">
            <v>9181</v>
          </cell>
          <cell r="AO165">
            <v>9181</v>
          </cell>
          <cell r="AP165">
            <v>9181</v>
          </cell>
          <cell r="AQ165">
            <v>9181</v>
          </cell>
          <cell r="AR165">
            <v>9181</v>
          </cell>
          <cell r="AS165">
            <v>9181</v>
          </cell>
          <cell r="AT165">
            <v>9181</v>
          </cell>
          <cell r="AU165">
            <v>9181</v>
          </cell>
          <cell r="AV165">
            <v>9181</v>
          </cell>
          <cell r="AW165">
            <v>9181</v>
          </cell>
          <cell r="AX165">
            <v>9181</v>
          </cell>
          <cell r="AY165">
            <v>9181</v>
          </cell>
          <cell r="AZ165">
            <v>9163</v>
          </cell>
          <cell r="BA165">
            <v>9025</v>
          </cell>
          <cell r="BB165">
            <v>9181</v>
          </cell>
          <cell r="BC165">
            <v>9181</v>
          </cell>
          <cell r="BD165">
            <v>9181</v>
          </cell>
          <cell r="BE165">
            <v>9181</v>
          </cell>
          <cell r="BF165">
            <v>9181</v>
          </cell>
          <cell r="BG165">
            <v>9181</v>
          </cell>
          <cell r="BH165">
            <v>9181</v>
          </cell>
          <cell r="BI165">
            <v>9181</v>
          </cell>
          <cell r="BJ165">
            <v>9181</v>
          </cell>
          <cell r="BK165">
            <v>9181</v>
          </cell>
          <cell r="BL165">
            <v>9163</v>
          </cell>
          <cell r="BM165">
            <v>9163</v>
          </cell>
          <cell r="BN165">
            <v>9163</v>
          </cell>
          <cell r="BO165">
            <v>9163</v>
          </cell>
          <cell r="BP165">
            <v>9163</v>
          </cell>
          <cell r="BQ165">
            <v>9025</v>
          </cell>
          <cell r="BR165">
            <v>9025</v>
          </cell>
          <cell r="BS165">
            <v>9025</v>
          </cell>
          <cell r="BT165">
            <v>9025</v>
          </cell>
          <cell r="BU165">
            <v>9163</v>
          </cell>
          <cell r="BV165">
            <v>9145</v>
          </cell>
          <cell r="BW165">
            <v>9163</v>
          </cell>
          <cell r="BX165">
            <v>8888</v>
          </cell>
          <cell r="BY165">
            <v>8247</v>
          </cell>
          <cell r="BZ165">
            <v>8247</v>
          </cell>
          <cell r="CA165">
            <v>9163</v>
          </cell>
          <cell r="CB165">
            <v>9163</v>
          </cell>
          <cell r="CC165">
            <v>9146</v>
          </cell>
          <cell r="CD165">
            <v>9145</v>
          </cell>
          <cell r="CE165">
            <v>9145</v>
          </cell>
          <cell r="CF165">
            <v>9145</v>
          </cell>
          <cell r="CG165">
            <v>9145</v>
          </cell>
          <cell r="CH165">
            <v>8667</v>
          </cell>
          <cell r="CI165">
            <v>9145</v>
          </cell>
          <cell r="CJ165">
            <v>9145</v>
          </cell>
          <cell r="CK165">
            <v>9145</v>
          </cell>
          <cell r="CL165">
            <v>9145</v>
          </cell>
          <cell r="CM165">
            <v>9145</v>
          </cell>
          <cell r="CN165">
            <v>9145</v>
          </cell>
          <cell r="CO165">
            <v>9145</v>
          </cell>
          <cell r="CP165">
            <v>9145</v>
          </cell>
          <cell r="CQ165">
            <v>9145</v>
          </cell>
          <cell r="CR165">
            <v>9127</v>
          </cell>
          <cell r="CS165">
            <v>9127</v>
          </cell>
          <cell r="CT165">
            <v>8667</v>
          </cell>
          <cell r="CU165">
            <v>9127</v>
          </cell>
          <cell r="CV165">
            <v>9127</v>
          </cell>
          <cell r="CW165">
            <v>9127</v>
          </cell>
          <cell r="CX165">
            <v>9127</v>
          </cell>
          <cell r="CY165">
            <v>9127</v>
          </cell>
          <cell r="CZ165">
            <v>9127</v>
          </cell>
          <cell r="DA165">
            <v>9127</v>
          </cell>
          <cell r="DB165">
            <v>9127</v>
          </cell>
          <cell r="DC165">
            <v>9122</v>
          </cell>
          <cell r="DD165">
            <v>9127</v>
          </cell>
          <cell r="DE165">
            <v>9127</v>
          </cell>
          <cell r="DF165">
            <v>9840</v>
          </cell>
          <cell r="DG165">
            <v>9840</v>
          </cell>
          <cell r="DH165">
            <v>9840</v>
          </cell>
          <cell r="DI165">
            <v>9840</v>
          </cell>
          <cell r="DJ165">
            <v>9840</v>
          </cell>
          <cell r="DK165">
            <v>9840</v>
          </cell>
          <cell r="DL165">
            <v>10336</v>
          </cell>
          <cell r="DM165">
            <v>10336</v>
          </cell>
          <cell r="DN165">
            <v>9127</v>
          </cell>
          <cell r="DO165">
            <v>0</v>
          </cell>
          <cell r="DP165">
            <v>9127</v>
          </cell>
          <cell r="DQ165">
            <v>10336</v>
          </cell>
          <cell r="DR165">
            <v>10336</v>
          </cell>
          <cell r="DS165">
            <v>10336</v>
          </cell>
          <cell r="DT165">
            <v>9840</v>
          </cell>
          <cell r="DU165">
            <v>9127</v>
          </cell>
          <cell r="DV165">
            <v>9127</v>
          </cell>
          <cell r="DW165">
            <v>9127</v>
          </cell>
          <cell r="DX165">
            <v>10336</v>
          </cell>
          <cell r="DY165">
            <v>10336</v>
          </cell>
          <cell r="DZ165">
            <v>10336</v>
          </cell>
          <cell r="EA165">
            <v>10336</v>
          </cell>
        </row>
        <row r="166">
          <cell r="A166">
            <v>116</v>
          </cell>
          <cell r="B166">
            <v>5</v>
          </cell>
          <cell r="C166">
            <v>3</v>
          </cell>
          <cell r="D166">
            <v>1</v>
          </cell>
          <cell r="E166">
            <v>0</v>
          </cell>
          <cell r="F166" t="str">
            <v>OSERS</v>
          </cell>
          <cell r="G166" t="str">
            <v>Rehabilitation Services and Disability Research</v>
          </cell>
          <cell r="H166" t="str">
            <v>Other-14</v>
          </cell>
          <cell r="I166">
            <v>0</v>
          </cell>
          <cell r="J166" t="str">
            <v>National Institute on Disability and Rehabilitation Research (RA II)</v>
          </cell>
          <cell r="K166">
            <v>0</v>
          </cell>
          <cell r="L166" t="str">
            <v>D</v>
          </cell>
          <cell r="M166">
            <v>1</v>
          </cell>
          <cell r="N166">
            <v>0</v>
          </cell>
          <cell r="O166">
            <v>0</v>
          </cell>
          <cell r="P166">
            <v>107741</v>
          </cell>
          <cell r="Q166">
            <v>110741</v>
          </cell>
          <cell r="R166">
            <v>109241</v>
          </cell>
          <cell r="S166">
            <v>109241</v>
          </cell>
          <cell r="T166">
            <v>109241</v>
          </cell>
          <cell r="U166">
            <v>118000</v>
          </cell>
          <cell r="V166">
            <v>118000</v>
          </cell>
          <cell r="W166">
            <v>118000</v>
          </cell>
          <cell r="X166">
            <v>118000</v>
          </cell>
          <cell r="Y166">
            <v>112991</v>
          </cell>
          <cell r="Z166">
            <v>114775</v>
          </cell>
          <cell r="AA166">
            <v>0</v>
          </cell>
          <cell r="AB166">
            <v>114775</v>
          </cell>
          <cell r="AC166">
            <v>111491</v>
          </cell>
          <cell r="AD166">
            <v>112275</v>
          </cell>
          <cell r="AE166">
            <v>113450</v>
          </cell>
          <cell r="AF166">
            <v>111919</v>
          </cell>
          <cell r="AG166">
            <v>111919</v>
          </cell>
          <cell r="AH166">
            <v>111919</v>
          </cell>
          <cell r="AI166">
            <v>111919</v>
          </cell>
          <cell r="AJ166">
            <v>109241</v>
          </cell>
          <cell r="AK166">
            <v>109241</v>
          </cell>
          <cell r="AL166">
            <v>111919</v>
          </cell>
          <cell r="AM166">
            <v>111919</v>
          </cell>
          <cell r="AN166">
            <v>111919</v>
          </cell>
          <cell r="AO166">
            <v>111919</v>
          </cell>
          <cell r="AP166">
            <v>109241</v>
          </cell>
          <cell r="AQ166">
            <v>109241</v>
          </cell>
          <cell r="AR166">
            <v>109241</v>
          </cell>
          <cell r="AS166">
            <v>109241</v>
          </cell>
          <cell r="AT166">
            <v>109241</v>
          </cell>
          <cell r="AU166">
            <v>109241</v>
          </cell>
          <cell r="AV166">
            <v>109241</v>
          </cell>
          <cell r="AW166">
            <v>109241</v>
          </cell>
          <cell r="AX166">
            <v>109241</v>
          </cell>
          <cell r="AY166">
            <v>109241</v>
          </cell>
          <cell r="AZ166">
            <v>109023</v>
          </cell>
          <cell r="BA166">
            <v>107384</v>
          </cell>
          <cell r="BB166">
            <v>109241</v>
          </cell>
          <cell r="BC166">
            <v>111919</v>
          </cell>
          <cell r="BD166">
            <v>111919</v>
          </cell>
          <cell r="BE166">
            <v>111919</v>
          </cell>
          <cell r="BF166">
            <v>111919</v>
          </cell>
          <cell r="BG166">
            <v>111919</v>
          </cell>
          <cell r="BH166">
            <v>111919</v>
          </cell>
          <cell r="BI166">
            <v>110485</v>
          </cell>
          <cell r="BJ166">
            <v>110485</v>
          </cell>
          <cell r="BK166">
            <v>110485</v>
          </cell>
          <cell r="BL166">
            <v>109022</v>
          </cell>
          <cell r="BM166">
            <v>109022</v>
          </cell>
          <cell r="BN166">
            <v>109023</v>
          </cell>
          <cell r="BO166">
            <v>109023</v>
          </cell>
          <cell r="BP166">
            <v>109023</v>
          </cell>
          <cell r="BQ166">
            <v>107384</v>
          </cell>
          <cell r="BR166">
            <v>107384</v>
          </cell>
          <cell r="BS166">
            <v>107384</v>
          </cell>
          <cell r="BT166">
            <v>107384</v>
          </cell>
          <cell r="BU166">
            <v>109023</v>
          </cell>
          <cell r="BV166">
            <v>108817</v>
          </cell>
          <cell r="BW166">
            <v>109023</v>
          </cell>
          <cell r="BX166">
            <v>109023</v>
          </cell>
          <cell r="BY166">
            <v>109023</v>
          </cell>
          <cell r="BZ166">
            <v>109023</v>
          </cell>
          <cell r="CA166">
            <v>107023</v>
          </cell>
          <cell r="CB166">
            <v>107023</v>
          </cell>
          <cell r="CC166">
            <v>107023</v>
          </cell>
          <cell r="CD166">
            <v>106817</v>
          </cell>
          <cell r="CE166">
            <v>108817</v>
          </cell>
          <cell r="CF166">
            <v>108817</v>
          </cell>
          <cell r="CG166">
            <v>108817</v>
          </cell>
          <cell r="CH166">
            <v>103125</v>
          </cell>
          <cell r="CI166">
            <v>108817</v>
          </cell>
          <cell r="CJ166">
            <v>108817</v>
          </cell>
          <cell r="CK166">
            <v>108817</v>
          </cell>
          <cell r="CL166">
            <v>106817</v>
          </cell>
          <cell r="CM166">
            <v>108817</v>
          </cell>
          <cell r="CN166">
            <v>110000</v>
          </cell>
          <cell r="CO166">
            <v>110000</v>
          </cell>
          <cell r="CP166">
            <v>110000</v>
          </cell>
          <cell r="CQ166">
            <v>110000</v>
          </cell>
          <cell r="CR166">
            <v>110000</v>
          </cell>
          <cell r="CS166">
            <v>110000</v>
          </cell>
          <cell r="CT166">
            <v>103125</v>
          </cell>
          <cell r="CU166">
            <v>103970</v>
          </cell>
          <cell r="CV166">
            <v>110000</v>
          </cell>
          <cell r="CW166">
            <v>108000</v>
          </cell>
          <cell r="CX166">
            <v>108000</v>
          </cell>
          <cell r="CY166">
            <v>108000</v>
          </cell>
          <cell r="CZ166">
            <v>108000</v>
          </cell>
          <cell r="DA166">
            <v>103970</v>
          </cell>
          <cell r="DB166">
            <v>103970</v>
          </cell>
          <cell r="DC166">
            <v>103912</v>
          </cell>
          <cell r="DD166">
            <v>0</v>
          </cell>
          <cell r="DE166">
            <v>103970</v>
          </cell>
          <cell r="DF166">
            <v>0</v>
          </cell>
          <cell r="DG166">
            <v>0</v>
          </cell>
          <cell r="DH166">
            <v>0</v>
          </cell>
          <cell r="DI166">
            <v>0</v>
          </cell>
          <cell r="DJ166">
            <v>0</v>
          </cell>
          <cell r="DK166">
            <v>0</v>
          </cell>
          <cell r="DL166">
            <v>0</v>
          </cell>
          <cell r="DM166">
            <v>0</v>
          </cell>
          <cell r="DN166">
            <v>0</v>
          </cell>
          <cell r="DO166">
            <v>0</v>
          </cell>
          <cell r="DP166">
            <v>0</v>
          </cell>
          <cell r="DQ166">
            <v>0</v>
          </cell>
          <cell r="DR166">
            <v>0</v>
          </cell>
          <cell r="DS166">
            <v>0</v>
          </cell>
          <cell r="DT166">
            <v>0</v>
          </cell>
          <cell r="DU166">
            <v>0</v>
          </cell>
          <cell r="DV166">
            <v>0</v>
          </cell>
          <cell r="DW166">
            <v>0</v>
          </cell>
          <cell r="DX166">
            <v>0</v>
          </cell>
          <cell r="DY166">
            <v>0</v>
          </cell>
          <cell r="DZ166">
            <v>0</v>
          </cell>
          <cell r="EA166">
            <v>0</v>
          </cell>
        </row>
        <row r="167">
          <cell r="A167">
            <v>116.01</v>
          </cell>
          <cell r="B167">
            <v>0</v>
          </cell>
          <cell r="C167">
            <v>0</v>
          </cell>
          <cell r="D167">
            <v>0</v>
          </cell>
          <cell r="E167">
            <v>0</v>
          </cell>
          <cell r="F167" t="str">
            <v>OSERS</v>
          </cell>
          <cell r="G167" t="str">
            <v>Rehabilitation Services and Disability Research</v>
          </cell>
          <cell r="H167" t="str">
            <v>Other-14</v>
          </cell>
          <cell r="I167">
            <v>0</v>
          </cell>
          <cell r="J167" t="str">
            <v>Workforce innovation fund (RA II)</v>
          </cell>
          <cell r="K167">
            <v>0</v>
          </cell>
          <cell r="L167" t="str">
            <v>D</v>
          </cell>
          <cell r="M167">
            <v>1</v>
          </cell>
          <cell r="N167">
            <v>0</v>
          </cell>
          <cell r="O167">
            <v>0</v>
          </cell>
          <cell r="P167">
            <v>0</v>
          </cell>
          <cell r="Q167">
            <v>0</v>
          </cell>
          <cell r="R167">
            <v>0</v>
          </cell>
          <cell r="S167">
            <v>0</v>
          </cell>
          <cell r="T167">
            <v>0</v>
          </cell>
          <cell r="U167">
            <v>0</v>
          </cell>
          <cell r="V167">
            <v>0</v>
          </cell>
          <cell r="W167">
            <v>0</v>
          </cell>
          <cell r="X167">
            <v>0</v>
          </cell>
          <cell r="Y167">
            <v>0</v>
          </cell>
          <cell r="Z167">
            <v>0</v>
          </cell>
          <cell r="AA167">
            <v>0</v>
          </cell>
          <cell r="AB167">
            <v>0</v>
          </cell>
          <cell r="AC167">
            <v>0</v>
          </cell>
          <cell r="AD167">
            <v>0</v>
          </cell>
          <cell r="AE167">
            <v>0</v>
          </cell>
          <cell r="AF167">
            <v>0</v>
          </cell>
          <cell r="AG167">
            <v>30000</v>
          </cell>
          <cell r="AH167">
            <v>30000</v>
          </cell>
          <cell r="AI167">
            <v>30000</v>
          </cell>
          <cell r="AJ167">
            <v>0</v>
          </cell>
          <cell r="AK167">
            <v>0</v>
          </cell>
          <cell r="AL167">
            <v>27000</v>
          </cell>
          <cell r="AM167">
            <v>27000</v>
          </cell>
          <cell r="AN167">
            <v>28500</v>
          </cell>
          <cell r="AO167">
            <v>27000</v>
          </cell>
          <cell r="AP167">
            <v>0</v>
          </cell>
          <cell r="AQ167">
            <v>0</v>
          </cell>
          <cell r="AR167">
            <v>0</v>
          </cell>
          <cell r="AS167">
            <v>0</v>
          </cell>
          <cell r="AT167">
            <v>0</v>
          </cell>
          <cell r="AU167">
            <v>0</v>
          </cell>
          <cell r="AV167">
            <v>0</v>
          </cell>
          <cell r="AW167">
            <v>0</v>
          </cell>
          <cell r="AX167">
            <v>0</v>
          </cell>
          <cell r="AY167">
            <v>0</v>
          </cell>
          <cell r="AZ167">
            <v>0</v>
          </cell>
          <cell r="BA167">
            <v>0</v>
          </cell>
          <cell r="BB167">
            <v>0</v>
          </cell>
          <cell r="BC167">
            <v>30000</v>
          </cell>
          <cell r="BD167">
            <v>0</v>
          </cell>
          <cell r="BE167">
            <v>30000</v>
          </cell>
          <cell r="BF167">
            <v>28500</v>
          </cell>
          <cell r="BG167">
            <v>30000</v>
          </cell>
          <cell r="BH167">
            <v>30000</v>
          </cell>
          <cell r="BI167">
            <v>30000</v>
          </cell>
          <cell r="BJ167">
            <v>30000</v>
          </cell>
          <cell r="BK167">
            <v>30000</v>
          </cell>
          <cell r="BL167">
            <v>30000</v>
          </cell>
          <cell r="BM167">
            <v>0</v>
          </cell>
          <cell r="BN167">
            <v>0</v>
          </cell>
          <cell r="BO167">
            <v>0</v>
          </cell>
          <cell r="BP167">
            <v>0</v>
          </cell>
          <cell r="BQ167">
            <v>0</v>
          </cell>
          <cell r="BR167">
            <v>0</v>
          </cell>
          <cell r="BS167">
            <v>0</v>
          </cell>
          <cell r="BT167">
            <v>0</v>
          </cell>
          <cell r="BU167">
            <v>0</v>
          </cell>
          <cell r="BV167">
            <v>0</v>
          </cell>
          <cell r="BW167">
            <v>30000</v>
          </cell>
          <cell r="BX167">
            <v>0</v>
          </cell>
          <cell r="BY167">
            <v>0</v>
          </cell>
          <cell r="BZ167">
            <v>0</v>
          </cell>
          <cell r="CA167">
            <v>0</v>
          </cell>
          <cell r="CB167">
            <v>0</v>
          </cell>
          <cell r="CC167">
            <v>0</v>
          </cell>
          <cell r="CD167">
            <v>0</v>
          </cell>
          <cell r="CE167">
            <v>0</v>
          </cell>
          <cell r="CF167">
            <v>0</v>
          </cell>
          <cell r="CG167">
            <v>0</v>
          </cell>
          <cell r="CH167">
            <v>0</v>
          </cell>
          <cell r="CI167">
            <v>0</v>
          </cell>
          <cell r="CJ167">
            <v>0</v>
          </cell>
          <cell r="CK167">
            <v>0</v>
          </cell>
          <cell r="CL167">
            <v>0</v>
          </cell>
          <cell r="CM167">
            <v>0</v>
          </cell>
          <cell r="CN167">
            <v>0</v>
          </cell>
          <cell r="CO167">
            <v>0</v>
          </cell>
          <cell r="CP167">
            <v>0</v>
          </cell>
          <cell r="CQ167">
            <v>0</v>
          </cell>
          <cell r="CR167">
            <v>0</v>
          </cell>
          <cell r="CS167">
            <v>0</v>
          </cell>
          <cell r="CT167">
            <v>0</v>
          </cell>
          <cell r="CU167">
            <v>0</v>
          </cell>
          <cell r="CV167">
            <v>0</v>
          </cell>
          <cell r="CW167">
            <v>0</v>
          </cell>
          <cell r="CX167">
            <v>0</v>
          </cell>
          <cell r="CY167">
            <v>0</v>
          </cell>
          <cell r="CZ167">
            <v>0</v>
          </cell>
          <cell r="DA167">
            <v>0</v>
          </cell>
          <cell r="DB167">
            <v>0</v>
          </cell>
          <cell r="DC167">
            <v>0</v>
          </cell>
          <cell r="DD167">
            <v>0</v>
          </cell>
          <cell r="DE167">
            <v>0</v>
          </cell>
          <cell r="DF167">
            <v>0</v>
          </cell>
          <cell r="DG167">
            <v>0</v>
          </cell>
          <cell r="DH167">
            <v>0</v>
          </cell>
          <cell r="DI167">
            <v>0</v>
          </cell>
          <cell r="DJ167">
            <v>0</v>
          </cell>
          <cell r="DK167">
            <v>0</v>
          </cell>
          <cell r="DL167">
            <v>0</v>
          </cell>
          <cell r="DM167">
            <v>0</v>
          </cell>
          <cell r="DN167">
            <v>0</v>
          </cell>
          <cell r="DO167">
            <v>0</v>
          </cell>
          <cell r="DP167">
            <v>0</v>
          </cell>
          <cell r="DQ167">
            <v>0</v>
          </cell>
          <cell r="DR167">
            <v>0</v>
          </cell>
          <cell r="DS167">
            <v>0</v>
          </cell>
          <cell r="DT167">
            <v>0</v>
          </cell>
          <cell r="DU167">
            <v>0</v>
          </cell>
          <cell r="DV167">
            <v>0</v>
          </cell>
          <cell r="DW167">
            <v>0</v>
          </cell>
          <cell r="DX167">
            <v>0</v>
          </cell>
          <cell r="DY167">
            <v>0</v>
          </cell>
          <cell r="DZ167">
            <v>0</v>
          </cell>
          <cell r="EA167">
            <v>0</v>
          </cell>
        </row>
        <row r="168">
          <cell r="A168">
            <v>117</v>
          </cell>
          <cell r="B168">
            <v>5</v>
          </cell>
          <cell r="C168">
            <v>3</v>
          </cell>
          <cell r="D168">
            <v>1</v>
          </cell>
          <cell r="E168">
            <v>0</v>
          </cell>
          <cell r="F168" t="str">
            <v>OSERS</v>
          </cell>
          <cell r="G168" t="str">
            <v>Rehabilitation Services and Disability Research</v>
          </cell>
          <cell r="H168" t="str">
            <v>Other-14</v>
          </cell>
          <cell r="I168">
            <v>0</v>
          </cell>
          <cell r="J168" t="str">
            <v>Assistive technology programs (ATA, sections 4, 5, and 6)</v>
          </cell>
          <cell r="K168">
            <v>0</v>
          </cell>
          <cell r="L168" t="str">
            <v>D</v>
          </cell>
          <cell r="M168">
            <v>1</v>
          </cell>
          <cell r="N168">
            <v>0</v>
          </cell>
          <cell r="O168">
            <v>0</v>
          </cell>
          <cell r="P168">
            <v>30960</v>
          </cell>
          <cell r="Q168">
            <v>30960</v>
          </cell>
          <cell r="R168">
            <v>30960</v>
          </cell>
          <cell r="S168">
            <v>30960</v>
          </cell>
          <cell r="T168">
            <v>30960</v>
          </cell>
          <cell r="U168">
            <v>30960</v>
          </cell>
          <cell r="V168">
            <v>30960</v>
          </cell>
          <cell r="W168">
            <v>30960</v>
          </cell>
          <cell r="X168">
            <v>30960</v>
          </cell>
          <cell r="Y168">
            <v>30960</v>
          </cell>
          <cell r="Z168">
            <v>30960</v>
          </cell>
          <cell r="AA168">
            <v>0</v>
          </cell>
          <cell r="AB168">
            <v>30960</v>
          </cell>
          <cell r="AC168">
            <v>30960</v>
          </cell>
          <cell r="AD168">
            <v>30960</v>
          </cell>
          <cell r="AE168">
            <v>30960</v>
          </cell>
          <cell r="AF168">
            <v>30960</v>
          </cell>
          <cell r="AG168">
            <v>30960</v>
          </cell>
          <cell r="AH168">
            <v>30960</v>
          </cell>
          <cell r="AI168">
            <v>30960</v>
          </cell>
          <cell r="AJ168">
            <v>30960</v>
          </cell>
          <cell r="AK168">
            <v>30960</v>
          </cell>
          <cell r="AL168">
            <v>30960</v>
          </cell>
          <cell r="AM168">
            <v>30960</v>
          </cell>
          <cell r="AN168">
            <v>30960</v>
          </cell>
          <cell r="AO168">
            <v>30960</v>
          </cell>
          <cell r="AP168">
            <v>30960</v>
          </cell>
          <cell r="AQ168">
            <v>30960</v>
          </cell>
          <cell r="AR168">
            <v>30960</v>
          </cell>
          <cell r="AS168">
            <v>30960</v>
          </cell>
          <cell r="AT168">
            <v>30960</v>
          </cell>
          <cell r="AU168">
            <v>30960</v>
          </cell>
          <cell r="AV168">
            <v>30960</v>
          </cell>
          <cell r="AW168">
            <v>30960</v>
          </cell>
          <cell r="AX168">
            <v>30960</v>
          </cell>
          <cell r="AY168">
            <v>30960</v>
          </cell>
          <cell r="AZ168">
            <v>30898</v>
          </cell>
          <cell r="BA168">
            <v>30434</v>
          </cell>
          <cell r="BB168">
            <v>30960</v>
          </cell>
          <cell r="BC168">
            <v>30960</v>
          </cell>
          <cell r="BD168">
            <v>30960</v>
          </cell>
          <cell r="BE168">
            <v>30960</v>
          </cell>
          <cell r="BF168">
            <v>30960</v>
          </cell>
          <cell r="BG168">
            <v>30960</v>
          </cell>
          <cell r="BH168">
            <v>30960</v>
          </cell>
          <cell r="BI168">
            <v>30960</v>
          </cell>
          <cell r="BJ168">
            <v>30960</v>
          </cell>
          <cell r="BK168">
            <v>30960</v>
          </cell>
          <cell r="BL168">
            <v>30898</v>
          </cell>
          <cell r="BM168">
            <v>30898</v>
          </cell>
          <cell r="BN168">
            <v>30898</v>
          </cell>
          <cell r="BO168">
            <v>30898</v>
          </cell>
          <cell r="BP168">
            <v>30898</v>
          </cell>
          <cell r="BQ168">
            <v>30434</v>
          </cell>
          <cell r="BR168">
            <v>30434</v>
          </cell>
          <cell r="BS168">
            <v>30434</v>
          </cell>
          <cell r="BT168">
            <v>30434</v>
          </cell>
          <cell r="BU168">
            <v>32898</v>
          </cell>
          <cell r="BV168">
            <v>32836</v>
          </cell>
          <cell r="BW168">
            <v>30898</v>
          </cell>
          <cell r="BX168">
            <v>30898</v>
          </cell>
          <cell r="BY168">
            <v>30898</v>
          </cell>
          <cell r="BZ168">
            <v>30898</v>
          </cell>
          <cell r="CA168">
            <v>30898</v>
          </cell>
          <cell r="CB168">
            <v>30898</v>
          </cell>
          <cell r="CC168">
            <v>30898</v>
          </cell>
          <cell r="CD168">
            <v>30840</v>
          </cell>
          <cell r="CE168">
            <v>37500</v>
          </cell>
          <cell r="CF168">
            <v>37500</v>
          </cell>
          <cell r="CG168">
            <v>32836</v>
          </cell>
          <cell r="CH168">
            <v>31118</v>
          </cell>
          <cell r="CI168">
            <v>32836</v>
          </cell>
          <cell r="CJ168">
            <v>32836</v>
          </cell>
          <cell r="CK168">
            <v>37500</v>
          </cell>
          <cell r="CL168">
            <v>30840</v>
          </cell>
          <cell r="CM168">
            <v>37500</v>
          </cell>
          <cell r="CN168">
            <v>30840</v>
          </cell>
          <cell r="CO168">
            <v>30840</v>
          </cell>
          <cell r="CP168">
            <v>30840</v>
          </cell>
          <cell r="CQ168">
            <v>30840</v>
          </cell>
          <cell r="CR168">
            <v>37500</v>
          </cell>
          <cell r="CS168">
            <v>37500</v>
          </cell>
          <cell r="CT168">
            <v>31118</v>
          </cell>
          <cell r="CU168">
            <v>33000</v>
          </cell>
          <cell r="CV168">
            <v>30840</v>
          </cell>
          <cell r="CW168">
            <v>30840</v>
          </cell>
          <cell r="CX168">
            <v>30840</v>
          </cell>
          <cell r="CY168">
            <v>31000</v>
          </cell>
          <cell r="CZ168">
            <v>31000</v>
          </cell>
          <cell r="DA168">
            <v>38000</v>
          </cell>
          <cell r="DB168">
            <v>33000</v>
          </cell>
          <cell r="DC168">
            <v>32982</v>
          </cell>
          <cell r="DD168">
            <v>0</v>
          </cell>
          <cell r="DE168">
            <v>33000</v>
          </cell>
          <cell r="DF168">
            <v>0</v>
          </cell>
          <cell r="DG168">
            <v>0</v>
          </cell>
          <cell r="DH168">
            <v>0</v>
          </cell>
          <cell r="DI168">
            <v>0</v>
          </cell>
          <cell r="DJ168">
            <v>0</v>
          </cell>
          <cell r="DK168">
            <v>0</v>
          </cell>
          <cell r="DL168">
            <v>0</v>
          </cell>
          <cell r="DM168">
            <v>0</v>
          </cell>
          <cell r="DN168">
            <v>0</v>
          </cell>
          <cell r="DO168">
            <v>0</v>
          </cell>
          <cell r="DP168">
            <v>0</v>
          </cell>
          <cell r="DQ168">
            <v>0</v>
          </cell>
          <cell r="DR168">
            <v>0</v>
          </cell>
          <cell r="DS168">
            <v>0</v>
          </cell>
          <cell r="DT168">
            <v>0</v>
          </cell>
          <cell r="DU168">
            <v>0</v>
          </cell>
          <cell r="DV168">
            <v>0</v>
          </cell>
          <cell r="DW168">
            <v>0</v>
          </cell>
          <cell r="DX168">
            <v>0</v>
          </cell>
          <cell r="DY168">
            <v>0</v>
          </cell>
          <cell r="DZ168">
            <v>0</v>
          </cell>
          <cell r="EA168">
            <v>0</v>
          </cell>
        </row>
        <row r="169">
          <cell r="A169">
            <v>117.01</v>
          </cell>
          <cell r="B169">
            <v>0</v>
          </cell>
          <cell r="C169">
            <v>0</v>
          </cell>
          <cell r="D169">
            <v>0</v>
          </cell>
          <cell r="E169">
            <v>0</v>
          </cell>
          <cell r="F169" t="str">
            <v>OSERS</v>
          </cell>
          <cell r="G169" t="str">
            <v>Rehabilitation Services and Disability Research</v>
          </cell>
          <cell r="H169" t="str">
            <v>Other-15</v>
          </cell>
          <cell r="I169">
            <v>0</v>
          </cell>
          <cell r="J169" t="str">
            <v xml:space="preserve">ACCT: Access through Cloud Computing </v>
          </cell>
          <cell r="K169">
            <v>0</v>
          </cell>
          <cell r="L169" t="str">
            <v>D</v>
          </cell>
          <cell r="M169">
            <v>0</v>
          </cell>
          <cell r="N169">
            <v>0</v>
          </cell>
          <cell r="O169">
            <v>0</v>
          </cell>
          <cell r="P169">
            <v>0</v>
          </cell>
          <cell r="Q169">
            <v>0</v>
          </cell>
          <cell r="R169">
            <v>0</v>
          </cell>
          <cell r="S169">
            <v>0</v>
          </cell>
          <cell r="T169">
            <v>0</v>
          </cell>
          <cell r="U169">
            <v>0</v>
          </cell>
          <cell r="V169">
            <v>0</v>
          </cell>
          <cell r="W169">
            <v>0</v>
          </cell>
          <cell r="X169">
            <v>0</v>
          </cell>
          <cell r="Y169">
            <v>0</v>
          </cell>
          <cell r="Z169">
            <v>0</v>
          </cell>
          <cell r="AA169">
            <v>0</v>
          </cell>
          <cell r="AB169">
            <v>0</v>
          </cell>
          <cell r="AC169">
            <v>0</v>
          </cell>
          <cell r="AD169">
            <v>0</v>
          </cell>
          <cell r="AE169">
            <v>0</v>
          </cell>
          <cell r="AF169">
            <v>0</v>
          </cell>
          <cell r="AG169">
            <v>0</v>
          </cell>
          <cell r="AH169">
            <v>0</v>
          </cell>
          <cell r="AI169">
            <v>0</v>
          </cell>
          <cell r="AJ169">
            <v>0</v>
          </cell>
          <cell r="AK169">
            <v>0</v>
          </cell>
          <cell r="AL169">
            <v>0</v>
          </cell>
          <cell r="AM169">
            <v>0</v>
          </cell>
          <cell r="AN169">
            <v>0</v>
          </cell>
          <cell r="AO169">
            <v>0</v>
          </cell>
          <cell r="AP169">
            <v>0</v>
          </cell>
          <cell r="AQ169">
            <v>0</v>
          </cell>
          <cell r="AR169">
            <v>0</v>
          </cell>
          <cell r="AS169">
            <v>0</v>
          </cell>
          <cell r="AT169">
            <v>0</v>
          </cell>
          <cell r="AU169">
            <v>0</v>
          </cell>
          <cell r="AV169">
            <v>0</v>
          </cell>
          <cell r="AW169">
            <v>0</v>
          </cell>
          <cell r="AX169">
            <v>0</v>
          </cell>
          <cell r="AY169">
            <v>0</v>
          </cell>
          <cell r="AZ169">
            <v>0</v>
          </cell>
          <cell r="BA169">
            <v>0</v>
          </cell>
          <cell r="BB169">
            <v>0</v>
          </cell>
          <cell r="BC169">
            <v>0</v>
          </cell>
          <cell r="BD169">
            <v>0</v>
          </cell>
          <cell r="BE169">
            <v>0</v>
          </cell>
          <cell r="BF169">
            <v>0</v>
          </cell>
          <cell r="BG169">
            <v>10000</v>
          </cell>
          <cell r="BH169">
            <v>10000</v>
          </cell>
          <cell r="BI169">
            <v>10000</v>
          </cell>
          <cell r="BJ169">
            <v>10000</v>
          </cell>
          <cell r="BK169">
            <v>10000</v>
          </cell>
          <cell r="BL169">
            <v>0</v>
          </cell>
          <cell r="BM169">
            <v>0</v>
          </cell>
          <cell r="BN169">
            <v>0</v>
          </cell>
          <cell r="BO169">
            <v>0</v>
          </cell>
          <cell r="BP169">
            <v>0</v>
          </cell>
          <cell r="BQ169">
            <v>0</v>
          </cell>
          <cell r="BR169">
            <v>0</v>
          </cell>
          <cell r="BS169">
            <v>0</v>
          </cell>
          <cell r="BT169">
            <v>0</v>
          </cell>
          <cell r="BU169">
            <v>0</v>
          </cell>
          <cell r="BV169">
            <v>0</v>
          </cell>
          <cell r="BW169">
            <v>0</v>
          </cell>
          <cell r="BX169">
            <v>0</v>
          </cell>
          <cell r="BY169">
            <v>0</v>
          </cell>
          <cell r="BZ169">
            <v>0</v>
          </cell>
          <cell r="CA169">
            <v>0</v>
          </cell>
          <cell r="CB169">
            <v>0</v>
          </cell>
          <cell r="CC169">
            <v>0</v>
          </cell>
          <cell r="CD169">
            <v>0</v>
          </cell>
          <cell r="CE169">
            <v>0</v>
          </cell>
          <cell r="CF169">
            <v>0</v>
          </cell>
          <cell r="CG169">
            <v>0</v>
          </cell>
          <cell r="CH169">
            <v>0</v>
          </cell>
          <cell r="CI169">
            <v>0</v>
          </cell>
          <cell r="CJ169">
            <v>0</v>
          </cell>
          <cell r="CK169">
            <v>0</v>
          </cell>
          <cell r="CL169">
            <v>0</v>
          </cell>
          <cell r="CM169">
            <v>0</v>
          </cell>
          <cell r="CN169">
            <v>0</v>
          </cell>
          <cell r="CO169">
            <v>0</v>
          </cell>
          <cell r="CP169">
            <v>0</v>
          </cell>
          <cell r="CQ169">
            <v>0</v>
          </cell>
          <cell r="CR169">
            <v>0</v>
          </cell>
          <cell r="CS169">
            <v>0</v>
          </cell>
          <cell r="CT169">
            <v>0</v>
          </cell>
          <cell r="CU169">
            <v>0</v>
          </cell>
          <cell r="CV169">
            <v>0</v>
          </cell>
          <cell r="CW169">
            <v>0</v>
          </cell>
          <cell r="CX169">
            <v>0</v>
          </cell>
          <cell r="CY169">
            <v>0</v>
          </cell>
          <cell r="CZ169">
            <v>0</v>
          </cell>
          <cell r="DA169">
            <v>0</v>
          </cell>
          <cell r="DB169">
            <v>0</v>
          </cell>
          <cell r="DC169">
            <v>0</v>
          </cell>
          <cell r="DD169">
            <v>0</v>
          </cell>
          <cell r="DE169">
            <v>0</v>
          </cell>
          <cell r="DF169">
            <v>0</v>
          </cell>
          <cell r="DG169">
            <v>0</v>
          </cell>
          <cell r="DH169">
            <v>0</v>
          </cell>
          <cell r="DI169">
            <v>0</v>
          </cell>
          <cell r="DJ169">
            <v>0</v>
          </cell>
          <cell r="DK169">
            <v>0</v>
          </cell>
          <cell r="DL169">
            <v>0</v>
          </cell>
          <cell r="DM169">
            <v>0</v>
          </cell>
          <cell r="DN169">
            <v>0</v>
          </cell>
          <cell r="DO169">
            <v>0</v>
          </cell>
          <cell r="DP169">
            <v>0</v>
          </cell>
          <cell r="DQ169">
            <v>0</v>
          </cell>
          <cell r="DR169">
            <v>0</v>
          </cell>
          <cell r="DS169">
            <v>0</v>
          </cell>
          <cell r="DT169">
            <v>0</v>
          </cell>
          <cell r="DU169">
            <v>0</v>
          </cell>
          <cell r="DV169">
            <v>0</v>
          </cell>
          <cell r="DW169">
            <v>0</v>
          </cell>
          <cell r="DX169">
            <v>0</v>
          </cell>
          <cell r="DY169">
            <v>0</v>
          </cell>
          <cell r="DZ169">
            <v>0</v>
          </cell>
          <cell r="EA169">
            <v>0</v>
          </cell>
        </row>
        <row r="170">
          <cell r="A170">
            <v>117.1</v>
          </cell>
          <cell r="B170">
            <v>5</v>
          </cell>
          <cell r="C170">
            <v>3</v>
          </cell>
          <cell r="D170">
            <v>1</v>
          </cell>
          <cell r="E170">
            <v>0</v>
          </cell>
          <cell r="F170" t="str">
            <v>OSERS</v>
          </cell>
          <cell r="G170" t="str">
            <v>Rehabilitation Services and Disability Research</v>
          </cell>
          <cell r="H170" t="str">
            <v>Other-11</v>
          </cell>
          <cell r="I170">
            <v>0</v>
          </cell>
          <cell r="J170" t="str">
            <v>Vocational rehabilitation - Grants to States (RA Title I-A, sections 110 and 111)</v>
          </cell>
          <cell r="K170">
            <v>1</v>
          </cell>
          <cell r="L170" t="str">
            <v>D</v>
          </cell>
          <cell r="M170">
            <v>1</v>
          </cell>
          <cell r="N170">
            <v>0</v>
          </cell>
          <cell r="O170">
            <v>0</v>
          </cell>
          <cell r="P170">
            <v>540000</v>
          </cell>
          <cell r="Q170">
            <v>0</v>
          </cell>
          <cell r="R170">
            <v>0</v>
          </cell>
          <cell r="S170">
            <v>0</v>
          </cell>
          <cell r="T170">
            <v>0</v>
          </cell>
          <cell r="U170">
            <v>0</v>
          </cell>
          <cell r="V170">
            <v>0</v>
          </cell>
          <cell r="W170">
            <v>0</v>
          </cell>
          <cell r="X170">
            <v>0</v>
          </cell>
          <cell r="Y170">
            <v>0</v>
          </cell>
          <cell r="Z170">
            <v>0</v>
          </cell>
          <cell r="AA170">
            <v>0</v>
          </cell>
          <cell r="AB170">
            <v>0</v>
          </cell>
          <cell r="AC170">
            <v>0</v>
          </cell>
          <cell r="AD170">
            <v>0</v>
          </cell>
          <cell r="AE170">
            <v>0</v>
          </cell>
          <cell r="AF170">
            <v>0</v>
          </cell>
          <cell r="AG170">
            <v>0</v>
          </cell>
          <cell r="AH170">
            <v>0</v>
          </cell>
          <cell r="AI170">
            <v>0</v>
          </cell>
          <cell r="AJ170">
            <v>0</v>
          </cell>
          <cell r="AK170">
            <v>0</v>
          </cell>
          <cell r="AL170">
            <v>0</v>
          </cell>
          <cell r="AM170">
            <v>0</v>
          </cell>
          <cell r="AN170">
            <v>0</v>
          </cell>
          <cell r="AO170">
            <v>0</v>
          </cell>
          <cell r="AP170">
            <v>0</v>
          </cell>
          <cell r="AQ170">
            <v>0</v>
          </cell>
          <cell r="AR170">
            <v>0</v>
          </cell>
          <cell r="AS170">
            <v>0</v>
          </cell>
          <cell r="AT170">
            <v>0</v>
          </cell>
          <cell r="AU170">
            <v>0</v>
          </cell>
          <cell r="AV170">
            <v>0</v>
          </cell>
          <cell r="AW170">
            <v>0</v>
          </cell>
          <cell r="AX170">
            <v>0</v>
          </cell>
          <cell r="AY170">
            <v>0</v>
          </cell>
          <cell r="AZ170">
            <v>0</v>
          </cell>
          <cell r="BA170">
            <v>0</v>
          </cell>
          <cell r="BB170">
            <v>0</v>
          </cell>
          <cell r="BC170">
            <v>0</v>
          </cell>
          <cell r="BD170">
            <v>0</v>
          </cell>
          <cell r="BE170">
            <v>0</v>
          </cell>
          <cell r="BF170">
            <v>0</v>
          </cell>
          <cell r="BG170">
            <v>0</v>
          </cell>
          <cell r="BH170">
            <v>0</v>
          </cell>
          <cell r="BI170">
            <v>0</v>
          </cell>
          <cell r="BJ170">
            <v>0</v>
          </cell>
          <cell r="BK170">
            <v>0</v>
          </cell>
          <cell r="BL170">
            <v>0</v>
          </cell>
          <cell r="BM170">
            <v>0</v>
          </cell>
          <cell r="BN170">
            <v>0</v>
          </cell>
          <cell r="BO170">
            <v>0</v>
          </cell>
          <cell r="BP170">
            <v>0</v>
          </cell>
          <cell r="BQ170">
            <v>0</v>
          </cell>
          <cell r="BR170">
            <v>0</v>
          </cell>
          <cell r="BS170">
            <v>0</v>
          </cell>
          <cell r="BT170">
            <v>0</v>
          </cell>
          <cell r="BU170">
            <v>0</v>
          </cell>
          <cell r="BV170">
            <v>0</v>
          </cell>
          <cell r="BW170">
            <v>0</v>
          </cell>
          <cell r="BX170">
            <v>0</v>
          </cell>
          <cell r="BY170">
            <v>0</v>
          </cell>
          <cell r="BZ170">
            <v>0</v>
          </cell>
          <cell r="CA170">
            <v>0</v>
          </cell>
          <cell r="CB170">
            <v>0</v>
          </cell>
          <cell r="CC170">
            <v>0</v>
          </cell>
          <cell r="CD170">
            <v>0</v>
          </cell>
          <cell r="CE170">
            <v>0</v>
          </cell>
          <cell r="CF170">
            <v>0</v>
          </cell>
          <cell r="CG170">
            <v>0</v>
          </cell>
          <cell r="CH170">
            <v>0</v>
          </cell>
          <cell r="CI170">
            <v>0</v>
          </cell>
          <cell r="CJ170">
            <v>0</v>
          </cell>
          <cell r="CK170">
            <v>0</v>
          </cell>
          <cell r="CL170">
            <v>0</v>
          </cell>
          <cell r="CM170">
            <v>0</v>
          </cell>
          <cell r="CN170">
            <v>0</v>
          </cell>
          <cell r="CO170">
            <v>0</v>
          </cell>
          <cell r="CP170">
            <v>0</v>
          </cell>
          <cell r="CQ170">
            <v>0</v>
          </cell>
          <cell r="CR170">
            <v>0</v>
          </cell>
          <cell r="CS170">
            <v>0</v>
          </cell>
          <cell r="CT170">
            <v>0</v>
          </cell>
          <cell r="CU170">
            <v>0</v>
          </cell>
          <cell r="CV170">
            <v>0</v>
          </cell>
          <cell r="CW170">
            <v>0</v>
          </cell>
          <cell r="CX170">
            <v>0</v>
          </cell>
          <cell r="CY170">
            <v>0</v>
          </cell>
          <cell r="CZ170">
            <v>0</v>
          </cell>
          <cell r="DA170">
            <v>0</v>
          </cell>
          <cell r="DB170">
            <v>0</v>
          </cell>
          <cell r="DC170">
            <v>0</v>
          </cell>
          <cell r="DD170">
            <v>0</v>
          </cell>
          <cell r="DE170">
            <v>0</v>
          </cell>
          <cell r="DF170">
            <v>0</v>
          </cell>
          <cell r="DG170">
            <v>0</v>
          </cell>
          <cell r="DH170">
            <v>0</v>
          </cell>
          <cell r="DI170">
            <v>0</v>
          </cell>
          <cell r="DJ170">
            <v>0</v>
          </cell>
          <cell r="DK170">
            <v>0</v>
          </cell>
          <cell r="DL170">
            <v>0</v>
          </cell>
          <cell r="DM170">
            <v>0</v>
          </cell>
          <cell r="DN170">
            <v>0</v>
          </cell>
          <cell r="DO170">
            <v>0</v>
          </cell>
          <cell r="DP170">
            <v>0</v>
          </cell>
          <cell r="DQ170">
            <v>0</v>
          </cell>
          <cell r="DR170">
            <v>0</v>
          </cell>
          <cell r="DS170">
            <v>0</v>
          </cell>
          <cell r="DT170">
            <v>0</v>
          </cell>
          <cell r="DU170">
            <v>0</v>
          </cell>
          <cell r="DV170">
            <v>0</v>
          </cell>
          <cell r="DW170">
            <v>0</v>
          </cell>
          <cell r="DX170">
            <v>0</v>
          </cell>
          <cell r="DY170">
            <v>0</v>
          </cell>
          <cell r="DZ170">
            <v>0</v>
          </cell>
          <cell r="EA170">
            <v>0</v>
          </cell>
        </row>
        <row r="171">
          <cell r="A171">
            <v>117.11</v>
          </cell>
          <cell r="B171">
            <v>5</v>
          </cell>
          <cell r="C171">
            <v>3</v>
          </cell>
          <cell r="D171">
            <v>1</v>
          </cell>
          <cell r="E171">
            <v>0</v>
          </cell>
          <cell r="F171" t="str">
            <v>OSERS</v>
          </cell>
          <cell r="G171" t="str">
            <v>Rehabilitation Services and Disability Research</v>
          </cell>
          <cell r="H171" t="str">
            <v>Other-14</v>
          </cell>
          <cell r="I171">
            <v>0</v>
          </cell>
          <cell r="J171" t="str">
            <v>Migrant and seasonal farmworkers (RA section 304)</v>
          </cell>
          <cell r="K171">
            <v>0</v>
          </cell>
          <cell r="L171" t="str">
            <v>D</v>
          </cell>
          <cell r="M171">
            <v>1</v>
          </cell>
          <cell r="N171">
            <v>0</v>
          </cell>
          <cell r="O171">
            <v>0</v>
          </cell>
          <cell r="P171">
            <v>2239</v>
          </cell>
          <cell r="Q171">
            <v>2239</v>
          </cell>
          <cell r="R171">
            <v>2239</v>
          </cell>
          <cell r="S171">
            <v>2239</v>
          </cell>
          <cell r="T171">
            <v>2239</v>
          </cell>
          <cell r="U171">
            <v>0</v>
          </cell>
          <cell r="V171">
            <v>0</v>
          </cell>
          <cell r="W171">
            <v>0</v>
          </cell>
          <cell r="X171">
            <v>0</v>
          </cell>
          <cell r="Y171">
            <v>0</v>
          </cell>
          <cell r="Z171">
            <v>0</v>
          </cell>
          <cell r="AA171">
            <v>0</v>
          </cell>
          <cell r="AB171">
            <v>0</v>
          </cell>
          <cell r="AC171">
            <v>0</v>
          </cell>
          <cell r="AD171">
            <v>0</v>
          </cell>
          <cell r="AE171">
            <v>0</v>
          </cell>
          <cell r="AF171">
            <v>0</v>
          </cell>
          <cell r="AG171">
            <v>0</v>
          </cell>
          <cell r="AH171">
            <v>0</v>
          </cell>
          <cell r="AI171">
            <v>2239</v>
          </cell>
          <cell r="AJ171">
            <v>2239</v>
          </cell>
          <cell r="AK171">
            <v>2239</v>
          </cell>
          <cell r="AL171">
            <v>2239</v>
          </cell>
          <cell r="AM171">
            <v>2239</v>
          </cell>
          <cell r="AN171">
            <v>2239</v>
          </cell>
          <cell r="AO171">
            <v>2239</v>
          </cell>
          <cell r="AP171">
            <v>2239</v>
          </cell>
          <cell r="AQ171">
            <v>2239</v>
          </cell>
          <cell r="AR171">
            <v>2239</v>
          </cell>
          <cell r="AS171">
            <v>2239</v>
          </cell>
          <cell r="AT171">
            <v>2239</v>
          </cell>
          <cell r="AU171">
            <v>2239</v>
          </cell>
          <cell r="AV171">
            <v>2239</v>
          </cell>
          <cell r="AW171">
            <v>0</v>
          </cell>
          <cell r="AX171">
            <v>2239</v>
          </cell>
          <cell r="AY171">
            <v>1860</v>
          </cell>
          <cell r="AZ171">
            <v>1856</v>
          </cell>
          <cell r="BA171">
            <v>1828</v>
          </cell>
          <cell r="BB171">
            <v>2239</v>
          </cell>
          <cell r="BC171">
            <v>0</v>
          </cell>
          <cell r="BD171">
            <v>0</v>
          </cell>
          <cell r="BE171">
            <v>0</v>
          </cell>
          <cell r="BF171">
            <v>0</v>
          </cell>
          <cell r="BG171">
            <v>0</v>
          </cell>
          <cell r="BH171">
            <v>0</v>
          </cell>
          <cell r="BI171">
            <v>0</v>
          </cell>
          <cell r="BJ171">
            <v>0</v>
          </cell>
          <cell r="BK171">
            <v>0</v>
          </cell>
          <cell r="BL171">
            <v>0</v>
          </cell>
          <cell r="BM171">
            <v>1856</v>
          </cell>
          <cell r="BN171">
            <v>1856</v>
          </cell>
          <cell r="BO171">
            <v>1856</v>
          </cell>
          <cell r="BP171">
            <v>0</v>
          </cell>
          <cell r="BQ171">
            <v>1828</v>
          </cell>
          <cell r="BR171">
            <v>1828</v>
          </cell>
          <cell r="BS171">
            <v>1828</v>
          </cell>
          <cell r="BT171">
            <v>1828</v>
          </cell>
          <cell r="BU171">
            <v>1264</v>
          </cell>
          <cell r="BV171">
            <v>1262</v>
          </cell>
          <cell r="BW171">
            <v>0</v>
          </cell>
          <cell r="BX171">
            <v>0</v>
          </cell>
          <cell r="BY171">
            <v>0</v>
          </cell>
          <cell r="BZ171">
            <v>0</v>
          </cell>
          <cell r="CA171">
            <v>0</v>
          </cell>
          <cell r="CB171">
            <v>0</v>
          </cell>
          <cell r="CC171">
            <v>0</v>
          </cell>
          <cell r="CD171">
            <v>0</v>
          </cell>
          <cell r="CE171">
            <v>1262</v>
          </cell>
          <cell r="CF171">
            <v>1262</v>
          </cell>
          <cell r="CG171">
            <v>1262</v>
          </cell>
          <cell r="CH171">
            <v>1196</v>
          </cell>
          <cell r="CI171">
            <v>1262</v>
          </cell>
          <cell r="CJ171">
            <v>1262</v>
          </cell>
          <cell r="CK171">
            <v>0</v>
          </cell>
          <cell r="CL171">
            <v>0</v>
          </cell>
          <cell r="CM171">
            <v>0</v>
          </cell>
          <cell r="CN171">
            <v>0</v>
          </cell>
          <cell r="CO171">
            <v>0</v>
          </cell>
          <cell r="CP171">
            <v>0</v>
          </cell>
          <cell r="CQ171">
            <v>0</v>
          </cell>
          <cell r="CR171">
            <v>1259</v>
          </cell>
          <cell r="CS171">
            <v>1259</v>
          </cell>
          <cell r="CT171">
            <v>1196</v>
          </cell>
          <cell r="CU171">
            <v>1196</v>
          </cell>
          <cell r="CV171">
            <v>0</v>
          </cell>
          <cell r="CW171">
            <v>0</v>
          </cell>
          <cell r="CX171">
            <v>0</v>
          </cell>
          <cell r="CY171">
            <v>0</v>
          </cell>
          <cell r="CZ171">
            <v>0</v>
          </cell>
          <cell r="DA171">
            <v>0</v>
          </cell>
          <cell r="DB171">
            <v>1196</v>
          </cell>
          <cell r="DC171">
            <v>1195</v>
          </cell>
          <cell r="DD171">
            <v>0</v>
          </cell>
          <cell r="DE171">
            <v>0</v>
          </cell>
          <cell r="DF171">
            <v>0</v>
          </cell>
          <cell r="DG171">
            <v>0</v>
          </cell>
          <cell r="DH171">
            <v>0</v>
          </cell>
          <cell r="DI171">
            <v>0</v>
          </cell>
          <cell r="DJ171">
            <v>0</v>
          </cell>
          <cell r="DK171">
            <v>0</v>
          </cell>
          <cell r="DL171">
            <v>0</v>
          </cell>
          <cell r="DM171">
            <v>0</v>
          </cell>
          <cell r="DN171">
            <v>0</v>
          </cell>
          <cell r="DO171">
            <v>0</v>
          </cell>
          <cell r="DP171">
            <v>0</v>
          </cell>
          <cell r="DQ171">
            <v>0</v>
          </cell>
          <cell r="DR171">
            <v>0</v>
          </cell>
          <cell r="DS171">
            <v>0</v>
          </cell>
          <cell r="DT171">
            <v>0</v>
          </cell>
          <cell r="DU171">
            <v>0</v>
          </cell>
          <cell r="DV171">
            <v>0</v>
          </cell>
          <cell r="DW171">
            <v>0</v>
          </cell>
          <cell r="DX171">
            <v>0</v>
          </cell>
          <cell r="DY171">
            <v>0</v>
          </cell>
          <cell r="DZ171">
            <v>0</v>
          </cell>
          <cell r="EA171">
            <v>0</v>
          </cell>
        </row>
        <row r="172">
          <cell r="A172">
            <v>117.45</v>
          </cell>
          <cell r="B172">
            <v>5</v>
          </cell>
          <cell r="C172">
            <v>3</v>
          </cell>
          <cell r="D172">
            <v>1</v>
          </cell>
          <cell r="E172">
            <v>0</v>
          </cell>
          <cell r="F172" t="str">
            <v>OSERS</v>
          </cell>
          <cell r="G172" t="str">
            <v>Rehabilitation Services and Disability Research</v>
          </cell>
          <cell r="H172">
            <v>0</v>
          </cell>
          <cell r="I172">
            <v>0</v>
          </cell>
          <cell r="J172" t="str">
            <v>Vocational rehabilitation - Grants to Indians (RA Title I-C)</v>
          </cell>
          <cell r="K172">
            <v>1</v>
          </cell>
          <cell r="L172" t="str">
            <v>D</v>
          </cell>
          <cell r="M172">
            <v>1</v>
          </cell>
          <cell r="N172">
            <v>0</v>
          </cell>
          <cell r="O172">
            <v>0</v>
          </cell>
          <cell r="P172">
            <v>0</v>
          </cell>
          <cell r="Q172">
            <v>0</v>
          </cell>
          <cell r="R172">
            <v>0</v>
          </cell>
          <cell r="S172">
            <v>0</v>
          </cell>
          <cell r="T172">
            <v>0</v>
          </cell>
          <cell r="U172">
            <v>0</v>
          </cell>
          <cell r="V172">
            <v>0</v>
          </cell>
          <cell r="W172">
            <v>0</v>
          </cell>
          <cell r="X172">
            <v>0</v>
          </cell>
          <cell r="Y172">
            <v>0</v>
          </cell>
          <cell r="Z172">
            <v>0</v>
          </cell>
          <cell r="AA172">
            <v>0</v>
          </cell>
          <cell r="AB172">
            <v>0</v>
          </cell>
          <cell r="AC172">
            <v>0</v>
          </cell>
          <cell r="AD172">
            <v>0</v>
          </cell>
          <cell r="AE172">
            <v>0</v>
          </cell>
          <cell r="AF172">
            <v>0</v>
          </cell>
          <cell r="AG172">
            <v>0</v>
          </cell>
          <cell r="AH172">
            <v>0</v>
          </cell>
          <cell r="AI172">
            <v>0</v>
          </cell>
          <cell r="AJ172">
            <v>0</v>
          </cell>
          <cell r="AK172">
            <v>0</v>
          </cell>
          <cell r="AL172">
            <v>0</v>
          </cell>
          <cell r="AM172">
            <v>0</v>
          </cell>
          <cell r="AN172">
            <v>0</v>
          </cell>
          <cell r="AO172">
            <v>0</v>
          </cell>
          <cell r="AP172">
            <v>0</v>
          </cell>
          <cell r="AQ172">
            <v>0</v>
          </cell>
          <cell r="AR172">
            <v>0</v>
          </cell>
          <cell r="AS172">
            <v>0</v>
          </cell>
          <cell r="AT172">
            <v>0</v>
          </cell>
          <cell r="AU172">
            <v>0</v>
          </cell>
          <cell r="AV172">
            <v>0</v>
          </cell>
          <cell r="AW172">
            <v>0</v>
          </cell>
          <cell r="AX172">
            <v>0</v>
          </cell>
          <cell r="AY172">
            <v>0</v>
          </cell>
          <cell r="AZ172">
            <v>0</v>
          </cell>
          <cell r="BA172">
            <v>0</v>
          </cell>
          <cell r="BB172">
            <v>0</v>
          </cell>
          <cell r="BC172">
            <v>0</v>
          </cell>
          <cell r="BD172">
            <v>0</v>
          </cell>
          <cell r="BE172">
            <v>0</v>
          </cell>
          <cell r="BF172">
            <v>0</v>
          </cell>
          <cell r="BG172">
            <v>0</v>
          </cell>
          <cell r="BH172">
            <v>0</v>
          </cell>
          <cell r="BI172">
            <v>0</v>
          </cell>
          <cell r="BJ172">
            <v>0</v>
          </cell>
          <cell r="BK172">
            <v>0</v>
          </cell>
          <cell r="BL172">
            <v>0</v>
          </cell>
          <cell r="BM172">
            <v>0</v>
          </cell>
          <cell r="BN172">
            <v>0</v>
          </cell>
          <cell r="BO172">
            <v>0</v>
          </cell>
          <cell r="BP172">
            <v>0</v>
          </cell>
          <cell r="BQ172">
            <v>0</v>
          </cell>
          <cell r="BR172">
            <v>0</v>
          </cell>
          <cell r="BS172">
            <v>0</v>
          </cell>
          <cell r="BT172">
            <v>0</v>
          </cell>
          <cell r="BU172">
            <v>0</v>
          </cell>
          <cell r="BV172">
            <v>0</v>
          </cell>
          <cell r="BW172">
            <v>0</v>
          </cell>
          <cell r="BX172">
            <v>0</v>
          </cell>
          <cell r="BY172">
            <v>0</v>
          </cell>
          <cell r="BZ172">
            <v>0</v>
          </cell>
          <cell r="CA172">
            <v>0</v>
          </cell>
          <cell r="CB172">
            <v>0</v>
          </cell>
          <cell r="CC172">
            <v>0</v>
          </cell>
          <cell r="CD172">
            <v>0</v>
          </cell>
          <cell r="CE172">
            <v>0</v>
          </cell>
          <cell r="CF172">
            <v>0</v>
          </cell>
          <cell r="CG172">
            <v>0</v>
          </cell>
          <cell r="CH172">
            <v>0</v>
          </cell>
          <cell r="CI172">
            <v>0</v>
          </cell>
          <cell r="CJ172">
            <v>0</v>
          </cell>
          <cell r="CK172">
            <v>0</v>
          </cell>
          <cell r="CL172">
            <v>0</v>
          </cell>
          <cell r="CM172">
            <v>0</v>
          </cell>
          <cell r="CN172">
            <v>0</v>
          </cell>
          <cell r="CO172">
            <v>0</v>
          </cell>
          <cell r="CP172">
            <v>0</v>
          </cell>
          <cell r="CQ172">
            <v>0</v>
          </cell>
          <cell r="CR172">
            <v>0</v>
          </cell>
          <cell r="CS172">
            <v>0</v>
          </cell>
          <cell r="CT172">
            <v>0</v>
          </cell>
          <cell r="CU172">
            <v>0</v>
          </cell>
          <cell r="CV172">
            <v>0</v>
          </cell>
          <cell r="CW172">
            <v>0</v>
          </cell>
          <cell r="CX172">
            <v>0</v>
          </cell>
          <cell r="CY172">
            <v>0</v>
          </cell>
          <cell r="CZ172">
            <v>0</v>
          </cell>
          <cell r="DA172">
            <v>0</v>
          </cell>
          <cell r="DB172">
            <v>0</v>
          </cell>
          <cell r="DC172">
            <v>0</v>
          </cell>
          <cell r="DD172">
            <v>0</v>
          </cell>
          <cell r="DE172">
            <v>0</v>
          </cell>
          <cell r="DF172">
            <v>0</v>
          </cell>
          <cell r="DG172">
            <v>0</v>
          </cell>
          <cell r="DH172">
            <v>0</v>
          </cell>
          <cell r="DI172">
            <v>0</v>
          </cell>
          <cell r="DJ172">
            <v>0</v>
          </cell>
          <cell r="DK172">
            <v>0</v>
          </cell>
          <cell r="DL172">
            <v>0</v>
          </cell>
          <cell r="DM172">
            <v>0</v>
          </cell>
          <cell r="DN172">
            <v>0</v>
          </cell>
          <cell r="DO172">
            <v>0</v>
          </cell>
          <cell r="DP172">
            <v>0</v>
          </cell>
          <cell r="DQ172">
            <v>0</v>
          </cell>
          <cell r="DR172">
            <v>0</v>
          </cell>
          <cell r="DS172">
            <v>0</v>
          </cell>
          <cell r="DT172">
            <v>0</v>
          </cell>
          <cell r="DU172">
            <v>0</v>
          </cell>
          <cell r="DV172">
            <v>0</v>
          </cell>
          <cell r="DW172">
            <v>0</v>
          </cell>
          <cell r="DX172">
            <v>0</v>
          </cell>
          <cell r="DY172">
            <v>0</v>
          </cell>
          <cell r="DZ172">
            <v>0</v>
          </cell>
          <cell r="EA172">
            <v>0</v>
          </cell>
        </row>
        <row r="173">
          <cell r="A173">
            <v>117.5</v>
          </cell>
          <cell r="B173">
            <v>5</v>
          </cell>
          <cell r="C173">
            <v>3</v>
          </cell>
          <cell r="D173">
            <v>1</v>
          </cell>
          <cell r="E173">
            <v>0</v>
          </cell>
          <cell r="F173" t="str">
            <v>OSERS</v>
          </cell>
          <cell r="G173" t="str">
            <v>Rehabilitation Services and Disability Research</v>
          </cell>
          <cell r="H173">
            <v>0</v>
          </cell>
          <cell r="I173">
            <v>0</v>
          </cell>
          <cell r="J173" t="str">
            <v>Vocational rehabilitation - Grants to States (RA Title I-A, sections 110 and 111)</v>
          </cell>
          <cell r="K173">
            <v>0</v>
          </cell>
          <cell r="L173" t="str">
            <v>M</v>
          </cell>
          <cell r="M173">
            <v>1</v>
          </cell>
          <cell r="N173">
            <v>0</v>
          </cell>
          <cell r="O173">
            <v>0</v>
          </cell>
          <cell r="P173">
            <v>2938522</v>
          </cell>
          <cell r="Q173">
            <v>3047247</v>
          </cell>
          <cell r="R173">
            <v>3041797</v>
          </cell>
          <cell r="S173">
            <v>3047247</v>
          </cell>
          <cell r="T173">
            <v>3041797</v>
          </cell>
          <cell r="U173">
            <v>3153529</v>
          </cell>
          <cell r="V173">
            <v>3153529</v>
          </cell>
          <cell r="W173">
            <v>3153529</v>
          </cell>
          <cell r="X173">
            <v>3153529</v>
          </cell>
          <cell r="Y173">
            <v>3103529</v>
          </cell>
          <cell r="Z173">
            <v>3103529</v>
          </cell>
          <cell r="AA173">
            <v>0</v>
          </cell>
          <cell r="AB173">
            <v>3103529</v>
          </cell>
          <cell r="AC173">
            <v>3103529</v>
          </cell>
          <cell r="AD173">
            <v>3103529</v>
          </cell>
          <cell r="AE173">
            <v>3103529</v>
          </cell>
          <cell r="AF173">
            <v>3103529</v>
          </cell>
          <cell r="AG173">
            <v>3103529</v>
          </cell>
          <cell r="AH173">
            <v>3103529</v>
          </cell>
          <cell r="AI173">
            <v>3047247</v>
          </cell>
          <cell r="AJ173">
            <v>3047247</v>
          </cell>
          <cell r="AK173">
            <v>3047247</v>
          </cell>
          <cell r="AL173">
            <v>3047247</v>
          </cell>
          <cell r="AM173">
            <v>3047247</v>
          </cell>
          <cell r="AN173">
            <v>3047247</v>
          </cell>
          <cell r="AO173">
            <v>3047247</v>
          </cell>
          <cell r="AP173">
            <v>3047247</v>
          </cell>
          <cell r="AQ173">
            <v>3047247</v>
          </cell>
          <cell r="AR173">
            <v>3047247</v>
          </cell>
          <cell r="AS173">
            <v>3047247</v>
          </cell>
          <cell r="AT173">
            <v>3047247</v>
          </cell>
          <cell r="AU173">
            <v>3047247</v>
          </cell>
          <cell r="AV173">
            <v>3047247</v>
          </cell>
          <cell r="AW173">
            <v>3047247</v>
          </cell>
          <cell r="AX173">
            <v>3047247</v>
          </cell>
          <cell r="AY173">
            <v>3047247</v>
          </cell>
          <cell r="AZ173">
            <v>3041146</v>
          </cell>
          <cell r="BA173">
            <v>3083814</v>
          </cell>
          <cell r="BB173">
            <v>3047247</v>
          </cell>
          <cell r="BC173">
            <v>3103529</v>
          </cell>
          <cell r="BD173">
            <v>3139994</v>
          </cell>
          <cell r="BE173">
            <v>3103529</v>
          </cell>
          <cell r="BF173">
            <v>3139994</v>
          </cell>
          <cell r="BG173">
            <v>3102978</v>
          </cell>
          <cell r="BH173">
            <v>3102978</v>
          </cell>
          <cell r="BI173">
            <v>3102978</v>
          </cell>
          <cell r="BJ173">
            <v>3103529</v>
          </cell>
          <cell r="BK173">
            <v>3103529</v>
          </cell>
          <cell r="BL173">
            <v>3082959</v>
          </cell>
          <cell r="BM173">
            <v>3083814</v>
          </cell>
          <cell r="BN173">
            <v>3083814</v>
          </cell>
          <cell r="BO173">
            <v>3083814</v>
          </cell>
          <cell r="BP173">
            <v>3103080</v>
          </cell>
          <cell r="BQ173">
            <v>3047247</v>
          </cell>
          <cell r="BR173">
            <v>3047247</v>
          </cell>
          <cell r="BS173">
            <v>3047247</v>
          </cell>
          <cell r="BT173">
            <v>3047247</v>
          </cell>
          <cell r="BU173">
            <v>3083814</v>
          </cell>
          <cell r="BV173">
            <v>3083814</v>
          </cell>
          <cell r="BW173">
            <v>3119828</v>
          </cell>
          <cell r="BX173">
            <v>3047247</v>
          </cell>
          <cell r="BY173">
            <v>3119828</v>
          </cell>
          <cell r="BZ173">
            <v>3119828</v>
          </cell>
          <cell r="CA173">
            <v>3129828</v>
          </cell>
          <cell r="CB173">
            <v>3129828</v>
          </cell>
          <cell r="CC173">
            <v>3129828</v>
          </cell>
          <cell r="CD173">
            <v>3129169</v>
          </cell>
          <cell r="CE173">
            <v>3191748</v>
          </cell>
          <cell r="CF173">
            <v>3191748</v>
          </cell>
          <cell r="CG173">
            <v>3191748</v>
          </cell>
          <cell r="CH173">
            <v>3028969</v>
          </cell>
          <cell r="CI173">
            <v>3083814</v>
          </cell>
          <cell r="CJ173">
            <v>3083814</v>
          </cell>
          <cell r="CK173">
            <v>3226842</v>
          </cell>
          <cell r="CL173">
            <v>3226842</v>
          </cell>
          <cell r="CM173">
            <v>3226842</v>
          </cell>
          <cell r="CN173">
            <v>3261966</v>
          </cell>
          <cell r="CO173">
            <v>3261966</v>
          </cell>
          <cell r="CP173">
            <v>3261966</v>
          </cell>
          <cell r="CQ173">
            <v>3261966</v>
          </cell>
          <cell r="CR173">
            <v>3261966</v>
          </cell>
          <cell r="CS173">
            <v>3261966</v>
          </cell>
          <cell r="CT173">
            <v>3027104</v>
          </cell>
          <cell r="CU173">
            <v>3027104</v>
          </cell>
          <cell r="CV173">
            <v>3297848</v>
          </cell>
          <cell r="CW173">
            <v>3235315</v>
          </cell>
          <cell r="CX173">
            <v>3294586</v>
          </cell>
          <cell r="CY173">
            <v>3294586</v>
          </cell>
          <cell r="CZ173">
            <v>3294586</v>
          </cell>
          <cell r="DA173">
            <v>3294586</v>
          </cell>
          <cell r="DB173">
            <v>3027104</v>
          </cell>
          <cell r="DC173">
            <v>3054081</v>
          </cell>
          <cell r="DD173">
            <v>3294586</v>
          </cell>
          <cell r="DE173">
            <v>3052454</v>
          </cell>
          <cell r="DF173">
            <v>3367067</v>
          </cell>
          <cell r="DG173">
            <v>3350594</v>
          </cell>
          <cell r="DH173">
            <v>3350594</v>
          </cell>
          <cell r="DI173">
            <v>3350594</v>
          </cell>
          <cell r="DJ173">
            <v>3350594</v>
          </cell>
          <cell r="DK173">
            <v>3350594</v>
          </cell>
          <cell r="DL173">
            <v>3350594</v>
          </cell>
          <cell r="DM173">
            <v>3350594</v>
          </cell>
          <cell r="DN173">
            <v>3350594</v>
          </cell>
          <cell r="DO173">
            <v>0</v>
          </cell>
          <cell r="DP173">
            <v>3350594</v>
          </cell>
          <cell r="DQ173">
            <v>3118130</v>
          </cell>
          <cell r="DR173">
            <v>3118130</v>
          </cell>
          <cell r="DS173">
            <v>3118130</v>
          </cell>
          <cell r="DT173">
            <v>3360645</v>
          </cell>
          <cell r="DU173">
            <v>3360645</v>
          </cell>
          <cell r="DV173">
            <v>3357254</v>
          </cell>
          <cell r="DW173">
            <v>3357254</v>
          </cell>
          <cell r="DX173">
            <v>3355454</v>
          </cell>
          <cell r="DY173">
            <v>3355454</v>
          </cell>
          <cell r="DZ173">
            <v>3355454</v>
          </cell>
          <cell r="EA173">
            <v>3355454</v>
          </cell>
        </row>
        <row r="174">
          <cell r="A174">
            <v>117.6</v>
          </cell>
          <cell r="B174">
            <v>5</v>
          </cell>
          <cell r="C174">
            <v>3</v>
          </cell>
          <cell r="D174">
            <v>1</v>
          </cell>
          <cell r="E174">
            <v>0</v>
          </cell>
          <cell r="F174" t="str">
            <v>OSERS</v>
          </cell>
          <cell r="G174" t="str">
            <v>Rehabilitation Services and Disability Research</v>
          </cell>
          <cell r="H174">
            <v>0</v>
          </cell>
          <cell r="I174">
            <v>0</v>
          </cell>
          <cell r="J174" t="str">
            <v>Vocational rehabilitation - Grants to Indians (RA Title I-C)</v>
          </cell>
          <cell r="K174">
            <v>0</v>
          </cell>
          <cell r="L174" t="str">
            <v>M</v>
          </cell>
          <cell r="M174">
            <v>1</v>
          </cell>
          <cell r="N174">
            <v>0</v>
          </cell>
          <cell r="O174">
            <v>0</v>
          </cell>
          <cell r="P174">
            <v>36113</v>
          </cell>
          <cell r="Q174">
            <v>37449</v>
          </cell>
          <cell r="R174">
            <v>42899</v>
          </cell>
          <cell r="S174">
            <v>37449</v>
          </cell>
          <cell r="T174">
            <v>42899</v>
          </cell>
          <cell r="U174">
            <v>38000</v>
          </cell>
          <cell r="V174">
            <v>38000</v>
          </cell>
          <cell r="W174">
            <v>38000</v>
          </cell>
          <cell r="X174">
            <v>38000</v>
          </cell>
          <cell r="Y174">
            <v>37449</v>
          </cell>
          <cell r="Z174">
            <v>38000</v>
          </cell>
          <cell r="AA174">
            <v>0</v>
          </cell>
          <cell r="AB174">
            <v>38000</v>
          </cell>
          <cell r="AC174">
            <v>37449</v>
          </cell>
          <cell r="AD174">
            <v>38000</v>
          </cell>
          <cell r="AE174">
            <v>38000</v>
          </cell>
          <cell r="AF174">
            <v>38000</v>
          </cell>
          <cell r="AG174">
            <v>38000</v>
          </cell>
          <cell r="AH174">
            <v>38000</v>
          </cell>
          <cell r="AI174">
            <v>37449</v>
          </cell>
          <cell r="AJ174">
            <v>37449</v>
          </cell>
          <cell r="AK174">
            <v>37449</v>
          </cell>
          <cell r="AL174">
            <v>37449</v>
          </cell>
          <cell r="AM174">
            <v>37449</v>
          </cell>
          <cell r="AN174">
            <v>37449</v>
          </cell>
          <cell r="AO174">
            <v>37449</v>
          </cell>
          <cell r="AP174">
            <v>37449</v>
          </cell>
          <cell r="AQ174">
            <v>37449</v>
          </cell>
          <cell r="AR174">
            <v>37449</v>
          </cell>
          <cell r="AS174">
            <v>37449</v>
          </cell>
          <cell r="AT174">
            <v>37449</v>
          </cell>
          <cell r="AU174">
            <v>37449</v>
          </cell>
          <cell r="AV174">
            <v>37449</v>
          </cell>
          <cell r="AW174">
            <v>37449</v>
          </cell>
          <cell r="AX174">
            <v>37449</v>
          </cell>
          <cell r="AY174">
            <v>37449</v>
          </cell>
          <cell r="AZ174">
            <v>43550</v>
          </cell>
          <cell r="BA174">
            <v>37898</v>
          </cell>
          <cell r="BB174">
            <v>37449</v>
          </cell>
          <cell r="BC174">
            <v>38000</v>
          </cell>
          <cell r="BD174">
            <v>38000</v>
          </cell>
          <cell r="BE174">
            <v>38000</v>
          </cell>
          <cell r="BF174">
            <v>38000</v>
          </cell>
          <cell r="BG174">
            <v>38000</v>
          </cell>
          <cell r="BH174">
            <v>38000</v>
          </cell>
          <cell r="BI174">
            <v>38000</v>
          </cell>
          <cell r="BJ174">
            <v>37449</v>
          </cell>
          <cell r="BK174">
            <v>37449</v>
          </cell>
          <cell r="BL174">
            <v>37449</v>
          </cell>
          <cell r="BM174">
            <v>37898</v>
          </cell>
          <cell r="BN174">
            <v>37898</v>
          </cell>
          <cell r="BO174">
            <v>37898</v>
          </cell>
          <cell r="BP174">
            <v>37898</v>
          </cell>
          <cell r="BQ174">
            <v>37449</v>
          </cell>
          <cell r="BR174">
            <v>37449</v>
          </cell>
          <cell r="BS174">
            <v>37449</v>
          </cell>
          <cell r="BT174">
            <v>37449</v>
          </cell>
          <cell r="BU174">
            <v>37898</v>
          </cell>
          <cell r="BV174">
            <v>37898</v>
          </cell>
          <cell r="BW174">
            <v>38200</v>
          </cell>
          <cell r="BX174">
            <v>37449</v>
          </cell>
          <cell r="BY174">
            <v>38200</v>
          </cell>
          <cell r="BZ174">
            <v>38200</v>
          </cell>
          <cell r="CA174">
            <v>38200</v>
          </cell>
          <cell r="CB174">
            <v>38200</v>
          </cell>
          <cell r="CC174">
            <v>38200</v>
          </cell>
          <cell r="CD174">
            <v>38200</v>
          </cell>
          <cell r="CE174">
            <v>39224</v>
          </cell>
          <cell r="CF174">
            <v>39224</v>
          </cell>
          <cell r="CG174">
            <v>39224</v>
          </cell>
          <cell r="CH174">
            <v>37224</v>
          </cell>
          <cell r="CI174">
            <v>37898</v>
          </cell>
          <cell r="CJ174">
            <v>37898</v>
          </cell>
          <cell r="CK174">
            <v>39500</v>
          </cell>
          <cell r="CL174">
            <v>39500</v>
          </cell>
          <cell r="CM174">
            <v>39500</v>
          </cell>
          <cell r="CN174">
            <v>40087</v>
          </cell>
          <cell r="CO174">
            <v>40087</v>
          </cell>
          <cell r="CP174">
            <v>40087</v>
          </cell>
          <cell r="CQ174">
            <v>40087</v>
          </cell>
          <cell r="CR174">
            <v>40087</v>
          </cell>
          <cell r="CS174">
            <v>40087</v>
          </cell>
          <cell r="CT174">
            <v>37201</v>
          </cell>
          <cell r="CU174">
            <v>37201</v>
          </cell>
          <cell r="CV174">
            <v>40528</v>
          </cell>
          <cell r="CW174">
            <v>39759</v>
          </cell>
          <cell r="CX174">
            <v>40488</v>
          </cell>
          <cell r="CY174">
            <v>40488</v>
          </cell>
          <cell r="CZ174">
            <v>40488</v>
          </cell>
          <cell r="DA174">
            <v>40488</v>
          </cell>
          <cell r="DB174">
            <v>37201</v>
          </cell>
          <cell r="DC174">
            <v>37532</v>
          </cell>
          <cell r="DD174">
            <v>40488</v>
          </cell>
          <cell r="DE174">
            <v>39160</v>
          </cell>
          <cell r="DF174">
            <v>41379</v>
          </cell>
          <cell r="DG174">
            <v>41176</v>
          </cell>
          <cell r="DH174">
            <v>41176</v>
          </cell>
          <cell r="DI174">
            <v>41176</v>
          </cell>
          <cell r="DJ174">
            <v>41176</v>
          </cell>
          <cell r="DK174">
            <v>41176</v>
          </cell>
          <cell r="DL174">
            <v>41176</v>
          </cell>
          <cell r="DM174">
            <v>41176</v>
          </cell>
          <cell r="DN174">
            <v>41176</v>
          </cell>
          <cell r="DO174">
            <v>0</v>
          </cell>
          <cell r="DP174">
            <v>41176</v>
          </cell>
          <cell r="DQ174">
            <v>43000</v>
          </cell>
          <cell r="DR174">
            <v>43000</v>
          </cell>
          <cell r="DS174">
            <v>43000</v>
          </cell>
          <cell r="DT174">
            <v>41300</v>
          </cell>
          <cell r="DU174">
            <v>41300</v>
          </cell>
          <cell r="DV174">
            <v>41300</v>
          </cell>
          <cell r="DW174">
            <v>41300</v>
          </cell>
          <cell r="DX174">
            <v>43100</v>
          </cell>
          <cell r="DY174">
            <v>43100</v>
          </cell>
          <cell r="DZ174">
            <v>43100</v>
          </cell>
          <cell r="EA174">
            <v>43100</v>
          </cell>
        </row>
        <row r="175">
          <cell r="A175">
            <v>117.7</v>
          </cell>
          <cell r="B175">
            <v>5</v>
          </cell>
          <cell r="C175">
            <v>3</v>
          </cell>
          <cell r="D175">
            <v>1</v>
          </cell>
          <cell r="E175">
            <v>0</v>
          </cell>
          <cell r="F175" t="str">
            <v>OSERS</v>
          </cell>
          <cell r="G175" t="str">
            <v>Rehabilitation Services and Disability Research</v>
          </cell>
          <cell r="H175" t="str">
            <v>Other-14</v>
          </cell>
          <cell r="I175">
            <v>0</v>
          </cell>
          <cell r="J175" t="str">
            <v>Client assistance State grants (RA section 112)</v>
          </cell>
          <cell r="K175">
            <v>0</v>
          </cell>
          <cell r="L175" t="str">
            <v>D</v>
          </cell>
          <cell r="M175">
            <v>1</v>
          </cell>
          <cell r="N175">
            <v>0</v>
          </cell>
          <cell r="O175">
            <v>0</v>
          </cell>
          <cell r="P175">
            <v>11576</v>
          </cell>
          <cell r="Q175">
            <v>11576</v>
          </cell>
          <cell r="R175">
            <v>12288</v>
          </cell>
          <cell r="S175">
            <v>12288</v>
          </cell>
          <cell r="T175">
            <v>12288</v>
          </cell>
          <cell r="U175">
            <v>12288</v>
          </cell>
          <cell r="V175">
            <v>12288</v>
          </cell>
          <cell r="W175">
            <v>12288</v>
          </cell>
          <cell r="X175">
            <v>12288</v>
          </cell>
          <cell r="Y175">
            <v>12288</v>
          </cell>
          <cell r="Z175">
            <v>12288</v>
          </cell>
          <cell r="AA175">
            <v>0</v>
          </cell>
          <cell r="AB175">
            <v>12288</v>
          </cell>
          <cell r="AC175">
            <v>12288</v>
          </cell>
          <cell r="AD175">
            <v>12288</v>
          </cell>
          <cell r="AE175">
            <v>12288</v>
          </cell>
          <cell r="AF175">
            <v>12288</v>
          </cell>
          <cell r="AG175">
            <v>12288</v>
          </cell>
          <cell r="AH175">
            <v>12288</v>
          </cell>
          <cell r="AI175">
            <v>12288</v>
          </cell>
          <cell r="AJ175">
            <v>12288</v>
          </cell>
          <cell r="AK175">
            <v>12288</v>
          </cell>
          <cell r="AL175">
            <v>14288</v>
          </cell>
          <cell r="AM175">
            <v>14288</v>
          </cell>
          <cell r="AN175">
            <v>13288</v>
          </cell>
          <cell r="AO175">
            <v>12788</v>
          </cell>
          <cell r="AP175">
            <v>12288</v>
          </cell>
          <cell r="AQ175">
            <v>12288</v>
          </cell>
          <cell r="AR175">
            <v>12288</v>
          </cell>
          <cell r="AS175">
            <v>12288</v>
          </cell>
          <cell r="AT175">
            <v>12288</v>
          </cell>
          <cell r="AU175">
            <v>12288</v>
          </cell>
          <cell r="AV175">
            <v>12288</v>
          </cell>
          <cell r="AW175">
            <v>12288</v>
          </cell>
          <cell r="AX175">
            <v>12288</v>
          </cell>
          <cell r="AY175">
            <v>12288</v>
          </cell>
          <cell r="AZ175">
            <v>12263</v>
          </cell>
          <cell r="BA175">
            <v>12079</v>
          </cell>
          <cell r="BB175">
            <v>12288</v>
          </cell>
          <cell r="BC175">
            <v>12288</v>
          </cell>
          <cell r="BD175">
            <v>13288</v>
          </cell>
          <cell r="BE175">
            <v>12288</v>
          </cell>
          <cell r="BF175">
            <v>13288</v>
          </cell>
          <cell r="BG175">
            <v>12288</v>
          </cell>
          <cell r="BH175">
            <v>12288</v>
          </cell>
          <cell r="BI175">
            <v>12288</v>
          </cell>
          <cell r="BJ175">
            <v>12288</v>
          </cell>
          <cell r="BK175">
            <v>12288</v>
          </cell>
          <cell r="BL175">
            <v>12263</v>
          </cell>
          <cell r="BM175">
            <v>12263</v>
          </cell>
          <cell r="BN175">
            <v>12263</v>
          </cell>
          <cell r="BO175">
            <v>12263</v>
          </cell>
          <cell r="BP175">
            <v>12263</v>
          </cell>
          <cell r="BQ175">
            <v>12079</v>
          </cell>
          <cell r="BR175">
            <v>12079</v>
          </cell>
          <cell r="BS175">
            <v>12079</v>
          </cell>
          <cell r="BT175">
            <v>12079</v>
          </cell>
          <cell r="BU175">
            <v>12263</v>
          </cell>
          <cell r="BV175">
            <v>12240</v>
          </cell>
          <cell r="BW175">
            <v>12263</v>
          </cell>
          <cell r="BX175">
            <v>12263</v>
          </cell>
          <cell r="BY175">
            <v>12263</v>
          </cell>
          <cell r="BZ175">
            <v>12263</v>
          </cell>
          <cell r="CA175">
            <v>12263</v>
          </cell>
          <cell r="CB175">
            <v>12263</v>
          </cell>
          <cell r="CC175">
            <v>12240</v>
          </cell>
          <cell r="CD175">
            <v>12240</v>
          </cell>
          <cell r="CE175">
            <v>12240</v>
          </cell>
          <cell r="CF175">
            <v>12240</v>
          </cell>
          <cell r="CG175">
            <v>12240</v>
          </cell>
          <cell r="CH175">
            <v>11600</v>
          </cell>
          <cell r="CI175">
            <v>12240</v>
          </cell>
          <cell r="CJ175">
            <v>12240</v>
          </cell>
          <cell r="CK175">
            <v>12240</v>
          </cell>
          <cell r="CL175">
            <v>12240</v>
          </cell>
          <cell r="CM175">
            <v>12240</v>
          </cell>
          <cell r="CN175">
            <v>12240</v>
          </cell>
          <cell r="CO175">
            <v>12240</v>
          </cell>
          <cell r="CP175">
            <v>12240</v>
          </cell>
          <cell r="CQ175">
            <v>12240</v>
          </cell>
          <cell r="CR175">
            <v>12215</v>
          </cell>
          <cell r="CS175">
            <v>12215</v>
          </cell>
          <cell r="CT175">
            <v>11600</v>
          </cell>
          <cell r="CU175">
            <v>12000</v>
          </cell>
          <cell r="CV175">
            <v>12215</v>
          </cell>
          <cell r="CW175">
            <v>12000</v>
          </cell>
          <cell r="CX175">
            <v>12000</v>
          </cell>
          <cell r="CY175">
            <v>12000</v>
          </cell>
          <cell r="CZ175">
            <v>12000</v>
          </cell>
          <cell r="DA175">
            <v>14000</v>
          </cell>
          <cell r="DB175">
            <v>12000</v>
          </cell>
          <cell r="DC175">
            <v>11993</v>
          </cell>
          <cell r="DD175">
            <v>12000</v>
          </cell>
          <cell r="DE175">
            <v>13000</v>
          </cell>
          <cell r="DF175">
            <v>12000</v>
          </cell>
          <cell r="DG175">
            <v>12000</v>
          </cell>
          <cell r="DH175">
            <v>12000</v>
          </cell>
          <cell r="DI175">
            <v>13000</v>
          </cell>
          <cell r="DJ175">
            <v>13000</v>
          </cell>
          <cell r="DK175">
            <v>13000</v>
          </cell>
          <cell r="DL175">
            <v>13000</v>
          </cell>
          <cell r="DM175">
            <v>13000</v>
          </cell>
          <cell r="DN175">
            <v>12000</v>
          </cell>
          <cell r="DO175">
            <v>0</v>
          </cell>
          <cell r="DP175">
            <v>13000</v>
          </cell>
          <cell r="DQ175">
            <v>13000</v>
          </cell>
          <cell r="DR175">
            <v>13000</v>
          </cell>
          <cell r="DS175">
            <v>13000</v>
          </cell>
          <cell r="DT175">
            <v>13000</v>
          </cell>
          <cell r="DU175">
            <v>13000</v>
          </cell>
          <cell r="DV175">
            <v>13000</v>
          </cell>
          <cell r="DW175">
            <v>13000</v>
          </cell>
          <cell r="DX175">
            <v>13000</v>
          </cell>
          <cell r="DY175">
            <v>13000</v>
          </cell>
          <cell r="DZ175">
            <v>13000</v>
          </cell>
          <cell r="EA175">
            <v>13000</v>
          </cell>
        </row>
        <row r="176">
          <cell r="A176">
            <v>117.8</v>
          </cell>
          <cell r="B176">
            <v>5</v>
          </cell>
          <cell r="C176">
            <v>3</v>
          </cell>
          <cell r="D176">
            <v>1</v>
          </cell>
          <cell r="E176">
            <v>0</v>
          </cell>
          <cell r="F176" t="str">
            <v>OSERS</v>
          </cell>
          <cell r="G176" t="str">
            <v>Rehabilitation Services and Disability Research</v>
          </cell>
          <cell r="H176" t="str">
            <v>Other-14</v>
          </cell>
          <cell r="I176">
            <v>0</v>
          </cell>
          <cell r="J176" t="str">
            <v>Vocational Rehabilitation: Training (RA section 302(a)-(g)(2),(h)-(i), 303(c)-(d))</v>
          </cell>
          <cell r="K176">
            <v>0</v>
          </cell>
          <cell r="L176" t="str">
            <v>D</v>
          </cell>
          <cell r="M176">
            <v>1</v>
          </cell>
          <cell r="N176">
            <v>0</v>
          </cell>
          <cell r="O176">
            <v>0</v>
          </cell>
          <cell r="P176">
            <v>37766</v>
          </cell>
          <cell r="Q176">
            <v>37766</v>
          </cell>
          <cell r="R176">
            <v>37766</v>
          </cell>
          <cell r="S176">
            <v>37766</v>
          </cell>
          <cell r="T176">
            <v>37766</v>
          </cell>
          <cell r="U176">
            <v>32101</v>
          </cell>
          <cell r="V176">
            <v>32101</v>
          </cell>
          <cell r="W176">
            <v>32101</v>
          </cell>
          <cell r="X176">
            <v>32101</v>
          </cell>
          <cell r="Y176">
            <v>32101</v>
          </cell>
          <cell r="Z176">
            <v>33251</v>
          </cell>
          <cell r="AA176">
            <v>0</v>
          </cell>
          <cell r="AB176">
            <v>33251</v>
          </cell>
          <cell r="AC176">
            <v>32101</v>
          </cell>
          <cell r="AD176">
            <v>32451</v>
          </cell>
          <cell r="AE176">
            <v>33251</v>
          </cell>
          <cell r="AF176">
            <v>33251</v>
          </cell>
          <cell r="AG176">
            <v>33251</v>
          </cell>
          <cell r="AH176">
            <v>33251</v>
          </cell>
          <cell r="AI176">
            <v>37766</v>
          </cell>
          <cell r="AJ176">
            <v>37766</v>
          </cell>
          <cell r="AK176">
            <v>37766</v>
          </cell>
          <cell r="AL176">
            <v>37766</v>
          </cell>
          <cell r="AM176">
            <v>37766</v>
          </cell>
          <cell r="AN176">
            <v>37766</v>
          </cell>
          <cell r="AO176">
            <v>37766</v>
          </cell>
          <cell r="AP176">
            <v>37766</v>
          </cell>
          <cell r="AQ176">
            <v>37766</v>
          </cell>
          <cell r="AR176">
            <v>37766</v>
          </cell>
          <cell r="AS176">
            <v>37766</v>
          </cell>
          <cell r="AT176">
            <v>37766</v>
          </cell>
          <cell r="AU176">
            <v>37766</v>
          </cell>
          <cell r="AV176">
            <v>37766</v>
          </cell>
          <cell r="AW176">
            <v>37766</v>
          </cell>
          <cell r="AX176">
            <v>32766</v>
          </cell>
          <cell r="AY176">
            <v>35653</v>
          </cell>
          <cell r="AZ176">
            <v>35582</v>
          </cell>
          <cell r="BA176">
            <v>35047</v>
          </cell>
          <cell r="BB176">
            <v>37766</v>
          </cell>
          <cell r="BC176">
            <v>33251</v>
          </cell>
          <cell r="BD176">
            <v>33251</v>
          </cell>
          <cell r="BE176">
            <v>33251</v>
          </cell>
          <cell r="BF176">
            <v>33251</v>
          </cell>
          <cell r="BG176">
            <v>33251</v>
          </cell>
          <cell r="BH176">
            <v>33251</v>
          </cell>
          <cell r="BI176">
            <v>33251</v>
          </cell>
          <cell r="BJ176">
            <v>33251</v>
          </cell>
          <cell r="BK176">
            <v>33251</v>
          </cell>
          <cell r="BL176">
            <v>28263</v>
          </cell>
          <cell r="BM176">
            <v>35582</v>
          </cell>
          <cell r="BN176">
            <v>35582</v>
          </cell>
          <cell r="BO176">
            <v>35582</v>
          </cell>
          <cell r="BP176">
            <v>35582</v>
          </cell>
          <cell r="BQ176">
            <v>35047</v>
          </cell>
          <cell r="BR176">
            <v>35047</v>
          </cell>
          <cell r="BS176">
            <v>35047</v>
          </cell>
          <cell r="BT176">
            <v>35047</v>
          </cell>
          <cell r="BU176">
            <v>35582</v>
          </cell>
          <cell r="BV176">
            <v>35515</v>
          </cell>
          <cell r="BW176">
            <v>30244</v>
          </cell>
          <cell r="BX176">
            <v>30244</v>
          </cell>
          <cell r="BY176">
            <v>30244</v>
          </cell>
          <cell r="BZ176">
            <v>30244</v>
          </cell>
          <cell r="CA176">
            <v>30244</v>
          </cell>
          <cell r="CB176">
            <v>30244</v>
          </cell>
          <cell r="CC176">
            <v>30244</v>
          </cell>
          <cell r="CD176">
            <v>30188</v>
          </cell>
          <cell r="CE176">
            <v>35515</v>
          </cell>
          <cell r="CF176">
            <v>35515</v>
          </cell>
          <cell r="CG176">
            <v>35515</v>
          </cell>
          <cell r="CH176">
            <v>33657</v>
          </cell>
          <cell r="CI176">
            <v>35515</v>
          </cell>
          <cell r="CJ176">
            <v>35515</v>
          </cell>
          <cell r="CK176">
            <v>30188</v>
          </cell>
          <cell r="CL176">
            <v>30188</v>
          </cell>
          <cell r="CM176">
            <v>30188</v>
          </cell>
          <cell r="CN176">
            <v>30188</v>
          </cell>
          <cell r="CO176">
            <v>30188</v>
          </cell>
          <cell r="CP176">
            <v>30188</v>
          </cell>
          <cell r="CQ176">
            <v>30188</v>
          </cell>
          <cell r="CR176">
            <v>35444</v>
          </cell>
          <cell r="CS176">
            <v>35444</v>
          </cell>
          <cell r="CT176">
            <v>33657</v>
          </cell>
          <cell r="CU176">
            <v>33657</v>
          </cell>
          <cell r="CV176">
            <v>30188</v>
          </cell>
          <cell r="CW176">
            <v>30188</v>
          </cell>
          <cell r="CX176">
            <v>30188</v>
          </cell>
          <cell r="CY176">
            <v>30188</v>
          </cell>
          <cell r="CZ176">
            <v>30188</v>
          </cell>
          <cell r="DA176">
            <v>30188</v>
          </cell>
          <cell r="DB176">
            <v>33657</v>
          </cell>
          <cell r="DC176">
            <v>33638</v>
          </cell>
          <cell r="DD176">
            <v>33657</v>
          </cell>
          <cell r="DE176">
            <v>30188</v>
          </cell>
          <cell r="DF176">
            <v>30188</v>
          </cell>
          <cell r="DG176">
            <v>30188</v>
          </cell>
          <cell r="DH176">
            <v>30188</v>
          </cell>
          <cell r="DI176">
            <v>30188</v>
          </cell>
          <cell r="DJ176">
            <v>30188</v>
          </cell>
          <cell r="DK176">
            <v>30188</v>
          </cell>
          <cell r="DL176">
            <v>30188</v>
          </cell>
          <cell r="DM176">
            <v>30188</v>
          </cell>
          <cell r="DN176">
            <v>24000</v>
          </cell>
          <cell r="DO176">
            <v>0</v>
          </cell>
          <cell r="DP176">
            <v>30188</v>
          </cell>
          <cell r="DQ176">
            <v>30188</v>
          </cell>
          <cell r="DR176">
            <v>30188</v>
          </cell>
          <cell r="DS176">
            <v>30188</v>
          </cell>
          <cell r="DT176">
            <v>30188</v>
          </cell>
          <cell r="DU176">
            <v>24388</v>
          </cell>
          <cell r="DV176">
            <v>30188</v>
          </cell>
          <cell r="DW176">
            <v>30188</v>
          </cell>
          <cell r="DX176">
            <v>30188</v>
          </cell>
          <cell r="DY176">
            <v>30188</v>
          </cell>
          <cell r="DZ176">
            <v>30188</v>
          </cell>
          <cell r="EA176">
            <v>30188</v>
          </cell>
        </row>
        <row r="177">
          <cell r="A177">
            <v>117.81</v>
          </cell>
          <cell r="B177">
            <v>0</v>
          </cell>
          <cell r="C177">
            <v>0</v>
          </cell>
          <cell r="D177">
            <v>1</v>
          </cell>
          <cell r="E177">
            <v>0</v>
          </cell>
          <cell r="F177" t="str">
            <v>OSERS</v>
          </cell>
          <cell r="G177" t="str">
            <v>Rehabilitation Services and Disability Research</v>
          </cell>
          <cell r="H177" t="str">
            <v>Other-14</v>
          </cell>
          <cell r="I177">
            <v>0</v>
          </cell>
          <cell r="J177" t="str">
            <v>Rehabilitation Act reauthorization support (proposed legislation)</v>
          </cell>
          <cell r="K177">
            <v>0</v>
          </cell>
          <cell r="L177" t="str">
            <v>D</v>
          </cell>
          <cell r="M177">
            <v>1</v>
          </cell>
          <cell r="N177">
            <v>0</v>
          </cell>
          <cell r="O177">
            <v>0</v>
          </cell>
          <cell r="P177">
            <v>0</v>
          </cell>
          <cell r="Q177">
            <v>0</v>
          </cell>
          <cell r="R177">
            <v>0</v>
          </cell>
          <cell r="S177">
            <v>0</v>
          </cell>
          <cell r="T177">
            <v>0</v>
          </cell>
          <cell r="U177">
            <v>0</v>
          </cell>
          <cell r="V177">
            <v>0</v>
          </cell>
          <cell r="W177">
            <v>0</v>
          </cell>
          <cell r="X177">
            <v>0</v>
          </cell>
          <cell r="Y177">
            <v>30000</v>
          </cell>
          <cell r="Z177">
            <v>10000</v>
          </cell>
          <cell r="AA177">
            <v>0</v>
          </cell>
          <cell r="AB177">
            <v>10000</v>
          </cell>
          <cell r="AC177">
            <v>30000</v>
          </cell>
          <cell r="AD177">
            <v>18000</v>
          </cell>
          <cell r="AE177">
            <v>0</v>
          </cell>
          <cell r="AF177">
            <v>0</v>
          </cell>
          <cell r="AG177">
            <v>0</v>
          </cell>
          <cell r="AH177">
            <v>0</v>
          </cell>
          <cell r="AI177">
            <v>0</v>
          </cell>
          <cell r="AJ177">
            <v>0</v>
          </cell>
          <cell r="AK177">
            <v>0</v>
          </cell>
          <cell r="AL177">
            <v>0</v>
          </cell>
          <cell r="AM177">
            <v>0</v>
          </cell>
          <cell r="AN177">
            <v>0</v>
          </cell>
          <cell r="AO177">
            <v>0</v>
          </cell>
          <cell r="AP177">
            <v>0</v>
          </cell>
          <cell r="AQ177">
            <v>0</v>
          </cell>
          <cell r="AR177">
            <v>0</v>
          </cell>
          <cell r="AS177">
            <v>0</v>
          </cell>
          <cell r="AT177">
            <v>0</v>
          </cell>
          <cell r="AU177">
            <v>0</v>
          </cell>
          <cell r="AV177">
            <v>0</v>
          </cell>
          <cell r="AW177">
            <v>0</v>
          </cell>
          <cell r="AX177">
            <v>0</v>
          </cell>
          <cell r="AY177">
            <v>0</v>
          </cell>
          <cell r="AZ177">
            <v>0</v>
          </cell>
          <cell r="BA177">
            <v>0</v>
          </cell>
          <cell r="BB177">
            <v>0</v>
          </cell>
          <cell r="BC177">
            <v>0</v>
          </cell>
          <cell r="BD177">
            <v>0</v>
          </cell>
          <cell r="BE177">
            <v>0</v>
          </cell>
          <cell r="BF177">
            <v>0</v>
          </cell>
          <cell r="BG177">
            <v>0</v>
          </cell>
          <cell r="BH177">
            <v>0</v>
          </cell>
          <cell r="BI177">
            <v>0</v>
          </cell>
          <cell r="BJ177">
            <v>0</v>
          </cell>
          <cell r="BK177">
            <v>0</v>
          </cell>
          <cell r="BL177">
            <v>0</v>
          </cell>
          <cell r="BM177">
            <v>0</v>
          </cell>
          <cell r="BN177">
            <v>0</v>
          </cell>
          <cell r="BO177">
            <v>0</v>
          </cell>
          <cell r="BP177">
            <v>0</v>
          </cell>
          <cell r="BQ177">
            <v>0</v>
          </cell>
          <cell r="BR177">
            <v>0</v>
          </cell>
          <cell r="BS177">
            <v>0</v>
          </cell>
          <cell r="BT177">
            <v>0</v>
          </cell>
          <cell r="BU177">
            <v>0</v>
          </cell>
          <cell r="BV177">
            <v>0</v>
          </cell>
          <cell r="BW177">
            <v>0</v>
          </cell>
          <cell r="BX177">
            <v>0</v>
          </cell>
          <cell r="BY177">
            <v>0</v>
          </cell>
          <cell r="BZ177">
            <v>0</v>
          </cell>
          <cell r="CA177">
            <v>0</v>
          </cell>
          <cell r="CB177">
            <v>0</v>
          </cell>
          <cell r="CC177">
            <v>0</v>
          </cell>
          <cell r="CD177">
            <v>0</v>
          </cell>
          <cell r="CE177">
            <v>0</v>
          </cell>
          <cell r="CF177">
            <v>0</v>
          </cell>
          <cell r="CG177">
            <v>0</v>
          </cell>
          <cell r="CH177">
            <v>0</v>
          </cell>
          <cell r="CI177">
            <v>0</v>
          </cell>
          <cell r="CJ177">
            <v>0</v>
          </cell>
          <cell r="CK177">
            <v>0</v>
          </cell>
          <cell r="CL177">
            <v>0</v>
          </cell>
          <cell r="CM177">
            <v>0</v>
          </cell>
          <cell r="CN177">
            <v>0</v>
          </cell>
          <cell r="CO177">
            <v>0</v>
          </cell>
          <cell r="CP177">
            <v>0</v>
          </cell>
          <cell r="CQ177">
            <v>0</v>
          </cell>
          <cell r="CR177">
            <v>0</v>
          </cell>
          <cell r="CS177">
            <v>0</v>
          </cell>
          <cell r="CT177">
            <v>0</v>
          </cell>
          <cell r="CU177">
            <v>0</v>
          </cell>
          <cell r="CV177">
            <v>0</v>
          </cell>
          <cell r="CW177">
            <v>0</v>
          </cell>
          <cell r="CX177">
            <v>0</v>
          </cell>
          <cell r="CY177">
            <v>0</v>
          </cell>
          <cell r="CZ177">
            <v>0</v>
          </cell>
          <cell r="DA177">
            <v>0</v>
          </cell>
          <cell r="DB177">
            <v>0</v>
          </cell>
          <cell r="DC177">
            <v>0</v>
          </cell>
          <cell r="DD177">
            <v>0</v>
          </cell>
          <cell r="DE177">
            <v>0</v>
          </cell>
          <cell r="DF177">
            <v>0</v>
          </cell>
          <cell r="DG177">
            <v>0</v>
          </cell>
          <cell r="DH177">
            <v>0</v>
          </cell>
          <cell r="DI177">
            <v>0</v>
          </cell>
          <cell r="DJ177">
            <v>0</v>
          </cell>
          <cell r="DK177">
            <v>0</v>
          </cell>
          <cell r="DL177">
            <v>0</v>
          </cell>
          <cell r="DM177">
            <v>0</v>
          </cell>
          <cell r="DN177">
            <v>0</v>
          </cell>
          <cell r="DO177">
            <v>0</v>
          </cell>
          <cell r="DP177">
            <v>0</v>
          </cell>
          <cell r="DQ177">
            <v>0</v>
          </cell>
          <cell r="DR177">
            <v>0</v>
          </cell>
          <cell r="DS177">
            <v>0</v>
          </cell>
          <cell r="DT177">
            <v>0</v>
          </cell>
          <cell r="DU177">
            <v>0</v>
          </cell>
          <cell r="DV177">
            <v>0</v>
          </cell>
          <cell r="DW177">
            <v>0</v>
          </cell>
          <cell r="DX177">
            <v>0</v>
          </cell>
          <cell r="DY177">
            <v>0</v>
          </cell>
          <cell r="DZ177">
            <v>0</v>
          </cell>
          <cell r="EA177">
            <v>0</v>
          </cell>
        </row>
        <row r="178">
          <cell r="A178">
            <v>117.9</v>
          </cell>
          <cell r="B178">
            <v>5</v>
          </cell>
          <cell r="C178">
            <v>3</v>
          </cell>
          <cell r="D178">
            <v>1</v>
          </cell>
          <cell r="E178">
            <v>0</v>
          </cell>
          <cell r="F178" t="str">
            <v>OSERS</v>
          </cell>
          <cell r="G178" t="str">
            <v>Rehabilitation Services and Disability Research</v>
          </cell>
          <cell r="H178" t="str">
            <v>Other-14</v>
          </cell>
          <cell r="I178">
            <v>0</v>
          </cell>
          <cell r="J178" t="str">
            <v>Demonstration and training programs (RA Section 303)</v>
          </cell>
          <cell r="K178">
            <v>0</v>
          </cell>
          <cell r="L178" t="str">
            <v>D</v>
          </cell>
          <cell r="M178">
            <v>1</v>
          </cell>
          <cell r="N178">
            <v>0</v>
          </cell>
          <cell r="O178">
            <v>0</v>
          </cell>
          <cell r="P178">
            <v>9594</v>
          </cell>
          <cell r="Q178">
            <v>6506</v>
          </cell>
          <cell r="R178">
            <v>11601</v>
          </cell>
          <cell r="S178">
            <v>11601</v>
          </cell>
          <cell r="T178">
            <v>11601</v>
          </cell>
          <cell r="U178">
            <v>0</v>
          </cell>
          <cell r="V178">
            <v>0</v>
          </cell>
          <cell r="W178">
            <v>0</v>
          </cell>
          <cell r="X178">
            <v>0</v>
          </cell>
          <cell r="Y178">
            <v>0</v>
          </cell>
          <cell r="Z178">
            <v>0</v>
          </cell>
          <cell r="AA178">
            <v>0</v>
          </cell>
          <cell r="AB178">
            <v>0</v>
          </cell>
          <cell r="AC178">
            <v>0</v>
          </cell>
          <cell r="AD178">
            <v>0</v>
          </cell>
          <cell r="AE178">
            <v>0</v>
          </cell>
          <cell r="AF178">
            <v>0</v>
          </cell>
          <cell r="AG178">
            <v>0</v>
          </cell>
          <cell r="AH178">
            <v>0</v>
          </cell>
          <cell r="AI178">
            <v>6956</v>
          </cell>
          <cell r="AJ178">
            <v>11601</v>
          </cell>
          <cell r="AK178">
            <v>11601</v>
          </cell>
          <cell r="AL178">
            <v>13251</v>
          </cell>
          <cell r="AM178">
            <v>13251</v>
          </cell>
          <cell r="AN178">
            <v>10000</v>
          </cell>
          <cell r="AO178">
            <v>9128</v>
          </cell>
          <cell r="AP178">
            <v>6506</v>
          </cell>
          <cell r="AQ178">
            <v>11601</v>
          </cell>
          <cell r="AR178">
            <v>6506</v>
          </cell>
          <cell r="AS178">
            <v>6506</v>
          </cell>
          <cell r="AT178">
            <v>6506</v>
          </cell>
          <cell r="AU178">
            <v>6506</v>
          </cell>
          <cell r="AV178">
            <v>6506</v>
          </cell>
          <cell r="AW178">
            <v>6219</v>
          </cell>
          <cell r="AX178">
            <v>6506</v>
          </cell>
          <cell r="AY178">
            <v>6472</v>
          </cell>
          <cell r="AZ178">
            <v>6459</v>
          </cell>
          <cell r="BA178">
            <v>6362</v>
          </cell>
          <cell r="BB178">
            <v>11601</v>
          </cell>
          <cell r="BC178">
            <v>0</v>
          </cell>
          <cell r="BD178">
            <v>0</v>
          </cell>
          <cell r="BE178">
            <v>0</v>
          </cell>
          <cell r="BF178">
            <v>0</v>
          </cell>
          <cell r="BG178">
            <v>0</v>
          </cell>
          <cell r="BH178">
            <v>0</v>
          </cell>
          <cell r="BI178">
            <v>0</v>
          </cell>
          <cell r="BJ178">
            <v>0</v>
          </cell>
          <cell r="BK178">
            <v>0</v>
          </cell>
          <cell r="BL178">
            <v>6459</v>
          </cell>
          <cell r="BM178">
            <v>6459</v>
          </cell>
          <cell r="BN178">
            <v>6459</v>
          </cell>
          <cell r="BO178">
            <v>6459</v>
          </cell>
          <cell r="BP178">
            <v>0</v>
          </cell>
          <cell r="BQ178">
            <v>6362</v>
          </cell>
          <cell r="BR178">
            <v>6362</v>
          </cell>
          <cell r="BS178">
            <v>6362</v>
          </cell>
          <cell r="BT178">
            <v>6362</v>
          </cell>
          <cell r="BU178">
            <v>5335</v>
          </cell>
          <cell r="BV178">
            <v>5325</v>
          </cell>
          <cell r="BW178">
            <v>6459</v>
          </cell>
          <cell r="BX178">
            <v>6459</v>
          </cell>
          <cell r="BY178">
            <v>6459</v>
          </cell>
          <cell r="BZ178">
            <v>6459</v>
          </cell>
          <cell r="CA178">
            <v>6459</v>
          </cell>
          <cell r="CB178">
            <v>6459</v>
          </cell>
          <cell r="CC178">
            <v>5750</v>
          </cell>
          <cell r="CD178">
            <v>5750</v>
          </cell>
          <cell r="CE178">
            <v>6500</v>
          </cell>
          <cell r="CF178">
            <v>6500</v>
          </cell>
          <cell r="CG178">
            <v>5325</v>
          </cell>
          <cell r="CH178">
            <v>5046</v>
          </cell>
          <cell r="CI178">
            <v>5325</v>
          </cell>
          <cell r="CJ178">
            <v>5325</v>
          </cell>
          <cell r="CK178">
            <v>6500</v>
          </cell>
          <cell r="CL178">
            <v>5750</v>
          </cell>
          <cell r="CM178">
            <v>6500</v>
          </cell>
          <cell r="CN178">
            <v>5750</v>
          </cell>
          <cell r="CO178">
            <v>5750</v>
          </cell>
          <cell r="CP178">
            <v>5750</v>
          </cell>
          <cell r="CQ178">
            <v>5750</v>
          </cell>
          <cell r="CR178">
            <v>6514</v>
          </cell>
          <cell r="CS178">
            <v>6514</v>
          </cell>
          <cell r="CT178">
            <v>5046</v>
          </cell>
          <cell r="CU178">
            <v>5796</v>
          </cell>
          <cell r="CV178">
            <v>6514</v>
          </cell>
          <cell r="CW178">
            <v>5796</v>
          </cell>
          <cell r="CX178">
            <v>5796</v>
          </cell>
          <cell r="CY178">
            <v>5796</v>
          </cell>
          <cell r="CZ178">
            <v>5796</v>
          </cell>
          <cell r="DA178">
            <v>5796</v>
          </cell>
          <cell r="DB178">
            <v>5796</v>
          </cell>
          <cell r="DC178">
            <v>5793</v>
          </cell>
          <cell r="DD178">
            <v>5796</v>
          </cell>
          <cell r="DE178">
            <v>5796</v>
          </cell>
          <cell r="DF178">
            <v>5796</v>
          </cell>
          <cell r="DG178">
            <v>5796</v>
          </cell>
          <cell r="DH178">
            <v>5796</v>
          </cell>
          <cell r="DI178">
            <v>5796</v>
          </cell>
          <cell r="DJ178">
            <v>5796</v>
          </cell>
          <cell r="DK178">
            <v>5796</v>
          </cell>
          <cell r="DL178">
            <v>5796</v>
          </cell>
          <cell r="DM178">
            <v>5796</v>
          </cell>
          <cell r="DN178">
            <v>0</v>
          </cell>
          <cell r="DO178">
            <v>0</v>
          </cell>
          <cell r="DP178">
            <v>5796</v>
          </cell>
          <cell r="DQ178">
            <v>5796</v>
          </cell>
          <cell r="DR178">
            <v>5796</v>
          </cell>
          <cell r="DS178">
            <v>5796</v>
          </cell>
          <cell r="DT178">
            <v>5796</v>
          </cell>
          <cell r="DU178">
            <v>5796</v>
          </cell>
          <cell r="DV178">
            <v>5796</v>
          </cell>
          <cell r="DW178">
            <v>5796</v>
          </cell>
          <cell r="DX178">
            <v>5796</v>
          </cell>
          <cell r="DY178">
            <v>5796</v>
          </cell>
          <cell r="DZ178">
            <v>5796</v>
          </cell>
          <cell r="EA178">
            <v>5796</v>
          </cell>
        </row>
        <row r="179">
          <cell r="A179">
            <v>118.01</v>
          </cell>
          <cell r="B179">
            <v>5</v>
          </cell>
          <cell r="C179">
            <v>3</v>
          </cell>
          <cell r="D179">
            <v>1</v>
          </cell>
          <cell r="E179">
            <v>0</v>
          </cell>
          <cell r="F179" t="str">
            <v>OSERS</v>
          </cell>
          <cell r="G179" t="str">
            <v>Rehabilitation Services and Disability Research</v>
          </cell>
          <cell r="H179" t="str">
            <v>Other-14</v>
          </cell>
          <cell r="I179">
            <v>0</v>
          </cell>
          <cell r="J179" t="str">
            <v>Grants for independent living (Chapter 1, Part B)</v>
          </cell>
          <cell r="K179">
            <v>0</v>
          </cell>
          <cell r="L179" t="str">
            <v>D</v>
          </cell>
          <cell r="M179">
            <v>1</v>
          </cell>
          <cell r="N179">
            <v>0</v>
          </cell>
          <cell r="O179">
            <v>0</v>
          </cell>
          <cell r="P179">
            <v>0</v>
          </cell>
          <cell r="Q179">
            <v>0</v>
          </cell>
          <cell r="R179">
            <v>0</v>
          </cell>
          <cell r="S179">
            <v>0</v>
          </cell>
          <cell r="T179">
            <v>0</v>
          </cell>
          <cell r="U179">
            <v>110000</v>
          </cell>
          <cell r="V179">
            <v>110000</v>
          </cell>
          <cell r="W179">
            <v>110000</v>
          </cell>
          <cell r="X179">
            <v>110000</v>
          </cell>
          <cell r="Y179">
            <v>103716</v>
          </cell>
          <cell r="Z179">
            <v>110000</v>
          </cell>
          <cell r="AA179">
            <v>0</v>
          </cell>
          <cell r="AB179">
            <v>110000</v>
          </cell>
          <cell r="AC179">
            <v>103716</v>
          </cell>
          <cell r="AD179">
            <v>103716</v>
          </cell>
          <cell r="AE179">
            <v>109716</v>
          </cell>
          <cell r="AF179">
            <v>110000</v>
          </cell>
          <cell r="AG179">
            <v>110000</v>
          </cell>
          <cell r="AH179">
            <v>110000</v>
          </cell>
          <cell r="AI179">
            <v>0</v>
          </cell>
          <cell r="AJ179">
            <v>0</v>
          </cell>
          <cell r="AK179">
            <v>0</v>
          </cell>
          <cell r="AL179">
            <v>0</v>
          </cell>
          <cell r="AM179">
            <v>0</v>
          </cell>
          <cell r="AN179">
            <v>0</v>
          </cell>
          <cell r="AO179">
            <v>0</v>
          </cell>
          <cell r="AP179">
            <v>0</v>
          </cell>
          <cell r="AQ179">
            <v>0</v>
          </cell>
          <cell r="AR179">
            <v>0</v>
          </cell>
          <cell r="AS179">
            <v>0</v>
          </cell>
          <cell r="AT179">
            <v>0</v>
          </cell>
          <cell r="AU179">
            <v>0</v>
          </cell>
          <cell r="AV179">
            <v>0</v>
          </cell>
          <cell r="AW179">
            <v>0</v>
          </cell>
          <cell r="AX179">
            <v>0</v>
          </cell>
          <cell r="AY179">
            <v>0</v>
          </cell>
          <cell r="AZ179">
            <v>0</v>
          </cell>
          <cell r="BA179">
            <v>0</v>
          </cell>
          <cell r="BB179">
            <v>0</v>
          </cell>
          <cell r="BC179">
            <v>110000</v>
          </cell>
          <cell r="BD179">
            <v>110000</v>
          </cell>
          <cell r="BE179">
            <v>110000</v>
          </cell>
          <cell r="BF179">
            <v>110000</v>
          </cell>
          <cell r="BG179">
            <v>103716</v>
          </cell>
          <cell r="BH179">
            <v>103716</v>
          </cell>
          <cell r="BI179">
            <v>103716</v>
          </cell>
          <cell r="BJ179">
            <v>103716</v>
          </cell>
          <cell r="BK179">
            <v>103716</v>
          </cell>
          <cell r="BL179">
            <v>0</v>
          </cell>
          <cell r="BM179">
            <v>0</v>
          </cell>
          <cell r="BN179">
            <v>0</v>
          </cell>
          <cell r="BO179">
            <v>0</v>
          </cell>
          <cell r="BP179">
            <v>0</v>
          </cell>
          <cell r="BQ179">
            <v>0</v>
          </cell>
          <cell r="BR179">
            <v>0</v>
          </cell>
          <cell r="BS179">
            <v>0</v>
          </cell>
          <cell r="BT179">
            <v>0</v>
          </cell>
          <cell r="BU179">
            <v>0</v>
          </cell>
          <cell r="BV179">
            <v>0</v>
          </cell>
          <cell r="BW179">
            <v>103508</v>
          </cell>
          <cell r="BX179">
            <v>103508</v>
          </cell>
          <cell r="BY179">
            <v>103508</v>
          </cell>
          <cell r="BZ179">
            <v>103508</v>
          </cell>
          <cell r="CA179">
            <v>103508</v>
          </cell>
          <cell r="CB179">
            <v>103508</v>
          </cell>
          <cell r="CC179">
            <v>103312</v>
          </cell>
          <cell r="CD179">
            <v>0</v>
          </cell>
          <cell r="CE179">
            <v>0</v>
          </cell>
          <cell r="CF179">
            <v>0</v>
          </cell>
          <cell r="CG179">
            <v>0</v>
          </cell>
          <cell r="CH179">
            <v>0</v>
          </cell>
          <cell r="CI179">
            <v>0</v>
          </cell>
          <cell r="CJ179">
            <v>0</v>
          </cell>
          <cell r="CK179">
            <v>0</v>
          </cell>
          <cell r="CL179">
            <v>0</v>
          </cell>
          <cell r="CM179">
            <v>0</v>
          </cell>
          <cell r="CN179">
            <v>0</v>
          </cell>
          <cell r="CO179">
            <v>0</v>
          </cell>
          <cell r="CP179">
            <v>0</v>
          </cell>
          <cell r="CQ179">
            <v>0</v>
          </cell>
          <cell r="CR179">
            <v>0</v>
          </cell>
          <cell r="CS179">
            <v>0</v>
          </cell>
          <cell r="CT179">
            <v>0</v>
          </cell>
          <cell r="CU179">
            <v>0</v>
          </cell>
          <cell r="CV179">
            <v>0</v>
          </cell>
          <cell r="CW179">
            <v>0</v>
          </cell>
          <cell r="CX179">
            <v>0</v>
          </cell>
          <cell r="CY179">
            <v>0</v>
          </cell>
          <cell r="CZ179">
            <v>0</v>
          </cell>
          <cell r="DA179">
            <v>0</v>
          </cell>
          <cell r="DB179">
            <v>0</v>
          </cell>
          <cell r="DC179">
            <v>0</v>
          </cell>
          <cell r="DD179">
            <v>0</v>
          </cell>
          <cell r="DE179">
            <v>0</v>
          </cell>
          <cell r="DF179">
            <v>0</v>
          </cell>
          <cell r="DG179">
            <v>0</v>
          </cell>
          <cell r="DH179">
            <v>0</v>
          </cell>
          <cell r="DI179">
            <v>0</v>
          </cell>
          <cell r="DJ179">
            <v>0</v>
          </cell>
          <cell r="DK179">
            <v>0</v>
          </cell>
          <cell r="DL179">
            <v>0</v>
          </cell>
          <cell r="DM179">
            <v>0</v>
          </cell>
          <cell r="DN179">
            <v>0</v>
          </cell>
          <cell r="DO179">
            <v>0</v>
          </cell>
          <cell r="DP179">
            <v>0</v>
          </cell>
          <cell r="DQ179">
            <v>0</v>
          </cell>
          <cell r="DR179">
            <v>0</v>
          </cell>
          <cell r="DS179">
            <v>0</v>
          </cell>
          <cell r="DT179">
            <v>0</v>
          </cell>
          <cell r="DU179">
            <v>0</v>
          </cell>
          <cell r="DV179">
            <v>0</v>
          </cell>
          <cell r="DW179">
            <v>0</v>
          </cell>
          <cell r="DX179">
            <v>0</v>
          </cell>
          <cell r="DY179">
            <v>0</v>
          </cell>
          <cell r="DZ179">
            <v>0</v>
          </cell>
          <cell r="EA179">
            <v>0</v>
          </cell>
        </row>
        <row r="180">
          <cell r="A180">
            <v>118.02</v>
          </cell>
          <cell r="B180">
            <v>5</v>
          </cell>
          <cell r="C180">
            <v>3</v>
          </cell>
          <cell r="D180">
            <v>1</v>
          </cell>
          <cell r="E180">
            <v>0</v>
          </cell>
          <cell r="F180" t="str">
            <v>OSERS</v>
          </cell>
          <cell r="G180" t="str">
            <v>Rehabilitation Services and Disability Research</v>
          </cell>
          <cell r="H180" t="str">
            <v>Other-14</v>
          </cell>
          <cell r="I180">
            <v>0</v>
          </cell>
          <cell r="J180" t="str">
            <v>Supported employment extended services for youth with significant disabilities (RA section 303)</v>
          </cell>
          <cell r="K180">
            <v>0</v>
          </cell>
          <cell r="L180" t="str">
            <v>D</v>
          </cell>
          <cell r="M180">
            <v>1</v>
          </cell>
          <cell r="N180">
            <v>0</v>
          </cell>
          <cell r="O180">
            <v>0</v>
          </cell>
          <cell r="P180">
            <v>0</v>
          </cell>
          <cell r="Q180">
            <v>0</v>
          </cell>
          <cell r="R180">
            <v>0</v>
          </cell>
          <cell r="S180">
            <v>0</v>
          </cell>
          <cell r="T180">
            <v>0</v>
          </cell>
          <cell r="U180">
            <v>30000</v>
          </cell>
          <cell r="V180">
            <v>30000</v>
          </cell>
          <cell r="W180">
            <v>30000</v>
          </cell>
          <cell r="X180">
            <v>30000</v>
          </cell>
          <cell r="Y180">
            <v>0</v>
          </cell>
          <cell r="Z180">
            <v>30000</v>
          </cell>
          <cell r="AA180">
            <v>0</v>
          </cell>
          <cell r="AB180">
            <v>30000</v>
          </cell>
          <cell r="AC180">
            <v>0</v>
          </cell>
          <cell r="AD180">
            <v>15000</v>
          </cell>
          <cell r="AE180">
            <v>25000</v>
          </cell>
          <cell r="AF180">
            <v>25000</v>
          </cell>
          <cell r="AG180">
            <v>25000</v>
          </cell>
          <cell r="AH180">
            <v>25000</v>
          </cell>
          <cell r="AI180">
            <v>0</v>
          </cell>
          <cell r="AJ180">
            <v>0</v>
          </cell>
          <cell r="AK180">
            <v>0</v>
          </cell>
          <cell r="AL180">
            <v>0</v>
          </cell>
          <cell r="AM180">
            <v>0</v>
          </cell>
          <cell r="AN180">
            <v>0</v>
          </cell>
          <cell r="AO180">
            <v>0</v>
          </cell>
          <cell r="AP180">
            <v>0</v>
          </cell>
          <cell r="AQ180">
            <v>0</v>
          </cell>
          <cell r="AR180">
            <v>0</v>
          </cell>
          <cell r="AS180">
            <v>0</v>
          </cell>
          <cell r="AT180">
            <v>0</v>
          </cell>
          <cell r="AU180">
            <v>0</v>
          </cell>
          <cell r="AV180">
            <v>0</v>
          </cell>
          <cell r="AW180">
            <v>0</v>
          </cell>
          <cell r="AX180">
            <v>0</v>
          </cell>
          <cell r="AY180">
            <v>0</v>
          </cell>
          <cell r="AZ180">
            <v>0</v>
          </cell>
          <cell r="BA180">
            <v>0</v>
          </cell>
          <cell r="BB180">
            <v>0</v>
          </cell>
          <cell r="BC180">
            <v>25000</v>
          </cell>
          <cell r="BD180">
            <v>0</v>
          </cell>
          <cell r="BE180">
            <v>25000</v>
          </cell>
          <cell r="BF180">
            <v>0</v>
          </cell>
          <cell r="BG180">
            <v>0</v>
          </cell>
          <cell r="BH180">
            <v>0</v>
          </cell>
          <cell r="BI180">
            <v>0</v>
          </cell>
          <cell r="BJ180">
            <v>0</v>
          </cell>
          <cell r="BK180">
            <v>0</v>
          </cell>
          <cell r="BL180">
            <v>0</v>
          </cell>
          <cell r="BM180">
            <v>0</v>
          </cell>
          <cell r="BN180">
            <v>0</v>
          </cell>
          <cell r="BO180">
            <v>0</v>
          </cell>
          <cell r="BP180">
            <v>0</v>
          </cell>
          <cell r="BQ180">
            <v>0</v>
          </cell>
          <cell r="BR180">
            <v>0</v>
          </cell>
          <cell r="BS180">
            <v>0</v>
          </cell>
          <cell r="BT180">
            <v>0</v>
          </cell>
          <cell r="BU180">
            <v>0</v>
          </cell>
          <cell r="BV180">
            <v>0</v>
          </cell>
          <cell r="BW180">
            <v>0</v>
          </cell>
          <cell r="BX180">
            <v>0</v>
          </cell>
          <cell r="BY180">
            <v>0</v>
          </cell>
          <cell r="BZ180">
            <v>0</v>
          </cell>
          <cell r="CA180">
            <v>0</v>
          </cell>
          <cell r="CB180">
            <v>0</v>
          </cell>
          <cell r="CC180">
            <v>0</v>
          </cell>
          <cell r="CD180">
            <v>0</v>
          </cell>
          <cell r="CE180">
            <v>0</v>
          </cell>
          <cell r="CF180">
            <v>0</v>
          </cell>
          <cell r="CG180">
            <v>0</v>
          </cell>
          <cell r="CH180">
            <v>0</v>
          </cell>
          <cell r="CI180">
            <v>0</v>
          </cell>
          <cell r="CJ180">
            <v>0</v>
          </cell>
          <cell r="CK180">
            <v>0</v>
          </cell>
          <cell r="CL180">
            <v>0</v>
          </cell>
          <cell r="CM180">
            <v>0</v>
          </cell>
          <cell r="CN180">
            <v>0</v>
          </cell>
          <cell r="CO180">
            <v>0</v>
          </cell>
          <cell r="CP180">
            <v>0</v>
          </cell>
          <cell r="CQ180">
            <v>0</v>
          </cell>
          <cell r="CR180">
            <v>0</v>
          </cell>
          <cell r="CS180">
            <v>0</v>
          </cell>
          <cell r="CT180">
            <v>0</v>
          </cell>
          <cell r="CU180">
            <v>0</v>
          </cell>
          <cell r="CV180">
            <v>0</v>
          </cell>
          <cell r="CW180">
            <v>0</v>
          </cell>
          <cell r="CX180">
            <v>0</v>
          </cell>
          <cell r="CY180">
            <v>0</v>
          </cell>
          <cell r="CZ180">
            <v>0</v>
          </cell>
          <cell r="DA180">
            <v>0</v>
          </cell>
          <cell r="DB180">
            <v>0</v>
          </cell>
          <cell r="DC180">
            <v>0</v>
          </cell>
          <cell r="DD180">
            <v>0</v>
          </cell>
          <cell r="DE180">
            <v>0</v>
          </cell>
          <cell r="DF180">
            <v>0</v>
          </cell>
          <cell r="DG180">
            <v>0</v>
          </cell>
          <cell r="DH180">
            <v>0</v>
          </cell>
          <cell r="DI180">
            <v>0</v>
          </cell>
          <cell r="DJ180">
            <v>0</v>
          </cell>
          <cell r="DK180">
            <v>0</v>
          </cell>
          <cell r="DL180">
            <v>0</v>
          </cell>
          <cell r="DM180">
            <v>0</v>
          </cell>
          <cell r="DN180">
            <v>0</v>
          </cell>
          <cell r="DO180">
            <v>0</v>
          </cell>
          <cell r="DP180">
            <v>0</v>
          </cell>
          <cell r="DQ180">
            <v>0</v>
          </cell>
          <cell r="DR180">
            <v>0</v>
          </cell>
          <cell r="DS180">
            <v>0</v>
          </cell>
          <cell r="DT180">
            <v>0</v>
          </cell>
          <cell r="DU180">
            <v>0</v>
          </cell>
          <cell r="DV180">
            <v>0</v>
          </cell>
          <cell r="DW180">
            <v>0</v>
          </cell>
          <cell r="DX180">
            <v>0</v>
          </cell>
          <cell r="DY180">
            <v>0</v>
          </cell>
          <cell r="DZ180">
            <v>0</v>
          </cell>
          <cell r="EA180">
            <v>0</v>
          </cell>
        </row>
        <row r="181">
          <cell r="A181">
            <v>118.03</v>
          </cell>
          <cell r="B181">
            <v>5</v>
          </cell>
          <cell r="C181">
            <v>0</v>
          </cell>
          <cell r="D181">
            <v>1</v>
          </cell>
          <cell r="E181">
            <v>0</v>
          </cell>
          <cell r="F181" t="str">
            <v>OSERS</v>
          </cell>
          <cell r="G181" t="str">
            <v>Rehabilitation Services and Disability Research</v>
          </cell>
          <cell r="H181" t="str">
            <v>Other-14</v>
          </cell>
          <cell r="I181">
            <v>0</v>
          </cell>
          <cell r="J181" t="str">
            <v>National activities to improve rehabilitation services (RA section 303)</v>
          </cell>
          <cell r="K181">
            <v>0</v>
          </cell>
          <cell r="L181" t="str">
            <v>D</v>
          </cell>
          <cell r="M181">
            <v>1</v>
          </cell>
          <cell r="N181">
            <v>0</v>
          </cell>
          <cell r="O181">
            <v>0</v>
          </cell>
          <cell r="P181">
            <v>0</v>
          </cell>
          <cell r="Q181">
            <v>0</v>
          </cell>
          <cell r="R181">
            <v>0</v>
          </cell>
          <cell r="S181">
            <v>0</v>
          </cell>
          <cell r="T181">
            <v>0</v>
          </cell>
          <cell r="U181">
            <v>6000</v>
          </cell>
          <cell r="V181">
            <v>6000</v>
          </cell>
          <cell r="W181">
            <v>6000</v>
          </cell>
          <cell r="X181">
            <v>6000</v>
          </cell>
          <cell r="Y181">
            <v>6000</v>
          </cell>
          <cell r="Z181">
            <v>5200</v>
          </cell>
          <cell r="AA181">
            <v>0</v>
          </cell>
          <cell r="AB181">
            <v>5200</v>
          </cell>
          <cell r="AC181">
            <v>6000</v>
          </cell>
          <cell r="AD181">
            <v>5200</v>
          </cell>
          <cell r="AE181">
            <v>5225</v>
          </cell>
          <cell r="AF181">
            <v>6472</v>
          </cell>
          <cell r="AG181">
            <v>6472</v>
          </cell>
          <cell r="AH181">
            <v>6472</v>
          </cell>
          <cell r="AI181">
            <v>2067</v>
          </cell>
          <cell r="AJ181">
            <v>0</v>
          </cell>
          <cell r="AK181">
            <v>0</v>
          </cell>
          <cell r="AL181">
            <v>0</v>
          </cell>
          <cell r="AM181">
            <v>0</v>
          </cell>
          <cell r="AN181">
            <v>2067</v>
          </cell>
          <cell r="AO181">
            <v>0</v>
          </cell>
          <cell r="AP181">
            <v>0</v>
          </cell>
          <cell r="AQ181">
            <v>0</v>
          </cell>
          <cell r="AR181">
            <v>0</v>
          </cell>
          <cell r="AS181">
            <v>0</v>
          </cell>
          <cell r="AT181">
            <v>0</v>
          </cell>
          <cell r="AU181">
            <v>0</v>
          </cell>
          <cell r="AV181">
            <v>0</v>
          </cell>
          <cell r="AW181">
            <v>0</v>
          </cell>
          <cell r="AX181">
            <v>0</v>
          </cell>
          <cell r="AY181">
            <v>0</v>
          </cell>
          <cell r="AZ181">
            <v>0</v>
          </cell>
          <cell r="BA181">
            <v>0</v>
          </cell>
          <cell r="BB181">
            <v>0</v>
          </cell>
          <cell r="BC181">
            <v>6472</v>
          </cell>
          <cell r="BD181">
            <v>12067</v>
          </cell>
          <cell r="BE181">
            <v>6472</v>
          </cell>
          <cell r="BF181">
            <v>12067</v>
          </cell>
          <cell r="BG181">
            <v>10000</v>
          </cell>
          <cell r="BH181">
            <v>8000</v>
          </cell>
          <cell r="BI181">
            <v>8000</v>
          </cell>
          <cell r="BJ181">
            <v>8000</v>
          </cell>
          <cell r="BK181">
            <v>8000</v>
          </cell>
          <cell r="BL181">
            <v>0</v>
          </cell>
          <cell r="BM181">
            <v>0</v>
          </cell>
          <cell r="BN181">
            <v>0</v>
          </cell>
          <cell r="BO181">
            <v>0</v>
          </cell>
          <cell r="BP181">
            <v>0</v>
          </cell>
          <cell r="BQ181">
            <v>0</v>
          </cell>
          <cell r="BR181">
            <v>0</v>
          </cell>
          <cell r="BS181">
            <v>0</v>
          </cell>
          <cell r="BT181">
            <v>0</v>
          </cell>
          <cell r="BU181">
            <v>0</v>
          </cell>
          <cell r="BV181">
            <v>0</v>
          </cell>
          <cell r="BW181">
            <v>0</v>
          </cell>
          <cell r="BX181">
            <v>0</v>
          </cell>
          <cell r="BY181">
            <v>0</v>
          </cell>
          <cell r="BZ181">
            <v>0</v>
          </cell>
          <cell r="CA181">
            <v>0</v>
          </cell>
          <cell r="CB181">
            <v>0</v>
          </cell>
          <cell r="CC181">
            <v>0</v>
          </cell>
          <cell r="CD181">
            <v>0</v>
          </cell>
          <cell r="CE181">
            <v>0</v>
          </cell>
          <cell r="CF181">
            <v>0</v>
          </cell>
          <cell r="CG181">
            <v>0</v>
          </cell>
          <cell r="CH181">
            <v>0</v>
          </cell>
          <cell r="CI181">
            <v>0</v>
          </cell>
          <cell r="CJ181">
            <v>0</v>
          </cell>
          <cell r="CK181">
            <v>0</v>
          </cell>
          <cell r="CL181">
            <v>0</v>
          </cell>
          <cell r="CM181">
            <v>0</v>
          </cell>
          <cell r="CN181">
            <v>0</v>
          </cell>
          <cell r="CO181">
            <v>0</v>
          </cell>
          <cell r="CP181">
            <v>0</v>
          </cell>
          <cell r="CQ181">
            <v>0</v>
          </cell>
          <cell r="CR181">
            <v>0</v>
          </cell>
          <cell r="CS181">
            <v>0</v>
          </cell>
          <cell r="CT181">
            <v>0</v>
          </cell>
          <cell r="CU181">
            <v>0</v>
          </cell>
          <cell r="CV181">
            <v>0</v>
          </cell>
          <cell r="CW181">
            <v>0</v>
          </cell>
          <cell r="CX181">
            <v>0</v>
          </cell>
          <cell r="CY181">
            <v>0</v>
          </cell>
          <cell r="CZ181">
            <v>0</v>
          </cell>
          <cell r="DA181">
            <v>0</v>
          </cell>
          <cell r="DB181">
            <v>0</v>
          </cell>
          <cell r="DC181">
            <v>0</v>
          </cell>
          <cell r="DD181">
            <v>0</v>
          </cell>
          <cell r="DE181">
            <v>0</v>
          </cell>
          <cell r="DF181">
            <v>0</v>
          </cell>
          <cell r="DG181">
            <v>0</v>
          </cell>
          <cell r="DH181">
            <v>0</v>
          </cell>
          <cell r="DI181">
            <v>0</v>
          </cell>
          <cell r="DJ181">
            <v>0</v>
          </cell>
          <cell r="DK181">
            <v>0</v>
          </cell>
          <cell r="DL181">
            <v>0</v>
          </cell>
          <cell r="DM181">
            <v>0</v>
          </cell>
          <cell r="DN181">
            <v>0</v>
          </cell>
          <cell r="DO181">
            <v>0</v>
          </cell>
          <cell r="DP181">
            <v>0</v>
          </cell>
          <cell r="DQ181">
            <v>0</v>
          </cell>
          <cell r="DR181">
            <v>0</v>
          </cell>
          <cell r="DS181">
            <v>0</v>
          </cell>
          <cell r="DT181">
            <v>0</v>
          </cell>
          <cell r="DU181">
            <v>0</v>
          </cell>
          <cell r="DV181">
            <v>0</v>
          </cell>
          <cell r="DW181">
            <v>0</v>
          </cell>
          <cell r="DX181">
            <v>0</v>
          </cell>
          <cell r="DY181">
            <v>0</v>
          </cell>
          <cell r="DZ181">
            <v>0</v>
          </cell>
          <cell r="EA181">
            <v>0</v>
          </cell>
        </row>
        <row r="182">
          <cell r="A182">
            <v>119</v>
          </cell>
          <cell r="B182">
            <v>5</v>
          </cell>
          <cell r="C182">
            <v>1</v>
          </cell>
          <cell r="D182">
            <v>1</v>
          </cell>
          <cell r="E182">
            <v>0</v>
          </cell>
          <cell r="F182" t="str">
            <v>OSERS</v>
          </cell>
          <cell r="G182" t="str">
            <v xml:space="preserve">Special Education </v>
          </cell>
          <cell r="H182">
            <v>0</v>
          </cell>
          <cell r="I182">
            <v>0</v>
          </cell>
          <cell r="J182" t="str">
            <v>Grants to States (IDEA-B-611): Annual Appropriation</v>
          </cell>
          <cell r="K182">
            <v>0</v>
          </cell>
          <cell r="L182" t="str">
            <v>D</v>
          </cell>
          <cell r="M182">
            <v>1</v>
          </cell>
          <cell r="N182">
            <v>0</v>
          </cell>
          <cell r="O182">
            <v>0</v>
          </cell>
          <cell r="P182">
            <v>2912828</v>
          </cell>
          <cell r="Q182">
            <v>2912828</v>
          </cell>
          <cell r="R182">
            <v>2912828</v>
          </cell>
          <cell r="S182">
            <v>2912828</v>
          </cell>
          <cell r="T182">
            <v>2912828</v>
          </cell>
          <cell r="U182">
            <v>3734412</v>
          </cell>
          <cell r="V182">
            <v>3262817</v>
          </cell>
          <cell r="W182">
            <v>3262817</v>
          </cell>
          <cell r="X182">
            <v>3262817</v>
          </cell>
          <cell r="Y182">
            <v>2912828</v>
          </cell>
          <cell r="Z182">
            <v>3162817</v>
          </cell>
          <cell r="AA182">
            <v>0</v>
          </cell>
          <cell r="AB182">
            <v>3162817</v>
          </cell>
          <cell r="AC182">
            <v>2912828</v>
          </cell>
          <cell r="AD182">
            <v>3162828</v>
          </cell>
          <cell r="AE182">
            <v>3162828</v>
          </cell>
          <cell r="AF182">
            <v>3162828</v>
          </cell>
          <cell r="AG182">
            <v>2322108</v>
          </cell>
          <cell r="AH182">
            <v>3162828.0000000028</v>
          </cell>
          <cell r="AI182">
            <v>3312828</v>
          </cell>
          <cell r="AJ182">
            <v>2912828</v>
          </cell>
          <cell r="AK182">
            <v>2912828</v>
          </cell>
          <cell r="AL182">
            <v>3332828</v>
          </cell>
          <cell r="AM182">
            <v>3332828</v>
          </cell>
          <cell r="AN182">
            <v>3322828</v>
          </cell>
          <cell r="AO182">
            <v>3202828</v>
          </cell>
          <cell r="AP182">
            <v>2912828</v>
          </cell>
          <cell r="AQ182">
            <v>2912828</v>
          </cell>
          <cell r="AR182">
            <v>2912828</v>
          </cell>
          <cell r="AS182">
            <v>2912828</v>
          </cell>
          <cell r="AT182">
            <v>3112828</v>
          </cell>
          <cell r="AU182">
            <v>2912828</v>
          </cell>
          <cell r="AV182">
            <v>2912828</v>
          </cell>
          <cell r="AW182">
            <v>2912828</v>
          </cell>
          <cell r="AX182">
            <v>2912828</v>
          </cell>
          <cell r="AY182">
            <v>2912828</v>
          </cell>
          <cell r="AZ182">
            <v>2889817</v>
          </cell>
          <cell r="BA182">
            <v>2846384</v>
          </cell>
          <cell r="BB182">
            <v>2912828</v>
          </cell>
          <cell r="BC182">
            <v>2322108</v>
          </cell>
          <cell r="BD182">
            <v>2316951</v>
          </cell>
          <cell r="BE182">
            <v>2322108</v>
          </cell>
          <cell r="BF182">
            <v>2482108</v>
          </cell>
          <cell r="BG182">
            <v>2013464</v>
          </cell>
          <cell r="BH182">
            <v>2646219</v>
          </cell>
          <cell r="BI182">
            <v>2351430</v>
          </cell>
          <cell r="BJ182">
            <v>2272108</v>
          </cell>
          <cell r="BK182">
            <v>2272108</v>
          </cell>
          <cell r="BL182">
            <v>2889817</v>
          </cell>
          <cell r="BM182">
            <v>2889817</v>
          </cell>
          <cell r="BN182">
            <v>2889817</v>
          </cell>
          <cell r="BO182">
            <v>2889817</v>
          </cell>
          <cell r="BP182">
            <v>4112828</v>
          </cell>
          <cell r="BQ182">
            <v>2846384</v>
          </cell>
          <cell r="BR182">
            <v>2846384</v>
          </cell>
          <cell r="BS182">
            <v>2846384</v>
          </cell>
          <cell r="BT182">
            <v>2846384</v>
          </cell>
          <cell r="BU182">
            <v>2298817</v>
          </cell>
          <cell r="BV182">
            <v>2294472</v>
          </cell>
          <cell r="BW182">
            <v>2249097</v>
          </cell>
          <cell r="BX182">
            <v>2249097</v>
          </cell>
          <cell r="BY182">
            <v>1478432</v>
          </cell>
          <cell r="BZ182">
            <v>728644</v>
          </cell>
          <cell r="CA182">
            <v>2049097</v>
          </cell>
          <cell r="CB182">
            <v>2049097</v>
          </cell>
          <cell r="CC182">
            <v>2127207</v>
          </cell>
          <cell r="CD182">
            <v>1453752</v>
          </cell>
          <cell r="CE182">
            <v>2394472</v>
          </cell>
          <cell r="CF182">
            <v>2394472</v>
          </cell>
          <cell r="CG182">
            <v>2294472</v>
          </cell>
          <cell r="CH182">
            <v>1691483</v>
          </cell>
          <cell r="CI182">
            <v>2294472</v>
          </cell>
          <cell r="CJ182">
            <v>2294472</v>
          </cell>
          <cell r="CK182">
            <v>1553752</v>
          </cell>
          <cell r="CL182">
            <v>1453752</v>
          </cell>
          <cell r="CM182">
            <v>1453752</v>
          </cell>
          <cell r="CN182">
            <v>1453752</v>
          </cell>
          <cell r="CO182">
            <v>1453752</v>
          </cell>
          <cell r="CP182">
            <v>1453752</v>
          </cell>
          <cell r="CQ182">
            <v>1453752</v>
          </cell>
          <cell r="CR182">
            <v>2396317</v>
          </cell>
          <cell r="CS182">
            <v>2439563</v>
          </cell>
          <cell r="CT182">
            <v>1691483</v>
          </cell>
          <cell r="CU182">
            <v>2189465</v>
          </cell>
          <cell r="CV182">
            <v>1798843</v>
          </cell>
          <cell r="CW182">
            <v>1348745</v>
          </cell>
          <cell r="CX182">
            <v>1453782</v>
          </cell>
          <cell r="CY182">
            <v>1448745</v>
          </cell>
          <cell r="CZ182">
            <v>1448745</v>
          </cell>
          <cell r="DA182">
            <v>2229465</v>
          </cell>
          <cell r="DB182">
            <v>2189465</v>
          </cell>
          <cell r="DC182">
            <v>2183109</v>
          </cell>
          <cell r="DD182">
            <v>2189465</v>
          </cell>
          <cell r="DE182">
            <v>2214465</v>
          </cell>
          <cell r="DF182">
            <v>2289465</v>
          </cell>
          <cell r="DG182">
            <v>2439516</v>
          </cell>
          <cell r="DH182">
            <v>2439516</v>
          </cell>
          <cell r="DI182">
            <v>2359516</v>
          </cell>
          <cell r="DJ182">
            <v>2414465</v>
          </cell>
          <cell r="DK182">
            <v>2389465</v>
          </cell>
          <cell r="DL182">
            <v>2575817</v>
          </cell>
          <cell r="DM182">
            <v>2575817</v>
          </cell>
          <cell r="DN182">
            <v>2314465</v>
          </cell>
          <cell r="DO182">
            <v>0</v>
          </cell>
          <cell r="DP182">
            <v>2214465</v>
          </cell>
          <cell r="DQ182">
            <v>2629465</v>
          </cell>
          <cell r="DR182">
            <v>2314465</v>
          </cell>
          <cell r="DS182">
            <v>2629465</v>
          </cell>
          <cell r="DT182">
            <v>2389465</v>
          </cell>
          <cell r="DU182">
            <v>2214465</v>
          </cell>
          <cell r="DV182">
            <v>2516617</v>
          </cell>
          <cell r="DW182">
            <v>2516617</v>
          </cell>
          <cell r="DX182">
            <v>2629465</v>
          </cell>
          <cell r="DY182">
            <v>2629465</v>
          </cell>
          <cell r="DZ182">
            <v>2669465</v>
          </cell>
          <cell r="EA182">
            <v>2629465</v>
          </cell>
        </row>
        <row r="183">
          <cell r="A183">
            <v>119.01</v>
          </cell>
          <cell r="B183">
            <v>5</v>
          </cell>
          <cell r="C183">
            <v>1</v>
          </cell>
          <cell r="D183">
            <v>1</v>
          </cell>
          <cell r="E183">
            <v>0</v>
          </cell>
          <cell r="F183" t="str">
            <v>OSERS</v>
          </cell>
          <cell r="G183" t="str">
            <v xml:space="preserve">Special Education </v>
          </cell>
          <cell r="H183">
            <v>0</v>
          </cell>
          <cell r="I183">
            <v>0</v>
          </cell>
          <cell r="J183" t="str">
            <v>Grants to States (IDEA-B-611): Advance for succeeding fiscal year)</v>
          </cell>
          <cell r="K183">
            <v>0</v>
          </cell>
          <cell r="L183" t="str">
            <v>D</v>
          </cell>
          <cell r="M183">
            <v>0</v>
          </cell>
          <cell r="N183">
            <v>1</v>
          </cell>
          <cell r="O183">
            <v>0</v>
          </cell>
          <cell r="P183">
            <v>8592383</v>
          </cell>
          <cell r="Q183">
            <v>8592383</v>
          </cell>
          <cell r="R183">
            <v>8592383</v>
          </cell>
          <cell r="S183">
            <v>8592383</v>
          </cell>
          <cell r="T183">
            <v>8592383</v>
          </cell>
          <cell r="U183">
            <v>8592383</v>
          </cell>
          <cell r="V183">
            <v>8592383</v>
          </cell>
          <cell r="W183">
            <v>8592383</v>
          </cell>
          <cell r="X183">
            <v>8592383</v>
          </cell>
          <cell r="Y183">
            <v>8592383</v>
          </cell>
          <cell r="Z183">
            <v>8592383</v>
          </cell>
          <cell r="AA183">
            <v>0</v>
          </cell>
          <cell r="AB183">
            <v>8592383</v>
          </cell>
          <cell r="AC183">
            <v>8592383</v>
          </cell>
          <cell r="AD183">
            <v>8592383</v>
          </cell>
          <cell r="AE183">
            <v>8592383</v>
          </cell>
          <cell r="AF183">
            <v>8592383</v>
          </cell>
          <cell r="AG183">
            <v>9433103</v>
          </cell>
          <cell r="AH183">
            <v>8592383</v>
          </cell>
          <cell r="AI183">
            <v>8592383</v>
          </cell>
          <cell r="AJ183">
            <v>8592383</v>
          </cell>
          <cell r="AK183">
            <v>8592383</v>
          </cell>
          <cell r="AL183">
            <v>8592383</v>
          </cell>
          <cell r="AM183">
            <v>8592383</v>
          </cell>
          <cell r="AN183">
            <v>8592383</v>
          </cell>
          <cell r="AO183">
            <v>8592383</v>
          </cell>
          <cell r="AP183">
            <v>8592383</v>
          </cell>
          <cell r="AQ183">
            <v>8592383</v>
          </cell>
          <cell r="AR183">
            <v>8592383</v>
          </cell>
          <cell r="AS183">
            <v>8592383</v>
          </cell>
          <cell r="AT183">
            <v>8592383</v>
          </cell>
          <cell r="AU183">
            <v>8592383</v>
          </cell>
          <cell r="AV183">
            <v>8592383</v>
          </cell>
          <cell r="AW183">
            <v>8592383</v>
          </cell>
          <cell r="AX183">
            <v>8592383</v>
          </cell>
          <cell r="AY183">
            <v>8592383</v>
          </cell>
          <cell r="AZ183">
            <v>8576143</v>
          </cell>
          <cell r="BA183">
            <v>8463239</v>
          </cell>
          <cell r="BB183">
            <v>8592383</v>
          </cell>
          <cell r="BC183">
            <v>9433103</v>
          </cell>
          <cell r="BD183">
            <v>9433103</v>
          </cell>
          <cell r="BE183">
            <v>9433103</v>
          </cell>
          <cell r="BF183">
            <v>9433103</v>
          </cell>
          <cell r="BG183">
            <v>9591747</v>
          </cell>
          <cell r="BH183">
            <v>9353781</v>
          </cell>
          <cell r="BI183">
            <v>9353781</v>
          </cell>
          <cell r="BJ183">
            <v>9433103</v>
          </cell>
          <cell r="BK183">
            <v>9433103</v>
          </cell>
          <cell r="BL183">
            <v>8592383</v>
          </cell>
          <cell r="BM183">
            <v>8592383</v>
          </cell>
          <cell r="BN183">
            <v>8592383</v>
          </cell>
          <cell r="BO183">
            <v>8592383</v>
          </cell>
          <cell r="BP183">
            <v>8592383</v>
          </cell>
          <cell r="BQ183">
            <v>8463239</v>
          </cell>
          <cell r="BR183">
            <v>8592383</v>
          </cell>
          <cell r="BS183">
            <v>8592383</v>
          </cell>
          <cell r="BT183">
            <v>8592383</v>
          </cell>
          <cell r="BU183">
            <v>9283383</v>
          </cell>
          <cell r="BV183">
            <v>9283383</v>
          </cell>
          <cell r="BW183">
            <v>9433103</v>
          </cell>
          <cell r="BX183">
            <v>9433103</v>
          </cell>
          <cell r="BY183">
            <v>9433103</v>
          </cell>
          <cell r="BZ183">
            <v>9433103</v>
          </cell>
          <cell r="CA183">
            <v>9433103</v>
          </cell>
          <cell r="CB183">
            <v>9433103</v>
          </cell>
          <cell r="CC183">
            <v>9433103</v>
          </cell>
          <cell r="CD183">
            <v>10124103</v>
          </cell>
          <cell r="CE183">
            <v>9283383</v>
          </cell>
          <cell r="CF183">
            <v>9283383</v>
          </cell>
          <cell r="CG183">
            <v>9283383</v>
          </cell>
          <cell r="CH183">
            <v>9283383</v>
          </cell>
          <cell r="CI183">
            <v>9283383</v>
          </cell>
          <cell r="CJ183">
            <v>9283383</v>
          </cell>
          <cell r="CK183">
            <v>10124103</v>
          </cell>
          <cell r="CL183">
            <v>10124103</v>
          </cell>
          <cell r="CM183">
            <v>10124103</v>
          </cell>
          <cell r="CN183">
            <v>10124103</v>
          </cell>
          <cell r="CO183">
            <v>10124103</v>
          </cell>
          <cell r="CP183">
            <v>10124103</v>
          </cell>
          <cell r="CQ183">
            <v>10124103</v>
          </cell>
          <cell r="CR183">
            <v>9283383</v>
          </cell>
          <cell r="CS183">
            <v>9283383</v>
          </cell>
          <cell r="CT183">
            <v>9283383</v>
          </cell>
          <cell r="CU183">
            <v>9283383</v>
          </cell>
          <cell r="CV183">
            <v>10124103</v>
          </cell>
          <cell r="CW183">
            <v>10124103</v>
          </cell>
          <cell r="CX183">
            <v>10124103</v>
          </cell>
          <cell r="CY183">
            <v>10124103</v>
          </cell>
          <cell r="CZ183">
            <v>10124103</v>
          </cell>
          <cell r="DA183">
            <v>9283383</v>
          </cell>
          <cell r="DB183">
            <v>9283383</v>
          </cell>
          <cell r="DC183">
            <v>9283383</v>
          </cell>
          <cell r="DD183">
            <v>9283383</v>
          </cell>
          <cell r="DE183">
            <v>9283383</v>
          </cell>
          <cell r="DF183">
            <v>9283383</v>
          </cell>
          <cell r="DG183">
            <v>9283383</v>
          </cell>
          <cell r="DH183">
            <v>9283383</v>
          </cell>
          <cell r="DI183">
            <v>9283383</v>
          </cell>
          <cell r="DJ183">
            <v>9283383</v>
          </cell>
          <cell r="DK183">
            <v>9283383</v>
          </cell>
          <cell r="DL183">
            <v>9424183</v>
          </cell>
          <cell r="DM183">
            <v>9424183</v>
          </cell>
          <cell r="DN183">
            <v>9283383</v>
          </cell>
          <cell r="DO183">
            <v>0</v>
          </cell>
          <cell r="DP183">
            <v>9283383</v>
          </cell>
          <cell r="DQ183">
            <v>9283383</v>
          </cell>
          <cell r="DR183">
            <v>9283383</v>
          </cell>
          <cell r="DS183">
            <v>9283383</v>
          </cell>
          <cell r="DT183">
            <v>9283383</v>
          </cell>
          <cell r="DU183">
            <v>9283383</v>
          </cell>
          <cell r="DV183">
            <v>9283383</v>
          </cell>
          <cell r="DW183">
            <v>9283383</v>
          </cell>
          <cell r="DX183">
            <v>9283383</v>
          </cell>
          <cell r="DY183">
            <v>9283383</v>
          </cell>
          <cell r="DZ183">
            <v>9283383</v>
          </cell>
          <cell r="EA183">
            <v>9283383</v>
          </cell>
        </row>
        <row r="184">
          <cell r="A184">
            <v>119.02</v>
          </cell>
          <cell r="B184">
            <v>5</v>
          </cell>
          <cell r="C184">
            <v>1</v>
          </cell>
          <cell r="D184">
            <v>0</v>
          </cell>
          <cell r="E184">
            <v>0</v>
          </cell>
          <cell r="F184" t="str">
            <v>OSERS</v>
          </cell>
          <cell r="G184" t="str">
            <v xml:space="preserve">Special Education </v>
          </cell>
          <cell r="H184">
            <v>0</v>
          </cell>
          <cell r="I184">
            <v>0</v>
          </cell>
          <cell r="J184" t="str">
            <v>Grants to States (IDEA-B-611): (Prior year's advance)</v>
          </cell>
          <cell r="K184">
            <v>0</v>
          </cell>
          <cell r="L184" t="str">
            <v>D</v>
          </cell>
          <cell r="M184">
            <v>0</v>
          </cell>
          <cell r="N184">
            <v>0</v>
          </cell>
          <cell r="O184">
            <v>1</v>
          </cell>
          <cell r="P184">
            <v>6856444</v>
          </cell>
          <cell r="Q184">
            <v>8592383</v>
          </cell>
          <cell r="R184">
            <v>8592383</v>
          </cell>
          <cell r="S184">
            <v>8592383</v>
          </cell>
          <cell r="T184">
            <v>8592383</v>
          </cell>
          <cell r="U184">
            <v>8592383</v>
          </cell>
          <cell r="V184">
            <v>8592383</v>
          </cell>
          <cell r="W184">
            <v>8592383</v>
          </cell>
          <cell r="X184">
            <v>8592383</v>
          </cell>
          <cell r="Y184">
            <v>8592383</v>
          </cell>
          <cell r="Z184">
            <v>8592383</v>
          </cell>
          <cell r="AA184">
            <v>0</v>
          </cell>
          <cell r="AB184">
            <v>8592383</v>
          </cell>
          <cell r="AC184">
            <v>8592383</v>
          </cell>
          <cell r="AD184">
            <v>8592383</v>
          </cell>
          <cell r="AE184">
            <v>8592383</v>
          </cell>
          <cell r="AF184">
            <v>8592383</v>
          </cell>
          <cell r="AG184">
            <v>8592383</v>
          </cell>
          <cell r="AH184">
            <v>8592383</v>
          </cell>
          <cell r="AI184">
            <v>8592383</v>
          </cell>
          <cell r="AJ184">
            <v>8592383</v>
          </cell>
          <cell r="AK184">
            <v>8592383</v>
          </cell>
          <cell r="AL184">
            <v>8592383</v>
          </cell>
          <cell r="AM184">
            <v>8592383</v>
          </cell>
          <cell r="AN184">
            <v>0</v>
          </cell>
          <cell r="AO184">
            <v>0</v>
          </cell>
          <cell r="AP184">
            <v>8592383</v>
          </cell>
          <cell r="AQ184">
            <v>8592383</v>
          </cell>
          <cell r="AR184">
            <v>8592383</v>
          </cell>
          <cell r="AS184">
            <v>8592383</v>
          </cell>
          <cell r="AT184">
            <v>8592383</v>
          </cell>
          <cell r="AU184">
            <v>8592383</v>
          </cell>
          <cell r="AV184">
            <v>8592383</v>
          </cell>
          <cell r="AW184">
            <v>8592383</v>
          </cell>
          <cell r="AX184">
            <v>8592383</v>
          </cell>
          <cell r="AY184">
            <v>8592383</v>
          </cell>
          <cell r="AZ184">
            <v>8592383</v>
          </cell>
          <cell r="BA184">
            <v>8592383</v>
          </cell>
          <cell r="BB184">
            <v>8592383</v>
          </cell>
          <cell r="BC184">
            <v>8592383</v>
          </cell>
          <cell r="BD184">
            <v>0</v>
          </cell>
          <cell r="BE184">
            <v>8592383</v>
          </cell>
          <cell r="BF184">
            <v>0</v>
          </cell>
          <cell r="BG184">
            <v>0</v>
          </cell>
          <cell r="BH184">
            <v>0</v>
          </cell>
          <cell r="BI184">
            <v>0</v>
          </cell>
          <cell r="BJ184">
            <v>0</v>
          </cell>
          <cell r="BK184">
            <v>0</v>
          </cell>
          <cell r="BL184">
            <v>8592383</v>
          </cell>
          <cell r="BM184">
            <v>8592383</v>
          </cell>
          <cell r="BN184">
            <v>8592383</v>
          </cell>
          <cell r="BO184">
            <v>8592383</v>
          </cell>
          <cell r="BP184">
            <v>8592383</v>
          </cell>
          <cell r="BQ184">
            <v>8592383</v>
          </cell>
          <cell r="BR184">
            <v>8592383</v>
          </cell>
          <cell r="BS184">
            <v>8592383</v>
          </cell>
          <cell r="BT184">
            <v>8592383</v>
          </cell>
          <cell r="BU184">
            <v>8592383</v>
          </cell>
          <cell r="BV184">
            <v>8592383</v>
          </cell>
          <cell r="BW184">
            <v>8592383</v>
          </cell>
          <cell r="BX184">
            <v>8592383</v>
          </cell>
          <cell r="BY184">
            <v>8592383</v>
          </cell>
          <cell r="BZ184">
            <v>8592383</v>
          </cell>
          <cell r="CA184">
            <v>8592383</v>
          </cell>
          <cell r="CB184">
            <v>8592383</v>
          </cell>
          <cell r="CC184">
            <v>8592383</v>
          </cell>
          <cell r="CD184">
            <v>8592383</v>
          </cell>
          <cell r="CE184">
            <v>8592383</v>
          </cell>
          <cell r="CF184">
            <v>8592383</v>
          </cell>
          <cell r="CG184">
            <v>8592383</v>
          </cell>
          <cell r="CH184">
            <v>0</v>
          </cell>
          <cell r="CI184">
            <v>8592383</v>
          </cell>
          <cell r="CJ184">
            <v>8592383</v>
          </cell>
          <cell r="CK184">
            <v>8592383</v>
          </cell>
          <cell r="CL184">
            <v>8592383</v>
          </cell>
          <cell r="CM184">
            <v>8592383</v>
          </cell>
          <cell r="CN184">
            <v>8592383</v>
          </cell>
          <cell r="CO184">
            <v>8592383</v>
          </cell>
          <cell r="CP184">
            <v>8592383</v>
          </cell>
          <cell r="CQ184">
            <v>8592383</v>
          </cell>
          <cell r="CR184">
            <v>8592383</v>
          </cell>
          <cell r="CS184">
            <v>8592383</v>
          </cell>
          <cell r="CT184">
            <v>0</v>
          </cell>
          <cell r="CU184">
            <v>0</v>
          </cell>
          <cell r="CV184">
            <v>0</v>
          </cell>
          <cell r="CW184">
            <v>0</v>
          </cell>
          <cell r="CX184">
            <v>0</v>
          </cell>
          <cell r="CY184">
            <v>0</v>
          </cell>
          <cell r="CZ184">
            <v>0</v>
          </cell>
          <cell r="DA184">
            <v>0</v>
          </cell>
          <cell r="DB184">
            <v>0</v>
          </cell>
          <cell r="DC184">
            <v>0</v>
          </cell>
          <cell r="DD184">
            <v>0</v>
          </cell>
          <cell r="DE184">
            <v>0</v>
          </cell>
          <cell r="DF184">
            <v>0</v>
          </cell>
          <cell r="DG184">
            <v>0</v>
          </cell>
          <cell r="DH184">
            <v>0</v>
          </cell>
          <cell r="DI184">
            <v>0</v>
          </cell>
          <cell r="DJ184">
            <v>0</v>
          </cell>
          <cell r="DK184">
            <v>0</v>
          </cell>
          <cell r="DL184">
            <v>0</v>
          </cell>
          <cell r="DM184">
            <v>0</v>
          </cell>
          <cell r="DN184">
            <v>0</v>
          </cell>
          <cell r="DO184">
            <v>0</v>
          </cell>
          <cell r="DP184">
            <v>0</v>
          </cell>
          <cell r="DQ184">
            <v>0</v>
          </cell>
          <cell r="DR184">
            <v>0</v>
          </cell>
          <cell r="DS184">
            <v>0</v>
          </cell>
          <cell r="DT184">
            <v>0</v>
          </cell>
          <cell r="DU184">
            <v>0</v>
          </cell>
          <cell r="DV184">
            <v>0</v>
          </cell>
          <cell r="DW184">
            <v>0</v>
          </cell>
          <cell r="DX184">
            <v>0</v>
          </cell>
          <cell r="DY184">
            <v>0</v>
          </cell>
          <cell r="DZ184">
            <v>0</v>
          </cell>
          <cell r="EA184">
            <v>0</v>
          </cell>
        </row>
        <row r="185">
          <cell r="A185">
            <v>123.1</v>
          </cell>
          <cell r="B185">
            <v>5</v>
          </cell>
          <cell r="C185">
            <v>3</v>
          </cell>
          <cell r="D185">
            <v>0</v>
          </cell>
          <cell r="E185">
            <v>0</v>
          </cell>
          <cell r="F185" t="str">
            <v>OSERS</v>
          </cell>
          <cell r="G185" t="str">
            <v xml:space="preserve">Special Education </v>
          </cell>
          <cell r="H185">
            <v>0</v>
          </cell>
          <cell r="I185">
            <v>0</v>
          </cell>
          <cell r="J185" t="str">
            <v>Preschool grants (IDEA-B-619)</v>
          </cell>
          <cell r="K185">
            <v>0</v>
          </cell>
          <cell r="L185" t="str">
            <v>D</v>
          </cell>
          <cell r="M185">
            <v>1</v>
          </cell>
          <cell r="N185">
            <v>0</v>
          </cell>
          <cell r="O185">
            <v>0</v>
          </cell>
          <cell r="P185">
            <v>374099</v>
          </cell>
          <cell r="Q185">
            <v>374099</v>
          </cell>
          <cell r="R185">
            <v>374099</v>
          </cell>
          <cell r="S185">
            <v>374099</v>
          </cell>
          <cell r="T185">
            <v>374099</v>
          </cell>
          <cell r="U185">
            <v>374099</v>
          </cell>
          <cell r="V185">
            <v>374099</v>
          </cell>
          <cell r="W185">
            <v>374099</v>
          </cell>
          <cell r="X185">
            <v>374099</v>
          </cell>
          <cell r="Y185">
            <v>374099</v>
          </cell>
          <cell r="Z185">
            <v>374099</v>
          </cell>
          <cell r="AA185">
            <v>0</v>
          </cell>
          <cell r="AB185">
            <v>374099</v>
          </cell>
          <cell r="AC185">
            <v>374099</v>
          </cell>
          <cell r="AD185">
            <v>374099</v>
          </cell>
          <cell r="AE185">
            <v>374099</v>
          </cell>
          <cell r="AF185">
            <v>374099</v>
          </cell>
          <cell r="AG185">
            <v>374099</v>
          </cell>
          <cell r="AH185">
            <v>374099</v>
          </cell>
          <cell r="AI185">
            <v>374099</v>
          </cell>
          <cell r="AJ185">
            <v>374099</v>
          </cell>
          <cell r="AK185">
            <v>374099</v>
          </cell>
          <cell r="AL185">
            <v>374099</v>
          </cell>
          <cell r="AM185">
            <v>374099</v>
          </cell>
          <cell r="AN185">
            <v>374099</v>
          </cell>
          <cell r="AO185">
            <v>374099</v>
          </cell>
          <cell r="AP185">
            <v>374099</v>
          </cell>
          <cell r="AQ185">
            <v>374099</v>
          </cell>
          <cell r="AR185">
            <v>374099</v>
          </cell>
          <cell r="AS185">
            <v>374099</v>
          </cell>
          <cell r="AT185">
            <v>374099</v>
          </cell>
          <cell r="AU185">
            <v>374099</v>
          </cell>
          <cell r="AV185">
            <v>374099</v>
          </cell>
          <cell r="AW185">
            <v>374099</v>
          </cell>
          <cell r="AX185">
            <v>374099</v>
          </cell>
          <cell r="AY185">
            <v>374099</v>
          </cell>
          <cell r="AZ185">
            <v>373351</v>
          </cell>
          <cell r="BA185">
            <v>367739</v>
          </cell>
          <cell r="BB185">
            <v>374099</v>
          </cell>
          <cell r="BC185">
            <v>374099</v>
          </cell>
          <cell r="BD185">
            <v>368914</v>
          </cell>
          <cell r="BE185">
            <v>374099</v>
          </cell>
          <cell r="BF185">
            <v>374099</v>
          </cell>
          <cell r="BG185">
            <v>374099</v>
          </cell>
          <cell r="BH185">
            <v>374099</v>
          </cell>
          <cell r="BI185">
            <v>374099</v>
          </cell>
          <cell r="BJ185">
            <v>374099</v>
          </cell>
          <cell r="BK185">
            <v>374099</v>
          </cell>
          <cell r="BL185">
            <v>373351</v>
          </cell>
          <cell r="BM185">
            <v>373351</v>
          </cell>
          <cell r="BN185">
            <v>373351</v>
          </cell>
          <cell r="BO185">
            <v>373351</v>
          </cell>
          <cell r="BP185">
            <v>373351</v>
          </cell>
          <cell r="BQ185">
            <v>367739</v>
          </cell>
          <cell r="BR185">
            <v>367739</v>
          </cell>
          <cell r="BS185">
            <v>367739</v>
          </cell>
          <cell r="BT185">
            <v>367739</v>
          </cell>
          <cell r="BU185">
            <v>373351</v>
          </cell>
          <cell r="BV185">
            <v>372646</v>
          </cell>
          <cell r="BW185">
            <v>373351</v>
          </cell>
          <cell r="BX185">
            <v>373351</v>
          </cell>
          <cell r="BY185">
            <v>354795</v>
          </cell>
          <cell r="BZ185">
            <v>330416</v>
          </cell>
          <cell r="CA185">
            <v>373351</v>
          </cell>
          <cell r="CB185">
            <v>373351</v>
          </cell>
          <cell r="CC185">
            <v>372645</v>
          </cell>
          <cell r="CD185">
            <v>372646</v>
          </cell>
          <cell r="CE185">
            <v>372646</v>
          </cell>
          <cell r="CF185">
            <v>372646</v>
          </cell>
          <cell r="CG185">
            <v>372646</v>
          </cell>
          <cell r="CH185">
            <v>353238</v>
          </cell>
          <cell r="CI185">
            <v>372646</v>
          </cell>
          <cell r="CJ185">
            <v>372646</v>
          </cell>
          <cell r="CK185">
            <v>372646</v>
          </cell>
          <cell r="CL185">
            <v>372646</v>
          </cell>
          <cell r="CM185">
            <v>372646</v>
          </cell>
          <cell r="CN185">
            <v>372646</v>
          </cell>
          <cell r="CO185">
            <v>372646</v>
          </cell>
          <cell r="CP185">
            <v>372646</v>
          </cell>
          <cell r="CQ185">
            <v>372646</v>
          </cell>
          <cell r="CR185">
            <v>372646</v>
          </cell>
          <cell r="CS185">
            <v>372646</v>
          </cell>
          <cell r="CT185">
            <v>353238</v>
          </cell>
          <cell r="CU185">
            <v>353238</v>
          </cell>
          <cell r="CV185">
            <v>372646</v>
          </cell>
          <cell r="CW185">
            <v>353238</v>
          </cell>
          <cell r="CX185">
            <v>353238</v>
          </cell>
          <cell r="CY185">
            <v>353238</v>
          </cell>
          <cell r="CZ185">
            <v>353238</v>
          </cell>
          <cell r="DA185">
            <v>353238</v>
          </cell>
          <cell r="DB185">
            <v>353238</v>
          </cell>
          <cell r="DC185">
            <v>353042</v>
          </cell>
          <cell r="DD185">
            <v>353238</v>
          </cell>
          <cell r="DE185">
            <v>353238</v>
          </cell>
          <cell r="DF185">
            <v>403238</v>
          </cell>
          <cell r="DG185">
            <v>406224</v>
          </cell>
          <cell r="DH185">
            <v>406224</v>
          </cell>
          <cell r="DI185">
            <v>406224</v>
          </cell>
          <cell r="DJ185">
            <v>406224</v>
          </cell>
          <cell r="DK185">
            <v>403238</v>
          </cell>
          <cell r="DL185">
            <v>353238</v>
          </cell>
          <cell r="DM185">
            <v>353238</v>
          </cell>
          <cell r="DN185">
            <v>363238</v>
          </cell>
          <cell r="DO185">
            <v>0</v>
          </cell>
          <cell r="DP185">
            <v>353238</v>
          </cell>
          <cell r="DQ185">
            <v>368238</v>
          </cell>
          <cell r="DR185">
            <v>363238</v>
          </cell>
          <cell r="DS185">
            <v>368238</v>
          </cell>
          <cell r="DT185">
            <v>403238</v>
          </cell>
          <cell r="DU185">
            <v>353238</v>
          </cell>
          <cell r="DV185">
            <v>403238</v>
          </cell>
          <cell r="DW185">
            <v>403238</v>
          </cell>
          <cell r="DX185">
            <v>403238</v>
          </cell>
          <cell r="DY185">
            <v>403238</v>
          </cell>
          <cell r="DZ185">
            <v>368238</v>
          </cell>
          <cell r="EA185">
            <v>403238</v>
          </cell>
        </row>
        <row r="186">
          <cell r="A186">
            <v>123.2</v>
          </cell>
          <cell r="B186">
            <v>5</v>
          </cell>
          <cell r="C186">
            <v>3</v>
          </cell>
          <cell r="D186">
            <v>0</v>
          </cell>
          <cell r="E186">
            <v>0</v>
          </cell>
          <cell r="F186" t="str">
            <v>OSERS</v>
          </cell>
          <cell r="G186" t="str">
            <v xml:space="preserve">Special Education </v>
          </cell>
          <cell r="H186">
            <v>0</v>
          </cell>
          <cell r="I186">
            <v>0</v>
          </cell>
          <cell r="J186" t="str">
            <v>Grants for infants and families (IDEA-C)</v>
          </cell>
          <cell r="K186">
            <v>0</v>
          </cell>
          <cell r="L186" t="str">
            <v>D</v>
          </cell>
          <cell r="M186">
            <v>1</v>
          </cell>
          <cell r="N186">
            <v>0</v>
          </cell>
          <cell r="O186">
            <v>0</v>
          </cell>
          <cell r="P186">
            <v>439427</v>
          </cell>
          <cell r="Q186">
            <v>439427</v>
          </cell>
          <cell r="R186">
            <v>439427</v>
          </cell>
          <cell r="S186">
            <v>439427</v>
          </cell>
          <cell r="T186">
            <v>439427</v>
          </cell>
          <cell r="U186">
            <v>439427</v>
          </cell>
          <cell r="V186">
            <v>439427</v>
          </cell>
          <cell r="W186">
            <v>439427</v>
          </cell>
          <cell r="X186">
            <v>439427</v>
          </cell>
          <cell r="Y186">
            <v>439427</v>
          </cell>
          <cell r="Z186">
            <v>439427</v>
          </cell>
          <cell r="AA186">
            <v>0</v>
          </cell>
          <cell r="AB186">
            <v>439427</v>
          </cell>
          <cell r="AC186">
            <v>439427</v>
          </cell>
          <cell r="AD186">
            <v>439427</v>
          </cell>
          <cell r="AE186">
            <v>439427</v>
          </cell>
          <cell r="AF186">
            <v>439427</v>
          </cell>
          <cell r="AG186">
            <v>439427</v>
          </cell>
          <cell r="AH186">
            <v>439427</v>
          </cell>
          <cell r="AI186">
            <v>439427</v>
          </cell>
          <cell r="AJ186">
            <v>439427</v>
          </cell>
          <cell r="AK186">
            <v>439427</v>
          </cell>
          <cell r="AL186">
            <v>459427</v>
          </cell>
          <cell r="AM186">
            <v>459427</v>
          </cell>
          <cell r="AN186">
            <v>449427</v>
          </cell>
          <cell r="AO186">
            <v>439427</v>
          </cell>
          <cell r="AP186">
            <v>439427</v>
          </cell>
          <cell r="AQ186">
            <v>439427</v>
          </cell>
          <cell r="AR186">
            <v>439427</v>
          </cell>
          <cell r="AS186">
            <v>439427</v>
          </cell>
          <cell r="AT186">
            <v>439427</v>
          </cell>
          <cell r="AU186">
            <v>439427</v>
          </cell>
          <cell r="AV186">
            <v>439427</v>
          </cell>
          <cell r="AW186">
            <v>439427</v>
          </cell>
          <cell r="AX186">
            <v>439427</v>
          </cell>
          <cell r="AY186">
            <v>439427</v>
          </cell>
          <cell r="AZ186">
            <v>438548</v>
          </cell>
          <cell r="BA186">
            <v>431957</v>
          </cell>
          <cell r="BB186">
            <v>439427</v>
          </cell>
          <cell r="BC186">
            <v>439427</v>
          </cell>
          <cell r="BD186">
            <v>443197</v>
          </cell>
          <cell r="BE186">
            <v>439427</v>
          </cell>
          <cell r="BF186">
            <v>499427</v>
          </cell>
          <cell r="BG186">
            <v>499427</v>
          </cell>
          <cell r="BH186">
            <v>499427</v>
          </cell>
          <cell r="BI186">
            <v>489427</v>
          </cell>
          <cell r="BJ186">
            <v>489427</v>
          </cell>
          <cell r="BK186">
            <v>489427</v>
          </cell>
          <cell r="BL186">
            <v>489427</v>
          </cell>
          <cell r="BM186">
            <v>438548</v>
          </cell>
          <cell r="BN186">
            <v>443548</v>
          </cell>
          <cell r="BO186">
            <v>443548</v>
          </cell>
          <cell r="BP186">
            <v>438548</v>
          </cell>
          <cell r="BQ186">
            <v>431957</v>
          </cell>
          <cell r="BR186">
            <v>431957</v>
          </cell>
          <cell r="BS186">
            <v>431957</v>
          </cell>
          <cell r="BT186">
            <v>431957</v>
          </cell>
          <cell r="BU186">
            <v>443548</v>
          </cell>
          <cell r="BV186">
            <v>442710</v>
          </cell>
          <cell r="BW186">
            <v>488548</v>
          </cell>
          <cell r="BX186">
            <v>438548</v>
          </cell>
          <cell r="BY186">
            <v>416752</v>
          </cell>
          <cell r="BZ186">
            <v>388115</v>
          </cell>
          <cell r="CA186">
            <v>463548</v>
          </cell>
          <cell r="CB186">
            <v>463548</v>
          </cell>
          <cell r="CC186">
            <v>462710</v>
          </cell>
          <cell r="CD186">
            <v>462710</v>
          </cell>
          <cell r="CE186">
            <v>462710</v>
          </cell>
          <cell r="CF186">
            <v>462710</v>
          </cell>
          <cell r="CG186">
            <v>442710</v>
          </cell>
          <cell r="CH186">
            <v>419653</v>
          </cell>
          <cell r="CI186">
            <v>442710</v>
          </cell>
          <cell r="CJ186">
            <v>442710</v>
          </cell>
          <cell r="CK186">
            <v>462710</v>
          </cell>
          <cell r="CL186">
            <v>462710</v>
          </cell>
          <cell r="CM186">
            <v>462710</v>
          </cell>
          <cell r="CN186">
            <v>462710</v>
          </cell>
          <cell r="CO186">
            <v>462710</v>
          </cell>
          <cell r="CP186">
            <v>462710</v>
          </cell>
          <cell r="CQ186">
            <v>462710</v>
          </cell>
          <cell r="CR186">
            <v>462710</v>
          </cell>
          <cell r="CS186">
            <v>462710</v>
          </cell>
          <cell r="CT186">
            <v>419653</v>
          </cell>
          <cell r="CU186">
            <v>438498</v>
          </cell>
          <cell r="CV186">
            <v>462710</v>
          </cell>
          <cell r="CW186">
            <v>450000</v>
          </cell>
          <cell r="CX186">
            <v>438498</v>
          </cell>
          <cell r="CY186">
            <v>441825</v>
          </cell>
          <cell r="CZ186">
            <v>441825</v>
          </cell>
          <cell r="DA186">
            <v>441825</v>
          </cell>
          <cell r="DB186">
            <v>438498</v>
          </cell>
          <cell r="DC186">
            <v>438255</v>
          </cell>
          <cell r="DD186">
            <v>438498</v>
          </cell>
          <cell r="DE186">
            <v>438556</v>
          </cell>
          <cell r="DF186">
            <v>441825</v>
          </cell>
          <cell r="DG186">
            <v>498498</v>
          </cell>
          <cell r="DH186">
            <v>498498</v>
          </cell>
          <cell r="DI186">
            <v>498556</v>
          </cell>
          <cell r="DJ186">
            <v>498498</v>
          </cell>
          <cell r="DK186">
            <v>503556</v>
          </cell>
          <cell r="DL186">
            <v>438556</v>
          </cell>
          <cell r="DM186">
            <v>438556</v>
          </cell>
          <cell r="DN186">
            <v>453556</v>
          </cell>
          <cell r="DO186">
            <v>0</v>
          </cell>
          <cell r="DP186">
            <v>438556</v>
          </cell>
          <cell r="DQ186">
            <v>458556</v>
          </cell>
          <cell r="DR186">
            <v>453556</v>
          </cell>
          <cell r="DS186">
            <v>458556</v>
          </cell>
          <cell r="DT186">
            <v>503556</v>
          </cell>
          <cell r="DU186">
            <v>438556</v>
          </cell>
          <cell r="DV186">
            <v>503556</v>
          </cell>
          <cell r="DW186">
            <v>503556</v>
          </cell>
          <cell r="DX186">
            <v>503556</v>
          </cell>
          <cell r="DY186">
            <v>503556</v>
          </cell>
          <cell r="DZ186">
            <v>458556</v>
          </cell>
          <cell r="EA186">
            <v>503556</v>
          </cell>
        </row>
        <row r="187">
          <cell r="A187">
            <v>124</v>
          </cell>
          <cell r="B187">
            <v>5</v>
          </cell>
          <cell r="C187">
            <v>3</v>
          </cell>
          <cell r="D187">
            <v>0</v>
          </cell>
          <cell r="E187">
            <v>0</v>
          </cell>
          <cell r="F187" t="str">
            <v>OSERS</v>
          </cell>
          <cell r="G187" t="str">
            <v xml:space="preserve">Special Education </v>
          </cell>
          <cell r="H187">
            <v>0</v>
          </cell>
          <cell r="I187">
            <v>0</v>
          </cell>
          <cell r="J187" t="str">
            <v>National activities (IDEA-D): State personnel development (Subpart 1)</v>
          </cell>
          <cell r="K187">
            <v>0</v>
          </cell>
          <cell r="L187" t="str">
            <v>D</v>
          </cell>
          <cell r="M187">
            <v>1</v>
          </cell>
          <cell r="N187">
            <v>0</v>
          </cell>
          <cell r="O187">
            <v>0</v>
          </cell>
          <cell r="P187">
            <v>48000</v>
          </cell>
          <cell r="Q187">
            <v>48000</v>
          </cell>
          <cell r="R187">
            <v>48000</v>
          </cell>
          <cell r="S187">
            <v>48000</v>
          </cell>
          <cell r="T187">
            <v>48000</v>
          </cell>
          <cell r="U187">
            <v>48000</v>
          </cell>
          <cell r="V187">
            <v>48000</v>
          </cell>
          <cell r="W187">
            <v>48000</v>
          </cell>
          <cell r="X187">
            <v>48000</v>
          </cell>
          <cell r="Y187">
            <v>48000</v>
          </cell>
          <cell r="Z187">
            <v>48000</v>
          </cell>
          <cell r="AA187">
            <v>0</v>
          </cell>
          <cell r="AB187">
            <v>48000</v>
          </cell>
          <cell r="AC187">
            <v>48000</v>
          </cell>
          <cell r="AD187">
            <v>48000</v>
          </cell>
          <cell r="AE187">
            <v>48000</v>
          </cell>
          <cell r="AF187">
            <v>48000</v>
          </cell>
          <cell r="AG187">
            <v>48000</v>
          </cell>
          <cell r="AH187">
            <v>48000</v>
          </cell>
          <cell r="AI187">
            <v>48000</v>
          </cell>
          <cell r="AJ187">
            <v>48000</v>
          </cell>
          <cell r="AK187">
            <v>48000</v>
          </cell>
          <cell r="AL187">
            <v>49223</v>
          </cell>
          <cell r="AM187">
            <v>49223</v>
          </cell>
          <cell r="AN187">
            <v>48600</v>
          </cell>
          <cell r="AO187">
            <v>48000</v>
          </cell>
          <cell r="AP187">
            <v>48000</v>
          </cell>
          <cell r="AQ187">
            <v>48000</v>
          </cell>
          <cell r="AR187">
            <v>48000</v>
          </cell>
          <cell r="AS187">
            <v>48000</v>
          </cell>
          <cell r="AT187">
            <v>48000</v>
          </cell>
          <cell r="AU187">
            <v>48000</v>
          </cell>
          <cell r="AV187">
            <v>48000</v>
          </cell>
          <cell r="AW187">
            <v>46900</v>
          </cell>
          <cell r="AX187">
            <v>47000</v>
          </cell>
          <cell r="AY187">
            <v>46940</v>
          </cell>
          <cell r="AZ187">
            <v>46846</v>
          </cell>
          <cell r="BA187">
            <v>46142</v>
          </cell>
          <cell r="BB187">
            <v>48000</v>
          </cell>
          <cell r="BC187">
            <v>48000</v>
          </cell>
          <cell r="BD187">
            <v>48600</v>
          </cell>
          <cell r="BE187">
            <v>48000</v>
          </cell>
          <cell r="BF187">
            <v>48600</v>
          </cell>
          <cell r="BG187">
            <v>48000</v>
          </cell>
          <cell r="BH187">
            <v>48000</v>
          </cell>
          <cell r="BI187">
            <v>48000</v>
          </cell>
          <cell r="BJ187">
            <v>48000</v>
          </cell>
          <cell r="BK187">
            <v>48000</v>
          </cell>
          <cell r="BL187">
            <v>46846</v>
          </cell>
          <cell r="BM187">
            <v>46846</v>
          </cell>
          <cell r="BN187">
            <v>44000</v>
          </cell>
          <cell r="BO187">
            <v>44000</v>
          </cell>
          <cell r="BP187">
            <v>46846</v>
          </cell>
          <cell r="BQ187">
            <v>46142</v>
          </cell>
          <cell r="BR187">
            <v>46142</v>
          </cell>
          <cell r="BS187">
            <v>46142</v>
          </cell>
          <cell r="BT187">
            <v>46142</v>
          </cell>
          <cell r="BU187">
            <v>44000</v>
          </cell>
          <cell r="BV187">
            <v>43917</v>
          </cell>
          <cell r="BW187">
            <v>46846</v>
          </cell>
          <cell r="BX187">
            <v>46846</v>
          </cell>
          <cell r="BY187">
            <v>44504</v>
          </cell>
          <cell r="BZ187">
            <v>44504</v>
          </cell>
          <cell r="CA187">
            <v>46846</v>
          </cell>
          <cell r="CB187">
            <v>46846</v>
          </cell>
          <cell r="CC187">
            <v>45011</v>
          </cell>
          <cell r="CD187">
            <v>45011</v>
          </cell>
          <cell r="CE187">
            <v>45011</v>
          </cell>
          <cell r="CF187">
            <v>45011</v>
          </cell>
          <cell r="CG187">
            <v>43917</v>
          </cell>
          <cell r="CH187">
            <v>41630</v>
          </cell>
          <cell r="CI187">
            <v>43917</v>
          </cell>
          <cell r="CJ187">
            <v>43917</v>
          </cell>
          <cell r="CK187">
            <v>45011</v>
          </cell>
          <cell r="CL187">
            <v>45011</v>
          </cell>
          <cell r="CM187">
            <v>45011</v>
          </cell>
          <cell r="CN187">
            <v>45011</v>
          </cell>
          <cell r="CO187">
            <v>45011</v>
          </cell>
          <cell r="CP187">
            <v>45011</v>
          </cell>
          <cell r="CQ187">
            <v>45011</v>
          </cell>
          <cell r="CR187">
            <v>43829</v>
          </cell>
          <cell r="CS187">
            <v>43829</v>
          </cell>
          <cell r="CT187">
            <v>41630</v>
          </cell>
          <cell r="CU187">
            <v>41630</v>
          </cell>
          <cell r="CV187">
            <v>43829</v>
          </cell>
          <cell r="CW187">
            <v>41630</v>
          </cell>
          <cell r="CX187">
            <v>41630</v>
          </cell>
          <cell r="CY187">
            <v>41630</v>
          </cell>
          <cell r="CZ187">
            <v>41630</v>
          </cell>
          <cell r="DA187">
            <v>41630</v>
          </cell>
          <cell r="DB187">
            <v>41630</v>
          </cell>
          <cell r="DC187">
            <v>41607</v>
          </cell>
          <cell r="DD187">
            <v>41630</v>
          </cell>
          <cell r="DE187">
            <v>41630</v>
          </cell>
          <cell r="DF187">
            <v>41630</v>
          </cell>
          <cell r="DG187">
            <v>41630</v>
          </cell>
          <cell r="DH187">
            <v>41630</v>
          </cell>
          <cell r="DI187">
            <v>41630</v>
          </cell>
          <cell r="DJ187">
            <v>41630</v>
          </cell>
          <cell r="DK187">
            <v>41630</v>
          </cell>
          <cell r="DL187">
            <v>41630</v>
          </cell>
          <cell r="DM187">
            <v>41630</v>
          </cell>
          <cell r="DN187">
            <v>35000</v>
          </cell>
          <cell r="DO187">
            <v>0</v>
          </cell>
          <cell r="DP187">
            <v>41630</v>
          </cell>
          <cell r="DQ187">
            <v>41630</v>
          </cell>
          <cell r="DR187">
            <v>41630</v>
          </cell>
          <cell r="DS187">
            <v>41630</v>
          </cell>
          <cell r="DT187">
            <v>41630</v>
          </cell>
          <cell r="DU187">
            <v>41630</v>
          </cell>
          <cell r="DV187">
            <v>41630</v>
          </cell>
          <cell r="DW187">
            <v>41630</v>
          </cell>
          <cell r="DX187">
            <v>41630</v>
          </cell>
          <cell r="DY187">
            <v>41630</v>
          </cell>
          <cell r="DZ187">
            <v>41630</v>
          </cell>
          <cell r="EA187">
            <v>41630</v>
          </cell>
        </row>
        <row r="188">
          <cell r="A188">
            <v>125</v>
          </cell>
          <cell r="B188">
            <v>5</v>
          </cell>
          <cell r="C188">
            <v>1</v>
          </cell>
          <cell r="D188">
            <v>0</v>
          </cell>
          <cell r="E188">
            <v>0</v>
          </cell>
          <cell r="F188" t="str">
            <v>OSERS</v>
          </cell>
          <cell r="G188" t="str">
            <v xml:space="preserve">Special Education </v>
          </cell>
          <cell r="H188">
            <v>0</v>
          </cell>
          <cell r="I188">
            <v>0</v>
          </cell>
          <cell r="J188" t="str">
            <v>National activities (IDEA-D): Technical assistance and dissemination (section 663)</v>
          </cell>
          <cell r="K188">
            <v>0</v>
          </cell>
          <cell r="L188" t="str">
            <v>D</v>
          </cell>
          <cell r="M188">
            <v>1</v>
          </cell>
          <cell r="N188">
            <v>0</v>
          </cell>
          <cell r="O188">
            <v>0</v>
          </cell>
          <cell r="P188">
            <v>48549</v>
          </cell>
          <cell r="Q188">
            <v>48549</v>
          </cell>
          <cell r="R188">
            <v>49549</v>
          </cell>
          <cell r="S188">
            <v>49549</v>
          </cell>
          <cell r="T188">
            <v>49549</v>
          </cell>
          <cell r="U188">
            <v>49389</v>
          </cell>
          <cell r="V188">
            <v>49389</v>
          </cell>
          <cell r="W188">
            <v>49389</v>
          </cell>
          <cell r="X188">
            <v>49389</v>
          </cell>
          <cell r="Y188">
            <v>49389</v>
          </cell>
          <cell r="Z188">
            <v>49389</v>
          </cell>
          <cell r="AA188">
            <v>0</v>
          </cell>
          <cell r="AB188">
            <v>49389</v>
          </cell>
          <cell r="AC188">
            <v>49549</v>
          </cell>
          <cell r="AD188">
            <v>49549</v>
          </cell>
          <cell r="AE188">
            <v>49549</v>
          </cell>
          <cell r="AF188">
            <v>49549</v>
          </cell>
          <cell r="AG188">
            <v>49549</v>
          </cell>
          <cell r="AH188">
            <v>49549</v>
          </cell>
          <cell r="AI188">
            <v>49549</v>
          </cell>
          <cell r="AJ188">
            <v>49549</v>
          </cell>
          <cell r="AK188">
            <v>49549</v>
          </cell>
          <cell r="AL188">
            <v>49549</v>
          </cell>
          <cell r="AM188">
            <v>49549</v>
          </cell>
          <cell r="AN188">
            <v>49549</v>
          </cell>
          <cell r="AO188">
            <v>49549</v>
          </cell>
          <cell r="AP188">
            <v>49549</v>
          </cell>
          <cell r="AQ188">
            <v>49549</v>
          </cell>
          <cell r="AR188">
            <v>49549</v>
          </cell>
          <cell r="AS188">
            <v>49549</v>
          </cell>
          <cell r="AT188">
            <v>49549</v>
          </cell>
          <cell r="AU188">
            <v>49549</v>
          </cell>
          <cell r="AV188">
            <v>49549</v>
          </cell>
          <cell r="AW188">
            <v>48414</v>
          </cell>
          <cell r="AX188">
            <v>48549</v>
          </cell>
          <cell r="AY188">
            <v>48904</v>
          </cell>
          <cell r="AZ188">
            <v>48806</v>
          </cell>
          <cell r="BA188">
            <v>48072</v>
          </cell>
          <cell r="BB188">
            <v>49549</v>
          </cell>
          <cell r="BC188">
            <v>49549</v>
          </cell>
          <cell r="BD188">
            <v>44594</v>
          </cell>
          <cell r="BE188">
            <v>49549</v>
          </cell>
          <cell r="BF188">
            <v>49549</v>
          </cell>
          <cell r="BG188">
            <v>49549</v>
          </cell>
          <cell r="BH188">
            <v>49549</v>
          </cell>
          <cell r="BI188">
            <v>49549</v>
          </cell>
          <cell r="BJ188">
            <v>49549</v>
          </cell>
          <cell r="BK188">
            <v>49549</v>
          </cell>
          <cell r="BL188">
            <v>48806</v>
          </cell>
          <cell r="BM188">
            <v>48806</v>
          </cell>
          <cell r="BN188">
            <v>49306</v>
          </cell>
          <cell r="BO188">
            <v>49306</v>
          </cell>
          <cell r="BP188">
            <v>48806</v>
          </cell>
          <cell r="BQ188">
            <v>48072</v>
          </cell>
          <cell r="BR188">
            <v>48072</v>
          </cell>
          <cell r="BS188">
            <v>48072</v>
          </cell>
          <cell r="BT188">
            <v>48072</v>
          </cell>
          <cell r="BU188">
            <v>54885</v>
          </cell>
          <cell r="BV188">
            <v>54781</v>
          </cell>
          <cell r="BW188">
            <v>48806</v>
          </cell>
          <cell r="BX188">
            <v>48806</v>
          </cell>
          <cell r="BY188">
            <v>46366</v>
          </cell>
          <cell r="BZ188">
            <v>46366</v>
          </cell>
          <cell r="CA188">
            <v>46306</v>
          </cell>
          <cell r="CB188">
            <v>46306</v>
          </cell>
          <cell r="CC188">
            <v>46281</v>
          </cell>
          <cell r="CD188">
            <v>46781</v>
          </cell>
          <cell r="CE188">
            <v>46781</v>
          </cell>
          <cell r="CF188">
            <v>54781</v>
          </cell>
          <cell r="CG188">
            <v>46781</v>
          </cell>
          <cell r="CH188">
            <v>44345</v>
          </cell>
          <cell r="CI188">
            <v>54781</v>
          </cell>
          <cell r="CJ188">
            <v>54781</v>
          </cell>
          <cell r="CK188">
            <v>46781</v>
          </cell>
          <cell r="CL188">
            <v>46781</v>
          </cell>
          <cell r="CM188">
            <v>46781</v>
          </cell>
          <cell r="CN188">
            <v>46781</v>
          </cell>
          <cell r="CO188">
            <v>46781</v>
          </cell>
          <cell r="CP188">
            <v>46781</v>
          </cell>
          <cell r="CQ188">
            <v>46781</v>
          </cell>
          <cell r="CR188">
            <v>46688</v>
          </cell>
          <cell r="CS188">
            <v>46688</v>
          </cell>
          <cell r="CT188">
            <v>44345</v>
          </cell>
          <cell r="CU188">
            <v>44345</v>
          </cell>
          <cell r="CV188">
            <v>46688</v>
          </cell>
          <cell r="CW188">
            <v>44345</v>
          </cell>
          <cell r="CX188">
            <v>44345</v>
          </cell>
          <cell r="CY188">
            <v>44345</v>
          </cell>
          <cell r="CZ188">
            <v>44345</v>
          </cell>
          <cell r="DA188">
            <v>54345</v>
          </cell>
          <cell r="DB188">
            <v>44345</v>
          </cell>
          <cell r="DC188">
            <v>44320</v>
          </cell>
          <cell r="DD188">
            <v>44345</v>
          </cell>
          <cell r="DE188">
            <v>44345</v>
          </cell>
          <cell r="DF188">
            <v>54345</v>
          </cell>
          <cell r="DG188">
            <v>54345</v>
          </cell>
          <cell r="DH188">
            <v>54345</v>
          </cell>
          <cell r="DI188">
            <v>54345</v>
          </cell>
          <cell r="DJ188">
            <v>54345</v>
          </cell>
          <cell r="DK188">
            <v>54345</v>
          </cell>
          <cell r="DL188">
            <v>51928</v>
          </cell>
          <cell r="DM188">
            <v>51928</v>
          </cell>
          <cell r="DN188">
            <v>42428</v>
          </cell>
          <cell r="DO188">
            <v>0</v>
          </cell>
          <cell r="DP188">
            <v>44345</v>
          </cell>
          <cell r="DQ188">
            <v>44345</v>
          </cell>
          <cell r="DR188">
            <v>51928</v>
          </cell>
          <cell r="DS188">
            <v>44345</v>
          </cell>
          <cell r="DT188">
            <v>64345</v>
          </cell>
          <cell r="DU188">
            <v>54345</v>
          </cell>
          <cell r="DV188">
            <v>54345</v>
          </cell>
          <cell r="DW188">
            <v>54345</v>
          </cell>
          <cell r="DX188">
            <v>54345</v>
          </cell>
          <cell r="DY188">
            <v>54345</v>
          </cell>
          <cell r="DZ188">
            <v>44345</v>
          </cell>
          <cell r="EA188">
            <v>54345</v>
          </cell>
        </row>
        <row r="189">
          <cell r="A189">
            <v>126</v>
          </cell>
          <cell r="B189">
            <v>5</v>
          </cell>
          <cell r="C189">
            <v>1</v>
          </cell>
          <cell r="D189">
            <v>0</v>
          </cell>
          <cell r="E189">
            <v>0</v>
          </cell>
          <cell r="F189" t="str">
            <v>OSERS</v>
          </cell>
          <cell r="G189" t="str">
            <v xml:space="preserve">Special Education </v>
          </cell>
          <cell r="H189">
            <v>0</v>
          </cell>
          <cell r="I189">
            <v>0</v>
          </cell>
          <cell r="J189" t="str">
            <v>National activities (IDEA-D): Personnel preparation (section 662)</v>
          </cell>
          <cell r="K189">
            <v>0</v>
          </cell>
          <cell r="L189" t="str">
            <v>D</v>
          </cell>
          <cell r="M189">
            <v>1</v>
          </cell>
          <cell r="N189">
            <v>0</v>
          </cell>
          <cell r="O189">
            <v>0</v>
          </cell>
          <cell r="P189">
            <v>90653</v>
          </cell>
          <cell r="Q189">
            <v>90653</v>
          </cell>
          <cell r="R189">
            <v>90653</v>
          </cell>
          <cell r="S189">
            <v>90653</v>
          </cell>
          <cell r="T189">
            <v>90653</v>
          </cell>
          <cell r="U189">
            <v>90653</v>
          </cell>
          <cell r="V189">
            <v>90653</v>
          </cell>
          <cell r="W189">
            <v>90653</v>
          </cell>
          <cell r="X189">
            <v>90653</v>
          </cell>
          <cell r="Y189">
            <v>90653</v>
          </cell>
          <cell r="Z189">
            <v>90653</v>
          </cell>
          <cell r="AA189">
            <v>0</v>
          </cell>
          <cell r="AB189">
            <v>90653</v>
          </cell>
          <cell r="AC189">
            <v>90653</v>
          </cell>
          <cell r="AD189">
            <v>90653</v>
          </cell>
          <cell r="AE189">
            <v>90653</v>
          </cell>
          <cell r="AF189">
            <v>90653</v>
          </cell>
          <cell r="AG189">
            <v>90653</v>
          </cell>
          <cell r="AH189">
            <v>90653</v>
          </cell>
          <cell r="AI189">
            <v>90653</v>
          </cell>
          <cell r="AJ189">
            <v>90653</v>
          </cell>
          <cell r="AK189">
            <v>90653</v>
          </cell>
          <cell r="AL189">
            <v>90653</v>
          </cell>
          <cell r="AM189">
            <v>90653</v>
          </cell>
          <cell r="AN189">
            <v>90653</v>
          </cell>
          <cell r="AO189">
            <v>90653</v>
          </cell>
          <cell r="AP189">
            <v>90653</v>
          </cell>
          <cell r="AQ189">
            <v>90653</v>
          </cell>
          <cell r="AR189">
            <v>90653</v>
          </cell>
          <cell r="AS189">
            <v>90653</v>
          </cell>
          <cell r="AT189">
            <v>90653</v>
          </cell>
          <cell r="AU189">
            <v>90653</v>
          </cell>
          <cell r="AV189">
            <v>90653</v>
          </cell>
          <cell r="AW189">
            <v>88576</v>
          </cell>
          <cell r="AX189">
            <v>89653</v>
          </cell>
          <cell r="AY189">
            <v>88643</v>
          </cell>
          <cell r="AZ189">
            <v>88466</v>
          </cell>
          <cell r="BA189">
            <v>87136</v>
          </cell>
          <cell r="BB189">
            <v>90653</v>
          </cell>
          <cell r="BC189">
            <v>90653</v>
          </cell>
          <cell r="BD189">
            <v>90653</v>
          </cell>
          <cell r="BE189">
            <v>90653</v>
          </cell>
          <cell r="BF189">
            <v>90653</v>
          </cell>
          <cell r="BG189">
            <v>90653</v>
          </cell>
          <cell r="BH189">
            <v>90653</v>
          </cell>
          <cell r="BI189">
            <v>90653</v>
          </cell>
          <cell r="BJ189">
            <v>90653</v>
          </cell>
          <cell r="BK189">
            <v>90653</v>
          </cell>
          <cell r="BL189">
            <v>88466</v>
          </cell>
          <cell r="BM189">
            <v>88466</v>
          </cell>
          <cell r="BN189">
            <v>88966</v>
          </cell>
          <cell r="BO189">
            <v>88966</v>
          </cell>
          <cell r="BP189">
            <v>88466</v>
          </cell>
          <cell r="BQ189">
            <v>87136</v>
          </cell>
          <cell r="BR189">
            <v>87136</v>
          </cell>
          <cell r="BS189">
            <v>87136</v>
          </cell>
          <cell r="BT189">
            <v>87136</v>
          </cell>
          <cell r="BU189">
            <v>88466</v>
          </cell>
          <cell r="BV189">
            <v>88299</v>
          </cell>
          <cell r="BW189">
            <v>88466</v>
          </cell>
          <cell r="BX189">
            <v>88466</v>
          </cell>
          <cell r="BY189">
            <v>81212</v>
          </cell>
          <cell r="BZ189">
            <v>84043</v>
          </cell>
          <cell r="CA189">
            <v>85966</v>
          </cell>
          <cell r="CB189">
            <v>85966</v>
          </cell>
          <cell r="CC189">
            <v>85799</v>
          </cell>
          <cell r="CD189">
            <v>85799</v>
          </cell>
          <cell r="CE189">
            <v>86205</v>
          </cell>
          <cell r="CF189">
            <v>86205</v>
          </cell>
          <cell r="CG189">
            <v>88299</v>
          </cell>
          <cell r="CH189">
            <v>83700</v>
          </cell>
          <cell r="CI189">
            <v>88299</v>
          </cell>
          <cell r="CJ189">
            <v>88299</v>
          </cell>
          <cell r="CK189">
            <v>86205</v>
          </cell>
          <cell r="CL189">
            <v>85799</v>
          </cell>
          <cell r="CM189">
            <v>86205</v>
          </cell>
          <cell r="CN189">
            <v>85799</v>
          </cell>
          <cell r="CO189">
            <v>85799</v>
          </cell>
          <cell r="CP189">
            <v>85799</v>
          </cell>
          <cell r="CQ189">
            <v>85799</v>
          </cell>
          <cell r="CR189">
            <v>88122</v>
          </cell>
          <cell r="CS189">
            <v>88122</v>
          </cell>
          <cell r="CT189">
            <v>83700</v>
          </cell>
          <cell r="CU189">
            <v>83700</v>
          </cell>
          <cell r="CV189">
            <v>88122</v>
          </cell>
          <cell r="CW189">
            <v>83700</v>
          </cell>
          <cell r="CX189">
            <v>83700</v>
          </cell>
          <cell r="CY189">
            <v>83700</v>
          </cell>
          <cell r="CZ189">
            <v>83700</v>
          </cell>
          <cell r="DA189">
            <v>83700</v>
          </cell>
          <cell r="DB189">
            <v>83700</v>
          </cell>
          <cell r="DC189">
            <v>83654</v>
          </cell>
          <cell r="DD189">
            <v>83700</v>
          </cell>
          <cell r="DE189">
            <v>83700</v>
          </cell>
          <cell r="DF189">
            <v>83700</v>
          </cell>
          <cell r="DG189">
            <v>83700</v>
          </cell>
          <cell r="DH189">
            <v>83700</v>
          </cell>
          <cell r="DI189">
            <v>83700</v>
          </cell>
          <cell r="DJ189">
            <v>83700</v>
          </cell>
          <cell r="DK189">
            <v>83700</v>
          </cell>
          <cell r="DL189">
            <v>83700</v>
          </cell>
          <cell r="DM189">
            <v>83700</v>
          </cell>
          <cell r="DN189">
            <v>81700</v>
          </cell>
          <cell r="DO189">
            <v>0</v>
          </cell>
          <cell r="DP189">
            <v>83700</v>
          </cell>
          <cell r="DQ189">
            <v>83700</v>
          </cell>
          <cell r="DR189">
            <v>83700</v>
          </cell>
          <cell r="DS189">
            <v>83700</v>
          </cell>
          <cell r="DT189">
            <v>83700</v>
          </cell>
          <cell r="DU189">
            <v>83700</v>
          </cell>
          <cell r="DV189">
            <v>83700</v>
          </cell>
          <cell r="DW189">
            <v>83700</v>
          </cell>
          <cell r="DX189">
            <v>83700</v>
          </cell>
          <cell r="DY189">
            <v>83700</v>
          </cell>
          <cell r="DZ189">
            <v>83700</v>
          </cell>
          <cell r="EA189">
            <v>83700</v>
          </cell>
        </row>
        <row r="190">
          <cell r="A190">
            <v>127</v>
          </cell>
          <cell r="B190">
            <v>5</v>
          </cell>
          <cell r="C190">
            <v>1</v>
          </cell>
          <cell r="D190">
            <v>0</v>
          </cell>
          <cell r="E190">
            <v>0</v>
          </cell>
          <cell r="F190" t="str">
            <v>OSERS</v>
          </cell>
          <cell r="G190" t="str">
            <v xml:space="preserve">Special Education </v>
          </cell>
          <cell r="H190">
            <v>0</v>
          </cell>
          <cell r="I190">
            <v>0</v>
          </cell>
          <cell r="J190" t="str">
            <v>National activities (IDEA-D): Parent information centers (sections 671-673)</v>
          </cell>
          <cell r="K190">
            <v>0</v>
          </cell>
          <cell r="L190" t="str">
            <v>D</v>
          </cell>
          <cell r="M190">
            <v>1</v>
          </cell>
          <cell r="N190">
            <v>0</v>
          </cell>
          <cell r="O190">
            <v>0</v>
          </cell>
          <cell r="P190">
            <v>27028</v>
          </cell>
          <cell r="Q190">
            <v>27028</v>
          </cell>
          <cell r="R190">
            <v>28028</v>
          </cell>
          <cell r="S190">
            <v>28028</v>
          </cell>
          <cell r="T190">
            <v>28028</v>
          </cell>
          <cell r="U190">
            <v>27528</v>
          </cell>
          <cell r="V190">
            <v>27528</v>
          </cell>
          <cell r="W190">
            <v>27528</v>
          </cell>
          <cell r="X190">
            <v>27528</v>
          </cell>
          <cell r="Y190">
            <v>27528</v>
          </cell>
          <cell r="Z190">
            <v>27528</v>
          </cell>
          <cell r="AA190">
            <v>0</v>
          </cell>
          <cell r="AB190">
            <v>27528</v>
          </cell>
          <cell r="AC190">
            <v>28028</v>
          </cell>
          <cell r="AD190">
            <v>28028</v>
          </cell>
          <cell r="AE190">
            <v>28028</v>
          </cell>
          <cell r="AF190">
            <v>28028</v>
          </cell>
          <cell r="AG190">
            <v>28028</v>
          </cell>
          <cell r="AH190">
            <v>28028</v>
          </cell>
          <cell r="AI190">
            <v>28028</v>
          </cell>
          <cell r="AJ190">
            <v>28028</v>
          </cell>
          <cell r="AK190">
            <v>28028</v>
          </cell>
          <cell r="AL190">
            <v>30028</v>
          </cell>
          <cell r="AM190">
            <v>30028</v>
          </cell>
          <cell r="AN190">
            <v>29028</v>
          </cell>
          <cell r="AO190">
            <v>29028</v>
          </cell>
          <cell r="AP190">
            <v>28028</v>
          </cell>
          <cell r="AQ190">
            <v>28028</v>
          </cell>
          <cell r="AR190">
            <v>28028</v>
          </cell>
          <cell r="AS190">
            <v>28028</v>
          </cell>
          <cell r="AT190">
            <v>28028</v>
          </cell>
          <cell r="AU190">
            <v>28028</v>
          </cell>
          <cell r="AV190">
            <v>28028</v>
          </cell>
          <cell r="AW190">
            <v>28028</v>
          </cell>
          <cell r="AX190">
            <v>27028</v>
          </cell>
          <cell r="AY190">
            <v>28028</v>
          </cell>
          <cell r="AZ190">
            <v>27972</v>
          </cell>
          <cell r="BA190">
            <v>27552</v>
          </cell>
          <cell r="BB190">
            <v>28028</v>
          </cell>
          <cell r="BC190">
            <v>28028</v>
          </cell>
          <cell r="BD190">
            <v>29028</v>
          </cell>
          <cell r="BE190">
            <v>28028</v>
          </cell>
          <cell r="BF190">
            <v>29028</v>
          </cell>
          <cell r="BG190">
            <v>28028</v>
          </cell>
          <cell r="BH190">
            <v>28028</v>
          </cell>
          <cell r="BI190">
            <v>28028</v>
          </cell>
          <cell r="BJ190">
            <v>28028</v>
          </cell>
          <cell r="BK190">
            <v>28028</v>
          </cell>
          <cell r="BL190">
            <v>27972</v>
          </cell>
          <cell r="BM190">
            <v>27972</v>
          </cell>
          <cell r="BN190">
            <v>28972</v>
          </cell>
          <cell r="BO190">
            <v>28972</v>
          </cell>
          <cell r="BP190">
            <v>27972</v>
          </cell>
          <cell r="BQ190">
            <v>27552</v>
          </cell>
          <cell r="BR190">
            <v>27552</v>
          </cell>
          <cell r="BS190">
            <v>27552</v>
          </cell>
          <cell r="BT190">
            <v>27552</v>
          </cell>
          <cell r="BU190">
            <v>28972</v>
          </cell>
          <cell r="BV190">
            <v>28917</v>
          </cell>
          <cell r="BW190">
            <v>27972</v>
          </cell>
          <cell r="BX190">
            <v>27972</v>
          </cell>
          <cell r="BY190">
            <v>27972</v>
          </cell>
          <cell r="BZ190">
            <v>26573</v>
          </cell>
          <cell r="CA190">
            <v>27972</v>
          </cell>
          <cell r="CB190">
            <v>27972</v>
          </cell>
          <cell r="CC190">
            <v>28917</v>
          </cell>
          <cell r="CD190">
            <v>28917</v>
          </cell>
          <cell r="CE190">
            <v>29917</v>
          </cell>
          <cell r="CF190">
            <v>29917</v>
          </cell>
          <cell r="CG190">
            <v>28917</v>
          </cell>
          <cell r="CH190">
            <v>27411</v>
          </cell>
          <cell r="CI190">
            <v>28917</v>
          </cell>
          <cell r="CJ190">
            <v>28917</v>
          </cell>
          <cell r="CK190">
            <v>29917</v>
          </cell>
          <cell r="CL190">
            <v>28917</v>
          </cell>
          <cell r="CM190">
            <v>29917</v>
          </cell>
          <cell r="CN190">
            <v>28917</v>
          </cell>
          <cell r="CO190">
            <v>28917</v>
          </cell>
          <cell r="CP190">
            <v>28917</v>
          </cell>
          <cell r="CQ190">
            <v>28917</v>
          </cell>
          <cell r="CR190">
            <v>28917</v>
          </cell>
          <cell r="CS190">
            <v>28917</v>
          </cell>
          <cell r="CT190">
            <v>27411</v>
          </cell>
          <cell r="CU190">
            <v>27411</v>
          </cell>
          <cell r="CV190">
            <v>28917</v>
          </cell>
          <cell r="CW190">
            <v>27411</v>
          </cell>
          <cell r="CX190">
            <v>27411</v>
          </cell>
          <cell r="CY190">
            <v>27411</v>
          </cell>
          <cell r="CZ190">
            <v>27411</v>
          </cell>
          <cell r="DA190">
            <v>29411</v>
          </cell>
          <cell r="DB190">
            <v>27411</v>
          </cell>
          <cell r="DC190">
            <v>27396</v>
          </cell>
          <cell r="DD190">
            <v>27411</v>
          </cell>
          <cell r="DE190">
            <v>27411</v>
          </cell>
          <cell r="DF190">
            <v>27411</v>
          </cell>
          <cell r="DG190">
            <v>27411</v>
          </cell>
          <cell r="DH190">
            <v>27411</v>
          </cell>
          <cell r="DI190">
            <v>27411</v>
          </cell>
          <cell r="DJ190">
            <v>27411</v>
          </cell>
          <cell r="DK190">
            <v>27411</v>
          </cell>
          <cell r="DL190">
            <v>27411</v>
          </cell>
          <cell r="DM190">
            <v>27411</v>
          </cell>
          <cell r="DN190">
            <v>26500</v>
          </cell>
          <cell r="DO190">
            <v>0</v>
          </cell>
          <cell r="DP190">
            <v>27411</v>
          </cell>
          <cell r="DQ190">
            <v>27411</v>
          </cell>
          <cell r="DR190">
            <v>27411</v>
          </cell>
          <cell r="DS190">
            <v>27411</v>
          </cell>
          <cell r="DT190">
            <v>27411</v>
          </cell>
          <cell r="DU190">
            <v>27411</v>
          </cell>
          <cell r="DV190">
            <v>27411</v>
          </cell>
          <cell r="DW190">
            <v>27411</v>
          </cell>
          <cell r="DX190">
            <v>27411</v>
          </cell>
          <cell r="DY190">
            <v>27411</v>
          </cell>
          <cell r="DZ190">
            <v>27411</v>
          </cell>
          <cell r="EA190">
            <v>27411</v>
          </cell>
        </row>
        <row r="191">
          <cell r="A191">
            <v>128</v>
          </cell>
          <cell r="B191">
            <v>5</v>
          </cell>
          <cell r="C191">
            <v>1</v>
          </cell>
          <cell r="D191">
            <v>0</v>
          </cell>
          <cell r="E191">
            <v>0</v>
          </cell>
          <cell r="F191" t="str">
            <v>OSERS</v>
          </cell>
          <cell r="G191" t="str">
            <v xml:space="preserve">Special Education </v>
          </cell>
          <cell r="H191">
            <v>0</v>
          </cell>
          <cell r="I191">
            <v>0</v>
          </cell>
          <cell r="J191" t="str">
            <v>National activities (IDEA-D): Technology and media services (section 674)</v>
          </cell>
          <cell r="K191">
            <v>0</v>
          </cell>
          <cell r="L191" t="str">
            <v>D</v>
          </cell>
          <cell r="M191">
            <v>1</v>
          </cell>
          <cell r="N191">
            <v>0</v>
          </cell>
          <cell r="O191">
            <v>0</v>
          </cell>
          <cell r="P191">
            <v>38615</v>
          </cell>
          <cell r="Q191">
            <v>38615</v>
          </cell>
          <cell r="R191">
            <v>43973</v>
          </cell>
          <cell r="S191">
            <v>43973</v>
          </cell>
          <cell r="T191">
            <v>43973</v>
          </cell>
          <cell r="U191">
            <v>38615</v>
          </cell>
          <cell r="V191">
            <v>38615</v>
          </cell>
          <cell r="W191">
            <v>38615</v>
          </cell>
          <cell r="X191">
            <v>38615</v>
          </cell>
          <cell r="Y191">
            <v>38615</v>
          </cell>
          <cell r="Z191">
            <v>38615</v>
          </cell>
          <cell r="AA191">
            <v>0</v>
          </cell>
          <cell r="AB191">
            <v>38615</v>
          </cell>
          <cell r="AC191">
            <v>41223</v>
          </cell>
          <cell r="AD191">
            <v>41223</v>
          </cell>
          <cell r="AE191">
            <v>41223</v>
          </cell>
          <cell r="AF191">
            <v>41223</v>
          </cell>
          <cell r="AG191">
            <v>41223</v>
          </cell>
          <cell r="AH191">
            <v>41223</v>
          </cell>
          <cell r="AI191">
            <v>43973</v>
          </cell>
          <cell r="AJ191">
            <v>43973</v>
          </cell>
          <cell r="AK191">
            <v>43973</v>
          </cell>
          <cell r="AL191">
            <v>47300</v>
          </cell>
          <cell r="AM191">
            <v>47300</v>
          </cell>
          <cell r="AN191">
            <v>45000</v>
          </cell>
          <cell r="AO191">
            <v>43973</v>
          </cell>
          <cell r="AP191">
            <v>43973</v>
          </cell>
          <cell r="AQ191">
            <v>43973</v>
          </cell>
          <cell r="AR191">
            <v>29986</v>
          </cell>
          <cell r="AS191">
            <v>29986</v>
          </cell>
          <cell r="AT191">
            <v>43973</v>
          </cell>
          <cell r="AU191">
            <v>29986</v>
          </cell>
          <cell r="AV191">
            <v>29986</v>
          </cell>
          <cell r="AW191">
            <v>29299</v>
          </cell>
          <cell r="AX191">
            <v>28986</v>
          </cell>
          <cell r="AY191">
            <v>28701</v>
          </cell>
          <cell r="AZ191">
            <v>28644</v>
          </cell>
          <cell r="BA191">
            <v>28213</v>
          </cell>
          <cell r="BB191">
            <v>43973</v>
          </cell>
          <cell r="BC191">
            <v>41223</v>
          </cell>
          <cell r="BD191">
            <v>45000</v>
          </cell>
          <cell r="BE191">
            <v>41223</v>
          </cell>
          <cell r="BF191">
            <v>45000</v>
          </cell>
          <cell r="BG191">
            <v>29986</v>
          </cell>
          <cell r="BH191">
            <v>33289</v>
          </cell>
          <cell r="BI191">
            <v>32289</v>
          </cell>
          <cell r="BJ191">
            <v>33289</v>
          </cell>
          <cell r="BK191">
            <v>33289</v>
          </cell>
          <cell r="BL191">
            <v>28644</v>
          </cell>
          <cell r="BM191">
            <v>28644</v>
          </cell>
          <cell r="BN191">
            <v>30644</v>
          </cell>
          <cell r="BO191">
            <v>30644</v>
          </cell>
          <cell r="BP191">
            <v>28644</v>
          </cell>
          <cell r="BQ191">
            <v>28213</v>
          </cell>
          <cell r="BR191">
            <v>28213</v>
          </cell>
          <cell r="BS191">
            <v>28213</v>
          </cell>
          <cell r="BT191">
            <v>28213</v>
          </cell>
          <cell r="BU191">
            <v>29644</v>
          </cell>
          <cell r="BV191">
            <v>29588</v>
          </cell>
          <cell r="BW191">
            <v>28644</v>
          </cell>
          <cell r="BX191">
            <v>28644</v>
          </cell>
          <cell r="BY191">
            <v>28644</v>
          </cell>
          <cell r="BZ191">
            <v>27212</v>
          </cell>
          <cell r="CA191">
            <v>28644</v>
          </cell>
          <cell r="CB191">
            <v>28644</v>
          </cell>
          <cell r="CC191">
            <v>29588</v>
          </cell>
          <cell r="CD191">
            <v>29588</v>
          </cell>
          <cell r="CE191">
            <v>29588</v>
          </cell>
          <cell r="CF191">
            <v>29588</v>
          </cell>
          <cell r="CG191">
            <v>29588</v>
          </cell>
          <cell r="CH191">
            <v>28047</v>
          </cell>
          <cell r="CI191">
            <v>29588</v>
          </cell>
          <cell r="CJ191">
            <v>29588</v>
          </cell>
          <cell r="CK191">
            <v>29588</v>
          </cell>
          <cell r="CL191">
            <v>29588</v>
          </cell>
          <cell r="CM191">
            <v>29588</v>
          </cell>
          <cell r="CN191">
            <v>29588</v>
          </cell>
          <cell r="CO191">
            <v>29588</v>
          </cell>
          <cell r="CP191">
            <v>29588</v>
          </cell>
          <cell r="CQ191">
            <v>29588</v>
          </cell>
          <cell r="CR191">
            <v>29529</v>
          </cell>
          <cell r="CS191">
            <v>29529</v>
          </cell>
          <cell r="CT191">
            <v>28047</v>
          </cell>
          <cell r="CU191">
            <v>28047</v>
          </cell>
          <cell r="CV191">
            <v>29529</v>
          </cell>
          <cell r="CW191">
            <v>28047</v>
          </cell>
          <cell r="CX191">
            <v>28047</v>
          </cell>
          <cell r="CY191">
            <v>28047</v>
          </cell>
          <cell r="CZ191">
            <v>28047</v>
          </cell>
          <cell r="DA191">
            <v>28047</v>
          </cell>
          <cell r="DB191">
            <v>28047</v>
          </cell>
          <cell r="DC191">
            <v>28031</v>
          </cell>
          <cell r="DD191">
            <v>28047</v>
          </cell>
          <cell r="DE191">
            <v>28047</v>
          </cell>
          <cell r="DF191">
            <v>28047</v>
          </cell>
          <cell r="DG191">
            <v>28047</v>
          </cell>
          <cell r="DH191">
            <v>28047</v>
          </cell>
          <cell r="DI191">
            <v>28047</v>
          </cell>
          <cell r="DJ191">
            <v>28047</v>
          </cell>
          <cell r="DK191">
            <v>28047</v>
          </cell>
          <cell r="DL191">
            <v>28047</v>
          </cell>
          <cell r="DM191">
            <v>28047</v>
          </cell>
          <cell r="DN191">
            <v>27047</v>
          </cell>
          <cell r="DO191">
            <v>0</v>
          </cell>
          <cell r="DP191">
            <v>28047</v>
          </cell>
          <cell r="DQ191">
            <v>30047</v>
          </cell>
          <cell r="DR191">
            <v>28047</v>
          </cell>
          <cell r="DS191">
            <v>30047</v>
          </cell>
          <cell r="DT191">
            <v>28047</v>
          </cell>
          <cell r="DU191">
            <v>28047</v>
          </cell>
          <cell r="DV191">
            <v>29047</v>
          </cell>
          <cell r="DW191">
            <v>29047</v>
          </cell>
          <cell r="DX191">
            <v>30047</v>
          </cell>
          <cell r="DY191">
            <v>30047</v>
          </cell>
          <cell r="DZ191">
            <v>30047</v>
          </cell>
          <cell r="EA191">
            <v>30047</v>
          </cell>
        </row>
        <row r="192">
          <cell r="A192">
            <v>129</v>
          </cell>
          <cell r="B192">
            <v>5</v>
          </cell>
          <cell r="C192">
            <v>1</v>
          </cell>
          <cell r="D192">
            <v>0</v>
          </cell>
          <cell r="E192">
            <v>0</v>
          </cell>
          <cell r="F192" t="str">
            <v>OSERS</v>
          </cell>
          <cell r="G192" t="str">
            <v xml:space="preserve">Special Education </v>
          </cell>
          <cell r="H192" t="str">
            <v>Other, K-12-6</v>
          </cell>
          <cell r="I192">
            <v>0</v>
          </cell>
          <cell r="J192" t="str">
            <v>Special Olympics education programs (Special Olympics Sport and Empowerment Act)</v>
          </cell>
          <cell r="K192">
            <v>0</v>
          </cell>
          <cell r="L192" t="str">
            <v>D</v>
          </cell>
          <cell r="M192">
            <v>1</v>
          </cell>
          <cell r="N192">
            <v>0</v>
          </cell>
          <cell r="O192">
            <v>0</v>
          </cell>
          <cell r="P192">
            <v>8095</v>
          </cell>
          <cell r="Q192">
            <v>8095</v>
          </cell>
          <cell r="R192">
            <v>8095</v>
          </cell>
          <cell r="S192">
            <v>8095</v>
          </cell>
          <cell r="T192">
            <v>8095</v>
          </cell>
          <cell r="U192">
            <v>8095</v>
          </cell>
          <cell r="V192">
            <v>8095</v>
          </cell>
          <cell r="W192">
            <v>8095</v>
          </cell>
          <cell r="X192">
            <v>8095</v>
          </cell>
          <cell r="Y192">
            <v>8095</v>
          </cell>
          <cell r="Z192">
            <v>8095</v>
          </cell>
          <cell r="AA192">
            <v>0</v>
          </cell>
          <cell r="AB192">
            <v>8095</v>
          </cell>
          <cell r="AC192">
            <v>8095</v>
          </cell>
          <cell r="AD192">
            <v>8095</v>
          </cell>
          <cell r="AE192">
            <v>8095</v>
          </cell>
          <cell r="AF192">
            <v>8095</v>
          </cell>
          <cell r="AG192">
            <v>10000</v>
          </cell>
          <cell r="AH192">
            <v>10000</v>
          </cell>
          <cell r="AI192">
            <v>10000</v>
          </cell>
          <cell r="AJ192">
            <v>8095</v>
          </cell>
          <cell r="AK192">
            <v>8095</v>
          </cell>
          <cell r="AL192">
            <v>10000</v>
          </cell>
          <cell r="AM192">
            <v>10000</v>
          </cell>
          <cell r="AN192">
            <v>10000</v>
          </cell>
          <cell r="AO192">
            <v>10000</v>
          </cell>
          <cell r="AP192">
            <v>8095</v>
          </cell>
          <cell r="AQ192">
            <v>8095</v>
          </cell>
          <cell r="AR192">
            <v>0</v>
          </cell>
          <cell r="AS192">
            <v>0</v>
          </cell>
          <cell r="AT192">
            <v>8095</v>
          </cell>
          <cell r="AU192">
            <v>0</v>
          </cell>
          <cell r="AV192">
            <v>0</v>
          </cell>
          <cell r="AW192">
            <v>8095</v>
          </cell>
          <cell r="AX192">
            <v>8095</v>
          </cell>
          <cell r="AY192">
            <v>8095</v>
          </cell>
          <cell r="AZ192">
            <v>8079</v>
          </cell>
          <cell r="BA192">
            <v>7957</v>
          </cell>
          <cell r="BB192">
            <v>8095</v>
          </cell>
          <cell r="BC192">
            <v>10000</v>
          </cell>
          <cell r="BD192">
            <v>0</v>
          </cell>
          <cell r="BE192">
            <v>10000</v>
          </cell>
          <cell r="BF192">
            <v>10000</v>
          </cell>
          <cell r="BG192">
            <v>8095</v>
          </cell>
          <cell r="BH192">
            <v>8095</v>
          </cell>
          <cell r="BI192">
            <v>8095</v>
          </cell>
          <cell r="BJ192">
            <v>8095</v>
          </cell>
          <cell r="BK192">
            <v>8095</v>
          </cell>
          <cell r="BL192">
            <v>8079</v>
          </cell>
          <cell r="BM192">
            <v>8079</v>
          </cell>
          <cell r="BN192">
            <v>8079</v>
          </cell>
          <cell r="BO192">
            <v>8079</v>
          </cell>
          <cell r="BP192">
            <v>0</v>
          </cell>
          <cell r="BQ192">
            <v>7957</v>
          </cell>
          <cell r="BR192">
            <v>7957</v>
          </cell>
          <cell r="BS192">
            <v>7957</v>
          </cell>
          <cell r="BT192">
            <v>7957</v>
          </cell>
          <cell r="BU192">
            <v>0</v>
          </cell>
          <cell r="BV192">
            <v>0</v>
          </cell>
          <cell r="BW192">
            <v>8079</v>
          </cell>
          <cell r="BX192">
            <v>8079</v>
          </cell>
          <cell r="BY192">
            <v>7271</v>
          </cell>
          <cell r="BZ192">
            <v>7271</v>
          </cell>
          <cell r="CA192">
            <v>8079</v>
          </cell>
          <cell r="CB192">
            <v>8079</v>
          </cell>
          <cell r="CC192">
            <v>8000</v>
          </cell>
          <cell r="CD192">
            <v>8000</v>
          </cell>
          <cell r="CE192">
            <v>8000</v>
          </cell>
          <cell r="CF192">
            <v>0</v>
          </cell>
          <cell r="CG192">
            <v>8000</v>
          </cell>
          <cell r="CH192">
            <v>7583</v>
          </cell>
          <cell r="CI192">
            <v>0</v>
          </cell>
          <cell r="CJ192">
            <v>0</v>
          </cell>
          <cell r="CK192">
            <v>8000</v>
          </cell>
          <cell r="CL192">
            <v>8000</v>
          </cell>
          <cell r="CM192">
            <v>8000</v>
          </cell>
          <cell r="CN192">
            <v>8000</v>
          </cell>
          <cell r="CO192">
            <v>8000</v>
          </cell>
          <cell r="CP192">
            <v>8000</v>
          </cell>
          <cell r="CQ192">
            <v>8000</v>
          </cell>
          <cell r="CR192">
            <v>8000</v>
          </cell>
          <cell r="CS192">
            <v>8000</v>
          </cell>
          <cell r="CT192">
            <v>7583</v>
          </cell>
          <cell r="CU192">
            <v>7583</v>
          </cell>
          <cell r="CV192">
            <v>8000</v>
          </cell>
          <cell r="CW192">
            <v>7583</v>
          </cell>
          <cell r="CX192">
            <v>7583</v>
          </cell>
          <cell r="CY192">
            <v>7583</v>
          </cell>
          <cell r="CZ192">
            <v>7583</v>
          </cell>
          <cell r="DA192">
            <v>10000</v>
          </cell>
          <cell r="DB192">
            <v>7583</v>
          </cell>
          <cell r="DC192">
            <v>7579</v>
          </cell>
          <cell r="DD192">
            <v>7583</v>
          </cell>
          <cell r="DE192">
            <v>7583</v>
          </cell>
          <cell r="DF192">
            <v>7583</v>
          </cell>
          <cell r="DG192">
            <v>7583</v>
          </cell>
          <cell r="DH192">
            <v>7583</v>
          </cell>
          <cell r="DI192">
            <v>7583</v>
          </cell>
          <cell r="DJ192">
            <v>7583</v>
          </cell>
          <cell r="DK192">
            <v>7583</v>
          </cell>
          <cell r="DL192">
            <v>0</v>
          </cell>
          <cell r="DM192">
            <v>0</v>
          </cell>
          <cell r="DN192">
            <v>9500</v>
          </cell>
          <cell r="DO192">
            <v>0</v>
          </cell>
          <cell r="DP192">
            <v>7583</v>
          </cell>
          <cell r="DQ192">
            <v>10083</v>
          </cell>
          <cell r="DR192">
            <v>9500</v>
          </cell>
          <cell r="DS192">
            <v>10083</v>
          </cell>
          <cell r="DT192">
            <v>7583</v>
          </cell>
          <cell r="DU192">
            <v>7583</v>
          </cell>
          <cell r="DV192">
            <v>7583</v>
          </cell>
          <cell r="DW192">
            <v>7583</v>
          </cell>
          <cell r="DX192">
            <v>10083</v>
          </cell>
          <cell r="DY192">
            <v>10083</v>
          </cell>
          <cell r="DZ192">
            <v>12583</v>
          </cell>
          <cell r="EA192">
            <v>10083</v>
          </cell>
        </row>
        <row r="193">
          <cell r="A193">
            <v>129.001</v>
          </cell>
          <cell r="B193">
            <v>5</v>
          </cell>
          <cell r="C193">
            <v>1</v>
          </cell>
          <cell r="D193">
            <v>0</v>
          </cell>
          <cell r="E193">
            <v>0</v>
          </cell>
          <cell r="F193" t="str">
            <v>OSERS</v>
          </cell>
          <cell r="G193" t="str">
            <v xml:space="preserve">Special Education </v>
          </cell>
          <cell r="H193">
            <v>0</v>
          </cell>
          <cell r="I193">
            <v>0</v>
          </cell>
          <cell r="J193" t="str">
            <v>Mentoring for individuals with intellectual disabilities (pending legislation)</v>
          </cell>
          <cell r="K193">
            <v>0</v>
          </cell>
          <cell r="L193" t="str">
            <v>D</v>
          </cell>
          <cell r="M193">
            <v>1</v>
          </cell>
          <cell r="N193">
            <v>0</v>
          </cell>
          <cell r="O193">
            <v>0</v>
          </cell>
          <cell r="P193">
            <v>0</v>
          </cell>
          <cell r="Q193">
            <v>0</v>
          </cell>
          <cell r="R193">
            <v>0</v>
          </cell>
          <cell r="S193">
            <v>0</v>
          </cell>
          <cell r="T193">
            <v>0</v>
          </cell>
          <cell r="U193">
            <v>0</v>
          </cell>
          <cell r="V193">
            <v>0</v>
          </cell>
          <cell r="W193">
            <v>0</v>
          </cell>
          <cell r="X193">
            <v>0</v>
          </cell>
          <cell r="Y193">
            <v>0</v>
          </cell>
          <cell r="Z193">
            <v>0</v>
          </cell>
          <cell r="AA193">
            <v>0</v>
          </cell>
          <cell r="AB193">
            <v>0</v>
          </cell>
          <cell r="AC193">
            <v>0</v>
          </cell>
          <cell r="AD193">
            <v>0</v>
          </cell>
          <cell r="AE193">
            <v>0</v>
          </cell>
          <cell r="AF193">
            <v>0</v>
          </cell>
          <cell r="AG193">
            <v>10000</v>
          </cell>
          <cell r="AH193">
            <v>10000</v>
          </cell>
          <cell r="AI193">
            <v>10000</v>
          </cell>
          <cell r="AJ193">
            <v>0</v>
          </cell>
          <cell r="AK193">
            <v>0</v>
          </cell>
          <cell r="AL193">
            <v>0</v>
          </cell>
          <cell r="AM193">
            <v>0</v>
          </cell>
          <cell r="AN193">
            <v>5000</v>
          </cell>
          <cell r="AO193">
            <v>10000</v>
          </cell>
          <cell r="AP193">
            <v>0</v>
          </cell>
          <cell r="AQ193">
            <v>0</v>
          </cell>
          <cell r="AR193">
            <v>0</v>
          </cell>
          <cell r="AS193">
            <v>0</v>
          </cell>
          <cell r="AT193">
            <v>0</v>
          </cell>
          <cell r="AU193">
            <v>0</v>
          </cell>
          <cell r="AV193">
            <v>0</v>
          </cell>
          <cell r="AW193">
            <v>0</v>
          </cell>
          <cell r="AX193">
            <v>0</v>
          </cell>
          <cell r="AY193">
            <v>0</v>
          </cell>
          <cell r="AZ193">
            <v>0</v>
          </cell>
          <cell r="BA193">
            <v>0</v>
          </cell>
          <cell r="BB193">
            <v>0</v>
          </cell>
          <cell r="BC193">
            <v>10000</v>
          </cell>
          <cell r="BD193">
            <v>0</v>
          </cell>
          <cell r="BE193">
            <v>10000</v>
          </cell>
          <cell r="BF193">
            <v>10000</v>
          </cell>
          <cell r="BG193">
            <v>5000</v>
          </cell>
          <cell r="BH193">
            <v>5000</v>
          </cell>
          <cell r="BI193">
            <v>5000</v>
          </cell>
          <cell r="BJ193">
            <v>5000</v>
          </cell>
          <cell r="BK193">
            <v>5000</v>
          </cell>
          <cell r="BL193">
            <v>0</v>
          </cell>
          <cell r="BM193">
            <v>0</v>
          </cell>
          <cell r="BN193">
            <v>0</v>
          </cell>
          <cell r="BO193">
            <v>0</v>
          </cell>
          <cell r="BP193">
            <v>0</v>
          </cell>
          <cell r="BQ193">
            <v>0</v>
          </cell>
          <cell r="BR193">
            <v>0</v>
          </cell>
          <cell r="BS193">
            <v>0</v>
          </cell>
          <cell r="BT193">
            <v>0</v>
          </cell>
          <cell r="BU193">
            <v>0</v>
          </cell>
          <cell r="BV193">
            <v>0</v>
          </cell>
          <cell r="BW193">
            <v>0</v>
          </cell>
          <cell r="BX193">
            <v>0</v>
          </cell>
          <cell r="BY193">
            <v>0</v>
          </cell>
          <cell r="BZ193">
            <v>0</v>
          </cell>
          <cell r="CA193">
            <v>0</v>
          </cell>
          <cell r="CB193">
            <v>0</v>
          </cell>
          <cell r="CC193">
            <v>0</v>
          </cell>
          <cell r="CD193">
            <v>0</v>
          </cell>
          <cell r="CE193">
            <v>0</v>
          </cell>
          <cell r="CF193">
            <v>0</v>
          </cell>
          <cell r="CG193">
            <v>0</v>
          </cell>
          <cell r="CH193">
            <v>0</v>
          </cell>
          <cell r="CI193">
            <v>0</v>
          </cell>
          <cell r="CJ193">
            <v>0</v>
          </cell>
          <cell r="CK193">
            <v>0</v>
          </cell>
          <cell r="CL193">
            <v>0</v>
          </cell>
          <cell r="CM193">
            <v>0</v>
          </cell>
          <cell r="CN193">
            <v>0</v>
          </cell>
          <cell r="CO193">
            <v>0</v>
          </cell>
          <cell r="CP193">
            <v>0</v>
          </cell>
          <cell r="CQ193">
            <v>0</v>
          </cell>
          <cell r="CR193">
            <v>0</v>
          </cell>
          <cell r="CS193">
            <v>0</v>
          </cell>
          <cell r="CT193">
            <v>0</v>
          </cell>
          <cell r="CU193">
            <v>0</v>
          </cell>
          <cell r="CV193">
            <v>0</v>
          </cell>
          <cell r="CW193">
            <v>0</v>
          </cell>
          <cell r="CX193">
            <v>0</v>
          </cell>
          <cell r="CY193">
            <v>0</v>
          </cell>
          <cell r="CZ193">
            <v>0</v>
          </cell>
          <cell r="DA193">
            <v>0</v>
          </cell>
          <cell r="DB193">
            <v>0</v>
          </cell>
          <cell r="DC193">
            <v>0</v>
          </cell>
          <cell r="DD193">
            <v>0</v>
          </cell>
          <cell r="DE193">
            <v>0</v>
          </cell>
          <cell r="DF193">
            <v>0</v>
          </cell>
          <cell r="DG193">
            <v>0</v>
          </cell>
          <cell r="DH193">
            <v>0</v>
          </cell>
          <cell r="DI193">
            <v>0</v>
          </cell>
          <cell r="DJ193">
            <v>0</v>
          </cell>
          <cell r="DK193">
            <v>0</v>
          </cell>
          <cell r="DL193">
            <v>0</v>
          </cell>
          <cell r="DM193">
            <v>0</v>
          </cell>
          <cell r="DN193">
            <v>0</v>
          </cell>
          <cell r="DO193">
            <v>0</v>
          </cell>
          <cell r="DP193">
            <v>0</v>
          </cell>
          <cell r="DQ193">
            <v>0</v>
          </cell>
          <cell r="DR193">
            <v>0</v>
          </cell>
          <cell r="DS193">
            <v>0</v>
          </cell>
          <cell r="DT193">
            <v>0</v>
          </cell>
          <cell r="DU193">
            <v>0</v>
          </cell>
          <cell r="DV193">
            <v>0</v>
          </cell>
          <cell r="DW193">
            <v>0</v>
          </cell>
          <cell r="DX193">
            <v>0</v>
          </cell>
          <cell r="DY193">
            <v>0</v>
          </cell>
          <cell r="DZ193">
            <v>0</v>
          </cell>
          <cell r="EA193">
            <v>0</v>
          </cell>
        </row>
        <row r="194">
          <cell r="A194">
            <v>129.00200000000001</v>
          </cell>
          <cell r="B194">
            <v>0</v>
          </cell>
          <cell r="C194">
            <v>0</v>
          </cell>
          <cell r="D194">
            <v>0</v>
          </cell>
          <cell r="E194">
            <v>0</v>
          </cell>
          <cell r="F194" t="str">
            <v>OSERS</v>
          </cell>
          <cell r="G194" t="str">
            <v xml:space="preserve">Special Education </v>
          </cell>
          <cell r="H194">
            <v>0</v>
          </cell>
          <cell r="I194">
            <v>0</v>
          </cell>
          <cell r="J194" t="str">
            <v>PROMISE : Promoting Readiness of Minors in SSI</v>
          </cell>
          <cell r="K194">
            <v>0</v>
          </cell>
          <cell r="L194" t="str">
            <v>D</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cell r="AF194">
            <v>0</v>
          </cell>
          <cell r="AG194">
            <v>0</v>
          </cell>
          <cell r="AH194">
            <v>0</v>
          </cell>
          <cell r="AI194">
            <v>0</v>
          </cell>
          <cell r="AJ194">
            <v>0</v>
          </cell>
          <cell r="AK194">
            <v>0</v>
          </cell>
          <cell r="AL194">
            <v>0</v>
          </cell>
          <cell r="AM194">
            <v>0</v>
          </cell>
          <cell r="AN194">
            <v>0</v>
          </cell>
          <cell r="AO194">
            <v>0</v>
          </cell>
          <cell r="AP194">
            <v>0</v>
          </cell>
          <cell r="AQ194">
            <v>0</v>
          </cell>
          <cell r="AR194">
            <v>0</v>
          </cell>
          <cell r="AS194">
            <v>0</v>
          </cell>
          <cell r="AT194">
            <v>0</v>
          </cell>
          <cell r="AU194">
            <v>0</v>
          </cell>
          <cell r="AV194">
            <v>0</v>
          </cell>
          <cell r="AW194">
            <v>0</v>
          </cell>
          <cell r="AX194">
            <v>0</v>
          </cell>
          <cell r="AY194">
            <v>0</v>
          </cell>
          <cell r="AZ194">
            <v>0</v>
          </cell>
          <cell r="BA194">
            <v>0</v>
          </cell>
          <cell r="BB194">
            <v>0</v>
          </cell>
          <cell r="BC194">
            <v>0</v>
          </cell>
          <cell r="BD194">
            <v>0</v>
          </cell>
          <cell r="BE194">
            <v>0</v>
          </cell>
          <cell r="BF194">
            <v>0</v>
          </cell>
          <cell r="BG194">
            <v>30000</v>
          </cell>
          <cell r="BH194">
            <v>30000</v>
          </cell>
          <cell r="BI194">
            <v>30000</v>
          </cell>
          <cell r="BJ194">
            <v>30000</v>
          </cell>
          <cell r="BK194">
            <v>30000</v>
          </cell>
          <cell r="BL194">
            <v>0</v>
          </cell>
          <cell r="BM194">
            <v>0</v>
          </cell>
          <cell r="BN194">
            <v>4000</v>
          </cell>
          <cell r="BO194">
            <v>4000</v>
          </cell>
          <cell r="BP194">
            <v>0</v>
          </cell>
          <cell r="BQ194">
            <v>0</v>
          </cell>
          <cell r="BR194">
            <v>0</v>
          </cell>
          <cell r="BS194">
            <v>0</v>
          </cell>
          <cell r="BT194">
            <v>0</v>
          </cell>
          <cell r="BU194">
            <v>2000</v>
          </cell>
          <cell r="BV194">
            <v>1996</v>
          </cell>
          <cell r="BW194">
            <v>0</v>
          </cell>
          <cell r="BX194">
            <v>0</v>
          </cell>
          <cell r="BY194">
            <v>0</v>
          </cell>
          <cell r="BZ194">
            <v>0</v>
          </cell>
          <cell r="CA194">
            <v>10000</v>
          </cell>
          <cell r="CB194">
            <v>10000</v>
          </cell>
          <cell r="CC194">
            <v>30000</v>
          </cell>
          <cell r="CD194">
            <v>30000</v>
          </cell>
          <cell r="CE194">
            <v>11996</v>
          </cell>
          <cell r="CF194">
            <v>11996</v>
          </cell>
          <cell r="CG194">
            <v>1996</v>
          </cell>
          <cell r="CH194">
            <v>1892</v>
          </cell>
          <cell r="CI194">
            <v>1996</v>
          </cell>
          <cell r="CJ194">
            <v>1996</v>
          </cell>
          <cell r="CK194">
            <v>30000</v>
          </cell>
          <cell r="CL194">
            <v>0</v>
          </cell>
          <cell r="CM194">
            <v>30000</v>
          </cell>
          <cell r="CN194">
            <v>0</v>
          </cell>
          <cell r="CO194">
            <v>0</v>
          </cell>
          <cell r="CP194">
            <v>0</v>
          </cell>
          <cell r="CQ194">
            <v>0</v>
          </cell>
          <cell r="CR194">
            <v>0</v>
          </cell>
          <cell r="CS194">
            <v>0</v>
          </cell>
          <cell r="CT194">
            <v>1892</v>
          </cell>
          <cell r="CU194">
            <v>0</v>
          </cell>
          <cell r="CV194">
            <v>0</v>
          </cell>
          <cell r="CW194">
            <v>0</v>
          </cell>
          <cell r="CX194">
            <v>0</v>
          </cell>
          <cell r="CY194">
            <v>0</v>
          </cell>
          <cell r="CZ194">
            <v>0</v>
          </cell>
          <cell r="DA194">
            <v>0</v>
          </cell>
          <cell r="DB194">
            <v>0</v>
          </cell>
          <cell r="DC194">
            <v>0</v>
          </cell>
          <cell r="DD194">
            <v>0</v>
          </cell>
          <cell r="DE194">
            <v>0</v>
          </cell>
          <cell r="DF194">
            <v>0</v>
          </cell>
          <cell r="DG194">
            <v>0</v>
          </cell>
          <cell r="DH194">
            <v>0</v>
          </cell>
          <cell r="DI194">
            <v>0</v>
          </cell>
          <cell r="DJ194">
            <v>0</v>
          </cell>
          <cell r="DK194">
            <v>0</v>
          </cell>
          <cell r="DL194">
            <v>0</v>
          </cell>
          <cell r="DM194">
            <v>0</v>
          </cell>
          <cell r="DN194">
            <v>0</v>
          </cell>
          <cell r="DO194">
            <v>0</v>
          </cell>
          <cell r="DP194">
            <v>0</v>
          </cell>
          <cell r="DQ194">
            <v>0</v>
          </cell>
          <cell r="DR194">
            <v>0</v>
          </cell>
          <cell r="DS194">
            <v>0</v>
          </cell>
          <cell r="DT194">
            <v>0</v>
          </cell>
          <cell r="DU194">
            <v>0</v>
          </cell>
          <cell r="DV194">
            <v>0</v>
          </cell>
          <cell r="DW194">
            <v>0</v>
          </cell>
          <cell r="DX194">
            <v>0</v>
          </cell>
          <cell r="DY194">
            <v>0</v>
          </cell>
          <cell r="DZ194">
            <v>0</v>
          </cell>
          <cell r="EA194">
            <v>0</v>
          </cell>
        </row>
        <row r="195">
          <cell r="A195">
            <v>129.00299999999999</v>
          </cell>
          <cell r="B195">
            <v>0</v>
          </cell>
          <cell r="C195">
            <v>0</v>
          </cell>
          <cell r="D195">
            <v>0</v>
          </cell>
          <cell r="E195">
            <v>0</v>
          </cell>
          <cell r="F195" t="str">
            <v>OSERS</v>
          </cell>
          <cell r="G195" t="str">
            <v xml:space="preserve">Special Education </v>
          </cell>
          <cell r="H195">
            <v>0</v>
          </cell>
          <cell r="I195">
            <v>0</v>
          </cell>
          <cell r="J195" t="str">
            <v xml:space="preserve">IDEA Pilots </v>
          </cell>
          <cell r="K195">
            <v>0</v>
          </cell>
          <cell r="L195" t="str">
            <v>D</v>
          </cell>
          <cell r="M195">
            <v>0</v>
          </cell>
          <cell r="N195">
            <v>0</v>
          </cell>
          <cell r="O195">
            <v>0</v>
          </cell>
          <cell r="P195">
            <v>0</v>
          </cell>
          <cell r="Q195">
            <v>0</v>
          </cell>
          <cell r="R195">
            <v>0</v>
          </cell>
          <cell r="S195">
            <v>0</v>
          </cell>
          <cell r="T195">
            <v>0</v>
          </cell>
          <cell r="U195">
            <v>0</v>
          </cell>
          <cell r="V195">
            <v>0</v>
          </cell>
          <cell r="W195">
            <v>0</v>
          </cell>
          <cell r="X195">
            <v>0</v>
          </cell>
          <cell r="Y195">
            <v>0</v>
          </cell>
          <cell r="Z195">
            <v>0</v>
          </cell>
          <cell r="AA195">
            <v>0</v>
          </cell>
          <cell r="AB195">
            <v>0</v>
          </cell>
          <cell r="AC195">
            <v>0</v>
          </cell>
          <cell r="AD195">
            <v>0</v>
          </cell>
          <cell r="AE195">
            <v>0</v>
          </cell>
          <cell r="AF195">
            <v>0</v>
          </cell>
          <cell r="AG195">
            <v>0</v>
          </cell>
          <cell r="AH195">
            <v>0</v>
          </cell>
          <cell r="AI195">
            <v>0</v>
          </cell>
          <cell r="AJ195">
            <v>0</v>
          </cell>
          <cell r="AK195">
            <v>0</v>
          </cell>
          <cell r="AL195">
            <v>0</v>
          </cell>
          <cell r="AM195">
            <v>0</v>
          </cell>
          <cell r="AN195">
            <v>0</v>
          </cell>
          <cell r="AO195">
            <v>0</v>
          </cell>
          <cell r="AP195">
            <v>0</v>
          </cell>
          <cell r="AQ195">
            <v>0</v>
          </cell>
          <cell r="AR195">
            <v>0</v>
          </cell>
          <cell r="AS195">
            <v>0</v>
          </cell>
          <cell r="AT195">
            <v>0</v>
          </cell>
          <cell r="AU195">
            <v>0</v>
          </cell>
          <cell r="AV195">
            <v>0</v>
          </cell>
          <cell r="AW195">
            <v>0</v>
          </cell>
          <cell r="AX195">
            <v>0</v>
          </cell>
          <cell r="AY195">
            <v>0</v>
          </cell>
          <cell r="AZ195">
            <v>0</v>
          </cell>
          <cell r="BA195">
            <v>0</v>
          </cell>
          <cell r="BB195">
            <v>0</v>
          </cell>
          <cell r="BC195">
            <v>0</v>
          </cell>
          <cell r="BD195">
            <v>0</v>
          </cell>
          <cell r="BE195">
            <v>0</v>
          </cell>
          <cell r="BF195">
            <v>0</v>
          </cell>
          <cell r="BG195">
            <v>4000</v>
          </cell>
          <cell r="BH195">
            <v>0</v>
          </cell>
          <cell r="BI195">
            <v>0</v>
          </cell>
          <cell r="BJ195">
            <v>0</v>
          </cell>
          <cell r="BK195">
            <v>0</v>
          </cell>
          <cell r="BL195">
            <v>0</v>
          </cell>
          <cell r="BM195">
            <v>0</v>
          </cell>
          <cell r="BN195">
            <v>0</v>
          </cell>
          <cell r="BO195">
            <v>0</v>
          </cell>
          <cell r="BP195">
            <v>0</v>
          </cell>
          <cell r="BQ195">
            <v>0</v>
          </cell>
          <cell r="BR195">
            <v>0</v>
          </cell>
          <cell r="BS195">
            <v>0</v>
          </cell>
          <cell r="BT195">
            <v>0</v>
          </cell>
          <cell r="BU195">
            <v>0</v>
          </cell>
          <cell r="BV195">
            <v>0</v>
          </cell>
          <cell r="BW195">
            <v>0</v>
          </cell>
          <cell r="BX195">
            <v>0</v>
          </cell>
          <cell r="BY195">
            <v>0</v>
          </cell>
          <cell r="BZ195">
            <v>0</v>
          </cell>
          <cell r="CA195">
            <v>0</v>
          </cell>
          <cell r="CB195">
            <v>0</v>
          </cell>
          <cell r="CC195">
            <v>0</v>
          </cell>
          <cell r="CD195">
            <v>0</v>
          </cell>
          <cell r="CE195">
            <v>0</v>
          </cell>
          <cell r="CF195">
            <v>0</v>
          </cell>
          <cell r="CG195">
            <v>0</v>
          </cell>
          <cell r="CH195">
            <v>0</v>
          </cell>
          <cell r="CI195">
            <v>0</v>
          </cell>
          <cell r="CJ195">
            <v>0</v>
          </cell>
          <cell r="CK195">
            <v>0</v>
          </cell>
          <cell r="CL195">
            <v>0</v>
          </cell>
          <cell r="CM195">
            <v>0</v>
          </cell>
          <cell r="CN195">
            <v>0</v>
          </cell>
          <cell r="CO195">
            <v>0</v>
          </cell>
          <cell r="CP195">
            <v>0</v>
          </cell>
          <cell r="CQ195">
            <v>0</v>
          </cell>
          <cell r="CR195">
            <v>0</v>
          </cell>
          <cell r="CS195">
            <v>0</v>
          </cell>
          <cell r="CT195">
            <v>0</v>
          </cell>
          <cell r="CU195">
            <v>0</v>
          </cell>
          <cell r="CV195">
            <v>0</v>
          </cell>
          <cell r="CW195">
            <v>0</v>
          </cell>
          <cell r="CX195">
            <v>0</v>
          </cell>
          <cell r="CY195">
            <v>0</v>
          </cell>
          <cell r="CZ195">
            <v>0</v>
          </cell>
          <cell r="DA195">
            <v>0</v>
          </cell>
          <cell r="DB195">
            <v>0</v>
          </cell>
          <cell r="DC195">
            <v>0</v>
          </cell>
          <cell r="DD195">
            <v>0</v>
          </cell>
          <cell r="DE195">
            <v>0</v>
          </cell>
          <cell r="DF195">
            <v>0</v>
          </cell>
          <cell r="DG195">
            <v>0</v>
          </cell>
          <cell r="DH195">
            <v>0</v>
          </cell>
          <cell r="DI195">
            <v>0</v>
          </cell>
          <cell r="DJ195">
            <v>0</v>
          </cell>
          <cell r="DK195">
            <v>0</v>
          </cell>
          <cell r="DL195">
            <v>0</v>
          </cell>
          <cell r="DM195">
            <v>0</v>
          </cell>
          <cell r="DN195">
            <v>0</v>
          </cell>
          <cell r="DO195">
            <v>0</v>
          </cell>
          <cell r="DP195">
            <v>0</v>
          </cell>
          <cell r="DQ195">
            <v>0</v>
          </cell>
          <cell r="DR195">
            <v>0</v>
          </cell>
          <cell r="DS195">
            <v>0</v>
          </cell>
          <cell r="DT195">
            <v>0</v>
          </cell>
          <cell r="DU195">
            <v>0</v>
          </cell>
          <cell r="DV195">
            <v>0</v>
          </cell>
          <cell r="DW195">
            <v>0</v>
          </cell>
          <cell r="DX195">
            <v>0</v>
          </cell>
          <cell r="DY195">
            <v>0</v>
          </cell>
          <cell r="DZ195">
            <v>0</v>
          </cell>
          <cell r="EA195">
            <v>0</v>
          </cell>
        </row>
        <row r="196">
          <cell r="A196">
            <v>129.01</v>
          </cell>
          <cell r="B196">
            <v>5</v>
          </cell>
          <cell r="C196">
            <v>1</v>
          </cell>
          <cell r="D196">
            <v>0</v>
          </cell>
          <cell r="E196">
            <v>0</v>
          </cell>
          <cell r="F196" t="str">
            <v>OSERS</v>
          </cell>
          <cell r="G196" t="str">
            <v xml:space="preserve">Special Education </v>
          </cell>
          <cell r="H196">
            <v>0</v>
          </cell>
          <cell r="I196">
            <v>0</v>
          </cell>
          <cell r="J196" t="str">
            <v>Grants for infants and families (IDEA-C)</v>
          </cell>
          <cell r="K196">
            <v>1</v>
          </cell>
          <cell r="L196" t="str">
            <v>D</v>
          </cell>
          <cell r="M196">
            <v>1</v>
          </cell>
          <cell r="N196">
            <v>0</v>
          </cell>
          <cell r="O196">
            <v>0</v>
          </cell>
          <cell r="P196">
            <v>500000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cell r="AF196">
            <v>0</v>
          </cell>
          <cell r="AG196">
            <v>0</v>
          </cell>
          <cell r="AH196">
            <v>0</v>
          </cell>
          <cell r="AI196">
            <v>0</v>
          </cell>
          <cell r="AJ196">
            <v>0</v>
          </cell>
          <cell r="AK196">
            <v>0</v>
          </cell>
          <cell r="AL196">
            <v>0</v>
          </cell>
          <cell r="AM196">
            <v>0</v>
          </cell>
          <cell r="AN196">
            <v>0</v>
          </cell>
          <cell r="AO196">
            <v>0</v>
          </cell>
          <cell r="AP196">
            <v>0</v>
          </cell>
          <cell r="AQ196">
            <v>0</v>
          </cell>
          <cell r="AR196">
            <v>0</v>
          </cell>
          <cell r="AS196">
            <v>0</v>
          </cell>
          <cell r="AT196">
            <v>0</v>
          </cell>
          <cell r="AU196">
            <v>0</v>
          </cell>
          <cell r="AV196">
            <v>0</v>
          </cell>
          <cell r="AW196">
            <v>0</v>
          </cell>
          <cell r="AX196">
            <v>0</v>
          </cell>
          <cell r="AY196">
            <v>0</v>
          </cell>
          <cell r="AZ196">
            <v>0</v>
          </cell>
          <cell r="BA196">
            <v>0</v>
          </cell>
          <cell r="BB196">
            <v>0</v>
          </cell>
          <cell r="BC196">
            <v>0</v>
          </cell>
          <cell r="BD196">
            <v>0</v>
          </cell>
          <cell r="BE196">
            <v>0</v>
          </cell>
          <cell r="BF196">
            <v>0</v>
          </cell>
          <cell r="BG196">
            <v>0</v>
          </cell>
          <cell r="BH196">
            <v>0</v>
          </cell>
          <cell r="BI196">
            <v>0</v>
          </cell>
          <cell r="BJ196">
            <v>0</v>
          </cell>
          <cell r="BK196">
            <v>0</v>
          </cell>
          <cell r="BL196">
            <v>0</v>
          </cell>
          <cell r="BM196">
            <v>0</v>
          </cell>
          <cell r="BN196">
            <v>0</v>
          </cell>
          <cell r="BO196">
            <v>0</v>
          </cell>
          <cell r="BP196">
            <v>0</v>
          </cell>
          <cell r="BQ196">
            <v>0</v>
          </cell>
          <cell r="BR196">
            <v>0</v>
          </cell>
          <cell r="BS196">
            <v>0</v>
          </cell>
          <cell r="BT196">
            <v>0</v>
          </cell>
          <cell r="BU196">
            <v>0</v>
          </cell>
          <cell r="BV196">
            <v>0</v>
          </cell>
          <cell r="BW196">
            <v>0</v>
          </cell>
          <cell r="BX196">
            <v>0</v>
          </cell>
          <cell r="BY196">
            <v>0</v>
          </cell>
          <cell r="BZ196">
            <v>0</v>
          </cell>
          <cell r="CA196">
            <v>0</v>
          </cell>
          <cell r="CB196">
            <v>0</v>
          </cell>
          <cell r="CC196">
            <v>0</v>
          </cell>
          <cell r="CD196">
            <v>0</v>
          </cell>
          <cell r="CE196">
            <v>0</v>
          </cell>
          <cell r="CF196">
            <v>0</v>
          </cell>
          <cell r="CG196">
            <v>0</v>
          </cell>
          <cell r="CH196">
            <v>0</v>
          </cell>
          <cell r="CI196">
            <v>0</v>
          </cell>
          <cell r="CJ196">
            <v>0</v>
          </cell>
          <cell r="CK196">
            <v>0</v>
          </cell>
          <cell r="CL196">
            <v>0</v>
          </cell>
          <cell r="CM196">
            <v>0</v>
          </cell>
          <cell r="CN196">
            <v>0</v>
          </cell>
          <cell r="CO196">
            <v>0</v>
          </cell>
          <cell r="CP196">
            <v>0</v>
          </cell>
          <cell r="CQ196">
            <v>0</v>
          </cell>
          <cell r="CR196">
            <v>0</v>
          </cell>
          <cell r="CS196">
            <v>0</v>
          </cell>
          <cell r="CT196">
            <v>0</v>
          </cell>
          <cell r="CU196">
            <v>0</v>
          </cell>
          <cell r="CV196">
            <v>0</v>
          </cell>
          <cell r="CW196">
            <v>0</v>
          </cell>
          <cell r="CX196">
            <v>0</v>
          </cell>
          <cell r="CY196">
            <v>0</v>
          </cell>
          <cell r="CZ196">
            <v>0</v>
          </cell>
          <cell r="DA196">
            <v>0</v>
          </cell>
          <cell r="DB196">
            <v>0</v>
          </cell>
          <cell r="DC196">
            <v>0</v>
          </cell>
          <cell r="DD196">
            <v>0</v>
          </cell>
          <cell r="DE196">
            <v>0</v>
          </cell>
          <cell r="DF196">
            <v>0</v>
          </cell>
          <cell r="DG196">
            <v>0</v>
          </cell>
          <cell r="DH196">
            <v>0</v>
          </cell>
          <cell r="DI196">
            <v>0</v>
          </cell>
          <cell r="DJ196">
            <v>0</v>
          </cell>
          <cell r="DK196">
            <v>0</v>
          </cell>
          <cell r="DL196">
            <v>0</v>
          </cell>
          <cell r="DM196">
            <v>0</v>
          </cell>
          <cell r="DN196">
            <v>0</v>
          </cell>
          <cell r="DO196">
            <v>0</v>
          </cell>
          <cell r="DP196">
            <v>0</v>
          </cell>
          <cell r="DQ196">
            <v>0</v>
          </cell>
          <cell r="DR196">
            <v>0</v>
          </cell>
          <cell r="DS196">
            <v>0</v>
          </cell>
          <cell r="DT196">
            <v>0</v>
          </cell>
          <cell r="DU196">
            <v>0</v>
          </cell>
          <cell r="DV196">
            <v>0</v>
          </cell>
          <cell r="DW196">
            <v>0</v>
          </cell>
          <cell r="DX196">
            <v>0</v>
          </cell>
          <cell r="DY196">
            <v>0</v>
          </cell>
          <cell r="DZ196">
            <v>0</v>
          </cell>
          <cell r="EA196">
            <v>0</v>
          </cell>
        </row>
        <row r="197">
          <cell r="A197">
            <v>129.02000000000001</v>
          </cell>
          <cell r="B197">
            <v>5</v>
          </cell>
          <cell r="C197">
            <v>1</v>
          </cell>
          <cell r="D197">
            <v>0</v>
          </cell>
          <cell r="E197">
            <v>0</v>
          </cell>
          <cell r="F197" t="str">
            <v>OSERS</v>
          </cell>
          <cell r="G197" t="str">
            <v xml:space="preserve">Special Education </v>
          </cell>
          <cell r="H197">
            <v>0</v>
          </cell>
          <cell r="I197">
            <v>0</v>
          </cell>
          <cell r="J197" t="str">
            <v>Grants to States (IDEA-B-611): Annual Appropriation</v>
          </cell>
          <cell r="K197">
            <v>1</v>
          </cell>
          <cell r="L197" t="str">
            <v>D</v>
          </cell>
          <cell r="M197">
            <v>1</v>
          </cell>
          <cell r="N197">
            <v>0</v>
          </cell>
          <cell r="O197">
            <v>0</v>
          </cell>
          <cell r="P197">
            <v>11300000</v>
          </cell>
          <cell r="Q197">
            <v>0</v>
          </cell>
          <cell r="R197">
            <v>0</v>
          </cell>
          <cell r="S197">
            <v>0</v>
          </cell>
          <cell r="T197">
            <v>0</v>
          </cell>
          <cell r="U197">
            <v>0</v>
          </cell>
          <cell r="V197">
            <v>0</v>
          </cell>
          <cell r="W197">
            <v>0</v>
          </cell>
          <cell r="X197">
            <v>0</v>
          </cell>
          <cell r="Y197">
            <v>0</v>
          </cell>
          <cell r="Z197">
            <v>0</v>
          </cell>
          <cell r="AA197">
            <v>0</v>
          </cell>
          <cell r="AB197">
            <v>0</v>
          </cell>
          <cell r="AC197">
            <v>0</v>
          </cell>
          <cell r="AD197">
            <v>0</v>
          </cell>
          <cell r="AE197">
            <v>0</v>
          </cell>
          <cell r="AF197">
            <v>0</v>
          </cell>
          <cell r="AG197">
            <v>0</v>
          </cell>
          <cell r="AH197">
            <v>0</v>
          </cell>
          <cell r="AI197">
            <v>0</v>
          </cell>
          <cell r="AJ197">
            <v>0</v>
          </cell>
          <cell r="AK197">
            <v>0</v>
          </cell>
          <cell r="AL197">
            <v>0</v>
          </cell>
          <cell r="AM197">
            <v>0</v>
          </cell>
          <cell r="AN197">
            <v>0</v>
          </cell>
          <cell r="AO197">
            <v>0</v>
          </cell>
          <cell r="AP197">
            <v>0</v>
          </cell>
          <cell r="AQ197">
            <v>0</v>
          </cell>
          <cell r="AR197">
            <v>0</v>
          </cell>
          <cell r="AS197">
            <v>0</v>
          </cell>
          <cell r="AT197">
            <v>0</v>
          </cell>
          <cell r="AU197">
            <v>0</v>
          </cell>
          <cell r="AV197">
            <v>0</v>
          </cell>
          <cell r="AW197">
            <v>0</v>
          </cell>
          <cell r="AX197">
            <v>0</v>
          </cell>
          <cell r="AY197">
            <v>0</v>
          </cell>
          <cell r="AZ197">
            <v>0</v>
          </cell>
          <cell r="BA197">
            <v>0</v>
          </cell>
          <cell r="BB197">
            <v>0</v>
          </cell>
          <cell r="BC197">
            <v>0</v>
          </cell>
          <cell r="BD197">
            <v>0</v>
          </cell>
          <cell r="BE197">
            <v>0</v>
          </cell>
          <cell r="BF197">
            <v>0</v>
          </cell>
          <cell r="BG197">
            <v>0</v>
          </cell>
          <cell r="BH197">
            <v>0</v>
          </cell>
          <cell r="BI197">
            <v>0</v>
          </cell>
          <cell r="BJ197">
            <v>0</v>
          </cell>
          <cell r="BK197">
            <v>0</v>
          </cell>
          <cell r="BL197">
            <v>0</v>
          </cell>
          <cell r="BM197">
            <v>0</v>
          </cell>
          <cell r="BN197">
            <v>0</v>
          </cell>
          <cell r="BO197">
            <v>0</v>
          </cell>
          <cell r="BP197">
            <v>0</v>
          </cell>
          <cell r="BQ197">
            <v>0</v>
          </cell>
          <cell r="BR197">
            <v>0</v>
          </cell>
          <cell r="BS197">
            <v>0</v>
          </cell>
          <cell r="BT197">
            <v>0</v>
          </cell>
          <cell r="BU197">
            <v>0</v>
          </cell>
          <cell r="BV197">
            <v>0</v>
          </cell>
          <cell r="BW197">
            <v>0</v>
          </cell>
          <cell r="BX197">
            <v>0</v>
          </cell>
          <cell r="BY197">
            <v>0</v>
          </cell>
          <cell r="BZ197">
            <v>0</v>
          </cell>
          <cell r="CA197">
            <v>0</v>
          </cell>
          <cell r="CB197">
            <v>0</v>
          </cell>
          <cell r="CC197">
            <v>0</v>
          </cell>
          <cell r="CD197">
            <v>0</v>
          </cell>
          <cell r="CE197">
            <v>0</v>
          </cell>
          <cell r="CF197">
            <v>0</v>
          </cell>
          <cell r="CG197">
            <v>0</v>
          </cell>
          <cell r="CH197">
            <v>0</v>
          </cell>
          <cell r="CI197">
            <v>0</v>
          </cell>
          <cell r="CJ197">
            <v>0</v>
          </cell>
          <cell r="CK197">
            <v>0</v>
          </cell>
          <cell r="CL197">
            <v>0</v>
          </cell>
          <cell r="CM197">
            <v>0</v>
          </cell>
          <cell r="CN197">
            <v>0</v>
          </cell>
          <cell r="CO197">
            <v>0</v>
          </cell>
          <cell r="CP197">
            <v>0</v>
          </cell>
          <cell r="CQ197">
            <v>0</v>
          </cell>
          <cell r="CR197">
            <v>0</v>
          </cell>
          <cell r="CS197">
            <v>0</v>
          </cell>
          <cell r="CT197">
            <v>0</v>
          </cell>
          <cell r="CU197">
            <v>0</v>
          </cell>
          <cell r="CV197">
            <v>0</v>
          </cell>
          <cell r="CW197">
            <v>0</v>
          </cell>
          <cell r="CX197">
            <v>0</v>
          </cell>
          <cell r="CY197">
            <v>0</v>
          </cell>
          <cell r="CZ197">
            <v>0</v>
          </cell>
          <cell r="DA197">
            <v>0</v>
          </cell>
          <cell r="DB197">
            <v>0</v>
          </cell>
          <cell r="DC197">
            <v>0</v>
          </cell>
          <cell r="DD197">
            <v>0</v>
          </cell>
          <cell r="DE197">
            <v>0</v>
          </cell>
          <cell r="DF197">
            <v>0</v>
          </cell>
          <cell r="DG197">
            <v>0</v>
          </cell>
          <cell r="DH197">
            <v>0</v>
          </cell>
          <cell r="DI197">
            <v>0</v>
          </cell>
          <cell r="DJ197">
            <v>0</v>
          </cell>
          <cell r="DK197">
            <v>0</v>
          </cell>
          <cell r="DL197">
            <v>0</v>
          </cell>
          <cell r="DM197">
            <v>0</v>
          </cell>
          <cell r="DN197">
            <v>0</v>
          </cell>
          <cell r="DO197">
            <v>0</v>
          </cell>
          <cell r="DP197">
            <v>0</v>
          </cell>
          <cell r="DQ197">
            <v>0</v>
          </cell>
          <cell r="DR197">
            <v>0</v>
          </cell>
          <cell r="DS197">
            <v>0</v>
          </cell>
          <cell r="DT197">
            <v>0</v>
          </cell>
          <cell r="DU197">
            <v>0</v>
          </cell>
          <cell r="DV197">
            <v>0</v>
          </cell>
          <cell r="DW197">
            <v>0</v>
          </cell>
          <cell r="DX197">
            <v>0</v>
          </cell>
          <cell r="DY197">
            <v>0</v>
          </cell>
          <cell r="DZ197">
            <v>0</v>
          </cell>
          <cell r="EA197">
            <v>0</v>
          </cell>
        </row>
        <row r="198">
          <cell r="A198">
            <v>129.03</v>
          </cell>
          <cell r="B198">
            <v>5</v>
          </cell>
          <cell r="C198">
            <v>1</v>
          </cell>
          <cell r="D198">
            <v>0</v>
          </cell>
          <cell r="E198">
            <v>0</v>
          </cell>
          <cell r="F198" t="str">
            <v>OSERS</v>
          </cell>
          <cell r="G198" t="str">
            <v xml:space="preserve">Special Education </v>
          </cell>
          <cell r="H198">
            <v>0</v>
          </cell>
          <cell r="I198">
            <v>0</v>
          </cell>
          <cell r="J198" t="str">
            <v>Preschool grants (IDEA-B-619)</v>
          </cell>
          <cell r="K198">
            <v>1</v>
          </cell>
          <cell r="L198" t="str">
            <v>D</v>
          </cell>
          <cell r="M198">
            <v>1</v>
          </cell>
          <cell r="N198">
            <v>0</v>
          </cell>
          <cell r="O198">
            <v>0</v>
          </cell>
          <cell r="P198">
            <v>400000</v>
          </cell>
          <cell r="Q198">
            <v>0</v>
          </cell>
          <cell r="R198">
            <v>0</v>
          </cell>
          <cell r="S198">
            <v>0</v>
          </cell>
          <cell r="T198">
            <v>0</v>
          </cell>
          <cell r="U198">
            <v>0</v>
          </cell>
          <cell r="V198">
            <v>0</v>
          </cell>
          <cell r="W198">
            <v>0</v>
          </cell>
          <cell r="X198">
            <v>0</v>
          </cell>
          <cell r="Y198">
            <v>0</v>
          </cell>
          <cell r="Z198">
            <v>0</v>
          </cell>
          <cell r="AA198">
            <v>0</v>
          </cell>
          <cell r="AB198">
            <v>0</v>
          </cell>
          <cell r="AC198">
            <v>0</v>
          </cell>
          <cell r="AD198">
            <v>0</v>
          </cell>
          <cell r="AE198">
            <v>0</v>
          </cell>
          <cell r="AF198">
            <v>0</v>
          </cell>
          <cell r="AG198">
            <v>0</v>
          </cell>
          <cell r="AH198">
            <v>0</v>
          </cell>
          <cell r="AI198">
            <v>0</v>
          </cell>
          <cell r="AJ198">
            <v>0</v>
          </cell>
          <cell r="AK198">
            <v>0</v>
          </cell>
          <cell r="AL198">
            <v>0</v>
          </cell>
          <cell r="AM198">
            <v>0</v>
          </cell>
          <cell r="AN198">
            <v>0</v>
          </cell>
          <cell r="AO198">
            <v>0</v>
          </cell>
          <cell r="AP198">
            <v>0</v>
          </cell>
          <cell r="AQ198">
            <v>0</v>
          </cell>
          <cell r="AR198">
            <v>0</v>
          </cell>
          <cell r="AS198">
            <v>0</v>
          </cell>
          <cell r="AT198">
            <v>0</v>
          </cell>
          <cell r="AU198">
            <v>0</v>
          </cell>
          <cell r="AV198">
            <v>0</v>
          </cell>
          <cell r="AW198">
            <v>0</v>
          </cell>
          <cell r="AX198">
            <v>0</v>
          </cell>
          <cell r="AY198">
            <v>0</v>
          </cell>
          <cell r="AZ198">
            <v>0</v>
          </cell>
          <cell r="BA198">
            <v>0</v>
          </cell>
          <cell r="BB198">
            <v>0</v>
          </cell>
          <cell r="BC198">
            <v>0</v>
          </cell>
          <cell r="BD198">
            <v>0</v>
          </cell>
          <cell r="BE198">
            <v>0</v>
          </cell>
          <cell r="BF198">
            <v>0</v>
          </cell>
          <cell r="BG198">
            <v>0</v>
          </cell>
          <cell r="BH198">
            <v>0</v>
          </cell>
          <cell r="BI198">
            <v>0</v>
          </cell>
          <cell r="BJ198">
            <v>0</v>
          </cell>
          <cell r="BK198">
            <v>0</v>
          </cell>
          <cell r="BL198">
            <v>0</v>
          </cell>
          <cell r="BM198">
            <v>0</v>
          </cell>
          <cell r="BN198">
            <v>0</v>
          </cell>
          <cell r="BO198">
            <v>0</v>
          </cell>
          <cell r="BP198">
            <v>0</v>
          </cell>
          <cell r="BQ198">
            <v>0</v>
          </cell>
          <cell r="BR198">
            <v>0</v>
          </cell>
          <cell r="BS198">
            <v>0</v>
          </cell>
          <cell r="BT198">
            <v>0</v>
          </cell>
          <cell r="BU198">
            <v>0</v>
          </cell>
          <cell r="BV198">
            <v>0</v>
          </cell>
          <cell r="BW198">
            <v>0</v>
          </cell>
          <cell r="BX198">
            <v>0</v>
          </cell>
          <cell r="BY198">
            <v>0</v>
          </cell>
          <cell r="BZ198">
            <v>0</v>
          </cell>
          <cell r="CA198">
            <v>0</v>
          </cell>
          <cell r="CB198">
            <v>0</v>
          </cell>
          <cell r="CC198">
            <v>0</v>
          </cell>
          <cell r="CD198">
            <v>0</v>
          </cell>
          <cell r="CE198">
            <v>0</v>
          </cell>
          <cell r="CF198">
            <v>0</v>
          </cell>
          <cell r="CG198">
            <v>0</v>
          </cell>
          <cell r="CH198">
            <v>0</v>
          </cell>
          <cell r="CI198">
            <v>0</v>
          </cell>
          <cell r="CJ198">
            <v>0</v>
          </cell>
          <cell r="CK198">
            <v>0</v>
          </cell>
          <cell r="CL198">
            <v>0</v>
          </cell>
          <cell r="CM198">
            <v>0</v>
          </cell>
          <cell r="CN198">
            <v>0</v>
          </cell>
          <cell r="CO198">
            <v>0</v>
          </cell>
          <cell r="CP198">
            <v>0</v>
          </cell>
          <cell r="CQ198">
            <v>0</v>
          </cell>
          <cell r="CR198">
            <v>0</v>
          </cell>
          <cell r="CS198">
            <v>0</v>
          </cell>
          <cell r="CT198">
            <v>0</v>
          </cell>
          <cell r="CU198">
            <v>0</v>
          </cell>
          <cell r="CV198">
            <v>0</v>
          </cell>
          <cell r="CW198">
            <v>0</v>
          </cell>
          <cell r="CX198">
            <v>0</v>
          </cell>
          <cell r="CY198">
            <v>0</v>
          </cell>
          <cell r="CZ198">
            <v>0</v>
          </cell>
          <cell r="DA198">
            <v>0</v>
          </cell>
          <cell r="DB198">
            <v>0</v>
          </cell>
          <cell r="DC198">
            <v>0</v>
          </cell>
          <cell r="DD198">
            <v>0</v>
          </cell>
          <cell r="DE198">
            <v>0</v>
          </cell>
          <cell r="DF198">
            <v>0</v>
          </cell>
          <cell r="DG198">
            <v>0</v>
          </cell>
          <cell r="DH198">
            <v>0</v>
          </cell>
          <cell r="DI198">
            <v>0</v>
          </cell>
          <cell r="DJ198">
            <v>0</v>
          </cell>
          <cell r="DK198">
            <v>0</v>
          </cell>
          <cell r="DL198">
            <v>0</v>
          </cell>
          <cell r="DM198">
            <v>0</v>
          </cell>
          <cell r="DN198">
            <v>0</v>
          </cell>
          <cell r="DO198">
            <v>0</v>
          </cell>
          <cell r="DP198">
            <v>0</v>
          </cell>
          <cell r="DQ198">
            <v>0</v>
          </cell>
          <cell r="DR198">
            <v>0</v>
          </cell>
          <cell r="DS198">
            <v>0</v>
          </cell>
          <cell r="DT198">
            <v>0</v>
          </cell>
          <cell r="DU198">
            <v>0</v>
          </cell>
          <cell r="DV198">
            <v>0</v>
          </cell>
          <cell r="DW198">
            <v>0</v>
          </cell>
          <cell r="DX198">
            <v>0</v>
          </cell>
          <cell r="DY198">
            <v>0</v>
          </cell>
          <cell r="DZ198">
            <v>0</v>
          </cell>
          <cell r="EA198">
            <v>0</v>
          </cell>
        </row>
        <row r="199">
          <cell r="A199">
            <v>130</v>
          </cell>
          <cell r="B199">
            <v>5</v>
          </cell>
          <cell r="C199">
            <v>1</v>
          </cell>
          <cell r="D199">
            <v>0</v>
          </cell>
          <cell r="E199">
            <v>0</v>
          </cell>
          <cell r="F199" t="str">
            <v>OSERS</v>
          </cell>
          <cell r="G199" t="str">
            <v>American Printing House For the Blind</v>
          </cell>
          <cell r="H199" t="str">
            <v>Other, K-12-2</v>
          </cell>
          <cell r="I199">
            <v>0</v>
          </cell>
          <cell r="J199" t="str">
            <v>American Printing House for the Blind (20 U.S.C. 101 et seq.)</v>
          </cell>
          <cell r="K199">
            <v>0</v>
          </cell>
          <cell r="L199" t="str">
            <v>D</v>
          </cell>
          <cell r="M199">
            <v>1</v>
          </cell>
          <cell r="N199">
            <v>0</v>
          </cell>
          <cell r="O199">
            <v>0</v>
          </cell>
          <cell r="P199">
            <v>22599</v>
          </cell>
          <cell r="Q199">
            <v>22599</v>
          </cell>
          <cell r="R199">
            <v>24600</v>
          </cell>
          <cell r="S199">
            <v>24600</v>
          </cell>
          <cell r="T199">
            <v>24600</v>
          </cell>
          <cell r="U199">
            <v>23600</v>
          </cell>
          <cell r="V199">
            <v>23600</v>
          </cell>
          <cell r="W199">
            <v>23600</v>
          </cell>
          <cell r="X199">
            <v>23600</v>
          </cell>
          <cell r="Y199">
            <v>23600</v>
          </cell>
          <cell r="Z199">
            <v>23600</v>
          </cell>
          <cell r="AA199">
            <v>0</v>
          </cell>
          <cell r="AB199">
            <v>23600</v>
          </cell>
          <cell r="AC199">
            <v>24600</v>
          </cell>
          <cell r="AD199">
            <v>24600</v>
          </cell>
          <cell r="AE199">
            <v>24600</v>
          </cell>
          <cell r="AF199">
            <v>24600</v>
          </cell>
          <cell r="AG199">
            <v>24600</v>
          </cell>
          <cell r="AH199">
            <v>24600</v>
          </cell>
          <cell r="AI199">
            <v>24600</v>
          </cell>
          <cell r="AJ199">
            <v>24600</v>
          </cell>
          <cell r="AK199">
            <v>24600</v>
          </cell>
          <cell r="AL199">
            <v>24600</v>
          </cell>
          <cell r="AM199">
            <v>24600</v>
          </cell>
          <cell r="AN199">
            <v>24600</v>
          </cell>
          <cell r="AO199">
            <v>24600</v>
          </cell>
          <cell r="AP199">
            <v>24600</v>
          </cell>
          <cell r="AQ199">
            <v>24600</v>
          </cell>
          <cell r="AR199">
            <v>24600</v>
          </cell>
          <cell r="AS199">
            <v>24600</v>
          </cell>
          <cell r="AT199">
            <v>24600</v>
          </cell>
          <cell r="AU199">
            <v>24600</v>
          </cell>
          <cell r="AV199">
            <v>24600</v>
          </cell>
          <cell r="AW199">
            <v>24600</v>
          </cell>
          <cell r="AX199">
            <v>24600</v>
          </cell>
          <cell r="AY199">
            <v>24600</v>
          </cell>
          <cell r="AZ199">
            <v>24551</v>
          </cell>
          <cell r="BA199">
            <v>24182</v>
          </cell>
          <cell r="BB199">
            <v>24600</v>
          </cell>
          <cell r="BC199">
            <v>24600</v>
          </cell>
          <cell r="BD199">
            <v>0</v>
          </cell>
          <cell r="BE199">
            <v>24600</v>
          </cell>
          <cell r="BF199">
            <v>24600</v>
          </cell>
          <cell r="BG199">
            <v>24600</v>
          </cell>
          <cell r="BH199">
            <v>24600</v>
          </cell>
          <cell r="BI199">
            <v>24600</v>
          </cell>
          <cell r="BJ199">
            <v>24600</v>
          </cell>
          <cell r="BK199">
            <v>24600</v>
          </cell>
          <cell r="BL199">
            <v>24551</v>
          </cell>
          <cell r="BM199">
            <v>24551</v>
          </cell>
          <cell r="BN199">
            <v>24551</v>
          </cell>
          <cell r="BO199">
            <v>24551</v>
          </cell>
          <cell r="BP199">
            <v>24551</v>
          </cell>
          <cell r="BQ199">
            <v>24182</v>
          </cell>
          <cell r="BR199">
            <v>24182</v>
          </cell>
          <cell r="BS199">
            <v>24182</v>
          </cell>
          <cell r="BT199">
            <v>24182</v>
          </cell>
          <cell r="BU199">
            <v>24551</v>
          </cell>
          <cell r="BV199">
            <v>24505</v>
          </cell>
          <cell r="BW199">
            <v>24551</v>
          </cell>
          <cell r="BX199">
            <v>23814</v>
          </cell>
          <cell r="BY199">
            <v>22096</v>
          </cell>
          <cell r="BZ199">
            <v>22096</v>
          </cell>
          <cell r="CA199">
            <v>24551</v>
          </cell>
          <cell r="CB199">
            <v>24551</v>
          </cell>
          <cell r="CC199">
            <v>24505</v>
          </cell>
          <cell r="CD199">
            <v>24505</v>
          </cell>
          <cell r="CE199">
            <v>24505</v>
          </cell>
          <cell r="CF199">
            <v>24505</v>
          </cell>
          <cell r="CG199">
            <v>24505</v>
          </cell>
          <cell r="CH199">
            <v>23223</v>
          </cell>
          <cell r="CI199">
            <v>24505</v>
          </cell>
          <cell r="CJ199">
            <v>24505</v>
          </cell>
          <cell r="CK199">
            <v>24505</v>
          </cell>
          <cell r="CL199">
            <v>24505</v>
          </cell>
          <cell r="CM199">
            <v>24505</v>
          </cell>
          <cell r="CN199">
            <v>24505</v>
          </cell>
          <cell r="CO199">
            <v>24505</v>
          </cell>
          <cell r="CP199">
            <v>24505</v>
          </cell>
          <cell r="CQ199">
            <v>24505</v>
          </cell>
          <cell r="CR199">
            <v>24456</v>
          </cell>
          <cell r="CS199">
            <v>24456</v>
          </cell>
          <cell r="CT199">
            <v>23223</v>
          </cell>
          <cell r="CU199">
            <v>24456</v>
          </cell>
          <cell r="CV199">
            <v>24456</v>
          </cell>
          <cell r="CW199">
            <v>24456</v>
          </cell>
          <cell r="CX199">
            <v>24456</v>
          </cell>
          <cell r="CY199">
            <v>24456</v>
          </cell>
          <cell r="CZ199">
            <v>24456</v>
          </cell>
          <cell r="DA199">
            <v>25000</v>
          </cell>
          <cell r="DB199">
            <v>24456</v>
          </cell>
          <cell r="DC199">
            <v>24442</v>
          </cell>
          <cell r="DD199">
            <v>24456</v>
          </cell>
          <cell r="DE199">
            <v>24931</v>
          </cell>
          <cell r="DF199">
            <v>24456</v>
          </cell>
          <cell r="DG199">
            <v>24456</v>
          </cell>
          <cell r="DH199">
            <v>24456</v>
          </cell>
          <cell r="DI199">
            <v>24931</v>
          </cell>
          <cell r="DJ199">
            <v>24931</v>
          </cell>
          <cell r="DK199">
            <v>24931</v>
          </cell>
          <cell r="DL199">
            <v>25431</v>
          </cell>
          <cell r="DM199">
            <v>25431</v>
          </cell>
          <cell r="DN199">
            <v>24931</v>
          </cell>
          <cell r="DO199">
            <v>0</v>
          </cell>
          <cell r="DP199">
            <v>24931</v>
          </cell>
          <cell r="DQ199">
            <v>25431</v>
          </cell>
          <cell r="DR199">
            <v>25431</v>
          </cell>
          <cell r="DS199">
            <v>25431</v>
          </cell>
          <cell r="DT199">
            <v>24931</v>
          </cell>
          <cell r="DU199">
            <v>24931</v>
          </cell>
          <cell r="DV199">
            <v>24931</v>
          </cell>
          <cell r="DW199">
            <v>24931</v>
          </cell>
          <cell r="DX199">
            <v>25431</v>
          </cell>
          <cell r="DY199">
            <v>25431</v>
          </cell>
          <cell r="DZ199">
            <v>25431</v>
          </cell>
          <cell r="EA199">
            <v>25431</v>
          </cell>
        </row>
        <row r="200">
          <cell r="A200">
            <v>131</v>
          </cell>
          <cell r="B200">
            <v>5</v>
          </cell>
          <cell r="C200">
            <v>3</v>
          </cell>
          <cell r="D200">
            <v>0</v>
          </cell>
          <cell r="E200">
            <v>0</v>
          </cell>
          <cell r="F200" t="str">
            <v>OSERS</v>
          </cell>
          <cell r="G200" t="str">
            <v>National Technical Institute for the Deaf</v>
          </cell>
          <cell r="H200" t="str">
            <v>Other, Post 2nd-4</v>
          </cell>
          <cell r="I200">
            <v>0</v>
          </cell>
          <cell r="J200" t="str">
            <v>National Technical Institute for the Deaf - Operations</v>
          </cell>
          <cell r="K200">
            <v>0</v>
          </cell>
          <cell r="L200" t="str">
            <v>D</v>
          </cell>
          <cell r="M200">
            <v>1</v>
          </cell>
          <cell r="N200">
            <v>0</v>
          </cell>
          <cell r="O200">
            <v>0</v>
          </cell>
          <cell r="P200">
            <v>63037</v>
          </cell>
          <cell r="Q200">
            <v>63037</v>
          </cell>
          <cell r="R200">
            <v>63037</v>
          </cell>
          <cell r="S200">
            <v>63037</v>
          </cell>
          <cell r="T200">
            <v>63037</v>
          </cell>
          <cell r="U200">
            <v>63037</v>
          </cell>
          <cell r="V200">
            <v>63037</v>
          </cell>
          <cell r="W200">
            <v>63037</v>
          </cell>
          <cell r="X200">
            <v>63037</v>
          </cell>
          <cell r="Y200">
            <v>63037</v>
          </cell>
          <cell r="Z200">
            <v>63037</v>
          </cell>
          <cell r="AA200">
            <v>0</v>
          </cell>
          <cell r="AB200">
            <v>63037</v>
          </cell>
          <cell r="AC200">
            <v>63037</v>
          </cell>
          <cell r="AD200">
            <v>63037</v>
          </cell>
          <cell r="AE200">
            <v>63037</v>
          </cell>
          <cell r="AF200">
            <v>63037</v>
          </cell>
          <cell r="AG200">
            <v>63037</v>
          </cell>
          <cell r="AH200">
            <v>63037</v>
          </cell>
          <cell r="AI200">
            <v>66797</v>
          </cell>
          <cell r="AJ200">
            <v>63037</v>
          </cell>
          <cell r="AK200">
            <v>63037</v>
          </cell>
          <cell r="AL200">
            <v>63037</v>
          </cell>
          <cell r="AM200">
            <v>63037</v>
          </cell>
          <cell r="AN200">
            <v>64700</v>
          </cell>
          <cell r="AO200">
            <v>65437</v>
          </cell>
          <cell r="AP200">
            <v>63037</v>
          </cell>
          <cell r="AQ200">
            <v>63037</v>
          </cell>
          <cell r="AR200">
            <v>63037</v>
          </cell>
          <cell r="AS200">
            <v>63037</v>
          </cell>
          <cell r="AT200">
            <v>65437</v>
          </cell>
          <cell r="AU200">
            <v>63037</v>
          </cell>
          <cell r="AV200">
            <v>63037</v>
          </cell>
          <cell r="AW200">
            <v>65437</v>
          </cell>
          <cell r="AX200">
            <v>65437</v>
          </cell>
          <cell r="AY200">
            <v>65437</v>
          </cell>
          <cell r="AZ200">
            <v>65306</v>
          </cell>
          <cell r="BA200">
            <v>64325</v>
          </cell>
          <cell r="BB200">
            <v>63037</v>
          </cell>
          <cell r="BC200">
            <v>63037</v>
          </cell>
          <cell r="BD200">
            <v>64700</v>
          </cell>
          <cell r="BE200">
            <v>63037</v>
          </cell>
          <cell r="BF200">
            <v>64700</v>
          </cell>
          <cell r="BG200">
            <v>64700</v>
          </cell>
          <cell r="BH200">
            <v>63037</v>
          </cell>
          <cell r="BI200">
            <v>63037</v>
          </cell>
          <cell r="BJ200">
            <v>63037</v>
          </cell>
          <cell r="BK200">
            <v>63037</v>
          </cell>
          <cell r="BL200">
            <v>63037</v>
          </cell>
          <cell r="BM200">
            <v>65306</v>
          </cell>
          <cell r="BN200">
            <v>65306</v>
          </cell>
          <cell r="BO200">
            <v>65306</v>
          </cell>
          <cell r="BP200">
            <v>65306</v>
          </cell>
          <cell r="BQ200">
            <v>64325</v>
          </cell>
          <cell r="BR200">
            <v>64325</v>
          </cell>
          <cell r="BS200">
            <v>64325</v>
          </cell>
          <cell r="BT200">
            <v>64325</v>
          </cell>
          <cell r="BU200">
            <v>65546</v>
          </cell>
          <cell r="BV200">
            <v>65422</v>
          </cell>
          <cell r="BW200">
            <v>63037</v>
          </cell>
          <cell r="BX200">
            <v>63347</v>
          </cell>
          <cell r="BY200">
            <v>58775</v>
          </cell>
          <cell r="BZ200">
            <v>58775</v>
          </cell>
          <cell r="CA200">
            <v>63037</v>
          </cell>
          <cell r="CB200">
            <v>63037</v>
          </cell>
          <cell r="CC200">
            <v>63037</v>
          </cell>
          <cell r="CD200">
            <v>63037</v>
          </cell>
          <cell r="CE200">
            <v>65422</v>
          </cell>
          <cell r="CF200">
            <v>65422</v>
          </cell>
          <cell r="CG200">
            <v>65422</v>
          </cell>
          <cell r="CH200">
            <v>62000</v>
          </cell>
          <cell r="CI200">
            <v>65422</v>
          </cell>
          <cell r="CJ200">
            <v>65422</v>
          </cell>
          <cell r="CK200">
            <v>63422</v>
          </cell>
          <cell r="CL200">
            <v>63037</v>
          </cell>
          <cell r="CM200">
            <v>63422</v>
          </cell>
          <cell r="CN200">
            <v>63037</v>
          </cell>
          <cell r="CO200">
            <v>63422</v>
          </cell>
          <cell r="CP200">
            <v>63422</v>
          </cell>
          <cell r="CQ200">
            <v>63422</v>
          </cell>
          <cell r="CR200">
            <v>66422</v>
          </cell>
          <cell r="CS200">
            <v>66422</v>
          </cell>
          <cell r="CT200">
            <v>62000</v>
          </cell>
          <cell r="CU200">
            <v>66291</v>
          </cell>
          <cell r="CV200">
            <v>66422</v>
          </cell>
          <cell r="CW200">
            <v>66291</v>
          </cell>
          <cell r="CX200">
            <v>66291</v>
          </cell>
          <cell r="CY200">
            <v>66291</v>
          </cell>
          <cell r="CZ200">
            <v>66291</v>
          </cell>
          <cell r="DA200">
            <v>67741</v>
          </cell>
          <cell r="DB200">
            <v>66291</v>
          </cell>
          <cell r="DC200">
            <v>66254</v>
          </cell>
          <cell r="DD200">
            <v>66291</v>
          </cell>
          <cell r="DE200">
            <v>67016</v>
          </cell>
          <cell r="DF200">
            <v>66291</v>
          </cell>
          <cell r="DG200">
            <v>66291</v>
          </cell>
          <cell r="DH200">
            <v>66291</v>
          </cell>
          <cell r="DI200">
            <v>67016</v>
          </cell>
          <cell r="DJ200">
            <v>67016</v>
          </cell>
          <cell r="DK200">
            <v>67016</v>
          </cell>
          <cell r="DL200">
            <v>68016</v>
          </cell>
          <cell r="DM200">
            <v>68016</v>
          </cell>
          <cell r="DN200">
            <v>69016</v>
          </cell>
          <cell r="DO200">
            <v>0</v>
          </cell>
          <cell r="DP200">
            <v>67016</v>
          </cell>
          <cell r="DQ200">
            <v>70016</v>
          </cell>
          <cell r="DR200">
            <v>69016</v>
          </cell>
          <cell r="DS200">
            <v>70016</v>
          </cell>
          <cell r="DT200">
            <v>67016</v>
          </cell>
          <cell r="DU200">
            <v>67016</v>
          </cell>
          <cell r="DV200">
            <v>67016</v>
          </cell>
          <cell r="DW200">
            <v>67016</v>
          </cell>
          <cell r="DX200">
            <v>70016</v>
          </cell>
          <cell r="DY200">
            <v>70016</v>
          </cell>
          <cell r="DZ200">
            <v>70016</v>
          </cell>
          <cell r="EA200">
            <v>70016</v>
          </cell>
        </row>
        <row r="201">
          <cell r="A201">
            <v>132</v>
          </cell>
          <cell r="B201">
            <v>5</v>
          </cell>
          <cell r="C201">
            <v>3</v>
          </cell>
          <cell r="D201">
            <v>0</v>
          </cell>
          <cell r="E201">
            <v>0</v>
          </cell>
          <cell r="F201" t="str">
            <v>OSERS</v>
          </cell>
          <cell r="G201" t="str">
            <v>National Technical Institute for the Deaf</v>
          </cell>
          <cell r="H201" t="str">
            <v>Other, Post 2nd-4</v>
          </cell>
          <cell r="I201">
            <v>0</v>
          </cell>
          <cell r="J201" t="str">
            <v>National Technical Institute for the Deaf - Construction</v>
          </cell>
          <cell r="K201">
            <v>0</v>
          </cell>
          <cell r="L201" t="str">
            <v>D</v>
          </cell>
          <cell r="M201">
            <v>1</v>
          </cell>
          <cell r="N201">
            <v>0</v>
          </cell>
          <cell r="O201">
            <v>0</v>
          </cell>
          <cell r="P201">
            <v>1175</v>
          </cell>
          <cell r="Q201">
            <v>5400</v>
          </cell>
          <cell r="R201">
            <v>5400</v>
          </cell>
          <cell r="S201">
            <v>5400</v>
          </cell>
          <cell r="T201">
            <v>5400</v>
          </cell>
          <cell r="U201">
            <v>1640</v>
          </cell>
          <cell r="V201">
            <v>1640</v>
          </cell>
          <cell r="W201">
            <v>1640</v>
          </cell>
          <cell r="X201">
            <v>1640</v>
          </cell>
          <cell r="Y201">
            <v>1640</v>
          </cell>
          <cell r="Z201">
            <v>1640</v>
          </cell>
          <cell r="AA201">
            <v>0</v>
          </cell>
          <cell r="AB201">
            <v>1640</v>
          </cell>
          <cell r="AC201">
            <v>1640</v>
          </cell>
          <cell r="AD201">
            <v>1640</v>
          </cell>
          <cell r="AE201">
            <v>1640</v>
          </cell>
          <cell r="AF201">
            <v>1640</v>
          </cell>
          <cell r="AG201">
            <v>1640</v>
          </cell>
          <cell r="AH201">
            <v>1640</v>
          </cell>
          <cell r="AI201">
            <v>1640</v>
          </cell>
          <cell r="AJ201">
            <v>5400</v>
          </cell>
          <cell r="AK201">
            <v>5400</v>
          </cell>
          <cell r="AL201">
            <v>1640</v>
          </cell>
          <cell r="AM201">
            <v>1640</v>
          </cell>
          <cell r="AN201">
            <v>1640</v>
          </cell>
          <cell r="AO201">
            <v>240</v>
          </cell>
          <cell r="AP201">
            <v>5400</v>
          </cell>
          <cell r="AQ201">
            <v>5400</v>
          </cell>
          <cell r="AR201">
            <v>5400</v>
          </cell>
          <cell r="AS201">
            <v>5400</v>
          </cell>
          <cell r="AT201">
            <v>240</v>
          </cell>
          <cell r="AU201">
            <v>5400</v>
          </cell>
          <cell r="AV201">
            <v>5400</v>
          </cell>
          <cell r="AW201">
            <v>240</v>
          </cell>
          <cell r="AX201">
            <v>240</v>
          </cell>
          <cell r="AY201">
            <v>240</v>
          </cell>
          <cell r="AZ201">
            <v>240</v>
          </cell>
          <cell r="BA201">
            <v>236</v>
          </cell>
          <cell r="BB201">
            <v>5400</v>
          </cell>
          <cell r="BC201">
            <v>1640</v>
          </cell>
          <cell r="BD201">
            <v>1640</v>
          </cell>
          <cell r="BE201">
            <v>1640</v>
          </cell>
          <cell r="BF201">
            <v>1640</v>
          </cell>
          <cell r="BG201">
            <v>1640</v>
          </cell>
          <cell r="BH201">
            <v>2000</v>
          </cell>
          <cell r="BI201">
            <v>2000</v>
          </cell>
          <cell r="BJ201">
            <v>2000</v>
          </cell>
          <cell r="BK201">
            <v>2000</v>
          </cell>
          <cell r="BL201">
            <v>240</v>
          </cell>
          <cell r="BM201">
            <v>240</v>
          </cell>
          <cell r="BN201">
            <v>240</v>
          </cell>
          <cell r="BO201">
            <v>240</v>
          </cell>
          <cell r="BP201">
            <v>240</v>
          </cell>
          <cell r="BQ201">
            <v>236</v>
          </cell>
          <cell r="BR201">
            <v>236</v>
          </cell>
          <cell r="BS201">
            <v>236</v>
          </cell>
          <cell r="BT201">
            <v>236</v>
          </cell>
          <cell r="BU201">
            <v>0</v>
          </cell>
          <cell r="BV201">
            <v>0</v>
          </cell>
          <cell r="BW201">
            <v>2000</v>
          </cell>
          <cell r="BX201">
            <v>240</v>
          </cell>
          <cell r="BY201">
            <v>240</v>
          </cell>
          <cell r="BZ201">
            <v>240</v>
          </cell>
          <cell r="CA201">
            <v>2000</v>
          </cell>
          <cell r="CB201">
            <v>2000</v>
          </cell>
          <cell r="CC201">
            <v>2000</v>
          </cell>
          <cell r="CD201">
            <v>2000</v>
          </cell>
          <cell r="CE201">
            <v>0</v>
          </cell>
          <cell r="CF201">
            <v>0</v>
          </cell>
          <cell r="CG201">
            <v>0</v>
          </cell>
          <cell r="CH201">
            <v>0</v>
          </cell>
          <cell r="CI201">
            <v>0</v>
          </cell>
          <cell r="CJ201">
            <v>0</v>
          </cell>
          <cell r="CK201">
            <v>2000</v>
          </cell>
          <cell r="CL201">
            <v>2000</v>
          </cell>
          <cell r="CM201">
            <v>2000</v>
          </cell>
          <cell r="CN201">
            <v>2000</v>
          </cell>
          <cell r="CO201">
            <v>2000</v>
          </cell>
          <cell r="CP201">
            <v>2000</v>
          </cell>
          <cell r="CQ201">
            <v>2000</v>
          </cell>
          <cell r="CR201">
            <v>0</v>
          </cell>
          <cell r="CS201">
            <v>0</v>
          </cell>
          <cell r="CT201">
            <v>0</v>
          </cell>
          <cell r="CU201">
            <v>0</v>
          </cell>
          <cell r="CV201">
            <v>0</v>
          </cell>
          <cell r="CW201">
            <v>0</v>
          </cell>
          <cell r="CX201">
            <v>0</v>
          </cell>
          <cell r="CY201">
            <v>0</v>
          </cell>
          <cell r="CZ201">
            <v>0</v>
          </cell>
          <cell r="DA201">
            <v>0</v>
          </cell>
          <cell r="DB201">
            <v>0</v>
          </cell>
          <cell r="DC201">
            <v>0</v>
          </cell>
          <cell r="DD201">
            <v>0</v>
          </cell>
          <cell r="DE201">
            <v>0</v>
          </cell>
          <cell r="DF201">
            <v>0</v>
          </cell>
          <cell r="DG201">
            <v>0</v>
          </cell>
          <cell r="DH201">
            <v>0</v>
          </cell>
          <cell r="DI201">
            <v>0</v>
          </cell>
          <cell r="DJ201">
            <v>0</v>
          </cell>
          <cell r="DK201">
            <v>0</v>
          </cell>
          <cell r="DL201">
            <v>0</v>
          </cell>
          <cell r="DM201">
            <v>0</v>
          </cell>
          <cell r="DN201">
            <v>0</v>
          </cell>
          <cell r="DO201">
            <v>0</v>
          </cell>
          <cell r="DP201">
            <v>0</v>
          </cell>
          <cell r="DQ201">
            <v>0</v>
          </cell>
          <cell r="DR201">
            <v>0</v>
          </cell>
          <cell r="DS201">
            <v>0</v>
          </cell>
          <cell r="DT201">
            <v>0</v>
          </cell>
          <cell r="DU201">
            <v>0</v>
          </cell>
          <cell r="DV201">
            <v>0</v>
          </cell>
          <cell r="DW201">
            <v>0</v>
          </cell>
          <cell r="DX201">
            <v>0</v>
          </cell>
          <cell r="DY201">
            <v>0</v>
          </cell>
          <cell r="DZ201">
            <v>0</v>
          </cell>
          <cell r="EA201">
            <v>0</v>
          </cell>
        </row>
        <row r="202">
          <cell r="A202">
            <v>133</v>
          </cell>
          <cell r="B202">
            <v>5</v>
          </cell>
          <cell r="C202">
            <v>3</v>
          </cell>
          <cell r="D202">
            <v>0</v>
          </cell>
          <cell r="E202">
            <v>0</v>
          </cell>
          <cell r="F202" t="str">
            <v>OSERS</v>
          </cell>
          <cell r="G202" t="str">
            <v>Gallaudet University</v>
          </cell>
          <cell r="H202" t="str">
            <v>Other, Post 2nd-1</v>
          </cell>
          <cell r="I202">
            <v>0</v>
          </cell>
          <cell r="J202" t="str">
            <v>Gallaudet University - Operations</v>
          </cell>
          <cell r="K202">
            <v>0</v>
          </cell>
          <cell r="L202" t="str">
            <v>D</v>
          </cell>
          <cell r="M202">
            <v>1</v>
          </cell>
          <cell r="N202">
            <v>0</v>
          </cell>
          <cell r="O202">
            <v>0</v>
          </cell>
          <cell r="P202">
            <v>118000</v>
          </cell>
          <cell r="Q202">
            <v>118000</v>
          </cell>
          <cell r="R202">
            <v>118000</v>
          </cell>
          <cell r="S202">
            <v>118000</v>
          </cell>
          <cell r="T202">
            <v>118000</v>
          </cell>
          <cell r="U202">
            <v>118000</v>
          </cell>
          <cell r="V202">
            <v>118000</v>
          </cell>
          <cell r="W202">
            <v>118000</v>
          </cell>
          <cell r="X202">
            <v>118000</v>
          </cell>
          <cell r="Y202">
            <v>118000</v>
          </cell>
          <cell r="Z202">
            <v>118000</v>
          </cell>
          <cell r="AA202">
            <v>0</v>
          </cell>
          <cell r="AB202">
            <v>118000</v>
          </cell>
          <cell r="AC202">
            <v>118000</v>
          </cell>
          <cell r="AD202">
            <v>118000</v>
          </cell>
          <cell r="AE202">
            <v>118000</v>
          </cell>
          <cell r="AF202">
            <v>118000</v>
          </cell>
          <cell r="AG202">
            <v>118000</v>
          </cell>
          <cell r="AH202">
            <v>118000</v>
          </cell>
          <cell r="AI202">
            <v>123000</v>
          </cell>
          <cell r="AJ202">
            <v>118000</v>
          </cell>
          <cell r="AK202">
            <v>118000</v>
          </cell>
          <cell r="AL202">
            <v>118000</v>
          </cell>
          <cell r="AM202">
            <v>118000</v>
          </cell>
          <cell r="AN202">
            <v>118000</v>
          </cell>
          <cell r="AO202">
            <v>118000</v>
          </cell>
          <cell r="AP202">
            <v>118000</v>
          </cell>
          <cell r="AQ202">
            <v>118000</v>
          </cell>
          <cell r="AR202">
            <v>118000</v>
          </cell>
          <cell r="AS202">
            <v>118000</v>
          </cell>
          <cell r="AT202">
            <v>118000</v>
          </cell>
          <cell r="AU202">
            <v>118000</v>
          </cell>
          <cell r="AV202">
            <v>118000</v>
          </cell>
          <cell r="AW202">
            <v>118000</v>
          </cell>
          <cell r="AX202">
            <v>118000</v>
          </cell>
          <cell r="AY202">
            <v>118000</v>
          </cell>
          <cell r="AZ202">
            <v>117764</v>
          </cell>
          <cell r="BA202">
            <v>115994</v>
          </cell>
          <cell r="BB202">
            <v>118000</v>
          </cell>
          <cell r="BC202">
            <v>118000</v>
          </cell>
          <cell r="BD202">
            <v>118000</v>
          </cell>
          <cell r="BE202">
            <v>118000</v>
          </cell>
          <cell r="BF202">
            <v>118000</v>
          </cell>
          <cell r="BG202">
            <v>118000</v>
          </cell>
          <cell r="BH202">
            <v>118000</v>
          </cell>
          <cell r="BI202">
            <v>118000</v>
          </cell>
          <cell r="BJ202">
            <v>118000</v>
          </cell>
          <cell r="BK202">
            <v>118000</v>
          </cell>
          <cell r="BL202">
            <v>117764</v>
          </cell>
          <cell r="BM202">
            <v>117764</v>
          </cell>
          <cell r="BN202">
            <v>117764</v>
          </cell>
          <cell r="BO202">
            <v>117764</v>
          </cell>
          <cell r="BP202">
            <v>118000</v>
          </cell>
          <cell r="BQ202">
            <v>115994</v>
          </cell>
          <cell r="BR202">
            <v>115994</v>
          </cell>
          <cell r="BS202">
            <v>115994</v>
          </cell>
          <cell r="BT202">
            <v>115994</v>
          </cell>
          <cell r="BU202">
            <v>117764</v>
          </cell>
          <cell r="BV202">
            <v>117541</v>
          </cell>
          <cell r="BW202">
            <v>117764</v>
          </cell>
          <cell r="BX202">
            <v>117764</v>
          </cell>
          <cell r="BY202">
            <v>105988</v>
          </cell>
          <cell r="BZ202">
            <v>105988</v>
          </cell>
          <cell r="CA202">
            <v>117764</v>
          </cell>
          <cell r="CB202">
            <v>117764</v>
          </cell>
          <cell r="CC202">
            <v>117764</v>
          </cell>
          <cell r="CD202">
            <v>117541</v>
          </cell>
          <cell r="CE202">
            <v>118000</v>
          </cell>
          <cell r="CF202">
            <v>118000</v>
          </cell>
          <cell r="CG202">
            <v>117541</v>
          </cell>
          <cell r="CH202">
            <v>111393</v>
          </cell>
          <cell r="CI202">
            <v>117541</v>
          </cell>
          <cell r="CJ202">
            <v>117541</v>
          </cell>
          <cell r="CK202">
            <v>118000</v>
          </cell>
          <cell r="CL202">
            <v>117541</v>
          </cell>
          <cell r="CM202">
            <v>118000</v>
          </cell>
          <cell r="CN202">
            <v>117541</v>
          </cell>
          <cell r="CO202">
            <v>117541</v>
          </cell>
          <cell r="CP202">
            <v>117541</v>
          </cell>
          <cell r="CQ202">
            <v>117541</v>
          </cell>
          <cell r="CR202">
            <v>118541</v>
          </cell>
          <cell r="CS202">
            <v>118541</v>
          </cell>
          <cell r="CT202">
            <v>111393</v>
          </cell>
          <cell r="CU202">
            <v>119000</v>
          </cell>
          <cell r="CV202">
            <v>118541</v>
          </cell>
          <cell r="CW202">
            <v>119000</v>
          </cell>
          <cell r="CX202">
            <v>119000</v>
          </cell>
          <cell r="CY202">
            <v>119000</v>
          </cell>
          <cell r="CZ202">
            <v>119000</v>
          </cell>
          <cell r="DA202">
            <v>121550</v>
          </cell>
          <cell r="DB202">
            <v>119000</v>
          </cell>
          <cell r="DC202">
            <v>118934</v>
          </cell>
          <cell r="DD202">
            <v>119000</v>
          </cell>
          <cell r="DE202">
            <v>120275</v>
          </cell>
          <cell r="DF202">
            <v>119000</v>
          </cell>
          <cell r="DG202">
            <v>119000</v>
          </cell>
          <cell r="DH202">
            <v>119000</v>
          </cell>
          <cell r="DI202">
            <v>120275</v>
          </cell>
          <cell r="DJ202">
            <v>120275</v>
          </cell>
          <cell r="DK202">
            <v>120275</v>
          </cell>
          <cell r="DL202">
            <v>121275</v>
          </cell>
          <cell r="DM202">
            <v>121275</v>
          </cell>
          <cell r="DN202">
            <v>120275</v>
          </cell>
          <cell r="DO202">
            <v>0</v>
          </cell>
          <cell r="DP202">
            <v>120275</v>
          </cell>
          <cell r="DQ202">
            <v>121275</v>
          </cell>
          <cell r="DR202">
            <v>121275</v>
          </cell>
          <cell r="DS202">
            <v>121275</v>
          </cell>
          <cell r="DT202">
            <v>120275</v>
          </cell>
          <cell r="DU202">
            <v>120275</v>
          </cell>
          <cell r="DV202">
            <v>120275</v>
          </cell>
          <cell r="DW202">
            <v>120275</v>
          </cell>
          <cell r="DX202">
            <v>121275</v>
          </cell>
          <cell r="DY202">
            <v>121275</v>
          </cell>
          <cell r="DZ202">
            <v>121275</v>
          </cell>
          <cell r="EA202">
            <v>121275</v>
          </cell>
        </row>
        <row r="203">
          <cell r="A203">
            <v>134</v>
          </cell>
          <cell r="B203">
            <v>5</v>
          </cell>
          <cell r="C203">
            <v>3</v>
          </cell>
          <cell r="D203">
            <v>0</v>
          </cell>
          <cell r="E203">
            <v>0</v>
          </cell>
          <cell r="F203" t="str">
            <v>OSERS</v>
          </cell>
          <cell r="G203" t="str">
            <v>Gallaudet University</v>
          </cell>
          <cell r="H203" t="str">
            <v>Other, Post 2nd-1</v>
          </cell>
          <cell r="I203">
            <v>0</v>
          </cell>
          <cell r="J203" t="str">
            <v>Gallaudet University - Construction</v>
          </cell>
          <cell r="K203">
            <v>0</v>
          </cell>
          <cell r="L203" t="str">
            <v>D</v>
          </cell>
          <cell r="M203">
            <v>1</v>
          </cell>
          <cell r="N203">
            <v>0</v>
          </cell>
          <cell r="O203">
            <v>0</v>
          </cell>
          <cell r="P203">
            <v>6000</v>
          </cell>
          <cell r="Q203">
            <v>2000</v>
          </cell>
          <cell r="R203">
            <v>5000</v>
          </cell>
          <cell r="S203">
            <v>5000</v>
          </cell>
          <cell r="T203">
            <v>5000</v>
          </cell>
          <cell r="U203">
            <v>0</v>
          </cell>
          <cell r="V203">
            <v>0</v>
          </cell>
          <cell r="W203">
            <v>0</v>
          </cell>
          <cell r="X203">
            <v>0</v>
          </cell>
          <cell r="Y203">
            <v>0</v>
          </cell>
          <cell r="Z203">
            <v>0</v>
          </cell>
          <cell r="AA203">
            <v>0</v>
          </cell>
          <cell r="AB203">
            <v>0</v>
          </cell>
          <cell r="AC203">
            <v>0</v>
          </cell>
          <cell r="AD203">
            <v>0</v>
          </cell>
          <cell r="AE203">
            <v>0</v>
          </cell>
          <cell r="AF203">
            <v>0</v>
          </cell>
          <cell r="AG203">
            <v>0</v>
          </cell>
          <cell r="AH203">
            <v>0</v>
          </cell>
          <cell r="AI203">
            <v>0</v>
          </cell>
          <cell r="AJ203">
            <v>5000</v>
          </cell>
          <cell r="AK203">
            <v>5000</v>
          </cell>
          <cell r="AL203">
            <v>10000</v>
          </cell>
          <cell r="AM203">
            <v>10000</v>
          </cell>
          <cell r="AN203">
            <v>10000</v>
          </cell>
          <cell r="AO203">
            <v>5000</v>
          </cell>
          <cell r="AP203">
            <v>5000</v>
          </cell>
          <cell r="AQ203">
            <v>5000</v>
          </cell>
          <cell r="AR203">
            <v>5000</v>
          </cell>
          <cell r="AS203">
            <v>5000</v>
          </cell>
          <cell r="AT203">
            <v>5000</v>
          </cell>
          <cell r="AU203">
            <v>5000</v>
          </cell>
          <cell r="AV203">
            <v>5000</v>
          </cell>
          <cell r="AW203">
            <v>5000</v>
          </cell>
          <cell r="AX203">
            <v>5000</v>
          </cell>
          <cell r="AY203">
            <v>5000</v>
          </cell>
          <cell r="AZ203">
            <v>4990</v>
          </cell>
          <cell r="BA203">
            <v>4915</v>
          </cell>
          <cell r="BB203">
            <v>5000</v>
          </cell>
          <cell r="BC203">
            <v>0</v>
          </cell>
          <cell r="BD203">
            <v>0</v>
          </cell>
          <cell r="BE203">
            <v>0</v>
          </cell>
          <cell r="BF203">
            <v>0</v>
          </cell>
          <cell r="BG203">
            <v>0</v>
          </cell>
          <cell r="BH203">
            <v>0</v>
          </cell>
          <cell r="BI203">
            <v>0</v>
          </cell>
          <cell r="BJ203">
            <v>0</v>
          </cell>
          <cell r="BK203">
            <v>0</v>
          </cell>
          <cell r="BL203">
            <v>0</v>
          </cell>
          <cell r="BM203">
            <v>4990</v>
          </cell>
          <cell r="BN203">
            <v>7990</v>
          </cell>
          <cell r="BO203">
            <v>7990</v>
          </cell>
          <cell r="BP203">
            <v>4754</v>
          </cell>
          <cell r="BQ203">
            <v>4915</v>
          </cell>
          <cell r="BR203">
            <v>4915</v>
          </cell>
          <cell r="BS203">
            <v>4915</v>
          </cell>
          <cell r="BT203">
            <v>4915</v>
          </cell>
          <cell r="BU203">
            <v>7990</v>
          </cell>
          <cell r="BV203">
            <v>7975</v>
          </cell>
          <cell r="BW203">
            <v>0</v>
          </cell>
          <cell r="BX203">
            <v>0</v>
          </cell>
          <cell r="BY203">
            <v>0</v>
          </cell>
          <cell r="BZ203">
            <v>0</v>
          </cell>
          <cell r="CA203">
            <v>0</v>
          </cell>
          <cell r="CB203">
            <v>0</v>
          </cell>
          <cell r="CC203">
            <v>0</v>
          </cell>
          <cell r="CD203">
            <v>0</v>
          </cell>
          <cell r="CE203">
            <v>7000</v>
          </cell>
          <cell r="CF203">
            <v>7000</v>
          </cell>
          <cell r="CG203">
            <v>7975</v>
          </cell>
          <cell r="CH203">
            <v>7558</v>
          </cell>
          <cell r="CI203">
            <v>7975</v>
          </cell>
          <cell r="CJ203">
            <v>7975</v>
          </cell>
          <cell r="CK203">
            <v>0</v>
          </cell>
          <cell r="CL203">
            <v>0</v>
          </cell>
          <cell r="CM203">
            <v>0</v>
          </cell>
          <cell r="CN203">
            <v>0</v>
          </cell>
          <cell r="CO203">
            <v>0</v>
          </cell>
          <cell r="CP203">
            <v>0</v>
          </cell>
          <cell r="CQ203">
            <v>0</v>
          </cell>
          <cell r="CR203">
            <v>0</v>
          </cell>
          <cell r="CS203">
            <v>0</v>
          </cell>
          <cell r="CT203">
            <v>7558</v>
          </cell>
          <cell r="CU203">
            <v>0</v>
          </cell>
          <cell r="CV203">
            <v>0</v>
          </cell>
          <cell r="CW203">
            <v>0</v>
          </cell>
          <cell r="CX203">
            <v>0</v>
          </cell>
          <cell r="CY203">
            <v>0</v>
          </cell>
          <cell r="CZ203">
            <v>0</v>
          </cell>
          <cell r="DA203">
            <v>0</v>
          </cell>
          <cell r="DB203">
            <v>0</v>
          </cell>
          <cell r="DC203">
            <v>0</v>
          </cell>
          <cell r="DD203">
            <v>0</v>
          </cell>
          <cell r="DE203">
            <v>0</v>
          </cell>
          <cell r="DF203">
            <v>0</v>
          </cell>
          <cell r="DG203">
            <v>0</v>
          </cell>
          <cell r="DH203">
            <v>0</v>
          </cell>
          <cell r="DI203">
            <v>0</v>
          </cell>
          <cell r="DJ203">
            <v>0</v>
          </cell>
          <cell r="DK203">
            <v>0</v>
          </cell>
          <cell r="DL203">
            <v>0</v>
          </cell>
          <cell r="DM203">
            <v>0</v>
          </cell>
          <cell r="DN203">
            <v>0</v>
          </cell>
          <cell r="DO203">
            <v>0</v>
          </cell>
          <cell r="DP203">
            <v>0</v>
          </cell>
          <cell r="DQ203">
            <v>0</v>
          </cell>
          <cell r="DR203">
            <v>0</v>
          </cell>
          <cell r="DS203">
            <v>0</v>
          </cell>
          <cell r="DT203">
            <v>0</v>
          </cell>
          <cell r="DU203">
            <v>0</v>
          </cell>
          <cell r="DV203">
            <v>0</v>
          </cell>
          <cell r="DW203">
            <v>0</v>
          </cell>
          <cell r="DX203">
            <v>0</v>
          </cell>
          <cell r="DY203">
            <v>0</v>
          </cell>
          <cell r="DZ203">
            <v>0</v>
          </cell>
          <cell r="EA203">
            <v>0</v>
          </cell>
        </row>
        <row r="204">
          <cell r="A204">
            <v>140</v>
          </cell>
          <cell r="B204">
            <v>6</v>
          </cell>
          <cell r="C204">
            <v>2</v>
          </cell>
          <cell r="D204">
            <v>0</v>
          </cell>
          <cell r="E204">
            <v>0</v>
          </cell>
          <cell r="F204" t="str">
            <v>OVAE</v>
          </cell>
          <cell r="G204" t="str">
            <v>Career, Technical, and Adult Education</v>
          </cell>
          <cell r="H204">
            <v>0</v>
          </cell>
          <cell r="I204">
            <v>0</v>
          </cell>
          <cell r="J204" t="str">
            <v>Career and technical education - State grants (Annual Appropriation)</v>
          </cell>
          <cell r="K204">
            <v>0</v>
          </cell>
          <cell r="L204" t="str">
            <v>D</v>
          </cell>
          <cell r="M204">
            <v>1</v>
          </cell>
          <cell r="N204">
            <v>0</v>
          </cell>
          <cell r="O204">
            <v>0</v>
          </cell>
          <cell r="P204">
            <v>369911</v>
          </cell>
          <cell r="Q204">
            <v>369911</v>
          </cell>
          <cell r="R204">
            <v>369911</v>
          </cell>
          <cell r="S204">
            <v>369911</v>
          </cell>
          <cell r="T204">
            <v>369911</v>
          </cell>
          <cell r="U204">
            <v>473000</v>
          </cell>
          <cell r="V204">
            <v>473000</v>
          </cell>
          <cell r="W204">
            <v>473000</v>
          </cell>
          <cell r="X204">
            <v>473000</v>
          </cell>
          <cell r="Y204">
            <v>473000</v>
          </cell>
          <cell r="Z204">
            <v>473000</v>
          </cell>
          <cell r="AA204">
            <v>0</v>
          </cell>
          <cell r="AB204">
            <v>473000</v>
          </cell>
          <cell r="AC204">
            <v>473000</v>
          </cell>
          <cell r="AD204">
            <v>473000</v>
          </cell>
          <cell r="AE204">
            <v>473000</v>
          </cell>
          <cell r="AF204">
            <v>473000</v>
          </cell>
          <cell r="AG204">
            <v>473000</v>
          </cell>
          <cell r="AH204">
            <v>473000</v>
          </cell>
          <cell r="AI204">
            <v>369911</v>
          </cell>
          <cell r="AJ204">
            <v>369911</v>
          </cell>
          <cell r="AK204">
            <v>369911</v>
          </cell>
          <cell r="AL204">
            <v>369911</v>
          </cell>
          <cell r="AM204">
            <v>369911</v>
          </cell>
          <cell r="AN204">
            <v>369911</v>
          </cell>
          <cell r="AO204">
            <v>369911</v>
          </cell>
          <cell r="AP204">
            <v>369911</v>
          </cell>
          <cell r="AQ204">
            <v>369911</v>
          </cell>
          <cell r="AR204">
            <v>369911</v>
          </cell>
          <cell r="AS204">
            <v>369911</v>
          </cell>
          <cell r="AT204">
            <v>369911</v>
          </cell>
          <cell r="AU204">
            <v>369911</v>
          </cell>
          <cell r="AV204">
            <v>369911</v>
          </cell>
          <cell r="AW204">
            <v>334911</v>
          </cell>
          <cell r="AX204">
            <v>334911</v>
          </cell>
          <cell r="AY204">
            <v>334911</v>
          </cell>
          <cell r="AZ204">
            <v>332659</v>
          </cell>
          <cell r="BA204">
            <v>327659</v>
          </cell>
          <cell r="BB204">
            <v>369911</v>
          </cell>
          <cell r="BC204">
            <v>473000</v>
          </cell>
          <cell r="BD204">
            <v>455316</v>
          </cell>
          <cell r="BE204">
            <v>473000</v>
          </cell>
          <cell r="BF204">
            <v>472834</v>
          </cell>
          <cell r="BG204">
            <v>118428</v>
          </cell>
          <cell r="BH204">
            <v>247564</v>
          </cell>
          <cell r="BI204">
            <v>201140</v>
          </cell>
          <cell r="BJ204">
            <v>209000</v>
          </cell>
          <cell r="BK204">
            <v>209000</v>
          </cell>
          <cell r="BL204">
            <v>209000</v>
          </cell>
          <cell r="BM204">
            <v>332659</v>
          </cell>
          <cell r="BN204">
            <v>332659</v>
          </cell>
          <cell r="BO204">
            <v>332659</v>
          </cell>
          <cell r="BP204">
            <v>332659</v>
          </cell>
          <cell r="BQ204">
            <v>327659</v>
          </cell>
          <cell r="BR204">
            <v>327659</v>
          </cell>
          <cell r="BS204">
            <v>327659</v>
          </cell>
          <cell r="BT204">
            <v>327659</v>
          </cell>
          <cell r="BU204">
            <v>332659</v>
          </cell>
          <cell r="BV204">
            <v>332030</v>
          </cell>
          <cell r="BW204">
            <v>332659</v>
          </cell>
          <cell r="BX204">
            <v>209000</v>
          </cell>
          <cell r="BY204">
            <v>209000</v>
          </cell>
          <cell r="BZ204">
            <v>203438</v>
          </cell>
          <cell r="CA204">
            <v>332659</v>
          </cell>
          <cell r="CB204">
            <v>332659</v>
          </cell>
          <cell r="CC204">
            <v>338364</v>
          </cell>
          <cell r="CD204">
            <v>332030</v>
          </cell>
          <cell r="CE204">
            <v>332030</v>
          </cell>
          <cell r="CF204">
            <v>332030</v>
          </cell>
          <cell r="CG204">
            <v>332030</v>
          </cell>
          <cell r="CH204">
            <v>273446</v>
          </cell>
          <cell r="CI204">
            <v>332030</v>
          </cell>
          <cell r="CJ204">
            <v>332030</v>
          </cell>
          <cell r="CK204">
            <v>332030</v>
          </cell>
          <cell r="CL204">
            <v>332030</v>
          </cell>
          <cell r="CM204">
            <v>332030</v>
          </cell>
          <cell r="CN204">
            <v>332030</v>
          </cell>
          <cell r="CO204">
            <v>332030</v>
          </cell>
          <cell r="CP204">
            <v>332030</v>
          </cell>
          <cell r="CQ204">
            <v>332030</v>
          </cell>
          <cell r="CR204">
            <v>332030</v>
          </cell>
          <cell r="CS204">
            <v>332030</v>
          </cell>
          <cell r="CT204">
            <v>273446</v>
          </cell>
          <cell r="CU204">
            <v>326598</v>
          </cell>
          <cell r="CV204">
            <v>332030</v>
          </cell>
          <cell r="CW204">
            <v>326598</v>
          </cell>
          <cell r="CX204">
            <v>326598</v>
          </cell>
          <cell r="CY204">
            <v>326598</v>
          </cell>
          <cell r="CZ204">
            <v>326598</v>
          </cell>
          <cell r="DA204">
            <v>332000</v>
          </cell>
          <cell r="DB204">
            <v>326598</v>
          </cell>
          <cell r="DC204">
            <v>325979</v>
          </cell>
          <cell r="DD204">
            <v>326598</v>
          </cell>
          <cell r="DE204">
            <v>326598</v>
          </cell>
          <cell r="DF204">
            <v>326598</v>
          </cell>
          <cell r="DG204">
            <v>476598</v>
          </cell>
          <cell r="DH204">
            <v>476598</v>
          </cell>
          <cell r="DI204">
            <v>326598</v>
          </cell>
          <cell r="DJ204">
            <v>526598</v>
          </cell>
          <cell r="DK204">
            <v>526598</v>
          </cell>
          <cell r="DL204">
            <v>326598</v>
          </cell>
          <cell r="DM204">
            <v>326598</v>
          </cell>
          <cell r="DN204">
            <v>326598</v>
          </cell>
          <cell r="DO204">
            <v>0</v>
          </cell>
          <cell r="DP204">
            <v>326598</v>
          </cell>
          <cell r="DQ204">
            <v>326598</v>
          </cell>
          <cell r="DR204">
            <v>526598</v>
          </cell>
          <cell r="DS204">
            <v>326598</v>
          </cell>
          <cell r="DT204">
            <v>526598</v>
          </cell>
          <cell r="DU204">
            <v>376598</v>
          </cell>
          <cell r="DV204">
            <v>426598</v>
          </cell>
          <cell r="DW204">
            <v>426598</v>
          </cell>
          <cell r="DX204">
            <v>401598</v>
          </cell>
          <cell r="DY204">
            <v>401598</v>
          </cell>
          <cell r="DZ204">
            <v>326598</v>
          </cell>
          <cell r="EA204">
            <v>401598</v>
          </cell>
        </row>
        <row r="205">
          <cell r="A205">
            <v>140.1</v>
          </cell>
          <cell r="B205">
            <v>6</v>
          </cell>
          <cell r="C205">
            <v>2</v>
          </cell>
          <cell r="D205">
            <v>0</v>
          </cell>
          <cell r="E205">
            <v>0</v>
          </cell>
          <cell r="F205" t="str">
            <v>OVAE</v>
          </cell>
          <cell r="G205" t="str">
            <v>Career, Technical, and Adult Education</v>
          </cell>
          <cell r="H205">
            <v>0</v>
          </cell>
          <cell r="I205">
            <v>0</v>
          </cell>
          <cell r="J205" t="str">
            <v>Career and technical education - State grants (Advance for succeeding fiscal year)</v>
          </cell>
          <cell r="K205">
            <v>0</v>
          </cell>
          <cell r="L205" t="str">
            <v>D</v>
          </cell>
          <cell r="M205">
            <v>0</v>
          </cell>
          <cell r="N205">
            <v>1</v>
          </cell>
          <cell r="O205">
            <v>0</v>
          </cell>
          <cell r="P205">
            <v>791000</v>
          </cell>
          <cell r="Q205">
            <v>791000</v>
          </cell>
          <cell r="R205">
            <v>791000</v>
          </cell>
          <cell r="S205">
            <v>791000</v>
          </cell>
          <cell r="T205">
            <v>791000</v>
          </cell>
          <cell r="U205">
            <v>791000</v>
          </cell>
          <cell r="V205">
            <v>791000</v>
          </cell>
          <cell r="W205">
            <v>791000</v>
          </cell>
          <cell r="X205">
            <v>791000</v>
          </cell>
          <cell r="Y205">
            <v>791000</v>
          </cell>
          <cell r="Z205">
            <v>791000</v>
          </cell>
          <cell r="AA205">
            <v>0</v>
          </cell>
          <cell r="AB205">
            <v>791000</v>
          </cell>
          <cell r="AC205">
            <v>791000</v>
          </cell>
          <cell r="AD205">
            <v>791000</v>
          </cell>
          <cell r="AE205">
            <v>791000</v>
          </cell>
          <cell r="AF205">
            <v>791000</v>
          </cell>
          <cell r="AG205">
            <v>791000</v>
          </cell>
          <cell r="AH205">
            <v>791000</v>
          </cell>
          <cell r="AI205">
            <v>791000</v>
          </cell>
          <cell r="AJ205">
            <v>791000</v>
          </cell>
          <cell r="AK205">
            <v>791000</v>
          </cell>
          <cell r="AL205">
            <v>791000</v>
          </cell>
          <cell r="AM205">
            <v>791000</v>
          </cell>
          <cell r="AN205">
            <v>791000</v>
          </cell>
          <cell r="AO205">
            <v>791000</v>
          </cell>
          <cell r="AP205">
            <v>791000</v>
          </cell>
          <cell r="AQ205">
            <v>791000</v>
          </cell>
          <cell r="AR205">
            <v>791000</v>
          </cell>
          <cell r="AS205">
            <v>791000</v>
          </cell>
          <cell r="AT205">
            <v>791000</v>
          </cell>
          <cell r="AU205">
            <v>791000</v>
          </cell>
          <cell r="AV205">
            <v>791000</v>
          </cell>
          <cell r="AW205">
            <v>791000</v>
          </cell>
          <cell r="AX205">
            <v>791000</v>
          </cell>
          <cell r="AY205">
            <v>791000</v>
          </cell>
          <cell r="AZ205">
            <v>789505</v>
          </cell>
          <cell r="BA205">
            <v>779111</v>
          </cell>
          <cell r="BB205">
            <v>791000</v>
          </cell>
          <cell r="BC205">
            <v>791000</v>
          </cell>
          <cell r="BD205">
            <v>791000</v>
          </cell>
          <cell r="BE205">
            <v>791000</v>
          </cell>
          <cell r="BF205">
            <v>791000</v>
          </cell>
          <cell r="BG205">
            <v>473712</v>
          </cell>
          <cell r="BH205">
            <v>791000</v>
          </cell>
          <cell r="BI205">
            <v>791000</v>
          </cell>
          <cell r="BJ205">
            <v>791000</v>
          </cell>
          <cell r="BK205">
            <v>791000</v>
          </cell>
          <cell r="BL205">
            <v>791000</v>
          </cell>
          <cell r="BM205">
            <v>791000</v>
          </cell>
          <cell r="BN205">
            <v>791000</v>
          </cell>
          <cell r="BO205">
            <v>791000</v>
          </cell>
          <cell r="BP205">
            <v>791000</v>
          </cell>
          <cell r="BQ205">
            <v>779111</v>
          </cell>
          <cell r="BR205">
            <v>791000</v>
          </cell>
          <cell r="BS205">
            <v>791000</v>
          </cell>
          <cell r="BT205">
            <v>791000</v>
          </cell>
          <cell r="BU205">
            <v>791000</v>
          </cell>
          <cell r="BV205">
            <v>791000</v>
          </cell>
          <cell r="BW205">
            <v>791000</v>
          </cell>
          <cell r="BX205">
            <v>791000</v>
          </cell>
          <cell r="BY205">
            <v>791000</v>
          </cell>
          <cell r="BZ205">
            <v>791000</v>
          </cell>
          <cell r="CA205">
            <v>791000</v>
          </cell>
          <cell r="CB205">
            <v>791000</v>
          </cell>
          <cell r="CC205">
            <v>791000</v>
          </cell>
          <cell r="CD205">
            <v>791000</v>
          </cell>
          <cell r="CE205">
            <v>791000</v>
          </cell>
          <cell r="CF205">
            <v>791000</v>
          </cell>
          <cell r="CG205">
            <v>791000</v>
          </cell>
          <cell r="CH205">
            <v>791000</v>
          </cell>
          <cell r="CI205">
            <v>791000</v>
          </cell>
          <cell r="CJ205">
            <v>791000</v>
          </cell>
          <cell r="CK205">
            <v>791000</v>
          </cell>
          <cell r="CL205">
            <v>791000</v>
          </cell>
          <cell r="CM205">
            <v>791000</v>
          </cell>
          <cell r="CN205">
            <v>791000</v>
          </cell>
          <cell r="CO205">
            <v>791000</v>
          </cell>
          <cell r="CP205">
            <v>791000</v>
          </cell>
          <cell r="CQ205">
            <v>791000</v>
          </cell>
          <cell r="CR205">
            <v>791000</v>
          </cell>
          <cell r="CS205">
            <v>791000</v>
          </cell>
          <cell r="CT205">
            <v>791000</v>
          </cell>
          <cell r="CU205">
            <v>791000</v>
          </cell>
          <cell r="CV205">
            <v>791000</v>
          </cell>
          <cell r="CW205">
            <v>791000</v>
          </cell>
          <cell r="CX205">
            <v>791000</v>
          </cell>
          <cell r="CY205">
            <v>791000</v>
          </cell>
          <cell r="CZ205">
            <v>791000</v>
          </cell>
          <cell r="DA205">
            <v>791000</v>
          </cell>
          <cell r="DB205">
            <v>791000</v>
          </cell>
          <cell r="DC205">
            <v>791000</v>
          </cell>
          <cell r="DD205">
            <v>791000</v>
          </cell>
          <cell r="DE205">
            <v>791000</v>
          </cell>
          <cell r="DF205">
            <v>791000</v>
          </cell>
          <cell r="DG205">
            <v>791000</v>
          </cell>
          <cell r="DH205">
            <v>791000</v>
          </cell>
          <cell r="DI205">
            <v>791000</v>
          </cell>
          <cell r="DJ205">
            <v>791000</v>
          </cell>
          <cell r="DK205">
            <v>791000</v>
          </cell>
          <cell r="DL205">
            <v>791000</v>
          </cell>
          <cell r="DM205">
            <v>791000</v>
          </cell>
          <cell r="DN205">
            <v>791000</v>
          </cell>
          <cell r="DO205">
            <v>0</v>
          </cell>
          <cell r="DP205">
            <v>791000</v>
          </cell>
          <cell r="DQ205">
            <v>791000</v>
          </cell>
          <cell r="DR205">
            <v>791000</v>
          </cell>
          <cell r="DS205">
            <v>791000</v>
          </cell>
          <cell r="DT205">
            <v>791000</v>
          </cell>
          <cell r="DU205">
            <v>791000</v>
          </cell>
          <cell r="DV205">
            <v>791000</v>
          </cell>
          <cell r="DW205">
            <v>791000</v>
          </cell>
          <cell r="DX205">
            <v>791000</v>
          </cell>
          <cell r="DY205">
            <v>791000</v>
          </cell>
          <cell r="DZ205">
            <v>791000</v>
          </cell>
          <cell r="EA205">
            <v>791000</v>
          </cell>
        </row>
        <row r="206">
          <cell r="A206">
            <v>140.19999999999999</v>
          </cell>
          <cell r="B206">
            <v>6</v>
          </cell>
          <cell r="C206">
            <v>2</v>
          </cell>
          <cell r="D206">
            <v>0</v>
          </cell>
          <cell r="E206">
            <v>0</v>
          </cell>
          <cell r="F206" t="str">
            <v>OVAE</v>
          </cell>
          <cell r="G206" t="str">
            <v>Career, Technical, and Adult Education</v>
          </cell>
          <cell r="H206">
            <v>0</v>
          </cell>
          <cell r="I206">
            <v>0</v>
          </cell>
          <cell r="J206" t="str">
            <v>Career and technical education - State grants (Prior year advance)</v>
          </cell>
          <cell r="K206">
            <v>0</v>
          </cell>
          <cell r="L206" t="str">
            <v>D</v>
          </cell>
          <cell r="M206">
            <v>0</v>
          </cell>
          <cell r="N206">
            <v>0</v>
          </cell>
          <cell r="O206">
            <v>1</v>
          </cell>
          <cell r="P206">
            <v>791000</v>
          </cell>
          <cell r="Q206">
            <v>791000</v>
          </cell>
          <cell r="R206">
            <v>791000</v>
          </cell>
          <cell r="S206">
            <v>791000</v>
          </cell>
          <cell r="T206">
            <v>791000</v>
          </cell>
          <cell r="U206">
            <v>791000</v>
          </cell>
          <cell r="V206">
            <v>791000</v>
          </cell>
          <cell r="W206">
            <v>791000</v>
          </cell>
          <cell r="X206">
            <v>791000</v>
          </cell>
          <cell r="Y206">
            <v>791000</v>
          </cell>
          <cell r="Z206">
            <v>791000</v>
          </cell>
          <cell r="AA206">
            <v>0</v>
          </cell>
          <cell r="AB206">
            <v>791000</v>
          </cell>
          <cell r="AC206">
            <v>791000</v>
          </cell>
          <cell r="AD206">
            <v>791000</v>
          </cell>
          <cell r="AE206">
            <v>791000</v>
          </cell>
          <cell r="AF206">
            <v>791000</v>
          </cell>
          <cell r="AG206">
            <v>791000</v>
          </cell>
          <cell r="AH206">
            <v>791000</v>
          </cell>
          <cell r="AI206">
            <v>791000</v>
          </cell>
          <cell r="AJ206">
            <v>791000</v>
          </cell>
          <cell r="AK206">
            <v>791000</v>
          </cell>
          <cell r="AL206">
            <v>791000</v>
          </cell>
          <cell r="AM206">
            <v>791000</v>
          </cell>
          <cell r="AN206">
            <v>0</v>
          </cell>
          <cell r="AO206">
            <v>0</v>
          </cell>
          <cell r="AP206">
            <v>791000</v>
          </cell>
          <cell r="AQ206">
            <v>791000</v>
          </cell>
          <cell r="AR206">
            <v>791000</v>
          </cell>
          <cell r="AS206">
            <v>791000</v>
          </cell>
          <cell r="AT206">
            <v>791000</v>
          </cell>
          <cell r="AU206">
            <v>791000</v>
          </cell>
          <cell r="AV206">
            <v>791000</v>
          </cell>
          <cell r="AW206">
            <v>791000</v>
          </cell>
          <cell r="AX206">
            <v>791000</v>
          </cell>
          <cell r="AY206">
            <v>791000</v>
          </cell>
          <cell r="AZ206">
            <v>791000</v>
          </cell>
          <cell r="BA206">
            <v>791000</v>
          </cell>
          <cell r="BB206">
            <v>791000</v>
          </cell>
          <cell r="BC206">
            <v>791000</v>
          </cell>
          <cell r="BD206">
            <v>0</v>
          </cell>
          <cell r="BE206">
            <v>791000</v>
          </cell>
          <cell r="BF206">
            <v>0</v>
          </cell>
          <cell r="BG206">
            <v>0</v>
          </cell>
          <cell r="BH206">
            <v>0</v>
          </cell>
          <cell r="BI206">
            <v>0</v>
          </cell>
          <cell r="BJ206">
            <v>0</v>
          </cell>
          <cell r="BK206">
            <v>0</v>
          </cell>
          <cell r="BL206">
            <v>791000</v>
          </cell>
          <cell r="BM206">
            <v>791000</v>
          </cell>
          <cell r="BN206">
            <v>791000</v>
          </cell>
          <cell r="BO206">
            <v>791000</v>
          </cell>
          <cell r="BP206">
            <v>791000</v>
          </cell>
          <cell r="BQ206">
            <v>791000</v>
          </cell>
          <cell r="BR206">
            <v>791000</v>
          </cell>
          <cell r="BS206">
            <v>791000</v>
          </cell>
          <cell r="BT206">
            <v>791000</v>
          </cell>
          <cell r="BU206">
            <v>791000</v>
          </cell>
          <cell r="BV206">
            <v>791000</v>
          </cell>
          <cell r="BW206">
            <v>791000</v>
          </cell>
          <cell r="BX206">
            <v>791000</v>
          </cell>
          <cell r="BY206">
            <v>791000</v>
          </cell>
          <cell r="BZ206">
            <v>791000</v>
          </cell>
          <cell r="CA206">
            <v>791000</v>
          </cell>
          <cell r="CB206">
            <v>791000</v>
          </cell>
          <cell r="CC206">
            <v>791000</v>
          </cell>
          <cell r="CD206">
            <v>791000</v>
          </cell>
          <cell r="CE206">
            <v>791000</v>
          </cell>
          <cell r="CF206">
            <v>791000</v>
          </cell>
          <cell r="CG206">
            <v>791000</v>
          </cell>
          <cell r="CH206">
            <v>791000</v>
          </cell>
          <cell r="CI206">
            <v>791000</v>
          </cell>
          <cell r="CJ206">
            <v>791000</v>
          </cell>
          <cell r="CK206">
            <v>791000</v>
          </cell>
          <cell r="CL206">
            <v>791000</v>
          </cell>
          <cell r="CM206">
            <v>791000</v>
          </cell>
          <cell r="CN206">
            <v>791000</v>
          </cell>
          <cell r="CO206">
            <v>791000</v>
          </cell>
          <cell r="CP206">
            <v>791000</v>
          </cell>
          <cell r="CQ206">
            <v>791000</v>
          </cell>
          <cell r="CR206">
            <v>791000</v>
          </cell>
          <cell r="CS206">
            <v>791000</v>
          </cell>
          <cell r="CT206">
            <v>791000</v>
          </cell>
          <cell r="CU206">
            <v>791000</v>
          </cell>
          <cell r="CV206">
            <v>791000</v>
          </cell>
          <cell r="CW206">
            <v>791000</v>
          </cell>
          <cell r="CX206">
            <v>791000</v>
          </cell>
          <cell r="CY206">
            <v>791000</v>
          </cell>
          <cell r="CZ206">
            <v>791000</v>
          </cell>
          <cell r="DA206">
            <v>791000</v>
          </cell>
          <cell r="DB206">
            <v>791000</v>
          </cell>
          <cell r="DC206">
            <v>0</v>
          </cell>
          <cell r="DD206">
            <v>791000</v>
          </cell>
          <cell r="DE206">
            <v>791000</v>
          </cell>
          <cell r="DF206">
            <v>791000</v>
          </cell>
          <cell r="DG206">
            <v>791000</v>
          </cell>
          <cell r="DH206">
            <v>791000</v>
          </cell>
          <cell r="DI206">
            <v>791000</v>
          </cell>
          <cell r="DJ206">
            <v>791000</v>
          </cell>
          <cell r="DK206">
            <v>791000</v>
          </cell>
          <cell r="DL206">
            <v>791000</v>
          </cell>
          <cell r="DM206">
            <v>791000</v>
          </cell>
          <cell r="DN206">
            <v>791000</v>
          </cell>
          <cell r="DO206">
            <v>0</v>
          </cell>
          <cell r="DP206">
            <v>791000</v>
          </cell>
          <cell r="DQ206">
            <v>791000</v>
          </cell>
          <cell r="DR206">
            <v>0</v>
          </cell>
          <cell r="DS206">
            <v>0</v>
          </cell>
          <cell r="DT206">
            <v>791000</v>
          </cell>
          <cell r="DU206">
            <v>791000</v>
          </cell>
          <cell r="DV206">
            <v>0</v>
          </cell>
          <cell r="DW206">
            <v>0</v>
          </cell>
          <cell r="DX206">
            <v>0</v>
          </cell>
          <cell r="DY206">
            <v>0</v>
          </cell>
          <cell r="DZ206">
            <v>0</v>
          </cell>
          <cell r="EA206">
            <v>0</v>
          </cell>
        </row>
        <row r="207">
          <cell r="A207">
            <v>140.30000000000001</v>
          </cell>
          <cell r="B207">
            <v>0</v>
          </cell>
          <cell r="C207">
            <v>0</v>
          </cell>
          <cell r="D207">
            <v>0</v>
          </cell>
          <cell r="E207">
            <v>0</v>
          </cell>
          <cell r="F207">
            <v>0</v>
          </cell>
          <cell r="G207" t="str">
            <v>Career, Technical, and Adult Education</v>
          </cell>
          <cell r="H207">
            <v>0</v>
          </cell>
          <cell r="I207">
            <v>0</v>
          </cell>
          <cell r="J207" t="str">
            <v>Skills Challenege Grant (proposed legislation)</v>
          </cell>
          <cell r="K207">
            <v>0</v>
          </cell>
          <cell r="L207">
            <v>0</v>
          </cell>
          <cell r="M207">
            <v>0</v>
          </cell>
          <cell r="N207">
            <v>0</v>
          </cell>
          <cell r="O207">
            <v>0</v>
          </cell>
          <cell r="P207">
            <v>0</v>
          </cell>
          <cell r="Q207">
            <v>0</v>
          </cell>
          <cell r="R207">
            <v>0</v>
          </cell>
          <cell r="S207">
            <v>0</v>
          </cell>
          <cell r="T207">
            <v>0</v>
          </cell>
          <cell r="U207">
            <v>0</v>
          </cell>
          <cell r="V207">
            <v>0</v>
          </cell>
          <cell r="W207">
            <v>0</v>
          </cell>
          <cell r="X207">
            <v>0</v>
          </cell>
          <cell r="Y207">
            <v>0</v>
          </cell>
          <cell r="Z207">
            <v>0</v>
          </cell>
          <cell r="AA207">
            <v>0</v>
          </cell>
          <cell r="AB207">
            <v>0</v>
          </cell>
          <cell r="AC207">
            <v>0</v>
          </cell>
          <cell r="AD207">
            <v>0</v>
          </cell>
          <cell r="AE207">
            <v>0</v>
          </cell>
          <cell r="AF207">
            <v>0</v>
          </cell>
          <cell r="AG207">
            <v>0</v>
          </cell>
          <cell r="AH207">
            <v>0</v>
          </cell>
          <cell r="AI207">
            <v>0</v>
          </cell>
          <cell r="AJ207">
            <v>0</v>
          </cell>
          <cell r="AK207">
            <v>0</v>
          </cell>
          <cell r="AL207">
            <v>0</v>
          </cell>
          <cell r="AM207">
            <v>0</v>
          </cell>
          <cell r="AN207">
            <v>0</v>
          </cell>
          <cell r="AO207">
            <v>0</v>
          </cell>
          <cell r="AP207">
            <v>0</v>
          </cell>
          <cell r="AQ207">
            <v>0</v>
          </cell>
          <cell r="AR207">
            <v>0</v>
          </cell>
          <cell r="AS207">
            <v>0</v>
          </cell>
          <cell r="AT207">
            <v>0</v>
          </cell>
          <cell r="AU207">
            <v>0</v>
          </cell>
          <cell r="AV207">
            <v>0</v>
          </cell>
          <cell r="AW207">
            <v>0</v>
          </cell>
          <cell r="AX207">
            <v>0</v>
          </cell>
          <cell r="AY207">
            <v>0</v>
          </cell>
          <cell r="AZ207">
            <v>0</v>
          </cell>
          <cell r="BA207">
            <v>0</v>
          </cell>
          <cell r="BB207">
            <v>0</v>
          </cell>
          <cell r="BC207">
            <v>0</v>
          </cell>
          <cell r="BD207">
            <v>0</v>
          </cell>
          <cell r="BE207">
            <v>0</v>
          </cell>
          <cell r="BF207">
            <v>0</v>
          </cell>
          <cell r="BG207">
            <v>0</v>
          </cell>
          <cell r="BH207">
            <v>0</v>
          </cell>
          <cell r="BI207">
            <v>0</v>
          </cell>
          <cell r="BJ207">
            <v>0</v>
          </cell>
          <cell r="BK207">
            <v>0</v>
          </cell>
          <cell r="BL207">
            <v>0</v>
          </cell>
          <cell r="BM207">
            <v>0</v>
          </cell>
          <cell r="BN207">
            <v>0</v>
          </cell>
          <cell r="BO207">
            <v>0</v>
          </cell>
          <cell r="BP207">
            <v>0</v>
          </cell>
          <cell r="BQ207">
            <v>0</v>
          </cell>
          <cell r="BR207">
            <v>0</v>
          </cell>
          <cell r="BS207">
            <v>0</v>
          </cell>
          <cell r="BT207">
            <v>0</v>
          </cell>
          <cell r="BU207">
            <v>0</v>
          </cell>
          <cell r="BV207">
            <v>0</v>
          </cell>
          <cell r="BW207">
            <v>0</v>
          </cell>
          <cell r="BX207">
            <v>0</v>
          </cell>
          <cell r="BY207">
            <v>0</v>
          </cell>
          <cell r="BZ207">
            <v>0</v>
          </cell>
          <cell r="CA207">
            <v>0</v>
          </cell>
          <cell r="CB207">
            <v>0</v>
          </cell>
          <cell r="CC207">
            <v>0</v>
          </cell>
          <cell r="CD207">
            <v>0</v>
          </cell>
          <cell r="CE207">
            <v>0</v>
          </cell>
          <cell r="CF207">
            <v>0</v>
          </cell>
          <cell r="CG207">
            <v>0</v>
          </cell>
          <cell r="CH207">
            <v>0</v>
          </cell>
          <cell r="CI207">
            <v>0</v>
          </cell>
          <cell r="CJ207">
            <v>0</v>
          </cell>
          <cell r="CK207">
            <v>0</v>
          </cell>
          <cell r="CL207">
            <v>0</v>
          </cell>
          <cell r="CM207">
            <v>0</v>
          </cell>
          <cell r="CN207">
            <v>0</v>
          </cell>
          <cell r="CO207">
            <v>0</v>
          </cell>
          <cell r="CP207">
            <v>0</v>
          </cell>
          <cell r="CQ207">
            <v>0</v>
          </cell>
          <cell r="CR207">
            <v>0</v>
          </cell>
          <cell r="CS207">
            <v>0</v>
          </cell>
          <cell r="CT207">
            <v>0</v>
          </cell>
          <cell r="CU207">
            <v>0</v>
          </cell>
          <cell r="CV207">
            <v>250000</v>
          </cell>
          <cell r="CW207">
            <v>20000</v>
          </cell>
          <cell r="CX207">
            <v>100000</v>
          </cell>
          <cell r="CY207">
            <v>0</v>
          </cell>
          <cell r="CZ207">
            <v>0</v>
          </cell>
          <cell r="DA207">
            <v>0</v>
          </cell>
          <cell r="DB207">
            <v>0</v>
          </cell>
          <cell r="DC207">
            <v>0</v>
          </cell>
          <cell r="DD207">
            <v>0</v>
          </cell>
          <cell r="DE207">
            <v>0</v>
          </cell>
          <cell r="DF207">
            <v>0</v>
          </cell>
          <cell r="DG207">
            <v>0</v>
          </cell>
          <cell r="DH207">
            <v>0</v>
          </cell>
          <cell r="DI207">
            <v>0</v>
          </cell>
          <cell r="DJ207">
            <v>0</v>
          </cell>
          <cell r="DK207">
            <v>0</v>
          </cell>
          <cell r="DL207">
            <v>0</v>
          </cell>
          <cell r="DM207">
            <v>0</v>
          </cell>
          <cell r="DN207">
            <v>0</v>
          </cell>
          <cell r="DO207">
            <v>0</v>
          </cell>
          <cell r="DP207">
            <v>0</v>
          </cell>
          <cell r="DQ207">
            <v>0</v>
          </cell>
          <cell r="DR207">
            <v>0</v>
          </cell>
          <cell r="DS207">
            <v>0</v>
          </cell>
          <cell r="DT207">
            <v>0</v>
          </cell>
          <cell r="DU207">
            <v>0</v>
          </cell>
          <cell r="DV207">
            <v>0</v>
          </cell>
          <cell r="DW207">
            <v>0</v>
          </cell>
          <cell r="DX207">
            <v>0</v>
          </cell>
          <cell r="DY207">
            <v>0</v>
          </cell>
          <cell r="DZ207">
            <v>0</v>
          </cell>
          <cell r="EA207">
            <v>0</v>
          </cell>
        </row>
        <row r="208">
          <cell r="A208">
            <v>141</v>
          </cell>
          <cell r="B208">
            <v>6</v>
          </cell>
          <cell r="C208">
            <v>2</v>
          </cell>
          <cell r="D208">
            <v>0</v>
          </cell>
          <cell r="E208">
            <v>0</v>
          </cell>
          <cell r="F208" t="str">
            <v>OVAE</v>
          </cell>
          <cell r="G208" t="str">
            <v>Career, Technical, and Adult Education</v>
          </cell>
          <cell r="H208" t="str">
            <v>Other, K-12-3</v>
          </cell>
          <cell r="I208">
            <v>0</v>
          </cell>
          <cell r="J208" t="str">
            <v>Career and technical education - National programs (section 114)</v>
          </cell>
          <cell r="K208">
            <v>0</v>
          </cell>
          <cell r="L208" t="str">
            <v>D</v>
          </cell>
          <cell r="M208">
            <v>1</v>
          </cell>
          <cell r="N208">
            <v>0</v>
          </cell>
          <cell r="O208">
            <v>0</v>
          </cell>
          <cell r="P208">
            <v>7860</v>
          </cell>
          <cell r="Q208">
            <v>7860</v>
          </cell>
          <cell r="R208">
            <v>7860</v>
          </cell>
          <cell r="S208">
            <v>7860</v>
          </cell>
          <cell r="T208">
            <v>7860</v>
          </cell>
          <cell r="U208">
            <v>10000</v>
          </cell>
          <cell r="V208">
            <v>10000</v>
          </cell>
          <cell r="W208">
            <v>10000</v>
          </cell>
          <cell r="X208">
            <v>10000</v>
          </cell>
          <cell r="Y208">
            <v>7860</v>
          </cell>
          <cell r="Z208">
            <v>7860</v>
          </cell>
          <cell r="AA208">
            <v>0</v>
          </cell>
          <cell r="AB208">
            <v>7860</v>
          </cell>
          <cell r="AC208">
            <v>7860</v>
          </cell>
          <cell r="AD208">
            <v>7860</v>
          </cell>
          <cell r="AE208">
            <v>7860</v>
          </cell>
          <cell r="AF208">
            <v>7860</v>
          </cell>
          <cell r="AG208">
            <v>7860</v>
          </cell>
          <cell r="AH208">
            <v>7860</v>
          </cell>
          <cell r="AI208">
            <v>7860</v>
          </cell>
          <cell r="AJ208">
            <v>7860</v>
          </cell>
          <cell r="AK208">
            <v>7860</v>
          </cell>
          <cell r="AL208">
            <v>7860</v>
          </cell>
          <cell r="AM208">
            <v>7860</v>
          </cell>
          <cell r="AN208">
            <v>7860</v>
          </cell>
          <cell r="AO208">
            <v>7860</v>
          </cell>
          <cell r="AP208">
            <v>7860</v>
          </cell>
          <cell r="AQ208">
            <v>7860</v>
          </cell>
          <cell r="AR208">
            <v>7860</v>
          </cell>
          <cell r="AS208">
            <v>7860</v>
          </cell>
          <cell r="AT208">
            <v>7860</v>
          </cell>
          <cell r="AU208">
            <v>7860</v>
          </cell>
          <cell r="AV208">
            <v>7860</v>
          </cell>
          <cell r="AW208">
            <v>7860</v>
          </cell>
          <cell r="AX208">
            <v>7860</v>
          </cell>
          <cell r="AY208">
            <v>7860</v>
          </cell>
          <cell r="AZ208">
            <v>7844</v>
          </cell>
          <cell r="BA208">
            <v>7726</v>
          </cell>
          <cell r="BB208">
            <v>7860</v>
          </cell>
          <cell r="BC208">
            <v>7860</v>
          </cell>
          <cell r="BD208">
            <v>7860</v>
          </cell>
          <cell r="BE208">
            <v>7860</v>
          </cell>
          <cell r="BF208">
            <v>7860</v>
          </cell>
          <cell r="BG208">
            <v>7860</v>
          </cell>
          <cell r="BH208">
            <v>7860</v>
          </cell>
          <cell r="BI208">
            <v>7860</v>
          </cell>
          <cell r="BJ208">
            <v>7860</v>
          </cell>
          <cell r="BK208">
            <v>7860</v>
          </cell>
          <cell r="BL208">
            <v>7844</v>
          </cell>
          <cell r="BM208">
            <v>7844</v>
          </cell>
          <cell r="BN208">
            <v>7844</v>
          </cell>
          <cell r="BO208">
            <v>7844</v>
          </cell>
          <cell r="BP208">
            <v>7844</v>
          </cell>
          <cell r="BQ208">
            <v>7726</v>
          </cell>
          <cell r="BR208">
            <v>7726</v>
          </cell>
          <cell r="BS208">
            <v>7726</v>
          </cell>
          <cell r="BT208">
            <v>7726</v>
          </cell>
          <cell r="BU208">
            <v>7844</v>
          </cell>
          <cell r="BV208">
            <v>7829</v>
          </cell>
          <cell r="BW208">
            <v>7844</v>
          </cell>
          <cell r="BX208">
            <v>7844</v>
          </cell>
          <cell r="BY208">
            <v>7844</v>
          </cell>
          <cell r="BZ208">
            <v>7844</v>
          </cell>
          <cell r="CA208">
            <v>7844</v>
          </cell>
          <cell r="CB208">
            <v>7844</v>
          </cell>
          <cell r="CC208">
            <v>0</v>
          </cell>
          <cell r="CD208">
            <v>7829</v>
          </cell>
          <cell r="CE208">
            <v>7829</v>
          </cell>
          <cell r="CF208">
            <v>7829</v>
          </cell>
          <cell r="CG208">
            <v>7829</v>
          </cell>
          <cell r="CH208">
            <v>7421</v>
          </cell>
          <cell r="CI208">
            <v>7829</v>
          </cell>
          <cell r="CJ208">
            <v>7829</v>
          </cell>
          <cell r="CK208">
            <v>32829</v>
          </cell>
          <cell r="CL208">
            <v>32829</v>
          </cell>
          <cell r="CM208">
            <v>32829</v>
          </cell>
          <cell r="CN208">
            <v>32829</v>
          </cell>
          <cell r="CO208">
            <v>17829</v>
          </cell>
          <cell r="CP208">
            <v>17829</v>
          </cell>
          <cell r="CQ208">
            <v>17829</v>
          </cell>
          <cell r="CR208">
            <v>12814</v>
          </cell>
          <cell r="CS208">
            <v>12814</v>
          </cell>
          <cell r="CT208">
            <v>7421</v>
          </cell>
          <cell r="CU208">
            <v>7421</v>
          </cell>
          <cell r="CV208">
            <v>12814</v>
          </cell>
          <cell r="CW208">
            <v>7421</v>
          </cell>
          <cell r="CX208">
            <v>7421</v>
          </cell>
          <cell r="CY208">
            <v>7421</v>
          </cell>
          <cell r="CZ208">
            <v>7421</v>
          </cell>
          <cell r="DA208">
            <v>7421</v>
          </cell>
          <cell r="DB208">
            <v>7421</v>
          </cell>
          <cell r="DC208">
            <v>7417</v>
          </cell>
          <cell r="DD208">
            <v>7421</v>
          </cell>
          <cell r="DE208">
            <v>7421</v>
          </cell>
          <cell r="DF208">
            <v>7421</v>
          </cell>
          <cell r="DG208">
            <v>9421</v>
          </cell>
          <cell r="DH208">
            <v>9421</v>
          </cell>
          <cell r="DI208">
            <v>9421</v>
          </cell>
          <cell r="DJ208">
            <v>9421</v>
          </cell>
          <cell r="DK208">
            <v>9421</v>
          </cell>
          <cell r="DL208">
            <v>3816</v>
          </cell>
          <cell r="DM208">
            <v>3816</v>
          </cell>
          <cell r="DN208">
            <v>4421</v>
          </cell>
          <cell r="DO208">
            <v>0</v>
          </cell>
          <cell r="DP208">
            <v>7421</v>
          </cell>
          <cell r="DQ208">
            <v>7421</v>
          </cell>
          <cell r="DR208">
            <v>9421</v>
          </cell>
          <cell r="DS208">
            <v>7421</v>
          </cell>
          <cell r="DT208">
            <v>9421</v>
          </cell>
          <cell r="DU208">
            <v>9421</v>
          </cell>
          <cell r="DV208">
            <v>9421</v>
          </cell>
          <cell r="DW208">
            <v>9421</v>
          </cell>
          <cell r="DX208">
            <v>9421</v>
          </cell>
          <cell r="DY208">
            <v>9421</v>
          </cell>
          <cell r="DZ208">
            <v>7421</v>
          </cell>
          <cell r="EA208">
            <v>9421</v>
          </cell>
        </row>
        <row r="209">
          <cell r="A209">
            <v>141.01</v>
          </cell>
          <cell r="B209">
            <v>0</v>
          </cell>
          <cell r="C209">
            <v>0</v>
          </cell>
          <cell r="D209">
            <v>0</v>
          </cell>
          <cell r="E209">
            <v>0</v>
          </cell>
          <cell r="F209" t="str">
            <v>OVAE</v>
          </cell>
          <cell r="G209" t="str">
            <v>Career, Technical, and Adult Education</v>
          </cell>
          <cell r="H209">
            <v>0</v>
          </cell>
          <cell r="I209">
            <v>0</v>
          </cell>
          <cell r="J209" t="str">
            <v xml:space="preserve">Career and technical education innovation fund </v>
          </cell>
          <cell r="K209">
            <v>0</v>
          </cell>
          <cell r="L209" t="str">
            <v>D</v>
          </cell>
          <cell r="M209">
            <v>0</v>
          </cell>
          <cell r="N209">
            <v>0</v>
          </cell>
          <cell r="O209">
            <v>0</v>
          </cell>
          <cell r="P209">
            <v>0</v>
          </cell>
          <cell r="Q209">
            <v>0</v>
          </cell>
          <cell r="R209">
            <v>0</v>
          </cell>
          <cell r="S209">
            <v>0</v>
          </cell>
          <cell r="T209">
            <v>0</v>
          </cell>
          <cell r="U209">
            <v>0</v>
          </cell>
          <cell r="V209">
            <v>0</v>
          </cell>
          <cell r="W209">
            <v>0</v>
          </cell>
          <cell r="X209">
            <v>0</v>
          </cell>
          <cell r="Y209">
            <v>0</v>
          </cell>
          <cell r="Z209">
            <v>0</v>
          </cell>
          <cell r="AA209">
            <v>0</v>
          </cell>
          <cell r="AB209">
            <v>0</v>
          </cell>
          <cell r="AC209">
            <v>0</v>
          </cell>
          <cell r="AD209">
            <v>0</v>
          </cell>
          <cell r="AE209">
            <v>0</v>
          </cell>
          <cell r="AF209">
            <v>0</v>
          </cell>
          <cell r="AG209">
            <v>0</v>
          </cell>
          <cell r="AH209">
            <v>0</v>
          </cell>
          <cell r="AI209">
            <v>0</v>
          </cell>
          <cell r="AJ209">
            <v>0</v>
          </cell>
          <cell r="AK209">
            <v>0</v>
          </cell>
          <cell r="AL209">
            <v>0</v>
          </cell>
          <cell r="AM209">
            <v>0</v>
          </cell>
          <cell r="AN209">
            <v>0</v>
          </cell>
          <cell r="AO209">
            <v>0</v>
          </cell>
          <cell r="AP209">
            <v>0</v>
          </cell>
          <cell r="AQ209">
            <v>0</v>
          </cell>
          <cell r="AR209">
            <v>0</v>
          </cell>
          <cell r="AS209">
            <v>0</v>
          </cell>
          <cell r="AT209">
            <v>0</v>
          </cell>
          <cell r="AU209">
            <v>0</v>
          </cell>
          <cell r="AV209">
            <v>0</v>
          </cell>
          <cell r="AW209">
            <v>0</v>
          </cell>
          <cell r="AX209">
            <v>0</v>
          </cell>
          <cell r="AY209">
            <v>0</v>
          </cell>
          <cell r="AZ209">
            <v>0</v>
          </cell>
          <cell r="BA209">
            <v>0</v>
          </cell>
          <cell r="BB209">
            <v>0</v>
          </cell>
          <cell r="BC209">
            <v>0</v>
          </cell>
          <cell r="BD209">
            <v>0</v>
          </cell>
          <cell r="BE209">
            <v>0</v>
          </cell>
          <cell r="BF209">
            <v>0</v>
          </cell>
          <cell r="BG209">
            <v>0</v>
          </cell>
          <cell r="BH209">
            <v>0</v>
          </cell>
          <cell r="BI209">
            <v>0</v>
          </cell>
          <cell r="BJ209">
            <v>0</v>
          </cell>
          <cell r="BK209">
            <v>0</v>
          </cell>
          <cell r="BL209">
            <v>0</v>
          </cell>
          <cell r="BM209">
            <v>0</v>
          </cell>
          <cell r="BN209">
            <v>0</v>
          </cell>
          <cell r="BO209">
            <v>0</v>
          </cell>
          <cell r="BP209">
            <v>0</v>
          </cell>
          <cell r="BQ209">
            <v>0</v>
          </cell>
          <cell r="BR209">
            <v>0</v>
          </cell>
          <cell r="BS209">
            <v>0</v>
          </cell>
          <cell r="BT209">
            <v>0</v>
          </cell>
          <cell r="BU209">
            <v>0</v>
          </cell>
          <cell r="BV209">
            <v>0</v>
          </cell>
          <cell r="BW209">
            <v>0</v>
          </cell>
          <cell r="BX209">
            <v>0</v>
          </cell>
          <cell r="BY209">
            <v>0</v>
          </cell>
          <cell r="BZ209">
            <v>0</v>
          </cell>
          <cell r="CA209">
            <v>0</v>
          </cell>
          <cell r="CB209">
            <v>0</v>
          </cell>
          <cell r="CC209">
            <v>0</v>
          </cell>
          <cell r="CD209">
            <v>0</v>
          </cell>
          <cell r="CE209">
            <v>0</v>
          </cell>
          <cell r="CF209">
            <v>0</v>
          </cell>
          <cell r="CG209">
            <v>0</v>
          </cell>
          <cell r="CH209">
            <v>0</v>
          </cell>
          <cell r="CI209">
            <v>0</v>
          </cell>
          <cell r="CJ209">
            <v>0</v>
          </cell>
          <cell r="CK209">
            <v>100000</v>
          </cell>
          <cell r="CL209">
            <v>0</v>
          </cell>
          <cell r="CM209">
            <v>0</v>
          </cell>
          <cell r="CN209">
            <v>0</v>
          </cell>
          <cell r="CO209">
            <v>100000</v>
          </cell>
          <cell r="CP209">
            <v>0</v>
          </cell>
          <cell r="CQ209">
            <v>0</v>
          </cell>
          <cell r="CR209">
            <v>0</v>
          </cell>
          <cell r="CS209">
            <v>0</v>
          </cell>
          <cell r="CT209">
            <v>0</v>
          </cell>
          <cell r="CU209">
            <v>0</v>
          </cell>
          <cell r="CV209">
            <v>0</v>
          </cell>
          <cell r="CW209">
            <v>0</v>
          </cell>
          <cell r="CX209">
            <v>0</v>
          </cell>
          <cell r="CY209">
            <v>0</v>
          </cell>
          <cell r="CZ209">
            <v>0</v>
          </cell>
          <cell r="DA209">
            <v>0</v>
          </cell>
          <cell r="DB209">
            <v>0</v>
          </cell>
          <cell r="DC209">
            <v>0</v>
          </cell>
          <cell r="DD209">
            <v>0</v>
          </cell>
          <cell r="DE209">
            <v>0</v>
          </cell>
          <cell r="DF209">
            <v>0</v>
          </cell>
          <cell r="DG209">
            <v>0</v>
          </cell>
          <cell r="DH209">
            <v>0</v>
          </cell>
          <cell r="DI209">
            <v>0</v>
          </cell>
          <cell r="DJ209">
            <v>0</v>
          </cell>
          <cell r="DK209">
            <v>0</v>
          </cell>
          <cell r="DL209">
            <v>0</v>
          </cell>
          <cell r="DM209">
            <v>0</v>
          </cell>
          <cell r="DN209">
            <v>0</v>
          </cell>
          <cell r="DO209">
            <v>0</v>
          </cell>
          <cell r="DP209">
            <v>0</v>
          </cell>
          <cell r="DQ209">
            <v>0</v>
          </cell>
          <cell r="DR209">
            <v>0</v>
          </cell>
          <cell r="DS209">
            <v>0</v>
          </cell>
          <cell r="DT209">
            <v>0</v>
          </cell>
          <cell r="DU209">
            <v>0</v>
          </cell>
          <cell r="DV209">
            <v>0</v>
          </cell>
          <cell r="DW209">
            <v>0</v>
          </cell>
          <cell r="DX209">
            <v>0</v>
          </cell>
          <cell r="DY209">
            <v>0</v>
          </cell>
          <cell r="DZ209">
            <v>0</v>
          </cell>
          <cell r="EA209">
            <v>0</v>
          </cell>
        </row>
        <row r="210">
          <cell r="A210">
            <v>142</v>
          </cell>
          <cell r="B210">
            <v>6</v>
          </cell>
          <cell r="C210">
            <v>2</v>
          </cell>
          <cell r="D210">
            <v>0</v>
          </cell>
          <cell r="E210">
            <v>0</v>
          </cell>
          <cell r="F210" t="str">
            <v>OVAE</v>
          </cell>
          <cell r="G210" t="str">
            <v>Career, Technical, and Adult Education</v>
          </cell>
          <cell r="H210" t="str">
            <v>Other, K-12-9</v>
          </cell>
          <cell r="I210">
            <v>0</v>
          </cell>
          <cell r="J210" t="str">
            <v>Career and technical education - Tech prep education State grants (Title II)</v>
          </cell>
          <cell r="K210">
            <v>0</v>
          </cell>
          <cell r="L210" t="str">
            <v>D</v>
          </cell>
          <cell r="M210">
            <v>1</v>
          </cell>
          <cell r="N210">
            <v>0</v>
          </cell>
          <cell r="O210">
            <v>0</v>
          </cell>
          <cell r="P210">
            <v>102923</v>
          </cell>
          <cell r="Q210">
            <v>102923</v>
          </cell>
          <cell r="R210">
            <v>102923</v>
          </cell>
          <cell r="S210">
            <v>102923</v>
          </cell>
          <cell r="T210">
            <v>102923</v>
          </cell>
          <cell r="U210">
            <v>0</v>
          </cell>
          <cell r="V210">
            <v>0</v>
          </cell>
          <cell r="W210">
            <v>0</v>
          </cell>
          <cell r="X210">
            <v>0</v>
          </cell>
          <cell r="Y210">
            <v>0</v>
          </cell>
          <cell r="Z210">
            <v>0</v>
          </cell>
          <cell r="AA210">
            <v>0</v>
          </cell>
          <cell r="AB210">
            <v>0</v>
          </cell>
          <cell r="AC210">
            <v>0</v>
          </cell>
          <cell r="AD210">
            <v>0</v>
          </cell>
          <cell r="AE210">
            <v>0</v>
          </cell>
          <cell r="AF210">
            <v>0</v>
          </cell>
          <cell r="AG210">
            <v>0</v>
          </cell>
          <cell r="AH210">
            <v>0</v>
          </cell>
          <cell r="AI210">
            <v>102923</v>
          </cell>
          <cell r="AJ210">
            <v>102923</v>
          </cell>
          <cell r="AK210">
            <v>102923</v>
          </cell>
          <cell r="AL210">
            <v>102923</v>
          </cell>
          <cell r="AM210">
            <v>102923</v>
          </cell>
          <cell r="AN210">
            <v>102923</v>
          </cell>
          <cell r="AO210">
            <v>102923</v>
          </cell>
          <cell r="AP210">
            <v>102923</v>
          </cell>
          <cell r="AQ210">
            <v>102923</v>
          </cell>
          <cell r="AR210">
            <v>0</v>
          </cell>
          <cell r="AS210">
            <v>102923</v>
          </cell>
          <cell r="AT210">
            <v>102923</v>
          </cell>
          <cell r="AU210">
            <v>102923</v>
          </cell>
          <cell r="AV210">
            <v>102923</v>
          </cell>
          <cell r="AW210">
            <v>0</v>
          </cell>
          <cell r="AX210">
            <v>0</v>
          </cell>
          <cell r="AY210">
            <v>0</v>
          </cell>
          <cell r="AZ210">
            <v>0</v>
          </cell>
          <cell r="BA210">
            <v>0</v>
          </cell>
          <cell r="BB210">
            <v>102923</v>
          </cell>
          <cell r="BC210">
            <v>0</v>
          </cell>
          <cell r="BD210">
            <v>0</v>
          </cell>
          <cell r="BE210">
            <v>0</v>
          </cell>
          <cell r="BF210">
            <v>0</v>
          </cell>
          <cell r="BG210">
            <v>0</v>
          </cell>
          <cell r="BH210">
            <v>0</v>
          </cell>
          <cell r="BI210">
            <v>0</v>
          </cell>
          <cell r="BJ210">
            <v>0</v>
          </cell>
          <cell r="BK210">
            <v>0</v>
          </cell>
          <cell r="BL210">
            <v>0</v>
          </cell>
          <cell r="BM210">
            <v>0</v>
          </cell>
          <cell r="BN210">
            <v>0</v>
          </cell>
          <cell r="BO210">
            <v>0</v>
          </cell>
          <cell r="BP210">
            <v>0</v>
          </cell>
          <cell r="BQ210">
            <v>0</v>
          </cell>
          <cell r="BR210">
            <v>0</v>
          </cell>
          <cell r="BS210">
            <v>0</v>
          </cell>
          <cell r="BT210">
            <v>0</v>
          </cell>
          <cell r="BU210">
            <v>0</v>
          </cell>
          <cell r="BV210">
            <v>0</v>
          </cell>
          <cell r="BW210">
            <v>0</v>
          </cell>
          <cell r="BX210">
            <v>0</v>
          </cell>
          <cell r="BY210">
            <v>0</v>
          </cell>
          <cell r="BZ210">
            <v>0</v>
          </cell>
          <cell r="CA210">
            <v>0</v>
          </cell>
          <cell r="CB210">
            <v>0</v>
          </cell>
          <cell r="CC210">
            <v>0</v>
          </cell>
          <cell r="CD210">
            <v>0</v>
          </cell>
          <cell r="CE210">
            <v>0</v>
          </cell>
          <cell r="CF210">
            <v>0</v>
          </cell>
          <cell r="CG210">
            <v>0</v>
          </cell>
          <cell r="CH210">
            <v>0</v>
          </cell>
          <cell r="CI210">
            <v>0</v>
          </cell>
          <cell r="CJ210">
            <v>0</v>
          </cell>
          <cell r="CK210">
            <v>0</v>
          </cell>
          <cell r="CL210">
            <v>0</v>
          </cell>
          <cell r="CM210">
            <v>0</v>
          </cell>
          <cell r="CN210">
            <v>0</v>
          </cell>
          <cell r="CO210">
            <v>0</v>
          </cell>
          <cell r="CP210">
            <v>0</v>
          </cell>
          <cell r="CQ210">
            <v>0</v>
          </cell>
          <cell r="CR210">
            <v>0</v>
          </cell>
          <cell r="CS210">
            <v>0</v>
          </cell>
          <cell r="CT210">
            <v>0</v>
          </cell>
          <cell r="CU210">
            <v>0</v>
          </cell>
          <cell r="CV210">
            <v>0</v>
          </cell>
          <cell r="CW210">
            <v>0</v>
          </cell>
          <cell r="CX210">
            <v>0</v>
          </cell>
          <cell r="CY210">
            <v>0</v>
          </cell>
          <cell r="CZ210">
            <v>0</v>
          </cell>
          <cell r="DA210">
            <v>0</v>
          </cell>
          <cell r="DB210">
            <v>0</v>
          </cell>
          <cell r="DC210">
            <v>0</v>
          </cell>
          <cell r="DD210">
            <v>0</v>
          </cell>
          <cell r="DE210">
            <v>0</v>
          </cell>
          <cell r="DF210">
            <v>0</v>
          </cell>
          <cell r="DG210">
            <v>0</v>
          </cell>
          <cell r="DH210">
            <v>0</v>
          </cell>
          <cell r="DI210">
            <v>0</v>
          </cell>
          <cell r="DJ210">
            <v>0</v>
          </cell>
          <cell r="DK210">
            <v>0</v>
          </cell>
          <cell r="DL210">
            <v>0</v>
          </cell>
          <cell r="DM210">
            <v>0</v>
          </cell>
          <cell r="DN210">
            <v>0</v>
          </cell>
          <cell r="DO210">
            <v>0</v>
          </cell>
          <cell r="DP210">
            <v>0</v>
          </cell>
          <cell r="DQ210">
            <v>0</v>
          </cell>
          <cell r="DR210">
            <v>0</v>
          </cell>
          <cell r="DS210">
            <v>0</v>
          </cell>
          <cell r="DT210">
            <v>0</v>
          </cell>
          <cell r="DU210">
            <v>0</v>
          </cell>
          <cell r="DV210">
            <v>0</v>
          </cell>
          <cell r="DW210">
            <v>0</v>
          </cell>
          <cell r="DX210">
            <v>0</v>
          </cell>
          <cell r="DY210">
            <v>0</v>
          </cell>
          <cell r="DZ210">
            <v>0</v>
          </cell>
          <cell r="EA210">
            <v>0</v>
          </cell>
        </row>
        <row r="211">
          <cell r="A211">
            <v>143</v>
          </cell>
          <cell r="B211">
            <v>6</v>
          </cell>
          <cell r="C211">
            <v>3</v>
          </cell>
          <cell r="D211">
            <v>1</v>
          </cell>
          <cell r="E211">
            <v>0</v>
          </cell>
          <cell r="F211" t="str">
            <v>OVAE</v>
          </cell>
          <cell r="G211" t="str">
            <v>Career, Technical, and Adult Education</v>
          </cell>
          <cell r="H211" t="str">
            <v>Other-1</v>
          </cell>
          <cell r="I211">
            <v>0</v>
          </cell>
          <cell r="J211" t="str">
            <v>Adult basic and literacy education State grants (AEFLA and WIA section 503)</v>
          </cell>
          <cell r="K211">
            <v>0</v>
          </cell>
          <cell r="L211" t="str">
            <v>D</v>
          </cell>
          <cell r="M211">
            <v>1</v>
          </cell>
          <cell r="N211">
            <v>0</v>
          </cell>
          <cell r="O211">
            <v>0</v>
          </cell>
          <cell r="P211">
            <v>554122</v>
          </cell>
          <cell r="Q211">
            <v>628221</v>
          </cell>
          <cell r="R211">
            <v>628221</v>
          </cell>
          <cell r="S211">
            <v>628221</v>
          </cell>
          <cell r="T211">
            <v>628221</v>
          </cell>
          <cell r="U211">
            <v>830000</v>
          </cell>
          <cell r="V211">
            <v>752000</v>
          </cell>
          <cell r="W211">
            <v>752000</v>
          </cell>
          <cell r="X211">
            <v>752000</v>
          </cell>
          <cell r="Y211">
            <v>582315</v>
          </cell>
          <cell r="Z211">
            <v>582315</v>
          </cell>
          <cell r="AA211">
            <v>0</v>
          </cell>
          <cell r="AB211">
            <v>582315</v>
          </cell>
          <cell r="AC211">
            <v>582315</v>
          </cell>
          <cell r="AD211">
            <v>612315</v>
          </cell>
          <cell r="AE211">
            <v>612315</v>
          </cell>
          <cell r="AF211">
            <v>612315</v>
          </cell>
          <cell r="AG211">
            <v>612315</v>
          </cell>
          <cell r="AH211">
            <v>612315</v>
          </cell>
          <cell r="AI211">
            <v>612315</v>
          </cell>
          <cell r="AJ211">
            <v>628221</v>
          </cell>
          <cell r="AK211">
            <v>628221</v>
          </cell>
          <cell r="AL211">
            <v>612315</v>
          </cell>
          <cell r="AM211">
            <v>612315</v>
          </cell>
          <cell r="AN211">
            <v>612315</v>
          </cell>
          <cell r="AO211">
            <v>597315</v>
          </cell>
          <cell r="AP211">
            <v>582314</v>
          </cell>
          <cell r="AQ211">
            <v>628221</v>
          </cell>
          <cell r="AR211">
            <v>628221</v>
          </cell>
          <cell r="AS211">
            <v>628221</v>
          </cell>
          <cell r="AT211">
            <v>597315</v>
          </cell>
          <cell r="AU211">
            <v>628221</v>
          </cell>
          <cell r="AV211">
            <v>628221</v>
          </cell>
          <cell r="AW211">
            <v>597315</v>
          </cell>
          <cell r="AX211">
            <v>597315</v>
          </cell>
          <cell r="AY211">
            <v>597315</v>
          </cell>
          <cell r="AZ211">
            <v>596120</v>
          </cell>
          <cell r="BA211">
            <v>587161</v>
          </cell>
          <cell r="BB211">
            <v>628221</v>
          </cell>
          <cell r="BC211">
            <v>612315</v>
          </cell>
          <cell r="BD211">
            <v>603828</v>
          </cell>
          <cell r="BE211">
            <v>612315</v>
          </cell>
          <cell r="BF211">
            <v>612315</v>
          </cell>
          <cell r="BG211">
            <v>647000</v>
          </cell>
          <cell r="BH211">
            <v>647000</v>
          </cell>
          <cell r="BI211">
            <v>635000</v>
          </cell>
          <cell r="BJ211">
            <v>635000</v>
          </cell>
          <cell r="BK211">
            <v>635000</v>
          </cell>
          <cell r="BL211">
            <v>635000</v>
          </cell>
          <cell r="BM211">
            <v>596120</v>
          </cell>
          <cell r="BN211">
            <v>596120</v>
          </cell>
          <cell r="BO211">
            <v>596120</v>
          </cell>
          <cell r="BP211">
            <v>596120</v>
          </cell>
          <cell r="BQ211">
            <v>587161</v>
          </cell>
          <cell r="BR211">
            <v>587161</v>
          </cell>
          <cell r="BS211">
            <v>587161</v>
          </cell>
          <cell r="BT211">
            <v>587161</v>
          </cell>
          <cell r="BU211">
            <v>596120</v>
          </cell>
          <cell r="BV211">
            <v>594993</v>
          </cell>
          <cell r="BW211">
            <v>635000</v>
          </cell>
          <cell r="BX211">
            <v>596120</v>
          </cell>
          <cell r="BY211">
            <v>596120</v>
          </cell>
          <cell r="BZ211">
            <v>566314</v>
          </cell>
          <cell r="CA211">
            <v>596120</v>
          </cell>
          <cell r="CB211">
            <v>596120</v>
          </cell>
          <cell r="CC211">
            <v>594993</v>
          </cell>
          <cell r="CD211">
            <v>594993</v>
          </cell>
          <cell r="CE211">
            <v>594993</v>
          </cell>
          <cell r="CF211">
            <v>594993</v>
          </cell>
          <cell r="CG211">
            <v>594993</v>
          </cell>
          <cell r="CH211">
            <v>563955</v>
          </cell>
          <cell r="CI211">
            <v>594993</v>
          </cell>
          <cell r="CJ211">
            <v>594993</v>
          </cell>
          <cell r="CK211">
            <v>579993</v>
          </cell>
          <cell r="CL211">
            <v>579993</v>
          </cell>
          <cell r="CM211">
            <v>594993</v>
          </cell>
          <cell r="CN211">
            <v>594993</v>
          </cell>
          <cell r="CO211">
            <v>594993</v>
          </cell>
          <cell r="CP211">
            <v>594993</v>
          </cell>
          <cell r="CQ211">
            <v>594993</v>
          </cell>
          <cell r="CR211">
            <v>593803</v>
          </cell>
          <cell r="CS211">
            <v>593803</v>
          </cell>
          <cell r="CT211">
            <v>563955</v>
          </cell>
          <cell r="CU211">
            <v>563955</v>
          </cell>
          <cell r="CV211">
            <v>594993</v>
          </cell>
          <cell r="CW211">
            <v>563955</v>
          </cell>
          <cell r="CX211">
            <v>563955</v>
          </cell>
          <cell r="CY211">
            <v>563955</v>
          </cell>
          <cell r="CZ211">
            <v>563955</v>
          </cell>
          <cell r="DA211">
            <v>576806</v>
          </cell>
          <cell r="DB211">
            <v>563955</v>
          </cell>
          <cell r="DC211">
            <v>563643</v>
          </cell>
          <cell r="DD211">
            <v>563955</v>
          </cell>
          <cell r="DE211">
            <v>568955</v>
          </cell>
          <cell r="DF211">
            <v>563955</v>
          </cell>
          <cell r="DG211">
            <v>563955</v>
          </cell>
          <cell r="DH211">
            <v>563955</v>
          </cell>
          <cell r="DI211">
            <v>568955</v>
          </cell>
          <cell r="DJ211">
            <v>568955</v>
          </cell>
          <cell r="DK211">
            <v>568955</v>
          </cell>
          <cell r="DL211">
            <v>568955</v>
          </cell>
          <cell r="DM211">
            <v>568955</v>
          </cell>
          <cell r="DN211">
            <v>540000</v>
          </cell>
          <cell r="DO211">
            <v>0</v>
          </cell>
          <cell r="DP211">
            <v>568955</v>
          </cell>
          <cell r="DQ211">
            <v>581955</v>
          </cell>
          <cell r="DR211">
            <v>568955</v>
          </cell>
          <cell r="DS211">
            <v>581955</v>
          </cell>
          <cell r="DT211">
            <v>568955</v>
          </cell>
          <cell r="DU211">
            <v>568955</v>
          </cell>
          <cell r="DV211">
            <v>568955</v>
          </cell>
          <cell r="DW211">
            <v>568955</v>
          </cell>
          <cell r="DX211">
            <v>581955</v>
          </cell>
          <cell r="DY211">
            <v>581955</v>
          </cell>
          <cell r="DZ211">
            <v>581955</v>
          </cell>
          <cell r="EA211">
            <v>581955</v>
          </cell>
        </row>
        <row r="212">
          <cell r="A212">
            <v>144</v>
          </cell>
          <cell r="B212">
            <v>6</v>
          </cell>
          <cell r="C212">
            <v>3</v>
          </cell>
          <cell r="D212">
            <v>1</v>
          </cell>
          <cell r="E212">
            <v>0</v>
          </cell>
          <cell r="F212" t="str">
            <v>OVAE</v>
          </cell>
          <cell r="G212" t="str">
            <v>Career, Technical, and Adult Education</v>
          </cell>
          <cell r="H212" t="str">
            <v>Other-1</v>
          </cell>
          <cell r="I212">
            <v>0</v>
          </cell>
          <cell r="J212" t="str">
            <v>Adult education - National leadership activities (AEFLA section 243)</v>
          </cell>
          <cell r="K212">
            <v>0</v>
          </cell>
          <cell r="L212" t="str">
            <v>D</v>
          </cell>
          <cell r="M212">
            <v>1</v>
          </cell>
          <cell r="N212">
            <v>0</v>
          </cell>
          <cell r="O212">
            <v>0</v>
          </cell>
          <cell r="P212">
            <v>6878</v>
          </cell>
          <cell r="Q212">
            <v>13346</v>
          </cell>
          <cell r="R212">
            <v>11346</v>
          </cell>
          <cell r="S212">
            <v>11346</v>
          </cell>
          <cell r="T212">
            <v>11346</v>
          </cell>
          <cell r="U212">
            <v>15000</v>
          </cell>
          <cell r="V212">
            <v>13000</v>
          </cell>
          <cell r="W212">
            <v>13000</v>
          </cell>
          <cell r="X212">
            <v>13000</v>
          </cell>
          <cell r="Y212">
            <v>13000</v>
          </cell>
          <cell r="Z212">
            <v>58885</v>
          </cell>
          <cell r="AA212">
            <v>0</v>
          </cell>
          <cell r="AB212">
            <v>58885</v>
          </cell>
          <cell r="AC212">
            <v>11346</v>
          </cell>
          <cell r="AD212">
            <v>11346</v>
          </cell>
          <cell r="AE212">
            <v>11346</v>
          </cell>
          <cell r="AF212">
            <v>11346</v>
          </cell>
          <cell r="AG212">
            <v>41346</v>
          </cell>
          <cell r="AH212">
            <v>41346</v>
          </cell>
          <cell r="AI212">
            <v>41346</v>
          </cell>
          <cell r="AJ212">
            <v>11346</v>
          </cell>
          <cell r="AK212">
            <v>11346</v>
          </cell>
          <cell r="AL212">
            <v>41346</v>
          </cell>
          <cell r="AM212">
            <v>41346</v>
          </cell>
          <cell r="AN212">
            <v>41346</v>
          </cell>
          <cell r="AO212">
            <v>36346</v>
          </cell>
          <cell r="AP212">
            <v>11346</v>
          </cell>
          <cell r="AQ212">
            <v>11346</v>
          </cell>
          <cell r="AR212">
            <v>11346</v>
          </cell>
          <cell r="AS212">
            <v>11346</v>
          </cell>
          <cell r="AT212">
            <v>11346</v>
          </cell>
          <cell r="AU212">
            <v>11346</v>
          </cell>
          <cell r="AV212">
            <v>11346</v>
          </cell>
          <cell r="AW212">
            <v>11346</v>
          </cell>
          <cell r="AX212">
            <v>11346</v>
          </cell>
          <cell r="AY212">
            <v>11346</v>
          </cell>
          <cell r="AZ212">
            <v>11323</v>
          </cell>
          <cell r="BA212">
            <v>11153</v>
          </cell>
          <cell r="BB212">
            <v>11346</v>
          </cell>
          <cell r="BC212">
            <v>41346</v>
          </cell>
          <cell r="BD212">
            <v>11346</v>
          </cell>
          <cell r="BE212">
            <v>41346</v>
          </cell>
          <cell r="BF212">
            <v>41346</v>
          </cell>
          <cell r="BG212">
            <v>11346</v>
          </cell>
          <cell r="BH212">
            <v>11346</v>
          </cell>
          <cell r="BI212">
            <v>11346</v>
          </cell>
          <cell r="BJ212">
            <v>23346</v>
          </cell>
          <cell r="BK212">
            <v>23346</v>
          </cell>
          <cell r="BL212">
            <v>11346</v>
          </cell>
          <cell r="BM212">
            <v>11323</v>
          </cell>
          <cell r="BN212">
            <v>11323</v>
          </cell>
          <cell r="BO212">
            <v>11323</v>
          </cell>
          <cell r="BP212">
            <v>11323</v>
          </cell>
          <cell r="BQ212">
            <v>11153</v>
          </cell>
          <cell r="BR212">
            <v>11153</v>
          </cell>
          <cell r="BS212">
            <v>11153</v>
          </cell>
          <cell r="BT212">
            <v>11153</v>
          </cell>
          <cell r="BU212">
            <v>11323</v>
          </cell>
          <cell r="BV212">
            <v>11302</v>
          </cell>
          <cell r="BW212">
            <v>23346</v>
          </cell>
          <cell r="BX212">
            <v>11323</v>
          </cell>
          <cell r="BY212">
            <v>11323</v>
          </cell>
          <cell r="BZ212">
            <v>11323</v>
          </cell>
          <cell r="CA212">
            <v>11323</v>
          </cell>
          <cell r="CB212">
            <v>11323</v>
          </cell>
          <cell r="CC212">
            <v>11302</v>
          </cell>
          <cell r="CD212">
            <v>11302</v>
          </cell>
          <cell r="CE212">
            <v>11302</v>
          </cell>
          <cell r="CF212">
            <v>11302</v>
          </cell>
          <cell r="CG212">
            <v>11302</v>
          </cell>
          <cell r="CH212">
            <v>10712</v>
          </cell>
          <cell r="CI212">
            <v>11302</v>
          </cell>
          <cell r="CJ212">
            <v>11302</v>
          </cell>
          <cell r="CK212">
            <v>71302</v>
          </cell>
          <cell r="CL212">
            <v>26302</v>
          </cell>
          <cell r="CM212">
            <v>71302</v>
          </cell>
          <cell r="CN212">
            <v>11302</v>
          </cell>
          <cell r="CO212">
            <v>11302</v>
          </cell>
          <cell r="CP212">
            <v>11302</v>
          </cell>
          <cell r="CQ212">
            <v>14302</v>
          </cell>
          <cell r="CR212">
            <v>14302</v>
          </cell>
          <cell r="CS212">
            <v>14302</v>
          </cell>
          <cell r="CT212">
            <v>10712</v>
          </cell>
          <cell r="CU212">
            <v>13712</v>
          </cell>
          <cell r="CV212">
            <v>14302</v>
          </cell>
          <cell r="CW212">
            <v>13712</v>
          </cell>
          <cell r="CX212">
            <v>13712</v>
          </cell>
          <cell r="CY212">
            <v>33712</v>
          </cell>
          <cell r="CZ212">
            <v>33712</v>
          </cell>
          <cell r="DA212">
            <v>13712</v>
          </cell>
          <cell r="DB212">
            <v>13712</v>
          </cell>
          <cell r="DC212">
            <v>13704</v>
          </cell>
          <cell r="DD212">
            <v>13712</v>
          </cell>
          <cell r="DE212">
            <v>13712</v>
          </cell>
          <cell r="DF212">
            <v>13712</v>
          </cell>
          <cell r="DG212">
            <v>29712</v>
          </cell>
          <cell r="DH212">
            <v>34712</v>
          </cell>
          <cell r="DI212">
            <v>34712</v>
          </cell>
          <cell r="DJ212">
            <v>19712</v>
          </cell>
          <cell r="DK212">
            <v>19712</v>
          </cell>
          <cell r="DL212">
            <v>10240</v>
          </cell>
          <cell r="DM212">
            <v>10240</v>
          </cell>
          <cell r="DN212">
            <v>7712</v>
          </cell>
          <cell r="DO212">
            <v>0</v>
          </cell>
          <cell r="DP212">
            <v>13712</v>
          </cell>
          <cell r="DQ212">
            <v>13712</v>
          </cell>
          <cell r="DR212">
            <v>10240</v>
          </cell>
          <cell r="DS212">
            <v>13712</v>
          </cell>
          <cell r="DT212">
            <v>24712</v>
          </cell>
          <cell r="DU212">
            <v>19712</v>
          </cell>
          <cell r="DV212">
            <v>24712</v>
          </cell>
          <cell r="DW212">
            <v>24712</v>
          </cell>
          <cell r="DX212">
            <v>24712</v>
          </cell>
          <cell r="DY212">
            <v>24712</v>
          </cell>
          <cell r="DZ212">
            <v>13712</v>
          </cell>
          <cell r="EA212">
            <v>24712</v>
          </cell>
        </row>
        <row r="213">
          <cell r="A213">
            <v>144.01</v>
          </cell>
          <cell r="B213">
            <v>0</v>
          </cell>
          <cell r="C213">
            <v>0</v>
          </cell>
          <cell r="D213">
            <v>0</v>
          </cell>
          <cell r="E213">
            <v>0</v>
          </cell>
          <cell r="F213" t="str">
            <v>OVAE</v>
          </cell>
          <cell r="G213" t="str">
            <v>Career, Technical, and Adult Education</v>
          </cell>
          <cell r="H213">
            <v>0</v>
          </cell>
          <cell r="I213">
            <v>0</v>
          </cell>
          <cell r="J213" t="str">
            <v>Next generation high schools [High school redesign]</v>
          </cell>
          <cell r="K213">
            <v>0</v>
          </cell>
          <cell r="L213">
            <v>0</v>
          </cell>
          <cell r="M213">
            <v>0</v>
          </cell>
          <cell r="N213">
            <v>0</v>
          </cell>
          <cell r="O213">
            <v>0</v>
          </cell>
          <cell r="P213">
            <v>0</v>
          </cell>
          <cell r="Q213">
            <v>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cell r="AF213">
            <v>0</v>
          </cell>
          <cell r="AG213">
            <v>0</v>
          </cell>
          <cell r="AH213">
            <v>0</v>
          </cell>
          <cell r="AI213">
            <v>0</v>
          </cell>
          <cell r="AJ213">
            <v>0</v>
          </cell>
          <cell r="AK213">
            <v>0</v>
          </cell>
          <cell r="AL213">
            <v>0</v>
          </cell>
          <cell r="AM213">
            <v>0</v>
          </cell>
          <cell r="AN213">
            <v>0</v>
          </cell>
          <cell r="AO213">
            <v>0</v>
          </cell>
          <cell r="AP213">
            <v>0</v>
          </cell>
          <cell r="AQ213">
            <v>0</v>
          </cell>
          <cell r="AR213">
            <v>0</v>
          </cell>
          <cell r="AS213">
            <v>0</v>
          </cell>
          <cell r="AT213">
            <v>0</v>
          </cell>
          <cell r="AU213">
            <v>0</v>
          </cell>
          <cell r="AV213">
            <v>0</v>
          </cell>
          <cell r="AW213">
            <v>0</v>
          </cell>
          <cell r="AX213">
            <v>0</v>
          </cell>
          <cell r="AY213">
            <v>0</v>
          </cell>
          <cell r="AZ213">
            <v>0</v>
          </cell>
          <cell r="BA213">
            <v>0</v>
          </cell>
          <cell r="BB213">
            <v>0</v>
          </cell>
          <cell r="BC213">
            <v>0</v>
          </cell>
          <cell r="BD213">
            <v>0</v>
          </cell>
          <cell r="BE213">
            <v>0</v>
          </cell>
          <cell r="BF213">
            <v>0</v>
          </cell>
          <cell r="BG213">
            <v>0</v>
          </cell>
          <cell r="BH213">
            <v>0</v>
          </cell>
          <cell r="BI213">
            <v>0</v>
          </cell>
          <cell r="BJ213">
            <v>0</v>
          </cell>
          <cell r="BK213">
            <v>0</v>
          </cell>
          <cell r="BL213">
            <v>0</v>
          </cell>
          <cell r="BM213">
            <v>0</v>
          </cell>
          <cell r="BN213">
            <v>0</v>
          </cell>
          <cell r="BO213">
            <v>0</v>
          </cell>
          <cell r="BP213">
            <v>0</v>
          </cell>
          <cell r="BQ213">
            <v>0</v>
          </cell>
          <cell r="BR213">
            <v>0</v>
          </cell>
          <cell r="BS213">
            <v>0</v>
          </cell>
          <cell r="BT213">
            <v>0</v>
          </cell>
          <cell r="BU213">
            <v>0</v>
          </cell>
          <cell r="BV213">
            <v>0</v>
          </cell>
          <cell r="BW213">
            <v>0</v>
          </cell>
          <cell r="BX213">
            <v>0</v>
          </cell>
          <cell r="BY213">
            <v>0</v>
          </cell>
          <cell r="BZ213">
            <v>0</v>
          </cell>
          <cell r="CA213">
            <v>0</v>
          </cell>
          <cell r="CB213">
            <v>0</v>
          </cell>
          <cell r="CC213">
            <v>0</v>
          </cell>
          <cell r="CD213">
            <v>0</v>
          </cell>
          <cell r="CE213">
            <v>0</v>
          </cell>
          <cell r="CF213">
            <v>0</v>
          </cell>
          <cell r="CG213">
            <v>0</v>
          </cell>
          <cell r="CH213">
            <v>0</v>
          </cell>
          <cell r="CI213">
            <v>0</v>
          </cell>
          <cell r="CJ213">
            <v>0</v>
          </cell>
          <cell r="CK213">
            <v>0</v>
          </cell>
          <cell r="CL213">
            <v>0</v>
          </cell>
          <cell r="CM213">
            <v>0</v>
          </cell>
          <cell r="CN213">
            <v>0</v>
          </cell>
          <cell r="CO213">
            <v>0</v>
          </cell>
          <cell r="CP213">
            <v>300000</v>
          </cell>
          <cell r="CQ213">
            <v>300000</v>
          </cell>
          <cell r="CR213">
            <v>300000</v>
          </cell>
          <cell r="CS213">
            <v>0</v>
          </cell>
          <cell r="CT213">
            <v>0</v>
          </cell>
          <cell r="CU213">
            <v>0</v>
          </cell>
          <cell r="CV213">
            <v>0</v>
          </cell>
          <cell r="CW213">
            <v>100000</v>
          </cell>
          <cell r="CX213">
            <v>50000</v>
          </cell>
          <cell r="CY213">
            <v>150000</v>
          </cell>
          <cell r="CZ213">
            <v>150000</v>
          </cell>
          <cell r="DA213">
            <v>0</v>
          </cell>
          <cell r="DB213">
            <v>0</v>
          </cell>
          <cell r="DC213">
            <v>0</v>
          </cell>
          <cell r="DD213">
            <v>0</v>
          </cell>
          <cell r="DE213">
            <v>0</v>
          </cell>
          <cell r="DF213">
            <v>0</v>
          </cell>
          <cell r="DG213">
            <v>0</v>
          </cell>
          <cell r="DH213">
            <v>75000</v>
          </cell>
          <cell r="DI213">
            <v>0</v>
          </cell>
          <cell r="DJ213">
            <v>150000</v>
          </cell>
          <cell r="DK213">
            <v>125000</v>
          </cell>
          <cell r="DL213">
            <v>0</v>
          </cell>
          <cell r="DM213">
            <v>0</v>
          </cell>
          <cell r="DN213">
            <v>0</v>
          </cell>
          <cell r="DO213">
            <v>0</v>
          </cell>
          <cell r="DP213">
            <v>0</v>
          </cell>
          <cell r="DQ213">
            <v>0</v>
          </cell>
          <cell r="DR213">
            <v>0</v>
          </cell>
          <cell r="DS213">
            <v>0</v>
          </cell>
          <cell r="DT213">
            <v>125000</v>
          </cell>
          <cell r="DU213">
            <v>0</v>
          </cell>
          <cell r="DV213">
            <v>100000</v>
          </cell>
          <cell r="DW213">
            <v>100000</v>
          </cell>
          <cell r="DX213">
            <v>80000</v>
          </cell>
          <cell r="DY213">
            <v>80000</v>
          </cell>
          <cell r="DZ213">
            <v>0</v>
          </cell>
          <cell r="EA213">
            <v>80000</v>
          </cell>
        </row>
        <row r="214">
          <cell r="A214">
            <v>145</v>
          </cell>
          <cell r="B214">
            <v>6</v>
          </cell>
          <cell r="C214">
            <v>3</v>
          </cell>
          <cell r="D214">
            <v>1</v>
          </cell>
          <cell r="E214">
            <v>0</v>
          </cell>
          <cell r="F214" t="str">
            <v>OVAE</v>
          </cell>
          <cell r="G214" t="str">
            <v>Career, Technical, and Adult Education</v>
          </cell>
          <cell r="H214" t="str">
            <v>Other-1</v>
          </cell>
          <cell r="I214">
            <v>0</v>
          </cell>
          <cell r="J214" t="str">
            <v>Adult education - National Institute for Literacy (AEFLA section 242)</v>
          </cell>
          <cell r="K214">
            <v>0</v>
          </cell>
          <cell r="L214" t="str">
            <v>D</v>
          </cell>
          <cell r="M214">
            <v>1</v>
          </cell>
          <cell r="N214">
            <v>0</v>
          </cell>
          <cell r="O214">
            <v>0</v>
          </cell>
          <cell r="P214">
            <v>6468</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cell r="AF214">
            <v>0</v>
          </cell>
          <cell r="AG214">
            <v>0</v>
          </cell>
          <cell r="AH214">
            <v>0</v>
          </cell>
          <cell r="AI214">
            <v>0</v>
          </cell>
          <cell r="AJ214">
            <v>0</v>
          </cell>
          <cell r="AK214">
            <v>0</v>
          </cell>
          <cell r="AL214">
            <v>0</v>
          </cell>
          <cell r="AM214">
            <v>0</v>
          </cell>
          <cell r="AN214">
            <v>0</v>
          </cell>
          <cell r="AO214">
            <v>0</v>
          </cell>
          <cell r="AP214">
            <v>0</v>
          </cell>
          <cell r="AQ214">
            <v>0</v>
          </cell>
          <cell r="AR214">
            <v>0</v>
          </cell>
          <cell r="AS214">
            <v>0</v>
          </cell>
          <cell r="AT214">
            <v>0</v>
          </cell>
          <cell r="AU214">
            <v>0</v>
          </cell>
          <cell r="AV214">
            <v>0</v>
          </cell>
          <cell r="AW214">
            <v>0</v>
          </cell>
          <cell r="AX214">
            <v>0</v>
          </cell>
          <cell r="AY214">
            <v>0</v>
          </cell>
          <cell r="AZ214">
            <v>0</v>
          </cell>
          <cell r="BA214">
            <v>0</v>
          </cell>
          <cell r="BB214">
            <v>0</v>
          </cell>
          <cell r="BC214">
            <v>0</v>
          </cell>
          <cell r="BD214">
            <v>0</v>
          </cell>
          <cell r="BE214">
            <v>0</v>
          </cell>
          <cell r="BF214">
            <v>0</v>
          </cell>
          <cell r="BG214">
            <v>0</v>
          </cell>
          <cell r="BH214">
            <v>0</v>
          </cell>
          <cell r="BI214">
            <v>0</v>
          </cell>
          <cell r="BJ214">
            <v>0</v>
          </cell>
          <cell r="BK214">
            <v>0</v>
          </cell>
          <cell r="BL214">
            <v>0</v>
          </cell>
          <cell r="BM214">
            <v>0</v>
          </cell>
          <cell r="BN214">
            <v>0</v>
          </cell>
          <cell r="BO214">
            <v>0</v>
          </cell>
          <cell r="BP214">
            <v>0</v>
          </cell>
          <cell r="BQ214">
            <v>0</v>
          </cell>
          <cell r="BR214">
            <v>0</v>
          </cell>
          <cell r="BS214">
            <v>0</v>
          </cell>
          <cell r="BT214">
            <v>0</v>
          </cell>
          <cell r="BU214">
            <v>0</v>
          </cell>
          <cell r="BV214">
            <v>0</v>
          </cell>
          <cell r="BW214">
            <v>0</v>
          </cell>
          <cell r="BX214">
            <v>0</v>
          </cell>
          <cell r="BY214">
            <v>0</v>
          </cell>
          <cell r="BZ214">
            <v>0</v>
          </cell>
          <cell r="CA214">
            <v>0</v>
          </cell>
          <cell r="CB214">
            <v>0</v>
          </cell>
          <cell r="CC214">
            <v>0</v>
          </cell>
          <cell r="CD214">
            <v>0</v>
          </cell>
          <cell r="CE214">
            <v>0</v>
          </cell>
          <cell r="CF214">
            <v>0</v>
          </cell>
          <cell r="CG214">
            <v>0</v>
          </cell>
          <cell r="CH214">
            <v>0</v>
          </cell>
          <cell r="CI214">
            <v>0</v>
          </cell>
          <cell r="CJ214">
            <v>0</v>
          </cell>
          <cell r="CK214">
            <v>0</v>
          </cell>
          <cell r="CL214">
            <v>0</v>
          </cell>
          <cell r="CM214">
            <v>0</v>
          </cell>
          <cell r="CN214">
            <v>0</v>
          </cell>
          <cell r="CO214">
            <v>0</v>
          </cell>
          <cell r="CP214">
            <v>0</v>
          </cell>
          <cell r="CQ214">
            <v>0</v>
          </cell>
          <cell r="CR214">
            <v>0</v>
          </cell>
          <cell r="CS214">
            <v>0</v>
          </cell>
          <cell r="CT214">
            <v>0</v>
          </cell>
          <cell r="CU214">
            <v>0</v>
          </cell>
          <cell r="CV214">
            <v>0</v>
          </cell>
          <cell r="CW214">
            <v>0</v>
          </cell>
          <cell r="CX214">
            <v>0</v>
          </cell>
          <cell r="CY214">
            <v>0</v>
          </cell>
          <cell r="CZ214">
            <v>0</v>
          </cell>
          <cell r="DA214">
            <v>0</v>
          </cell>
          <cell r="DB214">
            <v>0</v>
          </cell>
          <cell r="DC214">
            <v>0</v>
          </cell>
          <cell r="DD214">
            <v>0</v>
          </cell>
          <cell r="DE214">
            <v>0</v>
          </cell>
          <cell r="DF214">
            <v>0</v>
          </cell>
          <cell r="DG214">
            <v>0</v>
          </cell>
          <cell r="DH214">
            <v>0</v>
          </cell>
          <cell r="DI214">
            <v>0</v>
          </cell>
          <cell r="DJ214">
            <v>0</v>
          </cell>
          <cell r="DK214">
            <v>0</v>
          </cell>
          <cell r="DL214">
            <v>0</v>
          </cell>
          <cell r="DM214">
            <v>0</v>
          </cell>
          <cell r="DN214">
            <v>0</v>
          </cell>
          <cell r="DO214">
            <v>0</v>
          </cell>
          <cell r="DP214">
            <v>0</v>
          </cell>
          <cell r="DQ214">
            <v>0</v>
          </cell>
          <cell r="DR214">
            <v>0</v>
          </cell>
          <cell r="DS214">
            <v>0</v>
          </cell>
          <cell r="DT214">
            <v>0</v>
          </cell>
          <cell r="DU214">
            <v>0</v>
          </cell>
          <cell r="DV214">
            <v>0</v>
          </cell>
          <cell r="DW214">
            <v>0</v>
          </cell>
          <cell r="DX214">
            <v>0</v>
          </cell>
          <cell r="DY214">
            <v>0</v>
          </cell>
          <cell r="DZ214">
            <v>0</v>
          </cell>
          <cell r="EA214">
            <v>0</v>
          </cell>
        </row>
        <row r="215">
          <cell r="A215">
            <v>146</v>
          </cell>
          <cell r="B215">
            <v>6</v>
          </cell>
          <cell r="C215">
            <v>1</v>
          </cell>
          <cell r="D215">
            <v>0</v>
          </cell>
          <cell r="E215">
            <v>0</v>
          </cell>
          <cell r="F215" t="str">
            <v>OVAE</v>
          </cell>
          <cell r="G215" t="str">
            <v>Career, Technical, and Adult Education</v>
          </cell>
          <cell r="H215" t="str">
            <v>Other-10</v>
          </cell>
          <cell r="I215">
            <v>0</v>
          </cell>
          <cell r="J215" t="str">
            <v>State grants for workplace and community transition training for incarcerated individuals</v>
          </cell>
          <cell r="K215">
            <v>0</v>
          </cell>
          <cell r="L215" t="str">
            <v>D</v>
          </cell>
          <cell r="M215">
            <v>1</v>
          </cell>
          <cell r="N215">
            <v>0</v>
          </cell>
          <cell r="O215">
            <v>0</v>
          </cell>
          <cell r="P215">
            <v>17186</v>
          </cell>
          <cell r="Q215">
            <v>17186</v>
          </cell>
          <cell r="R215">
            <v>17186</v>
          </cell>
          <cell r="S215">
            <v>17186</v>
          </cell>
          <cell r="T215">
            <v>17186</v>
          </cell>
          <cell r="U215">
            <v>17186</v>
          </cell>
          <cell r="V215">
            <v>17186</v>
          </cell>
          <cell r="W215">
            <v>17186</v>
          </cell>
          <cell r="X215">
            <v>17186</v>
          </cell>
          <cell r="Y215">
            <v>17186</v>
          </cell>
          <cell r="Z215">
            <v>17186</v>
          </cell>
          <cell r="AA215">
            <v>0</v>
          </cell>
          <cell r="AB215">
            <v>17186</v>
          </cell>
          <cell r="AC215">
            <v>17186</v>
          </cell>
          <cell r="AD215">
            <v>17186</v>
          </cell>
          <cell r="AE215">
            <v>17186</v>
          </cell>
          <cell r="AF215">
            <v>17186</v>
          </cell>
          <cell r="AG215">
            <v>17186</v>
          </cell>
          <cell r="AH215">
            <v>17186</v>
          </cell>
          <cell r="AI215">
            <v>17186</v>
          </cell>
          <cell r="AJ215">
            <v>17186</v>
          </cell>
          <cell r="AK215">
            <v>17186</v>
          </cell>
          <cell r="AL215">
            <v>17186</v>
          </cell>
          <cell r="AM215">
            <v>17186</v>
          </cell>
          <cell r="AN215">
            <v>17186</v>
          </cell>
          <cell r="AO215">
            <v>17186</v>
          </cell>
          <cell r="AP215">
            <v>17186</v>
          </cell>
          <cell r="AQ215">
            <v>17186</v>
          </cell>
          <cell r="AR215">
            <v>0</v>
          </cell>
          <cell r="AS215">
            <v>17186</v>
          </cell>
          <cell r="AT215">
            <v>17186</v>
          </cell>
          <cell r="AU215">
            <v>17186</v>
          </cell>
          <cell r="AV215">
            <v>17186</v>
          </cell>
          <cell r="AW215">
            <v>0</v>
          </cell>
          <cell r="AX215">
            <v>0</v>
          </cell>
          <cell r="AY215">
            <v>0</v>
          </cell>
          <cell r="AZ215">
            <v>0</v>
          </cell>
          <cell r="BA215">
            <v>0</v>
          </cell>
          <cell r="BB215">
            <v>17186</v>
          </cell>
          <cell r="BC215">
            <v>17186</v>
          </cell>
          <cell r="BD215">
            <v>17186</v>
          </cell>
          <cell r="BE215">
            <v>17186</v>
          </cell>
          <cell r="BF215">
            <v>17186</v>
          </cell>
          <cell r="BG215">
            <v>17186</v>
          </cell>
          <cell r="BH215">
            <v>17186</v>
          </cell>
          <cell r="BI215">
            <v>17186</v>
          </cell>
          <cell r="BJ215">
            <v>17186</v>
          </cell>
          <cell r="BK215">
            <v>17186</v>
          </cell>
          <cell r="BL215">
            <v>17186</v>
          </cell>
          <cell r="BM215">
            <v>0</v>
          </cell>
          <cell r="BN215">
            <v>0</v>
          </cell>
          <cell r="BO215">
            <v>0</v>
          </cell>
          <cell r="BP215">
            <v>0</v>
          </cell>
          <cell r="BQ215">
            <v>0</v>
          </cell>
          <cell r="BR215">
            <v>0</v>
          </cell>
          <cell r="BS215">
            <v>0</v>
          </cell>
          <cell r="BT215">
            <v>0</v>
          </cell>
          <cell r="BU215">
            <v>0</v>
          </cell>
          <cell r="BV215">
            <v>0</v>
          </cell>
          <cell r="BW215">
            <v>17186</v>
          </cell>
          <cell r="BX215">
            <v>0</v>
          </cell>
          <cell r="BY215">
            <v>0</v>
          </cell>
          <cell r="BZ215">
            <v>0</v>
          </cell>
          <cell r="CA215">
            <v>0</v>
          </cell>
          <cell r="CB215">
            <v>0</v>
          </cell>
          <cell r="CC215">
            <v>0</v>
          </cell>
          <cell r="CD215">
            <v>0</v>
          </cell>
          <cell r="CE215">
            <v>0</v>
          </cell>
          <cell r="CF215">
            <v>0</v>
          </cell>
          <cell r="CG215">
            <v>0</v>
          </cell>
          <cell r="CH215">
            <v>0</v>
          </cell>
          <cell r="CI215">
            <v>0</v>
          </cell>
          <cell r="CJ215">
            <v>0</v>
          </cell>
          <cell r="CK215">
            <v>0</v>
          </cell>
          <cell r="CL215">
            <v>0</v>
          </cell>
          <cell r="CM215">
            <v>0</v>
          </cell>
          <cell r="CN215">
            <v>0</v>
          </cell>
          <cell r="CO215">
            <v>0</v>
          </cell>
          <cell r="CP215">
            <v>0</v>
          </cell>
          <cell r="CQ215">
            <v>0</v>
          </cell>
          <cell r="CR215">
            <v>0</v>
          </cell>
          <cell r="CS215">
            <v>0</v>
          </cell>
          <cell r="CT215">
            <v>0</v>
          </cell>
          <cell r="CU215">
            <v>0</v>
          </cell>
          <cell r="CV215">
            <v>0</v>
          </cell>
          <cell r="CW215">
            <v>0</v>
          </cell>
          <cell r="CX215">
            <v>0</v>
          </cell>
          <cell r="CY215">
            <v>0</v>
          </cell>
          <cell r="CZ215">
            <v>0</v>
          </cell>
          <cell r="DA215">
            <v>0</v>
          </cell>
          <cell r="DB215">
            <v>0</v>
          </cell>
          <cell r="DC215">
            <v>0</v>
          </cell>
          <cell r="DD215">
            <v>0</v>
          </cell>
          <cell r="DE215">
            <v>0</v>
          </cell>
          <cell r="DF215">
            <v>0</v>
          </cell>
          <cell r="DG215">
            <v>0</v>
          </cell>
          <cell r="DH215">
            <v>0</v>
          </cell>
          <cell r="DI215">
            <v>0</v>
          </cell>
          <cell r="DJ215">
            <v>0</v>
          </cell>
          <cell r="DK215">
            <v>0</v>
          </cell>
          <cell r="DL215">
            <v>0</v>
          </cell>
          <cell r="DM215">
            <v>0</v>
          </cell>
          <cell r="DN215">
            <v>0</v>
          </cell>
          <cell r="DO215">
            <v>0</v>
          </cell>
          <cell r="DP215">
            <v>0</v>
          </cell>
          <cell r="DQ215">
            <v>0</v>
          </cell>
          <cell r="DR215">
            <v>0</v>
          </cell>
          <cell r="DS215">
            <v>0</v>
          </cell>
          <cell r="DT215">
            <v>0</v>
          </cell>
          <cell r="DU215">
            <v>0</v>
          </cell>
          <cell r="DV215">
            <v>0</v>
          </cell>
          <cell r="DW215">
            <v>0</v>
          </cell>
          <cell r="DX215">
            <v>0</v>
          </cell>
          <cell r="DY215">
            <v>0</v>
          </cell>
          <cell r="DZ215">
            <v>0</v>
          </cell>
          <cell r="EA215">
            <v>0</v>
          </cell>
        </row>
        <row r="216">
          <cell r="A216">
            <v>147</v>
          </cell>
          <cell r="B216">
            <v>7</v>
          </cell>
          <cell r="C216">
            <v>3</v>
          </cell>
          <cell r="D216">
            <v>0</v>
          </cell>
          <cell r="E216">
            <v>0</v>
          </cell>
          <cell r="F216" t="str">
            <v>FSA</v>
          </cell>
          <cell r="G216" t="str">
            <v>Student Financial Assistance</v>
          </cell>
          <cell r="H216">
            <v>0</v>
          </cell>
          <cell r="I216">
            <v>0</v>
          </cell>
          <cell r="J216" t="str">
            <v>Pell grants</v>
          </cell>
          <cell r="K216">
            <v>0</v>
          </cell>
          <cell r="L216" t="str">
            <v>D</v>
          </cell>
          <cell r="M216">
            <v>1</v>
          </cell>
          <cell r="N216">
            <v>0</v>
          </cell>
          <cell r="O216">
            <v>0</v>
          </cell>
          <cell r="P216">
            <v>17288000</v>
          </cell>
          <cell r="Q216">
            <v>0</v>
          </cell>
          <cell r="R216">
            <v>17495000</v>
          </cell>
          <cell r="S216">
            <v>17495000</v>
          </cell>
          <cell r="T216">
            <v>17495000</v>
          </cell>
          <cell r="U216">
            <v>33878861</v>
          </cell>
          <cell r="V216">
            <v>33878861</v>
          </cell>
          <cell r="W216">
            <v>33878861</v>
          </cell>
          <cell r="X216">
            <v>33878861</v>
          </cell>
          <cell r="Y216">
            <v>0</v>
          </cell>
          <cell r="Z216">
            <v>0</v>
          </cell>
          <cell r="AA216">
            <v>0</v>
          </cell>
          <cell r="AB216">
            <v>0</v>
          </cell>
          <cell r="AC216">
            <v>0</v>
          </cell>
          <cell r="AD216">
            <v>0</v>
          </cell>
          <cell r="AE216">
            <v>0</v>
          </cell>
          <cell r="AF216">
            <v>0</v>
          </cell>
          <cell r="AG216">
            <v>0</v>
          </cell>
          <cell r="AH216">
            <v>0</v>
          </cell>
          <cell r="AI216">
            <v>23162000</v>
          </cell>
          <cell r="AJ216">
            <v>17495000</v>
          </cell>
          <cell r="AK216">
            <v>17495000</v>
          </cell>
          <cell r="AL216">
            <v>17652000</v>
          </cell>
          <cell r="AM216">
            <v>17652000</v>
          </cell>
          <cell r="AN216">
            <v>23162000</v>
          </cell>
          <cell r="AO216">
            <v>23162000</v>
          </cell>
          <cell r="AP216">
            <v>23162000</v>
          </cell>
          <cell r="AQ216">
            <v>23162000</v>
          </cell>
          <cell r="AR216">
            <v>17495000</v>
          </cell>
          <cell r="AS216">
            <v>23162000</v>
          </cell>
          <cell r="AT216">
            <v>23162000</v>
          </cell>
          <cell r="AU216">
            <v>23162000</v>
          </cell>
          <cell r="AV216">
            <v>23162000</v>
          </cell>
          <cell r="AW216">
            <v>23002000</v>
          </cell>
          <cell r="AX216">
            <v>23002000</v>
          </cell>
          <cell r="AY216">
            <v>23002000</v>
          </cell>
          <cell r="AZ216">
            <v>22955996</v>
          </cell>
          <cell r="BA216">
            <v>22610967</v>
          </cell>
          <cell r="BB216">
            <v>17495000</v>
          </cell>
          <cell r="BC216">
            <v>0</v>
          </cell>
          <cell r="BD216">
            <v>31883000</v>
          </cell>
          <cell r="BE216">
            <v>0</v>
          </cell>
          <cell r="BF216">
            <v>31883000</v>
          </cell>
          <cell r="BG216">
            <v>36695059</v>
          </cell>
          <cell r="BH216">
            <v>35488059</v>
          </cell>
          <cell r="BI216">
            <v>31883000</v>
          </cell>
          <cell r="BJ216">
            <v>36261059</v>
          </cell>
          <cell r="BK216">
            <v>28600059</v>
          </cell>
          <cell r="BL216">
            <v>28600059</v>
          </cell>
          <cell r="BM216">
            <v>22955996</v>
          </cell>
          <cell r="BN216">
            <v>22955996</v>
          </cell>
          <cell r="BO216">
            <v>22955996</v>
          </cell>
          <cell r="BP216">
            <v>20653000</v>
          </cell>
          <cell r="BQ216">
            <v>22610967</v>
          </cell>
          <cell r="BR216">
            <v>22610967</v>
          </cell>
          <cell r="BS216">
            <v>22610967</v>
          </cell>
          <cell r="BT216">
            <v>22610967</v>
          </cell>
          <cell r="BU216">
            <v>22824000</v>
          </cell>
          <cell r="BV216">
            <v>22824000</v>
          </cell>
          <cell r="BW216">
            <v>24015067</v>
          </cell>
          <cell r="BX216">
            <v>0</v>
          </cell>
          <cell r="BY216">
            <v>24015067</v>
          </cell>
          <cell r="BZ216">
            <v>24015067</v>
          </cell>
          <cell r="CA216">
            <v>24015067</v>
          </cell>
          <cell r="CB216">
            <v>24015067</v>
          </cell>
          <cell r="CC216">
            <v>22824000</v>
          </cell>
          <cell r="CD216">
            <v>22824000</v>
          </cell>
          <cell r="CE216">
            <v>22824000</v>
          </cell>
          <cell r="CF216">
            <v>22824000</v>
          </cell>
          <cell r="CG216">
            <v>22824000</v>
          </cell>
          <cell r="CH216">
            <v>22778352</v>
          </cell>
          <cell r="CI216">
            <v>22824000</v>
          </cell>
          <cell r="CJ216">
            <v>22824000</v>
          </cell>
          <cell r="CK216">
            <v>22824000</v>
          </cell>
          <cell r="CL216">
            <v>22824000</v>
          </cell>
          <cell r="CM216">
            <v>22824000</v>
          </cell>
          <cell r="CN216">
            <v>22824000</v>
          </cell>
          <cell r="CO216">
            <v>22824000</v>
          </cell>
          <cell r="CP216">
            <v>22824000</v>
          </cell>
          <cell r="CQ216">
            <v>22824000</v>
          </cell>
          <cell r="CR216">
            <v>22778352</v>
          </cell>
          <cell r="CS216">
            <v>22778352</v>
          </cell>
          <cell r="CT216">
            <v>22778352</v>
          </cell>
          <cell r="CU216">
            <v>22778352</v>
          </cell>
          <cell r="CV216">
            <v>25349296</v>
          </cell>
          <cell r="CW216">
            <v>22778352</v>
          </cell>
          <cell r="CX216">
            <v>22778352</v>
          </cell>
          <cell r="CY216">
            <v>22778352</v>
          </cell>
          <cell r="CZ216">
            <v>22778352</v>
          </cell>
          <cell r="DA216">
            <v>22475352</v>
          </cell>
          <cell r="DB216">
            <v>22778352</v>
          </cell>
          <cell r="DC216">
            <v>22765733</v>
          </cell>
          <cell r="DD216">
            <v>22778352</v>
          </cell>
          <cell r="DE216">
            <v>22475352</v>
          </cell>
          <cell r="DF216">
            <v>23931296</v>
          </cell>
          <cell r="DG216">
            <v>23931296</v>
          </cell>
          <cell r="DH216">
            <v>22475352</v>
          </cell>
          <cell r="DI216">
            <v>23931296</v>
          </cell>
          <cell r="DJ216">
            <v>22475352</v>
          </cell>
          <cell r="DK216">
            <v>22475352</v>
          </cell>
          <cell r="DL216">
            <v>22105352</v>
          </cell>
          <cell r="DM216">
            <v>22105352</v>
          </cell>
          <cell r="DN216">
            <v>22475352</v>
          </cell>
          <cell r="DO216">
            <v>0</v>
          </cell>
          <cell r="DP216">
            <v>22475352</v>
          </cell>
          <cell r="DQ216">
            <v>22475352</v>
          </cell>
          <cell r="DR216">
            <v>22475352</v>
          </cell>
          <cell r="DS216">
            <v>22475352</v>
          </cell>
          <cell r="DT216">
            <v>22475352</v>
          </cell>
          <cell r="DU216">
            <v>22475352</v>
          </cell>
          <cell r="DV216">
            <v>22475352</v>
          </cell>
          <cell r="DW216">
            <v>22475352</v>
          </cell>
          <cell r="DX216">
            <v>22475352</v>
          </cell>
          <cell r="DY216">
            <v>22475352</v>
          </cell>
          <cell r="DZ216">
            <v>22475352</v>
          </cell>
          <cell r="EA216">
            <v>22475352</v>
          </cell>
        </row>
        <row r="217">
          <cell r="A217">
            <v>147.1</v>
          </cell>
          <cell r="B217">
            <v>7</v>
          </cell>
          <cell r="C217">
            <v>3</v>
          </cell>
          <cell r="D217">
            <v>0</v>
          </cell>
          <cell r="E217">
            <v>0</v>
          </cell>
          <cell r="F217" t="str">
            <v>FSA</v>
          </cell>
          <cell r="G217" t="str">
            <v>Student Financial Assistance</v>
          </cell>
          <cell r="H217">
            <v>0</v>
          </cell>
          <cell r="I217">
            <v>0</v>
          </cell>
          <cell r="J217" t="str">
            <v>Pell grants - 2011 President's Budget 1</v>
          </cell>
          <cell r="K217">
            <v>0</v>
          </cell>
          <cell r="L217" t="str">
            <v>M</v>
          </cell>
          <cell r="M217">
            <v>1</v>
          </cell>
          <cell r="N217">
            <v>0</v>
          </cell>
          <cell r="O217">
            <v>0</v>
          </cell>
          <cell r="P217">
            <v>0</v>
          </cell>
          <cell r="Q217">
            <v>28654059</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cell r="AF217">
            <v>0</v>
          </cell>
          <cell r="AG217">
            <v>34878000</v>
          </cell>
          <cell r="AH217">
            <v>34878000</v>
          </cell>
          <cell r="AI217">
            <v>6463059</v>
          </cell>
          <cell r="AJ217">
            <v>6463059</v>
          </cell>
          <cell r="AK217">
            <v>6463059</v>
          </cell>
          <cell r="AL217">
            <v>0</v>
          </cell>
          <cell r="AM217">
            <v>0</v>
          </cell>
          <cell r="AN217">
            <v>0</v>
          </cell>
          <cell r="AO217">
            <v>0</v>
          </cell>
          <cell r="AP217">
            <v>0</v>
          </cell>
          <cell r="AQ217">
            <v>0</v>
          </cell>
          <cell r="AR217">
            <v>0</v>
          </cell>
          <cell r="AS217">
            <v>0</v>
          </cell>
          <cell r="AT217">
            <v>0</v>
          </cell>
          <cell r="AU217">
            <v>0</v>
          </cell>
          <cell r="AV217">
            <v>0</v>
          </cell>
          <cell r="AW217">
            <v>0</v>
          </cell>
          <cell r="AX217">
            <v>0</v>
          </cell>
          <cell r="AY217">
            <v>0</v>
          </cell>
          <cell r="AZ217">
            <v>0</v>
          </cell>
          <cell r="BA217">
            <v>0</v>
          </cell>
          <cell r="BB217">
            <v>6463059</v>
          </cell>
          <cell r="BC217">
            <v>34878000</v>
          </cell>
          <cell r="BD217">
            <v>0</v>
          </cell>
          <cell r="BE217">
            <v>34878000</v>
          </cell>
          <cell r="BF217">
            <v>0</v>
          </cell>
          <cell r="BG217">
            <v>0</v>
          </cell>
          <cell r="BH217">
            <v>0</v>
          </cell>
          <cell r="BI217">
            <v>0</v>
          </cell>
          <cell r="BJ217">
            <v>0</v>
          </cell>
          <cell r="BK217">
            <v>0</v>
          </cell>
          <cell r="BL217">
            <v>0</v>
          </cell>
          <cell r="BM217">
            <v>0</v>
          </cell>
          <cell r="BN217">
            <v>0</v>
          </cell>
          <cell r="BO217">
            <v>0</v>
          </cell>
          <cell r="BP217">
            <v>0</v>
          </cell>
          <cell r="BQ217">
            <v>0</v>
          </cell>
          <cell r="BR217">
            <v>0</v>
          </cell>
          <cell r="BS217">
            <v>0</v>
          </cell>
          <cell r="BT217">
            <v>0</v>
          </cell>
          <cell r="BU217">
            <v>0</v>
          </cell>
          <cell r="BV217">
            <v>0</v>
          </cell>
          <cell r="BW217">
            <v>0</v>
          </cell>
          <cell r="BX217">
            <v>0</v>
          </cell>
          <cell r="BY217">
            <v>0</v>
          </cell>
          <cell r="BZ217">
            <v>0</v>
          </cell>
          <cell r="CA217">
            <v>0</v>
          </cell>
          <cell r="CB217">
            <v>0</v>
          </cell>
          <cell r="CC217">
            <v>0</v>
          </cell>
          <cell r="CD217">
            <v>0</v>
          </cell>
          <cell r="CE217">
            <v>0</v>
          </cell>
          <cell r="CF217">
            <v>0</v>
          </cell>
          <cell r="CG217">
            <v>0</v>
          </cell>
          <cell r="CH217">
            <v>0</v>
          </cell>
          <cell r="CI217">
            <v>0</v>
          </cell>
          <cell r="CJ217">
            <v>0</v>
          </cell>
          <cell r="CK217">
            <v>0</v>
          </cell>
          <cell r="CL217">
            <v>0</v>
          </cell>
          <cell r="CM217">
            <v>0</v>
          </cell>
          <cell r="CN217">
            <v>0</v>
          </cell>
          <cell r="CO217">
            <v>0</v>
          </cell>
          <cell r="CP217">
            <v>0</v>
          </cell>
          <cell r="CQ217">
            <v>0</v>
          </cell>
          <cell r="CR217">
            <v>0</v>
          </cell>
          <cell r="CS217">
            <v>0</v>
          </cell>
          <cell r="CT217">
            <v>0</v>
          </cell>
          <cell r="CU217">
            <v>0</v>
          </cell>
          <cell r="CV217">
            <v>0</v>
          </cell>
          <cell r="CW217">
            <v>0</v>
          </cell>
          <cell r="CX217">
            <v>0</v>
          </cell>
          <cell r="CY217">
            <v>0</v>
          </cell>
          <cell r="CZ217">
            <v>0</v>
          </cell>
          <cell r="DA217">
            <v>0</v>
          </cell>
          <cell r="DB217">
            <v>0</v>
          </cell>
          <cell r="DC217">
            <v>0</v>
          </cell>
          <cell r="DD217">
            <v>0</v>
          </cell>
          <cell r="DE217">
            <v>0</v>
          </cell>
          <cell r="DF217">
            <v>0</v>
          </cell>
          <cell r="DG217">
            <v>0</v>
          </cell>
          <cell r="DH217">
            <v>0</v>
          </cell>
          <cell r="DI217">
            <v>0</v>
          </cell>
          <cell r="DJ217">
            <v>0</v>
          </cell>
          <cell r="DK217">
            <v>0</v>
          </cell>
          <cell r="DL217">
            <v>0</v>
          </cell>
          <cell r="DM217">
            <v>0</v>
          </cell>
          <cell r="DN217">
            <v>0</v>
          </cell>
          <cell r="DO217">
            <v>0</v>
          </cell>
          <cell r="DP217">
            <v>0</v>
          </cell>
          <cell r="DQ217">
            <v>0</v>
          </cell>
          <cell r="DR217">
            <v>0</v>
          </cell>
          <cell r="DS217">
            <v>0</v>
          </cell>
          <cell r="DT217">
            <v>0</v>
          </cell>
          <cell r="DU217">
            <v>0</v>
          </cell>
          <cell r="DV217">
            <v>0</v>
          </cell>
          <cell r="DW217">
            <v>0</v>
          </cell>
          <cell r="DX217">
            <v>0</v>
          </cell>
          <cell r="DY217">
            <v>0</v>
          </cell>
          <cell r="DZ217">
            <v>0</v>
          </cell>
          <cell r="EA217">
            <v>0</v>
          </cell>
        </row>
        <row r="218">
          <cell r="A218">
            <v>147.19999999999999</v>
          </cell>
          <cell r="B218">
            <v>7</v>
          </cell>
          <cell r="C218">
            <v>3</v>
          </cell>
          <cell r="D218">
            <v>0</v>
          </cell>
          <cell r="E218">
            <v>0</v>
          </cell>
          <cell r="F218" t="str">
            <v>FSA</v>
          </cell>
          <cell r="G218" t="str">
            <v>Student Financial Assistance</v>
          </cell>
          <cell r="H218">
            <v>0</v>
          </cell>
          <cell r="I218">
            <v>0</v>
          </cell>
          <cell r="J218" t="str">
            <v>Mandatory increase in Pell Grant maximum award</v>
          </cell>
          <cell r="K218">
            <v>0</v>
          </cell>
          <cell r="L218" t="str">
            <v>M</v>
          </cell>
          <cell r="M218">
            <v>1</v>
          </cell>
          <cell r="N218">
            <v>0</v>
          </cell>
          <cell r="O218">
            <v>0</v>
          </cell>
          <cell r="P218">
            <v>2090000</v>
          </cell>
          <cell r="Q218">
            <v>0</v>
          </cell>
          <cell r="R218">
            <v>5299816</v>
          </cell>
          <cell r="S218">
            <v>4584000</v>
          </cell>
          <cell r="T218">
            <v>4988000</v>
          </cell>
          <cell r="U218">
            <v>3090000</v>
          </cell>
          <cell r="V218">
            <v>3090000</v>
          </cell>
          <cell r="W218">
            <v>3090000</v>
          </cell>
          <cell r="X218">
            <v>3090000</v>
          </cell>
          <cell r="Y218">
            <v>0</v>
          </cell>
          <cell r="Z218">
            <v>0</v>
          </cell>
          <cell r="AA218">
            <v>0</v>
          </cell>
          <cell r="AB218">
            <v>0</v>
          </cell>
          <cell r="AC218">
            <v>0</v>
          </cell>
          <cell r="AD218">
            <v>0</v>
          </cell>
          <cell r="AE218">
            <v>0</v>
          </cell>
          <cell r="AF218">
            <v>0</v>
          </cell>
          <cell r="AG218">
            <v>0</v>
          </cell>
          <cell r="AH218">
            <v>0</v>
          </cell>
          <cell r="AI218">
            <v>0</v>
          </cell>
          <cell r="AJ218">
            <v>3030000</v>
          </cell>
          <cell r="AK218">
            <v>3030000</v>
          </cell>
          <cell r="AL218">
            <v>4688000</v>
          </cell>
          <cell r="AM218">
            <v>4688000</v>
          </cell>
          <cell r="AN218">
            <v>4688000</v>
          </cell>
          <cell r="AO218">
            <v>4688000</v>
          </cell>
          <cell r="AP218">
            <v>4988000</v>
          </cell>
          <cell r="AQ218">
            <v>5747184</v>
          </cell>
          <cell r="AR218">
            <v>5722184</v>
          </cell>
          <cell r="AS218">
            <v>5747184</v>
          </cell>
          <cell r="AT218">
            <v>5747184</v>
          </cell>
          <cell r="AU218">
            <v>5747184</v>
          </cell>
          <cell r="AV218">
            <v>5747184</v>
          </cell>
          <cell r="AW218">
            <v>5218184</v>
          </cell>
          <cell r="AX218">
            <v>5218184</v>
          </cell>
          <cell r="AY218">
            <v>5560000</v>
          </cell>
          <cell r="AZ218">
            <v>5560000</v>
          </cell>
          <cell r="BA218">
            <v>5489184</v>
          </cell>
          <cell r="BB218">
            <v>3030000</v>
          </cell>
          <cell r="BC218">
            <v>0</v>
          </cell>
          <cell r="BD218">
            <v>4694000</v>
          </cell>
          <cell r="BE218">
            <v>0</v>
          </cell>
          <cell r="BF218">
            <v>4694000</v>
          </cell>
          <cell r="BG218">
            <v>4895000</v>
          </cell>
          <cell r="BH218">
            <v>4895000</v>
          </cell>
          <cell r="BI218">
            <v>4895000</v>
          </cell>
          <cell r="BJ218">
            <v>4895000</v>
          </cell>
          <cell r="BK218">
            <v>4895000</v>
          </cell>
          <cell r="BL218">
            <v>4895000</v>
          </cell>
          <cell r="BM218">
            <v>4920000</v>
          </cell>
          <cell r="BN218">
            <v>4920000</v>
          </cell>
          <cell r="BO218">
            <v>4920000</v>
          </cell>
          <cell r="BP218">
            <v>4920000</v>
          </cell>
          <cell r="BQ218">
            <v>5489184</v>
          </cell>
          <cell r="BR218">
            <v>5489184</v>
          </cell>
          <cell r="BS218">
            <v>5489184</v>
          </cell>
          <cell r="BT218">
            <v>5489184</v>
          </cell>
          <cell r="BU218">
            <v>4782184</v>
          </cell>
          <cell r="BV218">
            <v>4950000</v>
          </cell>
          <cell r="BW218">
            <v>5584000</v>
          </cell>
          <cell r="BX218">
            <v>4895000</v>
          </cell>
          <cell r="BY218">
            <v>5584000</v>
          </cell>
          <cell r="BZ218">
            <v>5584000</v>
          </cell>
          <cell r="CA218">
            <v>5584000</v>
          </cell>
          <cell r="CB218">
            <v>5584000</v>
          </cell>
          <cell r="CC218">
            <v>5584000</v>
          </cell>
          <cell r="CD218">
            <v>5707000</v>
          </cell>
          <cell r="CE218">
            <v>5662000</v>
          </cell>
          <cell r="CF218">
            <v>5771000</v>
          </cell>
          <cell r="CG218">
            <v>4854184</v>
          </cell>
          <cell r="CH218">
            <v>4854184</v>
          </cell>
          <cell r="CI218">
            <v>5771000</v>
          </cell>
          <cell r="CJ218">
            <v>4950000</v>
          </cell>
          <cell r="CK218">
            <v>6700000</v>
          </cell>
          <cell r="CL218">
            <v>6700000</v>
          </cell>
          <cell r="CM218">
            <v>6700000</v>
          </cell>
          <cell r="CN218">
            <v>6700000</v>
          </cell>
          <cell r="CO218">
            <v>6700000</v>
          </cell>
          <cell r="CP218">
            <v>6700000</v>
          </cell>
          <cell r="CQ218">
            <v>6456000</v>
          </cell>
          <cell r="CR218">
            <v>6456000</v>
          </cell>
          <cell r="CS218">
            <v>6018000</v>
          </cell>
          <cell r="CT218">
            <v>6018000</v>
          </cell>
          <cell r="CU218">
            <v>4835469</v>
          </cell>
          <cell r="CV218">
            <v>6963000</v>
          </cell>
          <cell r="CW218">
            <v>6018000</v>
          </cell>
          <cell r="CX218">
            <v>6018000</v>
          </cell>
          <cell r="CY218">
            <v>6018000</v>
          </cell>
          <cell r="CZ218">
            <v>6397000</v>
          </cell>
          <cell r="DA218">
            <v>6379000</v>
          </cell>
          <cell r="DB218">
            <v>5579000</v>
          </cell>
          <cell r="DC218">
            <v>6379000</v>
          </cell>
          <cell r="DD218">
            <v>6379000</v>
          </cell>
          <cell r="DE218">
            <v>5152933</v>
          </cell>
          <cell r="DF218">
            <v>7280000</v>
          </cell>
          <cell r="DG218">
            <v>7280000</v>
          </cell>
          <cell r="DH218">
            <v>7280000</v>
          </cell>
          <cell r="DI218">
            <v>7280000</v>
          </cell>
          <cell r="DJ218">
            <v>7280000</v>
          </cell>
          <cell r="DK218">
            <v>6460396</v>
          </cell>
          <cell r="DL218">
            <v>6079531</v>
          </cell>
          <cell r="DM218">
            <v>6519000</v>
          </cell>
          <cell r="DN218">
            <v>6519000</v>
          </cell>
          <cell r="DO218">
            <v>0</v>
          </cell>
          <cell r="DP218">
            <v>6028000</v>
          </cell>
          <cell r="DQ218">
            <v>6460396</v>
          </cell>
          <cell r="DR218">
            <v>6028000</v>
          </cell>
          <cell r="DS218">
            <v>5804441</v>
          </cell>
          <cell r="DT218">
            <v>6777000</v>
          </cell>
          <cell r="DU218">
            <v>6777000</v>
          </cell>
          <cell r="DV218">
            <v>6777000</v>
          </cell>
          <cell r="DW218">
            <v>6777000</v>
          </cell>
          <cell r="DX218">
            <v>6306000</v>
          </cell>
          <cell r="DY218">
            <v>6306000</v>
          </cell>
          <cell r="DZ218">
            <v>6406000</v>
          </cell>
          <cell r="EA218">
            <v>6306000</v>
          </cell>
        </row>
        <row r="219">
          <cell r="A219">
            <v>147.30000000000001</v>
          </cell>
          <cell r="B219">
            <v>0</v>
          </cell>
          <cell r="C219">
            <v>0</v>
          </cell>
          <cell r="D219">
            <v>0</v>
          </cell>
          <cell r="E219">
            <v>0</v>
          </cell>
          <cell r="F219" t="str">
            <v>FSA</v>
          </cell>
          <cell r="G219" t="str">
            <v>Student Financial Assistance</v>
          </cell>
          <cell r="H219">
            <v>0</v>
          </cell>
          <cell r="I219">
            <v>0</v>
          </cell>
          <cell r="J219" t="str">
            <v xml:space="preserve">SAFRA Changes - Mandatory Funding for Discretionary Program Costs </v>
          </cell>
          <cell r="K219">
            <v>0</v>
          </cell>
          <cell r="L219">
            <v>0</v>
          </cell>
          <cell r="M219">
            <v>0</v>
          </cell>
          <cell r="N219">
            <v>0</v>
          </cell>
          <cell r="O219">
            <v>0</v>
          </cell>
          <cell r="P219">
            <v>0</v>
          </cell>
          <cell r="Q219">
            <v>0</v>
          </cell>
          <cell r="R219">
            <v>0</v>
          </cell>
          <cell r="S219">
            <v>0</v>
          </cell>
          <cell r="T219">
            <v>0</v>
          </cell>
          <cell r="U219">
            <v>0</v>
          </cell>
          <cell r="V219">
            <v>0</v>
          </cell>
          <cell r="W219">
            <v>0</v>
          </cell>
          <cell r="X219">
            <v>0</v>
          </cell>
          <cell r="Y219">
            <v>0</v>
          </cell>
          <cell r="Z219">
            <v>0</v>
          </cell>
          <cell r="AA219">
            <v>0</v>
          </cell>
          <cell r="AB219">
            <v>0</v>
          </cell>
          <cell r="AC219">
            <v>0</v>
          </cell>
          <cell r="AD219">
            <v>0</v>
          </cell>
          <cell r="AE219">
            <v>0</v>
          </cell>
          <cell r="AF219">
            <v>0</v>
          </cell>
          <cell r="AG219">
            <v>0</v>
          </cell>
          <cell r="AH219">
            <v>0</v>
          </cell>
          <cell r="AI219">
            <v>0</v>
          </cell>
          <cell r="AJ219">
            <v>0</v>
          </cell>
          <cell r="AK219">
            <v>0</v>
          </cell>
          <cell r="AL219">
            <v>13500000</v>
          </cell>
          <cell r="AM219">
            <v>13500000</v>
          </cell>
          <cell r="AN219">
            <v>13500000</v>
          </cell>
          <cell r="AO219">
            <v>13500000</v>
          </cell>
          <cell r="AP219">
            <v>13500000</v>
          </cell>
          <cell r="AQ219">
            <v>13500000</v>
          </cell>
          <cell r="AR219">
            <v>13500000</v>
          </cell>
          <cell r="AS219">
            <v>13500000</v>
          </cell>
          <cell r="AT219">
            <v>13500000</v>
          </cell>
          <cell r="AU219">
            <v>13500000</v>
          </cell>
          <cell r="AV219">
            <v>13500000</v>
          </cell>
          <cell r="AW219">
            <v>13500000</v>
          </cell>
          <cell r="AX219">
            <v>13500000</v>
          </cell>
          <cell r="AY219">
            <v>13500000</v>
          </cell>
          <cell r="AZ219">
            <v>13500000</v>
          </cell>
          <cell r="BA219">
            <v>13500000</v>
          </cell>
          <cell r="BB219">
            <v>0</v>
          </cell>
          <cell r="BC219">
            <v>0</v>
          </cell>
          <cell r="BD219">
            <v>0</v>
          </cell>
          <cell r="BE219">
            <v>0</v>
          </cell>
          <cell r="BF219">
            <v>0</v>
          </cell>
          <cell r="BG219">
            <v>0</v>
          </cell>
          <cell r="BH219">
            <v>0</v>
          </cell>
          <cell r="BI219">
            <v>0</v>
          </cell>
          <cell r="BJ219">
            <v>0</v>
          </cell>
          <cell r="BK219">
            <v>0</v>
          </cell>
          <cell r="BL219">
            <v>3183000</v>
          </cell>
          <cell r="BM219">
            <v>13183000</v>
          </cell>
          <cell r="BN219">
            <v>13583000</v>
          </cell>
          <cell r="BO219">
            <v>13583000</v>
          </cell>
          <cell r="BP219">
            <v>13583000</v>
          </cell>
          <cell r="BQ219">
            <v>13500000</v>
          </cell>
          <cell r="BR219">
            <v>13500000</v>
          </cell>
          <cell r="BS219">
            <v>13500000</v>
          </cell>
          <cell r="BT219">
            <v>13500000</v>
          </cell>
          <cell r="BU219">
            <v>13795000</v>
          </cell>
          <cell r="BV219">
            <v>13795000</v>
          </cell>
          <cell r="BW219">
            <v>7000000</v>
          </cell>
          <cell r="BX219">
            <v>0</v>
          </cell>
          <cell r="BY219">
            <v>7000000</v>
          </cell>
          <cell r="BZ219">
            <v>7000000</v>
          </cell>
          <cell r="CA219">
            <v>7000000</v>
          </cell>
          <cell r="CB219">
            <v>7000000</v>
          </cell>
          <cell r="CC219">
            <v>7000000</v>
          </cell>
          <cell r="CD219">
            <v>7587000</v>
          </cell>
          <cell r="CE219">
            <v>10683000</v>
          </cell>
          <cell r="CF219">
            <v>7587000</v>
          </cell>
          <cell r="CG219">
            <v>7587000</v>
          </cell>
          <cell r="CH219">
            <v>7587000</v>
          </cell>
          <cell r="CI219">
            <v>7587000</v>
          </cell>
          <cell r="CJ219">
            <v>13795000</v>
          </cell>
          <cell r="CK219">
            <v>588000</v>
          </cell>
          <cell r="CL219">
            <v>588000</v>
          </cell>
          <cell r="CM219">
            <v>588000</v>
          </cell>
          <cell r="CN219">
            <v>588000</v>
          </cell>
          <cell r="CO219">
            <v>588000</v>
          </cell>
          <cell r="CP219">
            <v>588000</v>
          </cell>
          <cell r="CQ219">
            <v>588000</v>
          </cell>
          <cell r="CR219">
            <v>588000</v>
          </cell>
          <cell r="CS219">
            <v>588000</v>
          </cell>
          <cell r="CT219">
            <v>588000</v>
          </cell>
          <cell r="CU219">
            <v>588000</v>
          </cell>
          <cell r="CV219">
            <v>0</v>
          </cell>
          <cell r="CW219">
            <v>588000</v>
          </cell>
          <cell r="CX219">
            <v>588000</v>
          </cell>
          <cell r="CY219">
            <v>588000</v>
          </cell>
          <cell r="CZ219">
            <v>0</v>
          </cell>
          <cell r="DA219">
            <v>0</v>
          </cell>
          <cell r="DB219">
            <v>588000</v>
          </cell>
          <cell r="DC219">
            <v>0</v>
          </cell>
          <cell r="DD219">
            <v>0</v>
          </cell>
          <cell r="DE219">
            <v>0</v>
          </cell>
          <cell r="DF219">
            <v>0</v>
          </cell>
          <cell r="DG219">
            <v>0</v>
          </cell>
          <cell r="DH219">
            <v>0</v>
          </cell>
          <cell r="DI219">
            <v>0</v>
          </cell>
          <cell r="DJ219">
            <v>0</v>
          </cell>
          <cell r="DK219">
            <v>0</v>
          </cell>
          <cell r="DL219">
            <v>0</v>
          </cell>
          <cell r="DM219">
            <v>0</v>
          </cell>
          <cell r="DN219">
            <v>0</v>
          </cell>
          <cell r="DO219">
            <v>0</v>
          </cell>
          <cell r="DP219">
            <v>0</v>
          </cell>
          <cell r="DQ219">
            <v>0</v>
          </cell>
          <cell r="DR219">
            <v>0</v>
          </cell>
          <cell r="DS219">
            <v>0</v>
          </cell>
          <cell r="DT219">
            <v>1574000</v>
          </cell>
          <cell r="DU219">
            <v>1574000</v>
          </cell>
          <cell r="DV219">
            <v>1574000</v>
          </cell>
          <cell r="DW219">
            <v>1574000</v>
          </cell>
          <cell r="DX219">
            <v>1323000</v>
          </cell>
          <cell r="DY219">
            <v>1323000</v>
          </cell>
          <cell r="DZ219">
            <v>1320000</v>
          </cell>
          <cell r="EA219">
            <v>1323000</v>
          </cell>
        </row>
        <row r="220">
          <cell r="A220">
            <v>147.4</v>
          </cell>
          <cell r="B220">
            <v>0</v>
          </cell>
          <cell r="C220">
            <v>0</v>
          </cell>
          <cell r="D220">
            <v>0</v>
          </cell>
          <cell r="E220">
            <v>0</v>
          </cell>
          <cell r="F220" t="str">
            <v>FSA</v>
          </cell>
          <cell r="G220" t="str">
            <v>Student Financial Assistance</v>
          </cell>
          <cell r="H220">
            <v>0</v>
          </cell>
          <cell r="I220">
            <v>0</v>
          </cell>
          <cell r="J220" t="str">
            <v xml:space="preserve">Additional Funding - President's Budget 2011 Proposal </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cell r="AF220">
            <v>0</v>
          </cell>
          <cell r="AG220">
            <v>0</v>
          </cell>
          <cell r="AH220">
            <v>5740059</v>
          </cell>
          <cell r="AI220">
            <v>0</v>
          </cell>
          <cell r="AJ220">
            <v>0</v>
          </cell>
          <cell r="AK220">
            <v>0</v>
          </cell>
          <cell r="AL220">
            <v>0</v>
          </cell>
          <cell r="AM220">
            <v>0</v>
          </cell>
          <cell r="AN220">
            <v>0</v>
          </cell>
          <cell r="AO220">
            <v>0</v>
          </cell>
          <cell r="AP220">
            <v>0</v>
          </cell>
          <cell r="AQ220">
            <v>0</v>
          </cell>
          <cell r="AR220">
            <v>0</v>
          </cell>
          <cell r="AS220">
            <v>0</v>
          </cell>
          <cell r="AT220">
            <v>0</v>
          </cell>
          <cell r="AU220">
            <v>0</v>
          </cell>
          <cell r="AV220">
            <v>0</v>
          </cell>
          <cell r="AW220">
            <v>0</v>
          </cell>
          <cell r="AX220">
            <v>0</v>
          </cell>
          <cell r="AY220">
            <v>0</v>
          </cell>
          <cell r="AZ220">
            <v>0</v>
          </cell>
          <cell r="BA220">
            <v>0</v>
          </cell>
          <cell r="BB220">
            <v>0</v>
          </cell>
          <cell r="BC220">
            <v>0</v>
          </cell>
          <cell r="BD220">
            <v>0</v>
          </cell>
          <cell r="BE220">
            <v>0</v>
          </cell>
          <cell r="BF220">
            <v>0</v>
          </cell>
          <cell r="BG220">
            <v>0</v>
          </cell>
          <cell r="BH220">
            <v>0</v>
          </cell>
          <cell r="BI220">
            <v>0</v>
          </cell>
          <cell r="BJ220">
            <v>0</v>
          </cell>
          <cell r="BK220">
            <v>7661000</v>
          </cell>
          <cell r="BL220">
            <v>4686004</v>
          </cell>
          <cell r="BM220">
            <v>0</v>
          </cell>
          <cell r="BN220">
            <v>0</v>
          </cell>
          <cell r="BO220">
            <v>0</v>
          </cell>
          <cell r="BP220">
            <v>0</v>
          </cell>
          <cell r="BQ220">
            <v>0</v>
          </cell>
          <cell r="BR220">
            <v>0</v>
          </cell>
          <cell r="BS220">
            <v>0</v>
          </cell>
          <cell r="BT220">
            <v>0</v>
          </cell>
          <cell r="BU220">
            <v>0</v>
          </cell>
          <cell r="BV220">
            <v>0</v>
          </cell>
          <cell r="BW220">
            <v>0</v>
          </cell>
          <cell r="BX220">
            <v>7661000</v>
          </cell>
          <cell r="BY220">
            <v>0</v>
          </cell>
          <cell r="BZ220">
            <v>0</v>
          </cell>
          <cell r="CA220">
            <v>0</v>
          </cell>
          <cell r="CB220">
            <v>0</v>
          </cell>
          <cell r="CC220">
            <v>0</v>
          </cell>
          <cell r="CD220">
            <v>0</v>
          </cell>
          <cell r="CE220">
            <v>0</v>
          </cell>
          <cell r="CF220">
            <v>0</v>
          </cell>
          <cell r="CG220">
            <v>0</v>
          </cell>
          <cell r="CH220">
            <v>0</v>
          </cell>
          <cell r="CI220">
            <v>0</v>
          </cell>
          <cell r="CJ220">
            <v>0</v>
          </cell>
          <cell r="CK220">
            <v>0</v>
          </cell>
          <cell r="CL220">
            <v>0</v>
          </cell>
          <cell r="CM220">
            <v>0</v>
          </cell>
          <cell r="CN220">
            <v>0</v>
          </cell>
          <cell r="CO220">
            <v>0</v>
          </cell>
          <cell r="CP220">
            <v>0</v>
          </cell>
          <cell r="CQ220">
            <v>0</v>
          </cell>
          <cell r="CR220">
            <v>0</v>
          </cell>
          <cell r="CS220">
            <v>0</v>
          </cell>
          <cell r="CT220">
            <v>0</v>
          </cell>
          <cell r="CU220">
            <v>0</v>
          </cell>
          <cell r="CV220">
            <v>0</v>
          </cell>
          <cell r="CW220">
            <v>0</v>
          </cell>
          <cell r="CX220">
            <v>0</v>
          </cell>
          <cell r="CY220">
            <v>0</v>
          </cell>
          <cell r="CZ220">
            <v>0</v>
          </cell>
          <cell r="DA220">
            <v>0</v>
          </cell>
          <cell r="DB220">
            <v>0</v>
          </cell>
          <cell r="DC220">
            <v>0</v>
          </cell>
          <cell r="DD220">
            <v>0</v>
          </cell>
          <cell r="DE220">
            <v>0</v>
          </cell>
          <cell r="DF220">
            <v>0</v>
          </cell>
          <cell r="DG220">
            <v>0</v>
          </cell>
          <cell r="DH220">
            <v>0</v>
          </cell>
          <cell r="DI220">
            <v>0</v>
          </cell>
          <cell r="DJ220">
            <v>0</v>
          </cell>
          <cell r="DK220">
            <v>0</v>
          </cell>
          <cell r="DL220">
            <v>0</v>
          </cell>
          <cell r="DM220">
            <v>0</v>
          </cell>
          <cell r="DN220">
            <v>0</v>
          </cell>
          <cell r="DO220">
            <v>0</v>
          </cell>
          <cell r="DP220">
            <v>0</v>
          </cell>
          <cell r="DQ220">
            <v>0</v>
          </cell>
          <cell r="DR220">
            <v>0</v>
          </cell>
          <cell r="DS220">
            <v>0</v>
          </cell>
          <cell r="DT220">
            <v>0</v>
          </cell>
          <cell r="DU220">
            <v>0</v>
          </cell>
          <cell r="DV220">
            <v>0</v>
          </cell>
          <cell r="DW220">
            <v>0</v>
          </cell>
          <cell r="DX220">
            <v>0</v>
          </cell>
          <cell r="DY220">
            <v>0</v>
          </cell>
          <cell r="DZ220">
            <v>0</v>
          </cell>
          <cell r="EA220">
            <v>0</v>
          </cell>
        </row>
        <row r="221">
          <cell r="A221">
            <v>147.5</v>
          </cell>
          <cell r="B221">
            <v>0</v>
          </cell>
          <cell r="C221">
            <v>0</v>
          </cell>
          <cell r="D221">
            <v>0</v>
          </cell>
          <cell r="E221">
            <v>0</v>
          </cell>
          <cell r="F221" t="str">
            <v>FSA</v>
          </cell>
          <cell r="G221" t="str">
            <v>Student Financial Assistance</v>
          </cell>
          <cell r="H221">
            <v>0</v>
          </cell>
          <cell r="I221">
            <v>0</v>
          </cell>
          <cell r="J221" t="str">
            <v xml:space="preserve">Additional Discretionary Request </v>
          </cell>
          <cell r="K221">
            <v>0</v>
          </cell>
          <cell r="L221" t="str">
            <v>D</v>
          </cell>
          <cell r="M221">
            <v>1</v>
          </cell>
          <cell r="N221">
            <v>0</v>
          </cell>
          <cell r="O221">
            <v>0</v>
          </cell>
          <cell r="P221">
            <v>0</v>
          </cell>
          <cell r="Q221">
            <v>0</v>
          </cell>
          <cell r="R221">
            <v>0</v>
          </cell>
          <cell r="S221">
            <v>0</v>
          </cell>
          <cell r="T221">
            <v>0</v>
          </cell>
          <cell r="U221">
            <v>0</v>
          </cell>
          <cell r="V221">
            <v>0</v>
          </cell>
          <cell r="W221">
            <v>0</v>
          </cell>
          <cell r="X221">
            <v>0</v>
          </cell>
          <cell r="Y221">
            <v>0</v>
          </cell>
          <cell r="Z221">
            <v>0</v>
          </cell>
          <cell r="AA221">
            <v>0</v>
          </cell>
          <cell r="AB221">
            <v>0</v>
          </cell>
          <cell r="AC221">
            <v>0</v>
          </cell>
          <cell r="AD221">
            <v>0</v>
          </cell>
          <cell r="AE221">
            <v>0</v>
          </cell>
          <cell r="AF221">
            <v>0</v>
          </cell>
          <cell r="AG221">
            <v>0</v>
          </cell>
          <cell r="AH221">
            <v>0</v>
          </cell>
          <cell r="AI221">
            <v>0</v>
          </cell>
          <cell r="AJ221">
            <v>0</v>
          </cell>
          <cell r="AK221">
            <v>0</v>
          </cell>
          <cell r="AL221">
            <v>0</v>
          </cell>
          <cell r="AM221">
            <v>0</v>
          </cell>
          <cell r="AN221">
            <v>0</v>
          </cell>
          <cell r="AO221">
            <v>0</v>
          </cell>
          <cell r="AP221">
            <v>0</v>
          </cell>
          <cell r="AQ221">
            <v>0</v>
          </cell>
          <cell r="AR221">
            <v>0</v>
          </cell>
          <cell r="AS221">
            <v>0</v>
          </cell>
          <cell r="AT221">
            <v>0</v>
          </cell>
          <cell r="AU221">
            <v>0</v>
          </cell>
          <cell r="AV221">
            <v>0</v>
          </cell>
          <cell r="AW221">
            <v>0</v>
          </cell>
          <cell r="AX221">
            <v>0</v>
          </cell>
          <cell r="AY221">
            <v>0</v>
          </cell>
          <cell r="AZ221">
            <v>0</v>
          </cell>
          <cell r="BA221">
            <v>0</v>
          </cell>
          <cell r="BB221">
            <v>0</v>
          </cell>
          <cell r="BC221">
            <v>120059</v>
          </cell>
          <cell r="BD221">
            <v>120059</v>
          </cell>
          <cell r="BE221">
            <v>120059</v>
          </cell>
          <cell r="BF221">
            <v>120059</v>
          </cell>
          <cell r="BG221">
            <v>0</v>
          </cell>
          <cell r="BH221">
            <v>0</v>
          </cell>
          <cell r="BI221">
            <v>120059</v>
          </cell>
          <cell r="BJ221">
            <v>120059</v>
          </cell>
          <cell r="BK221">
            <v>120059</v>
          </cell>
          <cell r="BL221">
            <v>0</v>
          </cell>
          <cell r="BM221">
            <v>0</v>
          </cell>
          <cell r="BN221">
            <v>0</v>
          </cell>
          <cell r="BO221">
            <v>0</v>
          </cell>
          <cell r="BP221">
            <v>0</v>
          </cell>
          <cell r="BQ221">
            <v>0</v>
          </cell>
          <cell r="BR221">
            <v>0</v>
          </cell>
          <cell r="BS221">
            <v>0</v>
          </cell>
          <cell r="BT221">
            <v>0</v>
          </cell>
          <cell r="BU221">
            <v>0</v>
          </cell>
          <cell r="BV221">
            <v>0</v>
          </cell>
          <cell r="BW221">
            <v>0</v>
          </cell>
          <cell r="BX221">
            <v>0</v>
          </cell>
          <cell r="BY221">
            <v>0</v>
          </cell>
          <cell r="BZ221">
            <v>0</v>
          </cell>
          <cell r="CA221">
            <v>0</v>
          </cell>
          <cell r="CB221">
            <v>0</v>
          </cell>
          <cell r="CC221">
            <v>0</v>
          </cell>
          <cell r="CD221">
            <v>0</v>
          </cell>
          <cell r="CE221">
            <v>0</v>
          </cell>
          <cell r="CF221">
            <v>0</v>
          </cell>
          <cell r="CG221">
            <v>0</v>
          </cell>
          <cell r="CH221">
            <v>0</v>
          </cell>
          <cell r="CI221">
            <v>0</v>
          </cell>
          <cell r="CJ221">
            <v>0</v>
          </cell>
          <cell r="CK221">
            <v>0</v>
          </cell>
          <cell r="CL221">
            <v>0</v>
          </cell>
          <cell r="CM221">
            <v>0</v>
          </cell>
          <cell r="CN221">
            <v>0</v>
          </cell>
          <cell r="CO221">
            <v>0</v>
          </cell>
          <cell r="CP221">
            <v>0</v>
          </cell>
          <cell r="CQ221">
            <v>0</v>
          </cell>
          <cell r="CR221">
            <v>0</v>
          </cell>
          <cell r="CS221">
            <v>0</v>
          </cell>
          <cell r="CT221">
            <v>0</v>
          </cell>
          <cell r="CU221">
            <v>0</v>
          </cell>
          <cell r="CV221">
            <v>0</v>
          </cell>
          <cell r="CW221">
            <v>0</v>
          </cell>
          <cell r="CX221">
            <v>0</v>
          </cell>
          <cell r="CY221">
            <v>0</v>
          </cell>
          <cell r="CZ221">
            <v>0</v>
          </cell>
          <cell r="DA221">
            <v>0</v>
          </cell>
          <cell r="DB221">
            <v>0</v>
          </cell>
          <cell r="DC221">
            <v>0</v>
          </cell>
          <cell r="DD221">
            <v>0</v>
          </cell>
          <cell r="DE221">
            <v>0</v>
          </cell>
          <cell r="DF221">
            <v>0</v>
          </cell>
          <cell r="DG221">
            <v>0</v>
          </cell>
          <cell r="DH221">
            <v>0</v>
          </cell>
          <cell r="DI221">
            <v>0</v>
          </cell>
          <cell r="DJ221">
            <v>0</v>
          </cell>
          <cell r="DK221">
            <v>0</v>
          </cell>
          <cell r="DL221">
            <v>0</v>
          </cell>
          <cell r="DM221">
            <v>0</v>
          </cell>
          <cell r="DN221">
            <v>0</v>
          </cell>
          <cell r="DO221">
            <v>0</v>
          </cell>
          <cell r="DP221">
            <v>0</v>
          </cell>
          <cell r="DQ221">
            <v>0</v>
          </cell>
          <cell r="DR221">
            <v>0</v>
          </cell>
          <cell r="DS221">
            <v>0</v>
          </cell>
          <cell r="DT221">
            <v>0</v>
          </cell>
          <cell r="DU221">
            <v>0</v>
          </cell>
          <cell r="DV221">
            <v>0</v>
          </cell>
          <cell r="DW221">
            <v>0</v>
          </cell>
          <cell r="DX221">
            <v>0</v>
          </cell>
          <cell r="DY221">
            <v>0</v>
          </cell>
          <cell r="DZ221">
            <v>0</v>
          </cell>
          <cell r="EA221">
            <v>0</v>
          </cell>
        </row>
        <row r="222">
          <cell r="A222">
            <v>147.6</v>
          </cell>
          <cell r="B222">
            <v>0</v>
          </cell>
          <cell r="C222">
            <v>0</v>
          </cell>
          <cell r="D222">
            <v>0</v>
          </cell>
          <cell r="E222">
            <v>0</v>
          </cell>
          <cell r="F222" t="str">
            <v>FSA</v>
          </cell>
          <cell r="G222" t="str">
            <v>Student Financial Assistance</v>
          </cell>
          <cell r="H222">
            <v>0</v>
          </cell>
          <cell r="I222">
            <v>0</v>
          </cell>
          <cell r="J222" t="str">
            <v>Proposed Mandatory Funding for Discretionary Program Costs</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cell r="AF222">
            <v>0</v>
          </cell>
          <cell r="AG222">
            <v>0</v>
          </cell>
          <cell r="AH222">
            <v>0</v>
          </cell>
          <cell r="AI222">
            <v>0</v>
          </cell>
          <cell r="AJ222">
            <v>0</v>
          </cell>
          <cell r="AK222">
            <v>0</v>
          </cell>
          <cell r="AL222">
            <v>0</v>
          </cell>
          <cell r="AM222">
            <v>0</v>
          </cell>
          <cell r="AN222">
            <v>0</v>
          </cell>
          <cell r="AO222">
            <v>0</v>
          </cell>
          <cell r="AP222">
            <v>0</v>
          </cell>
          <cell r="AQ222">
            <v>0</v>
          </cell>
          <cell r="AR222">
            <v>0</v>
          </cell>
          <cell r="AS222">
            <v>0</v>
          </cell>
          <cell r="AT222">
            <v>0</v>
          </cell>
          <cell r="AU222">
            <v>0</v>
          </cell>
          <cell r="AV222">
            <v>0</v>
          </cell>
          <cell r="AW222">
            <v>0</v>
          </cell>
          <cell r="AX222">
            <v>0</v>
          </cell>
          <cell r="AY222">
            <v>0</v>
          </cell>
          <cell r="AZ222">
            <v>0</v>
          </cell>
          <cell r="BA222">
            <v>0</v>
          </cell>
          <cell r="BB222">
            <v>0</v>
          </cell>
          <cell r="BC222">
            <v>0</v>
          </cell>
          <cell r="BD222">
            <v>0</v>
          </cell>
          <cell r="BE222">
            <v>0</v>
          </cell>
          <cell r="BF222">
            <v>0</v>
          </cell>
          <cell r="BG222">
            <v>0</v>
          </cell>
          <cell r="BH222">
            <v>0</v>
          </cell>
          <cell r="BI222">
            <v>0</v>
          </cell>
          <cell r="BJ222">
            <v>0</v>
          </cell>
          <cell r="BK222">
            <v>0</v>
          </cell>
          <cell r="BL222">
            <v>0</v>
          </cell>
          <cell r="BM222">
            <v>0</v>
          </cell>
          <cell r="BN222">
            <v>0</v>
          </cell>
          <cell r="BO222">
            <v>0</v>
          </cell>
          <cell r="BP222">
            <v>0</v>
          </cell>
          <cell r="BQ222">
            <v>0</v>
          </cell>
          <cell r="BR222">
            <v>0</v>
          </cell>
          <cell r="BS222">
            <v>0</v>
          </cell>
          <cell r="BT222">
            <v>0</v>
          </cell>
          <cell r="BU222">
            <v>0</v>
          </cell>
          <cell r="BV222">
            <v>0</v>
          </cell>
          <cell r="BW222">
            <v>0</v>
          </cell>
          <cell r="BX222">
            <v>0</v>
          </cell>
          <cell r="BY222">
            <v>0</v>
          </cell>
          <cell r="BZ222">
            <v>0</v>
          </cell>
          <cell r="CA222">
            <v>0</v>
          </cell>
          <cell r="CB222">
            <v>0</v>
          </cell>
          <cell r="CC222">
            <v>0</v>
          </cell>
          <cell r="CD222">
            <v>0</v>
          </cell>
          <cell r="CE222">
            <v>0</v>
          </cell>
          <cell r="CF222">
            <v>0</v>
          </cell>
          <cell r="CG222">
            <v>0</v>
          </cell>
          <cell r="CH222">
            <v>0</v>
          </cell>
          <cell r="CI222">
            <v>0</v>
          </cell>
          <cell r="CJ222">
            <v>0</v>
          </cell>
          <cell r="CK222">
            <v>0</v>
          </cell>
          <cell r="CL222">
            <v>0</v>
          </cell>
          <cell r="CM222">
            <v>0</v>
          </cell>
          <cell r="CN222">
            <v>0</v>
          </cell>
          <cell r="CO222">
            <v>0</v>
          </cell>
          <cell r="CP222">
            <v>0</v>
          </cell>
          <cell r="CQ222">
            <v>0</v>
          </cell>
          <cell r="CR222">
            <v>0</v>
          </cell>
          <cell r="CS222">
            <v>0</v>
          </cell>
          <cell r="CT222">
            <v>0</v>
          </cell>
          <cell r="CU222">
            <v>0</v>
          </cell>
          <cell r="CV222">
            <v>0</v>
          </cell>
          <cell r="CW222">
            <v>0</v>
          </cell>
          <cell r="CX222">
            <v>0</v>
          </cell>
          <cell r="CY222">
            <v>0</v>
          </cell>
          <cell r="CZ222">
            <v>0</v>
          </cell>
          <cell r="DA222">
            <v>0</v>
          </cell>
          <cell r="DB222">
            <v>0</v>
          </cell>
          <cell r="DC222">
            <v>0</v>
          </cell>
          <cell r="DD222">
            <v>0</v>
          </cell>
          <cell r="DE222">
            <v>0</v>
          </cell>
          <cell r="DF222">
            <v>0</v>
          </cell>
          <cell r="DG222">
            <v>0</v>
          </cell>
          <cell r="DH222">
            <v>0</v>
          </cell>
          <cell r="DI222">
            <v>0</v>
          </cell>
          <cell r="DJ222">
            <v>0</v>
          </cell>
          <cell r="DK222">
            <v>0</v>
          </cell>
          <cell r="DL222">
            <v>0</v>
          </cell>
          <cell r="DM222">
            <v>0</v>
          </cell>
          <cell r="DN222">
            <v>0</v>
          </cell>
          <cell r="DO222">
            <v>0</v>
          </cell>
          <cell r="DP222">
            <v>0</v>
          </cell>
          <cell r="DQ222">
            <v>0</v>
          </cell>
          <cell r="DR222">
            <v>0</v>
          </cell>
          <cell r="DS222">
            <v>0</v>
          </cell>
          <cell r="DT222">
            <v>0</v>
          </cell>
          <cell r="DU222">
            <v>0</v>
          </cell>
          <cell r="DV222">
            <v>0</v>
          </cell>
          <cell r="DW222">
            <v>0</v>
          </cell>
          <cell r="DX222">
            <v>0</v>
          </cell>
          <cell r="DY222">
            <v>0</v>
          </cell>
          <cell r="DZ222">
            <v>0</v>
          </cell>
          <cell r="EA222">
            <v>0</v>
          </cell>
        </row>
        <row r="223">
          <cell r="A223">
            <v>147.69999999999999</v>
          </cell>
          <cell r="B223">
            <v>0</v>
          </cell>
          <cell r="C223">
            <v>0</v>
          </cell>
          <cell r="D223">
            <v>0</v>
          </cell>
          <cell r="E223">
            <v>0</v>
          </cell>
          <cell r="F223" t="str">
            <v>FSA</v>
          </cell>
          <cell r="G223" t="str">
            <v>Student Financial Assistance</v>
          </cell>
          <cell r="H223">
            <v>0</v>
          </cell>
          <cell r="I223">
            <v>0</v>
          </cell>
          <cell r="J223" t="str">
            <v>Mandatory FY 2013 Funding for AY 2012-13</v>
          </cell>
          <cell r="K223">
            <v>0</v>
          </cell>
          <cell r="L223" t="str">
            <v>M</v>
          </cell>
          <cell r="M223">
            <v>0</v>
          </cell>
          <cell r="N223">
            <v>0</v>
          </cell>
          <cell r="O223">
            <v>0</v>
          </cell>
          <cell r="P223">
            <v>0</v>
          </cell>
          <cell r="Q223">
            <v>0</v>
          </cell>
          <cell r="R223">
            <v>0</v>
          </cell>
          <cell r="S223">
            <v>0</v>
          </cell>
          <cell r="T223">
            <v>0</v>
          </cell>
          <cell r="U223">
            <v>0</v>
          </cell>
          <cell r="V223">
            <v>0</v>
          </cell>
          <cell r="W223">
            <v>0</v>
          </cell>
          <cell r="X223">
            <v>0</v>
          </cell>
          <cell r="Y223">
            <v>0</v>
          </cell>
          <cell r="Z223">
            <v>0</v>
          </cell>
          <cell r="AA223">
            <v>0</v>
          </cell>
          <cell r="AB223">
            <v>0</v>
          </cell>
          <cell r="AC223">
            <v>0</v>
          </cell>
          <cell r="AD223">
            <v>0</v>
          </cell>
          <cell r="AE223">
            <v>0</v>
          </cell>
          <cell r="AF223">
            <v>0</v>
          </cell>
          <cell r="AG223">
            <v>0</v>
          </cell>
          <cell r="AH223">
            <v>0</v>
          </cell>
          <cell r="AI223">
            <v>0</v>
          </cell>
          <cell r="AJ223">
            <v>0</v>
          </cell>
          <cell r="AK223">
            <v>0</v>
          </cell>
          <cell r="AL223">
            <v>0</v>
          </cell>
          <cell r="AM223">
            <v>0</v>
          </cell>
          <cell r="AN223">
            <v>0</v>
          </cell>
          <cell r="AO223">
            <v>0</v>
          </cell>
          <cell r="AP223">
            <v>0</v>
          </cell>
          <cell r="AQ223">
            <v>0</v>
          </cell>
          <cell r="AR223">
            <v>0</v>
          </cell>
          <cell r="AS223">
            <v>0</v>
          </cell>
          <cell r="AT223">
            <v>0</v>
          </cell>
          <cell r="AU223">
            <v>0</v>
          </cell>
          <cell r="AV223">
            <v>0</v>
          </cell>
          <cell r="AW223">
            <v>0</v>
          </cell>
          <cell r="AX223">
            <v>0</v>
          </cell>
          <cell r="AY223">
            <v>0</v>
          </cell>
          <cell r="AZ223">
            <v>0</v>
          </cell>
          <cell r="BA223">
            <v>0</v>
          </cell>
          <cell r="BB223">
            <v>0</v>
          </cell>
          <cell r="BC223">
            <v>0</v>
          </cell>
          <cell r="BD223">
            <v>0</v>
          </cell>
          <cell r="BE223">
            <v>0</v>
          </cell>
          <cell r="BF223">
            <v>0</v>
          </cell>
          <cell r="BG223">
            <v>0</v>
          </cell>
          <cell r="BH223">
            <v>0</v>
          </cell>
          <cell r="BI223">
            <v>0</v>
          </cell>
          <cell r="BJ223">
            <v>0</v>
          </cell>
          <cell r="BK223">
            <v>0</v>
          </cell>
          <cell r="BL223">
            <v>0</v>
          </cell>
          <cell r="BM223">
            <v>0</v>
          </cell>
          <cell r="BN223">
            <v>896000</v>
          </cell>
          <cell r="BO223">
            <v>896000</v>
          </cell>
          <cell r="BP223">
            <v>896000</v>
          </cell>
          <cell r="BQ223">
            <v>0</v>
          </cell>
          <cell r="BR223">
            <v>0</v>
          </cell>
          <cell r="BS223">
            <v>0</v>
          </cell>
          <cell r="BT223">
            <v>0</v>
          </cell>
          <cell r="BU223">
            <v>0</v>
          </cell>
          <cell r="BV223">
            <v>0</v>
          </cell>
          <cell r="BW223">
            <v>0</v>
          </cell>
          <cell r="BX223">
            <v>0</v>
          </cell>
          <cell r="BY223">
            <v>0</v>
          </cell>
          <cell r="BZ223">
            <v>0</v>
          </cell>
          <cell r="CA223">
            <v>0</v>
          </cell>
          <cell r="CB223">
            <v>0</v>
          </cell>
          <cell r="CC223">
            <v>0</v>
          </cell>
          <cell r="CD223">
            <v>0</v>
          </cell>
          <cell r="CE223">
            <v>0</v>
          </cell>
          <cell r="CF223">
            <v>0</v>
          </cell>
          <cell r="CG223">
            <v>0</v>
          </cell>
          <cell r="CH223">
            <v>0</v>
          </cell>
          <cell r="CI223">
            <v>0</v>
          </cell>
          <cell r="CJ223">
            <v>0</v>
          </cell>
          <cell r="CK223">
            <v>0</v>
          </cell>
          <cell r="CL223">
            <v>0</v>
          </cell>
          <cell r="CM223">
            <v>0</v>
          </cell>
          <cell r="CN223">
            <v>0</v>
          </cell>
          <cell r="CO223">
            <v>0</v>
          </cell>
          <cell r="CP223">
            <v>0</v>
          </cell>
          <cell r="CQ223">
            <v>0</v>
          </cell>
          <cell r="CR223">
            <v>0</v>
          </cell>
          <cell r="CS223">
            <v>0</v>
          </cell>
          <cell r="CT223">
            <v>0</v>
          </cell>
          <cell r="CU223">
            <v>0</v>
          </cell>
          <cell r="CV223">
            <v>0</v>
          </cell>
          <cell r="CW223">
            <v>0</v>
          </cell>
          <cell r="CX223">
            <v>0</v>
          </cell>
          <cell r="CY223">
            <v>0</v>
          </cell>
          <cell r="CZ223">
            <v>0</v>
          </cell>
          <cell r="DA223">
            <v>0</v>
          </cell>
          <cell r="DB223">
            <v>0</v>
          </cell>
          <cell r="DC223">
            <v>0</v>
          </cell>
          <cell r="DD223">
            <v>0</v>
          </cell>
          <cell r="DE223">
            <v>0</v>
          </cell>
          <cell r="DF223">
            <v>0</v>
          </cell>
          <cell r="DG223">
            <v>0</v>
          </cell>
          <cell r="DH223">
            <v>0</v>
          </cell>
          <cell r="DI223">
            <v>0</v>
          </cell>
          <cell r="DJ223">
            <v>0</v>
          </cell>
          <cell r="DK223">
            <v>0</v>
          </cell>
          <cell r="DL223">
            <v>0</v>
          </cell>
          <cell r="DM223">
            <v>0</v>
          </cell>
          <cell r="DN223">
            <v>0</v>
          </cell>
          <cell r="DO223">
            <v>0</v>
          </cell>
          <cell r="DP223">
            <v>0</v>
          </cell>
          <cell r="DQ223">
            <v>0</v>
          </cell>
          <cell r="DR223">
            <v>0</v>
          </cell>
          <cell r="DS223">
            <v>0</v>
          </cell>
          <cell r="DT223">
            <v>0</v>
          </cell>
          <cell r="DU223">
            <v>0</v>
          </cell>
          <cell r="DV223">
            <v>0</v>
          </cell>
          <cell r="DW223">
            <v>0</v>
          </cell>
          <cell r="DX223">
            <v>0</v>
          </cell>
          <cell r="DY223">
            <v>0</v>
          </cell>
          <cell r="DZ223">
            <v>0</v>
          </cell>
          <cell r="EA223">
            <v>0</v>
          </cell>
        </row>
        <row r="224">
          <cell r="A224">
            <v>148</v>
          </cell>
          <cell r="B224">
            <v>7</v>
          </cell>
          <cell r="C224">
            <v>3</v>
          </cell>
          <cell r="D224">
            <v>0</v>
          </cell>
          <cell r="E224">
            <v>0</v>
          </cell>
          <cell r="F224" t="str">
            <v>FSA</v>
          </cell>
          <cell r="G224" t="str">
            <v>Student Financial Assistance</v>
          </cell>
          <cell r="H224">
            <v>0</v>
          </cell>
          <cell r="I224">
            <v>0</v>
          </cell>
          <cell r="J224" t="str">
            <v>Federal supplemental educational opportunity grants (HEA IV-A-3)</v>
          </cell>
          <cell r="K224">
            <v>0</v>
          </cell>
          <cell r="L224" t="str">
            <v>D</v>
          </cell>
          <cell r="M224">
            <v>1</v>
          </cell>
          <cell r="N224">
            <v>0</v>
          </cell>
          <cell r="O224">
            <v>0</v>
          </cell>
          <cell r="P224">
            <v>757465</v>
          </cell>
          <cell r="Q224">
            <v>757465</v>
          </cell>
          <cell r="R224">
            <v>757465</v>
          </cell>
          <cell r="S224">
            <v>757465</v>
          </cell>
          <cell r="T224">
            <v>757465</v>
          </cell>
          <cell r="U224">
            <v>757465</v>
          </cell>
          <cell r="V224">
            <v>757465</v>
          </cell>
          <cell r="W224">
            <v>757465</v>
          </cell>
          <cell r="X224">
            <v>757465</v>
          </cell>
          <cell r="Y224">
            <v>757465</v>
          </cell>
          <cell r="Z224">
            <v>757465</v>
          </cell>
          <cell r="AA224">
            <v>0</v>
          </cell>
          <cell r="AB224">
            <v>757465</v>
          </cell>
          <cell r="AC224">
            <v>757465</v>
          </cell>
          <cell r="AD224">
            <v>757465</v>
          </cell>
          <cell r="AE224">
            <v>757465</v>
          </cell>
          <cell r="AF224">
            <v>757465</v>
          </cell>
          <cell r="AG224">
            <v>757465</v>
          </cell>
          <cell r="AH224">
            <v>757465</v>
          </cell>
          <cell r="AI224">
            <v>757465</v>
          </cell>
          <cell r="AJ224">
            <v>757465</v>
          </cell>
          <cell r="AK224">
            <v>757465</v>
          </cell>
          <cell r="AL224">
            <v>757465</v>
          </cell>
          <cell r="AM224">
            <v>757465</v>
          </cell>
          <cell r="AN224">
            <v>757465</v>
          </cell>
          <cell r="AO224">
            <v>757465</v>
          </cell>
          <cell r="AP224">
            <v>757465</v>
          </cell>
          <cell r="AQ224">
            <v>757465</v>
          </cell>
          <cell r="AR224">
            <v>0</v>
          </cell>
          <cell r="AS224">
            <v>757465</v>
          </cell>
          <cell r="AT224">
            <v>757465</v>
          </cell>
          <cell r="AU224">
            <v>757465</v>
          </cell>
          <cell r="AV224">
            <v>757465</v>
          </cell>
          <cell r="AW224">
            <v>737465</v>
          </cell>
          <cell r="AX224">
            <v>737465</v>
          </cell>
          <cell r="AY224">
            <v>737465</v>
          </cell>
          <cell r="AZ224">
            <v>735990</v>
          </cell>
          <cell r="BA224">
            <v>724928</v>
          </cell>
          <cell r="BB224">
            <v>757465</v>
          </cell>
          <cell r="BC224">
            <v>757465</v>
          </cell>
          <cell r="BD224">
            <v>0</v>
          </cell>
          <cell r="BE224">
            <v>757465</v>
          </cell>
          <cell r="BF224">
            <v>757465</v>
          </cell>
          <cell r="BG224">
            <v>757465</v>
          </cell>
          <cell r="BH224">
            <v>757465</v>
          </cell>
          <cell r="BI224">
            <v>757465</v>
          </cell>
          <cell r="BJ224">
            <v>757465</v>
          </cell>
          <cell r="BK224">
            <v>757465</v>
          </cell>
          <cell r="BL224">
            <v>735990</v>
          </cell>
          <cell r="BM224">
            <v>735990</v>
          </cell>
          <cell r="BN224">
            <v>735990</v>
          </cell>
          <cell r="BO224">
            <v>735990</v>
          </cell>
          <cell r="BP224">
            <v>735990</v>
          </cell>
          <cell r="BQ224">
            <v>724928</v>
          </cell>
          <cell r="BR224">
            <v>724928</v>
          </cell>
          <cell r="BS224">
            <v>724928</v>
          </cell>
          <cell r="BT224">
            <v>724928</v>
          </cell>
          <cell r="BU224">
            <v>735990</v>
          </cell>
          <cell r="BV224">
            <v>734599</v>
          </cell>
          <cell r="BW224">
            <v>735990</v>
          </cell>
          <cell r="BX224">
            <v>525000</v>
          </cell>
          <cell r="BY224">
            <v>0</v>
          </cell>
          <cell r="BZ224">
            <v>0</v>
          </cell>
          <cell r="CA224">
            <v>0</v>
          </cell>
          <cell r="CB224">
            <v>735990</v>
          </cell>
          <cell r="CC224">
            <v>734599</v>
          </cell>
          <cell r="CD224">
            <v>734599</v>
          </cell>
          <cell r="CE224">
            <v>734599</v>
          </cell>
          <cell r="CF224">
            <v>734599</v>
          </cell>
          <cell r="CG224">
            <v>734599</v>
          </cell>
          <cell r="CH224">
            <v>696175</v>
          </cell>
          <cell r="CI224">
            <v>734599</v>
          </cell>
          <cell r="CJ224">
            <v>734599</v>
          </cell>
          <cell r="CK224">
            <v>734599</v>
          </cell>
          <cell r="CL224">
            <v>734599</v>
          </cell>
          <cell r="CM224">
            <v>734599</v>
          </cell>
          <cell r="CN224">
            <v>734599</v>
          </cell>
          <cell r="CO224">
            <v>734599</v>
          </cell>
          <cell r="CP224">
            <v>734599</v>
          </cell>
          <cell r="CQ224">
            <v>734599</v>
          </cell>
          <cell r="CR224">
            <v>733130</v>
          </cell>
          <cell r="CS224">
            <v>733130</v>
          </cell>
          <cell r="CT224">
            <v>696175</v>
          </cell>
          <cell r="CU224">
            <v>733130</v>
          </cell>
          <cell r="CV224">
            <v>0</v>
          </cell>
          <cell r="CW224">
            <v>500000</v>
          </cell>
          <cell r="CX224">
            <v>0</v>
          </cell>
          <cell r="CY224">
            <v>733130</v>
          </cell>
          <cell r="CZ224">
            <v>733130</v>
          </cell>
          <cell r="DA224">
            <v>748130</v>
          </cell>
          <cell r="DB224">
            <v>733130</v>
          </cell>
          <cell r="DC224">
            <v>732724</v>
          </cell>
          <cell r="DD224">
            <v>733130</v>
          </cell>
          <cell r="DE224">
            <v>733130</v>
          </cell>
          <cell r="DF224">
            <v>733130</v>
          </cell>
          <cell r="DG224">
            <v>733130</v>
          </cell>
          <cell r="DH224">
            <v>733130</v>
          </cell>
          <cell r="DI224">
            <v>733130</v>
          </cell>
          <cell r="DJ224">
            <v>733130</v>
          </cell>
          <cell r="DK224">
            <v>733130</v>
          </cell>
          <cell r="DL224">
            <v>733130</v>
          </cell>
          <cell r="DM224">
            <v>733130</v>
          </cell>
          <cell r="DN224">
            <v>704000</v>
          </cell>
          <cell r="DO224">
            <v>0</v>
          </cell>
          <cell r="DP224">
            <v>733130</v>
          </cell>
          <cell r="DQ224">
            <v>733130</v>
          </cell>
          <cell r="DR224">
            <v>733130</v>
          </cell>
          <cell r="DS224">
            <v>733130</v>
          </cell>
          <cell r="DT224">
            <v>733130</v>
          </cell>
          <cell r="DU224">
            <v>733130</v>
          </cell>
          <cell r="DV224">
            <v>733130</v>
          </cell>
          <cell r="DW224">
            <v>733130</v>
          </cell>
          <cell r="DX224">
            <v>733130</v>
          </cell>
          <cell r="DY224">
            <v>733130</v>
          </cell>
          <cell r="DZ224">
            <v>733130</v>
          </cell>
          <cell r="EA224">
            <v>733130</v>
          </cell>
        </row>
        <row r="225">
          <cell r="A225">
            <v>149</v>
          </cell>
          <cell r="B225">
            <v>7</v>
          </cell>
          <cell r="C225">
            <v>3</v>
          </cell>
          <cell r="D225">
            <v>0</v>
          </cell>
          <cell r="E225">
            <v>0</v>
          </cell>
          <cell r="F225" t="str">
            <v>FSA</v>
          </cell>
          <cell r="G225" t="str">
            <v>Student Financial Assistance</v>
          </cell>
          <cell r="H225">
            <v>0</v>
          </cell>
          <cell r="I225">
            <v>0</v>
          </cell>
          <cell r="J225" t="str">
            <v>Federal work-study (HEA IV-C)</v>
          </cell>
          <cell r="K225">
            <v>0</v>
          </cell>
          <cell r="L225" t="str">
            <v>D</v>
          </cell>
          <cell r="M225">
            <v>1</v>
          </cell>
          <cell r="N225">
            <v>0</v>
          </cell>
          <cell r="O225">
            <v>0</v>
          </cell>
          <cell r="P225">
            <v>980492</v>
          </cell>
          <cell r="Q225">
            <v>980492</v>
          </cell>
          <cell r="R225">
            <v>980492</v>
          </cell>
          <cell r="S225">
            <v>980492</v>
          </cell>
          <cell r="T225">
            <v>980492</v>
          </cell>
          <cell r="U225">
            <v>980492</v>
          </cell>
          <cell r="V225">
            <v>980492</v>
          </cell>
          <cell r="W225">
            <v>980492</v>
          </cell>
          <cell r="X225">
            <v>980492</v>
          </cell>
          <cell r="Y225">
            <v>980492</v>
          </cell>
          <cell r="Z225">
            <v>980492</v>
          </cell>
          <cell r="AA225">
            <v>0</v>
          </cell>
          <cell r="AB225">
            <v>980492</v>
          </cell>
          <cell r="AC225">
            <v>980492</v>
          </cell>
          <cell r="AD225">
            <v>980492</v>
          </cell>
          <cell r="AE225">
            <v>980492</v>
          </cell>
          <cell r="AF225">
            <v>980492</v>
          </cell>
          <cell r="AG225">
            <v>980492</v>
          </cell>
          <cell r="AH225">
            <v>980492</v>
          </cell>
          <cell r="AI225">
            <v>980492</v>
          </cell>
          <cell r="AJ225">
            <v>980492</v>
          </cell>
          <cell r="AK225">
            <v>980492</v>
          </cell>
          <cell r="AL225">
            <v>980492</v>
          </cell>
          <cell r="AM225">
            <v>980492</v>
          </cell>
          <cell r="AN225">
            <v>980492</v>
          </cell>
          <cell r="AO225">
            <v>980492</v>
          </cell>
          <cell r="AP225">
            <v>980492</v>
          </cell>
          <cell r="AQ225">
            <v>980492</v>
          </cell>
          <cell r="AR225">
            <v>980492</v>
          </cell>
          <cell r="AS225">
            <v>980492</v>
          </cell>
          <cell r="AT225">
            <v>980492</v>
          </cell>
          <cell r="AU225">
            <v>980492</v>
          </cell>
          <cell r="AV225">
            <v>980492</v>
          </cell>
          <cell r="AW225">
            <v>980492</v>
          </cell>
          <cell r="AX225">
            <v>980492</v>
          </cell>
          <cell r="AY225">
            <v>980492</v>
          </cell>
          <cell r="AZ225">
            <v>978531</v>
          </cell>
          <cell r="BA225">
            <v>963824</v>
          </cell>
          <cell r="BB225">
            <v>980492</v>
          </cell>
          <cell r="BC225">
            <v>980492</v>
          </cell>
          <cell r="BD225">
            <v>980492</v>
          </cell>
          <cell r="BE225">
            <v>980492</v>
          </cell>
          <cell r="BF225">
            <v>980492</v>
          </cell>
          <cell r="BG225">
            <v>980492</v>
          </cell>
          <cell r="BH225">
            <v>980492</v>
          </cell>
          <cell r="BI225">
            <v>980492</v>
          </cell>
          <cell r="BJ225">
            <v>980492</v>
          </cell>
          <cell r="BK225">
            <v>980492</v>
          </cell>
          <cell r="BL225">
            <v>978531</v>
          </cell>
          <cell r="BM225">
            <v>978531</v>
          </cell>
          <cell r="BN225">
            <v>978531</v>
          </cell>
          <cell r="BO225">
            <v>978531</v>
          </cell>
          <cell r="BP225">
            <v>978531</v>
          </cell>
          <cell r="BQ225">
            <v>963824</v>
          </cell>
          <cell r="BR225">
            <v>963824</v>
          </cell>
          <cell r="BS225">
            <v>963824</v>
          </cell>
          <cell r="BT225">
            <v>963824</v>
          </cell>
          <cell r="BU225">
            <v>978531</v>
          </cell>
          <cell r="BV225">
            <v>976682</v>
          </cell>
          <cell r="BW225">
            <v>978531</v>
          </cell>
          <cell r="BX225">
            <v>978531</v>
          </cell>
          <cell r="BY225">
            <v>929898</v>
          </cell>
          <cell r="BZ225">
            <v>870893</v>
          </cell>
          <cell r="CA225">
            <v>978531</v>
          </cell>
          <cell r="CB225">
            <v>978531</v>
          </cell>
          <cell r="CC225">
            <v>976682</v>
          </cell>
          <cell r="CD225">
            <v>1126682</v>
          </cell>
          <cell r="CE225">
            <v>976682</v>
          </cell>
          <cell r="CF225">
            <v>976682</v>
          </cell>
          <cell r="CG225">
            <v>976682</v>
          </cell>
          <cell r="CH225">
            <v>925595</v>
          </cell>
          <cell r="CI225">
            <v>976682</v>
          </cell>
          <cell r="CJ225">
            <v>976682</v>
          </cell>
          <cell r="CK225">
            <v>1126682</v>
          </cell>
          <cell r="CL225">
            <v>1126682</v>
          </cell>
          <cell r="CM225">
            <v>1126682</v>
          </cell>
          <cell r="CN225">
            <v>1126682</v>
          </cell>
          <cell r="CO225">
            <v>1126682</v>
          </cell>
          <cell r="CP225">
            <v>1126682</v>
          </cell>
          <cell r="CQ225">
            <v>1126682</v>
          </cell>
          <cell r="CR225">
            <v>1024728</v>
          </cell>
          <cell r="CS225">
            <v>1024728</v>
          </cell>
          <cell r="CT225">
            <v>925595</v>
          </cell>
          <cell r="CU225">
            <v>974728</v>
          </cell>
          <cell r="CV225">
            <v>0</v>
          </cell>
          <cell r="CW225">
            <v>974728</v>
          </cell>
          <cell r="CX225">
            <v>0</v>
          </cell>
          <cell r="CY225">
            <v>974728</v>
          </cell>
          <cell r="CZ225">
            <v>974728</v>
          </cell>
          <cell r="DA225">
            <v>1009728</v>
          </cell>
          <cell r="DB225">
            <v>974728</v>
          </cell>
          <cell r="DC225">
            <v>974188</v>
          </cell>
          <cell r="DD225">
            <v>974728</v>
          </cell>
          <cell r="DE225">
            <v>989728</v>
          </cell>
          <cell r="DF225">
            <v>974728</v>
          </cell>
          <cell r="DG225">
            <v>974728</v>
          </cell>
          <cell r="DH225">
            <v>974728</v>
          </cell>
          <cell r="DI225">
            <v>989728</v>
          </cell>
          <cell r="DJ225">
            <v>989728</v>
          </cell>
          <cell r="DK225">
            <v>989728</v>
          </cell>
          <cell r="DL225">
            <v>989728</v>
          </cell>
          <cell r="DM225">
            <v>989728</v>
          </cell>
          <cell r="DN225">
            <v>950000</v>
          </cell>
          <cell r="DO225">
            <v>0</v>
          </cell>
          <cell r="DP225">
            <v>989728</v>
          </cell>
          <cell r="DQ225">
            <v>989728</v>
          </cell>
          <cell r="DR225">
            <v>989728</v>
          </cell>
          <cell r="DS225">
            <v>989728</v>
          </cell>
          <cell r="DT225">
            <v>989728</v>
          </cell>
          <cell r="DU225">
            <v>989728</v>
          </cell>
          <cell r="DV225">
            <v>989728</v>
          </cell>
          <cell r="DW225">
            <v>989728</v>
          </cell>
          <cell r="DX225">
            <v>989728</v>
          </cell>
          <cell r="DY225">
            <v>989728</v>
          </cell>
          <cell r="DZ225">
            <v>989728</v>
          </cell>
          <cell r="EA225">
            <v>989728</v>
          </cell>
        </row>
        <row r="226">
          <cell r="A226">
            <v>149.01</v>
          </cell>
          <cell r="B226">
            <v>0</v>
          </cell>
          <cell r="C226">
            <v>0</v>
          </cell>
          <cell r="D226">
            <v>0</v>
          </cell>
          <cell r="E226">
            <v>0</v>
          </cell>
          <cell r="F226">
            <v>0</v>
          </cell>
          <cell r="G226" t="str">
            <v>Student Financial Assistance</v>
          </cell>
          <cell r="H226">
            <v>0</v>
          </cell>
          <cell r="I226">
            <v>0</v>
          </cell>
          <cell r="J226" t="str">
            <v xml:space="preserve">Student Aid Evaluation </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cell r="AF226">
            <v>0</v>
          </cell>
          <cell r="AG226">
            <v>0</v>
          </cell>
          <cell r="AH226">
            <v>0</v>
          </cell>
          <cell r="AI226">
            <v>0</v>
          </cell>
          <cell r="AJ226">
            <v>0</v>
          </cell>
          <cell r="AK226">
            <v>0</v>
          </cell>
          <cell r="AL226">
            <v>0</v>
          </cell>
          <cell r="AM226">
            <v>0</v>
          </cell>
          <cell r="AN226">
            <v>0</v>
          </cell>
          <cell r="AO226">
            <v>0</v>
          </cell>
          <cell r="AP226">
            <v>0</v>
          </cell>
          <cell r="AQ226">
            <v>0</v>
          </cell>
          <cell r="AR226">
            <v>0</v>
          </cell>
          <cell r="AS226">
            <v>0</v>
          </cell>
          <cell r="AT226">
            <v>0</v>
          </cell>
          <cell r="AU226">
            <v>0</v>
          </cell>
          <cell r="AV226">
            <v>0</v>
          </cell>
          <cell r="AW226">
            <v>0</v>
          </cell>
          <cell r="AX226">
            <v>0</v>
          </cell>
          <cell r="AY226">
            <v>0</v>
          </cell>
          <cell r="AZ226">
            <v>0</v>
          </cell>
          <cell r="BA226">
            <v>0</v>
          </cell>
          <cell r="BB226">
            <v>0</v>
          </cell>
          <cell r="BC226">
            <v>0</v>
          </cell>
          <cell r="BD226">
            <v>0</v>
          </cell>
          <cell r="BE226">
            <v>0</v>
          </cell>
          <cell r="BF226">
            <v>0</v>
          </cell>
          <cell r="BG226">
            <v>0</v>
          </cell>
          <cell r="BH226">
            <v>0</v>
          </cell>
          <cell r="BI226">
            <v>0</v>
          </cell>
          <cell r="BJ226">
            <v>0</v>
          </cell>
          <cell r="BK226">
            <v>0</v>
          </cell>
          <cell r="BL226">
            <v>0</v>
          </cell>
          <cell r="BM226">
            <v>0</v>
          </cell>
          <cell r="BN226">
            <v>0</v>
          </cell>
          <cell r="BO226">
            <v>0</v>
          </cell>
          <cell r="BP226">
            <v>0</v>
          </cell>
          <cell r="BQ226">
            <v>0</v>
          </cell>
          <cell r="BR226">
            <v>0</v>
          </cell>
          <cell r="BS226">
            <v>0</v>
          </cell>
          <cell r="BT226">
            <v>0</v>
          </cell>
          <cell r="BU226">
            <v>0</v>
          </cell>
          <cell r="BV226">
            <v>0</v>
          </cell>
          <cell r="BW226">
            <v>0</v>
          </cell>
          <cell r="BX226">
            <v>0</v>
          </cell>
          <cell r="BY226">
            <v>0</v>
          </cell>
          <cell r="BZ226">
            <v>0</v>
          </cell>
          <cell r="CA226">
            <v>0</v>
          </cell>
          <cell r="CB226">
            <v>0</v>
          </cell>
          <cell r="CC226">
            <v>0</v>
          </cell>
          <cell r="CD226">
            <v>0</v>
          </cell>
          <cell r="CE226">
            <v>0</v>
          </cell>
          <cell r="CF226">
            <v>0</v>
          </cell>
          <cell r="CG226">
            <v>0</v>
          </cell>
          <cell r="CH226">
            <v>0</v>
          </cell>
          <cell r="CI226">
            <v>0</v>
          </cell>
          <cell r="CJ226">
            <v>0</v>
          </cell>
          <cell r="CK226">
            <v>0</v>
          </cell>
          <cell r="CL226">
            <v>0</v>
          </cell>
          <cell r="CM226">
            <v>0</v>
          </cell>
          <cell r="CN226">
            <v>52000</v>
          </cell>
          <cell r="CO226">
            <v>0</v>
          </cell>
          <cell r="CP226">
            <v>0</v>
          </cell>
          <cell r="CQ226">
            <v>0</v>
          </cell>
          <cell r="CR226">
            <v>0</v>
          </cell>
          <cell r="CS226">
            <v>0</v>
          </cell>
          <cell r="CT226">
            <v>0</v>
          </cell>
          <cell r="CU226">
            <v>0</v>
          </cell>
          <cell r="CV226">
            <v>0</v>
          </cell>
          <cell r="CW226">
            <v>0</v>
          </cell>
          <cell r="CX226">
            <v>0</v>
          </cell>
          <cell r="CY226">
            <v>0</v>
          </cell>
          <cell r="CZ226">
            <v>0</v>
          </cell>
          <cell r="DA226">
            <v>0</v>
          </cell>
          <cell r="DB226">
            <v>0</v>
          </cell>
          <cell r="DC226">
            <v>0</v>
          </cell>
          <cell r="DD226">
            <v>0</v>
          </cell>
          <cell r="DE226">
            <v>0</v>
          </cell>
          <cell r="DF226">
            <v>0</v>
          </cell>
          <cell r="DG226">
            <v>0</v>
          </cell>
          <cell r="DH226">
            <v>0</v>
          </cell>
          <cell r="DI226">
            <v>0</v>
          </cell>
          <cell r="DJ226">
            <v>0</v>
          </cell>
          <cell r="DK226">
            <v>0</v>
          </cell>
          <cell r="DL226">
            <v>0</v>
          </cell>
          <cell r="DM226">
            <v>0</v>
          </cell>
          <cell r="DN226">
            <v>0</v>
          </cell>
          <cell r="DO226">
            <v>0</v>
          </cell>
          <cell r="DP226">
            <v>0</v>
          </cell>
          <cell r="DQ226">
            <v>0</v>
          </cell>
          <cell r="DR226">
            <v>0</v>
          </cell>
          <cell r="DS226">
            <v>0</v>
          </cell>
          <cell r="DT226">
            <v>0</v>
          </cell>
          <cell r="DU226">
            <v>0</v>
          </cell>
          <cell r="DV226">
            <v>0</v>
          </cell>
          <cell r="DW226">
            <v>0</v>
          </cell>
          <cell r="DX226">
            <v>0</v>
          </cell>
          <cell r="DY226">
            <v>0</v>
          </cell>
          <cell r="DZ226">
            <v>0</v>
          </cell>
          <cell r="EA226">
            <v>0</v>
          </cell>
        </row>
        <row r="227">
          <cell r="A227">
            <v>149.02000000000001</v>
          </cell>
          <cell r="B227">
            <v>0</v>
          </cell>
          <cell r="C227">
            <v>0</v>
          </cell>
          <cell r="D227">
            <v>0</v>
          </cell>
          <cell r="E227">
            <v>0</v>
          </cell>
          <cell r="F227">
            <v>0</v>
          </cell>
          <cell r="G227" t="str">
            <v>Student Financial Assistance</v>
          </cell>
          <cell r="H227">
            <v>0</v>
          </cell>
          <cell r="I227">
            <v>0</v>
          </cell>
          <cell r="J227" t="str">
            <v xml:space="preserve">New Performace Based Aid Program </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cell r="AF227">
            <v>0</v>
          </cell>
          <cell r="AG227">
            <v>0</v>
          </cell>
          <cell r="AH227">
            <v>0</v>
          </cell>
          <cell r="AI227">
            <v>0</v>
          </cell>
          <cell r="AJ227">
            <v>0</v>
          </cell>
          <cell r="AK227">
            <v>0</v>
          </cell>
          <cell r="AL227">
            <v>0</v>
          </cell>
          <cell r="AM227">
            <v>0</v>
          </cell>
          <cell r="AN227">
            <v>0</v>
          </cell>
          <cell r="AO227">
            <v>0</v>
          </cell>
          <cell r="AP227">
            <v>0</v>
          </cell>
          <cell r="AQ227">
            <v>0</v>
          </cell>
          <cell r="AR227">
            <v>0</v>
          </cell>
          <cell r="AS227">
            <v>0</v>
          </cell>
          <cell r="AT227">
            <v>0</v>
          </cell>
          <cell r="AU227">
            <v>0</v>
          </cell>
          <cell r="AV227">
            <v>0</v>
          </cell>
          <cell r="AW227">
            <v>0</v>
          </cell>
          <cell r="AX227">
            <v>0</v>
          </cell>
          <cell r="AY227">
            <v>0</v>
          </cell>
          <cell r="AZ227">
            <v>0</v>
          </cell>
          <cell r="BA227">
            <v>0</v>
          </cell>
          <cell r="BB227">
            <v>0</v>
          </cell>
          <cell r="BC227">
            <v>0</v>
          </cell>
          <cell r="BD227">
            <v>0</v>
          </cell>
          <cell r="BE227">
            <v>0</v>
          </cell>
          <cell r="BF227">
            <v>0</v>
          </cell>
          <cell r="BG227">
            <v>0</v>
          </cell>
          <cell r="BH227">
            <v>0</v>
          </cell>
          <cell r="BI227">
            <v>0</v>
          </cell>
          <cell r="BJ227">
            <v>0</v>
          </cell>
          <cell r="BK227">
            <v>0</v>
          </cell>
          <cell r="BL227">
            <v>0</v>
          </cell>
          <cell r="BM227">
            <v>0</v>
          </cell>
          <cell r="BN227">
            <v>0</v>
          </cell>
          <cell r="BO227">
            <v>0</v>
          </cell>
          <cell r="BP227">
            <v>0</v>
          </cell>
          <cell r="BQ227">
            <v>0</v>
          </cell>
          <cell r="BR227">
            <v>0</v>
          </cell>
          <cell r="BS227">
            <v>0</v>
          </cell>
          <cell r="BT227">
            <v>0</v>
          </cell>
          <cell r="BU227">
            <v>0</v>
          </cell>
          <cell r="BV227">
            <v>0</v>
          </cell>
          <cell r="BW227">
            <v>0</v>
          </cell>
          <cell r="BX227">
            <v>0</v>
          </cell>
          <cell r="BY227">
            <v>0</v>
          </cell>
          <cell r="BZ227">
            <v>0</v>
          </cell>
          <cell r="CA227">
            <v>0</v>
          </cell>
          <cell r="CB227">
            <v>0</v>
          </cell>
          <cell r="CC227">
            <v>0</v>
          </cell>
          <cell r="CD227">
            <v>0</v>
          </cell>
          <cell r="CE227">
            <v>0</v>
          </cell>
          <cell r="CF227">
            <v>0</v>
          </cell>
          <cell r="CG227">
            <v>0</v>
          </cell>
          <cell r="CH227">
            <v>0</v>
          </cell>
          <cell r="CI227">
            <v>0</v>
          </cell>
          <cell r="CJ227">
            <v>0</v>
          </cell>
          <cell r="CK227">
            <v>0</v>
          </cell>
          <cell r="CL227">
            <v>0</v>
          </cell>
          <cell r="CM227">
            <v>0</v>
          </cell>
          <cell r="CN227">
            <v>0</v>
          </cell>
          <cell r="CO227">
            <v>0</v>
          </cell>
          <cell r="CP227">
            <v>0</v>
          </cell>
          <cell r="CQ227">
            <v>0</v>
          </cell>
          <cell r="CR227">
            <v>0</v>
          </cell>
          <cell r="CS227">
            <v>0</v>
          </cell>
          <cell r="CT227">
            <v>0</v>
          </cell>
          <cell r="CU227">
            <v>0</v>
          </cell>
          <cell r="CV227">
            <v>1861281</v>
          </cell>
          <cell r="CW227">
            <v>0</v>
          </cell>
          <cell r="CX227">
            <v>1707858</v>
          </cell>
          <cell r="CY227">
            <v>0</v>
          </cell>
          <cell r="CZ227">
            <v>0</v>
          </cell>
          <cell r="DA227">
            <v>0</v>
          </cell>
          <cell r="DB227">
            <v>0</v>
          </cell>
          <cell r="DC227">
            <v>0</v>
          </cell>
          <cell r="DD227">
            <v>0</v>
          </cell>
          <cell r="DE227">
            <v>0</v>
          </cell>
          <cell r="DF227">
            <v>0</v>
          </cell>
          <cell r="DG227">
            <v>0</v>
          </cell>
          <cell r="DH227">
            <v>0</v>
          </cell>
          <cell r="DI227">
            <v>0</v>
          </cell>
          <cell r="DJ227">
            <v>0</v>
          </cell>
          <cell r="DK227">
            <v>0</v>
          </cell>
          <cell r="DL227">
            <v>0</v>
          </cell>
          <cell r="DM227">
            <v>0</v>
          </cell>
          <cell r="DN227">
            <v>0</v>
          </cell>
          <cell r="DO227">
            <v>0</v>
          </cell>
          <cell r="DP227">
            <v>0</v>
          </cell>
          <cell r="DQ227">
            <v>0</v>
          </cell>
          <cell r="DR227">
            <v>0</v>
          </cell>
          <cell r="DS227">
            <v>0</v>
          </cell>
          <cell r="DT227">
            <v>0</v>
          </cell>
          <cell r="DU227">
            <v>0</v>
          </cell>
          <cell r="DV227">
            <v>0</v>
          </cell>
          <cell r="DW227">
            <v>0</v>
          </cell>
          <cell r="DX227">
            <v>0</v>
          </cell>
          <cell r="DY227">
            <v>0</v>
          </cell>
          <cell r="DZ227">
            <v>0</v>
          </cell>
          <cell r="EA227">
            <v>0</v>
          </cell>
        </row>
        <row r="228">
          <cell r="A228">
            <v>150</v>
          </cell>
          <cell r="B228">
            <v>7</v>
          </cell>
          <cell r="C228">
            <v>3</v>
          </cell>
          <cell r="D228">
            <v>0</v>
          </cell>
          <cell r="E228">
            <v>0</v>
          </cell>
          <cell r="F228" t="str">
            <v>FSA</v>
          </cell>
          <cell r="G228" t="str">
            <v>Student Financial Assistance</v>
          </cell>
          <cell r="H228">
            <v>0</v>
          </cell>
          <cell r="I228">
            <v>0</v>
          </cell>
          <cell r="J228" t="str">
            <v>Federal Perkins loan cancellations (HEA IV-E):</v>
          </cell>
          <cell r="K228">
            <v>0</v>
          </cell>
          <cell r="L228" t="str">
            <v>D</v>
          </cell>
          <cell r="M228">
            <v>1</v>
          </cell>
          <cell r="N228">
            <v>0</v>
          </cell>
          <cell r="O228">
            <v>0</v>
          </cell>
          <cell r="P228">
            <v>67164</v>
          </cell>
          <cell r="Q228">
            <v>0</v>
          </cell>
          <cell r="R228">
            <v>0</v>
          </cell>
          <cell r="S228">
            <v>0</v>
          </cell>
          <cell r="T228">
            <v>0</v>
          </cell>
          <cell r="U228">
            <v>0</v>
          </cell>
          <cell r="V228">
            <v>0</v>
          </cell>
          <cell r="W228">
            <v>0</v>
          </cell>
          <cell r="X228">
            <v>0</v>
          </cell>
          <cell r="Y228">
            <v>0</v>
          </cell>
          <cell r="Z228">
            <v>0</v>
          </cell>
          <cell r="AA228">
            <v>0</v>
          </cell>
          <cell r="AB228">
            <v>0</v>
          </cell>
          <cell r="AC228">
            <v>0</v>
          </cell>
          <cell r="AD228">
            <v>0</v>
          </cell>
          <cell r="AE228">
            <v>0</v>
          </cell>
          <cell r="AF228">
            <v>0</v>
          </cell>
          <cell r="AG228">
            <v>0</v>
          </cell>
          <cell r="AH228">
            <v>0</v>
          </cell>
          <cell r="AI228">
            <v>0</v>
          </cell>
          <cell r="AJ228">
            <v>0</v>
          </cell>
          <cell r="AK228">
            <v>0</v>
          </cell>
          <cell r="AL228">
            <v>0</v>
          </cell>
          <cell r="AM228">
            <v>0</v>
          </cell>
          <cell r="AN228">
            <v>0</v>
          </cell>
          <cell r="AO228">
            <v>0</v>
          </cell>
          <cell r="AP228">
            <v>0</v>
          </cell>
          <cell r="AQ228">
            <v>0</v>
          </cell>
          <cell r="AR228">
            <v>0</v>
          </cell>
          <cell r="AS228">
            <v>0</v>
          </cell>
          <cell r="AT228">
            <v>0</v>
          </cell>
          <cell r="AU228">
            <v>0</v>
          </cell>
          <cell r="AV228">
            <v>0</v>
          </cell>
          <cell r="AW228">
            <v>0</v>
          </cell>
          <cell r="AX228">
            <v>0</v>
          </cell>
          <cell r="AY228">
            <v>0</v>
          </cell>
          <cell r="AZ228">
            <v>0</v>
          </cell>
          <cell r="BA228">
            <v>0</v>
          </cell>
          <cell r="BB228">
            <v>0</v>
          </cell>
          <cell r="BC228">
            <v>0</v>
          </cell>
          <cell r="BD228">
            <v>0</v>
          </cell>
          <cell r="BE228">
            <v>0</v>
          </cell>
          <cell r="BF228">
            <v>0</v>
          </cell>
          <cell r="BG228">
            <v>0</v>
          </cell>
          <cell r="BH228">
            <v>0</v>
          </cell>
          <cell r="BI228">
            <v>0</v>
          </cell>
          <cell r="BJ228">
            <v>0</v>
          </cell>
          <cell r="BK228">
            <v>0</v>
          </cell>
          <cell r="BL228">
            <v>0</v>
          </cell>
          <cell r="BM228">
            <v>0</v>
          </cell>
          <cell r="BN228">
            <v>0</v>
          </cell>
          <cell r="BO228">
            <v>0</v>
          </cell>
          <cell r="BP228">
            <v>0</v>
          </cell>
          <cell r="BQ228">
            <v>0</v>
          </cell>
          <cell r="BR228">
            <v>0</v>
          </cell>
          <cell r="BS228">
            <v>0</v>
          </cell>
          <cell r="BT228">
            <v>0</v>
          </cell>
          <cell r="BU228">
            <v>0</v>
          </cell>
          <cell r="BV228">
            <v>0</v>
          </cell>
          <cell r="BW228">
            <v>0</v>
          </cell>
          <cell r="BX228">
            <v>0</v>
          </cell>
          <cell r="BY228">
            <v>0</v>
          </cell>
          <cell r="BZ228">
            <v>0</v>
          </cell>
          <cell r="CA228">
            <v>0</v>
          </cell>
          <cell r="CB228">
            <v>0</v>
          </cell>
          <cell r="CC228">
            <v>0</v>
          </cell>
          <cell r="CD228">
            <v>0</v>
          </cell>
          <cell r="CE228">
            <v>0</v>
          </cell>
          <cell r="CF228">
            <v>0</v>
          </cell>
          <cell r="CG228">
            <v>0</v>
          </cell>
          <cell r="CH228">
            <v>0</v>
          </cell>
          <cell r="CI228">
            <v>0</v>
          </cell>
          <cell r="CJ228">
            <v>0</v>
          </cell>
          <cell r="CK228">
            <v>0</v>
          </cell>
          <cell r="CL228">
            <v>0</v>
          </cell>
          <cell r="CM228">
            <v>0</v>
          </cell>
          <cell r="CN228">
            <v>0</v>
          </cell>
          <cell r="CO228">
            <v>0</v>
          </cell>
          <cell r="CP228">
            <v>0</v>
          </cell>
          <cell r="CQ228">
            <v>0</v>
          </cell>
          <cell r="CR228">
            <v>0</v>
          </cell>
          <cell r="CS228">
            <v>0</v>
          </cell>
          <cell r="CT228">
            <v>0</v>
          </cell>
          <cell r="CU228">
            <v>0</v>
          </cell>
          <cell r="CV228">
            <v>0</v>
          </cell>
          <cell r="CW228">
            <v>0</v>
          </cell>
          <cell r="CX228">
            <v>0</v>
          </cell>
          <cell r="CY228">
            <v>0</v>
          </cell>
          <cell r="CZ228">
            <v>0</v>
          </cell>
          <cell r="DA228">
            <v>0</v>
          </cell>
          <cell r="DB228">
            <v>0</v>
          </cell>
          <cell r="DC228">
            <v>0</v>
          </cell>
          <cell r="DD228">
            <v>0</v>
          </cell>
          <cell r="DE228">
            <v>0</v>
          </cell>
          <cell r="DF228">
            <v>0</v>
          </cell>
          <cell r="DG228">
            <v>0</v>
          </cell>
          <cell r="DH228">
            <v>0</v>
          </cell>
          <cell r="DI228">
            <v>0</v>
          </cell>
          <cell r="DJ228">
            <v>0</v>
          </cell>
          <cell r="DK228">
            <v>0</v>
          </cell>
          <cell r="DL228">
            <v>0</v>
          </cell>
          <cell r="DM228">
            <v>0</v>
          </cell>
          <cell r="DN228">
            <v>0</v>
          </cell>
          <cell r="DO228">
            <v>0</v>
          </cell>
          <cell r="DP228">
            <v>0</v>
          </cell>
          <cell r="DQ228">
            <v>0</v>
          </cell>
          <cell r="DR228">
            <v>0</v>
          </cell>
          <cell r="DS228">
            <v>0</v>
          </cell>
          <cell r="DT228">
            <v>0</v>
          </cell>
          <cell r="DU228">
            <v>0</v>
          </cell>
          <cell r="DV228">
            <v>0</v>
          </cell>
          <cell r="DW228">
            <v>0</v>
          </cell>
          <cell r="DX228">
            <v>0</v>
          </cell>
          <cell r="DY228">
            <v>0</v>
          </cell>
          <cell r="DZ228">
            <v>0</v>
          </cell>
          <cell r="EA228">
            <v>0</v>
          </cell>
        </row>
        <row r="229">
          <cell r="A229">
            <v>151</v>
          </cell>
          <cell r="B229">
            <v>7</v>
          </cell>
          <cell r="C229">
            <v>3</v>
          </cell>
          <cell r="D229">
            <v>0</v>
          </cell>
          <cell r="E229">
            <v>0</v>
          </cell>
          <cell r="F229" t="str">
            <v>FSA</v>
          </cell>
          <cell r="G229" t="str">
            <v>Student Financial Assistance</v>
          </cell>
          <cell r="H229">
            <v>0</v>
          </cell>
          <cell r="I229">
            <v>0</v>
          </cell>
          <cell r="J229" t="str">
            <v>Leveraging educational assistance partnerships (HEA IV-A-4)</v>
          </cell>
          <cell r="K229">
            <v>0</v>
          </cell>
          <cell r="L229" t="str">
            <v>D</v>
          </cell>
          <cell r="M229">
            <v>1</v>
          </cell>
          <cell r="N229">
            <v>0</v>
          </cell>
          <cell r="O229">
            <v>0</v>
          </cell>
          <cell r="P229">
            <v>63852</v>
          </cell>
          <cell r="Q229">
            <v>63852</v>
          </cell>
          <cell r="R229">
            <v>63852</v>
          </cell>
          <cell r="S229">
            <v>63852</v>
          </cell>
          <cell r="T229">
            <v>63852</v>
          </cell>
          <cell r="U229">
            <v>0</v>
          </cell>
          <cell r="V229">
            <v>0</v>
          </cell>
          <cell r="W229">
            <v>0</v>
          </cell>
          <cell r="X229">
            <v>0</v>
          </cell>
          <cell r="Y229">
            <v>0</v>
          </cell>
          <cell r="Z229">
            <v>0</v>
          </cell>
          <cell r="AA229">
            <v>0</v>
          </cell>
          <cell r="AB229">
            <v>0</v>
          </cell>
          <cell r="AC229">
            <v>0</v>
          </cell>
          <cell r="AD229">
            <v>0</v>
          </cell>
          <cell r="AE229">
            <v>0</v>
          </cell>
          <cell r="AF229">
            <v>0</v>
          </cell>
          <cell r="AG229">
            <v>0</v>
          </cell>
          <cell r="AH229">
            <v>0</v>
          </cell>
          <cell r="AI229">
            <v>0</v>
          </cell>
          <cell r="AJ229">
            <v>63852</v>
          </cell>
          <cell r="AK229">
            <v>63852</v>
          </cell>
          <cell r="AL229">
            <v>63852</v>
          </cell>
          <cell r="AM229">
            <v>63852</v>
          </cell>
          <cell r="AN229">
            <v>32000</v>
          </cell>
          <cell r="AO229">
            <v>0</v>
          </cell>
          <cell r="AP229">
            <v>63852</v>
          </cell>
          <cell r="AQ229">
            <v>63852</v>
          </cell>
          <cell r="AR229">
            <v>0</v>
          </cell>
          <cell r="AS229">
            <v>0</v>
          </cell>
          <cell r="AT229">
            <v>0</v>
          </cell>
          <cell r="AU229">
            <v>0</v>
          </cell>
          <cell r="AV229">
            <v>0</v>
          </cell>
          <cell r="AW229">
            <v>0</v>
          </cell>
          <cell r="AX229">
            <v>0</v>
          </cell>
          <cell r="AY229">
            <v>0</v>
          </cell>
          <cell r="AZ229">
            <v>0</v>
          </cell>
          <cell r="BA229">
            <v>0</v>
          </cell>
          <cell r="BB229">
            <v>63852</v>
          </cell>
          <cell r="BC229">
            <v>0</v>
          </cell>
          <cell r="BD229">
            <v>0</v>
          </cell>
          <cell r="BE229">
            <v>0</v>
          </cell>
          <cell r="BF229">
            <v>0</v>
          </cell>
          <cell r="BG229">
            <v>0</v>
          </cell>
          <cell r="BH229">
            <v>0</v>
          </cell>
          <cell r="BI229">
            <v>0</v>
          </cell>
          <cell r="BJ229">
            <v>0</v>
          </cell>
          <cell r="BK229">
            <v>0</v>
          </cell>
          <cell r="BL229">
            <v>0</v>
          </cell>
          <cell r="BM229">
            <v>0</v>
          </cell>
          <cell r="BN229">
            <v>0</v>
          </cell>
          <cell r="BO229">
            <v>0</v>
          </cell>
          <cell r="BP229">
            <v>0</v>
          </cell>
          <cell r="BQ229">
            <v>0</v>
          </cell>
          <cell r="BR229">
            <v>0</v>
          </cell>
          <cell r="BS229">
            <v>0</v>
          </cell>
          <cell r="BT229">
            <v>0</v>
          </cell>
          <cell r="BU229">
            <v>0</v>
          </cell>
          <cell r="BV229">
            <v>0</v>
          </cell>
          <cell r="BW229">
            <v>0</v>
          </cell>
          <cell r="BX229">
            <v>0</v>
          </cell>
          <cell r="BY229">
            <v>0</v>
          </cell>
          <cell r="BZ229">
            <v>0</v>
          </cell>
          <cell r="CA229">
            <v>0</v>
          </cell>
          <cell r="CB229">
            <v>0</v>
          </cell>
          <cell r="CC229">
            <v>0</v>
          </cell>
          <cell r="CD229">
            <v>0</v>
          </cell>
          <cell r="CE229">
            <v>0</v>
          </cell>
          <cell r="CF229">
            <v>0</v>
          </cell>
          <cell r="CG229">
            <v>0</v>
          </cell>
          <cell r="CH229">
            <v>0</v>
          </cell>
          <cell r="CI229">
            <v>0</v>
          </cell>
          <cell r="CJ229">
            <v>0</v>
          </cell>
          <cell r="CK229">
            <v>0</v>
          </cell>
          <cell r="CL229">
            <v>0</v>
          </cell>
          <cell r="CM229">
            <v>0</v>
          </cell>
          <cell r="CN229">
            <v>0</v>
          </cell>
          <cell r="CO229">
            <v>0</v>
          </cell>
          <cell r="CP229">
            <v>0</v>
          </cell>
          <cell r="CQ229">
            <v>0</v>
          </cell>
          <cell r="CR229">
            <v>0</v>
          </cell>
          <cell r="CS229">
            <v>0</v>
          </cell>
          <cell r="CT229">
            <v>0</v>
          </cell>
          <cell r="CU229">
            <v>0</v>
          </cell>
          <cell r="CV229">
            <v>0</v>
          </cell>
          <cell r="CW229">
            <v>0</v>
          </cell>
          <cell r="CX229">
            <v>0</v>
          </cell>
          <cell r="CY229">
            <v>0</v>
          </cell>
          <cell r="CZ229">
            <v>0</v>
          </cell>
          <cell r="DA229">
            <v>0</v>
          </cell>
          <cell r="DB229">
            <v>0</v>
          </cell>
          <cell r="DC229">
            <v>0</v>
          </cell>
          <cell r="DD229">
            <v>0</v>
          </cell>
          <cell r="DE229">
            <v>0</v>
          </cell>
          <cell r="DF229">
            <v>0</v>
          </cell>
          <cell r="DG229">
            <v>0</v>
          </cell>
          <cell r="DH229">
            <v>0</v>
          </cell>
          <cell r="DI229">
            <v>0</v>
          </cell>
          <cell r="DJ229">
            <v>0</v>
          </cell>
          <cell r="DK229">
            <v>0</v>
          </cell>
          <cell r="DL229">
            <v>0</v>
          </cell>
          <cell r="DM229">
            <v>0</v>
          </cell>
          <cell r="DN229">
            <v>0</v>
          </cell>
          <cell r="DO229">
            <v>0</v>
          </cell>
          <cell r="DP229">
            <v>0</v>
          </cell>
          <cell r="DQ229">
            <v>0</v>
          </cell>
          <cell r="DR229">
            <v>0</v>
          </cell>
          <cell r="DS229">
            <v>0</v>
          </cell>
          <cell r="DT229">
            <v>0</v>
          </cell>
          <cell r="DU229">
            <v>0</v>
          </cell>
          <cell r="DV229">
            <v>0</v>
          </cell>
          <cell r="DW229">
            <v>0</v>
          </cell>
          <cell r="DX229">
            <v>0</v>
          </cell>
          <cell r="DY229">
            <v>0</v>
          </cell>
          <cell r="DZ229">
            <v>0</v>
          </cell>
          <cell r="EA229">
            <v>0</v>
          </cell>
        </row>
        <row r="230">
          <cell r="A230">
            <v>153</v>
          </cell>
          <cell r="B230">
            <v>7</v>
          </cell>
          <cell r="C230">
            <v>0</v>
          </cell>
          <cell r="D230">
            <v>0</v>
          </cell>
          <cell r="E230">
            <v>0</v>
          </cell>
          <cell r="F230" t="str">
            <v>FSA</v>
          </cell>
          <cell r="G230" t="str">
            <v>Student Financial Assistance</v>
          </cell>
          <cell r="H230">
            <v>0</v>
          </cell>
          <cell r="I230">
            <v>0</v>
          </cell>
          <cell r="J230" t="str">
            <v>First in the world</v>
          </cell>
          <cell r="K230">
            <v>0</v>
          </cell>
          <cell r="L230" t="str">
            <v>M</v>
          </cell>
          <cell r="M230">
            <v>1</v>
          </cell>
          <cell r="N230">
            <v>0</v>
          </cell>
          <cell r="O230">
            <v>0</v>
          </cell>
          <cell r="P230">
            <v>0</v>
          </cell>
          <cell r="Q230">
            <v>500000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cell r="AF230">
            <v>0</v>
          </cell>
          <cell r="AG230">
            <v>0</v>
          </cell>
          <cell r="AH230">
            <v>0</v>
          </cell>
          <cell r="AI230">
            <v>0</v>
          </cell>
          <cell r="AJ230">
            <v>0</v>
          </cell>
          <cell r="AK230">
            <v>0</v>
          </cell>
          <cell r="AL230">
            <v>0</v>
          </cell>
          <cell r="AM230">
            <v>0</v>
          </cell>
          <cell r="AN230">
            <v>0</v>
          </cell>
          <cell r="AO230">
            <v>0</v>
          </cell>
          <cell r="AP230">
            <v>0</v>
          </cell>
          <cell r="AQ230">
            <v>0</v>
          </cell>
          <cell r="AR230">
            <v>0</v>
          </cell>
          <cell r="AS230">
            <v>0</v>
          </cell>
          <cell r="AT230">
            <v>0</v>
          </cell>
          <cell r="AU230">
            <v>0</v>
          </cell>
          <cell r="AV230">
            <v>0</v>
          </cell>
          <cell r="AW230">
            <v>0</v>
          </cell>
          <cell r="AX230">
            <v>0</v>
          </cell>
          <cell r="AY230">
            <v>0</v>
          </cell>
          <cell r="AZ230">
            <v>0</v>
          </cell>
          <cell r="BA230">
            <v>0</v>
          </cell>
          <cell r="BB230">
            <v>0</v>
          </cell>
          <cell r="BC230">
            <v>0</v>
          </cell>
          <cell r="BD230">
            <v>500000</v>
          </cell>
          <cell r="BE230">
            <v>0</v>
          </cell>
          <cell r="BF230">
            <v>500000</v>
          </cell>
          <cell r="BG230">
            <v>0</v>
          </cell>
          <cell r="BH230">
            <v>0</v>
          </cell>
          <cell r="BI230">
            <v>0</v>
          </cell>
          <cell r="BJ230">
            <v>0</v>
          </cell>
          <cell r="BK230">
            <v>0</v>
          </cell>
          <cell r="BL230">
            <v>0</v>
          </cell>
          <cell r="BM230">
            <v>0</v>
          </cell>
          <cell r="BN230">
            <v>0</v>
          </cell>
          <cell r="BO230">
            <v>0</v>
          </cell>
          <cell r="BP230">
            <v>0</v>
          </cell>
          <cell r="BQ230">
            <v>0</v>
          </cell>
          <cell r="BR230">
            <v>0</v>
          </cell>
          <cell r="BS230">
            <v>0</v>
          </cell>
          <cell r="BT230">
            <v>0</v>
          </cell>
          <cell r="BU230">
            <v>0</v>
          </cell>
          <cell r="BV230">
            <v>0</v>
          </cell>
          <cell r="BW230">
            <v>0</v>
          </cell>
          <cell r="BX230">
            <v>0</v>
          </cell>
          <cell r="BY230">
            <v>0</v>
          </cell>
          <cell r="BZ230">
            <v>0</v>
          </cell>
          <cell r="CA230">
            <v>0</v>
          </cell>
          <cell r="CB230">
            <v>0</v>
          </cell>
          <cell r="CC230">
            <v>0</v>
          </cell>
          <cell r="CD230">
            <v>0</v>
          </cell>
          <cell r="CE230">
            <v>0</v>
          </cell>
          <cell r="CF230">
            <v>0</v>
          </cell>
          <cell r="CG230">
            <v>0</v>
          </cell>
          <cell r="CH230">
            <v>0</v>
          </cell>
          <cell r="CI230">
            <v>0</v>
          </cell>
          <cell r="CJ230">
            <v>0</v>
          </cell>
          <cell r="CK230">
            <v>0</v>
          </cell>
          <cell r="CL230">
            <v>0</v>
          </cell>
          <cell r="CM230">
            <v>0</v>
          </cell>
          <cell r="CN230">
            <v>0</v>
          </cell>
          <cell r="CO230">
            <v>0</v>
          </cell>
          <cell r="CP230">
            <v>0</v>
          </cell>
          <cell r="CQ230">
            <v>0</v>
          </cell>
          <cell r="CR230">
            <v>0</v>
          </cell>
          <cell r="CS230">
            <v>0</v>
          </cell>
          <cell r="CT230">
            <v>0</v>
          </cell>
          <cell r="CU230">
            <v>0</v>
          </cell>
          <cell r="CV230">
            <v>0</v>
          </cell>
          <cell r="CW230">
            <v>0</v>
          </cell>
          <cell r="CX230">
            <v>0</v>
          </cell>
          <cell r="CY230">
            <v>0</v>
          </cell>
          <cell r="CZ230">
            <v>0</v>
          </cell>
          <cell r="DA230">
            <v>0</v>
          </cell>
          <cell r="DB230">
            <v>0</v>
          </cell>
          <cell r="DC230">
            <v>0</v>
          </cell>
          <cell r="DD230">
            <v>0</v>
          </cell>
          <cell r="DE230">
            <v>0</v>
          </cell>
          <cell r="DF230">
            <v>0</v>
          </cell>
          <cell r="DG230">
            <v>0</v>
          </cell>
          <cell r="DH230">
            <v>0</v>
          </cell>
          <cell r="DI230">
            <v>0</v>
          </cell>
          <cell r="DJ230">
            <v>0</v>
          </cell>
          <cell r="DK230">
            <v>0</v>
          </cell>
          <cell r="DL230">
            <v>0</v>
          </cell>
          <cell r="DM230">
            <v>0</v>
          </cell>
          <cell r="DN230">
            <v>0</v>
          </cell>
          <cell r="DO230">
            <v>0</v>
          </cell>
          <cell r="DP230">
            <v>0</v>
          </cell>
          <cell r="DQ230">
            <v>0</v>
          </cell>
          <cell r="DR230">
            <v>0</v>
          </cell>
          <cell r="DS230">
            <v>0</v>
          </cell>
          <cell r="DT230">
            <v>0</v>
          </cell>
          <cell r="DU230">
            <v>0</v>
          </cell>
          <cell r="DV230">
            <v>0</v>
          </cell>
          <cell r="DW230">
            <v>0</v>
          </cell>
          <cell r="DX230">
            <v>0</v>
          </cell>
          <cell r="DY230">
            <v>0</v>
          </cell>
          <cell r="DZ230">
            <v>0</v>
          </cell>
          <cell r="EA230">
            <v>0</v>
          </cell>
        </row>
        <row r="231">
          <cell r="A231">
            <v>154</v>
          </cell>
          <cell r="B231">
            <v>7</v>
          </cell>
          <cell r="C231">
            <v>3</v>
          </cell>
          <cell r="D231">
            <v>0</v>
          </cell>
          <cell r="E231">
            <v>0</v>
          </cell>
          <cell r="F231" t="str">
            <v>FSA</v>
          </cell>
          <cell r="G231" t="str">
            <v>Student Financial Assistance</v>
          </cell>
          <cell r="H231">
            <v>0</v>
          </cell>
          <cell r="I231">
            <v>0</v>
          </cell>
          <cell r="J231" t="str">
            <v>Pell grants</v>
          </cell>
          <cell r="K231">
            <v>1</v>
          </cell>
          <cell r="L231" t="str">
            <v>D</v>
          </cell>
          <cell r="M231">
            <v>1</v>
          </cell>
          <cell r="N231">
            <v>0</v>
          </cell>
          <cell r="O231">
            <v>0</v>
          </cell>
          <cell r="P231">
            <v>15640000</v>
          </cell>
          <cell r="Q231">
            <v>0</v>
          </cell>
          <cell r="R231">
            <v>0</v>
          </cell>
          <cell r="S231">
            <v>0</v>
          </cell>
          <cell r="T231">
            <v>0</v>
          </cell>
          <cell r="U231">
            <v>0</v>
          </cell>
          <cell r="V231">
            <v>0</v>
          </cell>
          <cell r="W231">
            <v>0</v>
          </cell>
          <cell r="X231">
            <v>0</v>
          </cell>
          <cell r="Y231">
            <v>0</v>
          </cell>
          <cell r="Z231">
            <v>0</v>
          </cell>
          <cell r="AA231">
            <v>0</v>
          </cell>
          <cell r="AB231">
            <v>0</v>
          </cell>
          <cell r="AC231">
            <v>0</v>
          </cell>
          <cell r="AD231">
            <v>0</v>
          </cell>
          <cell r="AE231">
            <v>0</v>
          </cell>
          <cell r="AF231">
            <v>0</v>
          </cell>
          <cell r="AG231">
            <v>0</v>
          </cell>
          <cell r="AH231">
            <v>0</v>
          </cell>
          <cell r="AI231">
            <v>0</v>
          </cell>
          <cell r="AJ231">
            <v>0</v>
          </cell>
          <cell r="AK231">
            <v>0</v>
          </cell>
          <cell r="AL231">
            <v>0</v>
          </cell>
          <cell r="AM231">
            <v>0</v>
          </cell>
          <cell r="AN231">
            <v>0</v>
          </cell>
          <cell r="AO231">
            <v>0</v>
          </cell>
          <cell r="AP231">
            <v>0</v>
          </cell>
          <cell r="AQ231">
            <v>0</v>
          </cell>
          <cell r="AR231">
            <v>0</v>
          </cell>
          <cell r="AS231">
            <v>0</v>
          </cell>
          <cell r="AT231">
            <v>0</v>
          </cell>
          <cell r="AU231">
            <v>0</v>
          </cell>
          <cell r="AV231">
            <v>0</v>
          </cell>
          <cell r="AW231">
            <v>0</v>
          </cell>
          <cell r="AX231">
            <v>0</v>
          </cell>
          <cell r="AY231">
            <v>0</v>
          </cell>
          <cell r="AZ231">
            <v>0</v>
          </cell>
          <cell r="BA231">
            <v>0</v>
          </cell>
          <cell r="BB231">
            <v>0</v>
          </cell>
          <cell r="BC231">
            <v>0</v>
          </cell>
          <cell r="BD231">
            <v>0</v>
          </cell>
          <cell r="BE231">
            <v>0</v>
          </cell>
          <cell r="BF231">
            <v>0</v>
          </cell>
          <cell r="BG231">
            <v>0</v>
          </cell>
          <cell r="BH231">
            <v>0</v>
          </cell>
          <cell r="BI231">
            <v>0</v>
          </cell>
          <cell r="BJ231">
            <v>0</v>
          </cell>
          <cell r="BK231">
            <v>0</v>
          </cell>
          <cell r="BL231">
            <v>0</v>
          </cell>
          <cell r="BM231">
            <v>0</v>
          </cell>
          <cell r="BN231">
            <v>0</v>
          </cell>
          <cell r="BO231">
            <v>0</v>
          </cell>
          <cell r="BP231">
            <v>0</v>
          </cell>
          <cell r="BQ231">
            <v>0</v>
          </cell>
          <cell r="BR231">
            <v>0</v>
          </cell>
          <cell r="BS231">
            <v>0</v>
          </cell>
          <cell r="BT231">
            <v>0</v>
          </cell>
          <cell r="BU231">
            <v>0</v>
          </cell>
          <cell r="BV231">
            <v>0</v>
          </cell>
          <cell r="BW231">
            <v>0</v>
          </cell>
          <cell r="BX231">
            <v>0</v>
          </cell>
          <cell r="BY231">
            <v>0</v>
          </cell>
          <cell r="BZ231">
            <v>0</v>
          </cell>
          <cell r="CA231">
            <v>0</v>
          </cell>
          <cell r="CB231">
            <v>0</v>
          </cell>
          <cell r="CC231">
            <v>0</v>
          </cell>
          <cell r="CD231">
            <v>0</v>
          </cell>
          <cell r="CE231">
            <v>0</v>
          </cell>
          <cell r="CF231">
            <v>0</v>
          </cell>
          <cell r="CG231">
            <v>0</v>
          </cell>
          <cell r="CH231">
            <v>0</v>
          </cell>
          <cell r="CI231">
            <v>0</v>
          </cell>
          <cell r="CJ231">
            <v>0</v>
          </cell>
          <cell r="CK231">
            <v>0</v>
          </cell>
          <cell r="CL231">
            <v>0</v>
          </cell>
          <cell r="CM231">
            <v>0</v>
          </cell>
          <cell r="CN231">
            <v>0</v>
          </cell>
          <cell r="CO231">
            <v>0</v>
          </cell>
          <cell r="CP231">
            <v>0</v>
          </cell>
          <cell r="CQ231">
            <v>0</v>
          </cell>
          <cell r="CR231">
            <v>0</v>
          </cell>
          <cell r="CS231">
            <v>0</v>
          </cell>
          <cell r="CT231">
            <v>0</v>
          </cell>
          <cell r="CU231">
            <v>0</v>
          </cell>
          <cell r="CV231">
            <v>0</v>
          </cell>
          <cell r="CW231">
            <v>0</v>
          </cell>
          <cell r="CX231">
            <v>0</v>
          </cell>
          <cell r="CY231">
            <v>0</v>
          </cell>
          <cell r="CZ231">
            <v>0</v>
          </cell>
          <cell r="DA231">
            <v>0</v>
          </cell>
          <cell r="DB231">
            <v>0</v>
          </cell>
          <cell r="DC231">
            <v>0</v>
          </cell>
          <cell r="DD231">
            <v>0</v>
          </cell>
          <cell r="DE231">
            <v>0</v>
          </cell>
          <cell r="DF231">
            <v>0</v>
          </cell>
          <cell r="DG231">
            <v>0</v>
          </cell>
          <cell r="DH231">
            <v>0</v>
          </cell>
          <cell r="DI231">
            <v>0</v>
          </cell>
          <cell r="DJ231">
            <v>0</v>
          </cell>
          <cell r="DK231">
            <v>0</v>
          </cell>
          <cell r="DL231">
            <v>0</v>
          </cell>
          <cell r="DM231">
            <v>0</v>
          </cell>
          <cell r="DN231">
            <v>0</v>
          </cell>
          <cell r="DO231">
            <v>0</v>
          </cell>
          <cell r="DP231">
            <v>0</v>
          </cell>
          <cell r="DQ231">
            <v>0</v>
          </cell>
          <cell r="DR231">
            <v>0</v>
          </cell>
          <cell r="DS231">
            <v>0</v>
          </cell>
          <cell r="DT231">
            <v>0</v>
          </cell>
          <cell r="DU231">
            <v>0</v>
          </cell>
          <cell r="DV231">
            <v>0</v>
          </cell>
          <cell r="DW231">
            <v>0</v>
          </cell>
          <cell r="DX231">
            <v>0</v>
          </cell>
          <cell r="DY231">
            <v>0</v>
          </cell>
          <cell r="DZ231">
            <v>0</v>
          </cell>
          <cell r="EA231">
            <v>0</v>
          </cell>
        </row>
        <row r="232">
          <cell r="A232">
            <v>155</v>
          </cell>
          <cell r="B232">
            <v>7</v>
          </cell>
          <cell r="C232">
            <v>3</v>
          </cell>
          <cell r="D232">
            <v>0</v>
          </cell>
          <cell r="E232">
            <v>0</v>
          </cell>
          <cell r="F232" t="str">
            <v>FSA</v>
          </cell>
          <cell r="G232" t="str">
            <v>Student Financial Assistance</v>
          </cell>
          <cell r="H232">
            <v>0</v>
          </cell>
          <cell r="I232">
            <v>0</v>
          </cell>
          <cell r="J232" t="str">
            <v>Pell grants</v>
          </cell>
          <cell r="K232">
            <v>1</v>
          </cell>
          <cell r="L232" t="str">
            <v>M</v>
          </cell>
          <cell r="M232">
            <v>1</v>
          </cell>
          <cell r="N232">
            <v>0</v>
          </cell>
          <cell r="O232">
            <v>0</v>
          </cell>
          <cell r="P232">
            <v>643000</v>
          </cell>
          <cell r="Q232">
            <v>0</v>
          </cell>
          <cell r="R232">
            <v>0</v>
          </cell>
          <cell r="S232">
            <v>0</v>
          </cell>
          <cell r="T232">
            <v>0</v>
          </cell>
          <cell r="U232">
            <v>0</v>
          </cell>
          <cell r="V232">
            <v>0</v>
          </cell>
          <cell r="W232">
            <v>0</v>
          </cell>
          <cell r="X232">
            <v>0</v>
          </cell>
          <cell r="Y232">
            <v>0</v>
          </cell>
          <cell r="Z232">
            <v>0</v>
          </cell>
          <cell r="AA232">
            <v>0</v>
          </cell>
          <cell r="AB232">
            <v>0</v>
          </cell>
          <cell r="AC232">
            <v>0</v>
          </cell>
          <cell r="AD232">
            <v>0</v>
          </cell>
          <cell r="AE232">
            <v>0</v>
          </cell>
          <cell r="AF232">
            <v>0</v>
          </cell>
          <cell r="AG232">
            <v>0</v>
          </cell>
          <cell r="AH232">
            <v>0</v>
          </cell>
          <cell r="AI232">
            <v>0</v>
          </cell>
          <cell r="AJ232">
            <v>0</v>
          </cell>
          <cell r="AK232">
            <v>0</v>
          </cell>
          <cell r="AL232">
            <v>0</v>
          </cell>
          <cell r="AM232">
            <v>0</v>
          </cell>
          <cell r="AN232">
            <v>0</v>
          </cell>
          <cell r="AO232">
            <v>0</v>
          </cell>
          <cell r="AP232">
            <v>0</v>
          </cell>
          <cell r="AQ232">
            <v>0</v>
          </cell>
          <cell r="AR232">
            <v>0</v>
          </cell>
          <cell r="AS232">
            <v>0</v>
          </cell>
          <cell r="AT232">
            <v>0</v>
          </cell>
          <cell r="AU232">
            <v>0</v>
          </cell>
          <cell r="AV232">
            <v>0</v>
          </cell>
          <cell r="AW232">
            <v>0</v>
          </cell>
          <cell r="AX232">
            <v>0</v>
          </cell>
          <cell r="AY232">
            <v>0</v>
          </cell>
          <cell r="AZ232">
            <v>0</v>
          </cell>
          <cell r="BA232">
            <v>0</v>
          </cell>
          <cell r="BB232">
            <v>0</v>
          </cell>
          <cell r="BC232">
            <v>0</v>
          </cell>
          <cell r="BD232">
            <v>0</v>
          </cell>
          <cell r="BE232">
            <v>0</v>
          </cell>
          <cell r="BF232">
            <v>0</v>
          </cell>
          <cell r="BG232">
            <v>0</v>
          </cell>
          <cell r="BH232">
            <v>0</v>
          </cell>
          <cell r="BI232">
            <v>0</v>
          </cell>
          <cell r="BJ232">
            <v>0</v>
          </cell>
          <cell r="BK232">
            <v>0</v>
          </cell>
          <cell r="BL232">
            <v>0</v>
          </cell>
          <cell r="BM232">
            <v>0</v>
          </cell>
          <cell r="BN232">
            <v>0</v>
          </cell>
          <cell r="BO232">
            <v>0</v>
          </cell>
          <cell r="BP232">
            <v>0</v>
          </cell>
          <cell r="BQ232">
            <v>0</v>
          </cell>
          <cell r="BR232">
            <v>0</v>
          </cell>
          <cell r="BS232">
            <v>0</v>
          </cell>
          <cell r="BT232">
            <v>0</v>
          </cell>
          <cell r="BU232">
            <v>0</v>
          </cell>
          <cell r="BV232">
            <v>0</v>
          </cell>
          <cell r="BW232">
            <v>0</v>
          </cell>
          <cell r="BX232">
            <v>0</v>
          </cell>
          <cell r="BY232">
            <v>0</v>
          </cell>
          <cell r="BZ232">
            <v>0</v>
          </cell>
          <cell r="CA232">
            <v>0</v>
          </cell>
          <cell r="CB232">
            <v>0</v>
          </cell>
          <cell r="CC232">
            <v>0</v>
          </cell>
          <cell r="CD232">
            <v>0</v>
          </cell>
          <cell r="CE232">
            <v>0</v>
          </cell>
          <cell r="CF232">
            <v>0</v>
          </cell>
          <cell r="CG232">
            <v>0</v>
          </cell>
          <cell r="CH232">
            <v>0</v>
          </cell>
          <cell r="CI232">
            <v>0</v>
          </cell>
          <cell r="CJ232">
            <v>0</v>
          </cell>
          <cell r="CK232">
            <v>0</v>
          </cell>
          <cell r="CL232">
            <v>0</v>
          </cell>
          <cell r="CM232">
            <v>0</v>
          </cell>
          <cell r="CN232">
            <v>0</v>
          </cell>
          <cell r="CO232">
            <v>0</v>
          </cell>
          <cell r="CP232">
            <v>0</v>
          </cell>
          <cell r="CQ232">
            <v>0</v>
          </cell>
          <cell r="CR232">
            <v>0</v>
          </cell>
          <cell r="CS232">
            <v>0</v>
          </cell>
          <cell r="CT232">
            <v>0</v>
          </cell>
          <cell r="CU232">
            <v>0</v>
          </cell>
          <cell r="CV232">
            <v>0</v>
          </cell>
          <cell r="CW232">
            <v>0</v>
          </cell>
          <cell r="CX232">
            <v>0</v>
          </cell>
          <cell r="CY232">
            <v>0</v>
          </cell>
          <cell r="CZ232">
            <v>0</v>
          </cell>
          <cell r="DA232">
            <v>0</v>
          </cell>
          <cell r="DB232">
            <v>0</v>
          </cell>
          <cell r="DC232">
            <v>0</v>
          </cell>
          <cell r="DD232">
            <v>0</v>
          </cell>
          <cell r="DE232">
            <v>0</v>
          </cell>
          <cell r="DF232">
            <v>0</v>
          </cell>
          <cell r="DG232">
            <v>0</v>
          </cell>
          <cell r="DH232">
            <v>0</v>
          </cell>
          <cell r="DI232">
            <v>0</v>
          </cell>
          <cell r="DJ232">
            <v>0</v>
          </cell>
          <cell r="DK232">
            <v>0</v>
          </cell>
          <cell r="DL232">
            <v>0</v>
          </cell>
          <cell r="DM232">
            <v>0</v>
          </cell>
          <cell r="DN232">
            <v>0</v>
          </cell>
          <cell r="DO232">
            <v>0</v>
          </cell>
          <cell r="DP232">
            <v>0</v>
          </cell>
          <cell r="DQ232">
            <v>0</v>
          </cell>
          <cell r="DR232">
            <v>0</v>
          </cell>
          <cell r="DS232">
            <v>0</v>
          </cell>
          <cell r="DT232">
            <v>0</v>
          </cell>
          <cell r="DU232">
            <v>0</v>
          </cell>
          <cell r="DV232">
            <v>0</v>
          </cell>
          <cell r="DW232">
            <v>0</v>
          </cell>
          <cell r="DX232">
            <v>0</v>
          </cell>
          <cell r="DY232">
            <v>0</v>
          </cell>
          <cell r="DZ232">
            <v>0</v>
          </cell>
          <cell r="EA232">
            <v>0</v>
          </cell>
        </row>
        <row r="233">
          <cell r="A233">
            <v>156</v>
          </cell>
          <cell r="B233">
            <v>7</v>
          </cell>
          <cell r="C233">
            <v>3</v>
          </cell>
          <cell r="D233">
            <v>0</v>
          </cell>
          <cell r="E233">
            <v>0</v>
          </cell>
          <cell r="F233" t="str">
            <v>FSA</v>
          </cell>
          <cell r="G233" t="str">
            <v>Student Financial Assistance</v>
          </cell>
          <cell r="H233">
            <v>0</v>
          </cell>
          <cell r="I233">
            <v>0</v>
          </cell>
          <cell r="J233" t="str">
            <v>Pell grants - Advance for succeeding fiscal year</v>
          </cell>
          <cell r="K233">
            <v>1</v>
          </cell>
          <cell r="L233" t="str">
            <v>M</v>
          </cell>
          <cell r="M233">
            <v>0</v>
          </cell>
          <cell r="N233">
            <v>1</v>
          </cell>
          <cell r="O233">
            <v>0</v>
          </cell>
          <cell r="P233">
            <v>831000</v>
          </cell>
          <cell r="Q233">
            <v>0</v>
          </cell>
          <cell r="R233">
            <v>0</v>
          </cell>
          <cell r="S233">
            <v>0</v>
          </cell>
          <cell r="T233">
            <v>0</v>
          </cell>
          <cell r="U233">
            <v>0</v>
          </cell>
          <cell r="V233">
            <v>0</v>
          </cell>
          <cell r="W233">
            <v>0</v>
          </cell>
          <cell r="X233">
            <v>0</v>
          </cell>
          <cell r="Y233">
            <v>0</v>
          </cell>
          <cell r="Z233">
            <v>0</v>
          </cell>
          <cell r="AA233">
            <v>0</v>
          </cell>
          <cell r="AB233">
            <v>0</v>
          </cell>
          <cell r="AC233">
            <v>0</v>
          </cell>
          <cell r="AD233">
            <v>0</v>
          </cell>
          <cell r="AE233">
            <v>0</v>
          </cell>
          <cell r="AF233">
            <v>0</v>
          </cell>
          <cell r="AG233">
            <v>0</v>
          </cell>
          <cell r="AH233">
            <v>0</v>
          </cell>
          <cell r="AI233">
            <v>0</v>
          </cell>
          <cell r="AJ233">
            <v>0</v>
          </cell>
          <cell r="AK233">
            <v>0</v>
          </cell>
          <cell r="AL233">
            <v>0</v>
          </cell>
          <cell r="AM233">
            <v>0</v>
          </cell>
          <cell r="AN233">
            <v>0</v>
          </cell>
          <cell r="AO233">
            <v>0</v>
          </cell>
          <cell r="AP233">
            <v>0</v>
          </cell>
          <cell r="AQ233">
            <v>0</v>
          </cell>
          <cell r="AR233">
            <v>0</v>
          </cell>
          <cell r="AS233">
            <v>0</v>
          </cell>
          <cell r="AT233">
            <v>0</v>
          </cell>
          <cell r="AU233">
            <v>0</v>
          </cell>
          <cell r="AV233">
            <v>0</v>
          </cell>
          <cell r="AW233">
            <v>0</v>
          </cell>
          <cell r="AX233">
            <v>0</v>
          </cell>
          <cell r="AY233">
            <v>0</v>
          </cell>
          <cell r="AZ233">
            <v>0</v>
          </cell>
          <cell r="BA233">
            <v>0</v>
          </cell>
          <cell r="BB233">
            <v>0</v>
          </cell>
          <cell r="BC233">
            <v>0</v>
          </cell>
          <cell r="BD233">
            <v>0</v>
          </cell>
          <cell r="BE233">
            <v>0</v>
          </cell>
          <cell r="BF233">
            <v>0</v>
          </cell>
          <cell r="BG233">
            <v>0</v>
          </cell>
          <cell r="BH233">
            <v>0</v>
          </cell>
          <cell r="BI233">
            <v>0</v>
          </cell>
          <cell r="BJ233">
            <v>0</v>
          </cell>
          <cell r="BK233">
            <v>0</v>
          </cell>
          <cell r="BL233">
            <v>0</v>
          </cell>
          <cell r="BM233">
            <v>0</v>
          </cell>
          <cell r="BN233">
            <v>0</v>
          </cell>
          <cell r="BO233">
            <v>0</v>
          </cell>
          <cell r="BP233">
            <v>0</v>
          </cell>
          <cell r="BQ233">
            <v>0</v>
          </cell>
          <cell r="BR233">
            <v>0</v>
          </cell>
          <cell r="BS233">
            <v>0</v>
          </cell>
          <cell r="BT233">
            <v>0</v>
          </cell>
          <cell r="BU233">
            <v>0</v>
          </cell>
          <cell r="BV233">
            <v>0</v>
          </cell>
          <cell r="BW233">
            <v>0</v>
          </cell>
          <cell r="BX233">
            <v>0</v>
          </cell>
          <cell r="BY233">
            <v>0</v>
          </cell>
          <cell r="BZ233">
            <v>0</v>
          </cell>
          <cell r="CA233">
            <v>0</v>
          </cell>
          <cell r="CB233">
            <v>0</v>
          </cell>
          <cell r="CC233">
            <v>0</v>
          </cell>
          <cell r="CD233">
            <v>0</v>
          </cell>
          <cell r="CE233">
            <v>0</v>
          </cell>
          <cell r="CF233">
            <v>0</v>
          </cell>
          <cell r="CG233">
            <v>0</v>
          </cell>
          <cell r="CH233">
            <v>0</v>
          </cell>
          <cell r="CI233">
            <v>0</v>
          </cell>
          <cell r="CJ233">
            <v>0</v>
          </cell>
          <cell r="CK233">
            <v>0</v>
          </cell>
          <cell r="CL233">
            <v>0</v>
          </cell>
          <cell r="CM233">
            <v>0</v>
          </cell>
          <cell r="CN233">
            <v>0</v>
          </cell>
          <cell r="CO233">
            <v>0</v>
          </cell>
          <cell r="CP233">
            <v>0</v>
          </cell>
          <cell r="CQ233">
            <v>0</v>
          </cell>
          <cell r="CR233">
            <v>0</v>
          </cell>
          <cell r="CS233">
            <v>0</v>
          </cell>
          <cell r="CT233">
            <v>0</v>
          </cell>
          <cell r="CU233">
            <v>0</v>
          </cell>
          <cell r="CV233">
            <v>0</v>
          </cell>
          <cell r="CW233">
            <v>0</v>
          </cell>
          <cell r="CX233">
            <v>0</v>
          </cell>
          <cell r="CY233">
            <v>0</v>
          </cell>
          <cell r="CZ233">
            <v>0</v>
          </cell>
          <cell r="DA233">
            <v>0</v>
          </cell>
          <cell r="DB233">
            <v>0</v>
          </cell>
          <cell r="DC233">
            <v>0</v>
          </cell>
          <cell r="DD233">
            <v>0</v>
          </cell>
          <cell r="DE233">
            <v>0</v>
          </cell>
          <cell r="DF233">
            <v>0</v>
          </cell>
          <cell r="DG233">
            <v>0</v>
          </cell>
          <cell r="DH233">
            <v>0</v>
          </cell>
          <cell r="DI233">
            <v>0</v>
          </cell>
          <cell r="DJ233">
            <v>0</v>
          </cell>
          <cell r="DK233">
            <v>0</v>
          </cell>
          <cell r="DL233">
            <v>0</v>
          </cell>
          <cell r="DM233">
            <v>0</v>
          </cell>
          <cell r="DN233">
            <v>0</v>
          </cell>
          <cell r="DO233">
            <v>0</v>
          </cell>
          <cell r="DP233">
            <v>0</v>
          </cell>
          <cell r="DQ233">
            <v>0</v>
          </cell>
          <cell r="DR233">
            <v>0</v>
          </cell>
          <cell r="DS233">
            <v>0</v>
          </cell>
          <cell r="DT233">
            <v>0</v>
          </cell>
          <cell r="DU233">
            <v>0</v>
          </cell>
          <cell r="DV233">
            <v>0</v>
          </cell>
          <cell r="DW233">
            <v>0</v>
          </cell>
          <cell r="DX233">
            <v>0</v>
          </cell>
          <cell r="DY233">
            <v>0</v>
          </cell>
          <cell r="DZ233">
            <v>0</v>
          </cell>
          <cell r="EA233">
            <v>0</v>
          </cell>
        </row>
        <row r="234">
          <cell r="A234">
            <v>156.1</v>
          </cell>
          <cell r="B234">
            <v>7</v>
          </cell>
          <cell r="C234">
            <v>3</v>
          </cell>
          <cell r="D234">
            <v>0</v>
          </cell>
          <cell r="E234">
            <v>0</v>
          </cell>
          <cell r="F234" t="str">
            <v>FSA</v>
          </cell>
          <cell r="G234" t="str">
            <v>Student Financial Assistance</v>
          </cell>
          <cell r="H234">
            <v>0</v>
          </cell>
          <cell r="I234">
            <v>0</v>
          </cell>
          <cell r="J234" t="str">
            <v>Pell grants - Prior year's advance</v>
          </cell>
          <cell r="K234">
            <v>1</v>
          </cell>
          <cell r="L234" t="str">
            <v>M</v>
          </cell>
          <cell r="M234">
            <v>0</v>
          </cell>
          <cell r="N234">
            <v>0</v>
          </cell>
          <cell r="O234">
            <v>1</v>
          </cell>
          <cell r="P234">
            <v>0</v>
          </cell>
          <cell r="Q234">
            <v>831000</v>
          </cell>
          <cell r="R234">
            <v>831000</v>
          </cell>
          <cell r="S234">
            <v>831000</v>
          </cell>
          <cell r="T234">
            <v>831000</v>
          </cell>
          <cell r="U234">
            <v>0</v>
          </cell>
          <cell r="V234">
            <v>0</v>
          </cell>
          <cell r="W234">
            <v>0</v>
          </cell>
          <cell r="X234">
            <v>0</v>
          </cell>
          <cell r="Y234">
            <v>0</v>
          </cell>
          <cell r="Z234">
            <v>0</v>
          </cell>
          <cell r="AA234">
            <v>0</v>
          </cell>
          <cell r="AB234">
            <v>0</v>
          </cell>
          <cell r="AC234">
            <v>0</v>
          </cell>
          <cell r="AD234">
            <v>0</v>
          </cell>
          <cell r="AE234">
            <v>0</v>
          </cell>
          <cell r="AF234">
            <v>0</v>
          </cell>
          <cell r="AG234">
            <v>0</v>
          </cell>
          <cell r="AH234">
            <v>0</v>
          </cell>
          <cell r="AI234">
            <v>831000</v>
          </cell>
          <cell r="AJ234">
            <v>831000</v>
          </cell>
          <cell r="AK234">
            <v>831000</v>
          </cell>
          <cell r="AL234">
            <v>831000</v>
          </cell>
          <cell r="AM234">
            <v>831000</v>
          </cell>
          <cell r="AN234">
            <v>0</v>
          </cell>
          <cell r="AO234">
            <v>0</v>
          </cell>
          <cell r="AP234">
            <v>831000</v>
          </cell>
          <cell r="AQ234">
            <v>831000</v>
          </cell>
          <cell r="AR234">
            <v>831000</v>
          </cell>
          <cell r="AS234">
            <v>831000</v>
          </cell>
          <cell r="AT234">
            <v>831000</v>
          </cell>
          <cell r="AU234">
            <v>831000</v>
          </cell>
          <cell r="AV234">
            <v>831000</v>
          </cell>
          <cell r="AW234">
            <v>831000</v>
          </cell>
          <cell r="AX234">
            <v>831000</v>
          </cell>
          <cell r="AY234">
            <v>831000</v>
          </cell>
          <cell r="AZ234">
            <v>831000</v>
          </cell>
          <cell r="BA234">
            <v>831000</v>
          </cell>
          <cell r="BB234">
            <v>831000</v>
          </cell>
          <cell r="BC234">
            <v>0</v>
          </cell>
          <cell r="BD234">
            <v>0</v>
          </cell>
          <cell r="BE234">
            <v>0</v>
          </cell>
          <cell r="BF234">
            <v>0</v>
          </cell>
          <cell r="BG234">
            <v>0</v>
          </cell>
          <cell r="BH234">
            <v>0</v>
          </cell>
          <cell r="BI234">
            <v>0</v>
          </cell>
          <cell r="BJ234">
            <v>0</v>
          </cell>
          <cell r="BK234">
            <v>0</v>
          </cell>
          <cell r="BL234">
            <v>831000</v>
          </cell>
          <cell r="BM234">
            <v>831000</v>
          </cell>
          <cell r="BN234">
            <v>831000</v>
          </cell>
          <cell r="BO234">
            <v>831000</v>
          </cell>
          <cell r="BP234">
            <v>831000</v>
          </cell>
          <cell r="BQ234">
            <v>831000</v>
          </cell>
          <cell r="BR234">
            <v>831000</v>
          </cell>
          <cell r="BS234">
            <v>831000</v>
          </cell>
          <cell r="BT234">
            <v>831000</v>
          </cell>
          <cell r="BU234">
            <v>831000</v>
          </cell>
          <cell r="BV234">
            <v>831000</v>
          </cell>
          <cell r="BW234">
            <v>831000</v>
          </cell>
          <cell r="BX234">
            <v>831000</v>
          </cell>
          <cell r="BY234">
            <v>831000</v>
          </cell>
          <cell r="BZ234">
            <v>831000</v>
          </cell>
          <cell r="CA234">
            <v>831000</v>
          </cell>
          <cell r="CB234">
            <v>831000</v>
          </cell>
          <cell r="CC234">
            <v>831000</v>
          </cell>
          <cell r="CD234">
            <v>831000</v>
          </cell>
          <cell r="CE234">
            <v>831000</v>
          </cell>
          <cell r="CF234">
            <v>831000</v>
          </cell>
          <cell r="CG234">
            <v>831000</v>
          </cell>
          <cell r="CH234">
            <v>0</v>
          </cell>
          <cell r="CI234">
            <v>831000</v>
          </cell>
          <cell r="CJ234">
            <v>831000</v>
          </cell>
          <cell r="CK234">
            <v>831000</v>
          </cell>
          <cell r="CL234">
            <v>831000</v>
          </cell>
          <cell r="CM234">
            <v>831000</v>
          </cell>
          <cell r="CN234">
            <v>831000</v>
          </cell>
          <cell r="CO234">
            <v>831000</v>
          </cell>
          <cell r="CP234">
            <v>831000</v>
          </cell>
          <cell r="CQ234">
            <v>831000</v>
          </cell>
          <cell r="CR234">
            <v>831000</v>
          </cell>
          <cell r="CS234">
            <v>831000</v>
          </cell>
          <cell r="CT234">
            <v>0</v>
          </cell>
          <cell r="CU234">
            <v>0</v>
          </cell>
          <cell r="CV234">
            <v>0</v>
          </cell>
          <cell r="CW234">
            <v>0</v>
          </cell>
          <cell r="CX234">
            <v>0</v>
          </cell>
          <cell r="CY234">
            <v>0</v>
          </cell>
          <cell r="CZ234">
            <v>0</v>
          </cell>
          <cell r="DA234">
            <v>0</v>
          </cell>
          <cell r="DB234">
            <v>0</v>
          </cell>
          <cell r="DC234">
            <v>0</v>
          </cell>
          <cell r="DD234">
            <v>0</v>
          </cell>
          <cell r="DE234">
            <v>0</v>
          </cell>
          <cell r="DF234">
            <v>0</v>
          </cell>
          <cell r="DG234">
            <v>0</v>
          </cell>
          <cell r="DH234">
            <v>0</v>
          </cell>
          <cell r="DI234">
            <v>0</v>
          </cell>
          <cell r="DJ234">
            <v>0</v>
          </cell>
          <cell r="DK234">
            <v>0</v>
          </cell>
          <cell r="DL234">
            <v>0</v>
          </cell>
          <cell r="DM234">
            <v>0</v>
          </cell>
          <cell r="DN234">
            <v>0</v>
          </cell>
          <cell r="DO234">
            <v>0</v>
          </cell>
          <cell r="DP234">
            <v>0</v>
          </cell>
          <cell r="DQ234">
            <v>0</v>
          </cell>
          <cell r="DR234">
            <v>0</v>
          </cell>
          <cell r="DS234">
            <v>0</v>
          </cell>
          <cell r="DT234">
            <v>0</v>
          </cell>
          <cell r="DU234">
            <v>0</v>
          </cell>
          <cell r="DV234">
            <v>0</v>
          </cell>
          <cell r="DW234">
            <v>0</v>
          </cell>
          <cell r="DX234">
            <v>0</v>
          </cell>
          <cell r="DY234">
            <v>0</v>
          </cell>
          <cell r="DZ234">
            <v>0</v>
          </cell>
          <cell r="EA234">
            <v>0</v>
          </cell>
        </row>
        <row r="235">
          <cell r="A235">
            <v>157</v>
          </cell>
          <cell r="B235">
            <v>7</v>
          </cell>
          <cell r="C235">
            <v>3</v>
          </cell>
          <cell r="D235">
            <v>0</v>
          </cell>
          <cell r="E235">
            <v>0</v>
          </cell>
          <cell r="F235" t="str">
            <v>FSA</v>
          </cell>
          <cell r="G235" t="str">
            <v>Student Financial Assistance</v>
          </cell>
          <cell r="H235">
            <v>0</v>
          </cell>
          <cell r="I235">
            <v>0</v>
          </cell>
          <cell r="J235" t="str">
            <v>Federal work-study (HEA IV-C)</v>
          </cell>
          <cell r="K235">
            <v>1</v>
          </cell>
          <cell r="L235" t="str">
            <v>D</v>
          </cell>
          <cell r="M235">
            <v>1</v>
          </cell>
          <cell r="N235">
            <v>0</v>
          </cell>
          <cell r="O235">
            <v>0</v>
          </cell>
          <cell r="P235">
            <v>200000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cell r="AF235">
            <v>0</v>
          </cell>
          <cell r="AG235">
            <v>0</v>
          </cell>
          <cell r="AH235">
            <v>0</v>
          </cell>
          <cell r="AI235">
            <v>0</v>
          </cell>
          <cell r="AJ235">
            <v>0</v>
          </cell>
          <cell r="AK235">
            <v>0</v>
          </cell>
          <cell r="AL235">
            <v>0</v>
          </cell>
          <cell r="AM235">
            <v>0</v>
          </cell>
          <cell r="AN235">
            <v>0</v>
          </cell>
          <cell r="AO235">
            <v>0</v>
          </cell>
          <cell r="AP235">
            <v>0</v>
          </cell>
          <cell r="AQ235">
            <v>0</v>
          </cell>
          <cell r="AR235">
            <v>0</v>
          </cell>
          <cell r="AS235">
            <v>0</v>
          </cell>
          <cell r="AT235">
            <v>0</v>
          </cell>
          <cell r="AU235">
            <v>0</v>
          </cell>
          <cell r="AV235">
            <v>0</v>
          </cell>
          <cell r="AW235">
            <v>0</v>
          </cell>
          <cell r="AX235">
            <v>0</v>
          </cell>
          <cell r="AY235">
            <v>0</v>
          </cell>
          <cell r="AZ235">
            <v>0</v>
          </cell>
          <cell r="BA235">
            <v>0</v>
          </cell>
          <cell r="BB235">
            <v>0</v>
          </cell>
          <cell r="BC235">
            <v>0</v>
          </cell>
          <cell r="BD235">
            <v>0</v>
          </cell>
          <cell r="BE235">
            <v>0</v>
          </cell>
          <cell r="BF235">
            <v>0</v>
          </cell>
          <cell r="BG235">
            <v>0</v>
          </cell>
          <cell r="BH235">
            <v>0</v>
          </cell>
          <cell r="BI235">
            <v>0</v>
          </cell>
          <cell r="BJ235">
            <v>0</v>
          </cell>
          <cell r="BK235">
            <v>0</v>
          </cell>
          <cell r="BL235">
            <v>0</v>
          </cell>
          <cell r="BM235">
            <v>0</v>
          </cell>
          <cell r="BN235">
            <v>0</v>
          </cell>
          <cell r="BO235">
            <v>0</v>
          </cell>
          <cell r="BP235">
            <v>0</v>
          </cell>
          <cell r="BQ235">
            <v>0</v>
          </cell>
          <cell r="BR235">
            <v>0</v>
          </cell>
          <cell r="BS235">
            <v>0</v>
          </cell>
          <cell r="BT235">
            <v>0</v>
          </cell>
          <cell r="BU235">
            <v>0</v>
          </cell>
          <cell r="BV235">
            <v>0</v>
          </cell>
          <cell r="BW235">
            <v>0</v>
          </cell>
          <cell r="BX235">
            <v>0</v>
          </cell>
          <cell r="BY235">
            <v>0</v>
          </cell>
          <cell r="BZ235">
            <v>0</v>
          </cell>
          <cell r="CA235">
            <v>0</v>
          </cell>
          <cell r="CB235">
            <v>0</v>
          </cell>
          <cell r="CC235">
            <v>0</v>
          </cell>
          <cell r="CD235">
            <v>0</v>
          </cell>
          <cell r="CE235">
            <v>0</v>
          </cell>
          <cell r="CF235">
            <v>0</v>
          </cell>
          <cell r="CG235">
            <v>0</v>
          </cell>
          <cell r="CH235">
            <v>0</v>
          </cell>
          <cell r="CI235">
            <v>0</v>
          </cell>
          <cell r="CJ235">
            <v>0</v>
          </cell>
          <cell r="CK235">
            <v>0</v>
          </cell>
          <cell r="CL235">
            <v>0</v>
          </cell>
          <cell r="CM235">
            <v>0</v>
          </cell>
          <cell r="CN235">
            <v>0</v>
          </cell>
          <cell r="CO235">
            <v>0</v>
          </cell>
          <cell r="CP235">
            <v>0</v>
          </cell>
          <cell r="CQ235">
            <v>0</v>
          </cell>
          <cell r="CR235">
            <v>0</v>
          </cell>
          <cell r="CS235">
            <v>0</v>
          </cell>
          <cell r="CT235">
            <v>0</v>
          </cell>
          <cell r="CU235">
            <v>0</v>
          </cell>
          <cell r="CV235">
            <v>0</v>
          </cell>
          <cell r="CW235">
            <v>0</v>
          </cell>
          <cell r="CX235">
            <v>0</v>
          </cell>
          <cell r="CY235">
            <v>0</v>
          </cell>
          <cell r="CZ235">
            <v>0</v>
          </cell>
          <cell r="DA235">
            <v>0</v>
          </cell>
          <cell r="DB235">
            <v>0</v>
          </cell>
          <cell r="DC235">
            <v>0</v>
          </cell>
          <cell r="DD235">
            <v>0</v>
          </cell>
          <cell r="DE235">
            <v>0</v>
          </cell>
          <cell r="DF235">
            <v>0</v>
          </cell>
          <cell r="DG235">
            <v>0</v>
          </cell>
          <cell r="DH235">
            <v>0</v>
          </cell>
          <cell r="DI235">
            <v>0</v>
          </cell>
          <cell r="DJ235">
            <v>0</v>
          </cell>
          <cell r="DK235">
            <v>0</v>
          </cell>
          <cell r="DL235">
            <v>0</v>
          </cell>
          <cell r="DM235">
            <v>0</v>
          </cell>
          <cell r="DN235">
            <v>0</v>
          </cell>
          <cell r="DO235">
            <v>0</v>
          </cell>
          <cell r="DP235">
            <v>0</v>
          </cell>
          <cell r="DQ235">
            <v>0</v>
          </cell>
          <cell r="DR235">
            <v>0</v>
          </cell>
          <cell r="DS235">
            <v>0</v>
          </cell>
          <cell r="DT235">
            <v>0</v>
          </cell>
          <cell r="DU235">
            <v>0</v>
          </cell>
          <cell r="DV235">
            <v>0</v>
          </cell>
          <cell r="DW235">
            <v>0</v>
          </cell>
          <cell r="DX235">
            <v>0</v>
          </cell>
          <cell r="DY235">
            <v>0</v>
          </cell>
          <cell r="DZ235">
            <v>0</v>
          </cell>
          <cell r="EA235">
            <v>0</v>
          </cell>
        </row>
        <row r="236">
          <cell r="A236">
            <v>158</v>
          </cell>
          <cell r="B236">
            <v>0</v>
          </cell>
          <cell r="C236">
            <v>0</v>
          </cell>
          <cell r="D236">
            <v>0</v>
          </cell>
          <cell r="E236">
            <v>0</v>
          </cell>
          <cell r="F236" t="str">
            <v>FSA</v>
          </cell>
          <cell r="G236" t="str">
            <v>Student Financial Assistance</v>
          </cell>
          <cell r="H236">
            <v>0</v>
          </cell>
          <cell r="I236">
            <v>0</v>
          </cell>
          <cell r="J236" t="str">
            <v>Student success incentive payments - College completion incentive grants (proposed legislation )</v>
          </cell>
          <cell r="K236">
            <v>0</v>
          </cell>
          <cell r="L236" t="str">
            <v>M</v>
          </cell>
          <cell r="M236">
            <v>0</v>
          </cell>
          <cell r="N236">
            <v>0</v>
          </cell>
          <cell r="O236">
            <v>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cell r="AF236">
            <v>0</v>
          </cell>
          <cell r="AG236">
            <v>0</v>
          </cell>
          <cell r="AH236">
            <v>0</v>
          </cell>
          <cell r="AI236">
            <v>0</v>
          </cell>
          <cell r="AJ236">
            <v>0</v>
          </cell>
          <cell r="AK236">
            <v>0</v>
          </cell>
          <cell r="AL236">
            <v>0</v>
          </cell>
          <cell r="AM236">
            <v>0</v>
          </cell>
          <cell r="AN236">
            <v>0</v>
          </cell>
          <cell r="AO236">
            <v>0</v>
          </cell>
          <cell r="AP236">
            <v>0</v>
          </cell>
          <cell r="AQ236">
            <v>0</v>
          </cell>
          <cell r="AR236">
            <v>0</v>
          </cell>
          <cell r="AS236">
            <v>0</v>
          </cell>
          <cell r="AT236">
            <v>0</v>
          </cell>
          <cell r="AU236">
            <v>0</v>
          </cell>
          <cell r="AV236">
            <v>0</v>
          </cell>
          <cell r="AW236">
            <v>0</v>
          </cell>
          <cell r="AX236">
            <v>0</v>
          </cell>
          <cell r="AY236">
            <v>0</v>
          </cell>
          <cell r="AZ236">
            <v>0</v>
          </cell>
          <cell r="BA236">
            <v>0</v>
          </cell>
          <cell r="BB236">
            <v>0</v>
          </cell>
          <cell r="BC236">
            <v>0</v>
          </cell>
          <cell r="BD236">
            <v>0</v>
          </cell>
          <cell r="BE236">
            <v>0</v>
          </cell>
          <cell r="BF236">
            <v>0</v>
          </cell>
          <cell r="BG236">
            <v>0</v>
          </cell>
          <cell r="BH236">
            <v>0</v>
          </cell>
          <cell r="BI236">
            <v>0</v>
          </cell>
          <cell r="BJ236">
            <v>50000</v>
          </cell>
          <cell r="BK236">
            <v>50000</v>
          </cell>
          <cell r="BL236">
            <v>50000</v>
          </cell>
          <cell r="BM236">
            <v>0</v>
          </cell>
          <cell r="BN236">
            <v>0</v>
          </cell>
          <cell r="BO236">
            <v>0</v>
          </cell>
          <cell r="BP236">
            <v>0</v>
          </cell>
          <cell r="BQ236">
            <v>0</v>
          </cell>
          <cell r="BR236">
            <v>0</v>
          </cell>
          <cell r="BS236">
            <v>0</v>
          </cell>
          <cell r="BT236">
            <v>0</v>
          </cell>
          <cell r="BU236">
            <v>0</v>
          </cell>
          <cell r="BV236">
            <v>0</v>
          </cell>
          <cell r="BW236">
            <v>0</v>
          </cell>
          <cell r="BX236">
            <v>0</v>
          </cell>
          <cell r="BY236">
            <v>0</v>
          </cell>
          <cell r="BZ236">
            <v>0</v>
          </cell>
          <cell r="CA236">
            <v>0</v>
          </cell>
          <cell r="CB236">
            <v>0</v>
          </cell>
          <cell r="CC236">
            <v>0</v>
          </cell>
          <cell r="CD236">
            <v>0</v>
          </cell>
          <cell r="CE236">
            <v>0</v>
          </cell>
          <cell r="CF236">
            <v>0</v>
          </cell>
          <cell r="CG236">
            <v>0</v>
          </cell>
          <cell r="CH236">
            <v>0</v>
          </cell>
          <cell r="CI236">
            <v>0</v>
          </cell>
          <cell r="CJ236">
            <v>0</v>
          </cell>
          <cell r="CK236">
            <v>0</v>
          </cell>
          <cell r="CL236">
            <v>0</v>
          </cell>
          <cell r="CM236">
            <v>0</v>
          </cell>
          <cell r="CN236">
            <v>0</v>
          </cell>
          <cell r="CO236">
            <v>0</v>
          </cell>
          <cell r="CP236">
            <v>0</v>
          </cell>
          <cell r="CQ236">
            <v>0</v>
          </cell>
          <cell r="CR236">
            <v>0</v>
          </cell>
          <cell r="CS236">
            <v>0</v>
          </cell>
          <cell r="CT236">
            <v>0</v>
          </cell>
          <cell r="CU236">
            <v>0</v>
          </cell>
          <cell r="CV236">
            <v>0</v>
          </cell>
          <cell r="CW236">
            <v>0</v>
          </cell>
          <cell r="CX236">
            <v>0</v>
          </cell>
          <cell r="CY236">
            <v>0</v>
          </cell>
          <cell r="CZ236">
            <v>0</v>
          </cell>
          <cell r="DA236">
            <v>0</v>
          </cell>
          <cell r="DB236">
            <v>0</v>
          </cell>
          <cell r="DC236">
            <v>0</v>
          </cell>
          <cell r="DD236">
            <v>0</v>
          </cell>
          <cell r="DE236">
            <v>0</v>
          </cell>
          <cell r="DF236">
            <v>0</v>
          </cell>
          <cell r="DG236">
            <v>0</v>
          </cell>
          <cell r="DH236">
            <v>0</v>
          </cell>
          <cell r="DI236">
            <v>0</v>
          </cell>
          <cell r="DJ236">
            <v>0</v>
          </cell>
          <cell r="DK236">
            <v>0</v>
          </cell>
          <cell r="DL236">
            <v>0</v>
          </cell>
          <cell r="DM236">
            <v>0</v>
          </cell>
          <cell r="DN236">
            <v>0</v>
          </cell>
          <cell r="DO236">
            <v>0</v>
          </cell>
          <cell r="DP236">
            <v>0</v>
          </cell>
          <cell r="DQ236">
            <v>0</v>
          </cell>
          <cell r="DR236">
            <v>0</v>
          </cell>
          <cell r="DS236">
            <v>0</v>
          </cell>
          <cell r="DT236">
            <v>0</v>
          </cell>
          <cell r="DU236">
            <v>0</v>
          </cell>
          <cell r="DV236">
            <v>0</v>
          </cell>
          <cell r="DW236">
            <v>0</v>
          </cell>
          <cell r="DX236">
            <v>0</v>
          </cell>
          <cell r="DY236">
            <v>0</v>
          </cell>
          <cell r="DZ236">
            <v>0</v>
          </cell>
          <cell r="EA236">
            <v>0</v>
          </cell>
        </row>
        <row r="237">
          <cell r="A237">
            <v>160</v>
          </cell>
          <cell r="B237">
            <v>7</v>
          </cell>
          <cell r="C237">
            <v>2</v>
          </cell>
          <cell r="D237">
            <v>0</v>
          </cell>
          <cell r="E237">
            <v>0</v>
          </cell>
          <cell r="F237" t="str">
            <v>FSA</v>
          </cell>
          <cell r="G237" t="str">
            <v>Academic Competitiveness</v>
          </cell>
          <cell r="H237">
            <v>0</v>
          </cell>
          <cell r="I237">
            <v>0</v>
          </cell>
          <cell r="J237" t="str">
            <v>Academic competitiveness and SMART grants</v>
          </cell>
          <cell r="K237">
            <v>0</v>
          </cell>
          <cell r="L237" t="str">
            <v>M</v>
          </cell>
          <cell r="M237">
            <v>1</v>
          </cell>
          <cell r="N237">
            <v>0</v>
          </cell>
          <cell r="O237">
            <v>0</v>
          </cell>
          <cell r="P237">
            <v>960000</v>
          </cell>
          <cell r="Q237">
            <v>1010000</v>
          </cell>
          <cell r="R237">
            <v>1010000</v>
          </cell>
          <cell r="S237">
            <v>1010000</v>
          </cell>
          <cell r="T237">
            <v>1010000</v>
          </cell>
          <cell r="U237">
            <v>0</v>
          </cell>
          <cell r="V237">
            <v>0</v>
          </cell>
          <cell r="W237">
            <v>0</v>
          </cell>
          <cell r="X237">
            <v>0</v>
          </cell>
          <cell r="Y237">
            <v>0</v>
          </cell>
          <cell r="Z237">
            <v>0</v>
          </cell>
          <cell r="AA237">
            <v>0</v>
          </cell>
          <cell r="AB237">
            <v>0</v>
          </cell>
          <cell r="AC237">
            <v>0</v>
          </cell>
          <cell r="AD237">
            <v>0</v>
          </cell>
          <cell r="AE237">
            <v>0</v>
          </cell>
          <cell r="AF237">
            <v>0</v>
          </cell>
          <cell r="AG237">
            <v>0</v>
          </cell>
          <cell r="AH237">
            <v>0</v>
          </cell>
          <cell r="AI237">
            <v>1010000</v>
          </cell>
          <cell r="AJ237">
            <v>1010000</v>
          </cell>
          <cell r="AK237">
            <v>1010000</v>
          </cell>
          <cell r="AL237">
            <v>0</v>
          </cell>
          <cell r="AM237">
            <v>0</v>
          </cell>
          <cell r="AN237">
            <v>0</v>
          </cell>
          <cell r="AO237">
            <v>0</v>
          </cell>
          <cell r="AP237">
            <v>1010000</v>
          </cell>
          <cell r="AQ237">
            <v>0</v>
          </cell>
          <cell r="AR237">
            <v>0</v>
          </cell>
          <cell r="AS237">
            <v>0</v>
          </cell>
          <cell r="AT237">
            <v>0</v>
          </cell>
          <cell r="AU237">
            <v>0</v>
          </cell>
          <cell r="AV237">
            <v>0</v>
          </cell>
          <cell r="AW237">
            <v>0</v>
          </cell>
          <cell r="AX237">
            <v>0</v>
          </cell>
          <cell r="AY237">
            <v>0</v>
          </cell>
          <cell r="AZ237">
            <v>0</v>
          </cell>
          <cell r="BA237">
            <v>0</v>
          </cell>
          <cell r="BB237">
            <v>1010000</v>
          </cell>
          <cell r="BC237">
            <v>0</v>
          </cell>
          <cell r="BD237">
            <v>0</v>
          </cell>
          <cell r="BE237">
            <v>0</v>
          </cell>
          <cell r="BF237">
            <v>0</v>
          </cell>
          <cell r="BG237">
            <v>0</v>
          </cell>
          <cell r="BH237">
            <v>0</v>
          </cell>
          <cell r="BI237">
            <v>0</v>
          </cell>
          <cell r="BJ237">
            <v>0</v>
          </cell>
          <cell r="BK237">
            <v>0</v>
          </cell>
          <cell r="BL237">
            <v>0</v>
          </cell>
          <cell r="BM237">
            <v>0</v>
          </cell>
          <cell r="BN237">
            <v>0</v>
          </cell>
          <cell r="BO237">
            <v>0</v>
          </cell>
          <cell r="BP237">
            <v>0</v>
          </cell>
          <cell r="BQ237">
            <v>0</v>
          </cell>
          <cell r="BR237">
            <v>0</v>
          </cell>
          <cell r="BS237">
            <v>0</v>
          </cell>
          <cell r="BT237">
            <v>0</v>
          </cell>
          <cell r="BU237">
            <v>0</v>
          </cell>
          <cell r="BV237">
            <v>0</v>
          </cell>
          <cell r="BW237">
            <v>0</v>
          </cell>
          <cell r="BX237">
            <v>0</v>
          </cell>
          <cell r="BY237">
            <v>0</v>
          </cell>
          <cell r="BZ237">
            <v>0</v>
          </cell>
          <cell r="CA237">
            <v>0</v>
          </cell>
          <cell r="CB237">
            <v>0</v>
          </cell>
          <cell r="CC237">
            <v>0</v>
          </cell>
          <cell r="CD237">
            <v>0</v>
          </cell>
          <cell r="CE237">
            <v>0</v>
          </cell>
          <cell r="CF237">
            <v>0</v>
          </cell>
          <cell r="CG237">
            <v>0</v>
          </cell>
          <cell r="CH237">
            <v>0</v>
          </cell>
          <cell r="CI237">
            <v>0</v>
          </cell>
          <cell r="CJ237">
            <v>0</v>
          </cell>
          <cell r="CK237">
            <v>0</v>
          </cell>
          <cell r="CL237">
            <v>0</v>
          </cell>
          <cell r="CM237">
            <v>0</v>
          </cell>
          <cell r="CN237">
            <v>0</v>
          </cell>
          <cell r="CO237">
            <v>0</v>
          </cell>
          <cell r="CP237">
            <v>0</v>
          </cell>
          <cell r="CQ237">
            <v>0</v>
          </cell>
          <cell r="CR237">
            <v>0</v>
          </cell>
          <cell r="CS237">
            <v>0</v>
          </cell>
          <cell r="CT237">
            <v>0</v>
          </cell>
          <cell r="CU237">
            <v>0</v>
          </cell>
          <cell r="CV237">
            <v>0</v>
          </cell>
          <cell r="CW237">
            <v>0</v>
          </cell>
          <cell r="CX237">
            <v>0</v>
          </cell>
          <cell r="CY237">
            <v>0</v>
          </cell>
          <cell r="CZ237">
            <v>0</v>
          </cell>
          <cell r="DA237">
            <v>0</v>
          </cell>
          <cell r="DB237">
            <v>0</v>
          </cell>
          <cell r="DC237">
            <v>0</v>
          </cell>
          <cell r="DD237">
            <v>0</v>
          </cell>
          <cell r="DE237">
            <v>0</v>
          </cell>
          <cell r="DF237">
            <v>0</v>
          </cell>
          <cell r="DG237">
            <v>0</v>
          </cell>
          <cell r="DH237">
            <v>0</v>
          </cell>
          <cell r="DI237">
            <v>0</v>
          </cell>
          <cell r="DJ237">
            <v>0</v>
          </cell>
          <cell r="DK237">
            <v>0</v>
          </cell>
          <cell r="DL237">
            <v>0</v>
          </cell>
          <cell r="DM237">
            <v>0</v>
          </cell>
          <cell r="DN237">
            <v>0</v>
          </cell>
          <cell r="DO237">
            <v>0</v>
          </cell>
          <cell r="DP237">
            <v>0</v>
          </cell>
          <cell r="DQ237">
            <v>0</v>
          </cell>
          <cell r="DR237">
            <v>0</v>
          </cell>
          <cell r="DS237">
            <v>0</v>
          </cell>
          <cell r="DT237">
            <v>0</v>
          </cell>
          <cell r="DU237">
            <v>0</v>
          </cell>
          <cell r="DV237">
            <v>0</v>
          </cell>
          <cell r="DW237">
            <v>0</v>
          </cell>
          <cell r="DX237">
            <v>0</v>
          </cell>
          <cell r="DY237">
            <v>0</v>
          </cell>
          <cell r="DZ237">
            <v>0</v>
          </cell>
          <cell r="EA237">
            <v>0</v>
          </cell>
        </row>
        <row r="238">
          <cell r="A238">
            <v>161</v>
          </cell>
          <cell r="B238">
            <v>7</v>
          </cell>
          <cell r="C238">
            <v>2</v>
          </cell>
          <cell r="D238">
            <v>0</v>
          </cell>
          <cell r="E238">
            <v>0</v>
          </cell>
          <cell r="F238" t="str">
            <v>FSA</v>
          </cell>
          <cell r="G238" t="str">
            <v>Academic Competitiveness</v>
          </cell>
          <cell r="H238" t="str">
            <v>Other, Post 2nd-4</v>
          </cell>
          <cell r="I238">
            <v>0</v>
          </cell>
          <cell r="J238" t="str">
            <v>Academic competitiveness - Proposed permanent cancellation of unobligated balances</v>
          </cell>
          <cell r="K238">
            <v>0</v>
          </cell>
          <cell r="L238" t="str">
            <v>D</v>
          </cell>
          <cell r="M238">
            <v>1</v>
          </cell>
          <cell r="N238">
            <v>0</v>
          </cell>
          <cell r="O238">
            <v>0</v>
          </cell>
          <cell r="P238">
            <v>0</v>
          </cell>
          <cell r="Q238">
            <v>-511000</v>
          </cell>
          <cell r="R238">
            <v>0</v>
          </cell>
          <cell r="S238">
            <v>0</v>
          </cell>
          <cell r="T238">
            <v>0</v>
          </cell>
          <cell r="U238">
            <v>0</v>
          </cell>
          <cell r="V238">
            <v>0</v>
          </cell>
          <cell r="W238">
            <v>0</v>
          </cell>
          <cell r="X238">
            <v>0</v>
          </cell>
          <cell r="Y238">
            <v>0</v>
          </cell>
          <cell r="Z238">
            <v>0</v>
          </cell>
          <cell r="AA238">
            <v>0</v>
          </cell>
          <cell r="AB238">
            <v>0</v>
          </cell>
          <cell r="AC238">
            <v>0</v>
          </cell>
          <cell r="AD238">
            <v>0</v>
          </cell>
          <cell r="AE238">
            <v>0</v>
          </cell>
          <cell r="AF238">
            <v>0</v>
          </cell>
          <cell r="AG238">
            <v>0</v>
          </cell>
          <cell r="AH238">
            <v>0</v>
          </cell>
          <cell r="AI238">
            <v>0</v>
          </cell>
          <cell r="AJ238">
            <v>0</v>
          </cell>
          <cell r="AK238">
            <v>0</v>
          </cell>
          <cell r="AL238">
            <v>0</v>
          </cell>
          <cell r="AM238">
            <v>0</v>
          </cell>
          <cell r="AN238">
            <v>0</v>
          </cell>
          <cell r="AO238">
            <v>0</v>
          </cell>
          <cell r="AP238">
            <v>0</v>
          </cell>
          <cell r="AQ238">
            <v>0</v>
          </cell>
          <cell r="AR238">
            <v>0</v>
          </cell>
          <cell r="AS238">
            <v>0</v>
          </cell>
          <cell r="AT238">
            <v>0</v>
          </cell>
          <cell r="AU238">
            <v>0</v>
          </cell>
          <cell r="AV238">
            <v>0</v>
          </cell>
          <cell r="AW238">
            <v>0</v>
          </cell>
          <cell r="AX238">
            <v>0</v>
          </cell>
          <cell r="AY238">
            <v>0</v>
          </cell>
          <cell r="AZ238">
            <v>0</v>
          </cell>
          <cell r="BA238">
            <v>0</v>
          </cell>
          <cell r="BB238">
            <v>0</v>
          </cell>
          <cell r="BC238">
            <v>0</v>
          </cell>
          <cell r="BD238">
            <v>0</v>
          </cell>
          <cell r="BE238">
            <v>0</v>
          </cell>
          <cell r="BF238">
            <v>0</v>
          </cell>
          <cell r="BG238">
            <v>0</v>
          </cell>
          <cell r="BH238">
            <v>0</v>
          </cell>
          <cell r="BI238">
            <v>0</v>
          </cell>
          <cell r="BJ238">
            <v>0</v>
          </cell>
          <cell r="BK238">
            <v>0</v>
          </cell>
          <cell r="BL238">
            <v>0</v>
          </cell>
          <cell r="BM238">
            <v>0</v>
          </cell>
          <cell r="BN238">
            <v>0</v>
          </cell>
          <cell r="BO238">
            <v>0</v>
          </cell>
          <cell r="BP238">
            <v>0</v>
          </cell>
          <cell r="BQ238">
            <v>0</v>
          </cell>
          <cell r="BR238">
            <v>0</v>
          </cell>
          <cell r="BS238">
            <v>0</v>
          </cell>
          <cell r="BT238">
            <v>0</v>
          </cell>
          <cell r="BU238">
            <v>0</v>
          </cell>
          <cell r="BV238">
            <v>0</v>
          </cell>
          <cell r="BW238">
            <v>0</v>
          </cell>
          <cell r="BX238">
            <v>0</v>
          </cell>
          <cell r="BY238">
            <v>0</v>
          </cell>
          <cell r="BZ238">
            <v>0</v>
          </cell>
          <cell r="CA238">
            <v>0</v>
          </cell>
          <cell r="CB238">
            <v>0</v>
          </cell>
          <cell r="CC238">
            <v>0</v>
          </cell>
          <cell r="CD238">
            <v>0</v>
          </cell>
          <cell r="CE238">
            <v>0</v>
          </cell>
          <cell r="CF238">
            <v>0</v>
          </cell>
          <cell r="CG238">
            <v>0</v>
          </cell>
          <cell r="CH238">
            <v>0</v>
          </cell>
          <cell r="CI238">
            <v>0</v>
          </cell>
          <cell r="CJ238">
            <v>0</v>
          </cell>
          <cell r="CK238">
            <v>0</v>
          </cell>
          <cell r="CL238">
            <v>0</v>
          </cell>
          <cell r="CM238">
            <v>0</v>
          </cell>
          <cell r="CN238">
            <v>0</v>
          </cell>
          <cell r="CO238">
            <v>0</v>
          </cell>
          <cell r="CP238">
            <v>0</v>
          </cell>
          <cell r="CQ238">
            <v>0</v>
          </cell>
          <cell r="CR238">
            <v>0</v>
          </cell>
          <cell r="CS238">
            <v>0</v>
          </cell>
          <cell r="CT238">
            <v>0</v>
          </cell>
          <cell r="CU238">
            <v>0</v>
          </cell>
          <cell r="CV238">
            <v>0</v>
          </cell>
          <cell r="CW238">
            <v>0</v>
          </cell>
          <cell r="CX238">
            <v>0</v>
          </cell>
          <cell r="CY238">
            <v>0</v>
          </cell>
          <cell r="CZ238">
            <v>0</v>
          </cell>
          <cell r="DA238">
            <v>0</v>
          </cell>
          <cell r="DB238">
            <v>0</v>
          </cell>
          <cell r="DC238">
            <v>0</v>
          </cell>
          <cell r="DD238">
            <v>0</v>
          </cell>
          <cell r="DE238">
            <v>0</v>
          </cell>
          <cell r="DF238">
            <v>0</v>
          </cell>
          <cell r="DG238">
            <v>0</v>
          </cell>
          <cell r="DH238">
            <v>0</v>
          </cell>
          <cell r="DI238">
            <v>0</v>
          </cell>
          <cell r="DJ238">
            <v>0</v>
          </cell>
          <cell r="DK238">
            <v>0</v>
          </cell>
          <cell r="DL238">
            <v>0</v>
          </cell>
          <cell r="DM238">
            <v>0</v>
          </cell>
          <cell r="DN238">
            <v>0</v>
          </cell>
          <cell r="DO238">
            <v>0</v>
          </cell>
          <cell r="DP238">
            <v>0</v>
          </cell>
          <cell r="DQ238">
            <v>0</v>
          </cell>
          <cell r="DR238">
            <v>0</v>
          </cell>
          <cell r="DS238">
            <v>0</v>
          </cell>
          <cell r="DT238">
            <v>0</v>
          </cell>
          <cell r="DU238">
            <v>0</v>
          </cell>
          <cell r="DV238">
            <v>0</v>
          </cell>
          <cell r="DW238">
            <v>0</v>
          </cell>
          <cell r="DX238">
            <v>0</v>
          </cell>
          <cell r="DY238">
            <v>0</v>
          </cell>
          <cell r="DZ238">
            <v>0</v>
          </cell>
          <cell r="EA238">
            <v>0</v>
          </cell>
        </row>
        <row r="239">
          <cell r="A239">
            <v>162</v>
          </cell>
          <cell r="B239">
            <v>7</v>
          </cell>
          <cell r="C239">
            <v>2</v>
          </cell>
          <cell r="D239">
            <v>0</v>
          </cell>
          <cell r="E239">
            <v>0</v>
          </cell>
          <cell r="F239" t="str">
            <v>FSA</v>
          </cell>
          <cell r="G239" t="str">
            <v>Academic Competitiveness</v>
          </cell>
          <cell r="H239" t="str">
            <v>Other, Post 2nd-4</v>
          </cell>
          <cell r="I239">
            <v>0</v>
          </cell>
          <cell r="J239" t="str">
            <v>Academic competitiveness  - FY 2009 deferral to FY 2010</v>
          </cell>
          <cell r="K239">
            <v>0</v>
          </cell>
          <cell r="L239" t="str">
            <v>D</v>
          </cell>
          <cell r="M239">
            <v>1</v>
          </cell>
          <cell r="N239">
            <v>0</v>
          </cell>
          <cell r="O239">
            <v>0</v>
          </cell>
          <cell r="P239">
            <v>-887000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0</v>
          </cell>
          <cell r="AE239">
            <v>0</v>
          </cell>
          <cell r="AF239">
            <v>0</v>
          </cell>
          <cell r="AG239">
            <v>0</v>
          </cell>
          <cell r="AH239">
            <v>0</v>
          </cell>
          <cell r="AI239">
            <v>0</v>
          </cell>
          <cell r="AJ239">
            <v>0</v>
          </cell>
          <cell r="AK239">
            <v>0</v>
          </cell>
          <cell r="AL239">
            <v>0</v>
          </cell>
          <cell r="AM239">
            <v>0</v>
          </cell>
          <cell r="AN239">
            <v>0</v>
          </cell>
          <cell r="AO239">
            <v>0</v>
          </cell>
          <cell r="AP239">
            <v>0</v>
          </cell>
          <cell r="AQ239">
            <v>0</v>
          </cell>
          <cell r="AR239">
            <v>0</v>
          </cell>
          <cell r="AS239">
            <v>0</v>
          </cell>
          <cell r="AT239">
            <v>0</v>
          </cell>
          <cell r="AU239">
            <v>0</v>
          </cell>
          <cell r="AV239">
            <v>0</v>
          </cell>
          <cell r="AW239">
            <v>0</v>
          </cell>
          <cell r="AX239">
            <v>0</v>
          </cell>
          <cell r="AY239">
            <v>0</v>
          </cell>
          <cell r="AZ239">
            <v>0</v>
          </cell>
          <cell r="BA239">
            <v>0</v>
          </cell>
          <cell r="BB239">
            <v>0</v>
          </cell>
          <cell r="BC239">
            <v>0</v>
          </cell>
          <cell r="BD239">
            <v>0</v>
          </cell>
          <cell r="BE239">
            <v>0</v>
          </cell>
          <cell r="BF239">
            <v>0</v>
          </cell>
          <cell r="BG239">
            <v>0</v>
          </cell>
          <cell r="BH239">
            <v>0</v>
          </cell>
          <cell r="BI239">
            <v>0</v>
          </cell>
          <cell r="BJ239">
            <v>0</v>
          </cell>
          <cell r="BK239">
            <v>0</v>
          </cell>
          <cell r="BL239">
            <v>0</v>
          </cell>
          <cell r="BM239">
            <v>0</v>
          </cell>
          <cell r="BN239">
            <v>0</v>
          </cell>
          <cell r="BO239">
            <v>0</v>
          </cell>
          <cell r="BP239">
            <v>0</v>
          </cell>
          <cell r="BQ239">
            <v>0</v>
          </cell>
          <cell r="BR239">
            <v>0</v>
          </cell>
          <cell r="BS239">
            <v>0</v>
          </cell>
          <cell r="BT239">
            <v>0</v>
          </cell>
          <cell r="BU239">
            <v>0</v>
          </cell>
          <cell r="BV239">
            <v>0</v>
          </cell>
          <cell r="BW239">
            <v>0</v>
          </cell>
          <cell r="BX239">
            <v>0</v>
          </cell>
          <cell r="BY239">
            <v>0</v>
          </cell>
          <cell r="BZ239">
            <v>0</v>
          </cell>
          <cell r="CA239">
            <v>0</v>
          </cell>
          <cell r="CB239">
            <v>0</v>
          </cell>
          <cell r="CC239">
            <v>0</v>
          </cell>
          <cell r="CD239">
            <v>0</v>
          </cell>
          <cell r="CE239">
            <v>0</v>
          </cell>
          <cell r="CF239">
            <v>0</v>
          </cell>
          <cell r="CG239">
            <v>0</v>
          </cell>
          <cell r="CH239">
            <v>0</v>
          </cell>
          <cell r="CI239">
            <v>0</v>
          </cell>
          <cell r="CJ239">
            <v>0</v>
          </cell>
          <cell r="CK239">
            <v>0</v>
          </cell>
          <cell r="CL239">
            <v>0</v>
          </cell>
          <cell r="CM239">
            <v>0</v>
          </cell>
          <cell r="CN239">
            <v>0</v>
          </cell>
          <cell r="CO239">
            <v>0</v>
          </cell>
          <cell r="CP239">
            <v>0</v>
          </cell>
          <cell r="CQ239">
            <v>0</v>
          </cell>
          <cell r="CR239">
            <v>0</v>
          </cell>
          <cell r="CS239">
            <v>0</v>
          </cell>
          <cell r="CT239">
            <v>0</v>
          </cell>
          <cell r="CU239">
            <v>0</v>
          </cell>
          <cell r="CV239">
            <v>0</v>
          </cell>
          <cell r="CW239">
            <v>0</v>
          </cell>
          <cell r="CX239">
            <v>0</v>
          </cell>
          <cell r="CY239">
            <v>0</v>
          </cell>
          <cell r="CZ239">
            <v>0</v>
          </cell>
          <cell r="DA239">
            <v>0</v>
          </cell>
          <cell r="DB239">
            <v>0</v>
          </cell>
          <cell r="DC239">
            <v>0</v>
          </cell>
          <cell r="DD239">
            <v>0</v>
          </cell>
          <cell r="DE239">
            <v>0</v>
          </cell>
          <cell r="DF239">
            <v>0</v>
          </cell>
          <cell r="DG239">
            <v>0</v>
          </cell>
          <cell r="DH239">
            <v>0</v>
          </cell>
          <cell r="DI239">
            <v>0</v>
          </cell>
          <cell r="DJ239">
            <v>0</v>
          </cell>
          <cell r="DK239">
            <v>0</v>
          </cell>
          <cell r="DL239">
            <v>0</v>
          </cell>
          <cell r="DM239">
            <v>0</v>
          </cell>
          <cell r="DN239">
            <v>0</v>
          </cell>
          <cell r="DO239">
            <v>0</v>
          </cell>
          <cell r="DP239">
            <v>0</v>
          </cell>
          <cell r="DQ239">
            <v>0</v>
          </cell>
          <cell r="DR239">
            <v>0</v>
          </cell>
          <cell r="DS239">
            <v>0</v>
          </cell>
          <cell r="DT239">
            <v>0</v>
          </cell>
          <cell r="DU239">
            <v>0</v>
          </cell>
          <cell r="DV239">
            <v>0</v>
          </cell>
          <cell r="DW239">
            <v>0</v>
          </cell>
          <cell r="DX239">
            <v>0</v>
          </cell>
          <cell r="DY239">
            <v>0</v>
          </cell>
          <cell r="DZ239">
            <v>0</v>
          </cell>
          <cell r="EA239">
            <v>0</v>
          </cell>
        </row>
        <row r="240">
          <cell r="A240">
            <v>165</v>
          </cell>
          <cell r="B240">
            <v>7</v>
          </cell>
          <cell r="C240">
            <v>2</v>
          </cell>
          <cell r="D240">
            <v>0</v>
          </cell>
          <cell r="E240">
            <v>0</v>
          </cell>
          <cell r="F240" t="str">
            <v>FSA</v>
          </cell>
          <cell r="G240" t="str">
            <v>Academic Competitiveness</v>
          </cell>
          <cell r="H240">
            <v>0</v>
          </cell>
          <cell r="I240">
            <v>0</v>
          </cell>
          <cell r="J240" t="str">
            <v>Academic competitiveness - FY 2010 amount deferred from FY 2009</v>
          </cell>
          <cell r="K240">
            <v>0</v>
          </cell>
          <cell r="L240" t="str">
            <v>M</v>
          </cell>
          <cell r="M240">
            <v>1</v>
          </cell>
          <cell r="N240">
            <v>0</v>
          </cell>
          <cell r="O240">
            <v>0</v>
          </cell>
          <cell r="P240">
            <v>0</v>
          </cell>
          <cell r="Q240">
            <v>887000</v>
          </cell>
          <cell r="R240">
            <v>887000</v>
          </cell>
          <cell r="S240">
            <v>887000</v>
          </cell>
          <cell r="T240">
            <v>887000</v>
          </cell>
          <cell r="U240">
            <v>0</v>
          </cell>
          <cell r="V240">
            <v>0</v>
          </cell>
          <cell r="W240">
            <v>0</v>
          </cell>
          <cell r="X240">
            <v>0</v>
          </cell>
          <cell r="Y240">
            <v>0</v>
          </cell>
          <cell r="Z240">
            <v>0</v>
          </cell>
          <cell r="AA240">
            <v>0</v>
          </cell>
          <cell r="AB240">
            <v>0</v>
          </cell>
          <cell r="AC240">
            <v>0</v>
          </cell>
          <cell r="AD240">
            <v>0</v>
          </cell>
          <cell r="AE240">
            <v>0</v>
          </cell>
          <cell r="AF240">
            <v>0</v>
          </cell>
          <cell r="AG240">
            <v>0</v>
          </cell>
          <cell r="AH240">
            <v>0</v>
          </cell>
          <cell r="AI240">
            <v>887000</v>
          </cell>
          <cell r="AJ240">
            <v>887000</v>
          </cell>
          <cell r="AK240">
            <v>887000</v>
          </cell>
          <cell r="AL240">
            <v>0</v>
          </cell>
          <cell r="AM240">
            <v>0</v>
          </cell>
          <cell r="AN240">
            <v>0</v>
          </cell>
          <cell r="AO240">
            <v>0</v>
          </cell>
          <cell r="AP240">
            <v>887000</v>
          </cell>
          <cell r="AQ240">
            <v>0</v>
          </cell>
          <cell r="AR240">
            <v>0</v>
          </cell>
          <cell r="AS240">
            <v>0</v>
          </cell>
          <cell r="AT240">
            <v>0</v>
          </cell>
          <cell r="AU240">
            <v>0</v>
          </cell>
          <cell r="AV240">
            <v>0</v>
          </cell>
          <cell r="AW240">
            <v>0</v>
          </cell>
          <cell r="AX240">
            <v>0</v>
          </cell>
          <cell r="AY240">
            <v>0</v>
          </cell>
          <cell r="AZ240">
            <v>0</v>
          </cell>
          <cell r="BA240">
            <v>0</v>
          </cell>
          <cell r="BB240">
            <v>887000</v>
          </cell>
          <cell r="BC240">
            <v>0</v>
          </cell>
          <cell r="BD240">
            <v>0</v>
          </cell>
          <cell r="BE240">
            <v>0</v>
          </cell>
          <cell r="BF240">
            <v>0</v>
          </cell>
          <cell r="BG240">
            <v>0</v>
          </cell>
          <cell r="BH240">
            <v>0</v>
          </cell>
          <cell r="BI240">
            <v>0</v>
          </cell>
          <cell r="BJ240">
            <v>0</v>
          </cell>
          <cell r="BK240">
            <v>0</v>
          </cell>
          <cell r="BL240">
            <v>0</v>
          </cell>
          <cell r="BM240">
            <v>0</v>
          </cell>
          <cell r="BN240">
            <v>0</v>
          </cell>
          <cell r="BO240">
            <v>0</v>
          </cell>
          <cell r="BP240">
            <v>0</v>
          </cell>
          <cell r="BQ240">
            <v>0</v>
          </cell>
          <cell r="BR240">
            <v>0</v>
          </cell>
          <cell r="BS240">
            <v>0</v>
          </cell>
          <cell r="BT240">
            <v>0</v>
          </cell>
          <cell r="BU240">
            <v>0</v>
          </cell>
          <cell r="BV240">
            <v>0</v>
          </cell>
          <cell r="BW240">
            <v>0</v>
          </cell>
          <cell r="BX240">
            <v>0</v>
          </cell>
          <cell r="BY240">
            <v>0</v>
          </cell>
          <cell r="BZ240">
            <v>0</v>
          </cell>
          <cell r="CA240">
            <v>0</v>
          </cell>
          <cell r="CB240">
            <v>0</v>
          </cell>
          <cell r="CC240">
            <v>0</v>
          </cell>
          <cell r="CD240">
            <v>0</v>
          </cell>
          <cell r="CE240">
            <v>0</v>
          </cell>
          <cell r="CF240">
            <v>0</v>
          </cell>
          <cell r="CG240">
            <v>0</v>
          </cell>
          <cell r="CH240">
            <v>0</v>
          </cell>
          <cell r="CI240">
            <v>0</v>
          </cell>
          <cell r="CJ240">
            <v>0</v>
          </cell>
          <cell r="CK240">
            <v>0</v>
          </cell>
          <cell r="CL240">
            <v>0</v>
          </cell>
          <cell r="CM240">
            <v>0</v>
          </cell>
          <cell r="CN240">
            <v>0</v>
          </cell>
          <cell r="CO240">
            <v>0</v>
          </cell>
          <cell r="CP240">
            <v>0</v>
          </cell>
          <cell r="CQ240">
            <v>0</v>
          </cell>
          <cell r="CR240">
            <v>0</v>
          </cell>
          <cell r="CS240">
            <v>0</v>
          </cell>
          <cell r="CT240">
            <v>0</v>
          </cell>
          <cell r="CU240">
            <v>0</v>
          </cell>
          <cell r="CV240">
            <v>0</v>
          </cell>
          <cell r="CW240">
            <v>0</v>
          </cell>
          <cell r="CX240">
            <v>0</v>
          </cell>
          <cell r="CY240">
            <v>0</v>
          </cell>
          <cell r="CZ240">
            <v>0</v>
          </cell>
          <cell r="DA240">
            <v>0</v>
          </cell>
          <cell r="DB240">
            <v>0</v>
          </cell>
          <cell r="DC240">
            <v>0</v>
          </cell>
          <cell r="DD240">
            <v>0</v>
          </cell>
          <cell r="DE240">
            <v>0</v>
          </cell>
          <cell r="DF240">
            <v>0</v>
          </cell>
          <cell r="DG240">
            <v>0</v>
          </cell>
          <cell r="DH240">
            <v>0</v>
          </cell>
          <cell r="DI240">
            <v>0</v>
          </cell>
          <cell r="DJ240">
            <v>0</v>
          </cell>
          <cell r="DK240">
            <v>0</v>
          </cell>
          <cell r="DL240">
            <v>0</v>
          </cell>
          <cell r="DM240">
            <v>0</v>
          </cell>
          <cell r="DN240">
            <v>0</v>
          </cell>
          <cell r="DO240">
            <v>0</v>
          </cell>
          <cell r="DP240">
            <v>0</v>
          </cell>
          <cell r="DQ240">
            <v>0</v>
          </cell>
          <cell r="DR240">
            <v>0</v>
          </cell>
          <cell r="DS240">
            <v>0</v>
          </cell>
          <cell r="DT240">
            <v>0</v>
          </cell>
          <cell r="DU240">
            <v>0</v>
          </cell>
          <cell r="DV240">
            <v>0</v>
          </cell>
          <cell r="DW240">
            <v>0</v>
          </cell>
          <cell r="DX240">
            <v>0</v>
          </cell>
          <cell r="DY240">
            <v>0</v>
          </cell>
          <cell r="DZ240">
            <v>0</v>
          </cell>
          <cell r="EA240">
            <v>0</v>
          </cell>
        </row>
        <row r="241">
          <cell r="A241">
            <v>166</v>
          </cell>
          <cell r="B241">
            <v>7</v>
          </cell>
          <cell r="C241">
            <v>2</v>
          </cell>
          <cell r="D241">
            <v>0</v>
          </cell>
          <cell r="E241">
            <v>0</v>
          </cell>
          <cell r="F241" t="str">
            <v>FSA</v>
          </cell>
          <cell r="G241" t="str">
            <v>Academic Competitiveness</v>
          </cell>
          <cell r="H241" t="str">
            <v>Other, Post 2nd-4</v>
          </cell>
          <cell r="I241">
            <v>0</v>
          </cell>
          <cell r="J241" t="str">
            <v>Academic competitiveness - FY 2010 deferral to FY 2011</v>
          </cell>
          <cell r="K241">
            <v>0</v>
          </cell>
          <cell r="L241" t="str">
            <v>D</v>
          </cell>
          <cell r="M241">
            <v>1</v>
          </cell>
          <cell r="N241">
            <v>0</v>
          </cell>
          <cell r="O241">
            <v>0</v>
          </cell>
          <cell r="P241">
            <v>0</v>
          </cell>
          <cell r="Q241">
            <v>0</v>
          </cell>
          <cell r="R241">
            <v>-561000</v>
          </cell>
          <cell r="S241">
            <v>-561000</v>
          </cell>
          <cell r="T241">
            <v>-561000</v>
          </cell>
          <cell r="U241">
            <v>0</v>
          </cell>
          <cell r="V241">
            <v>0</v>
          </cell>
          <cell r="W241">
            <v>0</v>
          </cell>
          <cell r="X241">
            <v>0</v>
          </cell>
          <cell r="Y241">
            <v>0</v>
          </cell>
          <cell r="Z241">
            <v>0</v>
          </cell>
          <cell r="AA241">
            <v>0</v>
          </cell>
          <cell r="AB241">
            <v>0</v>
          </cell>
          <cell r="AC241">
            <v>0</v>
          </cell>
          <cell r="AD241">
            <v>0</v>
          </cell>
          <cell r="AE241">
            <v>0</v>
          </cell>
          <cell r="AF241">
            <v>0</v>
          </cell>
          <cell r="AG241">
            <v>0</v>
          </cell>
          <cell r="AH241">
            <v>0</v>
          </cell>
          <cell r="AI241">
            <v>0</v>
          </cell>
          <cell r="AJ241">
            <v>-561000</v>
          </cell>
          <cell r="AK241">
            <v>-561000</v>
          </cell>
          <cell r="AL241">
            <v>0</v>
          </cell>
          <cell r="AM241">
            <v>0</v>
          </cell>
          <cell r="AN241">
            <v>0</v>
          </cell>
          <cell r="AO241">
            <v>0</v>
          </cell>
          <cell r="AP241">
            <v>0</v>
          </cell>
          <cell r="AQ241">
            <v>0</v>
          </cell>
          <cell r="AR241">
            <v>0</v>
          </cell>
          <cell r="AS241">
            <v>0</v>
          </cell>
          <cell r="AT241">
            <v>0</v>
          </cell>
          <cell r="AU241">
            <v>0</v>
          </cell>
          <cell r="AV241">
            <v>0</v>
          </cell>
          <cell r="AW241">
            <v>0</v>
          </cell>
          <cell r="AX241">
            <v>0</v>
          </cell>
          <cell r="AY241">
            <v>0</v>
          </cell>
          <cell r="AZ241">
            <v>0</v>
          </cell>
          <cell r="BA241">
            <v>0</v>
          </cell>
          <cell r="BB241">
            <v>-561000</v>
          </cell>
          <cell r="BC241">
            <v>0</v>
          </cell>
          <cell r="BD241">
            <v>0</v>
          </cell>
          <cell r="BE241">
            <v>0</v>
          </cell>
          <cell r="BF241">
            <v>0</v>
          </cell>
          <cell r="BG241">
            <v>0</v>
          </cell>
          <cell r="BH241">
            <v>0</v>
          </cell>
          <cell r="BI241">
            <v>0</v>
          </cell>
          <cell r="BJ241">
            <v>0</v>
          </cell>
          <cell r="BK241">
            <v>0</v>
          </cell>
          <cell r="BL241">
            <v>0</v>
          </cell>
          <cell r="BM241">
            <v>0</v>
          </cell>
          <cell r="BN241">
            <v>0</v>
          </cell>
          <cell r="BO241">
            <v>0</v>
          </cell>
          <cell r="BP241">
            <v>0</v>
          </cell>
          <cell r="BQ241">
            <v>0</v>
          </cell>
          <cell r="BR241">
            <v>0</v>
          </cell>
          <cell r="BS241">
            <v>0</v>
          </cell>
          <cell r="BT241">
            <v>0</v>
          </cell>
          <cell r="BU241">
            <v>0</v>
          </cell>
          <cell r="BV241">
            <v>0</v>
          </cell>
          <cell r="BW241">
            <v>0</v>
          </cell>
          <cell r="BX241">
            <v>0</v>
          </cell>
          <cell r="BY241">
            <v>0</v>
          </cell>
          <cell r="BZ241">
            <v>0</v>
          </cell>
          <cell r="CA241">
            <v>0</v>
          </cell>
          <cell r="CB241">
            <v>0</v>
          </cell>
          <cell r="CC241">
            <v>0</v>
          </cell>
          <cell r="CD241">
            <v>0</v>
          </cell>
          <cell r="CE241">
            <v>0</v>
          </cell>
          <cell r="CF241">
            <v>0</v>
          </cell>
          <cell r="CG241">
            <v>0</v>
          </cell>
          <cell r="CH241">
            <v>0</v>
          </cell>
          <cell r="CI241">
            <v>0</v>
          </cell>
          <cell r="CJ241">
            <v>0</v>
          </cell>
          <cell r="CK241">
            <v>0</v>
          </cell>
          <cell r="CL241">
            <v>0</v>
          </cell>
          <cell r="CM241">
            <v>0</v>
          </cell>
          <cell r="CN241">
            <v>0</v>
          </cell>
          <cell r="CO241">
            <v>0</v>
          </cell>
          <cell r="CP241">
            <v>0</v>
          </cell>
          <cell r="CQ241">
            <v>0</v>
          </cell>
          <cell r="CR241">
            <v>0</v>
          </cell>
          <cell r="CS241">
            <v>0</v>
          </cell>
          <cell r="CT241">
            <v>0</v>
          </cell>
          <cell r="CU241">
            <v>0</v>
          </cell>
          <cell r="CV241">
            <v>0</v>
          </cell>
          <cell r="CW241">
            <v>0</v>
          </cell>
          <cell r="CX241">
            <v>0</v>
          </cell>
          <cell r="CY241">
            <v>0</v>
          </cell>
          <cell r="CZ241">
            <v>0</v>
          </cell>
          <cell r="DA241">
            <v>0</v>
          </cell>
          <cell r="DB241">
            <v>0</v>
          </cell>
          <cell r="DC241">
            <v>0</v>
          </cell>
          <cell r="DD241">
            <v>0</v>
          </cell>
          <cell r="DE241">
            <v>0</v>
          </cell>
          <cell r="DF241">
            <v>0</v>
          </cell>
          <cell r="DG241">
            <v>0</v>
          </cell>
          <cell r="DH241">
            <v>0</v>
          </cell>
          <cell r="DI241">
            <v>0</v>
          </cell>
          <cell r="DJ241">
            <v>0</v>
          </cell>
          <cell r="DK241">
            <v>0</v>
          </cell>
          <cell r="DL241">
            <v>0</v>
          </cell>
          <cell r="DM241">
            <v>0</v>
          </cell>
          <cell r="DN241">
            <v>0</v>
          </cell>
          <cell r="DO241">
            <v>0</v>
          </cell>
          <cell r="DP241">
            <v>0</v>
          </cell>
          <cell r="DQ241">
            <v>0</v>
          </cell>
          <cell r="DR241">
            <v>0</v>
          </cell>
          <cell r="DS241">
            <v>0</v>
          </cell>
          <cell r="DT241">
            <v>0</v>
          </cell>
          <cell r="DU241">
            <v>0</v>
          </cell>
          <cell r="DV241">
            <v>0</v>
          </cell>
          <cell r="DW241">
            <v>0</v>
          </cell>
          <cell r="DX241">
            <v>0</v>
          </cell>
          <cell r="DY241">
            <v>0</v>
          </cell>
          <cell r="DZ241">
            <v>0</v>
          </cell>
          <cell r="EA241">
            <v>0</v>
          </cell>
        </row>
        <row r="242">
          <cell r="A242">
            <v>166.01</v>
          </cell>
          <cell r="B242">
            <v>7</v>
          </cell>
          <cell r="C242">
            <v>2</v>
          </cell>
          <cell r="D242">
            <v>0</v>
          </cell>
          <cell r="E242">
            <v>0</v>
          </cell>
          <cell r="F242" t="str">
            <v>FSA</v>
          </cell>
          <cell r="G242" t="str">
            <v>Academic Competitiveness</v>
          </cell>
          <cell r="H242">
            <v>0</v>
          </cell>
          <cell r="I242">
            <v>0</v>
          </cell>
          <cell r="J242" t="str">
            <v>FY 2011 amount deferred from FY 2010</v>
          </cell>
          <cell r="K242">
            <v>0</v>
          </cell>
          <cell r="L242" t="str">
            <v>M</v>
          </cell>
          <cell r="M242">
            <v>1</v>
          </cell>
          <cell r="N242">
            <v>0</v>
          </cell>
          <cell r="O242">
            <v>0</v>
          </cell>
          <cell r="P242">
            <v>0</v>
          </cell>
          <cell r="Q242">
            <v>0</v>
          </cell>
          <cell r="R242">
            <v>0</v>
          </cell>
          <cell r="S242">
            <v>0</v>
          </cell>
          <cell r="T242">
            <v>0</v>
          </cell>
          <cell r="U242">
            <v>561000</v>
          </cell>
          <cell r="V242">
            <v>0</v>
          </cell>
          <cell r="W242">
            <v>0</v>
          </cell>
          <cell r="X242">
            <v>0</v>
          </cell>
          <cell r="Y242">
            <v>561000</v>
          </cell>
          <cell r="Z242">
            <v>561000</v>
          </cell>
          <cell r="AA242">
            <v>561000</v>
          </cell>
          <cell r="AB242">
            <v>561000</v>
          </cell>
          <cell r="AC242">
            <v>561000</v>
          </cell>
          <cell r="AD242">
            <v>561000</v>
          </cell>
          <cell r="AE242">
            <v>561000</v>
          </cell>
          <cell r="AF242">
            <v>561000</v>
          </cell>
          <cell r="AG242">
            <v>561000</v>
          </cell>
          <cell r="AH242">
            <v>561000</v>
          </cell>
          <cell r="AI242">
            <v>0</v>
          </cell>
          <cell r="AJ242">
            <v>0</v>
          </cell>
          <cell r="AK242">
            <v>0</v>
          </cell>
          <cell r="AL242">
            <v>0</v>
          </cell>
          <cell r="AM242">
            <v>0</v>
          </cell>
          <cell r="AN242">
            <v>0</v>
          </cell>
          <cell r="AO242">
            <v>0</v>
          </cell>
          <cell r="AP242">
            <v>0</v>
          </cell>
          <cell r="AQ242">
            <v>561000</v>
          </cell>
          <cell r="AR242">
            <v>561000</v>
          </cell>
          <cell r="AS242">
            <v>561000</v>
          </cell>
          <cell r="AT242">
            <v>561000</v>
          </cell>
          <cell r="AU242">
            <v>561000</v>
          </cell>
          <cell r="AV242">
            <v>561000</v>
          </cell>
          <cell r="AW242">
            <v>561000</v>
          </cell>
          <cell r="AX242">
            <v>561000</v>
          </cell>
          <cell r="AY242">
            <v>561000</v>
          </cell>
          <cell r="AZ242">
            <v>561000</v>
          </cell>
          <cell r="BA242">
            <v>0</v>
          </cell>
          <cell r="BB242">
            <v>0</v>
          </cell>
          <cell r="BC242">
            <v>561000</v>
          </cell>
          <cell r="BD242">
            <v>0</v>
          </cell>
          <cell r="BE242">
            <v>561000</v>
          </cell>
          <cell r="BF242">
            <v>0</v>
          </cell>
          <cell r="BG242">
            <v>0</v>
          </cell>
          <cell r="BH242">
            <v>0</v>
          </cell>
          <cell r="BI242">
            <v>0</v>
          </cell>
          <cell r="BJ242">
            <v>0</v>
          </cell>
          <cell r="BK242">
            <v>0</v>
          </cell>
          <cell r="BL242">
            <v>0</v>
          </cell>
          <cell r="BM242">
            <v>0</v>
          </cell>
          <cell r="BN242">
            <v>0</v>
          </cell>
          <cell r="BO242">
            <v>0</v>
          </cell>
          <cell r="BP242">
            <v>0</v>
          </cell>
          <cell r="BQ242">
            <v>0</v>
          </cell>
          <cell r="BR242">
            <v>0</v>
          </cell>
          <cell r="BS242">
            <v>0</v>
          </cell>
          <cell r="BT242">
            <v>0</v>
          </cell>
          <cell r="BU242">
            <v>0</v>
          </cell>
          <cell r="BV242">
            <v>0</v>
          </cell>
          <cell r="BW242">
            <v>0</v>
          </cell>
          <cell r="BX242">
            <v>0</v>
          </cell>
          <cell r="BY242">
            <v>0</v>
          </cell>
          <cell r="BZ242">
            <v>0</v>
          </cell>
          <cell r="CA242">
            <v>0</v>
          </cell>
          <cell r="CB242">
            <v>0</v>
          </cell>
          <cell r="CC242">
            <v>0</v>
          </cell>
          <cell r="CD242">
            <v>0</v>
          </cell>
          <cell r="CE242">
            <v>0</v>
          </cell>
          <cell r="CF242">
            <v>0</v>
          </cell>
          <cell r="CG242">
            <v>0</v>
          </cell>
          <cell r="CH242">
            <v>0</v>
          </cell>
          <cell r="CI242">
            <v>0</v>
          </cell>
          <cell r="CJ242">
            <v>0</v>
          </cell>
          <cell r="CK242">
            <v>0</v>
          </cell>
          <cell r="CL242">
            <v>0</v>
          </cell>
          <cell r="CM242">
            <v>0</v>
          </cell>
          <cell r="CN242">
            <v>0</v>
          </cell>
          <cell r="CO242">
            <v>0</v>
          </cell>
          <cell r="CP242">
            <v>0</v>
          </cell>
          <cell r="CQ242">
            <v>0</v>
          </cell>
          <cell r="CR242">
            <v>0</v>
          </cell>
          <cell r="CS242">
            <v>0</v>
          </cell>
          <cell r="CT242">
            <v>0</v>
          </cell>
          <cell r="CU242">
            <v>0</v>
          </cell>
          <cell r="CV242">
            <v>0</v>
          </cell>
          <cell r="CW242">
            <v>0</v>
          </cell>
          <cell r="CX242">
            <v>0</v>
          </cell>
          <cell r="CY242">
            <v>0</v>
          </cell>
          <cell r="CZ242">
            <v>0</v>
          </cell>
          <cell r="DA242">
            <v>0</v>
          </cell>
          <cell r="DB242">
            <v>0</v>
          </cell>
          <cell r="DC242">
            <v>0</v>
          </cell>
          <cell r="DD242">
            <v>0</v>
          </cell>
          <cell r="DE242">
            <v>0</v>
          </cell>
          <cell r="DF242">
            <v>0</v>
          </cell>
          <cell r="DG242">
            <v>0</v>
          </cell>
          <cell r="DH242">
            <v>0</v>
          </cell>
          <cell r="DI242">
            <v>0</v>
          </cell>
          <cell r="DJ242">
            <v>0</v>
          </cell>
          <cell r="DK242">
            <v>0</v>
          </cell>
          <cell r="DL242">
            <v>0</v>
          </cell>
          <cell r="DM242">
            <v>0</v>
          </cell>
          <cell r="DN242">
            <v>0</v>
          </cell>
          <cell r="DO242">
            <v>0</v>
          </cell>
          <cell r="DP242">
            <v>0</v>
          </cell>
          <cell r="DQ242">
            <v>0</v>
          </cell>
          <cell r="DR242">
            <v>0</v>
          </cell>
          <cell r="DS242">
            <v>0</v>
          </cell>
          <cell r="DT242">
            <v>0</v>
          </cell>
          <cell r="DU242">
            <v>0</v>
          </cell>
          <cell r="DV242">
            <v>0</v>
          </cell>
          <cell r="DW242">
            <v>0</v>
          </cell>
          <cell r="DX242">
            <v>0</v>
          </cell>
          <cell r="DY242">
            <v>0</v>
          </cell>
          <cell r="DZ242">
            <v>0</v>
          </cell>
          <cell r="EA242">
            <v>0</v>
          </cell>
        </row>
        <row r="243">
          <cell r="A243">
            <v>166.02</v>
          </cell>
          <cell r="B243">
            <v>0</v>
          </cell>
          <cell r="C243">
            <v>0</v>
          </cell>
          <cell r="D243">
            <v>0</v>
          </cell>
          <cell r="E243">
            <v>0</v>
          </cell>
          <cell r="F243" t="str">
            <v>FSA</v>
          </cell>
          <cell r="G243" t="str">
            <v>Academic Competitiveness</v>
          </cell>
          <cell r="H243">
            <v>0</v>
          </cell>
          <cell r="I243">
            <v>0</v>
          </cell>
          <cell r="J243" t="str">
            <v xml:space="preserve">FY 2011 amount permanently reduced </v>
          </cell>
          <cell r="K243">
            <v>0</v>
          </cell>
          <cell r="L243" t="str">
            <v>D</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cell r="AF243">
            <v>0</v>
          </cell>
          <cell r="AG243">
            <v>0</v>
          </cell>
          <cell r="AH243">
            <v>0</v>
          </cell>
          <cell r="AI243">
            <v>0</v>
          </cell>
          <cell r="AJ243">
            <v>0</v>
          </cell>
          <cell r="AK243">
            <v>0</v>
          </cell>
          <cell r="AL243">
            <v>0</v>
          </cell>
          <cell r="AM243">
            <v>0</v>
          </cell>
          <cell r="AN243">
            <v>0</v>
          </cell>
          <cell r="AO243">
            <v>0</v>
          </cell>
          <cell r="AP243">
            <v>0</v>
          </cell>
          <cell r="AQ243">
            <v>-561000</v>
          </cell>
          <cell r="AR243">
            <v>0</v>
          </cell>
          <cell r="AS243">
            <v>-561000</v>
          </cell>
          <cell r="AT243">
            <v>-561000</v>
          </cell>
          <cell r="AU243">
            <v>-561000</v>
          </cell>
          <cell r="AV243">
            <v>-561000</v>
          </cell>
          <cell r="AW243">
            <v>-561000</v>
          </cell>
          <cell r="AX243">
            <v>-561000</v>
          </cell>
          <cell r="AY243">
            <v>-560000</v>
          </cell>
          <cell r="AZ243">
            <v>-560000</v>
          </cell>
          <cell r="BA243">
            <v>0</v>
          </cell>
          <cell r="BB243">
            <v>0</v>
          </cell>
          <cell r="BC243">
            <v>0</v>
          </cell>
          <cell r="BD243">
            <v>0</v>
          </cell>
          <cell r="BE243">
            <v>0</v>
          </cell>
          <cell r="BF243">
            <v>0</v>
          </cell>
          <cell r="BG243">
            <v>0</v>
          </cell>
          <cell r="BH243">
            <v>0</v>
          </cell>
          <cell r="BI243">
            <v>0</v>
          </cell>
          <cell r="BJ243">
            <v>0</v>
          </cell>
          <cell r="BK243">
            <v>0</v>
          </cell>
          <cell r="BL243">
            <v>0</v>
          </cell>
          <cell r="BM243">
            <v>0</v>
          </cell>
          <cell r="BN243">
            <v>0</v>
          </cell>
          <cell r="BO243">
            <v>0</v>
          </cell>
          <cell r="BP243">
            <v>0</v>
          </cell>
          <cell r="BQ243">
            <v>0</v>
          </cell>
          <cell r="BR243">
            <v>0</v>
          </cell>
          <cell r="BS243">
            <v>0</v>
          </cell>
          <cell r="BT243">
            <v>0</v>
          </cell>
          <cell r="BU243">
            <v>0</v>
          </cell>
          <cell r="BV243">
            <v>0</v>
          </cell>
          <cell r="BW243">
            <v>0</v>
          </cell>
          <cell r="BX243">
            <v>0</v>
          </cell>
          <cell r="BY243">
            <v>0</v>
          </cell>
          <cell r="BZ243">
            <v>0</v>
          </cell>
          <cell r="CA243">
            <v>0</v>
          </cell>
          <cell r="CB243">
            <v>0</v>
          </cell>
          <cell r="CC243">
            <v>0</v>
          </cell>
          <cell r="CD243">
            <v>0</v>
          </cell>
          <cell r="CE243">
            <v>0</v>
          </cell>
          <cell r="CF243">
            <v>0</v>
          </cell>
          <cell r="CG243">
            <v>0</v>
          </cell>
          <cell r="CH243">
            <v>0</v>
          </cell>
          <cell r="CI243">
            <v>0</v>
          </cell>
          <cell r="CJ243">
            <v>0</v>
          </cell>
          <cell r="CK243">
            <v>0</v>
          </cell>
          <cell r="CL243">
            <v>0</v>
          </cell>
          <cell r="CM243">
            <v>0</v>
          </cell>
          <cell r="CN243">
            <v>0</v>
          </cell>
          <cell r="CO243">
            <v>0</v>
          </cell>
          <cell r="CP243">
            <v>0</v>
          </cell>
          <cell r="CQ243">
            <v>0</v>
          </cell>
          <cell r="CR243">
            <v>0</v>
          </cell>
          <cell r="CS243">
            <v>0</v>
          </cell>
          <cell r="CT243">
            <v>0</v>
          </cell>
          <cell r="CU243">
            <v>0</v>
          </cell>
          <cell r="CV243">
            <v>0</v>
          </cell>
          <cell r="CW243">
            <v>0</v>
          </cell>
          <cell r="CX243">
            <v>0</v>
          </cell>
          <cell r="CY243">
            <v>0</v>
          </cell>
          <cell r="CZ243">
            <v>0</v>
          </cell>
          <cell r="DA243">
            <v>0</v>
          </cell>
          <cell r="DB243">
            <v>0</v>
          </cell>
          <cell r="DC243">
            <v>0</v>
          </cell>
          <cell r="DD243">
            <v>0</v>
          </cell>
          <cell r="DE243">
            <v>0</v>
          </cell>
          <cell r="DF243">
            <v>0</v>
          </cell>
          <cell r="DG243">
            <v>0</v>
          </cell>
          <cell r="DH243">
            <v>0</v>
          </cell>
          <cell r="DI243">
            <v>0</v>
          </cell>
          <cell r="DJ243">
            <v>0</v>
          </cell>
          <cell r="DK243">
            <v>0</v>
          </cell>
          <cell r="DL243">
            <v>0</v>
          </cell>
          <cell r="DM243">
            <v>0</v>
          </cell>
          <cell r="DN243">
            <v>0</v>
          </cell>
          <cell r="DO243">
            <v>0</v>
          </cell>
          <cell r="DP243">
            <v>0</v>
          </cell>
          <cell r="DQ243">
            <v>0</v>
          </cell>
          <cell r="DR243">
            <v>0</v>
          </cell>
          <cell r="DS243">
            <v>0</v>
          </cell>
          <cell r="DT243">
            <v>0</v>
          </cell>
          <cell r="DU243">
            <v>0</v>
          </cell>
          <cell r="DV243">
            <v>0</v>
          </cell>
          <cell r="DW243">
            <v>0</v>
          </cell>
          <cell r="DX243">
            <v>0</v>
          </cell>
          <cell r="DY243">
            <v>0</v>
          </cell>
          <cell r="DZ243">
            <v>0</v>
          </cell>
          <cell r="EA243">
            <v>0</v>
          </cell>
        </row>
        <row r="244">
          <cell r="A244">
            <v>166.03</v>
          </cell>
          <cell r="B244">
            <v>0</v>
          </cell>
          <cell r="C244">
            <v>0</v>
          </cell>
          <cell r="D244">
            <v>0</v>
          </cell>
          <cell r="E244">
            <v>0</v>
          </cell>
          <cell r="F244">
            <v>0</v>
          </cell>
          <cell r="G244">
            <v>0</v>
          </cell>
          <cell r="H244">
            <v>0</v>
          </cell>
          <cell r="I244">
            <v>0</v>
          </cell>
          <cell r="J244" t="str">
            <v xml:space="preserve">FY 2011 cancellation </v>
          </cell>
          <cell r="K244">
            <v>0</v>
          </cell>
          <cell r="L244">
            <v>0</v>
          </cell>
          <cell r="M244">
            <v>0</v>
          </cell>
          <cell r="N244">
            <v>0</v>
          </cell>
          <cell r="O244">
            <v>0</v>
          </cell>
          <cell r="P244">
            <v>0</v>
          </cell>
          <cell r="Q244">
            <v>0</v>
          </cell>
          <cell r="R244">
            <v>0</v>
          </cell>
          <cell r="S244">
            <v>0</v>
          </cell>
          <cell r="T244">
            <v>0</v>
          </cell>
          <cell r="U244">
            <v>-597000</v>
          </cell>
          <cell r="V244">
            <v>-597000</v>
          </cell>
          <cell r="W244">
            <v>-597000</v>
          </cell>
          <cell r="X244">
            <v>0</v>
          </cell>
          <cell r="Y244">
            <v>0</v>
          </cell>
          <cell r="Z244">
            <v>0</v>
          </cell>
          <cell r="AA244">
            <v>0</v>
          </cell>
          <cell r="AB244">
            <v>0</v>
          </cell>
          <cell r="AC244">
            <v>0</v>
          </cell>
          <cell r="AD244">
            <v>0</v>
          </cell>
          <cell r="AE244">
            <v>0</v>
          </cell>
          <cell r="AF244">
            <v>0</v>
          </cell>
          <cell r="AG244">
            <v>-597000</v>
          </cell>
          <cell r="AH244">
            <v>-597000</v>
          </cell>
          <cell r="AI244">
            <v>0</v>
          </cell>
          <cell r="AJ244">
            <v>0</v>
          </cell>
          <cell r="AK244">
            <v>0</v>
          </cell>
          <cell r="AL244">
            <v>0</v>
          </cell>
          <cell r="AM244">
            <v>0</v>
          </cell>
          <cell r="AN244">
            <v>0</v>
          </cell>
          <cell r="AO244">
            <v>0</v>
          </cell>
          <cell r="AP244">
            <v>0</v>
          </cell>
          <cell r="AQ244">
            <v>0</v>
          </cell>
          <cell r="AR244">
            <v>0</v>
          </cell>
          <cell r="AS244">
            <v>0</v>
          </cell>
          <cell r="AT244">
            <v>0</v>
          </cell>
          <cell r="AU244">
            <v>0</v>
          </cell>
          <cell r="AV244">
            <v>0</v>
          </cell>
          <cell r="AW244">
            <v>0</v>
          </cell>
          <cell r="AX244">
            <v>0</v>
          </cell>
          <cell r="AY244">
            <v>0</v>
          </cell>
          <cell r="AZ244">
            <v>0</v>
          </cell>
          <cell r="BA244">
            <v>0</v>
          </cell>
          <cell r="BB244">
            <v>0</v>
          </cell>
          <cell r="BC244">
            <v>0</v>
          </cell>
          <cell r="BD244">
            <v>0</v>
          </cell>
          <cell r="BE244">
            <v>0</v>
          </cell>
          <cell r="BF244">
            <v>0</v>
          </cell>
          <cell r="BG244">
            <v>0</v>
          </cell>
          <cell r="BH244">
            <v>0</v>
          </cell>
          <cell r="BI244">
            <v>0</v>
          </cell>
          <cell r="BJ244">
            <v>0</v>
          </cell>
          <cell r="BK244">
            <v>0</v>
          </cell>
          <cell r="BL244">
            <v>0</v>
          </cell>
          <cell r="BM244">
            <v>0</v>
          </cell>
          <cell r="BN244">
            <v>0</v>
          </cell>
          <cell r="BO244">
            <v>0</v>
          </cell>
          <cell r="BP244">
            <v>0</v>
          </cell>
          <cell r="BQ244">
            <v>0</v>
          </cell>
          <cell r="BR244">
            <v>0</v>
          </cell>
          <cell r="BS244">
            <v>0</v>
          </cell>
          <cell r="BT244">
            <v>0</v>
          </cell>
          <cell r="BU244">
            <v>0</v>
          </cell>
          <cell r="BV244">
            <v>0</v>
          </cell>
          <cell r="BW244">
            <v>0</v>
          </cell>
          <cell r="BX244">
            <v>0</v>
          </cell>
          <cell r="BY244">
            <v>0</v>
          </cell>
          <cell r="BZ244">
            <v>0</v>
          </cell>
          <cell r="CA244">
            <v>0</v>
          </cell>
          <cell r="CB244">
            <v>0</v>
          </cell>
          <cell r="CC244">
            <v>0</v>
          </cell>
          <cell r="CD244">
            <v>0</v>
          </cell>
          <cell r="CE244">
            <v>0</v>
          </cell>
          <cell r="CF244">
            <v>0</v>
          </cell>
          <cell r="CG244">
            <v>0</v>
          </cell>
          <cell r="CH244">
            <v>0</v>
          </cell>
          <cell r="CI244">
            <v>0</v>
          </cell>
          <cell r="CJ244">
            <v>0</v>
          </cell>
          <cell r="CK244">
            <v>0</v>
          </cell>
          <cell r="CL244">
            <v>0</v>
          </cell>
          <cell r="CM244">
            <v>0</v>
          </cell>
          <cell r="CN244">
            <v>0</v>
          </cell>
          <cell r="CO244">
            <v>0</v>
          </cell>
          <cell r="CP244">
            <v>0</v>
          </cell>
          <cell r="CQ244">
            <v>0</v>
          </cell>
          <cell r="CR244">
            <v>0</v>
          </cell>
          <cell r="CS244">
            <v>0</v>
          </cell>
          <cell r="CT244">
            <v>0</v>
          </cell>
          <cell r="CU244">
            <v>0</v>
          </cell>
          <cell r="CV244">
            <v>0</v>
          </cell>
          <cell r="CW244">
            <v>0</v>
          </cell>
          <cell r="CX244">
            <v>0</v>
          </cell>
          <cell r="CY244">
            <v>0</v>
          </cell>
          <cell r="CZ244">
            <v>0</v>
          </cell>
          <cell r="DA244">
            <v>0</v>
          </cell>
          <cell r="DB244">
            <v>0</v>
          </cell>
          <cell r="DC244">
            <v>0</v>
          </cell>
          <cell r="DD244">
            <v>0</v>
          </cell>
          <cell r="DE244">
            <v>0</v>
          </cell>
          <cell r="DF244">
            <v>0</v>
          </cell>
          <cell r="DG244">
            <v>0</v>
          </cell>
          <cell r="DH244">
            <v>0</v>
          </cell>
          <cell r="DI244">
            <v>0</v>
          </cell>
          <cell r="DJ244">
            <v>0</v>
          </cell>
          <cell r="DK244">
            <v>0</v>
          </cell>
          <cell r="DL244">
            <v>0</v>
          </cell>
          <cell r="DM244">
            <v>0</v>
          </cell>
          <cell r="DN244">
            <v>0</v>
          </cell>
          <cell r="DO244">
            <v>0</v>
          </cell>
          <cell r="DP244">
            <v>0</v>
          </cell>
          <cell r="DQ244">
            <v>0</v>
          </cell>
          <cell r="DR244">
            <v>0</v>
          </cell>
          <cell r="DS244">
            <v>0</v>
          </cell>
          <cell r="DT244">
            <v>0</v>
          </cell>
          <cell r="DU244">
            <v>0</v>
          </cell>
          <cell r="DV244">
            <v>0</v>
          </cell>
          <cell r="DW244">
            <v>0</v>
          </cell>
          <cell r="DX244">
            <v>0</v>
          </cell>
          <cell r="DY244">
            <v>0</v>
          </cell>
          <cell r="DZ244">
            <v>0</v>
          </cell>
          <cell r="EA244">
            <v>0</v>
          </cell>
        </row>
        <row r="245">
          <cell r="A245">
            <v>167</v>
          </cell>
          <cell r="B245">
            <v>7</v>
          </cell>
          <cell r="C245">
            <v>2</v>
          </cell>
          <cell r="D245">
            <v>0</v>
          </cell>
          <cell r="E245">
            <v>0</v>
          </cell>
          <cell r="F245" t="str">
            <v>FSA</v>
          </cell>
          <cell r="G245" t="str">
            <v>Academic Competitiveness</v>
          </cell>
          <cell r="H245" t="str">
            <v>Other, Post 2nd-4</v>
          </cell>
          <cell r="I245">
            <v>0</v>
          </cell>
          <cell r="J245" t="str">
            <v>Academic competitiveness - FY 2011 rescission</v>
          </cell>
          <cell r="K245">
            <v>0</v>
          </cell>
          <cell r="L245" t="str">
            <v>D</v>
          </cell>
          <cell r="M245">
            <v>1</v>
          </cell>
          <cell r="N245">
            <v>0</v>
          </cell>
          <cell r="O245">
            <v>0</v>
          </cell>
          <cell r="P245">
            <v>0</v>
          </cell>
          <cell r="Q245">
            <v>0</v>
          </cell>
          <cell r="R245">
            <v>0</v>
          </cell>
          <cell r="S245">
            <v>0</v>
          </cell>
          <cell r="T245">
            <v>0</v>
          </cell>
          <cell r="U245">
            <v>0</v>
          </cell>
          <cell r="V245">
            <v>0</v>
          </cell>
          <cell r="W245">
            <v>0</v>
          </cell>
          <cell r="X245">
            <v>0</v>
          </cell>
          <cell r="Y245">
            <v>-511000</v>
          </cell>
          <cell r="Z245">
            <v>-511000</v>
          </cell>
          <cell r="AA245">
            <v>0</v>
          </cell>
          <cell r="AB245">
            <v>-511000</v>
          </cell>
          <cell r="AC245">
            <v>-511000</v>
          </cell>
          <cell r="AD245">
            <v>0</v>
          </cell>
          <cell r="AE245">
            <v>0</v>
          </cell>
          <cell r="AF245">
            <v>0</v>
          </cell>
          <cell r="AG245">
            <v>0</v>
          </cell>
          <cell r="AH245">
            <v>0</v>
          </cell>
          <cell r="AI245">
            <v>-617000</v>
          </cell>
          <cell r="AJ245">
            <v>0</v>
          </cell>
          <cell r="AK245">
            <v>0</v>
          </cell>
          <cell r="AL245">
            <v>-617000</v>
          </cell>
          <cell r="AM245">
            <v>-617000</v>
          </cell>
          <cell r="AN245">
            <v>-617000</v>
          </cell>
          <cell r="AO245">
            <v>-617000</v>
          </cell>
          <cell r="AP245">
            <v>0</v>
          </cell>
          <cell r="AQ245">
            <v>0</v>
          </cell>
          <cell r="AR245">
            <v>-986434</v>
          </cell>
          <cell r="AS245">
            <v>0</v>
          </cell>
          <cell r="AT245">
            <v>0</v>
          </cell>
          <cell r="AU245">
            <v>0</v>
          </cell>
          <cell r="AV245">
            <v>0</v>
          </cell>
          <cell r="AW245">
            <v>0</v>
          </cell>
          <cell r="AX245">
            <v>0</v>
          </cell>
          <cell r="AY245">
            <v>0</v>
          </cell>
          <cell r="AZ245">
            <v>0</v>
          </cell>
          <cell r="BA245">
            <v>0</v>
          </cell>
          <cell r="BB245">
            <v>0</v>
          </cell>
          <cell r="BC245">
            <v>-597000</v>
          </cell>
          <cell r="BD245">
            <v>0</v>
          </cell>
          <cell r="BE245">
            <v>-597000</v>
          </cell>
          <cell r="BF245">
            <v>0</v>
          </cell>
          <cell r="BG245">
            <v>0</v>
          </cell>
          <cell r="BH245">
            <v>0</v>
          </cell>
          <cell r="BI245">
            <v>0</v>
          </cell>
          <cell r="BJ245">
            <v>0</v>
          </cell>
          <cell r="BK245">
            <v>0</v>
          </cell>
          <cell r="BL245">
            <v>0</v>
          </cell>
          <cell r="BM245">
            <v>0</v>
          </cell>
          <cell r="BN245">
            <v>0</v>
          </cell>
          <cell r="BO245">
            <v>0</v>
          </cell>
          <cell r="BP245">
            <v>0</v>
          </cell>
          <cell r="BQ245">
            <v>0</v>
          </cell>
          <cell r="BR245">
            <v>0</v>
          </cell>
          <cell r="BS245">
            <v>0</v>
          </cell>
          <cell r="BT245">
            <v>0</v>
          </cell>
          <cell r="BU245">
            <v>0</v>
          </cell>
          <cell r="BV245">
            <v>0</v>
          </cell>
          <cell r="BW245">
            <v>0</v>
          </cell>
          <cell r="BX245">
            <v>0</v>
          </cell>
          <cell r="BY245">
            <v>0</v>
          </cell>
          <cell r="BZ245">
            <v>0</v>
          </cell>
          <cell r="CA245">
            <v>0</v>
          </cell>
          <cell r="CB245">
            <v>0</v>
          </cell>
          <cell r="CC245">
            <v>0</v>
          </cell>
          <cell r="CD245">
            <v>0</v>
          </cell>
          <cell r="CE245">
            <v>0</v>
          </cell>
          <cell r="CF245">
            <v>0</v>
          </cell>
          <cell r="CG245">
            <v>0</v>
          </cell>
          <cell r="CH245">
            <v>0</v>
          </cell>
          <cell r="CI245">
            <v>0</v>
          </cell>
          <cell r="CJ245">
            <v>0</v>
          </cell>
          <cell r="CK245">
            <v>0</v>
          </cell>
          <cell r="CL245">
            <v>0</v>
          </cell>
          <cell r="CM245">
            <v>0</v>
          </cell>
          <cell r="CN245">
            <v>0</v>
          </cell>
          <cell r="CO245">
            <v>0</v>
          </cell>
          <cell r="CP245">
            <v>0</v>
          </cell>
          <cell r="CQ245">
            <v>0</v>
          </cell>
          <cell r="CR245">
            <v>0</v>
          </cell>
          <cell r="CS245">
            <v>0</v>
          </cell>
          <cell r="CT245">
            <v>0</v>
          </cell>
          <cell r="CU245">
            <v>0</v>
          </cell>
          <cell r="CV245">
            <v>0</v>
          </cell>
          <cell r="CW245">
            <v>0</v>
          </cell>
          <cell r="CX245">
            <v>0</v>
          </cell>
          <cell r="CY245">
            <v>0</v>
          </cell>
          <cell r="CZ245">
            <v>0</v>
          </cell>
          <cell r="DA245">
            <v>0</v>
          </cell>
          <cell r="DB245">
            <v>0</v>
          </cell>
          <cell r="DC245">
            <v>0</v>
          </cell>
          <cell r="DD245">
            <v>0</v>
          </cell>
          <cell r="DE245">
            <v>0</v>
          </cell>
          <cell r="DF245">
            <v>0</v>
          </cell>
          <cell r="DG245">
            <v>0</v>
          </cell>
          <cell r="DH245">
            <v>0</v>
          </cell>
          <cell r="DI245">
            <v>0</v>
          </cell>
          <cell r="DJ245">
            <v>0</v>
          </cell>
          <cell r="DK245">
            <v>0</v>
          </cell>
          <cell r="DL245">
            <v>0</v>
          </cell>
          <cell r="DM245">
            <v>0</v>
          </cell>
          <cell r="DN245">
            <v>0</v>
          </cell>
          <cell r="DO245">
            <v>0</v>
          </cell>
          <cell r="DP245">
            <v>0</v>
          </cell>
          <cell r="DQ245">
            <v>0</v>
          </cell>
          <cell r="DR245">
            <v>0</v>
          </cell>
          <cell r="DS245">
            <v>0</v>
          </cell>
          <cell r="DT245">
            <v>0</v>
          </cell>
          <cell r="DU245">
            <v>0</v>
          </cell>
          <cell r="DV245">
            <v>0</v>
          </cell>
          <cell r="DW245">
            <v>0</v>
          </cell>
          <cell r="DX245">
            <v>0</v>
          </cell>
          <cell r="DY245">
            <v>0</v>
          </cell>
          <cell r="DZ245">
            <v>0</v>
          </cell>
          <cell r="EA245">
            <v>0</v>
          </cell>
        </row>
        <row r="246">
          <cell r="A246">
            <v>167.01</v>
          </cell>
          <cell r="B246">
            <v>0</v>
          </cell>
          <cell r="C246">
            <v>0</v>
          </cell>
          <cell r="D246">
            <v>0</v>
          </cell>
          <cell r="E246">
            <v>0</v>
          </cell>
          <cell r="F246" t="str">
            <v>FSA</v>
          </cell>
          <cell r="G246" t="str">
            <v>Presidential Teaching Fellows (PTF)</v>
          </cell>
          <cell r="H246">
            <v>0</v>
          </cell>
          <cell r="I246">
            <v>0</v>
          </cell>
          <cell r="J246" t="str">
            <v xml:space="preserve">Presidential Teaching Fellows </v>
          </cell>
          <cell r="K246">
            <v>0</v>
          </cell>
          <cell r="L246" t="str">
            <v>M</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cell r="AF246">
            <v>0</v>
          </cell>
          <cell r="AG246">
            <v>0</v>
          </cell>
          <cell r="AH246">
            <v>0</v>
          </cell>
          <cell r="AI246">
            <v>0</v>
          </cell>
          <cell r="AJ246">
            <v>0</v>
          </cell>
          <cell r="AK246">
            <v>0</v>
          </cell>
          <cell r="AL246">
            <v>0</v>
          </cell>
          <cell r="AM246">
            <v>0</v>
          </cell>
          <cell r="AN246">
            <v>0</v>
          </cell>
          <cell r="AO246">
            <v>0</v>
          </cell>
          <cell r="AP246">
            <v>0</v>
          </cell>
          <cell r="AQ246">
            <v>0</v>
          </cell>
          <cell r="AR246">
            <v>0</v>
          </cell>
          <cell r="AS246">
            <v>0</v>
          </cell>
          <cell r="AT246">
            <v>0</v>
          </cell>
          <cell r="AU246">
            <v>0</v>
          </cell>
          <cell r="AV246">
            <v>0</v>
          </cell>
          <cell r="AW246">
            <v>0</v>
          </cell>
          <cell r="AX246">
            <v>0</v>
          </cell>
          <cell r="AY246">
            <v>0</v>
          </cell>
          <cell r="AZ246">
            <v>0</v>
          </cell>
          <cell r="BA246">
            <v>0</v>
          </cell>
          <cell r="BB246">
            <v>0</v>
          </cell>
          <cell r="BC246">
            <v>0</v>
          </cell>
          <cell r="BD246">
            <v>0</v>
          </cell>
          <cell r="BE246">
            <v>0</v>
          </cell>
          <cell r="BF246">
            <v>0</v>
          </cell>
          <cell r="BG246">
            <v>200000</v>
          </cell>
          <cell r="BH246">
            <v>0</v>
          </cell>
          <cell r="BI246">
            <v>0</v>
          </cell>
          <cell r="BJ246">
            <v>0</v>
          </cell>
          <cell r="BK246">
            <v>0</v>
          </cell>
          <cell r="BL246">
            <v>0</v>
          </cell>
          <cell r="BM246">
            <v>0</v>
          </cell>
          <cell r="BN246">
            <v>0</v>
          </cell>
          <cell r="BO246">
            <v>0</v>
          </cell>
          <cell r="BP246">
            <v>0</v>
          </cell>
          <cell r="BQ246">
            <v>0</v>
          </cell>
          <cell r="BR246">
            <v>0</v>
          </cell>
          <cell r="BS246">
            <v>0</v>
          </cell>
          <cell r="BT246">
            <v>0</v>
          </cell>
          <cell r="BU246">
            <v>0</v>
          </cell>
          <cell r="BV246">
            <v>0</v>
          </cell>
          <cell r="BW246">
            <v>0</v>
          </cell>
          <cell r="BX246">
            <v>0</v>
          </cell>
          <cell r="BY246">
            <v>0</v>
          </cell>
          <cell r="BZ246">
            <v>0</v>
          </cell>
          <cell r="CA246">
            <v>0</v>
          </cell>
          <cell r="CB246">
            <v>0</v>
          </cell>
          <cell r="CC246">
            <v>0</v>
          </cell>
          <cell r="CD246">
            <v>0</v>
          </cell>
          <cell r="CE246">
            <v>0</v>
          </cell>
          <cell r="CF246">
            <v>0</v>
          </cell>
          <cell r="CG246">
            <v>0</v>
          </cell>
          <cell r="CH246">
            <v>0</v>
          </cell>
          <cell r="CI246">
            <v>0</v>
          </cell>
          <cell r="CJ246">
            <v>0</v>
          </cell>
          <cell r="CK246">
            <v>0</v>
          </cell>
          <cell r="CL246">
            <v>0</v>
          </cell>
          <cell r="CM246">
            <v>0</v>
          </cell>
          <cell r="CN246">
            <v>0</v>
          </cell>
          <cell r="CO246">
            <v>0</v>
          </cell>
          <cell r="CP246">
            <v>0</v>
          </cell>
          <cell r="CQ246">
            <v>0</v>
          </cell>
          <cell r="CR246">
            <v>0</v>
          </cell>
          <cell r="CS246">
            <v>0</v>
          </cell>
          <cell r="CT246">
            <v>0</v>
          </cell>
          <cell r="CU246">
            <v>0</v>
          </cell>
          <cell r="CV246">
            <v>0</v>
          </cell>
          <cell r="CW246">
            <v>0</v>
          </cell>
          <cell r="CX246">
            <v>0</v>
          </cell>
          <cell r="CY246">
            <v>0</v>
          </cell>
          <cell r="CZ246">
            <v>0</v>
          </cell>
          <cell r="DA246">
            <v>0</v>
          </cell>
          <cell r="DB246">
            <v>0</v>
          </cell>
          <cell r="DC246">
            <v>0</v>
          </cell>
          <cell r="DD246">
            <v>0</v>
          </cell>
          <cell r="DE246">
            <v>0</v>
          </cell>
          <cell r="DF246">
            <v>0</v>
          </cell>
          <cell r="DG246">
            <v>0</v>
          </cell>
          <cell r="DH246">
            <v>0</v>
          </cell>
          <cell r="DI246">
            <v>0</v>
          </cell>
          <cell r="DJ246">
            <v>0</v>
          </cell>
          <cell r="DK246">
            <v>0</v>
          </cell>
          <cell r="DL246">
            <v>0</v>
          </cell>
          <cell r="DM246">
            <v>0</v>
          </cell>
          <cell r="DN246">
            <v>0</v>
          </cell>
          <cell r="DO246">
            <v>0</v>
          </cell>
          <cell r="DP246">
            <v>0</v>
          </cell>
          <cell r="DQ246">
            <v>0</v>
          </cell>
          <cell r="DR246">
            <v>0</v>
          </cell>
          <cell r="DS246">
            <v>0</v>
          </cell>
          <cell r="DT246">
            <v>0</v>
          </cell>
          <cell r="DU246">
            <v>0</v>
          </cell>
          <cell r="DV246">
            <v>0</v>
          </cell>
          <cell r="DW246">
            <v>0</v>
          </cell>
          <cell r="DX246">
            <v>0</v>
          </cell>
          <cell r="DY246">
            <v>0</v>
          </cell>
          <cell r="DZ246">
            <v>0</v>
          </cell>
          <cell r="EA246">
            <v>0</v>
          </cell>
        </row>
        <row r="247">
          <cell r="A247">
            <v>168</v>
          </cell>
          <cell r="B247">
            <v>7</v>
          </cell>
          <cell r="C247">
            <v>3</v>
          </cell>
          <cell r="D247">
            <v>0</v>
          </cell>
          <cell r="E247">
            <v>0</v>
          </cell>
          <cell r="F247" t="str">
            <v>FSA</v>
          </cell>
          <cell r="G247" t="str">
            <v>Teach Grants</v>
          </cell>
          <cell r="H247">
            <v>0</v>
          </cell>
          <cell r="I247">
            <v>0</v>
          </cell>
          <cell r="J247" t="str">
            <v>Teach Grants - New loan subsidy</v>
          </cell>
          <cell r="K247">
            <v>0</v>
          </cell>
          <cell r="L247" t="str">
            <v>M</v>
          </cell>
          <cell r="M247">
            <v>1</v>
          </cell>
          <cell r="N247">
            <v>0</v>
          </cell>
          <cell r="O247">
            <v>0</v>
          </cell>
          <cell r="P247">
            <v>0</v>
          </cell>
          <cell r="Q247">
            <v>0</v>
          </cell>
          <cell r="R247">
            <v>14710</v>
          </cell>
          <cell r="S247">
            <v>14123</v>
          </cell>
          <cell r="T247">
            <v>14123</v>
          </cell>
          <cell r="U247">
            <v>0</v>
          </cell>
          <cell r="V247">
            <v>0</v>
          </cell>
          <cell r="W247">
            <v>0</v>
          </cell>
          <cell r="X247">
            <v>0</v>
          </cell>
          <cell r="Y247">
            <v>0</v>
          </cell>
          <cell r="Z247">
            <v>0</v>
          </cell>
          <cell r="AA247">
            <v>0</v>
          </cell>
          <cell r="AB247">
            <v>0</v>
          </cell>
          <cell r="AC247">
            <v>0</v>
          </cell>
          <cell r="AD247">
            <v>0</v>
          </cell>
          <cell r="AE247">
            <v>0</v>
          </cell>
          <cell r="AF247">
            <v>0</v>
          </cell>
          <cell r="AG247">
            <v>12711</v>
          </cell>
          <cell r="AH247">
            <v>12711</v>
          </cell>
          <cell r="AI247">
            <v>10880</v>
          </cell>
          <cell r="AJ247">
            <v>10880</v>
          </cell>
          <cell r="AK247">
            <v>10880</v>
          </cell>
          <cell r="AL247">
            <v>16569</v>
          </cell>
          <cell r="AM247">
            <v>16569</v>
          </cell>
          <cell r="AN247">
            <v>16569</v>
          </cell>
          <cell r="AO247">
            <v>16569</v>
          </cell>
          <cell r="AP247">
            <v>14123</v>
          </cell>
          <cell r="AQ247">
            <v>21680</v>
          </cell>
          <cell r="AR247">
            <v>21680</v>
          </cell>
          <cell r="AS247">
            <v>21680</v>
          </cell>
          <cell r="AT247">
            <v>21680</v>
          </cell>
          <cell r="AU247">
            <v>21680</v>
          </cell>
          <cell r="AV247">
            <v>21680</v>
          </cell>
          <cell r="AW247">
            <v>21680</v>
          </cell>
          <cell r="AX247">
            <v>21680</v>
          </cell>
          <cell r="AY247">
            <v>21049</v>
          </cell>
          <cell r="AZ247">
            <v>21049</v>
          </cell>
          <cell r="BA247">
            <v>21049</v>
          </cell>
          <cell r="BB247">
            <v>10880</v>
          </cell>
          <cell r="BC247">
            <v>12711</v>
          </cell>
          <cell r="BD247">
            <v>0</v>
          </cell>
          <cell r="BE247">
            <v>12711</v>
          </cell>
          <cell r="BF247">
            <v>0</v>
          </cell>
          <cell r="BG247">
            <v>0</v>
          </cell>
          <cell r="BH247">
            <v>0</v>
          </cell>
          <cell r="BI247">
            <v>0</v>
          </cell>
          <cell r="BJ247">
            <v>0</v>
          </cell>
          <cell r="BK247">
            <v>14149</v>
          </cell>
          <cell r="BL247">
            <v>14149</v>
          </cell>
          <cell r="BM247">
            <v>23716</v>
          </cell>
          <cell r="BN247">
            <v>23716</v>
          </cell>
          <cell r="BO247">
            <v>23716</v>
          </cell>
          <cell r="BP247">
            <v>23716</v>
          </cell>
          <cell r="BQ247">
            <v>23716</v>
          </cell>
          <cell r="BR247">
            <v>23716</v>
          </cell>
          <cell r="BS247">
            <v>23716</v>
          </cell>
          <cell r="BT247">
            <v>23716</v>
          </cell>
          <cell r="BU247">
            <v>23716</v>
          </cell>
          <cell r="BV247">
            <v>14163</v>
          </cell>
          <cell r="BW247">
            <v>34327</v>
          </cell>
          <cell r="BX247">
            <v>34327</v>
          </cell>
          <cell r="BY247">
            <v>34327</v>
          </cell>
          <cell r="BZ247">
            <v>34327</v>
          </cell>
          <cell r="CA247">
            <v>34327</v>
          </cell>
          <cell r="CB247">
            <v>34327</v>
          </cell>
          <cell r="CC247">
            <v>34327</v>
          </cell>
          <cell r="CD247">
            <v>10516</v>
          </cell>
          <cell r="CE247">
            <v>10516</v>
          </cell>
          <cell r="CF247">
            <v>22917</v>
          </cell>
          <cell r="CG247">
            <v>22917</v>
          </cell>
          <cell r="CH247">
            <v>13100</v>
          </cell>
          <cell r="CI247">
            <v>20798</v>
          </cell>
          <cell r="CJ247">
            <v>14163</v>
          </cell>
          <cell r="CK247">
            <v>34335</v>
          </cell>
          <cell r="CL247">
            <v>10516</v>
          </cell>
          <cell r="CM247">
            <v>34335</v>
          </cell>
          <cell r="CN247">
            <v>34335</v>
          </cell>
          <cell r="CO247">
            <v>34335</v>
          </cell>
          <cell r="CP247">
            <v>34335</v>
          </cell>
          <cell r="CQ247">
            <v>1418</v>
          </cell>
          <cell r="CR247">
            <v>1418</v>
          </cell>
          <cell r="CS247">
            <v>15983</v>
          </cell>
          <cell r="CT247">
            <v>15983</v>
          </cell>
          <cell r="CU247">
            <v>14576</v>
          </cell>
          <cell r="CV247">
            <v>18786</v>
          </cell>
          <cell r="CW247">
            <v>15983</v>
          </cell>
          <cell r="CX247">
            <v>15983</v>
          </cell>
          <cell r="CY247">
            <v>15983</v>
          </cell>
          <cell r="CZ247">
            <v>17914</v>
          </cell>
          <cell r="DA247">
            <v>16607</v>
          </cell>
          <cell r="DB247">
            <v>14576</v>
          </cell>
          <cell r="DC247">
            <v>16607</v>
          </cell>
          <cell r="DD247">
            <v>16607</v>
          </cell>
          <cell r="DE247">
            <v>15884</v>
          </cell>
          <cell r="DF247">
            <v>19535</v>
          </cell>
          <cell r="DG247">
            <v>19535</v>
          </cell>
          <cell r="DH247">
            <v>19535</v>
          </cell>
          <cell r="DI247">
            <v>19535</v>
          </cell>
          <cell r="DJ247">
            <v>19535</v>
          </cell>
          <cell r="DK247">
            <v>11725</v>
          </cell>
          <cell r="DL247">
            <v>14232</v>
          </cell>
          <cell r="DM247">
            <v>11725</v>
          </cell>
          <cell r="DN247">
            <v>11725</v>
          </cell>
          <cell r="DO247">
            <v>0</v>
          </cell>
          <cell r="DP247">
            <v>10928</v>
          </cell>
          <cell r="DQ247">
            <v>11725</v>
          </cell>
          <cell r="DR247">
            <v>11725</v>
          </cell>
          <cell r="DS247">
            <v>12412</v>
          </cell>
          <cell r="DT247">
            <v>13115</v>
          </cell>
          <cell r="DU247">
            <v>13115</v>
          </cell>
          <cell r="DV247">
            <v>13115</v>
          </cell>
          <cell r="DW247">
            <v>13115</v>
          </cell>
          <cell r="DX247">
            <v>12306</v>
          </cell>
          <cell r="DY247">
            <v>12306</v>
          </cell>
          <cell r="DZ247">
            <v>12306</v>
          </cell>
          <cell r="EA247">
            <v>12306</v>
          </cell>
        </row>
        <row r="248">
          <cell r="A248">
            <v>169</v>
          </cell>
          <cell r="B248">
            <v>7</v>
          </cell>
          <cell r="C248">
            <v>3</v>
          </cell>
          <cell r="D248">
            <v>0</v>
          </cell>
          <cell r="E248">
            <v>0</v>
          </cell>
          <cell r="F248" t="str">
            <v>FSA</v>
          </cell>
          <cell r="G248" t="str">
            <v>Teach Grants</v>
          </cell>
          <cell r="H248">
            <v>0</v>
          </cell>
          <cell r="I248">
            <v>1</v>
          </cell>
          <cell r="J248" t="str">
            <v>Teach Grants - New negative loan subsidy (non-add)</v>
          </cell>
          <cell r="K248">
            <v>0</v>
          </cell>
          <cell r="L248" t="str">
            <v>M</v>
          </cell>
          <cell r="M248">
            <v>0</v>
          </cell>
          <cell r="N248">
            <v>0</v>
          </cell>
          <cell r="O248">
            <v>0</v>
          </cell>
          <cell r="P248">
            <v>-2924</v>
          </cell>
          <cell r="Q248">
            <v>-2442</v>
          </cell>
          <cell r="R248">
            <v>0</v>
          </cell>
          <cell r="S248">
            <v>0</v>
          </cell>
          <cell r="T248">
            <v>0</v>
          </cell>
          <cell r="U248">
            <v>-3452</v>
          </cell>
          <cell r="V248">
            <v>-3009</v>
          </cell>
          <cell r="W248">
            <v>-3009</v>
          </cell>
          <cell r="X248">
            <v>-3009</v>
          </cell>
          <cell r="Y248">
            <v>-3009</v>
          </cell>
          <cell r="Z248">
            <v>-3009</v>
          </cell>
          <cell r="AA248">
            <v>0</v>
          </cell>
          <cell r="AB248">
            <v>-3009</v>
          </cell>
          <cell r="AC248">
            <v>-3009</v>
          </cell>
          <cell r="AD248">
            <v>-3009</v>
          </cell>
          <cell r="AE248">
            <v>-3009</v>
          </cell>
          <cell r="AF248">
            <v>-3009</v>
          </cell>
          <cell r="AG248">
            <v>0</v>
          </cell>
          <cell r="AH248">
            <v>0</v>
          </cell>
          <cell r="AI248">
            <v>0</v>
          </cell>
          <cell r="AJ248">
            <v>0</v>
          </cell>
          <cell r="AK248">
            <v>0</v>
          </cell>
          <cell r="AL248">
            <v>0</v>
          </cell>
          <cell r="AM248">
            <v>0</v>
          </cell>
          <cell r="AN248">
            <v>0</v>
          </cell>
          <cell r="AO248">
            <v>0</v>
          </cell>
          <cell r="AP248">
            <v>0</v>
          </cell>
          <cell r="AQ248">
            <v>0</v>
          </cell>
          <cell r="AR248">
            <v>0</v>
          </cell>
          <cell r="AS248">
            <v>0</v>
          </cell>
          <cell r="AT248">
            <v>0</v>
          </cell>
          <cell r="AU248">
            <v>0</v>
          </cell>
          <cell r="AV248">
            <v>0</v>
          </cell>
          <cell r="AW248">
            <v>0</v>
          </cell>
          <cell r="AX248">
            <v>0</v>
          </cell>
          <cell r="AY248">
            <v>0</v>
          </cell>
          <cell r="AZ248">
            <v>0</v>
          </cell>
          <cell r="BA248">
            <v>0</v>
          </cell>
          <cell r="BB248">
            <v>0</v>
          </cell>
          <cell r="BC248">
            <v>0</v>
          </cell>
          <cell r="BD248">
            <v>0</v>
          </cell>
          <cell r="BE248">
            <v>0</v>
          </cell>
          <cell r="BF248">
            <v>0</v>
          </cell>
          <cell r="BG248">
            <v>0</v>
          </cell>
          <cell r="BH248">
            <v>0</v>
          </cell>
          <cell r="BI248">
            <v>0</v>
          </cell>
          <cell r="BJ248">
            <v>0</v>
          </cell>
          <cell r="BK248">
            <v>0</v>
          </cell>
          <cell r="BL248">
            <v>0</v>
          </cell>
          <cell r="BM248">
            <v>0</v>
          </cell>
          <cell r="BN248">
            <v>0</v>
          </cell>
          <cell r="BO248">
            <v>0</v>
          </cell>
          <cell r="BP248">
            <v>0</v>
          </cell>
          <cell r="BQ248">
            <v>0</v>
          </cell>
          <cell r="BR248">
            <v>0</v>
          </cell>
          <cell r="BS248">
            <v>0</v>
          </cell>
          <cell r="BT248">
            <v>0</v>
          </cell>
          <cell r="BU248">
            <v>0</v>
          </cell>
          <cell r="BV248">
            <v>0</v>
          </cell>
          <cell r="BW248">
            <v>0</v>
          </cell>
          <cell r="BX248">
            <v>0</v>
          </cell>
          <cell r="BY248">
            <v>0</v>
          </cell>
          <cell r="BZ248">
            <v>0</v>
          </cell>
          <cell r="CA248">
            <v>0</v>
          </cell>
          <cell r="CB248">
            <v>0</v>
          </cell>
          <cell r="CC248">
            <v>0</v>
          </cell>
          <cell r="CD248">
            <v>0</v>
          </cell>
          <cell r="CE248">
            <v>0</v>
          </cell>
          <cell r="CF248">
            <v>0</v>
          </cell>
          <cell r="CG248">
            <v>0</v>
          </cell>
          <cell r="CH248">
            <v>0</v>
          </cell>
          <cell r="CI248">
            <v>0</v>
          </cell>
          <cell r="CJ248">
            <v>0</v>
          </cell>
          <cell r="CK248">
            <v>0</v>
          </cell>
          <cell r="CL248">
            <v>0</v>
          </cell>
          <cell r="CM248">
            <v>0</v>
          </cell>
          <cell r="CN248">
            <v>0</v>
          </cell>
          <cell r="CO248">
            <v>0</v>
          </cell>
          <cell r="CP248">
            <v>0</v>
          </cell>
          <cell r="CQ248">
            <v>0</v>
          </cell>
          <cell r="CR248">
            <v>0</v>
          </cell>
          <cell r="CS248">
            <v>0</v>
          </cell>
          <cell r="CT248">
            <v>0</v>
          </cell>
          <cell r="CU248">
            <v>0</v>
          </cell>
          <cell r="CV248">
            <v>0</v>
          </cell>
          <cell r="CW248">
            <v>0</v>
          </cell>
          <cell r="CX248">
            <v>0</v>
          </cell>
          <cell r="CY248">
            <v>0</v>
          </cell>
          <cell r="CZ248">
            <v>0</v>
          </cell>
          <cell r="DA248">
            <v>0</v>
          </cell>
          <cell r="DB248">
            <v>0</v>
          </cell>
          <cell r="DC248">
            <v>0</v>
          </cell>
          <cell r="DD248">
            <v>0</v>
          </cell>
          <cell r="DE248">
            <v>0</v>
          </cell>
          <cell r="DF248">
            <v>0</v>
          </cell>
          <cell r="DG248">
            <v>0</v>
          </cell>
          <cell r="DH248">
            <v>0</v>
          </cell>
          <cell r="DI248">
            <v>0</v>
          </cell>
          <cell r="DJ248">
            <v>0</v>
          </cell>
          <cell r="DK248">
            <v>0</v>
          </cell>
          <cell r="DL248">
            <v>0</v>
          </cell>
          <cell r="DM248">
            <v>0</v>
          </cell>
          <cell r="DN248">
            <v>0</v>
          </cell>
          <cell r="DO248">
            <v>0</v>
          </cell>
          <cell r="DP248">
            <v>0</v>
          </cell>
          <cell r="DQ248">
            <v>0</v>
          </cell>
          <cell r="DR248">
            <v>0</v>
          </cell>
          <cell r="DS248">
            <v>0</v>
          </cell>
          <cell r="DT248">
            <v>0</v>
          </cell>
          <cell r="DU248">
            <v>0</v>
          </cell>
          <cell r="DV248">
            <v>0</v>
          </cell>
          <cell r="DW248">
            <v>0</v>
          </cell>
          <cell r="DX248">
            <v>0</v>
          </cell>
          <cell r="DY248">
            <v>0</v>
          </cell>
          <cell r="DZ248">
            <v>0</v>
          </cell>
          <cell r="EA248">
            <v>0</v>
          </cell>
        </row>
        <row r="249">
          <cell r="A249">
            <v>169.01</v>
          </cell>
          <cell r="B249">
            <v>7</v>
          </cell>
          <cell r="C249">
            <v>3</v>
          </cell>
          <cell r="D249">
            <v>0</v>
          </cell>
          <cell r="E249">
            <v>0</v>
          </cell>
          <cell r="F249" t="str">
            <v>FSA</v>
          </cell>
          <cell r="G249" t="str">
            <v>Teach Grants</v>
          </cell>
          <cell r="H249">
            <v>0</v>
          </cell>
          <cell r="I249">
            <v>0</v>
          </cell>
          <cell r="J249" t="str">
            <v>Teach Grants - Upward reestimate of existing loans</v>
          </cell>
          <cell r="K249">
            <v>0</v>
          </cell>
          <cell r="L249" t="str">
            <v>M</v>
          </cell>
          <cell r="M249">
            <v>1</v>
          </cell>
          <cell r="N249">
            <v>0</v>
          </cell>
          <cell r="O249">
            <v>0</v>
          </cell>
          <cell r="P249">
            <v>0</v>
          </cell>
          <cell r="Q249">
            <v>0</v>
          </cell>
          <cell r="R249">
            <v>12128</v>
          </cell>
          <cell r="S249">
            <v>12128</v>
          </cell>
          <cell r="T249">
            <v>12128</v>
          </cell>
          <cell r="U249">
            <v>0</v>
          </cell>
          <cell r="V249">
            <v>0</v>
          </cell>
          <cell r="W249">
            <v>0</v>
          </cell>
          <cell r="X249">
            <v>0</v>
          </cell>
          <cell r="Y249">
            <v>0</v>
          </cell>
          <cell r="Z249">
            <v>0</v>
          </cell>
          <cell r="AA249">
            <v>0</v>
          </cell>
          <cell r="AB249">
            <v>0</v>
          </cell>
          <cell r="AC249">
            <v>0</v>
          </cell>
          <cell r="AD249">
            <v>0</v>
          </cell>
          <cell r="AE249">
            <v>0</v>
          </cell>
          <cell r="AF249">
            <v>0</v>
          </cell>
          <cell r="AG249">
            <v>0</v>
          </cell>
          <cell r="AH249">
            <v>0</v>
          </cell>
          <cell r="AI249">
            <v>12128</v>
          </cell>
          <cell r="AJ249">
            <v>12128</v>
          </cell>
          <cell r="AK249">
            <v>12128</v>
          </cell>
          <cell r="AL249">
            <v>0</v>
          </cell>
          <cell r="AM249">
            <v>0</v>
          </cell>
          <cell r="AN249">
            <v>0</v>
          </cell>
          <cell r="AO249">
            <v>0</v>
          </cell>
          <cell r="AP249">
            <v>12128</v>
          </cell>
          <cell r="AQ249">
            <v>498</v>
          </cell>
          <cell r="AR249">
            <v>498</v>
          </cell>
          <cell r="AS249">
            <v>498</v>
          </cell>
          <cell r="AT249">
            <v>498</v>
          </cell>
          <cell r="AU249">
            <v>498</v>
          </cell>
          <cell r="AV249">
            <v>498</v>
          </cell>
          <cell r="AW249">
            <v>498</v>
          </cell>
          <cell r="AX249">
            <v>498</v>
          </cell>
          <cell r="AY249">
            <v>498</v>
          </cell>
          <cell r="AZ249">
            <v>498</v>
          </cell>
          <cell r="BA249">
            <v>498</v>
          </cell>
          <cell r="BB249">
            <v>12128</v>
          </cell>
          <cell r="BC249">
            <v>0</v>
          </cell>
          <cell r="BD249">
            <v>0</v>
          </cell>
          <cell r="BE249">
            <v>0</v>
          </cell>
          <cell r="BF249">
            <v>0</v>
          </cell>
          <cell r="BG249">
            <v>0</v>
          </cell>
          <cell r="BH249">
            <v>0</v>
          </cell>
          <cell r="BI249">
            <v>0</v>
          </cell>
          <cell r="BJ249">
            <v>0</v>
          </cell>
          <cell r="BK249">
            <v>0</v>
          </cell>
          <cell r="BL249">
            <v>0</v>
          </cell>
          <cell r="BM249">
            <v>0</v>
          </cell>
          <cell r="BN249">
            <v>0</v>
          </cell>
          <cell r="BO249">
            <v>0</v>
          </cell>
          <cell r="BP249">
            <v>0</v>
          </cell>
          <cell r="BQ249">
            <v>0</v>
          </cell>
          <cell r="BR249">
            <v>0</v>
          </cell>
          <cell r="BS249">
            <v>0</v>
          </cell>
          <cell r="BT249">
            <v>0</v>
          </cell>
          <cell r="BU249">
            <v>0</v>
          </cell>
          <cell r="BV249">
            <v>20314</v>
          </cell>
          <cell r="BW249">
            <v>0</v>
          </cell>
          <cell r="BX249">
            <v>0</v>
          </cell>
          <cell r="BY249">
            <v>0</v>
          </cell>
          <cell r="BZ249">
            <v>0</v>
          </cell>
          <cell r="CA249">
            <v>0</v>
          </cell>
          <cell r="CB249">
            <v>0</v>
          </cell>
          <cell r="CC249">
            <v>0</v>
          </cell>
          <cell r="CD249">
            <v>0</v>
          </cell>
          <cell r="CE249">
            <v>0</v>
          </cell>
          <cell r="CF249">
            <v>0</v>
          </cell>
          <cell r="CG249">
            <v>0</v>
          </cell>
          <cell r="CH249">
            <v>1680</v>
          </cell>
          <cell r="CI249">
            <v>20314</v>
          </cell>
          <cell r="CJ249">
            <v>20314</v>
          </cell>
          <cell r="CK249">
            <v>0</v>
          </cell>
          <cell r="CL249">
            <v>0</v>
          </cell>
          <cell r="CM249">
            <v>0</v>
          </cell>
          <cell r="CN249">
            <v>0</v>
          </cell>
          <cell r="CO249">
            <v>0</v>
          </cell>
          <cell r="CP249">
            <v>0</v>
          </cell>
          <cell r="CQ249">
            <v>0</v>
          </cell>
          <cell r="CR249">
            <v>0</v>
          </cell>
          <cell r="CS249">
            <v>0</v>
          </cell>
          <cell r="CT249">
            <v>0</v>
          </cell>
          <cell r="CU249">
            <v>3810</v>
          </cell>
          <cell r="CV249">
            <v>0</v>
          </cell>
          <cell r="CW249">
            <v>0</v>
          </cell>
          <cell r="CX249">
            <v>0</v>
          </cell>
          <cell r="CY249">
            <v>0</v>
          </cell>
          <cell r="CZ249">
            <v>0</v>
          </cell>
          <cell r="DA249">
            <v>0</v>
          </cell>
          <cell r="DB249">
            <v>3810</v>
          </cell>
          <cell r="DC249">
            <v>0</v>
          </cell>
          <cell r="DD249">
            <v>0</v>
          </cell>
          <cell r="DE249">
            <v>21</v>
          </cell>
          <cell r="DF249">
            <v>0</v>
          </cell>
          <cell r="DG249">
            <v>0</v>
          </cell>
          <cell r="DH249">
            <v>0</v>
          </cell>
          <cell r="DI249">
            <v>0</v>
          </cell>
          <cell r="DJ249">
            <v>0</v>
          </cell>
          <cell r="DK249">
            <v>0</v>
          </cell>
          <cell r="DL249">
            <v>21</v>
          </cell>
          <cell r="DM249">
            <v>0</v>
          </cell>
          <cell r="DN249">
            <v>0</v>
          </cell>
          <cell r="DO249">
            <v>0</v>
          </cell>
          <cell r="DP249">
            <v>0</v>
          </cell>
          <cell r="DQ249">
            <v>0</v>
          </cell>
          <cell r="DR249">
            <v>0</v>
          </cell>
          <cell r="DS249">
            <v>3296</v>
          </cell>
          <cell r="DT249">
            <v>0</v>
          </cell>
          <cell r="DU249">
            <v>0</v>
          </cell>
          <cell r="DV249">
            <v>0</v>
          </cell>
          <cell r="DW249">
            <v>0</v>
          </cell>
          <cell r="DX249">
            <v>0</v>
          </cell>
          <cell r="DY249">
            <v>0</v>
          </cell>
          <cell r="DZ249">
            <v>0</v>
          </cell>
          <cell r="EA249">
            <v>0</v>
          </cell>
        </row>
        <row r="250">
          <cell r="A250">
            <v>169.02</v>
          </cell>
          <cell r="B250">
            <v>7</v>
          </cell>
          <cell r="C250">
            <v>3</v>
          </cell>
          <cell r="D250">
            <v>0</v>
          </cell>
          <cell r="E250">
            <v>0</v>
          </cell>
          <cell r="F250" t="str">
            <v>FSA</v>
          </cell>
          <cell r="G250" t="str">
            <v>Teach Grants</v>
          </cell>
          <cell r="H250">
            <v>0</v>
          </cell>
          <cell r="I250">
            <v>1</v>
          </cell>
          <cell r="J250" t="str">
            <v>Teach Grants - Downward reestimate of existing loans (non-add)</v>
          </cell>
          <cell r="K250">
            <v>0</v>
          </cell>
          <cell r="L250" t="str">
            <v>M</v>
          </cell>
          <cell r="M250">
            <v>0</v>
          </cell>
          <cell r="N250">
            <v>0</v>
          </cell>
          <cell r="O250">
            <v>0</v>
          </cell>
          <cell r="P250">
            <v>0</v>
          </cell>
          <cell r="Q250">
            <v>0</v>
          </cell>
          <cell r="R250">
            <v>-153</v>
          </cell>
          <cell r="S250">
            <v>-153</v>
          </cell>
          <cell r="T250">
            <v>-153</v>
          </cell>
          <cell r="U250">
            <v>0</v>
          </cell>
          <cell r="V250">
            <v>0</v>
          </cell>
          <cell r="W250">
            <v>0</v>
          </cell>
          <cell r="X250">
            <v>0</v>
          </cell>
          <cell r="Y250">
            <v>0</v>
          </cell>
          <cell r="Z250">
            <v>0</v>
          </cell>
          <cell r="AA250">
            <v>0</v>
          </cell>
          <cell r="AB250">
            <v>0</v>
          </cell>
          <cell r="AC250">
            <v>0</v>
          </cell>
          <cell r="AD250">
            <v>0</v>
          </cell>
          <cell r="AE250">
            <v>0</v>
          </cell>
          <cell r="AF250">
            <v>0</v>
          </cell>
          <cell r="AG250">
            <v>0</v>
          </cell>
          <cell r="AH250">
            <v>0</v>
          </cell>
          <cell r="AI250">
            <v>-153</v>
          </cell>
          <cell r="AJ250">
            <v>-153</v>
          </cell>
          <cell r="AK250">
            <v>-153</v>
          </cell>
          <cell r="AL250">
            <v>0</v>
          </cell>
          <cell r="AM250">
            <v>0</v>
          </cell>
          <cell r="AN250">
            <v>0</v>
          </cell>
          <cell r="AO250">
            <v>0</v>
          </cell>
          <cell r="AP250">
            <v>-153</v>
          </cell>
          <cell r="AQ250">
            <v>-5971</v>
          </cell>
          <cell r="AR250">
            <v>-5971</v>
          </cell>
          <cell r="AS250">
            <v>-5971</v>
          </cell>
          <cell r="AT250">
            <v>-5971</v>
          </cell>
          <cell r="AU250">
            <v>-5971</v>
          </cell>
          <cell r="AV250">
            <v>-5971</v>
          </cell>
          <cell r="AW250">
            <v>-5971</v>
          </cell>
          <cell r="AX250">
            <v>-5971</v>
          </cell>
          <cell r="AY250">
            <v>-5971</v>
          </cell>
          <cell r="AZ250">
            <v>-5971</v>
          </cell>
          <cell r="BA250">
            <v>-5971</v>
          </cell>
          <cell r="BB250">
            <v>-153</v>
          </cell>
          <cell r="BC250">
            <v>0</v>
          </cell>
          <cell r="BD250">
            <v>0</v>
          </cell>
          <cell r="BE250">
            <v>0</v>
          </cell>
          <cell r="BF250">
            <v>0</v>
          </cell>
          <cell r="BG250">
            <v>0</v>
          </cell>
          <cell r="BH250">
            <v>0</v>
          </cell>
          <cell r="BI250">
            <v>0</v>
          </cell>
          <cell r="BJ250">
            <v>0</v>
          </cell>
          <cell r="BK250">
            <v>0</v>
          </cell>
          <cell r="BL250">
            <v>0</v>
          </cell>
          <cell r="BM250">
            <v>0</v>
          </cell>
          <cell r="BN250">
            <v>0</v>
          </cell>
          <cell r="BO250">
            <v>0</v>
          </cell>
          <cell r="BP250">
            <v>0</v>
          </cell>
          <cell r="BQ250">
            <v>0</v>
          </cell>
          <cell r="BR250">
            <v>0</v>
          </cell>
          <cell r="BS250">
            <v>0</v>
          </cell>
          <cell r="BT250">
            <v>0</v>
          </cell>
          <cell r="BU250">
            <v>0</v>
          </cell>
          <cell r="BV250">
            <v>0</v>
          </cell>
          <cell r="BW250">
            <v>0</v>
          </cell>
          <cell r="BX250">
            <v>0</v>
          </cell>
          <cell r="BY250">
            <v>0</v>
          </cell>
          <cell r="BZ250">
            <v>0</v>
          </cell>
          <cell r="CA250">
            <v>0</v>
          </cell>
          <cell r="CB250">
            <v>0</v>
          </cell>
          <cell r="CC250">
            <v>0</v>
          </cell>
          <cell r="CD250">
            <v>0</v>
          </cell>
          <cell r="CE250">
            <v>0</v>
          </cell>
          <cell r="CF250">
            <v>0</v>
          </cell>
          <cell r="CG250">
            <v>0</v>
          </cell>
          <cell r="CH250">
            <v>-17411</v>
          </cell>
          <cell r="CI250">
            <v>0</v>
          </cell>
          <cell r="CJ250">
            <v>0</v>
          </cell>
          <cell r="CK250">
            <v>0</v>
          </cell>
          <cell r="CL250">
            <v>0</v>
          </cell>
          <cell r="CM250">
            <v>0</v>
          </cell>
          <cell r="CN250">
            <v>0</v>
          </cell>
          <cell r="CO250">
            <v>0</v>
          </cell>
          <cell r="CP250">
            <v>0</v>
          </cell>
          <cell r="CQ250">
            <v>0</v>
          </cell>
          <cell r="CR250">
            <v>0</v>
          </cell>
          <cell r="CS250">
            <v>0</v>
          </cell>
          <cell r="CT250">
            <v>0</v>
          </cell>
          <cell r="CU250">
            <v>-13341</v>
          </cell>
          <cell r="CV250">
            <v>0</v>
          </cell>
          <cell r="CW250">
            <v>0</v>
          </cell>
          <cell r="CX250">
            <v>0</v>
          </cell>
          <cell r="CY250">
            <v>0</v>
          </cell>
          <cell r="CZ250">
            <v>0</v>
          </cell>
          <cell r="DA250">
            <v>0</v>
          </cell>
          <cell r="DB250">
            <v>-13341</v>
          </cell>
          <cell r="DC250">
            <v>0</v>
          </cell>
          <cell r="DD250">
            <v>0</v>
          </cell>
          <cell r="DE250">
            <v>-31199</v>
          </cell>
          <cell r="DF250">
            <v>0</v>
          </cell>
          <cell r="DG250">
            <v>0</v>
          </cell>
          <cell r="DH250">
            <v>0</v>
          </cell>
          <cell r="DI250">
            <v>0</v>
          </cell>
          <cell r="DJ250">
            <v>0</v>
          </cell>
          <cell r="DK250">
            <v>0</v>
          </cell>
          <cell r="DL250">
            <v>-31199</v>
          </cell>
          <cell r="DM250">
            <v>0</v>
          </cell>
          <cell r="DN250">
            <v>0</v>
          </cell>
          <cell r="DO250">
            <v>0</v>
          </cell>
          <cell r="DP250">
            <v>0</v>
          </cell>
          <cell r="DQ250">
            <v>0</v>
          </cell>
          <cell r="DR250">
            <v>0</v>
          </cell>
          <cell r="DS250">
            <v>-5111</v>
          </cell>
          <cell r="DT250">
            <v>0</v>
          </cell>
          <cell r="DU250">
            <v>0</v>
          </cell>
          <cell r="DV250">
            <v>0</v>
          </cell>
          <cell r="DW250">
            <v>0</v>
          </cell>
          <cell r="DX250">
            <v>0</v>
          </cell>
          <cell r="DY250">
            <v>0</v>
          </cell>
          <cell r="DZ250">
            <v>0</v>
          </cell>
          <cell r="EA250">
            <v>0</v>
          </cell>
        </row>
        <row r="251">
          <cell r="A251">
            <v>169.03</v>
          </cell>
          <cell r="B251">
            <v>7</v>
          </cell>
          <cell r="C251">
            <v>3</v>
          </cell>
          <cell r="D251">
            <v>0</v>
          </cell>
          <cell r="E251">
            <v>0</v>
          </cell>
          <cell r="F251" t="str">
            <v>FSA</v>
          </cell>
          <cell r="G251" t="str">
            <v>Teach Grants</v>
          </cell>
          <cell r="H251">
            <v>0</v>
          </cell>
          <cell r="I251">
            <v>1</v>
          </cell>
          <cell r="J251" t="str">
            <v>Teach Grants - Net reestimate of existing loans (non-add)</v>
          </cell>
          <cell r="K251">
            <v>0</v>
          </cell>
          <cell r="L251" t="str">
            <v>M</v>
          </cell>
          <cell r="M251">
            <v>0</v>
          </cell>
          <cell r="N251">
            <v>0</v>
          </cell>
          <cell r="O251">
            <v>0</v>
          </cell>
          <cell r="P251">
            <v>0</v>
          </cell>
          <cell r="Q251">
            <v>0</v>
          </cell>
          <cell r="R251">
            <v>11975</v>
          </cell>
          <cell r="S251">
            <v>11975</v>
          </cell>
          <cell r="T251">
            <v>11975</v>
          </cell>
          <cell r="U251">
            <v>0</v>
          </cell>
          <cell r="V251">
            <v>0</v>
          </cell>
          <cell r="W251">
            <v>0</v>
          </cell>
          <cell r="X251">
            <v>0</v>
          </cell>
          <cell r="Y251">
            <v>0</v>
          </cell>
          <cell r="Z251">
            <v>0</v>
          </cell>
          <cell r="AA251">
            <v>0</v>
          </cell>
          <cell r="AB251">
            <v>0</v>
          </cell>
          <cell r="AC251">
            <v>0</v>
          </cell>
          <cell r="AD251">
            <v>0</v>
          </cell>
          <cell r="AE251">
            <v>0</v>
          </cell>
          <cell r="AF251">
            <v>0</v>
          </cell>
          <cell r="AG251">
            <v>0</v>
          </cell>
          <cell r="AH251">
            <v>0</v>
          </cell>
          <cell r="AI251">
            <v>11975</v>
          </cell>
          <cell r="AJ251">
            <v>11975</v>
          </cell>
          <cell r="AK251">
            <v>11975</v>
          </cell>
          <cell r="AL251">
            <v>0</v>
          </cell>
          <cell r="AM251">
            <v>0</v>
          </cell>
          <cell r="AN251">
            <v>0</v>
          </cell>
          <cell r="AO251">
            <v>0</v>
          </cell>
          <cell r="AP251">
            <v>11975</v>
          </cell>
          <cell r="AQ251">
            <v>-5473</v>
          </cell>
          <cell r="AR251">
            <v>-5473</v>
          </cell>
          <cell r="AS251">
            <v>-5473</v>
          </cell>
          <cell r="AT251">
            <v>-5473</v>
          </cell>
          <cell r="AU251">
            <v>-5473</v>
          </cell>
          <cell r="AV251">
            <v>-5473</v>
          </cell>
          <cell r="AW251">
            <v>-5473</v>
          </cell>
          <cell r="AX251">
            <v>-5473</v>
          </cell>
          <cell r="AY251">
            <v>-5473</v>
          </cell>
          <cell r="AZ251">
            <v>-5473</v>
          </cell>
          <cell r="BA251">
            <v>-5473</v>
          </cell>
          <cell r="BB251">
            <v>11975</v>
          </cell>
          <cell r="BC251">
            <v>0</v>
          </cell>
          <cell r="BD251">
            <v>0</v>
          </cell>
          <cell r="BE251">
            <v>0</v>
          </cell>
          <cell r="BF251">
            <v>0</v>
          </cell>
          <cell r="BG251">
            <v>0</v>
          </cell>
          <cell r="BH251">
            <v>0</v>
          </cell>
          <cell r="BI251">
            <v>0</v>
          </cell>
          <cell r="BJ251">
            <v>0</v>
          </cell>
          <cell r="BK251">
            <v>0</v>
          </cell>
          <cell r="BL251">
            <v>0</v>
          </cell>
          <cell r="BM251">
            <v>0</v>
          </cell>
          <cell r="BN251">
            <v>0</v>
          </cell>
          <cell r="BO251">
            <v>0</v>
          </cell>
          <cell r="BP251">
            <v>0</v>
          </cell>
          <cell r="BQ251">
            <v>0</v>
          </cell>
          <cell r="BR251">
            <v>0</v>
          </cell>
          <cell r="BS251">
            <v>0</v>
          </cell>
          <cell r="BT251">
            <v>0</v>
          </cell>
          <cell r="BU251">
            <v>0</v>
          </cell>
          <cell r="BV251">
            <v>20314</v>
          </cell>
          <cell r="BW251">
            <v>0</v>
          </cell>
          <cell r="BX251">
            <v>0</v>
          </cell>
          <cell r="BY251">
            <v>0</v>
          </cell>
          <cell r="BZ251">
            <v>0</v>
          </cell>
          <cell r="CA251">
            <v>0</v>
          </cell>
          <cell r="CB251">
            <v>0</v>
          </cell>
          <cell r="CC251">
            <v>0</v>
          </cell>
          <cell r="CD251">
            <v>0</v>
          </cell>
          <cell r="CE251">
            <v>0</v>
          </cell>
          <cell r="CF251">
            <v>0</v>
          </cell>
          <cell r="CG251">
            <v>0</v>
          </cell>
          <cell r="CH251">
            <v>-15731</v>
          </cell>
          <cell r="CI251">
            <v>20314</v>
          </cell>
          <cell r="CJ251">
            <v>20314</v>
          </cell>
          <cell r="CK251">
            <v>0</v>
          </cell>
          <cell r="CL251">
            <v>0</v>
          </cell>
          <cell r="CM251">
            <v>0</v>
          </cell>
          <cell r="CN251">
            <v>0</v>
          </cell>
          <cell r="CO251">
            <v>0</v>
          </cell>
          <cell r="CP251">
            <v>0</v>
          </cell>
          <cell r="CQ251">
            <v>0</v>
          </cell>
          <cell r="CR251">
            <v>0</v>
          </cell>
          <cell r="CS251">
            <v>0</v>
          </cell>
          <cell r="CT251">
            <v>0</v>
          </cell>
          <cell r="CU251">
            <v>-9531</v>
          </cell>
          <cell r="CV251">
            <v>0</v>
          </cell>
          <cell r="CW251">
            <v>0</v>
          </cell>
          <cell r="CX251">
            <v>0</v>
          </cell>
          <cell r="CY251">
            <v>0</v>
          </cell>
          <cell r="CZ251">
            <v>0</v>
          </cell>
          <cell r="DA251">
            <v>0</v>
          </cell>
          <cell r="DB251">
            <v>-9531</v>
          </cell>
          <cell r="DC251">
            <v>0</v>
          </cell>
          <cell r="DD251">
            <v>0</v>
          </cell>
          <cell r="DE251">
            <v>-31178</v>
          </cell>
          <cell r="DF251">
            <v>0</v>
          </cell>
          <cell r="DG251">
            <v>0</v>
          </cell>
          <cell r="DH251">
            <v>0</v>
          </cell>
          <cell r="DI251">
            <v>0</v>
          </cell>
          <cell r="DJ251">
            <v>0</v>
          </cell>
          <cell r="DK251">
            <v>0</v>
          </cell>
          <cell r="DL251">
            <v>-31178</v>
          </cell>
          <cell r="DM251">
            <v>0</v>
          </cell>
          <cell r="DN251">
            <v>0</v>
          </cell>
          <cell r="DO251">
            <v>0</v>
          </cell>
          <cell r="DP251">
            <v>0</v>
          </cell>
          <cell r="DQ251">
            <v>0</v>
          </cell>
          <cell r="DR251">
            <v>0</v>
          </cell>
          <cell r="DS251">
            <v>-1815</v>
          </cell>
          <cell r="DT251">
            <v>0</v>
          </cell>
          <cell r="DU251">
            <v>0</v>
          </cell>
          <cell r="DV251">
            <v>0</v>
          </cell>
          <cell r="DW251">
            <v>0</v>
          </cell>
          <cell r="DX251">
            <v>0</v>
          </cell>
          <cell r="DY251">
            <v>0</v>
          </cell>
          <cell r="DZ251">
            <v>0</v>
          </cell>
          <cell r="EA251">
            <v>0</v>
          </cell>
        </row>
        <row r="252">
          <cell r="A252">
            <v>170</v>
          </cell>
          <cell r="B252">
            <v>7</v>
          </cell>
          <cell r="C252">
            <v>3</v>
          </cell>
          <cell r="D252">
            <v>0</v>
          </cell>
          <cell r="E252">
            <v>0</v>
          </cell>
          <cell r="F252" t="str">
            <v>FSA</v>
          </cell>
          <cell r="G252" t="str">
            <v>Federal Direct Student Loans</v>
          </cell>
          <cell r="H252">
            <v>0</v>
          </cell>
          <cell r="I252">
            <v>0</v>
          </cell>
          <cell r="J252" t="str">
            <v>Federal Direct Student Loans - New loan subsidies (HEA IV-D)</v>
          </cell>
          <cell r="K252">
            <v>0</v>
          </cell>
          <cell r="L252" t="str">
            <v>M</v>
          </cell>
          <cell r="M252">
            <v>1</v>
          </cell>
          <cell r="N252">
            <v>0</v>
          </cell>
          <cell r="O252">
            <v>0</v>
          </cell>
          <cell r="P252">
            <v>0</v>
          </cell>
          <cell r="Q252">
            <v>0</v>
          </cell>
          <cell r="R252">
            <v>0</v>
          </cell>
          <cell r="S252">
            <v>0</v>
          </cell>
          <cell r="T252">
            <v>0</v>
          </cell>
          <cell r="U252">
            <v>0</v>
          </cell>
          <cell r="V252">
            <v>0</v>
          </cell>
          <cell r="W252">
            <v>0</v>
          </cell>
          <cell r="X252">
            <v>0</v>
          </cell>
          <cell r="Y252">
            <v>0</v>
          </cell>
          <cell r="Z252">
            <v>0</v>
          </cell>
          <cell r="AA252">
            <v>0</v>
          </cell>
          <cell r="AB252">
            <v>0</v>
          </cell>
          <cell r="AC252">
            <v>0</v>
          </cell>
          <cell r="AD252">
            <v>0</v>
          </cell>
          <cell r="AE252">
            <v>0</v>
          </cell>
          <cell r="AF252">
            <v>0</v>
          </cell>
          <cell r="AG252">
            <v>0</v>
          </cell>
          <cell r="AH252">
            <v>0</v>
          </cell>
          <cell r="AI252">
            <v>0</v>
          </cell>
          <cell r="AJ252">
            <v>0</v>
          </cell>
          <cell r="AK252">
            <v>0</v>
          </cell>
          <cell r="AL252">
            <v>0</v>
          </cell>
          <cell r="AM252">
            <v>0</v>
          </cell>
          <cell r="AN252">
            <v>0</v>
          </cell>
          <cell r="AO252">
            <v>0</v>
          </cell>
          <cell r="AP252">
            <v>0</v>
          </cell>
          <cell r="AQ252">
            <v>0</v>
          </cell>
          <cell r="AR252">
            <v>0</v>
          </cell>
          <cell r="AS252">
            <v>0</v>
          </cell>
          <cell r="AT252">
            <v>0</v>
          </cell>
          <cell r="AU252">
            <v>0</v>
          </cell>
          <cell r="AV252">
            <v>0</v>
          </cell>
          <cell r="AW252">
            <v>0</v>
          </cell>
          <cell r="AX252">
            <v>0</v>
          </cell>
          <cell r="AY252">
            <v>0</v>
          </cell>
          <cell r="AZ252">
            <v>0</v>
          </cell>
          <cell r="BA252">
            <v>0</v>
          </cell>
          <cell r="BB252">
            <v>0</v>
          </cell>
          <cell r="BC252">
            <v>0</v>
          </cell>
          <cell r="BD252">
            <v>0</v>
          </cell>
          <cell r="BE252">
            <v>0</v>
          </cell>
          <cell r="BF252">
            <v>0</v>
          </cell>
          <cell r="BG252">
            <v>0</v>
          </cell>
          <cell r="BH252">
            <v>0</v>
          </cell>
          <cell r="BI252">
            <v>0</v>
          </cell>
          <cell r="BJ252">
            <v>0</v>
          </cell>
          <cell r="BK252">
            <v>0</v>
          </cell>
          <cell r="BL252">
            <v>0</v>
          </cell>
          <cell r="BM252">
            <v>0</v>
          </cell>
          <cell r="BN252">
            <v>0</v>
          </cell>
          <cell r="BO252">
            <v>0</v>
          </cell>
          <cell r="BP252">
            <v>0</v>
          </cell>
          <cell r="BQ252">
            <v>0</v>
          </cell>
          <cell r="BR252">
            <v>0</v>
          </cell>
          <cell r="BS252">
            <v>0</v>
          </cell>
          <cell r="BT252">
            <v>0</v>
          </cell>
          <cell r="BU252">
            <v>0</v>
          </cell>
          <cell r="BV252">
            <v>0</v>
          </cell>
          <cell r="BW252">
            <v>0</v>
          </cell>
          <cell r="BX252">
            <v>0</v>
          </cell>
          <cell r="BY252">
            <v>0</v>
          </cell>
          <cell r="BZ252">
            <v>0</v>
          </cell>
          <cell r="CA252">
            <v>0</v>
          </cell>
          <cell r="CB252">
            <v>0</v>
          </cell>
          <cell r="CC252">
            <v>0</v>
          </cell>
          <cell r="CD252">
            <v>0</v>
          </cell>
          <cell r="CE252">
            <v>0</v>
          </cell>
          <cell r="CF252">
            <v>0</v>
          </cell>
          <cell r="CG252">
            <v>0</v>
          </cell>
          <cell r="CH252">
            <v>0</v>
          </cell>
          <cell r="CI252">
            <v>0</v>
          </cell>
          <cell r="CJ252">
            <v>0</v>
          </cell>
          <cell r="CK252">
            <v>0</v>
          </cell>
          <cell r="CL252">
            <v>0</v>
          </cell>
          <cell r="CM252">
            <v>0</v>
          </cell>
          <cell r="CN252">
            <v>0</v>
          </cell>
          <cell r="CO252">
            <v>0</v>
          </cell>
          <cell r="CP252">
            <v>0</v>
          </cell>
          <cell r="CQ252">
            <v>0</v>
          </cell>
          <cell r="CR252">
            <v>0</v>
          </cell>
          <cell r="CS252">
            <v>0</v>
          </cell>
          <cell r="CT252">
            <v>0</v>
          </cell>
          <cell r="CU252">
            <v>0</v>
          </cell>
          <cell r="CV252">
            <v>0</v>
          </cell>
          <cell r="CW252">
            <v>0</v>
          </cell>
          <cell r="CX252">
            <v>0</v>
          </cell>
          <cell r="CY252">
            <v>0</v>
          </cell>
          <cell r="CZ252">
            <v>0</v>
          </cell>
          <cell r="DA252">
            <v>0</v>
          </cell>
          <cell r="DB252">
            <v>0</v>
          </cell>
          <cell r="DC252">
            <v>0</v>
          </cell>
          <cell r="DD252">
            <v>0</v>
          </cell>
          <cell r="DE252">
            <v>0</v>
          </cell>
          <cell r="DF252">
            <v>0</v>
          </cell>
          <cell r="DG252">
            <v>0</v>
          </cell>
          <cell r="DH252">
            <v>0</v>
          </cell>
          <cell r="DI252">
            <v>0</v>
          </cell>
          <cell r="DJ252">
            <v>0</v>
          </cell>
          <cell r="DK252">
            <v>0</v>
          </cell>
          <cell r="DL252">
            <v>0</v>
          </cell>
          <cell r="DM252">
            <v>0</v>
          </cell>
          <cell r="DN252">
            <v>0</v>
          </cell>
          <cell r="DO252">
            <v>0</v>
          </cell>
          <cell r="DP252">
            <v>0</v>
          </cell>
          <cell r="DQ252">
            <v>0</v>
          </cell>
          <cell r="DR252">
            <v>0</v>
          </cell>
          <cell r="DS252">
            <v>0</v>
          </cell>
          <cell r="DT252">
            <v>0</v>
          </cell>
          <cell r="DU252">
            <v>0</v>
          </cell>
          <cell r="DV252">
            <v>0</v>
          </cell>
          <cell r="DW252">
            <v>0</v>
          </cell>
          <cell r="DX252">
            <v>0</v>
          </cell>
          <cell r="DY252">
            <v>0</v>
          </cell>
          <cell r="DZ252">
            <v>0</v>
          </cell>
          <cell r="EA252">
            <v>0</v>
          </cell>
        </row>
        <row r="253">
          <cell r="A253">
            <v>171</v>
          </cell>
          <cell r="B253">
            <v>7</v>
          </cell>
          <cell r="C253">
            <v>3</v>
          </cell>
          <cell r="D253">
            <v>0</v>
          </cell>
          <cell r="E253">
            <v>0</v>
          </cell>
          <cell r="F253" t="str">
            <v>FSA</v>
          </cell>
          <cell r="G253" t="str">
            <v>Federal Direct Student Loans</v>
          </cell>
          <cell r="H253">
            <v>0</v>
          </cell>
          <cell r="I253">
            <v>1</v>
          </cell>
          <cell r="J253" t="str">
            <v>Federal Direct Student Loans - New net loan subsidy (non-add)</v>
          </cell>
          <cell r="K253">
            <v>0</v>
          </cell>
          <cell r="L253" t="str">
            <v>M</v>
          </cell>
          <cell r="M253">
            <v>0</v>
          </cell>
          <cell r="N253">
            <v>0</v>
          </cell>
          <cell r="O253">
            <v>0</v>
          </cell>
          <cell r="P253">
            <v>-5828418</v>
          </cell>
          <cell r="Q253">
            <v>-13847300</v>
          </cell>
          <cell r="R253">
            <v>-8632537</v>
          </cell>
          <cell r="S253">
            <v>-7581110</v>
          </cell>
          <cell r="T253">
            <v>-8632537</v>
          </cell>
          <cell r="U253">
            <v>-6470058</v>
          </cell>
          <cell r="V253">
            <v>-6470058</v>
          </cell>
          <cell r="W253">
            <v>-6470058</v>
          </cell>
          <cell r="X253">
            <v>-6470058</v>
          </cell>
          <cell r="Y253">
            <v>-6470058</v>
          </cell>
          <cell r="Z253">
            <v>-6470058</v>
          </cell>
          <cell r="AA253">
            <v>0</v>
          </cell>
          <cell r="AB253">
            <v>-6470058</v>
          </cell>
          <cell r="AC253">
            <v>-6470058</v>
          </cell>
          <cell r="AD253">
            <v>-6470058</v>
          </cell>
          <cell r="AE253">
            <v>-6470058</v>
          </cell>
          <cell r="AF253">
            <v>-6470058</v>
          </cell>
          <cell r="AG253">
            <v>-11673470</v>
          </cell>
          <cell r="AH253">
            <v>-10404340</v>
          </cell>
          <cell r="AI253">
            <v>-7581110</v>
          </cell>
          <cell r="AJ253">
            <v>-7581110</v>
          </cell>
          <cell r="AK253">
            <v>-7581110</v>
          </cell>
          <cell r="AL253">
            <v>-11673470</v>
          </cell>
          <cell r="AM253">
            <v>-11673470</v>
          </cell>
          <cell r="AN253">
            <v>-11673470</v>
          </cell>
          <cell r="AO253">
            <v>-11673470</v>
          </cell>
          <cell r="AP253">
            <v>-8041145</v>
          </cell>
          <cell r="AQ253">
            <v>-21094226</v>
          </cell>
          <cell r="AR253">
            <v>-21094226</v>
          </cell>
          <cell r="AS253">
            <v>-21094226</v>
          </cell>
          <cell r="AT253">
            <v>-21094226</v>
          </cell>
          <cell r="AU253">
            <v>-21094226</v>
          </cell>
          <cell r="AV253">
            <v>-21094226</v>
          </cell>
          <cell r="AW253">
            <v>-21094226</v>
          </cell>
          <cell r="AX253">
            <v>-21094226</v>
          </cell>
          <cell r="AY253">
            <v>-21094226</v>
          </cell>
          <cell r="AZ253">
            <v>-21759701</v>
          </cell>
          <cell r="BA253">
            <v>-21677779</v>
          </cell>
          <cell r="BB253">
            <v>-7581110</v>
          </cell>
          <cell r="BC253">
            <v>-5429613</v>
          </cell>
          <cell r="BD253">
            <v>-6624325</v>
          </cell>
          <cell r="BE253">
            <v>-10404340</v>
          </cell>
          <cell r="BF253">
            <v>-27222693</v>
          </cell>
          <cell r="BG253">
            <v>-27222693</v>
          </cell>
          <cell r="BH253">
            <v>-27222693</v>
          </cell>
          <cell r="BI253">
            <v>-27222693</v>
          </cell>
          <cell r="BJ253">
            <v>-27222693</v>
          </cell>
          <cell r="BK253">
            <v>-27222693</v>
          </cell>
          <cell r="BL253">
            <v>-27222693</v>
          </cell>
          <cell r="BM253">
            <v>-27552868</v>
          </cell>
          <cell r="BN253">
            <v>-27552868</v>
          </cell>
          <cell r="BO253">
            <v>-27552868</v>
          </cell>
          <cell r="BP253">
            <v>-27552868</v>
          </cell>
          <cell r="BQ253">
            <v>-27552868</v>
          </cell>
          <cell r="BR253">
            <v>-27552868</v>
          </cell>
          <cell r="BS253">
            <v>-27552868</v>
          </cell>
          <cell r="BT253">
            <v>-27552868</v>
          </cell>
          <cell r="BU253">
            <v>-27552868</v>
          </cell>
          <cell r="BV253">
            <v>-27100852</v>
          </cell>
          <cell r="BW253">
            <v>-23569043</v>
          </cell>
          <cell r="BX253">
            <v>-23569043</v>
          </cell>
          <cell r="BY253">
            <v>-23569043</v>
          </cell>
          <cell r="BZ253">
            <v>-23569043</v>
          </cell>
          <cell r="CA253">
            <v>-23569043</v>
          </cell>
          <cell r="CB253">
            <v>-23569043</v>
          </cell>
          <cell r="CC253">
            <v>-23569043</v>
          </cell>
          <cell r="CD253">
            <v>-33474791</v>
          </cell>
          <cell r="CE253">
            <v>-33474791</v>
          </cell>
          <cell r="CF253">
            <v>-32007845</v>
          </cell>
          <cell r="CG253">
            <v>-26140573</v>
          </cell>
          <cell r="CH253">
            <v>-30032763</v>
          </cell>
          <cell r="CI253">
            <v>-26818953</v>
          </cell>
          <cell r="CJ253">
            <v>-27100852</v>
          </cell>
          <cell r="CK253">
            <v>-26027763</v>
          </cell>
          <cell r="CL253">
            <v>-33474791</v>
          </cell>
          <cell r="CM253">
            <v>-26027763</v>
          </cell>
          <cell r="CN253">
            <v>-26027763</v>
          </cell>
          <cell r="CO253">
            <v>-26027763</v>
          </cell>
          <cell r="CP253">
            <v>-26027763</v>
          </cell>
          <cell r="CQ253">
            <v>-29172697</v>
          </cell>
          <cell r="CR253">
            <v>-21585226</v>
          </cell>
          <cell r="CS253">
            <v>-21585226</v>
          </cell>
          <cell r="CT253">
            <v>-21585226</v>
          </cell>
          <cell r="CU253">
            <v>-22508729</v>
          </cell>
          <cell r="CV253">
            <v>-29364836</v>
          </cell>
          <cell r="CW253">
            <v>-32952607</v>
          </cell>
          <cell r="CX253">
            <v>-32952607</v>
          </cell>
          <cell r="CY253">
            <v>-32952607</v>
          </cell>
          <cell r="CZ253">
            <v>-14399517</v>
          </cell>
          <cell r="DA253">
            <v>-14026453</v>
          </cell>
          <cell r="DB253">
            <v>-21585226</v>
          </cell>
          <cell r="DC253">
            <v>-14162995</v>
          </cell>
          <cell r="DD253">
            <v>-14162995</v>
          </cell>
          <cell r="DE253">
            <v>-4332982</v>
          </cell>
          <cell r="DF253">
            <v>-11808994</v>
          </cell>
          <cell r="DG253">
            <v>-11808994</v>
          </cell>
          <cell r="DH253">
            <v>-11808994</v>
          </cell>
          <cell r="DI253">
            <v>-11808994</v>
          </cell>
          <cell r="DJ253">
            <v>-11808994</v>
          </cell>
          <cell r="DK253">
            <v>-13207675</v>
          </cell>
          <cell r="DL253">
            <v>-5501826</v>
          </cell>
          <cell r="DM253">
            <v>-12724427</v>
          </cell>
          <cell r="DN253">
            <v>-12724427</v>
          </cell>
          <cell r="DO253">
            <v>0</v>
          </cell>
          <cell r="DP253">
            <v>-10636808</v>
          </cell>
          <cell r="DQ253">
            <v>-10506456</v>
          </cell>
          <cell r="DR253">
            <v>-12724427</v>
          </cell>
          <cell r="DS253">
            <v>-8364917</v>
          </cell>
          <cell r="DT253">
            <v>-10297421</v>
          </cell>
          <cell r="DU253">
            <v>-10297421</v>
          </cell>
          <cell r="DV253">
            <v>-10297421</v>
          </cell>
          <cell r="DW253">
            <v>-10297421</v>
          </cell>
          <cell r="DX253">
            <v>-8292464</v>
          </cell>
          <cell r="DY253">
            <v>-8292464</v>
          </cell>
          <cell r="DZ253">
            <v>-8292464</v>
          </cell>
          <cell r="EA253">
            <v>-8292464</v>
          </cell>
        </row>
        <row r="254">
          <cell r="A254">
            <v>172</v>
          </cell>
          <cell r="B254">
            <v>7</v>
          </cell>
          <cell r="C254">
            <v>3</v>
          </cell>
          <cell r="D254">
            <v>0</v>
          </cell>
          <cell r="E254">
            <v>0</v>
          </cell>
          <cell r="F254" t="str">
            <v>FSA</v>
          </cell>
          <cell r="G254" t="str">
            <v>Federal Direct Student Loans</v>
          </cell>
          <cell r="H254">
            <v>0</v>
          </cell>
          <cell r="I254">
            <v>0</v>
          </cell>
          <cell r="J254" t="str">
            <v>Federal Direct Student Loans - Upward reestimate of existing loans</v>
          </cell>
          <cell r="K254">
            <v>0</v>
          </cell>
          <cell r="L254" t="str">
            <v>M</v>
          </cell>
          <cell r="M254">
            <v>1</v>
          </cell>
          <cell r="N254">
            <v>0</v>
          </cell>
          <cell r="O254">
            <v>0</v>
          </cell>
          <cell r="P254">
            <v>1385617</v>
          </cell>
          <cell r="Q254">
            <v>0</v>
          </cell>
          <cell r="R254">
            <v>3481859</v>
          </cell>
          <cell r="S254">
            <v>3481859</v>
          </cell>
          <cell r="T254">
            <v>3481859</v>
          </cell>
          <cell r="U254">
            <v>0</v>
          </cell>
          <cell r="V254">
            <v>0</v>
          </cell>
          <cell r="W254">
            <v>0</v>
          </cell>
          <cell r="X254">
            <v>0</v>
          </cell>
          <cell r="Y254">
            <v>0</v>
          </cell>
          <cell r="Z254">
            <v>0</v>
          </cell>
          <cell r="AA254">
            <v>0</v>
          </cell>
          <cell r="AB254">
            <v>0</v>
          </cell>
          <cell r="AC254">
            <v>0</v>
          </cell>
          <cell r="AD254">
            <v>0</v>
          </cell>
          <cell r="AE254">
            <v>0</v>
          </cell>
          <cell r="AF254">
            <v>0</v>
          </cell>
          <cell r="AG254">
            <v>0</v>
          </cell>
          <cell r="AH254">
            <v>0</v>
          </cell>
          <cell r="AI254">
            <v>3481859</v>
          </cell>
          <cell r="AJ254">
            <v>3481859</v>
          </cell>
          <cell r="AK254">
            <v>3481859</v>
          </cell>
          <cell r="AL254">
            <v>0</v>
          </cell>
          <cell r="AM254">
            <v>0</v>
          </cell>
          <cell r="AN254">
            <v>0</v>
          </cell>
          <cell r="AO254">
            <v>0</v>
          </cell>
          <cell r="AP254">
            <v>3481859</v>
          </cell>
          <cell r="AQ254">
            <v>2781709</v>
          </cell>
          <cell r="AR254">
            <v>2781709</v>
          </cell>
          <cell r="AS254">
            <v>2781709</v>
          </cell>
          <cell r="AT254">
            <v>2781709</v>
          </cell>
          <cell r="AU254">
            <v>2781709</v>
          </cell>
          <cell r="AV254">
            <v>2781709</v>
          </cell>
          <cell r="AW254">
            <v>2781709</v>
          </cell>
          <cell r="AX254">
            <v>2781709</v>
          </cell>
          <cell r="AY254">
            <v>2781709</v>
          </cell>
          <cell r="AZ254">
            <v>2781709</v>
          </cell>
          <cell r="BA254">
            <v>2781709</v>
          </cell>
          <cell r="BB254">
            <v>3481859</v>
          </cell>
          <cell r="BC254">
            <v>0</v>
          </cell>
          <cell r="BD254">
            <v>0</v>
          </cell>
          <cell r="BE254">
            <v>0</v>
          </cell>
          <cell r="BF254">
            <v>0</v>
          </cell>
          <cell r="BG254">
            <v>0</v>
          </cell>
          <cell r="BH254">
            <v>0</v>
          </cell>
          <cell r="BI254">
            <v>0</v>
          </cell>
          <cell r="BJ254">
            <v>0</v>
          </cell>
          <cell r="BK254">
            <v>0</v>
          </cell>
          <cell r="BL254">
            <v>0</v>
          </cell>
          <cell r="BM254">
            <v>0</v>
          </cell>
          <cell r="BN254">
            <v>0</v>
          </cell>
          <cell r="BO254">
            <v>0</v>
          </cell>
          <cell r="BP254">
            <v>0</v>
          </cell>
          <cell r="BQ254">
            <v>0</v>
          </cell>
          <cell r="BR254">
            <v>0</v>
          </cell>
          <cell r="BS254">
            <v>0</v>
          </cell>
          <cell r="BT254">
            <v>0</v>
          </cell>
          <cell r="BU254">
            <v>0</v>
          </cell>
          <cell r="BV254">
            <v>6917373</v>
          </cell>
          <cell r="BW254">
            <v>0</v>
          </cell>
          <cell r="BX254">
            <v>0</v>
          </cell>
          <cell r="BY254">
            <v>0</v>
          </cell>
          <cell r="BZ254">
            <v>0</v>
          </cell>
          <cell r="CA254">
            <v>0</v>
          </cell>
          <cell r="CB254">
            <v>0</v>
          </cell>
          <cell r="CC254">
            <v>0</v>
          </cell>
          <cell r="CD254">
            <v>0</v>
          </cell>
          <cell r="CE254">
            <v>0</v>
          </cell>
          <cell r="CF254">
            <v>0</v>
          </cell>
          <cell r="CG254">
            <v>3273880</v>
          </cell>
          <cell r="CH254">
            <v>3273880</v>
          </cell>
          <cell r="CI254">
            <v>6917373</v>
          </cell>
          <cell r="CJ254">
            <v>6917373</v>
          </cell>
          <cell r="CK254">
            <v>0</v>
          </cell>
          <cell r="CL254">
            <v>0</v>
          </cell>
          <cell r="CM254">
            <v>0</v>
          </cell>
          <cell r="CN254">
            <v>0</v>
          </cell>
          <cell r="CO254">
            <v>0</v>
          </cell>
          <cell r="CP254">
            <v>0</v>
          </cell>
          <cell r="CQ254">
            <v>0</v>
          </cell>
          <cell r="CR254">
            <v>16254117</v>
          </cell>
          <cell r="CS254">
            <v>16254117</v>
          </cell>
          <cell r="CT254">
            <v>16254117</v>
          </cell>
          <cell r="CU254">
            <v>16254117</v>
          </cell>
          <cell r="CV254">
            <v>0</v>
          </cell>
          <cell r="CW254">
            <v>0</v>
          </cell>
          <cell r="CX254">
            <v>0</v>
          </cell>
          <cell r="CY254">
            <v>0</v>
          </cell>
          <cell r="CZ254">
            <v>0</v>
          </cell>
          <cell r="DA254">
            <v>0</v>
          </cell>
          <cell r="DB254">
            <v>16254117</v>
          </cell>
          <cell r="DC254">
            <v>0</v>
          </cell>
          <cell r="DD254">
            <v>0</v>
          </cell>
          <cell r="DE254">
            <v>14353522</v>
          </cell>
          <cell r="DF254">
            <v>0</v>
          </cell>
          <cell r="DG254">
            <v>0</v>
          </cell>
          <cell r="DH254">
            <v>0</v>
          </cell>
          <cell r="DI254">
            <v>0</v>
          </cell>
          <cell r="DJ254">
            <v>0</v>
          </cell>
          <cell r="DK254">
            <v>0</v>
          </cell>
          <cell r="DL254">
            <v>14353522</v>
          </cell>
          <cell r="DM254">
            <v>0</v>
          </cell>
          <cell r="DN254">
            <v>0</v>
          </cell>
          <cell r="DO254">
            <v>0</v>
          </cell>
          <cell r="DP254">
            <v>0</v>
          </cell>
          <cell r="DQ254">
            <v>0</v>
          </cell>
          <cell r="DR254">
            <v>0</v>
          </cell>
          <cell r="DS254">
            <v>9878116</v>
          </cell>
          <cell r="DT254">
            <v>0</v>
          </cell>
          <cell r="DU254">
            <v>0</v>
          </cell>
          <cell r="DV254">
            <v>0</v>
          </cell>
          <cell r="DW254">
            <v>0</v>
          </cell>
          <cell r="DX254">
            <v>0</v>
          </cell>
          <cell r="DY254">
            <v>0</v>
          </cell>
          <cell r="DZ254">
            <v>0</v>
          </cell>
          <cell r="EA254">
            <v>0</v>
          </cell>
        </row>
        <row r="255">
          <cell r="A255">
            <v>173</v>
          </cell>
          <cell r="B255">
            <v>7</v>
          </cell>
          <cell r="C255">
            <v>3</v>
          </cell>
          <cell r="D255">
            <v>0</v>
          </cell>
          <cell r="E255">
            <v>0</v>
          </cell>
          <cell r="F255" t="str">
            <v>FSA</v>
          </cell>
          <cell r="G255" t="str">
            <v>Federal Direct Student Loans</v>
          </cell>
          <cell r="H255">
            <v>0</v>
          </cell>
          <cell r="I255">
            <v>1</v>
          </cell>
          <cell r="J255" t="str">
            <v>Federal Direct Student Loans - Downward reestimate of existing loans (non-add)</v>
          </cell>
          <cell r="K255">
            <v>0</v>
          </cell>
          <cell r="L255" t="str">
            <v>M</v>
          </cell>
          <cell r="M255">
            <v>0</v>
          </cell>
          <cell r="N255">
            <v>0</v>
          </cell>
          <cell r="O255">
            <v>0</v>
          </cell>
          <cell r="P255">
            <v>-1266252</v>
          </cell>
          <cell r="Q255">
            <v>0</v>
          </cell>
          <cell r="R255">
            <v>-6065089</v>
          </cell>
          <cell r="S255">
            <v>-6065089</v>
          </cell>
          <cell r="T255">
            <v>-6065089</v>
          </cell>
          <cell r="U255">
            <v>0</v>
          </cell>
          <cell r="V255">
            <v>0</v>
          </cell>
          <cell r="W255">
            <v>0</v>
          </cell>
          <cell r="X255">
            <v>0</v>
          </cell>
          <cell r="Y255">
            <v>0</v>
          </cell>
          <cell r="Z255">
            <v>0</v>
          </cell>
          <cell r="AA255">
            <v>0</v>
          </cell>
          <cell r="AB255">
            <v>0</v>
          </cell>
          <cell r="AC255">
            <v>0</v>
          </cell>
          <cell r="AD255">
            <v>0</v>
          </cell>
          <cell r="AE255">
            <v>0</v>
          </cell>
          <cell r="AF255">
            <v>0</v>
          </cell>
          <cell r="AG255">
            <v>0</v>
          </cell>
          <cell r="AH255">
            <v>0</v>
          </cell>
          <cell r="AI255">
            <v>-6065089</v>
          </cell>
          <cell r="AJ255">
            <v>-6065089</v>
          </cell>
          <cell r="AK255">
            <v>-6065089</v>
          </cell>
          <cell r="AL255">
            <v>0</v>
          </cell>
          <cell r="AM255">
            <v>0</v>
          </cell>
          <cell r="AN255">
            <v>0</v>
          </cell>
          <cell r="AO255">
            <v>0</v>
          </cell>
          <cell r="AP255">
            <v>-6065089</v>
          </cell>
          <cell r="AQ255">
            <v>-8471000</v>
          </cell>
          <cell r="AR255">
            <v>-8471000</v>
          </cell>
          <cell r="AS255">
            <v>-8471000</v>
          </cell>
          <cell r="AT255">
            <v>-8471000</v>
          </cell>
          <cell r="AU255">
            <v>-8471000</v>
          </cell>
          <cell r="AV255">
            <v>-8471000</v>
          </cell>
          <cell r="AW255">
            <v>-8471000</v>
          </cell>
          <cell r="AX255">
            <v>-8471000</v>
          </cell>
          <cell r="AY255">
            <v>-8471000</v>
          </cell>
          <cell r="AZ255">
            <v>-8471000</v>
          </cell>
          <cell r="BA255">
            <v>-8471000</v>
          </cell>
          <cell r="BB255">
            <v>-6065089</v>
          </cell>
          <cell r="BC255">
            <v>0</v>
          </cell>
          <cell r="BD255">
            <v>0</v>
          </cell>
          <cell r="BE255">
            <v>0</v>
          </cell>
          <cell r="BF255">
            <v>0</v>
          </cell>
          <cell r="BG255">
            <v>0</v>
          </cell>
          <cell r="BH255">
            <v>0</v>
          </cell>
          <cell r="BI255">
            <v>0</v>
          </cell>
          <cell r="BJ255">
            <v>0</v>
          </cell>
          <cell r="BK255">
            <v>0</v>
          </cell>
          <cell r="BL255">
            <v>0</v>
          </cell>
          <cell r="BM255">
            <v>0</v>
          </cell>
          <cell r="BN255">
            <v>0</v>
          </cell>
          <cell r="BO255">
            <v>0</v>
          </cell>
          <cell r="BP255">
            <v>0</v>
          </cell>
          <cell r="BQ255">
            <v>0</v>
          </cell>
          <cell r="BR255">
            <v>0</v>
          </cell>
          <cell r="BS255">
            <v>0</v>
          </cell>
          <cell r="BT255">
            <v>0</v>
          </cell>
          <cell r="BU255">
            <v>0</v>
          </cell>
          <cell r="BV255">
            <v>-1351042</v>
          </cell>
          <cell r="BW255">
            <v>0</v>
          </cell>
          <cell r="BX255">
            <v>0</v>
          </cell>
          <cell r="BY255">
            <v>0</v>
          </cell>
          <cell r="BZ255">
            <v>0</v>
          </cell>
          <cell r="CA255">
            <v>0</v>
          </cell>
          <cell r="CB255">
            <v>0</v>
          </cell>
          <cell r="CC255">
            <v>0</v>
          </cell>
          <cell r="CD255">
            <v>0</v>
          </cell>
          <cell r="CE255">
            <v>0</v>
          </cell>
          <cell r="CF255">
            <v>0</v>
          </cell>
          <cell r="CG255">
            <v>-11425597</v>
          </cell>
          <cell r="CH255">
            <v>-11425597</v>
          </cell>
          <cell r="CI255">
            <v>-1351042</v>
          </cell>
          <cell r="CJ255">
            <v>-1351042</v>
          </cell>
          <cell r="CK255">
            <v>0</v>
          </cell>
          <cell r="CL255">
            <v>0</v>
          </cell>
          <cell r="CM255">
            <v>0</v>
          </cell>
          <cell r="CN255">
            <v>0</v>
          </cell>
          <cell r="CO255">
            <v>0</v>
          </cell>
          <cell r="CP255">
            <v>0</v>
          </cell>
          <cell r="CQ255">
            <v>0</v>
          </cell>
          <cell r="CR255">
            <v>-9460485</v>
          </cell>
          <cell r="CS255">
            <v>-9460485</v>
          </cell>
          <cell r="CT255">
            <v>-9460485</v>
          </cell>
          <cell r="CU255">
            <v>-9460485</v>
          </cell>
          <cell r="CV255">
            <v>0</v>
          </cell>
          <cell r="CW255">
            <v>0</v>
          </cell>
          <cell r="CX255">
            <v>0</v>
          </cell>
          <cell r="CY255">
            <v>0</v>
          </cell>
          <cell r="CZ255">
            <v>0</v>
          </cell>
          <cell r="DA255">
            <v>0</v>
          </cell>
          <cell r="DB255">
            <v>-9460485</v>
          </cell>
          <cell r="DC255">
            <v>0</v>
          </cell>
          <cell r="DD255">
            <v>0</v>
          </cell>
          <cell r="DE255">
            <v>-2024565</v>
          </cell>
          <cell r="DF255">
            <v>0</v>
          </cell>
          <cell r="DG255">
            <v>0</v>
          </cell>
          <cell r="DH255">
            <v>0</v>
          </cell>
          <cell r="DI255">
            <v>0</v>
          </cell>
          <cell r="DJ255">
            <v>0</v>
          </cell>
          <cell r="DK255">
            <v>0</v>
          </cell>
          <cell r="DL255">
            <v>-2024565</v>
          </cell>
          <cell r="DM255">
            <v>0</v>
          </cell>
          <cell r="DN255">
            <v>0</v>
          </cell>
          <cell r="DO255">
            <v>0</v>
          </cell>
          <cell r="DP255">
            <v>0</v>
          </cell>
          <cell r="DQ255">
            <v>0</v>
          </cell>
          <cell r="DR255">
            <v>0</v>
          </cell>
          <cell r="DS255">
            <v>-2184826</v>
          </cell>
          <cell r="DT255">
            <v>0</v>
          </cell>
          <cell r="DU255">
            <v>0</v>
          </cell>
          <cell r="DV255">
            <v>0</v>
          </cell>
          <cell r="DW255">
            <v>0</v>
          </cell>
          <cell r="DX255">
            <v>0</v>
          </cell>
          <cell r="DY255">
            <v>0</v>
          </cell>
          <cell r="DZ255">
            <v>0</v>
          </cell>
          <cell r="EA255">
            <v>0</v>
          </cell>
        </row>
        <row r="256">
          <cell r="A256">
            <v>174</v>
          </cell>
          <cell r="B256">
            <v>7</v>
          </cell>
          <cell r="C256">
            <v>3</v>
          </cell>
          <cell r="D256">
            <v>0</v>
          </cell>
          <cell r="E256">
            <v>0</v>
          </cell>
          <cell r="F256" t="str">
            <v>FSA</v>
          </cell>
          <cell r="G256" t="str">
            <v>Federal Direct Student Loans</v>
          </cell>
          <cell r="H256">
            <v>0</v>
          </cell>
          <cell r="I256">
            <v>1</v>
          </cell>
          <cell r="J256" t="str">
            <v>Federal Direct Student Loans - Net reestimate of existing loans (non-add)</v>
          </cell>
          <cell r="K256">
            <v>0</v>
          </cell>
          <cell r="L256" t="str">
            <v>M</v>
          </cell>
          <cell r="M256">
            <v>0</v>
          </cell>
          <cell r="N256">
            <v>0</v>
          </cell>
          <cell r="O256">
            <v>0</v>
          </cell>
          <cell r="P256">
            <v>119364</v>
          </cell>
          <cell r="Q256">
            <v>0</v>
          </cell>
          <cell r="R256">
            <v>-2583230</v>
          </cell>
          <cell r="S256">
            <v>-2583230</v>
          </cell>
          <cell r="T256">
            <v>-2583230</v>
          </cell>
          <cell r="U256">
            <v>0</v>
          </cell>
          <cell r="V256">
            <v>0</v>
          </cell>
          <cell r="W256">
            <v>0</v>
          </cell>
          <cell r="X256">
            <v>0</v>
          </cell>
          <cell r="Y256">
            <v>0</v>
          </cell>
          <cell r="Z256">
            <v>0</v>
          </cell>
          <cell r="AA256">
            <v>0</v>
          </cell>
          <cell r="AB256">
            <v>0</v>
          </cell>
          <cell r="AC256">
            <v>0</v>
          </cell>
          <cell r="AD256">
            <v>0</v>
          </cell>
          <cell r="AE256">
            <v>0</v>
          </cell>
          <cell r="AF256">
            <v>0</v>
          </cell>
          <cell r="AG256">
            <v>0</v>
          </cell>
          <cell r="AH256">
            <v>0</v>
          </cell>
          <cell r="AI256">
            <v>-2583230</v>
          </cell>
          <cell r="AJ256">
            <v>-2583230</v>
          </cell>
          <cell r="AK256">
            <v>-2583230</v>
          </cell>
          <cell r="AL256">
            <v>0</v>
          </cell>
          <cell r="AM256">
            <v>0</v>
          </cell>
          <cell r="AN256">
            <v>0</v>
          </cell>
          <cell r="AO256">
            <v>0</v>
          </cell>
          <cell r="AP256">
            <v>-2583230</v>
          </cell>
          <cell r="AQ256">
            <v>-5689291</v>
          </cell>
          <cell r="AR256">
            <v>-5689291</v>
          </cell>
          <cell r="AS256">
            <v>-5689291</v>
          </cell>
          <cell r="AT256">
            <v>-5689291</v>
          </cell>
          <cell r="AU256">
            <v>-5689291</v>
          </cell>
          <cell r="AV256">
            <v>-5689291</v>
          </cell>
          <cell r="AW256">
            <v>-5689291</v>
          </cell>
          <cell r="AX256">
            <v>-5689291</v>
          </cell>
          <cell r="AY256">
            <v>-5689291</v>
          </cell>
          <cell r="AZ256">
            <v>-5689291</v>
          </cell>
          <cell r="BA256">
            <v>-5689291</v>
          </cell>
          <cell r="BB256">
            <v>-2583230</v>
          </cell>
          <cell r="BC256">
            <v>0</v>
          </cell>
          <cell r="BD256">
            <v>0</v>
          </cell>
          <cell r="BE256">
            <v>0</v>
          </cell>
          <cell r="BF256">
            <v>0</v>
          </cell>
          <cell r="BG256">
            <v>0</v>
          </cell>
          <cell r="BH256">
            <v>0</v>
          </cell>
          <cell r="BI256">
            <v>0</v>
          </cell>
          <cell r="BJ256">
            <v>0</v>
          </cell>
          <cell r="BK256">
            <v>0</v>
          </cell>
          <cell r="BL256">
            <v>0</v>
          </cell>
          <cell r="BM256">
            <v>-5689291</v>
          </cell>
          <cell r="BN256">
            <v>-5689291</v>
          </cell>
          <cell r="BO256">
            <v>-5689291</v>
          </cell>
          <cell r="BP256">
            <v>-5689291</v>
          </cell>
          <cell r="BQ256">
            <v>-5689291</v>
          </cell>
          <cell r="BR256">
            <v>-5689291</v>
          </cell>
          <cell r="BS256">
            <v>-5689291</v>
          </cell>
          <cell r="BT256">
            <v>-5689291</v>
          </cell>
          <cell r="BU256">
            <v>-5689291</v>
          </cell>
          <cell r="BV256">
            <v>5566331</v>
          </cell>
          <cell r="BW256">
            <v>-5689291</v>
          </cell>
          <cell r="BX256">
            <v>-5689291</v>
          </cell>
          <cell r="BY256">
            <v>-5689291</v>
          </cell>
          <cell r="BZ256">
            <v>-5689291</v>
          </cell>
          <cell r="CA256">
            <v>-5689291</v>
          </cell>
          <cell r="CB256">
            <v>-5689291</v>
          </cell>
          <cell r="CC256">
            <v>-5689291</v>
          </cell>
          <cell r="CD256">
            <v>0</v>
          </cell>
          <cell r="CE256">
            <v>0</v>
          </cell>
          <cell r="CF256">
            <v>0</v>
          </cell>
          <cell r="CG256">
            <v>0</v>
          </cell>
          <cell r="CH256">
            <v>-8151717</v>
          </cell>
          <cell r="CI256">
            <v>5566331</v>
          </cell>
          <cell r="CJ256">
            <v>5566331</v>
          </cell>
          <cell r="CK256">
            <v>0</v>
          </cell>
          <cell r="CL256">
            <v>0</v>
          </cell>
          <cell r="CM256">
            <v>0</v>
          </cell>
          <cell r="CN256">
            <v>0</v>
          </cell>
          <cell r="CO256">
            <v>0</v>
          </cell>
          <cell r="CP256">
            <v>0</v>
          </cell>
          <cell r="CQ256">
            <v>0</v>
          </cell>
          <cell r="CR256">
            <v>6793632</v>
          </cell>
          <cell r="CS256">
            <v>6793632</v>
          </cell>
          <cell r="CT256">
            <v>6793632</v>
          </cell>
          <cell r="CU256">
            <v>6793632</v>
          </cell>
          <cell r="CV256">
            <v>0</v>
          </cell>
          <cell r="CW256">
            <v>0</v>
          </cell>
          <cell r="CX256">
            <v>0</v>
          </cell>
          <cell r="CY256">
            <v>0</v>
          </cell>
          <cell r="CZ256">
            <v>0</v>
          </cell>
          <cell r="DA256">
            <v>0</v>
          </cell>
          <cell r="DB256">
            <v>6793632</v>
          </cell>
          <cell r="DC256">
            <v>0</v>
          </cell>
          <cell r="DD256">
            <v>0</v>
          </cell>
          <cell r="DE256">
            <v>21842075</v>
          </cell>
          <cell r="DF256">
            <v>0</v>
          </cell>
          <cell r="DG256">
            <v>0</v>
          </cell>
          <cell r="DH256">
            <v>0</v>
          </cell>
          <cell r="DI256">
            <v>0</v>
          </cell>
          <cell r="DJ256">
            <v>0</v>
          </cell>
          <cell r="DK256">
            <v>0</v>
          </cell>
          <cell r="DL256">
            <v>21842075</v>
          </cell>
          <cell r="DM256">
            <v>0</v>
          </cell>
          <cell r="DN256">
            <v>0</v>
          </cell>
          <cell r="DO256">
            <v>0</v>
          </cell>
          <cell r="DP256">
            <v>0</v>
          </cell>
          <cell r="DQ256">
            <v>0</v>
          </cell>
          <cell r="DR256">
            <v>0</v>
          </cell>
          <cell r="DS256">
            <v>0</v>
          </cell>
          <cell r="DT256">
            <v>0</v>
          </cell>
          <cell r="DU256">
            <v>0</v>
          </cell>
          <cell r="DV256">
            <v>0</v>
          </cell>
          <cell r="DW256">
            <v>0</v>
          </cell>
          <cell r="DX256">
            <v>0</v>
          </cell>
          <cell r="DY256">
            <v>0</v>
          </cell>
          <cell r="DZ256">
            <v>0</v>
          </cell>
          <cell r="EA256">
            <v>0</v>
          </cell>
        </row>
        <row r="257">
          <cell r="A257">
            <v>175</v>
          </cell>
          <cell r="B257">
            <v>7</v>
          </cell>
          <cell r="C257">
            <v>3</v>
          </cell>
          <cell r="D257">
            <v>0</v>
          </cell>
          <cell r="E257">
            <v>0</v>
          </cell>
          <cell r="F257" t="str">
            <v>FSA</v>
          </cell>
          <cell r="G257" t="str">
            <v>Federal Direct Student Loans</v>
          </cell>
          <cell r="H257">
            <v>0</v>
          </cell>
          <cell r="I257">
            <v>0</v>
          </cell>
          <cell r="J257" t="str">
            <v>Federal Direct Student Loans - Upward Modification of existing loans</v>
          </cell>
          <cell r="K257">
            <v>0</v>
          </cell>
          <cell r="L257" t="str">
            <v>M</v>
          </cell>
          <cell r="M257">
            <v>1</v>
          </cell>
          <cell r="N257">
            <v>0</v>
          </cell>
          <cell r="O257">
            <v>0</v>
          </cell>
          <cell r="P257">
            <v>0</v>
          </cell>
          <cell r="Q257">
            <v>0</v>
          </cell>
          <cell r="R257">
            <v>0</v>
          </cell>
          <cell r="S257">
            <v>0</v>
          </cell>
          <cell r="T257">
            <v>0</v>
          </cell>
          <cell r="U257">
            <v>0</v>
          </cell>
          <cell r="V257">
            <v>0</v>
          </cell>
          <cell r="W257">
            <v>0</v>
          </cell>
          <cell r="X257">
            <v>0</v>
          </cell>
          <cell r="Y257">
            <v>0</v>
          </cell>
          <cell r="Z257">
            <v>0</v>
          </cell>
          <cell r="AA257">
            <v>0</v>
          </cell>
          <cell r="AB257">
            <v>0</v>
          </cell>
          <cell r="AC257">
            <v>0</v>
          </cell>
          <cell r="AD257">
            <v>0</v>
          </cell>
          <cell r="AE257">
            <v>0</v>
          </cell>
          <cell r="AF257">
            <v>0</v>
          </cell>
          <cell r="AG257">
            <v>0</v>
          </cell>
          <cell r="AH257">
            <v>0</v>
          </cell>
          <cell r="AI257">
            <v>1691760</v>
          </cell>
          <cell r="AJ257">
            <v>1691760</v>
          </cell>
          <cell r="AK257">
            <v>1691760</v>
          </cell>
          <cell r="AL257">
            <v>0</v>
          </cell>
          <cell r="AM257">
            <v>0</v>
          </cell>
          <cell r="AN257">
            <v>0</v>
          </cell>
          <cell r="AO257">
            <v>0</v>
          </cell>
          <cell r="AP257">
            <v>0</v>
          </cell>
          <cell r="AQ257">
            <v>0</v>
          </cell>
          <cell r="AR257">
            <v>0</v>
          </cell>
          <cell r="AS257">
            <v>0</v>
          </cell>
          <cell r="AT257">
            <v>0</v>
          </cell>
          <cell r="AU257">
            <v>0</v>
          </cell>
          <cell r="AV257">
            <v>0</v>
          </cell>
          <cell r="AW257">
            <v>0</v>
          </cell>
          <cell r="AX257">
            <v>0</v>
          </cell>
          <cell r="AY257">
            <v>0</v>
          </cell>
          <cell r="AZ257">
            <v>0</v>
          </cell>
          <cell r="BA257">
            <v>0</v>
          </cell>
          <cell r="BB257">
            <v>1691760</v>
          </cell>
          <cell r="BC257">
            <v>0</v>
          </cell>
          <cell r="BD257">
            <v>0</v>
          </cell>
          <cell r="BE257">
            <v>0</v>
          </cell>
          <cell r="BF257">
            <v>0</v>
          </cell>
          <cell r="BG257">
            <v>0</v>
          </cell>
          <cell r="BH257">
            <v>0</v>
          </cell>
          <cell r="BI257">
            <v>0</v>
          </cell>
          <cell r="BJ257">
            <v>0</v>
          </cell>
          <cell r="BK257">
            <v>0</v>
          </cell>
          <cell r="BL257">
            <v>0</v>
          </cell>
          <cell r="BM257">
            <v>0</v>
          </cell>
          <cell r="BN257">
            <v>0</v>
          </cell>
          <cell r="BO257">
            <v>0</v>
          </cell>
          <cell r="BP257">
            <v>0</v>
          </cell>
          <cell r="BQ257">
            <v>0</v>
          </cell>
          <cell r="BR257">
            <v>0</v>
          </cell>
          <cell r="BS257">
            <v>0</v>
          </cell>
          <cell r="BT257">
            <v>0</v>
          </cell>
          <cell r="BU257">
            <v>0</v>
          </cell>
          <cell r="BV257">
            <v>0</v>
          </cell>
          <cell r="BW257">
            <v>0</v>
          </cell>
          <cell r="BX257">
            <v>0</v>
          </cell>
          <cell r="BY257">
            <v>0</v>
          </cell>
          <cell r="BZ257">
            <v>0</v>
          </cell>
          <cell r="CA257">
            <v>0</v>
          </cell>
          <cell r="CB257">
            <v>0</v>
          </cell>
          <cell r="CC257">
            <v>0</v>
          </cell>
          <cell r="CD257">
            <v>0</v>
          </cell>
          <cell r="CE257">
            <v>0</v>
          </cell>
          <cell r="CF257">
            <v>0</v>
          </cell>
          <cell r="CG257">
            <v>0</v>
          </cell>
          <cell r="CH257">
            <v>0</v>
          </cell>
          <cell r="CI257">
            <v>0</v>
          </cell>
          <cell r="CJ257">
            <v>0</v>
          </cell>
          <cell r="CK257">
            <v>0</v>
          </cell>
          <cell r="CL257">
            <v>0</v>
          </cell>
          <cell r="CM257">
            <v>0</v>
          </cell>
          <cell r="CN257">
            <v>0</v>
          </cell>
          <cell r="CO257">
            <v>0</v>
          </cell>
          <cell r="CP257">
            <v>0</v>
          </cell>
          <cell r="CQ257">
            <v>2871258</v>
          </cell>
          <cell r="CR257">
            <v>0</v>
          </cell>
          <cell r="CS257">
            <v>0</v>
          </cell>
          <cell r="CT257">
            <v>0</v>
          </cell>
          <cell r="CU257">
            <v>0</v>
          </cell>
          <cell r="CV257">
            <v>0</v>
          </cell>
          <cell r="CW257">
            <v>0</v>
          </cell>
          <cell r="CX257">
            <v>0</v>
          </cell>
          <cell r="CY257">
            <v>0</v>
          </cell>
          <cell r="CZ257">
            <v>7243186</v>
          </cell>
          <cell r="DA257">
            <v>9307220</v>
          </cell>
          <cell r="DB257">
            <v>0</v>
          </cell>
          <cell r="DC257">
            <v>9307220</v>
          </cell>
          <cell r="DD257">
            <v>9307220</v>
          </cell>
          <cell r="DE257">
            <v>9307220</v>
          </cell>
          <cell r="DF257">
            <v>0</v>
          </cell>
          <cell r="DG257">
            <v>0</v>
          </cell>
          <cell r="DH257">
            <v>0</v>
          </cell>
          <cell r="DI257">
            <v>0</v>
          </cell>
          <cell r="DJ257">
            <v>0</v>
          </cell>
          <cell r="DK257">
            <v>0</v>
          </cell>
          <cell r="DL257">
            <v>9307220</v>
          </cell>
          <cell r="DM257">
            <v>0</v>
          </cell>
          <cell r="DN257">
            <v>0</v>
          </cell>
          <cell r="DO257">
            <v>0</v>
          </cell>
          <cell r="DP257">
            <v>0</v>
          </cell>
          <cell r="DQ257">
            <v>0</v>
          </cell>
          <cell r="DR257">
            <v>0</v>
          </cell>
          <cell r="DS257">
            <v>0</v>
          </cell>
          <cell r="DT257">
            <v>0</v>
          </cell>
          <cell r="DU257">
            <v>0</v>
          </cell>
          <cell r="DV257">
            <v>0</v>
          </cell>
          <cell r="DW257">
            <v>0</v>
          </cell>
          <cell r="DX257">
            <v>0</v>
          </cell>
          <cell r="DY257">
            <v>0</v>
          </cell>
          <cell r="DZ257">
            <v>0</v>
          </cell>
          <cell r="EA257">
            <v>0</v>
          </cell>
        </row>
        <row r="258">
          <cell r="A258">
            <v>176</v>
          </cell>
          <cell r="B258">
            <v>0</v>
          </cell>
          <cell r="C258">
            <v>0</v>
          </cell>
          <cell r="D258">
            <v>0</v>
          </cell>
          <cell r="E258">
            <v>0</v>
          </cell>
          <cell r="F258">
            <v>0</v>
          </cell>
          <cell r="G258">
            <v>0</v>
          </cell>
          <cell r="H258">
            <v>0</v>
          </cell>
          <cell r="I258">
            <v>0</v>
          </cell>
          <cell r="J258" t="str">
            <v>Federal Direct Student Loans - Downward Modification of existing loans</v>
          </cell>
          <cell r="K258">
            <v>0</v>
          </cell>
          <cell r="L258">
            <v>0</v>
          </cell>
          <cell r="M258">
            <v>0</v>
          </cell>
          <cell r="N258">
            <v>0</v>
          </cell>
          <cell r="O258">
            <v>0</v>
          </cell>
          <cell r="P258">
            <v>0</v>
          </cell>
          <cell r="Q258">
            <v>0</v>
          </cell>
          <cell r="R258">
            <v>0</v>
          </cell>
          <cell r="S258">
            <v>0</v>
          </cell>
          <cell r="T258">
            <v>0</v>
          </cell>
          <cell r="U258">
            <v>0</v>
          </cell>
          <cell r="V258">
            <v>0</v>
          </cell>
          <cell r="W258">
            <v>0</v>
          </cell>
          <cell r="X258">
            <v>0</v>
          </cell>
          <cell r="Y258">
            <v>0</v>
          </cell>
          <cell r="Z258">
            <v>0</v>
          </cell>
          <cell r="AA258">
            <v>0</v>
          </cell>
          <cell r="AB258">
            <v>0</v>
          </cell>
          <cell r="AC258">
            <v>0</v>
          </cell>
          <cell r="AD258">
            <v>0</v>
          </cell>
          <cell r="AE258">
            <v>0</v>
          </cell>
          <cell r="AF258">
            <v>0</v>
          </cell>
          <cell r="AG258">
            <v>0</v>
          </cell>
          <cell r="AH258">
            <v>0</v>
          </cell>
          <cell r="AI258">
            <v>0</v>
          </cell>
          <cell r="AJ258">
            <v>0</v>
          </cell>
          <cell r="AK258">
            <v>0</v>
          </cell>
          <cell r="AL258">
            <v>0</v>
          </cell>
          <cell r="AM258">
            <v>0</v>
          </cell>
          <cell r="AN258">
            <v>0</v>
          </cell>
          <cell r="AO258">
            <v>0</v>
          </cell>
          <cell r="AP258">
            <v>0</v>
          </cell>
          <cell r="AQ258">
            <v>0</v>
          </cell>
          <cell r="AR258">
            <v>0</v>
          </cell>
          <cell r="AS258">
            <v>0</v>
          </cell>
          <cell r="AT258">
            <v>0</v>
          </cell>
          <cell r="AU258">
            <v>0</v>
          </cell>
          <cell r="AV258">
            <v>0</v>
          </cell>
          <cell r="AW258">
            <v>0</v>
          </cell>
          <cell r="AX258">
            <v>0</v>
          </cell>
          <cell r="AY258">
            <v>0</v>
          </cell>
          <cell r="AZ258">
            <v>0</v>
          </cell>
          <cell r="BA258">
            <v>0</v>
          </cell>
          <cell r="BB258">
            <v>0</v>
          </cell>
          <cell r="BC258">
            <v>0</v>
          </cell>
          <cell r="BD258">
            <v>0</v>
          </cell>
          <cell r="BE258">
            <v>0</v>
          </cell>
          <cell r="BF258">
            <v>0</v>
          </cell>
          <cell r="BG258">
            <v>0</v>
          </cell>
          <cell r="BH258">
            <v>0</v>
          </cell>
          <cell r="BI258">
            <v>0</v>
          </cell>
          <cell r="BJ258">
            <v>0</v>
          </cell>
          <cell r="BK258">
            <v>0</v>
          </cell>
          <cell r="BL258">
            <v>0</v>
          </cell>
          <cell r="BM258">
            <v>0</v>
          </cell>
          <cell r="BN258">
            <v>0</v>
          </cell>
          <cell r="BO258">
            <v>0</v>
          </cell>
          <cell r="BP258">
            <v>0</v>
          </cell>
          <cell r="BQ258">
            <v>0</v>
          </cell>
          <cell r="BR258">
            <v>0</v>
          </cell>
          <cell r="BS258">
            <v>0</v>
          </cell>
          <cell r="BT258">
            <v>0</v>
          </cell>
          <cell r="BU258">
            <v>0</v>
          </cell>
          <cell r="BV258">
            <v>0</v>
          </cell>
          <cell r="BW258">
            <v>0</v>
          </cell>
          <cell r="BX258">
            <v>0</v>
          </cell>
          <cell r="BY258">
            <v>0</v>
          </cell>
          <cell r="BZ258">
            <v>0</v>
          </cell>
          <cell r="CA258">
            <v>0</v>
          </cell>
          <cell r="CB258">
            <v>0</v>
          </cell>
          <cell r="CC258">
            <v>0</v>
          </cell>
          <cell r="CD258">
            <v>0</v>
          </cell>
          <cell r="CE258">
            <v>0</v>
          </cell>
          <cell r="CF258">
            <v>0</v>
          </cell>
          <cell r="CG258">
            <v>0</v>
          </cell>
          <cell r="CH258">
            <v>0</v>
          </cell>
          <cell r="CI258">
            <v>0</v>
          </cell>
          <cell r="CJ258">
            <v>0</v>
          </cell>
          <cell r="CK258">
            <v>0</v>
          </cell>
          <cell r="CL258">
            <v>0</v>
          </cell>
          <cell r="CM258">
            <v>0</v>
          </cell>
          <cell r="CN258">
            <v>0</v>
          </cell>
          <cell r="CO258">
            <v>0</v>
          </cell>
          <cell r="CP258">
            <v>0</v>
          </cell>
          <cell r="CQ258">
            <v>0</v>
          </cell>
          <cell r="CR258">
            <v>0</v>
          </cell>
          <cell r="CS258">
            <v>0</v>
          </cell>
          <cell r="CT258">
            <v>0</v>
          </cell>
          <cell r="CU258">
            <v>0</v>
          </cell>
          <cell r="CV258">
            <v>0</v>
          </cell>
          <cell r="CW258">
            <v>0</v>
          </cell>
          <cell r="CX258">
            <v>0</v>
          </cell>
          <cell r="CY258">
            <v>0</v>
          </cell>
          <cell r="CZ258">
            <v>0</v>
          </cell>
          <cell r="DA258">
            <v>0</v>
          </cell>
          <cell r="DB258">
            <v>0</v>
          </cell>
          <cell r="DC258">
            <v>0</v>
          </cell>
          <cell r="DD258">
            <v>0</v>
          </cell>
          <cell r="DE258">
            <v>0</v>
          </cell>
          <cell r="DF258">
            <v>0</v>
          </cell>
          <cell r="DG258">
            <v>0</v>
          </cell>
          <cell r="DH258">
            <v>0</v>
          </cell>
          <cell r="DI258">
            <v>0</v>
          </cell>
          <cell r="DJ258">
            <v>0</v>
          </cell>
          <cell r="DK258">
            <v>-804088</v>
          </cell>
          <cell r="DL258">
            <v>0</v>
          </cell>
          <cell r="DM258">
            <v>0</v>
          </cell>
          <cell r="DN258">
            <v>0</v>
          </cell>
          <cell r="DO258">
            <v>0</v>
          </cell>
          <cell r="DP258">
            <v>0</v>
          </cell>
          <cell r="DQ258">
            <v>0</v>
          </cell>
          <cell r="DR258">
            <v>0</v>
          </cell>
          <cell r="DS258">
            <v>0</v>
          </cell>
          <cell r="DT258">
            <v>0</v>
          </cell>
          <cell r="DU258">
            <v>0</v>
          </cell>
          <cell r="DV258">
            <v>0</v>
          </cell>
          <cell r="DW258">
            <v>0</v>
          </cell>
          <cell r="DX258">
            <v>0</v>
          </cell>
          <cell r="DY258">
            <v>0</v>
          </cell>
          <cell r="DZ258">
            <v>0</v>
          </cell>
          <cell r="EA258">
            <v>0</v>
          </cell>
        </row>
        <row r="259">
          <cell r="A259">
            <v>180</v>
          </cell>
          <cell r="B259">
            <v>7</v>
          </cell>
          <cell r="C259">
            <v>3</v>
          </cell>
          <cell r="D259">
            <v>0</v>
          </cell>
          <cell r="E259">
            <v>0</v>
          </cell>
          <cell r="F259" t="str">
            <v>FSA</v>
          </cell>
          <cell r="G259" t="str">
            <v>Federal Family Education Loans</v>
          </cell>
          <cell r="H259">
            <v>0</v>
          </cell>
          <cell r="I259">
            <v>0</v>
          </cell>
          <cell r="J259" t="str">
            <v>Federal Family Education Loans Program Account (HEA IV-B) - New loan subsidies</v>
          </cell>
          <cell r="K259">
            <v>0</v>
          </cell>
          <cell r="L259" t="str">
            <v>M</v>
          </cell>
          <cell r="M259">
            <v>1</v>
          </cell>
          <cell r="N259">
            <v>0</v>
          </cell>
          <cell r="O259">
            <v>0</v>
          </cell>
          <cell r="P259">
            <v>0</v>
          </cell>
          <cell r="Q259">
            <v>0</v>
          </cell>
          <cell r="R259">
            <v>0</v>
          </cell>
          <cell r="S259">
            <v>0</v>
          </cell>
          <cell r="T259">
            <v>0</v>
          </cell>
          <cell r="U259">
            <v>0</v>
          </cell>
          <cell r="V259">
            <v>0</v>
          </cell>
          <cell r="W259">
            <v>0</v>
          </cell>
          <cell r="X259">
            <v>0</v>
          </cell>
          <cell r="Y259">
            <v>0</v>
          </cell>
          <cell r="Z259">
            <v>0</v>
          </cell>
          <cell r="AA259">
            <v>0</v>
          </cell>
          <cell r="AB259">
            <v>0</v>
          </cell>
          <cell r="AC259">
            <v>0</v>
          </cell>
          <cell r="AD259">
            <v>0</v>
          </cell>
          <cell r="AE259">
            <v>0</v>
          </cell>
          <cell r="AF259">
            <v>0</v>
          </cell>
          <cell r="AG259">
            <v>0</v>
          </cell>
          <cell r="AH259">
            <v>0</v>
          </cell>
          <cell r="AI259">
            <v>0</v>
          </cell>
          <cell r="AJ259">
            <v>0</v>
          </cell>
          <cell r="AK259">
            <v>0</v>
          </cell>
          <cell r="AL259">
            <v>0</v>
          </cell>
          <cell r="AM259">
            <v>0</v>
          </cell>
          <cell r="AN259">
            <v>0</v>
          </cell>
          <cell r="AO259">
            <v>0</v>
          </cell>
          <cell r="AP259">
            <v>0</v>
          </cell>
          <cell r="AQ259">
            <v>0</v>
          </cell>
          <cell r="AR259">
            <v>0</v>
          </cell>
          <cell r="AS259">
            <v>0</v>
          </cell>
          <cell r="AT259">
            <v>0</v>
          </cell>
          <cell r="AU259">
            <v>0</v>
          </cell>
          <cell r="AV259">
            <v>0</v>
          </cell>
          <cell r="AW259">
            <v>0</v>
          </cell>
          <cell r="AX259">
            <v>0</v>
          </cell>
          <cell r="AY259">
            <v>0</v>
          </cell>
          <cell r="AZ259">
            <v>0</v>
          </cell>
          <cell r="BA259">
            <v>0</v>
          </cell>
          <cell r="BB259">
            <v>0</v>
          </cell>
          <cell r="BC259">
            <v>0</v>
          </cell>
          <cell r="BD259">
            <v>0</v>
          </cell>
          <cell r="BE259">
            <v>0</v>
          </cell>
          <cell r="BF259">
            <v>0</v>
          </cell>
          <cell r="BG259">
            <v>0</v>
          </cell>
          <cell r="BH259">
            <v>0</v>
          </cell>
          <cell r="BI259">
            <v>0</v>
          </cell>
          <cell r="BJ259">
            <v>0</v>
          </cell>
          <cell r="BK259">
            <v>0</v>
          </cell>
          <cell r="BL259">
            <v>0</v>
          </cell>
          <cell r="BM259">
            <v>0</v>
          </cell>
          <cell r="BN259">
            <v>0</v>
          </cell>
          <cell r="BO259">
            <v>0</v>
          </cell>
          <cell r="BP259">
            <v>0</v>
          </cell>
          <cell r="BQ259">
            <v>0</v>
          </cell>
          <cell r="BR259">
            <v>0</v>
          </cell>
          <cell r="BS259">
            <v>0</v>
          </cell>
          <cell r="BT259">
            <v>0</v>
          </cell>
          <cell r="BU259">
            <v>0</v>
          </cell>
          <cell r="BV259">
            <v>0</v>
          </cell>
          <cell r="BW259">
            <v>0</v>
          </cell>
          <cell r="BX259">
            <v>0</v>
          </cell>
          <cell r="BY259">
            <v>0</v>
          </cell>
          <cell r="BZ259">
            <v>0</v>
          </cell>
          <cell r="CA259">
            <v>0</v>
          </cell>
          <cell r="CB259">
            <v>0</v>
          </cell>
          <cell r="CC259">
            <v>0</v>
          </cell>
          <cell r="CD259">
            <v>0</v>
          </cell>
          <cell r="CE259">
            <v>0</v>
          </cell>
          <cell r="CF259">
            <v>0</v>
          </cell>
          <cell r="CG259">
            <v>0</v>
          </cell>
          <cell r="CH259">
            <v>0</v>
          </cell>
          <cell r="CI259">
            <v>0</v>
          </cell>
          <cell r="CJ259">
            <v>0</v>
          </cell>
          <cell r="CK259">
            <v>0</v>
          </cell>
          <cell r="CL259">
            <v>0</v>
          </cell>
          <cell r="CM259">
            <v>0</v>
          </cell>
          <cell r="CN259">
            <v>0</v>
          </cell>
          <cell r="CO259">
            <v>0</v>
          </cell>
          <cell r="CP259">
            <v>0</v>
          </cell>
          <cell r="CQ259">
            <v>0</v>
          </cell>
          <cell r="CR259">
            <v>0</v>
          </cell>
          <cell r="CS259">
            <v>0</v>
          </cell>
          <cell r="CT259">
            <v>0</v>
          </cell>
          <cell r="CU259">
            <v>0</v>
          </cell>
          <cell r="CV259">
            <v>0</v>
          </cell>
          <cell r="CW259">
            <v>0</v>
          </cell>
          <cell r="CX259">
            <v>0</v>
          </cell>
          <cell r="CY259">
            <v>0</v>
          </cell>
          <cell r="CZ259">
            <v>0</v>
          </cell>
          <cell r="DA259">
            <v>0</v>
          </cell>
          <cell r="DB259">
            <v>0</v>
          </cell>
          <cell r="DC259">
            <v>0</v>
          </cell>
          <cell r="DD259">
            <v>0</v>
          </cell>
          <cell r="DE259">
            <v>0</v>
          </cell>
          <cell r="DF259">
            <v>0</v>
          </cell>
          <cell r="DG259">
            <v>0</v>
          </cell>
          <cell r="DH259">
            <v>0</v>
          </cell>
          <cell r="DI259">
            <v>0</v>
          </cell>
          <cell r="DJ259">
            <v>0</v>
          </cell>
          <cell r="DK259">
            <v>0</v>
          </cell>
          <cell r="DL259">
            <v>0</v>
          </cell>
          <cell r="DM259">
            <v>0</v>
          </cell>
          <cell r="DN259">
            <v>0</v>
          </cell>
          <cell r="DO259">
            <v>0</v>
          </cell>
          <cell r="DP259">
            <v>0</v>
          </cell>
          <cell r="DQ259">
            <v>0</v>
          </cell>
          <cell r="DR259">
            <v>0</v>
          </cell>
          <cell r="DS259">
            <v>0</v>
          </cell>
          <cell r="DT259">
            <v>0</v>
          </cell>
          <cell r="DU259">
            <v>0</v>
          </cell>
          <cell r="DV259">
            <v>0</v>
          </cell>
          <cell r="DW259">
            <v>0</v>
          </cell>
          <cell r="DX259">
            <v>0</v>
          </cell>
          <cell r="DY259">
            <v>0</v>
          </cell>
          <cell r="DZ259">
            <v>0</v>
          </cell>
          <cell r="EA259">
            <v>0</v>
          </cell>
        </row>
        <row r="260">
          <cell r="A260">
            <v>181</v>
          </cell>
          <cell r="B260">
            <v>7</v>
          </cell>
          <cell r="C260">
            <v>3</v>
          </cell>
          <cell r="D260">
            <v>0</v>
          </cell>
          <cell r="E260">
            <v>0</v>
          </cell>
          <cell r="F260" t="str">
            <v>FSA</v>
          </cell>
          <cell r="G260" t="str">
            <v>Federal Family Education Loans</v>
          </cell>
          <cell r="H260">
            <v>0</v>
          </cell>
          <cell r="I260">
            <v>1</v>
          </cell>
          <cell r="J260" t="str">
            <v>Federal Family Education Loans Program Account (HEA IV-B) - New net loan subsidies (non-add)</v>
          </cell>
          <cell r="K260">
            <v>0</v>
          </cell>
          <cell r="L260" t="str">
            <v>M</v>
          </cell>
          <cell r="M260">
            <v>0</v>
          </cell>
          <cell r="N260">
            <v>0</v>
          </cell>
          <cell r="O260">
            <v>0</v>
          </cell>
          <cell r="P260">
            <v>-14208513</v>
          </cell>
          <cell r="Q260">
            <v>-4360902</v>
          </cell>
          <cell r="R260">
            <v>-1701415</v>
          </cell>
          <cell r="S260">
            <v>-1701415</v>
          </cell>
          <cell r="T260">
            <v>-1701415</v>
          </cell>
          <cell r="U260">
            <v>0</v>
          </cell>
          <cell r="V260">
            <v>0</v>
          </cell>
          <cell r="W260">
            <v>0</v>
          </cell>
          <cell r="X260">
            <v>0</v>
          </cell>
          <cell r="Y260">
            <v>-4360902</v>
          </cell>
          <cell r="Z260">
            <v>-4360902</v>
          </cell>
          <cell r="AA260">
            <v>0</v>
          </cell>
          <cell r="AB260">
            <v>-4360902</v>
          </cell>
          <cell r="AC260">
            <v>-4360902</v>
          </cell>
          <cell r="AD260">
            <v>-4360902</v>
          </cell>
          <cell r="AE260">
            <v>0</v>
          </cell>
          <cell r="AF260">
            <v>0</v>
          </cell>
          <cell r="AG260">
            <v>0</v>
          </cell>
          <cell r="AH260">
            <v>0</v>
          </cell>
          <cell r="AI260">
            <v>-1701415</v>
          </cell>
          <cell r="AJ260">
            <v>-1701415</v>
          </cell>
          <cell r="AK260">
            <v>-1701415</v>
          </cell>
          <cell r="AL260">
            <v>0</v>
          </cell>
          <cell r="AM260">
            <v>0</v>
          </cell>
          <cell r="AN260">
            <v>0</v>
          </cell>
          <cell r="AO260">
            <v>0</v>
          </cell>
          <cell r="AP260">
            <v>-1701415</v>
          </cell>
          <cell r="AQ260">
            <v>0</v>
          </cell>
          <cell r="AR260">
            <v>0</v>
          </cell>
          <cell r="AS260">
            <v>0</v>
          </cell>
          <cell r="AT260">
            <v>0</v>
          </cell>
          <cell r="AU260">
            <v>0</v>
          </cell>
          <cell r="AV260">
            <v>0</v>
          </cell>
          <cell r="AW260">
            <v>0</v>
          </cell>
          <cell r="AX260">
            <v>0</v>
          </cell>
          <cell r="AY260">
            <v>0</v>
          </cell>
          <cell r="AZ260">
            <v>0</v>
          </cell>
          <cell r="BA260">
            <v>0</v>
          </cell>
          <cell r="BB260">
            <v>-1701415</v>
          </cell>
          <cell r="BC260">
            <v>0</v>
          </cell>
          <cell r="BD260">
            <v>0</v>
          </cell>
          <cell r="BE260">
            <v>0</v>
          </cell>
          <cell r="BF260">
            <v>-1700406</v>
          </cell>
          <cell r="BG260">
            <v>-1700406</v>
          </cell>
          <cell r="BH260">
            <v>-1700406</v>
          </cell>
          <cell r="BI260">
            <v>-1700406</v>
          </cell>
          <cell r="BJ260">
            <v>-1700406</v>
          </cell>
          <cell r="BK260">
            <v>-1700406</v>
          </cell>
          <cell r="BL260">
            <v>-1700406</v>
          </cell>
          <cell r="BM260">
            <v>0</v>
          </cell>
          <cell r="BN260">
            <v>0</v>
          </cell>
          <cell r="BO260">
            <v>0</v>
          </cell>
          <cell r="BP260">
            <v>0</v>
          </cell>
          <cell r="BQ260">
            <v>0</v>
          </cell>
          <cell r="BR260">
            <v>0</v>
          </cell>
          <cell r="BS260">
            <v>0</v>
          </cell>
          <cell r="BT260">
            <v>0</v>
          </cell>
          <cell r="BU260">
            <v>0</v>
          </cell>
          <cell r="BV260">
            <v>0</v>
          </cell>
          <cell r="BW260">
            <v>0</v>
          </cell>
          <cell r="BX260">
            <v>0</v>
          </cell>
          <cell r="BY260">
            <v>0</v>
          </cell>
          <cell r="BZ260">
            <v>0</v>
          </cell>
          <cell r="CA260">
            <v>0</v>
          </cell>
          <cell r="CB260">
            <v>0</v>
          </cell>
          <cell r="CC260">
            <v>0</v>
          </cell>
          <cell r="CD260">
            <v>0</v>
          </cell>
          <cell r="CE260">
            <v>0</v>
          </cell>
          <cell r="CF260">
            <v>0</v>
          </cell>
          <cell r="CG260">
            <v>0</v>
          </cell>
          <cell r="CH260">
            <v>0</v>
          </cell>
          <cell r="CI260">
            <v>0</v>
          </cell>
          <cell r="CJ260">
            <v>0</v>
          </cell>
          <cell r="CK260">
            <v>0</v>
          </cell>
          <cell r="CL260">
            <v>0</v>
          </cell>
          <cell r="CM260">
            <v>0</v>
          </cell>
          <cell r="CN260">
            <v>0</v>
          </cell>
          <cell r="CO260">
            <v>0</v>
          </cell>
          <cell r="CP260">
            <v>0</v>
          </cell>
          <cell r="CQ260">
            <v>0</v>
          </cell>
          <cell r="CR260">
            <v>0</v>
          </cell>
          <cell r="CS260">
            <v>0</v>
          </cell>
          <cell r="CT260">
            <v>0</v>
          </cell>
          <cell r="CU260">
            <v>0</v>
          </cell>
          <cell r="CV260">
            <v>0</v>
          </cell>
          <cell r="CW260">
            <v>0</v>
          </cell>
          <cell r="CX260">
            <v>0</v>
          </cell>
          <cell r="CY260">
            <v>0</v>
          </cell>
          <cell r="CZ260">
            <v>0</v>
          </cell>
          <cell r="DA260">
            <v>0</v>
          </cell>
          <cell r="DB260">
            <v>0</v>
          </cell>
          <cell r="DC260">
            <v>0</v>
          </cell>
          <cell r="DD260">
            <v>0</v>
          </cell>
          <cell r="DE260">
            <v>0</v>
          </cell>
          <cell r="DF260">
            <v>0</v>
          </cell>
          <cell r="DG260">
            <v>0</v>
          </cell>
          <cell r="DH260">
            <v>0</v>
          </cell>
          <cell r="DI260">
            <v>0</v>
          </cell>
          <cell r="DJ260">
            <v>0</v>
          </cell>
          <cell r="DK260">
            <v>0</v>
          </cell>
          <cell r="DL260">
            <v>0</v>
          </cell>
          <cell r="DM260">
            <v>0</v>
          </cell>
          <cell r="DN260">
            <v>0</v>
          </cell>
          <cell r="DO260">
            <v>0</v>
          </cell>
          <cell r="DP260">
            <v>0</v>
          </cell>
          <cell r="DQ260">
            <v>0</v>
          </cell>
          <cell r="DR260">
            <v>0</v>
          </cell>
          <cell r="DS260">
            <v>0</v>
          </cell>
          <cell r="DT260">
            <v>0</v>
          </cell>
          <cell r="DU260">
            <v>0</v>
          </cell>
          <cell r="DV260">
            <v>0</v>
          </cell>
          <cell r="DW260">
            <v>0</v>
          </cell>
          <cell r="DX260">
            <v>0</v>
          </cell>
          <cell r="DY260">
            <v>0</v>
          </cell>
          <cell r="DZ260">
            <v>0</v>
          </cell>
          <cell r="EA260">
            <v>0</v>
          </cell>
        </row>
        <row r="261">
          <cell r="A261">
            <v>182</v>
          </cell>
          <cell r="B261">
            <v>7</v>
          </cell>
          <cell r="C261">
            <v>3</v>
          </cell>
          <cell r="D261">
            <v>0</v>
          </cell>
          <cell r="E261">
            <v>0</v>
          </cell>
          <cell r="F261" t="str">
            <v>FSA</v>
          </cell>
          <cell r="G261" t="str">
            <v>Federal Family Education Loans</v>
          </cell>
          <cell r="H261">
            <v>0</v>
          </cell>
          <cell r="I261">
            <v>0</v>
          </cell>
          <cell r="J261" t="str">
            <v>Federal Family Education Loans Program Account (HEA IV-B) - Upward reestimate of existing loans</v>
          </cell>
          <cell r="K261">
            <v>0</v>
          </cell>
          <cell r="L261" t="str">
            <v>M</v>
          </cell>
          <cell r="M261">
            <v>1</v>
          </cell>
          <cell r="N261">
            <v>0</v>
          </cell>
          <cell r="O261">
            <v>0</v>
          </cell>
          <cell r="P261">
            <v>1061861</v>
          </cell>
          <cell r="Q261">
            <v>0</v>
          </cell>
          <cell r="R261">
            <v>4274364</v>
          </cell>
          <cell r="S261">
            <v>4274364</v>
          </cell>
          <cell r="T261">
            <v>4274364</v>
          </cell>
          <cell r="U261">
            <v>0</v>
          </cell>
          <cell r="V261">
            <v>0</v>
          </cell>
          <cell r="W261">
            <v>0</v>
          </cell>
          <cell r="X261">
            <v>0</v>
          </cell>
          <cell r="Y261">
            <v>0</v>
          </cell>
          <cell r="Z261">
            <v>0</v>
          </cell>
          <cell r="AA261">
            <v>0</v>
          </cell>
          <cell r="AB261">
            <v>0</v>
          </cell>
          <cell r="AC261">
            <v>0</v>
          </cell>
          <cell r="AD261">
            <v>0</v>
          </cell>
          <cell r="AE261">
            <v>0</v>
          </cell>
          <cell r="AF261">
            <v>0</v>
          </cell>
          <cell r="AG261">
            <v>0</v>
          </cell>
          <cell r="AH261">
            <v>0</v>
          </cell>
          <cell r="AI261">
            <v>4274364</v>
          </cell>
          <cell r="AJ261">
            <v>4274364</v>
          </cell>
          <cell r="AK261">
            <v>4274364</v>
          </cell>
          <cell r="AL261">
            <v>0</v>
          </cell>
          <cell r="AM261">
            <v>0</v>
          </cell>
          <cell r="AN261">
            <v>0</v>
          </cell>
          <cell r="AO261">
            <v>0</v>
          </cell>
          <cell r="AP261">
            <v>4274364</v>
          </cell>
          <cell r="AQ261">
            <v>177001</v>
          </cell>
          <cell r="AR261">
            <v>177001</v>
          </cell>
          <cell r="AS261">
            <v>177001</v>
          </cell>
          <cell r="AT261">
            <v>177001</v>
          </cell>
          <cell r="AU261">
            <v>177001</v>
          </cell>
          <cell r="AV261">
            <v>177001</v>
          </cell>
          <cell r="AW261">
            <v>177001</v>
          </cell>
          <cell r="AX261">
            <v>177001</v>
          </cell>
          <cell r="AY261">
            <v>177001</v>
          </cell>
          <cell r="AZ261">
            <v>177001</v>
          </cell>
          <cell r="BA261">
            <v>177001</v>
          </cell>
          <cell r="BB261">
            <v>4274364</v>
          </cell>
          <cell r="BC261">
            <v>0</v>
          </cell>
          <cell r="BD261">
            <v>0</v>
          </cell>
          <cell r="BE261">
            <v>0</v>
          </cell>
          <cell r="BF261">
            <v>0</v>
          </cell>
          <cell r="BG261">
            <v>0</v>
          </cell>
          <cell r="BH261">
            <v>0</v>
          </cell>
          <cell r="BI261">
            <v>0</v>
          </cell>
          <cell r="BJ261">
            <v>0</v>
          </cell>
          <cell r="BK261">
            <v>0</v>
          </cell>
          <cell r="BL261">
            <v>0</v>
          </cell>
          <cell r="BM261">
            <v>0</v>
          </cell>
          <cell r="BN261">
            <v>0</v>
          </cell>
          <cell r="BO261">
            <v>0</v>
          </cell>
          <cell r="BP261">
            <v>0</v>
          </cell>
          <cell r="BQ261">
            <v>0</v>
          </cell>
          <cell r="BR261">
            <v>0</v>
          </cell>
          <cell r="BS261">
            <v>0</v>
          </cell>
          <cell r="BT261">
            <v>0</v>
          </cell>
          <cell r="BU261">
            <v>0</v>
          </cell>
          <cell r="BV261">
            <v>945141</v>
          </cell>
          <cell r="BW261">
            <v>0</v>
          </cell>
          <cell r="BX261">
            <v>0</v>
          </cell>
          <cell r="BY261">
            <v>0</v>
          </cell>
          <cell r="BZ261">
            <v>0</v>
          </cell>
          <cell r="CA261">
            <v>0</v>
          </cell>
          <cell r="CB261">
            <v>0</v>
          </cell>
          <cell r="CC261">
            <v>0</v>
          </cell>
          <cell r="CD261">
            <v>0</v>
          </cell>
          <cell r="CE261">
            <v>0</v>
          </cell>
          <cell r="CF261">
            <v>0</v>
          </cell>
          <cell r="CG261">
            <v>3098746</v>
          </cell>
          <cell r="CH261">
            <v>3102483</v>
          </cell>
          <cell r="CI261">
            <v>0</v>
          </cell>
          <cell r="CJ261">
            <v>945141</v>
          </cell>
          <cell r="CK261">
            <v>0</v>
          </cell>
          <cell r="CL261">
            <v>0</v>
          </cell>
          <cell r="CM261">
            <v>0</v>
          </cell>
          <cell r="CN261">
            <v>0</v>
          </cell>
          <cell r="CO261">
            <v>0</v>
          </cell>
          <cell r="CP261">
            <v>0</v>
          </cell>
          <cell r="CQ261">
            <v>0</v>
          </cell>
          <cell r="CR261">
            <v>2269320</v>
          </cell>
          <cell r="CS261">
            <v>2269320</v>
          </cell>
          <cell r="CT261">
            <v>2269320</v>
          </cell>
          <cell r="CU261">
            <v>2269320</v>
          </cell>
          <cell r="CV261">
            <v>0</v>
          </cell>
          <cell r="CW261">
            <v>0</v>
          </cell>
          <cell r="CX261">
            <v>0</v>
          </cell>
          <cell r="CY261">
            <v>0</v>
          </cell>
          <cell r="CZ261">
            <v>0</v>
          </cell>
          <cell r="DA261">
            <v>0</v>
          </cell>
          <cell r="DB261">
            <v>2269320</v>
          </cell>
          <cell r="DC261">
            <v>0</v>
          </cell>
          <cell r="DD261">
            <v>0</v>
          </cell>
          <cell r="DE261">
            <v>1362692</v>
          </cell>
          <cell r="DF261">
            <v>0</v>
          </cell>
          <cell r="DG261">
            <v>0</v>
          </cell>
          <cell r="DH261">
            <v>0</v>
          </cell>
          <cell r="DI261">
            <v>0</v>
          </cell>
          <cell r="DJ261">
            <v>0</v>
          </cell>
          <cell r="DK261">
            <v>0</v>
          </cell>
          <cell r="DL261">
            <v>1362692</v>
          </cell>
          <cell r="DM261">
            <v>0</v>
          </cell>
          <cell r="DN261">
            <v>0</v>
          </cell>
          <cell r="DO261">
            <v>0</v>
          </cell>
          <cell r="DP261">
            <v>0</v>
          </cell>
          <cell r="DQ261">
            <v>0</v>
          </cell>
          <cell r="DR261">
            <v>0</v>
          </cell>
          <cell r="DS261">
            <v>1295196</v>
          </cell>
          <cell r="DT261">
            <v>0</v>
          </cell>
          <cell r="DU261">
            <v>0</v>
          </cell>
          <cell r="DV261">
            <v>0</v>
          </cell>
          <cell r="DW261">
            <v>0</v>
          </cell>
          <cell r="DX261">
            <v>0</v>
          </cell>
          <cell r="DY261">
            <v>0</v>
          </cell>
          <cell r="DZ261">
            <v>0</v>
          </cell>
          <cell r="EA261">
            <v>0</v>
          </cell>
        </row>
        <row r="262">
          <cell r="A262">
            <v>183</v>
          </cell>
          <cell r="B262">
            <v>7</v>
          </cell>
          <cell r="C262">
            <v>3</v>
          </cell>
          <cell r="D262">
            <v>0</v>
          </cell>
          <cell r="E262">
            <v>0</v>
          </cell>
          <cell r="F262" t="str">
            <v>FSA</v>
          </cell>
          <cell r="G262" t="str">
            <v>Federal Family Education Loans</v>
          </cell>
          <cell r="H262">
            <v>0</v>
          </cell>
          <cell r="I262">
            <v>1</v>
          </cell>
          <cell r="J262" t="str">
            <v>Federal Family Education Loans Program Account (HEA IV-B) - Downward reestimate of existing loans (non-add)</v>
          </cell>
          <cell r="K262">
            <v>0</v>
          </cell>
          <cell r="L262" t="str">
            <v>M</v>
          </cell>
          <cell r="M262">
            <v>0</v>
          </cell>
          <cell r="N262">
            <v>0</v>
          </cell>
          <cell r="O262">
            <v>0</v>
          </cell>
          <cell r="P262">
            <v>-17014575</v>
          </cell>
          <cell r="Q262">
            <v>0</v>
          </cell>
          <cell r="R262">
            <v>-11676997</v>
          </cell>
          <cell r="S262">
            <v>-11676997</v>
          </cell>
          <cell r="T262">
            <v>-11676997</v>
          </cell>
          <cell r="U262">
            <v>0</v>
          </cell>
          <cell r="V262">
            <v>0</v>
          </cell>
          <cell r="W262">
            <v>0</v>
          </cell>
          <cell r="X262">
            <v>0</v>
          </cell>
          <cell r="Y262">
            <v>0</v>
          </cell>
          <cell r="Z262">
            <v>0</v>
          </cell>
          <cell r="AA262">
            <v>0</v>
          </cell>
          <cell r="AB262">
            <v>0</v>
          </cell>
          <cell r="AC262">
            <v>0</v>
          </cell>
          <cell r="AD262">
            <v>0</v>
          </cell>
          <cell r="AE262">
            <v>0</v>
          </cell>
          <cell r="AF262">
            <v>0</v>
          </cell>
          <cell r="AG262">
            <v>0</v>
          </cell>
          <cell r="AH262">
            <v>0</v>
          </cell>
          <cell r="AI262">
            <v>-11676997</v>
          </cell>
          <cell r="AJ262">
            <v>-11676997</v>
          </cell>
          <cell r="AK262">
            <v>-11676997</v>
          </cell>
          <cell r="AL262">
            <v>0</v>
          </cell>
          <cell r="AM262">
            <v>0</v>
          </cell>
          <cell r="AN262">
            <v>0</v>
          </cell>
          <cell r="AO262">
            <v>0</v>
          </cell>
          <cell r="AP262">
            <v>-11676997</v>
          </cell>
          <cell r="AQ262">
            <v>-24669934</v>
          </cell>
          <cell r="AR262">
            <v>-24669934</v>
          </cell>
          <cell r="AS262">
            <v>-24669934</v>
          </cell>
          <cell r="AT262">
            <v>-24669934</v>
          </cell>
          <cell r="AU262">
            <v>-24669934</v>
          </cell>
          <cell r="AV262">
            <v>-24669934</v>
          </cell>
          <cell r="AW262">
            <v>-24669934</v>
          </cell>
          <cell r="AX262">
            <v>-24669934</v>
          </cell>
          <cell r="AY262">
            <v>-24669934</v>
          </cell>
          <cell r="AZ262">
            <v>-24669932</v>
          </cell>
          <cell r="BA262">
            <v>-24669934</v>
          </cell>
          <cell r="BB262">
            <v>-11676997</v>
          </cell>
          <cell r="BC262">
            <v>0</v>
          </cell>
          <cell r="BD262">
            <v>0</v>
          </cell>
          <cell r="BE262">
            <v>0</v>
          </cell>
          <cell r="BF262">
            <v>0</v>
          </cell>
          <cell r="BG262">
            <v>0</v>
          </cell>
          <cell r="BH262">
            <v>0</v>
          </cell>
          <cell r="BI262">
            <v>0</v>
          </cell>
          <cell r="BJ262">
            <v>0</v>
          </cell>
          <cell r="BK262">
            <v>0</v>
          </cell>
          <cell r="BL262">
            <v>0</v>
          </cell>
          <cell r="BM262">
            <v>0</v>
          </cell>
          <cell r="BN262">
            <v>0</v>
          </cell>
          <cell r="BO262">
            <v>0</v>
          </cell>
          <cell r="BP262">
            <v>0</v>
          </cell>
          <cell r="BQ262">
            <v>0</v>
          </cell>
          <cell r="BR262">
            <v>0</v>
          </cell>
          <cell r="BS262">
            <v>0</v>
          </cell>
          <cell r="BT262">
            <v>0</v>
          </cell>
          <cell r="BU262">
            <v>0</v>
          </cell>
          <cell r="BV262">
            <v>-16109263</v>
          </cell>
          <cell r="BW262">
            <v>0</v>
          </cell>
          <cell r="BX262">
            <v>0</v>
          </cell>
          <cell r="BY262">
            <v>0</v>
          </cell>
          <cell r="BZ262">
            <v>0</v>
          </cell>
          <cell r="CA262">
            <v>0</v>
          </cell>
          <cell r="CB262">
            <v>0</v>
          </cell>
          <cell r="CC262">
            <v>0</v>
          </cell>
          <cell r="CD262">
            <v>0</v>
          </cell>
          <cell r="CE262">
            <v>0</v>
          </cell>
          <cell r="CF262">
            <v>0</v>
          </cell>
          <cell r="CG262">
            <v>-9942387</v>
          </cell>
          <cell r="CH262">
            <v>-9946125</v>
          </cell>
          <cell r="CI262">
            <v>0</v>
          </cell>
          <cell r="CJ262">
            <v>-16109263</v>
          </cell>
          <cell r="CK262">
            <v>0</v>
          </cell>
          <cell r="CL262">
            <v>0</v>
          </cell>
          <cell r="CM262">
            <v>0</v>
          </cell>
          <cell r="CN262">
            <v>0</v>
          </cell>
          <cell r="CO262">
            <v>0</v>
          </cell>
          <cell r="CP262">
            <v>0</v>
          </cell>
          <cell r="CQ262">
            <v>0</v>
          </cell>
          <cell r="CR262">
            <v>-3924999</v>
          </cell>
          <cell r="CS262">
            <v>-3924999</v>
          </cell>
          <cell r="CT262">
            <v>-3924999</v>
          </cell>
          <cell r="CU262">
            <v>-3924999</v>
          </cell>
          <cell r="CV262">
            <v>0</v>
          </cell>
          <cell r="CW262">
            <v>0</v>
          </cell>
          <cell r="CX262">
            <v>0</v>
          </cell>
          <cell r="CY262">
            <v>0</v>
          </cell>
          <cell r="CZ262">
            <v>0</v>
          </cell>
          <cell r="DA262">
            <v>0</v>
          </cell>
          <cell r="DB262">
            <v>-3924999</v>
          </cell>
          <cell r="DC262">
            <v>0</v>
          </cell>
          <cell r="DD262">
            <v>0</v>
          </cell>
          <cell r="DE262">
            <v>-4656259</v>
          </cell>
          <cell r="DF262">
            <v>0</v>
          </cell>
          <cell r="DG262">
            <v>0</v>
          </cell>
          <cell r="DH262">
            <v>0</v>
          </cell>
          <cell r="DI262">
            <v>0</v>
          </cell>
          <cell r="DJ262">
            <v>0</v>
          </cell>
          <cell r="DK262">
            <v>0</v>
          </cell>
          <cell r="DL262">
            <v>-4656259</v>
          </cell>
          <cell r="DM262">
            <v>0</v>
          </cell>
          <cell r="DN262">
            <v>0</v>
          </cell>
          <cell r="DO262">
            <v>0</v>
          </cell>
          <cell r="DP262">
            <v>0</v>
          </cell>
          <cell r="DQ262">
            <v>0</v>
          </cell>
          <cell r="DR262">
            <v>0</v>
          </cell>
          <cell r="DS262">
            <v>-2521474</v>
          </cell>
          <cell r="DT262">
            <v>0</v>
          </cell>
          <cell r="DU262">
            <v>0</v>
          </cell>
          <cell r="DV262">
            <v>0</v>
          </cell>
          <cell r="DW262">
            <v>0</v>
          </cell>
          <cell r="DX262">
            <v>0</v>
          </cell>
          <cell r="DY262">
            <v>0</v>
          </cell>
          <cell r="DZ262">
            <v>0</v>
          </cell>
          <cell r="EA262">
            <v>0</v>
          </cell>
        </row>
        <row r="263">
          <cell r="A263">
            <v>184</v>
          </cell>
          <cell r="B263">
            <v>7</v>
          </cell>
          <cell r="C263">
            <v>3</v>
          </cell>
          <cell r="D263">
            <v>0</v>
          </cell>
          <cell r="E263">
            <v>0</v>
          </cell>
          <cell r="F263" t="str">
            <v>FSA</v>
          </cell>
          <cell r="G263" t="str">
            <v>Federal Family Education Loans</v>
          </cell>
          <cell r="H263">
            <v>0</v>
          </cell>
          <cell r="I263">
            <v>1</v>
          </cell>
          <cell r="J263" t="str">
            <v>Federal Family Education Loans Program Account (HEA IV-B) - Net reestimate of existing loans (non-add)</v>
          </cell>
          <cell r="K263">
            <v>0</v>
          </cell>
          <cell r="L263" t="str">
            <v>M</v>
          </cell>
          <cell r="M263">
            <v>0</v>
          </cell>
          <cell r="N263">
            <v>0</v>
          </cell>
          <cell r="O263">
            <v>0</v>
          </cell>
          <cell r="P263">
            <v>-15952714</v>
          </cell>
          <cell r="Q263">
            <v>0</v>
          </cell>
          <cell r="R263">
            <v>-7402632</v>
          </cell>
          <cell r="S263">
            <v>-7402632</v>
          </cell>
          <cell r="T263">
            <v>-7402632</v>
          </cell>
          <cell r="U263">
            <v>0</v>
          </cell>
          <cell r="V263">
            <v>0</v>
          </cell>
          <cell r="W263">
            <v>0</v>
          </cell>
          <cell r="X263">
            <v>0</v>
          </cell>
          <cell r="Y263">
            <v>0</v>
          </cell>
          <cell r="Z263">
            <v>0</v>
          </cell>
          <cell r="AA263">
            <v>0</v>
          </cell>
          <cell r="AB263">
            <v>0</v>
          </cell>
          <cell r="AC263">
            <v>0</v>
          </cell>
          <cell r="AD263">
            <v>0</v>
          </cell>
          <cell r="AE263">
            <v>0</v>
          </cell>
          <cell r="AF263">
            <v>0</v>
          </cell>
          <cell r="AG263">
            <v>0</v>
          </cell>
          <cell r="AH263">
            <v>0</v>
          </cell>
          <cell r="AI263">
            <v>-7402632</v>
          </cell>
          <cell r="AJ263">
            <v>-7402632</v>
          </cell>
          <cell r="AK263">
            <v>-7402632</v>
          </cell>
          <cell r="AL263">
            <v>0</v>
          </cell>
          <cell r="AM263">
            <v>0</v>
          </cell>
          <cell r="AN263">
            <v>0</v>
          </cell>
          <cell r="AO263">
            <v>0</v>
          </cell>
          <cell r="AP263">
            <v>-7402632</v>
          </cell>
          <cell r="AQ263">
            <v>0</v>
          </cell>
          <cell r="AR263">
            <v>0</v>
          </cell>
          <cell r="AS263">
            <v>0</v>
          </cell>
          <cell r="AT263">
            <v>0</v>
          </cell>
          <cell r="AU263">
            <v>0</v>
          </cell>
          <cell r="AV263">
            <v>0</v>
          </cell>
          <cell r="AW263">
            <v>0</v>
          </cell>
          <cell r="AX263">
            <v>0</v>
          </cell>
          <cell r="AY263">
            <v>0</v>
          </cell>
          <cell r="AZ263">
            <v>0</v>
          </cell>
          <cell r="BA263">
            <v>0</v>
          </cell>
          <cell r="BB263">
            <v>-7402632</v>
          </cell>
          <cell r="BC263">
            <v>0</v>
          </cell>
          <cell r="BD263">
            <v>0</v>
          </cell>
          <cell r="BE263">
            <v>0</v>
          </cell>
          <cell r="BF263">
            <v>0</v>
          </cell>
          <cell r="BG263">
            <v>0</v>
          </cell>
          <cell r="BH263">
            <v>0</v>
          </cell>
          <cell r="BI263">
            <v>0</v>
          </cell>
          <cell r="BJ263">
            <v>0</v>
          </cell>
          <cell r="BK263">
            <v>0</v>
          </cell>
          <cell r="BL263">
            <v>0</v>
          </cell>
          <cell r="BM263">
            <v>0</v>
          </cell>
          <cell r="BN263">
            <v>0</v>
          </cell>
          <cell r="BO263">
            <v>0</v>
          </cell>
          <cell r="BP263">
            <v>0</v>
          </cell>
          <cell r="BQ263">
            <v>0</v>
          </cell>
          <cell r="BR263">
            <v>0</v>
          </cell>
          <cell r="BS263">
            <v>0</v>
          </cell>
          <cell r="BT263">
            <v>0</v>
          </cell>
          <cell r="BU263">
            <v>0</v>
          </cell>
          <cell r="BV263">
            <v>0</v>
          </cell>
          <cell r="BW263">
            <v>0</v>
          </cell>
          <cell r="BX263">
            <v>0</v>
          </cell>
          <cell r="BY263">
            <v>0</v>
          </cell>
          <cell r="BZ263">
            <v>0</v>
          </cell>
          <cell r="CA263">
            <v>0</v>
          </cell>
          <cell r="CB263">
            <v>0</v>
          </cell>
          <cell r="CC263">
            <v>0</v>
          </cell>
          <cell r="CD263">
            <v>0</v>
          </cell>
          <cell r="CE263">
            <v>0</v>
          </cell>
          <cell r="CF263">
            <v>0</v>
          </cell>
          <cell r="CG263">
            <v>0</v>
          </cell>
          <cell r="CH263">
            <v>0</v>
          </cell>
          <cell r="CI263">
            <v>0</v>
          </cell>
          <cell r="CJ263">
            <v>0</v>
          </cell>
          <cell r="CK263">
            <v>0</v>
          </cell>
          <cell r="CL263">
            <v>0</v>
          </cell>
          <cell r="CM263">
            <v>0</v>
          </cell>
          <cell r="CN263">
            <v>0</v>
          </cell>
          <cell r="CO263">
            <v>0</v>
          </cell>
          <cell r="CP263">
            <v>0</v>
          </cell>
          <cell r="CQ263">
            <v>0</v>
          </cell>
          <cell r="CR263">
            <v>-1655679</v>
          </cell>
          <cell r="CS263">
            <v>-1655679</v>
          </cell>
          <cell r="CT263">
            <v>-1655679</v>
          </cell>
          <cell r="CU263">
            <v>-1655679</v>
          </cell>
          <cell r="CV263">
            <v>0</v>
          </cell>
          <cell r="CW263">
            <v>0</v>
          </cell>
          <cell r="CX263">
            <v>0</v>
          </cell>
          <cell r="CY263">
            <v>0</v>
          </cell>
          <cell r="CZ263">
            <v>0</v>
          </cell>
          <cell r="DA263">
            <v>0</v>
          </cell>
          <cell r="DB263">
            <v>-1655679</v>
          </cell>
          <cell r="DC263">
            <v>0</v>
          </cell>
          <cell r="DD263">
            <v>0</v>
          </cell>
          <cell r="DE263">
            <v>0</v>
          </cell>
          <cell r="DF263">
            <v>0</v>
          </cell>
          <cell r="DG263">
            <v>0</v>
          </cell>
          <cell r="DH263">
            <v>0</v>
          </cell>
          <cell r="DI263">
            <v>0</v>
          </cell>
          <cell r="DJ263">
            <v>0</v>
          </cell>
          <cell r="DK263">
            <v>0</v>
          </cell>
          <cell r="DL263">
            <v>0</v>
          </cell>
          <cell r="DM263">
            <v>0</v>
          </cell>
          <cell r="DN263">
            <v>0</v>
          </cell>
          <cell r="DO263">
            <v>0</v>
          </cell>
          <cell r="DP263">
            <v>0</v>
          </cell>
          <cell r="DQ263">
            <v>0</v>
          </cell>
          <cell r="DR263">
            <v>0</v>
          </cell>
          <cell r="DS263">
            <v>0</v>
          </cell>
          <cell r="DT263">
            <v>0</v>
          </cell>
          <cell r="DU263">
            <v>0</v>
          </cell>
          <cell r="DV263">
            <v>0</v>
          </cell>
          <cell r="DW263">
            <v>0</v>
          </cell>
          <cell r="DX263">
            <v>0</v>
          </cell>
          <cell r="DY263">
            <v>0</v>
          </cell>
          <cell r="DZ263">
            <v>0</v>
          </cell>
          <cell r="EA263">
            <v>0</v>
          </cell>
        </row>
        <row r="264">
          <cell r="A264">
            <v>185</v>
          </cell>
          <cell r="B264">
            <v>7</v>
          </cell>
          <cell r="C264">
            <v>3</v>
          </cell>
          <cell r="D264">
            <v>0</v>
          </cell>
          <cell r="E264">
            <v>0</v>
          </cell>
          <cell r="F264" t="str">
            <v>FSA</v>
          </cell>
          <cell r="G264" t="str">
            <v>Federal Family Education Loans</v>
          </cell>
          <cell r="H264">
            <v>0</v>
          </cell>
          <cell r="I264">
            <v>0</v>
          </cell>
          <cell r="J264" t="str">
            <v>Federal Family Education Loans Program Account (HEA IV-B) - Upward modification of existing loans</v>
          </cell>
          <cell r="K264">
            <v>0</v>
          </cell>
          <cell r="L264" t="str">
            <v>M</v>
          </cell>
          <cell r="M264">
            <v>1</v>
          </cell>
          <cell r="N264">
            <v>0</v>
          </cell>
          <cell r="O264">
            <v>0</v>
          </cell>
          <cell r="P264">
            <v>0</v>
          </cell>
          <cell r="Q264">
            <v>0</v>
          </cell>
          <cell r="R264">
            <v>0</v>
          </cell>
          <cell r="S264">
            <v>0</v>
          </cell>
          <cell r="T264">
            <v>0</v>
          </cell>
          <cell r="U264">
            <v>0</v>
          </cell>
          <cell r="V264">
            <v>0</v>
          </cell>
          <cell r="W264">
            <v>0</v>
          </cell>
          <cell r="X264">
            <v>0</v>
          </cell>
          <cell r="Y264">
            <v>0</v>
          </cell>
          <cell r="Z264">
            <v>0</v>
          </cell>
          <cell r="AA264">
            <v>0</v>
          </cell>
          <cell r="AB264">
            <v>0</v>
          </cell>
          <cell r="AC264">
            <v>0</v>
          </cell>
          <cell r="AD264">
            <v>0</v>
          </cell>
          <cell r="AE264">
            <v>0</v>
          </cell>
          <cell r="AF264">
            <v>0</v>
          </cell>
          <cell r="AG264">
            <v>0</v>
          </cell>
          <cell r="AH264">
            <v>0</v>
          </cell>
          <cell r="AI264">
            <v>0</v>
          </cell>
          <cell r="AJ264">
            <v>0</v>
          </cell>
          <cell r="AK264">
            <v>0</v>
          </cell>
          <cell r="AL264">
            <v>0</v>
          </cell>
          <cell r="AM264">
            <v>0</v>
          </cell>
          <cell r="AN264">
            <v>0</v>
          </cell>
          <cell r="AO264">
            <v>0</v>
          </cell>
          <cell r="AP264">
            <v>0</v>
          </cell>
          <cell r="AQ264">
            <v>0</v>
          </cell>
          <cell r="AR264">
            <v>0</v>
          </cell>
          <cell r="AS264">
            <v>0</v>
          </cell>
          <cell r="AT264">
            <v>0</v>
          </cell>
          <cell r="AU264">
            <v>0</v>
          </cell>
          <cell r="AV264">
            <v>0</v>
          </cell>
          <cell r="AW264">
            <v>0</v>
          </cell>
          <cell r="AX264">
            <v>0</v>
          </cell>
          <cell r="AY264">
            <v>0</v>
          </cell>
          <cell r="AZ264">
            <v>0</v>
          </cell>
          <cell r="BA264">
            <v>0</v>
          </cell>
          <cell r="BB264">
            <v>0</v>
          </cell>
          <cell r="BC264">
            <v>0</v>
          </cell>
          <cell r="BD264">
            <v>0</v>
          </cell>
          <cell r="BE264">
            <v>0</v>
          </cell>
          <cell r="BF264">
            <v>283031</v>
          </cell>
          <cell r="BG264">
            <v>283031</v>
          </cell>
          <cell r="BH264">
            <v>283031</v>
          </cell>
          <cell r="BI264">
            <v>283031</v>
          </cell>
          <cell r="BJ264">
            <v>283031</v>
          </cell>
          <cell r="BK264">
            <v>283031</v>
          </cell>
          <cell r="BL264">
            <v>283031</v>
          </cell>
          <cell r="BM264">
            <v>0</v>
          </cell>
          <cell r="BN264">
            <v>0</v>
          </cell>
          <cell r="BO264">
            <v>0</v>
          </cell>
          <cell r="BP264">
            <v>0</v>
          </cell>
          <cell r="BQ264">
            <v>0</v>
          </cell>
          <cell r="BR264">
            <v>0</v>
          </cell>
          <cell r="BS264">
            <v>0</v>
          </cell>
          <cell r="BT264">
            <v>0</v>
          </cell>
          <cell r="BU264">
            <v>0</v>
          </cell>
          <cell r="BV264">
            <v>414822</v>
          </cell>
          <cell r="BW264">
            <v>0</v>
          </cell>
          <cell r="BX264">
            <v>0</v>
          </cell>
          <cell r="BY264">
            <v>0</v>
          </cell>
          <cell r="BZ264">
            <v>0</v>
          </cell>
          <cell r="CA264">
            <v>0</v>
          </cell>
          <cell r="CB264">
            <v>0</v>
          </cell>
          <cell r="CC264">
            <v>0</v>
          </cell>
          <cell r="CD264">
            <v>0</v>
          </cell>
          <cell r="CE264">
            <v>0</v>
          </cell>
          <cell r="CF264">
            <v>0</v>
          </cell>
          <cell r="CG264">
            <v>0</v>
          </cell>
          <cell r="CH264">
            <v>0</v>
          </cell>
          <cell r="CI264">
            <v>0</v>
          </cell>
          <cell r="CJ264">
            <v>414822</v>
          </cell>
          <cell r="CK264">
            <v>0</v>
          </cell>
          <cell r="CL264">
            <v>0</v>
          </cell>
          <cell r="CM264">
            <v>0</v>
          </cell>
          <cell r="CN264">
            <v>0</v>
          </cell>
          <cell r="CO264">
            <v>0</v>
          </cell>
          <cell r="CP264">
            <v>0</v>
          </cell>
          <cell r="CQ264">
            <v>0</v>
          </cell>
          <cell r="CR264">
            <v>0</v>
          </cell>
          <cell r="CS264">
            <v>0</v>
          </cell>
          <cell r="CT264">
            <v>0</v>
          </cell>
          <cell r="CU264">
            <v>0</v>
          </cell>
          <cell r="CV264">
            <v>0</v>
          </cell>
          <cell r="CW264">
            <v>0</v>
          </cell>
          <cell r="CX264">
            <v>0</v>
          </cell>
          <cell r="CY264">
            <v>0</v>
          </cell>
          <cell r="CZ264">
            <v>0</v>
          </cell>
          <cell r="DA264">
            <v>0</v>
          </cell>
          <cell r="DB264">
            <v>0</v>
          </cell>
          <cell r="DC264">
            <v>0</v>
          </cell>
          <cell r="DD264">
            <v>0</v>
          </cell>
          <cell r="DE264">
            <v>0</v>
          </cell>
          <cell r="DF264">
            <v>0</v>
          </cell>
          <cell r="DG264">
            <v>0</v>
          </cell>
          <cell r="DH264">
            <v>0</v>
          </cell>
          <cell r="DI264">
            <v>0</v>
          </cell>
          <cell r="DJ264">
            <v>0</v>
          </cell>
          <cell r="DK264">
            <v>0</v>
          </cell>
          <cell r="DL264">
            <v>0</v>
          </cell>
          <cell r="DM264">
            <v>0</v>
          </cell>
          <cell r="DN264">
            <v>0</v>
          </cell>
          <cell r="DO264">
            <v>0</v>
          </cell>
          <cell r="DP264">
            <v>0</v>
          </cell>
          <cell r="DQ264">
            <v>0</v>
          </cell>
          <cell r="DR264">
            <v>0</v>
          </cell>
          <cell r="DS264">
            <v>151588</v>
          </cell>
          <cell r="DT264">
            <v>0</v>
          </cell>
          <cell r="DU264">
            <v>0</v>
          </cell>
          <cell r="DV264">
            <v>0</v>
          </cell>
          <cell r="DW264">
            <v>0</v>
          </cell>
          <cell r="DX264">
            <v>0</v>
          </cell>
          <cell r="DY264">
            <v>0</v>
          </cell>
          <cell r="DZ264">
            <v>0</v>
          </cell>
          <cell r="EA264">
            <v>0</v>
          </cell>
        </row>
        <row r="265">
          <cell r="A265">
            <v>186</v>
          </cell>
          <cell r="B265">
            <v>7</v>
          </cell>
          <cell r="C265">
            <v>3</v>
          </cell>
          <cell r="D265">
            <v>0</v>
          </cell>
          <cell r="E265">
            <v>0</v>
          </cell>
          <cell r="F265" t="str">
            <v>FSA</v>
          </cell>
          <cell r="G265" t="str">
            <v>Federal Family Education Loans</v>
          </cell>
          <cell r="H265">
            <v>0</v>
          </cell>
          <cell r="I265">
            <v>1</v>
          </cell>
          <cell r="J265" t="str">
            <v>Federal Family Education Loans Program Account (HEA IV-B) - Downward modification of existing loans (non-add)</v>
          </cell>
          <cell r="K265">
            <v>0</v>
          </cell>
          <cell r="L265" t="str">
            <v>M</v>
          </cell>
          <cell r="M265">
            <v>0</v>
          </cell>
          <cell r="N265">
            <v>0</v>
          </cell>
          <cell r="O265">
            <v>0</v>
          </cell>
          <cell r="P265">
            <v>-2640420</v>
          </cell>
          <cell r="Q265">
            <v>0</v>
          </cell>
          <cell r="R265">
            <v>0</v>
          </cell>
          <cell r="S265">
            <v>0</v>
          </cell>
          <cell r="T265">
            <v>0</v>
          </cell>
          <cell r="U265">
            <v>0</v>
          </cell>
          <cell r="V265">
            <v>0</v>
          </cell>
          <cell r="W265">
            <v>0</v>
          </cell>
          <cell r="X265">
            <v>0</v>
          </cell>
          <cell r="Y265">
            <v>0</v>
          </cell>
          <cell r="Z265">
            <v>0</v>
          </cell>
          <cell r="AA265">
            <v>0</v>
          </cell>
          <cell r="AB265">
            <v>0</v>
          </cell>
          <cell r="AC265">
            <v>0</v>
          </cell>
          <cell r="AD265">
            <v>0</v>
          </cell>
          <cell r="AE265">
            <v>0</v>
          </cell>
          <cell r="AF265">
            <v>0</v>
          </cell>
          <cell r="AG265">
            <v>0</v>
          </cell>
          <cell r="AH265">
            <v>0</v>
          </cell>
          <cell r="AI265">
            <v>0</v>
          </cell>
          <cell r="AJ265">
            <v>0</v>
          </cell>
          <cell r="AK265">
            <v>0</v>
          </cell>
          <cell r="AL265">
            <v>0</v>
          </cell>
          <cell r="AM265">
            <v>0</v>
          </cell>
          <cell r="AN265">
            <v>0</v>
          </cell>
          <cell r="AO265">
            <v>0</v>
          </cell>
          <cell r="AP265">
            <v>0</v>
          </cell>
          <cell r="AQ265">
            <v>0</v>
          </cell>
          <cell r="AR265">
            <v>0</v>
          </cell>
          <cell r="AS265">
            <v>0</v>
          </cell>
          <cell r="AT265">
            <v>0</v>
          </cell>
          <cell r="AU265">
            <v>0</v>
          </cell>
          <cell r="AV265">
            <v>0</v>
          </cell>
          <cell r="AW265">
            <v>0</v>
          </cell>
          <cell r="AX265">
            <v>0</v>
          </cell>
          <cell r="AY265">
            <v>0</v>
          </cell>
          <cell r="AZ265">
            <v>0</v>
          </cell>
          <cell r="BA265">
            <v>0</v>
          </cell>
          <cell r="BB265">
            <v>0</v>
          </cell>
          <cell r="BC265">
            <v>0</v>
          </cell>
          <cell r="BD265">
            <v>0</v>
          </cell>
          <cell r="BE265">
            <v>0</v>
          </cell>
          <cell r="BF265">
            <v>-692053</v>
          </cell>
          <cell r="BG265">
            <v>-692053</v>
          </cell>
          <cell r="BH265">
            <v>-692053</v>
          </cell>
          <cell r="BI265">
            <v>-692053</v>
          </cell>
          <cell r="BJ265">
            <v>-692053</v>
          </cell>
          <cell r="BK265">
            <v>-692053</v>
          </cell>
          <cell r="BL265">
            <v>-692053</v>
          </cell>
          <cell r="BM265">
            <v>0</v>
          </cell>
          <cell r="BN265">
            <v>0</v>
          </cell>
          <cell r="BO265">
            <v>0</v>
          </cell>
          <cell r="BP265">
            <v>0</v>
          </cell>
          <cell r="BQ265">
            <v>0</v>
          </cell>
          <cell r="BR265">
            <v>0</v>
          </cell>
          <cell r="BS265">
            <v>0</v>
          </cell>
          <cell r="BT265">
            <v>0</v>
          </cell>
          <cell r="BU265">
            <v>0</v>
          </cell>
          <cell r="BV265">
            <v>-261866</v>
          </cell>
          <cell r="BW265">
            <v>0</v>
          </cell>
          <cell r="BX265">
            <v>0</v>
          </cell>
          <cell r="BY265">
            <v>0</v>
          </cell>
          <cell r="BZ265">
            <v>0</v>
          </cell>
          <cell r="CA265">
            <v>0</v>
          </cell>
          <cell r="CB265">
            <v>0</v>
          </cell>
          <cell r="CC265">
            <v>0</v>
          </cell>
          <cell r="CD265">
            <v>-3390397</v>
          </cell>
          <cell r="CE265">
            <v>-3390397</v>
          </cell>
          <cell r="CF265">
            <v>0</v>
          </cell>
          <cell r="CG265">
            <v>0</v>
          </cell>
          <cell r="CH265">
            <v>0</v>
          </cell>
          <cell r="CI265">
            <v>0</v>
          </cell>
          <cell r="CJ265">
            <v>-3390397</v>
          </cell>
          <cell r="CK265">
            <v>0</v>
          </cell>
          <cell r="CL265">
            <v>-3390397</v>
          </cell>
          <cell r="CM265">
            <v>0</v>
          </cell>
          <cell r="CN265">
            <v>0</v>
          </cell>
          <cell r="CO265">
            <v>0</v>
          </cell>
          <cell r="CP265">
            <v>0</v>
          </cell>
          <cell r="CQ265">
            <v>-3657173</v>
          </cell>
          <cell r="CR265">
            <v>-3657173</v>
          </cell>
          <cell r="CS265">
            <v>-4020363</v>
          </cell>
          <cell r="CT265">
            <v>-4020363</v>
          </cell>
          <cell r="CU265">
            <v>-4020363</v>
          </cell>
          <cell r="CV265">
            <v>0</v>
          </cell>
          <cell r="CW265">
            <v>-4020363</v>
          </cell>
          <cell r="CX265">
            <v>-4020363</v>
          </cell>
          <cell r="CY265">
            <v>-4020363</v>
          </cell>
          <cell r="CZ265">
            <v>0</v>
          </cell>
          <cell r="DA265">
            <v>0</v>
          </cell>
          <cell r="DB265">
            <v>-4020363</v>
          </cell>
          <cell r="DC265">
            <v>0</v>
          </cell>
          <cell r="DD265">
            <v>0</v>
          </cell>
          <cell r="DE265">
            <v>0</v>
          </cell>
          <cell r="DF265">
            <v>0</v>
          </cell>
          <cell r="DG265">
            <v>0</v>
          </cell>
          <cell r="DH265">
            <v>0</v>
          </cell>
          <cell r="DI265">
            <v>0</v>
          </cell>
          <cell r="DJ265">
            <v>0</v>
          </cell>
          <cell r="DK265">
            <v>0</v>
          </cell>
          <cell r="DL265">
            <v>0</v>
          </cell>
          <cell r="DM265">
            <v>0</v>
          </cell>
          <cell r="DN265">
            <v>0</v>
          </cell>
          <cell r="DO265">
            <v>0</v>
          </cell>
          <cell r="DP265">
            <v>0</v>
          </cell>
          <cell r="DQ265">
            <v>0</v>
          </cell>
          <cell r="DR265">
            <v>0</v>
          </cell>
          <cell r="DS265">
            <v>0</v>
          </cell>
          <cell r="DT265">
            <v>0</v>
          </cell>
          <cell r="DU265">
            <v>0</v>
          </cell>
          <cell r="DV265">
            <v>0</v>
          </cell>
          <cell r="DW265">
            <v>0</v>
          </cell>
          <cell r="DX265">
            <v>0</v>
          </cell>
          <cell r="DY265">
            <v>0</v>
          </cell>
          <cell r="DZ265">
            <v>0</v>
          </cell>
          <cell r="EA265">
            <v>0</v>
          </cell>
        </row>
        <row r="266">
          <cell r="A266">
            <v>187</v>
          </cell>
          <cell r="B266">
            <v>7</v>
          </cell>
          <cell r="C266">
            <v>3</v>
          </cell>
          <cell r="D266">
            <v>0</v>
          </cell>
          <cell r="E266">
            <v>0</v>
          </cell>
          <cell r="F266" t="str">
            <v>FSA</v>
          </cell>
          <cell r="G266" t="str">
            <v>Federal Family Education Loans</v>
          </cell>
          <cell r="H266">
            <v>0</v>
          </cell>
          <cell r="I266">
            <v>1</v>
          </cell>
          <cell r="J266" t="str">
            <v>Federal Family Education Loans Program Account (HEA IV-B) - Net modification of existing loans (non-add)</v>
          </cell>
          <cell r="K266">
            <v>0</v>
          </cell>
          <cell r="L266" t="str">
            <v>M</v>
          </cell>
          <cell r="M266">
            <v>0</v>
          </cell>
          <cell r="N266">
            <v>0</v>
          </cell>
          <cell r="O266">
            <v>0</v>
          </cell>
          <cell r="P266">
            <v>-2640420</v>
          </cell>
          <cell r="Q266">
            <v>0</v>
          </cell>
          <cell r="R266">
            <v>0</v>
          </cell>
          <cell r="S266">
            <v>0</v>
          </cell>
          <cell r="T266">
            <v>0</v>
          </cell>
          <cell r="U266">
            <v>0</v>
          </cell>
          <cell r="V266">
            <v>0</v>
          </cell>
          <cell r="W266">
            <v>0</v>
          </cell>
          <cell r="X266">
            <v>0</v>
          </cell>
          <cell r="Y266">
            <v>0</v>
          </cell>
          <cell r="Z266">
            <v>0</v>
          </cell>
          <cell r="AA266">
            <v>0</v>
          </cell>
          <cell r="AB266">
            <v>0</v>
          </cell>
          <cell r="AC266">
            <v>0</v>
          </cell>
          <cell r="AD266">
            <v>0</v>
          </cell>
          <cell r="AE266">
            <v>0</v>
          </cell>
          <cell r="AF266">
            <v>0</v>
          </cell>
          <cell r="AG266">
            <v>0</v>
          </cell>
          <cell r="AH266">
            <v>0</v>
          </cell>
          <cell r="AI266">
            <v>0</v>
          </cell>
          <cell r="AJ266">
            <v>0</v>
          </cell>
          <cell r="AK266">
            <v>0</v>
          </cell>
          <cell r="AL266">
            <v>0</v>
          </cell>
          <cell r="AM266">
            <v>0</v>
          </cell>
          <cell r="AN266">
            <v>0</v>
          </cell>
          <cell r="AO266">
            <v>0</v>
          </cell>
          <cell r="AP266">
            <v>0</v>
          </cell>
          <cell r="AQ266">
            <v>0</v>
          </cell>
          <cell r="AR266">
            <v>0</v>
          </cell>
          <cell r="AS266">
            <v>0</v>
          </cell>
          <cell r="AT266">
            <v>0</v>
          </cell>
          <cell r="AU266">
            <v>0</v>
          </cell>
          <cell r="AV266">
            <v>0</v>
          </cell>
          <cell r="AW266">
            <v>0</v>
          </cell>
          <cell r="AX266">
            <v>0</v>
          </cell>
          <cell r="AY266">
            <v>0</v>
          </cell>
          <cell r="AZ266">
            <v>0</v>
          </cell>
          <cell r="BA266">
            <v>0</v>
          </cell>
          <cell r="BB266">
            <v>0</v>
          </cell>
          <cell r="BC266">
            <v>0</v>
          </cell>
          <cell r="BD266">
            <v>0</v>
          </cell>
          <cell r="BE266">
            <v>0</v>
          </cell>
          <cell r="BF266">
            <v>-409022</v>
          </cell>
          <cell r="BG266">
            <v>-409022</v>
          </cell>
          <cell r="BH266">
            <v>-409022</v>
          </cell>
          <cell r="BI266">
            <v>-409022</v>
          </cell>
          <cell r="BJ266">
            <v>0</v>
          </cell>
          <cell r="BK266">
            <v>0</v>
          </cell>
          <cell r="BL266">
            <v>0</v>
          </cell>
          <cell r="BM266">
            <v>0</v>
          </cell>
          <cell r="BN266">
            <v>0</v>
          </cell>
          <cell r="BO266">
            <v>0</v>
          </cell>
          <cell r="BP266">
            <v>0</v>
          </cell>
          <cell r="BQ266">
            <v>0</v>
          </cell>
          <cell r="BR266">
            <v>0</v>
          </cell>
          <cell r="BS266">
            <v>0</v>
          </cell>
          <cell r="BT266">
            <v>0</v>
          </cell>
          <cell r="BU266">
            <v>0</v>
          </cell>
          <cell r="BV266">
            <v>0</v>
          </cell>
          <cell r="BW266">
            <v>0</v>
          </cell>
          <cell r="BX266">
            <v>0</v>
          </cell>
          <cell r="BY266">
            <v>0</v>
          </cell>
          <cell r="BZ266">
            <v>0</v>
          </cell>
          <cell r="CA266">
            <v>0</v>
          </cell>
          <cell r="CB266">
            <v>0</v>
          </cell>
          <cell r="CC266">
            <v>0</v>
          </cell>
          <cell r="CD266">
            <v>0</v>
          </cell>
          <cell r="CE266">
            <v>0</v>
          </cell>
          <cell r="CF266">
            <v>0</v>
          </cell>
          <cell r="CG266">
            <v>0</v>
          </cell>
          <cell r="CH266">
            <v>0</v>
          </cell>
          <cell r="CI266">
            <v>0</v>
          </cell>
          <cell r="CJ266">
            <v>0</v>
          </cell>
          <cell r="CK266">
            <v>0</v>
          </cell>
          <cell r="CL266">
            <v>0</v>
          </cell>
          <cell r="CM266">
            <v>0</v>
          </cell>
          <cell r="CN266">
            <v>0</v>
          </cell>
          <cell r="CO266">
            <v>0</v>
          </cell>
          <cell r="CP266">
            <v>0</v>
          </cell>
          <cell r="CQ266">
            <v>0</v>
          </cell>
          <cell r="CR266">
            <v>0</v>
          </cell>
          <cell r="CS266">
            <v>0</v>
          </cell>
          <cell r="CT266">
            <v>0</v>
          </cell>
          <cell r="CU266">
            <v>0</v>
          </cell>
          <cell r="CV266">
            <v>0</v>
          </cell>
          <cell r="CW266">
            <v>0</v>
          </cell>
          <cell r="CX266">
            <v>0</v>
          </cell>
          <cell r="CY266">
            <v>0</v>
          </cell>
          <cell r="CZ266">
            <v>0</v>
          </cell>
          <cell r="DA266">
            <v>0</v>
          </cell>
          <cell r="DB266">
            <v>0</v>
          </cell>
          <cell r="DC266">
            <v>0</v>
          </cell>
          <cell r="DD266">
            <v>0</v>
          </cell>
          <cell r="DE266">
            <v>0</v>
          </cell>
          <cell r="DF266">
            <v>0</v>
          </cell>
          <cell r="DG266">
            <v>0</v>
          </cell>
          <cell r="DH266">
            <v>0</v>
          </cell>
          <cell r="DI266">
            <v>0</v>
          </cell>
          <cell r="DJ266">
            <v>0</v>
          </cell>
          <cell r="DK266">
            <v>0</v>
          </cell>
          <cell r="DL266">
            <v>0</v>
          </cell>
          <cell r="DM266">
            <v>0</v>
          </cell>
          <cell r="DN266">
            <v>0</v>
          </cell>
          <cell r="DO266">
            <v>0</v>
          </cell>
          <cell r="DP266">
            <v>0</v>
          </cell>
          <cell r="DQ266">
            <v>0</v>
          </cell>
          <cell r="DR266">
            <v>0</v>
          </cell>
          <cell r="DS266">
            <v>0</v>
          </cell>
          <cell r="DT266">
            <v>0</v>
          </cell>
          <cell r="DU266">
            <v>0</v>
          </cell>
          <cell r="DV266">
            <v>0</v>
          </cell>
          <cell r="DW266">
            <v>0</v>
          </cell>
          <cell r="DX266">
            <v>0</v>
          </cell>
          <cell r="DY266">
            <v>0</v>
          </cell>
          <cell r="DZ266">
            <v>0</v>
          </cell>
          <cell r="EA266">
            <v>0</v>
          </cell>
        </row>
        <row r="267">
          <cell r="A267">
            <v>190</v>
          </cell>
          <cell r="B267">
            <v>7</v>
          </cell>
          <cell r="C267">
            <v>3</v>
          </cell>
          <cell r="D267">
            <v>0</v>
          </cell>
          <cell r="E267">
            <v>0</v>
          </cell>
          <cell r="F267" t="str">
            <v>FSA</v>
          </cell>
          <cell r="G267" t="str">
            <v>Federal Family Education Loans Liquidating Account</v>
          </cell>
          <cell r="H267">
            <v>0</v>
          </cell>
          <cell r="I267">
            <v>0</v>
          </cell>
          <cell r="J267" t="str">
            <v>Federal Family Education Loans Liquidating Account (HEA IV-B) - Pre-1992 student loans</v>
          </cell>
          <cell r="K267">
            <v>0</v>
          </cell>
          <cell r="L267" t="str">
            <v>M</v>
          </cell>
          <cell r="M267">
            <v>1</v>
          </cell>
          <cell r="N267">
            <v>0</v>
          </cell>
          <cell r="O267">
            <v>0</v>
          </cell>
          <cell r="P267">
            <v>-369977</v>
          </cell>
          <cell r="Q267">
            <v>-527756</v>
          </cell>
          <cell r="R267">
            <v>-261950</v>
          </cell>
          <cell r="S267">
            <v>-456132</v>
          </cell>
          <cell r="T267">
            <v>-456132</v>
          </cell>
          <cell r="U267">
            <v>-221028</v>
          </cell>
          <cell r="V267">
            <v>-221028</v>
          </cell>
          <cell r="W267">
            <v>-489579</v>
          </cell>
          <cell r="X267">
            <v>-489579</v>
          </cell>
          <cell r="Y267">
            <v>-489579</v>
          </cell>
          <cell r="Z267">
            <v>-489579</v>
          </cell>
          <cell r="AA267">
            <v>0</v>
          </cell>
          <cell r="AB267">
            <v>-489579</v>
          </cell>
          <cell r="AC267">
            <v>-489579</v>
          </cell>
          <cell r="AD267">
            <v>-489579</v>
          </cell>
          <cell r="AE267">
            <v>-489579</v>
          </cell>
          <cell r="AF267">
            <v>-489579</v>
          </cell>
          <cell r="AG267">
            <v>-407033</v>
          </cell>
          <cell r="AH267">
            <v>-407033</v>
          </cell>
          <cell r="AI267">
            <v>-456132</v>
          </cell>
          <cell r="AJ267">
            <v>-456132</v>
          </cell>
          <cell r="AK267">
            <v>-456132</v>
          </cell>
          <cell r="AL267">
            <v>-407033</v>
          </cell>
          <cell r="AM267">
            <v>-407033</v>
          </cell>
          <cell r="AN267">
            <v>-407033</v>
          </cell>
          <cell r="AO267">
            <v>-407033</v>
          </cell>
          <cell r="AP267">
            <v>-456132</v>
          </cell>
          <cell r="AQ267">
            <v>-221028</v>
          </cell>
          <cell r="AR267">
            <v>-221028</v>
          </cell>
          <cell r="AS267">
            <v>-221028</v>
          </cell>
          <cell r="AT267">
            <v>-221028</v>
          </cell>
          <cell r="AU267">
            <v>-221028</v>
          </cell>
          <cell r="AV267">
            <v>-221028</v>
          </cell>
          <cell r="AW267">
            <v>-221028</v>
          </cell>
          <cell r="AX267">
            <v>-221028</v>
          </cell>
          <cell r="AY267">
            <v>-361794</v>
          </cell>
          <cell r="AZ267">
            <v>-268797</v>
          </cell>
          <cell r="BA267">
            <v>-361794</v>
          </cell>
          <cell r="BB267">
            <v>-456132</v>
          </cell>
          <cell r="BC267">
            <v>-407033</v>
          </cell>
          <cell r="BD267">
            <v>-353685</v>
          </cell>
          <cell r="BE267">
            <v>-407033</v>
          </cell>
          <cell r="BF267">
            <v>-147659</v>
          </cell>
          <cell r="BG267">
            <v>-147659</v>
          </cell>
          <cell r="BH267">
            <v>-147659</v>
          </cell>
          <cell r="BI267">
            <v>-147659</v>
          </cell>
          <cell r="BJ267">
            <v>-147659</v>
          </cell>
          <cell r="BK267">
            <v>-147659</v>
          </cell>
          <cell r="BL267">
            <v>-147659</v>
          </cell>
          <cell r="BM267">
            <v>-314067</v>
          </cell>
          <cell r="BN267">
            <v>-314067</v>
          </cell>
          <cell r="BO267">
            <v>-314067</v>
          </cell>
          <cell r="BP267">
            <v>-314067</v>
          </cell>
          <cell r="BQ267">
            <v>-361794</v>
          </cell>
          <cell r="BR267">
            <v>-361794</v>
          </cell>
          <cell r="BS267">
            <v>-361794</v>
          </cell>
          <cell r="BT267">
            <v>-361794</v>
          </cell>
          <cell r="BU267">
            <v>-361794</v>
          </cell>
          <cell r="BV267">
            <v>-187821</v>
          </cell>
          <cell r="BW267">
            <v>-271311</v>
          </cell>
          <cell r="BX267">
            <v>-271311</v>
          </cell>
          <cell r="BY267">
            <v>-271311</v>
          </cell>
          <cell r="BZ267">
            <v>-271311</v>
          </cell>
          <cell r="CA267">
            <v>-271311</v>
          </cell>
          <cell r="CB267">
            <v>-271311</v>
          </cell>
          <cell r="CC267">
            <v>-271311</v>
          </cell>
          <cell r="CD267">
            <v>-334797</v>
          </cell>
          <cell r="CE267">
            <v>-334797</v>
          </cell>
          <cell r="CF267">
            <v>-334797</v>
          </cell>
          <cell r="CG267">
            <v>-310911</v>
          </cell>
          <cell r="CH267">
            <v>-133093</v>
          </cell>
          <cell r="CI267">
            <v>-409628</v>
          </cell>
          <cell r="CJ267">
            <v>-187821</v>
          </cell>
          <cell r="CK267">
            <v>-280724</v>
          </cell>
          <cell r="CL267">
            <v>-334797</v>
          </cell>
          <cell r="CM267">
            <v>-280724</v>
          </cell>
          <cell r="CN267">
            <v>-280724</v>
          </cell>
          <cell r="CO267">
            <v>-280724</v>
          </cell>
          <cell r="CP267">
            <v>-280724</v>
          </cell>
          <cell r="CQ267">
            <v>-243958</v>
          </cell>
          <cell r="CR267">
            <v>-177849</v>
          </cell>
          <cell r="CS267">
            <v>-177849</v>
          </cell>
          <cell r="CT267">
            <v>-177849</v>
          </cell>
          <cell r="CU267">
            <v>-138840</v>
          </cell>
          <cell r="CV267">
            <v>-196444</v>
          </cell>
          <cell r="CW267">
            <v>-243958</v>
          </cell>
          <cell r="CX267">
            <v>-243958</v>
          </cell>
          <cell r="CY267">
            <v>-243958</v>
          </cell>
          <cell r="CZ267">
            <v>-149347</v>
          </cell>
          <cell r="DA267">
            <v>-149347</v>
          </cell>
          <cell r="DB267">
            <v>-177849</v>
          </cell>
          <cell r="DC267">
            <v>-149347</v>
          </cell>
          <cell r="DD267">
            <v>-149347</v>
          </cell>
          <cell r="DE267">
            <v>-129001</v>
          </cell>
          <cell r="DF267">
            <v>-126453</v>
          </cell>
          <cell r="DG267">
            <v>-126453</v>
          </cell>
          <cell r="DH267">
            <v>-126453</v>
          </cell>
          <cell r="DI267">
            <v>-126453</v>
          </cell>
          <cell r="DJ267">
            <v>-126453</v>
          </cell>
          <cell r="DK267">
            <v>-175859</v>
          </cell>
          <cell r="DL267">
            <v>-205977</v>
          </cell>
          <cell r="DM267">
            <v>-175859</v>
          </cell>
          <cell r="DN267">
            <v>-175589</v>
          </cell>
          <cell r="DO267">
            <v>0</v>
          </cell>
          <cell r="DP267">
            <v>-175859</v>
          </cell>
          <cell r="DQ267">
            <v>-175859</v>
          </cell>
          <cell r="DR267">
            <v>-175589</v>
          </cell>
          <cell r="DS267">
            <v>-291218</v>
          </cell>
          <cell r="DT267">
            <v>-149613</v>
          </cell>
          <cell r="DU267">
            <v>-149613</v>
          </cell>
          <cell r="DV267">
            <v>-149613</v>
          </cell>
          <cell r="DW267">
            <v>-149613</v>
          </cell>
          <cell r="DX267">
            <v>-259736</v>
          </cell>
          <cell r="DY267">
            <v>-259736</v>
          </cell>
          <cell r="DZ267">
            <v>-259736</v>
          </cell>
          <cell r="EA267">
            <v>-259736</v>
          </cell>
        </row>
        <row r="268">
          <cell r="A268">
            <v>191</v>
          </cell>
          <cell r="B268">
            <v>7</v>
          </cell>
          <cell r="C268">
            <v>3</v>
          </cell>
          <cell r="D268">
            <v>0</v>
          </cell>
          <cell r="E268">
            <v>0</v>
          </cell>
          <cell r="F268" t="str">
            <v>FSA</v>
          </cell>
          <cell r="G268" t="str">
            <v>Federal Perkins Loan Program</v>
          </cell>
          <cell r="H268">
            <v>0</v>
          </cell>
          <cell r="I268">
            <v>0</v>
          </cell>
          <cell r="J268" t="str">
            <v>Federal Perkins Loan Program - New loans subsidies (proposed legislation)</v>
          </cell>
          <cell r="K268">
            <v>0</v>
          </cell>
          <cell r="L268" t="str">
            <v>M</v>
          </cell>
          <cell r="M268">
            <v>1</v>
          </cell>
          <cell r="N268">
            <v>0</v>
          </cell>
          <cell r="O268">
            <v>0</v>
          </cell>
          <cell r="P268">
            <v>0</v>
          </cell>
          <cell r="Q268">
            <v>0</v>
          </cell>
          <cell r="R268">
            <v>0</v>
          </cell>
          <cell r="S268">
            <v>0</v>
          </cell>
          <cell r="T268">
            <v>0</v>
          </cell>
          <cell r="U268">
            <v>0</v>
          </cell>
          <cell r="V268">
            <v>0</v>
          </cell>
          <cell r="W268">
            <v>0</v>
          </cell>
          <cell r="X268">
            <v>0</v>
          </cell>
          <cell r="Y268">
            <v>0</v>
          </cell>
          <cell r="Z268">
            <v>0</v>
          </cell>
          <cell r="AA268">
            <v>0</v>
          </cell>
          <cell r="AB268">
            <v>0</v>
          </cell>
          <cell r="AC268">
            <v>0</v>
          </cell>
          <cell r="AD268">
            <v>0</v>
          </cell>
          <cell r="AE268">
            <v>0</v>
          </cell>
          <cell r="AF268">
            <v>0</v>
          </cell>
          <cell r="AG268">
            <v>0</v>
          </cell>
          <cell r="AH268">
            <v>0</v>
          </cell>
          <cell r="AI268">
            <v>0</v>
          </cell>
          <cell r="AJ268">
            <v>0</v>
          </cell>
          <cell r="AK268">
            <v>0</v>
          </cell>
          <cell r="AL268">
            <v>0</v>
          </cell>
          <cell r="AM268">
            <v>0</v>
          </cell>
          <cell r="AN268">
            <v>0</v>
          </cell>
          <cell r="AO268">
            <v>0</v>
          </cell>
          <cell r="AP268">
            <v>0</v>
          </cell>
          <cell r="AQ268">
            <v>0</v>
          </cell>
          <cell r="AR268">
            <v>0</v>
          </cell>
          <cell r="AS268">
            <v>0</v>
          </cell>
          <cell r="AT268">
            <v>0</v>
          </cell>
          <cell r="AU268">
            <v>0</v>
          </cell>
          <cell r="AV268">
            <v>0</v>
          </cell>
          <cell r="AW268">
            <v>0</v>
          </cell>
          <cell r="AX268">
            <v>0</v>
          </cell>
          <cell r="AY268">
            <v>0</v>
          </cell>
          <cell r="AZ268">
            <v>0</v>
          </cell>
          <cell r="BA268">
            <v>0</v>
          </cell>
          <cell r="BB268">
            <v>0</v>
          </cell>
          <cell r="BC268">
            <v>0</v>
          </cell>
          <cell r="BD268">
            <v>0</v>
          </cell>
          <cell r="BE268">
            <v>0</v>
          </cell>
          <cell r="BF268">
            <v>0</v>
          </cell>
          <cell r="BG268">
            <v>0</v>
          </cell>
          <cell r="BH268">
            <v>0</v>
          </cell>
          <cell r="BI268">
            <v>0</v>
          </cell>
          <cell r="BJ268">
            <v>0</v>
          </cell>
          <cell r="BK268">
            <v>0</v>
          </cell>
          <cell r="BL268">
            <v>0</v>
          </cell>
          <cell r="BM268">
            <v>0</v>
          </cell>
          <cell r="BN268">
            <v>0</v>
          </cell>
          <cell r="BO268">
            <v>0</v>
          </cell>
          <cell r="BP268">
            <v>0</v>
          </cell>
          <cell r="BQ268">
            <v>0</v>
          </cell>
          <cell r="BR268">
            <v>0</v>
          </cell>
          <cell r="BS268">
            <v>0</v>
          </cell>
          <cell r="BT268">
            <v>0</v>
          </cell>
          <cell r="BU268">
            <v>0</v>
          </cell>
          <cell r="BV268">
            <v>0</v>
          </cell>
          <cell r="BW268">
            <v>0</v>
          </cell>
          <cell r="BX268">
            <v>0</v>
          </cell>
          <cell r="BY268">
            <v>0</v>
          </cell>
          <cell r="BZ268">
            <v>0</v>
          </cell>
          <cell r="CA268">
            <v>0</v>
          </cell>
          <cell r="CB268">
            <v>0</v>
          </cell>
          <cell r="CC268">
            <v>0</v>
          </cell>
          <cell r="CD268">
            <v>0</v>
          </cell>
          <cell r="CE268">
            <v>0</v>
          </cell>
          <cell r="CF268">
            <v>0</v>
          </cell>
          <cell r="CG268">
            <v>0</v>
          </cell>
          <cell r="CH268">
            <v>0</v>
          </cell>
          <cell r="CI268">
            <v>0</v>
          </cell>
          <cell r="CJ268">
            <v>0</v>
          </cell>
          <cell r="CK268">
            <v>0</v>
          </cell>
          <cell r="CL268">
            <v>0</v>
          </cell>
          <cell r="CM268">
            <v>0</v>
          </cell>
          <cell r="CN268">
            <v>0</v>
          </cell>
          <cell r="CO268">
            <v>0</v>
          </cell>
          <cell r="CP268">
            <v>0</v>
          </cell>
          <cell r="CQ268">
            <v>0</v>
          </cell>
          <cell r="CR268">
            <v>0</v>
          </cell>
          <cell r="CS268">
            <v>0</v>
          </cell>
          <cell r="CT268">
            <v>0</v>
          </cell>
          <cell r="CU268">
            <v>0</v>
          </cell>
          <cell r="CV268">
            <v>0</v>
          </cell>
          <cell r="CW268">
            <v>0</v>
          </cell>
          <cell r="CX268">
            <v>0</v>
          </cell>
          <cell r="CY268">
            <v>0</v>
          </cell>
          <cell r="CZ268">
            <v>0</v>
          </cell>
          <cell r="DA268">
            <v>0</v>
          </cell>
          <cell r="DB268">
            <v>0</v>
          </cell>
          <cell r="DC268">
            <v>0</v>
          </cell>
          <cell r="DD268">
            <v>0</v>
          </cell>
          <cell r="DE268">
            <v>0</v>
          </cell>
          <cell r="DF268">
            <v>0</v>
          </cell>
          <cell r="DG268">
            <v>0</v>
          </cell>
          <cell r="DH268">
            <v>0</v>
          </cell>
          <cell r="DI268">
            <v>0</v>
          </cell>
          <cell r="DJ268">
            <v>0</v>
          </cell>
          <cell r="DK268">
            <v>0</v>
          </cell>
          <cell r="DL268">
            <v>0</v>
          </cell>
          <cell r="DM268">
            <v>0</v>
          </cell>
          <cell r="DN268">
            <v>0</v>
          </cell>
          <cell r="DO268">
            <v>0</v>
          </cell>
          <cell r="DP268">
            <v>0</v>
          </cell>
          <cell r="DQ268">
            <v>0</v>
          </cell>
          <cell r="DR268">
            <v>0</v>
          </cell>
          <cell r="DS268">
            <v>0</v>
          </cell>
          <cell r="DT268">
            <v>0</v>
          </cell>
          <cell r="DU268">
            <v>0</v>
          </cell>
          <cell r="DV268">
            <v>0</v>
          </cell>
          <cell r="DW268">
            <v>0</v>
          </cell>
          <cell r="DX268">
            <v>0</v>
          </cell>
          <cell r="DY268">
            <v>0</v>
          </cell>
          <cell r="DZ268">
            <v>0</v>
          </cell>
          <cell r="EA268">
            <v>0</v>
          </cell>
        </row>
        <row r="269">
          <cell r="A269">
            <v>191.01</v>
          </cell>
          <cell r="B269">
            <v>7</v>
          </cell>
          <cell r="C269">
            <v>3</v>
          </cell>
          <cell r="D269">
            <v>0</v>
          </cell>
          <cell r="E269">
            <v>0</v>
          </cell>
          <cell r="F269" t="str">
            <v>FSA</v>
          </cell>
          <cell r="G269" t="str">
            <v>Federal Perkins Loan Program</v>
          </cell>
          <cell r="H269">
            <v>0</v>
          </cell>
          <cell r="I269">
            <v>0</v>
          </cell>
          <cell r="J269" t="str">
            <v>Health Education Assistance Loans Liquidating Account</v>
          </cell>
          <cell r="K269">
            <v>0</v>
          </cell>
          <cell r="L269" t="str">
            <v>M</v>
          </cell>
          <cell r="M269">
            <v>0</v>
          </cell>
          <cell r="N269">
            <v>0</v>
          </cell>
          <cell r="O269">
            <v>0</v>
          </cell>
          <cell r="P269">
            <v>0</v>
          </cell>
          <cell r="Q269">
            <v>0</v>
          </cell>
          <cell r="R269">
            <v>0</v>
          </cell>
          <cell r="S269">
            <v>0</v>
          </cell>
          <cell r="T269">
            <v>0</v>
          </cell>
          <cell r="U269">
            <v>0</v>
          </cell>
          <cell r="V269">
            <v>0</v>
          </cell>
          <cell r="W269">
            <v>0</v>
          </cell>
          <cell r="X269">
            <v>0</v>
          </cell>
          <cell r="Y269">
            <v>0</v>
          </cell>
          <cell r="Z269">
            <v>0</v>
          </cell>
          <cell r="AA269">
            <v>0</v>
          </cell>
          <cell r="AB269">
            <v>0</v>
          </cell>
          <cell r="AC269">
            <v>0</v>
          </cell>
          <cell r="AD269">
            <v>0</v>
          </cell>
          <cell r="AE269">
            <v>0</v>
          </cell>
          <cell r="AF269">
            <v>0</v>
          </cell>
          <cell r="AG269">
            <v>0</v>
          </cell>
          <cell r="AH269">
            <v>0</v>
          </cell>
          <cell r="AI269">
            <v>0</v>
          </cell>
          <cell r="AJ269">
            <v>0</v>
          </cell>
          <cell r="AK269">
            <v>0</v>
          </cell>
          <cell r="AL269">
            <v>0</v>
          </cell>
          <cell r="AM269">
            <v>0</v>
          </cell>
          <cell r="AN269">
            <v>0</v>
          </cell>
          <cell r="AO269">
            <v>0</v>
          </cell>
          <cell r="AP269">
            <v>0</v>
          </cell>
          <cell r="AQ269">
            <v>0</v>
          </cell>
          <cell r="AR269">
            <v>0</v>
          </cell>
          <cell r="AS269">
            <v>0</v>
          </cell>
          <cell r="AT269">
            <v>0</v>
          </cell>
          <cell r="AU269">
            <v>0</v>
          </cell>
          <cell r="AV269">
            <v>0</v>
          </cell>
          <cell r="AW269">
            <v>0</v>
          </cell>
          <cell r="AX269">
            <v>0</v>
          </cell>
          <cell r="AY269">
            <v>0</v>
          </cell>
          <cell r="AZ269">
            <v>0</v>
          </cell>
          <cell r="BA269">
            <v>0</v>
          </cell>
          <cell r="BB269">
            <v>0</v>
          </cell>
          <cell r="BC269">
            <v>0</v>
          </cell>
          <cell r="BD269">
            <v>0</v>
          </cell>
          <cell r="BE269">
            <v>0</v>
          </cell>
          <cell r="BF269">
            <v>0</v>
          </cell>
          <cell r="BG269">
            <v>0</v>
          </cell>
          <cell r="BH269">
            <v>0</v>
          </cell>
          <cell r="BI269">
            <v>0</v>
          </cell>
          <cell r="BJ269">
            <v>0</v>
          </cell>
          <cell r="BK269">
            <v>-8000</v>
          </cell>
          <cell r="BL269">
            <v>-8000</v>
          </cell>
          <cell r="BM269">
            <v>0</v>
          </cell>
          <cell r="BN269">
            <v>0</v>
          </cell>
          <cell r="BO269">
            <v>0</v>
          </cell>
          <cell r="BP269">
            <v>0</v>
          </cell>
          <cell r="BQ269">
            <v>0</v>
          </cell>
          <cell r="BR269">
            <v>0</v>
          </cell>
          <cell r="BS269">
            <v>0</v>
          </cell>
          <cell r="BT269">
            <v>0</v>
          </cell>
          <cell r="BU269">
            <v>0</v>
          </cell>
          <cell r="BV269">
            <v>0</v>
          </cell>
          <cell r="BW269">
            <v>0</v>
          </cell>
          <cell r="BX269">
            <v>0</v>
          </cell>
          <cell r="BY269">
            <v>0</v>
          </cell>
          <cell r="BZ269">
            <v>0</v>
          </cell>
          <cell r="CA269">
            <v>0</v>
          </cell>
          <cell r="CB269">
            <v>0</v>
          </cell>
          <cell r="CC269">
            <v>0</v>
          </cell>
          <cell r="CD269">
            <v>-8000</v>
          </cell>
          <cell r="CE269">
            <v>-8000</v>
          </cell>
          <cell r="CF269">
            <v>-8000</v>
          </cell>
          <cell r="CG269">
            <v>0</v>
          </cell>
          <cell r="CH269">
            <v>0</v>
          </cell>
          <cell r="CI269">
            <v>0</v>
          </cell>
          <cell r="CJ269">
            <v>0</v>
          </cell>
          <cell r="CK269">
            <v>0</v>
          </cell>
          <cell r="CL269">
            <v>0</v>
          </cell>
          <cell r="CM269">
            <v>0</v>
          </cell>
          <cell r="CN269">
            <v>0</v>
          </cell>
          <cell r="CO269">
            <v>0</v>
          </cell>
          <cell r="CP269">
            <v>0</v>
          </cell>
          <cell r="CQ269">
            <v>-8000</v>
          </cell>
          <cell r="CR269">
            <v>-8000</v>
          </cell>
          <cell r="CS269">
            <v>-8000</v>
          </cell>
          <cell r="CT269">
            <v>0</v>
          </cell>
          <cell r="CU269">
            <v>-1000</v>
          </cell>
          <cell r="CV269">
            <v>-8000</v>
          </cell>
          <cell r="CW269">
            <v>-8000</v>
          </cell>
          <cell r="CX269">
            <v>-8000</v>
          </cell>
          <cell r="CY269">
            <v>-8000</v>
          </cell>
          <cell r="CZ269">
            <v>-9000</v>
          </cell>
          <cell r="DA269">
            <v>-9000</v>
          </cell>
          <cell r="DB269">
            <v>-1000</v>
          </cell>
          <cell r="DC269">
            <v>-1000</v>
          </cell>
          <cell r="DD269">
            <v>-1000</v>
          </cell>
          <cell r="DE269">
            <v>-8000</v>
          </cell>
          <cell r="DF269">
            <v>-9000</v>
          </cell>
          <cell r="DG269">
            <v>-9000</v>
          </cell>
          <cell r="DH269">
            <v>-9000</v>
          </cell>
          <cell r="DI269">
            <v>-9000</v>
          </cell>
          <cell r="DJ269">
            <v>-9000</v>
          </cell>
          <cell r="DK269">
            <v>-8000</v>
          </cell>
          <cell r="DL269">
            <v>-8000</v>
          </cell>
          <cell r="DM269">
            <v>-8000</v>
          </cell>
          <cell r="DN269">
            <v>-8000</v>
          </cell>
          <cell r="DO269">
            <v>0</v>
          </cell>
          <cell r="DP269">
            <v>-8000</v>
          </cell>
          <cell r="DQ269">
            <v>-8000</v>
          </cell>
          <cell r="DR269">
            <v>-8000</v>
          </cell>
          <cell r="DS269">
            <v>-8000</v>
          </cell>
          <cell r="DT269">
            <v>-8000</v>
          </cell>
          <cell r="DU269">
            <v>-8000</v>
          </cell>
          <cell r="DV269">
            <v>-8000</v>
          </cell>
          <cell r="DW269">
            <v>-8000</v>
          </cell>
          <cell r="DX269">
            <v>-8000</v>
          </cell>
          <cell r="DY269">
            <v>-8000</v>
          </cell>
          <cell r="DZ269">
            <v>-8000</v>
          </cell>
          <cell r="EA269">
            <v>-8000</v>
          </cell>
        </row>
        <row r="270">
          <cell r="A270">
            <v>192</v>
          </cell>
          <cell r="B270">
            <v>7</v>
          </cell>
          <cell r="C270">
            <v>3</v>
          </cell>
          <cell r="D270">
            <v>0</v>
          </cell>
          <cell r="E270">
            <v>0</v>
          </cell>
          <cell r="F270" t="str">
            <v>FSA</v>
          </cell>
          <cell r="G270" t="str">
            <v>Federal Perkins Loan Program</v>
          </cell>
          <cell r="H270">
            <v>0</v>
          </cell>
          <cell r="I270">
            <v>1</v>
          </cell>
          <cell r="J270" t="str">
            <v>Federal Perkins Loan Program - New net loan subsidies (non-add)</v>
          </cell>
          <cell r="K270">
            <v>0</v>
          </cell>
          <cell r="L270" t="str">
            <v>M</v>
          </cell>
          <cell r="M270">
            <v>0</v>
          </cell>
          <cell r="N270">
            <v>0</v>
          </cell>
          <cell r="O270">
            <v>0</v>
          </cell>
          <cell r="P270">
            <v>0</v>
          </cell>
          <cell r="Q270">
            <v>-497710</v>
          </cell>
          <cell r="R270">
            <v>0</v>
          </cell>
          <cell r="S270">
            <v>0</v>
          </cell>
          <cell r="T270">
            <v>0</v>
          </cell>
          <cell r="U270">
            <v>-178659</v>
          </cell>
          <cell r="V270">
            <v>-178659</v>
          </cell>
          <cell r="W270">
            <v>-178659</v>
          </cell>
          <cell r="X270">
            <v>-178659</v>
          </cell>
          <cell r="Y270">
            <v>-178659</v>
          </cell>
          <cell r="Z270">
            <v>-178659</v>
          </cell>
          <cell r="AA270">
            <v>0</v>
          </cell>
          <cell r="AB270">
            <v>-178659</v>
          </cell>
          <cell r="AC270">
            <v>-178659</v>
          </cell>
          <cell r="AD270">
            <v>-178659</v>
          </cell>
          <cell r="AE270">
            <v>-178659</v>
          </cell>
          <cell r="AF270">
            <v>-178659</v>
          </cell>
          <cell r="AG270">
            <v>-101496</v>
          </cell>
          <cell r="AH270">
            <v>-101496</v>
          </cell>
          <cell r="AI270">
            <v>0</v>
          </cell>
          <cell r="AJ270">
            <v>0</v>
          </cell>
          <cell r="AK270">
            <v>0</v>
          </cell>
          <cell r="AL270">
            <v>0</v>
          </cell>
          <cell r="AM270">
            <v>0</v>
          </cell>
          <cell r="AN270">
            <v>0</v>
          </cell>
          <cell r="AO270">
            <v>0</v>
          </cell>
          <cell r="AP270">
            <v>0</v>
          </cell>
          <cell r="AQ270">
            <v>0</v>
          </cell>
          <cell r="AR270">
            <v>0</v>
          </cell>
          <cell r="AS270">
            <v>0</v>
          </cell>
          <cell r="AT270">
            <v>0</v>
          </cell>
          <cell r="AU270">
            <v>0</v>
          </cell>
          <cell r="AV270">
            <v>0</v>
          </cell>
          <cell r="AW270">
            <v>0</v>
          </cell>
          <cell r="AX270">
            <v>0</v>
          </cell>
          <cell r="AY270">
            <v>0</v>
          </cell>
          <cell r="AZ270">
            <v>0</v>
          </cell>
          <cell r="BA270">
            <v>0</v>
          </cell>
          <cell r="BB270">
            <v>0</v>
          </cell>
          <cell r="BC270">
            <v>-101496</v>
          </cell>
          <cell r="BD270">
            <v>0</v>
          </cell>
          <cell r="BE270">
            <v>-101496</v>
          </cell>
          <cell r="BF270">
            <v>-1240798</v>
          </cell>
          <cell r="BG270">
            <v>-1240798</v>
          </cell>
          <cell r="BH270">
            <v>-1240798</v>
          </cell>
          <cell r="BI270">
            <v>-1240798</v>
          </cell>
          <cell r="BJ270">
            <v>-1240798</v>
          </cell>
          <cell r="BK270">
            <v>-1240798</v>
          </cell>
          <cell r="BL270">
            <v>-1240798</v>
          </cell>
          <cell r="BM270">
            <v>0</v>
          </cell>
          <cell r="BN270">
            <v>0</v>
          </cell>
          <cell r="BO270">
            <v>0</v>
          </cell>
          <cell r="BP270">
            <v>0</v>
          </cell>
          <cell r="BQ270">
            <v>0</v>
          </cell>
          <cell r="BR270">
            <v>0</v>
          </cell>
          <cell r="BS270">
            <v>0</v>
          </cell>
          <cell r="BT270">
            <v>0</v>
          </cell>
          <cell r="BU270">
            <v>0</v>
          </cell>
          <cell r="BV270">
            <v>0</v>
          </cell>
          <cell r="BW270">
            <v>0</v>
          </cell>
          <cell r="BX270">
            <v>0</v>
          </cell>
          <cell r="BY270">
            <v>0</v>
          </cell>
          <cell r="BZ270">
            <v>0</v>
          </cell>
          <cell r="CA270">
            <v>0</v>
          </cell>
          <cell r="CB270">
            <v>0</v>
          </cell>
          <cell r="CC270">
            <v>0</v>
          </cell>
          <cell r="CD270">
            <v>-1378545</v>
          </cell>
          <cell r="CE270">
            <v>0</v>
          </cell>
          <cell r="CF270">
            <v>0</v>
          </cell>
          <cell r="CG270">
            <v>0</v>
          </cell>
          <cell r="CH270">
            <v>0</v>
          </cell>
          <cell r="CI270">
            <v>0</v>
          </cell>
          <cell r="CJ270">
            <v>0</v>
          </cell>
          <cell r="CK270">
            <v>-1881900</v>
          </cell>
          <cell r="CL270">
            <v>-1378545</v>
          </cell>
          <cell r="CM270">
            <v>-1881900</v>
          </cell>
          <cell r="CN270">
            <v>-1881900</v>
          </cell>
          <cell r="CO270">
            <v>-1881900</v>
          </cell>
          <cell r="CP270">
            <v>-1881900</v>
          </cell>
          <cell r="CQ270">
            <v>-1408498</v>
          </cell>
          <cell r="CR270">
            <v>-1408498</v>
          </cell>
          <cell r="CS270">
            <v>0</v>
          </cell>
          <cell r="CT270">
            <v>0</v>
          </cell>
          <cell r="CU270">
            <v>0</v>
          </cell>
          <cell r="CV270">
            <v>0</v>
          </cell>
          <cell r="CW270">
            <v>0</v>
          </cell>
          <cell r="CX270">
            <v>0</v>
          </cell>
          <cell r="CY270">
            <v>0</v>
          </cell>
          <cell r="CZ270">
            <v>-827674</v>
          </cell>
          <cell r="DA270">
            <v>0</v>
          </cell>
          <cell r="DB270">
            <v>0</v>
          </cell>
          <cell r="DC270">
            <v>0</v>
          </cell>
          <cell r="DD270">
            <v>0</v>
          </cell>
          <cell r="DE270">
            <v>0</v>
          </cell>
          <cell r="DF270">
            <v>-827674</v>
          </cell>
          <cell r="DG270">
            <v>-827674</v>
          </cell>
          <cell r="DH270">
            <v>-827674</v>
          </cell>
          <cell r="DI270">
            <v>-827674</v>
          </cell>
          <cell r="DJ270">
            <v>-827674</v>
          </cell>
          <cell r="DK270">
            <v>-876857</v>
          </cell>
          <cell r="DL270">
            <v>0</v>
          </cell>
          <cell r="DM270">
            <v>0</v>
          </cell>
          <cell r="DN270">
            <v>0</v>
          </cell>
          <cell r="DO270">
            <v>0</v>
          </cell>
          <cell r="DP270">
            <v>0</v>
          </cell>
          <cell r="DQ270">
            <v>0</v>
          </cell>
          <cell r="DR270">
            <v>0</v>
          </cell>
          <cell r="DS270">
            <v>0</v>
          </cell>
          <cell r="DT270">
            <v>-876857</v>
          </cell>
          <cell r="DU270">
            <v>-876857</v>
          </cell>
          <cell r="DV270">
            <v>-876857</v>
          </cell>
          <cell r="DW270">
            <v>-876857</v>
          </cell>
          <cell r="DX270">
            <v>-640312</v>
          </cell>
          <cell r="DY270">
            <v>-640312</v>
          </cell>
          <cell r="DZ270">
            <v>-640312</v>
          </cell>
          <cell r="EA270">
            <v>-640312</v>
          </cell>
        </row>
        <row r="271">
          <cell r="A271">
            <v>195</v>
          </cell>
          <cell r="B271">
            <v>8</v>
          </cell>
          <cell r="C271">
            <v>3</v>
          </cell>
          <cell r="D271">
            <v>0</v>
          </cell>
          <cell r="E271">
            <v>0</v>
          </cell>
          <cell r="F271" t="str">
            <v>OPE</v>
          </cell>
          <cell r="G271" t="str">
            <v>Higher Education</v>
          </cell>
          <cell r="H271" t="str">
            <v>Other, Post 2nd-2</v>
          </cell>
          <cell r="I271">
            <v>0</v>
          </cell>
          <cell r="J271" t="str">
            <v>Strengthening institutions (HEA III-A, section 311)</v>
          </cell>
          <cell r="K271">
            <v>0</v>
          </cell>
          <cell r="L271" t="str">
            <v>D</v>
          </cell>
          <cell r="M271">
            <v>1</v>
          </cell>
          <cell r="N271">
            <v>0</v>
          </cell>
          <cell r="O271">
            <v>0</v>
          </cell>
          <cell r="P271">
            <v>80000</v>
          </cell>
          <cell r="Q271">
            <v>84000</v>
          </cell>
          <cell r="R271">
            <v>84000</v>
          </cell>
          <cell r="S271">
            <v>84000</v>
          </cell>
          <cell r="T271">
            <v>84000</v>
          </cell>
          <cell r="U271">
            <v>84000</v>
          </cell>
          <cell r="V271">
            <v>84000</v>
          </cell>
          <cell r="W271">
            <v>84000</v>
          </cell>
          <cell r="X271">
            <v>84000</v>
          </cell>
          <cell r="Y271">
            <v>84000</v>
          </cell>
          <cell r="Z271">
            <v>84000</v>
          </cell>
          <cell r="AA271">
            <v>0</v>
          </cell>
          <cell r="AB271">
            <v>84000</v>
          </cell>
          <cell r="AC271">
            <v>84000</v>
          </cell>
          <cell r="AD271">
            <v>84000</v>
          </cell>
          <cell r="AE271">
            <v>84000</v>
          </cell>
          <cell r="AF271">
            <v>84000</v>
          </cell>
          <cell r="AG271">
            <v>88200</v>
          </cell>
          <cell r="AH271">
            <v>88200</v>
          </cell>
          <cell r="AI271">
            <v>88200</v>
          </cell>
          <cell r="AJ271">
            <v>84000</v>
          </cell>
          <cell r="AK271">
            <v>84000</v>
          </cell>
          <cell r="AL271">
            <v>88200</v>
          </cell>
          <cell r="AM271">
            <v>88200</v>
          </cell>
          <cell r="AN271">
            <v>88200</v>
          </cell>
          <cell r="AO271">
            <v>88200</v>
          </cell>
          <cell r="AP271">
            <v>84000</v>
          </cell>
          <cell r="AQ271">
            <v>84000</v>
          </cell>
          <cell r="AR271">
            <v>84000</v>
          </cell>
          <cell r="AS271">
            <v>84000</v>
          </cell>
          <cell r="AT271">
            <v>84000</v>
          </cell>
          <cell r="AU271">
            <v>84000</v>
          </cell>
          <cell r="AV271">
            <v>84000</v>
          </cell>
          <cell r="AW271">
            <v>77235</v>
          </cell>
          <cell r="AX271">
            <v>84000</v>
          </cell>
          <cell r="AY271">
            <v>84000</v>
          </cell>
          <cell r="AZ271">
            <v>83832</v>
          </cell>
          <cell r="BA271">
            <v>82572</v>
          </cell>
          <cell r="BB271">
            <v>84000</v>
          </cell>
          <cell r="BC271">
            <v>88200</v>
          </cell>
          <cell r="BD271">
            <v>88200</v>
          </cell>
          <cell r="BE271">
            <v>88200</v>
          </cell>
          <cell r="BF271">
            <v>88200</v>
          </cell>
          <cell r="BG271">
            <v>88200</v>
          </cell>
          <cell r="BH271">
            <v>84000</v>
          </cell>
          <cell r="BI271">
            <v>84000</v>
          </cell>
          <cell r="BJ271">
            <v>84000</v>
          </cell>
          <cell r="BK271">
            <v>84000</v>
          </cell>
          <cell r="BL271">
            <v>83832</v>
          </cell>
          <cell r="BM271">
            <v>83832</v>
          </cell>
          <cell r="BN271">
            <v>83832</v>
          </cell>
          <cell r="BO271">
            <v>83832</v>
          </cell>
          <cell r="BP271">
            <v>83832</v>
          </cell>
          <cell r="BQ271">
            <v>82572</v>
          </cell>
          <cell r="BR271">
            <v>82572</v>
          </cell>
          <cell r="BS271">
            <v>82572</v>
          </cell>
          <cell r="BT271">
            <v>82572</v>
          </cell>
          <cell r="BU271">
            <v>80776</v>
          </cell>
          <cell r="BV271">
            <v>80623</v>
          </cell>
          <cell r="BW271">
            <v>83832</v>
          </cell>
          <cell r="BX271">
            <v>83832</v>
          </cell>
          <cell r="BY271">
            <v>83832</v>
          </cell>
          <cell r="BZ271">
            <v>83832</v>
          </cell>
          <cell r="CA271">
            <v>83832</v>
          </cell>
          <cell r="CB271">
            <v>83832</v>
          </cell>
          <cell r="CC271">
            <v>80623</v>
          </cell>
          <cell r="CD271">
            <v>80623</v>
          </cell>
          <cell r="CE271">
            <v>80623</v>
          </cell>
          <cell r="CF271">
            <v>80623</v>
          </cell>
          <cell r="CG271">
            <v>80623</v>
          </cell>
          <cell r="CH271">
            <v>76406</v>
          </cell>
          <cell r="CI271">
            <v>80623</v>
          </cell>
          <cell r="CJ271">
            <v>80623</v>
          </cell>
          <cell r="CK271">
            <v>83832</v>
          </cell>
          <cell r="CL271">
            <v>80623</v>
          </cell>
          <cell r="CM271">
            <v>83832</v>
          </cell>
          <cell r="CN271">
            <v>80623</v>
          </cell>
          <cell r="CO271">
            <v>80623</v>
          </cell>
          <cell r="CP271">
            <v>80623</v>
          </cell>
          <cell r="CQ271">
            <v>80623</v>
          </cell>
          <cell r="CR271">
            <v>80462</v>
          </cell>
          <cell r="CS271">
            <v>80462</v>
          </cell>
          <cell r="CT271">
            <v>76406</v>
          </cell>
          <cell r="CU271">
            <v>79139</v>
          </cell>
          <cell r="CV271">
            <v>80462</v>
          </cell>
          <cell r="CW271">
            <v>79139</v>
          </cell>
          <cell r="CX271">
            <v>79139</v>
          </cell>
          <cell r="CY271">
            <v>79139</v>
          </cell>
          <cell r="CZ271">
            <v>79139</v>
          </cell>
          <cell r="DA271">
            <v>80462</v>
          </cell>
          <cell r="DB271">
            <v>79139</v>
          </cell>
          <cell r="DC271">
            <v>79095</v>
          </cell>
          <cell r="DD271">
            <v>79139</v>
          </cell>
          <cell r="DE271">
            <v>80462</v>
          </cell>
          <cell r="DF271">
            <v>79139</v>
          </cell>
          <cell r="DG271">
            <v>79139</v>
          </cell>
          <cell r="DH271">
            <v>79139</v>
          </cell>
          <cell r="DI271">
            <v>80462</v>
          </cell>
          <cell r="DJ271">
            <v>80462</v>
          </cell>
          <cell r="DK271">
            <v>80462</v>
          </cell>
          <cell r="DL271">
            <v>82071</v>
          </cell>
          <cell r="DM271">
            <v>82071</v>
          </cell>
          <cell r="DN271">
            <v>78048</v>
          </cell>
          <cell r="DO271">
            <v>0</v>
          </cell>
          <cell r="DP271">
            <v>80462</v>
          </cell>
          <cell r="DQ271">
            <v>86534</v>
          </cell>
          <cell r="DR271">
            <v>82071</v>
          </cell>
          <cell r="DS271">
            <v>86534</v>
          </cell>
          <cell r="DT271">
            <v>80462</v>
          </cell>
          <cell r="DU271">
            <v>80462</v>
          </cell>
          <cell r="DV271">
            <v>80462</v>
          </cell>
          <cell r="DW271">
            <v>107590</v>
          </cell>
          <cell r="DX271">
            <v>86534</v>
          </cell>
          <cell r="DY271">
            <v>86534</v>
          </cell>
          <cell r="DZ271">
            <v>86534</v>
          </cell>
          <cell r="EA271">
            <v>86534</v>
          </cell>
        </row>
        <row r="272">
          <cell r="A272">
            <v>196</v>
          </cell>
          <cell r="B272">
            <v>8</v>
          </cell>
          <cell r="C272">
            <v>3</v>
          </cell>
          <cell r="D272">
            <v>0</v>
          </cell>
          <cell r="E272">
            <v>0</v>
          </cell>
          <cell r="F272" t="str">
            <v>OPE</v>
          </cell>
          <cell r="G272" t="str">
            <v>Higher Education</v>
          </cell>
          <cell r="H272" t="str">
            <v>Other, Post 2nd-2</v>
          </cell>
          <cell r="I272">
            <v>0</v>
          </cell>
          <cell r="J272" t="str">
            <v>Strengthening tribally controlled colleges and universities (HEA III-A, section 316)</v>
          </cell>
          <cell r="K272">
            <v>0</v>
          </cell>
          <cell r="L272" t="str">
            <v>D</v>
          </cell>
          <cell r="M272">
            <v>1</v>
          </cell>
          <cell r="N272">
            <v>0</v>
          </cell>
          <cell r="O272">
            <v>0</v>
          </cell>
          <cell r="P272">
            <v>23158</v>
          </cell>
          <cell r="Q272">
            <v>24316</v>
          </cell>
          <cell r="R272">
            <v>30169</v>
          </cell>
          <cell r="S272">
            <v>30169</v>
          </cell>
          <cell r="T272">
            <v>30169</v>
          </cell>
          <cell r="U272">
            <v>30169</v>
          </cell>
          <cell r="V272">
            <v>30169</v>
          </cell>
          <cell r="W272">
            <v>30169</v>
          </cell>
          <cell r="X272">
            <v>30169</v>
          </cell>
          <cell r="Y272">
            <v>30169</v>
          </cell>
          <cell r="Z272">
            <v>30169</v>
          </cell>
          <cell r="AA272">
            <v>0</v>
          </cell>
          <cell r="AB272">
            <v>30169</v>
          </cell>
          <cell r="AC272">
            <v>30169</v>
          </cell>
          <cell r="AD272">
            <v>30169</v>
          </cell>
          <cell r="AE272">
            <v>30169</v>
          </cell>
          <cell r="AF272">
            <v>30169</v>
          </cell>
          <cell r="AG272">
            <v>31677</v>
          </cell>
          <cell r="AH272">
            <v>31677</v>
          </cell>
          <cell r="AI272">
            <v>31677</v>
          </cell>
          <cell r="AJ272">
            <v>30169</v>
          </cell>
          <cell r="AK272">
            <v>30169</v>
          </cell>
          <cell r="AL272">
            <v>30169</v>
          </cell>
          <cell r="AM272">
            <v>30169</v>
          </cell>
          <cell r="AN272">
            <v>31677</v>
          </cell>
          <cell r="AO272">
            <v>30923</v>
          </cell>
          <cell r="AP272">
            <v>30169</v>
          </cell>
          <cell r="AQ272">
            <v>30169</v>
          </cell>
          <cell r="AR272">
            <v>0</v>
          </cell>
          <cell r="AS272">
            <v>30169</v>
          </cell>
          <cell r="AT272">
            <v>30169</v>
          </cell>
          <cell r="AU272">
            <v>30169</v>
          </cell>
          <cell r="AV272">
            <v>30169</v>
          </cell>
          <cell r="AW272">
            <v>27739</v>
          </cell>
          <cell r="AX272">
            <v>26874</v>
          </cell>
          <cell r="AY272">
            <v>26874</v>
          </cell>
          <cell r="AZ272">
            <v>26820</v>
          </cell>
          <cell r="BA272">
            <v>26417</v>
          </cell>
          <cell r="BB272">
            <v>30169</v>
          </cell>
          <cell r="BC272">
            <v>31677</v>
          </cell>
          <cell r="BD272">
            <v>31677</v>
          </cell>
          <cell r="BE272">
            <v>31677</v>
          </cell>
          <cell r="BF272">
            <v>31677</v>
          </cell>
          <cell r="BG272">
            <v>31677</v>
          </cell>
          <cell r="BH272">
            <v>30169</v>
          </cell>
          <cell r="BI272">
            <v>30169</v>
          </cell>
          <cell r="BJ272">
            <v>30169</v>
          </cell>
          <cell r="BK272">
            <v>30169</v>
          </cell>
          <cell r="BL272">
            <v>26820</v>
          </cell>
          <cell r="BM272">
            <v>26820</v>
          </cell>
          <cell r="BN272">
            <v>26820</v>
          </cell>
          <cell r="BO272">
            <v>26820</v>
          </cell>
          <cell r="BP272">
            <v>0</v>
          </cell>
          <cell r="BQ272">
            <v>26417</v>
          </cell>
          <cell r="BR272">
            <v>26417</v>
          </cell>
          <cell r="BS272">
            <v>26417</v>
          </cell>
          <cell r="BT272">
            <v>26417</v>
          </cell>
          <cell r="BU272">
            <v>25762</v>
          </cell>
          <cell r="BV272">
            <v>25713</v>
          </cell>
          <cell r="BW272">
            <v>30109</v>
          </cell>
          <cell r="BX272">
            <v>26820</v>
          </cell>
          <cell r="BY272">
            <v>26820</v>
          </cell>
          <cell r="BZ272">
            <v>26820</v>
          </cell>
          <cell r="CA272">
            <v>26820</v>
          </cell>
          <cell r="CB272">
            <v>26820</v>
          </cell>
          <cell r="CC272">
            <v>25713</v>
          </cell>
          <cell r="CD272">
            <v>25713</v>
          </cell>
          <cell r="CE272">
            <v>25713</v>
          </cell>
          <cell r="CF272">
            <v>25713</v>
          </cell>
          <cell r="CG272">
            <v>25713</v>
          </cell>
          <cell r="CH272">
            <v>24368</v>
          </cell>
          <cell r="CI272">
            <v>25713</v>
          </cell>
          <cell r="CJ272">
            <v>25713</v>
          </cell>
          <cell r="CK272">
            <v>30109</v>
          </cell>
          <cell r="CL272">
            <v>25713</v>
          </cell>
          <cell r="CM272">
            <v>30109</v>
          </cell>
          <cell r="CN272">
            <v>25713</v>
          </cell>
          <cell r="CO272">
            <v>25713</v>
          </cell>
          <cell r="CP272">
            <v>25713</v>
          </cell>
          <cell r="CQ272">
            <v>25713</v>
          </cell>
          <cell r="CR272">
            <v>25662</v>
          </cell>
          <cell r="CS272">
            <v>25662</v>
          </cell>
          <cell r="CT272">
            <v>24368</v>
          </cell>
          <cell r="CU272">
            <v>25239</v>
          </cell>
          <cell r="CV272">
            <v>25662</v>
          </cell>
          <cell r="CW272">
            <v>25239</v>
          </cell>
          <cell r="CX272">
            <v>25239</v>
          </cell>
          <cell r="CY272">
            <v>25239</v>
          </cell>
          <cell r="CZ272">
            <v>25239</v>
          </cell>
          <cell r="DA272">
            <v>25662</v>
          </cell>
          <cell r="DB272">
            <v>25239</v>
          </cell>
          <cell r="DC272">
            <v>25225</v>
          </cell>
          <cell r="DD272">
            <v>25239</v>
          </cell>
          <cell r="DE272">
            <v>25662</v>
          </cell>
          <cell r="DF272">
            <v>25239</v>
          </cell>
          <cell r="DG272">
            <v>25239</v>
          </cell>
          <cell r="DH272">
            <v>25239</v>
          </cell>
          <cell r="DI272">
            <v>25662</v>
          </cell>
          <cell r="DJ272">
            <v>25662</v>
          </cell>
          <cell r="DK272">
            <v>25662</v>
          </cell>
          <cell r="DL272">
            <v>30000</v>
          </cell>
          <cell r="DM272">
            <v>30000</v>
          </cell>
          <cell r="DN272">
            <v>24892</v>
          </cell>
          <cell r="DO272">
            <v>0</v>
          </cell>
          <cell r="DP272">
            <v>25662</v>
          </cell>
          <cell r="DQ272">
            <v>27599</v>
          </cell>
          <cell r="DR272">
            <v>30000</v>
          </cell>
          <cell r="DS272">
            <v>27599</v>
          </cell>
          <cell r="DT272">
            <v>25662</v>
          </cell>
          <cell r="DU272">
            <v>25662</v>
          </cell>
          <cell r="DV272">
            <v>25662</v>
          </cell>
          <cell r="DW272">
            <v>34313</v>
          </cell>
          <cell r="DX272">
            <v>27599</v>
          </cell>
          <cell r="DY272">
            <v>27599</v>
          </cell>
          <cell r="DZ272">
            <v>27599</v>
          </cell>
          <cell r="EA272">
            <v>27599</v>
          </cell>
        </row>
        <row r="273">
          <cell r="A273">
            <v>197</v>
          </cell>
          <cell r="B273">
            <v>8</v>
          </cell>
          <cell r="C273">
            <v>3</v>
          </cell>
          <cell r="D273">
            <v>0</v>
          </cell>
          <cell r="E273">
            <v>0</v>
          </cell>
          <cell r="F273" t="str">
            <v>OPE</v>
          </cell>
          <cell r="G273" t="str">
            <v>Higher Education</v>
          </cell>
          <cell r="H273">
            <v>0</v>
          </cell>
          <cell r="I273">
            <v>0</v>
          </cell>
          <cell r="J273" t="str">
            <v>Additional funds for strengthening tribally controlled colleges and universities (HEA III-F, section 371)</v>
          </cell>
          <cell r="K273">
            <v>0</v>
          </cell>
          <cell r="L273" t="str">
            <v>M</v>
          </cell>
          <cell r="M273">
            <v>1</v>
          </cell>
          <cell r="N273">
            <v>0</v>
          </cell>
          <cell r="O273">
            <v>0</v>
          </cell>
          <cell r="P273">
            <v>30000</v>
          </cell>
          <cell r="Q273">
            <v>0</v>
          </cell>
          <cell r="R273">
            <v>30000</v>
          </cell>
          <cell r="S273">
            <v>30000</v>
          </cell>
          <cell r="T273">
            <v>30000</v>
          </cell>
          <cell r="U273">
            <v>30000</v>
          </cell>
          <cell r="V273">
            <v>30000</v>
          </cell>
          <cell r="W273">
            <v>30000</v>
          </cell>
          <cell r="X273">
            <v>30000</v>
          </cell>
          <cell r="Y273">
            <v>0</v>
          </cell>
          <cell r="Z273">
            <v>0</v>
          </cell>
          <cell r="AA273">
            <v>0</v>
          </cell>
          <cell r="AB273">
            <v>0</v>
          </cell>
          <cell r="AC273">
            <v>0</v>
          </cell>
          <cell r="AD273">
            <v>0</v>
          </cell>
          <cell r="AE273">
            <v>0</v>
          </cell>
          <cell r="AF273">
            <v>0</v>
          </cell>
          <cell r="AG273">
            <v>0</v>
          </cell>
          <cell r="AH273">
            <v>30000</v>
          </cell>
          <cell r="AI273">
            <v>30000</v>
          </cell>
          <cell r="AJ273">
            <v>0</v>
          </cell>
          <cell r="AK273">
            <v>0</v>
          </cell>
          <cell r="AL273">
            <v>30000</v>
          </cell>
          <cell r="AM273">
            <v>30000</v>
          </cell>
          <cell r="AN273">
            <v>30000</v>
          </cell>
          <cell r="AO273">
            <v>30000</v>
          </cell>
          <cell r="AP273">
            <v>30000</v>
          </cell>
          <cell r="AQ273">
            <v>30000</v>
          </cell>
          <cell r="AR273">
            <v>30000</v>
          </cell>
          <cell r="AS273">
            <v>30000</v>
          </cell>
          <cell r="AT273">
            <v>30000</v>
          </cell>
          <cell r="AU273">
            <v>30000</v>
          </cell>
          <cell r="AV273">
            <v>30000</v>
          </cell>
          <cell r="AW273">
            <v>30000</v>
          </cell>
          <cell r="AX273">
            <v>30000</v>
          </cell>
          <cell r="AY273">
            <v>30000</v>
          </cell>
          <cell r="AZ273">
            <v>30000</v>
          </cell>
          <cell r="BA273">
            <v>30000</v>
          </cell>
          <cell r="BB273">
            <v>0</v>
          </cell>
          <cell r="BC273">
            <v>30000</v>
          </cell>
          <cell r="BD273">
            <v>30000</v>
          </cell>
          <cell r="BE273">
            <v>30000</v>
          </cell>
          <cell r="BF273">
            <v>30000</v>
          </cell>
          <cell r="BG273">
            <v>30000</v>
          </cell>
          <cell r="BH273">
            <v>30000</v>
          </cell>
          <cell r="BI273">
            <v>30000</v>
          </cell>
          <cell r="BJ273">
            <v>30000</v>
          </cell>
          <cell r="BK273">
            <v>30000</v>
          </cell>
          <cell r="BL273">
            <v>30000</v>
          </cell>
          <cell r="BM273">
            <v>30000</v>
          </cell>
          <cell r="BN273">
            <v>30000</v>
          </cell>
          <cell r="BO273">
            <v>30000</v>
          </cell>
          <cell r="BP273">
            <v>30000</v>
          </cell>
          <cell r="BQ273">
            <v>30000</v>
          </cell>
          <cell r="BR273">
            <v>30000</v>
          </cell>
          <cell r="BS273">
            <v>30000</v>
          </cell>
          <cell r="BT273">
            <v>30000</v>
          </cell>
          <cell r="BU273">
            <v>30000</v>
          </cell>
          <cell r="BV273">
            <v>30000</v>
          </cell>
          <cell r="BW273">
            <v>30000</v>
          </cell>
          <cell r="BX273">
            <v>30000</v>
          </cell>
          <cell r="BY273">
            <v>30000</v>
          </cell>
          <cell r="BZ273">
            <v>30000</v>
          </cell>
          <cell r="CA273">
            <v>30000</v>
          </cell>
          <cell r="CB273">
            <v>30000</v>
          </cell>
          <cell r="CC273">
            <v>30000</v>
          </cell>
          <cell r="CD273">
            <v>30000</v>
          </cell>
          <cell r="CE273">
            <v>30000</v>
          </cell>
          <cell r="CF273">
            <v>30000</v>
          </cell>
          <cell r="CG273">
            <v>30000</v>
          </cell>
          <cell r="CH273">
            <v>28470</v>
          </cell>
          <cell r="CI273">
            <v>30000</v>
          </cell>
          <cell r="CJ273">
            <v>30000</v>
          </cell>
          <cell r="CK273">
            <v>30000</v>
          </cell>
          <cell r="CL273">
            <v>30000</v>
          </cell>
          <cell r="CM273">
            <v>30000</v>
          </cell>
          <cell r="CN273">
            <v>30000</v>
          </cell>
          <cell r="CO273">
            <v>30000</v>
          </cell>
          <cell r="CP273">
            <v>30000</v>
          </cell>
          <cell r="CQ273">
            <v>30000</v>
          </cell>
          <cell r="CR273">
            <v>30000</v>
          </cell>
          <cell r="CS273">
            <v>30000</v>
          </cell>
          <cell r="CT273">
            <v>27840</v>
          </cell>
          <cell r="CU273">
            <v>27840</v>
          </cell>
          <cell r="CV273">
            <v>30000</v>
          </cell>
          <cell r="CW273">
            <v>27840</v>
          </cell>
          <cell r="CX273">
            <v>27840</v>
          </cell>
          <cell r="CY273">
            <v>27840</v>
          </cell>
          <cell r="CZ273">
            <v>30000</v>
          </cell>
          <cell r="DA273">
            <v>30000</v>
          </cell>
          <cell r="DB273">
            <v>27840</v>
          </cell>
          <cell r="DC273">
            <v>27810</v>
          </cell>
          <cell r="DD273">
            <v>27810</v>
          </cell>
          <cell r="DE273">
            <v>27810</v>
          </cell>
          <cell r="DF273">
            <v>30000</v>
          </cell>
          <cell r="DG273">
            <v>30000</v>
          </cell>
          <cell r="DH273">
            <v>30000</v>
          </cell>
          <cell r="DI273">
            <v>30000</v>
          </cell>
          <cell r="DJ273">
            <v>30000</v>
          </cell>
          <cell r="DK273">
            <v>30000</v>
          </cell>
          <cell r="DL273">
            <v>30000</v>
          </cell>
          <cell r="DM273">
            <v>30000</v>
          </cell>
          <cell r="DN273">
            <v>30000</v>
          </cell>
          <cell r="DO273">
            <v>0</v>
          </cell>
          <cell r="DP273">
            <v>27960</v>
          </cell>
          <cell r="DQ273">
            <v>27960</v>
          </cell>
          <cell r="DR273">
            <v>27960</v>
          </cell>
          <cell r="DS273">
            <v>27960</v>
          </cell>
          <cell r="DT273">
            <v>30000</v>
          </cell>
          <cell r="DU273">
            <v>30000</v>
          </cell>
          <cell r="DV273">
            <v>30000</v>
          </cell>
          <cell r="DW273">
            <v>30000</v>
          </cell>
          <cell r="DX273">
            <v>30000</v>
          </cell>
          <cell r="DY273">
            <v>30000</v>
          </cell>
          <cell r="DZ273">
            <v>30000</v>
          </cell>
          <cell r="EA273">
            <v>30000</v>
          </cell>
        </row>
        <row r="274">
          <cell r="A274">
            <v>198</v>
          </cell>
          <cell r="B274">
            <v>8</v>
          </cell>
          <cell r="C274">
            <v>3</v>
          </cell>
          <cell r="D274">
            <v>0</v>
          </cell>
          <cell r="E274">
            <v>0</v>
          </cell>
          <cell r="F274" t="str">
            <v>OPE</v>
          </cell>
          <cell r="G274" t="str">
            <v>Higher Education</v>
          </cell>
          <cell r="H274" t="str">
            <v>Other, Post 2nd-2</v>
          </cell>
          <cell r="I274">
            <v>0</v>
          </cell>
          <cell r="J274" t="str">
            <v>Strengthening Alaska Native and Native Hawaiian-serving institutions (HEA III-A,</v>
          </cell>
          <cell r="K274">
            <v>0</v>
          </cell>
          <cell r="L274" t="str">
            <v>D</v>
          </cell>
          <cell r="M274">
            <v>1</v>
          </cell>
          <cell r="N274">
            <v>0</v>
          </cell>
          <cell r="O274">
            <v>0</v>
          </cell>
          <cell r="P274">
            <v>11579</v>
          </cell>
          <cell r="Q274">
            <v>12158</v>
          </cell>
          <cell r="R274">
            <v>15084</v>
          </cell>
          <cell r="S274">
            <v>15084</v>
          </cell>
          <cell r="T274">
            <v>15084</v>
          </cell>
          <cell r="U274">
            <v>15084</v>
          </cell>
          <cell r="V274">
            <v>15084</v>
          </cell>
          <cell r="W274">
            <v>15084</v>
          </cell>
          <cell r="X274">
            <v>15084</v>
          </cell>
          <cell r="Y274">
            <v>15084</v>
          </cell>
          <cell r="Z274">
            <v>15084</v>
          </cell>
          <cell r="AA274">
            <v>0</v>
          </cell>
          <cell r="AB274">
            <v>15084</v>
          </cell>
          <cell r="AC274">
            <v>15084</v>
          </cell>
          <cell r="AD274">
            <v>15084</v>
          </cell>
          <cell r="AE274">
            <v>15084</v>
          </cell>
          <cell r="AF274">
            <v>15084</v>
          </cell>
          <cell r="AG274">
            <v>15838</v>
          </cell>
          <cell r="AH274">
            <v>15838</v>
          </cell>
          <cell r="AI274">
            <v>15838</v>
          </cell>
          <cell r="AJ274">
            <v>15084</v>
          </cell>
          <cell r="AK274">
            <v>15084</v>
          </cell>
          <cell r="AL274">
            <v>15084</v>
          </cell>
          <cell r="AM274">
            <v>15084</v>
          </cell>
          <cell r="AN274">
            <v>15838</v>
          </cell>
          <cell r="AO274">
            <v>15461</v>
          </cell>
          <cell r="AP274">
            <v>15084</v>
          </cell>
          <cell r="AQ274">
            <v>15084</v>
          </cell>
          <cell r="AR274">
            <v>0</v>
          </cell>
          <cell r="AS274">
            <v>0</v>
          </cell>
          <cell r="AT274">
            <v>15084</v>
          </cell>
          <cell r="AU274">
            <v>0</v>
          </cell>
          <cell r="AV274">
            <v>0</v>
          </cell>
          <cell r="AW274">
            <v>13823</v>
          </cell>
          <cell r="AX274">
            <v>13439</v>
          </cell>
          <cell r="AY274">
            <v>13439</v>
          </cell>
          <cell r="AZ274">
            <v>13412</v>
          </cell>
          <cell r="BA274">
            <v>13211</v>
          </cell>
          <cell r="BB274">
            <v>15084</v>
          </cell>
          <cell r="BC274">
            <v>15838</v>
          </cell>
          <cell r="BD274">
            <v>15838</v>
          </cell>
          <cell r="BE274">
            <v>15838</v>
          </cell>
          <cell r="BF274">
            <v>15838</v>
          </cell>
          <cell r="BG274">
            <v>15838</v>
          </cell>
          <cell r="BH274">
            <v>15084</v>
          </cell>
          <cell r="BI274">
            <v>15084</v>
          </cell>
          <cell r="BJ274">
            <v>15084</v>
          </cell>
          <cell r="BK274">
            <v>15084</v>
          </cell>
          <cell r="BL274">
            <v>13412</v>
          </cell>
          <cell r="BM274">
            <v>13412</v>
          </cell>
          <cell r="BN274">
            <v>13412</v>
          </cell>
          <cell r="BO274">
            <v>13412</v>
          </cell>
          <cell r="BP274">
            <v>0</v>
          </cell>
          <cell r="BQ274">
            <v>13211</v>
          </cell>
          <cell r="BR274">
            <v>13211</v>
          </cell>
          <cell r="BS274">
            <v>13211</v>
          </cell>
          <cell r="BT274">
            <v>13211</v>
          </cell>
          <cell r="BU274">
            <v>12883</v>
          </cell>
          <cell r="BV274">
            <v>12859</v>
          </cell>
          <cell r="BW274">
            <v>15054</v>
          </cell>
          <cell r="BX274">
            <v>13412</v>
          </cell>
          <cell r="BY274">
            <v>13412</v>
          </cell>
          <cell r="BZ274">
            <v>13412</v>
          </cell>
          <cell r="CA274">
            <v>13412</v>
          </cell>
          <cell r="CB274">
            <v>13412</v>
          </cell>
          <cell r="CC274">
            <v>12859</v>
          </cell>
          <cell r="CD274">
            <v>12859</v>
          </cell>
          <cell r="CE274">
            <v>12859</v>
          </cell>
          <cell r="CF274">
            <v>12859</v>
          </cell>
          <cell r="CG274">
            <v>12859</v>
          </cell>
          <cell r="CH274">
            <v>12186</v>
          </cell>
          <cell r="CI274">
            <v>12859</v>
          </cell>
          <cell r="CJ274">
            <v>12859</v>
          </cell>
          <cell r="CK274">
            <v>15054</v>
          </cell>
          <cell r="CL274">
            <v>12859</v>
          </cell>
          <cell r="CM274">
            <v>15054</v>
          </cell>
          <cell r="CN274">
            <v>12859</v>
          </cell>
          <cell r="CO274">
            <v>12859</v>
          </cell>
          <cell r="CP274">
            <v>12859</v>
          </cell>
          <cell r="CQ274">
            <v>12859</v>
          </cell>
          <cell r="CR274">
            <v>12833</v>
          </cell>
          <cell r="CS274">
            <v>12833</v>
          </cell>
          <cell r="CT274">
            <v>12186</v>
          </cell>
          <cell r="CU274">
            <v>12622</v>
          </cell>
          <cell r="CV274">
            <v>12833</v>
          </cell>
          <cell r="CW274">
            <v>12622</v>
          </cell>
          <cell r="CX274">
            <v>12622</v>
          </cell>
          <cell r="CY274">
            <v>12622</v>
          </cell>
          <cell r="CZ274">
            <v>12622</v>
          </cell>
          <cell r="DA274">
            <v>12833</v>
          </cell>
          <cell r="DB274">
            <v>12622</v>
          </cell>
          <cell r="DC274">
            <v>12615</v>
          </cell>
          <cell r="DD274">
            <v>12622</v>
          </cell>
          <cell r="DE274">
            <v>12833</v>
          </cell>
          <cell r="DF274">
            <v>12622</v>
          </cell>
          <cell r="DG274">
            <v>12622</v>
          </cell>
          <cell r="DH274">
            <v>12622</v>
          </cell>
          <cell r="DI274">
            <v>12883</v>
          </cell>
          <cell r="DJ274">
            <v>12833</v>
          </cell>
          <cell r="DK274">
            <v>12833</v>
          </cell>
          <cell r="DL274">
            <v>13090</v>
          </cell>
          <cell r="DM274">
            <v>13090</v>
          </cell>
          <cell r="DN274">
            <v>12448</v>
          </cell>
          <cell r="DO274">
            <v>0</v>
          </cell>
          <cell r="DP274">
            <v>12833</v>
          </cell>
          <cell r="DQ274">
            <v>13802</v>
          </cell>
          <cell r="DR274">
            <v>13090</v>
          </cell>
          <cell r="DS274">
            <v>13802</v>
          </cell>
          <cell r="DT274">
            <v>12833</v>
          </cell>
          <cell r="DU274">
            <v>12833</v>
          </cell>
          <cell r="DV274">
            <v>12833</v>
          </cell>
          <cell r="DW274">
            <v>17159</v>
          </cell>
          <cell r="DX274">
            <v>13802</v>
          </cell>
          <cell r="DY274">
            <v>13802</v>
          </cell>
          <cell r="DZ274">
            <v>13802</v>
          </cell>
          <cell r="EA274">
            <v>13802</v>
          </cell>
        </row>
        <row r="275">
          <cell r="A275">
            <v>199</v>
          </cell>
          <cell r="B275">
            <v>8</v>
          </cell>
          <cell r="C275">
            <v>3</v>
          </cell>
          <cell r="D275">
            <v>0</v>
          </cell>
          <cell r="E275">
            <v>0</v>
          </cell>
          <cell r="F275" t="str">
            <v>OPE</v>
          </cell>
          <cell r="G275" t="str">
            <v>Higher Education</v>
          </cell>
          <cell r="H275">
            <v>0</v>
          </cell>
          <cell r="I275">
            <v>0</v>
          </cell>
          <cell r="J275" t="str">
            <v>Additional funds for strengthening Alaska Native or Native Hawaiian-serving institutions (HEA III-F, section 371)</v>
          </cell>
          <cell r="K275">
            <v>0</v>
          </cell>
          <cell r="L275" t="str">
            <v>M</v>
          </cell>
          <cell r="M275">
            <v>1</v>
          </cell>
          <cell r="N275">
            <v>0</v>
          </cell>
          <cell r="O275">
            <v>0</v>
          </cell>
          <cell r="P275">
            <v>15000</v>
          </cell>
          <cell r="Q275">
            <v>0</v>
          </cell>
          <cell r="R275">
            <v>15000</v>
          </cell>
          <cell r="S275">
            <v>15000</v>
          </cell>
          <cell r="T275">
            <v>15000</v>
          </cell>
          <cell r="U275">
            <v>0</v>
          </cell>
          <cell r="V275">
            <v>0</v>
          </cell>
          <cell r="W275">
            <v>0</v>
          </cell>
          <cell r="X275">
            <v>0</v>
          </cell>
          <cell r="Y275">
            <v>0</v>
          </cell>
          <cell r="Z275">
            <v>0</v>
          </cell>
          <cell r="AA275">
            <v>0</v>
          </cell>
          <cell r="AB275">
            <v>0</v>
          </cell>
          <cell r="AC275">
            <v>0</v>
          </cell>
          <cell r="AD275">
            <v>0</v>
          </cell>
          <cell r="AE275">
            <v>0</v>
          </cell>
          <cell r="AF275">
            <v>0</v>
          </cell>
          <cell r="AG275">
            <v>0</v>
          </cell>
          <cell r="AH275">
            <v>15000</v>
          </cell>
          <cell r="AI275">
            <v>15000</v>
          </cell>
          <cell r="AJ275">
            <v>0</v>
          </cell>
          <cell r="AK275">
            <v>0</v>
          </cell>
          <cell r="AL275">
            <v>15000</v>
          </cell>
          <cell r="AM275">
            <v>15000</v>
          </cell>
          <cell r="AN275">
            <v>15000</v>
          </cell>
          <cell r="AO275">
            <v>15000</v>
          </cell>
          <cell r="AP275">
            <v>15000</v>
          </cell>
          <cell r="AQ275">
            <v>15000</v>
          </cell>
          <cell r="AR275">
            <v>15000</v>
          </cell>
          <cell r="AS275">
            <v>15000</v>
          </cell>
          <cell r="AT275">
            <v>15000</v>
          </cell>
          <cell r="AU275">
            <v>15000</v>
          </cell>
          <cell r="AV275">
            <v>15000</v>
          </cell>
          <cell r="AW275">
            <v>15000</v>
          </cell>
          <cell r="AX275">
            <v>15000</v>
          </cell>
          <cell r="AY275">
            <v>15000</v>
          </cell>
          <cell r="AZ275">
            <v>15000</v>
          </cell>
          <cell r="BA275">
            <v>15000</v>
          </cell>
          <cell r="BB275">
            <v>0</v>
          </cell>
          <cell r="BC275">
            <v>15000</v>
          </cell>
          <cell r="BD275">
            <v>15000</v>
          </cell>
          <cell r="BE275">
            <v>15000</v>
          </cell>
          <cell r="BF275">
            <v>15000</v>
          </cell>
          <cell r="BG275">
            <v>15000</v>
          </cell>
          <cell r="BH275">
            <v>15000</v>
          </cell>
          <cell r="BI275">
            <v>15000</v>
          </cell>
          <cell r="BJ275">
            <v>15000</v>
          </cell>
          <cell r="BK275">
            <v>15000</v>
          </cell>
          <cell r="BL275">
            <v>15000</v>
          </cell>
          <cell r="BM275">
            <v>15000</v>
          </cell>
          <cell r="BN275">
            <v>15000</v>
          </cell>
          <cell r="BO275">
            <v>15000</v>
          </cell>
          <cell r="BP275">
            <v>15000</v>
          </cell>
          <cell r="BQ275">
            <v>15000</v>
          </cell>
          <cell r="BR275">
            <v>15000</v>
          </cell>
          <cell r="BS275">
            <v>15000</v>
          </cell>
          <cell r="BT275">
            <v>15000</v>
          </cell>
          <cell r="BU275">
            <v>15000</v>
          </cell>
          <cell r="BV275">
            <v>15000</v>
          </cell>
          <cell r="BW275">
            <v>15000</v>
          </cell>
          <cell r="BX275">
            <v>15000</v>
          </cell>
          <cell r="BY275">
            <v>15000</v>
          </cell>
          <cell r="BZ275">
            <v>15000</v>
          </cell>
          <cell r="CA275">
            <v>15000</v>
          </cell>
          <cell r="CB275">
            <v>15000</v>
          </cell>
          <cell r="CC275">
            <v>15000</v>
          </cell>
          <cell r="CD275">
            <v>15000</v>
          </cell>
          <cell r="CE275">
            <v>15000</v>
          </cell>
          <cell r="CF275">
            <v>15000</v>
          </cell>
          <cell r="CG275">
            <v>15000</v>
          </cell>
          <cell r="CH275">
            <v>14235</v>
          </cell>
          <cell r="CI275">
            <v>15000</v>
          </cell>
          <cell r="CJ275">
            <v>15000</v>
          </cell>
          <cell r="CK275">
            <v>15000</v>
          </cell>
          <cell r="CL275">
            <v>15000</v>
          </cell>
          <cell r="CM275">
            <v>15000</v>
          </cell>
          <cell r="CN275">
            <v>15000</v>
          </cell>
          <cell r="CO275">
            <v>15000</v>
          </cell>
          <cell r="CP275">
            <v>15000</v>
          </cell>
          <cell r="CQ275">
            <v>15000</v>
          </cell>
          <cell r="CR275">
            <v>15000</v>
          </cell>
          <cell r="CS275">
            <v>15000</v>
          </cell>
          <cell r="CT275">
            <v>13920</v>
          </cell>
          <cell r="CU275">
            <v>13920</v>
          </cell>
          <cell r="CV275">
            <v>15000</v>
          </cell>
          <cell r="CW275">
            <v>13920</v>
          </cell>
          <cell r="CX275">
            <v>13920</v>
          </cell>
          <cell r="CY275">
            <v>13920</v>
          </cell>
          <cell r="CZ275">
            <v>15000</v>
          </cell>
          <cell r="DA275">
            <v>15000</v>
          </cell>
          <cell r="DB275">
            <v>13920</v>
          </cell>
          <cell r="DC275">
            <v>13905</v>
          </cell>
          <cell r="DD275">
            <v>13905</v>
          </cell>
          <cell r="DE275">
            <v>13905</v>
          </cell>
          <cell r="DF275">
            <v>15000</v>
          </cell>
          <cell r="DG275">
            <v>15000</v>
          </cell>
          <cell r="DH275">
            <v>15000</v>
          </cell>
          <cell r="DI275">
            <v>15000</v>
          </cell>
          <cell r="DJ275">
            <v>15000</v>
          </cell>
          <cell r="DK275">
            <v>15000</v>
          </cell>
          <cell r="DL275">
            <v>15000</v>
          </cell>
          <cell r="DM275">
            <v>15000</v>
          </cell>
          <cell r="DN275">
            <v>15000</v>
          </cell>
          <cell r="DO275">
            <v>0</v>
          </cell>
          <cell r="DP275">
            <v>13980</v>
          </cell>
          <cell r="DQ275">
            <v>13980</v>
          </cell>
          <cell r="DR275">
            <v>13980</v>
          </cell>
          <cell r="DS275">
            <v>13980</v>
          </cell>
          <cell r="DT275">
            <v>15000</v>
          </cell>
          <cell r="DU275">
            <v>15000</v>
          </cell>
          <cell r="DV275">
            <v>15000</v>
          </cell>
          <cell r="DW275">
            <v>15000</v>
          </cell>
          <cell r="DX275">
            <v>15000</v>
          </cell>
          <cell r="DY275">
            <v>15000</v>
          </cell>
          <cell r="DZ275">
            <v>15000</v>
          </cell>
          <cell r="EA275">
            <v>15000</v>
          </cell>
        </row>
        <row r="276">
          <cell r="A276">
            <v>200</v>
          </cell>
          <cell r="B276">
            <v>8</v>
          </cell>
          <cell r="C276">
            <v>3</v>
          </cell>
          <cell r="D276">
            <v>0</v>
          </cell>
          <cell r="E276">
            <v>0</v>
          </cell>
          <cell r="F276" t="str">
            <v>OPE</v>
          </cell>
          <cell r="G276" t="str">
            <v>Higher Education</v>
          </cell>
          <cell r="H276" t="str">
            <v>Other, Post 2nd-2</v>
          </cell>
          <cell r="I276">
            <v>0</v>
          </cell>
          <cell r="J276" t="str">
            <v>Strengthening HBCUs (HEA III-B, section 323)</v>
          </cell>
          <cell r="K276">
            <v>0</v>
          </cell>
          <cell r="L276" t="str">
            <v>D</v>
          </cell>
          <cell r="M276">
            <v>1</v>
          </cell>
          <cell r="N276">
            <v>0</v>
          </cell>
          <cell r="O276">
            <v>0</v>
          </cell>
          <cell r="P276">
            <v>238095</v>
          </cell>
          <cell r="Q276">
            <v>250000</v>
          </cell>
          <cell r="R276">
            <v>266586</v>
          </cell>
          <cell r="S276">
            <v>266586</v>
          </cell>
          <cell r="T276">
            <v>266586</v>
          </cell>
          <cell r="U276">
            <v>266586</v>
          </cell>
          <cell r="V276">
            <v>266586</v>
          </cell>
          <cell r="W276">
            <v>266586</v>
          </cell>
          <cell r="X276">
            <v>266586</v>
          </cell>
          <cell r="Y276">
            <v>266586</v>
          </cell>
          <cell r="Z276">
            <v>266586</v>
          </cell>
          <cell r="AA276">
            <v>0</v>
          </cell>
          <cell r="AB276">
            <v>266586</v>
          </cell>
          <cell r="AC276">
            <v>266586</v>
          </cell>
          <cell r="AD276">
            <v>266586</v>
          </cell>
          <cell r="AE276">
            <v>266586</v>
          </cell>
          <cell r="AF276">
            <v>266586</v>
          </cell>
          <cell r="AG276">
            <v>279915</v>
          </cell>
          <cell r="AH276">
            <v>279915</v>
          </cell>
          <cell r="AI276">
            <v>279915</v>
          </cell>
          <cell r="AJ276">
            <v>266586</v>
          </cell>
          <cell r="AK276">
            <v>266586</v>
          </cell>
          <cell r="AL276">
            <v>266586</v>
          </cell>
          <cell r="AM276">
            <v>266586</v>
          </cell>
          <cell r="AN276">
            <v>279915</v>
          </cell>
          <cell r="AO276">
            <v>273251</v>
          </cell>
          <cell r="AP276">
            <v>266586</v>
          </cell>
          <cell r="AQ276">
            <v>266586</v>
          </cell>
          <cell r="AR276">
            <v>181586</v>
          </cell>
          <cell r="AS276">
            <v>266586</v>
          </cell>
          <cell r="AT276">
            <v>266586</v>
          </cell>
          <cell r="AU276">
            <v>266586</v>
          </cell>
          <cell r="AV276">
            <v>266586</v>
          </cell>
          <cell r="AW276">
            <v>245115</v>
          </cell>
          <cell r="AX276">
            <v>237466</v>
          </cell>
          <cell r="AY276">
            <v>237466</v>
          </cell>
          <cell r="AZ276">
            <v>236991</v>
          </cell>
          <cell r="BA276">
            <v>233429</v>
          </cell>
          <cell r="BB276">
            <v>266586</v>
          </cell>
          <cell r="BC276">
            <v>279915</v>
          </cell>
          <cell r="BD276">
            <v>279915</v>
          </cell>
          <cell r="BE276">
            <v>279915</v>
          </cell>
          <cell r="BF276">
            <v>279915</v>
          </cell>
          <cell r="BG276">
            <v>279915</v>
          </cell>
          <cell r="BH276">
            <v>266586</v>
          </cell>
          <cell r="BI276">
            <v>266586</v>
          </cell>
          <cell r="BJ276">
            <v>266586</v>
          </cell>
          <cell r="BK276">
            <v>266586</v>
          </cell>
          <cell r="BL276">
            <v>236991</v>
          </cell>
          <cell r="BM276">
            <v>236991</v>
          </cell>
          <cell r="BN276">
            <v>236991</v>
          </cell>
          <cell r="BO276">
            <v>236991</v>
          </cell>
          <cell r="BP276">
            <v>151991</v>
          </cell>
          <cell r="BQ276">
            <v>233429</v>
          </cell>
          <cell r="BR276">
            <v>233429</v>
          </cell>
          <cell r="BS276">
            <v>233429</v>
          </cell>
          <cell r="BT276">
            <v>233429</v>
          </cell>
          <cell r="BU276">
            <v>228412</v>
          </cell>
          <cell r="BV276">
            <v>227980</v>
          </cell>
          <cell r="BW276">
            <v>266053</v>
          </cell>
          <cell r="BX276">
            <v>236991</v>
          </cell>
          <cell r="BY276">
            <v>236991</v>
          </cell>
          <cell r="BZ276">
            <v>236991</v>
          </cell>
          <cell r="CA276">
            <v>236991</v>
          </cell>
          <cell r="CB276">
            <v>236991</v>
          </cell>
          <cell r="CC276">
            <v>227980</v>
          </cell>
          <cell r="CD276">
            <v>227980</v>
          </cell>
          <cell r="CE276">
            <v>227980</v>
          </cell>
          <cell r="CF276">
            <v>227980</v>
          </cell>
          <cell r="CG276">
            <v>227980</v>
          </cell>
          <cell r="CH276">
            <v>216056</v>
          </cell>
          <cell r="CI276">
            <v>227980</v>
          </cell>
          <cell r="CJ276">
            <v>227980</v>
          </cell>
          <cell r="CK276">
            <v>266053</v>
          </cell>
          <cell r="CL276">
            <v>227980</v>
          </cell>
          <cell r="CM276">
            <v>266053</v>
          </cell>
          <cell r="CN276">
            <v>227980</v>
          </cell>
          <cell r="CO276">
            <v>227980</v>
          </cell>
          <cell r="CP276">
            <v>227980</v>
          </cell>
          <cell r="CQ276">
            <v>227980</v>
          </cell>
          <cell r="CR276">
            <v>227524</v>
          </cell>
          <cell r="CS276">
            <v>227524</v>
          </cell>
          <cell r="CT276">
            <v>216056</v>
          </cell>
          <cell r="CU276">
            <v>223783</v>
          </cell>
          <cell r="CV276">
            <v>227524</v>
          </cell>
          <cell r="CW276">
            <v>223783</v>
          </cell>
          <cell r="CX276">
            <v>223783</v>
          </cell>
          <cell r="CY276">
            <v>223783</v>
          </cell>
          <cell r="CZ276">
            <v>223783</v>
          </cell>
          <cell r="DA276">
            <v>227524</v>
          </cell>
          <cell r="DB276">
            <v>223783</v>
          </cell>
          <cell r="DC276">
            <v>223659</v>
          </cell>
          <cell r="DD276">
            <v>223783</v>
          </cell>
          <cell r="DE276">
            <v>227524</v>
          </cell>
          <cell r="DF276">
            <v>223783</v>
          </cell>
          <cell r="DG276">
            <v>223783</v>
          </cell>
          <cell r="DH276">
            <v>223783</v>
          </cell>
          <cell r="DI276">
            <v>227524</v>
          </cell>
          <cell r="DJ276">
            <v>227524</v>
          </cell>
          <cell r="DK276">
            <v>227524</v>
          </cell>
          <cell r="DL276">
            <v>232074</v>
          </cell>
          <cell r="DM276">
            <v>232074</v>
          </cell>
          <cell r="DN276">
            <v>220698</v>
          </cell>
          <cell r="DO276">
            <v>0</v>
          </cell>
          <cell r="DP276">
            <v>227524</v>
          </cell>
          <cell r="DQ276">
            <v>244694</v>
          </cell>
          <cell r="DR276">
            <v>232074</v>
          </cell>
          <cell r="DS276">
            <v>244694</v>
          </cell>
          <cell r="DT276">
            <v>227524</v>
          </cell>
          <cell r="DU276">
            <v>227524</v>
          </cell>
          <cell r="DV276">
            <v>247524</v>
          </cell>
          <cell r="DW276">
            <v>247524</v>
          </cell>
          <cell r="DX276">
            <v>244694</v>
          </cell>
          <cell r="DY276">
            <v>244694</v>
          </cell>
          <cell r="DZ276">
            <v>244694</v>
          </cell>
          <cell r="EA276">
            <v>244694</v>
          </cell>
        </row>
        <row r="277">
          <cell r="A277">
            <v>201</v>
          </cell>
          <cell r="B277">
            <v>8</v>
          </cell>
          <cell r="C277">
            <v>3</v>
          </cell>
          <cell r="D277">
            <v>0</v>
          </cell>
          <cell r="E277">
            <v>0</v>
          </cell>
          <cell r="F277" t="str">
            <v>OPE</v>
          </cell>
          <cell r="G277" t="str">
            <v>Higher Education</v>
          </cell>
          <cell r="H277">
            <v>0</v>
          </cell>
          <cell r="I277">
            <v>0</v>
          </cell>
          <cell r="J277" t="str">
            <v>Additional funds for strengthening HBCUs (HEA III-F, section 371)</v>
          </cell>
          <cell r="K277">
            <v>0</v>
          </cell>
          <cell r="L277" t="str">
            <v>M</v>
          </cell>
          <cell r="M277">
            <v>1</v>
          </cell>
          <cell r="N277">
            <v>0</v>
          </cell>
          <cell r="O277">
            <v>0</v>
          </cell>
          <cell r="P277">
            <v>85000</v>
          </cell>
          <cell r="Q277">
            <v>0</v>
          </cell>
          <cell r="R277">
            <v>85000</v>
          </cell>
          <cell r="S277">
            <v>85000</v>
          </cell>
          <cell r="T277">
            <v>85000</v>
          </cell>
          <cell r="U277">
            <v>0</v>
          </cell>
          <cell r="V277">
            <v>0</v>
          </cell>
          <cell r="W277">
            <v>0</v>
          </cell>
          <cell r="X277">
            <v>0</v>
          </cell>
          <cell r="Y277">
            <v>0</v>
          </cell>
          <cell r="Z277">
            <v>0</v>
          </cell>
          <cell r="AA277">
            <v>0</v>
          </cell>
          <cell r="AB277">
            <v>0</v>
          </cell>
          <cell r="AC277">
            <v>0</v>
          </cell>
          <cell r="AD277">
            <v>0</v>
          </cell>
          <cell r="AE277">
            <v>0</v>
          </cell>
          <cell r="AF277">
            <v>0</v>
          </cell>
          <cell r="AG277">
            <v>0</v>
          </cell>
          <cell r="AH277">
            <v>85000</v>
          </cell>
          <cell r="AI277">
            <v>85000</v>
          </cell>
          <cell r="AJ277">
            <v>0</v>
          </cell>
          <cell r="AK277">
            <v>0</v>
          </cell>
          <cell r="AL277">
            <v>85000</v>
          </cell>
          <cell r="AM277">
            <v>85000</v>
          </cell>
          <cell r="AN277">
            <v>85000</v>
          </cell>
          <cell r="AO277">
            <v>85000</v>
          </cell>
          <cell r="AP277">
            <v>85000</v>
          </cell>
          <cell r="AQ277">
            <v>85000</v>
          </cell>
          <cell r="AR277">
            <v>85000</v>
          </cell>
          <cell r="AS277">
            <v>85000</v>
          </cell>
          <cell r="AT277">
            <v>85000</v>
          </cell>
          <cell r="AU277">
            <v>85000</v>
          </cell>
          <cell r="AV277">
            <v>85000</v>
          </cell>
          <cell r="AW277">
            <v>85000</v>
          </cell>
          <cell r="AX277">
            <v>85000</v>
          </cell>
          <cell r="AY277">
            <v>85000</v>
          </cell>
          <cell r="AZ277">
            <v>85000</v>
          </cell>
          <cell r="BA277">
            <v>85000</v>
          </cell>
          <cell r="BB277">
            <v>0</v>
          </cell>
          <cell r="BC277">
            <v>85000</v>
          </cell>
          <cell r="BD277">
            <v>85000</v>
          </cell>
          <cell r="BE277">
            <v>85000</v>
          </cell>
          <cell r="BF277">
            <v>85000</v>
          </cell>
          <cell r="BG277">
            <v>85000</v>
          </cell>
          <cell r="BH277">
            <v>85000</v>
          </cell>
          <cell r="BI277">
            <v>85000</v>
          </cell>
          <cell r="BJ277">
            <v>85000</v>
          </cell>
          <cell r="BK277">
            <v>85000</v>
          </cell>
          <cell r="BL277">
            <v>85000</v>
          </cell>
          <cell r="BM277">
            <v>85000</v>
          </cell>
          <cell r="BN277">
            <v>85000</v>
          </cell>
          <cell r="BO277">
            <v>85000</v>
          </cell>
          <cell r="BP277">
            <v>85000</v>
          </cell>
          <cell r="BQ277">
            <v>85000</v>
          </cell>
          <cell r="BR277">
            <v>85000</v>
          </cell>
          <cell r="BS277">
            <v>85000</v>
          </cell>
          <cell r="BT277">
            <v>85000</v>
          </cell>
          <cell r="BU277">
            <v>85000</v>
          </cell>
          <cell r="BV277">
            <v>85000</v>
          </cell>
          <cell r="BW277">
            <v>85000</v>
          </cell>
          <cell r="BX277">
            <v>85000</v>
          </cell>
          <cell r="BY277">
            <v>85000</v>
          </cell>
          <cell r="BZ277">
            <v>85000</v>
          </cell>
          <cell r="CA277">
            <v>85000</v>
          </cell>
          <cell r="CB277">
            <v>85000</v>
          </cell>
          <cell r="CC277">
            <v>85000</v>
          </cell>
          <cell r="CD277">
            <v>85000</v>
          </cell>
          <cell r="CE277">
            <v>85000</v>
          </cell>
          <cell r="CF277">
            <v>85000</v>
          </cell>
          <cell r="CG277">
            <v>85000</v>
          </cell>
          <cell r="CH277">
            <v>80665</v>
          </cell>
          <cell r="CI277">
            <v>85000</v>
          </cell>
          <cell r="CJ277">
            <v>85000</v>
          </cell>
          <cell r="CK277">
            <v>85000</v>
          </cell>
          <cell r="CL277">
            <v>85000</v>
          </cell>
          <cell r="CM277">
            <v>85000</v>
          </cell>
          <cell r="CN277">
            <v>85000</v>
          </cell>
          <cell r="CO277">
            <v>85000</v>
          </cell>
          <cell r="CP277">
            <v>85000</v>
          </cell>
          <cell r="CQ277">
            <v>85000</v>
          </cell>
          <cell r="CR277">
            <v>85000</v>
          </cell>
          <cell r="CS277">
            <v>85000</v>
          </cell>
          <cell r="CT277">
            <v>78880</v>
          </cell>
          <cell r="CU277">
            <v>78880</v>
          </cell>
          <cell r="CV277">
            <v>85000</v>
          </cell>
          <cell r="CW277">
            <v>78880</v>
          </cell>
          <cell r="CX277">
            <v>78880</v>
          </cell>
          <cell r="CY277">
            <v>78880</v>
          </cell>
          <cell r="CZ277">
            <v>85000</v>
          </cell>
          <cell r="DA277">
            <v>85000</v>
          </cell>
          <cell r="DB277">
            <v>78880</v>
          </cell>
          <cell r="DC277">
            <v>78795</v>
          </cell>
          <cell r="DD277">
            <v>78795</v>
          </cell>
          <cell r="DE277">
            <v>78795</v>
          </cell>
          <cell r="DF277">
            <v>85000</v>
          </cell>
          <cell r="DG277">
            <v>85000</v>
          </cell>
          <cell r="DH277">
            <v>85000</v>
          </cell>
          <cell r="DI277">
            <v>85000</v>
          </cell>
          <cell r="DJ277">
            <v>85000</v>
          </cell>
          <cell r="DK277">
            <v>85000</v>
          </cell>
          <cell r="DL277">
            <v>85000</v>
          </cell>
          <cell r="DM277">
            <v>85000</v>
          </cell>
          <cell r="DN277">
            <v>85000</v>
          </cell>
          <cell r="DO277">
            <v>0</v>
          </cell>
          <cell r="DP277">
            <v>79220</v>
          </cell>
          <cell r="DQ277">
            <v>79220</v>
          </cell>
          <cell r="DR277">
            <v>79220</v>
          </cell>
          <cell r="DS277">
            <v>79220</v>
          </cell>
          <cell r="DT277">
            <v>85000</v>
          </cell>
          <cell r="DU277">
            <v>85000</v>
          </cell>
          <cell r="DV277">
            <v>85000</v>
          </cell>
          <cell r="DW277">
            <v>85000</v>
          </cell>
          <cell r="DX277">
            <v>85000</v>
          </cell>
          <cell r="DY277">
            <v>85000</v>
          </cell>
          <cell r="DZ277">
            <v>85000</v>
          </cell>
          <cell r="EA277">
            <v>85000</v>
          </cell>
        </row>
        <row r="278">
          <cell r="A278">
            <v>202</v>
          </cell>
          <cell r="B278">
            <v>8</v>
          </cell>
          <cell r="C278">
            <v>3</v>
          </cell>
          <cell r="D278">
            <v>0</v>
          </cell>
          <cell r="E278">
            <v>0</v>
          </cell>
          <cell r="F278" t="str">
            <v>OPE</v>
          </cell>
          <cell r="G278" t="str">
            <v>Higher Education</v>
          </cell>
          <cell r="H278" t="str">
            <v>Other, Post 2nd-2</v>
          </cell>
          <cell r="I278">
            <v>0</v>
          </cell>
          <cell r="J278" t="str">
            <v>Strengthening historically Black graduate institutions (HEA III-B, section 326)</v>
          </cell>
          <cell r="K278">
            <v>0</v>
          </cell>
          <cell r="L278" t="str">
            <v>D</v>
          </cell>
          <cell r="M278">
            <v>1</v>
          </cell>
          <cell r="N278">
            <v>0</v>
          </cell>
          <cell r="O278">
            <v>0</v>
          </cell>
          <cell r="P278">
            <v>58500</v>
          </cell>
          <cell r="Q278">
            <v>61425</v>
          </cell>
          <cell r="R278">
            <v>61425</v>
          </cell>
          <cell r="S278">
            <v>61425</v>
          </cell>
          <cell r="T278">
            <v>61425</v>
          </cell>
          <cell r="U278">
            <v>61425</v>
          </cell>
          <cell r="V278">
            <v>61425</v>
          </cell>
          <cell r="W278">
            <v>61425</v>
          </cell>
          <cell r="X278">
            <v>61425</v>
          </cell>
          <cell r="Y278">
            <v>61425</v>
          </cell>
          <cell r="Z278">
            <v>61425</v>
          </cell>
          <cell r="AA278">
            <v>0</v>
          </cell>
          <cell r="AB278">
            <v>61425</v>
          </cell>
          <cell r="AC278">
            <v>61425</v>
          </cell>
          <cell r="AD278">
            <v>61425</v>
          </cell>
          <cell r="AE278">
            <v>61425</v>
          </cell>
          <cell r="AF278">
            <v>61425</v>
          </cell>
          <cell r="AG278">
            <v>64496</v>
          </cell>
          <cell r="AH278">
            <v>64496</v>
          </cell>
          <cell r="AI278">
            <v>64496</v>
          </cell>
          <cell r="AJ278">
            <v>61425</v>
          </cell>
          <cell r="AK278">
            <v>61425</v>
          </cell>
          <cell r="AL278">
            <v>64496</v>
          </cell>
          <cell r="AM278">
            <v>64496</v>
          </cell>
          <cell r="AN278">
            <v>64496</v>
          </cell>
          <cell r="AO278">
            <v>64496</v>
          </cell>
          <cell r="AP278">
            <v>61425</v>
          </cell>
          <cell r="AQ278">
            <v>61425</v>
          </cell>
          <cell r="AR278">
            <v>61425</v>
          </cell>
          <cell r="AS278">
            <v>61425</v>
          </cell>
          <cell r="AT278">
            <v>61425</v>
          </cell>
          <cell r="AU278">
            <v>61425</v>
          </cell>
          <cell r="AV278">
            <v>61425</v>
          </cell>
          <cell r="AW278">
            <v>56478</v>
          </cell>
          <cell r="AX278">
            <v>61425</v>
          </cell>
          <cell r="AY278">
            <v>61425</v>
          </cell>
          <cell r="AZ278">
            <v>61302</v>
          </cell>
          <cell r="BA278">
            <v>60381</v>
          </cell>
          <cell r="BB278">
            <v>61425</v>
          </cell>
          <cell r="BC278">
            <v>64496</v>
          </cell>
          <cell r="BD278">
            <v>64496</v>
          </cell>
          <cell r="BE278">
            <v>64496</v>
          </cell>
          <cell r="BF278">
            <v>64496</v>
          </cell>
          <cell r="BG278">
            <v>64496</v>
          </cell>
          <cell r="BH278">
            <v>61425</v>
          </cell>
          <cell r="BI278">
            <v>61425</v>
          </cell>
          <cell r="BJ278">
            <v>61425</v>
          </cell>
          <cell r="BK278">
            <v>61425</v>
          </cell>
          <cell r="BL278">
            <v>61302</v>
          </cell>
          <cell r="BM278">
            <v>61302</v>
          </cell>
          <cell r="BN278">
            <v>61302</v>
          </cell>
          <cell r="BO278">
            <v>61302</v>
          </cell>
          <cell r="BP278">
            <v>61302</v>
          </cell>
          <cell r="BQ278">
            <v>60381</v>
          </cell>
          <cell r="BR278">
            <v>60381</v>
          </cell>
          <cell r="BS278">
            <v>60381</v>
          </cell>
          <cell r="BT278">
            <v>60381</v>
          </cell>
          <cell r="BU278">
            <v>59070</v>
          </cell>
          <cell r="BV278">
            <v>58958</v>
          </cell>
          <cell r="BW278">
            <v>61302</v>
          </cell>
          <cell r="BX278">
            <v>61302</v>
          </cell>
          <cell r="BY278">
            <v>61302</v>
          </cell>
          <cell r="BZ278">
            <v>61302</v>
          </cell>
          <cell r="CA278">
            <v>61302</v>
          </cell>
          <cell r="CB278">
            <v>61302</v>
          </cell>
          <cell r="CC278">
            <v>58958</v>
          </cell>
          <cell r="CD278">
            <v>58958</v>
          </cell>
          <cell r="CE278">
            <v>58958</v>
          </cell>
          <cell r="CF278">
            <v>58958</v>
          </cell>
          <cell r="CG278">
            <v>58958</v>
          </cell>
          <cell r="CH278">
            <v>55874</v>
          </cell>
          <cell r="CI278">
            <v>58958</v>
          </cell>
          <cell r="CJ278">
            <v>58958</v>
          </cell>
          <cell r="CK278">
            <v>61302</v>
          </cell>
          <cell r="CL278">
            <v>58958</v>
          </cell>
          <cell r="CM278">
            <v>61302</v>
          </cell>
          <cell r="CN278">
            <v>58958</v>
          </cell>
          <cell r="CO278">
            <v>58958</v>
          </cell>
          <cell r="CP278">
            <v>58958</v>
          </cell>
          <cell r="CQ278">
            <v>58958</v>
          </cell>
          <cell r="CR278">
            <v>58840</v>
          </cell>
          <cell r="CS278">
            <v>58840</v>
          </cell>
          <cell r="CT278">
            <v>55874</v>
          </cell>
          <cell r="CU278">
            <v>57872</v>
          </cell>
          <cell r="CV278">
            <v>58840</v>
          </cell>
          <cell r="CW278">
            <v>57872</v>
          </cell>
          <cell r="CX278">
            <v>57872</v>
          </cell>
          <cell r="CY278">
            <v>57872</v>
          </cell>
          <cell r="CZ278">
            <v>57872</v>
          </cell>
          <cell r="DA278">
            <v>58840</v>
          </cell>
          <cell r="DB278">
            <v>57872</v>
          </cell>
          <cell r="DC278">
            <v>57840</v>
          </cell>
          <cell r="DD278">
            <v>57872</v>
          </cell>
          <cell r="DE278">
            <v>58840</v>
          </cell>
          <cell r="DF278">
            <v>57872</v>
          </cell>
          <cell r="DG278">
            <v>57872</v>
          </cell>
          <cell r="DH278">
            <v>57872</v>
          </cell>
          <cell r="DI278">
            <v>58840</v>
          </cell>
          <cell r="DJ278">
            <v>58840</v>
          </cell>
          <cell r="DK278">
            <v>58840</v>
          </cell>
          <cell r="DL278">
            <v>60017</v>
          </cell>
          <cell r="DM278">
            <v>60017</v>
          </cell>
          <cell r="DN278">
            <v>57075</v>
          </cell>
          <cell r="DO278">
            <v>0</v>
          </cell>
          <cell r="DP278">
            <v>58840</v>
          </cell>
          <cell r="DQ278">
            <v>63281</v>
          </cell>
          <cell r="DR278">
            <v>60017</v>
          </cell>
          <cell r="DS278">
            <v>63281</v>
          </cell>
          <cell r="DT278">
            <v>58840</v>
          </cell>
          <cell r="DU278">
            <v>58840</v>
          </cell>
          <cell r="DV278">
            <v>58840</v>
          </cell>
          <cell r="DW278">
            <v>78676</v>
          </cell>
          <cell r="DX278">
            <v>63281</v>
          </cell>
          <cell r="DY278">
            <v>63281</v>
          </cell>
          <cell r="DZ278">
            <v>63281</v>
          </cell>
          <cell r="EA278">
            <v>63281</v>
          </cell>
        </row>
        <row r="279">
          <cell r="A279">
            <v>203</v>
          </cell>
          <cell r="B279">
            <v>8</v>
          </cell>
          <cell r="C279">
            <v>3</v>
          </cell>
          <cell r="D279">
            <v>0</v>
          </cell>
          <cell r="E279">
            <v>0</v>
          </cell>
          <cell r="F279" t="str">
            <v>OPE</v>
          </cell>
          <cell r="G279" t="str">
            <v>Higher Education</v>
          </cell>
          <cell r="H279">
            <v>0</v>
          </cell>
          <cell r="I279">
            <v>0</v>
          </cell>
          <cell r="J279" t="str">
            <v xml:space="preserve">Masters degree programs at HBCUs and predominantly Black </v>
          </cell>
          <cell r="K279">
            <v>0</v>
          </cell>
          <cell r="L279" t="str">
            <v>M</v>
          </cell>
          <cell r="M279">
            <v>1</v>
          </cell>
          <cell r="N279">
            <v>0</v>
          </cell>
          <cell r="O279">
            <v>0</v>
          </cell>
          <cell r="P279">
            <v>11500</v>
          </cell>
          <cell r="Q279">
            <v>11500</v>
          </cell>
          <cell r="R279">
            <v>11500</v>
          </cell>
          <cell r="S279">
            <v>11500</v>
          </cell>
          <cell r="T279">
            <v>11500</v>
          </cell>
          <cell r="U279">
            <v>11500</v>
          </cell>
          <cell r="V279">
            <v>11500</v>
          </cell>
          <cell r="W279">
            <v>11500</v>
          </cell>
          <cell r="X279">
            <v>11500</v>
          </cell>
          <cell r="Y279">
            <v>11500</v>
          </cell>
          <cell r="Z279">
            <v>11500</v>
          </cell>
          <cell r="AA279">
            <v>0</v>
          </cell>
          <cell r="AB279">
            <v>11500</v>
          </cell>
          <cell r="AC279">
            <v>11500</v>
          </cell>
          <cell r="AD279">
            <v>11500</v>
          </cell>
          <cell r="AE279">
            <v>11500</v>
          </cell>
          <cell r="AF279">
            <v>11500</v>
          </cell>
          <cell r="AG279">
            <v>11500</v>
          </cell>
          <cell r="AH279">
            <v>11500</v>
          </cell>
          <cell r="AI279">
            <v>11500</v>
          </cell>
          <cell r="AJ279">
            <v>11500</v>
          </cell>
          <cell r="AK279">
            <v>11500</v>
          </cell>
          <cell r="AL279">
            <v>11500</v>
          </cell>
          <cell r="AM279">
            <v>11500</v>
          </cell>
          <cell r="AN279">
            <v>11500</v>
          </cell>
          <cell r="AO279">
            <v>11500</v>
          </cell>
          <cell r="AP279">
            <v>11500</v>
          </cell>
          <cell r="AQ279">
            <v>11500</v>
          </cell>
          <cell r="AR279">
            <v>11500</v>
          </cell>
          <cell r="AS279">
            <v>11500</v>
          </cell>
          <cell r="AT279">
            <v>11500</v>
          </cell>
          <cell r="AU279">
            <v>11500</v>
          </cell>
          <cell r="AV279">
            <v>11500</v>
          </cell>
          <cell r="AW279">
            <v>11500</v>
          </cell>
          <cell r="AX279">
            <v>11500</v>
          </cell>
          <cell r="AY279">
            <v>11500</v>
          </cell>
          <cell r="AZ279">
            <v>11500</v>
          </cell>
          <cell r="BA279">
            <v>11500</v>
          </cell>
          <cell r="BB279">
            <v>11500</v>
          </cell>
          <cell r="BC279">
            <v>11500</v>
          </cell>
          <cell r="BD279">
            <v>11500</v>
          </cell>
          <cell r="BE279">
            <v>11500</v>
          </cell>
          <cell r="BF279">
            <v>11500</v>
          </cell>
          <cell r="BG279">
            <v>11500</v>
          </cell>
          <cell r="BH279">
            <v>11500</v>
          </cell>
          <cell r="BI279">
            <v>11500</v>
          </cell>
          <cell r="BJ279">
            <v>11500</v>
          </cell>
          <cell r="BK279">
            <v>11500</v>
          </cell>
          <cell r="BL279">
            <v>11500</v>
          </cell>
          <cell r="BM279">
            <v>11500</v>
          </cell>
          <cell r="BN279">
            <v>11500</v>
          </cell>
          <cell r="BO279">
            <v>11500</v>
          </cell>
          <cell r="BP279">
            <v>11500</v>
          </cell>
          <cell r="BQ279">
            <v>11500</v>
          </cell>
          <cell r="BR279">
            <v>11500</v>
          </cell>
          <cell r="BS279">
            <v>11500</v>
          </cell>
          <cell r="BT279">
            <v>11500</v>
          </cell>
          <cell r="BU279">
            <v>11500</v>
          </cell>
          <cell r="BV279">
            <v>11500</v>
          </cell>
          <cell r="BW279">
            <v>11500</v>
          </cell>
          <cell r="BX279">
            <v>11500</v>
          </cell>
          <cell r="BY279">
            <v>11500</v>
          </cell>
          <cell r="BZ279">
            <v>11500</v>
          </cell>
          <cell r="CA279">
            <v>11500</v>
          </cell>
          <cell r="CB279">
            <v>11500</v>
          </cell>
          <cell r="CC279">
            <v>11500</v>
          </cell>
          <cell r="CD279">
            <v>11500</v>
          </cell>
          <cell r="CE279">
            <v>11500</v>
          </cell>
          <cell r="CF279">
            <v>11500</v>
          </cell>
          <cell r="CG279">
            <v>11500</v>
          </cell>
          <cell r="CH279">
            <v>10914</v>
          </cell>
          <cell r="CI279">
            <v>11500</v>
          </cell>
          <cell r="CJ279">
            <v>11500</v>
          </cell>
          <cell r="CK279">
            <v>11500</v>
          </cell>
          <cell r="CL279">
            <v>11500</v>
          </cell>
          <cell r="CM279">
            <v>11500</v>
          </cell>
          <cell r="CN279">
            <v>11500</v>
          </cell>
          <cell r="CO279">
            <v>11500</v>
          </cell>
          <cell r="CP279">
            <v>11500</v>
          </cell>
          <cell r="CQ279">
            <v>11500</v>
          </cell>
          <cell r="CR279">
            <v>11500</v>
          </cell>
          <cell r="CS279">
            <v>11500</v>
          </cell>
          <cell r="CT279">
            <v>10672</v>
          </cell>
          <cell r="CU279">
            <v>10672</v>
          </cell>
          <cell r="CV279">
            <v>0</v>
          </cell>
          <cell r="CW279">
            <v>0</v>
          </cell>
          <cell r="CX279">
            <v>0</v>
          </cell>
          <cell r="CY279">
            <v>0</v>
          </cell>
          <cell r="CZ279">
            <v>0</v>
          </cell>
          <cell r="DA279">
            <v>0</v>
          </cell>
          <cell r="DB279">
            <v>10672</v>
          </cell>
          <cell r="DC279">
            <v>0</v>
          </cell>
          <cell r="DD279">
            <v>0</v>
          </cell>
          <cell r="DE279">
            <v>0</v>
          </cell>
          <cell r="DF279">
            <v>0</v>
          </cell>
          <cell r="DG279">
            <v>0</v>
          </cell>
          <cell r="DH279">
            <v>0</v>
          </cell>
          <cell r="DI279">
            <v>0</v>
          </cell>
          <cell r="DJ279">
            <v>0</v>
          </cell>
          <cell r="DK279">
            <v>0</v>
          </cell>
          <cell r="DL279">
            <v>0</v>
          </cell>
          <cell r="DM279">
            <v>0</v>
          </cell>
          <cell r="DN279">
            <v>0</v>
          </cell>
          <cell r="DO279">
            <v>0</v>
          </cell>
          <cell r="DP279">
            <v>0</v>
          </cell>
          <cell r="DQ279">
            <v>0</v>
          </cell>
          <cell r="DR279">
            <v>0</v>
          </cell>
          <cell r="DS279">
            <v>0</v>
          </cell>
          <cell r="DT279">
            <v>0</v>
          </cell>
          <cell r="DU279">
            <v>0</v>
          </cell>
          <cell r="DV279">
            <v>0</v>
          </cell>
          <cell r="DW279">
            <v>0</v>
          </cell>
          <cell r="DX279">
            <v>0</v>
          </cell>
          <cell r="DY279">
            <v>0</v>
          </cell>
          <cell r="DZ279">
            <v>0</v>
          </cell>
          <cell r="EA279">
            <v>0</v>
          </cell>
        </row>
        <row r="280">
          <cell r="A280">
            <v>204</v>
          </cell>
          <cell r="B280">
            <v>8</v>
          </cell>
          <cell r="C280">
            <v>0</v>
          </cell>
          <cell r="D280">
            <v>0</v>
          </cell>
          <cell r="E280">
            <v>0</v>
          </cell>
          <cell r="F280" t="str">
            <v>OPE</v>
          </cell>
          <cell r="G280" t="str">
            <v>Higher Education</v>
          </cell>
          <cell r="H280" t="str">
            <v>Other, Post 2nd-2</v>
          </cell>
          <cell r="I280">
            <v>0</v>
          </cell>
          <cell r="J280" t="str">
            <v>Strengthening predominately Black institutions (HEA III-A, section 318)</v>
          </cell>
          <cell r="K280">
            <v>0</v>
          </cell>
          <cell r="L280" t="str">
            <v>D</v>
          </cell>
          <cell r="M280">
            <v>1</v>
          </cell>
          <cell r="N280">
            <v>0</v>
          </cell>
          <cell r="O280">
            <v>0</v>
          </cell>
          <cell r="P280">
            <v>0</v>
          </cell>
          <cell r="Q280">
            <v>7875</v>
          </cell>
          <cell r="R280">
            <v>10801</v>
          </cell>
          <cell r="S280">
            <v>10801</v>
          </cell>
          <cell r="T280">
            <v>10801</v>
          </cell>
          <cell r="U280">
            <v>10801</v>
          </cell>
          <cell r="V280">
            <v>10801</v>
          </cell>
          <cell r="W280">
            <v>10801</v>
          </cell>
          <cell r="X280">
            <v>10801</v>
          </cell>
          <cell r="Y280">
            <v>10801</v>
          </cell>
          <cell r="Z280">
            <v>10801</v>
          </cell>
          <cell r="AA280">
            <v>0</v>
          </cell>
          <cell r="AB280">
            <v>10801</v>
          </cell>
          <cell r="AC280">
            <v>10801</v>
          </cell>
          <cell r="AD280">
            <v>10801</v>
          </cell>
          <cell r="AE280">
            <v>10801</v>
          </cell>
          <cell r="AF280">
            <v>10801</v>
          </cell>
          <cell r="AG280">
            <v>11341</v>
          </cell>
          <cell r="AH280">
            <v>11341</v>
          </cell>
          <cell r="AI280">
            <v>11341</v>
          </cell>
          <cell r="AJ280">
            <v>10801</v>
          </cell>
          <cell r="AK280">
            <v>10801</v>
          </cell>
          <cell r="AL280">
            <v>10801</v>
          </cell>
          <cell r="AM280">
            <v>10801</v>
          </cell>
          <cell r="AN280">
            <v>11341</v>
          </cell>
          <cell r="AO280">
            <v>11071</v>
          </cell>
          <cell r="AP280">
            <v>10801</v>
          </cell>
          <cell r="AQ280">
            <v>10801</v>
          </cell>
          <cell r="AR280">
            <v>0</v>
          </cell>
          <cell r="AS280">
            <v>10801</v>
          </cell>
          <cell r="AT280">
            <v>10801</v>
          </cell>
          <cell r="AU280">
            <v>10801</v>
          </cell>
          <cell r="AV280">
            <v>10801</v>
          </cell>
          <cell r="AW280">
            <v>9931</v>
          </cell>
          <cell r="AX280">
            <v>9621</v>
          </cell>
          <cell r="AY280">
            <v>9621</v>
          </cell>
          <cell r="AZ280">
            <v>9602</v>
          </cell>
          <cell r="BA280">
            <v>9457</v>
          </cell>
          <cell r="BB280">
            <v>10801</v>
          </cell>
          <cell r="BC280">
            <v>11341</v>
          </cell>
          <cell r="BD280">
            <v>11341</v>
          </cell>
          <cell r="BE280">
            <v>11341</v>
          </cell>
          <cell r="BF280">
            <v>11341</v>
          </cell>
          <cell r="BG280">
            <v>11341</v>
          </cell>
          <cell r="BH280">
            <v>10801</v>
          </cell>
          <cell r="BI280">
            <v>10801</v>
          </cell>
          <cell r="BJ280">
            <v>10801</v>
          </cell>
          <cell r="BK280">
            <v>10801</v>
          </cell>
          <cell r="BL280">
            <v>9602</v>
          </cell>
          <cell r="BM280">
            <v>9602</v>
          </cell>
          <cell r="BN280">
            <v>9602</v>
          </cell>
          <cell r="BO280">
            <v>9602</v>
          </cell>
          <cell r="BP280">
            <v>0</v>
          </cell>
          <cell r="BQ280">
            <v>9457</v>
          </cell>
          <cell r="BR280">
            <v>9457</v>
          </cell>
          <cell r="BS280">
            <v>9457</v>
          </cell>
          <cell r="BT280">
            <v>9457</v>
          </cell>
          <cell r="BU280">
            <v>9280</v>
          </cell>
          <cell r="BV280">
            <v>9262</v>
          </cell>
          <cell r="BW280">
            <v>10779</v>
          </cell>
          <cell r="BX280">
            <v>9602</v>
          </cell>
          <cell r="BY280">
            <v>9602</v>
          </cell>
          <cell r="BZ280">
            <v>9602</v>
          </cell>
          <cell r="CA280">
            <v>9602</v>
          </cell>
          <cell r="CB280">
            <v>9602</v>
          </cell>
          <cell r="CC280">
            <v>9262</v>
          </cell>
          <cell r="CD280">
            <v>9262</v>
          </cell>
          <cell r="CE280">
            <v>9262</v>
          </cell>
          <cell r="CF280">
            <v>9262</v>
          </cell>
          <cell r="CG280">
            <v>9262</v>
          </cell>
          <cell r="CH280">
            <v>8778</v>
          </cell>
          <cell r="CI280">
            <v>9262</v>
          </cell>
          <cell r="CJ280">
            <v>9262</v>
          </cell>
          <cell r="CK280">
            <v>10779</v>
          </cell>
          <cell r="CL280">
            <v>9262</v>
          </cell>
          <cell r="CM280">
            <v>10779</v>
          </cell>
          <cell r="CN280">
            <v>9262</v>
          </cell>
          <cell r="CO280">
            <v>9262</v>
          </cell>
          <cell r="CP280">
            <v>9262</v>
          </cell>
          <cell r="CQ280">
            <v>9262</v>
          </cell>
          <cell r="CR280">
            <v>9244</v>
          </cell>
          <cell r="CS280">
            <v>9244</v>
          </cell>
          <cell r="CT280">
            <v>8778</v>
          </cell>
          <cell r="CU280">
            <v>9092</v>
          </cell>
          <cell r="CV280">
            <v>9244</v>
          </cell>
          <cell r="CW280">
            <v>9092</v>
          </cell>
          <cell r="CX280">
            <v>9092</v>
          </cell>
          <cell r="CY280">
            <v>9092</v>
          </cell>
          <cell r="CZ280">
            <v>9092</v>
          </cell>
          <cell r="DA280">
            <v>9244</v>
          </cell>
          <cell r="DB280">
            <v>9092</v>
          </cell>
          <cell r="DC280">
            <v>9087</v>
          </cell>
          <cell r="DD280">
            <v>9092</v>
          </cell>
          <cell r="DE280">
            <v>9244</v>
          </cell>
          <cell r="DF280">
            <v>9092</v>
          </cell>
          <cell r="DG280">
            <v>9092</v>
          </cell>
          <cell r="DH280">
            <v>9092</v>
          </cell>
          <cell r="DI280">
            <v>9244</v>
          </cell>
          <cell r="DJ280">
            <v>9244</v>
          </cell>
          <cell r="DK280">
            <v>9244</v>
          </cell>
          <cell r="DL280">
            <v>9429</v>
          </cell>
          <cell r="DM280">
            <v>9429</v>
          </cell>
          <cell r="DN280">
            <v>8967</v>
          </cell>
          <cell r="DO280">
            <v>0</v>
          </cell>
          <cell r="DP280">
            <v>9244</v>
          </cell>
          <cell r="DQ280">
            <v>9942</v>
          </cell>
          <cell r="DR280">
            <v>9429</v>
          </cell>
          <cell r="DS280">
            <v>9942</v>
          </cell>
          <cell r="DT280">
            <v>9244</v>
          </cell>
          <cell r="DU280">
            <v>9244</v>
          </cell>
          <cell r="DV280">
            <v>9244</v>
          </cell>
          <cell r="DW280">
            <v>12360</v>
          </cell>
          <cell r="DX280">
            <v>9942</v>
          </cell>
          <cell r="DY280">
            <v>9942</v>
          </cell>
          <cell r="DZ280">
            <v>9942</v>
          </cell>
          <cell r="EA280">
            <v>9942</v>
          </cell>
        </row>
        <row r="281">
          <cell r="A281">
            <v>205</v>
          </cell>
          <cell r="B281">
            <v>8</v>
          </cell>
          <cell r="C281">
            <v>3</v>
          </cell>
          <cell r="D281">
            <v>0</v>
          </cell>
          <cell r="E281">
            <v>0</v>
          </cell>
          <cell r="F281" t="str">
            <v>OPE</v>
          </cell>
          <cell r="G281" t="str">
            <v>Higher Education</v>
          </cell>
          <cell r="H281">
            <v>0</v>
          </cell>
          <cell r="I281">
            <v>0</v>
          </cell>
          <cell r="J281" t="str">
            <v>Mandatory strengthening predominantly Black institutions (HEA III-F, section 371)</v>
          </cell>
          <cell r="K281">
            <v>0</v>
          </cell>
          <cell r="L281" t="str">
            <v>M</v>
          </cell>
          <cell r="M281">
            <v>1</v>
          </cell>
          <cell r="N281">
            <v>0</v>
          </cell>
          <cell r="O281">
            <v>0</v>
          </cell>
          <cell r="P281">
            <v>15000</v>
          </cell>
          <cell r="Q281">
            <v>0</v>
          </cell>
          <cell r="R281">
            <v>15000</v>
          </cell>
          <cell r="S281">
            <v>15000</v>
          </cell>
          <cell r="T281">
            <v>15000</v>
          </cell>
          <cell r="U281">
            <v>0</v>
          </cell>
          <cell r="V281">
            <v>0</v>
          </cell>
          <cell r="W281">
            <v>0</v>
          </cell>
          <cell r="X281">
            <v>0</v>
          </cell>
          <cell r="Y281">
            <v>0</v>
          </cell>
          <cell r="Z281">
            <v>0</v>
          </cell>
          <cell r="AA281">
            <v>0</v>
          </cell>
          <cell r="AB281">
            <v>0</v>
          </cell>
          <cell r="AC281">
            <v>0</v>
          </cell>
          <cell r="AD281">
            <v>0</v>
          </cell>
          <cell r="AE281">
            <v>0</v>
          </cell>
          <cell r="AF281">
            <v>0</v>
          </cell>
          <cell r="AG281">
            <v>0</v>
          </cell>
          <cell r="AH281">
            <v>15000</v>
          </cell>
          <cell r="AI281">
            <v>15000</v>
          </cell>
          <cell r="AJ281">
            <v>0</v>
          </cell>
          <cell r="AK281">
            <v>0</v>
          </cell>
          <cell r="AL281">
            <v>15000</v>
          </cell>
          <cell r="AM281">
            <v>15000</v>
          </cell>
          <cell r="AN281">
            <v>15000</v>
          </cell>
          <cell r="AO281">
            <v>15000</v>
          </cell>
          <cell r="AP281">
            <v>15000</v>
          </cell>
          <cell r="AQ281">
            <v>15000</v>
          </cell>
          <cell r="AR281">
            <v>15000</v>
          </cell>
          <cell r="AS281">
            <v>15000</v>
          </cell>
          <cell r="AT281">
            <v>15000</v>
          </cell>
          <cell r="AU281">
            <v>15000</v>
          </cell>
          <cell r="AV281">
            <v>15000</v>
          </cell>
          <cell r="AW281">
            <v>15000</v>
          </cell>
          <cell r="AX281">
            <v>15000</v>
          </cell>
          <cell r="AY281">
            <v>15000</v>
          </cell>
          <cell r="AZ281">
            <v>15000</v>
          </cell>
          <cell r="BA281">
            <v>15000</v>
          </cell>
          <cell r="BB281">
            <v>0</v>
          </cell>
          <cell r="BC281">
            <v>15000</v>
          </cell>
          <cell r="BD281">
            <v>15000</v>
          </cell>
          <cell r="BE281">
            <v>15000</v>
          </cell>
          <cell r="BF281">
            <v>15000</v>
          </cell>
          <cell r="BG281">
            <v>15000</v>
          </cell>
          <cell r="BH281">
            <v>15000</v>
          </cell>
          <cell r="BI281">
            <v>15000</v>
          </cell>
          <cell r="BJ281">
            <v>15000</v>
          </cell>
          <cell r="BK281">
            <v>15000</v>
          </cell>
          <cell r="BL281">
            <v>15000</v>
          </cell>
          <cell r="BM281">
            <v>15000</v>
          </cell>
          <cell r="BN281">
            <v>15000</v>
          </cell>
          <cell r="BO281">
            <v>15000</v>
          </cell>
          <cell r="BP281">
            <v>15000</v>
          </cell>
          <cell r="BQ281">
            <v>15000</v>
          </cell>
          <cell r="BR281">
            <v>15000</v>
          </cell>
          <cell r="BS281">
            <v>15000</v>
          </cell>
          <cell r="BT281">
            <v>15000</v>
          </cell>
          <cell r="BU281">
            <v>15000</v>
          </cell>
          <cell r="BV281">
            <v>15000</v>
          </cell>
          <cell r="BW281">
            <v>15000</v>
          </cell>
          <cell r="BX281">
            <v>15000</v>
          </cell>
          <cell r="BY281">
            <v>15000</v>
          </cell>
          <cell r="BZ281">
            <v>15000</v>
          </cell>
          <cell r="CA281">
            <v>15000</v>
          </cell>
          <cell r="CB281">
            <v>15000</v>
          </cell>
          <cell r="CC281">
            <v>15000</v>
          </cell>
          <cell r="CD281">
            <v>15000</v>
          </cell>
          <cell r="CE281">
            <v>15000</v>
          </cell>
          <cell r="CF281">
            <v>15000</v>
          </cell>
          <cell r="CG281">
            <v>15000</v>
          </cell>
          <cell r="CH281">
            <v>14235</v>
          </cell>
          <cell r="CI281">
            <v>15000</v>
          </cell>
          <cell r="CJ281">
            <v>15000</v>
          </cell>
          <cell r="CK281">
            <v>15000</v>
          </cell>
          <cell r="CL281">
            <v>15000</v>
          </cell>
          <cell r="CM281">
            <v>15000</v>
          </cell>
          <cell r="CN281">
            <v>15000</v>
          </cell>
          <cell r="CO281">
            <v>15000</v>
          </cell>
          <cell r="CP281">
            <v>15000</v>
          </cell>
          <cell r="CQ281">
            <v>15000</v>
          </cell>
          <cell r="CR281">
            <v>15000</v>
          </cell>
          <cell r="CS281">
            <v>15000</v>
          </cell>
          <cell r="CT281">
            <v>13920</v>
          </cell>
          <cell r="CU281">
            <v>13920</v>
          </cell>
          <cell r="CV281">
            <v>15000</v>
          </cell>
          <cell r="CW281">
            <v>13920</v>
          </cell>
          <cell r="CX281">
            <v>13920</v>
          </cell>
          <cell r="CY281">
            <v>13920</v>
          </cell>
          <cell r="CZ281">
            <v>15000</v>
          </cell>
          <cell r="DA281">
            <v>15000</v>
          </cell>
          <cell r="DB281">
            <v>13920</v>
          </cell>
          <cell r="DC281">
            <v>13905</v>
          </cell>
          <cell r="DD281">
            <v>13905</v>
          </cell>
          <cell r="DE281">
            <v>13905</v>
          </cell>
          <cell r="DF281">
            <v>15000</v>
          </cell>
          <cell r="DG281">
            <v>15000</v>
          </cell>
          <cell r="DH281">
            <v>15000</v>
          </cell>
          <cell r="DI281">
            <v>15000</v>
          </cell>
          <cell r="DJ281">
            <v>15000</v>
          </cell>
          <cell r="DK281">
            <v>15000</v>
          </cell>
          <cell r="DL281">
            <v>15000</v>
          </cell>
          <cell r="DM281">
            <v>15000</v>
          </cell>
          <cell r="DN281">
            <v>15000</v>
          </cell>
          <cell r="DO281">
            <v>0</v>
          </cell>
          <cell r="DP281">
            <v>13980</v>
          </cell>
          <cell r="DQ281">
            <v>13980</v>
          </cell>
          <cell r="DR281">
            <v>13980</v>
          </cell>
          <cell r="DS281">
            <v>13980</v>
          </cell>
          <cell r="DT281">
            <v>15000</v>
          </cell>
          <cell r="DU281">
            <v>15000</v>
          </cell>
          <cell r="DV281">
            <v>15000</v>
          </cell>
          <cell r="DW281">
            <v>15000</v>
          </cell>
          <cell r="DX281">
            <v>15000</v>
          </cell>
          <cell r="DY281">
            <v>15000</v>
          </cell>
          <cell r="DZ281">
            <v>15000</v>
          </cell>
          <cell r="EA281">
            <v>15000</v>
          </cell>
        </row>
        <row r="282">
          <cell r="A282">
            <v>206</v>
          </cell>
          <cell r="B282">
            <v>8</v>
          </cell>
          <cell r="C282">
            <v>3</v>
          </cell>
          <cell r="D282">
            <v>0</v>
          </cell>
          <cell r="E282">
            <v>0</v>
          </cell>
          <cell r="F282" t="str">
            <v>OPE</v>
          </cell>
          <cell r="G282" t="str">
            <v>Higher Education</v>
          </cell>
          <cell r="H282" t="str">
            <v>Other, Post 2nd-2</v>
          </cell>
          <cell r="I282">
            <v>0</v>
          </cell>
          <cell r="J282" t="str">
            <v xml:space="preserve">Strengthening Asian American- and Native American Pacific Islander-serving </v>
          </cell>
          <cell r="K282">
            <v>0</v>
          </cell>
          <cell r="L282" t="str">
            <v>D</v>
          </cell>
          <cell r="M282">
            <v>1</v>
          </cell>
          <cell r="N282">
            <v>0</v>
          </cell>
          <cell r="O282">
            <v>0</v>
          </cell>
          <cell r="P282">
            <v>2500</v>
          </cell>
          <cell r="Q282">
            <v>2625</v>
          </cell>
          <cell r="R282">
            <v>3600</v>
          </cell>
          <cell r="S282">
            <v>3600</v>
          </cell>
          <cell r="T282">
            <v>3600</v>
          </cell>
          <cell r="U282">
            <v>3600</v>
          </cell>
          <cell r="V282">
            <v>3600</v>
          </cell>
          <cell r="W282">
            <v>3600</v>
          </cell>
          <cell r="X282">
            <v>3600</v>
          </cell>
          <cell r="Y282">
            <v>3600</v>
          </cell>
          <cell r="Z282">
            <v>3600</v>
          </cell>
          <cell r="AA282">
            <v>0</v>
          </cell>
          <cell r="AB282">
            <v>3600</v>
          </cell>
          <cell r="AC282">
            <v>3600</v>
          </cell>
          <cell r="AD282">
            <v>3600</v>
          </cell>
          <cell r="AE282">
            <v>3600</v>
          </cell>
          <cell r="AF282">
            <v>3600</v>
          </cell>
          <cell r="AG282">
            <v>3780</v>
          </cell>
          <cell r="AH282">
            <v>3780</v>
          </cell>
          <cell r="AI282">
            <v>3780</v>
          </cell>
          <cell r="AJ282">
            <v>3600</v>
          </cell>
          <cell r="AK282">
            <v>3600</v>
          </cell>
          <cell r="AL282">
            <v>3600</v>
          </cell>
          <cell r="AM282">
            <v>3600</v>
          </cell>
          <cell r="AN282">
            <v>3780</v>
          </cell>
          <cell r="AO282">
            <v>3690</v>
          </cell>
          <cell r="AP282">
            <v>3600</v>
          </cell>
          <cell r="AQ282">
            <v>3600</v>
          </cell>
          <cell r="AR282">
            <v>0</v>
          </cell>
          <cell r="AS282">
            <v>3600</v>
          </cell>
          <cell r="AT282">
            <v>3600</v>
          </cell>
          <cell r="AU282">
            <v>3600</v>
          </cell>
          <cell r="AV282">
            <v>3600</v>
          </cell>
          <cell r="AW282">
            <v>3310</v>
          </cell>
          <cell r="AX282">
            <v>3205</v>
          </cell>
          <cell r="AY282">
            <v>3205</v>
          </cell>
          <cell r="AZ282">
            <v>3199</v>
          </cell>
          <cell r="BA282">
            <v>3151</v>
          </cell>
          <cell r="BB282">
            <v>3600</v>
          </cell>
          <cell r="BC282">
            <v>3780</v>
          </cell>
          <cell r="BD282">
            <v>3780</v>
          </cell>
          <cell r="BE282">
            <v>3780</v>
          </cell>
          <cell r="BF282">
            <v>3780</v>
          </cell>
          <cell r="BG282">
            <v>3780</v>
          </cell>
          <cell r="BH282">
            <v>3600</v>
          </cell>
          <cell r="BI282">
            <v>3600</v>
          </cell>
          <cell r="BJ282">
            <v>3600</v>
          </cell>
          <cell r="BK282">
            <v>3600</v>
          </cell>
          <cell r="BL282">
            <v>3199</v>
          </cell>
          <cell r="BM282">
            <v>3199</v>
          </cell>
          <cell r="BN282">
            <v>3199</v>
          </cell>
          <cell r="BO282">
            <v>3199</v>
          </cell>
          <cell r="BP282">
            <v>0</v>
          </cell>
          <cell r="BQ282">
            <v>3151</v>
          </cell>
          <cell r="BR282">
            <v>3151</v>
          </cell>
          <cell r="BS282">
            <v>3151</v>
          </cell>
          <cell r="BT282">
            <v>3151</v>
          </cell>
          <cell r="BU282">
            <v>3125</v>
          </cell>
          <cell r="BV282">
            <v>3119</v>
          </cell>
          <cell r="BW282">
            <v>3593</v>
          </cell>
          <cell r="BX282">
            <v>3199</v>
          </cell>
          <cell r="BY282">
            <v>3199</v>
          </cell>
          <cell r="BZ282">
            <v>3199</v>
          </cell>
          <cell r="CA282">
            <v>3199</v>
          </cell>
          <cell r="CB282">
            <v>3199</v>
          </cell>
          <cell r="CC282">
            <v>3119</v>
          </cell>
          <cell r="CD282">
            <v>3119</v>
          </cell>
          <cell r="CE282">
            <v>3119</v>
          </cell>
          <cell r="CF282">
            <v>3119</v>
          </cell>
          <cell r="CG282">
            <v>3119</v>
          </cell>
          <cell r="CH282">
            <v>2956</v>
          </cell>
          <cell r="CI282">
            <v>3119</v>
          </cell>
          <cell r="CJ282">
            <v>3119</v>
          </cell>
          <cell r="CK282">
            <v>3593</v>
          </cell>
          <cell r="CL282">
            <v>3119</v>
          </cell>
          <cell r="CM282">
            <v>3593</v>
          </cell>
          <cell r="CN282">
            <v>3119</v>
          </cell>
          <cell r="CO282">
            <v>3119</v>
          </cell>
          <cell r="CP282">
            <v>3119</v>
          </cell>
          <cell r="CQ282">
            <v>3119</v>
          </cell>
          <cell r="CR282">
            <v>3113</v>
          </cell>
          <cell r="CS282">
            <v>3113</v>
          </cell>
          <cell r="CT282">
            <v>2956</v>
          </cell>
          <cell r="CU282">
            <v>3062</v>
          </cell>
          <cell r="CV282">
            <v>3113</v>
          </cell>
          <cell r="CW282">
            <v>3062</v>
          </cell>
          <cell r="CX282">
            <v>3062</v>
          </cell>
          <cell r="CY282">
            <v>3062</v>
          </cell>
          <cell r="CZ282">
            <v>3062</v>
          </cell>
          <cell r="DA282">
            <v>3113</v>
          </cell>
          <cell r="DB282">
            <v>3062</v>
          </cell>
          <cell r="DC282">
            <v>3060</v>
          </cell>
          <cell r="DD282">
            <v>3062</v>
          </cell>
          <cell r="DE282">
            <v>3113</v>
          </cell>
          <cell r="DF282">
            <v>3062</v>
          </cell>
          <cell r="DG282">
            <v>3062</v>
          </cell>
          <cell r="DH282">
            <v>3062</v>
          </cell>
          <cell r="DI282">
            <v>3113</v>
          </cell>
          <cell r="DJ282">
            <v>3113</v>
          </cell>
          <cell r="DK282">
            <v>3113</v>
          </cell>
          <cell r="DL282">
            <v>3175</v>
          </cell>
          <cell r="DM282">
            <v>3175</v>
          </cell>
          <cell r="DN282">
            <v>3020</v>
          </cell>
          <cell r="DO282">
            <v>0</v>
          </cell>
          <cell r="DP282">
            <v>3113</v>
          </cell>
          <cell r="DQ282">
            <v>3348</v>
          </cell>
          <cell r="DR282">
            <v>3175</v>
          </cell>
          <cell r="DS282">
            <v>3348</v>
          </cell>
          <cell r="DT282">
            <v>3113</v>
          </cell>
          <cell r="DU282">
            <v>3113</v>
          </cell>
          <cell r="DV282">
            <v>3113</v>
          </cell>
          <cell r="DW282">
            <v>4162</v>
          </cell>
          <cell r="DX282">
            <v>3348</v>
          </cell>
          <cell r="DY282">
            <v>3348</v>
          </cell>
          <cell r="DZ282">
            <v>3348</v>
          </cell>
          <cell r="EA282">
            <v>3348</v>
          </cell>
        </row>
        <row r="283">
          <cell r="A283">
            <v>207</v>
          </cell>
          <cell r="B283">
            <v>8</v>
          </cell>
          <cell r="C283">
            <v>3</v>
          </cell>
          <cell r="D283">
            <v>0</v>
          </cell>
          <cell r="E283">
            <v>0</v>
          </cell>
          <cell r="F283" t="str">
            <v>OPE</v>
          </cell>
          <cell r="G283" t="str">
            <v>Higher Education</v>
          </cell>
          <cell r="H283">
            <v>0</v>
          </cell>
          <cell r="I283">
            <v>0</v>
          </cell>
          <cell r="J283" t="str">
            <v xml:space="preserve">Mandatory strengthening Asian American- and Native American Pacific  </v>
          </cell>
          <cell r="K283">
            <v>0</v>
          </cell>
          <cell r="L283" t="str">
            <v>M</v>
          </cell>
          <cell r="M283">
            <v>1</v>
          </cell>
          <cell r="N283">
            <v>0</v>
          </cell>
          <cell r="O283">
            <v>0</v>
          </cell>
          <cell r="P283">
            <v>5000</v>
          </cell>
          <cell r="Q283">
            <v>0</v>
          </cell>
          <cell r="R283">
            <v>5000</v>
          </cell>
          <cell r="S283">
            <v>5000</v>
          </cell>
          <cell r="T283">
            <v>5000</v>
          </cell>
          <cell r="U283">
            <v>0</v>
          </cell>
          <cell r="V283">
            <v>0</v>
          </cell>
          <cell r="W283">
            <v>0</v>
          </cell>
          <cell r="X283">
            <v>0</v>
          </cell>
          <cell r="Y283">
            <v>0</v>
          </cell>
          <cell r="Z283">
            <v>0</v>
          </cell>
          <cell r="AA283">
            <v>0</v>
          </cell>
          <cell r="AB283">
            <v>0</v>
          </cell>
          <cell r="AC283">
            <v>0</v>
          </cell>
          <cell r="AD283">
            <v>0</v>
          </cell>
          <cell r="AE283">
            <v>0</v>
          </cell>
          <cell r="AF283">
            <v>0</v>
          </cell>
          <cell r="AG283">
            <v>0</v>
          </cell>
          <cell r="AH283">
            <v>5000</v>
          </cell>
          <cell r="AI283">
            <v>5000</v>
          </cell>
          <cell r="AJ283">
            <v>0</v>
          </cell>
          <cell r="AK283">
            <v>0</v>
          </cell>
          <cell r="AL283">
            <v>5000</v>
          </cell>
          <cell r="AM283">
            <v>5000</v>
          </cell>
          <cell r="AN283">
            <v>5000</v>
          </cell>
          <cell r="AO283">
            <v>5000</v>
          </cell>
          <cell r="AP283">
            <v>5000</v>
          </cell>
          <cell r="AQ283">
            <v>5000</v>
          </cell>
          <cell r="AR283">
            <v>5000</v>
          </cell>
          <cell r="AS283">
            <v>5000</v>
          </cell>
          <cell r="AT283">
            <v>5000</v>
          </cell>
          <cell r="AU283">
            <v>5000</v>
          </cell>
          <cell r="AV283">
            <v>5000</v>
          </cell>
          <cell r="AW283">
            <v>5000</v>
          </cell>
          <cell r="AX283">
            <v>5000</v>
          </cell>
          <cell r="AY283">
            <v>5000</v>
          </cell>
          <cell r="AZ283">
            <v>5000</v>
          </cell>
          <cell r="BA283">
            <v>5000</v>
          </cell>
          <cell r="BB283">
            <v>0</v>
          </cell>
          <cell r="BC283">
            <v>5000</v>
          </cell>
          <cell r="BD283">
            <v>5000</v>
          </cell>
          <cell r="BE283">
            <v>5000</v>
          </cell>
          <cell r="BF283">
            <v>5000</v>
          </cell>
          <cell r="BG283">
            <v>5000</v>
          </cell>
          <cell r="BH283">
            <v>5000</v>
          </cell>
          <cell r="BI283">
            <v>5000</v>
          </cell>
          <cell r="BJ283">
            <v>5000</v>
          </cell>
          <cell r="BK283">
            <v>5000</v>
          </cell>
          <cell r="BL283">
            <v>5000</v>
          </cell>
          <cell r="BM283">
            <v>5000</v>
          </cell>
          <cell r="BN283">
            <v>5000</v>
          </cell>
          <cell r="BO283">
            <v>5000</v>
          </cell>
          <cell r="BP283">
            <v>5000</v>
          </cell>
          <cell r="BQ283">
            <v>5000</v>
          </cell>
          <cell r="BR283">
            <v>5000</v>
          </cell>
          <cell r="BS283">
            <v>5000</v>
          </cell>
          <cell r="BT283">
            <v>5000</v>
          </cell>
          <cell r="BU283">
            <v>5000</v>
          </cell>
          <cell r="BV283">
            <v>5000</v>
          </cell>
          <cell r="BW283">
            <v>5000</v>
          </cell>
          <cell r="BX283">
            <v>5000</v>
          </cell>
          <cell r="BY283">
            <v>5000</v>
          </cell>
          <cell r="BZ283">
            <v>5000</v>
          </cell>
          <cell r="CA283">
            <v>5000</v>
          </cell>
          <cell r="CB283">
            <v>5000</v>
          </cell>
          <cell r="CC283">
            <v>5000</v>
          </cell>
          <cell r="CD283">
            <v>5000</v>
          </cell>
          <cell r="CE283">
            <v>5000</v>
          </cell>
          <cell r="CF283">
            <v>5000</v>
          </cell>
          <cell r="CG283">
            <v>5000</v>
          </cell>
          <cell r="CH283">
            <v>4745</v>
          </cell>
          <cell r="CI283">
            <v>5000</v>
          </cell>
          <cell r="CJ283">
            <v>5000</v>
          </cell>
          <cell r="CK283">
            <v>5000</v>
          </cell>
          <cell r="CL283">
            <v>5000</v>
          </cell>
          <cell r="CM283">
            <v>5000</v>
          </cell>
          <cell r="CN283">
            <v>5000</v>
          </cell>
          <cell r="CO283">
            <v>5000</v>
          </cell>
          <cell r="CP283">
            <v>5000</v>
          </cell>
          <cell r="CQ283">
            <v>5000</v>
          </cell>
          <cell r="CR283">
            <v>5000</v>
          </cell>
          <cell r="CS283">
            <v>5000</v>
          </cell>
          <cell r="CT283">
            <v>4640</v>
          </cell>
          <cell r="CU283">
            <v>4640</v>
          </cell>
          <cell r="CV283">
            <v>5000</v>
          </cell>
          <cell r="CW283">
            <v>4640</v>
          </cell>
          <cell r="CX283">
            <v>4640</v>
          </cell>
          <cell r="CY283">
            <v>4640</v>
          </cell>
          <cell r="CZ283">
            <v>5000</v>
          </cell>
          <cell r="DA283">
            <v>5000</v>
          </cell>
          <cell r="DB283">
            <v>4640</v>
          </cell>
          <cell r="DC283">
            <v>4635</v>
          </cell>
          <cell r="DD283">
            <v>4635</v>
          </cell>
          <cell r="DE283">
            <v>4635</v>
          </cell>
          <cell r="DF283">
            <v>5000</v>
          </cell>
          <cell r="DG283">
            <v>5000</v>
          </cell>
          <cell r="DH283">
            <v>5000</v>
          </cell>
          <cell r="DI283">
            <v>5000</v>
          </cell>
          <cell r="DJ283">
            <v>5000</v>
          </cell>
          <cell r="DK283">
            <v>5000</v>
          </cell>
          <cell r="DL283">
            <v>5000</v>
          </cell>
          <cell r="DM283">
            <v>5000</v>
          </cell>
          <cell r="DN283">
            <v>5000</v>
          </cell>
          <cell r="DO283">
            <v>0</v>
          </cell>
          <cell r="DP283">
            <v>4660</v>
          </cell>
          <cell r="DQ283">
            <v>4660</v>
          </cell>
          <cell r="DR283">
            <v>4660</v>
          </cell>
          <cell r="DS283">
            <v>4660</v>
          </cell>
          <cell r="DT283">
            <v>5000</v>
          </cell>
          <cell r="DU283">
            <v>5000</v>
          </cell>
          <cell r="DV283">
            <v>5000</v>
          </cell>
          <cell r="DW283">
            <v>5000</v>
          </cell>
          <cell r="DX283">
            <v>5000</v>
          </cell>
          <cell r="DY283">
            <v>5000</v>
          </cell>
          <cell r="DZ283">
            <v>5000</v>
          </cell>
          <cell r="EA283">
            <v>5000</v>
          </cell>
        </row>
        <row r="284">
          <cell r="A284">
            <v>208</v>
          </cell>
          <cell r="B284">
            <v>8</v>
          </cell>
          <cell r="C284">
            <v>0</v>
          </cell>
          <cell r="D284">
            <v>0</v>
          </cell>
          <cell r="E284">
            <v>0</v>
          </cell>
          <cell r="F284" t="str">
            <v>OPE</v>
          </cell>
          <cell r="G284" t="str">
            <v>Higher Education</v>
          </cell>
          <cell r="H284" t="str">
            <v>Other, Post 2nd-2</v>
          </cell>
          <cell r="I284">
            <v>0</v>
          </cell>
          <cell r="J284" t="str">
            <v>Strengthening Native American-serving nontribal institutions (HEA III-A, section 319)</v>
          </cell>
          <cell r="K284">
            <v>0</v>
          </cell>
          <cell r="L284" t="str">
            <v>D</v>
          </cell>
          <cell r="M284">
            <v>1</v>
          </cell>
          <cell r="N284">
            <v>0</v>
          </cell>
          <cell r="O284">
            <v>0</v>
          </cell>
          <cell r="P284">
            <v>0</v>
          </cell>
          <cell r="Q284">
            <v>2625</v>
          </cell>
          <cell r="R284">
            <v>3600</v>
          </cell>
          <cell r="S284">
            <v>3600</v>
          </cell>
          <cell r="T284">
            <v>3600</v>
          </cell>
          <cell r="U284">
            <v>3600</v>
          </cell>
          <cell r="V284">
            <v>3600</v>
          </cell>
          <cell r="W284">
            <v>3600</v>
          </cell>
          <cell r="X284">
            <v>3600</v>
          </cell>
          <cell r="Y284">
            <v>3600</v>
          </cell>
          <cell r="Z284">
            <v>3600</v>
          </cell>
          <cell r="AA284">
            <v>0</v>
          </cell>
          <cell r="AB284">
            <v>3600</v>
          </cell>
          <cell r="AC284">
            <v>3600</v>
          </cell>
          <cell r="AD284">
            <v>3600</v>
          </cell>
          <cell r="AE284">
            <v>3600</v>
          </cell>
          <cell r="AF284">
            <v>3600</v>
          </cell>
          <cell r="AG284">
            <v>3780</v>
          </cell>
          <cell r="AH284">
            <v>3780</v>
          </cell>
          <cell r="AI284">
            <v>3780</v>
          </cell>
          <cell r="AJ284">
            <v>3600</v>
          </cell>
          <cell r="AK284">
            <v>3600</v>
          </cell>
          <cell r="AL284">
            <v>3600</v>
          </cell>
          <cell r="AM284">
            <v>3600</v>
          </cell>
          <cell r="AN284">
            <v>3780</v>
          </cell>
          <cell r="AO284">
            <v>3690</v>
          </cell>
          <cell r="AP284">
            <v>3600</v>
          </cell>
          <cell r="AQ284">
            <v>3600</v>
          </cell>
          <cell r="AR284">
            <v>0</v>
          </cell>
          <cell r="AS284">
            <v>3600</v>
          </cell>
          <cell r="AT284">
            <v>3600</v>
          </cell>
          <cell r="AU284">
            <v>3600</v>
          </cell>
          <cell r="AV284">
            <v>3600</v>
          </cell>
          <cell r="AW284">
            <v>3310</v>
          </cell>
          <cell r="AX284">
            <v>3205</v>
          </cell>
          <cell r="AY284">
            <v>3205</v>
          </cell>
          <cell r="AZ284">
            <v>3199</v>
          </cell>
          <cell r="BA284">
            <v>3151</v>
          </cell>
          <cell r="BB284">
            <v>3600</v>
          </cell>
          <cell r="BC284">
            <v>3780</v>
          </cell>
          <cell r="BD284">
            <v>3780</v>
          </cell>
          <cell r="BE284">
            <v>3780</v>
          </cell>
          <cell r="BF284">
            <v>3780</v>
          </cell>
          <cell r="BG284">
            <v>3780</v>
          </cell>
          <cell r="BH284">
            <v>3600</v>
          </cell>
          <cell r="BI284">
            <v>3600</v>
          </cell>
          <cell r="BJ284">
            <v>3600</v>
          </cell>
          <cell r="BK284">
            <v>3600</v>
          </cell>
          <cell r="BL284">
            <v>3199</v>
          </cell>
          <cell r="BM284">
            <v>3199</v>
          </cell>
          <cell r="BN284">
            <v>3199</v>
          </cell>
          <cell r="BO284">
            <v>3199</v>
          </cell>
          <cell r="BP284">
            <v>0</v>
          </cell>
          <cell r="BQ284">
            <v>3151</v>
          </cell>
          <cell r="BR284">
            <v>3151</v>
          </cell>
          <cell r="BS284">
            <v>3151</v>
          </cell>
          <cell r="BT284">
            <v>3151</v>
          </cell>
          <cell r="BU284">
            <v>3125</v>
          </cell>
          <cell r="BV284">
            <v>3119</v>
          </cell>
          <cell r="BW284">
            <v>3593</v>
          </cell>
          <cell r="BX284">
            <v>3199</v>
          </cell>
          <cell r="BY284">
            <v>3199</v>
          </cell>
          <cell r="BZ284">
            <v>3199</v>
          </cell>
          <cell r="CA284">
            <v>3199</v>
          </cell>
          <cell r="CB284">
            <v>3199</v>
          </cell>
          <cell r="CC284">
            <v>3119</v>
          </cell>
          <cell r="CD284">
            <v>3119</v>
          </cell>
          <cell r="CE284">
            <v>3119</v>
          </cell>
          <cell r="CF284">
            <v>3119</v>
          </cell>
          <cell r="CG284">
            <v>3119</v>
          </cell>
          <cell r="CH284">
            <v>2956</v>
          </cell>
          <cell r="CI284">
            <v>3119</v>
          </cell>
          <cell r="CJ284">
            <v>3119</v>
          </cell>
          <cell r="CK284">
            <v>3593</v>
          </cell>
          <cell r="CL284">
            <v>3119</v>
          </cell>
          <cell r="CM284">
            <v>3593</v>
          </cell>
          <cell r="CN284">
            <v>3119</v>
          </cell>
          <cell r="CO284">
            <v>3119</v>
          </cell>
          <cell r="CP284">
            <v>3119</v>
          </cell>
          <cell r="CQ284">
            <v>3119</v>
          </cell>
          <cell r="CR284">
            <v>3113</v>
          </cell>
          <cell r="CS284">
            <v>3113</v>
          </cell>
          <cell r="CT284">
            <v>2956</v>
          </cell>
          <cell r="CU284">
            <v>3062</v>
          </cell>
          <cell r="CV284">
            <v>3113</v>
          </cell>
          <cell r="CW284">
            <v>3062</v>
          </cell>
          <cell r="CX284">
            <v>3062</v>
          </cell>
          <cell r="CY284">
            <v>3062</v>
          </cell>
          <cell r="CZ284">
            <v>3062</v>
          </cell>
          <cell r="DA284">
            <v>3113</v>
          </cell>
          <cell r="DB284">
            <v>3062</v>
          </cell>
          <cell r="DC284">
            <v>3060</v>
          </cell>
          <cell r="DD284">
            <v>3062</v>
          </cell>
          <cell r="DE284">
            <v>3113</v>
          </cell>
          <cell r="DF284">
            <v>3062</v>
          </cell>
          <cell r="DG284">
            <v>3062</v>
          </cell>
          <cell r="DH284">
            <v>3062</v>
          </cell>
          <cell r="DI284">
            <v>3113</v>
          </cell>
          <cell r="DJ284">
            <v>3113</v>
          </cell>
          <cell r="DK284">
            <v>3113</v>
          </cell>
          <cell r="DL284">
            <v>3175</v>
          </cell>
          <cell r="DM284">
            <v>3175</v>
          </cell>
          <cell r="DN284">
            <v>3020</v>
          </cell>
          <cell r="DO284">
            <v>0</v>
          </cell>
          <cell r="DP284">
            <v>3113</v>
          </cell>
          <cell r="DQ284">
            <v>3348</v>
          </cell>
          <cell r="DR284">
            <v>3175</v>
          </cell>
          <cell r="DS284">
            <v>3348</v>
          </cell>
          <cell r="DT284">
            <v>3113</v>
          </cell>
          <cell r="DU284">
            <v>3113</v>
          </cell>
          <cell r="DV284">
            <v>3113</v>
          </cell>
          <cell r="DW284">
            <v>4162</v>
          </cell>
          <cell r="DX284">
            <v>3348</v>
          </cell>
          <cell r="DY284">
            <v>3348</v>
          </cell>
          <cell r="DZ284">
            <v>3348</v>
          </cell>
          <cell r="EA284">
            <v>3348</v>
          </cell>
        </row>
        <row r="285">
          <cell r="A285">
            <v>209</v>
          </cell>
          <cell r="B285">
            <v>8</v>
          </cell>
          <cell r="C285">
            <v>3</v>
          </cell>
          <cell r="D285">
            <v>0</v>
          </cell>
          <cell r="E285">
            <v>0</v>
          </cell>
          <cell r="F285" t="str">
            <v>OPE</v>
          </cell>
          <cell r="G285" t="str">
            <v>Higher Education</v>
          </cell>
          <cell r="H285">
            <v>0</v>
          </cell>
          <cell r="I285">
            <v>0</v>
          </cell>
          <cell r="J285" t="str">
            <v>Mandatory strengthening Native American-serving nontribal institutions (HEA III-F, section 371)</v>
          </cell>
          <cell r="K285">
            <v>0</v>
          </cell>
          <cell r="L285" t="str">
            <v>M</v>
          </cell>
          <cell r="M285">
            <v>1</v>
          </cell>
          <cell r="N285">
            <v>0</v>
          </cell>
          <cell r="O285">
            <v>0</v>
          </cell>
          <cell r="P285">
            <v>5000</v>
          </cell>
          <cell r="Q285">
            <v>0</v>
          </cell>
          <cell r="R285">
            <v>5000</v>
          </cell>
          <cell r="S285">
            <v>5000</v>
          </cell>
          <cell r="T285">
            <v>5000</v>
          </cell>
          <cell r="U285">
            <v>0</v>
          </cell>
          <cell r="V285">
            <v>0</v>
          </cell>
          <cell r="W285">
            <v>0</v>
          </cell>
          <cell r="X285">
            <v>0</v>
          </cell>
          <cell r="Y285">
            <v>0</v>
          </cell>
          <cell r="Z285">
            <v>0</v>
          </cell>
          <cell r="AA285">
            <v>0</v>
          </cell>
          <cell r="AB285">
            <v>0</v>
          </cell>
          <cell r="AC285">
            <v>0</v>
          </cell>
          <cell r="AD285">
            <v>0</v>
          </cell>
          <cell r="AE285">
            <v>0</v>
          </cell>
          <cell r="AF285">
            <v>0</v>
          </cell>
          <cell r="AG285">
            <v>0</v>
          </cell>
          <cell r="AH285">
            <v>5000</v>
          </cell>
          <cell r="AI285">
            <v>5000</v>
          </cell>
          <cell r="AJ285">
            <v>0</v>
          </cell>
          <cell r="AK285">
            <v>0</v>
          </cell>
          <cell r="AL285">
            <v>5000</v>
          </cell>
          <cell r="AM285">
            <v>5000</v>
          </cell>
          <cell r="AN285">
            <v>5000</v>
          </cell>
          <cell r="AO285">
            <v>5000</v>
          </cell>
          <cell r="AP285">
            <v>5000</v>
          </cell>
          <cell r="AQ285">
            <v>5000</v>
          </cell>
          <cell r="AR285">
            <v>5000</v>
          </cell>
          <cell r="AS285">
            <v>5000</v>
          </cell>
          <cell r="AT285">
            <v>5000</v>
          </cell>
          <cell r="AU285">
            <v>5000</v>
          </cell>
          <cell r="AV285">
            <v>5000</v>
          </cell>
          <cell r="AW285">
            <v>5000</v>
          </cell>
          <cell r="AX285">
            <v>5000</v>
          </cell>
          <cell r="AY285">
            <v>5000</v>
          </cell>
          <cell r="AZ285">
            <v>5000</v>
          </cell>
          <cell r="BA285">
            <v>5000</v>
          </cell>
          <cell r="BB285">
            <v>0</v>
          </cell>
          <cell r="BC285">
            <v>5000</v>
          </cell>
          <cell r="BD285">
            <v>5000</v>
          </cell>
          <cell r="BE285">
            <v>5000</v>
          </cell>
          <cell r="BF285">
            <v>5000</v>
          </cell>
          <cell r="BG285">
            <v>5000</v>
          </cell>
          <cell r="BH285">
            <v>5000</v>
          </cell>
          <cell r="BI285">
            <v>5000</v>
          </cell>
          <cell r="BJ285">
            <v>5000</v>
          </cell>
          <cell r="BK285">
            <v>5000</v>
          </cell>
          <cell r="BL285">
            <v>5000</v>
          </cell>
          <cell r="BM285">
            <v>5000</v>
          </cell>
          <cell r="BN285">
            <v>5000</v>
          </cell>
          <cell r="BO285">
            <v>5000</v>
          </cell>
          <cell r="BP285">
            <v>5000</v>
          </cell>
          <cell r="BQ285">
            <v>5000</v>
          </cell>
          <cell r="BR285">
            <v>5000</v>
          </cell>
          <cell r="BS285">
            <v>5000</v>
          </cell>
          <cell r="BT285">
            <v>5000</v>
          </cell>
          <cell r="BU285">
            <v>5000</v>
          </cell>
          <cell r="BV285">
            <v>5000</v>
          </cell>
          <cell r="BW285">
            <v>5000</v>
          </cell>
          <cell r="BX285">
            <v>5000</v>
          </cell>
          <cell r="BY285">
            <v>5000</v>
          </cell>
          <cell r="BZ285">
            <v>5000</v>
          </cell>
          <cell r="CA285">
            <v>5000</v>
          </cell>
          <cell r="CB285">
            <v>5000</v>
          </cell>
          <cell r="CC285">
            <v>5000</v>
          </cell>
          <cell r="CD285">
            <v>5000</v>
          </cell>
          <cell r="CE285">
            <v>5000</v>
          </cell>
          <cell r="CF285">
            <v>5000</v>
          </cell>
          <cell r="CG285">
            <v>5000</v>
          </cell>
          <cell r="CH285">
            <v>4745</v>
          </cell>
          <cell r="CI285">
            <v>5000</v>
          </cell>
          <cell r="CJ285">
            <v>5000</v>
          </cell>
          <cell r="CK285">
            <v>5000</v>
          </cell>
          <cell r="CL285">
            <v>5000</v>
          </cell>
          <cell r="CM285">
            <v>5000</v>
          </cell>
          <cell r="CN285">
            <v>5000</v>
          </cell>
          <cell r="CO285">
            <v>5000</v>
          </cell>
          <cell r="CP285">
            <v>5000</v>
          </cell>
          <cell r="CQ285">
            <v>5000</v>
          </cell>
          <cell r="CR285">
            <v>5000</v>
          </cell>
          <cell r="CS285">
            <v>5000</v>
          </cell>
          <cell r="CT285">
            <v>4640</v>
          </cell>
          <cell r="CU285">
            <v>4640</v>
          </cell>
          <cell r="CV285">
            <v>5000</v>
          </cell>
          <cell r="CW285">
            <v>4640</v>
          </cell>
          <cell r="CX285">
            <v>4640</v>
          </cell>
          <cell r="CY285">
            <v>4640</v>
          </cell>
          <cell r="CZ285">
            <v>5000</v>
          </cell>
          <cell r="DA285">
            <v>5000</v>
          </cell>
          <cell r="DB285">
            <v>4640</v>
          </cell>
          <cell r="DC285">
            <v>4635</v>
          </cell>
          <cell r="DD285">
            <v>4635</v>
          </cell>
          <cell r="DE285">
            <v>4635</v>
          </cell>
          <cell r="DF285">
            <v>5000</v>
          </cell>
          <cell r="DG285">
            <v>5000</v>
          </cell>
          <cell r="DH285">
            <v>5000</v>
          </cell>
          <cell r="DI285">
            <v>5000</v>
          </cell>
          <cell r="DJ285">
            <v>5000</v>
          </cell>
          <cell r="DK285">
            <v>5000</v>
          </cell>
          <cell r="DL285">
            <v>5000</v>
          </cell>
          <cell r="DM285">
            <v>5000</v>
          </cell>
          <cell r="DN285">
            <v>5000</v>
          </cell>
          <cell r="DO285">
            <v>0</v>
          </cell>
          <cell r="DP285">
            <v>4660</v>
          </cell>
          <cell r="DQ285">
            <v>4660</v>
          </cell>
          <cell r="DR285">
            <v>4660</v>
          </cell>
          <cell r="DS285">
            <v>4660</v>
          </cell>
          <cell r="DT285">
            <v>5000</v>
          </cell>
          <cell r="DU285">
            <v>5000</v>
          </cell>
          <cell r="DV285">
            <v>5000</v>
          </cell>
          <cell r="DW285">
            <v>5000</v>
          </cell>
          <cell r="DX285">
            <v>5000</v>
          </cell>
          <cell r="DY285">
            <v>5000</v>
          </cell>
          <cell r="DZ285">
            <v>5000</v>
          </cell>
          <cell r="EA285">
            <v>5000</v>
          </cell>
        </row>
        <row r="286">
          <cell r="A286">
            <v>210</v>
          </cell>
          <cell r="B286">
            <v>8</v>
          </cell>
          <cell r="C286">
            <v>3</v>
          </cell>
          <cell r="D286">
            <v>0</v>
          </cell>
          <cell r="E286">
            <v>0</v>
          </cell>
          <cell r="F286" t="str">
            <v>OPE</v>
          </cell>
          <cell r="G286" t="str">
            <v>Higher Education</v>
          </cell>
          <cell r="H286" t="str">
            <v>Other, Post 2nd-2</v>
          </cell>
          <cell r="I286">
            <v>0</v>
          </cell>
          <cell r="J286" t="str">
            <v>Minority science and engineering improvement (HEA III-E-1)</v>
          </cell>
          <cell r="K286">
            <v>0</v>
          </cell>
          <cell r="L286" t="str">
            <v>D</v>
          </cell>
          <cell r="M286">
            <v>1</v>
          </cell>
          <cell r="N286">
            <v>0</v>
          </cell>
          <cell r="O286">
            <v>0</v>
          </cell>
          <cell r="P286">
            <v>8577</v>
          </cell>
          <cell r="Q286">
            <v>9006</v>
          </cell>
          <cell r="R286">
            <v>9503</v>
          </cell>
          <cell r="S286">
            <v>9503</v>
          </cell>
          <cell r="T286">
            <v>9503</v>
          </cell>
          <cell r="U286">
            <v>9503</v>
          </cell>
          <cell r="V286">
            <v>9503</v>
          </cell>
          <cell r="W286">
            <v>9503</v>
          </cell>
          <cell r="X286">
            <v>9503</v>
          </cell>
          <cell r="Y286">
            <v>9503</v>
          </cell>
          <cell r="Z286">
            <v>9503</v>
          </cell>
          <cell r="AA286">
            <v>0</v>
          </cell>
          <cell r="AB286">
            <v>9503</v>
          </cell>
          <cell r="AC286">
            <v>9503</v>
          </cell>
          <cell r="AD286">
            <v>9503</v>
          </cell>
          <cell r="AE286">
            <v>9503</v>
          </cell>
          <cell r="AF286">
            <v>9503</v>
          </cell>
          <cell r="AG286">
            <v>9503</v>
          </cell>
          <cell r="AH286">
            <v>9503</v>
          </cell>
          <cell r="AI286">
            <v>9503</v>
          </cell>
          <cell r="AJ286">
            <v>9503</v>
          </cell>
          <cell r="AK286">
            <v>9503</v>
          </cell>
          <cell r="AL286">
            <v>9503</v>
          </cell>
          <cell r="AM286">
            <v>9503</v>
          </cell>
          <cell r="AN286">
            <v>9503</v>
          </cell>
          <cell r="AO286">
            <v>9503</v>
          </cell>
          <cell r="AP286">
            <v>9503</v>
          </cell>
          <cell r="AQ286">
            <v>9503</v>
          </cell>
          <cell r="AR286">
            <v>9503</v>
          </cell>
          <cell r="AS286">
            <v>9503</v>
          </cell>
          <cell r="AT286">
            <v>9503</v>
          </cell>
          <cell r="AU286">
            <v>9503</v>
          </cell>
          <cell r="AV286">
            <v>9503</v>
          </cell>
          <cell r="AW286">
            <v>8738</v>
          </cell>
          <cell r="AX286">
            <v>9503</v>
          </cell>
          <cell r="AY286">
            <v>9503</v>
          </cell>
          <cell r="AZ286">
            <v>9484</v>
          </cell>
          <cell r="BA286">
            <v>9341</v>
          </cell>
          <cell r="BB286">
            <v>9503</v>
          </cell>
          <cell r="BC286">
            <v>9503</v>
          </cell>
          <cell r="BD286">
            <v>9503</v>
          </cell>
          <cell r="BE286">
            <v>9503</v>
          </cell>
          <cell r="BF286">
            <v>9503</v>
          </cell>
          <cell r="BG286">
            <v>9503</v>
          </cell>
          <cell r="BH286">
            <v>9503</v>
          </cell>
          <cell r="BI286">
            <v>9503</v>
          </cell>
          <cell r="BJ286">
            <v>9503</v>
          </cell>
          <cell r="BK286">
            <v>9503</v>
          </cell>
          <cell r="BL286">
            <v>9484</v>
          </cell>
          <cell r="BM286">
            <v>9484</v>
          </cell>
          <cell r="BN286">
            <v>9484</v>
          </cell>
          <cell r="BO286">
            <v>9484</v>
          </cell>
          <cell r="BP286">
            <v>9484</v>
          </cell>
          <cell r="BQ286">
            <v>9341</v>
          </cell>
          <cell r="BR286">
            <v>9341</v>
          </cell>
          <cell r="BS286">
            <v>9341</v>
          </cell>
          <cell r="BT286">
            <v>9341</v>
          </cell>
          <cell r="BU286">
            <v>9484</v>
          </cell>
          <cell r="BV286">
            <v>9466</v>
          </cell>
          <cell r="BW286">
            <v>9484</v>
          </cell>
          <cell r="BX286">
            <v>9484</v>
          </cell>
          <cell r="BY286">
            <v>9484</v>
          </cell>
          <cell r="BZ286">
            <v>9484</v>
          </cell>
          <cell r="CA286">
            <v>9484</v>
          </cell>
          <cell r="CB286">
            <v>9484</v>
          </cell>
          <cell r="CC286">
            <v>9466</v>
          </cell>
          <cell r="CD286">
            <v>9466</v>
          </cell>
          <cell r="CE286">
            <v>9466</v>
          </cell>
          <cell r="CF286">
            <v>9466</v>
          </cell>
          <cell r="CG286">
            <v>9466</v>
          </cell>
          <cell r="CH286">
            <v>8971</v>
          </cell>
          <cell r="CI286">
            <v>9466</v>
          </cell>
          <cell r="CJ286">
            <v>9466</v>
          </cell>
          <cell r="CK286">
            <v>9484</v>
          </cell>
          <cell r="CL286">
            <v>9466</v>
          </cell>
          <cell r="CM286">
            <v>9484</v>
          </cell>
          <cell r="CN286">
            <v>9466</v>
          </cell>
          <cell r="CO286">
            <v>9466</v>
          </cell>
          <cell r="CP286">
            <v>9466</v>
          </cell>
          <cell r="CQ286">
            <v>9466</v>
          </cell>
          <cell r="CR286">
            <v>9447</v>
          </cell>
          <cell r="CS286">
            <v>9447</v>
          </cell>
          <cell r="CT286">
            <v>8971</v>
          </cell>
          <cell r="CU286">
            <v>8971</v>
          </cell>
          <cell r="CV286">
            <v>9447</v>
          </cell>
          <cell r="CW286">
            <v>8971</v>
          </cell>
          <cell r="CX286">
            <v>8971</v>
          </cell>
          <cell r="CY286">
            <v>8971</v>
          </cell>
          <cell r="CZ286">
            <v>8971</v>
          </cell>
          <cell r="DA286">
            <v>9447</v>
          </cell>
          <cell r="DB286">
            <v>8971</v>
          </cell>
          <cell r="DC286">
            <v>8966</v>
          </cell>
          <cell r="DD286">
            <v>8971</v>
          </cell>
          <cell r="DE286">
            <v>8971</v>
          </cell>
          <cell r="DF286">
            <v>8971</v>
          </cell>
          <cell r="DG286">
            <v>8971</v>
          </cell>
          <cell r="DH286">
            <v>8971</v>
          </cell>
          <cell r="DI286">
            <v>8971</v>
          </cell>
          <cell r="DJ286">
            <v>8971</v>
          </cell>
          <cell r="DK286">
            <v>8971</v>
          </cell>
          <cell r="DL286">
            <v>8971</v>
          </cell>
          <cell r="DM286">
            <v>8971</v>
          </cell>
          <cell r="DN286">
            <v>8971</v>
          </cell>
          <cell r="DO286">
            <v>0</v>
          </cell>
          <cell r="DP286">
            <v>8971</v>
          </cell>
          <cell r="DQ286">
            <v>9648</v>
          </cell>
          <cell r="DR286">
            <v>8971</v>
          </cell>
          <cell r="DS286">
            <v>9648</v>
          </cell>
          <cell r="DT286">
            <v>8971</v>
          </cell>
          <cell r="DU286">
            <v>8971</v>
          </cell>
          <cell r="DV286">
            <v>8971</v>
          </cell>
          <cell r="DW286">
            <v>11995</v>
          </cell>
          <cell r="DX286">
            <v>9648</v>
          </cell>
          <cell r="DY286">
            <v>9648</v>
          </cell>
          <cell r="DZ286">
            <v>9648</v>
          </cell>
          <cell r="EA286">
            <v>9648</v>
          </cell>
        </row>
        <row r="287">
          <cell r="A287">
            <v>215</v>
          </cell>
          <cell r="B287">
            <v>8</v>
          </cell>
          <cell r="C287">
            <v>3</v>
          </cell>
          <cell r="D287">
            <v>0</v>
          </cell>
          <cell r="E287">
            <v>0</v>
          </cell>
          <cell r="F287" t="str">
            <v>OPE</v>
          </cell>
          <cell r="G287" t="str">
            <v>Higher Education</v>
          </cell>
          <cell r="H287" t="str">
            <v>Other, Post 2nd-2</v>
          </cell>
          <cell r="I287">
            <v>0</v>
          </cell>
          <cell r="J287" t="str">
            <v>Developing Hispanic-serving institutions (HEA V-A)</v>
          </cell>
          <cell r="K287">
            <v>0</v>
          </cell>
          <cell r="L287" t="str">
            <v>D</v>
          </cell>
          <cell r="M287">
            <v>1</v>
          </cell>
          <cell r="N287">
            <v>0</v>
          </cell>
          <cell r="O287">
            <v>0</v>
          </cell>
          <cell r="P287">
            <v>93256</v>
          </cell>
          <cell r="Q287">
            <v>97919</v>
          </cell>
          <cell r="R287">
            <v>117429</v>
          </cell>
          <cell r="S287">
            <v>117429</v>
          </cell>
          <cell r="T287">
            <v>117429</v>
          </cell>
          <cell r="U287">
            <v>117429</v>
          </cell>
          <cell r="V287">
            <v>117429</v>
          </cell>
          <cell r="W287">
            <v>117429</v>
          </cell>
          <cell r="X287">
            <v>117429</v>
          </cell>
          <cell r="Y287">
            <v>117429</v>
          </cell>
          <cell r="Z287">
            <v>117429</v>
          </cell>
          <cell r="AA287">
            <v>0</v>
          </cell>
          <cell r="AB287">
            <v>117429</v>
          </cell>
          <cell r="AC287">
            <v>117429</v>
          </cell>
          <cell r="AD287">
            <v>117429</v>
          </cell>
          <cell r="AE287">
            <v>117429</v>
          </cell>
          <cell r="AF287">
            <v>117429</v>
          </cell>
          <cell r="AG287">
            <v>123300</v>
          </cell>
          <cell r="AH287">
            <v>123300</v>
          </cell>
          <cell r="AI287">
            <v>123300</v>
          </cell>
          <cell r="AJ287">
            <v>117429</v>
          </cell>
          <cell r="AK287">
            <v>117429</v>
          </cell>
          <cell r="AL287">
            <v>123300</v>
          </cell>
          <cell r="AM287">
            <v>123300</v>
          </cell>
          <cell r="AN287">
            <v>123300</v>
          </cell>
          <cell r="AO287">
            <v>123300</v>
          </cell>
          <cell r="AP287">
            <v>117429</v>
          </cell>
          <cell r="AQ287">
            <v>117429</v>
          </cell>
          <cell r="AR287">
            <v>17429</v>
          </cell>
          <cell r="AS287">
            <v>117429</v>
          </cell>
          <cell r="AT287">
            <v>117429</v>
          </cell>
          <cell r="AU287">
            <v>117429</v>
          </cell>
          <cell r="AV287">
            <v>117429</v>
          </cell>
          <cell r="AW287">
            <v>107971</v>
          </cell>
          <cell r="AX287">
            <v>104604</v>
          </cell>
          <cell r="AY287">
            <v>104604</v>
          </cell>
          <cell r="AZ287">
            <v>104395</v>
          </cell>
          <cell r="BA287">
            <v>102826</v>
          </cell>
          <cell r="BB287">
            <v>117429</v>
          </cell>
          <cell r="BC287">
            <v>123300</v>
          </cell>
          <cell r="BD287">
            <v>123300</v>
          </cell>
          <cell r="BE287">
            <v>123300</v>
          </cell>
          <cell r="BF287">
            <v>123300</v>
          </cell>
          <cell r="BG287">
            <v>123300</v>
          </cell>
          <cell r="BH287">
            <v>117429</v>
          </cell>
          <cell r="BI287">
            <v>117429</v>
          </cell>
          <cell r="BJ287">
            <v>117429</v>
          </cell>
          <cell r="BK287">
            <v>117429</v>
          </cell>
          <cell r="BL287">
            <v>104395</v>
          </cell>
          <cell r="BM287">
            <v>104395</v>
          </cell>
          <cell r="BN287">
            <v>104395</v>
          </cell>
          <cell r="BO287">
            <v>104395</v>
          </cell>
          <cell r="BP287">
            <v>17429</v>
          </cell>
          <cell r="BQ287">
            <v>102826</v>
          </cell>
          <cell r="BR287">
            <v>102826</v>
          </cell>
          <cell r="BS287">
            <v>102826</v>
          </cell>
          <cell r="BT287">
            <v>102826</v>
          </cell>
          <cell r="BU287">
            <v>100622</v>
          </cell>
          <cell r="BV287">
            <v>100432</v>
          </cell>
          <cell r="BW287">
            <v>117194</v>
          </cell>
          <cell r="BX287">
            <v>104395</v>
          </cell>
          <cell r="BY287">
            <v>104395</v>
          </cell>
          <cell r="BZ287">
            <v>104395</v>
          </cell>
          <cell r="CA287">
            <v>104395</v>
          </cell>
          <cell r="CB287">
            <v>104395</v>
          </cell>
          <cell r="CC287">
            <v>100432</v>
          </cell>
          <cell r="CD287">
            <v>100432</v>
          </cell>
          <cell r="CE287">
            <v>100432</v>
          </cell>
          <cell r="CF287">
            <v>100432</v>
          </cell>
          <cell r="CG287">
            <v>100432</v>
          </cell>
          <cell r="CH287">
            <v>95179</v>
          </cell>
          <cell r="CI287">
            <v>100432</v>
          </cell>
          <cell r="CJ287">
            <v>100432</v>
          </cell>
          <cell r="CK287">
            <v>117194</v>
          </cell>
          <cell r="CL287">
            <v>100432</v>
          </cell>
          <cell r="CM287">
            <v>117194</v>
          </cell>
          <cell r="CN287">
            <v>100432</v>
          </cell>
          <cell r="CO287">
            <v>100432</v>
          </cell>
          <cell r="CP287">
            <v>100432</v>
          </cell>
          <cell r="CQ287">
            <v>100432</v>
          </cell>
          <cell r="CR287">
            <v>100231</v>
          </cell>
          <cell r="CS287">
            <v>100231</v>
          </cell>
          <cell r="CT287">
            <v>95179</v>
          </cell>
          <cell r="CU287">
            <v>98583</v>
          </cell>
          <cell r="CV287">
            <v>100231</v>
          </cell>
          <cell r="CW287">
            <v>98583</v>
          </cell>
          <cell r="CX287">
            <v>98583</v>
          </cell>
          <cell r="CY287">
            <v>98583</v>
          </cell>
          <cell r="CZ287">
            <v>98583</v>
          </cell>
          <cell r="DA287">
            <v>100231</v>
          </cell>
          <cell r="DB287">
            <v>98583</v>
          </cell>
          <cell r="DC287">
            <v>98528</v>
          </cell>
          <cell r="DD287">
            <v>98583</v>
          </cell>
          <cell r="DE287">
            <v>100231</v>
          </cell>
          <cell r="DF287">
            <v>98583</v>
          </cell>
          <cell r="DG287">
            <v>100231</v>
          </cell>
          <cell r="DH287">
            <v>100231</v>
          </cell>
          <cell r="DI287">
            <v>100231</v>
          </cell>
          <cell r="DJ287">
            <v>98583</v>
          </cell>
          <cell r="DK287">
            <v>100231</v>
          </cell>
          <cell r="DL287">
            <v>102236</v>
          </cell>
          <cell r="DM287">
            <v>102236</v>
          </cell>
          <cell r="DN287">
            <v>97224</v>
          </cell>
          <cell r="DO287">
            <v>0</v>
          </cell>
          <cell r="DP287">
            <v>100231</v>
          </cell>
          <cell r="DQ287">
            <v>107795</v>
          </cell>
          <cell r="DR287">
            <v>102236</v>
          </cell>
          <cell r="DS287">
            <v>107795</v>
          </cell>
          <cell r="DT287">
            <v>100231</v>
          </cell>
          <cell r="DU287">
            <v>100231</v>
          </cell>
          <cell r="DV287">
            <v>100231</v>
          </cell>
          <cell r="DW287">
            <v>134021</v>
          </cell>
          <cell r="DX287">
            <v>107795</v>
          </cell>
          <cell r="DY287">
            <v>107795</v>
          </cell>
          <cell r="DZ287">
            <v>107795</v>
          </cell>
          <cell r="EA287">
            <v>107795</v>
          </cell>
        </row>
        <row r="288">
          <cell r="A288">
            <v>216</v>
          </cell>
          <cell r="B288">
            <v>8</v>
          </cell>
          <cell r="C288">
            <v>3</v>
          </cell>
          <cell r="D288">
            <v>0</v>
          </cell>
          <cell r="E288">
            <v>0</v>
          </cell>
          <cell r="F288" t="str">
            <v>OPE</v>
          </cell>
          <cell r="G288" t="str">
            <v>Higher Education</v>
          </cell>
          <cell r="H288">
            <v>0</v>
          </cell>
          <cell r="I288">
            <v>0</v>
          </cell>
          <cell r="J288" t="str">
            <v>Developing HSI STEM and articulation programs (HEA III-F, section 371(b)(2)(B))</v>
          </cell>
          <cell r="K288">
            <v>0</v>
          </cell>
          <cell r="L288" t="str">
            <v>M</v>
          </cell>
          <cell r="M288">
            <v>1</v>
          </cell>
          <cell r="N288">
            <v>0</v>
          </cell>
          <cell r="O288">
            <v>0</v>
          </cell>
          <cell r="P288">
            <v>100000</v>
          </cell>
          <cell r="Q288">
            <v>0</v>
          </cell>
          <cell r="R288">
            <v>100000</v>
          </cell>
          <cell r="S288">
            <v>100000</v>
          </cell>
          <cell r="T288">
            <v>100000</v>
          </cell>
          <cell r="U288">
            <v>0</v>
          </cell>
          <cell r="V288">
            <v>0</v>
          </cell>
          <cell r="W288">
            <v>0</v>
          </cell>
          <cell r="X288">
            <v>0</v>
          </cell>
          <cell r="Y288">
            <v>0</v>
          </cell>
          <cell r="Z288">
            <v>0</v>
          </cell>
          <cell r="AA288">
            <v>0</v>
          </cell>
          <cell r="AB288">
            <v>0</v>
          </cell>
          <cell r="AC288">
            <v>0</v>
          </cell>
          <cell r="AD288">
            <v>0</v>
          </cell>
          <cell r="AE288">
            <v>0</v>
          </cell>
          <cell r="AF288">
            <v>0</v>
          </cell>
          <cell r="AG288">
            <v>0</v>
          </cell>
          <cell r="AH288">
            <v>100000</v>
          </cell>
          <cell r="AI288">
            <v>100000</v>
          </cell>
          <cell r="AJ288">
            <v>0</v>
          </cell>
          <cell r="AK288">
            <v>0</v>
          </cell>
          <cell r="AL288">
            <v>100000</v>
          </cell>
          <cell r="AM288">
            <v>100000</v>
          </cell>
          <cell r="AN288">
            <v>100000</v>
          </cell>
          <cell r="AO288">
            <v>100000</v>
          </cell>
          <cell r="AP288">
            <v>100000</v>
          </cell>
          <cell r="AQ288">
            <v>100000</v>
          </cell>
          <cell r="AR288">
            <v>100000</v>
          </cell>
          <cell r="AS288">
            <v>100000</v>
          </cell>
          <cell r="AT288">
            <v>100000</v>
          </cell>
          <cell r="AU288">
            <v>100000</v>
          </cell>
          <cell r="AV288">
            <v>100000</v>
          </cell>
          <cell r="AW288">
            <v>100000</v>
          </cell>
          <cell r="AX288">
            <v>100000</v>
          </cell>
          <cell r="AY288">
            <v>100000</v>
          </cell>
          <cell r="AZ288">
            <v>100000</v>
          </cell>
          <cell r="BA288">
            <v>100000</v>
          </cell>
          <cell r="BB288">
            <v>0</v>
          </cell>
          <cell r="BC288">
            <v>100000</v>
          </cell>
          <cell r="BD288">
            <v>100000</v>
          </cell>
          <cell r="BE288">
            <v>100000</v>
          </cell>
          <cell r="BF288">
            <v>100000</v>
          </cell>
          <cell r="BG288">
            <v>100000</v>
          </cell>
          <cell r="BH288">
            <v>100000</v>
          </cell>
          <cell r="BI288">
            <v>100000</v>
          </cell>
          <cell r="BJ288">
            <v>100000</v>
          </cell>
          <cell r="BK288">
            <v>100000</v>
          </cell>
          <cell r="BL288">
            <v>100000</v>
          </cell>
          <cell r="BM288">
            <v>100000</v>
          </cell>
          <cell r="BN288">
            <v>100000</v>
          </cell>
          <cell r="BO288">
            <v>100000</v>
          </cell>
          <cell r="BP288">
            <v>100000</v>
          </cell>
          <cell r="BQ288">
            <v>100000</v>
          </cell>
          <cell r="BR288">
            <v>100000</v>
          </cell>
          <cell r="BS288">
            <v>100000</v>
          </cell>
          <cell r="BT288">
            <v>100000</v>
          </cell>
          <cell r="BU288">
            <v>100000</v>
          </cell>
          <cell r="BV288">
            <v>100000</v>
          </cell>
          <cell r="BW288">
            <v>100000</v>
          </cell>
          <cell r="BX288">
            <v>100000</v>
          </cell>
          <cell r="BY288">
            <v>100000</v>
          </cell>
          <cell r="BZ288">
            <v>100000</v>
          </cell>
          <cell r="CA288">
            <v>100000</v>
          </cell>
          <cell r="CB288">
            <v>100000</v>
          </cell>
          <cell r="CC288">
            <v>100000</v>
          </cell>
          <cell r="CD288">
            <v>100000</v>
          </cell>
          <cell r="CE288">
            <v>100000</v>
          </cell>
          <cell r="CF288">
            <v>100000</v>
          </cell>
          <cell r="CG288">
            <v>100000</v>
          </cell>
          <cell r="CH288">
            <v>94900</v>
          </cell>
          <cell r="CI288">
            <v>100000</v>
          </cell>
          <cell r="CJ288">
            <v>100000</v>
          </cell>
          <cell r="CK288">
            <v>100000</v>
          </cell>
          <cell r="CL288">
            <v>100000</v>
          </cell>
          <cell r="CM288">
            <v>100000</v>
          </cell>
          <cell r="CN288">
            <v>100000</v>
          </cell>
          <cell r="CO288">
            <v>100000</v>
          </cell>
          <cell r="CP288">
            <v>100000</v>
          </cell>
          <cell r="CQ288">
            <v>100000</v>
          </cell>
          <cell r="CR288">
            <v>100000</v>
          </cell>
          <cell r="CS288">
            <v>100000</v>
          </cell>
          <cell r="CT288">
            <v>92800</v>
          </cell>
          <cell r="CU288">
            <v>92800</v>
          </cell>
          <cell r="CV288">
            <v>100000</v>
          </cell>
          <cell r="CW288">
            <v>92800</v>
          </cell>
          <cell r="CX288">
            <v>92800</v>
          </cell>
          <cell r="CY288">
            <v>92800</v>
          </cell>
          <cell r="CZ288">
            <v>100000</v>
          </cell>
          <cell r="DA288">
            <v>100000</v>
          </cell>
          <cell r="DB288">
            <v>92800</v>
          </cell>
          <cell r="DC288">
            <v>0</v>
          </cell>
          <cell r="DD288">
            <v>92700</v>
          </cell>
          <cell r="DE288">
            <v>92700</v>
          </cell>
          <cell r="DF288">
            <v>100000</v>
          </cell>
          <cell r="DG288">
            <v>100000</v>
          </cell>
          <cell r="DH288">
            <v>100000</v>
          </cell>
          <cell r="DI288">
            <v>100000</v>
          </cell>
          <cell r="DJ288">
            <v>100000</v>
          </cell>
          <cell r="DK288">
            <v>100000</v>
          </cell>
          <cell r="DL288">
            <v>100000</v>
          </cell>
          <cell r="DM288">
            <v>100000</v>
          </cell>
          <cell r="DN288">
            <v>100000</v>
          </cell>
          <cell r="DO288">
            <v>0</v>
          </cell>
          <cell r="DP288">
            <v>93200</v>
          </cell>
          <cell r="DQ288">
            <v>93200</v>
          </cell>
          <cell r="DR288">
            <v>93200</v>
          </cell>
          <cell r="DS288">
            <v>93200</v>
          </cell>
          <cell r="DT288">
            <v>100000</v>
          </cell>
          <cell r="DU288">
            <v>100000</v>
          </cell>
          <cell r="DV288">
            <v>100000</v>
          </cell>
          <cell r="DW288">
            <v>100000</v>
          </cell>
          <cell r="DX288">
            <v>100000</v>
          </cell>
          <cell r="DY288">
            <v>100000</v>
          </cell>
          <cell r="DZ288">
            <v>100000</v>
          </cell>
          <cell r="EA288">
            <v>100000</v>
          </cell>
        </row>
        <row r="289">
          <cell r="A289">
            <v>217</v>
          </cell>
          <cell r="B289">
            <v>8</v>
          </cell>
          <cell r="C289">
            <v>3</v>
          </cell>
          <cell r="D289">
            <v>0</v>
          </cell>
          <cell r="E289">
            <v>0</v>
          </cell>
          <cell r="F289" t="str">
            <v>OPE</v>
          </cell>
          <cell r="G289" t="str">
            <v>Higher Education</v>
          </cell>
          <cell r="H289" t="str">
            <v>Other, Post 2nd-2</v>
          </cell>
          <cell r="I289">
            <v>0</v>
          </cell>
          <cell r="J289" t="str">
            <v>Promoting postbaccalaureate opportunities for Hispanic Americans (HEA V, section 512)</v>
          </cell>
          <cell r="K289">
            <v>0</v>
          </cell>
          <cell r="L289" t="str">
            <v>D</v>
          </cell>
          <cell r="M289">
            <v>1</v>
          </cell>
          <cell r="N289">
            <v>0</v>
          </cell>
          <cell r="O289">
            <v>0</v>
          </cell>
          <cell r="P289">
            <v>0</v>
          </cell>
          <cell r="Q289">
            <v>0</v>
          </cell>
          <cell r="R289">
            <v>10500</v>
          </cell>
          <cell r="S289">
            <v>10500</v>
          </cell>
          <cell r="T289">
            <v>10500</v>
          </cell>
          <cell r="U289">
            <v>5250</v>
          </cell>
          <cell r="V289">
            <v>5250</v>
          </cell>
          <cell r="W289">
            <v>5250</v>
          </cell>
          <cell r="X289">
            <v>5250</v>
          </cell>
          <cell r="Y289">
            <v>5250</v>
          </cell>
          <cell r="Z289">
            <v>5250</v>
          </cell>
          <cell r="AA289">
            <v>0</v>
          </cell>
          <cell r="AB289">
            <v>5250</v>
          </cell>
          <cell r="AC289">
            <v>10500</v>
          </cell>
          <cell r="AD289">
            <v>10500</v>
          </cell>
          <cell r="AE289">
            <v>10500</v>
          </cell>
          <cell r="AF289">
            <v>10500</v>
          </cell>
          <cell r="AG289">
            <v>10500</v>
          </cell>
          <cell r="AH289">
            <v>10500</v>
          </cell>
          <cell r="AI289">
            <v>10500</v>
          </cell>
          <cell r="AJ289">
            <v>10500</v>
          </cell>
          <cell r="AK289">
            <v>10500</v>
          </cell>
          <cell r="AL289">
            <v>10500</v>
          </cell>
          <cell r="AM289">
            <v>10500</v>
          </cell>
          <cell r="AN289">
            <v>10500</v>
          </cell>
          <cell r="AO289">
            <v>10500</v>
          </cell>
          <cell r="AP289">
            <v>10500</v>
          </cell>
          <cell r="AQ289">
            <v>10500</v>
          </cell>
          <cell r="AR289">
            <v>10500</v>
          </cell>
          <cell r="AS289">
            <v>10500</v>
          </cell>
          <cell r="AT289">
            <v>10500</v>
          </cell>
          <cell r="AU289">
            <v>10500</v>
          </cell>
          <cell r="AV289">
            <v>10500</v>
          </cell>
          <cell r="AW289">
            <v>9654</v>
          </cell>
          <cell r="AX289">
            <v>9355</v>
          </cell>
          <cell r="AY289">
            <v>9355</v>
          </cell>
          <cell r="AZ289">
            <v>9336</v>
          </cell>
          <cell r="BA289">
            <v>9196</v>
          </cell>
          <cell r="BB289">
            <v>10500</v>
          </cell>
          <cell r="BC289">
            <v>10500</v>
          </cell>
          <cell r="BD289">
            <v>10500</v>
          </cell>
          <cell r="BE289">
            <v>10500</v>
          </cell>
          <cell r="BF289">
            <v>10500</v>
          </cell>
          <cell r="BG289">
            <v>10500</v>
          </cell>
          <cell r="BH289">
            <v>10500</v>
          </cell>
          <cell r="BI289">
            <v>10500</v>
          </cell>
          <cell r="BJ289">
            <v>10500</v>
          </cell>
          <cell r="BK289">
            <v>10500</v>
          </cell>
          <cell r="BL289">
            <v>9336</v>
          </cell>
          <cell r="BM289">
            <v>9336</v>
          </cell>
          <cell r="BN289">
            <v>9336</v>
          </cell>
          <cell r="BO289">
            <v>9336</v>
          </cell>
          <cell r="BP289">
            <v>9336</v>
          </cell>
          <cell r="BQ289">
            <v>9196</v>
          </cell>
          <cell r="BR289">
            <v>9196</v>
          </cell>
          <cell r="BS289">
            <v>9196</v>
          </cell>
          <cell r="BT289">
            <v>9196</v>
          </cell>
          <cell r="BU289">
            <v>9028</v>
          </cell>
          <cell r="BV289">
            <v>9011</v>
          </cell>
          <cell r="BW289">
            <v>10479</v>
          </cell>
          <cell r="BX289">
            <v>10479</v>
          </cell>
          <cell r="BY289">
            <v>9336</v>
          </cell>
          <cell r="BZ289">
            <v>9336</v>
          </cell>
          <cell r="CA289">
            <v>9336</v>
          </cell>
          <cell r="CB289">
            <v>9336</v>
          </cell>
          <cell r="CC289">
            <v>9011</v>
          </cell>
          <cell r="CD289">
            <v>9011</v>
          </cell>
          <cell r="CE289">
            <v>9011</v>
          </cell>
          <cell r="CF289">
            <v>9011</v>
          </cell>
          <cell r="CG289">
            <v>9011</v>
          </cell>
          <cell r="CH289">
            <v>8540</v>
          </cell>
          <cell r="CI289">
            <v>9011</v>
          </cell>
          <cell r="CJ289">
            <v>9011</v>
          </cell>
          <cell r="CK289">
            <v>10479</v>
          </cell>
          <cell r="CL289">
            <v>9011</v>
          </cell>
          <cell r="CM289">
            <v>10479</v>
          </cell>
          <cell r="CN289">
            <v>9011</v>
          </cell>
          <cell r="CO289">
            <v>9011</v>
          </cell>
          <cell r="CP289">
            <v>9011</v>
          </cell>
          <cell r="CQ289">
            <v>9011</v>
          </cell>
          <cell r="CR289">
            <v>8992</v>
          </cell>
          <cell r="CS289">
            <v>8992</v>
          </cell>
          <cell r="CT289">
            <v>8540</v>
          </cell>
          <cell r="CU289">
            <v>8845</v>
          </cell>
          <cell r="CV289">
            <v>8992</v>
          </cell>
          <cell r="CW289">
            <v>8845</v>
          </cell>
          <cell r="CX289">
            <v>8845</v>
          </cell>
          <cell r="CY289">
            <v>8845</v>
          </cell>
          <cell r="CZ289">
            <v>8845</v>
          </cell>
          <cell r="DA289">
            <v>8992</v>
          </cell>
          <cell r="DB289">
            <v>8845</v>
          </cell>
          <cell r="DC289">
            <v>8840</v>
          </cell>
          <cell r="DD289">
            <v>8845</v>
          </cell>
          <cell r="DE289">
            <v>8992</v>
          </cell>
          <cell r="DF289">
            <v>10565</v>
          </cell>
          <cell r="DG289">
            <v>10565</v>
          </cell>
          <cell r="DH289">
            <v>10565</v>
          </cell>
          <cell r="DI289">
            <v>10565</v>
          </cell>
          <cell r="DJ289">
            <v>10565</v>
          </cell>
          <cell r="DK289">
            <v>10565</v>
          </cell>
          <cell r="DL289">
            <v>9172</v>
          </cell>
          <cell r="DM289">
            <v>9172</v>
          </cell>
          <cell r="DN289">
            <v>8722</v>
          </cell>
          <cell r="DO289">
            <v>0</v>
          </cell>
          <cell r="DP289">
            <v>8992</v>
          </cell>
          <cell r="DQ289">
            <v>9671</v>
          </cell>
          <cell r="DR289">
            <v>9172</v>
          </cell>
          <cell r="DS289">
            <v>9671</v>
          </cell>
          <cell r="DT289">
            <v>8992</v>
          </cell>
          <cell r="DU289">
            <v>8992</v>
          </cell>
          <cell r="DV289">
            <v>8992</v>
          </cell>
          <cell r="DW289">
            <v>12023</v>
          </cell>
          <cell r="DX289">
            <v>9671</v>
          </cell>
          <cell r="DY289">
            <v>9671</v>
          </cell>
          <cell r="DZ289">
            <v>9671</v>
          </cell>
          <cell r="EA289">
            <v>9671</v>
          </cell>
        </row>
        <row r="290">
          <cell r="A290">
            <v>218</v>
          </cell>
          <cell r="B290">
            <v>8</v>
          </cell>
          <cell r="C290">
            <v>3</v>
          </cell>
          <cell r="D290">
            <v>0</v>
          </cell>
          <cell r="E290">
            <v>0</v>
          </cell>
          <cell r="F290" t="str">
            <v>OPE</v>
          </cell>
          <cell r="G290" t="str">
            <v>Higher Education</v>
          </cell>
          <cell r="H290">
            <v>0</v>
          </cell>
          <cell r="I290">
            <v>0</v>
          </cell>
          <cell r="J290" t="str">
            <v>Mandatory promoting postbaccalaureate opportunities for Hispanic Americans (HEA VIII-AA, section 898)</v>
          </cell>
          <cell r="K290">
            <v>0</v>
          </cell>
          <cell r="L290" t="str">
            <v>M</v>
          </cell>
          <cell r="M290">
            <v>1</v>
          </cell>
          <cell r="N290">
            <v>0</v>
          </cell>
          <cell r="O290">
            <v>0</v>
          </cell>
          <cell r="P290">
            <v>11500</v>
          </cell>
          <cell r="Q290">
            <v>11500</v>
          </cell>
          <cell r="R290">
            <v>11500</v>
          </cell>
          <cell r="S290">
            <v>11500</v>
          </cell>
          <cell r="T290">
            <v>11500</v>
          </cell>
          <cell r="U290">
            <v>11500</v>
          </cell>
          <cell r="V290">
            <v>11500</v>
          </cell>
          <cell r="W290">
            <v>11500</v>
          </cell>
          <cell r="X290">
            <v>11500</v>
          </cell>
          <cell r="Y290">
            <v>11500</v>
          </cell>
          <cell r="Z290">
            <v>11500</v>
          </cell>
          <cell r="AA290">
            <v>0</v>
          </cell>
          <cell r="AB290">
            <v>11500</v>
          </cell>
          <cell r="AC290">
            <v>11500</v>
          </cell>
          <cell r="AD290">
            <v>11500</v>
          </cell>
          <cell r="AE290">
            <v>11500</v>
          </cell>
          <cell r="AF290">
            <v>11500</v>
          </cell>
          <cell r="AG290">
            <v>11500</v>
          </cell>
          <cell r="AH290">
            <v>11500</v>
          </cell>
          <cell r="AI290">
            <v>11500</v>
          </cell>
          <cell r="AJ290">
            <v>11500</v>
          </cell>
          <cell r="AK290">
            <v>11500</v>
          </cell>
          <cell r="AL290">
            <v>11500</v>
          </cell>
          <cell r="AM290">
            <v>11500</v>
          </cell>
          <cell r="AN290">
            <v>11500</v>
          </cell>
          <cell r="AO290">
            <v>11500</v>
          </cell>
          <cell r="AP290">
            <v>11500</v>
          </cell>
          <cell r="AQ290">
            <v>11500</v>
          </cell>
          <cell r="AR290">
            <v>11500</v>
          </cell>
          <cell r="AS290">
            <v>11500</v>
          </cell>
          <cell r="AT290">
            <v>11500</v>
          </cell>
          <cell r="AU290">
            <v>11500</v>
          </cell>
          <cell r="AV290">
            <v>11500</v>
          </cell>
          <cell r="AW290">
            <v>11500</v>
          </cell>
          <cell r="AX290">
            <v>11500</v>
          </cell>
          <cell r="AY290">
            <v>11500</v>
          </cell>
          <cell r="AZ290">
            <v>11500</v>
          </cell>
          <cell r="BA290">
            <v>11500</v>
          </cell>
          <cell r="BB290">
            <v>11500</v>
          </cell>
          <cell r="BC290">
            <v>11500</v>
          </cell>
          <cell r="BD290">
            <v>11500</v>
          </cell>
          <cell r="BE290">
            <v>11500</v>
          </cell>
          <cell r="BF290">
            <v>11500</v>
          </cell>
          <cell r="BG290">
            <v>11500</v>
          </cell>
          <cell r="BH290">
            <v>11500</v>
          </cell>
          <cell r="BI290">
            <v>11500</v>
          </cell>
          <cell r="BJ290">
            <v>11500</v>
          </cell>
          <cell r="BK290">
            <v>11500</v>
          </cell>
          <cell r="BL290">
            <v>11500</v>
          </cell>
          <cell r="BM290">
            <v>11500</v>
          </cell>
          <cell r="BN290">
            <v>11500</v>
          </cell>
          <cell r="BO290">
            <v>11500</v>
          </cell>
          <cell r="BP290">
            <v>11500</v>
          </cell>
          <cell r="BQ290">
            <v>11500</v>
          </cell>
          <cell r="BR290">
            <v>11500</v>
          </cell>
          <cell r="BS290">
            <v>11500</v>
          </cell>
          <cell r="BT290">
            <v>11500</v>
          </cell>
          <cell r="BU290">
            <v>11500</v>
          </cell>
          <cell r="BV290">
            <v>11500</v>
          </cell>
          <cell r="BW290">
            <v>11500</v>
          </cell>
          <cell r="BX290">
            <v>11500</v>
          </cell>
          <cell r="BY290">
            <v>11500</v>
          </cell>
          <cell r="BZ290">
            <v>11500</v>
          </cell>
          <cell r="CA290">
            <v>11500</v>
          </cell>
          <cell r="CB290">
            <v>11500</v>
          </cell>
          <cell r="CC290">
            <v>11500</v>
          </cell>
          <cell r="CD290">
            <v>11500</v>
          </cell>
          <cell r="CE290">
            <v>11500</v>
          </cell>
          <cell r="CF290">
            <v>11500</v>
          </cell>
          <cell r="CG290">
            <v>11500</v>
          </cell>
          <cell r="CH290">
            <v>10914</v>
          </cell>
          <cell r="CI290">
            <v>11500</v>
          </cell>
          <cell r="CJ290">
            <v>11500</v>
          </cell>
          <cell r="CK290">
            <v>11500</v>
          </cell>
          <cell r="CL290">
            <v>11500</v>
          </cell>
          <cell r="CM290">
            <v>11500</v>
          </cell>
          <cell r="CN290">
            <v>11500</v>
          </cell>
          <cell r="CO290">
            <v>11500</v>
          </cell>
          <cell r="CP290">
            <v>11500</v>
          </cell>
          <cell r="CQ290">
            <v>11500</v>
          </cell>
          <cell r="CR290">
            <v>11500</v>
          </cell>
          <cell r="CS290">
            <v>11500</v>
          </cell>
          <cell r="CT290">
            <v>10672</v>
          </cell>
          <cell r="CU290">
            <v>10672</v>
          </cell>
          <cell r="CV290">
            <v>0</v>
          </cell>
          <cell r="CW290">
            <v>0</v>
          </cell>
          <cell r="CX290">
            <v>0</v>
          </cell>
          <cell r="CY290">
            <v>0</v>
          </cell>
          <cell r="CZ290">
            <v>0</v>
          </cell>
          <cell r="DA290">
            <v>0</v>
          </cell>
          <cell r="DB290">
            <v>10672</v>
          </cell>
          <cell r="DC290">
            <v>0</v>
          </cell>
          <cell r="DD290">
            <v>0</v>
          </cell>
          <cell r="DE290">
            <v>0</v>
          </cell>
          <cell r="DF290">
            <v>0</v>
          </cell>
          <cell r="DG290">
            <v>0</v>
          </cell>
          <cell r="DH290">
            <v>0</v>
          </cell>
          <cell r="DI290">
            <v>0</v>
          </cell>
          <cell r="DJ290">
            <v>0</v>
          </cell>
          <cell r="DK290">
            <v>0</v>
          </cell>
          <cell r="DL290">
            <v>0</v>
          </cell>
          <cell r="DM290">
            <v>0</v>
          </cell>
          <cell r="DN290">
            <v>0</v>
          </cell>
          <cell r="DO290">
            <v>0</v>
          </cell>
          <cell r="DP290">
            <v>0</v>
          </cell>
          <cell r="DQ290">
            <v>0</v>
          </cell>
          <cell r="DR290">
            <v>0</v>
          </cell>
          <cell r="DS290">
            <v>0</v>
          </cell>
          <cell r="DT290">
            <v>0</v>
          </cell>
          <cell r="DU290">
            <v>0</v>
          </cell>
          <cell r="DV290">
            <v>0</v>
          </cell>
          <cell r="DW290">
            <v>0</v>
          </cell>
          <cell r="DX290">
            <v>0</v>
          </cell>
          <cell r="DY290">
            <v>0</v>
          </cell>
          <cell r="DZ290">
            <v>0</v>
          </cell>
          <cell r="EA290">
            <v>0</v>
          </cell>
        </row>
        <row r="291">
          <cell r="A291">
            <v>219</v>
          </cell>
          <cell r="B291">
            <v>8</v>
          </cell>
          <cell r="C291">
            <v>3</v>
          </cell>
          <cell r="D291">
            <v>0</v>
          </cell>
          <cell r="E291">
            <v>0</v>
          </cell>
          <cell r="F291" t="str">
            <v>OPE</v>
          </cell>
          <cell r="G291" t="str">
            <v>Higher Education</v>
          </cell>
          <cell r="H291" t="str">
            <v>Other, Post 2nd-2</v>
          </cell>
          <cell r="I291">
            <v>0</v>
          </cell>
          <cell r="J291" t="str">
            <v>International education and foreign language studies: Domestic programs (HEA VI-A and B)</v>
          </cell>
          <cell r="K291">
            <v>0</v>
          </cell>
          <cell r="L291" t="str">
            <v>D</v>
          </cell>
          <cell r="M291">
            <v>1</v>
          </cell>
          <cell r="N291">
            <v>0</v>
          </cell>
          <cell r="O291">
            <v>0</v>
          </cell>
          <cell r="P291">
            <v>102335</v>
          </cell>
          <cell r="Q291">
            <v>102335</v>
          </cell>
          <cell r="R291">
            <v>108360</v>
          </cell>
          <cell r="S291">
            <v>108360</v>
          </cell>
          <cell r="T291">
            <v>108360</v>
          </cell>
          <cell r="U291">
            <v>106985</v>
          </cell>
          <cell r="V291">
            <v>106985</v>
          </cell>
          <cell r="W291">
            <v>106985</v>
          </cell>
          <cell r="X291">
            <v>106985</v>
          </cell>
          <cell r="Y291">
            <v>106985</v>
          </cell>
          <cell r="Z291">
            <v>106985</v>
          </cell>
          <cell r="AA291">
            <v>0</v>
          </cell>
          <cell r="AB291">
            <v>106985</v>
          </cell>
          <cell r="AC291">
            <v>108360</v>
          </cell>
          <cell r="AD291">
            <v>108360</v>
          </cell>
          <cell r="AE291">
            <v>108360</v>
          </cell>
          <cell r="AF291">
            <v>108360</v>
          </cell>
          <cell r="AG291">
            <v>108360</v>
          </cell>
          <cell r="AH291">
            <v>108360</v>
          </cell>
          <cell r="AI291">
            <v>112922</v>
          </cell>
          <cell r="AJ291">
            <v>108360</v>
          </cell>
          <cell r="AK291">
            <v>108360</v>
          </cell>
          <cell r="AL291">
            <v>110360</v>
          </cell>
          <cell r="AM291">
            <v>110360</v>
          </cell>
          <cell r="AN291">
            <v>111360</v>
          </cell>
          <cell r="AO291">
            <v>112860</v>
          </cell>
          <cell r="AP291">
            <v>108360</v>
          </cell>
          <cell r="AQ291">
            <v>108360</v>
          </cell>
          <cell r="AR291">
            <v>108360</v>
          </cell>
          <cell r="AS291">
            <v>108360</v>
          </cell>
          <cell r="AT291">
            <v>108360</v>
          </cell>
          <cell r="AU291">
            <v>108360</v>
          </cell>
          <cell r="AV291">
            <v>108360</v>
          </cell>
          <cell r="AW291">
            <v>0</v>
          </cell>
          <cell r="AX291">
            <v>58360</v>
          </cell>
          <cell r="AY291">
            <v>66846</v>
          </cell>
          <cell r="AZ291">
            <v>66712</v>
          </cell>
          <cell r="BA291">
            <v>65710</v>
          </cell>
          <cell r="BB291">
            <v>108360</v>
          </cell>
          <cell r="BC291">
            <v>108360</v>
          </cell>
          <cell r="BD291">
            <v>65549</v>
          </cell>
          <cell r="BE291">
            <v>108360</v>
          </cell>
          <cell r="BF291">
            <v>111360</v>
          </cell>
          <cell r="BG291">
            <v>108360</v>
          </cell>
          <cell r="BH291">
            <v>108360</v>
          </cell>
          <cell r="BI291">
            <v>108360</v>
          </cell>
          <cell r="BJ291">
            <v>108360</v>
          </cell>
          <cell r="BK291">
            <v>108360</v>
          </cell>
          <cell r="BL291">
            <v>90983</v>
          </cell>
          <cell r="BM291">
            <v>66712</v>
          </cell>
          <cell r="BN291">
            <v>66712</v>
          </cell>
          <cell r="BO291">
            <v>66712</v>
          </cell>
          <cell r="BP291">
            <v>66712</v>
          </cell>
          <cell r="BQ291">
            <v>65710</v>
          </cell>
          <cell r="BR291">
            <v>65710</v>
          </cell>
          <cell r="BS291">
            <v>65710</v>
          </cell>
          <cell r="BT291">
            <v>65710</v>
          </cell>
          <cell r="BU291">
            <v>66712</v>
          </cell>
          <cell r="BV291">
            <v>66586</v>
          </cell>
          <cell r="BW291">
            <v>92902</v>
          </cell>
          <cell r="BX291">
            <v>92902</v>
          </cell>
          <cell r="BY291">
            <v>68631</v>
          </cell>
          <cell r="BZ291">
            <v>68631</v>
          </cell>
          <cell r="CA291">
            <v>66712</v>
          </cell>
          <cell r="CB291">
            <v>66712</v>
          </cell>
          <cell r="CC291">
            <v>66586</v>
          </cell>
          <cell r="CD291">
            <v>68278</v>
          </cell>
          <cell r="CE291">
            <v>68278</v>
          </cell>
          <cell r="CF291">
            <v>68278</v>
          </cell>
          <cell r="CG291">
            <v>66586</v>
          </cell>
          <cell r="CH291">
            <v>63103</v>
          </cell>
          <cell r="CI291">
            <v>66586</v>
          </cell>
          <cell r="CJ291">
            <v>66586</v>
          </cell>
          <cell r="CK291">
            <v>92549</v>
          </cell>
          <cell r="CL291">
            <v>68278</v>
          </cell>
          <cell r="CM291">
            <v>92549</v>
          </cell>
          <cell r="CN291">
            <v>73487</v>
          </cell>
          <cell r="CO291">
            <v>73487</v>
          </cell>
          <cell r="CP291">
            <v>73487</v>
          </cell>
          <cell r="CQ291">
            <v>73487</v>
          </cell>
          <cell r="CR291">
            <v>73487</v>
          </cell>
          <cell r="CS291">
            <v>73487</v>
          </cell>
          <cell r="CT291">
            <v>63103</v>
          </cell>
          <cell r="CU291">
            <v>65103</v>
          </cell>
          <cell r="CV291">
            <v>83487</v>
          </cell>
          <cell r="CW291">
            <v>73103</v>
          </cell>
          <cell r="CX291">
            <v>73103</v>
          </cell>
          <cell r="CY291">
            <v>69103</v>
          </cell>
          <cell r="CZ291">
            <v>69103</v>
          </cell>
          <cell r="DA291">
            <v>74103</v>
          </cell>
          <cell r="DB291">
            <v>65103</v>
          </cell>
          <cell r="DC291">
            <v>65067</v>
          </cell>
          <cell r="DD291">
            <v>65103</v>
          </cell>
          <cell r="DE291">
            <v>65103</v>
          </cell>
          <cell r="DF291">
            <v>67103</v>
          </cell>
          <cell r="DG291">
            <v>67103</v>
          </cell>
          <cell r="DH291">
            <v>67103</v>
          </cell>
          <cell r="DI291">
            <v>67103</v>
          </cell>
          <cell r="DJ291">
            <v>67103</v>
          </cell>
          <cell r="DK291">
            <v>67103</v>
          </cell>
          <cell r="DL291">
            <v>65103</v>
          </cell>
          <cell r="DM291">
            <v>65103</v>
          </cell>
          <cell r="DN291">
            <v>43445</v>
          </cell>
          <cell r="DO291">
            <v>0</v>
          </cell>
          <cell r="DP291">
            <v>65103</v>
          </cell>
          <cell r="DQ291">
            <v>65103</v>
          </cell>
          <cell r="DR291">
            <v>65103</v>
          </cell>
          <cell r="DS291">
            <v>65103</v>
          </cell>
          <cell r="DT291">
            <v>67103</v>
          </cell>
          <cell r="DU291">
            <v>65103</v>
          </cell>
          <cell r="DV291">
            <v>65103</v>
          </cell>
          <cell r="DW291">
            <v>65103</v>
          </cell>
          <cell r="DX291">
            <v>65103</v>
          </cell>
          <cell r="DY291">
            <v>65103</v>
          </cell>
          <cell r="DZ291">
            <v>65103</v>
          </cell>
          <cell r="EA291">
            <v>65103</v>
          </cell>
        </row>
        <row r="292">
          <cell r="A292">
            <v>220</v>
          </cell>
          <cell r="B292">
            <v>8</v>
          </cell>
          <cell r="C292">
            <v>3</v>
          </cell>
          <cell r="D292">
            <v>0</v>
          </cell>
          <cell r="E292">
            <v>0</v>
          </cell>
          <cell r="F292" t="str">
            <v>OPE</v>
          </cell>
          <cell r="G292" t="str">
            <v>Higher Education</v>
          </cell>
          <cell r="H292" t="str">
            <v>Other, Post 2nd-2</v>
          </cell>
          <cell r="I292">
            <v>0</v>
          </cell>
          <cell r="J292" t="str">
            <v>International education and foreign language studies: Overseas programs (MECEA section 102(b)(6))</v>
          </cell>
          <cell r="K292">
            <v>0</v>
          </cell>
          <cell r="L292" t="str">
            <v>D</v>
          </cell>
          <cell r="M292">
            <v>1</v>
          </cell>
          <cell r="N292">
            <v>0</v>
          </cell>
          <cell r="O292">
            <v>0</v>
          </cell>
          <cell r="P292">
            <v>14709</v>
          </cell>
          <cell r="Q292">
            <v>14709</v>
          </cell>
          <cell r="R292">
            <v>15576</v>
          </cell>
          <cell r="S292">
            <v>15576</v>
          </cell>
          <cell r="T292">
            <v>15576</v>
          </cell>
          <cell r="U292">
            <v>14959</v>
          </cell>
          <cell r="V292">
            <v>14959</v>
          </cell>
          <cell r="W292">
            <v>14959</v>
          </cell>
          <cell r="X292">
            <v>14959</v>
          </cell>
          <cell r="Y292">
            <v>14959</v>
          </cell>
          <cell r="Z292">
            <v>14959</v>
          </cell>
          <cell r="AA292">
            <v>0</v>
          </cell>
          <cell r="AB292">
            <v>14959</v>
          </cell>
          <cell r="AC292">
            <v>15576</v>
          </cell>
          <cell r="AD292">
            <v>15576</v>
          </cell>
          <cell r="AE292">
            <v>15576</v>
          </cell>
          <cell r="AF292">
            <v>15576</v>
          </cell>
          <cell r="AG292">
            <v>15576</v>
          </cell>
          <cell r="AH292">
            <v>15576</v>
          </cell>
          <cell r="AI292">
            <v>15965</v>
          </cell>
          <cell r="AJ292">
            <v>15576</v>
          </cell>
          <cell r="AK292">
            <v>15576</v>
          </cell>
          <cell r="AL292">
            <v>15576</v>
          </cell>
          <cell r="AM292">
            <v>15576</v>
          </cell>
          <cell r="AN292">
            <v>15576</v>
          </cell>
          <cell r="AO292">
            <v>15576</v>
          </cell>
          <cell r="AP292">
            <v>15576</v>
          </cell>
          <cell r="AQ292">
            <v>15576</v>
          </cell>
          <cell r="AR292">
            <v>15576</v>
          </cell>
          <cell r="AS292">
            <v>15576</v>
          </cell>
          <cell r="AT292">
            <v>15576</v>
          </cell>
          <cell r="AU292">
            <v>15576</v>
          </cell>
          <cell r="AV292">
            <v>15576</v>
          </cell>
          <cell r="AW292">
            <v>0</v>
          </cell>
          <cell r="AX292">
            <v>15576</v>
          </cell>
          <cell r="AY292">
            <v>7480</v>
          </cell>
          <cell r="AZ292">
            <v>7465</v>
          </cell>
          <cell r="BA292">
            <v>7353</v>
          </cell>
          <cell r="BB292">
            <v>15576</v>
          </cell>
          <cell r="BC292">
            <v>15576</v>
          </cell>
          <cell r="BD292">
            <v>0</v>
          </cell>
          <cell r="BE292">
            <v>15576</v>
          </cell>
          <cell r="BF292">
            <v>15576</v>
          </cell>
          <cell r="BG292">
            <v>15576</v>
          </cell>
          <cell r="BH292">
            <v>15576</v>
          </cell>
          <cell r="BI292">
            <v>15576</v>
          </cell>
          <cell r="BJ292">
            <v>15576</v>
          </cell>
          <cell r="BK292">
            <v>15576</v>
          </cell>
          <cell r="BL292">
            <v>7465</v>
          </cell>
          <cell r="BM292">
            <v>7465</v>
          </cell>
          <cell r="BN292">
            <v>7465</v>
          </cell>
          <cell r="BO292">
            <v>7465</v>
          </cell>
          <cell r="BP292">
            <v>0</v>
          </cell>
          <cell r="BQ292">
            <v>7353</v>
          </cell>
          <cell r="BR292">
            <v>7353</v>
          </cell>
          <cell r="BS292">
            <v>7353</v>
          </cell>
          <cell r="BT292">
            <v>7353</v>
          </cell>
          <cell r="BU292">
            <v>7465</v>
          </cell>
          <cell r="BV292">
            <v>7451</v>
          </cell>
          <cell r="BW292">
            <v>5546</v>
          </cell>
          <cell r="BX292">
            <v>5546</v>
          </cell>
          <cell r="BY292">
            <v>5546</v>
          </cell>
          <cell r="BZ292">
            <v>5546</v>
          </cell>
          <cell r="CA292">
            <v>7465</v>
          </cell>
          <cell r="CB292">
            <v>7465</v>
          </cell>
          <cell r="CC292">
            <v>7451</v>
          </cell>
          <cell r="CD292">
            <v>7451</v>
          </cell>
          <cell r="CE292">
            <v>7451</v>
          </cell>
          <cell r="CF292">
            <v>7451</v>
          </cell>
          <cell r="CG292">
            <v>7451</v>
          </cell>
          <cell r="CH292">
            <v>7061</v>
          </cell>
          <cell r="CI292">
            <v>7451</v>
          </cell>
          <cell r="CJ292">
            <v>7451</v>
          </cell>
          <cell r="CK292">
            <v>7451</v>
          </cell>
          <cell r="CL292">
            <v>7451</v>
          </cell>
          <cell r="CM292">
            <v>7451</v>
          </cell>
          <cell r="CN292">
            <v>7451</v>
          </cell>
          <cell r="CO292">
            <v>7451</v>
          </cell>
          <cell r="CP292">
            <v>7451</v>
          </cell>
          <cell r="CQ292">
            <v>7451</v>
          </cell>
          <cell r="CR292">
            <v>7451</v>
          </cell>
          <cell r="CS292">
            <v>7451</v>
          </cell>
          <cell r="CT292">
            <v>7061</v>
          </cell>
          <cell r="CU292">
            <v>7061</v>
          </cell>
          <cell r="CV292">
            <v>7451</v>
          </cell>
          <cell r="CW292">
            <v>7061</v>
          </cell>
          <cell r="CX292">
            <v>7061</v>
          </cell>
          <cell r="CY292">
            <v>7061</v>
          </cell>
          <cell r="CZ292">
            <v>7061</v>
          </cell>
          <cell r="DA292">
            <v>7061</v>
          </cell>
          <cell r="DB292">
            <v>7061</v>
          </cell>
          <cell r="DC292">
            <v>7057</v>
          </cell>
          <cell r="DD292">
            <v>7061</v>
          </cell>
          <cell r="DE292">
            <v>7061</v>
          </cell>
          <cell r="DF292">
            <v>9061</v>
          </cell>
          <cell r="DG292">
            <v>9061</v>
          </cell>
          <cell r="DH292">
            <v>9061</v>
          </cell>
          <cell r="DI292">
            <v>9061</v>
          </cell>
          <cell r="DJ292">
            <v>9061</v>
          </cell>
          <cell r="DK292">
            <v>9061</v>
          </cell>
          <cell r="DL292">
            <v>7061</v>
          </cell>
          <cell r="DM292">
            <v>7061</v>
          </cell>
          <cell r="DN292">
            <v>3500</v>
          </cell>
          <cell r="DO292">
            <v>0</v>
          </cell>
          <cell r="DP292">
            <v>7061</v>
          </cell>
          <cell r="DQ292">
            <v>7061</v>
          </cell>
          <cell r="DR292">
            <v>7061</v>
          </cell>
          <cell r="DS292">
            <v>7061</v>
          </cell>
          <cell r="DT292">
            <v>9061</v>
          </cell>
          <cell r="DU292">
            <v>7061</v>
          </cell>
          <cell r="DV292">
            <v>2168</v>
          </cell>
          <cell r="DW292">
            <v>2168</v>
          </cell>
          <cell r="DX292">
            <v>2168</v>
          </cell>
          <cell r="DY292">
            <v>2168</v>
          </cell>
          <cell r="DZ292">
            <v>2168</v>
          </cell>
          <cell r="EA292">
            <v>2168</v>
          </cell>
        </row>
        <row r="293">
          <cell r="A293">
            <v>221</v>
          </cell>
          <cell r="B293">
            <v>8</v>
          </cell>
          <cell r="C293">
            <v>3</v>
          </cell>
          <cell r="D293">
            <v>0</v>
          </cell>
          <cell r="E293">
            <v>0</v>
          </cell>
          <cell r="F293" t="str">
            <v>OPE</v>
          </cell>
          <cell r="G293" t="str">
            <v>Higher Education</v>
          </cell>
          <cell r="H293" t="str">
            <v>Other, Post 2nd-2</v>
          </cell>
          <cell r="I293">
            <v>0</v>
          </cell>
          <cell r="J293" t="str">
            <v>International education and foreign language studies: Institute for International Public Policy (HEA VI-C)</v>
          </cell>
          <cell r="K293">
            <v>0</v>
          </cell>
          <cell r="L293" t="str">
            <v>D</v>
          </cell>
          <cell r="M293">
            <v>1</v>
          </cell>
          <cell r="N293">
            <v>0</v>
          </cell>
          <cell r="O293">
            <v>0</v>
          </cell>
          <cell r="P293">
            <v>1837</v>
          </cell>
          <cell r="Q293">
            <v>1837</v>
          </cell>
          <cell r="R293">
            <v>1945</v>
          </cell>
          <cell r="S293">
            <v>1945</v>
          </cell>
          <cell r="T293">
            <v>1945</v>
          </cell>
          <cell r="U293">
            <v>1937</v>
          </cell>
          <cell r="V293">
            <v>1937</v>
          </cell>
          <cell r="W293">
            <v>1937</v>
          </cell>
          <cell r="X293">
            <v>1937</v>
          </cell>
          <cell r="Y293">
            <v>1937</v>
          </cell>
          <cell r="Z293">
            <v>1937</v>
          </cell>
          <cell r="AA293">
            <v>0</v>
          </cell>
          <cell r="AB293">
            <v>1937</v>
          </cell>
          <cell r="AC293">
            <v>1945</v>
          </cell>
          <cell r="AD293">
            <v>1945</v>
          </cell>
          <cell r="AE293">
            <v>1945</v>
          </cell>
          <cell r="AF293">
            <v>1945</v>
          </cell>
          <cell r="AG293">
            <v>1945</v>
          </cell>
          <cell r="AH293">
            <v>1945</v>
          </cell>
          <cell r="AI293">
            <v>1994</v>
          </cell>
          <cell r="AJ293">
            <v>1945</v>
          </cell>
          <cell r="AK293">
            <v>1945</v>
          </cell>
          <cell r="AL293">
            <v>1945</v>
          </cell>
          <cell r="AM293">
            <v>1945</v>
          </cell>
          <cell r="AN293">
            <v>1945</v>
          </cell>
          <cell r="AO293">
            <v>1945</v>
          </cell>
          <cell r="AP293">
            <v>1945</v>
          </cell>
          <cell r="AQ293">
            <v>1945</v>
          </cell>
          <cell r="AR293">
            <v>1945</v>
          </cell>
          <cell r="AS293">
            <v>1945</v>
          </cell>
          <cell r="AT293">
            <v>1945</v>
          </cell>
          <cell r="AU293">
            <v>1945</v>
          </cell>
          <cell r="AV293">
            <v>1945</v>
          </cell>
          <cell r="AW293">
            <v>0</v>
          </cell>
          <cell r="AX293">
            <v>1945</v>
          </cell>
          <cell r="AY293">
            <v>1555</v>
          </cell>
          <cell r="AZ293">
            <v>1552</v>
          </cell>
          <cell r="BA293">
            <v>1529</v>
          </cell>
          <cell r="BB293">
            <v>1945</v>
          </cell>
          <cell r="BC293">
            <v>1945</v>
          </cell>
          <cell r="BD293">
            <v>0</v>
          </cell>
          <cell r="BE293">
            <v>1945</v>
          </cell>
          <cell r="BF293">
            <v>1945</v>
          </cell>
          <cell r="BG293">
            <v>1945</v>
          </cell>
          <cell r="BH293">
            <v>1945</v>
          </cell>
          <cell r="BI293">
            <v>1945</v>
          </cell>
          <cell r="BJ293">
            <v>1945</v>
          </cell>
          <cell r="BK293">
            <v>1945</v>
          </cell>
          <cell r="BL293">
            <v>1552</v>
          </cell>
          <cell r="BM293">
            <v>1552</v>
          </cell>
          <cell r="BN293">
            <v>1552</v>
          </cell>
          <cell r="BO293">
            <v>1552</v>
          </cell>
          <cell r="BP293">
            <v>0</v>
          </cell>
          <cell r="BQ293">
            <v>1529</v>
          </cell>
          <cell r="BR293">
            <v>1529</v>
          </cell>
          <cell r="BS293">
            <v>1529</v>
          </cell>
          <cell r="BT293">
            <v>1529</v>
          </cell>
          <cell r="BU293">
            <v>0</v>
          </cell>
          <cell r="BV293">
            <v>0</v>
          </cell>
          <cell r="BW293">
            <v>1552</v>
          </cell>
          <cell r="BX293">
            <v>1552</v>
          </cell>
          <cell r="BY293">
            <v>1552</v>
          </cell>
          <cell r="BZ293">
            <v>1552</v>
          </cell>
          <cell r="CA293">
            <v>1552</v>
          </cell>
          <cell r="CB293">
            <v>1552</v>
          </cell>
          <cell r="CC293">
            <v>0</v>
          </cell>
          <cell r="CD293">
            <v>0</v>
          </cell>
          <cell r="CE293">
            <v>0</v>
          </cell>
          <cell r="CF293">
            <v>0</v>
          </cell>
          <cell r="CG293">
            <v>0</v>
          </cell>
          <cell r="CH293">
            <v>0</v>
          </cell>
          <cell r="CI293">
            <v>0</v>
          </cell>
          <cell r="CJ293">
            <v>0</v>
          </cell>
          <cell r="CK293">
            <v>0</v>
          </cell>
          <cell r="CL293">
            <v>0</v>
          </cell>
          <cell r="CM293">
            <v>0</v>
          </cell>
          <cell r="CN293">
            <v>0</v>
          </cell>
          <cell r="CO293">
            <v>0</v>
          </cell>
          <cell r="CP293">
            <v>0</v>
          </cell>
          <cell r="CQ293">
            <v>0</v>
          </cell>
          <cell r="CR293">
            <v>0</v>
          </cell>
          <cell r="CS293">
            <v>0</v>
          </cell>
          <cell r="CT293">
            <v>0</v>
          </cell>
          <cell r="CU293">
            <v>0</v>
          </cell>
          <cell r="CV293">
            <v>0</v>
          </cell>
          <cell r="CW293">
            <v>0</v>
          </cell>
          <cell r="CX293">
            <v>0</v>
          </cell>
          <cell r="CY293">
            <v>0</v>
          </cell>
          <cell r="CZ293">
            <v>0</v>
          </cell>
          <cell r="DA293">
            <v>0</v>
          </cell>
          <cell r="DB293">
            <v>0</v>
          </cell>
          <cell r="DC293">
            <v>0</v>
          </cell>
          <cell r="DD293">
            <v>0</v>
          </cell>
          <cell r="DE293">
            <v>0</v>
          </cell>
          <cell r="DF293">
            <v>0</v>
          </cell>
          <cell r="DG293">
            <v>0</v>
          </cell>
          <cell r="DH293">
            <v>0</v>
          </cell>
          <cell r="DI293">
            <v>0</v>
          </cell>
          <cell r="DJ293">
            <v>0</v>
          </cell>
          <cell r="DK293">
            <v>0</v>
          </cell>
          <cell r="DL293">
            <v>0</v>
          </cell>
          <cell r="DM293">
            <v>0</v>
          </cell>
          <cell r="DN293">
            <v>0</v>
          </cell>
          <cell r="DO293">
            <v>0</v>
          </cell>
          <cell r="DP293">
            <v>0</v>
          </cell>
          <cell r="DQ293">
            <v>0</v>
          </cell>
          <cell r="DR293">
            <v>0</v>
          </cell>
          <cell r="DS293">
            <v>0</v>
          </cell>
          <cell r="DT293">
            <v>0</v>
          </cell>
          <cell r="DU293">
            <v>0</v>
          </cell>
          <cell r="DV293">
            <v>0</v>
          </cell>
          <cell r="DW293">
            <v>0</v>
          </cell>
          <cell r="DX293">
            <v>0</v>
          </cell>
          <cell r="DY293">
            <v>0</v>
          </cell>
          <cell r="DZ293">
            <v>0</v>
          </cell>
          <cell r="EA293">
            <v>0</v>
          </cell>
        </row>
        <row r="294">
          <cell r="A294">
            <v>222</v>
          </cell>
          <cell r="B294">
            <v>8</v>
          </cell>
          <cell r="C294">
            <v>3</v>
          </cell>
          <cell r="D294">
            <v>0</v>
          </cell>
          <cell r="E294">
            <v>0</v>
          </cell>
          <cell r="F294" t="str">
            <v>OPE</v>
          </cell>
          <cell r="G294" t="str">
            <v>Higher Education</v>
          </cell>
          <cell r="H294" t="str">
            <v>Other, Post 2nd-2</v>
          </cell>
          <cell r="I294">
            <v>0</v>
          </cell>
          <cell r="J294" t="str">
            <v>Fund for the improvement of postsecondary education (HEA VII-B)</v>
          </cell>
          <cell r="K294">
            <v>0</v>
          </cell>
          <cell r="L294" t="str">
            <v>D</v>
          </cell>
          <cell r="M294">
            <v>1</v>
          </cell>
          <cell r="N294">
            <v>0</v>
          </cell>
          <cell r="O294">
            <v>0</v>
          </cell>
          <cell r="P294">
            <v>132667</v>
          </cell>
          <cell r="Q294">
            <v>46424</v>
          </cell>
          <cell r="R294">
            <v>140153</v>
          </cell>
          <cell r="S294">
            <v>140153</v>
          </cell>
          <cell r="T294">
            <v>140153</v>
          </cell>
          <cell r="U294">
            <v>60000</v>
          </cell>
          <cell r="V294">
            <v>60000</v>
          </cell>
          <cell r="W294">
            <v>60000</v>
          </cell>
          <cell r="X294">
            <v>60000</v>
          </cell>
          <cell r="Y294">
            <v>71396</v>
          </cell>
          <cell r="Z294">
            <v>71396</v>
          </cell>
          <cell r="AA294">
            <v>0</v>
          </cell>
          <cell r="AB294">
            <v>71396</v>
          </cell>
          <cell r="AC294">
            <v>71396</v>
          </cell>
          <cell r="AD294">
            <v>71396</v>
          </cell>
          <cell r="AE294">
            <v>77396</v>
          </cell>
          <cell r="AF294">
            <v>77396</v>
          </cell>
          <cell r="AG294">
            <v>64036</v>
          </cell>
          <cell r="AH294">
            <v>64036</v>
          </cell>
          <cell r="AI294">
            <v>66349</v>
          </cell>
          <cell r="AJ294">
            <v>140153</v>
          </cell>
          <cell r="AK294">
            <v>140153</v>
          </cell>
          <cell r="AL294">
            <v>103847</v>
          </cell>
          <cell r="AM294">
            <v>103847</v>
          </cell>
          <cell r="AN294">
            <v>100000</v>
          </cell>
          <cell r="AO294">
            <v>120968</v>
          </cell>
          <cell r="AP294">
            <v>38646</v>
          </cell>
          <cell r="AQ294">
            <v>140153</v>
          </cell>
          <cell r="AR294">
            <v>0</v>
          </cell>
          <cell r="AS294">
            <v>38646</v>
          </cell>
          <cell r="AT294">
            <v>38646</v>
          </cell>
          <cell r="AU294">
            <v>38646</v>
          </cell>
          <cell r="AV294">
            <v>38646</v>
          </cell>
          <cell r="AW294">
            <v>18946</v>
          </cell>
          <cell r="AX294">
            <v>18646</v>
          </cell>
          <cell r="AY294">
            <v>18646</v>
          </cell>
          <cell r="AZ294">
            <v>18609</v>
          </cell>
          <cell r="BA294">
            <v>18329</v>
          </cell>
          <cell r="BB294">
            <v>140153</v>
          </cell>
          <cell r="BC294">
            <v>64036</v>
          </cell>
          <cell r="BD294">
            <v>0</v>
          </cell>
          <cell r="BE294">
            <v>64036</v>
          </cell>
          <cell r="BF294">
            <v>58000</v>
          </cell>
          <cell r="BG294">
            <v>200000</v>
          </cell>
          <cell r="BH294">
            <v>100000</v>
          </cell>
          <cell r="BI294">
            <v>150000</v>
          </cell>
          <cell r="BJ294">
            <v>150000</v>
          </cell>
          <cell r="BK294">
            <v>150000</v>
          </cell>
          <cell r="BL294">
            <v>150000</v>
          </cell>
          <cell r="BM294">
            <v>18609</v>
          </cell>
          <cell r="BN294">
            <v>18609</v>
          </cell>
          <cell r="BO294">
            <v>18609</v>
          </cell>
          <cell r="BP294">
            <v>0</v>
          </cell>
          <cell r="BQ294">
            <v>18329</v>
          </cell>
          <cell r="BR294">
            <v>18329</v>
          </cell>
          <cell r="BS294">
            <v>18329</v>
          </cell>
          <cell r="BT294">
            <v>18329</v>
          </cell>
          <cell r="BU294">
            <v>2370</v>
          </cell>
          <cell r="BV294">
            <v>2366</v>
          </cell>
          <cell r="BW294">
            <v>150000</v>
          </cell>
          <cell r="BX294">
            <v>100000</v>
          </cell>
          <cell r="BY294">
            <v>75000</v>
          </cell>
          <cell r="BZ294">
            <v>75000</v>
          </cell>
          <cell r="CA294">
            <v>50000</v>
          </cell>
          <cell r="CB294">
            <v>415000</v>
          </cell>
          <cell r="CC294">
            <v>60000</v>
          </cell>
          <cell r="CD294">
            <v>70000</v>
          </cell>
          <cell r="CE294">
            <v>42366</v>
          </cell>
          <cell r="CF294">
            <v>42366</v>
          </cell>
          <cell r="CG294">
            <v>2366</v>
          </cell>
          <cell r="CH294">
            <v>2242</v>
          </cell>
          <cell r="CI294">
            <v>2366</v>
          </cell>
          <cell r="CJ294">
            <v>2366</v>
          </cell>
          <cell r="CK294">
            <v>310957</v>
          </cell>
          <cell r="CL294">
            <v>310957</v>
          </cell>
          <cell r="CM294">
            <v>310957</v>
          </cell>
          <cell r="CN294">
            <v>85000</v>
          </cell>
          <cell r="CO294">
            <v>310957</v>
          </cell>
          <cell r="CP294">
            <v>260000</v>
          </cell>
          <cell r="CQ294">
            <v>260000</v>
          </cell>
          <cell r="CR294">
            <v>4726</v>
          </cell>
          <cell r="CS294">
            <v>4726</v>
          </cell>
          <cell r="CT294">
            <v>2242</v>
          </cell>
          <cell r="CU294">
            <v>3274</v>
          </cell>
          <cell r="CV294">
            <v>0</v>
          </cell>
          <cell r="CW294">
            <v>0</v>
          </cell>
          <cell r="CX294">
            <v>0</v>
          </cell>
          <cell r="CY294">
            <v>0</v>
          </cell>
          <cell r="CZ294">
            <v>0</v>
          </cell>
          <cell r="DA294">
            <v>9775</v>
          </cell>
          <cell r="DB294">
            <v>3274</v>
          </cell>
          <cell r="DC294">
            <v>3272</v>
          </cell>
          <cell r="DD294">
            <v>3274</v>
          </cell>
          <cell r="DE294">
            <v>7775</v>
          </cell>
          <cell r="DF294">
            <v>0</v>
          </cell>
          <cell r="DG294">
            <v>0</v>
          </cell>
          <cell r="DH294">
            <v>0</v>
          </cell>
          <cell r="DI294">
            <v>0</v>
          </cell>
          <cell r="DJ294">
            <v>0</v>
          </cell>
          <cell r="DK294">
            <v>0</v>
          </cell>
          <cell r="DL294">
            <v>0</v>
          </cell>
          <cell r="DM294">
            <v>0</v>
          </cell>
          <cell r="DN294">
            <v>0</v>
          </cell>
          <cell r="DO294">
            <v>0</v>
          </cell>
          <cell r="DP294">
            <v>7775</v>
          </cell>
          <cell r="DQ294">
            <v>0</v>
          </cell>
          <cell r="DR294">
            <v>7775</v>
          </cell>
          <cell r="DS294">
            <v>0</v>
          </cell>
          <cell r="DT294">
            <v>0</v>
          </cell>
          <cell r="DU294">
            <v>0</v>
          </cell>
          <cell r="DV294">
            <v>0</v>
          </cell>
          <cell r="DW294">
            <v>0</v>
          </cell>
          <cell r="DX294">
            <v>0</v>
          </cell>
          <cell r="DY294">
            <v>0</v>
          </cell>
          <cell r="DZ294">
            <v>0</v>
          </cell>
          <cell r="EA294">
            <v>0</v>
          </cell>
        </row>
        <row r="295">
          <cell r="A295">
            <v>222.01</v>
          </cell>
          <cell r="B295">
            <v>0</v>
          </cell>
          <cell r="C295">
            <v>0</v>
          </cell>
          <cell r="D295">
            <v>0</v>
          </cell>
          <cell r="E295">
            <v>0</v>
          </cell>
          <cell r="F295" t="str">
            <v>OPE</v>
          </cell>
          <cell r="G295" t="str">
            <v>Higher Education</v>
          </cell>
          <cell r="H295" t="str">
            <v>Other, Post 2nd-2</v>
          </cell>
          <cell r="I295">
            <v>0</v>
          </cell>
          <cell r="J295" t="str">
            <v>Erma Byrd scholarships (Department of Education Appropriation Act, section 515)</v>
          </cell>
          <cell r="K295">
            <v>0</v>
          </cell>
          <cell r="L295" t="str">
            <v>D</v>
          </cell>
          <cell r="M295">
            <v>1</v>
          </cell>
          <cell r="N295">
            <v>0</v>
          </cell>
          <cell r="O295">
            <v>0</v>
          </cell>
          <cell r="P295">
            <v>1000</v>
          </cell>
          <cell r="Q295">
            <v>1000</v>
          </cell>
          <cell r="R295">
            <v>1500</v>
          </cell>
          <cell r="S295">
            <v>1500</v>
          </cell>
          <cell r="T295">
            <v>1500</v>
          </cell>
          <cell r="U295">
            <v>0</v>
          </cell>
          <cell r="V295">
            <v>0</v>
          </cell>
          <cell r="W295">
            <v>0</v>
          </cell>
          <cell r="X295">
            <v>0</v>
          </cell>
          <cell r="Y295">
            <v>0</v>
          </cell>
          <cell r="Z295">
            <v>0</v>
          </cell>
          <cell r="AA295">
            <v>0</v>
          </cell>
          <cell r="AB295">
            <v>0</v>
          </cell>
          <cell r="AC295">
            <v>0</v>
          </cell>
          <cell r="AD295">
            <v>0</v>
          </cell>
          <cell r="AE295">
            <v>0</v>
          </cell>
          <cell r="AF295">
            <v>0</v>
          </cell>
          <cell r="AG295">
            <v>0</v>
          </cell>
          <cell r="AH295">
            <v>0</v>
          </cell>
          <cell r="AI295">
            <v>0</v>
          </cell>
          <cell r="AJ295">
            <v>1500</v>
          </cell>
          <cell r="AK295">
            <v>1500</v>
          </cell>
          <cell r="AL295">
            <v>0</v>
          </cell>
          <cell r="AM295">
            <v>0</v>
          </cell>
          <cell r="AN295">
            <v>0</v>
          </cell>
          <cell r="AO295">
            <v>0</v>
          </cell>
          <cell r="AP295">
            <v>1500</v>
          </cell>
          <cell r="AQ295">
            <v>1500</v>
          </cell>
          <cell r="AR295">
            <v>0</v>
          </cell>
          <cell r="AS295">
            <v>1500</v>
          </cell>
          <cell r="AT295">
            <v>0</v>
          </cell>
          <cell r="AU295">
            <v>1500</v>
          </cell>
          <cell r="AV295">
            <v>1500</v>
          </cell>
          <cell r="AW295">
            <v>0</v>
          </cell>
          <cell r="AX295">
            <v>0</v>
          </cell>
          <cell r="AY295">
            <v>0</v>
          </cell>
          <cell r="AZ295">
            <v>0</v>
          </cell>
          <cell r="BA295">
            <v>0</v>
          </cell>
          <cell r="BB295">
            <v>1500</v>
          </cell>
          <cell r="BC295">
            <v>0</v>
          </cell>
          <cell r="BD295">
            <v>0</v>
          </cell>
          <cell r="BE295">
            <v>0</v>
          </cell>
          <cell r="BF295">
            <v>0</v>
          </cell>
          <cell r="BG295">
            <v>0</v>
          </cell>
          <cell r="BH295">
            <v>0</v>
          </cell>
          <cell r="BI295">
            <v>0</v>
          </cell>
          <cell r="BJ295">
            <v>0</v>
          </cell>
          <cell r="BK295">
            <v>0</v>
          </cell>
          <cell r="BL295">
            <v>0</v>
          </cell>
          <cell r="BM295">
            <v>0</v>
          </cell>
          <cell r="BN295">
            <v>0</v>
          </cell>
          <cell r="BO295">
            <v>0</v>
          </cell>
          <cell r="BP295">
            <v>0</v>
          </cell>
          <cell r="BQ295">
            <v>0</v>
          </cell>
          <cell r="BR295">
            <v>0</v>
          </cell>
          <cell r="BS295">
            <v>0</v>
          </cell>
          <cell r="BT295">
            <v>0</v>
          </cell>
          <cell r="BU295">
            <v>0</v>
          </cell>
          <cell r="BV295">
            <v>0</v>
          </cell>
          <cell r="BW295">
            <v>0</v>
          </cell>
          <cell r="BX295">
            <v>0</v>
          </cell>
          <cell r="BY295">
            <v>0</v>
          </cell>
          <cell r="BZ295">
            <v>0</v>
          </cell>
          <cell r="CA295">
            <v>0</v>
          </cell>
          <cell r="CB295">
            <v>0</v>
          </cell>
          <cell r="CC295">
            <v>0</v>
          </cell>
          <cell r="CD295">
            <v>0</v>
          </cell>
          <cell r="CE295">
            <v>0</v>
          </cell>
          <cell r="CF295">
            <v>0</v>
          </cell>
          <cell r="CG295">
            <v>0</v>
          </cell>
          <cell r="CH295">
            <v>0</v>
          </cell>
          <cell r="CI295">
            <v>0</v>
          </cell>
          <cell r="CJ295">
            <v>0</v>
          </cell>
          <cell r="CK295">
            <v>0</v>
          </cell>
          <cell r="CL295">
            <v>0</v>
          </cell>
          <cell r="CM295">
            <v>0</v>
          </cell>
          <cell r="CN295">
            <v>0</v>
          </cell>
          <cell r="CO295">
            <v>0</v>
          </cell>
          <cell r="CP295">
            <v>0</v>
          </cell>
          <cell r="CQ295">
            <v>0</v>
          </cell>
          <cell r="CR295">
            <v>0</v>
          </cell>
          <cell r="CS295">
            <v>0</v>
          </cell>
          <cell r="CT295">
            <v>0</v>
          </cell>
          <cell r="CU295">
            <v>0</v>
          </cell>
          <cell r="CV295">
            <v>0</v>
          </cell>
          <cell r="CW295">
            <v>0</v>
          </cell>
          <cell r="CX295">
            <v>0</v>
          </cell>
          <cell r="CY295">
            <v>0</v>
          </cell>
          <cell r="CZ295">
            <v>0</v>
          </cell>
          <cell r="DA295">
            <v>0</v>
          </cell>
          <cell r="DB295">
            <v>0</v>
          </cell>
          <cell r="DC295">
            <v>0</v>
          </cell>
          <cell r="DD295">
            <v>0</v>
          </cell>
          <cell r="DE295">
            <v>0</v>
          </cell>
          <cell r="DF295">
            <v>0</v>
          </cell>
          <cell r="DG295">
            <v>0</v>
          </cell>
          <cell r="DH295">
            <v>0</v>
          </cell>
          <cell r="DI295">
            <v>0</v>
          </cell>
          <cell r="DJ295">
            <v>0</v>
          </cell>
          <cell r="DK295">
            <v>0</v>
          </cell>
          <cell r="DL295">
            <v>0</v>
          </cell>
          <cell r="DM295">
            <v>0</v>
          </cell>
          <cell r="DN295">
            <v>0</v>
          </cell>
          <cell r="DO295">
            <v>0</v>
          </cell>
          <cell r="DP295">
            <v>0</v>
          </cell>
          <cell r="DQ295">
            <v>0</v>
          </cell>
          <cell r="DR295">
            <v>0</v>
          </cell>
          <cell r="DS295">
            <v>0</v>
          </cell>
          <cell r="DT295">
            <v>0</v>
          </cell>
          <cell r="DU295">
            <v>0</v>
          </cell>
          <cell r="DV295">
            <v>0</v>
          </cell>
          <cell r="DW295">
            <v>0</v>
          </cell>
          <cell r="DX295">
            <v>0</v>
          </cell>
          <cell r="DY295">
            <v>0</v>
          </cell>
          <cell r="DZ295">
            <v>0</v>
          </cell>
          <cell r="EA295">
            <v>0</v>
          </cell>
        </row>
        <row r="296">
          <cell r="A296">
            <v>222.02</v>
          </cell>
          <cell r="B296">
            <v>0</v>
          </cell>
          <cell r="C296">
            <v>0</v>
          </cell>
          <cell r="D296">
            <v>0</v>
          </cell>
          <cell r="E296">
            <v>0</v>
          </cell>
          <cell r="F296" t="str">
            <v>OPE</v>
          </cell>
          <cell r="G296" t="str">
            <v>Higher Education</v>
          </cell>
          <cell r="H296">
            <v>0</v>
          </cell>
          <cell r="I296">
            <v>0</v>
          </cell>
          <cell r="J296" t="str">
            <v>First in the world</v>
          </cell>
          <cell r="K296">
            <v>0</v>
          </cell>
          <cell r="L296">
            <v>0</v>
          </cell>
          <cell r="M296">
            <v>0</v>
          </cell>
          <cell r="N296">
            <v>0</v>
          </cell>
          <cell r="O296">
            <v>0</v>
          </cell>
          <cell r="P296">
            <v>0</v>
          </cell>
          <cell r="Q296">
            <v>0</v>
          </cell>
          <cell r="R296">
            <v>0</v>
          </cell>
          <cell r="S296">
            <v>0</v>
          </cell>
          <cell r="T296">
            <v>0</v>
          </cell>
          <cell r="U296">
            <v>0</v>
          </cell>
          <cell r="V296">
            <v>0</v>
          </cell>
          <cell r="W296">
            <v>0</v>
          </cell>
          <cell r="X296">
            <v>0</v>
          </cell>
          <cell r="Y296">
            <v>0</v>
          </cell>
          <cell r="Z296">
            <v>0</v>
          </cell>
          <cell r="AA296">
            <v>0</v>
          </cell>
          <cell r="AB296">
            <v>0</v>
          </cell>
          <cell r="AC296">
            <v>0</v>
          </cell>
          <cell r="AD296">
            <v>0</v>
          </cell>
          <cell r="AE296">
            <v>0</v>
          </cell>
          <cell r="AF296">
            <v>0</v>
          </cell>
          <cell r="AG296">
            <v>0</v>
          </cell>
          <cell r="AH296">
            <v>0</v>
          </cell>
          <cell r="AI296">
            <v>0</v>
          </cell>
          <cell r="AJ296">
            <v>0</v>
          </cell>
          <cell r="AK296">
            <v>0</v>
          </cell>
          <cell r="AL296">
            <v>0</v>
          </cell>
          <cell r="AM296">
            <v>0</v>
          </cell>
          <cell r="AN296">
            <v>0</v>
          </cell>
          <cell r="AO296">
            <v>0</v>
          </cell>
          <cell r="AP296">
            <v>0</v>
          </cell>
          <cell r="AQ296">
            <v>0</v>
          </cell>
          <cell r="AR296">
            <v>0</v>
          </cell>
          <cell r="AS296">
            <v>0</v>
          </cell>
          <cell r="AT296">
            <v>0</v>
          </cell>
          <cell r="AU296">
            <v>0</v>
          </cell>
          <cell r="AV296">
            <v>0</v>
          </cell>
          <cell r="AW296">
            <v>0</v>
          </cell>
          <cell r="AX296">
            <v>0</v>
          </cell>
          <cell r="AY296">
            <v>0</v>
          </cell>
          <cell r="AZ296">
            <v>0</v>
          </cell>
          <cell r="BA296">
            <v>0</v>
          </cell>
          <cell r="BB296">
            <v>0</v>
          </cell>
          <cell r="BC296">
            <v>0</v>
          </cell>
          <cell r="BD296">
            <v>0</v>
          </cell>
          <cell r="BE296">
            <v>0</v>
          </cell>
          <cell r="BF296">
            <v>0</v>
          </cell>
          <cell r="BG296">
            <v>0</v>
          </cell>
          <cell r="BH296">
            <v>0</v>
          </cell>
          <cell r="BI296">
            <v>0</v>
          </cell>
          <cell r="BJ296">
            <v>0</v>
          </cell>
          <cell r="BK296">
            <v>0</v>
          </cell>
          <cell r="BL296">
            <v>0</v>
          </cell>
          <cell r="BM296">
            <v>0</v>
          </cell>
          <cell r="BN296">
            <v>0</v>
          </cell>
          <cell r="BO296">
            <v>0</v>
          </cell>
          <cell r="BP296">
            <v>0</v>
          </cell>
          <cell r="BQ296">
            <v>0</v>
          </cell>
          <cell r="BR296">
            <v>0</v>
          </cell>
          <cell r="BS296">
            <v>0</v>
          </cell>
          <cell r="BT296">
            <v>0</v>
          </cell>
          <cell r="BU296">
            <v>0</v>
          </cell>
          <cell r="BV296">
            <v>0</v>
          </cell>
          <cell r="BW296">
            <v>0</v>
          </cell>
          <cell r="BX296">
            <v>0</v>
          </cell>
          <cell r="BY296">
            <v>0</v>
          </cell>
          <cell r="BZ296">
            <v>0</v>
          </cell>
          <cell r="CA296">
            <v>0</v>
          </cell>
          <cell r="CB296">
            <v>0</v>
          </cell>
          <cell r="CC296">
            <v>0</v>
          </cell>
          <cell r="CD296">
            <v>0</v>
          </cell>
          <cell r="CE296">
            <v>0</v>
          </cell>
          <cell r="CF296">
            <v>0</v>
          </cell>
          <cell r="CG296">
            <v>0</v>
          </cell>
          <cell r="CH296">
            <v>0</v>
          </cell>
          <cell r="CI296">
            <v>0</v>
          </cell>
          <cell r="CJ296">
            <v>0</v>
          </cell>
          <cell r="CK296">
            <v>0</v>
          </cell>
          <cell r="CL296">
            <v>0</v>
          </cell>
          <cell r="CM296">
            <v>0</v>
          </cell>
          <cell r="CN296">
            <v>0</v>
          </cell>
          <cell r="CO296">
            <v>0</v>
          </cell>
          <cell r="CP296">
            <v>0</v>
          </cell>
          <cell r="CQ296">
            <v>0</v>
          </cell>
          <cell r="CR296">
            <v>0</v>
          </cell>
          <cell r="CS296">
            <v>0</v>
          </cell>
          <cell r="CT296">
            <v>0</v>
          </cell>
          <cell r="CU296">
            <v>75000</v>
          </cell>
          <cell r="CV296">
            <v>0</v>
          </cell>
          <cell r="CW296">
            <v>100000</v>
          </cell>
          <cell r="CX296">
            <v>75000</v>
          </cell>
          <cell r="CY296">
            <v>100000</v>
          </cell>
          <cell r="CZ296">
            <v>100000</v>
          </cell>
          <cell r="DA296">
            <v>75000</v>
          </cell>
          <cell r="DB296">
            <v>75000</v>
          </cell>
          <cell r="DC296">
            <v>74958</v>
          </cell>
          <cell r="DD296">
            <v>75000</v>
          </cell>
          <cell r="DE296">
            <v>60000</v>
          </cell>
          <cell r="DF296">
            <v>125000</v>
          </cell>
          <cell r="DG296">
            <v>300000</v>
          </cell>
          <cell r="DH296">
            <v>244212</v>
          </cell>
          <cell r="DI296">
            <v>244212</v>
          </cell>
          <cell r="DJ296">
            <v>200000</v>
          </cell>
          <cell r="DK296">
            <v>200000</v>
          </cell>
          <cell r="DL296">
            <v>0</v>
          </cell>
          <cell r="DM296">
            <v>0</v>
          </cell>
          <cell r="DN296">
            <v>0</v>
          </cell>
          <cell r="DO296">
            <v>0</v>
          </cell>
          <cell r="DP296">
            <v>60000</v>
          </cell>
          <cell r="DQ296">
            <v>0</v>
          </cell>
          <cell r="DR296">
            <v>200000</v>
          </cell>
          <cell r="DS296">
            <v>0</v>
          </cell>
          <cell r="DT296">
            <v>250000</v>
          </cell>
          <cell r="DU296">
            <v>250000</v>
          </cell>
          <cell r="DV296">
            <v>100000</v>
          </cell>
          <cell r="DW296">
            <v>150000</v>
          </cell>
          <cell r="DX296">
            <v>100000</v>
          </cell>
          <cell r="DY296">
            <v>100000</v>
          </cell>
          <cell r="DZ296">
            <v>0</v>
          </cell>
          <cell r="EA296">
            <v>100000</v>
          </cell>
        </row>
        <row r="297">
          <cell r="A297">
            <v>222.03</v>
          </cell>
          <cell r="B297">
            <v>0</v>
          </cell>
          <cell r="C297">
            <v>0</v>
          </cell>
          <cell r="D297">
            <v>0</v>
          </cell>
          <cell r="E297">
            <v>0</v>
          </cell>
          <cell r="F297" t="str">
            <v>OPE</v>
          </cell>
          <cell r="G297">
            <v>0</v>
          </cell>
          <cell r="H297">
            <v>0</v>
          </cell>
          <cell r="I297">
            <v>0</v>
          </cell>
          <cell r="J297" t="str">
            <v>College success grants for minority-serving institutions (HEA VII-B; proposed legislation)</v>
          </cell>
          <cell r="K297">
            <v>0</v>
          </cell>
          <cell r="L297" t="str">
            <v>D</v>
          </cell>
          <cell r="M297">
            <v>0</v>
          </cell>
          <cell r="N297">
            <v>0</v>
          </cell>
          <cell r="O297">
            <v>0</v>
          </cell>
          <cell r="P297">
            <v>0</v>
          </cell>
          <cell r="Q297">
            <v>0</v>
          </cell>
          <cell r="R297">
            <v>0</v>
          </cell>
          <cell r="S297">
            <v>0</v>
          </cell>
          <cell r="T297">
            <v>0</v>
          </cell>
          <cell r="U297">
            <v>0</v>
          </cell>
          <cell r="V297">
            <v>0</v>
          </cell>
          <cell r="W297">
            <v>0</v>
          </cell>
          <cell r="X297">
            <v>0</v>
          </cell>
          <cell r="Y297">
            <v>0</v>
          </cell>
          <cell r="Z297">
            <v>0</v>
          </cell>
          <cell r="AA297">
            <v>0</v>
          </cell>
          <cell r="AB297">
            <v>0</v>
          </cell>
          <cell r="AC297">
            <v>0</v>
          </cell>
          <cell r="AD297">
            <v>0</v>
          </cell>
          <cell r="AE297">
            <v>0</v>
          </cell>
          <cell r="AF297">
            <v>0</v>
          </cell>
          <cell r="AG297">
            <v>0</v>
          </cell>
          <cell r="AH297">
            <v>0</v>
          </cell>
          <cell r="AI297">
            <v>0</v>
          </cell>
          <cell r="AJ297">
            <v>0</v>
          </cell>
          <cell r="AK297">
            <v>0</v>
          </cell>
          <cell r="AL297">
            <v>0</v>
          </cell>
          <cell r="AM297">
            <v>0</v>
          </cell>
          <cell r="AN297">
            <v>0</v>
          </cell>
          <cell r="AO297">
            <v>0</v>
          </cell>
          <cell r="AP297">
            <v>0</v>
          </cell>
          <cell r="AQ297">
            <v>0</v>
          </cell>
          <cell r="AR297">
            <v>0</v>
          </cell>
          <cell r="AS297">
            <v>0</v>
          </cell>
          <cell r="AT297">
            <v>0</v>
          </cell>
          <cell r="AU297">
            <v>0</v>
          </cell>
          <cell r="AV297">
            <v>0</v>
          </cell>
          <cell r="AW297">
            <v>0</v>
          </cell>
          <cell r="AX297">
            <v>0</v>
          </cell>
          <cell r="AY297">
            <v>0</v>
          </cell>
          <cell r="AZ297">
            <v>0</v>
          </cell>
          <cell r="BA297">
            <v>0</v>
          </cell>
          <cell r="BB297">
            <v>0</v>
          </cell>
          <cell r="BC297">
            <v>0</v>
          </cell>
          <cell r="BD297">
            <v>0</v>
          </cell>
          <cell r="BE297">
            <v>0</v>
          </cell>
          <cell r="BF297">
            <v>0</v>
          </cell>
          <cell r="BG297">
            <v>0</v>
          </cell>
          <cell r="BH297">
            <v>0</v>
          </cell>
          <cell r="BI297">
            <v>0</v>
          </cell>
          <cell r="BJ297">
            <v>0</v>
          </cell>
          <cell r="BK297">
            <v>0</v>
          </cell>
          <cell r="BL297">
            <v>0</v>
          </cell>
          <cell r="BM297">
            <v>0</v>
          </cell>
          <cell r="BN297">
            <v>0</v>
          </cell>
          <cell r="BO297">
            <v>0</v>
          </cell>
          <cell r="BP297">
            <v>0</v>
          </cell>
          <cell r="BQ297">
            <v>0</v>
          </cell>
          <cell r="BR297">
            <v>0</v>
          </cell>
          <cell r="BS297">
            <v>0</v>
          </cell>
          <cell r="BT297">
            <v>0</v>
          </cell>
          <cell r="BU297">
            <v>0</v>
          </cell>
          <cell r="BV297">
            <v>0</v>
          </cell>
          <cell r="BW297">
            <v>0</v>
          </cell>
          <cell r="BX297">
            <v>0</v>
          </cell>
          <cell r="BY297">
            <v>0</v>
          </cell>
          <cell r="BZ297">
            <v>0</v>
          </cell>
          <cell r="CA297">
            <v>0</v>
          </cell>
          <cell r="CB297">
            <v>0</v>
          </cell>
          <cell r="CC297">
            <v>0</v>
          </cell>
          <cell r="CD297">
            <v>0</v>
          </cell>
          <cell r="CE297">
            <v>0</v>
          </cell>
          <cell r="CF297">
            <v>0</v>
          </cell>
          <cell r="CG297">
            <v>0</v>
          </cell>
          <cell r="CH297">
            <v>0</v>
          </cell>
          <cell r="CI297">
            <v>0</v>
          </cell>
          <cell r="CJ297">
            <v>0</v>
          </cell>
          <cell r="CK297">
            <v>0</v>
          </cell>
          <cell r="CL297">
            <v>0</v>
          </cell>
          <cell r="CM297">
            <v>0</v>
          </cell>
          <cell r="CN297">
            <v>0</v>
          </cell>
          <cell r="CO297">
            <v>0</v>
          </cell>
          <cell r="CP297">
            <v>0</v>
          </cell>
          <cell r="CQ297">
            <v>0</v>
          </cell>
          <cell r="CR297">
            <v>0</v>
          </cell>
          <cell r="CS297">
            <v>0</v>
          </cell>
          <cell r="CT297">
            <v>0</v>
          </cell>
          <cell r="CU297">
            <v>0</v>
          </cell>
          <cell r="CV297">
            <v>0</v>
          </cell>
          <cell r="CW297">
            <v>0</v>
          </cell>
          <cell r="CX297">
            <v>0</v>
          </cell>
          <cell r="CY297">
            <v>0</v>
          </cell>
          <cell r="CZ297">
            <v>75000</v>
          </cell>
          <cell r="DA297">
            <v>0</v>
          </cell>
          <cell r="DB297">
            <v>0</v>
          </cell>
          <cell r="DC297">
            <v>0</v>
          </cell>
          <cell r="DD297">
            <v>0</v>
          </cell>
          <cell r="DE297">
            <v>0</v>
          </cell>
          <cell r="DF297">
            <v>75000</v>
          </cell>
          <cell r="DG297">
            <v>0</v>
          </cell>
          <cell r="DH297">
            <v>0</v>
          </cell>
          <cell r="DI297">
            <v>0</v>
          </cell>
          <cell r="DJ297">
            <v>0</v>
          </cell>
          <cell r="DK297">
            <v>0</v>
          </cell>
          <cell r="DL297">
            <v>0</v>
          </cell>
          <cell r="DM297">
            <v>0</v>
          </cell>
          <cell r="DN297">
            <v>0</v>
          </cell>
          <cell r="DO297">
            <v>0</v>
          </cell>
          <cell r="DP297">
            <v>0</v>
          </cell>
          <cell r="DQ297">
            <v>0</v>
          </cell>
          <cell r="DR297">
            <v>0</v>
          </cell>
          <cell r="DS297">
            <v>0</v>
          </cell>
          <cell r="DT297">
            <v>0</v>
          </cell>
          <cell r="DU297">
            <v>0</v>
          </cell>
          <cell r="DV297">
            <v>0</v>
          </cell>
          <cell r="DW297">
            <v>0</v>
          </cell>
          <cell r="DX297">
            <v>0</v>
          </cell>
          <cell r="DY297">
            <v>0</v>
          </cell>
          <cell r="DZ297">
            <v>0</v>
          </cell>
          <cell r="EA297">
            <v>0</v>
          </cell>
        </row>
        <row r="298">
          <cell r="A298">
            <v>222.04</v>
          </cell>
          <cell r="B298">
            <v>0</v>
          </cell>
          <cell r="C298">
            <v>0</v>
          </cell>
          <cell r="D298">
            <v>0</v>
          </cell>
          <cell r="E298">
            <v>0</v>
          </cell>
          <cell r="F298" t="str">
            <v>OPE</v>
          </cell>
          <cell r="G298" t="str">
            <v>Higher Education</v>
          </cell>
          <cell r="H298">
            <v>0</v>
          </cell>
          <cell r="I298">
            <v>0</v>
          </cell>
          <cell r="J298" t="str">
            <v>HBCU &amp; Minority-serving institutions (MSI) innovation for completion fund (proposed legislation)</v>
          </cell>
          <cell r="K298">
            <v>0</v>
          </cell>
          <cell r="L298" t="str">
            <v>D</v>
          </cell>
          <cell r="M298">
            <v>0</v>
          </cell>
          <cell r="N298">
            <v>0</v>
          </cell>
          <cell r="O298">
            <v>0</v>
          </cell>
          <cell r="P298">
            <v>0</v>
          </cell>
          <cell r="Q298">
            <v>0</v>
          </cell>
          <cell r="R298">
            <v>0</v>
          </cell>
          <cell r="S298">
            <v>0</v>
          </cell>
          <cell r="T298">
            <v>0</v>
          </cell>
          <cell r="U298">
            <v>0</v>
          </cell>
          <cell r="V298">
            <v>0</v>
          </cell>
          <cell r="W298">
            <v>0</v>
          </cell>
          <cell r="X298">
            <v>0</v>
          </cell>
          <cell r="Y298">
            <v>0</v>
          </cell>
          <cell r="Z298">
            <v>0</v>
          </cell>
          <cell r="AA298">
            <v>0</v>
          </cell>
          <cell r="AB298">
            <v>0</v>
          </cell>
          <cell r="AC298">
            <v>0</v>
          </cell>
          <cell r="AD298">
            <v>0</v>
          </cell>
          <cell r="AE298">
            <v>0</v>
          </cell>
          <cell r="AF298">
            <v>0</v>
          </cell>
          <cell r="AG298">
            <v>0</v>
          </cell>
          <cell r="AH298">
            <v>0</v>
          </cell>
          <cell r="AI298">
            <v>0</v>
          </cell>
          <cell r="AJ298">
            <v>0</v>
          </cell>
          <cell r="AK298">
            <v>0</v>
          </cell>
          <cell r="AL298">
            <v>0</v>
          </cell>
          <cell r="AM298">
            <v>0</v>
          </cell>
          <cell r="AN298">
            <v>0</v>
          </cell>
          <cell r="AO298">
            <v>0</v>
          </cell>
          <cell r="AP298">
            <v>0</v>
          </cell>
          <cell r="AQ298">
            <v>0</v>
          </cell>
          <cell r="AR298">
            <v>0</v>
          </cell>
          <cell r="AS298">
            <v>0</v>
          </cell>
          <cell r="AT298">
            <v>0</v>
          </cell>
          <cell r="AU298">
            <v>0</v>
          </cell>
          <cell r="AV298">
            <v>0</v>
          </cell>
          <cell r="AW298">
            <v>0</v>
          </cell>
          <cell r="AX298">
            <v>0</v>
          </cell>
          <cell r="AY298">
            <v>0</v>
          </cell>
          <cell r="AZ298">
            <v>0</v>
          </cell>
          <cell r="BA298">
            <v>0</v>
          </cell>
          <cell r="BB298">
            <v>0</v>
          </cell>
          <cell r="BC298">
            <v>0</v>
          </cell>
          <cell r="BD298">
            <v>0</v>
          </cell>
          <cell r="BE298">
            <v>0</v>
          </cell>
          <cell r="BF298">
            <v>0</v>
          </cell>
          <cell r="BG298">
            <v>0</v>
          </cell>
          <cell r="BH298">
            <v>0</v>
          </cell>
          <cell r="BI298">
            <v>0</v>
          </cell>
          <cell r="BJ298">
            <v>0</v>
          </cell>
          <cell r="BK298">
            <v>0</v>
          </cell>
          <cell r="BL298">
            <v>0</v>
          </cell>
          <cell r="BM298">
            <v>0</v>
          </cell>
          <cell r="BN298">
            <v>0</v>
          </cell>
          <cell r="BO298">
            <v>0</v>
          </cell>
          <cell r="BP298">
            <v>0</v>
          </cell>
          <cell r="BQ298">
            <v>0</v>
          </cell>
          <cell r="BR298">
            <v>0</v>
          </cell>
          <cell r="BS298">
            <v>0</v>
          </cell>
          <cell r="BT298">
            <v>0</v>
          </cell>
          <cell r="BU298">
            <v>0</v>
          </cell>
          <cell r="BV298">
            <v>0</v>
          </cell>
          <cell r="BW298">
            <v>0</v>
          </cell>
          <cell r="BX298">
            <v>0</v>
          </cell>
          <cell r="BY298">
            <v>0</v>
          </cell>
          <cell r="BZ298">
            <v>0</v>
          </cell>
          <cell r="CA298">
            <v>0</v>
          </cell>
          <cell r="CB298">
            <v>0</v>
          </cell>
          <cell r="CC298">
            <v>0</v>
          </cell>
          <cell r="CD298">
            <v>0</v>
          </cell>
          <cell r="CE298">
            <v>0</v>
          </cell>
          <cell r="CF298">
            <v>0</v>
          </cell>
          <cell r="CG298">
            <v>0</v>
          </cell>
          <cell r="CH298">
            <v>0</v>
          </cell>
          <cell r="CI298">
            <v>0</v>
          </cell>
          <cell r="CJ298">
            <v>0</v>
          </cell>
          <cell r="CK298">
            <v>0</v>
          </cell>
          <cell r="CL298">
            <v>0</v>
          </cell>
          <cell r="CM298">
            <v>0</v>
          </cell>
          <cell r="CN298">
            <v>0</v>
          </cell>
          <cell r="CO298">
            <v>0</v>
          </cell>
          <cell r="CP298">
            <v>0</v>
          </cell>
          <cell r="CQ298">
            <v>0</v>
          </cell>
          <cell r="CR298">
            <v>0</v>
          </cell>
          <cell r="CS298">
            <v>0</v>
          </cell>
          <cell r="CT298">
            <v>0</v>
          </cell>
          <cell r="CU298">
            <v>0</v>
          </cell>
          <cell r="CV298">
            <v>0</v>
          </cell>
          <cell r="CW298">
            <v>0</v>
          </cell>
          <cell r="CX298">
            <v>0</v>
          </cell>
          <cell r="CY298">
            <v>0</v>
          </cell>
          <cell r="CZ298">
            <v>0</v>
          </cell>
          <cell r="DA298">
            <v>0</v>
          </cell>
          <cell r="DB298">
            <v>0</v>
          </cell>
          <cell r="DC298">
            <v>0</v>
          </cell>
          <cell r="DD298">
            <v>0</v>
          </cell>
          <cell r="DE298">
            <v>0</v>
          </cell>
          <cell r="DF298">
            <v>0</v>
          </cell>
          <cell r="DG298">
            <v>0</v>
          </cell>
          <cell r="DH298">
            <v>0</v>
          </cell>
          <cell r="DI298">
            <v>0</v>
          </cell>
          <cell r="DJ298">
            <v>0</v>
          </cell>
          <cell r="DK298">
            <v>0</v>
          </cell>
          <cell r="DL298">
            <v>0</v>
          </cell>
          <cell r="DM298">
            <v>0</v>
          </cell>
          <cell r="DN298">
            <v>0</v>
          </cell>
          <cell r="DO298">
            <v>0</v>
          </cell>
          <cell r="DP298">
            <v>0</v>
          </cell>
          <cell r="DQ298">
            <v>0</v>
          </cell>
          <cell r="DR298">
            <v>0</v>
          </cell>
          <cell r="DS298">
            <v>0</v>
          </cell>
          <cell r="DT298">
            <v>0</v>
          </cell>
          <cell r="DU298">
            <v>0</v>
          </cell>
          <cell r="DV298">
            <v>0</v>
          </cell>
          <cell r="DW298">
            <v>0</v>
          </cell>
          <cell r="DX298">
            <v>30000</v>
          </cell>
          <cell r="DY298">
            <v>30000</v>
          </cell>
          <cell r="DZ298">
            <v>0</v>
          </cell>
          <cell r="EA298">
            <v>30000</v>
          </cell>
        </row>
        <row r="299">
          <cell r="A299">
            <v>222.05</v>
          </cell>
          <cell r="B299">
            <v>0</v>
          </cell>
          <cell r="C299">
            <v>0</v>
          </cell>
          <cell r="D299">
            <v>0</v>
          </cell>
          <cell r="E299">
            <v>0</v>
          </cell>
          <cell r="F299" t="str">
            <v>OPE</v>
          </cell>
          <cell r="G299" t="str">
            <v>Higher Education</v>
          </cell>
          <cell r="H299">
            <v>0</v>
          </cell>
          <cell r="I299">
            <v>0</v>
          </cell>
          <cell r="J299" t="str">
            <v xml:space="preserve">Strengthening Masters Programs at HBCUs </v>
          </cell>
          <cell r="K299">
            <v>0</v>
          </cell>
          <cell r="L299" t="str">
            <v>D</v>
          </cell>
          <cell r="M299">
            <v>0</v>
          </cell>
          <cell r="N299">
            <v>0</v>
          </cell>
          <cell r="O299">
            <v>0</v>
          </cell>
          <cell r="P299">
            <v>0</v>
          </cell>
          <cell r="Q299">
            <v>0</v>
          </cell>
          <cell r="R299">
            <v>0</v>
          </cell>
          <cell r="S299">
            <v>0</v>
          </cell>
          <cell r="T299">
            <v>0</v>
          </cell>
          <cell r="U299">
            <v>0</v>
          </cell>
          <cell r="V299">
            <v>0</v>
          </cell>
          <cell r="W299">
            <v>0</v>
          </cell>
          <cell r="X299">
            <v>0</v>
          </cell>
          <cell r="Y299">
            <v>0</v>
          </cell>
          <cell r="Z299">
            <v>0</v>
          </cell>
          <cell r="AA299">
            <v>0</v>
          </cell>
          <cell r="AB299">
            <v>0</v>
          </cell>
          <cell r="AC299">
            <v>0</v>
          </cell>
          <cell r="AD299">
            <v>0</v>
          </cell>
          <cell r="AE299">
            <v>0</v>
          </cell>
          <cell r="AF299">
            <v>0</v>
          </cell>
          <cell r="AG299">
            <v>0</v>
          </cell>
          <cell r="AH299">
            <v>0</v>
          </cell>
          <cell r="AI299">
            <v>0</v>
          </cell>
          <cell r="AJ299">
            <v>0</v>
          </cell>
          <cell r="AK299">
            <v>0</v>
          </cell>
          <cell r="AL299">
            <v>0</v>
          </cell>
          <cell r="AM299">
            <v>0</v>
          </cell>
          <cell r="AN299">
            <v>0</v>
          </cell>
          <cell r="AO299">
            <v>0</v>
          </cell>
          <cell r="AP299">
            <v>0</v>
          </cell>
          <cell r="AQ299">
            <v>0</v>
          </cell>
          <cell r="AR299">
            <v>0</v>
          </cell>
          <cell r="AS299">
            <v>0</v>
          </cell>
          <cell r="AT299">
            <v>0</v>
          </cell>
          <cell r="AU299">
            <v>0</v>
          </cell>
          <cell r="AV299">
            <v>0</v>
          </cell>
          <cell r="AW299">
            <v>0</v>
          </cell>
          <cell r="AX299">
            <v>0</v>
          </cell>
          <cell r="AY299">
            <v>0</v>
          </cell>
          <cell r="AZ299">
            <v>0</v>
          </cell>
          <cell r="BA299">
            <v>0</v>
          </cell>
          <cell r="BB299">
            <v>0</v>
          </cell>
          <cell r="BC299">
            <v>0</v>
          </cell>
          <cell r="BD299">
            <v>0</v>
          </cell>
          <cell r="BE299">
            <v>0</v>
          </cell>
          <cell r="BF299">
            <v>0</v>
          </cell>
          <cell r="BG299">
            <v>0</v>
          </cell>
          <cell r="BH299">
            <v>0</v>
          </cell>
          <cell r="BI299">
            <v>0</v>
          </cell>
          <cell r="BJ299">
            <v>0</v>
          </cell>
          <cell r="BK299">
            <v>0</v>
          </cell>
          <cell r="BL299">
            <v>0</v>
          </cell>
          <cell r="BM299">
            <v>0</v>
          </cell>
          <cell r="BN299">
            <v>0</v>
          </cell>
          <cell r="BO299">
            <v>0</v>
          </cell>
          <cell r="BP299">
            <v>0</v>
          </cell>
          <cell r="BQ299">
            <v>0</v>
          </cell>
          <cell r="BR299">
            <v>0</v>
          </cell>
          <cell r="BS299">
            <v>0</v>
          </cell>
          <cell r="BT299">
            <v>0</v>
          </cell>
          <cell r="BU299">
            <v>0</v>
          </cell>
          <cell r="BV299">
            <v>0</v>
          </cell>
          <cell r="BW299">
            <v>0</v>
          </cell>
          <cell r="BX299">
            <v>0</v>
          </cell>
          <cell r="BY299">
            <v>0</v>
          </cell>
          <cell r="BZ299">
            <v>0</v>
          </cell>
          <cell r="CA299">
            <v>0</v>
          </cell>
          <cell r="CB299">
            <v>0</v>
          </cell>
          <cell r="CC299">
            <v>0</v>
          </cell>
          <cell r="CD299">
            <v>0</v>
          </cell>
          <cell r="CE299">
            <v>0</v>
          </cell>
          <cell r="CF299">
            <v>0</v>
          </cell>
          <cell r="CG299">
            <v>0</v>
          </cell>
          <cell r="CH299">
            <v>0</v>
          </cell>
          <cell r="CI299">
            <v>0</v>
          </cell>
          <cell r="CJ299">
            <v>0</v>
          </cell>
          <cell r="CK299">
            <v>0</v>
          </cell>
          <cell r="CL299">
            <v>0</v>
          </cell>
          <cell r="CM299">
            <v>0</v>
          </cell>
          <cell r="CN299">
            <v>0</v>
          </cell>
          <cell r="CO299">
            <v>0</v>
          </cell>
          <cell r="CP299">
            <v>0</v>
          </cell>
          <cell r="CQ299">
            <v>0</v>
          </cell>
          <cell r="CR299">
            <v>0</v>
          </cell>
          <cell r="CS299">
            <v>0</v>
          </cell>
          <cell r="CT299">
            <v>0</v>
          </cell>
          <cell r="CU299">
            <v>0</v>
          </cell>
          <cell r="CV299">
            <v>0</v>
          </cell>
          <cell r="CW299">
            <v>0</v>
          </cell>
          <cell r="CX299">
            <v>0</v>
          </cell>
          <cell r="CY299">
            <v>0</v>
          </cell>
          <cell r="CZ299">
            <v>0</v>
          </cell>
          <cell r="DA299">
            <v>0</v>
          </cell>
          <cell r="DB299">
            <v>0</v>
          </cell>
          <cell r="DC299">
            <v>0</v>
          </cell>
          <cell r="DD299">
            <v>0</v>
          </cell>
          <cell r="DE299">
            <v>0</v>
          </cell>
          <cell r="DF299">
            <v>0</v>
          </cell>
          <cell r="DG299">
            <v>0</v>
          </cell>
          <cell r="DH299">
            <v>0</v>
          </cell>
          <cell r="DI299">
            <v>0</v>
          </cell>
          <cell r="DJ299">
            <v>0</v>
          </cell>
          <cell r="DK299">
            <v>0</v>
          </cell>
          <cell r="DL299">
            <v>0</v>
          </cell>
          <cell r="DM299">
            <v>0</v>
          </cell>
          <cell r="DN299">
            <v>0</v>
          </cell>
          <cell r="DO299">
            <v>0</v>
          </cell>
          <cell r="DP299">
            <v>0</v>
          </cell>
          <cell r="DQ299">
            <v>0</v>
          </cell>
          <cell r="DR299">
            <v>0</v>
          </cell>
          <cell r="DS299">
            <v>0</v>
          </cell>
          <cell r="DT299">
            <v>0</v>
          </cell>
          <cell r="DU299">
            <v>0</v>
          </cell>
          <cell r="DV299">
            <v>0</v>
          </cell>
          <cell r="DW299">
            <v>0</v>
          </cell>
          <cell r="DX299">
            <v>0</v>
          </cell>
          <cell r="DY299">
            <v>0</v>
          </cell>
          <cell r="DZ299">
            <v>9500</v>
          </cell>
          <cell r="EA299">
            <v>0</v>
          </cell>
        </row>
        <row r="300">
          <cell r="A300">
            <v>223</v>
          </cell>
          <cell r="B300">
            <v>8</v>
          </cell>
          <cell r="C300">
            <v>3</v>
          </cell>
          <cell r="D300">
            <v>0</v>
          </cell>
          <cell r="E300">
            <v>0</v>
          </cell>
          <cell r="F300" t="str">
            <v>OPE</v>
          </cell>
          <cell r="G300" t="str">
            <v>Higher Education</v>
          </cell>
          <cell r="H300" t="str">
            <v>Other, Post 2nd-2</v>
          </cell>
          <cell r="I300">
            <v>0</v>
          </cell>
          <cell r="J300" t="str">
            <v>College textbook rental pilot initiative (HEOA section 803)</v>
          </cell>
          <cell r="K300">
            <v>0</v>
          </cell>
          <cell r="L300" t="str">
            <v>D</v>
          </cell>
          <cell r="M300">
            <v>1</v>
          </cell>
          <cell r="N300">
            <v>0</v>
          </cell>
          <cell r="O300">
            <v>0</v>
          </cell>
          <cell r="P300">
            <v>0</v>
          </cell>
          <cell r="Q300">
            <v>0</v>
          </cell>
          <cell r="R300">
            <v>10000</v>
          </cell>
          <cell r="S300">
            <v>10000</v>
          </cell>
          <cell r="T300">
            <v>10000</v>
          </cell>
          <cell r="U300">
            <v>0</v>
          </cell>
          <cell r="V300">
            <v>0</v>
          </cell>
          <cell r="W300">
            <v>0</v>
          </cell>
          <cell r="X300">
            <v>0</v>
          </cell>
          <cell r="Y300">
            <v>0</v>
          </cell>
          <cell r="Z300">
            <v>0</v>
          </cell>
          <cell r="AA300">
            <v>0</v>
          </cell>
          <cell r="AB300">
            <v>0</v>
          </cell>
          <cell r="AC300">
            <v>0</v>
          </cell>
          <cell r="AD300">
            <v>0</v>
          </cell>
          <cell r="AE300">
            <v>0</v>
          </cell>
          <cell r="AF300">
            <v>0</v>
          </cell>
          <cell r="AG300">
            <v>0</v>
          </cell>
          <cell r="AH300">
            <v>0</v>
          </cell>
          <cell r="AI300">
            <v>10000</v>
          </cell>
          <cell r="AJ300">
            <v>10000</v>
          </cell>
          <cell r="AK300">
            <v>10000</v>
          </cell>
          <cell r="AL300">
            <v>0</v>
          </cell>
          <cell r="AM300">
            <v>0</v>
          </cell>
          <cell r="AN300">
            <v>10000</v>
          </cell>
          <cell r="AO300">
            <v>0</v>
          </cell>
          <cell r="AP300">
            <v>10000</v>
          </cell>
          <cell r="AQ300">
            <v>10000</v>
          </cell>
          <cell r="AR300">
            <v>0</v>
          </cell>
          <cell r="AS300">
            <v>10000</v>
          </cell>
          <cell r="AT300">
            <v>0</v>
          </cell>
          <cell r="AU300">
            <v>10000</v>
          </cell>
          <cell r="AV300">
            <v>10000</v>
          </cell>
          <cell r="AW300">
            <v>0</v>
          </cell>
          <cell r="AX300">
            <v>0</v>
          </cell>
          <cell r="AY300">
            <v>0</v>
          </cell>
          <cell r="AZ300">
            <v>0</v>
          </cell>
          <cell r="BA300">
            <v>0</v>
          </cell>
          <cell r="BB300">
            <v>10000</v>
          </cell>
          <cell r="BC300">
            <v>0</v>
          </cell>
          <cell r="BD300">
            <v>0</v>
          </cell>
          <cell r="BE300">
            <v>0</v>
          </cell>
          <cell r="BF300">
            <v>0</v>
          </cell>
          <cell r="BG300">
            <v>0</v>
          </cell>
          <cell r="BH300">
            <v>0</v>
          </cell>
          <cell r="BI300">
            <v>0</v>
          </cell>
          <cell r="BJ300">
            <v>0</v>
          </cell>
          <cell r="BK300">
            <v>0</v>
          </cell>
          <cell r="BL300">
            <v>0</v>
          </cell>
          <cell r="BM300">
            <v>0</v>
          </cell>
          <cell r="BN300">
            <v>0</v>
          </cell>
          <cell r="BO300">
            <v>0</v>
          </cell>
          <cell r="BP300">
            <v>0</v>
          </cell>
          <cell r="BQ300">
            <v>0</v>
          </cell>
          <cell r="BR300">
            <v>0</v>
          </cell>
          <cell r="BS300">
            <v>0</v>
          </cell>
          <cell r="BT300">
            <v>0</v>
          </cell>
          <cell r="BU300">
            <v>0</v>
          </cell>
          <cell r="BV300">
            <v>0</v>
          </cell>
          <cell r="BW300">
            <v>0</v>
          </cell>
          <cell r="BX300">
            <v>0</v>
          </cell>
          <cell r="BY300">
            <v>0</v>
          </cell>
          <cell r="BZ300">
            <v>0</v>
          </cell>
          <cell r="CA300">
            <v>0</v>
          </cell>
          <cell r="CB300">
            <v>0</v>
          </cell>
          <cell r="CC300">
            <v>0</v>
          </cell>
          <cell r="CD300">
            <v>0</v>
          </cell>
          <cell r="CE300">
            <v>0</v>
          </cell>
          <cell r="CF300">
            <v>0</v>
          </cell>
          <cell r="CG300">
            <v>0</v>
          </cell>
          <cell r="CH300">
            <v>0</v>
          </cell>
          <cell r="CI300">
            <v>0</v>
          </cell>
          <cell r="CJ300">
            <v>0</v>
          </cell>
          <cell r="CK300">
            <v>0</v>
          </cell>
          <cell r="CL300">
            <v>0</v>
          </cell>
          <cell r="CM300">
            <v>0</v>
          </cell>
          <cell r="CN300">
            <v>0</v>
          </cell>
          <cell r="CO300">
            <v>0</v>
          </cell>
          <cell r="CP300">
            <v>0</v>
          </cell>
          <cell r="CQ300">
            <v>0</v>
          </cell>
          <cell r="CR300">
            <v>0</v>
          </cell>
          <cell r="CS300">
            <v>0</v>
          </cell>
          <cell r="CT300">
            <v>0</v>
          </cell>
          <cell r="CU300">
            <v>0</v>
          </cell>
          <cell r="CV300">
            <v>0</v>
          </cell>
          <cell r="CW300">
            <v>0</v>
          </cell>
          <cell r="CX300">
            <v>0</v>
          </cell>
          <cell r="CY300">
            <v>0</v>
          </cell>
          <cell r="CZ300">
            <v>0</v>
          </cell>
          <cell r="DA300">
            <v>0</v>
          </cell>
          <cell r="DB300">
            <v>0</v>
          </cell>
          <cell r="DC300">
            <v>0</v>
          </cell>
          <cell r="DD300">
            <v>0</v>
          </cell>
          <cell r="DE300">
            <v>0</v>
          </cell>
          <cell r="DF300">
            <v>0</v>
          </cell>
          <cell r="DG300">
            <v>0</v>
          </cell>
          <cell r="DH300">
            <v>0</v>
          </cell>
          <cell r="DI300">
            <v>0</v>
          </cell>
          <cell r="DJ300">
            <v>0</v>
          </cell>
          <cell r="DK300">
            <v>0</v>
          </cell>
          <cell r="DL300">
            <v>0</v>
          </cell>
          <cell r="DM300">
            <v>0</v>
          </cell>
          <cell r="DN300">
            <v>0</v>
          </cell>
          <cell r="DO300">
            <v>0</v>
          </cell>
          <cell r="DP300">
            <v>0</v>
          </cell>
          <cell r="DQ300">
            <v>0</v>
          </cell>
          <cell r="DR300">
            <v>0</v>
          </cell>
          <cell r="DS300">
            <v>0</v>
          </cell>
          <cell r="DT300">
            <v>0</v>
          </cell>
          <cell r="DU300">
            <v>0</v>
          </cell>
          <cell r="DV300">
            <v>0</v>
          </cell>
          <cell r="DW300">
            <v>0</v>
          </cell>
          <cell r="DX300">
            <v>0</v>
          </cell>
          <cell r="DY300">
            <v>0</v>
          </cell>
          <cell r="DZ300">
            <v>0</v>
          </cell>
          <cell r="EA300">
            <v>0</v>
          </cell>
        </row>
        <row r="301">
          <cell r="A301">
            <v>224</v>
          </cell>
          <cell r="B301">
            <v>8</v>
          </cell>
          <cell r="C301">
            <v>3</v>
          </cell>
          <cell r="D301">
            <v>0</v>
          </cell>
          <cell r="E301">
            <v>0</v>
          </cell>
          <cell r="F301" t="str">
            <v>OPE</v>
          </cell>
          <cell r="G301" t="str">
            <v>Higher Education</v>
          </cell>
          <cell r="H301" t="str">
            <v>Other, Post 2nd-2</v>
          </cell>
          <cell r="I301">
            <v>0</v>
          </cell>
          <cell r="J301" t="str">
            <v>Centers for excellence for veteran student success (HEA VIII-T)</v>
          </cell>
          <cell r="K301">
            <v>0</v>
          </cell>
          <cell r="L301" t="str">
            <v>D</v>
          </cell>
          <cell r="M301">
            <v>1</v>
          </cell>
          <cell r="N301">
            <v>0</v>
          </cell>
          <cell r="O301">
            <v>0</v>
          </cell>
          <cell r="P301">
            <v>0</v>
          </cell>
          <cell r="Q301">
            <v>0</v>
          </cell>
          <cell r="R301">
            <v>6000</v>
          </cell>
          <cell r="S301">
            <v>6000</v>
          </cell>
          <cell r="T301">
            <v>6000</v>
          </cell>
          <cell r="U301">
            <v>4000</v>
          </cell>
          <cell r="V301">
            <v>4000</v>
          </cell>
          <cell r="W301">
            <v>4000</v>
          </cell>
          <cell r="X301">
            <v>4000</v>
          </cell>
          <cell r="Y301">
            <v>4000</v>
          </cell>
          <cell r="Z301">
            <v>4000</v>
          </cell>
          <cell r="AA301">
            <v>0</v>
          </cell>
          <cell r="AB301">
            <v>4000</v>
          </cell>
          <cell r="AC301">
            <v>6000</v>
          </cell>
          <cell r="AD301">
            <v>6000</v>
          </cell>
          <cell r="AE301">
            <v>0</v>
          </cell>
          <cell r="AF301">
            <v>0</v>
          </cell>
          <cell r="AG301">
            <v>0</v>
          </cell>
          <cell r="AH301">
            <v>0</v>
          </cell>
          <cell r="AI301">
            <v>6000</v>
          </cell>
          <cell r="AJ301">
            <v>6000</v>
          </cell>
          <cell r="AK301">
            <v>6000</v>
          </cell>
          <cell r="AL301">
            <v>0</v>
          </cell>
          <cell r="AM301">
            <v>0</v>
          </cell>
          <cell r="AN301">
            <v>6000</v>
          </cell>
          <cell r="AO301">
            <v>0</v>
          </cell>
          <cell r="AP301">
            <v>6000</v>
          </cell>
          <cell r="AQ301">
            <v>6000</v>
          </cell>
          <cell r="AR301">
            <v>0</v>
          </cell>
          <cell r="AS301">
            <v>6000</v>
          </cell>
          <cell r="AT301">
            <v>0</v>
          </cell>
          <cell r="AU301">
            <v>6000</v>
          </cell>
          <cell r="AV301">
            <v>6000</v>
          </cell>
          <cell r="AW301">
            <v>0</v>
          </cell>
          <cell r="AX301">
            <v>0</v>
          </cell>
          <cell r="AY301">
            <v>0</v>
          </cell>
          <cell r="AZ301">
            <v>0</v>
          </cell>
          <cell r="BA301">
            <v>0</v>
          </cell>
          <cell r="BB301">
            <v>6000</v>
          </cell>
          <cell r="BC301">
            <v>0</v>
          </cell>
          <cell r="BD301">
            <v>0</v>
          </cell>
          <cell r="BE301">
            <v>0</v>
          </cell>
          <cell r="BF301">
            <v>0</v>
          </cell>
          <cell r="BG301">
            <v>0</v>
          </cell>
          <cell r="BH301">
            <v>0</v>
          </cell>
          <cell r="BI301">
            <v>0</v>
          </cell>
          <cell r="BJ301">
            <v>0</v>
          </cell>
          <cell r="BK301">
            <v>0</v>
          </cell>
          <cell r="BL301">
            <v>0</v>
          </cell>
          <cell r="BM301">
            <v>0</v>
          </cell>
          <cell r="BN301">
            <v>0</v>
          </cell>
          <cell r="BO301">
            <v>0</v>
          </cell>
          <cell r="BP301">
            <v>0</v>
          </cell>
          <cell r="BQ301">
            <v>0</v>
          </cell>
          <cell r="BR301">
            <v>0</v>
          </cell>
          <cell r="BS301">
            <v>0</v>
          </cell>
          <cell r="BT301">
            <v>0</v>
          </cell>
          <cell r="BU301">
            <v>0</v>
          </cell>
          <cell r="BV301">
            <v>0</v>
          </cell>
          <cell r="BW301">
            <v>0</v>
          </cell>
          <cell r="BX301">
            <v>0</v>
          </cell>
          <cell r="BY301">
            <v>0</v>
          </cell>
          <cell r="BZ301">
            <v>0</v>
          </cell>
          <cell r="CA301">
            <v>0</v>
          </cell>
          <cell r="CB301">
            <v>0</v>
          </cell>
          <cell r="CC301">
            <v>0</v>
          </cell>
          <cell r="CD301">
            <v>0</v>
          </cell>
          <cell r="CE301">
            <v>0</v>
          </cell>
          <cell r="CF301">
            <v>0</v>
          </cell>
          <cell r="CG301">
            <v>0</v>
          </cell>
          <cell r="CH301">
            <v>0</v>
          </cell>
          <cell r="CI301">
            <v>0</v>
          </cell>
          <cell r="CJ301">
            <v>0</v>
          </cell>
          <cell r="CK301">
            <v>0</v>
          </cell>
          <cell r="CL301">
            <v>0</v>
          </cell>
          <cell r="CM301">
            <v>0</v>
          </cell>
          <cell r="CN301">
            <v>0</v>
          </cell>
          <cell r="CO301">
            <v>0</v>
          </cell>
          <cell r="CP301">
            <v>0</v>
          </cell>
          <cell r="CQ301">
            <v>0</v>
          </cell>
          <cell r="CR301">
            <v>0</v>
          </cell>
          <cell r="CS301">
            <v>0</v>
          </cell>
          <cell r="CT301">
            <v>0</v>
          </cell>
          <cell r="CU301">
            <v>0</v>
          </cell>
          <cell r="CV301">
            <v>0</v>
          </cell>
          <cell r="CW301">
            <v>0</v>
          </cell>
          <cell r="CX301">
            <v>0</v>
          </cell>
          <cell r="CY301">
            <v>0</v>
          </cell>
          <cell r="CZ301">
            <v>0</v>
          </cell>
          <cell r="DA301">
            <v>0</v>
          </cell>
          <cell r="DB301">
            <v>0</v>
          </cell>
          <cell r="DC301">
            <v>0</v>
          </cell>
          <cell r="DD301">
            <v>0</v>
          </cell>
          <cell r="DE301">
            <v>0</v>
          </cell>
          <cell r="DF301">
            <v>0</v>
          </cell>
          <cell r="DG301">
            <v>0</v>
          </cell>
          <cell r="DH301">
            <v>0</v>
          </cell>
          <cell r="DI301">
            <v>0</v>
          </cell>
          <cell r="DJ301">
            <v>0</v>
          </cell>
          <cell r="DK301">
            <v>0</v>
          </cell>
          <cell r="DL301">
            <v>0</v>
          </cell>
          <cell r="DM301">
            <v>0</v>
          </cell>
          <cell r="DN301">
            <v>0</v>
          </cell>
          <cell r="DO301">
            <v>0</v>
          </cell>
          <cell r="DP301">
            <v>0</v>
          </cell>
          <cell r="DQ301">
            <v>0</v>
          </cell>
          <cell r="DR301">
            <v>0</v>
          </cell>
          <cell r="DS301">
            <v>0</v>
          </cell>
          <cell r="DT301">
            <v>0</v>
          </cell>
          <cell r="DU301">
            <v>0</v>
          </cell>
          <cell r="DV301">
            <v>0</v>
          </cell>
          <cell r="DW301">
            <v>0</v>
          </cell>
          <cell r="DX301">
            <v>0</v>
          </cell>
          <cell r="DY301">
            <v>0</v>
          </cell>
          <cell r="DZ301">
            <v>0</v>
          </cell>
          <cell r="EA301">
            <v>0</v>
          </cell>
        </row>
        <row r="302">
          <cell r="A302">
            <v>225</v>
          </cell>
          <cell r="B302">
            <v>8</v>
          </cell>
          <cell r="C302">
            <v>3</v>
          </cell>
          <cell r="D302">
            <v>0</v>
          </cell>
          <cell r="E302">
            <v>0</v>
          </cell>
          <cell r="F302" t="str">
            <v>OPE</v>
          </cell>
          <cell r="G302" t="str">
            <v>Higher Education</v>
          </cell>
          <cell r="H302" t="str">
            <v>Other, Post 2nd-2</v>
          </cell>
          <cell r="I302">
            <v>0</v>
          </cell>
          <cell r="J302" t="str">
            <v>Training for realtime writers (HEA VIII-S)</v>
          </cell>
          <cell r="K302">
            <v>0</v>
          </cell>
          <cell r="L302" t="str">
            <v>D</v>
          </cell>
          <cell r="M302">
            <v>1</v>
          </cell>
          <cell r="N302">
            <v>0</v>
          </cell>
          <cell r="O302">
            <v>0</v>
          </cell>
          <cell r="P302">
            <v>0</v>
          </cell>
          <cell r="Q302">
            <v>0</v>
          </cell>
          <cell r="R302">
            <v>1000</v>
          </cell>
          <cell r="S302">
            <v>1000</v>
          </cell>
          <cell r="T302">
            <v>1000</v>
          </cell>
          <cell r="U302">
            <v>0</v>
          </cell>
          <cell r="V302">
            <v>0</v>
          </cell>
          <cell r="W302">
            <v>0</v>
          </cell>
          <cell r="X302">
            <v>0</v>
          </cell>
          <cell r="Y302">
            <v>0</v>
          </cell>
          <cell r="Z302">
            <v>0</v>
          </cell>
          <cell r="AA302">
            <v>0</v>
          </cell>
          <cell r="AB302">
            <v>0</v>
          </cell>
          <cell r="AC302">
            <v>0</v>
          </cell>
          <cell r="AD302">
            <v>0</v>
          </cell>
          <cell r="AE302">
            <v>0</v>
          </cell>
          <cell r="AF302">
            <v>0</v>
          </cell>
          <cell r="AG302">
            <v>0</v>
          </cell>
          <cell r="AH302">
            <v>0</v>
          </cell>
          <cell r="AI302">
            <v>0</v>
          </cell>
          <cell r="AJ302">
            <v>1000</v>
          </cell>
          <cell r="AK302">
            <v>1000</v>
          </cell>
          <cell r="AL302">
            <v>1000</v>
          </cell>
          <cell r="AM302">
            <v>1000</v>
          </cell>
          <cell r="AN302">
            <v>1000</v>
          </cell>
          <cell r="AO302">
            <v>0</v>
          </cell>
          <cell r="AP302">
            <v>1000</v>
          </cell>
          <cell r="AQ302">
            <v>1000</v>
          </cell>
          <cell r="AR302">
            <v>0</v>
          </cell>
          <cell r="AS302">
            <v>1000</v>
          </cell>
          <cell r="AT302">
            <v>1000</v>
          </cell>
          <cell r="AU302">
            <v>1000</v>
          </cell>
          <cell r="AV302">
            <v>1000</v>
          </cell>
          <cell r="AW302">
            <v>1000</v>
          </cell>
          <cell r="AX302">
            <v>1000</v>
          </cell>
          <cell r="AY302">
            <v>1000</v>
          </cell>
          <cell r="AZ302">
            <v>998</v>
          </cell>
          <cell r="BA302">
            <v>983</v>
          </cell>
          <cell r="BB302">
            <v>1000</v>
          </cell>
          <cell r="BC302">
            <v>0</v>
          </cell>
          <cell r="BD302">
            <v>0</v>
          </cell>
          <cell r="BE302">
            <v>0</v>
          </cell>
          <cell r="BF302">
            <v>0</v>
          </cell>
          <cell r="BG302">
            <v>0</v>
          </cell>
          <cell r="BH302">
            <v>0</v>
          </cell>
          <cell r="BI302">
            <v>0</v>
          </cell>
          <cell r="BJ302">
            <v>0</v>
          </cell>
          <cell r="BK302">
            <v>0</v>
          </cell>
          <cell r="BL302">
            <v>0</v>
          </cell>
          <cell r="BM302">
            <v>998</v>
          </cell>
          <cell r="BN302">
            <v>998</v>
          </cell>
          <cell r="BO302">
            <v>998</v>
          </cell>
          <cell r="BP302">
            <v>0</v>
          </cell>
          <cell r="BQ302">
            <v>983</v>
          </cell>
          <cell r="BR302">
            <v>983</v>
          </cell>
          <cell r="BS302">
            <v>983</v>
          </cell>
          <cell r="BT302">
            <v>983</v>
          </cell>
          <cell r="BU302">
            <v>1130</v>
          </cell>
          <cell r="BV302">
            <v>1128</v>
          </cell>
          <cell r="BW302">
            <v>0</v>
          </cell>
          <cell r="BX302">
            <v>0</v>
          </cell>
          <cell r="BY302">
            <v>0</v>
          </cell>
          <cell r="BZ302">
            <v>0</v>
          </cell>
          <cell r="CA302">
            <v>0</v>
          </cell>
          <cell r="CB302">
            <v>0</v>
          </cell>
          <cell r="CC302">
            <v>0</v>
          </cell>
          <cell r="CD302">
            <v>0</v>
          </cell>
          <cell r="CE302">
            <v>1128</v>
          </cell>
          <cell r="CF302">
            <v>1128</v>
          </cell>
          <cell r="CG302">
            <v>1128</v>
          </cell>
          <cell r="CH302">
            <v>1069</v>
          </cell>
          <cell r="CI302">
            <v>1128</v>
          </cell>
          <cell r="CJ302">
            <v>1128</v>
          </cell>
          <cell r="CK302">
            <v>0</v>
          </cell>
          <cell r="CL302">
            <v>0</v>
          </cell>
          <cell r="CM302">
            <v>0</v>
          </cell>
          <cell r="CN302">
            <v>0</v>
          </cell>
          <cell r="CO302">
            <v>0</v>
          </cell>
          <cell r="CP302">
            <v>0</v>
          </cell>
          <cell r="CQ302">
            <v>0</v>
          </cell>
          <cell r="CR302">
            <v>1126</v>
          </cell>
          <cell r="CS302">
            <v>1126</v>
          </cell>
          <cell r="CT302">
            <v>1069</v>
          </cell>
          <cell r="CU302">
            <v>1126</v>
          </cell>
          <cell r="CV302">
            <v>0</v>
          </cell>
          <cell r="CW302">
            <v>0</v>
          </cell>
          <cell r="CX302">
            <v>0</v>
          </cell>
          <cell r="CY302">
            <v>0</v>
          </cell>
          <cell r="CZ302">
            <v>0</v>
          </cell>
          <cell r="DA302">
            <v>0</v>
          </cell>
          <cell r="DB302">
            <v>1126</v>
          </cell>
          <cell r="DC302">
            <v>1125</v>
          </cell>
          <cell r="DD302">
            <v>1126</v>
          </cell>
          <cell r="DE302">
            <v>0</v>
          </cell>
          <cell r="DF302">
            <v>0</v>
          </cell>
          <cell r="DG302">
            <v>0</v>
          </cell>
          <cell r="DH302">
            <v>0</v>
          </cell>
          <cell r="DI302">
            <v>0</v>
          </cell>
          <cell r="DJ302">
            <v>0</v>
          </cell>
          <cell r="DK302">
            <v>0</v>
          </cell>
          <cell r="DL302">
            <v>0</v>
          </cell>
          <cell r="DM302">
            <v>0</v>
          </cell>
          <cell r="DN302">
            <v>0</v>
          </cell>
          <cell r="DO302">
            <v>0</v>
          </cell>
          <cell r="DP302">
            <v>0</v>
          </cell>
          <cell r="DQ302">
            <v>0</v>
          </cell>
          <cell r="DR302">
            <v>0</v>
          </cell>
          <cell r="DS302">
            <v>0</v>
          </cell>
          <cell r="DT302">
            <v>0</v>
          </cell>
          <cell r="DU302">
            <v>0</v>
          </cell>
          <cell r="DV302">
            <v>0</v>
          </cell>
          <cell r="DW302">
            <v>0</v>
          </cell>
          <cell r="DX302">
            <v>0</v>
          </cell>
          <cell r="DY302">
            <v>0</v>
          </cell>
          <cell r="DZ302">
            <v>0</v>
          </cell>
          <cell r="EA302">
            <v>0</v>
          </cell>
        </row>
        <row r="303">
          <cell r="A303">
            <v>226</v>
          </cell>
          <cell r="B303">
            <v>8</v>
          </cell>
          <cell r="C303">
            <v>3</v>
          </cell>
          <cell r="D303">
            <v>0</v>
          </cell>
          <cell r="E303">
            <v>0</v>
          </cell>
          <cell r="F303" t="str">
            <v>OPE</v>
          </cell>
          <cell r="G303" t="str">
            <v>Higher Education</v>
          </cell>
          <cell r="H303" t="str">
            <v>Other, Post 2nd-2</v>
          </cell>
          <cell r="I303">
            <v>0</v>
          </cell>
          <cell r="J303" t="str">
            <v>Off-campus community service program (HEA Title IV-C)</v>
          </cell>
          <cell r="K303">
            <v>0</v>
          </cell>
          <cell r="L303" t="str">
            <v>D</v>
          </cell>
          <cell r="M303">
            <v>1</v>
          </cell>
          <cell r="N303">
            <v>0</v>
          </cell>
          <cell r="O303">
            <v>0</v>
          </cell>
          <cell r="P303">
            <v>0</v>
          </cell>
          <cell r="Q303">
            <v>0</v>
          </cell>
          <cell r="R303">
            <v>750</v>
          </cell>
          <cell r="S303">
            <v>750</v>
          </cell>
          <cell r="T303">
            <v>750</v>
          </cell>
          <cell r="U303">
            <v>0</v>
          </cell>
          <cell r="V303">
            <v>0</v>
          </cell>
          <cell r="W303">
            <v>0</v>
          </cell>
          <cell r="X303">
            <v>0</v>
          </cell>
          <cell r="Y303">
            <v>0</v>
          </cell>
          <cell r="Z303">
            <v>0</v>
          </cell>
          <cell r="AA303">
            <v>0</v>
          </cell>
          <cell r="AB303">
            <v>0</v>
          </cell>
          <cell r="AC303">
            <v>0</v>
          </cell>
          <cell r="AD303">
            <v>0</v>
          </cell>
          <cell r="AE303">
            <v>0</v>
          </cell>
          <cell r="AF303">
            <v>0</v>
          </cell>
          <cell r="AG303">
            <v>0</v>
          </cell>
          <cell r="AH303">
            <v>0</v>
          </cell>
          <cell r="AI303">
            <v>0</v>
          </cell>
          <cell r="AJ303">
            <v>750</v>
          </cell>
          <cell r="AK303">
            <v>750</v>
          </cell>
          <cell r="AL303">
            <v>750</v>
          </cell>
          <cell r="AM303">
            <v>750</v>
          </cell>
          <cell r="AN303">
            <v>750</v>
          </cell>
          <cell r="AO303">
            <v>0</v>
          </cell>
          <cell r="AP303">
            <v>750</v>
          </cell>
          <cell r="AQ303">
            <v>750</v>
          </cell>
          <cell r="AR303">
            <v>0</v>
          </cell>
          <cell r="AS303">
            <v>750</v>
          </cell>
          <cell r="AT303">
            <v>0</v>
          </cell>
          <cell r="AU303">
            <v>750</v>
          </cell>
          <cell r="AV303">
            <v>750</v>
          </cell>
          <cell r="AW303">
            <v>0</v>
          </cell>
          <cell r="AX303">
            <v>0</v>
          </cell>
          <cell r="AY303">
            <v>0</v>
          </cell>
          <cell r="AZ303">
            <v>0</v>
          </cell>
          <cell r="BA303">
            <v>0</v>
          </cell>
          <cell r="BB303">
            <v>750</v>
          </cell>
          <cell r="BC303">
            <v>0</v>
          </cell>
          <cell r="BD303">
            <v>0</v>
          </cell>
          <cell r="BE303">
            <v>0</v>
          </cell>
          <cell r="BF303">
            <v>0</v>
          </cell>
          <cell r="BG303">
            <v>0</v>
          </cell>
          <cell r="BH303">
            <v>0</v>
          </cell>
          <cell r="BI303">
            <v>0</v>
          </cell>
          <cell r="BJ303">
            <v>0</v>
          </cell>
          <cell r="BK303">
            <v>0</v>
          </cell>
          <cell r="BL303">
            <v>0</v>
          </cell>
          <cell r="BM303">
            <v>0</v>
          </cell>
          <cell r="BN303">
            <v>0</v>
          </cell>
          <cell r="BO303">
            <v>0</v>
          </cell>
          <cell r="BP303">
            <v>0</v>
          </cell>
          <cell r="BQ303">
            <v>0</v>
          </cell>
          <cell r="BR303">
            <v>0</v>
          </cell>
          <cell r="BS303">
            <v>0</v>
          </cell>
          <cell r="BT303">
            <v>0</v>
          </cell>
          <cell r="BU303">
            <v>0</v>
          </cell>
          <cell r="BV303">
            <v>0</v>
          </cell>
          <cell r="BW303">
            <v>0</v>
          </cell>
          <cell r="BX303">
            <v>0</v>
          </cell>
          <cell r="BY303">
            <v>0</v>
          </cell>
          <cell r="BZ303">
            <v>0</v>
          </cell>
          <cell r="CA303">
            <v>0</v>
          </cell>
          <cell r="CB303">
            <v>0</v>
          </cell>
          <cell r="CC303">
            <v>0</v>
          </cell>
          <cell r="CD303">
            <v>0</v>
          </cell>
          <cell r="CE303">
            <v>0</v>
          </cell>
          <cell r="CF303">
            <v>0</v>
          </cell>
          <cell r="CG303">
            <v>0</v>
          </cell>
          <cell r="CH303">
            <v>0</v>
          </cell>
          <cell r="CI303">
            <v>0</v>
          </cell>
          <cell r="CJ303">
            <v>0</v>
          </cell>
          <cell r="CK303">
            <v>0</v>
          </cell>
          <cell r="CL303">
            <v>0</v>
          </cell>
          <cell r="CM303">
            <v>0</v>
          </cell>
          <cell r="CN303">
            <v>0</v>
          </cell>
          <cell r="CO303">
            <v>0</v>
          </cell>
          <cell r="CP303">
            <v>0</v>
          </cell>
          <cell r="CQ303">
            <v>0</v>
          </cell>
          <cell r="CR303">
            <v>0</v>
          </cell>
          <cell r="CS303">
            <v>0</v>
          </cell>
          <cell r="CT303">
            <v>0</v>
          </cell>
          <cell r="CU303">
            <v>0</v>
          </cell>
          <cell r="CV303">
            <v>0</v>
          </cell>
          <cell r="CW303">
            <v>0</v>
          </cell>
          <cell r="CX303">
            <v>0</v>
          </cell>
          <cell r="CY303">
            <v>0</v>
          </cell>
          <cell r="CZ303">
            <v>0</v>
          </cell>
          <cell r="DA303">
            <v>0</v>
          </cell>
          <cell r="DB303">
            <v>0</v>
          </cell>
          <cell r="DC303">
            <v>0</v>
          </cell>
          <cell r="DD303">
            <v>0</v>
          </cell>
          <cell r="DE303">
            <v>0</v>
          </cell>
          <cell r="DF303">
            <v>0</v>
          </cell>
          <cell r="DG303">
            <v>0</v>
          </cell>
          <cell r="DH303">
            <v>0</v>
          </cell>
          <cell r="DI303">
            <v>0</v>
          </cell>
          <cell r="DJ303">
            <v>0</v>
          </cell>
          <cell r="DK303">
            <v>0</v>
          </cell>
          <cell r="DL303">
            <v>0</v>
          </cell>
          <cell r="DM303">
            <v>0</v>
          </cell>
          <cell r="DN303">
            <v>0</v>
          </cell>
          <cell r="DO303">
            <v>0</v>
          </cell>
          <cell r="DP303">
            <v>0</v>
          </cell>
          <cell r="DQ303">
            <v>0</v>
          </cell>
          <cell r="DR303">
            <v>0</v>
          </cell>
          <cell r="DS303">
            <v>0</v>
          </cell>
          <cell r="DT303">
            <v>0</v>
          </cell>
          <cell r="DU303">
            <v>0</v>
          </cell>
          <cell r="DV303">
            <v>0</v>
          </cell>
          <cell r="DW303">
            <v>0</v>
          </cell>
          <cell r="DX303">
            <v>0</v>
          </cell>
          <cell r="DY303">
            <v>0</v>
          </cell>
          <cell r="DZ303">
            <v>0</v>
          </cell>
          <cell r="EA303">
            <v>0</v>
          </cell>
        </row>
        <row r="304">
          <cell r="A304">
            <v>227</v>
          </cell>
          <cell r="B304">
            <v>8</v>
          </cell>
          <cell r="C304">
            <v>3</v>
          </cell>
          <cell r="D304">
            <v>0</v>
          </cell>
          <cell r="E304">
            <v>0</v>
          </cell>
          <cell r="F304" t="str">
            <v>OPE</v>
          </cell>
          <cell r="G304" t="str">
            <v>Higher Education</v>
          </cell>
          <cell r="H304" t="str">
            <v>Other, Post 2nd-2</v>
          </cell>
          <cell r="I304">
            <v>0</v>
          </cell>
          <cell r="J304" t="str">
            <v>Demonstration projects to support postsecondary faculty, staff, and administrators</v>
          </cell>
          <cell r="K304">
            <v>0</v>
          </cell>
          <cell r="L304" t="str">
            <v>D</v>
          </cell>
          <cell r="M304">
            <v>1</v>
          </cell>
          <cell r="N304">
            <v>0</v>
          </cell>
          <cell r="O304">
            <v>0</v>
          </cell>
          <cell r="P304">
            <v>0</v>
          </cell>
          <cell r="Q304">
            <v>6755</v>
          </cell>
          <cell r="R304">
            <v>6755</v>
          </cell>
          <cell r="S304">
            <v>6755</v>
          </cell>
          <cell r="T304">
            <v>6755</v>
          </cell>
          <cell r="U304">
            <v>6755</v>
          </cell>
          <cell r="V304">
            <v>6755</v>
          </cell>
          <cell r="W304">
            <v>6755</v>
          </cell>
          <cell r="X304">
            <v>6755</v>
          </cell>
          <cell r="Y304">
            <v>6755</v>
          </cell>
          <cell r="Z304">
            <v>6755</v>
          </cell>
          <cell r="AA304">
            <v>0</v>
          </cell>
          <cell r="AB304">
            <v>6755</v>
          </cell>
          <cell r="AC304">
            <v>6755</v>
          </cell>
          <cell r="AD304">
            <v>6755</v>
          </cell>
          <cell r="AE304">
            <v>6755</v>
          </cell>
          <cell r="AF304">
            <v>6755</v>
          </cell>
          <cell r="AG304">
            <v>6755</v>
          </cell>
          <cell r="AH304">
            <v>6755</v>
          </cell>
          <cell r="AI304">
            <v>6755</v>
          </cell>
          <cell r="AJ304">
            <v>6755</v>
          </cell>
          <cell r="AK304">
            <v>6755</v>
          </cell>
          <cell r="AL304">
            <v>6755</v>
          </cell>
          <cell r="AM304">
            <v>6755</v>
          </cell>
          <cell r="AN304">
            <v>6755</v>
          </cell>
          <cell r="AO304">
            <v>6755</v>
          </cell>
          <cell r="AP304">
            <v>6755</v>
          </cell>
          <cell r="AQ304">
            <v>6755</v>
          </cell>
          <cell r="AR304">
            <v>0</v>
          </cell>
          <cell r="AS304">
            <v>6755</v>
          </cell>
          <cell r="AT304">
            <v>6755</v>
          </cell>
          <cell r="AU304">
            <v>6755</v>
          </cell>
          <cell r="AV304">
            <v>6755</v>
          </cell>
          <cell r="AW304">
            <v>0</v>
          </cell>
          <cell r="AX304">
            <v>0</v>
          </cell>
          <cell r="AY304">
            <v>0</v>
          </cell>
          <cell r="AZ304">
            <v>0</v>
          </cell>
          <cell r="BA304">
            <v>0</v>
          </cell>
          <cell r="BB304">
            <v>6755</v>
          </cell>
          <cell r="BC304">
            <v>6755</v>
          </cell>
          <cell r="BD304">
            <v>6661</v>
          </cell>
          <cell r="BE304">
            <v>6755</v>
          </cell>
          <cell r="BF304">
            <v>6755</v>
          </cell>
          <cell r="BG304">
            <v>0</v>
          </cell>
          <cell r="BH304">
            <v>0</v>
          </cell>
          <cell r="BI304">
            <v>0</v>
          </cell>
          <cell r="BJ304">
            <v>0</v>
          </cell>
          <cell r="BK304">
            <v>0</v>
          </cell>
          <cell r="BL304">
            <v>0</v>
          </cell>
          <cell r="BM304">
            <v>0</v>
          </cell>
          <cell r="BN304">
            <v>0</v>
          </cell>
          <cell r="BO304">
            <v>0</v>
          </cell>
          <cell r="BP304">
            <v>0</v>
          </cell>
          <cell r="BQ304">
            <v>0</v>
          </cell>
          <cell r="BR304">
            <v>0</v>
          </cell>
          <cell r="BS304">
            <v>0</v>
          </cell>
          <cell r="BT304">
            <v>0</v>
          </cell>
          <cell r="BU304">
            <v>0</v>
          </cell>
          <cell r="BV304">
            <v>0</v>
          </cell>
          <cell r="BW304">
            <v>0</v>
          </cell>
          <cell r="BX304">
            <v>0</v>
          </cell>
          <cell r="BY304">
            <v>0</v>
          </cell>
          <cell r="BZ304">
            <v>0</v>
          </cell>
          <cell r="CA304">
            <v>0</v>
          </cell>
          <cell r="CB304">
            <v>0</v>
          </cell>
          <cell r="CC304">
            <v>0</v>
          </cell>
          <cell r="CD304">
            <v>0</v>
          </cell>
          <cell r="CE304">
            <v>0</v>
          </cell>
          <cell r="CF304">
            <v>0</v>
          </cell>
          <cell r="CG304">
            <v>0</v>
          </cell>
          <cell r="CH304">
            <v>0</v>
          </cell>
          <cell r="CI304">
            <v>0</v>
          </cell>
          <cell r="CJ304">
            <v>0</v>
          </cell>
          <cell r="CK304">
            <v>0</v>
          </cell>
          <cell r="CL304">
            <v>0</v>
          </cell>
          <cell r="CM304">
            <v>0</v>
          </cell>
          <cell r="CN304">
            <v>0</v>
          </cell>
          <cell r="CO304">
            <v>0</v>
          </cell>
          <cell r="CP304">
            <v>0</v>
          </cell>
          <cell r="CQ304">
            <v>0</v>
          </cell>
          <cell r="CR304">
            <v>0</v>
          </cell>
          <cell r="CS304">
            <v>0</v>
          </cell>
          <cell r="CT304">
            <v>0</v>
          </cell>
          <cell r="CU304">
            <v>0</v>
          </cell>
          <cell r="CV304">
            <v>0</v>
          </cell>
          <cell r="CW304">
            <v>0</v>
          </cell>
          <cell r="CX304">
            <v>0</v>
          </cell>
          <cell r="CY304">
            <v>0</v>
          </cell>
          <cell r="CZ304">
            <v>0</v>
          </cell>
          <cell r="DA304">
            <v>0</v>
          </cell>
          <cell r="DB304">
            <v>0</v>
          </cell>
          <cell r="DC304">
            <v>0</v>
          </cell>
          <cell r="DD304">
            <v>0</v>
          </cell>
          <cell r="DE304">
            <v>0</v>
          </cell>
          <cell r="DF304">
            <v>0</v>
          </cell>
          <cell r="DG304">
            <v>0</v>
          </cell>
          <cell r="DH304">
            <v>0</v>
          </cell>
          <cell r="DI304">
            <v>0</v>
          </cell>
          <cell r="DJ304">
            <v>0</v>
          </cell>
          <cell r="DK304">
            <v>0</v>
          </cell>
          <cell r="DL304">
            <v>0</v>
          </cell>
          <cell r="DM304">
            <v>0</v>
          </cell>
          <cell r="DN304">
            <v>0</v>
          </cell>
          <cell r="DO304">
            <v>0</v>
          </cell>
          <cell r="DP304">
            <v>0</v>
          </cell>
          <cell r="DQ304">
            <v>0</v>
          </cell>
          <cell r="DR304">
            <v>0</v>
          </cell>
          <cell r="DS304">
            <v>0</v>
          </cell>
          <cell r="DT304">
            <v>0</v>
          </cell>
          <cell r="DU304">
            <v>0</v>
          </cell>
          <cell r="DV304">
            <v>0</v>
          </cell>
          <cell r="DW304">
            <v>0</v>
          </cell>
          <cell r="DX304">
            <v>0</v>
          </cell>
          <cell r="DY304">
            <v>0</v>
          </cell>
          <cell r="DZ304">
            <v>0</v>
          </cell>
          <cell r="EA304">
            <v>0</v>
          </cell>
        </row>
        <row r="305">
          <cell r="A305">
            <v>227.01</v>
          </cell>
          <cell r="B305">
            <v>0</v>
          </cell>
          <cell r="C305">
            <v>0</v>
          </cell>
          <cell r="D305">
            <v>0</v>
          </cell>
          <cell r="E305">
            <v>0</v>
          </cell>
          <cell r="F305" t="str">
            <v>OPE</v>
          </cell>
          <cell r="G305" t="str">
            <v>Higher Education</v>
          </cell>
          <cell r="H305" t="str">
            <v>Other, Post 2nd-3</v>
          </cell>
          <cell r="I305">
            <v>0</v>
          </cell>
          <cell r="J305" t="str">
            <v xml:space="preserve">University sustainability </v>
          </cell>
          <cell r="K305">
            <v>0</v>
          </cell>
          <cell r="L305" t="str">
            <v>D</v>
          </cell>
          <cell r="M305">
            <v>1</v>
          </cell>
          <cell r="N305">
            <v>0</v>
          </cell>
          <cell r="O305">
            <v>0</v>
          </cell>
          <cell r="P305">
            <v>0</v>
          </cell>
          <cell r="Q305">
            <v>0</v>
          </cell>
          <cell r="R305">
            <v>0</v>
          </cell>
          <cell r="S305">
            <v>0</v>
          </cell>
          <cell r="T305">
            <v>0</v>
          </cell>
          <cell r="U305">
            <v>0</v>
          </cell>
          <cell r="V305">
            <v>0</v>
          </cell>
          <cell r="W305">
            <v>0</v>
          </cell>
          <cell r="X305">
            <v>0</v>
          </cell>
          <cell r="Y305">
            <v>0</v>
          </cell>
          <cell r="Z305">
            <v>0</v>
          </cell>
          <cell r="AA305">
            <v>0</v>
          </cell>
          <cell r="AB305">
            <v>0</v>
          </cell>
          <cell r="AC305">
            <v>0</v>
          </cell>
          <cell r="AD305">
            <v>0</v>
          </cell>
          <cell r="AE305">
            <v>0</v>
          </cell>
          <cell r="AF305">
            <v>0</v>
          </cell>
          <cell r="AG305">
            <v>0</v>
          </cell>
          <cell r="AH305">
            <v>0</v>
          </cell>
          <cell r="AI305">
            <v>0</v>
          </cell>
          <cell r="AJ305">
            <v>0</v>
          </cell>
          <cell r="AK305">
            <v>0</v>
          </cell>
          <cell r="AL305">
            <v>0</v>
          </cell>
          <cell r="AM305">
            <v>0</v>
          </cell>
          <cell r="AN305">
            <v>0</v>
          </cell>
          <cell r="AO305">
            <v>0</v>
          </cell>
          <cell r="AP305">
            <v>0</v>
          </cell>
          <cell r="AQ305">
            <v>0</v>
          </cell>
          <cell r="AR305">
            <v>0</v>
          </cell>
          <cell r="AS305">
            <v>0</v>
          </cell>
          <cell r="AT305">
            <v>0</v>
          </cell>
          <cell r="AU305">
            <v>0</v>
          </cell>
          <cell r="AV305">
            <v>0</v>
          </cell>
          <cell r="AW305">
            <v>0</v>
          </cell>
          <cell r="AX305">
            <v>0</v>
          </cell>
          <cell r="AY305">
            <v>0</v>
          </cell>
          <cell r="AZ305">
            <v>0</v>
          </cell>
          <cell r="BA305">
            <v>0</v>
          </cell>
          <cell r="BB305">
            <v>0</v>
          </cell>
          <cell r="BC305">
            <v>20000</v>
          </cell>
          <cell r="BD305">
            <v>0</v>
          </cell>
          <cell r="BE305">
            <v>20000</v>
          </cell>
          <cell r="BF305">
            <v>20000</v>
          </cell>
          <cell r="BG305">
            <v>0</v>
          </cell>
          <cell r="BH305">
            <v>0</v>
          </cell>
          <cell r="BI305">
            <v>0</v>
          </cell>
          <cell r="BJ305">
            <v>0</v>
          </cell>
          <cell r="BK305">
            <v>0</v>
          </cell>
          <cell r="BL305">
            <v>0</v>
          </cell>
          <cell r="BM305">
            <v>0</v>
          </cell>
          <cell r="BN305">
            <v>0</v>
          </cell>
          <cell r="BO305">
            <v>0</v>
          </cell>
          <cell r="BP305">
            <v>0</v>
          </cell>
          <cell r="BQ305">
            <v>0</v>
          </cell>
          <cell r="BR305">
            <v>0</v>
          </cell>
          <cell r="BS305">
            <v>0</v>
          </cell>
          <cell r="BT305">
            <v>0</v>
          </cell>
          <cell r="BU305">
            <v>0</v>
          </cell>
          <cell r="BV305">
            <v>0</v>
          </cell>
          <cell r="BW305">
            <v>0</v>
          </cell>
          <cell r="BX305">
            <v>0</v>
          </cell>
          <cell r="BY305">
            <v>0</v>
          </cell>
          <cell r="BZ305">
            <v>0</v>
          </cell>
          <cell r="CA305">
            <v>0</v>
          </cell>
          <cell r="CB305">
            <v>0</v>
          </cell>
          <cell r="CC305">
            <v>0</v>
          </cell>
          <cell r="CD305">
            <v>0</v>
          </cell>
          <cell r="CE305">
            <v>0</v>
          </cell>
          <cell r="CF305">
            <v>0</v>
          </cell>
          <cell r="CG305">
            <v>0</v>
          </cell>
          <cell r="CH305">
            <v>0</v>
          </cell>
          <cell r="CI305">
            <v>0</v>
          </cell>
          <cell r="CJ305">
            <v>0</v>
          </cell>
          <cell r="CK305">
            <v>0</v>
          </cell>
          <cell r="CL305">
            <v>0</v>
          </cell>
          <cell r="CM305">
            <v>0</v>
          </cell>
          <cell r="CN305">
            <v>0</v>
          </cell>
          <cell r="CO305">
            <v>0</v>
          </cell>
          <cell r="CP305">
            <v>0</v>
          </cell>
          <cell r="CQ305">
            <v>0</v>
          </cell>
          <cell r="CR305">
            <v>0</v>
          </cell>
          <cell r="CS305">
            <v>0</v>
          </cell>
          <cell r="CT305">
            <v>0</v>
          </cell>
          <cell r="CU305">
            <v>0</v>
          </cell>
          <cell r="CV305">
            <v>0</v>
          </cell>
          <cell r="CW305">
            <v>0</v>
          </cell>
          <cell r="CX305">
            <v>0</v>
          </cell>
          <cell r="CY305">
            <v>0</v>
          </cell>
          <cell r="CZ305">
            <v>0</v>
          </cell>
          <cell r="DA305">
            <v>0</v>
          </cell>
          <cell r="DB305">
            <v>0</v>
          </cell>
          <cell r="DC305">
            <v>0</v>
          </cell>
          <cell r="DD305">
            <v>0</v>
          </cell>
          <cell r="DE305">
            <v>0</v>
          </cell>
          <cell r="DF305">
            <v>0</v>
          </cell>
          <cell r="DG305">
            <v>0</v>
          </cell>
          <cell r="DH305">
            <v>0</v>
          </cell>
          <cell r="DI305">
            <v>0</v>
          </cell>
          <cell r="DJ305">
            <v>0</v>
          </cell>
          <cell r="DK305">
            <v>0</v>
          </cell>
          <cell r="DL305">
            <v>0</v>
          </cell>
          <cell r="DM305">
            <v>0</v>
          </cell>
          <cell r="DN305">
            <v>0</v>
          </cell>
          <cell r="DO305">
            <v>0</v>
          </cell>
          <cell r="DP305">
            <v>0</v>
          </cell>
          <cell r="DQ305">
            <v>0</v>
          </cell>
          <cell r="DR305">
            <v>0</v>
          </cell>
          <cell r="DS305">
            <v>0</v>
          </cell>
          <cell r="DT305">
            <v>0</v>
          </cell>
          <cell r="DU305">
            <v>0</v>
          </cell>
          <cell r="DV305">
            <v>0</v>
          </cell>
          <cell r="DW305">
            <v>0</v>
          </cell>
          <cell r="DX305">
            <v>0</v>
          </cell>
          <cell r="DY305">
            <v>0</v>
          </cell>
          <cell r="DZ305">
            <v>0</v>
          </cell>
          <cell r="EA305">
            <v>0</v>
          </cell>
        </row>
        <row r="306">
          <cell r="A306">
            <v>228</v>
          </cell>
          <cell r="B306">
            <v>8</v>
          </cell>
          <cell r="C306">
            <v>3</v>
          </cell>
          <cell r="D306">
            <v>0</v>
          </cell>
          <cell r="E306">
            <v>0</v>
          </cell>
          <cell r="F306" t="str">
            <v>OPE</v>
          </cell>
          <cell r="G306" t="str">
            <v>Higher Education</v>
          </cell>
          <cell r="H306" t="str">
            <v>Other, Post 2nd-2</v>
          </cell>
          <cell r="I306">
            <v>0</v>
          </cell>
          <cell r="J306" t="str">
            <v>Model transition programs for students with intellectual disabilities into higher education (HEA VII-D-2)</v>
          </cell>
          <cell r="K306">
            <v>0</v>
          </cell>
          <cell r="L306" t="str">
            <v>D</v>
          </cell>
          <cell r="M306">
            <v>1</v>
          </cell>
          <cell r="N306">
            <v>0</v>
          </cell>
          <cell r="O306">
            <v>0</v>
          </cell>
          <cell r="P306">
            <v>0</v>
          </cell>
          <cell r="Q306">
            <v>0</v>
          </cell>
          <cell r="R306">
            <v>11000</v>
          </cell>
          <cell r="S306">
            <v>11000</v>
          </cell>
          <cell r="T306">
            <v>11000</v>
          </cell>
          <cell r="U306">
            <v>9000</v>
          </cell>
          <cell r="V306">
            <v>9000</v>
          </cell>
          <cell r="W306">
            <v>9000</v>
          </cell>
          <cell r="X306">
            <v>9000</v>
          </cell>
          <cell r="Y306">
            <v>9000</v>
          </cell>
          <cell r="Z306">
            <v>9000</v>
          </cell>
          <cell r="AA306">
            <v>0</v>
          </cell>
          <cell r="AB306">
            <v>9000</v>
          </cell>
          <cell r="AC306">
            <v>11000</v>
          </cell>
          <cell r="AD306">
            <v>11000</v>
          </cell>
          <cell r="AE306">
            <v>11000</v>
          </cell>
          <cell r="AF306">
            <v>11000</v>
          </cell>
          <cell r="AG306">
            <v>11000</v>
          </cell>
          <cell r="AH306">
            <v>11000</v>
          </cell>
          <cell r="AI306">
            <v>11000</v>
          </cell>
          <cell r="AJ306">
            <v>11000</v>
          </cell>
          <cell r="AK306">
            <v>11000</v>
          </cell>
          <cell r="AL306">
            <v>13000</v>
          </cell>
          <cell r="AM306">
            <v>13000</v>
          </cell>
          <cell r="AN306">
            <v>12000</v>
          </cell>
          <cell r="AO306">
            <v>11000</v>
          </cell>
          <cell r="AP306">
            <v>11000</v>
          </cell>
          <cell r="AQ306">
            <v>11000</v>
          </cell>
          <cell r="AR306">
            <v>11000</v>
          </cell>
          <cell r="AS306">
            <v>11000</v>
          </cell>
          <cell r="AT306">
            <v>14000</v>
          </cell>
          <cell r="AU306">
            <v>11000</v>
          </cell>
          <cell r="AV306">
            <v>11000</v>
          </cell>
          <cell r="AW306">
            <v>11000</v>
          </cell>
          <cell r="AX306">
            <v>11000</v>
          </cell>
          <cell r="AY306">
            <v>11000</v>
          </cell>
          <cell r="AZ306">
            <v>10978</v>
          </cell>
          <cell r="BA306">
            <v>10813</v>
          </cell>
          <cell r="BB306">
            <v>11000</v>
          </cell>
          <cell r="BC306">
            <v>11000</v>
          </cell>
          <cell r="BD306">
            <v>11834</v>
          </cell>
          <cell r="BE306">
            <v>11000</v>
          </cell>
          <cell r="BF306">
            <v>12000</v>
          </cell>
          <cell r="BG306">
            <v>0</v>
          </cell>
          <cell r="BH306">
            <v>0</v>
          </cell>
          <cell r="BI306">
            <v>0</v>
          </cell>
          <cell r="BJ306">
            <v>0</v>
          </cell>
          <cell r="BK306">
            <v>0</v>
          </cell>
          <cell r="BL306">
            <v>0</v>
          </cell>
          <cell r="BM306">
            <v>10978</v>
          </cell>
          <cell r="BN306">
            <v>10978</v>
          </cell>
          <cell r="BO306">
            <v>10978</v>
          </cell>
          <cell r="BP306">
            <v>0</v>
          </cell>
          <cell r="BQ306">
            <v>10813</v>
          </cell>
          <cell r="BR306">
            <v>10813</v>
          </cell>
          <cell r="BS306">
            <v>10813</v>
          </cell>
          <cell r="BT306">
            <v>10813</v>
          </cell>
          <cell r="BU306">
            <v>10978</v>
          </cell>
          <cell r="BV306">
            <v>10957</v>
          </cell>
          <cell r="BW306">
            <v>0</v>
          </cell>
          <cell r="BX306">
            <v>0</v>
          </cell>
          <cell r="BY306">
            <v>0</v>
          </cell>
          <cell r="BZ306">
            <v>0</v>
          </cell>
          <cell r="CA306">
            <v>0</v>
          </cell>
          <cell r="CB306">
            <v>0</v>
          </cell>
          <cell r="CC306">
            <v>0</v>
          </cell>
          <cell r="CD306">
            <v>0</v>
          </cell>
          <cell r="CE306">
            <v>10957</v>
          </cell>
          <cell r="CF306">
            <v>10957</v>
          </cell>
          <cell r="CG306">
            <v>10957</v>
          </cell>
          <cell r="CH306">
            <v>10384</v>
          </cell>
          <cell r="CI306">
            <v>10957</v>
          </cell>
          <cell r="CJ306">
            <v>10957</v>
          </cell>
          <cell r="CK306">
            <v>0</v>
          </cell>
          <cell r="CL306">
            <v>0</v>
          </cell>
          <cell r="CM306">
            <v>0</v>
          </cell>
          <cell r="CN306">
            <v>0</v>
          </cell>
          <cell r="CO306">
            <v>0</v>
          </cell>
          <cell r="CP306">
            <v>0</v>
          </cell>
          <cell r="CQ306">
            <v>0</v>
          </cell>
          <cell r="CR306">
            <v>10935</v>
          </cell>
          <cell r="CS306">
            <v>10935</v>
          </cell>
          <cell r="CT306">
            <v>10384</v>
          </cell>
          <cell r="CU306">
            <v>10384</v>
          </cell>
          <cell r="CV306">
            <v>0</v>
          </cell>
          <cell r="CW306">
            <v>0</v>
          </cell>
          <cell r="CX306">
            <v>0</v>
          </cell>
          <cell r="CY306">
            <v>0</v>
          </cell>
          <cell r="CZ306">
            <v>0</v>
          </cell>
          <cell r="DA306">
            <v>12718</v>
          </cell>
          <cell r="DB306">
            <v>10384</v>
          </cell>
          <cell r="DC306">
            <v>10378</v>
          </cell>
          <cell r="DD306">
            <v>10384</v>
          </cell>
          <cell r="DE306">
            <v>11800</v>
          </cell>
          <cell r="DF306">
            <v>10384</v>
          </cell>
          <cell r="DG306">
            <v>10384</v>
          </cell>
          <cell r="DH306">
            <v>10384</v>
          </cell>
          <cell r="DI306">
            <v>11800</v>
          </cell>
          <cell r="DJ306">
            <v>11800</v>
          </cell>
          <cell r="DK306">
            <v>11800</v>
          </cell>
          <cell r="DL306">
            <v>11800</v>
          </cell>
          <cell r="DM306">
            <v>11800</v>
          </cell>
          <cell r="DN306">
            <v>10384</v>
          </cell>
          <cell r="DO306">
            <v>0</v>
          </cell>
          <cell r="DP306">
            <v>11800</v>
          </cell>
          <cell r="DQ306">
            <v>11800</v>
          </cell>
          <cell r="DR306">
            <v>11800</v>
          </cell>
          <cell r="DS306">
            <v>11800</v>
          </cell>
          <cell r="DT306">
            <v>11800</v>
          </cell>
          <cell r="DU306">
            <v>11800</v>
          </cell>
          <cell r="DV306">
            <v>11800</v>
          </cell>
          <cell r="DW306">
            <v>11800</v>
          </cell>
          <cell r="DX306">
            <v>11800</v>
          </cell>
          <cell r="DY306">
            <v>11800</v>
          </cell>
          <cell r="DZ306">
            <v>11800</v>
          </cell>
          <cell r="EA306">
            <v>11800</v>
          </cell>
        </row>
        <row r="307">
          <cell r="A307">
            <v>229</v>
          </cell>
          <cell r="B307">
            <v>6</v>
          </cell>
          <cell r="C307">
            <v>3</v>
          </cell>
          <cell r="D307">
            <v>0</v>
          </cell>
          <cell r="E307">
            <v>0</v>
          </cell>
          <cell r="F307" t="str">
            <v>OPE</v>
          </cell>
          <cell r="G307" t="str">
            <v>Higher Education</v>
          </cell>
          <cell r="H307" t="str">
            <v>Other, Post 2nd-2</v>
          </cell>
          <cell r="I307">
            <v>0</v>
          </cell>
          <cell r="J307" t="str">
            <v>Tribally controlled postsecondary career and technical institutions (CTEA section 117)</v>
          </cell>
          <cell r="K307">
            <v>0</v>
          </cell>
          <cell r="L307" t="str">
            <v>D</v>
          </cell>
          <cell r="M307">
            <v>1</v>
          </cell>
          <cell r="N307">
            <v>0</v>
          </cell>
          <cell r="O307">
            <v>0</v>
          </cell>
          <cell r="P307">
            <v>7773</v>
          </cell>
          <cell r="Q307">
            <v>7773</v>
          </cell>
          <cell r="R307">
            <v>8162</v>
          </cell>
          <cell r="S307">
            <v>8162</v>
          </cell>
          <cell r="T307">
            <v>8162</v>
          </cell>
          <cell r="U307">
            <v>7968</v>
          </cell>
          <cell r="V307">
            <v>7968</v>
          </cell>
          <cell r="W307">
            <v>7968</v>
          </cell>
          <cell r="X307">
            <v>7968</v>
          </cell>
          <cell r="Y307">
            <v>7968</v>
          </cell>
          <cell r="Z307">
            <v>7968</v>
          </cell>
          <cell r="AA307">
            <v>0</v>
          </cell>
          <cell r="AB307">
            <v>7968</v>
          </cell>
          <cell r="AC307">
            <v>8162</v>
          </cell>
          <cell r="AD307">
            <v>8162</v>
          </cell>
          <cell r="AE307">
            <v>8162</v>
          </cell>
          <cell r="AF307">
            <v>8162</v>
          </cell>
          <cell r="AG307">
            <v>8162</v>
          </cell>
          <cell r="AH307">
            <v>8162</v>
          </cell>
          <cell r="AI307">
            <v>8162</v>
          </cell>
          <cell r="AJ307">
            <v>8162</v>
          </cell>
          <cell r="AK307">
            <v>8162</v>
          </cell>
          <cell r="AL307">
            <v>8162</v>
          </cell>
          <cell r="AM307">
            <v>8162</v>
          </cell>
          <cell r="AN307">
            <v>8162</v>
          </cell>
          <cell r="AO307">
            <v>8162</v>
          </cell>
          <cell r="AP307">
            <v>8162</v>
          </cell>
          <cell r="AQ307">
            <v>8162</v>
          </cell>
          <cell r="AR307">
            <v>0</v>
          </cell>
          <cell r="AS307">
            <v>0</v>
          </cell>
          <cell r="AT307">
            <v>8162</v>
          </cell>
          <cell r="AU307">
            <v>0</v>
          </cell>
          <cell r="AV307">
            <v>0</v>
          </cell>
          <cell r="AW307">
            <v>7505</v>
          </cell>
          <cell r="AX307">
            <v>8162</v>
          </cell>
          <cell r="AY307">
            <v>8162</v>
          </cell>
          <cell r="AZ307">
            <v>8146</v>
          </cell>
          <cell r="BA307">
            <v>8023</v>
          </cell>
          <cell r="BB307">
            <v>8162</v>
          </cell>
          <cell r="BC307">
            <v>8162</v>
          </cell>
          <cell r="BD307">
            <v>8049</v>
          </cell>
          <cell r="BE307">
            <v>8162</v>
          </cell>
          <cell r="BF307">
            <v>8162</v>
          </cell>
          <cell r="BG307">
            <v>8162</v>
          </cell>
          <cell r="BH307">
            <v>8162</v>
          </cell>
          <cell r="BI307">
            <v>8162</v>
          </cell>
          <cell r="BJ307">
            <v>8162</v>
          </cell>
          <cell r="BK307">
            <v>8162</v>
          </cell>
          <cell r="BL307">
            <v>8146</v>
          </cell>
          <cell r="BM307">
            <v>8146</v>
          </cell>
          <cell r="BN307">
            <v>8146</v>
          </cell>
          <cell r="BO307">
            <v>8146</v>
          </cell>
          <cell r="BP307">
            <v>8146</v>
          </cell>
          <cell r="BQ307">
            <v>8023</v>
          </cell>
          <cell r="BR307">
            <v>8023</v>
          </cell>
          <cell r="BS307">
            <v>8023</v>
          </cell>
          <cell r="BT307">
            <v>8023</v>
          </cell>
          <cell r="BU307">
            <v>8146</v>
          </cell>
          <cell r="BV307">
            <v>8131</v>
          </cell>
          <cell r="BW307">
            <v>8146</v>
          </cell>
          <cell r="BX307">
            <v>8146</v>
          </cell>
          <cell r="BY307">
            <v>8146</v>
          </cell>
          <cell r="BZ307">
            <v>8146</v>
          </cell>
          <cell r="CA307">
            <v>8146</v>
          </cell>
          <cell r="CB307">
            <v>8146</v>
          </cell>
          <cell r="CC307">
            <v>8131</v>
          </cell>
          <cell r="CD307">
            <v>8131</v>
          </cell>
          <cell r="CE307">
            <v>8131</v>
          </cell>
          <cell r="CF307">
            <v>8131</v>
          </cell>
          <cell r="CG307">
            <v>8131</v>
          </cell>
          <cell r="CH307">
            <v>7705</v>
          </cell>
          <cell r="CI307">
            <v>8131</v>
          </cell>
          <cell r="CJ307">
            <v>8131</v>
          </cell>
          <cell r="CK307">
            <v>8131</v>
          </cell>
          <cell r="CL307">
            <v>8131</v>
          </cell>
          <cell r="CM307">
            <v>8131</v>
          </cell>
          <cell r="CN307">
            <v>8131</v>
          </cell>
          <cell r="CO307">
            <v>8131</v>
          </cell>
          <cell r="CP307">
            <v>8131</v>
          </cell>
          <cell r="CQ307">
            <v>8131</v>
          </cell>
          <cell r="CR307">
            <v>8114</v>
          </cell>
          <cell r="CS307">
            <v>8114</v>
          </cell>
          <cell r="CT307">
            <v>7705</v>
          </cell>
          <cell r="CU307">
            <v>7705</v>
          </cell>
          <cell r="CV307">
            <v>8114</v>
          </cell>
          <cell r="CW307">
            <v>7705</v>
          </cell>
          <cell r="CX307">
            <v>7705</v>
          </cell>
          <cell r="CY307">
            <v>7705</v>
          </cell>
          <cell r="CZ307">
            <v>7705</v>
          </cell>
          <cell r="DA307">
            <v>8705</v>
          </cell>
          <cell r="DB307">
            <v>7705</v>
          </cell>
          <cell r="DC307">
            <v>7701</v>
          </cell>
          <cell r="DD307">
            <v>7705</v>
          </cell>
          <cell r="DE307">
            <v>7705</v>
          </cell>
          <cell r="DF307">
            <v>7705</v>
          </cell>
          <cell r="DG307">
            <v>7705</v>
          </cell>
          <cell r="DH307">
            <v>7705</v>
          </cell>
          <cell r="DI307">
            <v>7705</v>
          </cell>
          <cell r="DJ307">
            <v>7705</v>
          </cell>
          <cell r="DK307">
            <v>7705</v>
          </cell>
          <cell r="DL307">
            <v>8705</v>
          </cell>
          <cell r="DM307">
            <v>8705</v>
          </cell>
          <cell r="DN307">
            <v>7705</v>
          </cell>
          <cell r="DO307">
            <v>0</v>
          </cell>
          <cell r="DP307">
            <v>7705</v>
          </cell>
          <cell r="DQ307">
            <v>8286</v>
          </cell>
          <cell r="DR307">
            <v>8705</v>
          </cell>
          <cell r="DS307">
            <v>8286</v>
          </cell>
          <cell r="DT307">
            <v>7705</v>
          </cell>
          <cell r="DU307">
            <v>7705</v>
          </cell>
          <cell r="DV307">
            <v>7705</v>
          </cell>
          <cell r="DW307">
            <v>7705</v>
          </cell>
          <cell r="DX307">
            <v>8286</v>
          </cell>
          <cell r="DY307">
            <v>8286</v>
          </cell>
          <cell r="DZ307">
            <v>8286</v>
          </cell>
          <cell r="EA307">
            <v>8286</v>
          </cell>
        </row>
        <row r="308">
          <cell r="A308">
            <v>230</v>
          </cell>
          <cell r="B308">
            <v>8</v>
          </cell>
          <cell r="C308">
            <v>3</v>
          </cell>
          <cell r="D308">
            <v>0</v>
          </cell>
          <cell r="E308">
            <v>0</v>
          </cell>
          <cell r="F308" t="str">
            <v>OPE</v>
          </cell>
          <cell r="G308" t="str">
            <v>Higher Education</v>
          </cell>
          <cell r="H308" t="str">
            <v>Other, Post 2nd-2</v>
          </cell>
          <cell r="I308">
            <v>0</v>
          </cell>
          <cell r="J308" t="str">
            <v>Federal TRIO programs (HEA IV-A-2, Chapter 1)</v>
          </cell>
          <cell r="K308">
            <v>0</v>
          </cell>
          <cell r="L308" t="str">
            <v>D</v>
          </cell>
          <cell r="M308">
            <v>1</v>
          </cell>
          <cell r="N308">
            <v>0</v>
          </cell>
          <cell r="O308">
            <v>0</v>
          </cell>
          <cell r="P308">
            <v>848089</v>
          </cell>
          <cell r="Q308">
            <v>848089</v>
          </cell>
          <cell r="R308">
            <v>853089</v>
          </cell>
          <cell r="S308">
            <v>853089</v>
          </cell>
          <cell r="T308">
            <v>853089</v>
          </cell>
          <cell r="U308">
            <v>858089</v>
          </cell>
          <cell r="V308">
            <v>858089</v>
          </cell>
          <cell r="W308">
            <v>858089</v>
          </cell>
          <cell r="X308">
            <v>858089</v>
          </cell>
          <cell r="Y308">
            <v>858089</v>
          </cell>
          <cell r="Z308">
            <v>858089</v>
          </cell>
          <cell r="AA308">
            <v>0</v>
          </cell>
          <cell r="AB308">
            <v>858089</v>
          </cell>
          <cell r="AC308">
            <v>853089</v>
          </cell>
          <cell r="AD308">
            <v>853089</v>
          </cell>
          <cell r="AE308">
            <v>853089</v>
          </cell>
          <cell r="AF308">
            <v>853089</v>
          </cell>
          <cell r="AG308">
            <v>853089</v>
          </cell>
          <cell r="AH308">
            <v>853089</v>
          </cell>
          <cell r="AI308">
            <v>878682</v>
          </cell>
          <cell r="AJ308">
            <v>853089</v>
          </cell>
          <cell r="AK308">
            <v>853089</v>
          </cell>
          <cell r="AL308">
            <v>868089</v>
          </cell>
          <cell r="AM308">
            <v>868089</v>
          </cell>
          <cell r="AN308">
            <v>879089</v>
          </cell>
          <cell r="AO308">
            <v>873386</v>
          </cell>
          <cell r="AP308">
            <v>871846</v>
          </cell>
          <cell r="AQ308">
            <v>853089</v>
          </cell>
          <cell r="AR308">
            <v>828189</v>
          </cell>
          <cell r="AS308">
            <v>853089</v>
          </cell>
          <cell r="AT308">
            <v>853089</v>
          </cell>
          <cell r="AU308">
            <v>853089</v>
          </cell>
          <cell r="AV308">
            <v>853089</v>
          </cell>
          <cell r="AW308">
            <v>828089</v>
          </cell>
          <cell r="AX308">
            <v>828178</v>
          </cell>
          <cell r="AY308">
            <v>828178</v>
          </cell>
          <cell r="AZ308">
            <v>826522</v>
          </cell>
          <cell r="BA308">
            <v>814099</v>
          </cell>
          <cell r="BB308">
            <v>853089</v>
          </cell>
          <cell r="BC308">
            <v>853089</v>
          </cell>
          <cell r="BD308">
            <v>879089</v>
          </cell>
          <cell r="BE308">
            <v>853089</v>
          </cell>
          <cell r="BF308">
            <v>910089</v>
          </cell>
          <cell r="BG308">
            <v>853089</v>
          </cell>
          <cell r="BH308">
            <v>921089</v>
          </cell>
          <cell r="BI308">
            <v>888089</v>
          </cell>
          <cell r="BJ308">
            <v>906089</v>
          </cell>
          <cell r="BK308">
            <v>920089</v>
          </cell>
          <cell r="BL308">
            <v>826522</v>
          </cell>
          <cell r="BM308">
            <v>826522</v>
          </cell>
          <cell r="BN308">
            <v>826522</v>
          </cell>
          <cell r="BO308">
            <v>826522</v>
          </cell>
          <cell r="BP308">
            <v>826522</v>
          </cell>
          <cell r="BQ308">
            <v>814099</v>
          </cell>
          <cell r="BR308">
            <v>814099</v>
          </cell>
          <cell r="BS308">
            <v>814099</v>
          </cell>
          <cell r="BT308">
            <v>814099</v>
          </cell>
          <cell r="BU308">
            <v>841522</v>
          </cell>
          <cell r="BV308">
            <v>839932</v>
          </cell>
          <cell r="BW308">
            <v>853089</v>
          </cell>
          <cell r="BX308">
            <v>826522</v>
          </cell>
          <cell r="BY308">
            <v>826522</v>
          </cell>
          <cell r="BZ308">
            <v>826522</v>
          </cell>
          <cell r="CA308">
            <v>826522</v>
          </cell>
          <cell r="CB308">
            <v>826522</v>
          </cell>
          <cell r="CC308">
            <v>839932</v>
          </cell>
          <cell r="CD308">
            <v>839932</v>
          </cell>
          <cell r="CE308">
            <v>839932</v>
          </cell>
          <cell r="CF308">
            <v>839932</v>
          </cell>
          <cell r="CG308">
            <v>839932</v>
          </cell>
          <cell r="CH308">
            <v>795998</v>
          </cell>
          <cell r="CI308">
            <v>839932</v>
          </cell>
          <cell r="CJ308">
            <v>839932</v>
          </cell>
          <cell r="CK308">
            <v>839932</v>
          </cell>
          <cell r="CL308">
            <v>839932</v>
          </cell>
          <cell r="CM308">
            <v>839932</v>
          </cell>
          <cell r="CN308">
            <v>839932</v>
          </cell>
          <cell r="CO308">
            <v>839932</v>
          </cell>
          <cell r="CP308">
            <v>839932</v>
          </cell>
          <cell r="CQ308">
            <v>839932</v>
          </cell>
          <cell r="CR308">
            <v>849932</v>
          </cell>
          <cell r="CS308">
            <v>849932</v>
          </cell>
          <cell r="CT308">
            <v>795998</v>
          </cell>
          <cell r="CU308">
            <v>838252</v>
          </cell>
          <cell r="CV308">
            <v>849932</v>
          </cell>
          <cell r="CW308">
            <v>838252</v>
          </cell>
          <cell r="CX308">
            <v>838252</v>
          </cell>
          <cell r="CY308">
            <v>838252</v>
          </cell>
          <cell r="CZ308">
            <v>838252</v>
          </cell>
          <cell r="DA308">
            <v>846652</v>
          </cell>
          <cell r="DB308">
            <v>838252</v>
          </cell>
          <cell r="DC308">
            <v>837788</v>
          </cell>
          <cell r="DD308">
            <v>838252</v>
          </cell>
          <cell r="DE308">
            <v>839752</v>
          </cell>
          <cell r="DF308">
            <v>838252</v>
          </cell>
          <cell r="DG308">
            <v>888252</v>
          </cell>
          <cell r="DH308">
            <v>863252</v>
          </cell>
          <cell r="DI308">
            <v>889752</v>
          </cell>
          <cell r="DJ308">
            <v>859752</v>
          </cell>
          <cell r="DK308">
            <v>859752</v>
          </cell>
          <cell r="DL308">
            <v>900000</v>
          </cell>
          <cell r="DM308">
            <v>900000</v>
          </cell>
          <cell r="DN308">
            <v>839752</v>
          </cell>
          <cell r="DO308">
            <v>0</v>
          </cell>
          <cell r="DP308">
            <v>839752</v>
          </cell>
          <cell r="DQ308">
            <v>900000</v>
          </cell>
          <cell r="DR308">
            <v>870000</v>
          </cell>
          <cell r="DS308">
            <v>900000</v>
          </cell>
          <cell r="DT308">
            <v>889752</v>
          </cell>
          <cell r="DU308">
            <v>859752</v>
          </cell>
          <cell r="DV308">
            <v>859752</v>
          </cell>
          <cell r="DW308">
            <v>859752</v>
          </cell>
          <cell r="DX308">
            <v>900000</v>
          </cell>
          <cell r="DY308">
            <v>900000</v>
          </cell>
          <cell r="DZ308">
            <v>900000</v>
          </cell>
          <cell r="EA308">
            <v>900000</v>
          </cell>
        </row>
        <row r="309">
          <cell r="A309">
            <v>231</v>
          </cell>
          <cell r="B309">
            <v>8</v>
          </cell>
          <cell r="C309">
            <v>3</v>
          </cell>
          <cell r="D309">
            <v>0</v>
          </cell>
          <cell r="E309">
            <v>0</v>
          </cell>
          <cell r="F309" t="str">
            <v>OPE</v>
          </cell>
          <cell r="G309" t="str">
            <v>Higher Education</v>
          </cell>
          <cell r="H309" t="str">
            <v>Other, Post 2nd-3</v>
          </cell>
          <cell r="I309">
            <v>0</v>
          </cell>
          <cell r="J309" t="str">
            <v>Additional funds for Upward Bound (HEA 402C(g))</v>
          </cell>
          <cell r="K309">
            <v>0</v>
          </cell>
          <cell r="L309" t="str">
            <v>M</v>
          </cell>
          <cell r="M309">
            <v>1</v>
          </cell>
          <cell r="N309">
            <v>0</v>
          </cell>
          <cell r="O309">
            <v>0</v>
          </cell>
          <cell r="P309">
            <v>57000</v>
          </cell>
          <cell r="Q309">
            <v>57000</v>
          </cell>
          <cell r="R309">
            <v>57000</v>
          </cell>
          <cell r="S309">
            <v>57000</v>
          </cell>
          <cell r="T309">
            <v>57000</v>
          </cell>
          <cell r="U309">
            <v>57000</v>
          </cell>
          <cell r="V309">
            <v>57000</v>
          </cell>
          <cell r="W309">
            <v>57000</v>
          </cell>
          <cell r="X309">
            <v>57000</v>
          </cell>
          <cell r="Y309">
            <v>57000</v>
          </cell>
          <cell r="Z309">
            <v>57000</v>
          </cell>
          <cell r="AA309">
            <v>0</v>
          </cell>
          <cell r="AB309">
            <v>57000</v>
          </cell>
          <cell r="AC309">
            <v>57000</v>
          </cell>
          <cell r="AD309">
            <v>57000</v>
          </cell>
          <cell r="AE309">
            <v>57000</v>
          </cell>
          <cell r="AF309">
            <v>57000</v>
          </cell>
          <cell r="AG309">
            <v>57000</v>
          </cell>
          <cell r="AH309">
            <v>57000</v>
          </cell>
          <cell r="AI309">
            <v>57000</v>
          </cell>
          <cell r="AJ309">
            <v>57000</v>
          </cell>
          <cell r="AK309">
            <v>57000</v>
          </cell>
          <cell r="AL309">
            <v>57000</v>
          </cell>
          <cell r="AM309">
            <v>57000</v>
          </cell>
          <cell r="AN309">
            <v>57000</v>
          </cell>
          <cell r="AO309">
            <v>57000</v>
          </cell>
          <cell r="AP309">
            <v>57000</v>
          </cell>
          <cell r="AQ309">
            <v>57000</v>
          </cell>
          <cell r="AR309">
            <v>57000</v>
          </cell>
          <cell r="AS309">
            <v>57000</v>
          </cell>
          <cell r="AT309">
            <v>57000</v>
          </cell>
          <cell r="AU309">
            <v>57000</v>
          </cell>
          <cell r="AV309">
            <v>57000</v>
          </cell>
          <cell r="AW309">
            <v>57000</v>
          </cell>
          <cell r="AX309">
            <v>57000</v>
          </cell>
          <cell r="AY309">
            <v>57000</v>
          </cell>
          <cell r="AZ309">
            <v>57000</v>
          </cell>
          <cell r="BA309">
            <v>57000</v>
          </cell>
          <cell r="BB309">
            <v>57000</v>
          </cell>
          <cell r="BC309">
            <v>57000</v>
          </cell>
          <cell r="BD309">
            <v>0</v>
          </cell>
          <cell r="BE309">
            <v>57000</v>
          </cell>
          <cell r="BF309">
            <v>0</v>
          </cell>
          <cell r="BG309">
            <v>0</v>
          </cell>
          <cell r="BH309">
            <v>0</v>
          </cell>
          <cell r="BI309">
            <v>0</v>
          </cell>
          <cell r="BJ309">
            <v>15000</v>
          </cell>
          <cell r="BK309">
            <v>0</v>
          </cell>
          <cell r="BL309">
            <v>0</v>
          </cell>
          <cell r="BM309">
            <v>0</v>
          </cell>
          <cell r="BN309">
            <v>0</v>
          </cell>
          <cell r="BO309">
            <v>0</v>
          </cell>
          <cell r="BP309">
            <v>0</v>
          </cell>
          <cell r="BQ309">
            <v>0</v>
          </cell>
          <cell r="BR309">
            <v>0</v>
          </cell>
          <cell r="BS309">
            <v>0</v>
          </cell>
          <cell r="BT309">
            <v>0</v>
          </cell>
          <cell r="BU309">
            <v>0</v>
          </cell>
          <cell r="BV309">
            <v>0</v>
          </cell>
          <cell r="BW309">
            <v>0</v>
          </cell>
          <cell r="BX309">
            <v>0</v>
          </cell>
          <cell r="BY309">
            <v>0</v>
          </cell>
          <cell r="BZ309">
            <v>0</v>
          </cell>
          <cell r="CA309">
            <v>0</v>
          </cell>
          <cell r="CB309">
            <v>0</v>
          </cell>
          <cell r="CC309">
            <v>0</v>
          </cell>
          <cell r="CD309">
            <v>0</v>
          </cell>
          <cell r="CE309">
            <v>0</v>
          </cell>
          <cell r="CF309">
            <v>0</v>
          </cell>
          <cell r="CG309">
            <v>0</v>
          </cell>
          <cell r="CH309">
            <v>0</v>
          </cell>
          <cell r="CI309">
            <v>0</v>
          </cell>
          <cell r="CJ309">
            <v>0</v>
          </cell>
          <cell r="CK309">
            <v>0</v>
          </cell>
          <cell r="CL309">
            <v>0</v>
          </cell>
          <cell r="CM309">
            <v>0</v>
          </cell>
          <cell r="CN309">
            <v>0</v>
          </cell>
          <cell r="CO309">
            <v>0</v>
          </cell>
          <cell r="CP309">
            <v>0</v>
          </cell>
          <cell r="CQ309">
            <v>0</v>
          </cell>
          <cell r="CR309">
            <v>0</v>
          </cell>
          <cell r="CS309">
            <v>0</v>
          </cell>
          <cell r="CT309">
            <v>0</v>
          </cell>
          <cell r="CU309">
            <v>0</v>
          </cell>
          <cell r="CV309">
            <v>0</v>
          </cell>
          <cell r="CW309">
            <v>0</v>
          </cell>
          <cell r="CX309">
            <v>0</v>
          </cell>
          <cell r="CY309">
            <v>0</v>
          </cell>
          <cell r="CZ309">
            <v>0</v>
          </cell>
          <cell r="DA309">
            <v>0</v>
          </cell>
          <cell r="DB309">
            <v>0</v>
          </cell>
          <cell r="DC309">
            <v>0</v>
          </cell>
          <cell r="DD309">
            <v>0</v>
          </cell>
          <cell r="DE309">
            <v>0</v>
          </cell>
          <cell r="DF309">
            <v>0</v>
          </cell>
          <cell r="DG309">
            <v>0</v>
          </cell>
          <cell r="DH309">
            <v>0</v>
          </cell>
          <cell r="DI309">
            <v>0</v>
          </cell>
          <cell r="DJ309">
            <v>0</v>
          </cell>
          <cell r="DK309">
            <v>0</v>
          </cell>
          <cell r="DL309">
            <v>0</v>
          </cell>
          <cell r="DM309">
            <v>0</v>
          </cell>
          <cell r="DN309">
            <v>0</v>
          </cell>
          <cell r="DO309">
            <v>0</v>
          </cell>
          <cell r="DP309">
            <v>0</v>
          </cell>
          <cell r="DQ309">
            <v>0</v>
          </cell>
          <cell r="DR309">
            <v>0</v>
          </cell>
          <cell r="DS309">
            <v>0</v>
          </cell>
          <cell r="DT309">
            <v>0</v>
          </cell>
          <cell r="DU309">
            <v>0</v>
          </cell>
          <cell r="DV309">
            <v>0</v>
          </cell>
          <cell r="DW309">
            <v>0</v>
          </cell>
          <cell r="DX309">
            <v>0</v>
          </cell>
          <cell r="DY309">
            <v>0</v>
          </cell>
          <cell r="DZ309">
            <v>0</v>
          </cell>
          <cell r="EA309">
            <v>0</v>
          </cell>
        </row>
        <row r="310">
          <cell r="A310">
            <v>232</v>
          </cell>
          <cell r="B310">
            <v>8</v>
          </cell>
          <cell r="C310">
            <v>3</v>
          </cell>
          <cell r="D310">
            <v>0</v>
          </cell>
          <cell r="E310">
            <v>0</v>
          </cell>
          <cell r="F310" t="str">
            <v>OPE</v>
          </cell>
          <cell r="G310" t="str">
            <v>Higher Education</v>
          </cell>
          <cell r="H310" t="str">
            <v>Other, Post 2nd-2</v>
          </cell>
          <cell r="I310">
            <v>0</v>
          </cell>
          <cell r="J310" t="str">
            <v>Gaining early awareness and readiness for undergraduate programs</v>
          </cell>
          <cell r="K310">
            <v>0</v>
          </cell>
          <cell r="L310" t="str">
            <v>D</v>
          </cell>
          <cell r="M310">
            <v>1</v>
          </cell>
          <cell r="N310">
            <v>0</v>
          </cell>
          <cell r="O310">
            <v>0</v>
          </cell>
          <cell r="P310">
            <v>313212</v>
          </cell>
          <cell r="Q310">
            <v>313212</v>
          </cell>
          <cell r="R310">
            <v>323212</v>
          </cell>
          <cell r="S310">
            <v>323212</v>
          </cell>
          <cell r="T310">
            <v>323212</v>
          </cell>
          <cell r="U310">
            <v>323212</v>
          </cell>
          <cell r="V310">
            <v>323212</v>
          </cell>
          <cell r="W310">
            <v>323212</v>
          </cell>
          <cell r="X310">
            <v>323212</v>
          </cell>
          <cell r="Y310">
            <v>323212</v>
          </cell>
          <cell r="Z310">
            <v>323212</v>
          </cell>
          <cell r="AA310">
            <v>0</v>
          </cell>
          <cell r="AB310">
            <v>323212</v>
          </cell>
          <cell r="AC310">
            <v>323212</v>
          </cell>
          <cell r="AD310">
            <v>323212</v>
          </cell>
          <cell r="AE310">
            <v>323212</v>
          </cell>
          <cell r="AF310">
            <v>323212</v>
          </cell>
          <cell r="AG310">
            <v>323212</v>
          </cell>
          <cell r="AH310">
            <v>323212</v>
          </cell>
          <cell r="AI310">
            <v>332908</v>
          </cell>
          <cell r="AJ310">
            <v>323212</v>
          </cell>
          <cell r="AK310">
            <v>323212</v>
          </cell>
          <cell r="AL310">
            <v>323212</v>
          </cell>
          <cell r="AM310">
            <v>323212</v>
          </cell>
          <cell r="AN310">
            <v>328212</v>
          </cell>
          <cell r="AO310">
            <v>328060</v>
          </cell>
          <cell r="AP310">
            <v>323212</v>
          </cell>
          <cell r="AQ310">
            <v>323212</v>
          </cell>
          <cell r="AR310">
            <v>303412</v>
          </cell>
          <cell r="AS310">
            <v>323212</v>
          </cell>
          <cell r="AT310">
            <v>323212</v>
          </cell>
          <cell r="AU310">
            <v>323212</v>
          </cell>
          <cell r="AV310">
            <v>323212</v>
          </cell>
          <cell r="AW310">
            <v>303212</v>
          </cell>
          <cell r="AX310">
            <v>303423</v>
          </cell>
          <cell r="AY310">
            <v>303423</v>
          </cell>
          <cell r="AZ310">
            <v>302816</v>
          </cell>
          <cell r="BA310">
            <v>298265</v>
          </cell>
          <cell r="BB310">
            <v>323212</v>
          </cell>
          <cell r="BC310">
            <v>323212</v>
          </cell>
          <cell r="BD310">
            <v>328212</v>
          </cell>
          <cell r="BE310">
            <v>323212</v>
          </cell>
          <cell r="BF310">
            <v>328212</v>
          </cell>
          <cell r="BG310">
            <v>323212</v>
          </cell>
          <cell r="BH310">
            <v>323212</v>
          </cell>
          <cell r="BI310">
            <v>323212</v>
          </cell>
          <cell r="BJ310">
            <v>323212</v>
          </cell>
          <cell r="BK310">
            <v>323212</v>
          </cell>
          <cell r="BL310">
            <v>302816</v>
          </cell>
          <cell r="BM310">
            <v>302816</v>
          </cell>
          <cell r="BN310">
            <v>302816</v>
          </cell>
          <cell r="BO310">
            <v>302816</v>
          </cell>
          <cell r="BP310">
            <v>302816</v>
          </cell>
          <cell r="BQ310">
            <v>298265</v>
          </cell>
          <cell r="BR310">
            <v>298265</v>
          </cell>
          <cell r="BS310">
            <v>298265</v>
          </cell>
          <cell r="BT310">
            <v>298265</v>
          </cell>
          <cell r="BU310">
            <v>302816</v>
          </cell>
          <cell r="BV310">
            <v>302244</v>
          </cell>
          <cell r="BW310">
            <v>323212</v>
          </cell>
          <cell r="BX310">
            <v>302816</v>
          </cell>
          <cell r="BY310">
            <v>302816</v>
          </cell>
          <cell r="BZ310">
            <v>302816</v>
          </cell>
          <cell r="CA310">
            <v>302816</v>
          </cell>
          <cell r="CB310">
            <v>302816</v>
          </cell>
          <cell r="CC310">
            <v>302244</v>
          </cell>
          <cell r="CD310">
            <v>302244</v>
          </cell>
          <cell r="CE310">
            <v>302244</v>
          </cell>
          <cell r="CF310">
            <v>302244</v>
          </cell>
          <cell r="CG310">
            <v>302244</v>
          </cell>
          <cell r="CH310">
            <v>286435</v>
          </cell>
          <cell r="CI310">
            <v>302244</v>
          </cell>
          <cell r="CJ310">
            <v>302244</v>
          </cell>
          <cell r="CK310">
            <v>302244</v>
          </cell>
          <cell r="CL310">
            <v>302244</v>
          </cell>
          <cell r="CM310">
            <v>302244</v>
          </cell>
          <cell r="CN310">
            <v>302244</v>
          </cell>
          <cell r="CO310">
            <v>302244</v>
          </cell>
          <cell r="CP310">
            <v>302244</v>
          </cell>
          <cell r="CQ310">
            <v>302244</v>
          </cell>
          <cell r="CR310">
            <v>307244</v>
          </cell>
          <cell r="CS310">
            <v>307244</v>
          </cell>
          <cell r="CT310">
            <v>286435</v>
          </cell>
          <cell r="CU310">
            <v>301639</v>
          </cell>
          <cell r="CV310">
            <v>307244</v>
          </cell>
          <cell r="CW310">
            <v>301639</v>
          </cell>
          <cell r="CX310">
            <v>301639</v>
          </cell>
          <cell r="CY310">
            <v>301639</v>
          </cell>
          <cell r="CZ310">
            <v>301639</v>
          </cell>
          <cell r="DA310">
            <v>304639</v>
          </cell>
          <cell r="DB310">
            <v>301639</v>
          </cell>
          <cell r="DC310">
            <v>301472</v>
          </cell>
          <cell r="DD310">
            <v>301639</v>
          </cell>
          <cell r="DE310">
            <v>301639</v>
          </cell>
          <cell r="DF310">
            <v>301639</v>
          </cell>
          <cell r="DG310">
            <v>301639</v>
          </cell>
          <cell r="DH310">
            <v>301639</v>
          </cell>
          <cell r="DI310">
            <v>301639</v>
          </cell>
          <cell r="DJ310">
            <v>301639</v>
          </cell>
          <cell r="DK310">
            <v>301639</v>
          </cell>
          <cell r="DL310">
            <v>322754</v>
          </cell>
          <cell r="DM310">
            <v>322754</v>
          </cell>
          <cell r="DN310">
            <v>301639</v>
          </cell>
          <cell r="DO310">
            <v>0</v>
          </cell>
          <cell r="DP310">
            <v>301639</v>
          </cell>
          <cell r="DQ310">
            <v>322754</v>
          </cell>
          <cell r="DR310">
            <v>312000</v>
          </cell>
          <cell r="DS310">
            <v>322754</v>
          </cell>
          <cell r="DT310">
            <v>301639</v>
          </cell>
          <cell r="DU310">
            <v>251439</v>
          </cell>
          <cell r="DV310">
            <v>301639</v>
          </cell>
          <cell r="DW310">
            <v>301639</v>
          </cell>
          <cell r="DX310">
            <v>322754</v>
          </cell>
          <cell r="DY310">
            <v>322754</v>
          </cell>
          <cell r="DZ310">
            <v>322754</v>
          </cell>
          <cell r="EA310">
            <v>322754</v>
          </cell>
        </row>
        <row r="311">
          <cell r="A311">
            <v>233</v>
          </cell>
          <cell r="B311">
            <v>8</v>
          </cell>
          <cell r="C311">
            <v>3</v>
          </cell>
          <cell r="D311">
            <v>0</v>
          </cell>
          <cell r="E311">
            <v>0</v>
          </cell>
          <cell r="F311" t="str">
            <v>OPE</v>
          </cell>
          <cell r="G311" t="str">
            <v>Higher Education</v>
          </cell>
          <cell r="H311" t="str">
            <v>Other, Post 2nd-2</v>
          </cell>
          <cell r="I311">
            <v>0</v>
          </cell>
          <cell r="J311" t="str">
            <v>Byrd honors scholarships (HEA IV-A-6)</v>
          </cell>
          <cell r="K311">
            <v>0</v>
          </cell>
          <cell r="L311" t="str">
            <v>D</v>
          </cell>
          <cell r="M311">
            <v>1</v>
          </cell>
          <cell r="N311">
            <v>0</v>
          </cell>
          <cell r="O311">
            <v>0</v>
          </cell>
          <cell r="P311">
            <v>40642</v>
          </cell>
          <cell r="Q311">
            <v>40642</v>
          </cell>
          <cell r="R311">
            <v>42000</v>
          </cell>
          <cell r="S311">
            <v>42000</v>
          </cell>
          <cell r="T311">
            <v>42000</v>
          </cell>
          <cell r="U311">
            <v>0</v>
          </cell>
          <cell r="V311">
            <v>0</v>
          </cell>
          <cell r="W311">
            <v>0</v>
          </cell>
          <cell r="X311">
            <v>0</v>
          </cell>
          <cell r="Y311">
            <v>0</v>
          </cell>
          <cell r="Z311">
            <v>0</v>
          </cell>
          <cell r="AA311">
            <v>0</v>
          </cell>
          <cell r="AB311">
            <v>0</v>
          </cell>
          <cell r="AC311">
            <v>0</v>
          </cell>
          <cell r="AD311">
            <v>0</v>
          </cell>
          <cell r="AE311">
            <v>0</v>
          </cell>
          <cell r="AF311">
            <v>0</v>
          </cell>
          <cell r="AG311">
            <v>0</v>
          </cell>
          <cell r="AH311">
            <v>0</v>
          </cell>
          <cell r="AI311">
            <v>42000</v>
          </cell>
          <cell r="AJ311">
            <v>42000</v>
          </cell>
          <cell r="AK311">
            <v>42000</v>
          </cell>
          <cell r="AL311">
            <v>42000</v>
          </cell>
          <cell r="AM311">
            <v>42000</v>
          </cell>
          <cell r="AN311">
            <v>42000</v>
          </cell>
          <cell r="AO311">
            <v>42000</v>
          </cell>
          <cell r="AP311">
            <v>42000</v>
          </cell>
          <cell r="AQ311">
            <v>42000</v>
          </cell>
          <cell r="AR311">
            <v>0</v>
          </cell>
          <cell r="AS311">
            <v>42000</v>
          </cell>
          <cell r="AT311">
            <v>42000</v>
          </cell>
          <cell r="AU311">
            <v>42000</v>
          </cell>
          <cell r="AV311">
            <v>42000</v>
          </cell>
          <cell r="AW311">
            <v>0</v>
          </cell>
          <cell r="AX311">
            <v>0</v>
          </cell>
          <cell r="AY311">
            <v>0</v>
          </cell>
          <cell r="AZ311">
            <v>0</v>
          </cell>
          <cell r="BA311">
            <v>0</v>
          </cell>
          <cell r="BB311">
            <v>42000</v>
          </cell>
          <cell r="BC311">
            <v>0</v>
          </cell>
          <cell r="BD311">
            <v>0</v>
          </cell>
          <cell r="BE311">
            <v>0</v>
          </cell>
          <cell r="BF311">
            <v>0</v>
          </cell>
          <cell r="BG311">
            <v>0</v>
          </cell>
          <cell r="BH311">
            <v>0</v>
          </cell>
          <cell r="BI311">
            <v>0</v>
          </cell>
          <cell r="BJ311">
            <v>0</v>
          </cell>
          <cell r="BK311">
            <v>0</v>
          </cell>
          <cell r="BL311">
            <v>0</v>
          </cell>
          <cell r="BM311">
            <v>0</v>
          </cell>
          <cell r="BN311">
            <v>0</v>
          </cell>
          <cell r="BO311">
            <v>0</v>
          </cell>
          <cell r="BP311">
            <v>0</v>
          </cell>
          <cell r="BQ311">
            <v>0</v>
          </cell>
          <cell r="BR311">
            <v>0</v>
          </cell>
          <cell r="BS311">
            <v>0</v>
          </cell>
          <cell r="BT311">
            <v>0</v>
          </cell>
          <cell r="BU311">
            <v>0</v>
          </cell>
          <cell r="BV311">
            <v>0</v>
          </cell>
          <cell r="BW311">
            <v>0</v>
          </cell>
          <cell r="BX311">
            <v>0</v>
          </cell>
          <cell r="BY311">
            <v>0</v>
          </cell>
          <cell r="BZ311">
            <v>0</v>
          </cell>
          <cell r="CA311">
            <v>0</v>
          </cell>
          <cell r="CB311">
            <v>0</v>
          </cell>
          <cell r="CC311">
            <v>0</v>
          </cell>
          <cell r="CD311">
            <v>0</v>
          </cell>
          <cell r="CE311">
            <v>0</v>
          </cell>
          <cell r="CF311">
            <v>0</v>
          </cell>
          <cell r="CG311">
            <v>0</v>
          </cell>
          <cell r="CH311">
            <v>0</v>
          </cell>
          <cell r="CI311">
            <v>0</v>
          </cell>
          <cell r="CJ311">
            <v>0</v>
          </cell>
          <cell r="CK311">
            <v>0</v>
          </cell>
          <cell r="CL311">
            <v>0</v>
          </cell>
          <cell r="CM311">
            <v>0</v>
          </cell>
          <cell r="CN311">
            <v>0</v>
          </cell>
          <cell r="CO311">
            <v>0</v>
          </cell>
          <cell r="CP311">
            <v>0</v>
          </cell>
          <cell r="CQ311">
            <v>0</v>
          </cell>
          <cell r="CR311">
            <v>0</v>
          </cell>
          <cell r="CS311">
            <v>0</v>
          </cell>
          <cell r="CT311">
            <v>0</v>
          </cell>
          <cell r="CU311">
            <v>0</v>
          </cell>
          <cell r="CV311">
            <v>0</v>
          </cell>
          <cell r="CW311">
            <v>0</v>
          </cell>
          <cell r="CX311">
            <v>0</v>
          </cell>
          <cell r="CY311">
            <v>0</v>
          </cell>
          <cell r="CZ311">
            <v>0</v>
          </cell>
          <cell r="DA311">
            <v>0</v>
          </cell>
          <cell r="DB311">
            <v>0</v>
          </cell>
          <cell r="DC311">
            <v>0</v>
          </cell>
          <cell r="DD311">
            <v>0</v>
          </cell>
          <cell r="DE311">
            <v>0</v>
          </cell>
          <cell r="DF311">
            <v>0</v>
          </cell>
          <cell r="DG311">
            <v>0</v>
          </cell>
          <cell r="DH311">
            <v>0</v>
          </cell>
          <cell r="DI311">
            <v>0</v>
          </cell>
          <cell r="DJ311">
            <v>0</v>
          </cell>
          <cell r="DK311">
            <v>0</v>
          </cell>
          <cell r="DL311">
            <v>0</v>
          </cell>
          <cell r="DM311">
            <v>0</v>
          </cell>
          <cell r="DN311">
            <v>0</v>
          </cell>
          <cell r="DO311">
            <v>0</v>
          </cell>
          <cell r="DP311">
            <v>0</v>
          </cell>
          <cell r="DQ311">
            <v>0</v>
          </cell>
          <cell r="DR311">
            <v>0</v>
          </cell>
          <cell r="DS311">
            <v>0</v>
          </cell>
          <cell r="DT311">
            <v>0</v>
          </cell>
          <cell r="DU311">
            <v>0</v>
          </cell>
          <cell r="DV311">
            <v>0</v>
          </cell>
          <cell r="DW311">
            <v>0</v>
          </cell>
          <cell r="DX311">
            <v>0</v>
          </cell>
          <cell r="DY311">
            <v>0</v>
          </cell>
          <cell r="DZ311">
            <v>0</v>
          </cell>
          <cell r="EA311">
            <v>0</v>
          </cell>
        </row>
        <row r="312">
          <cell r="A312">
            <v>234</v>
          </cell>
          <cell r="B312">
            <v>8</v>
          </cell>
          <cell r="C312">
            <v>3</v>
          </cell>
          <cell r="D312">
            <v>0</v>
          </cell>
          <cell r="E312">
            <v>0</v>
          </cell>
          <cell r="F312" t="str">
            <v>OPE</v>
          </cell>
          <cell r="G312" t="str">
            <v>Higher Education</v>
          </cell>
          <cell r="H312" t="str">
            <v>Other, Post 2nd-2</v>
          </cell>
          <cell r="I312">
            <v>0</v>
          </cell>
          <cell r="J312" t="str">
            <v>Javits fellowships (HEA VII-A-1)</v>
          </cell>
          <cell r="K312">
            <v>0</v>
          </cell>
          <cell r="L312" t="str">
            <v>D</v>
          </cell>
          <cell r="M312">
            <v>1</v>
          </cell>
          <cell r="N312">
            <v>0</v>
          </cell>
          <cell r="O312">
            <v>0</v>
          </cell>
          <cell r="P312">
            <v>9687</v>
          </cell>
          <cell r="Q312">
            <v>9687</v>
          </cell>
          <cell r="R312">
            <v>9687</v>
          </cell>
          <cell r="S312">
            <v>9687</v>
          </cell>
          <cell r="T312">
            <v>9687</v>
          </cell>
          <cell r="U312">
            <v>9687</v>
          </cell>
          <cell r="V312">
            <v>9687</v>
          </cell>
          <cell r="W312">
            <v>9687</v>
          </cell>
          <cell r="X312">
            <v>9687</v>
          </cell>
          <cell r="Y312">
            <v>9687</v>
          </cell>
          <cell r="Z312">
            <v>9687</v>
          </cell>
          <cell r="AA312">
            <v>0</v>
          </cell>
          <cell r="AB312">
            <v>9687</v>
          </cell>
          <cell r="AC312">
            <v>9687</v>
          </cell>
          <cell r="AD312">
            <v>9687</v>
          </cell>
          <cell r="AE312">
            <v>9687</v>
          </cell>
          <cell r="AF312">
            <v>9687</v>
          </cell>
          <cell r="AG312">
            <v>9687</v>
          </cell>
          <cell r="AH312">
            <v>9687</v>
          </cell>
          <cell r="AI312">
            <v>9687</v>
          </cell>
          <cell r="AJ312">
            <v>9687</v>
          </cell>
          <cell r="AK312">
            <v>9687</v>
          </cell>
          <cell r="AL312">
            <v>9687</v>
          </cell>
          <cell r="AM312">
            <v>9687</v>
          </cell>
          <cell r="AN312">
            <v>9687</v>
          </cell>
          <cell r="AO312">
            <v>9687</v>
          </cell>
          <cell r="AP312">
            <v>9687</v>
          </cell>
          <cell r="AQ312">
            <v>9687</v>
          </cell>
          <cell r="AR312">
            <v>9687</v>
          </cell>
          <cell r="AS312">
            <v>9687</v>
          </cell>
          <cell r="AT312">
            <v>9687</v>
          </cell>
          <cell r="AU312">
            <v>9687</v>
          </cell>
          <cell r="AV312">
            <v>9687</v>
          </cell>
          <cell r="AW312">
            <v>8100</v>
          </cell>
          <cell r="AX312">
            <v>8100</v>
          </cell>
          <cell r="AY312">
            <v>8100</v>
          </cell>
          <cell r="AZ312">
            <v>8084</v>
          </cell>
          <cell r="BA312">
            <v>7962</v>
          </cell>
          <cell r="BB312">
            <v>9687</v>
          </cell>
          <cell r="BC312">
            <v>9687</v>
          </cell>
          <cell r="BD312">
            <v>0</v>
          </cell>
          <cell r="BE312">
            <v>9687</v>
          </cell>
          <cell r="BF312">
            <v>9687</v>
          </cell>
          <cell r="BG312">
            <v>9687</v>
          </cell>
          <cell r="BH312">
            <v>9687</v>
          </cell>
          <cell r="BI312">
            <v>9687</v>
          </cell>
          <cell r="BJ312">
            <v>0</v>
          </cell>
          <cell r="BK312">
            <v>0</v>
          </cell>
          <cell r="BL312">
            <v>0</v>
          </cell>
          <cell r="BM312">
            <v>8084</v>
          </cell>
          <cell r="BN312">
            <v>8084</v>
          </cell>
          <cell r="BO312">
            <v>8084</v>
          </cell>
          <cell r="BP312">
            <v>0</v>
          </cell>
          <cell r="BQ312">
            <v>7962</v>
          </cell>
          <cell r="BR312">
            <v>7962</v>
          </cell>
          <cell r="BS312">
            <v>7962</v>
          </cell>
          <cell r="BT312">
            <v>7962</v>
          </cell>
          <cell r="BU312">
            <v>0</v>
          </cell>
          <cell r="BV312">
            <v>0</v>
          </cell>
          <cell r="BW312">
            <v>0</v>
          </cell>
          <cell r="BX312">
            <v>0</v>
          </cell>
          <cell r="BY312">
            <v>0</v>
          </cell>
          <cell r="BZ312">
            <v>0</v>
          </cell>
          <cell r="CA312">
            <v>0</v>
          </cell>
          <cell r="CB312">
            <v>0</v>
          </cell>
          <cell r="CC312">
            <v>0</v>
          </cell>
          <cell r="CD312">
            <v>0</v>
          </cell>
          <cell r="CE312">
            <v>0</v>
          </cell>
          <cell r="CF312">
            <v>0</v>
          </cell>
          <cell r="CG312">
            <v>0</v>
          </cell>
          <cell r="CH312">
            <v>0</v>
          </cell>
          <cell r="CI312">
            <v>0</v>
          </cell>
          <cell r="CJ312">
            <v>0</v>
          </cell>
          <cell r="CK312">
            <v>0</v>
          </cell>
          <cell r="CL312">
            <v>0</v>
          </cell>
          <cell r="CM312">
            <v>0</v>
          </cell>
          <cell r="CN312">
            <v>0</v>
          </cell>
          <cell r="CO312">
            <v>0</v>
          </cell>
          <cell r="CP312">
            <v>0</v>
          </cell>
          <cell r="CQ312">
            <v>0</v>
          </cell>
          <cell r="CR312">
            <v>0</v>
          </cell>
          <cell r="CS312">
            <v>0</v>
          </cell>
          <cell r="CT312">
            <v>0</v>
          </cell>
          <cell r="CU312">
            <v>0</v>
          </cell>
          <cell r="CV312">
            <v>0</v>
          </cell>
          <cell r="CW312">
            <v>0</v>
          </cell>
          <cell r="CX312">
            <v>0</v>
          </cell>
          <cell r="CY312">
            <v>0</v>
          </cell>
          <cell r="CZ312">
            <v>0</v>
          </cell>
          <cell r="DA312">
            <v>0</v>
          </cell>
          <cell r="DB312">
            <v>0</v>
          </cell>
          <cell r="DC312">
            <v>0</v>
          </cell>
          <cell r="DD312">
            <v>0</v>
          </cell>
          <cell r="DE312">
            <v>0</v>
          </cell>
          <cell r="DF312">
            <v>0</v>
          </cell>
          <cell r="DG312">
            <v>0</v>
          </cell>
          <cell r="DH312">
            <v>0</v>
          </cell>
          <cell r="DI312">
            <v>0</v>
          </cell>
          <cell r="DJ312">
            <v>0</v>
          </cell>
          <cell r="DK312">
            <v>0</v>
          </cell>
          <cell r="DL312">
            <v>0</v>
          </cell>
          <cell r="DM312">
            <v>0</v>
          </cell>
          <cell r="DN312">
            <v>0</v>
          </cell>
          <cell r="DO312">
            <v>0</v>
          </cell>
          <cell r="DP312">
            <v>0</v>
          </cell>
          <cell r="DQ312">
            <v>0</v>
          </cell>
          <cell r="DR312">
            <v>0</v>
          </cell>
          <cell r="DS312">
            <v>0</v>
          </cell>
          <cell r="DT312">
            <v>0</v>
          </cell>
          <cell r="DU312">
            <v>0</v>
          </cell>
          <cell r="DV312">
            <v>0</v>
          </cell>
          <cell r="DW312">
            <v>0</v>
          </cell>
          <cell r="DX312">
            <v>0</v>
          </cell>
          <cell r="DY312">
            <v>0</v>
          </cell>
          <cell r="DZ312">
            <v>0</v>
          </cell>
          <cell r="EA312">
            <v>0</v>
          </cell>
        </row>
        <row r="313">
          <cell r="A313">
            <v>235</v>
          </cell>
          <cell r="B313">
            <v>8</v>
          </cell>
          <cell r="C313">
            <v>3</v>
          </cell>
          <cell r="D313">
            <v>0</v>
          </cell>
          <cell r="E313">
            <v>0</v>
          </cell>
          <cell r="F313" t="str">
            <v>OPE</v>
          </cell>
          <cell r="G313" t="str">
            <v>Higher Education</v>
          </cell>
          <cell r="H313" t="str">
            <v>Other, Post 2nd-2</v>
          </cell>
          <cell r="I313">
            <v>0</v>
          </cell>
          <cell r="J313" t="str">
            <v>Graduate assistance in areas of national need (HEA VII-A-2)</v>
          </cell>
          <cell r="K313">
            <v>0</v>
          </cell>
          <cell r="L313" t="str">
            <v>D</v>
          </cell>
          <cell r="M313">
            <v>1</v>
          </cell>
          <cell r="N313">
            <v>0</v>
          </cell>
          <cell r="O313">
            <v>0</v>
          </cell>
          <cell r="P313">
            <v>31030</v>
          </cell>
          <cell r="Q313">
            <v>31030</v>
          </cell>
          <cell r="R313">
            <v>31030</v>
          </cell>
          <cell r="S313">
            <v>31030</v>
          </cell>
          <cell r="T313">
            <v>31030</v>
          </cell>
          <cell r="U313">
            <v>31030</v>
          </cell>
          <cell r="V313">
            <v>31030</v>
          </cell>
          <cell r="W313">
            <v>31030</v>
          </cell>
          <cell r="X313">
            <v>31030</v>
          </cell>
          <cell r="Y313">
            <v>31030</v>
          </cell>
          <cell r="Z313">
            <v>31030</v>
          </cell>
          <cell r="AA313">
            <v>0</v>
          </cell>
          <cell r="AB313">
            <v>31030</v>
          </cell>
          <cell r="AC313">
            <v>31030</v>
          </cell>
          <cell r="AD313">
            <v>31030</v>
          </cell>
          <cell r="AE313">
            <v>31030</v>
          </cell>
          <cell r="AF313">
            <v>31030</v>
          </cell>
          <cell r="AG313">
            <v>31030</v>
          </cell>
          <cell r="AH313">
            <v>31030</v>
          </cell>
          <cell r="AI313">
            <v>31030</v>
          </cell>
          <cell r="AJ313">
            <v>31030</v>
          </cell>
          <cell r="AK313">
            <v>31030</v>
          </cell>
          <cell r="AL313">
            <v>31030</v>
          </cell>
          <cell r="AM313">
            <v>31030</v>
          </cell>
          <cell r="AN313">
            <v>31030</v>
          </cell>
          <cell r="AO313">
            <v>31030</v>
          </cell>
          <cell r="AP313">
            <v>31030</v>
          </cell>
          <cell r="AQ313">
            <v>31030</v>
          </cell>
          <cell r="AR313">
            <v>31030</v>
          </cell>
          <cell r="AS313">
            <v>31030</v>
          </cell>
          <cell r="AT313">
            <v>31030</v>
          </cell>
          <cell r="AU313">
            <v>31030</v>
          </cell>
          <cell r="AV313">
            <v>31030</v>
          </cell>
          <cell r="AW313">
            <v>31030</v>
          </cell>
          <cell r="AX313">
            <v>31030</v>
          </cell>
          <cell r="AY313">
            <v>31030</v>
          </cell>
          <cell r="AZ313">
            <v>30968</v>
          </cell>
          <cell r="BA313">
            <v>30502</v>
          </cell>
          <cell r="BB313">
            <v>31030</v>
          </cell>
          <cell r="BC313">
            <v>31030</v>
          </cell>
          <cell r="BD313">
            <v>0</v>
          </cell>
          <cell r="BE313">
            <v>31030</v>
          </cell>
          <cell r="BF313">
            <v>31030</v>
          </cell>
          <cell r="BG313">
            <v>31030</v>
          </cell>
          <cell r="BH313">
            <v>31030</v>
          </cell>
          <cell r="BI313">
            <v>31030</v>
          </cell>
          <cell r="BJ313">
            <v>40717</v>
          </cell>
          <cell r="BK313">
            <v>40717</v>
          </cell>
          <cell r="BL313">
            <v>39052</v>
          </cell>
          <cell r="BM313">
            <v>30968</v>
          </cell>
          <cell r="BN313">
            <v>30968</v>
          </cell>
          <cell r="BO313">
            <v>30968</v>
          </cell>
          <cell r="BP313">
            <v>30968</v>
          </cell>
          <cell r="BQ313">
            <v>30502</v>
          </cell>
          <cell r="BR313">
            <v>30502</v>
          </cell>
          <cell r="BS313">
            <v>30502</v>
          </cell>
          <cell r="BT313">
            <v>30502</v>
          </cell>
          <cell r="BU313">
            <v>30968</v>
          </cell>
          <cell r="BV313">
            <v>30909</v>
          </cell>
          <cell r="BW313">
            <v>39052</v>
          </cell>
          <cell r="BX313">
            <v>39052</v>
          </cell>
          <cell r="BY313">
            <v>37111</v>
          </cell>
          <cell r="BZ313">
            <v>34756</v>
          </cell>
          <cell r="CA313">
            <v>39052</v>
          </cell>
          <cell r="CB313">
            <v>39052</v>
          </cell>
          <cell r="CC313">
            <v>39052</v>
          </cell>
          <cell r="CD313">
            <v>30909</v>
          </cell>
          <cell r="CE313">
            <v>30909</v>
          </cell>
          <cell r="CF313">
            <v>30909</v>
          </cell>
          <cell r="CG313">
            <v>30909</v>
          </cell>
          <cell r="CH313">
            <v>29293</v>
          </cell>
          <cell r="CI313">
            <v>30909</v>
          </cell>
          <cell r="CJ313">
            <v>30909</v>
          </cell>
          <cell r="CK313">
            <v>30909</v>
          </cell>
          <cell r="CL313">
            <v>30909</v>
          </cell>
          <cell r="CM313">
            <v>30909</v>
          </cell>
          <cell r="CN313">
            <v>30909</v>
          </cell>
          <cell r="CO313">
            <v>30909</v>
          </cell>
          <cell r="CP313">
            <v>30909</v>
          </cell>
          <cell r="CQ313">
            <v>30909</v>
          </cell>
          <cell r="CR313">
            <v>30848</v>
          </cell>
          <cell r="CS313">
            <v>30848</v>
          </cell>
          <cell r="CT313">
            <v>29293</v>
          </cell>
          <cell r="CU313">
            <v>29293</v>
          </cell>
          <cell r="CV313">
            <v>30848</v>
          </cell>
          <cell r="CW313">
            <v>29293</v>
          </cell>
          <cell r="CX313">
            <v>29293</v>
          </cell>
          <cell r="CY313">
            <v>29293</v>
          </cell>
          <cell r="CZ313">
            <v>29293</v>
          </cell>
          <cell r="DA313">
            <v>31000</v>
          </cell>
          <cell r="DB313">
            <v>29293</v>
          </cell>
          <cell r="DC313">
            <v>29277</v>
          </cell>
          <cell r="DD313">
            <v>29293</v>
          </cell>
          <cell r="DE313">
            <v>29293</v>
          </cell>
          <cell r="DF313">
            <v>29293</v>
          </cell>
          <cell r="DG313">
            <v>29293</v>
          </cell>
          <cell r="DH313">
            <v>29293</v>
          </cell>
          <cell r="DI313">
            <v>29293</v>
          </cell>
          <cell r="DJ313">
            <v>29293</v>
          </cell>
          <cell r="DK313">
            <v>29293</v>
          </cell>
          <cell r="DL313">
            <v>25075</v>
          </cell>
          <cell r="DM313">
            <v>25075</v>
          </cell>
          <cell r="DN313">
            <v>20000</v>
          </cell>
          <cell r="DO313">
            <v>0</v>
          </cell>
          <cell r="DP313">
            <v>29293</v>
          </cell>
          <cell r="DQ313">
            <v>29293</v>
          </cell>
          <cell r="DR313">
            <v>25075</v>
          </cell>
          <cell r="DS313">
            <v>29293</v>
          </cell>
          <cell r="DT313">
            <v>29293</v>
          </cell>
          <cell r="DU313">
            <v>25923</v>
          </cell>
          <cell r="DV313">
            <v>29293</v>
          </cell>
          <cell r="DW313">
            <v>29293</v>
          </cell>
          <cell r="DX313">
            <v>29293</v>
          </cell>
          <cell r="DY313">
            <v>29293</v>
          </cell>
          <cell r="DZ313">
            <v>29293</v>
          </cell>
          <cell r="EA313">
            <v>29293</v>
          </cell>
        </row>
        <row r="314">
          <cell r="A314">
            <v>236</v>
          </cell>
          <cell r="B314">
            <v>8</v>
          </cell>
          <cell r="C314">
            <v>3</v>
          </cell>
          <cell r="D314">
            <v>0</v>
          </cell>
          <cell r="E314">
            <v>0</v>
          </cell>
          <cell r="F314" t="str">
            <v>OPE</v>
          </cell>
          <cell r="G314" t="str">
            <v>Higher Education</v>
          </cell>
          <cell r="H314" t="str">
            <v>Other, Post 2nd-2</v>
          </cell>
          <cell r="I314">
            <v>0</v>
          </cell>
          <cell r="J314" t="str">
            <v>Thurgood Marshall legal educational opportunity program (HEA VII-A-3)</v>
          </cell>
          <cell r="K314">
            <v>0</v>
          </cell>
          <cell r="L314" t="str">
            <v>D</v>
          </cell>
          <cell r="M314">
            <v>1</v>
          </cell>
          <cell r="N314">
            <v>0</v>
          </cell>
          <cell r="O314">
            <v>0</v>
          </cell>
          <cell r="P314">
            <v>3000</v>
          </cell>
          <cell r="Q314">
            <v>3000</v>
          </cell>
          <cell r="R314">
            <v>3000</v>
          </cell>
          <cell r="S314">
            <v>3000</v>
          </cell>
          <cell r="T314">
            <v>3000</v>
          </cell>
          <cell r="U314">
            <v>0</v>
          </cell>
          <cell r="V314">
            <v>0</v>
          </cell>
          <cell r="W314">
            <v>0</v>
          </cell>
          <cell r="X314">
            <v>0</v>
          </cell>
          <cell r="Y314">
            <v>0</v>
          </cell>
          <cell r="Z314">
            <v>0</v>
          </cell>
          <cell r="AA314">
            <v>0</v>
          </cell>
          <cell r="AB314">
            <v>0</v>
          </cell>
          <cell r="AC314">
            <v>0</v>
          </cell>
          <cell r="AD314">
            <v>0</v>
          </cell>
          <cell r="AE314">
            <v>3000</v>
          </cell>
          <cell r="AF314">
            <v>3000</v>
          </cell>
          <cell r="AG314">
            <v>3000</v>
          </cell>
          <cell r="AH314">
            <v>3000</v>
          </cell>
          <cell r="AI314">
            <v>3000</v>
          </cell>
          <cell r="AJ314">
            <v>3000</v>
          </cell>
          <cell r="AK314">
            <v>3000</v>
          </cell>
          <cell r="AL314">
            <v>3000</v>
          </cell>
          <cell r="AM314">
            <v>3000</v>
          </cell>
          <cell r="AN314">
            <v>3000</v>
          </cell>
          <cell r="AO314">
            <v>3000</v>
          </cell>
          <cell r="AP314">
            <v>3000</v>
          </cell>
          <cell r="AQ314">
            <v>3000</v>
          </cell>
          <cell r="AR314">
            <v>0</v>
          </cell>
          <cell r="AS314">
            <v>0</v>
          </cell>
          <cell r="AT314">
            <v>3000</v>
          </cell>
          <cell r="AU314">
            <v>0</v>
          </cell>
          <cell r="AV314">
            <v>0</v>
          </cell>
          <cell r="AW314">
            <v>0</v>
          </cell>
          <cell r="AX314">
            <v>0</v>
          </cell>
          <cell r="AY314">
            <v>0</v>
          </cell>
          <cell r="AZ314">
            <v>0</v>
          </cell>
          <cell r="BA314">
            <v>0</v>
          </cell>
          <cell r="BB314">
            <v>3000</v>
          </cell>
          <cell r="BC314">
            <v>3000</v>
          </cell>
          <cell r="BD314">
            <v>0</v>
          </cell>
          <cell r="BE314">
            <v>3000</v>
          </cell>
          <cell r="BF314">
            <v>3000</v>
          </cell>
          <cell r="BG314">
            <v>3000</v>
          </cell>
          <cell r="BH314">
            <v>3000</v>
          </cell>
          <cell r="BI314">
            <v>3000</v>
          </cell>
          <cell r="BJ314">
            <v>3000</v>
          </cell>
          <cell r="BK314">
            <v>3000</v>
          </cell>
          <cell r="BL314">
            <v>0</v>
          </cell>
          <cell r="BM314">
            <v>0</v>
          </cell>
          <cell r="BN314">
            <v>0</v>
          </cell>
          <cell r="BO314">
            <v>0</v>
          </cell>
          <cell r="BP314">
            <v>0</v>
          </cell>
          <cell r="BQ314">
            <v>0</v>
          </cell>
          <cell r="BR314">
            <v>0</v>
          </cell>
          <cell r="BS314">
            <v>0</v>
          </cell>
          <cell r="BT314">
            <v>0</v>
          </cell>
          <cell r="BU314">
            <v>0</v>
          </cell>
          <cell r="BV314">
            <v>0</v>
          </cell>
          <cell r="BW314">
            <v>0</v>
          </cell>
          <cell r="BX314">
            <v>0</v>
          </cell>
          <cell r="BY314">
            <v>0</v>
          </cell>
          <cell r="BZ314">
            <v>0</v>
          </cell>
          <cell r="CA314">
            <v>0</v>
          </cell>
          <cell r="CB314">
            <v>0</v>
          </cell>
          <cell r="CC314">
            <v>0</v>
          </cell>
          <cell r="CD314">
            <v>0</v>
          </cell>
          <cell r="CE314">
            <v>0</v>
          </cell>
          <cell r="CF314">
            <v>0</v>
          </cell>
          <cell r="CG314">
            <v>0</v>
          </cell>
          <cell r="CH314">
            <v>0</v>
          </cell>
          <cell r="CI314">
            <v>0</v>
          </cell>
          <cell r="CJ314">
            <v>0</v>
          </cell>
          <cell r="CK314">
            <v>0</v>
          </cell>
          <cell r="CL314">
            <v>0</v>
          </cell>
          <cell r="CM314">
            <v>0</v>
          </cell>
          <cell r="CN314">
            <v>0</v>
          </cell>
          <cell r="CO314">
            <v>0</v>
          </cell>
          <cell r="CP314">
            <v>0</v>
          </cell>
          <cell r="CQ314">
            <v>0</v>
          </cell>
          <cell r="CR314">
            <v>0</v>
          </cell>
          <cell r="CS314">
            <v>0</v>
          </cell>
          <cell r="CT314">
            <v>0</v>
          </cell>
          <cell r="CU314">
            <v>0</v>
          </cell>
          <cell r="CV314">
            <v>0</v>
          </cell>
          <cell r="CW314">
            <v>0</v>
          </cell>
          <cell r="CX314">
            <v>0</v>
          </cell>
          <cell r="CY314">
            <v>0</v>
          </cell>
          <cell r="CZ314">
            <v>0</v>
          </cell>
          <cell r="DA314">
            <v>0</v>
          </cell>
          <cell r="DB314">
            <v>0</v>
          </cell>
          <cell r="DC314">
            <v>0</v>
          </cell>
          <cell r="DD314">
            <v>0</v>
          </cell>
          <cell r="DE314">
            <v>0</v>
          </cell>
          <cell r="DF314">
            <v>0</v>
          </cell>
          <cell r="DG314">
            <v>0</v>
          </cell>
          <cell r="DH314">
            <v>0</v>
          </cell>
          <cell r="DI314">
            <v>0</v>
          </cell>
          <cell r="DJ314">
            <v>0</v>
          </cell>
          <cell r="DK314">
            <v>0</v>
          </cell>
          <cell r="DL314">
            <v>0</v>
          </cell>
          <cell r="DM314">
            <v>0</v>
          </cell>
          <cell r="DN314">
            <v>0</v>
          </cell>
          <cell r="DO314">
            <v>0</v>
          </cell>
          <cell r="DP314">
            <v>0</v>
          </cell>
          <cell r="DQ314">
            <v>0</v>
          </cell>
          <cell r="DR314">
            <v>0</v>
          </cell>
          <cell r="DS314">
            <v>0</v>
          </cell>
          <cell r="DT314">
            <v>0</v>
          </cell>
          <cell r="DU314">
            <v>0</v>
          </cell>
          <cell r="DV314">
            <v>0</v>
          </cell>
          <cell r="DW314">
            <v>0</v>
          </cell>
          <cell r="DX314">
            <v>0</v>
          </cell>
          <cell r="DY314">
            <v>0</v>
          </cell>
          <cell r="DZ314">
            <v>0</v>
          </cell>
          <cell r="EA314">
            <v>0</v>
          </cell>
        </row>
        <row r="315">
          <cell r="A315">
            <v>237</v>
          </cell>
          <cell r="B315">
            <v>8</v>
          </cell>
          <cell r="C315">
            <v>3</v>
          </cell>
          <cell r="D315">
            <v>0</v>
          </cell>
          <cell r="E315">
            <v>0</v>
          </cell>
          <cell r="F315" t="str">
            <v>OPE</v>
          </cell>
          <cell r="G315" t="str">
            <v>Higher Education</v>
          </cell>
          <cell r="H315" t="str">
            <v>Other, Post 2nd-2</v>
          </cell>
          <cell r="I315">
            <v>0</v>
          </cell>
          <cell r="J315" t="str">
            <v>B.J. Stupak Olympic scholarships (HE Amendments of 1992, section 1543)</v>
          </cell>
          <cell r="K315">
            <v>0</v>
          </cell>
          <cell r="L315" t="str">
            <v>D</v>
          </cell>
          <cell r="M315">
            <v>1</v>
          </cell>
          <cell r="N315">
            <v>0</v>
          </cell>
          <cell r="O315">
            <v>0</v>
          </cell>
          <cell r="P315">
            <v>977</v>
          </cell>
          <cell r="Q315">
            <v>977</v>
          </cell>
          <cell r="R315">
            <v>977</v>
          </cell>
          <cell r="S315">
            <v>977</v>
          </cell>
          <cell r="T315">
            <v>977</v>
          </cell>
          <cell r="U315">
            <v>0</v>
          </cell>
          <cell r="V315">
            <v>0</v>
          </cell>
          <cell r="W315">
            <v>0</v>
          </cell>
          <cell r="X315">
            <v>0</v>
          </cell>
          <cell r="Y315">
            <v>0</v>
          </cell>
          <cell r="Z315">
            <v>0</v>
          </cell>
          <cell r="AA315">
            <v>0</v>
          </cell>
          <cell r="AB315">
            <v>0</v>
          </cell>
          <cell r="AC315">
            <v>0</v>
          </cell>
          <cell r="AD315">
            <v>0</v>
          </cell>
          <cell r="AE315">
            <v>0</v>
          </cell>
          <cell r="AF315">
            <v>0</v>
          </cell>
          <cell r="AG315">
            <v>0</v>
          </cell>
          <cell r="AH315">
            <v>0</v>
          </cell>
          <cell r="AI315">
            <v>1500</v>
          </cell>
          <cell r="AJ315">
            <v>977</v>
          </cell>
          <cell r="AK315">
            <v>977</v>
          </cell>
          <cell r="AL315">
            <v>0</v>
          </cell>
          <cell r="AM315">
            <v>0</v>
          </cell>
          <cell r="AN315">
            <v>977</v>
          </cell>
          <cell r="AO315">
            <v>1400</v>
          </cell>
          <cell r="AP315">
            <v>977</v>
          </cell>
          <cell r="AQ315">
            <v>977</v>
          </cell>
          <cell r="AR315">
            <v>0</v>
          </cell>
          <cell r="AS315">
            <v>0</v>
          </cell>
          <cell r="AT315">
            <v>0</v>
          </cell>
          <cell r="AU315">
            <v>0</v>
          </cell>
          <cell r="AV315">
            <v>0</v>
          </cell>
          <cell r="AW315">
            <v>0</v>
          </cell>
          <cell r="AX315">
            <v>0</v>
          </cell>
          <cell r="AY315">
            <v>0</v>
          </cell>
          <cell r="AZ315">
            <v>0</v>
          </cell>
          <cell r="BA315">
            <v>0</v>
          </cell>
          <cell r="BB315">
            <v>977</v>
          </cell>
          <cell r="BC315">
            <v>0</v>
          </cell>
          <cell r="BD315">
            <v>0</v>
          </cell>
          <cell r="BE315">
            <v>0</v>
          </cell>
          <cell r="BF315">
            <v>0</v>
          </cell>
          <cell r="BG315">
            <v>0</v>
          </cell>
          <cell r="BH315">
            <v>0</v>
          </cell>
          <cell r="BI315">
            <v>0</v>
          </cell>
          <cell r="BJ315">
            <v>0</v>
          </cell>
          <cell r="BK315">
            <v>0</v>
          </cell>
          <cell r="BL315">
            <v>0</v>
          </cell>
          <cell r="BM315">
            <v>0</v>
          </cell>
          <cell r="BN315">
            <v>0</v>
          </cell>
          <cell r="BO315">
            <v>0</v>
          </cell>
          <cell r="BP315">
            <v>0</v>
          </cell>
          <cell r="BQ315">
            <v>0</v>
          </cell>
          <cell r="BR315">
            <v>0</v>
          </cell>
          <cell r="BS315">
            <v>0</v>
          </cell>
          <cell r="BT315">
            <v>0</v>
          </cell>
          <cell r="BU315">
            <v>0</v>
          </cell>
          <cell r="BV315">
            <v>0</v>
          </cell>
          <cell r="BW315">
            <v>0</v>
          </cell>
          <cell r="BX315">
            <v>0</v>
          </cell>
          <cell r="BY315">
            <v>0</v>
          </cell>
          <cell r="BZ315">
            <v>0</v>
          </cell>
          <cell r="CA315">
            <v>0</v>
          </cell>
          <cell r="CB315">
            <v>0</v>
          </cell>
          <cell r="CC315">
            <v>0</v>
          </cell>
          <cell r="CD315">
            <v>0</v>
          </cell>
          <cell r="CE315">
            <v>0</v>
          </cell>
          <cell r="CF315">
            <v>0</v>
          </cell>
          <cell r="CG315">
            <v>0</v>
          </cell>
          <cell r="CH315">
            <v>0</v>
          </cell>
          <cell r="CI315">
            <v>0</v>
          </cell>
          <cell r="CJ315">
            <v>0</v>
          </cell>
          <cell r="CK315">
            <v>0</v>
          </cell>
          <cell r="CL315">
            <v>0</v>
          </cell>
          <cell r="CM315">
            <v>0</v>
          </cell>
          <cell r="CN315">
            <v>0</v>
          </cell>
          <cell r="CO315">
            <v>0</v>
          </cell>
          <cell r="CP315">
            <v>0</v>
          </cell>
          <cell r="CQ315">
            <v>0</v>
          </cell>
          <cell r="CR315">
            <v>0</v>
          </cell>
          <cell r="CS315">
            <v>0</v>
          </cell>
          <cell r="CT315">
            <v>0</v>
          </cell>
          <cell r="CU315">
            <v>0</v>
          </cell>
          <cell r="CV315">
            <v>0</v>
          </cell>
          <cell r="CW315">
            <v>0</v>
          </cell>
          <cell r="CX315">
            <v>0</v>
          </cell>
          <cell r="CY315">
            <v>0</v>
          </cell>
          <cell r="CZ315">
            <v>0</v>
          </cell>
          <cell r="DA315">
            <v>0</v>
          </cell>
          <cell r="DB315">
            <v>0</v>
          </cell>
          <cell r="DC315">
            <v>0</v>
          </cell>
          <cell r="DD315">
            <v>0</v>
          </cell>
          <cell r="DE315">
            <v>0</v>
          </cell>
          <cell r="DF315">
            <v>0</v>
          </cell>
          <cell r="DG315">
            <v>0</v>
          </cell>
          <cell r="DH315">
            <v>0</v>
          </cell>
          <cell r="DI315">
            <v>0</v>
          </cell>
          <cell r="DJ315">
            <v>0</v>
          </cell>
          <cell r="DK315">
            <v>0</v>
          </cell>
          <cell r="DL315">
            <v>0</v>
          </cell>
          <cell r="DM315">
            <v>0</v>
          </cell>
          <cell r="DN315">
            <v>0</v>
          </cell>
          <cell r="DO315">
            <v>0</v>
          </cell>
          <cell r="DP315">
            <v>0</v>
          </cell>
          <cell r="DQ315">
            <v>0</v>
          </cell>
          <cell r="DR315">
            <v>0</v>
          </cell>
          <cell r="DS315">
            <v>0</v>
          </cell>
          <cell r="DT315">
            <v>0</v>
          </cell>
          <cell r="DU315">
            <v>0</v>
          </cell>
          <cell r="DV315">
            <v>0</v>
          </cell>
          <cell r="DW315">
            <v>0</v>
          </cell>
          <cell r="DX315">
            <v>0</v>
          </cell>
          <cell r="DY315">
            <v>0</v>
          </cell>
          <cell r="DZ315">
            <v>0</v>
          </cell>
          <cell r="EA315">
            <v>0</v>
          </cell>
        </row>
        <row r="316">
          <cell r="A316">
            <v>238</v>
          </cell>
          <cell r="B316">
            <v>8</v>
          </cell>
          <cell r="C316">
            <v>3</v>
          </cell>
          <cell r="D316">
            <v>0</v>
          </cell>
          <cell r="E316">
            <v>0</v>
          </cell>
          <cell r="F316" t="str">
            <v>OPE</v>
          </cell>
          <cell r="G316" t="str">
            <v>Higher Education</v>
          </cell>
          <cell r="H316" t="str">
            <v>Other, Post 2nd-2</v>
          </cell>
          <cell r="I316">
            <v>0</v>
          </cell>
          <cell r="J316" t="str">
            <v>Child care access means parents in school (HEA IV-A-7)</v>
          </cell>
          <cell r="K316">
            <v>0</v>
          </cell>
          <cell r="L316" t="str">
            <v>D</v>
          </cell>
          <cell r="M316">
            <v>1</v>
          </cell>
          <cell r="N316">
            <v>0</v>
          </cell>
          <cell r="O316">
            <v>0</v>
          </cell>
          <cell r="P316">
            <v>16034</v>
          </cell>
          <cell r="Q316">
            <v>16034</v>
          </cell>
          <cell r="R316">
            <v>16034</v>
          </cell>
          <cell r="S316">
            <v>16034</v>
          </cell>
          <cell r="T316">
            <v>16034</v>
          </cell>
          <cell r="U316">
            <v>16534</v>
          </cell>
          <cell r="V316">
            <v>16534</v>
          </cell>
          <cell r="W316">
            <v>16534</v>
          </cell>
          <cell r="X316">
            <v>16534</v>
          </cell>
          <cell r="Y316">
            <v>16534</v>
          </cell>
          <cell r="Z316">
            <v>16534</v>
          </cell>
          <cell r="AA316">
            <v>0</v>
          </cell>
          <cell r="AB316">
            <v>16534</v>
          </cell>
          <cell r="AC316">
            <v>16034</v>
          </cell>
          <cell r="AD316">
            <v>16034</v>
          </cell>
          <cell r="AE316">
            <v>16034</v>
          </cell>
          <cell r="AF316">
            <v>16034</v>
          </cell>
          <cell r="AG316">
            <v>16034</v>
          </cell>
          <cell r="AH316">
            <v>16034</v>
          </cell>
          <cell r="AI316">
            <v>16034</v>
          </cell>
          <cell r="AJ316">
            <v>16034</v>
          </cell>
          <cell r="AK316">
            <v>16034</v>
          </cell>
          <cell r="AL316">
            <v>16034</v>
          </cell>
          <cell r="AM316">
            <v>16034</v>
          </cell>
          <cell r="AN316">
            <v>16034</v>
          </cell>
          <cell r="AO316">
            <v>16034</v>
          </cell>
          <cell r="AP316">
            <v>16034</v>
          </cell>
          <cell r="AQ316">
            <v>16034</v>
          </cell>
          <cell r="AR316">
            <v>16034</v>
          </cell>
          <cell r="AS316">
            <v>16034</v>
          </cell>
          <cell r="AT316">
            <v>16034</v>
          </cell>
          <cell r="AU316">
            <v>16034</v>
          </cell>
          <cell r="AV316">
            <v>16034</v>
          </cell>
          <cell r="AW316">
            <v>16034</v>
          </cell>
          <cell r="AX316">
            <v>16034</v>
          </cell>
          <cell r="AY316">
            <v>16034</v>
          </cell>
          <cell r="AZ316">
            <v>16002</v>
          </cell>
          <cell r="BA316">
            <v>15761</v>
          </cell>
          <cell r="BB316">
            <v>16034</v>
          </cell>
          <cell r="BC316">
            <v>16034</v>
          </cell>
          <cell r="BD316">
            <v>0</v>
          </cell>
          <cell r="BE316">
            <v>16034</v>
          </cell>
          <cell r="BF316">
            <v>16034</v>
          </cell>
          <cell r="BG316">
            <v>16034</v>
          </cell>
          <cell r="BH316">
            <v>16034</v>
          </cell>
          <cell r="BI316">
            <v>16034</v>
          </cell>
          <cell r="BJ316">
            <v>16034</v>
          </cell>
          <cell r="BK316">
            <v>16034</v>
          </cell>
          <cell r="BL316">
            <v>16002</v>
          </cell>
          <cell r="BM316">
            <v>16002</v>
          </cell>
          <cell r="BN316">
            <v>16002</v>
          </cell>
          <cell r="BO316">
            <v>16002</v>
          </cell>
          <cell r="BP316">
            <v>16000</v>
          </cell>
          <cell r="BQ316">
            <v>15761</v>
          </cell>
          <cell r="BR316">
            <v>15761</v>
          </cell>
          <cell r="BS316">
            <v>15761</v>
          </cell>
          <cell r="BT316">
            <v>15761</v>
          </cell>
          <cell r="BU316">
            <v>16000</v>
          </cell>
          <cell r="BV316">
            <v>15970</v>
          </cell>
          <cell r="BW316">
            <v>16002</v>
          </cell>
          <cell r="BX316">
            <v>16002</v>
          </cell>
          <cell r="BY316">
            <v>0</v>
          </cell>
          <cell r="BZ316">
            <v>0</v>
          </cell>
          <cell r="CA316">
            <v>16002</v>
          </cell>
          <cell r="CB316">
            <v>16002</v>
          </cell>
          <cell r="CC316">
            <v>15970</v>
          </cell>
          <cell r="CD316">
            <v>15970</v>
          </cell>
          <cell r="CE316">
            <v>15970</v>
          </cell>
          <cell r="CF316">
            <v>15970</v>
          </cell>
          <cell r="CG316">
            <v>15970</v>
          </cell>
          <cell r="CH316">
            <v>15134</v>
          </cell>
          <cell r="CI316">
            <v>15970</v>
          </cell>
          <cell r="CJ316">
            <v>15970</v>
          </cell>
          <cell r="CK316">
            <v>15970</v>
          </cell>
          <cell r="CL316">
            <v>15970</v>
          </cell>
          <cell r="CM316">
            <v>15970</v>
          </cell>
          <cell r="CN316">
            <v>15970</v>
          </cell>
          <cell r="CO316">
            <v>15970</v>
          </cell>
          <cell r="CP316">
            <v>15970</v>
          </cell>
          <cell r="CQ316">
            <v>15970</v>
          </cell>
          <cell r="CR316">
            <v>15938</v>
          </cell>
          <cell r="CS316">
            <v>15938</v>
          </cell>
          <cell r="CT316">
            <v>15134</v>
          </cell>
          <cell r="CU316">
            <v>15134</v>
          </cell>
          <cell r="CV316">
            <v>15938</v>
          </cell>
          <cell r="CW316">
            <v>15134</v>
          </cell>
          <cell r="CX316">
            <v>15134</v>
          </cell>
          <cell r="CY316">
            <v>15134</v>
          </cell>
          <cell r="CZ316">
            <v>15134</v>
          </cell>
          <cell r="DA316">
            <v>15938</v>
          </cell>
          <cell r="DB316">
            <v>15134</v>
          </cell>
          <cell r="DC316">
            <v>15126</v>
          </cell>
          <cell r="DD316">
            <v>15134</v>
          </cell>
          <cell r="DE316">
            <v>15134</v>
          </cell>
          <cell r="DF316">
            <v>15134</v>
          </cell>
          <cell r="DG316">
            <v>15134</v>
          </cell>
          <cell r="DH316">
            <v>15134</v>
          </cell>
          <cell r="DI316">
            <v>15134</v>
          </cell>
          <cell r="DJ316">
            <v>15134</v>
          </cell>
          <cell r="DK316">
            <v>15134</v>
          </cell>
          <cell r="DL316">
            <v>15134</v>
          </cell>
          <cell r="DM316">
            <v>15134</v>
          </cell>
          <cell r="DN316">
            <v>0</v>
          </cell>
          <cell r="DO316">
            <v>0</v>
          </cell>
          <cell r="DP316">
            <v>15134</v>
          </cell>
          <cell r="DQ316">
            <v>15134</v>
          </cell>
          <cell r="DR316">
            <v>15134</v>
          </cell>
          <cell r="DS316">
            <v>15134</v>
          </cell>
          <cell r="DT316">
            <v>15134</v>
          </cell>
          <cell r="DU316">
            <v>7134</v>
          </cell>
          <cell r="DV316">
            <v>15134</v>
          </cell>
          <cell r="DW316">
            <v>15134</v>
          </cell>
          <cell r="DX316">
            <v>15134</v>
          </cell>
          <cell r="DY316">
            <v>15134</v>
          </cell>
          <cell r="DZ316">
            <v>15134</v>
          </cell>
          <cell r="EA316">
            <v>15134</v>
          </cell>
        </row>
        <row r="317">
          <cell r="A317">
            <v>239</v>
          </cell>
          <cell r="B317">
            <v>8</v>
          </cell>
          <cell r="C317">
            <v>3</v>
          </cell>
          <cell r="D317">
            <v>0</v>
          </cell>
          <cell r="E317">
            <v>0</v>
          </cell>
          <cell r="F317" t="str">
            <v>OPE</v>
          </cell>
          <cell r="G317" t="str">
            <v>Higher Education</v>
          </cell>
          <cell r="H317" t="str">
            <v>Other, Post 2nd-2</v>
          </cell>
          <cell r="I317">
            <v>0</v>
          </cell>
          <cell r="J317" t="str">
            <v>Teachers for a competitive tomorrow (America COMPETES Act VI, Subtitle A, Part I): Baccalaureate STEM and foreign language teacher training (Sec. 6113)</v>
          </cell>
          <cell r="K317">
            <v>0</v>
          </cell>
          <cell r="L317" t="str">
            <v>D</v>
          </cell>
          <cell r="M317">
            <v>1</v>
          </cell>
          <cell r="N317">
            <v>0</v>
          </cell>
          <cell r="O317">
            <v>0</v>
          </cell>
          <cell r="P317">
            <v>1092</v>
          </cell>
          <cell r="Q317">
            <v>1092</v>
          </cell>
          <cell r="R317">
            <v>1092</v>
          </cell>
          <cell r="S317">
            <v>1092</v>
          </cell>
          <cell r="T317">
            <v>1092</v>
          </cell>
          <cell r="U317">
            <v>1092</v>
          </cell>
          <cell r="V317">
            <v>1092</v>
          </cell>
          <cell r="W317">
            <v>1092</v>
          </cell>
          <cell r="X317">
            <v>1092</v>
          </cell>
          <cell r="Y317">
            <v>0</v>
          </cell>
          <cell r="Z317">
            <v>0</v>
          </cell>
          <cell r="AA317">
            <v>0</v>
          </cell>
          <cell r="AB317">
            <v>0</v>
          </cell>
          <cell r="AC317">
            <v>0</v>
          </cell>
          <cell r="AD317">
            <v>0</v>
          </cell>
          <cell r="AE317">
            <v>0</v>
          </cell>
          <cell r="AF317">
            <v>0</v>
          </cell>
          <cell r="AG317">
            <v>0</v>
          </cell>
          <cell r="AH317">
            <v>1092</v>
          </cell>
          <cell r="AI317">
            <v>1092</v>
          </cell>
          <cell r="AJ317">
            <v>1092</v>
          </cell>
          <cell r="AK317">
            <v>1092</v>
          </cell>
          <cell r="AL317">
            <v>0</v>
          </cell>
          <cell r="AM317">
            <v>0</v>
          </cell>
          <cell r="AN317">
            <v>1092</v>
          </cell>
          <cell r="AO317">
            <v>0</v>
          </cell>
          <cell r="AP317">
            <v>1092</v>
          </cell>
          <cell r="AQ317">
            <v>1092</v>
          </cell>
          <cell r="AR317">
            <v>0</v>
          </cell>
          <cell r="AS317">
            <v>1092</v>
          </cell>
          <cell r="AT317">
            <v>0</v>
          </cell>
          <cell r="AU317">
            <v>1092</v>
          </cell>
          <cell r="AV317">
            <v>1092</v>
          </cell>
          <cell r="AW317">
            <v>0</v>
          </cell>
          <cell r="AX317">
            <v>0</v>
          </cell>
          <cell r="AY317">
            <v>0</v>
          </cell>
          <cell r="AZ317">
            <v>0</v>
          </cell>
          <cell r="BA317">
            <v>0</v>
          </cell>
          <cell r="BB317">
            <v>1092</v>
          </cell>
          <cell r="BC317">
            <v>0</v>
          </cell>
          <cell r="BD317">
            <v>0</v>
          </cell>
          <cell r="BE317">
            <v>0</v>
          </cell>
          <cell r="BF317">
            <v>0</v>
          </cell>
          <cell r="BG317">
            <v>0</v>
          </cell>
          <cell r="BH317">
            <v>0</v>
          </cell>
          <cell r="BI317">
            <v>0</v>
          </cell>
          <cell r="BJ317">
            <v>0</v>
          </cell>
          <cell r="BK317">
            <v>0</v>
          </cell>
          <cell r="BL317">
            <v>0</v>
          </cell>
          <cell r="BM317">
            <v>0</v>
          </cell>
          <cell r="BN317">
            <v>0</v>
          </cell>
          <cell r="BO317">
            <v>0</v>
          </cell>
          <cell r="BP317">
            <v>0</v>
          </cell>
          <cell r="BQ317">
            <v>0</v>
          </cell>
          <cell r="BR317">
            <v>0</v>
          </cell>
          <cell r="BS317">
            <v>0</v>
          </cell>
          <cell r="BT317">
            <v>0</v>
          </cell>
          <cell r="BU317">
            <v>0</v>
          </cell>
          <cell r="BV317">
            <v>0</v>
          </cell>
          <cell r="BW317">
            <v>0</v>
          </cell>
          <cell r="BX317">
            <v>0</v>
          </cell>
          <cell r="BY317">
            <v>0</v>
          </cell>
          <cell r="BZ317">
            <v>0</v>
          </cell>
          <cell r="CA317">
            <v>0</v>
          </cell>
          <cell r="CB317">
            <v>0</v>
          </cell>
          <cell r="CC317">
            <v>0</v>
          </cell>
          <cell r="CD317">
            <v>0</v>
          </cell>
          <cell r="CE317">
            <v>0</v>
          </cell>
          <cell r="CF317">
            <v>0</v>
          </cell>
          <cell r="CG317">
            <v>0</v>
          </cell>
          <cell r="CH317">
            <v>0</v>
          </cell>
          <cell r="CI317">
            <v>0</v>
          </cell>
          <cell r="CJ317">
            <v>0</v>
          </cell>
          <cell r="CK317">
            <v>0</v>
          </cell>
          <cell r="CL317">
            <v>0</v>
          </cell>
          <cell r="CM317">
            <v>0</v>
          </cell>
          <cell r="CN317">
            <v>0</v>
          </cell>
          <cell r="CO317">
            <v>0</v>
          </cell>
          <cell r="CP317">
            <v>0</v>
          </cell>
          <cell r="CQ317">
            <v>0</v>
          </cell>
          <cell r="CR317">
            <v>0</v>
          </cell>
          <cell r="CS317">
            <v>0</v>
          </cell>
          <cell r="CT317">
            <v>0</v>
          </cell>
          <cell r="CU317">
            <v>0</v>
          </cell>
          <cell r="CV317">
            <v>0</v>
          </cell>
          <cell r="CW317">
            <v>0</v>
          </cell>
          <cell r="CX317">
            <v>0</v>
          </cell>
          <cell r="CY317">
            <v>0</v>
          </cell>
          <cell r="CZ317">
            <v>0</v>
          </cell>
          <cell r="DA317">
            <v>0</v>
          </cell>
          <cell r="DB317">
            <v>0</v>
          </cell>
          <cell r="DC317">
            <v>0</v>
          </cell>
          <cell r="DD317">
            <v>0</v>
          </cell>
          <cell r="DE317">
            <v>0</v>
          </cell>
          <cell r="DF317">
            <v>0</v>
          </cell>
          <cell r="DG317">
            <v>0</v>
          </cell>
          <cell r="DH317">
            <v>0</v>
          </cell>
          <cell r="DI317">
            <v>0</v>
          </cell>
          <cell r="DJ317">
            <v>0</v>
          </cell>
          <cell r="DK317">
            <v>0</v>
          </cell>
          <cell r="DL317">
            <v>0</v>
          </cell>
          <cell r="DM317">
            <v>0</v>
          </cell>
          <cell r="DN317">
            <v>0</v>
          </cell>
          <cell r="DO317">
            <v>0</v>
          </cell>
          <cell r="DP317">
            <v>0</v>
          </cell>
          <cell r="DQ317">
            <v>0</v>
          </cell>
          <cell r="DR317">
            <v>0</v>
          </cell>
          <cell r="DS317">
            <v>0</v>
          </cell>
          <cell r="DT317">
            <v>0</v>
          </cell>
          <cell r="DU317">
            <v>0</v>
          </cell>
          <cell r="DV317">
            <v>0</v>
          </cell>
          <cell r="DW317">
            <v>0</v>
          </cell>
          <cell r="DX317">
            <v>0</v>
          </cell>
          <cell r="DY317">
            <v>0</v>
          </cell>
          <cell r="DZ317">
            <v>0</v>
          </cell>
          <cell r="EA317">
            <v>0</v>
          </cell>
        </row>
        <row r="318">
          <cell r="A318">
            <v>240</v>
          </cell>
          <cell r="B318">
            <v>8</v>
          </cell>
          <cell r="C318">
            <v>3</v>
          </cell>
          <cell r="D318">
            <v>0</v>
          </cell>
          <cell r="E318">
            <v>0</v>
          </cell>
          <cell r="F318" t="str">
            <v>OPE</v>
          </cell>
          <cell r="G318" t="str">
            <v>Higher Education</v>
          </cell>
          <cell r="H318" t="str">
            <v>Other, Post 2nd-2</v>
          </cell>
          <cell r="I318">
            <v>0</v>
          </cell>
          <cell r="J318" t="str">
            <v>Teachers for a competitive tomorrow (America COMPETES Act VI, Subtitle A, Part I): Masters STEM and foreign language teacher training (Sec. 6114)</v>
          </cell>
          <cell r="K318">
            <v>0</v>
          </cell>
          <cell r="L318" t="str">
            <v>D</v>
          </cell>
          <cell r="M318">
            <v>1</v>
          </cell>
          <cell r="N318">
            <v>0</v>
          </cell>
          <cell r="O318">
            <v>0</v>
          </cell>
          <cell r="P318">
            <v>1092</v>
          </cell>
          <cell r="Q318">
            <v>1092</v>
          </cell>
          <cell r="R318">
            <v>1092</v>
          </cell>
          <cell r="S318">
            <v>1092</v>
          </cell>
          <cell r="T318">
            <v>1092</v>
          </cell>
          <cell r="U318">
            <v>1092</v>
          </cell>
          <cell r="V318">
            <v>1092</v>
          </cell>
          <cell r="W318">
            <v>1092</v>
          </cell>
          <cell r="X318">
            <v>1092</v>
          </cell>
          <cell r="Y318">
            <v>0</v>
          </cell>
          <cell r="Z318">
            <v>0</v>
          </cell>
          <cell r="AA318">
            <v>0</v>
          </cell>
          <cell r="AB318">
            <v>0</v>
          </cell>
          <cell r="AC318">
            <v>0</v>
          </cell>
          <cell r="AD318">
            <v>0</v>
          </cell>
          <cell r="AE318">
            <v>0</v>
          </cell>
          <cell r="AF318">
            <v>0</v>
          </cell>
          <cell r="AG318">
            <v>0</v>
          </cell>
          <cell r="AH318">
            <v>1092</v>
          </cell>
          <cell r="AI318">
            <v>1092</v>
          </cell>
          <cell r="AJ318">
            <v>1092</v>
          </cell>
          <cell r="AK318">
            <v>1092</v>
          </cell>
          <cell r="AL318">
            <v>0</v>
          </cell>
          <cell r="AM318">
            <v>0</v>
          </cell>
          <cell r="AN318">
            <v>1092</v>
          </cell>
          <cell r="AO318">
            <v>0</v>
          </cell>
          <cell r="AP318">
            <v>1092</v>
          </cell>
          <cell r="AQ318">
            <v>1092</v>
          </cell>
          <cell r="AR318">
            <v>0</v>
          </cell>
          <cell r="AS318">
            <v>1092</v>
          </cell>
          <cell r="AT318">
            <v>0</v>
          </cell>
          <cell r="AU318">
            <v>1092</v>
          </cell>
          <cell r="AV318">
            <v>1092</v>
          </cell>
          <cell r="AW318">
            <v>0</v>
          </cell>
          <cell r="AX318">
            <v>0</v>
          </cell>
          <cell r="AY318">
            <v>0</v>
          </cell>
          <cell r="AZ318">
            <v>0</v>
          </cell>
          <cell r="BA318">
            <v>0</v>
          </cell>
          <cell r="BB318">
            <v>1092</v>
          </cell>
          <cell r="BC318">
            <v>0</v>
          </cell>
          <cell r="BD318">
            <v>0</v>
          </cell>
          <cell r="BE318">
            <v>0</v>
          </cell>
          <cell r="BF318">
            <v>0</v>
          </cell>
          <cell r="BG318">
            <v>0</v>
          </cell>
          <cell r="BH318">
            <v>0</v>
          </cell>
          <cell r="BI318">
            <v>0</v>
          </cell>
          <cell r="BJ318">
            <v>0</v>
          </cell>
          <cell r="BK318">
            <v>0</v>
          </cell>
          <cell r="BL318">
            <v>0</v>
          </cell>
          <cell r="BM318">
            <v>0</v>
          </cell>
          <cell r="BN318">
            <v>0</v>
          </cell>
          <cell r="BO318">
            <v>0</v>
          </cell>
          <cell r="BP318">
            <v>0</v>
          </cell>
          <cell r="BQ318">
            <v>0</v>
          </cell>
          <cell r="BR318">
            <v>0</v>
          </cell>
          <cell r="BS318">
            <v>0</v>
          </cell>
          <cell r="BT318">
            <v>0</v>
          </cell>
          <cell r="BU318">
            <v>0</v>
          </cell>
          <cell r="BV318">
            <v>0</v>
          </cell>
          <cell r="BW318">
            <v>0</v>
          </cell>
          <cell r="BX318">
            <v>0</v>
          </cell>
          <cell r="BY318">
            <v>0</v>
          </cell>
          <cell r="BZ318">
            <v>0</v>
          </cell>
          <cell r="CA318">
            <v>0</v>
          </cell>
          <cell r="CB318">
            <v>0</v>
          </cell>
          <cell r="CC318">
            <v>0</v>
          </cell>
          <cell r="CD318">
            <v>0</v>
          </cell>
          <cell r="CE318">
            <v>0</v>
          </cell>
          <cell r="CF318">
            <v>0</v>
          </cell>
          <cell r="CG318">
            <v>0</v>
          </cell>
          <cell r="CH318">
            <v>0</v>
          </cell>
          <cell r="CI318">
            <v>0</v>
          </cell>
          <cell r="CJ318">
            <v>0</v>
          </cell>
          <cell r="CK318">
            <v>0</v>
          </cell>
          <cell r="CL318">
            <v>0</v>
          </cell>
          <cell r="CM318">
            <v>0</v>
          </cell>
          <cell r="CN318">
            <v>0</v>
          </cell>
          <cell r="CO318">
            <v>0</v>
          </cell>
          <cell r="CP318">
            <v>0</v>
          </cell>
          <cell r="CQ318">
            <v>0</v>
          </cell>
          <cell r="CR318">
            <v>0</v>
          </cell>
          <cell r="CS318">
            <v>0</v>
          </cell>
          <cell r="CT318">
            <v>0</v>
          </cell>
          <cell r="CU318">
            <v>0</v>
          </cell>
          <cell r="CV318">
            <v>0</v>
          </cell>
          <cell r="CW318">
            <v>0</v>
          </cell>
          <cell r="CX318">
            <v>0</v>
          </cell>
          <cell r="CY318">
            <v>0</v>
          </cell>
          <cell r="CZ318">
            <v>0</v>
          </cell>
          <cell r="DA318">
            <v>0</v>
          </cell>
          <cell r="DB318">
            <v>0</v>
          </cell>
          <cell r="DC318">
            <v>0</v>
          </cell>
          <cell r="DD318">
            <v>0</v>
          </cell>
          <cell r="DE318">
            <v>0</v>
          </cell>
          <cell r="DF318">
            <v>0</v>
          </cell>
          <cell r="DG318">
            <v>0</v>
          </cell>
          <cell r="DH318">
            <v>0</v>
          </cell>
          <cell r="DI318">
            <v>0</v>
          </cell>
          <cell r="DJ318">
            <v>0</v>
          </cell>
          <cell r="DK318">
            <v>0</v>
          </cell>
          <cell r="DL318">
            <v>0</v>
          </cell>
          <cell r="DM318">
            <v>0</v>
          </cell>
          <cell r="DN318">
            <v>0</v>
          </cell>
          <cell r="DO318">
            <v>0</v>
          </cell>
          <cell r="DP318">
            <v>0</v>
          </cell>
          <cell r="DQ318">
            <v>0</v>
          </cell>
          <cell r="DR318">
            <v>0</v>
          </cell>
          <cell r="DS318">
            <v>0</v>
          </cell>
          <cell r="DT318">
            <v>0</v>
          </cell>
          <cell r="DU318">
            <v>0</v>
          </cell>
          <cell r="DV318">
            <v>0</v>
          </cell>
          <cell r="DW318">
            <v>0</v>
          </cell>
          <cell r="DX318">
            <v>0</v>
          </cell>
          <cell r="DY318">
            <v>0</v>
          </cell>
          <cell r="DZ318">
            <v>0</v>
          </cell>
          <cell r="EA318">
            <v>0</v>
          </cell>
        </row>
        <row r="319">
          <cell r="A319">
            <v>241</v>
          </cell>
          <cell r="B319">
            <v>8</v>
          </cell>
          <cell r="C319">
            <v>3</v>
          </cell>
          <cell r="D319">
            <v>0</v>
          </cell>
          <cell r="E319">
            <v>0</v>
          </cell>
          <cell r="F319" t="str">
            <v>OPE</v>
          </cell>
          <cell r="G319" t="str">
            <v>Higher Education</v>
          </cell>
          <cell r="H319" t="str">
            <v>Other, Post 2nd-2</v>
          </cell>
          <cell r="I319">
            <v>0</v>
          </cell>
          <cell r="J319" t="str">
            <v>GPRA data/HEA program evaluation (Department of Education Appropriations Act)</v>
          </cell>
          <cell r="K319">
            <v>0</v>
          </cell>
          <cell r="L319" t="str">
            <v>D</v>
          </cell>
          <cell r="M319">
            <v>1</v>
          </cell>
          <cell r="N319">
            <v>0</v>
          </cell>
          <cell r="O319">
            <v>0</v>
          </cell>
          <cell r="P319">
            <v>609</v>
          </cell>
          <cell r="Q319">
            <v>609</v>
          </cell>
          <cell r="R319">
            <v>609</v>
          </cell>
          <cell r="S319">
            <v>609</v>
          </cell>
          <cell r="T319">
            <v>609</v>
          </cell>
          <cell r="U319">
            <v>609</v>
          </cell>
          <cell r="V319">
            <v>609</v>
          </cell>
          <cell r="W319">
            <v>609</v>
          </cell>
          <cell r="X319">
            <v>609</v>
          </cell>
          <cell r="Y319">
            <v>609</v>
          </cell>
          <cell r="Z319">
            <v>609</v>
          </cell>
          <cell r="AA319">
            <v>0</v>
          </cell>
          <cell r="AB319">
            <v>609</v>
          </cell>
          <cell r="AC319">
            <v>609</v>
          </cell>
          <cell r="AD319">
            <v>609</v>
          </cell>
          <cell r="AE319">
            <v>609</v>
          </cell>
          <cell r="AF319">
            <v>609</v>
          </cell>
          <cell r="AG319">
            <v>609</v>
          </cell>
          <cell r="AH319">
            <v>609</v>
          </cell>
          <cell r="AI319">
            <v>609</v>
          </cell>
          <cell r="AJ319">
            <v>609</v>
          </cell>
          <cell r="AK319">
            <v>609</v>
          </cell>
          <cell r="AL319">
            <v>609</v>
          </cell>
          <cell r="AM319">
            <v>609</v>
          </cell>
          <cell r="AN319">
            <v>609</v>
          </cell>
          <cell r="AO319">
            <v>609</v>
          </cell>
          <cell r="AP319">
            <v>609</v>
          </cell>
          <cell r="AQ319">
            <v>609</v>
          </cell>
          <cell r="AR319">
            <v>609</v>
          </cell>
          <cell r="AS319">
            <v>609</v>
          </cell>
          <cell r="AT319">
            <v>609</v>
          </cell>
          <cell r="AU319">
            <v>609</v>
          </cell>
          <cell r="AV319">
            <v>609</v>
          </cell>
          <cell r="AW319">
            <v>609</v>
          </cell>
          <cell r="AX319">
            <v>609</v>
          </cell>
          <cell r="AY319">
            <v>609</v>
          </cell>
          <cell r="AZ319">
            <v>608</v>
          </cell>
          <cell r="BA319">
            <v>598</v>
          </cell>
          <cell r="BB319">
            <v>609</v>
          </cell>
          <cell r="BC319">
            <v>609</v>
          </cell>
          <cell r="BD319">
            <v>2609</v>
          </cell>
          <cell r="BE319">
            <v>609</v>
          </cell>
          <cell r="BF319">
            <v>2609</v>
          </cell>
          <cell r="BG319">
            <v>609</v>
          </cell>
          <cell r="BH319">
            <v>609</v>
          </cell>
          <cell r="BI319">
            <v>609</v>
          </cell>
          <cell r="BJ319">
            <v>609</v>
          </cell>
          <cell r="BK319">
            <v>609</v>
          </cell>
          <cell r="BL319">
            <v>608</v>
          </cell>
          <cell r="BM319">
            <v>608</v>
          </cell>
          <cell r="BN319">
            <v>608</v>
          </cell>
          <cell r="BO319">
            <v>608</v>
          </cell>
          <cell r="BP319">
            <v>600</v>
          </cell>
          <cell r="BQ319">
            <v>598</v>
          </cell>
          <cell r="BR319">
            <v>598</v>
          </cell>
          <cell r="BS319">
            <v>598</v>
          </cell>
          <cell r="BT319">
            <v>598</v>
          </cell>
          <cell r="BU319">
            <v>608</v>
          </cell>
          <cell r="BV319">
            <v>607</v>
          </cell>
          <cell r="BW319">
            <v>608</v>
          </cell>
          <cell r="BX319">
            <v>608</v>
          </cell>
          <cell r="BY319">
            <v>608</v>
          </cell>
          <cell r="BZ319">
            <v>608</v>
          </cell>
          <cell r="CA319">
            <v>608</v>
          </cell>
          <cell r="CB319">
            <v>608</v>
          </cell>
          <cell r="CC319">
            <v>607</v>
          </cell>
          <cell r="CD319">
            <v>607</v>
          </cell>
          <cell r="CE319">
            <v>607</v>
          </cell>
          <cell r="CF319">
            <v>607</v>
          </cell>
          <cell r="CG319">
            <v>607</v>
          </cell>
          <cell r="CH319">
            <v>575</v>
          </cell>
          <cell r="CI319">
            <v>607</v>
          </cell>
          <cell r="CJ319">
            <v>607</v>
          </cell>
          <cell r="CK319">
            <v>607</v>
          </cell>
          <cell r="CL319">
            <v>607</v>
          </cell>
          <cell r="CM319">
            <v>607</v>
          </cell>
          <cell r="CN319">
            <v>607</v>
          </cell>
          <cell r="CO319">
            <v>67607</v>
          </cell>
          <cell r="CP319">
            <v>67607</v>
          </cell>
          <cell r="CQ319">
            <v>67607</v>
          </cell>
          <cell r="CR319">
            <v>20606</v>
          </cell>
          <cell r="CS319">
            <v>20606</v>
          </cell>
          <cell r="CT319">
            <v>575</v>
          </cell>
          <cell r="CU319">
            <v>575</v>
          </cell>
          <cell r="CV319">
            <v>20606</v>
          </cell>
          <cell r="CW319">
            <v>70000</v>
          </cell>
          <cell r="CX319">
            <v>160000</v>
          </cell>
          <cell r="CY319">
            <v>52000</v>
          </cell>
          <cell r="CZ319">
            <v>52000</v>
          </cell>
          <cell r="DA319">
            <v>1000</v>
          </cell>
          <cell r="DB319">
            <v>575</v>
          </cell>
          <cell r="DC319">
            <v>575</v>
          </cell>
          <cell r="DD319">
            <v>575</v>
          </cell>
          <cell r="DE319">
            <v>0</v>
          </cell>
          <cell r="DF319">
            <v>5000</v>
          </cell>
          <cell r="DG319">
            <v>30000</v>
          </cell>
          <cell r="DH319">
            <v>30000</v>
          </cell>
          <cell r="DI319">
            <v>30000</v>
          </cell>
          <cell r="DJ319">
            <v>30000</v>
          </cell>
          <cell r="DK319">
            <v>30000</v>
          </cell>
          <cell r="DL319">
            <v>0</v>
          </cell>
          <cell r="DM319">
            <v>0</v>
          </cell>
          <cell r="DN319">
            <v>0</v>
          </cell>
          <cell r="DO319">
            <v>0</v>
          </cell>
          <cell r="DP319">
            <v>0</v>
          </cell>
          <cell r="DQ319">
            <v>0</v>
          </cell>
          <cell r="DR319">
            <v>30000</v>
          </cell>
          <cell r="DS319">
            <v>0</v>
          </cell>
          <cell r="DT319">
            <v>30500</v>
          </cell>
          <cell r="DU319">
            <v>25500</v>
          </cell>
          <cell r="DV319">
            <v>0</v>
          </cell>
          <cell r="DW319">
            <v>0</v>
          </cell>
          <cell r="DX319">
            <v>0</v>
          </cell>
          <cell r="DY319">
            <v>0</v>
          </cell>
          <cell r="DZ319">
            <v>0</v>
          </cell>
          <cell r="EA319">
            <v>0</v>
          </cell>
        </row>
        <row r="320">
          <cell r="A320">
            <v>242</v>
          </cell>
          <cell r="B320">
            <v>8</v>
          </cell>
          <cell r="C320">
            <v>3</v>
          </cell>
          <cell r="D320">
            <v>0</v>
          </cell>
          <cell r="E320">
            <v>0</v>
          </cell>
          <cell r="F320" t="str">
            <v>OPE</v>
          </cell>
          <cell r="G320" t="str">
            <v>Higher Education</v>
          </cell>
          <cell r="H320" t="str">
            <v>Other, Post 2nd-2</v>
          </cell>
          <cell r="I320">
            <v>0</v>
          </cell>
          <cell r="J320" t="str">
            <v>Modeling and simulation (HEA Part V, section 891)</v>
          </cell>
          <cell r="K320">
            <v>0</v>
          </cell>
          <cell r="L320" t="str">
            <v>D</v>
          </cell>
          <cell r="M320">
            <v>1</v>
          </cell>
          <cell r="N320">
            <v>0</v>
          </cell>
          <cell r="O320">
            <v>0</v>
          </cell>
          <cell r="P320">
            <v>0</v>
          </cell>
          <cell r="Q320">
            <v>0</v>
          </cell>
          <cell r="R320">
            <v>0</v>
          </cell>
          <cell r="S320">
            <v>0</v>
          </cell>
          <cell r="T320">
            <v>0</v>
          </cell>
          <cell r="U320">
            <v>0</v>
          </cell>
          <cell r="V320">
            <v>0</v>
          </cell>
          <cell r="W320">
            <v>0</v>
          </cell>
          <cell r="X320">
            <v>0</v>
          </cell>
          <cell r="Y320">
            <v>0</v>
          </cell>
          <cell r="Z320">
            <v>0</v>
          </cell>
          <cell r="AA320">
            <v>0</v>
          </cell>
          <cell r="AB320">
            <v>0</v>
          </cell>
          <cell r="AC320">
            <v>0</v>
          </cell>
          <cell r="AD320">
            <v>0</v>
          </cell>
          <cell r="AE320">
            <v>0</v>
          </cell>
          <cell r="AF320">
            <v>0</v>
          </cell>
          <cell r="AG320">
            <v>0</v>
          </cell>
          <cell r="AH320">
            <v>0</v>
          </cell>
          <cell r="AI320">
            <v>0</v>
          </cell>
          <cell r="AJ320">
            <v>0</v>
          </cell>
          <cell r="AK320">
            <v>0</v>
          </cell>
          <cell r="AL320">
            <v>0</v>
          </cell>
          <cell r="AM320">
            <v>0</v>
          </cell>
          <cell r="AN320">
            <v>0</v>
          </cell>
          <cell r="AO320">
            <v>0</v>
          </cell>
          <cell r="AP320">
            <v>0</v>
          </cell>
          <cell r="AQ320">
            <v>0</v>
          </cell>
          <cell r="AR320">
            <v>0</v>
          </cell>
          <cell r="AS320">
            <v>0</v>
          </cell>
          <cell r="AT320">
            <v>0</v>
          </cell>
          <cell r="AU320">
            <v>0</v>
          </cell>
          <cell r="AV320">
            <v>0</v>
          </cell>
          <cell r="AW320">
            <v>0</v>
          </cell>
          <cell r="AX320">
            <v>0</v>
          </cell>
          <cell r="AY320">
            <v>0</v>
          </cell>
          <cell r="AZ320">
            <v>0</v>
          </cell>
          <cell r="BA320">
            <v>0</v>
          </cell>
          <cell r="BB320">
            <v>0</v>
          </cell>
          <cell r="BC320">
            <v>0</v>
          </cell>
          <cell r="BD320">
            <v>0</v>
          </cell>
          <cell r="BE320">
            <v>0</v>
          </cell>
          <cell r="BF320">
            <v>0</v>
          </cell>
          <cell r="BG320">
            <v>0</v>
          </cell>
          <cell r="BH320">
            <v>0</v>
          </cell>
          <cell r="BI320">
            <v>0</v>
          </cell>
          <cell r="BJ320">
            <v>0</v>
          </cell>
          <cell r="BK320">
            <v>0</v>
          </cell>
          <cell r="BL320">
            <v>0</v>
          </cell>
          <cell r="BM320">
            <v>0</v>
          </cell>
          <cell r="BN320">
            <v>0</v>
          </cell>
          <cell r="BO320">
            <v>0</v>
          </cell>
          <cell r="BP320">
            <v>0</v>
          </cell>
          <cell r="BQ320">
            <v>0</v>
          </cell>
          <cell r="BR320">
            <v>0</v>
          </cell>
          <cell r="BS320">
            <v>0</v>
          </cell>
          <cell r="BT320">
            <v>0</v>
          </cell>
          <cell r="BU320">
            <v>0</v>
          </cell>
          <cell r="BV320">
            <v>0</v>
          </cell>
          <cell r="BW320">
            <v>0</v>
          </cell>
          <cell r="BX320">
            <v>0</v>
          </cell>
          <cell r="BY320">
            <v>0</v>
          </cell>
          <cell r="BZ320">
            <v>0</v>
          </cell>
          <cell r="CA320">
            <v>0</v>
          </cell>
          <cell r="CB320">
            <v>0</v>
          </cell>
          <cell r="CC320">
            <v>0</v>
          </cell>
          <cell r="CD320">
            <v>0</v>
          </cell>
          <cell r="CE320">
            <v>0</v>
          </cell>
          <cell r="CF320">
            <v>0</v>
          </cell>
          <cell r="CG320">
            <v>0</v>
          </cell>
          <cell r="CH320">
            <v>0</v>
          </cell>
          <cell r="CI320">
            <v>0</v>
          </cell>
          <cell r="CJ320">
            <v>0</v>
          </cell>
          <cell r="CK320">
            <v>0</v>
          </cell>
          <cell r="CL320">
            <v>0</v>
          </cell>
          <cell r="CM320">
            <v>0</v>
          </cell>
          <cell r="CN320">
            <v>0</v>
          </cell>
          <cell r="CO320">
            <v>0</v>
          </cell>
          <cell r="CP320">
            <v>0</v>
          </cell>
          <cell r="CQ320">
            <v>0</v>
          </cell>
          <cell r="CR320">
            <v>0</v>
          </cell>
          <cell r="CS320">
            <v>0</v>
          </cell>
          <cell r="CT320">
            <v>0</v>
          </cell>
          <cell r="CU320">
            <v>0</v>
          </cell>
          <cell r="CV320">
            <v>0</v>
          </cell>
          <cell r="CW320">
            <v>0</v>
          </cell>
          <cell r="CX320">
            <v>0</v>
          </cell>
          <cell r="CY320">
            <v>0</v>
          </cell>
          <cell r="CZ320">
            <v>0</v>
          </cell>
          <cell r="DA320">
            <v>0</v>
          </cell>
          <cell r="DB320">
            <v>0</v>
          </cell>
          <cell r="DC320">
            <v>0</v>
          </cell>
          <cell r="DD320">
            <v>0</v>
          </cell>
          <cell r="DE320">
            <v>0</v>
          </cell>
          <cell r="DF320">
            <v>0</v>
          </cell>
          <cell r="DG320">
            <v>0</v>
          </cell>
          <cell r="DH320">
            <v>0</v>
          </cell>
          <cell r="DI320">
            <v>0</v>
          </cell>
          <cell r="DJ320">
            <v>0</v>
          </cell>
          <cell r="DK320">
            <v>0</v>
          </cell>
          <cell r="DL320">
            <v>0</v>
          </cell>
          <cell r="DM320">
            <v>0</v>
          </cell>
          <cell r="DN320">
            <v>0</v>
          </cell>
          <cell r="DO320">
            <v>0</v>
          </cell>
          <cell r="DP320">
            <v>0</v>
          </cell>
          <cell r="DQ320">
            <v>0</v>
          </cell>
          <cell r="DR320">
            <v>0</v>
          </cell>
          <cell r="DS320">
            <v>0</v>
          </cell>
          <cell r="DT320">
            <v>0</v>
          </cell>
          <cell r="DU320">
            <v>0</v>
          </cell>
          <cell r="DV320">
            <v>0</v>
          </cell>
          <cell r="DW320">
            <v>0</v>
          </cell>
          <cell r="DX320">
            <v>0</v>
          </cell>
          <cell r="DY320">
            <v>0</v>
          </cell>
          <cell r="DZ320">
            <v>0</v>
          </cell>
          <cell r="EA320">
            <v>0</v>
          </cell>
        </row>
        <row r="321">
          <cell r="A321">
            <v>243</v>
          </cell>
          <cell r="B321">
            <v>8</v>
          </cell>
          <cell r="C321">
            <v>3</v>
          </cell>
          <cell r="D321">
            <v>0</v>
          </cell>
          <cell r="E321">
            <v>0</v>
          </cell>
          <cell r="F321" t="str">
            <v>OPE</v>
          </cell>
          <cell r="G321" t="str">
            <v>Higher Education</v>
          </cell>
          <cell r="H321" t="str">
            <v>Other, Post 2nd-2</v>
          </cell>
          <cell r="I321">
            <v>0</v>
          </cell>
          <cell r="J321" t="str">
            <v>Underground railroad program (HE Amendments of 1998, VIII-H)</v>
          </cell>
          <cell r="K321">
            <v>0</v>
          </cell>
          <cell r="L321" t="str">
            <v>D</v>
          </cell>
          <cell r="M321">
            <v>1</v>
          </cell>
          <cell r="N321">
            <v>0</v>
          </cell>
          <cell r="O321">
            <v>0</v>
          </cell>
          <cell r="P321">
            <v>1945</v>
          </cell>
          <cell r="Q321">
            <v>1945</v>
          </cell>
          <cell r="R321">
            <v>1945</v>
          </cell>
          <cell r="S321">
            <v>1945</v>
          </cell>
          <cell r="T321">
            <v>1945</v>
          </cell>
          <cell r="U321">
            <v>0</v>
          </cell>
          <cell r="V321">
            <v>0</v>
          </cell>
          <cell r="W321">
            <v>0</v>
          </cell>
          <cell r="X321">
            <v>0</v>
          </cell>
          <cell r="Y321">
            <v>0</v>
          </cell>
          <cell r="Z321">
            <v>0</v>
          </cell>
          <cell r="AA321">
            <v>0</v>
          </cell>
          <cell r="AB321">
            <v>0</v>
          </cell>
          <cell r="AC321">
            <v>0</v>
          </cell>
          <cell r="AD321">
            <v>0</v>
          </cell>
          <cell r="AE321">
            <v>0</v>
          </cell>
          <cell r="AF321">
            <v>0</v>
          </cell>
          <cell r="AG321">
            <v>0</v>
          </cell>
          <cell r="AH321">
            <v>0</v>
          </cell>
          <cell r="AI321">
            <v>0</v>
          </cell>
          <cell r="AJ321">
            <v>1945</v>
          </cell>
          <cell r="AK321">
            <v>1945</v>
          </cell>
          <cell r="AL321">
            <v>0</v>
          </cell>
          <cell r="AM321">
            <v>0</v>
          </cell>
          <cell r="AN321">
            <v>0</v>
          </cell>
          <cell r="AO321">
            <v>0</v>
          </cell>
          <cell r="AP321">
            <v>1945</v>
          </cell>
          <cell r="AQ321">
            <v>1945</v>
          </cell>
          <cell r="AR321">
            <v>0</v>
          </cell>
          <cell r="AS321">
            <v>1945</v>
          </cell>
          <cell r="AT321">
            <v>0</v>
          </cell>
          <cell r="AU321">
            <v>1945</v>
          </cell>
          <cell r="AV321">
            <v>1945</v>
          </cell>
          <cell r="AW321">
            <v>0</v>
          </cell>
          <cell r="AX321">
            <v>0</v>
          </cell>
          <cell r="AY321">
            <v>0</v>
          </cell>
          <cell r="AZ321">
            <v>0</v>
          </cell>
          <cell r="BA321">
            <v>0</v>
          </cell>
          <cell r="BB321">
            <v>1945</v>
          </cell>
          <cell r="BC321">
            <v>0</v>
          </cell>
          <cell r="BD321">
            <v>0</v>
          </cell>
          <cell r="BE321">
            <v>0</v>
          </cell>
          <cell r="BF321">
            <v>0</v>
          </cell>
          <cell r="BG321">
            <v>0</v>
          </cell>
          <cell r="BH321">
            <v>0</v>
          </cell>
          <cell r="BI321">
            <v>0</v>
          </cell>
          <cell r="BJ321">
            <v>0</v>
          </cell>
          <cell r="BK321">
            <v>0</v>
          </cell>
          <cell r="BL321">
            <v>0</v>
          </cell>
          <cell r="BM321">
            <v>0</v>
          </cell>
          <cell r="BN321">
            <v>0</v>
          </cell>
          <cell r="BO321">
            <v>0</v>
          </cell>
          <cell r="BP321">
            <v>0</v>
          </cell>
          <cell r="BQ321">
            <v>0</v>
          </cell>
          <cell r="BR321">
            <v>0</v>
          </cell>
          <cell r="BS321">
            <v>0</v>
          </cell>
          <cell r="BT321">
            <v>0</v>
          </cell>
          <cell r="BU321">
            <v>0</v>
          </cell>
          <cell r="BV321">
            <v>0</v>
          </cell>
          <cell r="BW321">
            <v>0</v>
          </cell>
          <cell r="BX321">
            <v>0</v>
          </cell>
          <cell r="BY321">
            <v>0</v>
          </cell>
          <cell r="BZ321">
            <v>0</v>
          </cell>
          <cell r="CA321">
            <v>0</v>
          </cell>
          <cell r="CB321">
            <v>0</v>
          </cell>
          <cell r="CC321">
            <v>0</v>
          </cell>
          <cell r="CD321">
            <v>0</v>
          </cell>
          <cell r="CE321">
            <v>0</v>
          </cell>
          <cell r="CF321">
            <v>0</v>
          </cell>
          <cell r="CG321">
            <v>0</v>
          </cell>
          <cell r="CH321">
            <v>0</v>
          </cell>
          <cell r="CI321">
            <v>0</v>
          </cell>
          <cell r="CJ321">
            <v>0</v>
          </cell>
          <cell r="CK321">
            <v>0</v>
          </cell>
          <cell r="CL321">
            <v>0</v>
          </cell>
          <cell r="CM321">
            <v>0</v>
          </cell>
          <cell r="CN321">
            <v>0</v>
          </cell>
          <cell r="CO321">
            <v>0</v>
          </cell>
          <cell r="CP321">
            <v>0</v>
          </cell>
          <cell r="CQ321">
            <v>0</v>
          </cell>
          <cell r="CR321">
            <v>0</v>
          </cell>
          <cell r="CS321">
            <v>0</v>
          </cell>
          <cell r="CT321">
            <v>0</v>
          </cell>
          <cell r="CU321">
            <v>0</v>
          </cell>
          <cell r="CV321">
            <v>0</v>
          </cell>
          <cell r="CW321">
            <v>0</v>
          </cell>
          <cell r="CX321">
            <v>0</v>
          </cell>
          <cell r="CY321">
            <v>0</v>
          </cell>
          <cell r="CZ321">
            <v>0</v>
          </cell>
          <cell r="DA321">
            <v>0</v>
          </cell>
          <cell r="DB321">
            <v>0</v>
          </cell>
          <cell r="DC321">
            <v>0</v>
          </cell>
          <cell r="DD321">
            <v>0</v>
          </cell>
          <cell r="DE321">
            <v>0</v>
          </cell>
          <cell r="DF321">
            <v>0</v>
          </cell>
          <cell r="DG321">
            <v>0</v>
          </cell>
          <cell r="DH321">
            <v>0</v>
          </cell>
          <cell r="DI321">
            <v>0</v>
          </cell>
          <cell r="DJ321">
            <v>0</v>
          </cell>
          <cell r="DK321">
            <v>0</v>
          </cell>
          <cell r="DL321">
            <v>0</v>
          </cell>
          <cell r="DM321">
            <v>0</v>
          </cell>
          <cell r="DN321">
            <v>0</v>
          </cell>
          <cell r="DO321">
            <v>0</v>
          </cell>
          <cell r="DP321">
            <v>0</v>
          </cell>
          <cell r="DQ321">
            <v>0</v>
          </cell>
          <cell r="DR321">
            <v>0</v>
          </cell>
          <cell r="DS321">
            <v>0</v>
          </cell>
          <cell r="DT321">
            <v>0</v>
          </cell>
          <cell r="DU321">
            <v>0</v>
          </cell>
          <cell r="DV321">
            <v>0</v>
          </cell>
          <cell r="DW321">
            <v>0</v>
          </cell>
          <cell r="DX321">
            <v>0</v>
          </cell>
          <cell r="DY321">
            <v>0</v>
          </cell>
          <cell r="DZ321">
            <v>0</v>
          </cell>
          <cell r="EA321">
            <v>0</v>
          </cell>
        </row>
        <row r="322">
          <cell r="A322">
            <v>244</v>
          </cell>
          <cell r="B322">
            <v>8</v>
          </cell>
          <cell r="C322">
            <v>3</v>
          </cell>
          <cell r="D322">
            <v>0</v>
          </cell>
          <cell r="E322">
            <v>0</v>
          </cell>
          <cell r="F322" t="str">
            <v>OPE</v>
          </cell>
          <cell r="G322" t="str">
            <v>Higher Education</v>
          </cell>
          <cell r="H322" t="str">
            <v>Other, Post 2nd-2</v>
          </cell>
          <cell r="I322">
            <v>0</v>
          </cell>
          <cell r="J322" t="str">
            <v>Legal assistance loan repayment program (HEA IV-B, section 431)</v>
          </cell>
          <cell r="K322">
            <v>0</v>
          </cell>
          <cell r="L322" t="str">
            <v>D</v>
          </cell>
          <cell r="M322">
            <v>1</v>
          </cell>
          <cell r="N322">
            <v>0</v>
          </cell>
          <cell r="O322">
            <v>0</v>
          </cell>
          <cell r="P322">
            <v>0</v>
          </cell>
          <cell r="Q322">
            <v>0</v>
          </cell>
          <cell r="R322">
            <v>5000</v>
          </cell>
          <cell r="S322">
            <v>5000</v>
          </cell>
          <cell r="T322">
            <v>5000</v>
          </cell>
          <cell r="U322">
            <v>0</v>
          </cell>
          <cell r="V322">
            <v>0</v>
          </cell>
          <cell r="W322">
            <v>0</v>
          </cell>
          <cell r="X322">
            <v>0</v>
          </cell>
          <cell r="Y322">
            <v>0</v>
          </cell>
          <cell r="Z322">
            <v>0</v>
          </cell>
          <cell r="AA322">
            <v>0</v>
          </cell>
          <cell r="AB322">
            <v>0</v>
          </cell>
          <cell r="AC322">
            <v>0</v>
          </cell>
          <cell r="AD322">
            <v>0</v>
          </cell>
          <cell r="AE322">
            <v>0</v>
          </cell>
          <cell r="AF322">
            <v>0</v>
          </cell>
          <cell r="AG322">
            <v>0</v>
          </cell>
          <cell r="AH322">
            <v>0</v>
          </cell>
          <cell r="AI322">
            <v>0</v>
          </cell>
          <cell r="AJ322">
            <v>5000</v>
          </cell>
          <cell r="AK322">
            <v>5000</v>
          </cell>
          <cell r="AL322">
            <v>5000</v>
          </cell>
          <cell r="AM322">
            <v>5000</v>
          </cell>
          <cell r="AN322">
            <v>2500</v>
          </cell>
          <cell r="AO322">
            <v>5000</v>
          </cell>
          <cell r="AP322">
            <v>5000</v>
          </cell>
          <cell r="AQ322">
            <v>5000</v>
          </cell>
          <cell r="AR322">
            <v>0</v>
          </cell>
          <cell r="AS322">
            <v>5000</v>
          </cell>
          <cell r="AT322">
            <v>5000</v>
          </cell>
          <cell r="AU322">
            <v>5000</v>
          </cell>
          <cell r="AV322">
            <v>5000</v>
          </cell>
          <cell r="AW322">
            <v>0</v>
          </cell>
          <cell r="AX322">
            <v>0</v>
          </cell>
          <cell r="AY322">
            <v>0</v>
          </cell>
          <cell r="AZ322">
            <v>0</v>
          </cell>
          <cell r="BA322">
            <v>0</v>
          </cell>
          <cell r="BB322">
            <v>5000</v>
          </cell>
          <cell r="BC322">
            <v>0</v>
          </cell>
          <cell r="BD322">
            <v>0</v>
          </cell>
          <cell r="BE322">
            <v>0</v>
          </cell>
          <cell r="BF322">
            <v>0</v>
          </cell>
          <cell r="BG322">
            <v>0</v>
          </cell>
          <cell r="BH322">
            <v>0</v>
          </cell>
          <cell r="BI322">
            <v>0</v>
          </cell>
          <cell r="BJ322">
            <v>0</v>
          </cell>
          <cell r="BK322">
            <v>0</v>
          </cell>
          <cell r="BL322">
            <v>0</v>
          </cell>
          <cell r="BM322">
            <v>0</v>
          </cell>
          <cell r="BN322">
            <v>0</v>
          </cell>
          <cell r="BO322">
            <v>0</v>
          </cell>
          <cell r="BP322">
            <v>0</v>
          </cell>
          <cell r="BQ322">
            <v>0</v>
          </cell>
          <cell r="BR322">
            <v>0</v>
          </cell>
          <cell r="BS322">
            <v>0</v>
          </cell>
          <cell r="BT322">
            <v>0</v>
          </cell>
          <cell r="BU322">
            <v>0</v>
          </cell>
          <cell r="BV322">
            <v>0</v>
          </cell>
          <cell r="BW322">
            <v>0</v>
          </cell>
          <cell r="BX322">
            <v>0</v>
          </cell>
          <cell r="BY322">
            <v>0</v>
          </cell>
          <cell r="BZ322">
            <v>0</v>
          </cell>
          <cell r="CA322">
            <v>0</v>
          </cell>
          <cell r="CB322">
            <v>0</v>
          </cell>
          <cell r="CC322">
            <v>0</v>
          </cell>
          <cell r="CD322">
            <v>0</v>
          </cell>
          <cell r="CE322">
            <v>0</v>
          </cell>
          <cell r="CF322">
            <v>0</v>
          </cell>
          <cell r="CG322">
            <v>0</v>
          </cell>
          <cell r="CH322">
            <v>0</v>
          </cell>
          <cell r="CI322">
            <v>0</v>
          </cell>
          <cell r="CJ322">
            <v>0</v>
          </cell>
          <cell r="CK322">
            <v>0</v>
          </cell>
          <cell r="CL322">
            <v>0</v>
          </cell>
          <cell r="CM322">
            <v>0</v>
          </cell>
          <cell r="CN322">
            <v>0</v>
          </cell>
          <cell r="CO322">
            <v>0</v>
          </cell>
          <cell r="CP322">
            <v>0</v>
          </cell>
          <cell r="CQ322">
            <v>0</v>
          </cell>
          <cell r="CR322">
            <v>0</v>
          </cell>
          <cell r="CS322">
            <v>0</v>
          </cell>
          <cell r="CT322">
            <v>0</v>
          </cell>
          <cell r="CU322">
            <v>0</v>
          </cell>
          <cell r="CV322">
            <v>0</v>
          </cell>
          <cell r="CW322">
            <v>0</v>
          </cell>
          <cell r="CX322">
            <v>0</v>
          </cell>
          <cell r="CY322">
            <v>0</v>
          </cell>
          <cell r="CZ322">
            <v>0</v>
          </cell>
          <cell r="DA322">
            <v>0</v>
          </cell>
          <cell r="DB322">
            <v>0</v>
          </cell>
          <cell r="DC322">
            <v>0</v>
          </cell>
          <cell r="DD322">
            <v>0</v>
          </cell>
          <cell r="DE322">
            <v>0</v>
          </cell>
          <cell r="DF322">
            <v>0</v>
          </cell>
          <cell r="DG322">
            <v>0</v>
          </cell>
          <cell r="DH322">
            <v>0</v>
          </cell>
          <cell r="DI322">
            <v>0</v>
          </cell>
          <cell r="DJ322">
            <v>0</v>
          </cell>
          <cell r="DK322">
            <v>0</v>
          </cell>
          <cell r="DL322">
            <v>0</v>
          </cell>
          <cell r="DM322">
            <v>0</v>
          </cell>
          <cell r="DN322">
            <v>0</v>
          </cell>
          <cell r="DO322">
            <v>0</v>
          </cell>
          <cell r="DP322">
            <v>0</v>
          </cell>
          <cell r="DQ322">
            <v>0</v>
          </cell>
          <cell r="DR322">
            <v>0</v>
          </cell>
          <cell r="DS322">
            <v>0</v>
          </cell>
          <cell r="DT322">
            <v>0</v>
          </cell>
          <cell r="DU322">
            <v>0</v>
          </cell>
          <cell r="DV322">
            <v>0</v>
          </cell>
          <cell r="DW322">
            <v>0</v>
          </cell>
          <cell r="DX322">
            <v>0</v>
          </cell>
          <cell r="DY322">
            <v>0</v>
          </cell>
          <cell r="DZ322">
            <v>0</v>
          </cell>
          <cell r="EA322">
            <v>0</v>
          </cell>
        </row>
        <row r="323">
          <cell r="A323">
            <v>244.01</v>
          </cell>
          <cell r="B323">
            <v>0</v>
          </cell>
          <cell r="C323">
            <v>0</v>
          </cell>
          <cell r="D323">
            <v>0</v>
          </cell>
          <cell r="E323">
            <v>0</v>
          </cell>
          <cell r="F323" t="str">
            <v>OPE</v>
          </cell>
          <cell r="G323" t="str">
            <v>Higher Education</v>
          </cell>
          <cell r="H323">
            <v>0</v>
          </cell>
          <cell r="I323">
            <v>0</v>
          </cell>
          <cell r="J323" t="str">
            <v>Iraq and Afghanistan service grants (HEA IV-A-10)</v>
          </cell>
          <cell r="K323">
            <v>0</v>
          </cell>
          <cell r="L323" t="str">
            <v>M</v>
          </cell>
          <cell r="M323">
            <v>0</v>
          </cell>
          <cell r="N323">
            <v>0</v>
          </cell>
          <cell r="O323">
            <v>0</v>
          </cell>
          <cell r="P323">
            <v>0</v>
          </cell>
          <cell r="Q323">
            <v>0</v>
          </cell>
          <cell r="R323">
            <v>15</v>
          </cell>
          <cell r="S323">
            <v>232</v>
          </cell>
          <cell r="T323">
            <v>232</v>
          </cell>
          <cell r="U323">
            <v>0</v>
          </cell>
          <cell r="V323">
            <v>0</v>
          </cell>
          <cell r="W323">
            <v>0</v>
          </cell>
          <cell r="X323">
            <v>0</v>
          </cell>
          <cell r="Y323">
            <v>232</v>
          </cell>
          <cell r="Z323">
            <v>232</v>
          </cell>
          <cell r="AA323">
            <v>0</v>
          </cell>
          <cell r="AB323">
            <v>232</v>
          </cell>
          <cell r="AC323">
            <v>232</v>
          </cell>
          <cell r="AD323">
            <v>232</v>
          </cell>
          <cell r="AE323">
            <v>232</v>
          </cell>
          <cell r="AF323">
            <v>232</v>
          </cell>
          <cell r="AG323">
            <v>240</v>
          </cell>
          <cell r="AH323">
            <v>240</v>
          </cell>
          <cell r="AI323">
            <v>232</v>
          </cell>
          <cell r="AJ323">
            <v>232</v>
          </cell>
          <cell r="AK323">
            <v>232</v>
          </cell>
          <cell r="AL323">
            <v>232</v>
          </cell>
          <cell r="AM323">
            <v>232</v>
          </cell>
          <cell r="AN323">
            <v>268</v>
          </cell>
          <cell r="AO323">
            <v>268</v>
          </cell>
          <cell r="AP323">
            <v>232</v>
          </cell>
          <cell r="AQ323">
            <v>182</v>
          </cell>
          <cell r="AR323">
            <v>182</v>
          </cell>
          <cell r="AS323">
            <v>182</v>
          </cell>
          <cell r="AT323">
            <v>182</v>
          </cell>
          <cell r="AU323">
            <v>182</v>
          </cell>
          <cell r="AV323">
            <v>182</v>
          </cell>
          <cell r="AW323">
            <v>182</v>
          </cell>
          <cell r="AX323">
            <v>182</v>
          </cell>
          <cell r="AY323">
            <v>182</v>
          </cell>
          <cell r="AZ323">
            <v>183</v>
          </cell>
          <cell r="BA323">
            <v>182</v>
          </cell>
          <cell r="BB323">
            <v>232</v>
          </cell>
          <cell r="BC323">
            <v>240</v>
          </cell>
          <cell r="BD323">
            <v>324</v>
          </cell>
          <cell r="BE323">
            <v>240</v>
          </cell>
          <cell r="BF323">
            <v>211</v>
          </cell>
          <cell r="BG323">
            <v>211</v>
          </cell>
          <cell r="BH323">
            <v>211</v>
          </cell>
          <cell r="BI323">
            <v>211</v>
          </cell>
          <cell r="BJ323">
            <v>211</v>
          </cell>
          <cell r="BK323">
            <v>211</v>
          </cell>
          <cell r="BL323">
            <v>211</v>
          </cell>
          <cell r="BM323">
            <v>211</v>
          </cell>
          <cell r="BN323">
            <v>211</v>
          </cell>
          <cell r="BO323">
            <v>211</v>
          </cell>
          <cell r="BP323">
            <v>211</v>
          </cell>
          <cell r="BQ323">
            <v>211</v>
          </cell>
          <cell r="BR323">
            <v>211</v>
          </cell>
          <cell r="BS323">
            <v>211</v>
          </cell>
          <cell r="BT323">
            <v>211</v>
          </cell>
          <cell r="BU323">
            <v>295</v>
          </cell>
          <cell r="BV323">
            <v>180</v>
          </cell>
          <cell r="BW323">
            <v>239</v>
          </cell>
          <cell r="BX323">
            <v>239</v>
          </cell>
          <cell r="BY323">
            <v>239</v>
          </cell>
          <cell r="BZ323">
            <v>239</v>
          </cell>
          <cell r="CA323">
            <v>239</v>
          </cell>
          <cell r="CB323">
            <v>239</v>
          </cell>
          <cell r="CC323">
            <v>239</v>
          </cell>
          <cell r="CD323">
            <v>334</v>
          </cell>
          <cell r="CE323">
            <v>334</v>
          </cell>
          <cell r="CF323">
            <v>334</v>
          </cell>
          <cell r="CG323">
            <v>248</v>
          </cell>
          <cell r="CH323">
            <v>236</v>
          </cell>
          <cell r="CI323">
            <v>180</v>
          </cell>
          <cell r="CJ323">
            <v>180</v>
          </cell>
          <cell r="CK323">
            <v>231</v>
          </cell>
          <cell r="CL323">
            <v>334</v>
          </cell>
          <cell r="CM323">
            <v>395</v>
          </cell>
          <cell r="CN323">
            <v>231</v>
          </cell>
          <cell r="CO323">
            <v>231</v>
          </cell>
          <cell r="CP323">
            <v>231</v>
          </cell>
          <cell r="CQ323">
            <v>214</v>
          </cell>
          <cell r="CR323">
            <v>231</v>
          </cell>
          <cell r="CS323">
            <v>261</v>
          </cell>
          <cell r="CT323">
            <v>254</v>
          </cell>
          <cell r="CU323">
            <v>294</v>
          </cell>
          <cell r="CV323">
            <v>261</v>
          </cell>
          <cell r="CW323">
            <v>355</v>
          </cell>
          <cell r="CX323">
            <v>355</v>
          </cell>
          <cell r="CY323">
            <v>355</v>
          </cell>
          <cell r="CZ323">
            <v>355</v>
          </cell>
          <cell r="DA323">
            <v>355</v>
          </cell>
          <cell r="DB323">
            <v>285</v>
          </cell>
          <cell r="DC323">
            <v>335</v>
          </cell>
          <cell r="DD323">
            <v>340</v>
          </cell>
          <cell r="DE323">
            <v>369</v>
          </cell>
          <cell r="DF323">
            <v>408</v>
          </cell>
          <cell r="DG323">
            <v>408</v>
          </cell>
          <cell r="DH323">
            <v>408</v>
          </cell>
          <cell r="DI323">
            <v>408</v>
          </cell>
          <cell r="DJ323">
            <v>408</v>
          </cell>
          <cell r="DK323">
            <v>0</v>
          </cell>
          <cell r="DL323">
            <v>340</v>
          </cell>
          <cell r="DM323">
            <v>396</v>
          </cell>
          <cell r="DN323">
            <v>396</v>
          </cell>
          <cell r="DO323">
            <v>0</v>
          </cell>
          <cell r="DP323">
            <v>396</v>
          </cell>
          <cell r="DQ323">
            <v>0</v>
          </cell>
          <cell r="DR323">
            <v>458</v>
          </cell>
          <cell r="DS323">
            <v>453</v>
          </cell>
          <cell r="DT323">
            <v>0</v>
          </cell>
          <cell r="DU323">
            <v>0</v>
          </cell>
          <cell r="DV323">
            <v>0</v>
          </cell>
          <cell r="DW323">
            <v>0</v>
          </cell>
          <cell r="DX323">
            <v>0</v>
          </cell>
          <cell r="DY323">
            <v>0</v>
          </cell>
          <cell r="DZ323">
            <v>0</v>
          </cell>
          <cell r="EA323">
            <v>0</v>
          </cell>
        </row>
        <row r="324">
          <cell r="A324">
            <v>245</v>
          </cell>
          <cell r="B324">
            <v>8</v>
          </cell>
          <cell r="C324">
            <v>3</v>
          </cell>
          <cell r="D324">
            <v>0</v>
          </cell>
          <cell r="E324">
            <v>0</v>
          </cell>
          <cell r="F324" t="str">
            <v>OPE</v>
          </cell>
          <cell r="G324" t="str">
            <v>Higher Education</v>
          </cell>
          <cell r="H324">
            <v>0</v>
          </cell>
          <cell r="I324">
            <v>0</v>
          </cell>
          <cell r="J324" t="str">
            <v>College access challenge grant program (HEA VII-E)</v>
          </cell>
          <cell r="K324">
            <v>0</v>
          </cell>
          <cell r="L324" t="str">
            <v>M</v>
          </cell>
          <cell r="M324">
            <v>1</v>
          </cell>
          <cell r="N324">
            <v>0</v>
          </cell>
          <cell r="O324">
            <v>0</v>
          </cell>
          <cell r="P324">
            <v>66000</v>
          </cell>
          <cell r="Q324">
            <v>0</v>
          </cell>
          <cell r="R324">
            <v>150000</v>
          </cell>
          <cell r="S324">
            <v>150000</v>
          </cell>
          <cell r="T324">
            <v>150000</v>
          </cell>
          <cell r="U324">
            <v>150000</v>
          </cell>
          <cell r="V324">
            <v>0</v>
          </cell>
          <cell r="W324">
            <v>0</v>
          </cell>
          <cell r="X324">
            <v>0</v>
          </cell>
          <cell r="Y324">
            <v>0</v>
          </cell>
          <cell r="Z324">
            <v>0</v>
          </cell>
          <cell r="AA324">
            <v>0</v>
          </cell>
          <cell r="AB324">
            <v>0</v>
          </cell>
          <cell r="AC324">
            <v>0</v>
          </cell>
          <cell r="AD324">
            <v>0</v>
          </cell>
          <cell r="AE324">
            <v>0</v>
          </cell>
          <cell r="AF324">
            <v>0</v>
          </cell>
          <cell r="AG324">
            <v>0</v>
          </cell>
          <cell r="AH324">
            <v>150000</v>
          </cell>
          <cell r="AI324">
            <v>150000</v>
          </cell>
          <cell r="AJ324">
            <v>0</v>
          </cell>
          <cell r="AK324">
            <v>0</v>
          </cell>
          <cell r="AL324">
            <v>150000</v>
          </cell>
          <cell r="AM324">
            <v>150000</v>
          </cell>
          <cell r="AN324">
            <v>150000</v>
          </cell>
          <cell r="AO324">
            <v>150000</v>
          </cell>
          <cell r="AP324">
            <v>150000</v>
          </cell>
          <cell r="AQ324">
            <v>150000</v>
          </cell>
          <cell r="AR324">
            <v>150000</v>
          </cell>
          <cell r="AS324">
            <v>150000</v>
          </cell>
          <cell r="AT324">
            <v>150000</v>
          </cell>
          <cell r="AU324">
            <v>150000</v>
          </cell>
          <cell r="AV324">
            <v>150000</v>
          </cell>
          <cell r="AW324">
            <v>150000</v>
          </cell>
          <cell r="AX324">
            <v>150000</v>
          </cell>
          <cell r="AY324">
            <v>150000</v>
          </cell>
          <cell r="AZ324">
            <v>150000</v>
          </cell>
          <cell r="BA324">
            <v>150000</v>
          </cell>
          <cell r="BB324">
            <v>0</v>
          </cell>
          <cell r="BC324">
            <v>150000</v>
          </cell>
          <cell r="BD324">
            <v>150000</v>
          </cell>
          <cell r="BE324">
            <v>150000</v>
          </cell>
          <cell r="BF324">
            <v>150000</v>
          </cell>
          <cell r="BG324">
            <v>150000</v>
          </cell>
          <cell r="BH324">
            <v>150000</v>
          </cell>
          <cell r="BI324">
            <v>150000</v>
          </cell>
          <cell r="BJ324">
            <v>150000</v>
          </cell>
          <cell r="BK324">
            <v>150000</v>
          </cell>
          <cell r="BL324">
            <v>150000</v>
          </cell>
          <cell r="BM324">
            <v>150000</v>
          </cell>
          <cell r="BN324">
            <v>150000</v>
          </cell>
          <cell r="BO324">
            <v>150000</v>
          </cell>
          <cell r="BP324">
            <v>150000</v>
          </cell>
          <cell r="BQ324">
            <v>150000</v>
          </cell>
          <cell r="BR324">
            <v>150000</v>
          </cell>
          <cell r="BS324">
            <v>150000</v>
          </cell>
          <cell r="BT324">
            <v>150000</v>
          </cell>
          <cell r="BU324">
            <v>150000</v>
          </cell>
          <cell r="BV324">
            <v>150000</v>
          </cell>
          <cell r="BW324">
            <v>150000</v>
          </cell>
          <cell r="BX324">
            <v>150000</v>
          </cell>
          <cell r="BY324">
            <v>150000</v>
          </cell>
          <cell r="BZ324">
            <v>150000</v>
          </cell>
          <cell r="CA324">
            <v>150000</v>
          </cell>
          <cell r="CB324">
            <v>150000</v>
          </cell>
          <cell r="CC324">
            <v>150000</v>
          </cell>
          <cell r="CD324">
            <v>150000</v>
          </cell>
          <cell r="CE324">
            <v>150000</v>
          </cell>
          <cell r="CF324">
            <v>150000</v>
          </cell>
          <cell r="CG324">
            <v>150000</v>
          </cell>
          <cell r="CH324">
            <v>142350</v>
          </cell>
          <cell r="CI324">
            <v>150000</v>
          </cell>
          <cell r="CJ324">
            <v>150000</v>
          </cell>
          <cell r="CK324">
            <v>150000</v>
          </cell>
          <cell r="CL324">
            <v>150000</v>
          </cell>
          <cell r="CM324">
            <v>150000</v>
          </cell>
          <cell r="CN324">
            <v>150000</v>
          </cell>
          <cell r="CO324">
            <v>150000</v>
          </cell>
          <cell r="CP324">
            <v>150000</v>
          </cell>
          <cell r="CQ324">
            <v>150000</v>
          </cell>
          <cell r="CR324">
            <v>150000</v>
          </cell>
          <cell r="CS324">
            <v>150000</v>
          </cell>
          <cell r="CT324">
            <v>139200</v>
          </cell>
          <cell r="CU324">
            <v>139200</v>
          </cell>
          <cell r="CV324">
            <v>0</v>
          </cell>
          <cell r="CW324">
            <v>139200</v>
          </cell>
          <cell r="CX324">
            <v>139200</v>
          </cell>
          <cell r="CY324">
            <v>139200</v>
          </cell>
          <cell r="CZ324">
            <v>0</v>
          </cell>
          <cell r="DA324">
            <v>0</v>
          </cell>
          <cell r="DB324">
            <v>139200</v>
          </cell>
          <cell r="DC324">
            <v>0</v>
          </cell>
          <cell r="DD324">
            <v>0</v>
          </cell>
          <cell r="DE324">
            <v>0</v>
          </cell>
          <cell r="DF324">
            <v>0</v>
          </cell>
          <cell r="DG324">
            <v>0</v>
          </cell>
          <cell r="DH324">
            <v>0</v>
          </cell>
          <cell r="DI324">
            <v>0</v>
          </cell>
          <cell r="DJ324">
            <v>0</v>
          </cell>
          <cell r="DK324">
            <v>0</v>
          </cell>
          <cell r="DL324">
            <v>0</v>
          </cell>
          <cell r="DM324">
            <v>0</v>
          </cell>
          <cell r="DN324">
            <v>0</v>
          </cell>
          <cell r="DO324">
            <v>0</v>
          </cell>
          <cell r="DP324">
            <v>0</v>
          </cell>
          <cell r="DQ324">
            <v>0</v>
          </cell>
          <cell r="DR324">
            <v>0</v>
          </cell>
          <cell r="DS324">
            <v>0</v>
          </cell>
          <cell r="DT324">
            <v>0</v>
          </cell>
          <cell r="DU324">
            <v>0</v>
          </cell>
          <cell r="DV324">
            <v>0</v>
          </cell>
          <cell r="DW324">
            <v>0</v>
          </cell>
          <cell r="DX324">
            <v>0</v>
          </cell>
          <cell r="DY324">
            <v>0</v>
          </cell>
          <cell r="DZ324">
            <v>0</v>
          </cell>
          <cell r="EA324">
            <v>0</v>
          </cell>
        </row>
        <row r="325">
          <cell r="A325">
            <v>245.01</v>
          </cell>
          <cell r="B325">
            <v>0</v>
          </cell>
          <cell r="C325">
            <v>0</v>
          </cell>
          <cell r="D325">
            <v>0</v>
          </cell>
          <cell r="E325">
            <v>0</v>
          </cell>
          <cell r="F325" t="str">
            <v>OPE</v>
          </cell>
          <cell r="G325" t="str">
            <v>Higher Education</v>
          </cell>
          <cell r="H325">
            <v>0</v>
          </cell>
          <cell r="I325">
            <v>0</v>
          </cell>
          <cell r="J325" t="str">
            <v>America's College Promise--New century community colleges</v>
          </cell>
          <cell r="K325">
            <v>0</v>
          </cell>
          <cell r="L325">
            <v>0</v>
          </cell>
          <cell r="M325">
            <v>0</v>
          </cell>
          <cell r="N325">
            <v>0</v>
          </cell>
          <cell r="O325">
            <v>0</v>
          </cell>
          <cell r="P325">
            <v>0</v>
          </cell>
          <cell r="Q325">
            <v>0</v>
          </cell>
          <cell r="R325">
            <v>0</v>
          </cell>
          <cell r="S325">
            <v>0</v>
          </cell>
          <cell r="T325">
            <v>0</v>
          </cell>
          <cell r="U325">
            <v>0</v>
          </cell>
          <cell r="V325">
            <v>0</v>
          </cell>
          <cell r="W325">
            <v>0</v>
          </cell>
          <cell r="X325">
            <v>0</v>
          </cell>
          <cell r="Y325">
            <v>0</v>
          </cell>
          <cell r="Z325">
            <v>0</v>
          </cell>
          <cell r="AA325">
            <v>0</v>
          </cell>
          <cell r="AB325">
            <v>0</v>
          </cell>
          <cell r="AC325">
            <v>0</v>
          </cell>
          <cell r="AD325">
            <v>0</v>
          </cell>
          <cell r="AE325">
            <v>0</v>
          </cell>
          <cell r="AF325">
            <v>0</v>
          </cell>
          <cell r="AG325">
            <v>0</v>
          </cell>
          <cell r="AH325">
            <v>0</v>
          </cell>
          <cell r="AI325">
            <v>0</v>
          </cell>
          <cell r="AJ325">
            <v>0</v>
          </cell>
          <cell r="AK325">
            <v>0</v>
          </cell>
          <cell r="AL325">
            <v>0</v>
          </cell>
          <cell r="AM325">
            <v>0</v>
          </cell>
          <cell r="AN325">
            <v>0</v>
          </cell>
          <cell r="AO325">
            <v>0</v>
          </cell>
          <cell r="AP325">
            <v>0</v>
          </cell>
          <cell r="AQ325">
            <v>0</v>
          </cell>
          <cell r="AR325">
            <v>0</v>
          </cell>
          <cell r="AS325">
            <v>0</v>
          </cell>
          <cell r="AT325">
            <v>0</v>
          </cell>
          <cell r="AU325">
            <v>0</v>
          </cell>
          <cell r="AV325">
            <v>0</v>
          </cell>
          <cell r="AW325">
            <v>0</v>
          </cell>
          <cell r="AX325">
            <v>0</v>
          </cell>
          <cell r="AY325">
            <v>0</v>
          </cell>
          <cell r="AZ325">
            <v>0</v>
          </cell>
          <cell r="BA325">
            <v>0</v>
          </cell>
          <cell r="BB325">
            <v>0</v>
          </cell>
          <cell r="BC325">
            <v>0</v>
          </cell>
          <cell r="BD325">
            <v>0</v>
          </cell>
          <cell r="BE325">
            <v>0</v>
          </cell>
          <cell r="BF325">
            <v>0</v>
          </cell>
          <cell r="BG325">
            <v>0</v>
          </cell>
          <cell r="BH325">
            <v>0</v>
          </cell>
          <cell r="BI325">
            <v>0</v>
          </cell>
          <cell r="BJ325">
            <v>0</v>
          </cell>
          <cell r="BK325">
            <v>0</v>
          </cell>
          <cell r="BL325">
            <v>0</v>
          </cell>
          <cell r="BM325">
            <v>0</v>
          </cell>
          <cell r="BN325">
            <v>0</v>
          </cell>
          <cell r="BO325">
            <v>0</v>
          </cell>
          <cell r="BP325">
            <v>0</v>
          </cell>
          <cell r="BQ325">
            <v>0</v>
          </cell>
          <cell r="BR325">
            <v>0</v>
          </cell>
          <cell r="BS325">
            <v>0</v>
          </cell>
          <cell r="BT325">
            <v>0</v>
          </cell>
          <cell r="BU325">
            <v>0</v>
          </cell>
          <cell r="BV325">
            <v>0</v>
          </cell>
          <cell r="BW325">
            <v>0</v>
          </cell>
          <cell r="BX325">
            <v>0</v>
          </cell>
          <cell r="BY325">
            <v>0</v>
          </cell>
          <cell r="BZ325">
            <v>0</v>
          </cell>
          <cell r="CA325">
            <v>0</v>
          </cell>
          <cell r="CB325">
            <v>0</v>
          </cell>
          <cell r="CC325">
            <v>0</v>
          </cell>
          <cell r="CD325">
            <v>0</v>
          </cell>
          <cell r="CE325">
            <v>0</v>
          </cell>
          <cell r="CF325">
            <v>0</v>
          </cell>
          <cell r="CG325">
            <v>0</v>
          </cell>
          <cell r="CH325">
            <v>0</v>
          </cell>
          <cell r="CI325">
            <v>0</v>
          </cell>
          <cell r="CJ325">
            <v>0</v>
          </cell>
          <cell r="CK325">
            <v>0</v>
          </cell>
          <cell r="CL325">
            <v>0</v>
          </cell>
          <cell r="CM325">
            <v>0</v>
          </cell>
          <cell r="CN325">
            <v>0</v>
          </cell>
          <cell r="CO325">
            <v>0</v>
          </cell>
          <cell r="CP325">
            <v>0</v>
          </cell>
          <cell r="CQ325">
            <v>0</v>
          </cell>
          <cell r="CR325">
            <v>0</v>
          </cell>
          <cell r="CS325">
            <v>0</v>
          </cell>
          <cell r="CT325">
            <v>0</v>
          </cell>
          <cell r="CU325">
            <v>0</v>
          </cell>
          <cell r="CV325">
            <v>0</v>
          </cell>
          <cell r="CW325">
            <v>0</v>
          </cell>
          <cell r="CX325">
            <v>0</v>
          </cell>
          <cell r="CY325">
            <v>0</v>
          </cell>
          <cell r="CZ325">
            <v>4000000</v>
          </cell>
          <cell r="DA325">
            <v>0</v>
          </cell>
          <cell r="DB325">
            <v>0</v>
          </cell>
          <cell r="DC325">
            <v>0</v>
          </cell>
          <cell r="DD325">
            <v>0</v>
          </cell>
          <cell r="DE325">
            <v>0</v>
          </cell>
          <cell r="DF325">
            <v>4000000</v>
          </cell>
          <cell r="DG325">
            <v>4000000</v>
          </cell>
          <cell r="DH325">
            <v>4000000</v>
          </cell>
          <cell r="DI325">
            <v>4000000</v>
          </cell>
          <cell r="DJ325">
            <v>4000000</v>
          </cell>
          <cell r="DK325">
            <v>1364842</v>
          </cell>
          <cell r="DL325">
            <v>0</v>
          </cell>
          <cell r="DM325">
            <v>1364842</v>
          </cell>
          <cell r="DN325">
            <v>1364842</v>
          </cell>
          <cell r="DO325">
            <v>0</v>
          </cell>
          <cell r="DP325">
            <v>0</v>
          </cell>
          <cell r="DQ325">
            <v>1364842</v>
          </cell>
          <cell r="DR325">
            <v>0</v>
          </cell>
          <cell r="DS325">
            <v>1364842</v>
          </cell>
          <cell r="DT325">
            <v>1364842</v>
          </cell>
          <cell r="DU325">
            <v>1364842</v>
          </cell>
          <cell r="DV325">
            <v>1364842</v>
          </cell>
          <cell r="DW325">
            <v>1364842</v>
          </cell>
          <cell r="DX325">
            <v>1257334</v>
          </cell>
          <cell r="DY325">
            <v>1257334</v>
          </cell>
          <cell r="DZ325">
            <v>1257334</v>
          </cell>
          <cell r="EA325">
            <v>1257334</v>
          </cell>
        </row>
        <row r="326">
          <cell r="A326">
            <v>245.02</v>
          </cell>
          <cell r="B326">
            <v>0</v>
          </cell>
          <cell r="C326">
            <v>0</v>
          </cell>
          <cell r="D326">
            <v>0</v>
          </cell>
          <cell r="E326">
            <v>0</v>
          </cell>
          <cell r="F326" t="str">
            <v>OPE</v>
          </cell>
          <cell r="G326" t="str">
            <v>Higher Education</v>
          </cell>
          <cell r="H326">
            <v>0</v>
          </cell>
          <cell r="I326">
            <v>0</v>
          </cell>
          <cell r="J326" t="str">
            <v>College Opportunity and Graduation Bonus</v>
          </cell>
          <cell r="K326">
            <v>0</v>
          </cell>
          <cell r="L326">
            <v>0</v>
          </cell>
          <cell r="M326">
            <v>0</v>
          </cell>
          <cell r="N326">
            <v>0</v>
          </cell>
          <cell r="O326">
            <v>0</v>
          </cell>
          <cell r="P326">
            <v>0</v>
          </cell>
          <cell r="Q326">
            <v>0</v>
          </cell>
          <cell r="R326">
            <v>0</v>
          </cell>
          <cell r="S326">
            <v>0</v>
          </cell>
          <cell r="T326">
            <v>0</v>
          </cell>
          <cell r="U326">
            <v>0</v>
          </cell>
          <cell r="V326">
            <v>0</v>
          </cell>
          <cell r="W326">
            <v>0</v>
          </cell>
          <cell r="X326">
            <v>0</v>
          </cell>
          <cell r="Y326">
            <v>0</v>
          </cell>
          <cell r="Z326">
            <v>0</v>
          </cell>
          <cell r="AA326">
            <v>0</v>
          </cell>
          <cell r="AB326">
            <v>0</v>
          </cell>
          <cell r="AC326">
            <v>0</v>
          </cell>
          <cell r="AD326">
            <v>0</v>
          </cell>
          <cell r="AE326">
            <v>0</v>
          </cell>
          <cell r="AF326">
            <v>0</v>
          </cell>
          <cell r="AG326">
            <v>0</v>
          </cell>
          <cell r="AH326">
            <v>0</v>
          </cell>
          <cell r="AI326">
            <v>0</v>
          </cell>
          <cell r="AJ326">
            <v>0</v>
          </cell>
          <cell r="AK326">
            <v>0</v>
          </cell>
          <cell r="AL326">
            <v>0</v>
          </cell>
          <cell r="AM326">
            <v>0</v>
          </cell>
          <cell r="AN326">
            <v>0</v>
          </cell>
          <cell r="AO326">
            <v>0</v>
          </cell>
          <cell r="AP326">
            <v>0</v>
          </cell>
          <cell r="AQ326">
            <v>0</v>
          </cell>
          <cell r="AR326">
            <v>0</v>
          </cell>
          <cell r="AS326">
            <v>0</v>
          </cell>
          <cell r="AT326">
            <v>0</v>
          </cell>
          <cell r="AU326">
            <v>0</v>
          </cell>
          <cell r="AV326">
            <v>0</v>
          </cell>
          <cell r="AW326">
            <v>0</v>
          </cell>
          <cell r="AX326">
            <v>0</v>
          </cell>
          <cell r="AY326">
            <v>0</v>
          </cell>
          <cell r="AZ326">
            <v>0</v>
          </cell>
          <cell r="BA326">
            <v>0</v>
          </cell>
          <cell r="BB326">
            <v>0</v>
          </cell>
          <cell r="BC326">
            <v>0</v>
          </cell>
          <cell r="BD326">
            <v>0</v>
          </cell>
          <cell r="BE326">
            <v>0</v>
          </cell>
          <cell r="BF326">
            <v>0</v>
          </cell>
          <cell r="BG326">
            <v>0</v>
          </cell>
          <cell r="BH326">
            <v>0</v>
          </cell>
          <cell r="BI326">
            <v>0</v>
          </cell>
          <cell r="BJ326">
            <v>0</v>
          </cell>
          <cell r="BK326">
            <v>0</v>
          </cell>
          <cell r="BL326">
            <v>0</v>
          </cell>
          <cell r="BM326">
            <v>0</v>
          </cell>
          <cell r="BN326">
            <v>0</v>
          </cell>
          <cell r="BO326">
            <v>0</v>
          </cell>
          <cell r="BP326">
            <v>0</v>
          </cell>
          <cell r="BQ326">
            <v>0</v>
          </cell>
          <cell r="BR326">
            <v>0</v>
          </cell>
          <cell r="BS326">
            <v>0</v>
          </cell>
          <cell r="BT326">
            <v>0</v>
          </cell>
          <cell r="BU326">
            <v>0</v>
          </cell>
          <cell r="BV326">
            <v>0</v>
          </cell>
          <cell r="BW326">
            <v>0</v>
          </cell>
          <cell r="BX326">
            <v>0</v>
          </cell>
          <cell r="BY326">
            <v>0</v>
          </cell>
          <cell r="BZ326">
            <v>0</v>
          </cell>
          <cell r="CA326">
            <v>0</v>
          </cell>
          <cell r="CB326">
            <v>0</v>
          </cell>
          <cell r="CC326">
            <v>0</v>
          </cell>
          <cell r="CD326">
            <v>0</v>
          </cell>
          <cell r="CE326">
            <v>0</v>
          </cell>
          <cell r="CF326">
            <v>0</v>
          </cell>
          <cell r="CG326">
            <v>0</v>
          </cell>
          <cell r="CH326">
            <v>0</v>
          </cell>
          <cell r="CI326">
            <v>0</v>
          </cell>
          <cell r="CJ326">
            <v>0</v>
          </cell>
          <cell r="CK326">
            <v>0</v>
          </cell>
          <cell r="CL326">
            <v>0</v>
          </cell>
          <cell r="CM326">
            <v>0</v>
          </cell>
          <cell r="CN326">
            <v>0</v>
          </cell>
          <cell r="CO326">
            <v>0</v>
          </cell>
          <cell r="CP326">
            <v>0</v>
          </cell>
          <cell r="CQ326">
            <v>0</v>
          </cell>
          <cell r="CR326">
            <v>0</v>
          </cell>
          <cell r="CS326">
            <v>0</v>
          </cell>
          <cell r="CT326">
            <v>0</v>
          </cell>
          <cell r="CU326">
            <v>0</v>
          </cell>
          <cell r="CV326">
            <v>0</v>
          </cell>
          <cell r="CW326">
            <v>0</v>
          </cell>
          <cell r="CX326">
            <v>0</v>
          </cell>
          <cell r="CY326">
            <v>0</v>
          </cell>
          <cell r="CZ326">
            <v>647000</v>
          </cell>
          <cell r="DA326">
            <v>0</v>
          </cell>
          <cell r="DB326">
            <v>0</v>
          </cell>
          <cell r="DC326">
            <v>0</v>
          </cell>
          <cell r="DD326">
            <v>0</v>
          </cell>
          <cell r="DE326">
            <v>0</v>
          </cell>
          <cell r="DF326">
            <v>647000</v>
          </cell>
          <cell r="DG326">
            <v>647000</v>
          </cell>
          <cell r="DH326">
            <v>647000</v>
          </cell>
          <cell r="DI326">
            <v>647000</v>
          </cell>
          <cell r="DJ326">
            <v>647000</v>
          </cell>
          <cell r="DK326">
            <v>647000</v>
          </cell>
          <cell r="DL326">
            <v>0</v>
          </cell>
          <cell r="DM326">
            <v>647000</v>
          </cell>
          <cell r="DN326">
            <v>647000</v>
          </cell>
          <cell r="DO326">
            <v>0</v>
          </cell>
          <cell r="DP326">
            <v>0</v>
          </cell>
          <cell r="DQ326">
            <v>647000</v>
          </cell>
          <cell r="DR326">
            <v>0</v>
          </cell>
          <cell r="DS326">
            <v>647000</v>
          </cell>
          <cell r="DT326">
            <v>647000</v>
          </cell>
          <cell r="DU326">
            <v>647000</v>
          </cell>
          <cell r="DV326">
            <v>647000</v>
          </cell>
          <cell r="DW326">
            <v>647000</v>
          </cell>
          <cell r="DX326">
            <v>547787</v>
          </cell>
          <cell r="DY326">
            <v>547787</v>
          </cell>
          <cell r="DZ326">
            <v>547787</v>
          </cell>
          <cell r="EA326">
            <v>547787</v>
          </cell>
        </row>
        <row r="327">
          <cell r="A327">
            <v>246</v>
          </cell>
          <cell r="B327">
            <v>8</v>
          </cell>
          <cell r="C327">
            <v>3</v>
          </cell>
          <cell r="D327">
            <v>0</v>
          </cell>
          <cell r="E327">
            <v>0</v>
          </cell>
          <cell r="F327" t="str">
            <v>OPE</v>
          </cell>
          <cell r="G327" t="str">
            <v>Higher Education</v>
          </cell>
          <cell r="H327" t="str">
            <v>Other, Post 2nd-2</v>
          </cell>
          <cell r="I327">
            <v>0</v>
          </cell>
          <cell r="J327" t="str">
            <v>Mandatory Minority-Serving Institution Teacher Preparation Reform (proposed legislation) Hawkins Center of Excellence</v>
          </cell>
          <cell r="K327">
            <v>1</v>
          </cell>
          <cell r="L327" t="str">
            <v>D</v>
          </cell>
          <cell r="M327">
            <v>1</v>
          </cell>
          <cell r="N327">
            <v>0</v>
          </cell>
          <cell r="O327">
            <v>0</v>
          </cell>
          <cell r="P327">
            <v>0</v>
          </cell>
          <cell r="Q327">
            <v>0</v>
          </cell>
          <cell r="R327">
            <v>0</v>
          </cell>
          <cell r="S327">
            <v>0</v>
          </cell>
          <cell r="T327">
            <v>0</v>
          </cell>
          <cell r="U327">
            <v>0</v>
          </cell>
          <cell r="V327">
            <v>0</v>
          </cell>
          <cell r="W327">
            <v>0</v>
          </cell>
          <cell r="X327">
            <v>0</v>
          </cell>
          <cell r="Y327">
            <v>0</v>
          </cell>
          <cell r="Z327">
            <v>0</v>
          </cell>
          <cell r="AA327">
            <v>0</v>
          </cell>
          <cell r="AB327">
            <v>0</v>
          </cell>
          <cell r="AC327">
            <v>0</v>
          </cell>
          <cell r="AD327">
            <v>0</v>
          </cell>
          <cell r="AE327">
            <v>0</v>
          </cell>
          <cell r="AF327">
            <v>0</v>
          </cell>
          <cell r="AG327">
            <v>0</v>
          </cell>
          <cell r="AH327">
            <v>0</v>
          </cell>
          <cell r="AI327">
            <v>0</v>
          </cell>
          <cell r="AJ327">
            <v>0</v>
          </cell>
          <cell r="AK327">
            <v>0</v>
          </cell>
          <cell r="AL327">
            <v>0</v>
          </cell>
          <cell r="AM327">
            <v>0</v>
          </cell>
          <cell r="AN327">
            <v>0</v>
          </cell>
          <cell r="AO327">
            <v>0</v>
          </cell>
          <cell r="AP327">
            <v>0</v>
          </cell>
          <cell r="AQ327">
            <v>0</v>
          </cell>
          <cell r="AR327">
            <v>0</v>
          </cell>
          <cell r="AS327">
            <v>0</v>
          </cell>
          <cell r="AT327">
            <v>0</v>
          </cell>
          <cell r="AU327">
            <v>0</v>
          </cell>
          <cell r="AV327">
            <v>0</v>
          </cell>
          <cell r="AW327">
            <v>0</v>
          </cell>
          <cell r="AX327">
            <v>0</v>
          </cell>
          <cell r="AY327">
            <v>0</v>
          </cell>
          <cell r="AZ327">
            <v>0</v>
          </cell>
          <cell r="BA327">
            <v>0</v>
          </cell>
          <cell r="BB327">
            <v>0</v>
          </cell>
          <cell r="BC327">
            <v>100000</v>
          </cell>
          <cell r="BD327">
            <v>100000</v>
          </cell>
          <cell r="BE327">
            <v>100000</v>
          </cell>
          <cell r="BF327">
            <v>100000</v>
          </cell>
          <cell r="BG327">
            <v>0</v>
          </cell>
          <cell r="BH327">
            <v>0</v>
          </cell>
          <cell r="BI327">
            <v>0</v>
          </cell>
          <cell r="BJ327">
            <v>0</v>
          </cell>
          <cell r="BK327">
            <v>0</v>
          </cell>
          <cell r="BL327">
            <v>0</v>
          </cell>
          <cell r="BM327">
            <v>0</v>
          </cell>
          <cell r="BN327">
            <v>0</v>
          </cell>
          <cell r="BO327">
            <v>0</v>
          </cell>
          <cell r="BP327">
            <v>0</v>
          </cell>
          <cell r="BQ327">
            <v>0</v>
          </cell>
          <cell r="BR327">
            <v>0</v>
          </cell>
          <cell r="BS327">
            <v>0</v>
          </cell>
          <cell r="BT327">
            <v>0</v>
          </cell>
          <cell r="BU327">
            <v>0</v>
          </cell>
          <cell r="BV327">
            <v>0</v>
          </cell>
          <cell r="BW327">
            <v>0</v>
          </cell>
          <cell r="BX327">
            <v>0</v>
          </cell>
          <cell r="BY327">
            <v>0</v>
          </cell>
          <cell r="BZ327">
            <v>0</v>
          </cell>
          <cell r="CA327">
            <v>0</v>
          </cell>
          <cell r="CB327">
            <v>0</v>
          </cell>
          <cell r="CC327">
            <v>0</v>
          </cell>
          <cell r="CD327">
            <v>0</v>
          </cell>
          <cell r="CE327">
            <v>0</v>
          </cell>
          <cell r="CF327">
            <v>0</v>
          </cell>
          <cell r="CG327">
            <v>0</v>
          </cell>
          <cell r="CH327">
            <v>0</v>
          </cell>
          <cell r="CI327">
            <v>0</v>
          </cell>
          <cell r="CJ327">
            <v>0</v>
          </cell>
          <cell r="CK327">
            <v>0</v>
          </cell>
          <cell r="CL327">
            <v>0</v>
          </cell>
          <cell r="CM327">
            <v>0</v>
          </cell>
          <cell r="CN327">
            <v>0</v>
          </cell>
          <cell r="CO327">
            <v>0</v>
          </cell>
          <cell r="CP327">
            <v>0</v>
          </cell>
          <cell r="CQ327">
            <v>0</v>
          </cell>
          <cell r="CR327">
            <v>0</v>
          </cell>
          <cell r="CS327">
            <v>0</v>
          </cell>
          <cell r="CT327">
            <v>0</v>
          </cell>
          <cell r="CU327">
            <v>0</v>
          </cell>
          <cell r="CV327">
            <v>0</v>
          </cell>
          <cell r="CW327">
            <v>0</v>
          </cell>
          <cell r="CX327">
            <v>0</v>
          </cell>
          <cell r="CY327">
            <v>0</v>
          </cell>
          <cell r="CZ327">
            <v>0</v>
          </cell>
          <cell r="DA327">
            <v>0</v>
          </cell>
          <cell r="DB327">
            <v>0</v>
          </cell>
          <cell r="DC327">
            <v>0</v>
          </cell>
          <cell r="DD327">
            <v>0</v>
          </cell>
          <cell r="DE327">
            <v>0</v>
          </cell>
          <cell r="DF327">
            <v>0</v>
          </cell>
          <cell r="DG327">
            <v>0</v>
          </cell>
          <cell r="DH327">
            <v>0</v>
          </cell>
          <cell r="DI327">
            <v>0</v>
          </cell>
          <cell r="DJ327">
            <v>0</v>
          </cell>
          <cell r="DK327">
            <v>0</v>
          </cell>
          <cell r="DL327">
            <v>0</v>
          </cell>
          <cell r="DM327">
            <v>0</v>
          </cell>
          <cell r="DN327">
            <v>0</v>
          </cell>
          <cell r="DO327">
            <v>0</v>
          </cell>
          <cell r="DP327">
            <v>0</v>
          </cell>
          <cell r="DQ327">
            <v>0</v>
          </cell>
          <cell r="DR327">
            <v>0</v>
          </cell>
          <cell r="DS327">
            <v>0</v>
          </cell>
          <cell r="DT327">
            <v>0</v>
          </cell>
          <cell r="DU327">
            <v>0</v>
          </cell>
          <cell r="DV327">
            <v>0</v>
          </cell>
          <cell r="DW327">
            <v>0</v>
          </cell>
          <cell r="DX327">
            <v>0</v>
          </cell>
          <cell r="DY327">
            <v>0</v>
          </cell>
          <cell r="DZ327">
            <v>0</v>
          </cell>
          <cell r="EA327">
            <v>0</v>
          </cell>
        </row>
        <row r="328">
          <cell r="A328">
            <v>246.01</v>
          </cell>
          <cell r="B328">
            <v>0</v>
          </cell>
          <cell r="C328">
            <v>0</v>
          </cell>
          <cell r="D328">
            <v>0</v>
          </cell>
          <cell r="E328">
            <v>0</v>
          </cell>
          <cell r="F328" t="str">
            <v>OPE</v>
          </cell>
          <cell r="G328" t="str">
            <v>Higher Education</v>
          </cell>
          <cell r="H328">
            <v>0</v>
          </cell>
          <cell r="I328">
            <v>0</v>
          </cell>
          <cell r="J328" t="str">
            <v>Presidential teaching fellows (proposed legislation)</v>
          </cell>
          <cell r="K328">
            <v>0</v>
          </cell>
          <cell r="L328" t="str">
            <v>M</v>
          </cell>
          <cell r="M328">
            <v>1</v>
          </cell>
          <cell r="N328">
            <v>0</v>
          </cell>
          <cell r="O328">
            <v>0</v>
          </cell>
          <cell r="P328">
            <v>0</v>
          </cell>
          <cell r="Q328">
            <v>0</v>
          </cell>
          <cell r="R328">
            <v>0</v>
          </cell>
          <cell r="S328">
            <v>0</v>
          </cell>
          <cell r="T328">
            <v>0</v>
          </cell>
          <cell r="U328">
            <v>0</v>
          </cell>
          <cell r="V328">
            <v>0</v>
          </cell>
          <cell r="W328">
            <v>0</v>
          </cell>
          <cell r="X328">
            <v>0</v>
          </cell>
          <cell r="Y328">
            <v>0</v>
          </cell>
          <cell r="Z328">
            <v>0</v>
          </cell>
          <cell r="AA328">
            <v>0</v>
          </cell>
          <cell r="AB328">
            <v>0</v>
          </cell>
          <cell r="AC328">
            <v>0</v>
          </cell>
          <cell r="AD328">
            <v>0</v>
          </cell>
          <cell r="AE328">
            <v>0</v>
          </cell>
          <cell r="AF328">
            <v>0</v>
          </cell>
          <cell r="AG328">
            <v>0</v>
          </cell>
          <cell r="AH328">
            <v>0</v>
          </cell>
          <cell r="AI328">
            <v>0</v>
          </cell>
          <cell r="AJ328">
            <v>0</v>
          </cell>
          <cell r="AK328">
            <v>0</v>
          </cell>
          <cell r="AL328">
            <v>0</v>
          </cell>
          <cell r="AM328">
            <v>0</v>
          </cell>
          <cell r="AN328">
            <v>0</v>
          </cell>
          <cell r="AO328">
            <v>0</v>
          </cell>
          <cell r="AP328">
            <v>0</v>
          </cell>
          <cell r="AQ328">
            <v>0</v>
          </cell>
          <cell r="AR328">
            <v>0</v>
          </cell>
          <cell r="AS328">
            <v>0</v>
          </cell>
          <cell r="AT328">
            <v>0</v>
          </cell>
          <cell r="AU328">
            <v>0</v>
          </cell>
          <cell r="AV328">
            <v>0</v>
          </cell>
          <cell r="AW328">
            <v>0</v>
          </cell>
          <cell r="AX328">
            <v>0</v>
          </cell>
          <cell r="AY328">
            <v>0</v>
          </cell>
          <cell r="AZ328">
            <v>0</v>
          </cell>
          <cell r="BA328">
            <v>0</v>
          </cell>
          <cell r="BB328">
            <v>0</v>
          </cell>
          <cell r="BC328">
            <v>100000</v>
          </cell>
          <cell r="BD328">
            <v>100000</v>
          </cell>
          <cell r="BE328">
            <v>100000</v>
          </cell>
          <cell r="BF328">
            <v>100000</v>
          </cell>
          <cell r="BG328">
            <v>185000</v>
          </cell>
          <cell r="BH328">
            <v>185000</v>
          </cell>
          <cell r="BI328">
            <v>185000</v>
          </cell>
          <cell r="BJ328">
            <v>185000</v>
          </cell>
          <cell r="BK328">
            <v>185000</v>
          </cell>
          <cell r="BL328">
            <v>185000</v>
          </cell>
          <cell r="BM328">
            <v>0</v>
          </cell>
          <cell r="BN328">
            <v>0</v>
          </cell>
          <cell r="BO328">
            <v>0</v>
          </cell>
          <cell r="BP328">
            <v>0</v>
          </cell>
          <cell r="BQ328">
            <v>0</v>
          </cell>
          <cell r="BR328">
            <v>0</v>
          </cell>
          <cell r="BS328">
            <v>0</v>
          </cell>
          <cell r="BT328">
            <v>0</v>
          </cell>
          <cell r="BU328">
            <v>0</v>
          </cell>
          <cell r="BV328">
            <v>0</v>
          </cell>
          <cell r="BW328">
            <v>0</v>
          </cell>
          <cell r="BX328">
            <v>0</v>
          </cell>
          <cell r="BY328">
            <v>0</v>
          </cell>
          <cell r="BZ328">
            <v>0</v>
          </cell>
          <cell r="CA328">
            <v>0</v>
          </cell>
          <cell r="CB328">
            <v>0</v>
          </cell>
          <cell r="CC328">
            <v>0</v>
          </cell>
          <cell r="CD328">
            <v>190000</v>
          </cell>
          <cell r="CE328">
            <v>0</v>
          </cell>
          <cell r="CF328">
            <v>0</v>
          </cell>
          <cell r="CG328">
            <v>0</v>
          </cell>
          <cell r="CH328">
            <v>0</v>
          </cell>
          <cell r="CI328">
            <v>0</v>
          </cell>
          <cell r="CJ328">
            <v>0</v>
          </cell>
          <cell r="CK328">
            <v>0</v>
          </cell>
          <cell r="CL328">
            <v>0</v>
          </cell>
          <cell r="CM328">
            <v>0</v>
          </cell>
          <cell r="CN328">
            <v>0</v>
          </cell>
          <cell r="CO328">
            <v>0</v>
          </cell>
          <cell r="CP328">
            <v>0</v>
          </cell>
          <cell r="CQ328">
            <v>190000</v>
          </cell>
          <cell r="CR328">
            <v>190000</v>
          </cell>
          <cell r="CS328">
            <v>0</v>
          </cell>
          <cell r="CT328">
            <v>0</v>
          </cell>
          <cell r="CU328">
            <v>0</v>
          </cell>
          <cell r="CV328">
            <v>0</v>
          </cell>
          <cell r="CW328">
            <v>0</v>
          </cell>
          <cell r="CX328">
            <v>0</v>
          </cell>
          <cell r="CY328">
            <v>0</v>
          </cell>
          <cell r="CZ328">
            <v>0</v>
          </cell>
          <cell r="DA328">
            <v>0</v>
          </cell>
          <cell r="DB328">
            <v>0</v>
          </cell>
          <cell r="DC328">
            <v>0</v>
          </cell>
          <cell r="DD328">
            <v>0</v>
          </cell>
          <cell r="DE328">
            <v>0</v>
          </cell>
          <cell r="DF328">
            <v>0</v>
          </cell>
          <cell r="DG328">
            <v>0</v>
          </cell>
          <cell r="DH328">
            <v>0</v>
          </cell>
          <cell r="DI328">
            <v>0</v>
          </cell>
          <cell r="DJ328">
            <v>0</v>
          </cell>
          <cell r="DK328">
            <v>0</v>
          </cell>
          <cell r="DL328">
            <v>0</v>
          </cell>
          <cell r="DM328">
            <v>0</v>
          </cell>
          <cell r="DN328">
            <v>0</v>
          </cell>
          <cell r="DO328">
            <v>0</v>
          </cell>
          <cell r="DP328">
            <v>0</v>
          </cell>
          <cell r="DQ328">
            <v>0</v>
          </cell>
          <cell r="DR328">
            <v>0</v>
          </cell>
          <cell r="DS328">
            <v>0</v>
          </cell>
          <cell r="DT328">
            <v>0</v>
          </cell>
          <cell r="DU328">
            <v>0</v>
          </cell>
          <cell r="DV328">
            <v>0</v>
          </cell>
          <cell r="DW328">
            <v>0</v>
          </cell>
          <cell r="DX328">
            <v>0</v>
          </cell>
          <cell r="DY328">
            <v>0</v>
          </cell>
          <cell r="DZ328">
            <v>0</v>
          </cell>
          <cell r="EA328">
            <v>0</v>
          </cell>
        </row>
        <row r="329">
          <cell r="A329">
            <v>246.02</v>
          </cell>
          <cell r="B329">
            <v>0</v>
          </cell>
          <cell r="C329">
            <v>0</v>
          </cell>
          <cell r="D329">
            <v>0</v>
          </cell>
          <cell r="E329">
            <v>0</v>
          </cell>
          <cell r="F329" t="str">
            <v>OPE</v>
          </cell>
          <cell r="G329" t="str">
            <v>Higher Education</v>
          </cell>
          <cell r="H329">
            <v>0</v>
          </cell>
          <cell r="I329">
            <v>0</v>
          </cell>
          <cell r="J329" t="str">
            <v>Minority-serving institution teacher preparation reform Hawkins Centers of Excellence (proposed legislation)</v>
          </cell>
          <cell r="K329">
            <v>0</v>
          </cell>
          <cell r="L329" t="str">
            <v>M</v>
          </cell>
          <cell r="M329">
            <v>1</v>
          </cell>
          <cell r="N329">
            <v>0</v>
          </cell>
          <cell r="O329">
            <v>0</v>
          </cell>
          <cell r="P329">
            <v>0</v>
          </cell>
          <cell r="Q329">
            <v>0</v>
          </cell>
          <cell r="R329">
            <v>0</v>
          </cell>
          <cell r="S329">
            <v>0</v>
          </cell>
          <cell r="T329">
            <v>0</v>
          </cell>
          <cell r="U329">
            <v>0</v>
          </cell>
          <cell r="V329">
            <v>0</v>
          </cell>
          <cell r="W329">
            <v>0</v>
          </cell>
          <cell r="X329">
            <v>0</v>
          </cell>
          <cell r="Y329">
            <v>0</v>
          </cell>
          <cell r="Z329">
            <v>0</v>
          </cell>
          <cell r="AA329">
            <v>0</v>
          </cell>
          <cell r="AB329">
            <v>0</v>
          </cell>
          <cell r="AC329">
            <v>0</v>
          </cell>
          <cell r="AD329">
            <v>0</v>
          </cell>
          <cell r="AE329">
            <v>0</v>
          </cell>
          <cell r="AF329">
            <v>0</v>
          </cell>
          <cell r="AG329">
            <v>0</v>
          </cell>
          <cell r="AH329">
            <v>0</v>
          </cell>
          <cell r="AI329">
            <v>0</v>
          </cell>
          <cell r="AJ329">
            <v>0</v>
          </cell>
          <cell r="AK329">
            <v>0</v>
          </cell>
          <cell r="AL329">
            <v>0</v>
          </cell>
          <cell r="AM329">
            <v>0</v>
          </cell>
          <cell r="AN329">
            <v>0</v>
          </cell>
          <cell r="AO329">
            <v>0</v>
          </cell>
          <cell r="AP329">
            <v>0</v>
          </cell>
          <cell r="AQ329">
            <v>0</v>
          </cell>
          <cell r="AR329">
            <v>0</v>
          </cell>
          <cell r="AS329">
            <v>0</v>
          </cell>
          <cell r="AT329">
            <v>0</v>
          </cell>
          <cell r="AU329">
            <v>0</v>
          </cell>
          <cell r="AV329">
            <v>0</v>
          </cell>
          <cell r="AW329">
            <v>0</v>
          </cell>
          <cell r="AX329">
            <v>0</v>
          </cell>
          <cell r="AY329">
            <v>0</v>
          </cell>
          <cell r="AZ329">
            <v>0</v>
          </cell>
          <cell r="BA329">
            <v>0</v>
          </cell>
          <cell r="BB329">
            <v>0</v>
          </cell>
          <cell r="BC329">
            <v>100000</v>
          </cell>
          <cell r="BD329">
            <v>100000</v>
          </cell>
          <cell r="BE329">
            <v>100000</v>
          </cell>
          <cell r="BF329">
            <v>0</v>
          </cell>
          <cell r="BG329">
            <v>0</v>
          </cell>
          <cell r="BH329">
            <v>40000</v>
          </cell>
          <cell r="BI329">
            <v>40000</v>
          </cell>
          <cell r="BJ329">
            <v>40000</v>
          </cell>
          <cell r="BK329">
            <v>40000</v>
          </cell>
          <cell r="BL329">
            <v>40000</v>
          </cell>
          <cell r="BM329">
            <v>0</v>
          </cell>
          <cell r="BN329">
            <v>0</v>
          </cell>
          <cell r="BO329">
            <v>0</v>
          </cell>
          <cell r="BP329">
            <v>0</v>
          </cell>
          <cell r="BQ329">
            <v>0</v>
          </cell>
          <cell r="BR329">
            <v>0</v>
          </cell>
          <cell r="BS329">
            <v>0</v>
          </cell>
          <cell r="BT329">
            <v>0</v>
          </cell>
          <cell r="BU329">
            <v>0</v>
          </cell>
          <cell r="BV329">
            <v>0</v>
          </cell>
          <cell r="BW329">
            <v>40000</v>
          </cell>
          <cell r="BX329">
            <v>0</v>
          </cell>
          <cell r="BY329">
            <v>0</v>
          </cell>
          <cell r="BZ329">
            <v>0</v>
          </cell>
          <cell r="CA329">
            <v>0</v>
          </cell>
          <cell r="CB329">
            <v>30000</v>
          </cell>
          <cell r="CC329">
            <v>30000</v>
          </cell>
          <cell r="CD329">
            <v>30000</v>
          </cell>
          <cell r="CE329">
            <v>0</v>
          </cell>
          <cell r="CF329">
            <v>0</v>
          </cell>
          <cell r="CG329">
            <v>0</v>
          </cell>
          <cell r="CH329">
            <v>0</v>
          </cell>
          <cell r="CI329">
            <v>0</v>
          </cell>
          <cell r="CJ329">
            <v>0</v>
          </cell>
          <cell r="CK329">
            <v>0</v>
          </cell>
          <cell r="CL329">
            <v>0</v>
          </cell>
          <cell r="CM329">
            <v>0</v>
          </cell>
          <cell r="CN329">
            <v>0</v>
          </cell>
          <cell r="CO329">
            <v>0</v>
          </cell>
          <cell r="CP329">
            <v>0</v>
          </cell>
          <cell r="CQ329">
            <v>0</v>
          </cell>
          <cell r="CR329">
            <v>0</v>
          </cell>
          <cell r="CS329">
            <v>0</v>
          </cell>
          <cell r="CT329">
            <v>0</v>
          </cell>
          <cell r="CU329">
            <v>0</v>
          </cell>
          <cell r="CV329">
            <v>0</v>
          </cell>
          <cell r="CW329">
            <v>0</v>
          </cell>
          <cell r="CX329">
            <v>0</v>
          </cell>
          <cell r="CY329">
            <v>0</v>
          </cell>
          <cell r="CZ329">
            <v>0</v>
          </cell>
          <cell r="DA329">
            <v>0</v>
          </cell>
          <cell r="DB329">
            <v>0</v>
          </cell>
          <cell r="DC329">
            <v>0</v>
          </cell>
          <cell r="DD329">
            <v>0</v>
          </cell>
          <cell r="DE329">
            <v>0</v>
          </cell>
          <cell r="DF329">
            <v>0</v>
          </cell>
          <cell r="DG329">
            <v>0</v>
          </cell>
          <cell r="DH329">
            <v>0</v>
          </cell>
          <cell r="DI329">
            <v>0</v>
          </cell>
          <cell r="DJ329">
            <v>0</v>
          </cell>
          <cell r="DK329">
            <v>0</v>
          </cell>
          <cell r="DL329">
            <v>0</v>
          </cell>
          <cell r="DM329">
            <v>0</v>
          </cell>
          <cell r="DN329">
            <v>0</v>
          </cell>
          <cell r="DO329">
            <v>0</v>
          </cell>
          <cell r="DP329">
            <v>0</v>
          </cell>
          <cell r="DQ329">
            <v>0</v>
          </cell>
          <cell r="DR329">
            <v>0</v>
          </cell>
          <cell r="DS329">
            <v>0</v>
          </cell>
          <cell r="DT329">
            <v>0</v>
          </cell>
          <cell r="DU329">
            <v>0</v>
          </cell>
          <cell r="DV329">
            <v>0</v>
          </cell>
          <cell r="DW329">
            <v>0</v>
          </cell>
          <cell r="DX329">
            <v>0</v>
          </cell>
          <cell r="DY329">
            <v>0</v>
          </cell>
          <cell r="DZ329">
            <v>0</v>
          </cell>
          <cell r="EA329">
            <v>0</v>
          </cell>
        </row>
        <row r="330">
          <cell r="A330">
            <v>246.03</v>
          </cell>
          <cell r="B330">
            <v>0</v>
          </cell>
          <cell r="C330">
            <v>0</v>
          </cell>
          <cell r="D330">
            <v>0</v>
          </cell>
          <cell r="E330">
            <v>0</v>
          </cell>
          <cell r="F330" t="str">
            <v>OPE</v>
          </cell>
          <cell r="G330" t="str">
            <v>Higher Education</v>
          </cell>
          <cell r="H330">
            <v>0</v>
          </cell>
          <cell r="I330">
            <v>0</v>
          </cell>
          <cell r="J330" t="str">
            <v xml:space="preserve">College access and completion </v>
          </cell>
          <cell r="K330">
            <v>0</v>
          </cell>
          <cell r="L330">
            <v>0</v>
          </cell>
          <cell r="M330">
            <v>0</v>
          </cell>
          <cell r="N330">
            <v>0</v>
          </cell>
          <cell r="O330">
            <v>0</v>
          </cell>
          <cell r="P330">
            <v>0</v>
          </cell>
          <cell r="Q330">
            <v>0</v>
          </cell>
          <cell r="R330">
            <v>0</v>
          </cell>
          <cell r="S330">
            <v>0</v>
          </cell>
          <cell r="T330">
            <v>0</v>
          </cell>
          <cell r="U330">
            <v>0</v>
          </cell>
          <cell r="V330">
            <v>0</v>
          </cell>
          <cell r="W330">
            <v>0</v>
          </cell>
          <cell r="X330">
            <v>0</v>
          </cell>
          <cell r="Y330">
            <v>0</v>
          </cell>
          <cell r="Z330">
            <v>0</v>
          </cell>
          <cell r="AA330">
            <v>0</v>
          </cell>
          <cell r="AB330">
            <v>0</v>
          </cell>
          <cell r="AC330">
            <v>0</v>
          </cell>
          <cell r="AD330">
            <v>0</v>
          </cell>
          <cell r="AE330">
            <v>0</v>
          </cell>
          <cell r="AF330">
            <v>0</v>
          </cell>
          <cell r="AG330">
            <v>0</v>
          </cell>
          <cell r="AH330">
            <v>0</v>
          </cell>
          <cell r="AI330">
            <v>0</v>
          </cell>
          <cell r="AJ330">
            <v>0</v>
          </cell>
          <cell r="AK330">
            <v>0</v>
          </cell>
          <cell r="AL330">
            <v>0</v>
          </cell>
          <cell r="AM330">
            <v>0</v>
          </cell>
          <cell r="AN330">
            <v>0</v>
          </cell>
          <cell r="AO330">
            <v>0</v>
          </cell>
          <cell r="AP330">
            <v>0</v>
          </cell>
          <cell r="AQ330">
            <v>0</v>
          </cell>
          <cell r="AR330">
            <v>0</v>
          </cell>
          <cell r="AS330">
            <v>0</v>
          </cell>
          <cell r="AT330">
            <v>0</v>
          </cell>
          <cell r="AU330">
            <v>0</v>
          </cell>
          <cell r="AV330">
            <v>0</v>
          </cell>
          <cell r="AW330">
            <v>0</v>
          </cell>
          <cell r="AX330">
            <v>0</v>
          </cell>
          <cell r="AY330">
            <v>0</v>
          </cell>
          <cell r="AZ330">
            <v>0</v>
          </cell>
          <cell r="BA330">
            <v>0</v>
          </cell>
          <cell r="BB330">
            <v>0</v>
          </cell>
          <cell r="BC330">
            <v>0</v>
          </cell>
          <cell r="BD330">
            <v>0</v>
          </cell>
          <cell r="BE330">
            <v>0</v>
          </cell>
          <cell r="BF330">
            <v>0</v>
          </cell>
          <cell r="BG330">
            <v>0</v>
          </cell>
          <cell r="BH330">
            <v>0</v>
          </cell>
          <cell r="BI330">
            <v>0</v>
          </cell>
          <cell r="BJ330">
            <v>0</v>
          </cell>
          <cell r="BK330">
            <v>0</v>
          </cell>
          <cell r="BL330">
            <v>0</v>
          </cell>
          <cell r="BM330">
            <v>0</v>
          </cell>
          <cell r="BN330">
            <v>0</v>
          </cell>
          <cell r="BO330">
            <v>0</v>
          </cell>
          <cell r="BP330">
            <v>0</v>
          </cell>
          <cell r="BQ330">
            <v>0</v>
          </cell>
          <cell r="BR330">
            <v>0</v>
          </cell>
          <cell r="BS330">
            <v>0</v>
          </cell>
          <cell r="BT330">
            <v>0</v>
          </cell>
          <cell r="BU330">
            <v>0</v>
          </cell>
          <cell r="BV330">
            <v>0</v>
          </cell>
          <cell r="BW330">
            <v>0</v>
          </cell>
          <cell r="BX330">
            <v>0</v>
          </cell>
          <cell r="BY330">
            <v>0</v>
          </cell>
          <cell r="BZ330">
            <v>0</v>
          </cell>
          <cell r="CA330">
            <v>0</v>
          </cell>
          <cell r="CB330">
            <v>0</v>
          </cell>
          <cell r="CC330">
            <v>0</v>
          </cell>
          <cell r="CD330">
            <v>0</v>
          </cell>
          <cell r="CE330">
            <v>0</v>
          </cell>
          <cell r="CF330">
            <v>0</v>
          </cell>
          <cell r="CG330">
            <v>0</v>
          </cell>
          <cell r="CH330">
            <v>0</v>
          </cell>
          <cell r="CI330">
            <v>0</v>
          </cell>
          <cell r="CJ330">
            <v>0</v>
          </cell>
          <cell r="CK330">
            <v>0</v>
          </cell>
          <cell r="CL330">
            <v>0</v>
          </cell>
          <cell r="CM330">
            <v>0</v>
          </cell>
          <cell r="CN330">
            <v>100000</v>
          </cell>
          <cell r="CO330">
            <v>0</v>
          </cell>
          <cell r="CP330">
            <v>0</v>
          </cell>
          <cell r="CQ330">
            <v>0</v>
          </cell>
          <cell r="CR330">
            <v>0</v>
          </cell>
          <cell r="CS330">
            <v>0</v>
          </cell>
          <cell r="CT330">
            <v>0</v>
          </cell>
          <cell r="CU330">
            <v>0</v>
          </cell>
          <cell r="CV330">
            <v>0</v>
          </cell>
          <cell r="CW330">
            <v>0</v>
          </cell>
          <cell r="CX330">
            <v>0</v>
          </cell>
          <cell r="CY330">
            <v>0</v>
          </cell>
          <cell r="CZ330">
            <v>0</v>
          </cell>
          <cell r="DA330">
            <v>0</v>
          </cell>
          <cell r="DB330">
            <v>0</v>
          </cell>
          <cell r="DC330">
            <v>0</v>
          </cell>
          <cell r="DD330">
            <v>0</v>
          </cell>
          <cell r="DE330">
            <v>0</v>
          </cell>
          <cell r="DF330">
            <v>0</v>
          </cell>
          <cell r="DG330">
            <v>0</v>
          </cell>
          <cell r="DH330">
            <v>0</v>
          </cell>
          <cell r="DI330">
            <v>0</v>
          </cell>
          <cell r="DJ330">
            <v>0</v>
          </cell>
          <cell r="DK330">
            <v>0</v>
          </cell>
          <cell r="DL330">
            <v>0</v>
          </cell>
          <cell r="DM330">
            <v>0</v>
          </cell>
          <cell r="DN330">
            <v>0</v>
          </cell>
          <cell r="DO330">
            <v>0</v>
          </cell>
          <cell r="DP330">
            <v>0</v>
          </cell>
          <cell r="DQ330">
            <v>0</v>
          </cell>
          <cell r="DR330">
            <v>0</v>
          </cell>
          <cell r="DS330">
            <v>0</v>
          </cell>
          <cell r="DT330">
            <v>0</v>
          </cell>
          <cell r="DU330">
            <v>0</v>
          </cell>
          <cell r="DV330">
            <v>0</v>
          </cell>
          <cell r="DW330">
            <v>0</v>
          </cell>
          <cell r="DX330">
            <v>0</v>
          </cell>
          <cell r="DY330">
            <v>0</v>
          </cell>
          <cell r="DZ330">
            <v>0</v>
          </cell>
          <cell r="EA330">
            <v>0</v>
          </cell>
        </row>
        <row r="331">
          <cell r="A331">
            <v>247</v>
          </cell>
          <cell r="B331">
            <v>0</v>
          </cell>
          <cell r="C331">
            <v>0</v>
          </cell>
          <cell r="D331">
            <v>0</v>
          </cell>
          <cell r="E331">
            <v>0</v>
          </cell>
          <cell r="F331" t="str">
            <v>OPE</v>
          </cell>
          <cell r="G331" t="str">
            <v>Higher Education</v>
          </cell>
          <cell r="H331">
            <v>0</v>
          </cell>
          <cell r="I331">
            <v>0</v>
          </cell>
          <cell r="J331" t="str">
            <v xml:space="preserve">Graduation Incentive Fund </v>
          </cell>
          <cell r="K331">
            <v>0</v>
          </cell>
          <cell r="L331">
            <v>0</v>
          </cell>
          <cell r="M331">
            <v>0</v>
          </cell>
          <cell r="N331">
            <v>0</v>
          </cell>
          <cell r="O331">
            <v>0</v>
          </cell>
          <cell r="P331">
            <v>0</v>
          </cell>
          <cell r="Q331">
            <v>0</v>
          </cell>
          <cell r="R331">
            <v>0</v>
          </cell>
          <cell r="S331">
            <v>0</v>
          </cell>
          <cell r="T331">
            <v>0</v>
          </cell>
          <cell r="U331">
            <v>0</v>
          </cell>
          <cell r="V331">
            <v>0</v>
          </cell>
          <cell r="W331">
            <v>0</v>
          </cell>
          <cell r="X331">
            <v>0</v>
          </cell>
          <cell r="Y331">
            <v>0</v>
          </cell>
          <cell r="Z331">
            <v>0</v>
          </cell>
          <cell r="AA331">
            <v>0</v>
          </cell>
          <cell r="AB331">
            <v>0</v>
          </cell>
          <cell r="AC331">
            <v>0</v>
          </cell>
          <cell r="AD331">
            <v>0</v>
          </cell>
          <cell r="AE331">
            <v>0</v>
          </cell>
          <cell r="AF331">
            <v>0</v>
          </cell>
          <cell r="AG331">
            <v>0</v>
          </cell>
          <cell r="AH331">
            <v>0</v>
          </cell>
          <cell r="AI331">
            <v>0</v>
          </cell>
          <cell r="AJ331">
            <v>0</v>
          </cell>
          <cell r="AK331">
            <v>0</v>
          </cell>
          <cell r="AL331">
            <v>0</v>
          </cell>
          <cell r="AM331">
            <v>0</v>
          </cell>
          <cell r="AN331">
            <v>0</v>
          </cell>
          <cell r="AO331">
            <v>0</v>
          </cell>
          <cell r="AP331">
            <v>0</v>
          </cell>
          <cell r="AQ331">
            <v>0</v>
          </cell>
          <cell r="AR331">
            <v>0</v>
          </cell>
          <cell r="AS331">
            <v>0</v>
          </cell>
          <cell r="AT331">
            <v>0</v>
          </cell>
          <cell r="AU331">
            <v>0</v>
          </cell>
          <cell r="AV331">
            <v>0</v>
          </cell>
          <cell r="AW331">
            <v>0</v>
          </cell>
          <cell r="AX331">
            <v>0</v>
          </cell>
          <cell r="AY331">
            <v>0</v>
          </cell>
          <cell r="AZ331">
            <v>0</v>
          </cell>
          <cell r="BA331">
            <v>0</v>
          </cell>
          <cell r="BB331">
            <v>0</v>
          </cell>
          <cell r="BC331">
            <v>0</v>
          </cell>
          <cell r="BD331">
            <v>0</v>
          </cell>
          <cell r="BE331">
            <v>0</v>
          </cell>
          <cell r="BF331">
            <v>0</v>
          </cell>
          <cell r="BG331">
            <v>0</v>
          </cell>
          <cell r="BH331">
            <v>0</v>
          </cell>
          <cell r="BI331">
            <v>0</v>
          </cell>
          <cell r="BJ331">
            <v>0</v>
          </cell>
          <cell r="BK331">
            <v>0</v>
          </cell>
          <cell r="BL331">
            <v>0</v>
          </cell>
          <cell r="BM331">
            <v>0</v>
          </cell>
          <cell r="BN331">
            <v>0</v>
          </cell>
          <cell r="BO331">
            <v>0</v>
          </cell>
          <cell r="BP331">
            <v>0</v>
          </cell>
          <cell r="BQ331">
            <v>0</v>
          </cell>
          <cell r="BR331">
            <v>0</v>
          </cell>
          <cell r="BS331">
            <v>0</v>
          </cell>
          <cell r="BT331">
            <v>0</v>
          </cell>
          <cell r="BU331">
            <v>0</v>
          </cell>
          <cell r="BV331">
            <v>0</v>
          </cell>
          <cell r="BW331">
            <v>0</v>
          </cell>
          <cell r="BX331">
            <v>0</v>
          </cell>
          <cell r="BY331">
            <v>0</v>
          </cell>
          <cell r="BZ331">
            <v>0</v>
          </cell>
          <cell r="CA331">
            <v>10000</v>
          </cell>
          <cell r="CB331">
            <v>0</v>
          </cell>
          <cell r="CC331">
            <v>10000</v>
          </cell>
          <cell r="CD331">
            <v>0</v>
          </cell>
          <cell r="CE331">
            <v>0</v>
          </cell>
          <cell r="CF331">
            <v>0</v>
          </cell>
          <cell r="CG331">
            <v>0</v>
          </cell>
          <cell r="CH331">
            <v>0</v>
          </cell>
          <cell r="CI331">
            <v>0</v>
          </cell>
          <cell r="CJ331">
            <v>0</v>
          </cell>
          <cell r="CK331">
            <v>0</v>
          </cell>
          <cell r="CL331">
            <v>0</v>
          </cell>
          <cell r="CM331">
            <v>0</v>
          </cell>
          <cell r="CN331">
            <v>0</v>
          </cell>
          <cell r="CO331">
            <v>0</v>
          </cell>
          <cell r="CP331">
            <v>0</v>
          </cell>
          <cell r="CQ331">
            <v>0</v>
          </cell>
          <cell r="CR331">
            <v>0</v>
          </cell>
          <cell r="CS331">
            <v>0</v>
          </cell>
          <cell r="CT331">
            <v>0</v>
          </cell>
          <cell r="CU331">
            <v>0</v>
          </cell>
          <cell r="CV331">
            <v>0</v>
          </cell>
          <cell r="CW331">
            <v>0</v>
          </cell>
          <cell r="CX331">
            <v>0</v>
          </cell>
          <cell r="CY331">
            <v>0</v>
          </cell>
          <cell r="CZ331">
            <v>0</v>
          </cell>
          <cell r="DA331">
            <v>0</v>
          </cell>
          <cell r="DB331">
            <v>0</v>
          </cell>
          <cell r="DC331">
            <v>0</v>
          </cell>
          <cell r="DD331">
            <v>0</v>
          </cell>
          <cell r="DE331">
            <v>0</v>
          </cell>
          <cell r="DF331">
            <v>0</v>
          </cell>
          <cell r="DG331">
            <v>0</v>
          </cell>
          <cell r="DH331">
            <v>0</v>
          </cell>
          <cell r="DI331">
            <v>0</v>
          </cell>
          <cell r="DJ331">
            <v>0</v>
          </cell>
          <cell r="DK331">
            <v>0</v>
          </cell>
          <cell r="DL331">
            <v>0</v>
          </cell>
          <cell r="DM331">
            <v>0</v>
          </cell>
          <cell r="DN331">
            <v>0</v>
          </cell>
          <cell r="DO331">
            <v>0</v>
          </cell>
          <cell r="DP331">
            <v>0</v>
          </cell>
          <cell r="DQ331">
            <v>0</v>
          </cell>
          <cell r="DR331">
            <v>0</v>
          </cell>
          <cell r="DS331">
            <v>0</v>
          </cell>
          <cell r="DT331">
            <v>0</v>
          </cell>
          <cell r="DU331">
            <v>0</v>
          </cell>
          <cell r="DV331">
            <v>0</v>
          </cell>
          <cell r="DW331">
            <v>0</v>
          </cell>
          <cell r="DX331">
            <v>0</v>
          </cell>
          <cell r="DY331">
            <v>0</v>
          </cell>
          <cell r="DZ331">
            <v>0</v>
          </cell>
          <cell r="EA331">
            <v>0</v>
          </cell>
        </row>
        <row r="332">
          <cell r="A332">
            <v>248</v>
          </cell>
          <cell r="B332">
            <v>0</v>
          </cell>
          <cell r="C332">
            <v>0</v>
          </cell>
          <cell r="D332">
            <v>0</v>
          </cell>
          <cell r="E332">
            <v>0</v>
          </cell>
          <cell r="F332" t="str">
            <v>OPE</v>
          </cell>
          <cell r="G332" t="str">
            <v>Higher Education</v>
          </cell>
          <cell r="H332">
            <v>0</v>
          </cell>
          <cell r="I332">
            <v>0</v>
          </cell>
          <cell r="J332" t="str">
            <v>Race to the Top:  College Affordability and Completion (proposed legislation)</v>
          </cell>
          <cell r="K332">
            <v>0</v>
          </cell>
          <cell r="L332" t="str">
            <v>D</v>
          </cell>
          <cell r="M332">
            <v>0</v>
          </cell>
          <cell r="N332">
            <v>0</v>
          </cell>
          <cell r="O332">
            <v>0</v>
          </cell>
          <cell r="P332">
            <v>0</v>
          </cell>
          <cell r="Q332">
            <v>0</v>
          </cell>
          <cell r="R332">
            <v>0</v>
          </cell>
          <cell r="S332">
            <v>0</v>
          </cell>
          <cell r="T332">
            <v>0</v>
          </cell>
          <cell r="U332">
            <v>0</v>
          </cell>
          <cell r="V332">
            <v>0</v>
          </cell>
          <cell r="W332">
            <v>0</v>
          </cell>
          <cell r="X332">
            <v>0</v>
          </cell>
          <cell r="Y332">
            <v>0</v>
          </cell>
          <cell r="Z332">
            <v>0</v>
          </cell>
          <cell r="AA332">
            <v>0</v>
          </cell>
          <cell r="AB332">
            <v>0</v>
          </cell>
          <cell r="AC332">
            <v>0</v>
          </cell>
          <cell r="AD332">
            <v>0</v>
          </cell>
          <cell r="AE332">
            <v>0</v>
          </cell>
          <cell r="AF332">
            <v>0</v>
          </cell>
          <cell r="AG332">
            <v>0</v>
          </cell>
          <cell r="AH332">
            <v>0</v>
          </cell>
          <cell r="AI332">
            <v>0</v>
          </cell>
          <cell r="AJ332">
            <v>0</v>
          </cell>
          <cell r="AK332">
            <v>0</v>
          </cell>
          <cell r="AL332">
            <v>0</v>
          </cell>
          <cell r="AM332">
            <v>0</v>
          </cell>
          <cell r="AN332">
            <v>0</v>
          </cell>
          <cell r="AO332">
            <v>0</v>
          </cell>
          <cell r="AP332">
            <v>0</v>
          </cell>
          <cell r="AQ332">
            <v>0</v>
          </cell>
          <cell r="AR332">
            <v>0</v>
          </cell>
          <cell r="AS332">
            <v>0</v>
          </cell>
          <cell r="AT332">
            <v>0</v>
          </cell>
          <cell r="AU332">
            <v>0</v>
          </cell>
          <cell r="AV332">
            <v>0</v>
          </cell>
          <cell r="AW332">
            <v>0</v>
          </cell>
          <cell r="AX332">
            <v>0</v>
          </cell>
          <cell r="AY332">
            <v>0</v>
          </cell>
          <cell r="AZ332">
            <v>0</v>
          </cell>
          <cell r="BA332">
            <v>0</v>
          </cell>
          <cell r="BB332">
            <v>0</v>
          </cell>
          <cell r="BC332">
            <v>0</v>
          </cell>
          <cell r="BD332">
            <v>0</v>
          </cell>
          <cell r="BE332">
            <v>0</v>
          </cell>
          <cell r="BF332">
            <v>0</v>
          </cell>
          <cell r="BG332">
            <v>0</v>
          </cell>
          <cell r="BH332">
            <v>0</v>
          </cell>
          <cell r="BI332">
            <v>0</v>
          </cell>
          <cell r="BJ332">
            <v>0</v>
          </cell>
          <cell r="BK332">
            <v>0</v>
          </cell>
          <cell r="BL332">
            <v>0</v>
          </cell>
          <cell r="BM332">
            <v>0</v>
          </cell>
          <cell r="BN332">
            <v>0</v>
          </cell>
          <cell r="BO332">
            <v>0</v>
          </cell>
          <cell r="BP332">
            <v>0</v>
          </cell>
          <cell r="BQ332">
            <v>0</v>
          </cell>
          <cell r="BR332">
            <v>0</v>
          </cell>
          <cell r="BS332">
            <v>0</v>
          </cell>
          <cell r="BT332">
            <v>0</v>
          </cell>
          <cell r="BU332">
            <v>0</v>
          </cell>
          <cell r="BV332">
            <v>0</v>
          </cell>
          <cell r="BW332">
            <v>0</v>
          </cell>
          <cell r="BX332">
            <v>0</v>
          </cell>
          <cell r="BY332">
            <v>0</v>
          </cell>
          <cell r="BZ332">
            <v>0</v>
          </cell>
          <cell r="CA332">
            <v>0</v>
          </cell>
          <cell r="CB332">
            <v>0</v>
          </cell>
          <cell r="CC332">
            <v>0</v>
          </cell>
          <cell r="CD332">
            <v>1000000</v>
          </cell>
          <cell r="CE332">
            <v>0</v>
          </cell>
          <cell r="CF332">
            <v>0</v>
          </cell>
          <cell r="CG332">
            <v>0</v>
          </cell>
          <cell r="CH332">
            <v>0</v>
          </cell>
          <cell r="CI332">
            <v>0</v>
          </cell>
          <cell r="CJ332">
            <v>0</v>
          </cell>
          <cell r="CK332">
            <v>0</v>
          </cell>
          <cell r="CL332">
            <v>0</v>
          </cell>
          <cell r="CM332">
            <v>0</v>
          </cell>
          <cell r="CN332">
            <v>0</v>
          </cell>
          <cell r="CO332">
            <v>0</v>
          </cell>
          <cell r="CP332">
            <v>0</v>
          </cell>
          <cell r="CQ332">
            <v>0</v>
          </cell>
          <cell r="CR332">
            <v>0</v>
          </cell>
          <cell r="CS332">
            <v>0</v>
          </cell>
          <cell r="CT332">
            <v>0</v>
          </cell>
          <cell r="CU332">
            <v>0</v>
          </cell>
          <cell r="CV332">
            <v>0</v>
          </cell>
          <cell r="CW332">
            <v>0</v>
          </cell>
          <cell r="CX332">
            <v>0</v>
          </cell>
          <cell r="CY332">
            <v>0</v>
          </cell>
          <cell r="CZ332">
            <v>0</v>
          </cell>
          <cell r="DA332">
            <v>0</v>
          </cell>
          <cell r="DB332">
            <v>0</v>
          </cell>
          <cell r="DC332">
            <v>0</v>
          </cell>
          <cell r="DD332">
            <v>0</v>
          </cell>
          <cell r="DE332">
            <v>0</v>
          </cell>
          <cell r="DF332">
            <v>0</v>
          </cell>
          <cell r="DG332">
            <v>0</v>
          </cell>
          <cell r="DH332">
            <v>0</v>
          </cell>
          <cell r="DI332">
            <v>0</v>
          </cell>
          <cell r="DJ332">
            <v>0</v>
          </cell>
          <cell r="DK332">
            <v>0</v>
          </cell>
          <cell r="DL332">
            <v>0</v>
          </cell>
          <cell r="DM332">
            <v>0</v>
          </cell>
          <cell r="DN332">
            <v>0</v>
          </cell>
          <cell r="DO332">
            <v>0</v>
          </cell>
          <cell r="DP332">
            <v>0</v>
          </cell>
          <cell r="DQ332">
            <v>0</v>
          </cell>
          <cell r="DR332">
            <v>0</v>
          </cell>
          <cell r="DS332">
            <v>0</v>
          </cell>
          <cell r="DT332">
            <v>0</v>
          </cell>
          <cell r="DU332">
            <v>0</v>
          </cell>
          <cell r="DV332">
            <v>0</v>
          </cell>
          <cell r="DW332">
            <v>0</v>
          </cell>
          <cell r="DX332">
            <v>0</v>
          </cell>
          <cell r="DY332">
            <v>0</v>
          </cell>
          <cell r="DZ332">
            <v>0</v>
          </cell>
          <cell r="EA332">
            <v>0</v>
          </cell>
        </row>
        <row r="333">
          <cell r="A333">
            <v>249</v>
          </cell>
          <cell r="B333">
            <v>0</v>
          </cell>
          <cell r="C333">
            <v>0</v>
          </cell>
          <cell r="D333">
            <v>0</v>
          </cell>
          <cell r="E333">
            <v>0</v>
          </cell>
          <cell r="F333">
            <v>0</v>
          </cell>
          <cell r="G333" t="str">
            <v>Higher Education</v>
          </cell>
          <cell r="H333">
            <v>0</v>
          </cell>
          <cell r="I333">
            <v>0</v>
          </cell>
          <cell r="J333" t="str">
            <v xml:space="preserve">Higher Education Reform </v>
          </cell>
          <cell r="K333">
            <v>0</v>
          </cell>
          <cell r="L333">
            <v>0</v>
          </cell>
          <cell r="M333">
            <v>0</v>
          </cell>
          <cell r="N333">
            <v>0</v>
          </cell>
          <cell r="O333">
            <v>0</v>
          </cell>
          <cell r="P333">
            <v>0</v>
          </cell>
          <cell r="Q333">
            <v>0</v>
          </cell>
          <cell r="R333">
            <v>0</v>
          </cell>
          <cell r="S333">
            <v>0</v>
          </cell>
          <cell r="T333">
            <v>0</v>
          </cell>
          <cell r="U333">
            <v>0</v>
          </cell>
          <cell r="V333">
            <v>0</v>
          </cell>
          <cell r="W333">
            <v>0</v>
          </cell>
          <cell r="X333">
            <v>0</v>
          </cell>
          <cell r="Y333">
            <v>0</v>
          </cell>
          <cell r="Z333">
            <v>0</v>
          </cell>
          <cell r="AA333">
            <v>0</v>
          </cell>
          <cell r="AB333">
            <v>0</v>
          </cell>
          <cell r="AC333">
            <v>0</v>
          </cell>
          <cell r="AD333">
            <v>0</v>
          </cell>
          <cell r="AE333">
            <v>0</v>
          </cell>
          <cell r="AF333">
            <v>0</v>
          </cell>
          <cell r="AG333">
            <v>0</v>
          </cell>
          <cell r="AH333">
            <v>0</v>
          </cell>
          <cell r="AI333">
            <v>0</v>
          </cell>
          <cell r="AJ333">
            <v>0</v>
          </cell>
          <cell r="AK333">
            <v>0</v>
          </cell>
          <cell r="AL333">
            <v>0</v>
          </cell>
          <cell r="AM333">
            <v>0</v>
          </cell>
          <cell r="AN333">
            <v>0</v>
          </cell>
          <cell r="AO333">
            <v>0</v>
          </cell>
          <cell r="AP333">
            <v>0</v>
          </cell>
          <cell r="AQ333">
            <v>0</v>
          </cell>
          <cell r="AR333">
            <v>0</v>
          </cell>
          <cell r="AS333">
            <v>0</v>
          </cell>
          <cell r="AT333">
            <v>0</v>
          </cell>
          <cell r="AU333">
            <v>0</v>
          </cell>
          <cell r="AV333">
            <v>0</v>
          </cell>
          <cell r="AW333">
            <v>0</v>
          </cell>
          <cell r="AX333">
            <v>0</v>
          </cell>
          <cell r="AY333">
            <v>0</v>
          </cell>
          <cell r="AZ333">
            <v>0</v>
          </cell>
          <cell r="BA333">
            <v>0</v>
          </cell>
          <cell r="BB333">
            <v>0</v>
          </cell>
          <cell r="BC333">
            <v>0</v>
          </cell>
          <cell r="BD333">
            <v>0</v>
          </cell>
          <cell r="BE333">
            <v>0</v>
          </cell>
          <cell r="BF333">
            <v>0</v>
          </cell>
          <cell r="BG333">
            <v>0</v>
          </cell>
          <cell r="BH333">
            <v>0</v>
          </cell>
          <cell r="BI333">
            <v>0</v>
          </cell>
          <cell r="BJ333">
            <v>0</v>
          </cell>
          <cell r="BK333">
            <v>0</v>
          </cell>
          <cell r="BL333">
            <v>0</v>
          </cell>
          <cell r="BM333">
            <v>0</v>
          </cell>
          <cell r="BN333">
            <v>0</v>
          </cell>
          <cell r="BO333">
            <v>0</v>
          </cell>
          <cell r="BP333">
            <v>0</v>
          </cell>
          <cell r="BQ333">
            <v>0</v>
          </cell>
          <cell r="BR333">
            <v>0</v>
          </cell>
          <cell r="BS333">
            <v>0</v>
          </cell>
          <cell r="BT333">
            <v>0</v>
          </cell>
          <cell r="BU333">
            <v>0</v>
          </cell>
          <cell r="BV333">
            <v>0</v>
          </cell>
          <cell r="BW333">
            <v>0</v>
          </cell>
          <cell r="BX333">
            <v>0</v>
          </cell>
          <cell r="BY333">
            <v>0</v>
          </cell>
          <cell r="BZ333">
            <v>0</v>
          </cell>
          <cell r="CA333">
            <v>0</v>
          </cell>
          <cell r="CB333">
            <v>0</v>
          </cell>
          <cell r="CC333">
            <v>0</v>
          </cell>
          <cell r="CD333">
            <v>0</v>
          </cell>
          <cell r="CE333">
            <v>0</v>
          </cell>
          <cell r="CF333">
            <v>0</v>
          </cell>
          <cell r="CG333">
            <v>0</v>
          </cell>
          <cell r="CH333">
            <v>0</v>
          </cell>
          <cell r="CI333">
            <v>0</v>
          </cell>
          <cell r="CJ333">
            <v>0</v>
          </cell>
          <cell r="CK333">
            <v>0</v>
          </cell>
          <cell r="CL333">
            <v>0</v>
          </cell>
          <cell r="CM333">
            <v>0</v>
          </cell>
          <cell r="CN333">
            <v>0</v>
          </cell>
          <cell r="CO333">
            <v>0</v>
          </cell>
          <cell r="CP333">
            <v>0</v>
          </cell>
          <cell r="CQ333">
            <v>0</v>
          </cell>
          <cell r="CR333">
            <v>0</v>
          </cell>
          <cell r="CS333">
            <v>0</v>
          </cell>
          <cell r="CT333">
            <v>0</v>
          </cell>
          <cell r="CU333">
            <v>0</v>
          </cell>
          <cell r="CV333">
            <v>2250000</v>
          </cell>
          <cell r="CW333">
            <v>0</v>
          </cell>
          <cell r="CX333">
            <v>0</v>
          </cell>
          <cell r="CY333">
            <v>0</v>
          </cell>
          <cell r="CZ333">
            <v>0</v>
          </cell>
          <cell r="DA333">
            <v>0</v>
          </cell>
          <cell r="DB333">
            <v>0</v>
          </cell>
          <cell r="DC333">
            <v>0</v>
          </cell>
          <cell r="DD333">
            <v>0</v>
          </cell>
          <cell r="DE333">
            <v>0</v>
          </cell>
          <cell r="DF333">
            <v>0</v>
          </cell>
          <cell r="DG333">
            <v>0</v>
          </cell>
          <cell r="DH333">
            <v>0</v>
          </cell>
          <cell r="DI333">
            <v>0</v>
          </cell>
          <cell r="DJ333">
            <v>0</v>
          </cell>
          <cell r="DK333">
            <v>0</v>
          </cell>
          <cell r="DL333">
            <v>0</v>
          </cell>
          <cell r="DM333">
            <v>0</v>
          </cell>
          <cell r="DN333">
            <v>0</v>
          </cell>
          <cell r="DO333">
            <v>0</v>
          </cell>
          <cell r="DP333">
            <v>0</v>
          </cell>
          <cell r="DQ333">
            <v>0</v>
          </cell>
          <cell r="DR333">
            <v>0</v>
          </cell>
          <cell r="DS333">
            <v>0</v>
          </cell>
          <cell r="DT333">
            <v>0</v>
          </cell>
          <cell r="DU333">
            <v>0</v>
          </cell>
          <cell r="DV333">
            <v>0</v>
          </cell>
          <cell r="DW333">
            <v>0</v>
          </cell>
          <cell r="DX333">
            <v>0</v>
          </cell>
          <cell r="DY333">
            <v>0</v>
          </cell>
          <cell r="DZ333">
            <v>0</v>
          </cell>
          <cell r="EA333">
            <v>0</v>
          </cell>
        </row>
        <row r="334">
          <cell r="A334">
            <v>250</v>
          </cell>
          <cell r="B334">
            <v>8</v>
          </cell>
          <cell r="C334">
            <v>3</v>
          </cell>
          <cell r="D334">
            <v>0</v>
          </cell>
          <cell r="E334">
            <v>0</v>
          </cell>
          <cell r="F334" t="str">
            <v>OPE</v>
          </cell>
          <cell r="G334" t="str">
            <v>Howard University</v>
          </cell>
          <cell r="H334" t="str">
            <v>Other, Post 2nd-3</v>
          </cell>
          <cell r="I334">
            <v>0</v>
          </cell>
          <cell r="J334" t="str">
            <v>Howard University - General support (20 U.S.C. 121 et seq.)</v>
          </cell>
          <cell r="K334">
            <v>0</v>
          </cell>
          <cell r="L334" t="str">
            <v>D</v>
          </cell>
          <cell r="M334">
            <v>1</v>
          </cell>
          <cell r="N334">
            <v>0</v>
          </cell>
          <cell r="O334">
            <v>0</v>
          </cell>
          <cell r="P334">
            <v>206031</v>
          </cell>
          <cell r="Q334">
            <v>206031</v>
          </cell>
          <cell r="R334">
            <v>206031</v>
          </cell>
          <cell r="S334">
            <v>206031</v>
          </cell>
          <cell r="T334">
            <v>206031</v>
          </cell>
          <cell r="U334">
            <v>206031</v>
          </cell>
          <cell r="V334">
            <v>206031</v>
          </cell>
          <cell r="W334">
            <v>206031</v>
          </cell>
          <cell r="X334">
            <v>206031</v>
          </cell>
          <cell r="Y334">
            <v>206031</v>
          </cell>
          <cell r="Z334">
            <v>206031</v>
          </cell>
          <cell r="AA334">
            <v>0</v>
          </cell>
          <cell r="AB334">
            <v>206031</v>
          </cell>
          <cell r="AC334">
            <v>206031</v>
          </cell>
          <cell r="AD334">
            <v>206031</v>
          </cell>
          <cell r="AE334">
            <v>206031</v>
          </cell>
          <cell r="AF334">
            <v>206031</v>
          </cell>
          <cell r="AG334">
            <v>206031</v>
          </cell>
          <cell r="AH334">
            <v>206031</v>
          </cell>
          <cell r="AI334">
            <v>206031</v>
          </cell>
          <cell r="AJ334">
            <v>206031</v>
          </cell>
          <cell r="AK334">
            <v>206031</v>
          </cell>
          <cell r="AL334">
            <v>206031</v>
          </cell>
          <cell r="AM334">
            <v>206031</v>
          </cell>
          <cell r="AN334">
            <v>206031</v>
          </cell>
          <cell r="AO334">
            <v>206031</v>
          </cell>
          <cell r="AP334">
            <v>206031</v>
          </cell>
          <cell r="AQ334">
            <v>206031</v>
          </cell>
          <cell r="AR334">
            <v>206031</v>
          </cell>
          <cell r="AS334">
            <v>206031</v>
          </cell>
          <cell r="AT334">
            <v>206031</v>
          </cell>
          <cell r="AU334">
            <v>206031</v>
          </cell>
          <cell r="AV334">
            <v>206031</v>
          </cell>
          <cell r="AW334">
            <v>206031</v>
          </cell>
          <cell r="AX334">
            <v>206031</v>
          </cell>
          <cell r="AY334">
            <v>206031</v>
          </cell>
          <cell r="AZ334">
            <v>205619</v>
          </cell>
          <cell r="BA334">
            <v>202528</v>
          </cell>
          <cell r="BB334">
            <v>206031</v>
          </cell>
          <cell r="BC334">
            <v>206031</v>
          </cell>
          <cell r="BD334">
            <v>206031</v>
          </cell>
          <cell r="BE334">
            <v>206031</v>
          </cell>
          <cell r="BF334">
            <v>206031</v>
          </cell>
          <cell r="BG334">
            <v>206031</v>
          </cell>
          <cell r="BH334">
            <v>206031</v>
          </cell>
          <cell r="BI334">
            <v>206031</v>
          </cell>
          <cell r="BJ334">
            <v>206031</v>
          </cell>
          <cell r="BK334">
            <v>206031</v>
          </cell>
          <cell r="BL334">
            <v>205619</v>
          </cell>
          <cell r="BM334">
            <v>205619</v>
          </cell>
          <cell r="BN334">
            <v>205619</v>
          </cell>
          <cell r="BO334">
            <v>205619</v>
          </cell>
          <cell r="BP334">
            <v>205619</v>
          </cell>
          <cell r="BQ334">
            <v>202528</v>
          </cell>
          <cell r="BR334">
            <v>202528</v>
          </cell>
          <cell r="BS334">
            <v>202528</v>
          </cell>
          <cell r="BT334">
            <v>202528</v>
          </cell>
          <cell r="BU334">
            <v>205619</v>
          </cell>
          <cell r="BV334">
            <v>205230</v>
          </cell>
          <cell r="BW334">
            <v>205619</v>
          </cell>
          <cell r="BX334">
            <v>199450</v>
          </cell>
          <cell r="BY334">
            <v>185057</v>
          </cell>
          <cell r="BZ334">
            <v>185057</v>
          </cell>
          <cell r="CA334">
            <v>205619</v>
          </cell>
          <cell r="CB334">
            <v>205619</v>
          </cell>
          <cell r="CC334">
            <v>205231</v>
          </cell>
          <cell r="CD334">
            <v>205230</v>
          </cell>
          <cell r="CE334">
            <v>205230</v>
          </cell>
          <cell r="CF334">
            <v>205230</v>
          </cell>
          <cell r="CG334">
            <v>205230</v>
          </cell>
          <cell r="CH334">
            <v>194496</v>
          </cell>
          <cell r="CI334">
            <v>205230</v>
          </cell>
          <cell r="CJ334">
            <v>205230</v>
          </cell>
          <cell r="CK334">
            <v>205230</v>
          </cell>
          <cell r="CL334">
            <v>205230</v>
          </cell>
          <cell r="CM334">
            <v>205230</v>
          </cell>
          <cell r="CN334">
            <v>205230</v>
          </cell>
          <cell r="CO334">
            <v>205230</v>
          </cell>
          <cell r="CP334">
            <v>205230</v>
          </cell>
          <cell r="CQ334">
            <v>205230</v>
          </cell>
          <cell r="CR334">
            <v>205230</v>
          </cell>
          <cell r="CS334">
            <v>205230</v>
          </cell>
          <cell r="CT334">
            <v>194496</v>
          </cell>
          <cell r="CU334">
            <v>194496</v>
          </cell>
          <cell r="CV334">
            <v>205230</v>
          </cell>
          <cell r="CW334">
            <v>194496</v>
          </cell>
          <cell r="CX334">
            <v>194496</v>
          </cell>
          <cell r="CY334">
            <v>194496</v>
          </cell>
          <cell r="CZ334">
            <v>194496</v>
          </cell>
          <cell r="DA334">
            <v>194496</v>
          </cell>
          <cell r="DB334">
            <v>194496</v>
          </cell>
          <cell r="DC334">
            <v>194388</v>
          </cell>
          <cell r="DD334">
            <v>194496</v>
          </cell>
          <cell r="DE334">
            <v>194496</v>
          </cell>
          <cell r="DF334">
            <v>194496</v>
          </cell>
          <cell r="DG334">
            <v>194496</v>
          </cell>
          <cell r="DH334">
            <v>194496</v>
          </cell>
          <cell r="DI334">
            <v>194496</v>
          </cell>
          <cell r="DJ334">
            <v>194496</v>
          </cell>
          <cell r="DK334">
            <v>194496</v>
          </cell>
          <cell r="DL334">
            <v>194496</v>
          </cell>
          <cell r="DM334">
            <v>194496</v>
          </cell>
          <cell r="DN334">
            <v>193000</v>
          </cell>
          <cell r="DO334">
            <v>0</v>
          </cell>
          <cell r="DP334">
            <v>194496</v>
          </cell>
          <cell r="DQ334">
            <v>194496</v>
          </cell>
          <cell r="DR334">
            <v>194496</v>
          </cell>
          <cell r="DS334">
            <v>194496</v>
          </cell>
          <cell r="DT334">
            <v>194496</v>
          </cell>
          <cell r="DU334">
            <v>194496</v>
          </cell>
          <cell r="DV334">
            <v>194496</v>
          </cell>
          <cell r="DW334">
            <v>194496</v>
          </cell>
          <cell r="DX334">
            <v>194496</v>
          </cell>
          <cell r="DY334">
            <v>194496</v>
          </cell>
          <cell r="DZ334">
            <v>194496</v>
          </cell>
          <cell r="EA334">
            <v>194496</v>
          </cell>
        </row>
        <row r="335">
          <cell r="A335">
            <v>251</v>
          </cell>
          <cell r="B335">
            <v>8</v>
          </cell>
          <cell r="C335">
            <v>3</v>
          </cell>
          <cell r="D335">
            <v>0</v>
          </cell>
          <cell r="E335">
            <v>0</v>
          </cell>
          <cell r="F335" t="str">
            <v>OPE</v>
          </cell>
          <cell r="G335" t="str">
            <v>Howard University</v>
          </cell>
          <cell r="H335" t="str">
            <v>Other, Post 2nd-3</v>
          </cell>
          <cell r="I335">
            <v>0</v>
          </cell>
          <cell r="J335" t="str">
            <v>Howard University Hospital (20 U.S.C. 128)</v>
          </cell>
          <cell r="K335">
            <v>0</v>
          </cell>
          <cell r="L335" t="str">
            <v>D</v>
          </cell>
          <cell r="M335">
            <v>1</v>
          </cell>
          <cell r="N335">
            <v>0</v>
          </cell>
          <cell r="O335">
            <v>0</v>
          </cell>
          <cell r="P335">
            <v>28946</v>
          </cell>
          <cell r="Q335">
            <v>28946</v>
          </cell>
          <cell r="R335">
            <v>28946</v>
          </cell>
          <cell r="S335">
            <v>28946</v>
          </cell>
          <cell r="T335">
            <v>28946</v>
          </cell>
          <cell r="U335">
            <v>28946</v>
          </cell>
          <cell r="V335">
            <v>28946</v>
          </cell>
          <cell r="W335">
            <v>28946</v>
          </cell>
          <cell r="X335">
            <v>28946</v>
          </cell>
          <cell r="Y335">
            <v>28946</v>
          </cell>
          <cell r="Z335">
            <v>28946</v>
          </cell>
          <cell r="AA335">
            <v>0</v>
          </cell>
          <cell r="AB335">
            <v>28946</v>
          </cell>
          <cell r="AC335">
            <v>28946</v>
          </cell>
          <cell r="AD335">
            <v>28946</v>
          </cell>
          <cell r="AE335">
            <v>28946</v>
          </cell>
          <cell r="AF335">
            <v>28946</v>
          </cell>
          <cell r="AG335">
            <v>28946</v>
          </cell>
          <cell r="AH335">
            <v>28946</v>
          </cell>
          <cell r="AI335">
            <v>28946</v>
          </cell>
          <cell r="AJ335">
            <v>28946</v>
          </cell>
          <cell r="AK335">
            <v>28946</v>
          </cell>
          <cell r="AL335">
            <v>28946</v>
          </cell>
          <cell r="AM335">
            <v>28946</v>
          </cell>
          <cell r="AN335">
            <v>28946</v>
          </cell>
          <cell r="AO335">
            <v>28946</v>
          </cell>
          <cell r="AP335">
            <v>28946</v>
          </cell>
          <cell r="AQ335">
            <v>28946</v>
          </cell>
          <cell r="AR335">
            <v>28946</v>
          </cell>
          <cell r="AS335">
            <v>28946</v>
          </cell>
          <cell r="AT335">
            <v>28946</v>
          </cell>
          <cell r="AU335">
            <v>28946</v>
          </cell>
          <cell r="AV335">
            <v>28946</v>
          </cell>
          <cell r="AW335">
            <v>28946</v>
          </cell>
          <cell r="AX335">
            <v>28946</v>
          </cell>
          <cell r="AY335">
            <v>28946</v>
          </cell>
          <cell r="AZ335">
            <v>28888</v>
          </cell>
          <cell r="BA335">
            <v>28454</v>
          </cell>
          <cell r="BB335">
            <v>28946</v>
          </cell>
          <cell r="BC335">
            <v>28946</v>
          </cell>
          <cell r="BD335">
            <v>0</v>
          </cell>
          <cell r="BE335">
            <v>28946</v>
          </cell>
          <cell r="BF335">
            <v>28946</v>
          </cell>
          <cell r="BG335">
            <v>28946</v>
          </cell>
          <cell r="BH335">
            <v>28946</v>
          </cell>
          <cell r="BI335">
            <v>28946</v>
          </cell>
          <cell r="BJ335">
            <v>28946</v>
          </cell>
          <cell r="BK335">
            <v>28946</v>
          </cell>
          <cell r="BL335">
            <v>28888</v>
          </cell>
          <cell r="BM335">
            <v>28888</v>
          </cell>
          <cell r="BN335">
            <v>28888</v>
          </cell>
          <cell r="BO335">
            <v>28888</v>
          </cell>
          <cell r="BP335">
            <v>28888</v>
          </cell>
          <cell r="BQ335">
            <v>28454</v>
          </cell>
          <cell r="BR335">
            <v>28454</v>
          </cell>
          <cell r="BS335">
            <v>28454</v>
          </cell>
          <cell r="BT335">
            <v>28454</v>
          </cell>
          <cell r="BU335">
            <v>28888</v>
          </cell>
          <cell r="BV335">
            <v>28834</v>
          </cell>
          <cell r="BW335">
            <v>28888</v>
          </cell>
          <cell r="BX335">
            <v>28021</v>
          </cell>
          <cell r="BY335">
            <v>25999</v>
          </cell>
          <cell r="BZ335">
            <v>25999</v>
          </cell>
          <cell r="CA335">
            <v>28888</v>
          </cell>
          <cell r="CB335">
            <v>28888</v>
          </cell>
          <cell r="CC335">
            <v>28833</v>
          </cell>
          <cell r="CD335">
            <v>28834</v>
          </cell>
          <cell r="CE335">
            <v>28834</v>
          </cell>
          <cell r="CF335">
            <v>28834</v>
          </cell>
          <cell r="CG335">
            <v>28834</v>
          </cell>
          <cell r="CH335">
            <v>27325</v>
          </cell>
          <cell r="CI335">
            <v>28834</v>
          </cell>
          <cell r="CJ335">
            <v>28834</v>
          </cell>
          <cell r="CK335">
            <v>28834</v>
          </cell>
          <cell r="CL335">
            <v>28834</v>
          </cell>
          <cell r="CM335">
            <v>28834</v>
          </cell>
          <cell r="CN335">
            <v>28834</v>
          </cell>
          <cell r="CO335">
            <v>28834</v>
          </cell>
          <cell r="CP335">
            <v>28834</v>
          </cell>
          <cell r="CQ335">
            <v>28834</v>
          </cell>
          <cell r="CR335">
            <v>28834</v>
          </cell>
          <cell r="CS335">
            <v>28834</v>
          </cell>
          <cell r="CT335">
            <v>27325</v>
          </cell>
          <cell r="CU335">
            <v>27325</v>
          </cell>
          <cell r="CV335">
            <v>28834</v>
          </cell>
          <cell r="CW335">
            <v>27325</v>
          </cell>
          <cell r="CX335">
            <v>27325</v>
          </cell>
          <cell r="CY335">
            <v>27325</v>
          </cell>
          <cell r="CZ335">
            <v>27325</v>
          </cell>
          <cell r="DA335">
            <v>27325</v>
          </cell>
          <cell r="DB335">
            <v>27325</v>
          </cell>
          <cell r="DC335">
            <v>27310</v>
          </cell>
          <cell r="DD335">
            <v>27325</v>
          </cell>
          <cell r="DE335">
            <v>27325</v>
          </cell>
          <cell r="DF335">
            <v>27325</v>
          </cell>
          <cell r="DG335">
            <v>27325</v>
          </cell>
          <cell r="DH335">
            <v>27325</v>
          </cell>
          <cell r="DI335">
            <v>27325</v>
          </cell>
          <cell r="DJ335">
            <v>27325</v>
          </cell>
          <cell r="DK335">
            <v>27325</v>
          </cell>
          <cell r="DL335">
            <v>27325</v>
          </cell>
          <cell r="DM335">
            <v>27325</v>
          </cell>
          <cell r="DN335">
            <v>26500</v>
          </cell>
          <cell r="DO335">
            <v>0</v>
          </cell>
          <cell r="DP335">
            <v>27325</v>
          </cell>
          <cell r="DQ335">
            <v>27325</v>
          </cell>
          <cell r="DR335">
            <v>27325</v>
          </cell>
          <cell r="DS335">
            <v>27325</v>
          </cell>
          <cell r="DT335">
            <v>27325</v>
          </cell>
          <cell r="DU335">
            <v>27325</v>
          </cell>
          <cell r="DV335">
            <v>27325</v>
          </cell>
          <cell r="DW335">
            <v>27325</v>
          </cell>
          <cell r="DX335">
            <v>27325</v>
          </cell>
          <cell r="DY335">
            <v>27325</v>
          </cell>
          <cell r="DZ335">
            <v>27325</v>
          </cell>
          <cell r="EA335">
            <v>27325</v>
          </cell>
        </row>
        <row r="336">
          <cell r="A336">
            <v>252</v>
          </cell>
          <cell r="B336">
            <v>8</v>
          </cell>
          <cell r="C336">
            <v>3</v>
          </cell>
          <cell r="D336">
            <v>0</v>
          </cell>
          <cell r="E336">
            <v>0</v>
          </cell>
          <cell r="F336" t="str">
            <v>OPE</v>
          </cell>
          <cell r="G336" t="str">
            <v>College Housing and Academic Facilities Loans Program Account</v>
          </cell>
          <cell r="H336" t="str">
            <v>Other-2</v>
          </cell>
          <cell r="I336">
            <v>0</v>
          </cell>
          <cell r="J336" t="str">
            <v>College Housing &amp; Academic Facilities Loan Program Account: Federal administration (FCRA section 505(e))</v>
          </cell>
          <cell r="K336">
            <v>0</v>
          </cell>
          <cell r="L336" t="str">
            <v>D</v>
          </cell>
          <cell r="M336">
            <v>1</v>
          </cell>
          <cell r="N336">
            <v>0</v>
          </cell>
          <cell r="O336">
            <v>0</v>
          </cell>
          <cell r="P336">
            <v>461</v>
          </cell>
          <cell r="Q336">
            <v>461</v>
          </cell>
          <cell r="R336">
            <v>461</v>
          </cell>
          <cell r="S336">
            <v>461</v>
          </cell>
          <cell r="T336">
            <v>461</v>
          </cell>
          <cell r="U336">
            <v>461</v>
          </cell>
          <cell r="V336">
            <v>461</v>
          </cell>
          <cell r="W336">
            <v>461</v>
          </cell>
          <cell r="X336">
            <v>461</v>
          </cell>
          <cell r="Y336">
            <v>461</v>
          </cell>
          <cell r="Z336">
            <v>461</v>
          </cell>
          <cell r="AA336">
            <v>0</v>
          </cell>
          <cell r="AB336">
            <v>461</v>
          </cell>
          <cell r="AC336">
            <v>461</v>
          </cell>
          <cell r="AD336">
            <v>461</v>
          </cell>
          <cell r="AE336">
            <v>461</v>
          </cell>
          <cell r="AF336">
            <v>461</v>
          </cell>
          <cell r="AG336">
            <v>461</v>
          </cell>
          <cell r="AH336">
            <v>461</v>
          </cell>
          <cell r="AI336">
            <v>461</v>
          </cell>
          <cell r="AJ336">
            <v>461</v>
          </cell>
          <cell r="AK336">
            <v>461</v>
          </cell>
          <cell r="AL336">
            <v>461</v>
          </cell>
          <cell r="AM336">
            <v>461</v>
          </cell>
          <cell r="AN336">
            <v>461</v>
          </cell>
          <cell r="AO336">
            <v>461</v>
          </cell>
          <cell r="AP336">
            <v>461</v>
          </cell>
          <cell r="AQ336">
            <v>461</v>
          </cell>
          <cell r="AR336">
            <v>461</v>
          </cell>
          <cell r="AS336">
            <v>461</v>
          </cell>
          <cell r="AT336">
            <v>461</v>
          </cell>
          <cell r="AU336">
            <v>461</v>
          </cell>
          <cell r="AV336">
            <v>461</v>
          </cell>
          <cell r="AW336">
            <v>461</v>
          </cell>
          <cell r="AX336">
            <v>461</v>
          </cell>
          <cell r="AY336">
            <v>461</v>
          </cell>
          <cell r="AZ336">
            <v>460</v>
          </cell>
          <cell r="BA336">
            <v>453</v>
          </cell>
          <cell r="BB336">
            <v>461</v>
          </cell>
          <cell r="BC336">
            <v>461</v>
          </cell>
          <cell r="BD336">
            <v>478</v>
          </cell>
          <cell r="BE336">
            <v>461</v>
          </cell>
          <cell r="BF336">
            <v>478</v>
          </cell>
          <cell r="BG336">
            <v>478</v>
          </cell>
          <cell r="BH336">
            <v>478</v>
          </cell>
          <cell r="BI336">
            <v>478</v>
          </cell>
          <cell r="BJ336">
            <v>478</v>
          </cell>
          <cell r="BK336">
            <v>478</v>
          </cell>
          <cell r="BL336">
            <v>478</v>
          </cell>
          <cell r="BM336">
            <v>460</v>
          </cell>
          <cell r="BN336">
            <v>460</v>
          </cell>
          <cell r="BO336">
            <v>460</v>
          </cell>
          <cell r="BP336">
            <v>460</v>
          </cell>
          <cell r="BQ336">
            <v>453</v>
          </cell>
          <cell r="BR336">
            <v>453</v>
          </cell>
          <cell r="BS336">
            <v>453</v>
          </cell>
          <cell r="BT336">
            <v>453</v>
          </cell>
          <cell r="BU336">
            <v>460</v>
          </cell>
          <cell r="BV336">
            <v>459</v>
          </cell>
          <cell r="BW336">
            <v>469</v>
          </cell>
          <cell r="BX336">
            <v>469</v>
          </cell>
          <cell r="BY336">
            <v>469</v>
          </cell>
          <cell r="BZ336">
            <v>469</v>
          </cell>
          <cell r="CA336">
            <v>460</v>
          </cell>
          <cell r="CB336">
            <v>460</v>
          </cell>
          <cell r="CC336">
            <v>459</v>
          </cell>
          <cell r="CD336">
            <v>459</v>
          </cell>
          <cell r="CE336">
            <v>459</v>
          </cell>
          <cell r="CF336">
            <v>459</v>
          </cell>
          <cell r="CG336">
            <v>459</v>
          </cell>
          <cell r="CH336">
            <v>435</v>
          </cell>
          <cell r="CI336">
            <v>459</v>
          </cell>
          <cell r="CJ336">
            <v>459</v>
          </cell>
          <cell r="CK336">
            <v>464</v>
          </cell>
          <cell r="CL336">
            <v>459</v>
          </cell>
          <cell r="CM336">
            <v>464</v>
          </cell>
          <cell r="CN336">
            <v>459</v>
          </cell>
          <cell r="CO336">
            <v>459</v>
          </cell>
          <cell r="CP336">
            <v>459</v>
          </cell>
          <cell r="CQ336">
            <v>459</v>
          </cell>
          <cell r="CR336">
            <v>459</v>
          </cell>
          <cell r="CS336">
            <v>435</v>
          </cell>
          <cell r="CT336">
            <v>435</v>
          </cell>
          <cell r="CU336">
            <v>435</v>
          </cell>
          <cell r="CV336">
            <v>442</v>
          </cell>
          <cell r="CW336">
            <v>435</v>
          </cell>
          <cell r="CX336">
            <v>435</v>
          </cell>
          <cell r="CY336">
            <v>435</v>
          </cell>
          <cell r="CZ336">
            <v>435</v>
          </cell>
          <cell r="DA336">
            <v>435</v>
          </cell>
          <cell r="DB336">
            <v>435</v>
          </cell>
          <cell r="DC336">
            <v>435</v>
          </cell>
          <cell r="DD336">
            <v>435</v>
          </cell>
          <cell r="DE336">
            <v>435</v>
          </cell>
          <cell r="DF336">
            <v>449</v>
          </cell>
          <cell r="DG336">
            <v>449</v>
          </cell>
          <cell r="DH336">
            <v>449</v>
          </cell>
          <cell r="DI336">
            <v>449</v>
          </cell>
          <cell r="DJ336">
            <v>450</v>
          </cell>
          <cell r="DK336">
            <v>450</v>
          </cell>
          <cell r="DL336">
            <v>435</v>
          </cell>
          <cell r="DM336">
            <v>435</v>
          </cell>
          <cell r="DN336">
            <v>435</v>
          </cell>
          <cell r="DO336">
            <v>0</v>
          </cell>
          <cell r="DP336">
            <v>438</v>
          </cell>
          <cell r="DQ336">
            <v>435</v>
          </cell>
          <cell r="DR336">
            <v>435</v>
          </cell>
          <cell r="DS336">
            <v>435</v>
          </cell>
          <cell r="DT336">
            <v>457</v>
          </cell>
          <cell r="DU336">
            <v>438</v>
          </cell>
          <cell r="DV336">
            <v>457</v>
          </cell>
          <cell r="DW336">
            <v>457</v>
          </cell>
          <cell r="DX336">
            <v>457</v>
          </cell>
          <cell r="DY336">
            <v>457</v>
          </cell>
          <cell r="DZ336">
            <v>435</v>
          </cell>
          <cell r="EA336">
            <v>457</v>
          </cell>
        </row>
        <row r="337">
          <cell r="A337">
            <v>253</v>
          </cell>
          <cell r="B337">
            <v>8</v>
          </cell>
          <cell r="C337">
            <v>3</v>
          </cell>
          <cell r="D337">
            <v>0</v>
          </cell>
          <cell r="E337">
            <v>0</v>
          </cell>
          <cell r="F337" t="str">
            <v>OPE</v>
          </cell>
          <cell r="G337" t="str">
            <v>College Housing and Academic Facilities Loans Program Account</v>
          </cell>
          <cell r="H337">
            <v>0</v>
          </cell>
          <cell r="I337">
            <v>0</v>
          </cell>
          <cell r="J337" t="str">
            <v>College Housing &amp; Academic Facilities Loan Program Account: Reestimate of existing loan subsidies</v>
          </cell>
          <cell r="K337">
            <v>0</v>
          </cell>
          <cell r="L337" t="str">
            <v>M</v>
          </cell>
          <cell r="M337">
            <v>1</v>
          </cell>
          <cell r="N337">
            <v>0</v>
          </cell>
          <cell r="O337">
            <v>0</v>
          </cell>
          <cell r="P337">
            <v>108</v>
          </cell>
          <cell r="Q337">
            <v>0</v>
          </cell>
          <cell r="R337">
            <v>318</v>
          </cell>
          <cell r="S337">
            <v>318</v>
          </cell>
          <cell r="T337">
            <v>318</v>
          </cell>
          <cell r="U337">
            <v>0</v>
          </cell>
          <cell r="V337">
            <v>0</v>
          </cell>
          <cell r="W337">
            <v>0</v>
          </cell>
          <cell r="X337">
            <v>0</v>
          </cell>
          <cell r="Y337">
            <v>0</v>
          </cell>
          <cell r="Z337">
            <v>0</v>
          </cell>
          <cell r="AA337">
            <v>0</v>
          </cell>
          <cell r="AB337">
            <v>0</v>
          </cell>
          <cell r="AC337">
            <v>0</v>
          </cell>
          <cell r="AD337">
            <v>0</v>
          </cell>
          <cell r="AE337">
            <v>0</v>
          </cell>
          <cell r="AF337">
            <v>0</v>
          </cell>
          <cell r="AG337">
            <v>1286</v>
          </cell>
          <cell r="AH337">
            <v>0</v>
          </cell>
          <cell r="AI337">
            <v>0</v>
          </cell>
          <cell r="AJ337">
            <v>318</v>
          </cell>
          <cell r="AK337">
            <v>318</v>
          </cell>
          <cell r="AL337">
            <v>0</v>
          </cell>
          <cell r="AM337">
            <v>0</v>
          </cell>
          <cell r="AN337">
            <v>0</v>
          </cell>
          <cell r="AO337">
            <v>0</v>
          </cell>
          <cell r="AP337">
            <v>318</v>
          </cell>
          <cell r="AQ337">
            <v>1286</v>
          </cell>
          <cell r="AR337">
            <v>1286</v>
          </cell>
          <cell r="AS337">
            <v>318</v>
          </cell>
          <cell r="AT337">
            <v>1286</v>
          </cell>
          <cell r="AU337">
            <v>318</v>
          </cell>
          <cell r="AV337">
            <v>318</v>
          </cell>
          <cell r="AW337">
            <v>318</v>
          </cell>
          <cell r="AX337">
            <v>318</v>
          </cell>
          <cell r="AY337">
            <v>1286</v>
          </cell>
          <cell r="AZ337">
            <v>1286</v>
          </cell>
          <cell r="BA337">
            <v>1286</v>
          </cell>
          <cell r="BB337">
            <v>1286</v>
          </cell>
          <cell r="BC337">
            <v>0</v>
          </cell>
          <cell r="BD337">
            <v>0</v>
          </cell>
          <cell r="BE337">
            <v>0</v>
          </cell>
          <cell r="BF337">
            <v>0</v>
          </cell>
          <cell r="BG337">
            <v>0</v>
          </cell>
          <cell r="BH337">
            <v>0</v>
          </cell>
          <cell r="BI337">
            <v>0</v>
          </cell>
          <cell r="BJ337">
            <v>0</v>
          </cell>
          <cell r="BK337">
            <v>0</v>
          </cell>
          <cell r="BL337">
            <v>0</v>
          </cell>
          <cell r="BM337">
            <v>0</v>
          </cell>
          <cell r="BN337">
            <v>0</v>
          </cell>
          <cell r="BO337">
            <v>0</v>
          </cell>
          <cell r="BP337">
            <v>0</v>
          </cell>
          <cell r="BQ337">
            <v>1286</v>
          </cell>
          <cell r="BR337">
            <v>1286</v>
          </cell>
          <cell r="BS337">
            <v>1286</v>
          </cell>
          <cell r="BT337">
            <v>1286</v>
          </cell>
          <cell r="BU337">
            <v>1286</v>
          </cell>
          <cell r="BV337">
            <v>167</v>
          </cell>
          <cell r="BW337">
            <v>0</v>
          </cell>
          <cell r="BX337">
            <v>0</v>
          </cell>
          <cell r="BY337">
            <v>0</v>
          </cell>
          <cell r="BZ337">
            <v>0</v>
          </cell>
          <cell r="CA337">
            <v>0</v>
          </cell>
          <cell r="CB337">
            <v>0</v>
          </cell>
          <cell r="CC337">
            <v>0</v>
          </cell>
          <cell r="CD337">
            <v>0</v>
          </cell>
          <cell r="CE337">
            <v>167</v>
          </cell>
          <cell r="CF337">
            <v>167</v>
          </cell>
          <cell r="CG337">
            <v>0</v>
          </cell>
          <cell r="CH337">
            <v>0</v>
          </cell>
          <cell r="CI337">
            <v>167</v>
          </cell>
          <cell r="CJ337">
            <v>167</v>
          </cell>
          <cell r="CK337">
            <v>0</v>
          </cell>
          <cell r="CL337">
            <v>0</v>
          </cell>
          <cell r="CM337">
            <v>0</v>
          </cell>
          <cell r="CN337">
            <v>0</v>
          </cell>
          <cell r="CO337">
            <v>0</v>
          </cell>
          <cell r="CP337">
            <v>0</v>
          </cell>
          <cell r="CQ337">
            <v>0</v>
          </cell>
          <cell r="CR337">
            <v>0</v>
          </cell>
          <cell r="CS337">
            <v>0</v>
          </cell>
          <cell r="CT337">
            <v>0</v>
          </cell>
          <cell r="CU337">
            <v>47</v>
          </cell>
          <cell r="CV337">
            <v>0</v>
          </cell>
          <cell r="CW337">
            <v>0</v>
          </cell>
          <cell r="CX337">
            <v>0</v>
          </cell>
          <cell r="CY337">
            <v>0</v>
          </cell>
          <cell r="CZ337">
            <v>0</v>
          </cell>
          <cell r="DA337">
            <v>0</v>
          </cell>
          <cell r="DB337">
            <v>47</v>
          </cell>
          <cell r="DC337">
            <v>0</v>
          </cell>
          <cell r="DD337">
            <v>0</v>
          </cell>
          <cell r="DE337">
            <v>18</v>
          </cell>
          <cell r="DF337">
            <v>0</v>
          </cell>
          <cell r="DG337">
            <v>0</v>
          </cell>
          <cell r="DH337">
            <v>0</v>
          </cell>
          <cell r="DI337">
            <v>0</v>
          </cell>
          <cell r="DJ337">
            <v>0</v>
          </cell>
          <cell r="DK337">
            <v>0</v>
          </cell>
          <cell r="DL337">
            <v>0</v>
          </cell>
          <cell r="DM337">
            <v>0</v>
          </cell>
          <cell r="DN337">
            <v>0</v>
          </cell>
          <cell r="DO337">
            <v>0</v>
          </cell>
          <cell r="DP337">
            <v>0</v>
          </cell>
          <cell r="DQ337">
            <v>0</v>
          </cell>
          <cell r="DR337">
            <v>0</v>
          </cell>
          <cell r="DS337">
            <v>88</v>
          </cell>
          <cell r="DT337">
            <v>0</v>
          </cell>
          <cell r="DU337">
            <v>0</v>
          </cell>
          <cell r="DV337">
            <v>0</v>
          </cell>
          <cell r="DW337">
            <v>0</v>
          </cell>
          <cell r="DX337">
            <v>0</v>
          </cell>
          <cell r="DY337">
            <v>0</v>
          </cell>
          <cell r="DZ337">
            <v>0</v>
          </cell>
          <cell r="EA337">
            <v>0</v>
          </cell>
        </row>
        <row r="338">
          <cell r="A338">
            <v>254</v>
          </cell>
          <cell r="B338">
            <v>8</v>
          </cell>
          <cell r="C338">
            <v>3</v>
          </cell>
          <cell r="D338">
            <v>0</v>
          </cell>
          <cell r="E338">
            <v>0</v>
          </cell>
          <cell r="F338" t="str">
            <v>OPE</v>
          </cell>
          <cell r="G338" t="str">
            <v>College Housing and Academic Facilities Loans Liquidating Account</v>
          </cell>
          <cell r="H338">
            <v>0</v>
          </cell>
          <cell r="I338">
            <v>0</v>
          </cell>
          <cell r="J338" t="str">
            <v>College Housing and Academic Facilities Loans Liquidating Account (HEA section 121)</v>
          </cell>
          <cell r="K338">
            <v>0</v>
          </cell>
          <cell r="L338" t="str">
            <v>M</v>
          </cell>
          <cell r="M338">
            <v>1</v>
          </cell>
          <cell r="N338">
            <v>0</v>
          </cell>
          <cell r="O338">
            <v>0</v>
          </cell>
          <cell r="P338">
            <v>-879</v>
          </cell>
          <cell r="Q338">
            <v>-1538</v>
          </cell>
          <cell r="R338">
            <v>-8230</v>
          </cell>
          <cell r="S338">
            <v>-1538</v>
          </cell>
          <cell r="T338">
            <v>-1538</v>
          </cell>
          <cell r="U338">
            <v>-1538</v>
          </cell>
          <cell r="V338">
            <v>-1538</v>
          </cell>
          <cell r="W338">
            <v>-1538</v>
          </cell>
          <cell r="X338">
            <v>-1538</v>
          </cell>
          <cell r="Y338">
            <v>-1538</v>
          </cell>
          <cell r="Z338">
            <v>-1538</v>
          </cell>
          <cell r="AA338">
            <v>0</v>
          </cell>
          <cell r="AB338">
            <v>-1538</v>
          </cell>
          <cell r="AC338">
            <v>-1538</v>
          </cell>
          <cell r="AD338">
            <v>-1538</v>
          </cell>
          <cell r="AE338">
            <v>-1538</v>
          </cell>
          <cell r="AF338">
            <v>-1538</v>
          </cell>
          <cell r="AG338">
            <v>-1861</v>
          </cell>
          <cell r="AH338">
            <v>-1861</v>
          </cell>
          <cell r="AI338">
            <v>-1538</v>
          </cell>
          <cell r="AJ338">
            <v>-1538</v>
          </cell>
          <cell r="AK338">
            <v>-1538</v>
          </cell>
          <cell r="AL338">
            <v>-1538</v>
          </cell>
          <cell r="AM338">
            <v>-1538</v>
          </cell>
          <cell r="AN338">
            <v>-1538</v>
          </cell>
          <cell r="AO338">
            <v>-1538</v>
          </cell>
          <cell r="AP338">
            <v>-1538</v>
          </cell>
          <cell r="AQ338">
            <v>-1861</v>
          </cell>
          <cell r="AR338">
            <v>-1861</v>
          </cell>
          <cell r="AS338">
            <v>-8230</v>
          </cell>
          <cell r="AT338">
            <v>-1861</v>
          </cell>
          <cell r="AU338">
            <v>-8230</v>
          </cell>
          <cell r="AV338">
            <v>-8230</v>
          </cell>
          <cell r="AW338">
            <v>-8230</v>
          </cell>
          <cell r="AX338">
            <v>-8230</v>
          </cell>
          <cell r="AY338">
            <v>-8230</v>
          </cell>
          <cell r="AZ338">
            <v>-5661</v>
          </cell>
          <cell r="BA338">
            <v>-8230</v>
          </cell>
          <cell r="BB338">
            <v>-1538</v>
          </cell>
          <cell r="BC338">
            <v>-1861</v>
          </cell>
          <cell r="BD338">
            <v>-1538</v>
          </cell>
          <cell r="BE338">
            <v>-1861</v>
          </cell>
          <cell r="BF338">
            <v>-2199</v>
          </cell>
          <cell r="BG338">
            <v>-2199</v>
          </cell>
          <cell r="BH338">
            <v>-2199</v>
          </cell>
          <cell r="BI338">
            <v>-2199</v>
          </cell>
          <cell r="BJ338">
            <v>-2199</v>
          </cell>
          <cell r="BK338">
            <v>-2199</v>
          </cell>
          <cell r="BL338">
            <v>-2199</v>
          </cell>
          <cell r="BM338">
            <v>-8230</v>
          </cell>
          <cell r="BN338">
            <v>-8230</v>
          </cell>
          <cell r="BO338">
            <v>-8230</v>
          </cell>
          <cell r="BP338">
            <v>-8230</v>
          </cell>
          <cell r="BQ338">
            <v>-8230</v>
          </cell>
          <cell r="BR338">
            <v>-8230</v>
          </cell>
          <cell r="BS338">
            <v>-8230</v>
          </cell>
          <cell r="BT338">
            <v>-8230</v>
          </cell>
          <cell r="BU338">
            <v>-8230</v>
          </cell>
          <cell r="BV338">
            <v>-364</v>
          </cell>
          <cell r="BW338">
            <v>-4929</v>
          </cell>
          <cell r="BX338">
            <v>-4929</v>
          </cell>
          <cell r="BY338">
            <v>-4929</v>
          </cell>
          <cell r="BZ338">
            <v>-4929</v>
          </cell>
          <cell r="CA338">
            <v>-4929</v>
          </cell>
          <cell r="CB338">
            <v>-4929</v>
          </cell>
          <cell r="CC338">
            <v>-4929</v>
          </cell>
          <cell r="CD338">
            <v>-2199</v>
          </cell>
          <cell r="CE338">
            <v>-4929</v>
          </cell>
          <cell r="CF338">
            <v>-4929</v>
          </cell>
          <cell r="CG338">
            <v>-364</v>
          </cell>
          <cell r="CH338">
            <v>-364</v>
          </cell>
          <cell r="CI338">
            <v>-364</v>
          </cell>
          <cell r="CJ338">
            <v>-364</v>
          </cell>
          <cell r="CK338">
            <v>-4933</v>
          </cell>
          <cell r="CL338">
            <v>-2199</v>
          </cell>
          <cell r="CM338">
            <v>-4933</v>
          </cell>
          <cell r="CN338">
            <v>-4933</v>
          </cell>
          <cell r="CO338">
            <v>-4933</v>
          </cell>
          <cell r="CP338">
            <v>-4933</v>
          </cell>
          <cell r="CQ338">
            <v>-4933</v>
          </cell>
          <cell r="CR338">
            <v>-4933</v>
          </cell>
          <cell r="CS338">
            <v>-4933</v>
          </cell>
          <cell r="CT338">
            <v>-364</v>
          </cell>
          <cell r="CU338">
            <v>-364</v>
          </cell>
          <cell r="CV338">
            <v>-364</v>
          </cell>
          <cell r="CW338">
            <v>-364</v>
          </cell>
          <cell r="CX338">
            <v>-364</v>
          </cell>
          <cell r="CY338">
            <v>-364</v>
          </cell>
          <cell r="CZ338">
            <v>-364</v>
          </cell>
          <cell r="DA338">
            <v>-364</v>
          </cell>
          <cell r="DB338">
            <v>-364</v>
          </cell>
          <cell r="DC338">
            <v>-364</v>
          </cell>
          <cell r="DD338">
            <v>-364</v>
          </cell>
          <cell r="DE338">
            <v>-364</v>
          </cell>
          <cell r="DF338">
            <v>-364</v>
          </cell>
          <cell r="DG338">
            <v>-364</v>
          </cell>
          <cell r="DH338">
            <v>-364</v>
          </cell>
          <cell r="DI338">
            <v>-364</v>
          </cell>
          <cell r="DJ338">
            <v>-364</v>
          </cell>
          <cell r="DK338">
            <v>-364</v>
          </cell>
          <cell r="DL338">
            <v>-364</v>
          </cell>
          <cell r="DM338">
            <v>-364</v>
          </cell>
          <cell r="DN338">
            <v>-364</v>
          </cell>
          <cell r="DO338">
            <v>0</v>
          </cell>
          <cell r="DP338">
            <v>-364</v>
          </cell>
          <cell r="DQ338">
            <v>-364</v>
          </cell>
          <cell r="DR338">
            <v>-364</v>
          </cell>
          <cell r="DS338">
            <v>-364</v>
          </cell>
          <cell r="DT338">
            <v>-364</v>
          </cell>
          <cell r="DU338">
            <v>-364</v>
          </cell>
          <cell r="DV338">
            <v>-364</v>
          </cell>
          <cell r="DW338">
            <v>-364</v>
          </cell>
          <cell r="DX338">
            <v>-364</v>
          </cell>
          <cell r="DY338">
            <v>-364</v>
          </cell>
          <cell r="DZ338">
            <v>-364</v>
          </cell>
          <cell r="EA338">
            <v>-364</v>
          </cell>
        </row>
        <row r="339">
          <cell r="A339">
            <v>256</v>
          </cell>
          <cell r="B339">
            <v>8</v>
          </cell>
          <cell r="C339">
            <v>3</v>
          </cell>
          <cell r="D339">
            <v>0</v>
          </cell>
          <cell r="E339">
            <v>0</v>
          </cell>
          <cell r="F339" t="str">
            <v>OPE</v>
          </cell>
          <cell r="G339" t="str">
            <v>Historically Black College and University Capital Financing Program</v>
          </cell>
          <cell r="H339" t="str">
            <v>Other-3</v>
          </cell>
          <cell r="I339">
            <v>0</v>
          </cell>
          <cell r="J339" t="str">
            <v>HBCU Capital Financing Program: Federal administration (FCRA section 505(e))</v>
          </cell>
          <cell r="K339">
            <v>0</v>
          </cell>
          <cell r="L339" t="str">
            <v>D</v>
          </cell>
          <cell r="M339">
            <v>1</v>
          </cell>
          <cell r="N339">
            <v>0</v>
          </cell>
          <cell r="O339">
            <v>0</v>
          </cell>
          <cell r="P339">
            <v>354</v>
          </cell>
          <cell r="Q339">
            <v>354</v>
          </cell>
          <cell r="R339">
            <v>354</v>
          </cell>
          <cell r="S339">
            <v>354</v>
          </cell>
          <cell r="T339">
            <v>354</v>
          </cell>
          <cell r="U339">
            <v>354</v>
          </cell>
          <cell r="V339">
            <v>354</v>
          </cell>
          <cell r="W339">
            <v>354</v>
          </cell>
          <cell r="X339">
            <v>354</v>
          </cell>
          <cell r="Y339">
            <v>354</v>
          </cell>
          <cell r="Z339">
            <v>354</v>
          </cell>
          <cell r="AA339">
            <v>0</v>
          </cell>
          <cell r="AB339">
            <v>354</v>
          </cell>
          <cell r="AC339">
            <v>354</v>
          </cell>
          <cell r="AD339">
            <v>354</v>
          </cell>
          <cell r="AE339">
            <v>354</v>
          </cell>
          <cell r="AF339">
            <v>354</v>
          </cell>
          <cell r="AG339">
            <v>354</v>
          </cell>
          <cell r="AH339">
            <v>354</v>
          </cell>
          <cell r="AI339">
            <v>354</v>
          </cell>
          <cell r="AJ339">
            <v>354</v>
          </cell>
          <cell r="AK339">
            <v>354</v>
          </cell>
          <cell r="AL339">
            <v>354</v>
          </cell>
          <cell r="AM339">
            <v>354</v>
          </cell>
          <cell r="AN339">
            <v>354</v>
          </cell>
          <cell r="AO339">
            <v>354</v>
          </cell>
          <cell r="AP339">
            <v>354</v>
          </cell>
          <cell r="AQ339">
            <v>354</v>
          </cell>
          <cell r="AR339">
            <v>354</v>
          </cell>
          <cell r="AS339">
            <v>354</v>
          </cell>
          <cell r="AT339">
            <v>354</v>
          </cell>
          <cell r="AU339">
            <v>354</v>
          </cell>
          <cell r="AV339">
            <v>354</v>
          </cell>
          <cell r="AW339">
            <v>354</v>
          </cell>
          <cell r="AX339">
            <v>354</v>
          </cell>
          <cell r="AY339">
            <v>354</v>
          </cell>
          <cell r="AZ339">
            <v>353</v>
          </cell>
          <cell r="BA339">
            <v>348</v>
          </cell>
          <cell r="BB339">
            <v>354</v>
          </cell>
          <cell r="BC339">
            <v>354</v>
          </cell>
          <cell r="BD339">
            <v>354</v>
          </cell>
          <cell r="BE339">
            <v>354</v>
          </cell>
          <cell r="BF339">
            <v>354</v>
          </cell>
          <cell r="BG339">
            <v>354</v>
          </cell>
          <cell r="BH339">
            <v>354</v>
          </cell>
          <cell r="BI339">
            <v>354</v>
          </cell>
          <cell r="BJ339">
            <v>354</v>
          </cell>
          <cell r="BK339">
            <v>354</v>
          </cell>
          <cell r="BL339">
            <v>353</v>
          </cell>
          <cell r="BM339">
            <v>353</v>
          </cell>
          <cell r="BN339">
            <v>353</v>
          </cell>
          <cell r="BO339">
            <v>353</v>
          </cell>
          <cell r="BP339">
            <v>353</v>
          </cell>
          <cell r="BQ339">
            <v>348</v>
          </cell>
          <cell r="BR339">
            <v>348</v>
          </cell>
          <cell r="BS339">
            <v>348</v>
          </cell>
          <cell r="BT339">
            <v>348</v>
          </cell>
          <cell r="BU339">
            <v>353</v>
          </cell>
          <cell r="BV339">
            <v>352</v>
          </cell>
          <cell r="BW339">
            <v>355</v>
          </cell>
          <cell r="BX339">
            <v>355</v>
          </cell>
          <cell r="BY339">
            <v>355</v>
          </cell>
          <cell r="BZ339">
            <v>355</v>
          </cell>
          <cell r="CA339">
            <v>353</v>
          </cell>
          <cell r="CB339">
            <v>353</v>
          </cell>
          <cell r="CC339">
            <v>352</v>
          </cell>
          <cell r="CD339">
            <v>352</v>
          </cell>
          <cell r="CE339">
            <v>352</v>
          </cell>
          <cell r="CF339">
            <v>352</v>
          </cell>
          <cell r="CG339">
            <v>352</v>
          </cell>
          <cell r="CH339">
            <v>334</v>
          </cell>
          <cell r="CI339">
            <v>352</v>
          </cell>
          <cell r="CJ339">
            <v>352</v>
          </cell>
          <cell r="CK339">
            <v>353</v>
          </cell>
          <cell r="CL339">
            <v>352</v>
          </cell>
          <cell r="CM339">
            <v>353</v>
          </cell>
          <cell r="CN339">
            <v>352</v>
          </cell>
          <cell r="CO339">
            <v>352</v>
          </cell>
          <cell r="CP339">
            <v>352</v>
          </cell>
          <cell r="CQ339">
            <v>352</v>
          </cell>
          <cell r="CR339">
            <v>352</v>
          </cell>
          <cell r="CS339">
            <v>334</v>
          </cell>
          <cell r="CT339">
            <v>334</v>
          </cell>
          <cell r="CU339">
            <v>334</v>
          </cell>
          <cell r="CV339">
            <v>392</v>
          </cell>
          <cell r="CW339">
            <v>334</v>
          </cell>
          <cell r="CX339">
            <v>334</v>
          </cell>
          <cell r="CY339">
            <v>334</v>
          </cell>
          <cell r="CZ339">
            <v>334</v>
          </cell>
          <cell r="DA339">
            <v>334</v>
          </cell>
          <cell r="DB339">
            <v>334</v>
          </cell>
          <cell r="DC339">
            <v>334</v>
          </cell>
          <cell r="DD339">
            <v>334</v>
          </cell>
          <cell r="DE339">
            <v>334</v>
          </cell>
          <cell r="DF339">
            <v>340</v>
          </cell>
          <cell r="DG339">
            <v>340</v>
          </cell>
          <cell r="DH339">
            <v>340</v>
          </cell>
          <cell r="DI339">
            <v>340</v>
          </cell>
          <cell r="DJ339">
            <v>340</v>
          </cell>
          <cell r="DK339">
            <v>340</v>
          </cell>
          <cell r="DL339">
            <v>334</v>
          </cell>
          <cell r="DM339">
            <v>334</v>
          </cell>
          <cell r="DN339">
            <v>334</v>
          </cell>
          <cell r="DO339">
            <v>0</v>
          </cell>
          <cell r="DP339">
            <v>335</v>
          </cell>
          <cell r="DQ339">
            <v>334</v>
          </cell>
          <cell r="DR339">
            <v>334</v>
          </cell>
          <cell r="DS339">
            <v>334</v>
          </cell>
          <cell r="DT339">
            <v>349</v>
          </cell>
          <cell r="DU339">
            <v>335</v>
          </cell>
          <cell r="DV339">
            <v>349</v>
          </cell>
          <cell r="DW339">
            <v>349</v>
          </cell>
          <cell r="DX339">
            <v>349</v>
          </cell>
          <cell r="DY339">
            <v>349</v>
          </cell>
          <cell r="DZ339">
            <v>334</v>
          </cell>
          <cell r="EA339">
            <v>349</v>
          </cell>
        </row>
        <row r="340">
          <cell r="A340">
            <v>257</v>
          </cell>
          <cell r="B340">
            <v>8</v>
          </cell>
          <cell r="C340">
            <v>3</v>
          </cell>
          <cell r="D340">
            <v>0</v>
          </cell>
          <cell r="E340">
            <v>0</v>
          </cell>
          <cell r="F340" t="str">
            <v>OPE</v>
          </cell>
          <cell r="G340" t="str">
            <v>Historically Black College and University Capital Financing Program</v>
          </cell>
          <cell r="H340" t="str">
            <v>Other-3</v>
          </cell>
          <cell r="I340">
            <v>0</v>
          </cell>
          <cell r="J340" t="str">
            <v>HBCU Capital Financing Program: New loan subsidies</v>
          </cell>
          <cell r="K340">
            <v>0</v>
          </cell>
          <cell r="L340" t="str">
            <v>D</v>
          </cell>
          <cell r="M340">
            <v>1</v>
          </cell>
          <cell r="N340">
            <v>0</v>
          </cell>
          <cell r="O340">
            <v>0</v>
          </cell>
          <cell r="P340">
            <v>10000</v>
          </cell>
          <cell r="Q340">
            <v>20228</v>
          </cell>
          <cell r="R340">
            <v>20228</v>
          </cell>
          <cell r="S340">
            <v>20228</v>
          </cell>
          <cell r="T340">
            <v>20228</v>
          </cell>
          <cell r="U340">
            <v>15114</v>
          </cell>
          <cell r="V340">
            <v>15114</v>
          </cell>
          <cell r="W340">
            <v>15114</v>
          </cell>
          <cell r="X340">
            <v>15114</v>
          </cell>
          <cell r="Y340">
            <v>15114</v>
          </cell>
          <cell r="Z340">
            <v>15114</v>
          </cell>
          <cell r="AA340">
            <v>0</v>
          </cell>
          <cell r="AB340">
            <v>15114</v>
          </cell>
          <cell r="AC340">
            <v>20228</v>
          </cell>
          <cell r="AD340">
            <v>20228</v>
          </cell>
          <cell r="AE340">
            <v>20228</v>
          </cell>
          <cell r="AF340">
            <v>20228</v>
          </cell>
          <cell r="AG340">
            <v>20228</v>
          </cell>
          <cell r="AH340">
            <v>20228</v>
          </cell>
          <cell r="AI340">
            <v>20228</v>
          </cell>
          <cell r="AJ340">
            <v>20228</v>
          </cell>
          <cell r="AK340">
            <v>20228</v>
          </cell>
          <cell r="AL340">
            <v>20228</v>
          </cell>
          <cell r="AM340">
            <v>20228</v>
          </cell>
          <cell r="AN340">
            <v>20228</v>
          </cell>
          <cell r="AO340">
            <v>20228</v>
          </cell>
          <cell r="AP340">
            <v>20228</v>
          </cell>
          <cell r="AQ340">
            <v>20228</v>
          </cell>
          <cell r="AR340">
            <v>20228</v>
          </cell>
          <cell r="AS340">
            <v>20228</v>
          </cell>
          <cell r="AT340">
            <v>20228</v>
          </cell>
          <cell r="AU340">
            <v>20228</v>
          </cell>
          <cell r="AV340">
            <v>20228</v>
          </cell>
          <cell r="AW340">
            <v>20228</v>
          </cell>
          <cell r="AX340">
            <v>20228</v>
          </cell>
          <cell r="AY340">
            <v>20228</v>
          </cell>
          <cell r="AZ340">
            <v>20188</v>
          </cell>
          <cell r="BA340">
            <v>19884</v>
          </cell>
          <cell r="BB340">
            <v>20228</v>
          </cell>
          <cell r="BC340">
            <v>20228</v>
          </cell>
          <cell r="BD340">
            <v>20228</v>
          </cell>
          <cell r="BE340">
            <v>20228</v>
          </cell>
          <cell r="BF340">
            <v>20228</v>
          </cell>
          <cell r="BG340">
            <v>20228</v>
          </cell>
          <cell r="BH340">
            <v>20228</v>
          </cell>
          <cell r="BI340">
            <v>20228</v>
          </cell>
          <cell r="BJ340">
            <v>20228</v>
          </cell>
          <cell r="BK340">
            <v>20228</v>
          </cell>
          <cell r="BL340">
            <v>20188</v>
          </cell>
          <cell r="BM340">
            <v>20188</v>
          </cell>
          <cell r="BN340">
            <v>20188</v>
          </cell>
          <cell r="BO340">
            <v>20188</v>
          </cell>
          <cell r="BP340">
            <v>20188</v>
          </cell>
          <cell r="BQ340">
            <v>19884</v>
          </cell>
          <cell r="BR340">
            <v>19884</v>
          </cell>
          <cell r="BS340">
            <v>19884</v>
          </cell>
          <cell r="BT340">
            <v>19884</v>
          </cell>
          <cell r="BU340">
            <v>20188</v>
          </cell>
          <cell r="BV340">
            <v>20150</v>
          </cell>
          <cell r="BW340">
            <v>20188</v>
          </cell>
          <cell r="BX340">
            <v>20188</v>
          </cell>
          <cell r="BY340">
            <v>20188</v>
          </cell>
          <cell r="BZ340">
            <v>20188</v>
          </cell>
          <cell r="CA340">
            <v>20188</v>
          </cell>
          <cell r="CB340">
            <v>20188</v>
          </cell>
          <cell r="CC340">
            <v>20150</v>
          </cell>
          <cell r="CD340">
            <v>20150</v>
          </cell>
          <cell r="CE340">
            <v>20150</v>
          </cell>
          <cell r="CF340">
            <v>20150</v>
          </cell>
          <cell r="CG340">
            <v>20150</v>
          </cell>
          <cell r="CH340">
            <v>19096</v>
          </cell>
          <cell r="CI340">
            <v>20150</v>
          </cell>
          <cell r="CJ340">
            <v>20150</v>
          </cell>
          <cell r="CK340">
            <v>20150</v>
          </cell>
          <cell r="CL340">
            <v>20150</v>
          </cell>
          <cell r="CM340">
            <v>20150</v>
          </cell>
          <cell r="CN340">
            <v>20150</v>
          </cell>
          <cell r="CO340">
            <v>20150</v>
          </cell>
          <cell r="CP340">
            <v>20150</v>
          </cell>
          <cell r="CQ340">
            <v>20150</v>
          </cell>
          <cell r="CR340">
            <v>20150</v>
          </cell>
          <cell r="CS340">
            <v>20150</v>
          </cell>
          <cell r="CT340">
            <v>19096</v>
          </cell>
          <cell r="CU340">
            <v>19096</v>
          </cell>
          <cell r="CV340">
            <v>20150</v>
          </cell>
          <cell r="CW340">
            <v>19096</v>
          </cell>
          <cell r="CX340">
            <v>19096</v>
          </cell>
          <cell r="CY340">
            <v>19096</v>
          </cell>
          <cell r="CZ340">
            <v>19096</v>
          </cell>
          <cell r="DA340">
            <v>20110</v>
          </cell>
          <cell r="DB340">
            <v>19096</v>
          </cell>
          <cell r="DC340">
            <v>19085</v>
          </cell>
          <cell r="DD340">
            <v>19096</v>
          </cell>
          <cell r="DE340">
            <v>19096</v>
          </cell>
          <cell r="DF340">
            <v>19096</v>
          </cell>
          <cell r="DG340">
            <v>19096</v>
          </cell>
          <cell r="DH340">
            <v>19096</v>
          </cell>
          <cell r="DI340">
            <v>19096</v>
          </cell>
          <cell r="DJ340">
            <v>19096</v>
          </cell>
          <cell r="DK340">
            <v>19096</v>
          </cell>
          <cell r="DL340">
            <v>19096</v>
          </cell>
          <cell r="DM340">
            <v>19096</v>
          </cell>
          <cell r="DN340">
            <v>19096</v>
          </cell>
          <cell r="DO340">
            <v>0</v>
          </cell>
          <cell r="DP340">
            <v>19096</v>
          </cell>
          <cell r="DQ340">
            <v>20150</v>
          </cell>
          <cell r="DR340">
            <v>19096</v>
          </cell>
          <cell r="DS340">
            <v>20150</v>
          </cell>
          <cell r="DT340">
            <v>19096</v>
          </cell>
          <cell r="DU340">
            <v>19096</v>
          </cell>
          <cell r="DV340">
            <v>19096</v>
          </cell>
          <cell r="DW340">
            <v>19096</v>
          </cell>
          <cell r="DX340">
            <v>20150</v>
          </cell>
          <cell r="DY340">
            <v>20150</v>
          </cell>
          <cell r="DZ340">
            <v>20150</v>
          </cell>
          <cell r="EA340">
            <v>20150</v>
          </cell>
        </row>
        <row r="341">
          <cell r="A341">
            <v>258</v>
          </cell>
          <cell r="B341">
            <v>8</v>
          </cell>
          <cell r="C341">
            <v>3</v>
          </cell>
          <cell r="D341">
            <v>0</v>
          </cell>
          <cell r="E341">
            <v>0</v>
          </cell>
          <cell r="F341" t="str">
            <v>OPE</v>
          </cell>
          <cell r="G341" t="str">
            <v>Historically Black College and University Capital Financing Program</v>
          </cell>
          <cell r="H341">
            <v>0</v>
          </cell>
          <cell r="I341">
            <v>0</v>
          </cell>
          <cell r="J341" t="str">
            <v>HBCU Capital Financing Program: Reestimate of existing loan subsidies</v>
          </cell>
          <cell r="K341">
            <v>0</v>
          </cell>
          <cell r="L341" t="str">
            <v>M</v>
          </cell>
          <cell r="M341">
            <v>1</v>
          </cell>
          <cell r="N341">
            <v>0</v>
          </cell>
          <cell r="O341">
            <v>0</v>
          </cell>
          <cell r="P341">
            <v>1319</v>
          </cell>
          <cell r="Q341">
            <v>0</v>
          </cell>
          <cell r="R341">
            <v>2748</v>
          </cell>
          <cell r="S341">
            <v>2748</v>
          </cell>
          <cell r="T341">
            <v>2748</v>
          </cell>
          <cell r="U341">
            <v>0</v>
          </cell>
          <cell r="V341">
            <v>0</v>
          </cell>
          <cell r="W341">
            <v>0</v>
          </cell>
          <cell r="X341">
            <v>0</v>
          </cell>
          <cell r="Y341">
            <v>0</v>
          </cell>
          <cell r="Z341">
            <v>0</v>
          </cell>
          <cell r="AA341">
            <v>0</v>
          </cell>
          <cell r="AB341">
            <v>0</v>
          </cell>
          <cell r="AC341">
            <v>0</v>
          </cell>
          <cell r="AD341">
            <v>0</v>
          </cell>
          <cell r="AE341">
            <v>0</v>
          </cell>
          <cell r="AF341">
            <v>0</v>
          </cell>
          <cell r="AG341">
            <v>94601</v>
          </cell>
          <cell r="AH341">
            <v>0</v>
          </cell>
          <cell r="AI341">
            <v>0</v>
          </cell>
          <cell r="AJ341">
            <v>2748</v>
          </cell>
          <cell r="AK341">
            <v>2748</v>
          </cell>
          <cell r="AL341">
            <v>0</v>
          </cell>
          <cell r="AM341">
            <v>0</v>
          </cell>
          <cell r="AN341">
            <v>0</v>
          </cell>
          <cell r="AO341">
            <v>0</v>
          </cell>
          <cell r="AP341">
            <v>2748</v>
          </cell>
          <cell r="AQ341">
            <v>94601</v>
          </cell>
          <cell r="AR341">
            <v>94601</v>
          </cell>
          <cell r="AS341">
            <v>2748</v>
          </cell>
          <cell r="AT341">
            <v>94601</v>
          </cell>
          <cell r="AU341">
            <v>2748</v>
          </cell>
          <cell r="AV341">
            <v>2748</v>
          </cell>
          <cell r="AW341">
            <v>2748</v>
          </cell>
          <cell r="AX341">
            <v>2748</v>
          </cell>
          <cell r="AY341">
            <v>94601</v>
          </cell>
          <cell r="AZ341">
            <v>94601</v>
          </cell>
          <cell r="BA341">
            <v>2748</v>
          </cell>
          <cell r="BB341">
            <v>2748</v>
          </cell>
          <cell r="BC341">
            <v>0</v>
          </cell>
          <cell r="BD341">
            <v>0</v>
          </cell>
          <cell r="BE341">
            <v>0</v>
          </cell>
          <cell r="BF341">
            <v>0</v>
          </cell>
          <cell r="BG341">
            <v>0</v>
          </cell>
          <cell r="BH341">
            <v>0</v>
          </cell>
          <cell r="BI341">
            <v>0</v>
          </cell>
          <cell r="BJ341">
            <v>0</v>
          </cell>
          <cell r="BK341">
            <v>0</v>
          </cell>
          <cell r="BL341">
            <v>0</v>
          </cell>
          <cell r="BM341">
            <v>0</v>
          </cell>
          <cell r="BN341">
            <v>0</v>
          </cell>
          <cell r="BO341">
            <v>0</v>
          </cell>
          <cell r="BP341">
            <v>0</v>
          </cell>
          <cell r="BQ341">
            <v>2748</v>
          </cell>
          <cell r="BR341">
            <v>2748</v>
          </cell>
          <cell r="BS341">
            <v>2748</v>
          </cell>
          <cell r="BT341">
            <v>2748</v>
          </cell>
          <cell r="BU341">
            <v>11658</v>
          </cell>
          <cell r="BV341">
            <v>11658</v>
          </cell>
          <cell r="BW341">
            <v>0</v>
          </cell>
          <cell r="BX341">
            <v>0</v>
          </cell>
          <cell r="BY341">
            <v>0</v>
          </cell>
          <cell r="BZ341">
            <v>0</v>
          </cell>
          <cell r="CA341">
            <v>0</v>
          </cell>
          <cell r="CB341">
            <v>0</v>
          </cell>
          <cell r="CC341">
            <v>0</v>
          </cell>
          <cell r="CD341">
            <v>0</v>
          </cell>
          <cell r="CE341">
            <v>11658</v>
          </cell>
          <cell r="CF341">
            <v>11658</v>
          </cell>
          <cell r="CG341">
            <v>797</v>
          </cell>
          <cell r="CH341">
            <v>797</v>
          </cell>
          <cell r="CI341">
            <v>11658</v>
          </cell>
          <cell r="CJ341">
            <v>11658</v>
          </cell>
          <cell r="CK341">
            <v>0</v>
          </cell>
          <cell r="CL341">
            <v>0</v>
          </cell>
          <cell r="CM341">
            <v>0</v>
          </cell>
          <cell r="CN341">
            <v>0</v>
          </cell>
          <cell r="CO341">
            <v>0</v>
          </cell>
          <cell r="CP341">
            <v>0</v>
          </cell>
          <cell r="CQ341">
            <v>0</v>
          </cell>
          <cell r="CR341">
            <v>0</v>
          </cell>
          <cell r="CS341">
            <v>0</v>
          </cell>
          <cell r="CT341">
            <v>797</v>
          </cell>
          <cell r="CU341">
            <v>35754</v>
          </cell>
          <cell r="CV341">
            <v>797</v>
          </cell>
          <cell r="CW341">
            <v>797</v>
          </cell>
          <cell r="CX341">
            <v>797</v>
          </cell>
          <cell r="CY341">
            <v>797</v>
          </cell>
          <cell r="CZ341">
            <v>0</v>
          </cell>
          <cell r="DA341">
            <v>0</v>
          </cell>
          <cell r="DB341">
            <v>35754</v>
          </cell>
          <cell r="DC341">
            <v>0</v>
          </cell>
          <cell r="DD341">
            <v>0</v>
          </cell>
          <cell r="DE341">
            <v>31199</v>
          </cell>
          <cell r="DF341">
            <v>0</v>
          </cell>
          <cell r="DG341">
            <v>0</v>
          </cell>
          <cell r="DH341">
            <v>0</v>
          </cell>
          <cell r="DI341">
            <v>0</v>
          </cell>
          <cell r="DJ341">
            <v>0</v>
          </cell>
          <cell r="DK341">
            <v>0</v>
          </cell>
          <cell r="DL341">
            <v>18240</v>
          </cell>
          <cell r="DM341">
            <v>0</v>
          </cell>
          <cell r="DN341">
            <v>0</v>
          </cell>
          <cell r="DO341">
            <v>0</v>
          </cell>
          <cell r="DP341">
            <v>0</v>
          </cell>
          <cell r="DQ341">
            <v>0</v>
          </cell>
          <cell r="DR341">
            <v>0</v>
          </cell>
          <cell r="DS341">
            <v>21656</v>
          </cell>
          <cell r="DT341">
            <v>0</v>
          </cell>
          <cell r="DU341">
            <v>0</v>
          </cell>
          <cell r="DV341">
            <v>0</v>
          </cell>
          <cell r="DW341">
            <v>0</v>
          </cell>
          <cell r="DX341">
            <v>0</v>
          </cell>
          <cell r="DY341">
            <v>0</v>
          </cell>
          <cell r="DZ341">
            <v>0</v>
          </cell>
          <cell r="EA341">
            <v>0</v>
          </cell>
        </row>
        <row r="342">
          <cell r="A342">
            <v>259</v>
          </cell>
          <cell r="B342">
            <v>10</v>
          </cell>
          <cell r="C342">
            <v>3</v>
          </cell>
          <cell r="D342">
            <v>0</v>
          </cell>
          <cell r="E342">
            <v>0</v>
          </cell>
          <cell r="F342" t="str">
            <v>OPE</v>
          </cell>
          <cell r="G342" t="str">
            <v>College Housing and Academic Facilities Loans Liquidating Account</v>
          </cell>
          <cell r="H342">
            <v>0</v>
          </cell>
          <cell r="I342">
            <v>0</v>
          </cell>
          <cell r="J342" t="str">
            <v>Higher Education Facilities Loans Liquidating Account (HEA section 121)</v>
          </cell>
          <cell r="K342">
            <v>0</v>
          </cell>
          <cell r="L342" t="str">
            <v>M</v>
          </cell>
          <cell r="M342">
            <v>1</v>
          </cell>
          <cell r="N342">
            <v>0</v>
          </cell>
          <cell r="O342">
            <v>0</v>
          </cell>
          <cell r="P342">
            <v>-904</v>
          </cell>
          <cell r="Q342">
            <v>-1344</v>
          </cell>
          <cell r="R342">
            <v>-909</v>
          </cell>
          <cell r="S342">
            <v>-1314</v>
          </cell>
          <cell r="T342">
            <v>-1314</v>
          </cell>
          <cell r="U342">
            <v>-1346</v>
          </cell>
          <cell r="V342">
            <v>-1346</v>
          </cell>
          <cell r="W342">
            <v>-1346</v>
          </cell>
          <cell r="X342">
            <v>-1346</v>
          </cell>
          <cell r="Y342">
            <v>-1346</v>
          </cell>
          <cell r="Z342">
            <v>-1346</v>
          </cell>
          <cell r="AA342">
            <v>0</v>
          </cell>
          <cell r="AB342">
            <v>-1346</v>
          </cell>
          <cell r="AC342">
            <v>-1346</v>
          </cell>
          <cell r="AD342">
            <v>-1346</v>
          </cell>
          <cell r="AE342">
            <v>-1346</v>
          </cell>
          <cell r="AF342">
            <v>-1346</v>
          </cell>
          <cell r="AG342">
            <v>-1098</v>
          </cell>
          <cell r="AH342">
            <v>-1098</v>
          </cell>
          <cell r="AI342">
            <v>-1314</v>
          </cell>
          <cell r="AJ342">
            <v>-1314</v>
          </cell>
          <cell r="AK342">
            <v>-1314</v>
          </cell>
          <cell r="AL342">
            <v>-1314</v>
          </cell>
          <cell r="AM342">
            <v>-1314</v>
          </cell>
          <cell r="AN342">
            <v>-1314</v>
          </cell>
          <cell r="AO342">
            <v>-1314</v>
          </cell>
          <cell r="AP342">
            <v>-1314</v>
          </cell>
          <cell r="AQ342">
            <v>-1098</v>
          </cell>
          <cell r="AR342">
            <v>-1098</v>
          </cell>
          <cell r="AS342">
            <v>-909</v>
          </cell>
          <cell r="AT342">
            <v>-1098</v>
          </cell>
          <cell r="AU342">
            <v>-909</v>
          </cell>
          <cell r="AV342">
            <v>-909</v>
          </cell>
          <cell r="AW342">
            <v>-909</v>
          </cell>
          <cell r="AX342">
            <v>-909</v>
          </cell>
          <cell r="AY342">
            <v>-909</v>
          </cell>
          <cell r="AZ342">
            <v>-692</v>
          </cell>
          <cell r="BA342">
            <v>-909</v>
          </cell>
          <cell r="BB342">
            <v>-1314</v>
          </cell>
          <cell r="BC342">
            <v>-1098</v>
          </cell>
          <cell r="BD342">
            <v>-1314</v>
          </cell>
          <cell r="BE342">
            <v>-1098</v>
          </cell>
          <cell r="BF342">
            <v>-574</v>
          </cell>
          <cell r="BG342">
            <v>-574</v>
          </cell>
          <cell r="BH342">
            <v>-574</v>
          </cell>
          <cell r="BI342">
            <v>-574</v>
          </cell>
          <cell r="BJ342">
            <v>-574</v>
          </cell>
          <cell r="BK342">
            <v>-574</v>
          </cell>
          <cell r="BL342">
            <v>-574</v>
          </cell>
          <cell r="BM342">
            <v>-909</v>
          </cell>
          <cell r="BN342">
            <v>-909</v>
          </cell>
          <cell r="BO342">
            <v>-909</v>
          </cell>
          <cell r="BP342">
            <v>-909</v>
          </cell>
          <cell r="BQ342">
            <v>-909</v>
          </cell>
          <cell r="BR342">
            <v>-909</v>
          </cell>
          <cell r="BS342">
            <v>-909</v>
          </cell>
          <cell r="BT342">
            <v>-909</v>
          </cell>
          <cell r="BU342">
            <v>-909</v>
          </cell>
          <cell r="BV342">
            <v>-227</v>
          </cell>
          <cell r="BW342">
            <v>-899</v>
          </cell>
          <cell r="BX342">
            <v>-899</v>
          </cell>
          <cell r="BY342">
            <v>-899</v>
          </cell>
          <cell r="BZ342">
            <v>-899</v>
          </cell>
          <cell r="CA342">
            <v>-899</v>
          </cell>
          <cell r="CB342">
            <v>-899</v>
          </cell>
          <cell r="CC342">
            <v>-899</v>
          </cell>
          <cell r="CD342">
            <v>-574</v>
          </cell>
          <cell r="CE342">
            <v>-899</v>
          </cell>
          <cell r="CF342">
            <v>-899</v>
          </cell>
          <cell r="CG342">
            <v>-227</v>
          </cell>
          <cell r="CH342">
            <v>-227</v>
          </cell>
          <cell r="CI342">
            <v>-227</v>
          </cell>
          <cell r="CJ342">
            <v>-227</v>
          </cell>
          <cell r="CK342">
            <v>-889</v>
          </cell>
          <cell r="CL342">
            <v>-574</v>
          </cell>
          <cell r="CM342">
            <v>-889</v>
          </cell>
          <cell r="CN342">
            <v>-889</v>
          </cell>
          <cell r="CO342">
            <v>-889</v>
          </cell>
          <cell r="CP342">
            <v>-889</v>
          </cell>
          <cell r="CQ342">
            <v>-889</v>
          </cell>
          <cell r="CR342">
            <v>-889</v>
          </cell>
          <cell r="CS342">
            <v>-889</v>
          </cell>
          <cell r="CT342">
            <v>-227</v>
          </cell>
          <cell r="CU342">
            <v>-227</v>
          </cell>
          <cell r="CV342">
            <v>-227</v>
          </cell>
          <cell r="CW342">
            <v>-227</v>
          </cell>
          <cell r="CX342">
            <v>-227</v>
          </cell>
          <cell r="CY342">
            <v>-227</v>
          </cell>
          <cell r="CZ342">
            <v>-227</v>
          </cell>
          <cell r="DA342">
            <v>-227</v>
          </cell>
          <cell r="DB342">
            <v>-227</v>
          </cell>
          <cell r="DC342">
            <v>-227</v>
          </cell>
          <cell r="DD342">
            <v>-227</v>
          </cell>
          <cell r="DE342">
            <v>-227</v>
          </cell>
          <cell r="DF342">
            <v>-227</v>
          </cell>
          <cell r="DG342">
            <v>-227</v>
          </cell>
          <cell r="DH342">
            <v>-227</v>
          </cell>
          <cell r="DI342">
            <v>-227</v>
          </cell>
          <cell r="DJ342">
            <v>-227</v>
          </cell>
          <cell r="DK342">
            <v>-227</v>
          </cell>
          <cell r="DL342">
            <v>-227</v>
          </cell>
          <cell r="DM342">
            <v>-227</v>
          </cell>
          <cell r="DN342">
            <v>-227</v>
          </cell>
          <cell r="DO342">
            <v>0</v>
          </cell>
          <cell r="DP342">
            <v>-227</v>
          </cell>
          <cell r="DQ342">
            <v>-227</v>
          </cell>
          <cell r="DR342">
            <v>-227</v>
          </cell>
          <cell r="DS342">
            <v>-227</v>
          </cell>
          <cell r="DT342">
            <v>-227</v>
          </cell>
          <cell r="DU342">
            <v>-227</v>
          </cell>
          <cell r="DV342">
            <v>-227</v>
          </cell>
          <cell r="DW342">
            <v>-227</v>
          </cell>
          <cell r="DX342">
            <v>-227</v>
          </cell>
          <cell r="DY342">
            <v>-227</v>
          </cell>
          <cell r="DZ342">
            <v>-227</v>
          </cell>
          <cell r="EA342">
            <v>-227</v>
          </cell>
        </row>
        <row r="343">
          <cell r="A343">
            <v>260</v>
          </cell>
          <cell r="B343">
            <v>10</v>
          </cell>
          <cell r="C343">
            <v>3</v>
          </cell>
          <cell r="D343">
            <v>0</v>
          </cell>
          <cell r="E343">
            <v>0</v>
          </cell>
          <cell r="F343" t="str">
            <v>OPE</v>
          </cell>
          <cell r="G343">
            <v>0</v>
          </cell>
          <cell r="H343">
            <v>0</v>
          </cell>
          <cell r="I343">
            <v>0</v>
          </cell>
          <cell r="J343" t="str">
            <v>College Housing Loans Liquidating Account (HEA section 121)</v>
          </cell>
          <cell r="K343">
            <v>0</v>
          </cell>
          <cell r="L343" t="str">
            <v>M</v>
          </cell>
          <cell r="M343">
            <v>1</v>
          </cell>
          <cell r="N343">
            <v>0</v>
          </cell>
          <cell r="O343">
            <v>0</v>
          </cell>
          <cell r="P343">
            <v>-17662</v>
          </cell>
          <cell r="Q343">
            <v>-16400</v>
          </cell>
          <cell r="R343">
            <v>-16725</v>
          </cell>
          <cell r="S343">
            <v>-16400</v>
          </cell>
          <cell r="T343">
            <v>-16400</v>
          </cell>
          <cell r="U343">
            <v>-16400</v>
          </cell>
          <cell r="V343">
            <v>-16400</v>
          </cell>
          <cell r="W343">
            <v>-16400</v>
          </cell>
          <cell r="X343">
            <v>-16400</v>
          </cell>
          <cell r="Y343">
            <v>-16400</v>
          </cell>
          <cell r="Z343">
            <v>-16400</v>
          </cell>
          <cell r="AA343">
            <v>0</v>
          </cell>
          <cell r="AB343">
            <v>-16400</v>
          </cell>
          <cell r="AC343">
            <v>-16400</v>
          </cell>
          <cell r="AD343">
            <v>-16400</v>
          </cell>
          <cell r="AE343">
            <v>-16400</v>
          </cell>
          <cell r="AF343">
            <v>-16400</v>
          </cell>
          <cell r="AG343">
            <v>-15604</v>
          </cell>
          <cell r="AH343">
            <v>-15859</v>
          </cell>
          <cell r="AI343">
            <v>-16400</v>
          </cell>
          <cell r="AJ343">
            <v>-16400</v>
          </cell>
          <cell r="AK343">
            <v>-16400</v>
          </cell>
          <cell r="AL343">
            <v>-16400</v>
          </cell>
          <cell r="AM343">
            <v>-16400</v>
          </cell>
          <cell r="AN343">
            <v>-16400</v>
          </cell>
          <cell r="AO343">
            <v>-16400</v>
          </cell>
          <cell r="AP343">
            <v>-16400</v>
          </cell>
          <cell r="AQ343">
            <v>-15604</v>
          </cell>
          <cell r="AR343">
            <v>-15604</v>
          </cell>
          <cell r="AS343">
            <v>-16725</v>
          </cell>
          <cell r="AT343">
            <v>-15604</v>
          </cell>
          <cell r="AU343">
            <v>-16725</v>
          </cell>
          <cell r="AV343">
            <v>-16725</v>
          </cell>
          <cell r="AW343">
            <v>-16725</v>
          </cell>
          <cell r="AX343">
            <v>-16725</v>
          </cell>
          <cell r="AY343">
            <v>-16725</v>
          </cell>
          <cell r="AZ343">
            <v>-13265</v>
          </cell>
          <cell r="BA343">
            <v>-16725</v>
          </cell>
          <cell r="BB343">
            <v>-16400</v>
          </cell>
          <cell r="BC343">
            <v>-15859</v>
          </cell>
          <cell r="BD343">
            <v>-16400</v>
          </cell>
          <cell r="BE343">
            <v>-15859</v>
          </cell>
          <cell r="BF343">
            <v>-14818</v>
          </cell>
          <cell r="BG343">
            <v>-14818</v>
          </cell>
          <cell r="BH343">
            <v>-14818</v>
          </cell>
          <cell r="BI343">
            <v>-14818</v>
          </cell>
          <cell r="BJ343">
            <v>-14818</v>
          </cell>
          <cell r="BK343">
            <v>-14818</v>
          </cell>
          <cell r="BL343">
            <v>-14818</v>
          </cell>
          <cell r="BM343">
            <v>-16725</v>
          </cell>
          <cell r="BN343">
            <v>-16725</v>
          </cell>
          <cell r="BO343">
            <v>-16725</v>
          </cell>
          <cell r="BP343">
            <v>-16725</v>
          </cell>
          <cell r="BQ343">
            <v>-16725</v>
          </cell>
          <cell r="BR343">
            <v>-16725</v>
          </cell>
          <cell r="BS343">
            <v>-16725</v>
          </cell>
          <cell r="BT343">
            <v>-16725</v>
          </cell>
          <cell r="BU343">
            <v>-16725</v>
          </cell>
          <cell r="BV343">
            <v>-1176</v>
          </cell>
          <cell r="BW343">
            <v>-12317</v>
          </cell>
          <cell r="BX343">
            <v>-12317</v>
          </cell>
          <cell r="BY343">
            <v>-12317</v>
          </cell>
          <cell r="BZ343">
            <v>-12317</v>
          </cell>
          <cell r="CA343">
            <v>-12317</v>
          </cell>
          <cell r="CB343">
            <v>-12317</v>
          </cell>
          <cell r="CC343">
            <v>-12317</v>
          </cell>
          <cell r="CD343">
            <v>-14818</v>
          </cell>
          <cell r="CE343">
            <v>-12317</v>
          </cell>
          <cell r="CF343">
            <v>-12317</v>
          </cell>
          <cell r="CG343">
            <v>-1176</v>
          </cell>
          <cell r="CH343">
            <v>-1176</v>
          </cell>
          <cell r="CI343">
            <v>-1176</v>
          </cell>
          <cell r="CJ343">
            <v>-1176</v>
          </cell>
          <cell r="CK343">
            <v>-10871</v>
          </cell>
          <cell r="CL343">
            <v>-14818</v>
          </cell>
          <cell r="CM343">
            <v>-10871</v>
          </cell>
          <cell r="CN343">
            <v>-10871</v>
          </cell>
          <cell r="CO343">
            <v>-10871</v>
          </cell>
          <cell r="CP343">
            <v>-10871</v>
          </cell>
          <cell r="CQ343">
            <v>-10871</v>
          </cell>
          <cell r="CR343">
            <v>-10871</v>
          </cell>
          <cell r="CS343">
            <v>-10871</v>
          </cell>
          <cell r="CT343">
            <v>-1176</v>
          </cell>
          <cell r="CU343">
            <v>-1176</v>
          </cell>
          <cell r="CV343">
            <v>-1176</v>
          </cell>
          <cell r="CW343">
            <v>-1176</v>
          </cell>
          <cell r="CX343">
            <v>-1176</v>
          </cell>
          <cell r="CY343">
            <v>-1176</v>
          </cell>
          <cell r="CZ343">
            <v>-1176</v>
          </cell>
          <cell r="DA343">
            <v>-1176</v>
          </cell>
          <cell r="DB343">
            <v>-1176</v>
          </cell>
          <cell r="DC343">
            <v>-1176</v>
          </cell>
          <cell r="DD343">
            <v>-1176</v>
          </cell>
          <cell r="DE343">
            <v>-1176</v>
          </cell>
          <cell r="DF343">
            <v>-1176</v>
          </cell>
          <cell r="DG343">
            <v>-1176</v>
          </cell>
          <cell r="DH343">
            <v>-1176</v>
          </cell>
          <cell r="DI343">
            <v>-1176</v>
          </cell>
          <cell r="DJ343">
            <v>-1176</v>
          </cell>
          <cell r="DK343">
            <v>-1176</v>
          </cell>
          <cell r="DL343">
            <v>-1176</v>
          </cell>
          <cell r="DM343">
            <v>-1176</v>
          </cell>
          <cell r="DN343">
            <v>-1176</v>
          </cell>
          <cell r="DO343">
            <v>0</v>
          </cell>
          <cell r="DP343">
            <v>-1176</v>
          </cell>
          <cell r="DQ343">
            <v>-1176</v>
          </cell>
          <cell r="DR343">
            <v>-1176</v>
          </cell>
          <cell r="DS343">
            <v>-1176</v>
          </cell>
          <cell r="DT343">
            <v>-1176</v>
          </cell>
          <cell r="DU343">
            <v>-1176</v>
          </cell>
          <cell r="DV343">
            <v>-1176</v>
          </cell>
          <cell r="DW343">
            <v>-1176</v>
          </cell>
          <cell r="DX343">
            <v>-1176</v>
          </cell>
          <cell r="DY343">
            <v>-1176</v>
          </cell>
          <cell r="DZ343">
            <v>-1176</v>
          </cell>
          <cell r="EA343">
            <v>-1176</v>
          </cell>
        </row>
        <row r="344">
          <cell r="A344">
            <v>270</v>
          </cell>
          <cell r="B344">
            <v>9</v>
          </cell>
          <cell r="C344">
            <v>1</v>
          </cell>
          <cell r="D344">
            <v>0</v>
          </cell>
          <cell r="E344">
            <v>0</v>
          </cell>
          <cell r="F344" t="str">
            <v>IES</v>
          </cell>
          <cell r="G344" t="str">
            <v>Institute of Education Sciences</v>
          </cell>
          <cell r="H344">
            <v>0</v>
          </cell>
          <cell r="I344">
            <v>0</v>
          </cell>
          <cell r="J344" t="str">
            <v>Research and statistics: Research, development, and dissemination (ESRA I-A, B and D)</v>
          </cell>
          <cell r="K344">
            <v>0</v>
          </cell>
          <cell r="L344" t="str">
            <v>D</v>
          </cell>
          <cell r="M344">
            <v>1</v>
          </cell>
          <cell r="N344">
            <v>0</v>
          </cell>
          <cell r="O344">
            <v>0</v>
          </cell>
          <cell r="P344">
            <v>167196</v>
          </cell>
          <cell r="Q344">
            <v>224196</v>
          </cell>
          <cell r="R344">
            <v>200196</v>
          </cell>
          <cell r="S344">
            <v>200196</v>
          </cell>
          <cell r="T344">
            <v>200196</v>
          </cell>
          <cell r="U344">
            <v>230000</v>
          </cell>
          <cell r="V344">
            <v>228784</v>
          </cell>
          <cell r="W344">
            <v>228784</v>
          </cell>
          <cell r="X344">
            <v>228784</v>
          </cell>
          <cell r="Y344">
            <v>226196</v>
          </cell>
          <cell r="Z344">
            <v>226196</v>
          </cell>
          <cell r="AA344">
            <v>0</v>
          </cell>
          <cell r="AB344">
            <v>226196</v>
          </cell>
          <cell r="AC344">
            <v>231196</v>
          </cell>
          <cell r="AD344">
            <v>243196</v>
          </cell>
          <cell r="AE344">
            <v>243196</v>
          </cell>
          <cell r="AF344">
            <v>243196</v>
          </cell>
          <cell r="AG344">
            <v>260696</v>
          </cell>
          <cell r="AH344">
            <v>260696</v>
          </cell>
          <cell r="AI344">
            <v>220196</v>
          </cell>
          <cell r="AJ344">
            <v>200196</v>
          </cell>
          <cell r="AK344">
            <v>200196</v>
          </cell>
          <cell r="AL344">
            <v>240696</v>
          </cell>
          <cell r="AM344">
            <v>240696</v>
          </cell>
          <cell r="AN344">
            <v>230696</v>
          </cell>
          <cell r="AO344">
            <v>220196</v>
          </cell>
          <cell r="AP344">
            <v>200196</v>
          </cell>
          <cell r="AQ344">
            <v>200196</v>
          </cell>
          <cell r="AR344">
            <v>200196</v>
          </cell>
          <cell r="AS344">
            <v>200196</v>
          </cell>
          <cell r="AT344">
            <v>200196</v>
          </cell>
          <cell r="AU344">
            <v>200196</v>
          </cell>
          <cell r="AV344">
            <v>200196</v>
          </cell>
          <cell r="AW344">
            <v>200196</v>
          </cell>
          <cell r="AX344">
            <v>200196</v>
          </cell>
          <cell r="AY344">
            <v>200196</v>
          </cell>
          <cell r="AZ344">
            <v>199796</v>
          </cell>
          <cell r="BA344">
            <v>196793</v>
          </cell>
          <cell r="BB344">
            <v>200196</v>
          </cell>
          <cell r="BC344">
            <v>260696</v>
          </cell>
          <cell r="BD344">
            <v>230696</v>
          </cell>
          <cell r="BE344">
            <v>260696</v>
          </cell>
          <cell r="BF344">
            <v>260696</v>
          </cell>
          <cell r="BG344">
            <v>288696</v>
          </cell>
          <cell r="BH344">
            <v>248196</v>
          </cell>
          <cell r="BI344">
            <v>268696</v>
          </cell>
          <cell r="BJ344">
            <v>260413</v>
          </cell>
          <cell r="BK344">
            <v>260413</v>
          </cell>
          <cell r="BL344">
            <v>240413</v>
          </cell>
          <cell r="BM344">
            <v>199796</v>
          </cell>
          <cell r="BN344">
            <v>199796</v>
          </cell>
          <cell r="BO344">
            <v>199796</v>
          </cell>
          <cell r="BP344">
            <v>199796</v>
          </cell>
          <cell r="BQ344">
            <v>196793</v>
          </cell>
          <cell r="BR344">
            <v>196793</v>
          </cell>
          <cell r="BS344">
            <v>196793</v>
          </cell>
          <cell r="BT344">
            <v>196793</v>
          </cell>
          <cell r="BU344">
            <v>190146</v>
          </cell>
          <cell r="BV344">
            <v>189787</v>
          </cell>
          <cell r="BW344">
            <v>239796</v>
          </cell>
          <cell r="BX344">
            <v>199796</v>
          </cell>
          <cell r="BY344">
            <v>199796</v>
          </cell>
          <cell r="BZ344">
            <v>199796</v>
          </cell>
          <cell r="CA344">
            <v>206796</v>
          </cell>
          <cell r="CB344">
            <v>206796</v>
          </cell>
          <cell r="CC344">
            <v>199796</v>
          </cell>
          <cell r="CD344">
            <v>202273</v>
          </cell>
          <cell r="CE344">
            <v>189787</v>
          </cell>
          <cell r="CF344">
            <v>189787</v>
          </cell>
          <cell r="CG344">
            <v>189787</v>
          </cell>
          <cell r="CH344">
            <v>179860</v>
          </cell>
          <cell r="CI344">
            <v>189787</v>
          </cell>
          <cell r="CJ344">
            <v>189787</v>
          </cell>
          <cell r="CK344">
            <v>202273</v>
          </cell>
          <cell r="CL344">
            <v>202273</v>
          </cell>
          <cell r="CM344">
            <v>202273</v>
          </cell>
          <cell r="CN344">
            <v>202273</v>
          </cell>
          <cell r="CO344">
            <v>202273</v>
          </cell>
          <cell r="CP344">
            <v>202273</v>
          </cell>
          <cell r="CQ344">
            <v>202273</v>
          </cell>
          <cell r="CR344">
            <v>195000</v>
          </cell>
          <cell r="CS344">
            <v>195000</v>
          </cell>
          <cell r="CT344">
            <v>179860</v>
          </cell>
          <cell r="CU344">
            <v>179860</v>
          </cell>
          <cell r="CV344">
            <v>202273</v>
          </cell>
          <cell r="CW344">
            <v>202273</v>
          </cell>
          <cell r="CX344">
            <v>202273</v>
          </cell>
          <cell r="CY344">
            <v>190273</v>
          </cell>
          <cell r="CZ344">
            <v>190273</v>
          </cell>
          <cell r="DA344">
            <v>184860</v>
          </cell>
          <cell r="DB344">
            <v>179860</v>
          </cell>
          <cell r="DC344">
            <v>179760</v>
          </cell>
          <cell r="DD344">
            <v>179860</v>
          </cell>
          <cell r="DE344">
            <v>179860</v>
          </cell>
          <cell r="DF344">
            <v>190273</v>
          </cell>
          <cell r="DG344">
            <v>202273</v>
          </cell>
          <cell r="DH344">
            <v>202273</v>
          </cell>
          <cell r="DI344">
            <v>202273</v>
          </cell>
          <cell r="DJ344">
            <v>202273</v>
          </cell>
          <cell r="DK344">
            <v>202273</v>
          </cell>
          <cell r="DL344">
            <v>93144</v>
          </cell>
          <cell r="DM344">
            <v>93144</v>
          </cell>
          <cell r="DN344">
            <v>177860</v>
          </cell>
          <cell r="DO344">
            <v>0</v>
          </cell>
          <cell r="DP344">
            <v>179860</v>
          </cell>
          <cell r="DQ344">
            <v>195000</v>
          </cell>
          <cell r="DR344">
            <v>179860</v>
          </cell>
          <cell r="DS344">
            <v>195000</v>
          </cell>
          <cell r="DT344">
            <v>202273</v>
          </cell>
          <cell r="DU344">
            <v>180273</v>
          </cell>
          <cell r="DV344">
            <v>209273</v>
          </cell>
          <cell r="DW344">
            <v>209273</v>
          </cell>
          <cell r="DX344">
            <v>209273</v>
          </cell>
          <cell r="DY344">
            <v>209273</v>
          </cell>
          <cell r="DZ344">
            <v>190000</v>
          </cell>
          <cell r="EA344">
            <v>209273</v>
          </cell>
        </row>
        <row r="345">
          <cell r="A345">
            <v>271</v>
          </cell>
          <cell r="B345">
            <v>9</v>
          </cell>
          <cell r="C345">
            <v>1</v>
          </cell>
          <cell r="D345">
            <v>1</v>
          </cell>
          <cell r="E345">
            <v>0</v>
          </cell>
          <cell r="F345" t="str">
            <v>IES</v>
          </cell>
          <cell r="G345" t="str">
            <v>Institute of Education Sciences</v>
          </cell>
          <cell r="H345">
            <v>0</v>
          </cell>
          <cell r="I345">
            <v>0</v>
          </cell>
          <cell r="J345" t="str">
            <v>Research and statistics: Statistics (ESRA I-C)</v>
          </cell>
          <cell r="K345">
            <v>0</v>
          </cell>
          <cell r="L345" t="str">
            <v>D</v>
          </cell>
          <cell r="M345">
            <v>1</v>
          </cell>
          <cell r="N345">
            <v>0</v>
          </cell>
          <cell r="O345">
            <v>0</v>
          </cell>
          <cell r="P345">
            <v>98521</v>
          </cell>
          <cell r="Q345">
            <v>108521</v>
          </cell>
          <cell r="R345">
            <v>108521</v>
          </cell>
          <cell r="S345">
            <v>108521</v>
          </cell>
          <cell r="T345">
            <v>108521</v>
          </cell>
          <cell r="U345">
            <v>120521</v>
          </cell>
          <cell r="V345">
            <v>105021</v>
          </cell>
          <cell r="W345">
            <v>105021</v>
          </cell>
          <cell r="X345">
            <v>105021</v>
          </cell>
          <cell r="Y345">
            <v>112021</v>
          </cell>
          <cell r="Z345">
            <v>117021</v>
          </cell>
          <cell r="AA345">
            <v>0</v>
          </cell>
          <cell r="AB345">
            <v>117021</v>
          </cell>
          <cell r="AC345">
            <v>112021</v>
          </cell>
          <cell r="AD345">
            <v>117021</v>
          </cell>
          <cell r="AE345">
            <v>117021</v>
          </cell>
          <cell r="AF345">
            <v>117021</v>
          </cell>
          <cell r="AG345">
            <v>117021</v>
          </cell>
          <cell r="AH345">
            <v>117021</v>
          </cell>
          <cell r="AI345">
            <v>117021</v>
          </cell>
          <cell r="AJ345">
            <v>108521</v>
          </cell>
          <cell r="AK345">
            <v>108521</v>
          </cell>
          <cell r="AL345">
            <v>118021</v>
          </cell>
          <cell r="AM345">
            <v>118021</v>
          </cell>
          <cell r="AN345">
            <v>117021</v>
          </cell>
          <cell r="AO345">
            <v>117721</v>
          </cell>
          <cell r="AP345">
            <v>109521</v>
          </cell>
          <cell r="AQ345">
            <v>108521</v>
          </cell>
          <cell r="AR345">
            <v>108521</v>
          </cell>
          <cell r="AS345">
            <v>108521</v>
          </cell>
          <cell r="AT345">
            <v>109521</v>
          </cell>
          <cell r="AU345">
            <v>108521</v>
          </cell>
          <cell r="AV345">
            <v>108521</v>
          </cell>
          <cell r="AW345">
            <v>108521</v>
          </cell>
          <cell r="AX345">
            <v>108521</v>
          </cell>
          <cell r="AY345">
            <v>108521</v>
          </cell>
          <cell r="AZ345">
            <v>108304</v>
          </cell>
          <cell r="BA345">
            <v>106676</v>
          </cell>
          <cell r="BB345">
            <v>108521</v>
          </cell>
          <cell r="BC345">
            <v>117021</v>
          </cell>
          <cell r="BD345">
            <v>117021</v>
          </cell>
          <cell r="BE345">
            <v>117021</v>
          </cell>
          <cell r="BF345">
            <v>117021</v>
          </cell>
          <cell r="BG345">
            <v>117021</v>
          </cell>
          <cell r="BH345">
            <v>117021</v>
          </cell>
          <cell r="BI345">
            <v>117021</v>
          </cell>
          <cell r="BJ345">
            <v>117021</v>
          </cell>
          <cell r="BK345">
            <v>117021</v>
          </cell>
          <cell r="BL345">
            <v>108304</v>
          </cell>
          <cell r="BM345">
            <v>108304</v>
          </cell>
          <cell r="BN345">
            <v>109304</v>
          </cell>
          <cell r="BO345">
            <v>109304</v>
          </cell>
          <cell r="BP345">
            <v>108304</v>
          </cell>
          <cell r="BQ345">
            <v>106676</v>
          </cell>
          <cell r="BR345">
            <v>106676</v>
          </cell>
          <cell r="BS345">
            <v>106676</v>
          </cell>
          <cell r="BT345">
            <v>106676</v>
          </cell>
          <cell r="BU345">
            <v>108954</v>
          </cell>
          <cell r="BV345">
            <v>108748</v>
          </cell>
          <cell r="BW345">
            <v>108304</v>
          </cell>
          <cell r="BX345">
            <v>108304</v>
          </cell>
          <cell r="BY345">
            <v>108304</v>
          </cell>
          <cell r="BZ345">
            <v>108304</v>
          </cell>
          <cell r="CA345">
            <v>108304</v>
          </cell>
          <cell r="CB345">
            <v>114304</v>
          </cell>
          <cell r="CC345">
            <v>114748</v>
          </cell>
          <cell r="CD345">
            <v>114748</v>
          </cell>
          <cell r="CE345">
            <v>114745</v>
          </cell>
          <cell r="CF345">
            <v>114745</v>
          </cell>
          <cell r="CG345">
            <v>108748</v>
          </cell>
          <cell r="CH345">
            <v>103060</v>
          </cell>
          <cell r="CI345">
            <v>108748</v>
          </cell>
          <cell r="CJ345">
            <v>108748</v>
          </cell>
          <cell r="CK345">
            <v>114748</v>
          </cell>
          <cell r="CL345">
            <v>114748</v>
          </cell>
          <cell r="CM345">
            <v>114748</v>
          </cell>
          <cell r="CN345">
            <v>122748</v>
          </cell>
          <cell r="CO345">
            <v>122748</v>
          </cell>
          <cell r="CP345">
            <v>122748</v>
          </cell>
          <cell r="CQ345">
            <v>122748</v>
          </cell>
          <cell r="CR345">
            <v>112000</v>
          </cell>
          <cell r="CS345">
            <v>112000</v>
          </cell>
          <cell r="CT345">
            <v>103060</v>
          </cell>
          <cell r="CU345">
            <v>103060</v>
          </cell>
          <cell r="CV345">
            <v>122748</v>
          </cell>
          <cell r="CW345">
            <v>122748</v>
          </cell>
          <cell r="CX345">
            <v>122748</v>
          </cell>
          <cell r="CY345">
            <v>122748</v>
          </cell>
          <cell r="CZ345">
            <v>122748</v>
          </cell>
          <cell r="DA345">
            <v>106060</v>
          </cell>
          <cell r="DB345">
            <v>103060</v>
          </cell>
          <cell r="DC345">
            <v>103003</v>
          </cell>
          <cell r="DD345">
            <v>103060</v>
          </cell>
          <cell r="DE345">
            <v>103060</v>
          </cell>
          <cell r="DF345">
            <v>111060</v>
          </cell>
          <cell r="DG345">
            <v>124744</v>
          </cell>
          <cell r="DH345">
            <v>124744</v>
          </cell>
          <cell r="DI345">
            <v>124744</v>
          </cell>
          <cell r="DJ345">
            <v>124744</v>
          </cell>
          <cell r="DK345">
            <v>124744</v>
          </cell>
          <cell r="DL345">
            <v>103060</v>
          </cell>
          <cell r="DM345">
            <v>103060</v>
          </cell>
          <cell r="DN345">
            <v>102060</v>
          </cell>
          <cell r="DO345">
            <v>0</v>
          </cell>
          <cell r="DP345">
            <v>103060</v>
          </cell>
          <cell r="DQ345">
            <v>112000</v>
          </cell>
          <cell r="DR345">
            <v>103060</v>
          </cell>
          <cell r="DS345">
            <v>112000</v>
          </cell>
          <cell r="DT345">
            <v>124744</v>
          </cell>
          <cell r="DU345">
            <v>102744</v>
          </cell>
          <cell r="DV345">
            <v>124744</v>
          </cell>
          <cell r="DW345">
            <v>124744</v>
          </cell>
          <cell r="DX345">
            <v>125360</v>
          </cell>
          <cell r="DY345">
            <v>125360</v>
          </cell>
          <cell r="DZ345">
            <v>112000</v>
          </cell>
          <cell r="EA345">
            <v>125360</v>
          </cell>
        </row>
        <row r="346">
          <cell r="A346">
            <v>272</v>
          </cell>
          <cell r="B346">
            <v>9</v>
          </cell>
          <cell r="C346">
            <v>1</v>
          </cell>
          <cell r="D346">
            <v>0</v>
          </cell>
          <cell r="E346">
            <v>0</v>
          </cell>
          <cell r="F346" t="str">
            <v>IES</v>
          </cell>
          <cell r="G346" t="str">
            <v>Institute of Education Sciences</v>
          </cell>
          <cell r="H346" t="str">
            <v>Other-12</v>
          </cell>
          <cell r="I346">
            <v>0</v>
          </cell>
          <cell r="J346" t="str">
            <v>Regional educational laboratories (ESRA section 174)</v>
          </cell>
          <cell r="K346">
            <v>0</v>
          </cell>
          <cell r="L346" t="str">
            <v>D</v>
          </cell>
          <cell r="M346">
            <v>1</v>
          </cell>
          <cell r="N346">
            <v>0</v>
          </cell>
          <cell r="O346">
            <v>0</v>
          </cell>
          <cell r="P346">
            <v>67569</v>
          </cell>
          <cell r="Q346">
            <v>70650</v>
          </cell>
          <cell r="R346">
            <v>70650</v>
          </cell>
          <cell r="S346">
            <v>70650</v>
          </cell>
          <cell r="T346">
            <v>70650</v>
          </cell>
          <cell r="U346">
            <v>75650</v>
          </cell>
          <cell r="V346">
            <v>75650</v>
          </cell>
          <cell r="W346">
            <v>75650</v>
          </cell>
          <cell r="X346">
            <v>75650</v>
          </cell>
          <cell r="Y346">
            <v>75650</v>
          </cell>
          <cell r="Z346">
            <v>75650</v>
          </cell>
          <cell r="AA346">
            <v>0</v>
          </cell>
          <cell r="AB346">
            <v>75650</v>
          </cell>
          <cell r="AC346">
            <v>75650</v>
          </cell>
          <cell r="AD346">
            <v>75650</v>
          </cell>
          <cell r="AE346">
            <v>70650</v>
          </cell>
          <cell r="AF346">
            <v>69650</v>
          </cell>
          <cell r="AG346">
            <v>69650</v>
          </cell>
          <cell r="AH346">
            <v>69650</v>
          </cell>
          <cell r="AI346">
            <v>69650</v>
          </cell>
          <cell r="AJ346">
            <v>70650</v>
          </cell>
          <cell r="AK346">
            <v>70650</v>
          </cell>
          <cell r="AL346">
            <v>72650</v>
          </cell>
          <cell r="AM346">
            <v>72650</v>
          </cell>
          <cell r="AN346">
            <v>71150</v>
          </cell>
          <cell r="AO346">
            <v>69650</v>
          </cell>
          <cell r="AP346">
            <v>69650</v>
          </cell>
          <cell r="AQ346">
            <v>70650</v>
          </cell>
          <cell r="AR346">
            <v>0</v>
          </cell>
          <cell r="AS346">
            <v>70650</v>
          </cell>
          <cell r="AT346">
            <v>69650</v>
          </cell>
          <cell r="AU346">
            <v>70650</v>
          </cell>
          <cell r="AV346">
            <v>70650</v>
          </cell>
          <cell r="AW346">
            <v>35400</v>
          </cell>
          <cell r="AX346">
            <v>57650</v>
          </cell>
          <cell r="AY346">
            <v>57650</v>
          </cell>
          <cell r="AZ346">
            <v>57535</v>
          </cell>
          <cell r="BA346">
            <v>56670</v>
          </cell>
          <cell r="BB346">
            <v>70650</v>
          </cell>
          <cell r="BC346">
            <v>69650</v>
          </cell>
          <cell r="BD346">
            <v>69650</v>
          </cell>
          <cell r="BE346">
            <v>69650</v>
          </cell>
          <cell r="BF346">
            <v>69650</v>
          </cell>
          <cell r="BG346">
            <v>69650</v>
          </cell>
          <cell r="BH346">
            <v>69650</v>
          </cell>
          <cell r="BI346">
            <v>69650</v>
          </cell>
          <cell r="BJ346">
            <v>69650</v>
          </cell>
          <cell r="BK346">
            <v>69650</v>
          </cell>
          <cell r="BL346">
            <v>57535</v>
          </cell>
          <cell r="BM346">
            <v>57535</v>
          </cell>
          <cell r="BN346">
            <v>57535</v>
          </cell>
          <cell r="BO346">
            <v>57535</v>
          </cell>
          <cell r="BP346">
            <v>69650</v>
          </cell>
          <cell r="BQ346">
            <v>56670</v>
          </cell>
          <cell r="BR346">
            <v>56670</v>
          </cell>
          <cell r="BS346">
            <v>56670</v>
          </cell>
          <cell r="BT346">
            <v>56670</v>
          </cell>
          <cell r="BU346">
            <v>57535</v>
          </cell>
          <cell r="BV346">
            <v>57426</v>
          </cell>
          <cell r="BW346">
            <v>57535</v>
          </cell>
          <cell r="BX346">
            <v>57535</v>
          </cell>
          <cell r="BY346">
            <v>57535</v>
          </cell>
          <cell r="BZ346">
            <v>57535</v>
          </cell>
          <cell r="CA346">
            <v>57535</v>
          </cell>
          <cell r="CB346">
            <v>57535</v>
          </cell>
          <cell r="CC346">
            <v>57426</v>
          </cell>
          <cell r="CD346">
            <v>57426</v>
          </cell>
          <cell r="CE346">
            <v>57426</v>
          </cell>
          <cell r="CF346">
            <v>57426</v>
          </cell>
          <cell r="CG346">
            <v>57426</v>
          </cell>
          <cell r="CH346">
            <v>54423</v>
          </cell>
          <cell r="CI346">
            <v>57426</v>
          </cell>
          <cell r="CJ346">
            <v>57426</v>
          </cell>
          <cell r="CK346">
            <v>57426</v>
          </cell>
          <cell r="CL346">
            <v>57426</v>
          </cell>
          <cell r="CM346">
            <v>57426</v>
          </cell>
          <cell r="CN346">
            <v>57426</v>
          </cell>
          <cell r="CO346">
            <v>57426</v>
          </cell>
          <cell r="CP346">
            <v>57426</v>
          </cell>
          <cell r="CQ346">
            <v>57426</v>
          </cell>
          <cell r="CR346">
            <v>57311</v>
          </cell>
          <cell r="CS346">
            <v>57311</v>
          </cell>
          <cell r="CT346">
            <v>54423</v>
          </cell>
          <cell r="CU346">
            <v>54423</v>
          </cell>
          <cell r="CV346">
            <v>57311</v>
          </cell>
          <cell r="CW346">
            <v>54423</v>
          </cell>
          <cell r="CX346">
            <v>54423</v>
          </cell>
          <cell r="CY346">
            <v>54423</v>
          </cell>
          <cell r="CZ346">
            <v>54423</v>
          </cell>
          <cell r="DA346">
            <v>55423</v>
          </cell>
          <cell r="DB346">
            <v>54423</v>
          </cell>
          <cell r="DC346">
            <v>54393</v>
          </cell>
          <cell r="DD346">
            <v>54423</v>
          </cell>
          <cell r="DE346">
            <v>54423</v>
          </cell>
          <cell r="DF346">
            <v>54423</v>
          </cell>
          <cell r="DG346">
            <v>54423</v>
          </cell>
          <cell r="DH346">
            <v>54423</v>
          </cell>
          <cell r="DI346">
            <v>54423</v>
          </cell>
          <cell r="DJ346">
            <v>54423</v>
          </cell>
          <cell r="DK346">
            <v>54423</v>
          </cell>
          <cell r="DL346">
            <v>0</v>
          </cell>
          <cell r="DM346">
            <v>0</v>
          </cell>
          <cell r="DN346">
            <v>53823</v>
          </cell>
          <cell r="DO346">
            <v>0</v>
          </cell>
          <cell r="DP346">
            <v>54423</v>
          </cell>
          <cell r="DQ346">
            <v>54423</v>
          </cell>
          <cell r="DR346">
            <v>53823</v>
          </cell>
          <cell r="DS346">
            <v>54423</v>
          </cell>
          <cell r="DT346">
            <v>54423</v>
          </cell>
          <cell r="DU346">
            <v>54423</v>
          </cell>
          <cell r="DV346">
            <v>54423</v>
          </cell>
          <cell r="DW346">
            <v>54423</v>
          </cell>
          <cell r="DX346">
            <v>54423</v>
          </cell>
          <cell r="DY346">
            <v>54423</v>
          </cell>
          <cell r="DZ346">
            <v>54423</v>
          </cell>
          <cell r="EA346">
            <v>54423</v>
          </cell>
        </row>
        <row r="347">
          <cell r="A347">
            <v>273</v>
          </cell>
          <cell r="B347">
            <v>9</v>
          </cell>
          <cell r="C347">
            <v>1</v>
          </cell>
          <cell r="D347">
            <v>0</v>
          </cell>
          <cell r="E347">
            <v>0</v>
          </cell>
          <cell r="F347" t="str">
            <v>IES</v>
          </cell>
          <cell r="G347" t="str">
            <v>Institute of Education Sciences</v>
          </cell>
          <cell r="H347">
            <v>0</v>
          </cell>
          <cell r="I347">
            <v>0</v>
          </cell>
          <cell r="J347" t="str">
            <v>National assessment (section 303)</v>
          </cell>
          <cell r="K347">
            <v>0</v>
          </cell>
          <cell r="L347" t="str">
            <v>D</v>
          </cell>
          <cell r="M347">
            <v>1</v>
          </cell>
          <cell r="N347">
            <v>0</v>
          </cell>
          <cell r="O347">
            <v>0</v>
          </cell>
          <cell r="P347">
            <v>130121</v>
          </cell>
          <cell r="Q347">
            <v>130121</v>
          </cell>
          <cell r="R347">
            <v>130121</v>
          </cell>
          <cell r="S347">
            <v>130121</v>
          </cell>
          <cell r="T347">
            <v>130121</v>
          </cell>
          <cell r="U347">
            <v>135121</v>
          </cell>
          <cell r="V347">
            <v>135121</v>
          </cell>
          <cell r="W347">
            <v>135121</v>
          </cell>
          <cell r="X347">
            <v>135121</v>
          </cell>
          <cell r="Y347">
            <v>135121</v>
          </cell>
          <cell r="Z347">
            <v>135121</v>
          </cell>
          <cell r="AA347">
            <v>0</v>
          </cell>
          <cell r="AB347">
            <v>135121</v>
          </cell>
          <cell r="AC347">
            <v>135121</v>
          </cell>
          <cell r="AD347">
            <v>135121</v>
          </cell>
          <cell r="AE347">
            <v>135121</v>
          </cell>
          <cell r="AF347">
            <v>135121</v>
          </cell>
          <cell r="AG347">
            <v>135121</v>
          </cell>
          <cell r="AH347">
            <v>135121</v>
          </cell>
          <cell r="AI347">
            <v>135121</v>
          </cell>
          <cell r="AJ347">
            <v>130121</v>
          </cell>
          <cell r="AK347">
            <v>130121</v>
          </cell>
          <cell r="AL347">
            <v>135121</v>
          </cell>
          <cell r="AM347">
            <v>135121</v>
          </cell>
          <cell r="AN347">
            <v>135121</v>
          </cell>
          <cell r="AO347">
            <v>135121</v>
          </cell>
          <cell r="AP347">
            <v>130121</v>
          </cell>
          <cell r="AQ347">
            <v>130121</v>
          </cell>
          <cell r="AR347">
            <v>130121</v>
          </cell>
          <cell r="AS347">
            <v>130121</v>
          </cell>
          <cell r="AT347">
            <v>130121</v>
          </cell>
          <cell r="AU347">
            <v>130121</v>
          </cell>
          <cell r="AV347">
            <v>130121</v>
          </cell>
          <cell r="AW347">
            <v>130121</v>
          </cell>
          <cell r="AX347">
            <v>130121</v>
          </cell>
          <cell r="AY347">
            <v>130121</v>
          </cell>
          <cell r="AZ347">
            <v>129861</v>
          </cell>
          <cell r="BA347">
            <v>127909</v>
          </cell>
          <cell r="BB347">
            <v>130121</v>
          </cell>
          <cell r="BC347">
            <v>135121</v>
          </cell>
          <cell r="BD347">
            <v>135121</v>
          </cell>
          <cell r="BE347">
            <v>135121</v>
          </cell>
          <cell r="BF347">
            <v>135121</v>
          </cell>
          <cell r="BG347">
            <v>135121</v>
          </cell>
          <cell r="BH347">
            <v>135121</v>
          </cell>
          <cell r="BI347">
            <v>135121</v>
          </cell>
          <cell r="BJ347">
            <v>135121</v>
          </cell>
          <cell r="BK347">
            <v>135121</v>
          </cell>
          <cell r="BL347">
            <v>129861</v>
          </cell>
          <cell r="BM347">
            <v>129861</v>
          </cell>
          <cell r="BN347">
            <v>129861</v>
          </cell>
          <cell r="BO347">
            <v>129861</v>
          </cell>
          <cell r="BP347">
            <v>129861</v>
          </cell>
          <cell r="BQ347">
            <v>127909</v>
          </cell>
          <cell r="BR347">
            <v>127909</v>
          </cell>
          <cell r="BS347">
            <v>127909</v>
          </cell>
          <cell r="BT347">
            <v>127909</v>
          </cell>
          <cell r="BU347">
            <v>129861</v>
          </cell>
          <cell r="BV347">
            <v>129616</v>
          </cell>
          <cell r="BW347">
            <v>129861</v>
          </cell>
          <cell r="BX347">
            <v>129861</v>
          </cell>
          <cell r="BY347">
            <v>124861</v>
          </cell>
          <cell r="BZ347">
            <v>124861</v>
          </cell>
          <cell r="CA347">
            <v>124861</v>
          </cell>
          <cell r="CB347">
            <v>124861</v>
          </cell>
          <cell r="CC347">
            <v>124616</v>
          </cell>
          <cell r="CD347">
            <v>124616</v>
          </cell>
          <cell r="CE347">
            <v>124616</v>
          </cell>
          <cell r="CF347">
            <v>124616</v>
          </cell>
          <cell r="CG347">
            <v>129616</v>
          </cell>
          <cell r="CH347">
            <v>122836</v>
          </cell>
          <cell r="CI347">
            <v>129616</v>
          </cell>
          <cell r="CJ347">
            <v>129616</v>
          </cell>
          <cell r="CK347">
            <v>124616</v>
          </cell>
          <cell r="CL347">
            <v>124616</v>
          </cell>
          <cell r="CM347">
            <v>124616</v>
          </cell>
          <cell r="CN347">
            <v>124616</v>
          </cell>
          <cell r="CO347">
            <v>124616</v>
          </cell>
          <cell r="CP347">
            <v>124616</v>
          </cell>
          <cell r="CQ347">
            <v>124616</v>
          </cell>
          <cell r="CR347">
            <v>124616</v>
          </cell>
          <cell r="CS347">
            <v>124616</v>
          </cell>
          <cell r="CT347">
            <v>122836</v>
          </cell>
          <cell r="CU347">
            <v>132000</v>
          </cell>
          <cell r="CV347">
            <v>124616</v>
          </cell>
          <cell r="CW347">
            <v>124616</v>
          </cell>
          <cell r="CX347">
            <v>124616</v>
          </cell>
          <cell r="CY347">
            <v>124616</v>
          </cell>
          <cell r="CZ347">
            <v>124616</v>
          </cell>
          <cell r="DA347">
            <v>124616</v>
          </cell>
          <cell r="DB347">
            <v>132000</v>
          </cell>
          <cell r="DC347">
            <v>131927</v>
          </cell>
          <cell r="DD347">
            <v>132000</v>
          </cell>
          <cell r="DE347">
            <v>129000</v>
          </cell>
          <cell r="DF347">
            <v>124616</v>
          </cell>
          <cell r="DG347">
            <v>124616</v>
          </cell>
          <cell r="DH347">
            <v>149616</v>
          </cell>
          <cell r="DI347">
            <v>149616</v>
          </cell>
          <cell r="DJ347">
            <v>139616</v>
          </cell>
          <cell r="DK347">
            <v>149616</v>
          </cell>
          <cell r="DL347">
            <v>129000</v>
          </cell>
          <cell r="DM347">
            <v>129000</v>
          </cell>
          <cell r="DN347">
            <v>129000</v>
          </cell>
          <cell r="DO347">
            <v>0</v>
          </cell>
          <cell r="DP347">
            <v>129000</v>
          </cell>
          <cell r="DQ347">
            <v>149000</v>
          </cell>
          <cell r="DR347">
            <v>129000</v>
          </cell>
          <cell r="DS347">
            <v>149000</v>
          </cell>
          <cell r="DT347">
            <v>149616</v>
          </cell>
          <cell r="DU347">
            <v>149616</v>
          </cell>
          <cell r="DV347">
            <v>149616</v>
          </cell>
          <cell r="DW347">
            <v>149616</v>
          </cell>
          <cell r="DX347">
            <v>149000</v>
          </cell>
          <cell r="DY347">
            <v>149000</v>
          </cell>
          <cell r="DZ347">
            <v>149000</v>
          </cell>
          <cell r="EA347">
            <v>149000</v>
          </cell>
        </row>
        <row r="348">
          <cell r="A348">
            <v>274</v>
          </cell>
          <cell r="B348">
            <v>9</v>
          </cell>
          <cell r="C348">
            <v>1</v>
          </cell>
          <cell r="D348">
            <v>0</v>
          </cell>
          <cell r="E348">
            <v>0</v>
          </cell>
          <cell r="F348" t="str">
            <v>IES</v>
          </cell>
          <cell r="G348" t="str">
            <v>Institute of Education Sciences</v>
          </cell>
          <cell r="H348">
            <v>0</v>
          </cell>
          <cell r="I348">
            <v>0</v>
          </cell>
          <cell r="J348" t="str">
            <v>National Assessment Governing Board (section 302)</v>
          </cell>
          <cell r="K348">
            <v>0</v>
          </cell>
          <cell r="L348" t="str">
            <v>D</v>
          </cell>
          <cell r="M348">
            <v>1</v>
          </cell>
          <cell r="N348">
            <v>0</v>
          </cell>
          <cell r="O348">
            <v>0</v>
          </cell>
          <cell r="P348">
            <v>8723</v>
          </cell>
          <cell r="Q348">
            <v>8723</v>
          </cell>
          <cell r="R348">
            <v>8723</v>
          </cell>
          <cell r="S348">
            <v>8723</v>
          </cell>
          <cell r="T348">
            <v>8723</v>
          </cell>
          <cell r="U348">
            <v>9273</v>
          </cell>
          <cell r="V348">
            <v>9273</v>
          </cell>
          <cell r="W348">
            <v>9273</v>
          </cell>
          <cell r="X348">
            <v>9273</v>
          </cell>
          <cell r="Y348">
            <v>8723</v>
          </cell>
          <cell r="Z348">
            <v>8723</v>
          </cell>
          <cell r="AA348">
            <v>0</v>
          </cell>
          <cell r="AB348">
            <v>8723</v>
          </cell>
          <cell r="AC348">
            <v>8723</v>
          </cell>
          <cell r="AD348">
            <v>8723</v>
          </cell>
          <cell r="AE348">
            <v>8723</v>
          </cell>
          <cell r="AF348">
            <v>8723</v>
          </cell>
          <cell r="AG348">
            <v>8723</v>
          </cell>
          <cell r="AH348">
            <v>8723</v>
          </cell>
          <cell r="AI348">
            <v>8723</v>
          </cell>
          <cell r="AJ348">
            <v>8723</v>
          </cell>
          <cell r="AK348">
            <v>8723</v>
          </cell>
          <cell r="AL348">
            <v>8723</v>
          </cell>
          <cell r="AM348">
            <v>8723</v>
          </cell>
          <cell r="AN348">
            <v>8723</v>
          </cell>
          <cell r="AO348">
            <v>8723</v>
          </cell>
          <cell r="AP348">
            <v>8723</v>
          </cell>
          <cell r="AQ348">
            <v>8723</v>
          </cell>
          <cell r="AR348">
            <v>8723</v>
          </cell>
          <cell r="AS348">
            <v>8723</v>
          </cell>
          <cell r="AT348">
            <v>8723</v>
          </cell>
          <cell r="AU348">
            <v>8723</v>
          </cell>
          <cell r="AV348">
            <v>8723</v>
          </cell>
          <cell r="AW348">
            <v>8723</v>
          </cell>
          <cell r="AX348">
            <v>8723</v>
          </cell>
          <cell r="AY348">
            <v>8723</v>
          </cell>
          <cell r="AZ348">
            <v>8706</v>
          </cell>
          <cell r="BA348">
            <v>8575</v>
          </cell>
          <cell r="BB348">
            <v>8723</v>
          </cell>
          <cell r="BC348">
            <v>8723</v>
          </cell>
          <cell r="BD348">
            <v>8723</v>
          </cell>
          <cell r="BE348">
            <v>8723</v>
          </cell>
          <cell r="BF348">
            <v>8907</v>
          </cell>
          <cell r="BG348">
            <v>8723</v>
          </cell>
          <cell r="BH348">
            <v>8723</v>
          </cell>
          <cell r="BI348">
            <v>8723</v>
          </cell>
          <cell r="BJ348">
            <v>8723</v>
          </cell>
          <cell r="BK348">
            <v>8723</v>
          </cell>
          <cell r="BL348">
            <v>8706</v>
          </cell>
          <cell r="BM348">
            <v>8706</v>
          </cell>
          <cell r="BN348">
            <v>8706</v>
          </cell>
          <cell r="BO348">
            <v>8706</v>
          </cell>
          <cell r="BP348">
            <v>8706</v>
          </cell>
          <cell r="BQ348">
            <v>8575</v>
          </cell>
          <cell r="BR348">
            <v>8575</v>
          </cell>
          <cell r="BS348">
            <v>8575</v>
          </cell>
          <cell r="BT348">
            <v>8575</v>
          </cell>
          <cell r="BU348">
            <v>8706</v>
          </cell>
          <cell r="BV348">
            <v>8690</v>
          </cell>
          <cell r="BW348">
            <v>8741</v>
          </cell>
          <cell r="BX348">
            <v>8741</v>
          </cell>
          <cell r="BY348">
            <v>8741</v>
          </cell>
          <cell r="BZ348">
            <v>8741</v>
          </cell>
          <cell r="CA348">
            <v>6706</v>
          </cell>
          <cell r="CB348">
            <v>7706</v>
          </cell>
          <cell r="CC348">
            <v>7690</v>
          </cell>
          <cell r="CD348">
            <v>7690</v>
          </cell>
          <cell r="CE348">
            <v>7690</v>
          </cell>
          <cell r="CF348">
            <v>7690</v>
          </cell>
          <cell r="CG348">
            <v>8690</v>
          </cell>
          <cell r="CH348">
            <v>8235</v>
          </cell>
          <cell r="CI348">
            <v>8690</v>
          </cell>
          <cell r="CJ348">
            <v>8690</v>
          </cell>
          <cell r="CK348">
            <v>7712</v>
          </cell>
          <cell r="CL348">
            <v>7690</v>
          </cell>
          <cell r="CM348">
            <v>7712</v>
          </cell>
          <cell r="CN348">
            <v>7690</v>
          </cell>
          <cell r="CO348">
            <v>7690</v>
          </cell>
          <cell r="CP348">
            <v>7690</v>
          </cell>
          <cell r="CQ348">
            <v>7690</v>
          </cell>
          <cell r="CR348">
            <v>7690</v>
          </cell>
          <cell r="CS348">
            <v>7690</v>
          </cell>
          <cell r="CT348">
            <v>8235</v>
          </cell>
          <cell r="CU348">
            <v>8235</v>
          </cell>
          <cell r="CV348">
            <v>7705</v>
          </cell>
          <cell r="CW348">
            <v>7705</v>
          </cell>
          <cell r="CX348">
            <v>7705</v>
          </cell>
          <cell r="CY348">
            <v>7705</v>
          </cell>
          <cell r="CZ348">
            <v>7705</v>
          </cell>
          <cell r="DA348">
            <v>7705</v>
          </cell>
          <cell r="DB348">
            <v>8235</v>
          </cell>
          <cell r="DC348">
            <v>8230</v>
          </cell>
          <cell r="DD348">
            <v>7705</v>
          </cell>
          <cell r="DE348">
            <v>8235</v>
          </cell>
          <cell r="DF348">
            <v>7822</v>
          </cell>
          <cell r="DG348">
            <v>7822</v>
          </cell>
          <cell r="DH348">
            <v>7822</v>
          </cell>
          <cell r="DI348">
            <v>8235</v>
          </cell>
          <cell r="DJ348">
            <v>7827</v>
          </cell>
          <cell r="DK348">
            <v>7827</v>
          </cell>
          <cell r="DL348">
            <v>8235</v>
          </cell>
          <cell r="DM348">
            <v>8235</v>
          </cell>
          <cell r="DN348">
            <v>8235</v>
          </cell>
          <cell r="DO348">
            <v>0</v>
          </cell>
          <cell r="DP348">
            <v>7849</v>
          </cell>
          <cell r="DQ348">
            <v>8235</v>
          </cell>
          <cell r="DR348">
            <v>8235</v>
          </cell>
          <cell r="DS348">
            <v>8235</v>
          </cell>
          <cell r="DT348">
            <v>7745</v>
          </cell>
          <cell r="DU348">
            <v>7745</v>
          </cell>
          <cell r="DV348">
            <v>7745</v>
          </cell>
          <cell r="DW348">
            <v>7745</v>
          </cell>
          <cell r="DX348">
            <v>7745</v>
          </cell>
          <cell r="DY348">
            <v>7745</v>
          </cell>
          <cell r="DZ348">
            <v>7745</v>
          </cell>
          <cell r="EA348">
            <v>7745</v>
          </cell>
        </row>
        <row r="349">
          <cell r="A349">
            <v>275</v>
          </cell>
          <cell r="B349">
            <v>9</v>
          </cell>
          <cell r="C349">
            <v>1</v>
          </cell>
          <cell r="D349">
            <v>0</v>
          </cell>
          <cell r="E349">
            <v>0</v>
          </cell>
          <cell r="F349" t="str">
            <v>IES</v>
          </cell>
          <cell r="G349" t="str">
            <v>Institute of Education Sciences</v>
          </cell>
          <cell r="H349" t="str">
            <v>Other-7</v>
          </cell>
          <cell r="I349">
            <v>0</v>
          </cell>
          <cell r="J349" t="str">
            <v>Research in special education (ESRA-1-E)</v>
          </cell>
          <cell r="K349">
            <v>0</v>
          </cell>
          <cell r="L349" t="str">
            <v>D</v>
          </cell>
          <cell r="M349">
            <v>1</v>
          </cell>
          <cell r="N349">
            <v>0</v>
          </cell>
          <cell r="O349">
            <v>0</v>
          </cell>
          <cell r="P349">
            <v>70585</v>
          </cell>
          <cell r="Q349">
            <v>70585</v>
          </cell>
          <cell r="R349">
            <v>71085</v>
          </cell>
          <cell r="S349">
            <v>71085</v>
          </cell>
          <cell r="T349">
            <v>71085</v>
          </cell>
          <cell r="U349">
            <v>70585</v>
          </cell>
          <cell r="V349">
            <v>70585</v>
          </cell>
          <cell r="W349">
            <v>70585</v>
          </cell>
          <cell r="X349">
            <v>70585</v>
          </cell>
          <cell r="Y349">
            <v>70585</v>
          </cell>
          <cell r="Z349">
            <v>70585</v>
          </cell>
          <cell r="AA349">
            <v>0</v>
          </cell>
          <cell r="AB349">
            <v>70585</v>
          </cell>
          <cell r="AC349">
            <v>71085</v>
          </cell>
          <cell r="AD349">
            <v>71085</v>
          </cell>
          <cell r="AE349">
            <v>71085</v>
          </cell>
          <cell r="AF349">
            <v>71085</v>
          </cell>
          <cell r="AG349">
            <v>71085</v>
          </cell>
          <cell r="AH349">
            <v>71085</v>
          </cell>
          <cell r="AI349">
            <v>71085</v>
          </cell>
          <cell r="AJ349">
            <v>71085</v>
          </cell>
          <cell r="AK349">
            <v>71085</v>
          </cell>
          <cell r="AL349">
            <v>71085</v>
          </cell>
          <cell r="AM349">
            <v>71085</v>
          </cell>
          <cell r="AN349">
            <v>71085</v>
          </cell>
          <cell r="AO349">
            <v>71085</v>
          </cell>
          <cell r="AP349">
            <v>71085</v>
          </cell>
          <cell r="AQ349">
            <v>71085</v>
          </cell>
          <cell r="AR349">
            <v>71085</v>
          </cell>
          <cell r="AS349">
            <v>71085</v>
          </cell>
          <cell r="AT349">
            <v>71085</v>
          </cell>
          <cell r="AU349">
            <v>71085</v>
          </cell>
          <cell r="AV349">
            <v>71085</v>
          </cell>
          <cell r="AW349">
            <v>0</v>
          </cell>
          <cell r="AX349">
            <v>51085</v>
          </cell>
          <cell r="AY349">
            <v>51085</v>
          </cell>
          <cell r="AZ349">
            <v>50983</v>
          </cell>
          <cell r="BA349">
            <v>50217</v>
          </cell>
          <cell r="BB349">
            <v>71085</v>
          </cell>
          <cell r="BC349">
            <v>71085</v>
          </cell>
          <cell r="BD349">
            <v>51085</v>
          </cell>
          <cell r="BE349">
            <v>71085</v>
          </cell>
          <cell r="BF349">
            <v>71085</v>
          </cell>
          <cell r="BG349">
            <v>71085</v>
          </cell>
          <cell r="BH349">
            <v>51085</v>
          </cell>
          <cell r="BI349">
            <v>58085</v>
          </cell>
          <cell r="BJ349">
            <v>58085</v>
          </cell>
          <cell r="BK349">
            <v>58085</v>
          </cell>
          <cell r="BL349">
            <v>50983</v>
          </cell>
          <cell r="BM349">
            <v>50983</v>
          </cell>
          <cell r="BN349">
            <v>50983</v>
          </cell>
          <cell r="BO349">
            <v>50983</v>
          </cell>
          <cell r="BP349">
            <v>50983</v>
          </cell>
          <cell r="BQ349">
            <v>50217</v>
          </cell>
          <cell r="BR349">
            <v>50217</v>
          </cell>
          <cell r="BS349">
            <v>50217</v>
          </cell>
          <cell r="BT349">
            <v>50217</v>
          </cell>
          <cell r="BU349">
            <v>50000</v>
          </cell>
          <cell r="BV349">
            <v>49905</v>
          </cell>
          <cell r="BW349">
            <v>50983</v>
          </cell>
          <cell r="BX349">
            <v>50983</v>
          </cell>
          <cell r="BY349">
            <v>50983</v>
          </cell>
          <cell r="BZ349">
            <v>50983</v>
          </cell>
          <cell r="CA349">
            <v>50983</v>
          </cell>
          <cell r="CB349">
            <v>50983</v>
          </cell>
          <cell r="CC349">
            <v>49906</v>
          </cell>
          <cell r="CD349">
            <v>49905</v>
          </cell>
          <cell r="CE349">
            <v>59905</v>
          </cell>
          <cell r="CF349">
            <v>59905</v>
          </cell>
          <cell r="CG349">
            <v>49905</v>
          </cell>
          <cell r="CH349">
            <v>47295</v>
          </cell>
          <cell r="CI349">
            <v>49905</v>
          </cell>
          <cell r="CJ349">
            <v>49905</v>
          </cell>
          <cell r="CK349">
            <v>59905</v>
          </cell>
          <cell r="CL349">
            <v>59905</v>
          </cell>
          <cell r="CM349">
            <v>59905</v>
          </cell>
          <cell r="CN349">
            <v>59905</v>
          </cell>
          <cell r="CO349">
            <v>59905</v>
          </cell>
          <cell r="CP349">
            <v>59905</v>
          </cell>
          <cell r="CQ349">
            <v>59905</v>
          </cell>
          <cell r="CR349">
            <v>69905</v>
          </cell>
          <cell r="CS349">
            <v>69905</v>
          </cell>
          <cell r="CT349">
            <v>47295</v>
          </cell>
          <cell r="CU349">
            <v>54000</v>
          </cell>
          <cell r="CV349">
            <v>69905</v>
          </cell>
          <cell r="CW349">
            <v>54000</v>
          </cell>
          <cell r="CX349">
            <v>54000</v>
          </cell>
          <cell r="CY349">
            <v>54000</v>
          </cell>
          <cell r="CZ349">
            <v>54000</v>
          </cell>
          <cell r="DA349">
            <v>54000</v>
          </cell>
          <cell r="DB349">
            <v>54000</v>
          </cell>
          <cell r="DC349">
            <v>53970</v>
          </cell>
          <cell r="DD349">
            <v>54000</v>
          </cell>
          <cell r="DE349">
            <v>54000</v>
          </cell>
          <cell r="DF349">
            <v>54000</v>
          </cell>
          <cell r="DG349">
            <v>54000</v>
          </cell>
          <cell r="DH349">
            <v>54000</v>
          </cell>
          <cell r="DI349">
            <v>54000</v>
          </cell>
          <cell r="DJ349">
            <v>54000</v>
          </cell>
          <cell r="DK349">
            <v>54000</v>
          </cell>
          <cell r="DL349">
            <v>35978</v>
          </cell>
          <cell r="DM349">
            <v>35978</v>
          </cell>
          <cell r="DN349">
            <v>48000</v>
          </cell>
          <cell r="DO349">
            <v>0</v>
          </cell>
          <cell r="DP349">
            <v>54000</v>
          </cell>
          <cell r="DQ349">
            <v>54000</v>
          </cell>
          <cell r="DR349">
            <v>48000</v>
          </cell>
          <cell r="DS349">
            <v>54000</v>
          </cell>
          <cell r="DT349">
            <v>54000</v>
          </cell>
          <cell r="DU349">
            <v>48900</v>
          </cell>
          <cell r="DV349">
            <v>54000</v>
          </cell>
          <cell r="DW349">
            <v>54000</v>
          </cell>
          <cell r="DX349">
            <v>54000</v>
          </cell>
          <cell r="DY349">
            <v>54000</v>
          </cell>
          <cell r="DZ349">
            <v>54000</v>
          </cell>
          <cell r="EA349">
            <v>54000</v>
          </cell>
        </row>
        <row r="350">
          <cell r="A350">
            <v>276</v>
          </cell>
          <cell r="B350">
            <v>9</v>
          </cell>
          <cell r="C350">
            <v>1</v>
          </cell>
          <cell r="D350">
            <v>0</v>
          </cell>
          <cell r="E350">
            <v>0</v>
          </cell>
          <cell r="F350" t="str">
            <v>IES</v>
          </cell>
          <cell r="G350" t="str">
            <v>Institute of Education Sciences</v>
          </cell>
          <cell r="H350">
            <v>0</v>
          </cell>
          <cell r="I350">
            <v>0</v>
          </cell>
          <cell r="J350" t="str">
            <v>Statewide data systems (ETAA section 208)</v>
          </cell>
          <cell r="K350">
            <v>0</v>
          </cell>
          <cell r="L350" t="str">
            <v>D</v>
          </cell>
          <cell r="M350">
            <v>1</v>
          </cell>
          <cell r="N350">
            <v>0</v>
          </cell>
          <cell r="O350">
            <v>0</v>
          </cell>
          <cell r="P350">
            <v>65000</v>
          </cell>
          <cell r="Q350">
            <v>65000</v>
          </cell>
          <cell r="R350">
            <v>58250</v>
          </cell>
          <cell r="S350">
            <v>58250</v>
          </cell>
          <cell r="T350">
            <v>58250</v>
          </cell>
          <cell r="U350">
            <v>65000</v>
          </cell>
          <cell r="V350">
            <v>65000</v>
          </cell>
          <cell r="W350">
            <v>65000</v>
          </cell>
          <cell r="X350">
            <v>65000</v>
          </cell>
          <cell r="Y350">
            <v>65000</v>
          </cell>
          <cell r="Z350">
            <v>65000</v>
          </cell>
          <cell r="AA350">
            <v>0</v>
          </cell>
          <cell r="AB350">
            <v>65000</v>
          </cell>
          <cell r="AC350">
            <v>65000</v>
          </cell>
          <cell r="AD350">
            <v>65000</v>
          </cell>
          <cell r="AE350">
            <v>65000</v>
          </cell>
          <cell r="AF350">
            <v>65000</v>
          </cell>
          <cell r="AG350">
            <v>65000</v>
          </cell>
          <cell r="AH350">
            <v>65000</v>
          </cell>
          <cell r="AI350">
            <v>65000</v>
          </cell>
          <cell r="AJ350">
            <v>58250</v>
          </cell>
          <cell r="AK350">
            <v>58250</v>
          </cell>
          <cell r="AL350">
            <v>65000</v>
          </cell>
          <cell r="AM350">
            <v>65000</v>
          </cell>
          <cell r="AN350">
            <v>65000</v>
          </cell>
          <cell r="AO350">
            <v>58250</v>
          </cell>
          <cell r="AP350">
            <v>58250</v>
          </cell>
          <cell r="AQ350">
            <v>58250</v>
          </cell>
          <cell r="AR350">
            <v>0</v>
          </cell>
          <cell r="AS350">
            <v>58250</v>
          </cell>
          <cell r="AT350">
            <v>52250</v>
          </cell>
          <cell r="AU350">
            <v>58250</v>
          </cell>
          <cell r="AV350">
            <v>58250</v>
          </cell>
          <cell r="AW350">
            <v>0</v>
          </cell>
          <cell r="AX350">
            <v>42250</v>
          </cell>
          <cell r="AY350">
            <v>42250</v>
          </cell>
          <cell r="AZ350">
            <v>42166</v>
          </cell>
          <cell r="BA350">
            <v>41532</v>
          </cell>
          <cell r="BB350">
            <v>58250</v>
          </cell>
          <cell r="BC350">
            <v>65000</v>
          </cell>
          <cell r="BD350">
            <v>65000</v>
          </cell>
          <cell r="BE350">
            <v>65000</v>
          </cell>
          <cell r="BF350">
            <v>65000</v>
          </cell>
          <cell r="BG350">
            <v>100000</v>
          </cell>
          <cell r="BH350">
            <v>70000</v>
          </cell>
          <cell r="BI350">
            <v>100000</v>
          </cell>
          <cell r="BJ350">
            <v>100000</v>
          </cell>
          <cell r="BK350">
            <v>100000</v>
          </cell>
          <cell r="BL350">
            <v>42166</v>
          </cell>
          <cell r="BM350">
            <v>42166</v>
          </cell>
          <cell r="BN350">
            <v>42166</v>
          </cell>
          <cell r="BO350">
            <v>42166</v>
          </cell>
          <cell r="BP350">
            <v>42166</v>
          </cell>
          <cell r="BQ350">
            <v>41532</v>
          </cell>
          <cell r="BR350">
            <v>41532</v>
          </cell>
          <cell r="BS350">
            <v>41532</v>
          </cell>
          <cell r="BT350">
            <v>41532</v>
          </cell>
          <cell r="BU350">
            <v>38149</v>
          </cell>
          <cell r="BV350">
            <v>38077</v>
          </cell>
          <cell r="BW350">
            <v>42166</v>
          </cell>
          <cell r="BX350">
            <v>42166</v>
          </cell>
          <cell r="BY350">
            <v>42166</v>
          </cell>
          <cell r="BZ350">
            <v>42166</v>
          </cell>
          <cell r="CA350">
            <v>57166</v>
          </cell>
          <cell r="CB350">
            <v>57166</v>
          </cell>
          <cell r="CC350">
            <v>53077</v>
          </cell>
          <cell r="CD350">
            <v>53077</v>
          </cell>
          <cell r="CE350">
            <v>53077</v>
          </cell>
          <cell r="CF350">
            <v>53077</v>
          </cell>
          <cell r="CG350">
            <v>38077</v>
          </cell>
          <cell r="CH350">
            <v>36085</v>
          </cell>
          <cell r="CI350">
            <v>38077</v>
          </cell>
          <cell r="CJ350">
            <v>38077</v>
          </cell>
          <cell r="CK350">
            <v>75000</v>
          </cell>
          <cell r="CL350">
            <v>75000</v>
          </cell>
          <cell r="CM350">
            <v>75000</v>
          </cell>
          <cell r="CN350">
            <v>75000</v>
          </cell>
          <cell r="CO350">
            <v>75000</v>
          </cell>
          <cell r="CP350">
            <v>85000</v>
          </cell>
          <cell r="CQ350">
            <v>85000</v>
          </cell>
          <cell r="CR350">
            <v>75000</v>
          </cell>
          <cell r="CS350">
            <v>75000</v>
          </cell>
          <cell r="CT350">
            <v>36085</v>
          </cell>
          <cell r="CU350">
            <v>34539</v>
          </cell>
          <cell r="CV350">
            <v>85000</v>
          </cell>
          <cell r="CW350">
            <v>70000</v>
          </cell>
          <cell r="CX350">
            <v>90000</v>
          </cell>
          <cell r="CY350">
            <v>70000</v>
          </cell>
          <cell r="CZ350">
            <v>70000</v>
          </cell>
          <cell r="DA350">
            <v>34539</v>
          </cell>
          <cell r="DB350">
            <v>34539</v>
          </cell>
          <cell r="DC350">
            <v>34520</v>
          </cell>
          <cell r="DD350">
            <v>34539</v>
          </cell>
          <cell r="DE350">
            <v>34539</v>
          </cell>
          <cell r="DF350">
            <v>70000</v>
          </cell>
          <cell r="DG350">
            <v>70000</v>
          </cell>
          <cell r="DH350">
            <v>70000</v>
          </cell>
          <cell r="DI350">
            <v>70000</v>
          </cell>
          <cell r="DJ350">
            <v>70000</v>
          </cell>
          <cell r="DK350">
            <v>70000</v>
          </cell>
          <cell r="DL350">
            <v>34539</v>
          </cell>
          <cell r="DM350">
            <v>34539</v>
          </cell>
          <cell r="DN350">
            <v>33500</v>
          </cell>
          <cell r="DO350">
            <v>0</v>
          </cell>
          <cell r="DP350">
            <v>34539</v>
          </cell>
          <cell r="DQ350">
            <v>34539</v>
          </cell>
          <cell r="DR350">
            <v>34539</v>
          </cell>
          <cell r="DS350">
            <v>34539</v>
          </cell>
          <cell r="DT350">
            <v>125000</v>
          </cell>
          <cell r="DU350">
            <v>100000</v>
          </cell>
          <cell r="DV350">
            <v>75000</v>
          </cell>
          <cell r="DW350">
            <v>75000</v>
          </cell>
          <cell r="DX350">
            <v>81017</v>
          </cell>
          <cell r="DY350">
            <v>81017</v>
          </cell>
          <cell r="DZ350">
            <v>34539</v>
          </cell>
          <cell r="EA350">
            <v>81017</v>
          </cell>
        </row>
        <row r="351">
          <cell r="A351">
            <v>277</v>
          </cell>
          <cell r="B351">
            <v>9</v>
          </cell>
          <cell r="C351">
            <v>1</v>
          </cell>
          <cell r="D351">
            <v>0</v>
          </cell>
          <cell r="E351">
            <v>0</v>
          </cell>
          <cell r="F351" t="str">
            <v>IES</v>
          </cell>
          <cell r="G351" t="str">
            <v>Institute of Education Sciences</v>
          </cell>
          <cell r="H351" t="str">
            <v>Other-9</v>
          </cell>
          <cell r="I351">
            <v>0</v>
          </cell>
          <cell r="J351" t="str">
            <v>Special education studies and evaluations (IDEA, section 664)</v>
          </cell>
          <cell r="K351">
            <v>0</v>
          </cell>
          <cell r="L351" t="str">
            <v>D</v>
          </cell>
          <cell r="M351">
            <v>1</v>
          </cell>
          <cell r="N351">
            <v>0</v>
          </cell>
          <cell r="O351">
            <v>0</v>
          </cell>
          <cell r="P351">
            <v>9460</v>
          </cell>
          <cell r="Q351">
            <v>11460</v>
          </cell>
          <cell r="R351">
            <v>11460</v>
          </cell>
          <cell r="S351">
            <v>11460</v>
          </cell>
          <cell r="T351">
            <v>11460</v>
          </cell>
          <cell r="U351">
            <v>11460</v>
          </cell>
          <cell r="V351">
            <v>11460</v>
          </cell>
          <cell r="W351">
            <v>11460</v>
          </cell>
          <cell r="X351">
            <v>11460</v>
          </cell>
          <cell r="Y351">
            <v>11460</v>
          </cell>
          <cell r="Z351">
            <v>11460</v>
          </cell>
          <cell r="AA351">
            <v>0</v>
          </cell>
          <cell r="AB351">
            <v>11460</v>
          </cell>
          <cell r="AC351">
            <v>11460</v>
          </cell>
          <cell r="AD351">
            <v>11460</v>
          </cell>
          <cell r="AE351">
            <v>11460</v>
          </cell>
          <cell r="AF351">
            <v>11460</v>
          </cell>
          <cell r="AG351">
            <v>11460</v>
          </cell>
          <cell r="AH351">
            <v>11460</v>
          </cell>
          <cell r="AI351">
            <v>11460</v>
          </cell>
          <cell r="AJ351">
            <v>11460</v>
          </cell>
          <cell r="AK351">
            <v>11460</v>
          </cell>
          <cell r="AL351">
            <v>11460</v>
          </cell>
          <cell r="AM351">
            <v>11460</v>
          </cell>
          <cell r="AN351">
            <v>11460</v>
          </cell>
          <cell r="AO351">
            <v>11460</v>
          </cell>
          <cell r="AP351">
            <v>11460</v>
          </cell>
          <cell r="AQ351">
            <v>11460</v>
          </cell>
          <cell r="AR351">
            <v>11460</v>
          </cell>
          <cell r="AS351">
            <v>11460</v>
          </cell>
          <cell r="AT351">
            <v>11460</v>
          </cell>
          <cell r="AU351">
            <v>11460</v>
          </cell>
          <cell r="AV351">
            <v>11460</v>
          </cell>
          <cell r="AW351">
            <v>11460</v>
          </cell>
          <cell r="AX351">
            <v>11460</v>
          </cell>
          <cell r="AY351">
            <v>11460</v>
          </cell>
          <cell r="AZ351">
            <v>11437</v>
          </cell>
          <cell r="BA351">
            <v>11265</v>
          </cell>
          <cell r="BB351">
            <v>11460</v>
          </cell>
          <cell r="BC351">
            <v>11460</v>
          </cell>
          <cell r="BD351">
            <v>11460</v>
          </cell>
          <cell r="BE351">
            <v>11460</v>
          </cell>
          <cell r="BF351">
            <v>11460</v>
          </cell>
          <cell r="BG351">
            <v>11460</v>
          </cell>
          <cell r="BH351">
            <v>11460</v>
          </cell>
          <cell r="BI351">
            <v>11460</v>
          </cell>
          <cell r="BJ351">
            <v>11460</v>
          </cell>
          <cell r="BK351">
            <v>11460</v>
          </cell>
          <cell r="BL351">
            <v>11437</v>
          </cell>
          <cell r="BM351">
            <v>11437</v>
          </cell>
          <cell r="BN351">
            <v>11437</v>
          </cell>
          <cell r="BO351">
            <v>11437</v>
          </cell>
          <cell r="BP351">
            <v>11437</v>
          </cell>
          <cell r="BQ351">
            <v>11265</v>
          </cell>
          <cell r="BR351">
            <v>11265</v>
          </cell>
          <cell r="BS351">
            <v>11265</v>
          </cell>
          <cell r="BT351">
            <v>11265</v>
          </cell>
          <cell r="BU351">
            <v>11437</v>
          </cell>
          <cell r="BV351">
            <v>11415</v>
          </cell>
          <cell r="BW351">
            <v>11437</v>
          </cell>
          <cell r="BX351">
            <v>11437</v>
          </cell>
          <cell r="BY351">
            <v>11437</v>
          </cell>
          <cell r="BZ351">
            <v>11437</v>
          </cell>
          <cell r="CA351">
            <v>11437</v>
          </cell>
          <cell r="CB351">
            <v>11437</v>
          </cell>
          <cell r="CC351">
            <v>11415</v>
          </cell>
          <cell r="CD351">
            <v>11415</v>
          </cell>
          <cell r="CE351">
            <v>11415</v>
          </cell>
          <cell r="CF351">
            <v>11415</v>
          </cell>
          <cell r="CG351">
            <v>11415</v>
          </cell>
          <cell r="CH351">
            <v>10818</v>
          </cell>
          <cell r="CI351">
            <v>11415</v>
          </cell>
          <cell r="CJ351">
            <v>11415</v>
          </cell>
          <cell r="CK351">
            <v>11415</v>
          </cell>
          <cell r="CL351">
            <v>11415</v>
          </cell>
          <cell r="CM351">
            <v>11415</v>
          </cell>
          <cell r="CN351">
            <v>11415</v>
          </cell>
          <cell r="CO351">
            <v>11415</v>
          </cell>
          <cell r="CP351">
            <v>11415</v>
          </cell>
          <cell r="CQ351">
            <v>11415</v>
          </cell>
          <cell r="CR351">
            <v>11415</v>
          </cell>
          <cell r="CS351">
            <v>11415</v>
          </cell>
          <cell r="CT351">
            <v>10818</v>
          </cell>
          <cell r="CU351">
            <v>10818</v>
          </cell>
          <cell r="CV351">
            <v>11415</v>
          </cell>
          <cell r="CW351">
            <v>13415</v>
          </cell>
          <cell r="CX351">
            <v>13415</v>
          </cell>
          <cell r="CY351">
            <v>13415</v>
          </cell>
          <cell r="CZ351">
            <v>13415</v>
          </cell>
          <cell r="DA351">
            <v>11818</v>
          </cell>
          <cell r="DB351">
            <v>10818</v>
          </cell>
          <cell r="DC351">
            <v>10812</v>
          </cell>
          <cell r="DD351">
            <v>10818</v>
          </cell>
          <cell r="DE351">
            <v>10818</v>
          </cell>
          <cell r="DF351">
            <v>13415</v>
          </cell>
          <cell r="DG351">
            <v>13415</v>
          </cell>
          <cell r="DH351">
            <v>13415</v>
          </cell>
          <cell r="DI351">
            <v>13415</v>
          </cell>
          <cell r="DJ351">
            <v>13415</v>
          </cell>
          <cell r="DK351">
            <v>13000</v>
          </cell>
          <cell r="DL351">
            <v>6000</v>
          </cell>
          <cell r="DM351">
            <v>6000</v>
          </cell>
          <cell r="DN351">
            <v>10500</v>
          </cell>
          <cell r="DO351">
            <v>0</v>
          </cell>
          <cell r="DP351">
            <v>10818</v>
          </cell>
          <cell r="DQ351">
            <v>10818</v>
          </cell>
          <cell r="DR351">
            <v>10500</v>
          </cell>
          <cell r="DS351">
            <v>10818</v>
          </cell>
          <cell r="DT351">
            <v>13000</v>
          </cell>
          <cell r="DU351">
            <v>10818</v>
          </cell>
          <cell r="DV351">
            <v>13000</v>
          </cell>
          <cell r="DW351">
            <v>13000</v>
          </cell>
          <cell r="DX351">
            <v>13000</v>
          </cell>
          <cell r="DY351">
            <v>13000</v>
          </cell>
          <cell r="DZ351">
            <v>10818</v>
          </cell>
          <cell r="EA351">
            <v>13000</v>
          </cell>
        </row>
        <row r="352">
          <cell r="A352">
            <v>277.01</v>
          </cell>
          <cell r="B352">
            <v>0</v>
          </cell>
          <cell r="C352">
            <v>0</v>
          </cell>
          <cell r="D352">
            <v>0</v>
          </cell>
          <cell r="E352">
            <v>0</v>
          </cell>
          <cell r="F352" t="str">
            <v>IES</v>
          </cell>
          <cell r="G352" t="str">
            <v>Institute of Education Sciences</v>
          </cell>
          <cell r="H352">
            <v>0</v>
          </cell>
          <cell r="I352">
            <v>0</v>
          </cell>
          <cell r="J352" t="str">
            <v xml:space="preserve">Evaluation Initiative </v>
          </cell>
          <cell r="K352">
            <v>0</v>
          </cell>
          <cell r="L352" t="str">
            <v>D</v>
          </cell>
          <cell r="M352">
            <v>0</v>
          </cell>
          <cell r="N352">
            <v>0</v>
          </cell>
          <cell r="O352">
            <v>0</v>
          </cell>
          <cell r="P352">
            <v>0</v>
          </cell>
          <cell r="Q352">
            <v>0</v>
          </cell>
          <cell r="R352">
            <v>0</v>
          </cell>
          <cell r="S352">
            <v>0</v>
          </cell>
          <cell r="T352">
            <v>0</v>
          </cell>
          <cell r="U352">
            <v>0</v>
          </cell>
          <cell r="V352">
            <v>0</v>
          </cell>
          <cell r="W352">
            <v>0</v>
          </cell>
          <cell r="X352">
            <v>0</v>
          </cell>
          <cell r="Y352">
            <v>0</v>
          </cell>
          <cell r="Z352">
            <v>0</v>
          </cell>
          <cell r="AA352">
            <v>0</v>
          </cell>
          <cell r="AB352">
            <v>0</v>
          </cell>
          <cell r="AC352">
            <v>0</v>
          </cell>
          <cell r="AD352">
            <v>0</v>
          </cell>
          <cell r="AE352">
            <v>0</v>
          </cell>
          <cell r="AF352">
            <v>0</v>
          </cell>
          <cell r="AG352">
            <v>0</v>
          </cell>
          <cell r="AH352">
            <v>0</v>
          </cell>
          <cell r="AI352">
            <v>0</v>
          </cell>
          <cell r="AJ352">
            <v>0</v>
          </cell>
          <cell r="AK352">
            <v>0</v>
          </cell>
          <cell r="AL352">
            <v>0</v>
          </cell>
          <cell r="AM352">
            <v>0</v>
          </cell>
          <cell r="AN352">
            <v>0</v>
          </cell>
          <cell r="AO352">
            <v>0</v>
          </cell>
          <cell r="AP352">
            <v>0</v>
          </cell>
          <cell r="AQ352">
            <v>0</v>
          </cell>
          <cell r="AR352">
            <v>0</v>
          </cell>
          <cell r="AS352">
            <v>0</v>
          </cell>
          <cell r="AT352">
            <v>0</v>
          </cell>
          <cell r="AU352">
            <v>0</v>
          </cell>
          <cell r="AV352">
            <v>0</v>
          </cell>
          <cell r="AW352">
            <v>0</v>
          </cell>
          <cell r="AX352">
            <v>0</v>
          </cell>
          <cell r="AY352">
            <v>0</v>
          </cell>
          <cell r="AZ352">
            <v>0</v>
          </cell>
          <cell r="BA352">
            <v>0</v>
          </cell>
          <cell r="BB352">
            <v>0</v>
          </cell>
          <cell r="BC352">
            <v>0</v>
          </cell>
          <cell r="BD352">
            <v>0</v>
          </cell>
          <cell r="BE352">
            <v>0</v>
          </cell>
          <cell r="BF352">
            <v>0</v>
          </cell>
          <cell r="BG352">
            <v>28000</v>
          </cell>
          <cell r="BH352">
            <v>28000</v>
          </cell>
          <cell r="BI352">
            <v>28000</v>
          </cell>
          <cell r="BJ352">
            <v>28000</v>
          </cell>
          <cell r="BK352">
            <v>28000</v>
          </cell>
          <cell r="BL352">
            <v>0</v>
          </cell>
          <cell r="BM352">
            <v>0</v>
          </cell>
          <cell r="BN352">
            <v>0</v>
          </cell>
          <cell r="BO352">
            <v>0</v>
          </cell>
          <cell r="BP352">
            <v>0</v>
          </cell>
          <cell r="BQ352">
            <v>0</v>
          </cell>
          <cell r="BR352">
            <v>0</v>
          </cell>
          <cell r="BS352">
            <v>0</v>
          </cell>
          <cell r="BT352">
            <v>0</v>
          </cell>
          <cell r="BU352">
            <v>0</v>
          </cell>
          <cell r="BV352">
            <v>0</v>
          </cell>
          <cell r="BW352">
            <v>0</v>
          </cell>
          <cell r="BX352">
            <v>0</v>
          </cell>
          <cell r="BY352">
            <v>0</v>
          </cell>
          <cell r="BZ352">
            <v>0</v>
          </cell>
          <cell r="CA352">
            <v>0</v>
          </cell>
          <cell r="CB352">
            <v>0</v>
          </cell>
          <cell r="CC352">
            <v>0</v>
          </cell>
          <cell r="CD352">
            <v>0</v>
          </cell>
          <cell r="CE352">
            <v>0</v>
          </cell>
          <cell r="CF352">
            <v>0</v>
          </cell>
          <cell r="CG352">
            <v>0</v>
          </cell>
          <cell r="CH352">
            <v>0</v>
          </cell>
          <cell r="CI352">
            <v>0</v>
          </cell>
          <cell r="CJ352">
            <v>0</v>
          </cell>
          <cell r="CK352">
            <v>0</v>
          </cell>
          <cell r="CL352">
            <v>0</v>
          </cell>
          <cell r="CM352">
            <v>0</v>
          </cell>
          <cell r="CN352">
            <v>0</v>
          </cell>
          <cell r="CO352">
            <v>0</v>
          </cell>
          <cell r="CP352">
            <v>0</v>
          </cell>
          <cell r="CQ352">
            <v>0</v>
          </cell>
          <cell r="CR352">
            <v>0</v>
          </cell>
          <cell r="CS352">
            <v>0</v>
          </cell>
          <cell r="CT352">
            <v>0</v>
          </cell>
          <cell r="CU352">
            <v>0</v>
          </cell>
          <cell r="CV352">
            <v>0</v>
          </cell>
          <cell r="CW352">
            <v>0</v>
          </cell>
          <cell r="CX352">
            <v>0</v>
          </cell>
          <cell r="CY352">
            <v>0</v>
          </cell>
          <cell r="CZ352">
            <v>0</v>
          </cell>
          <cell r="DA352">
            <v>0</v>
          </cell>
          <cell r="DB352">
            <v>0</v>
          </cell>
          <cell r="DC352">
            <v>0</v>
          </cell>
          <cell r="DD352">
            <v>0</v>
          </cell>
          <cell r="DE352">
            <v>0</v>
          </cell>
          <cell r="DF352">
            <v>0</v>
          </cell>
          <cell r="DG352">
            <v>0</v>
          </cell>
          <cell r="DH352">
            <v>0</v>
          </cell>
          <cell r="DI352">
            <v>0</v>
          </cell>
          <cell r="DJ352">
            <v>0</v>
          </cell>
          <cell r="DK352">
            <v>0</v>
          </cell>
          <cell r="DL352">
            <v>0</v>
          </cell>
          <cell r="DM352">
            <v>0</v>
          </cell>
          <cell r="DN352">
            <v>0</v>
          </cell>
          <cell r="DO352">
            <v>0</v>
          </cell>
          <cell r="DP352">
            <v>0</v>
          </cell>
          <cell r="DQ352">
            <v>0</v>
          </cell>
          <cell r="DR352">
            <v>0</v>
          </cell>
          <cell r="DS352">
            <v>0</v>
          </cell>
          <cell r="DT352">
            <v>0</v>
          </cell>
          <cell r="DU352">
            <v>0</v>
          </cell>
          <cell r="DV352">
            <v>0</v>
          </cell>
          <cell r="DW352">
            <v>0</v>
          </cell>
          <cell r="DX352">
            <v>0</v>
          </cell>
          <cell r="DY352">
            <v>0</v>
          </cell>
          <cell r="DZ352">
            <v>0</v>
          </cell>
          <cell r="EA352">
            <v>0</v>
          </cell>
        </row>
        <row r="353">
          <cell r="A353">
            <v>280</v>
          </cell>
          <cell r="B353">
            <v>9</v>
          </cell>
          <cell r="C353">
            <v>1</v>
          </cell>
          <cell r="D353">
            <v>0</v>
          </cell>
          <cell r="E353">
            <v>0</v>
          </cell>
          <cell r="F353" t="str">
            <v>IES</v>
          </cell>
          <cell r="G353" t="str">
            <v>Institute of Education Sciences</v>
          </cell>
          <cell r="H353">
            <v>0</v>
          </cell>
          <cell r="I353">
            <v>0</v>
          </cell>
          <cell r="J353" t="str">
            <v>Statewide data systems (ETAA section 208)</v>
          </cell>
          <cell r="K353">
            <v>1</v>
          </cell>
          <cell r="L353" t="str">
            <v>D</v>
          </cell>
          <cell r="M353">
            <v>1</v>
          </cell>
          <cell r="N353">
            <v>0</v>
          </cell>
          <cell r="O353">
            <v>0</v>
          </cell>
          <cell r="P353">
            <v>250000</v>
          </cell>
          <cell r="Q353">
            <v>0</v>
          </cell>
          <cell r="R353">
            <v>0</v>
          </cell>
          <cell r="S353">
            <v>0</v>
          </cell>
          <cell r="T353">
            <v>0</v>
          </cell>
          <cell r="U353">
            <v>0</v>
          </cell>
          <cell r="V353">
            <v>0</v>
          </cell>
          <cell r="W353">
            <v>0</v>
          </cell>
          <cell r="X353">
            <v>0</v>
          </cell>
          <cell r="Y353">
            <v>0</v>
          </cell>
          <cell r="Z353">
            <v>0</v>
          </cell>
          <cell r="AA353">
            <v>0</v>
          </cell>
          <cell r="AB353">
            <v>0</v>
          </cell>
          <cell r="AC353">
            <v>0</v>
          </cell>
          <cell r="AD353">
            <v>0</v>
          </cell>
          <cell r="AE353">
            <v>0</v>
          </cell>
          <cell r="AF353">
            <v>0</v>
          </cell>
          <cell r="AG353">
            <v>0</v>
          </cell>
          <cell r="AH353">
            <v>0</v>
          </cell>
          <cell r="AI353">
            <v>0</v>
          </cell>
          <cell r="AJ353">
            <v>0</v>
          </cell>
          <cell r="AK353">
            <v>0</v>
          </cell>
          <cell r="AL353">
            <v>0</v>
          </cell>
          <cell r="AM353">
            <v>0</v>
          </cell>
          <cell r="AN353">
            <v>0</v>
          </cell>
          <cell r="AO353">
            <v>0</v>
          </cell>
          <cell r="AP353">
            <v>0</v>
          </cell>
          <cell r="AQ353">
            <v>0</v>
          </cell>
          <cell r="AR353">
            <v>0</v>
          </cell>
          <cell r="AS353">
            <v>0</v>
          </cell>
          <cell r="AT353">
            <v>0</v>
          </cell>
          <cell r="AU353">
            <v>0</v>
          </cell>
          <cell r="AV353">
            <v>0</v>
          </cell>
          <cell r="AW353">
            <v>0</v>
          </cell>
          <cell r="AX353">
            <v>0</v>
          </cell>
          <cell r="AY353">
            <v>0</v>
          </cell>
          <cell r="AZ353">
            <v>0</v>
          </cell>
          <cell r="BA353">
            <v>0</v>
          </cell>
          <cell r="BB353">
            <v>0</v>
          </cell>
          <cell r="BC353">
            <v>0</v>
          </cell>
          <cell r="BD353">
            <v>0</v>
          </cell>
          <cell r="BE353">
            <v>0</v>
          </cell>
          <cell r="BF353">
            <v>0</v>
          </cell>
          <cell r="BG353">
            <v>0</v>
          </cell>
          <cell r="BH353">
            <v>0</v>
          </cell>
          <cell r="BI353">
            <v>0</v>
          </cell>
          <cell r="BJ353">
            <v>0</v>
          </cell>
          <cell r="BK353">
            <v>0</v>
          </cell>
          <cell r="BL353">
            <v>0</v>
          </cell>
          <cell r="BM353">
            <v>0</v>
          </cell>
          <cell r="BN353">
            <v>0</v>
          </cell>
          <cell r="BO353">
            <v>0</v>
          </cell>
          <cell r="BP353">
            <v>0</v>
          </cell>
          <cell r="BQ353">
            <v>0</v>
          </cell>
          <cell r="BR353">
            <v>0</v>
          </cell>
          <cell r="BS353">
            <v>0</v>
          </cell>
          <cell r="BT353">
            <v>0</v>
          </cell>
          <cell r="BU353">
            <v>0</v>
          </cell>
          <cell r="BV353">
            <v>0</v>
          </cell>
          <cell r="BW353">
            <v>0</v>
          </cell>
          <cell r="BX353">
            <v>0</v>
          </cell>
          <cell r="BY353">
            <v>0</v>
          </cell>
          <cell r="BZ353">
            <v>0</v>
          </cell>
          <cell r="CA353">
            <v>0</v>
          </cell>
          <cell r="CB353">
            <v>0</v>
          </cell>
          <cell r="CC353">
            <v>0</v>
          </cell>
          <cell r="CD353">
            <v>0</v>
          </cell>
          <cell r="CE353">
            <v>0</v>
          </cell>
          <cell r="CF353">
            <v>0</v>
          </cell>
          <cell r="CG353">
            <v>0</v>
          </cell>
          <cell r="CH353">
            <v>0</v>
          </cell>
          <cell r="CI353">
            <v>0</v>
          </cell>
          <cell r="CJ353">
            <v>0</v>
          </cell>
          <cell r="CK353">
            <v>0</v>
          </cell>
          <cell r="CL353">
            <v>0</v>
          </cell>
          <cell r="CM353">
            <v>0</v>
          </cell>
          <cell r="CN353">
            <v>0</v>
          </cell>
          <cell r="CO353">
            <v>0</v>
          </cell>
          <cell r="CP353">
            <v>0</v>
          </cell>
          <cell r="CQ353">
            <v>0</v>
          </cell>
          <cell r="CR353">
            <v>0</v>
          </cell>
          <cell r="CS353">
            <v>0</v>
          </cell>
          <cell r="CT353">
            <v>0</v>
          </cell>
          <cell r="CU353">
            <v>0</v>
          </cell>
          <cell r="CV353">
            <v>0</v>
          </cell>
          <cell r="CW353">
            <v>0</v>
          </cell>
          <cell r="CX353">
            <v>0</v>
          </cell>
          <cell r="CY353">
            <v>0</v>
          </cell>
          <cell r="CZ353">
            <v>0</v>
          </cell>
          <cell r="DA353">
            <v>0</v>
          </cell>
          <cell r="DB353">
            <v>0</v>
          </cell>
          <cell r="DC353">
            <v>0</v>
          </cell>
          <cell r="DD353">
            <v>0</v>
          </cell>
          <cell r="DE353">
            <v>0</v>
          </cell>
          <cell r="DF353">
            <v>0</v>
          </cell>
          <cell r="DG353">
            <v>0</v>
          </cell>
          <cell r="DH353">
            <v>0</v>
          </cell>
          <cell r="DI353">
            <v>0</v>
          </cell>
          <cell r="DJ353">
            <v>0</v>
          </cell>
          <cell r="DK353">
            <v>0</v>
          </cell>
          <cell r="DL353">
            <v>0</v>
          </cell>
          <cell r="DM353">
            <v>0</v>
          </cell>
          <cell r="DN353">
            <v>0</v>
          </cell>
          <cell r="DO353">
            <v>0</v>
          </cell>
          <cell r="DP353">
            <v>0</v>
          </cell>
          <cell r="DQ353">
            <v>0</v>
          </cell>
          <cell r="DR353">
            <v>0</v>
          </cell>
          <cell r="DS353">
            <v>0</v>
          </cell>
          <cell r="DT353">
            <v>0</v>
          </cell>
          <cell r="DU353">
            <v>0</v>
          </cell>
          <cell r="DV353">
            <v>0</v>
          </cell>
          <cell r="DW353">
            <v>0</v>
          </cell>
          <cell r="DX353">
            <v>0</v>
          </cell>
          <cell r="DY353">
            <v>0</v>
          </cell>
          <cell r="DZ353">
            <v>0</v>
          </cell>
          <cell r="EA353">
            <v>0</v>
          </cell>
        </row>
        <row r="354">
          <cell r="A354">
            <v>290</v>
          </cell>
          <cell r="B354">
            <v>10</v>
          </cell>
          <cell r="C354">
            <v>0</v>
          </cell>
          <cell r="D354">
            <v>1</v>
          </cell>
          <cell r="E354">
            <v>0</v>
          </cell>
          <cell r="F354" t="str">
            <v>Departmental Management</v>
          </cell>
          <cell r="G354" t="str">
            <v>Program Administration (DEOA)</v>
          </cell>
          <cell r="H354" t="str">
            <v>Other-6</v>
          </cell>
          <cell r="I354">
            <v>0</v>
          </cell>
          <cell r="J354" t="str">
            <v>Program Administration (DEOA): Salaries and expenses</v>
          </cell>
          <cell r="K354">
            <v>0</v>
          </cell>
          <cell r="L354" t="str">
            <v>D</v>
          </cell>
          <cell r="M354">
            <v>1</v>
          </cell>
          <cell r="N354">
            <v>0</v>
          </cell>
          <cell r="O354">
            <v>0</v>
          </cell>
          <cell r="P354">
            <v>428082</v>
          </cell>
          <cell r="Q354">
            <v>448300</v>
          </cell>
          <cell r="R354">
            <v>448000</v>
          </cell>
          <cell r="S354">
            <v>448000</v>
          </cell>
          <cell r="T354">
            <v>448000</v>
          </cell>
          <cell r="U354">
            <v>474896</v>
          </cell>
          <cell r="V354">
            <v>474896</v>
          </cell>
          <cell r="W354">
            <v>474896</v>
          </cell>
          <cell r="X354">
            <v>474896</v>
          </cell>
          <cell r="Y354">
            <v>459230</v>
          </cell>
          <cell r="Z354">
            <v>470547</v>
          </cell>
          <cell r="AA354">
            <v>0</v>
          </cell>
          <cell r="AB354">
            <v>470547</v>
          </cell>
          <cell r="AC354">
            <v>459200</v>
          </cell>
          <cell r="AD354">
            <v>459200</v>
          </cell>
          <cell r="AE354">
            <v>470517</v>
          </cell>
          <cell r="AF354">
            <v>470517</v>
          </cell>
          <cell r="AG354">
            <v>473213</v>
          </cell>
          <cell r="AH354">
            <v>473213</v>
          </cell>
          <cell r="AI354">
            <v>460600</v>
          </cell>
          <cell r="AJ354">
            <v>448000</v>
          </cell>
          <cell r="AK354">
            <v>448000</v>
          </cell>
          <cell r="AL354">
            <v>473213</v>
          </cell>
          <cell r="AM354">
            <v>473213</v>
          </cell>
          <cell r="AN354">
            <v>466991</v>
          </cell>
          <cell r="AO354">
            <v>460600</v>
          </cell>
          <cell r="AP354">
            <v>448000</v>
          </cell>
          <cell r="AQ354">
            <v>448000</v>
          </cell>
          <cell r="AR354">
            <v>448000</v>
          </cell>
          <cell r="AS354">
            <v>448000</v>
          </cell>
          <cell r="AT354">
            <v>448000</v>
          </cell>
          <cell r="AU354">
            <v>448000</v>
          </cell>
          <cell r="AV354">
            <v>448000</v>
          </cell>
          <cell r="AW354">
            <v>448000</v>
          </cell>
          <cell r="AX354">
            <v>448000</v>
          </cell>
          <cell r="AY354">
            <v>448000</v>
          </cell>
          <cell r="AZ354">
            <v>447104</v>
          </cell>
          <cell r="BA354">
            <v>440384</v>
          </cell>
          <cell r="BB354">
            <v>448000</v>
          </cell>
          <cell r="BC354">
            <v>473213</v>
          </cell>
          <cell r="BD354">
            <v>503163</v>
          </cell>
          <cell r="BE354">
            <v>473213</v>
          </cell>
          <cell r="BF354">
            <v>507136</v>
          </cell>
          <cell r="BG354">
            <v>464439</v>
          </cell>
          <cell r="BH354">
            <v>475873</v>
          </cell>
          <cell r="BI354">
            <v>475873</v>
          </cell>
          <cell r="BJ354">
            <v>476327</v>
          </cell>
          <cell r="BK354">
            <v>476327</v>
          </cell>
          <cell r="BL354">
            <v>466025</v>
          </cell>
          <cell r="BM354">
            <v>461635</v>
          </cell>
          <cell r="BN354">
            <v>449074</v>
          </cell>
          <cell r="BO354">
            <v>449074</v>
          </cell>
          <cell r="BP354">
            <v>447104</v>
          </cell>
          <cell r="BQ354">
            <v>440384</v>
          </cell>
          <cell r="BR354">
            <v>440384</v>
          </cell>
          <cell r="BS354">
            <v>440384</v>
          </cell>
          <cell r="BT354">
            <v>440384</v>
          </cell>
          <cell r="BU354">
            <v>447104</v>
          </cell>
          <cell r="BV354">
            <v>446259</v>
          </cell>
          <cell r="BW354">
            <v>483886</v>
          </cell>
          <cell r="BX354">
            <v>483886</v>
          </cell>
          <cell r="BY354">
            <v>483886</v>
          </cell>
          <cell r="BZ354">
            <v>483886</v>
          </cell>
          <cell r="CA354">
            <v>452104</v>
          </cell>
          <cell r="CB354">
            <v>467104</v>
          </cell>
          <cell r="CC354">
            <v>461104</v>
          </cell>
          <cell r="CD354">
            <v>461604</v>
          </cell>
          <cell r="CE354">
            <v>446259</v>
          </cell>
          <cell r="CF354">
            <v>446259</v>
          </cell>
          <cell r="CG354">
            <v>446259</v>
          </cell>
          <cell r="CH354">
            <v>430605</v>
          </cell>
          <cell r="CI354">
            <v>446259</v>
          </cell>
          <cell r="CJ354">
            <v>446259</v>
          </cell>
          <cell r="CK354">
            <v>463200</v>
          </cell>
          <cell r="CL354">
            <v>463200</v>
          </cell>
          <cell r="CM354">
            <v>463200</v>
          </cell>
          <cell r="CN354">
            <v>456450</v>
          </cell>
          <cell r="CO354">
            <v>461450</v>
          </cell>
          <cell r="CP354">
            <v>461450</v>
          </cell>
          <cell r="CQ354">
            <v>461450</v>
          </cell>
          <cell r="CR354">
            <v>445366</v>
          </cell>
          <cell r="CS354">
            <v>445366</v>
          </cell>
          <cell r="CT354">
            <v>422917</v>
          </cell>
          <cell r="CU354">
            <v>422917</v>
          </cell>
          <cell r="CV354">
            <v>455531</v>
          </cell>
          <cell r="CW354">
            <v>438815</v>
          </cell>
          <cell r="CX354">
            <v>440487</v>
          </cell>
          <cell r="CY354">
            <v>440487</v>
          </cell>
          <cell r="CZ354">
            <v>440487</v>
          </cell>
          <cell r="DA354">
            <v>425917</v>
          </cell>
          <cell r="DB354">
            <v>422917</v>
          </cell>
          <cell r="DC354">
            <v>422683</v>
          </cell>
          <cell r="DD354">
            <v>426917</v>
          </cell>
          <cell r="DE354">
            <v>411000</v>
          </cell>
          <cell r="DF354">
            <v>452878</v>
          </cell>
          <cell r="DG354">
            <v>457627</v>
          </cell>
          <cell r="DH354">
            <v>461427</v>
          </cell>
          <cell r="DI354">
            <v>461427</v>
          </cell>
          <cell r="DJ354">
            <v>460259</v>
          </cell>
          <cell r="DK354">
            <v>460259</v>
          </cell>
          <cell r="DL354">
            <v>410000</v>
          </cell>
          <cell r="DM354">
            <v>410000</v>
          </cell>
          <cell r="DN354">
            <v>390326</v>
          </cell>
          <cell r="DO354">
            <v>0</v>
          </cell>
          <cell r="DP354">
            <v>431000</v>
          </cell>
          <cell r="DQ354">
            <v>431000</v>
          </cell>
          <cell r="DR354">
            <v>431000</v>
          </cell>
          <cell r="DS354">
            <v>431000</v>
          </cell>
          <cell r="DT354">
            <v>459738</v>
          </cell>
          <cell r="DU354">
            <v>459738</v>
          </cell>
          <cell r="DV354">
            <v>450342</v>
          </cell>
          <cell r="DW354">
            <v>450342</v>
          </cell>
          <cell r="DX354">
            <v>450342</v>
          </cell>
          <cell r="DY354">
            <v>450342</v>
          </cell>
          <cell r="DZ354">
            <v>431000</v>
          </cell>
          <cell r="EA354">
            <v>450342</v>
          </cell>
        </row>
        <row r="355">
          <cell r="A355">
            <v>291</v>
          </cell>
          <cell r="B355">
            <v>10</v>
          </cell>
          <cell r="C355">
            <v>0</v>
          </cell>
          <cell r="D355">
            <v>1</v>
          </cell>
          <cell r="E355">
            <v>0</v>
          </cell>
          <cell r="F355" t="str">
            <v>Departmental Management</v>
          </cell>
          <cell r="G355" t="str">
            <v>Program Administration (DEOA)</v>
          </cell>
          <cell r="H355" t="str">
            <v>Other-6</v>
          </cell>
          <cell r="I355">
            <v>0</v>
          </cell>
          <cell r="J355" t="str">
            <v>Program Administration (DEOA): Building modernization</v>
          </cell>
          <cell r="K355">
            <v>0</v>
          </cell>
          <cell r="L355" t="str">
            <v>D</v>
          </cell>
          <cell r="M355">
            <v>1</v>
          </cell>
          <cell r="N355">
            <v>0</v>
          </cell>
          <cell r="O355">
            <v>0</v>
          </cell>
          <cell r="P355">
            <v>5400</v>
          </cell>
          <cell r="Q355">
            <v>8200</v>
          </cell>
          <cell r="R355">
            <v>8200</v>
          </cell>
          <cell r="S355">
            <v>8200</v>
          </cell>
          <cell r="T355">
            <v>8200</v>
          </cell>
          <cell r="U355">
            <v>19275</v>
          </cell>
          <cell r="V355">
            <v>19275</v>
          </cell>
          <cell r="W355">
            <v>19275</v>
          </cell>
          <cell r="X355">
            <v>19275</v>
          </cell>
          <cell r="Y355">
            <v>13175</v>
          </cell>
          <cell r="Z355">
            <v>19275</v>
          </cell>
          <cell r="AA355">
            <v>0</v>
          </cell>
          <cell r="AB355">
            <v>19275</v>
          </cell>
          <cell r="AC355">
            <v>13175</v>
          </cell>
          <cell r="AD355">
            <v>19275</v>
          </cell>
          <cell r="AE355">
            <v>19275</v>
          </cell>
          <cell r="AF355">
            <v>19275</v>
          </cell>
          <cell r="AG355">
            <v>19275</v>
          </cell>
          <cell r="AH355">
            <v>19275</v>
          </cell>
          <cell r="AI355">
            <v>19275</v>
          </cell>
          <cell r="AJ355">
            <v>8200</v>
          </cell>
          <cell r="AK355">
            <v>8200</v>
          </cell>
          <cell r="AL355">
            <v>19275</v>
          </cell>
          <cell r="AM355">
            <v>19275</v>
          </cell>
          <cell r="AN355">
            <v>19275</v>
          </cell>
          <cell r="AO355">
            <v>19275</v>
          </cell>
          <cell r="AP355">
            <v>17000</v>
          </cell>
          <cell r="AQ355">
            <v>8200</v>
          </cell>
          <cell r="AR355">
            <v>8200</v>
          </cell>
          <cell r="AS355">
            <v>8200</v>
          </cell>
          <cell r="AT355">
            <v>8200</v>
          </cell>
          <cell r="AU355">
            <v>8200</v>
          </cell>
          <cell r="AV355">
            <v>8200</v>
          </cell>
          <cell r="AW355">
            <v>8200</v>
          </cell>
          <cell r="AX355">
            <v>8200</v>
          </cell>
          <cell r="AY355">
            <v>8200</v>
          </cell>
          <cell r="AZ355">
            <v>8184</v>
          </cell>
          <cell r="BA355">
            <v>8061</v>
          </cell>
          <cell r="BB355">
            <v>8200</v>
          </cell>
          <cell r="BC355">
            <v>19275</v>
          </cell>
          <cell r="BD355">
            <v>2711</v>
          </cell>
          <cell r="BE355">
            <v>19275</v>
          </cell>
          <cell r="BF355">
            <v>2711</v>
          </cell>
          <cell r="BG355">
            <v>2711</v>
          </cell>
          <cell r="BH355">
            <v>2711</v>
          </cell>
          <cell r="BI355">
            <v>2711</v>
          </cell>
          <cell r="BJ355">
            <v>2711</v>
          </cell>
          <cell r="BK355">
            <v>2711</v>
          </cell>
          <cell r="BL355">
            <v>2399</v>
          </cell>
          <cell r="BM355">
            <v>2711</v>
          </cell>
          <cell r="BN355">
            <v>0</v>
          </cell>
          <cell r="BO355">
            <v>0</v>
          </cell>
          <cell r="BP355">
            <v>2711</v>
          </cell>
          <cell r="BQ355">
            <v>8061</v>
          </cell>
          <cell r="BR355">
            <v>8061</v>
          </cell>
          <cell r="BS355">
            <v>8061</v>
          </cell>
          <cell r="BT355">
            <v>8061</v>
          </cell>
          <cell r="BU355">
            <v>0</v>
          </cell>
          <cell r="BV355">
            <v>0</v>
          </cell>
          <cell r="BW355">
            <v>7283</v>
          </cell>
          <cell r="BX355">
            <v>7283</v>
          </cell>
          <cell r="BY355">
            <v>7283</v>
          </cell>
          <cell r="BZ355">
            <v>7283</v>
          </cell>
          <cell r="CA355">
            <v>2711</v>
          </cell>
          <cell r="CB355">
            <v>2711</v>
          </cell>
          <cell r="CC355">
            <v>2711</v>
          </cell>
          <cell r="CD355">
            <v>2211</v>
          </cell>
          <cell r="CE355">
            <v>2211</v>
          </cell>
          <cell r="CF355">
            <v>2211</v>
          </cell>
          <cell r="CG355">
            <v>0</v>
          </cell>
          <cell r="CH355">
            <v>0</v>
          </cell>
          <cell r="CI355">
            <v>0</v>
          </cell>
          <cell r="CJ355">
            <v>0</v>
          </cell>
          <cell r="CK355">
            <v>7558</v>
          </cell>
          <cell r="CL355">
            <v>7558</v>
          </cell>
          <cell r="CM355">
            <v>7558</v>
          </cell>
          <cell r="CN355">
            <v>2000</v>
          </cell>
          <cell r="CO355">
            <v>2000</v>
          </cell>
          <cell r="CP355">
            <v>2000</v>
          </cell>
          <cell r="CQ355">
            <v>2000</v>
          </cell>
          <cell r="CR355">
            <v>2000</v>
          </cell>
          <cell r="CS355">
            <v>2000</v>
          </cell>
          <cell r="CT355">
            <v>0</v>
          </cell>
          <cell r="CU355">
            <v>0</v>
          </cell>
          <cell r="CV355">
            <v>7915</v>
          </cell>
          <cell r="CW355">
            <v>3185</v>
          </cell>
          <cell r="CX355">
            <v>1513</v>
          </cell>
          <cell r="CY355">
            <v>1513</v>
          </cell>
          <cell r="CZ355">
            <v>1513</v>
          </cell>
          <cell r="DA355">
            <v>1000</v>
          </cell>
          <cell r="DB355">
            <v>0</v>
          </cell>
          <cell r="DC355">
            <v>0</v>
          </cell>
          <cell r="DD355">
            <v>0</v>
          </cell>
          <cell r="DE355">
            <v>0</v>
          </cell>
          <cell r="DF355">
            <v>21830</v>
          </cell>
          <cell r="DG355">
            <v>13830</v>
          </cell>
          <cell r="DH355">
            <v>21830</v>
          </cell>
          <cell r="DI355">
            <v>21830</v>
          </cell>
          <cell r="DJ355">
            <v>13830</v>
          </cell>
          <cell r="DK355">
            <v>13830</v>
          </cell>
          <cell r="DL355">
            <v>0</v>
          </cell>
          <cell r="DM355">
            <v>0</v>
          </cell>
          <cell r="DN355">
            <v>1000</v>
          </cell>
          <cell r="DO355">
            <v>0</v>
          </cell>
          <cell r="DP355">
            <v>0</v>
          </cell>
          <cell r="DQ355">
            <v>1000</v>
          </cell>
          <cell r="DR355">
            <v>0</v>
          </cell>
          <cell r="DS355">
            <v>1000</v>
          </cell>
          <cell r="DT355">
            <v>24485</v>
          </cell>
          <cell r="DU355">
            <v>24485</v>
          </cell>
          <cell r="DV355">
            <v>24485</v>
          </cell>
          <cell r="DW355">
            <v>24485</v>
          </cell>
          <cell r="DX355">
            <v>24485</v>
          </cell>
          <cell r="DY355">
            <v>24485</v>
          </cell>
          <cell r="DZ355">
            <v>1000</v>
          </cell>
          <cell r="EA355">
            <v>24485</v>
          </cell>
        </row>
        <row r="356">
          <cell r="A356">
            <v>291.01</v>
          </cell>
          <cell r="B356">
            <v>0</v>
          </cell>
          <cell r="C356">
            <v>0</v>
          </cell>
          <cell r="D356">
            <v>0</v>
          </cell>
          <cell r="E356">
            <v>0</v>
          </cell>
          <cell r="F356" t="str">
            <v>Departmental Management</v>
          </cell>
          <cell r="G356" t="str">
            <v>Program Administration (DEOA)</v>
          </cell>
          <cell r="H356">
            <v>0</v>
          </cell>
          <cell r="I356">
            <v>0</v>
          </cell>
          <cell r="J356" t="str">
            <v xml:space="preserve">Transfer from IC for Cyber-Security </v>
          </cell>
          <cell r="K356">
            <v>0</v>
          </cell>
          <cell r="L356" t="str">
            <v>D</v>
          </cell>
          <cell r="M356">
            <v>0</v>
          </cell>
          <cell r="N356">
            <v>0</v>
          </cell>
          <cell r="O356">
            <v>0</v>
          </cell>
          <cell r="P356">
            <v>0</v>
          </cell>
          <cell r="Q356">
            <v>0</v>
          </cell>
          <cell r="R356">
            <v>0</v>
          </cell>
          <cell r="S356">
            <v>0</v>
          </cell>
          <cell r="T356">
            <v>0</v>
          </cell>
          <cell r="U356">
            <v>0</v>
          </cell>
          <cell r="V356">
            <v>0</v>
          </cell>
          <cell r="W356">
            <v>0</v>
          </cell>
          <cell r="X356">
            <v>0</v>
          </cell>
          <cell r="Y356">
            <v>0</v>
          </cell>
          <cell r="Z356">
            <v>0</v>
          </cell>
          <cell r="AA356">
            <v>0</v>
          </cell>
          <cell r="AB356">
            <v>0</v>
          </cell>
          <cell r="AC356">
            <v>0</v>
          </cell>
          <cell r="AD356">
            <v>0</v>
          </cell>
          <cell r="AE356">
            <v>0</v>
          </cell>
          <cell r="AF356">
            <v>0</v>
          </cell>
          <cell r="AG356">
            <v>0</v>
          </cell>
          <cell r="AH356">
            <v>0</v>
          </cell>
          <cell r="AI356">
            <v>0</v>
          </cell>
          <cell r="AJ356">
            <v>0</v>
          </cell>
          <cell r="AK356">
            <v>0</v>
          </cell>
          <cell r="AL356">
            <v>0</v>
          </cell>
          <cell r="AM356">
            <v>0</v>
          </cell>
          <cell r="AN356">
            <v>0</v>
          </cell>
          <cell r="AO356">
            <v>0</v>
          </cell>
          <cell r="AP356">
            <v>0</v>
          </cell>
          <cell r="AQ356">
            <v>0</v>
          </cell>
          <cell r="AR356">
            <v>0</v>
          </cell>
          <cell r="AS356">
            <v>0</v>
          </cell>
          <cell r="AT356">
            <v>0</v>
          </cell>
          <cell r="AU356">
            <v>0</v>
          </cell>
          <cell r="AV356">
            <v>0</v>
          </cell>
          <cell r="AW356">
            <v>0</v>
          </cell>
          <cell r="AX356">
            <v>0</v>
          </cell>
          <cell r="AY356">
            <v>0</v>
          </cell>
          <cell r="AZ356">
            <v>0</v>
          </cell>
          <cell r="BA356">
            <v>0</v>
          </cell>
          <cell r="BB356">
            <v>0</v>
          </cell>
          <cell r="BC356">
            <v>0</v>
          </cell>
          <cell r="BD356">
            <v>0</v>
          </cell>
          <cell r="BE356">
            <v>0</v>
          </cell>
          <cell r="BF356">
            <v>0</v>
          </cell>
          <cell r="BG356">
            <v>500</v>
          </cell>
          <cell r="BH356">
            <v>500</v>
          </cell>
          <cell r="BI356">
            <v>500</v>
          </cell>
          <cell r="BJ356">
            <v>500</v>
          </cell>
          <cell r="BK356">
            <v>500</v>
          </cell>
          <cell r="BL356">
            <v>0</v>
          </cell>
          <cell r="BM356">
            <v>0</v>
          </cell>
          <cell r="BN356">
            <v>0</v>
          </cell>
          <cell r="BO356">
            <v>0</v>
          </cell>
          <cell r="BP356">
            <v>0</v>
          </cell>
          <cell r="BQ356">
            <v>0</v>
          </cell>
          <cell r="BR356">
            <v>0</v>
          </cell>
          <cell r="BS356">
            <v>0</v>
          </cell>
          <cell r="BT356">
            <v>0</v>
          </cell>
          <cell r="BU356">
            <v>0</v>
          </cell>
          <cell r="BV356">
            <v>0</v>
          </cell>
          <cell r="BW356">
            <v>0</v>
          </cell>
          <cell r="BX356">
            <v>0</v>
          </cell>
          <cell r="BY356">
            <v>0</v>
          </cell>
          <cell r="BZ356">
            <v>0</v>
          </cell>
          <cell r="CA356">
            <v>0</v>
          </cell>
          <cell r="CB356">
            <v>0</v>
          </cell>
          <cell r="CC356">
            <v>0</v>
          </cell>
          <cell r="CD356">
            <v>0</v>
          </cell>
          <cell r="CE356">
            <v>0</v>
          </cell>
          <cell r="CF356">
            <v>0</v>
          </cell>
          <cell r="CG356">
            <v>0</v>
          </cell>
          <cell r="CH356">
            <v>0</v>
          </cell>
          <cell r="CI356">
            <v>0</v>
          </cell>
          <cell r="CJ356">
            <v>0</v>
          </cell>
          <cell r="CK356">
            <v>0</v>
          </cell>
          <cell r="CL356">
            <v>0</v>
          </cell>
          <cell r="CM356">
            <v>0</v>
          </cell>
          <cell r="CN356">
            <v>0</v>
          </cell>
          <cell r="CO356">
            <v>0</v>
          </cell>
          <cell r="CP356">
            <v>0</v>
          </cell>
          <cell r="CQ356">
            <v>0</v>
          </cell>
          <cell r="CR356">
            <v>0</v>
          </cell>
          <cell r="CS356">
            <v>0</v>
          </cell>
          <cell r="CT356">
            <v>0</v>
          </cell>
          <cell r="CU356">
            <v>0</v>
          </cell>
          <cell r="CV356">
            <v>0</v>
          </cell>
          <cell r="CW356">
            <v>0</v>
          </cell>
          <cell r="CX356">
            <v>0</v>
          </cell>
          <cell r="CY356">
            <v>0</v>
          </cell>
          <cell r="CZ356">
            <v>0</v>
          </cell>
          <cell r="DA356">
            <v>0</v>
          </cell>
          <cell r="DB356">
            <v>0</v>
          </cell>
          <cell r="DC356">
            <v>0</v>
          </cell>
          <cell r="DD356">
            <v>0</v>
          </cell>
          <cell r="DE356">
            <v>0</v>
          </cell>
          <cell r="DF356">
            <v>0</v>
          </cell>
          <cell r="DG356">
            <v>0</v>
          </cell>
          <cell r="DH356">
            <v>0</v>
          </cell>
          <cell r="DI356">
            <v>0</v>
          </cell>
          <cell r="DJ356">
            <v>0</v>
          </cell>
          <cell r="DK356">
            <v>0</v>
          </cell>
          <cell r="DL356">
            <v>0</v>
          </cell>
          <cell r="DM356">
            <v>0</v>
          </cell>
          <cell r="DN356">
            <v>0</v>
          </cell>
          <cell r="DO356">
            <v>0</v>
          </cell>
          <cell r="DP356">
            <v>0</v>
          </cell>
          <cell r="DQ356">
            <v>0</v>
          </cell>
          <cell r="DR356">
            <v>0</v>
          </cell>
          <cell r="DS356">
            <v>0</v>
          </cell>
          <cell r="DT356">
            <v>0</v>
          </cell>
          <cell r="DU356">
            <v>0</v>
          </cell>
          <cell r="DV356">
            <v>0</v>
          </cell>
          <cell r="DW356">
            <v>0</v>
          </cell>
          <cell r="DX356">
            <v>0</v>
          </cell>
          <cell r="DY356">
            <v>0</v>
          </cell>
          <cell r="DZ356">
            <v>0</v>
          </cell>
          <cell r="EA356">
            <v>0</v>
          </cell>
        </row>
        <row r="357">
          <cell r="A357">
            <v>292</v>
          </cell>
          <cell r="B357">
            <v>10</v>
          </cell>
          <cell r="C357">
            <v>3</v>
          </cell>
          <cell r="D357">
            <v>1</v>
          </cell>
          <cell r="E357">
            <v>0</v>
          </cell>
          <cell r="F357" t="str">
            <v>Departmental Management</v>
          </cell>
          <cell r="G357" t="str">
            <v>Student Aid Administration</v>
          </cell>
          <cell r="H357" t="str">
            <v>Other-8</v>
          </cell>
          <cell r="I357">
            <v>0</v>
          </cell>
          <cell r="J357" t="str">
            <v>Student Aid Administration (HEA I-D and IV-D, section 458) : Salaries and expenses</v>
          </cell>
          <cell r="K357">
            <v>0</v>
          </cell>
          <cell r="L357" t="str">
            <v>D</v>
          </cell>
          <cell r="M357">
            <v>1</v>
          </cell>
          <cell r="N357">
            <v>0</v>
          </cell>
          <cell r="O357">
            <v>0</v>
          </cell>
          <cell r="P357">
            <v>521771</v>
          </cell>
          <cell r="Q357">
            <v>870402</v>
          </cell>
          <cell r="R357">
            <v>452763</v>
          </cell>
          <cell r="S357">
            <v>534763</v>
          </cell>
          <cell r="T357">
            <v>452763</v>
          </cell>
          <cell r="U357">
            <v>1152453</v>
          </cell>
          <cell r="V357">
            <v>1295693</v>
          </cell>
          <cell r="W357">
            <v>1295693</v>
          </cell>
          <cell r="X357">
            <v>1295693</v>
          </cell>
          <cell r="Y357">
            <v>652875</v>
          </cell>
          <cell r="Z357">
            <v>749875</v>
          </cell>
          <cell r="AA357">
            <v>0</v>
          </cell>
          <cell r="AB357">
            <v>749875</v>
          </cell>
          <cell r="AC357">
            <v>652911</v>
          </cell>
          <cell r="AD357">
            <v>679221</v>
          </cell>
          <cell r="AE357">
            <v>667904</v>
          </cell>
          <cell r="AF357">
            <v>673404</v>
          </cell>
          <cell r="AG357">
            <v>673404</v>
          </cell>
          <cell r="AH357">
            <v>673404</v>
          </cell>
          <cell r="AI357">
            <v>574892</v>
          </cell>
          <cell r="AJ357">
            <v>534763</v>
          </cell>
          <cell r="AK357">
            <v>534763</v>
          </cell>
          <cell r="AL357">
            <v>661852</v>
          </cell>
          <cell r="AM357">
            <v>661852</v>
          </cell>
          <cell r="AN357">
            <v>706212</v>
          </cell>
          <cell r="AO357">
            <v>669625</v>
          </cell>
          <cell r="AP357">
            <v>652134</v>
          </cell>
          <cell r="AQ357">
            <v>594036</v>
          </cell>
          <cell r="AR357">
            <v>594036</v>
          </cell>
          <cell r="AS357">
            <v>594036</v>
          </cell>
          <cell r="AT357">
            <v>994000</v>
          </cell>
          <cell r="AU357">
            <v>594036</v>
          </cell>
          <cell r="AV357">
            <v>594036</v>
          </cell>
          <cell r="AW357">
            <v>675363</v>
          </cell>
          <cell r="AX357">
            <v>994000</v>
          </cell>
          <cell r="AY357">
            <v>676716</v>
          </cell>
          <cell r="AZ357">
            <v>675363</v>
          </cell>
          <cell r="BA357">
            <v>977102</v>
          </cell>
          <cell r="BB357">
            <v>534763</v>
          </cell>
          <cell r="BC357">
            <v>673404</v>
          </cell>
          <cell r="BD357">
            <v>788000</v>
          </cell>
          <cell r="BE357">
            <v>673404</v>
          </cell>
          <cell r="BF357">
            <v>797983</v>
          </cell>
          <cell r="BG357">
            <v>685104</v>
          </cell>
          <cell r="BH357">
            <v>745104</v>
          </cell>
          <cell r="BI357">
            <v>713104</v>
          </cell>
          <cell r="BJ357">
            <v>725104</v>
          </cell>
          <cell r="BK357">
            <v>725104</v>
          </cell>
          <cell r="BL357">
            <v>725104</v>
          </cell>
          <cell r="BM357">
            <v>716850</v>
          </cell>
          <cell r="BN357">
            <v>675363</v>
          </cell>
          <cell r="BO357">
            <v>675363</v>
          </cell>
          <cell r="BP357">
            <v>621698</v>
          </cell>
          <cell r="BQ357">
            <v>977102</v>
          </cell>
          <cell r="BR357">
            <v>977102</v>
          </cell>
          <cell r="BS357">
            <v>977102</v>
          </cell>
          <cell r="BT357">
            <v>977102</v>
          </cell>
          <cell r="BU357">
            <v>675363</v>
          </cell>
          <cell r="BV357">
            <v>682221</v>
          </cell>
          <cell r="BW357">
            <v>800009</v>
          </cell>
          <cell r="BX357">
            <v>800009</v>
          </cell>
          <cell r="BY357">
            <v>800009</v>
          </cell>
          <cell r="BZ357">
            <v>800009</v>
          </cell>
          <cell r="CA357">
            <v>695618</v>
          </cell>
          <cell r="CB357">
            <v>735618</v>
          </cell>
          <cell r="CC357">
            <v>726618</v>
          </cell>
          <cell r="CD357">
            <v>726618</v>
          </cell>
          <cell r="CE357">
            <v>726618</v>
          </cell>
          <cell r="CF357">
            <v>726618</v>
          </cell>
          <cell r="CG357">
            <v>699770</v>
          </cell>
          <cell r="CH357">
            <v>642057</v>
          </cell>
          <cell r="CI357">
            <v>681722</v>
          </cell>
          <cell r="CJ357">
            <v>682221</v>
          </cell>
          <cell r="CK357">
            <v>738467</v>
          </cell>
          <cell r="CL357">
            <v>738467</v>
          </cell>
          <cell r="CM357">
            <v>738467</v>
          </cell>
          <cell r="CN357">
            <v>736224</v>
          </cell>
          <cell r="CO357">
            <v>736224</v>
          </cell>
          <cell r="CP357">
            <v>736224</v>
          </cell>
          <cell r="CQ357">
            <v>733224</v>
          </cell>
          <cell r="CR357">
            <v>727434</v>
          </cell>
          <cell r="CS357">
            <v>727434</v>
          </cell>
          <cell r="CT357">
            <v>665170</v>
          </cell>
          <cell r="CU357">
            <v>663251</v>
          </cell>
          <cell r="CV357">
            <v>735209</v>
          </cell>
          <cell r="CW357">
            <v>675224</v>
          </cell>
          <cell r="CX357">
            <v>675224</v>
          </cell>
          <cell r="CY357">
            <v>675224</v>
          </cell>
          <cell r="CZ357">
            <v>675224</v>
          </cell>
          <cell r="DA357">
            <v>675224</v>
          </cell>
          <cell r="DB357">
            <v>663251</v>
          </cell>
          <cell r="DC357">
            <v>662884</v>
          </cell>
          <cell r="DD357">
            <v>675224</v>
          </cell>
          <cell r="DE357">
            <v>675224</v>
          </cell>
          <cell r="DF357">
            <v>726269</v>
          </cell>
          <cell r="DG357">
            <v>700224</v>
          </cell>
          <cell r="DH357">
            <v>700224</v>
          </cell>
          <cell r="DI357">
            <v>700224</v>
          </cell>
          <cell r="DJ357">
            <v>726643</v>
          </cell>
          <cell r="DK357">
            <v>726643</v>
          </cell>
          <cell r="DL357">
            <v>675224</v>
          </cell>
          <cell r="DM357">
            <v>675224</v>
          </cell>
          <cell r="DN357">
            <v>640000</v>
          </cell>
          <cell r="DO357">
            <v>0</v>
          </cell>
          <cell r="DP357">
            <v>721101</v>
          </cell>
          <cell r="DQ357">
            <v>696643</v>
          </cell>
          <cell r="DR357">
            <v>726643</v>
          </cell>
          <cell r="DS357">
            <v>696643</v>
          </cell>
          <cell r="DT357">
            <v>747352</v>
          </cell>
          <cell r="DU357">
            <v>747352</v>
          </cell>
          <cell r="DV357">
            <v>732352</v>
          </cell>
          <cell r="DW357">
            <v>732352</v>
          </cell>
          <cell r="DX357">
            <v>732352</v>
          </cell>
          <cell r="DY357">
            <v>732352</v>
          </cell>
          <cell r="DZ357">
            <v>691643</v>
          </cell>
          <cell r="EA357">
            <v>732352</v>
          </cell>
        </row>
        <row r="358">
          <cell r="A358">
            <v>292.01</v>
          </cell>
          <cell r="B358">
            <v>0</v>
          </cell>
          <cell r="C358">
            <v>0</v>
          </cell>
          <cell r="D358">
            <v>1</v>
          </cell>
          <cell r="E358">
            <v>0</v>
          </cell>
          <cell r="F358" t="str">
            <v>Departmental Management</v>
          </cell>
          <cell r="G358" t="str">
            <v>Student Aid Administration</v>
          </cell>
          <cell r="H358" t="str">
            <v>Other-8</v>
          </cell>
          <cell r="I358">
            <v>0</v>
          </cell>
          <cell r="J358" t="str">
            <v>Student Aid Administration (HEA I-D and IV-D, section 458) : Servicing Activities</v>
          </cell>
          <cell r="K358">
            <v>0</v>
          </cell>
          <cell r="L358" t="str">
            <v>D</v>
          </cell>
          <cell r="M358">
            <v>1</v>
          </cell>
          <cell r="N358">
            <v>0</v>
          </cell>
          <cell r="O358">
            <v>0</v>
          </cell>
          <cell r="P358">
            <v>231631</v>
          </cell>
          <cell r="Q358">
            <v>0</v>
          </cell>
          <cell r="R358">
            <v>335639</v>
          </cell>
          <cell r="S358">
            <v>335639</v>
          </cell>
          <cell r="T358">
            <v>335639</v>
          </cell>
          <cell r="U358">
            <v>0</v>
          </cell>
          <cell r="V358">
            <v>0</v>
          </cell>
          <cell r="W358">
            <v>0</v>
          </cell>
          <cell r="X358">
            <v>0</v>
          </cell>
          <cell r="Y358">
            <v>421827</v>
          </cell>
          <cell r="Z358">
            <v>496827</v>
          </cell>
          <cell r="AA358">
            <v>0</v>
          </cell>
          <cell r="AB358">
            <v>496827</v>
          </cell>
          <cell r="AC358">
            <v>421827</v>
          </cell>
          <cell r="AD358">
            <v>496827</v>
          </cell>
          <cell r="AE358">
            <v>496827</v>
          </cell>
          <cell r="AF358">
            <v>496827</v>
          </cell>
          <cell r="AG358">
            <v>496827</v>
          </cell>
          <cell r="AH358">
            <v>496827</v>
          </cell>
          <cell r="AI358">
            <v>386226</v>
          </cell>
          <cell r="AJ358">
            <v>335639</v>
          </cell>
          <cell r="AK358">
            <v>335639</v>
          </cell>
          <cell r="AL358">
            <v>386226</v>
          </cell>
          <cell r="AM358">
            <v>386226</v>
          </cell>
          <cell r="AN358">
            <v>341866</v>
          </cell>
          <cell r="AO358">
            <v>341866</v>
          </cell>
          <cell r="AP358">
            <v>341866</v>
          </cell>
          <cell r="AQ358">
            <v>276366</v>
          </cell>
          <cell r="AR358">
            <v>276366</v>
          </cell>
          <cell r="AS358">
            <v>276366</v>
          </cell>
          <cell r="AT358">
            <v>0</v>
          </cell>
          <cell r="AU358">
            <v>276366</v>
          </cell>
          <cell r="AV358">
            <v>276366</v>
          </cell>
          <cell r="AW358">
            <v>316649</v>
          </cell>
          <cell r="AX358">
            <v>0</v>
          </cell>
          <cell r="AY358">
            <v>317284</v>
          </cell>
          <cell r="AZ358">
            <v>316649</v>
          </cell>
          <cell r="BA358">
            <v>0</v>
          </cell>
          <cell r="BB358">
            <v>335639</v>
          </cell>
          <cell r="BC358">
            <v>496827</v>
          </cell>
          <cell r="BD358">
            <v>374000</v>
          </cell>
          <cell r="BE358">
            <v>496827</v>
          </cell>
          <cell r="BF358">
            <v>370314</v>
          </cell>
          <cell r="BG358">
            <v>370314</v>
          </cell>
          <cell r="BH358">
            <v>370314</v>
          </cell>
          <cell r="BI358">
            <v>370314</v>
          </cell>
          <cell r="BJ358">
            <v>370314</v>
          </cell>
          <cell r="BK358">
            <v>370314</v>
          </cell>
          <cell r="BL358">
            <v>370314</v>
          </cell>
          <cell r="BM358">
            <v>378568</v>
          </cell>
          <cell r="BN358">
            <v>370000</v>
          </cell>
          <cell r="BO358">
            <v>370000</v>
          </cell>
          <cell r="BP358">
            <v>370314</v>
          </cell>
          <cell r="BQ358">
            <v>0</v>
          </cell>
          <cell r="BR358">
            <v>0</v>
          </cell>
          <cell r="BS358">
            <v>0</v>
          </cell>
          <cell r="BT358">
            <v>0</v>
          </cell>
          <cell r="BU358">
            <v>370000</v>
          </cell>
          <cell r="BV358">
            <v>361166</v>
          </cell>
          <cell r="BW358">
            <v>399745</v>
          </cell>
          <cell r="BX358">
            <v>399745</v>
          </cell>
          <cell r="BY358">
            <v>399745</v>
          </cell>
          <cell r="BZ358">
            <v>399745</v>
          </cell>
          <cell r="CA358">
            <v>399745</v>
          </cell>
          <cell r="CB358">
            <v>399745</v>
          </cell>
          <cell r="CC358">
            <v>399745</v>
          </cell>
          <cell r="CD358">
            <v>399745</v>
          </cell>
          <cell r="CE358">
            <v>399745</v>
          </cell>
          <cell r="CF358">
            <v>399745</v>
          </cell>
          <cell r="CG358">
            <v>343617</v>
          </cell>
          <cell r="CH358">
            <v>336867</v>
          </cell>
          <cell r="CI358">
            <v>361665</v>
          </cell>
          <cell r="CJ358">
            <v>361166</v>
          </cell>
          <cell r="CK358">
            <v>359459</v>
          </cell>
          <cell r="CL358">
            <v>359459</v>
          </cell>
          <cell r="CM358">
            <v>359459</v>
          </cell>
          <cell r="CN358">
            <v>316867</v>
          </cell>
          <cell r="CO358">
            <v>316867</v>
          </cell>
          <cell r="CP358">
            <v>316867</v>
          </cell>
          <cell r="CQ358">
            <v>316867</v>
          </cell>
          <cell r="CR358">
            <v>316867</v>
          </cell>
          <cell r="CS358">
            <v>316867</v>
          </cell>
          <cell r="CT358">
            <v>323642</v>
          </cell>
          <cell r="CU358">
            <v>502749</v>
          </cell>
          <cell r="CV358">
            <v>353202</v>
          </cell>
          <cell r="CW358">
            <v>771700</v>
          </cell>
          <cell r="CX358">
            <v>771700</v>
          </cell>
          <cell r="CY358">
            <v>771700</v>
          </cell>
          <cell r="CZ358">
            <v>771700</v>
          </cell>
          <cell r="DA358">
            <v>771700</v>
          </cell>
          <cell r="DB358">
            <v>502749</v>
          </cell>
          <cell r="DC358">
            <v>502470</v>
          </cell>
          <cell r="DD358">
            <v>771700</v>
          </cell>
          <cell r="DE358">
            <v>721700</v>
          </cell>
          <cell r="DF358">
            <v>855211</v>
          </cell>
          <cell r="DG358">
            <v>855211</v>
          </cell>
          <cell r="DH358">
            <v>855211</v>
          </cell>
          <cell r="DI358">
            <v>855211</v>
          </cell>
          <cell r="DJ358">
            <v>855211</v>
          </cell>
          <cell r="DK358">
            <v>855211</v>
          </cell>
          <cell r="DL358">
            <v>771700</v>
          </cell>
          <cell r="DM358">
            <v>771700</v>
          </cell>
          <cell r="DN358">
            <v>721700</v>
          </cell>
          <cell r="DO358">
            <v>0</v>
          </cell>
          <cell r="DP358">
            <v>840223</v>
          </cell>
          <cell r="DQ358">
            <v>855211</v>
          </cell>
          <cell r="DR358">
            <v>855211</v>
          </cell>
          <cell r="DS358">
            <v>855211</v>
          </cell>
          <cell r="DT358">
            <v>899638</v>
          </cell>
          <cell r="DU358">
            <v>899638</v>
          </cell>
          <cell r="DV358">
            <v>899638</v>
          </cell>
          <cell r="DW358">
            <v>899638</v>
          </cell>
          <cell r="DX358">
            <v>899638</v>
          </cell>
          <cell r="DY358">
            <v>899638</v>
          </cell>
          <cell r="DZ358">
            <v>855211</v>
          </cell>
          <cell r="EA358">
            <v>899638</v>
          </cell>
        </row>
        <row r="359">
          <cell r="A359">
            <v>292.02</v>
          </cell>
          <cell r="B359">
            <v>0</v>
          </cell>
          <cell r="C359">
            <v>0</v>
          </cell>
          <cell r="D359">
            <v>0</v>
          </cell>
          <cell r="E359">
            <v>0</v>
          </cell>
          <cell r="F359" t="str">
            <v>Departmental Management</v>
          </cell>
          <cell r="G359" t="str">
            <v>Student Aid Administration</v>
          </cell>
          <cell r="H359">
            <v>0</v>
          </cell>
          <cell r="I359">
            <v>0</v>
          </cell>
          <cell r="J359" t="str">
            <v>Technical assistance to institutions of higher education</v>
          </cell>
          <cell r="K359">
            <v>0</v>
          </cell>
          <cell r="L359" t="str">
            <v>M</v>
          </cell>
          <cell r="M359">
            <v>0</v>
          </cell>
          <cell r="N359">
            <v>0</v>
          </cell>
          <cell r="O359">
            <v>0</v>
          </cell>
          <cell r="P359">
            <v>0</v>
          </cell>
          <cell r="Q359">
            <v>0</v>
          </cell>
          <cell r="R359">
            <v>50000</v>
          </cell>
          <cell r="S359">
            <v>50000</v>
          </cell>
          <cell r="T359">
            <v>50000</v>
          </cell>
          <cell r="U359">
            <v>0</v>
          </cell>
          <cell r="V359">
            <v>0</v>
          </cell>
          <cell r="W359">
            <v>0</v>
          </cell>
          <cell r="X359">
            <v>0</v>
          </cell>
          <cell r="Y359">
            <v>0</v>
          </cell>
          <cell r="Z359">
            <v>0</v>
          </cell>
          <cell r="AA359">
            <v>0</v>
          </cell>
          <cell r="AB359">
            <v>0</v>
          </cell>
          <cell r="AC359">
            <v>0</v>
          </cell>
          <cell r="AD359">
            <v>0</v>
          </cell>
          <cell r="AE359">
            <v>0</v>
          </cell>
          <cell r="AF359">
            <v>0</v>
          </cell>
          <cell r="AG359">
            <v>0</v>
          </cell>
          <cell r="AH359">
            <v>0</v>
          </cell>
          <cell r="AI359">
            <v>0</v>
          </cell>
          <cell r="AJ359">
            <v>0</v>
          </cell>
          <cell r="AK359">
            <v>0</v>
          </cell>
          <cell r="AL359">
            <v>0</v>
          </cell>
          <cell r="AM359">
            <v>0</v>
          </cell>
          <cell r="AN359">
            <v>0</v>
          </cell>
          <cell r="AO359">
            <v>0</v>
          </cell>
          <cell r="AP359">
            <v>0</v>
          </cell>
          <cell r="AQ359">
            <v>0</v>
          </cell>
          <cell r="AR359">
            <v>0</v>
          </cell>
          <cell r="AS359">
            <v>0</v>
          </cell>
          <cell r="AT359">
            <v>0</v>
          </cell>
          <cell r="AU359">
            <v>0</v>
          </cell>
          <cell r="AV359">
            <v>0</v>
          </cell>
          <cell r="AW359">
            <v>0</v>
          </cell>
          <cell r="AX359">
            <v>0</v>
          </cell>
          <cell r="AY359">
            <v>0</v>
          </cell>
          <cell r="AZ359">
            <v>0</v>
          </cell>
          <cell r="BA359">
            <v>0</v>
          </cell>
          <cell r="BB359">
            <v>0</v>
          </cell>
          <cell r="BC359">
            <v>0</v>
          </cell>
          <cell r="BD359">
            <v>0</v>
          </cell>
          <cell r="BE359">
            <v>0</v>
          </cell>
          <cell r="BF359">
            <v>0</v>
          </cell>
          <cell r="BG359">
            <v>0</v>
          </cell>
          <cell r="BH359">
            <v>0</v>
          </cell>
          <cell r="BI359">
            <v>0</v>
          </cell>
          <cell r="BJ359">
            <v>0</v>
          </cell>
          <cell r="BK359">
            <v>0</v>
          </cell>
          <cell r="BL359">
            <v>0</v>
          </cell>
          <cell r="BM359">
            <v>0</v>
          </cell>
          <cell r="BN359">
            <v>0</v>
          </cell>
          <cell r="BO359">
            <v>0</v>
          </cell>
          <cell r="BP359">
            <v>0</v>
          </cell>
          <cell r="BQ359">
            <v>0</v>
          </cell>
          <cell r="BR359">
            <v>0</v>
          </cell>
          <cell r="BS359">
            <v>0</v>
          </cell>
          <cell r="BT359">
            <v>0</v>
          </cell>
          <cell r="BU359">
            <v>0</v>
          </cell>
          <cell r="BV359">
            <v>0</v>
          </cell>
          <cell r="BW359">
            <v>0</v>
          </cell>
          <cell r="BX359">
            <v>0</v>
          </cell>
          <cell r="BY359">
            <v>0</v>
          </cell>
          <cell r="BZ359">
            <v>0</v>
          </cell>
          <cell r="CA359">
            <v>0</v>
          </cell>
          <cell r="CB359">
            <v>0</v>
          </cell>
          <cell r="CC359">
            <v>0</v>
          </cell>
          <cell r="CD359">
            <v>0</v>
          </cell>
          <cell r="CE359">
            <v>0</v>
          </cell>
          <cell r="CF359">
            <v>0</v>
          </cell>
          <cell r="CG359">
            <v>0</v>
          </cell>
          <cell r="CH359">
            <v>0</v>
          </cell>
          <cell r="CI359">
            <v>0</v>
          </cell>
          <cell r="CJ359">
            <v>0</v>
          </cell>
          <cell r="CK359">
            <v>0</v>
          </cell>
          <cell r="CL359">
            <v>0</v>
          </cell>
          <cell r="CM359">
            <v>0</v>
          </cell>
          <cell r="CN359">
            <v>0</v>
          </cell>
          <cell r="CO359">
            <v>0</v>
          </cell>
          <cell r="CP359">
            <v>0</v>
          </cell>
          <cell r="CQ359">
            <v>3000</v>
          </cell>
          <cell r="CR359">
            <v>0</v>
          </cell>
          <cell r="CS359">
            <v>2807</v>
          </cell>
          <cell r="CT359">
            <v>0</v>
          </cell>
          <cell r="CU359">
            <v>1000</v>
          </cell>
          <cell r="CV359">
            <v>3000</v>
          </cell>
          <cell r="CW359">
            <v>0</v>
          </cell>
          <cell r="CX359">
            <v>0</v>
          </cell>
          <cell r="CY359">
            <v>0</v>
          </cell>
          <cell r="CZ359">
            <v>0</v>
          </cell>
          <cell r="DA359">
            <v>0</v>
          </cell>
          <cell r="DB359">
            <v>1000</v>
          </cell>
          <cell r="DC359">
            <v>0</v>
          </cell>
          <cell r="DD359">
            <v>0</v>
          </cell>
          <cell r="DE359">
            <v>0</v>
          </cell>
          <cell r="DF359">
            <v>0</v>
          </cell>
          <cell r="DG359">
            <v>0</v>
          </cell>
          <cell r="DH359">
            <v>0</v>
          </cell>
          <cell r="DI359">
            <v>0</v>
          </cell>
          <cell r="DJ359">
            <v>0</v>
          </cell>
          <cell r="DK359">
            <v>0</v>
          </cell>
          <cell r="DL359">
            <v>0</v>
          </cell>
          <cell r="DM359">
            <v>0</v>
          </cell>
          <cell r="DN359">
            <v>0</v>
          </cell>
          <cell r="DO359">
            <v>0</v>
          </cell>
          <cell r="DP359">
            <v>0</v>
          </cell>
          <cell r="DQ359">
            <v>0</v>
          </cell>
          <cell r="DR359">
            <v>0</v>
          </cell>
          <cell r="DS359">
            <v>0</v>
          </cell>
          <cell r="DT359">
            <v>0</v>
          </cell>
          <cell r="DU359">
            <v>0</v>
          </cell>
          <cell r="DV359">
            <v>0</v>
          </cell>
          <cell r="DW359">
            <v>0</v>
          </cell>
          <cell r="DX359">
            <v>0</v>
          </cell>
          <cell r="DY359">
            <v>0</v>
          </cell>
          <cell r="DZ359">
            <v>0</v>
          </cell>
          <cell r="EA359">
            <v>0</v>
          </cell>
        </row>
        <row r="360">
          <cell r="A360">
            <v>292.02999999999997</v>
          </cell>
          <cell r="B360">
            <v>0</v>
          </cell>
          <cell r="C360">
            <v>0</v>
          </cell>
          <cell r="D360">
            <v>0</v>
          </cell>
          <cell r="E360">
            <v>0</v>
          </cell>
          <cell r="F360" t="str">
            <v>Departmental Management</v>
          </cell>
          <cell r="G360" t="str">
            <v>Student Aid Administration</v>
          </cell>
          <cell r="H360">
            <v>0</v>
          </cell>
          <cell r="I360">
            <v>0</v>
          </cell>
          <cell r="J360" t="str">
            <v>Additional payments to loan servicers for job retention</v>
          </cell>
          <cell r="K360">
            <v>0</v>
          </cell>
          <cell r="L360" t="str">
            <v>M</v>
          </cell>
          <cell r="M360">
            <v>0</v>
          </cell>
          <cell r="N360">
            <v>0</v>
          </cell>
          <cell r="O360">
            <v>0</v>
          </cell>
          <cell r="P360">
            <v>0</v>
          </cell>
          <cell r="Q360">
            <v>0</v>
          </cell>
          <cell r="R360">
            <v>25000</v>
          </cell>
          <cell r="S360">
            <v>25000</v>
          </cell>
          <cell r="T360">
            <v>25000</v>
          </cell>
          <cell r="U360">
            <v>25000</v>
          </cell>
          <cell r="V360">
            <v>0</v>
          </cell>
          <cell r="W360">
            <v>0</v>
          </cell>
          <cell r="X360">
            <v>0</v>
          </cell>
          <cell r="Y360">
            <v>0</v>
          </cell>
          <cell r="Z360">
            <v>0</v>
          </cell>
          <cell r="AA360">
            <v>0</v>
          </cell>
          <cell r="AB360">
            <v>0</v>
          </cell>
          <cell r="AC360">
            <v>0</v>
          </cell>
          <cell r="AD360">
            <v>0</v>
          </cell>
          <cell r="AE360">
            <v>0</v>
          </cell>
          <cell r="AF360">
            <v>0</v>
          </cell>
          <cell r="AG360">
            <v>25000</v>
          </cell>
          <cell r="AH360">
            <v>25000</v>
          </cell>
          <cell r="AI360">
            <v>0</v>
          </cell>
          <cell r="AJ360">
            <v>0</v>
          </cell>
          <cell r="AK360">
            <v>0</v>
          </cell>
          <cell r="AL360">
            <v>25000</v>
          </cell>
          <cell r="AM360">
            <v>25000</v>
          </cell>
          <cell r="AN360">
            <v>25000</v>
          </cell>
          <cell r="AO360">
            <v>25000</v>
          </cell>
          <cell r="AP360">
            <v>25000</v>
          </cell>
          <cell r="AQ360">
            <v>25000</v>
          </cell>
          <cell r="AR360">
            <v>25000</v>
          </cell>
          <cell r="AS360">
            <v>25000</v>
          </cell>
          <cell r="AT360">
            <v>25000</v>
          </cell>
          <cell r="AU360">
            <v>25000</v>
          </cell>
          <cell r="AV360">
            <v>25000</v>
          </cell>
          <cell r="AW360">
            <v>25000</v>
          </cell>
          <cell r="AX360">
            <v>25000</v>
          </cell>
          <cell r="AY360">
            <v>0</v>
          </cell>
          <cell r="AZ360">
            <v>0</v>
          </cell>
          <cell r="BA360">
            <v>0</v>
          </cell>
          <cell r="BB360">
            <v>0</v>
          </cell>
          <cell r="BC360">
            <v>25000</v>
          </cell>
          <cell r="BD360">
            <v>0</v>
          </cell>
          <cell r="BE360">
            <v>25000</v>
          </cell>
          <cell r="BF360">
            <v>0</v>
          </cell>
          <cell r="BG360">
            <v>0</v>
          </cell>
          <cell r="BH360">
            <v>0</v>
          </cell>
          <cell r="BI360">
            <v>0</v>
          </cell>
          <cell r="BJ360">
            <v>0</v>
          </cell>
          <cell r="BK360">
            <v>0</v>
          </cell>
          <cell r="BL360">
            <v>0</v>
          </cell>
          <cell r="BM360">
            <v>0</v>
          </cell>
          <cell r="BN360">
            <v>0</v>
          </cell>
          <cell r="BO360">
            <v>0</v>
          </cell>
          <cell r="BP360">
            <v>0</v>
          </cell>
          <cell r="BQ360">
            <v>0</v>
          </cell>
          <cell r="BR360">
            <v>0</v>
          </cell>
          <cell r="BS360">
            <v>0</v>
          </cell>
          <cell r="BT360">
            <v>0</v>
          </cell>
          <cell r="BU360">
            <v>0</v>
          </cell>
          <cell r="BV360">
            <v>0</v>
          </cell>
          <cell r="BW360">
            <v>0</v>
          </cell>
          <cell r="BX360">
            <v>0</v>
          </cell>
          <cell r="BY360">
            <v>0</v>
          </cell>
          <cell r="BZ360">
            <v>0</v>
          </cell>
          <cell r="CA360">
            <v>0</v>
          </cell>
          <cell r="CB360">
            <v>0</v>
          </cell>
          <cell r="CC360">
            <v>0</v>
          </cell>
          <cell r="CD360">
            <v>0</v>
          </cell>
          <cell r="CE360">
            <v>0</v>
          </cell>
          <cell r="CF360">
            <v>0</v>
          </cell>
          <cell r="CG360">
            <v>0</v>
          </cell>
          <cell r="CH360">
            <v>0</v>
          </cell>
          <cell r="CI360">
            <v>0</v>
          </cell>
          <cell r="CJ360">
            <v>0</v>
          </cell>
          <cell r="CK360">
            <v>0</v>
          </cell>
          <cell r="CL360">
            <v>0</v>
          </cell>
          <cell r="CM360">
            <v>0</v>
          </cell>
          <cell r="CN360">
            <v>0</v>
          </cell>
          <cell r="CO360">
            <v>0</v>
          </cell>
          <cell r="CP360">
            <v>0</v>
          </cell>
          <cell r="CQ360">
            <v>0</v>
          </cell>
          <cell r="CR360">
            <v>0</v>
          </cell>
          <cell r="CS360">
            <v>0</v>
          </cell>
          <cell r="CT360">
            <v>0</v>
          </cell>
          <cell r="CU360">
            <v>0</v>
          </cell>
          <cell r="CV360">
            <v>0</v>
          </cell>
          <cell r="CW360">
            <v>0</v>
          </cell>
          <cell r="CX360">
            <v>0</v>
          </cell>
          <cell r="CY360">
            <v>0</v>
          </cell>
          <cell r="CZ360">
            <v>0</v>
          </cell>
          <cell r="DA360">
            <v>0</v>
          </cell>
          <cell r="DB360">
            <v>0</v>
          </cell>
          <cell r="DC360">
            <v>0</v>
          </cell>
          <cell r="DD360">
            <v>0</v>
          </cell>
          <cell r="DE360">
            <v>0</v>
          </cell>
          <cell r="DF360">
            <v>0</v>
          </cell>
          <cell r="DG360">
            <v>0</v>
          </cell>
          <cell r="DH360">
            <v>0</v>
          </cell>
          <cell r="DI360">
            <v>0</v>
          </cell>
          <cell r="DJ360">
            <v>0</v>
          </cell>
          <cell r="DK360">
            <v>0</v>
          </cell>
          <cell r="DL360">
            <v>0</v>
          </cell>
          <cell r="DM360">
            <v>0</v>
          </cell>
          <cell r="DN360">
            <v>0</v>
          </cell>
          <cell r="DO360">
            <v>0</v>
          </cell>
          <cell r="DP360">
            <v>0</v>
          </cell>
          <cell r="DQ360">
            <v>0</v>
          </cell>
          <cell r="DR360">
            <v>0</v>
          </cell>
          <cell r="DS360">
            <v>0</v>
          </cell>
          <cell r="DT360">
            <v>0</v>
          </cell>
          <cell r="DU360">
            <v>0</v>
          </cell>
          <cell r="DV360">
            <v>0</v>
          </cell>
          <cell r="DW360">
            <v>0</v>
          </cell>
          <cell r="DX360">
            <v>0</v>
          </cell>
          <cell r="DY360">
            <v>0</v>
          </cell>
          <cell r="DZ360">
            <v>0</v>
          </cell>
          <cell r="EA360">
            <v>0</v>
          </cell>
        </row>
        <row r="361">
          <cell r="A361">
            <v>292.04000000000002</v>
          </cell>
          <cell r="B361">
            <v>0</v>
          </cell>
          <cell r="C361">
            <v>0</v>
          </cell>
          <cell r="D361">
            <v>0</v>
          </cell>
          <cell r="E361">
            <v>0</v>
          </cell>
          <cell r="F361" t="str">
            <v>Departmental Management</v>
          </cell>
          <cell r="G361" t="str">
            <v>Student Aid Administration</v>
          </cell>
          <cell r="H361">
            <v>0</v>
          </cell>
          <cell r="I361">
            <v>0</v>
          </cell>
          <cell r="J361" t="str">
            <v>Not-for-profit servicers</v>
          </cell>
          <cell r="K361">
            <v>0</v>
          </cell>
          <cell r="L361" t="str">
            <v>M</v>
          </cell>
          <cell r="M361">
            <v>0</v>
          </cell>
          <cell r="N361">
            <v>0</v>
          </cell>
          <cell r="O361">
            <v>0</v>
          </cell>
          <cell r="P361">
            <v>0</v>
          </cell>
          <cell r="Q361">
            <v>0</v>
          </cell>
          <cell r="R361">
            <v>48553</v>
          </cell>
          <cell r="S361">
            <v>48553</v>
          </cell>
          <cell r="T361">
            <v>48553</v>
          </cell>
          <cell r="U361">
            <v>0</v>
          </cell>
          <cell r="V361">
            <v>0</v>
          </cell>
          <cell r="W361">
            <v>0</v>
          </cell>
          <cell r="X361">
            <v>0</v>
          </cell>
          <cell r="Y361">
            <v>0</v>
          </cell>
          <cell r="Z361">
            <v>0</v>
          </cell>
          <cell r="AA361">
            <v>0</v>
          </cell>
          <cell r="AB361">
            <v>0</v>
          </cell>
          <cell r="AC361">
            <v>0</v>
          </cell>
          <cell r="AD361">
            <v>0</v>
          </cell>
          <cell r="AE361">
            <v>0</v>
          </cell>
          <cell r="AF361">
            <v>0</v>
          </cell>
          <cell r="AG361">
            <v>126876</v>
          </cell>
          <cell r="AH361">
            <v>126876</v>
          </cell>
          <cell r="AI361">
            <v>0</v>
          </cell>
          <cell r="AJ361">
            <v>0</v>
          </cell>
          <cell r="AK361">
            <v>0</v>
          </cell>
          <cell r="AL361">
            <v>126876</v>
          </cell>
          <cell r="AM361">
            <v>126876</v>
          </cell>
          <cell r="AN361">
            <v>183872</v>
          </cell>
          <cell r="AO361">
            <v>183872</v>
          </cell>
          <cell r="AP361">
            <v>183872</v>
          </cell>
          <cell r="AQ361">
            <v>183872</v>
          </cell>
          <cell r="AR361">
            <v>183872</v>
          </cell>
          <cell r="AS361">
            <v>183872</v>
          </cell>
          <cell r="AT361">
            <v>183872</v>
          </cell>
          <cell r="AU361">
            <v>183872</v>
          </cell>
          <cell r="AV361">
            <v>183872</v>
          </cell>
          <cell r="AW361">
            <v>183872</v>
          </cell>
          <cell r="AX361">
            <v>183872</v>
          </cell>
          <cell r="AY361">
            <v>183872</v>
          </cell>
          <cell r="AZ361">
            <v>145333</v>
          </cell>
          <cell r="BA361">
            <v>145333</v>
          </cell>
          <cell r="BB361">
            <v>0</v>
          </cell>
          <cell r="BC361">
            <v>126876</v>
          </cell>
          <cell r="BD361">
            <v>260826</v>
          </cell>
          <cell r="BE361">
            <v>126876</v>
          </cell>
          <cell r="BF361">
            <v>260826</v>
          </cell>
          <cell r="BG361">
            <v>260826</v>
          </cell>
          <cell r="BH361">
            <v>260826</v>
          </cell>
          <cell r="BI361">
            <v>260826</v>
          </cell>
          <cell r="BJ361">
            <v>246826</v>
          </cell>
          <cell r="BK361">
            <v>246826</v>
          </cell>
          <cell r="BL361">
            <v>246826</v>
          </cell>
          <cell r="BM361">
            <v>276731</v>
          </cell>
          <cell r="BN361">
            <v>276731</v>
          </cell>
          <cell r="BO361">
            <v>276731</v>
          </cell>
          <cell r="BP361">
            <v>276731</v>
          </cell>
          <cell r="BQ361">
            <v>276731</v>
          </cell>
          <cell r="BR361">
            <v>276731</v>
          </cell>
          <cell r="BS361">
            <v>276731</v>
          </cell>
          <cell r="BT361">
            <v>276731</v>
          </cell>
          <cell r="BU361">
            <v>276731</v>
          </cell>
          <cell r="BV361">
            <v>276731</v>
          </cell>
          <cell r="BW361">
            <v>358911</v>
          </cell>
          <cell r="BX361">
            <v>183872</v>
          </cell>
          <cell r="BY361">
            <v>358911</v>
          </cell>
          <cell r="BZ361">
            <v>358911</v>
          </cell>
          <cell r="CA361">
            <v>358911</v>
          </cell>
          <cell r="CB361">
            <v>358911</v>
          </cell>
          <cell r="CC361">
            <v>358911</v>
          </cell>
          <cell r="CD361">
            <v>358911</v>
          </cell>
          <cell r="CE361">
            <v>358911</v>
          </cell>
          <cell r="CF361">
            <v>318313</v>
          </cell>
          <cell r="CG361">
            <v>385897</v>
          </cell>
          <cell r="CH361">
            <v>367593</v>
          </cell>
          <cell r="CI361">
            <v>278751</v>
          </cell>
          <cell r="CJ361">
            <v>276731</v>
          </cell>
          <cell r="CK361">
            <v>396219</v>
          </cell>
          <cell r="CL361">
            <v>358911</v>
          </cell>
          <cell r="CM361">
            <v>396219</v>
          </cell>
          <cell r="CN361">
            <v>434447</v>
          </cell>
          <cell r="CO361">
            <v>434447</v>
          </cell>
          <cell r="CP361">
            <v>434447</v>
          </cell>
          <cell r="CQ361">
            <v>434447</v>
          </cell>
          <cell r="CR361">
            <v>434447</v>
          </cell>
          <cell r="CS361">
            <v>434447</v>
          </cell>
          <cell r="CT361">
            <v>403167</v>
          </cell>
          <cell r="CU361">
            <v>226891</v>
          </cell>
          <cell r="CV361">
            <v>428210</v>
          </cell>
          <cell r="CW361">
            <v>0</v>
          </cell>
          <cell r="CX361">
            <v>0</v>
          </cell>
          <cell r="CY361">
            <v>0</v>
          </cell>
          <cell r="CZ361">
            <v>0</v>
          </cell>
          <cell r="DA361">
            <v>0</v>
          </cell>
          <cell r="DB361">
            <v>226891</v>
          </cell>
          <cell r="DC361">
            <v>0</v>
          </cell>
          <cell r="DD361">
            <v>0</v>
          </cell>
          <cell r="DE361">
            <v>0</v>
          </cell>
          <cell r="DF361">
            <v>0</v>
          </cell>
          <cell r="DG361">
            <v>0</v>
          </cell>
          <cell r="DH361">
            <v>0</v>
          </cell>
          <cell r="DI361">
            <v>0</v>
          </cell>
          <cell r="DJ361">
            <v>0</v>
          </cell>
          <cell r="DK361">
            <v>0</v>
          </cell>
          <cell r="DL361">
            <v>0</v>
          </cell>
          <cell r="DM361">
            <v>0</v>
          </cell>
          <cell r="DN361">
            <v>0</v>
          </cell>
          <cell r="DO361">
            <v>0</v>
          </cell>
          <cell r="DP361">
            <v>0</v>
          </cell>
          <cell r="DQ361">
            <v>0</v>
          </cell>
          <cell r="DR361">
            <v>0</v>
          </cell>
          <cell r="DS361">
            <v>0</v>
          </cell>
          <cell r="DT361">
            <v>0</v>
          </cell>
          <cell r="DU361">
            <v>0</v>
          </cell>
          <cell r="DV361">
            <v>0</v>
          </cell>
          <cell r="DW361">
            <v>0</v>
          </cell>
          <cell r="DX361">
            <v>0</v>
          </cell>
          <cell r="DY361">
            <v>0</v>
          </cell>
          <cell r="DZ361">
            <v>0</v>
          </cell>
          <cell r="EA361">
            <v>0</v>
          </cell>
        </row>
        <row r="362">
          <cell r="A362">
            <v>292.05</v>
          </cell>
          <cell r="B362">
            <v>0</v>
          </cell>
          <cell r="C362">
            <v>0</v>
          </cell>
          <cell r="D362">
            <v>0</v>
          </cell>
          <cell r="E362">
            <v>0</v>
          </cell>
          <cell r="F362" t="str">
            <v>Departmental Management</v>
          </cell>
          <cell r="G362" t="str">
            <v>Student Aid Administration</v>
          </cell>
          <cell r="H362">
            <v>0</v>
          </cell>
          <cell r="I362">
            <v>0</v>
          </cell>
          <cell r="J362" t="str">
            <v xml:space="preserve">Perkins Loan Servicing </v>
          </cell>
          <cell r="K362">
            <v>0</v>
          </cell>
          <cell r="L362">
            <v>0</v>
          </cell>
          <cell r="M362">
            <v>0</v>
          </cell>
          <cell r="N362">
            <v>0</v>
          </cell>
          <cell r="O362">
            <v>0</v>
          </cell>
          <cell r="P362">
            <v>0</v>
          </cell>
          <cell r="Q362">
            <v>0</v>
          </cell>
          <cell r="R362">
            <v>0</v>
          </cell>
          <cell r="S362">
            <v>0</v>
          </cell>
          <cell r="T362">
            <v>0</v>
          </cell>
          <cell r="U362">
            <v>0</v>
          </cell>
          <cell r="V362">
            <v>0</v>
          </cell>
          <cell r="W362">
            <v>0</v>
          </cell>
          <cell r="X362">
            <v>0</v>
          </cell>
          <cell r="Y362">
            <v>0</v>
          </cell>
          <cell r="Z362">
            <v>0</v>
          </cell>
          <cell r="AA362">
            <v>0</v>
          </cell>
          <cell r="AB362">
            <v>0</v>
          </cell>
          <cell r="AC362">
            <v>0</v>
          </cell>
          <cell r="AD362">
            <v>0</v>
          </cell>
          <cell r="AE362">
            <v>0</v>
          </cell>
          <cell r="AF362">
            <v>0</v>
          </cell>
          <cell r="AG362">
            <v>0</v>
          </cell>
          <cell r="AH362">
            <v>0</v>
          </cell>
          <cell r="AI362">
            <v>0</v>
          </cell>
          <cell r="AJ362">
            <v>0</v>
          </cell>
          <cell r="AK362">
            <v>0</v>
          </cell>
          <cell r="AL362">
            <v>0</v>
          </cell>
          <cell r="AM362">
            <v>0</v>
          </cell>
          <cell r="AN362">
            <v>0</v>
          </cell>
          <cell r="AO362">
            <v>0</v>
          </cell>
          <cell r="AP362">
            <v>0</v>
          </cell>
          <cell r="AQ362">
            <v>0</v>
          </cell>
          <cell r="AR362">
            <v>0</v>
          </cell>
          <cell r="AS362">
            <v>0</v>
          </cell>
          <cell r="AT362">
            <v>0</v>
          </cell>
          <cell r="AU362">
            <v>0</v>
          </cell>
          <cell r="AV362">
            <v>0</v>
          </cell>
          <cell r="AW362">
            <v>0</v>
          </cell>
          <cell r="AX362">
            <v>0</v>
          </cell>
          <cell r="AY362">
            <v>0</v>
          </cell>
          <cell r="AZ362">
            <v>0</v>
          </cell>
          <cell r="BA362">
            <v>0</v>
          </cell>
          <cell r="BB362">
            <v>0</v>
          </cell>
          <cell r="BC362">
            <v>0</v>
          </cell>
          <cell r="BD362">
            <v>0</v>
          </cell>
          <cell r="BE362">
            <v>0</v>
          </cell>
          <cell r="BF362">
            <v>0</v>
          </cell>
          <cell r="BG362">
            <v>0</v>
          </cell>
          <cell r="BH362">
            <v>0</v>
          </cell>
          <cell r="BI362">
            <v>0</v>
          </cell>
          <cell r="BJ362">
            <v>0</v>
          </cell>
          <cell r="BK362">
            <v>0</v>
          </cell>
          <cell r="BL362">
            <v>0</v>
          </cell>
          <cell r="BM362">
            <v>0</v>
          </cell>
          <cell r="BN362">
            <v>0</v>
          </cell>
          <cell r="BO362">
            <v>0</v>
          </cell>
          <cell r="BP362">
            <v>0</v>
          </cell>
          <cell r="BQ362">
            <v>0</v>
          </cell>
          <cell r="BR362">
            <v>0</v>
          </cell>
          <cell r="BS362">
            <v>0</v>
          </cell>
          <cell r="BT362">
            <v>0</v>
          </cell>
          <cell r="BU362">
            <v>0</v>
          </cell>
          <cell r="BV362">
            <v>0</v>
          </cell>
          <cell r="BW362">
            <v>0</v>
          </cell>
          <cell r="BX362">
            <v>0</v>
          </cell>
          <cell r="BY362">
            <v>0</v>
          </cell>
          <cell r="BZ362">
            <v>0</v>
          </cell>
          <cell r="CA362">
            <v>0</v>
          </cell>
          <cell r="CB362">
            <v>0</v>
          </cell>
          <cell r="CC362">
            <v>0</v>
          </cell>
          <cell r="CD362">
            <v>8000</v>
          </cell>
          <cell r="CE362">
            <v>0</v>
          </cell>
          <cell r="CF362">
            <v>0</v>
          </cell>
          <cell r="CG362">
            <v>0</v>
          </cell>
          <cell r="CH362">
            <v>0</v>
          </cell>
          <cell r="CI362">
            <v>0</v>
          </cell>
          <cell r="CJ362">
            <v>0</v>
          </cell>
          <cell r="CK362">
            <v>9000</v>
          </cell>
          <cell r="CL362">
            <v>8000</v>
          </cell>
          <cell r="CM362">
            <v>9000</v>
          </cell>
          <cell r="CN362">
            <v>9000</v>
          </cell>
          <cell r="CO362">
            <v>9000</v>
          </cell>
          <cell r="CP362">
            <v>9000</v>
          </cell>
          <cell r="CQ362">
            <v>0</v>
          </cell>
          <cell r="CR362">
            <v>0</v>
          </cell>
          <cell r="CS362">
            <v>0</v>
          </cell>
          <cell r="CT362">
            <v>0</v>
          </cell>
          <cell r="CU362">
            <v>0</v>
          </cell>
          <cell r="CV362">
            <v>0</v>
          </cell>
          <cell r="CW362">
            <v>0</v>
          </cell>
          <cell r="CX362">
            <v>0</v>
          </cell>
          <cell r="CY362">
            <v>0</v>
          </cell>
          <cell r="CZ362">
            <v>0</v>
          </cell>
          <cell r="DA362">
            <v>0</v>
          </cell>
          <cell r="DB362">
            <v>0</v>
          </cell>
          <cell r="DC362">
            <v>0</v>
          </cell>
          <cell r="DD362">
            <v>0</v>
          </cell>
          <cell r="DE362">
            <v>0</v>
          </cell>
          <cell r="DF362">
            <v>0</v>
          </cell>
          <cell r="DG362">
            <v>0</v>
          </cell>
          <cell r="DH362">
            <v>0</v>
          </cell>
          <cell r="DI362">
            <v>0</v>
          </cell>
          <cell r="DJ362">
            <v>0</v>
          </cell>
          <cell r="DK362">
            <v>0</v>
          </cell>
          <cell r="DL362">
            <v>0</v>
          </cell>
          <cell r="DM362">
            <v>0</v>
          </cell>
          <cell r="DN362">
            <v>0</v>
          </cell>
          <cell r="DO362">
            <v>0</v>
          </cell>
          <cell r="DP362">
            <v>0</v>
          </cell>
          <cell r="DQ362">
            <v>0</v>
          </cell>
          <cell r="DR362">
            <v>0</v>
          </cell>
          <cell r="DS362">
            <v>0</v>
          </cell>
          <cell r="DT362">
            <v>0</v>
          </cell>
          <cell r="DU362">
            <v>0</v>
          </cell>
          <cell r="DV362">
            <v>0</v>
          </cell>
          <cell r="DW362">
            <v>0</v>
          </cell>
          <cell r="DX362">
            <v>0</v>
          </cell>
          <cell r="DY362">
            <v>0</v>
          </cell>
          <cell r="DZ362">
            <v>0</v>
          </cell>
          <cell r="EA362">
            <v>0</v>
          </cell>
        </row>
        <row r="363">
          <cell r="A363">
            <v>293</v>
          </cell>
          <cell r="B363">
            <v>10</v>
          </cell>
          <cell r="C363">
            <v>3</v>
          </cell>
          <cell r="D363">
            <v>0</v>
          </cell>
          <cell r="E363">
            <v>0</v>
          </cell>
          <cell r="F363" t="str">
            <v>Departmental Management</v>
          </cell>
          <cell r="G363" t="str">
            <v>Student Aid Administration</v>
          </cell>
          <cell r="H363" t="str">
            <v>Other-8</v>
          </cell>
          <cell r="I363">
            <v>0</v>
          </cell>
          <cell r="J363" t="str">
            <v>Student Aid Administration, Recovery Act (HEA I-D and IV-D, section 458) : Salaries and expenses</v>
          </cell>
          <cell r="K363">
            <v>1</v>
          </cell>
          <cell r="L363" t="str">
            <v>D</v>
          </cell>
          <cell r="M363">
            <v>1</v>
          </cell>
          <cell r="N363">
            <v>0</v>
          </cell>
          <cell r="O363">
            <v>0</v>
          </cell>
          <cell r="P363">
            <v>60000</v>
          </cell>
          <cell r="Q363">
            <v>0</v>
          </cell>
          <cell r="R363">
            <v>0</v>
          </cell>
          <cell r="S363">
            <v>0</v>
          </cell>
          <cell r="T363">
            <v>0</v>
          </cell>
          <cell r="U363">
            <v>0</v>
          </cell>
          <cell r="V363">
            <v>0</v>
          </cell>
          <cell r="W363">
            <v>0</v>
          </cell>
          <cell r="X363">
            <v>0</v>
          </cell>
          <cell r="Y363">
            <v>0</v>
          </cell>
          <cell r="Z363">
            <v>0</v>
          </cell>
          <cell r="AA363">
            <v>0</v>
          </cell>
          <cell r="AB363">
            <v>0</v>
          </cell>
          <cell r="AC363">
            <v>0</v>
          </cell>
          <cell r="AD363">
            <v>0</v>
          </cell>
          <cell r="AE363">
            <v>0</v>
          </cell>
          <cell r="AF363">
            <v>0</v>
          </cell>
          <cell r="AG363">
            <v>0</v>
          </cell>
          <cell r="AH363">
            <v>0</v>
          </cell>
          <cell r="AI363">
            <v>0</v>
          </cell>
          <cell r="AJ363">
            <v>0</v>
          </cell>
          <cell r="AK363">
            <v>0</v>
          </cell>
          <cell r="AL363">
            <v>0</v>
          </cell>
          <cell r="AM363">
            <v>0</v>
          </cell>
          <cell r="AN363">
            <v>0</v>
          </cell>
          <cell r="AO363">
            <v>0</v>
          </cell>
          <cell r="AP363">
            <v>0</v>
          </cell>
          <cell r="AQ363">
            <v>0</v>
          </cell>
          <cell r="AR363">
            <v>0</v>
          </cell>
          <cell r="AS363">
            <v>0</v>
          </cell>
          <cell r="AT363">
            <v>0</v>
          </cell>
          <cell r="AU363">
            <v>0</v>
          </cell>
          <cell r="AV363">
            <v>0</v>
          </cell>
          <cell r="AW363">
            <v>0</v>
          </cell>
          <cell r="AX363">
            <v>0</v>
          </cell>
          <cell r="AY363">
            <v>0</v>
          </cell>
          <cell r="AZ363">
            <v>0</v>
          </cell>
          <cell r="BA363">
            <v>0</v>
          </cell>
          <cell r="BB363">
            <v>0</v>
          </cell>
          <cell r="BC363">
            <v>0</v>
          </cell>
          <cell r="BD363">
            <v>0</v>
          </cell>
          <cell r="BE363">
            <v>0</v>
          </cell>
          <cell r="BF363">
            <v>0</v>
          </cell>
          <cell r="BG363">
            <v>0</v>
          </cell>
          <cell r="BH363">
            <v>0</v>
          </cell>
          <cell r="BI363">
            <v>0</v>
          </cell>
          <cell r="BJ363">
            <v>0</v>
          </cell>
          <cell r="BK363">
            <v>0</v>
          </cell>
          <cell r="BL363">
            <v>0</v>
          </cell>
          <cell r="BM363">
            <v>0</v>
          </cell>
          <cell r="BN363">
            <v>0</v>
          </cell>
          <cell r="BO363">
            <v>0</v>
          </cell>
          <cell r="BP363">
            <v>0</v>
          </cell>
          <cell r="BQ363">
            <v>0</v>
          </cell>
          <cell r="BR363">
            <v>0</v>
          </cell>
          <cell r="BS363">
            <v>0</v>
          </cell>
          <cell r="BT363">
            <v>0</v>
          </cell>
          <cell r="BU363">
            <v>0</v>
          </cell>
          <cell r="BV363">
            <v>0</v>
          </cell>
          <cell r="BW363">
            <v>0</v>
          </cell>
          <cell r="BX363">
            <v>0</v>
          </cell>
          <cell r="BY363">
            <v>0</v>
          </cell>
          <cell r="BZ363">
            <v>0</v>
          </cell>
          <cell r="CA363">
            <v>0</v>
          </cell>
          <cell r="CB363">
            <v>0</v>
          </cell>
          <cell r="CC363">
            <v>0</v>
          </cell>
          <cell r="CD363">
            <v>0</v>
          </cell>
          <cell r="CE363">
            <v>0</v>
          </cell>
          <cell r="CF363">
            <v>0</v>
          </cell>
          <cell r="CG363">
            <v>0</v>
          </cell>
          <cell r="CH363">
            <v>0</v>
          </cell>
          <cell r="CI363">
            <v>0</v>
          </cell>
          <cell r="CJ363">
            <v>0</v>
          </cell>
          <cell r="CK363">
            <v>0</v>
          </cell>
          <cell r="CL363">
            <v>0</v>
          </cell>
          <cell r="CM363">
            <v>0</v>
          </cell>
          <cell r="CN363">
            <v>0</v>
          </cell>
          <cell r="CO363">
            <v>0</v>
          </cell>
          <cell r="CP363">
            <v>0</v>
          </cell>
          <cell r="CQ363">
            <v>0</v>
          </cell>
          <cell r="CR363">
            <v>0</v>
          </cell>
          <cell r="CS363">
            <v>0</v>
          </cell>
          <cell r="CT363">
            <v>0</v>
          </cell>
          <cell r="CU363">
            <v>0</v>
          </cell>
          <cell r="CV363">
            <v>0</v>
          </cell>
          <cell r="CW363">
            <v>0</v>
          </cell>
          <cell r="CX363">
            <v>0</v>
          </cell>
          <cell r="CY363">
            <v>0</v>
          </cell>
          <cell r="CZ363">
            <v>0</v>
          </cell>
          <cell r="DA363">
            <v>0</v>
          </cell>
          <cell r="DB363">
            <v>0</v>
          </cell>
          <cell r="DC363">
            <v>0</v>
          </cell>
          <cell r="DD363">
            <v>0</v>
          </cell>
          <cell r="DE363">
            <v>0</v>
          </cell>
          <cell r="DF363">
            <v>0</v>
          </cell>
          <cell r="DG363">
            <v>0</v>
          </cell>
          <cell r="DH363">
            <v>0</v>
          </cell>
          <cell r="DI363">
            <v>0</v>
          </cell>
          <cell r="DJ363">
            <v>0</v>
          </cell>
          <cell r="DK363">
            <v>0</v>
          </cell>
          <cell r="DL363">
            <v>0</v>
          </cell>
          <cell r="DM363">
            <v>0</v>
          </cell>
          <cell r="DN363">
            <v>0</v>
          </cell>
          <cell r="DO363">
            <v>0</v>
          </cell>
          <cell r="DP363">
            <v>0</v>
          </cell>
          <cell r="DQ363">
            <v>0</v>
          </cell>
          <cell r="DR363">
            <v>0</v>
          </cell>
          <cell r="DS363">
            <v>0</v>
          </cell>
          <cell r="DT363">
            <v>0</v>
          </cell>
          <cell r="DU363">
            <v>0</v>
          </cell>
          <cell r="DV363">
            <v>0</v>
          </cell>
          <cell r="DW363">
            <v>0</v>
          </cell>
          <cell r="DX363">
            <v>0</v>
          </cell>
          <cell r="DY363">
            <v>0</v>
          </cell>
          <cell r="DZ363">
            <v>0</v>
          </cell>
          <cell r="EA363">
            <v>0</v>
          </cell>
        </row>
        <row r="364">
          <cell r="A364">
            <v>294</v>
          </cell>
          <cell r="B364">
            <v>10</v>
          </cell>
          <cell r="C364">
            <v>0</v>
          </cell>
          <cell r="D364">
            <v>0</v>
          </cell>
          <cell r="E364">
            <v>0</v>
          </cell>
          <cell r="F364" t="str">
            <v>Departmental Management</v>
          </cell>
          <cell r="G364" t="str">
            <v>Office for Civil Rights</v>
          </cell>
          <cell r="H364" t="str">
            <v>Other-4</v>
          </cell>
          <cell r="I364">
            <v>0</v>
          </cell>
          <cell r="J364" t="str">
            <v>Office for Civil Rights (DEOA, section 203): Salaries and expenses</v>
          </cell>
          <cell r="K364">
            <v>0</v>
          </cell>
          <cell r="L364" t="str">
            <v>D</v>
          </cell>
          <cell r="M364">
            <v>1</v>
          </cell>
          <cell r="N364">
            <v>0</v>
          </cell>
          <cell r="O364">
            <v>0</v>
          </cell>
          <cell r="P364">
            <v>96826</v>
          </cell>
          <cell r="Q364">
            <v>103024</v>
          </cell>
          <cell r="R364">
            <v>103024</v>
          </cell>
          <cell r="S364">
            <v>103024</v>
          </cell>
          <cell r="T364">
            <v>103024</v>
          </cell>
          <cell r="U364">
            <v>106158</v>
          </cell>
          <cell r="V364">
            <v>106158</v>
          </cell>
          <cell r="W364">
            <v>106158</v>
          </cell>
          <cell r="X364">
            <v>106158</v>
          </cell>
          <cell r="Y364">
            <v>105700</v>
          </cell>
          <cell r="Z364">
            <v>105700</v>
          </cell>
          <cell r="AA364">
            <v>0</v>
          </cell>
          <cell r="AB364">
            <v>105700</v>
          </cell>
          <cell r="AC364">
            <v>105700</v>
          </cell>
          <cell r="AD364">
            <v>105700</v>
          </cell>
          <cell r="AE364">
            <v>105700</v>
          </cell>
          <cell r="AF364">
            <v>105700</v>
          </cell>
          <cell r="AG364">
            <v>105700</v>
          </cell>
          <cell r="AH364">
            <v>105700</v>
          </cell>
          <cell r="AI364">
            <v>105700</v>
          </cell>
          <cell r="AJ364">
            <v>103024</v>
          </cell>
          <cell r="AK364">
            <v>103024</v>
          </cell>
          <cell r="AL364">
            <v>105700</v>
          </cell>
          <cell r="AM364">
            <v>105700</v>
          </cell>
          <cell r="AN364">
            <v>105700</v>
          </cell>
          <cell r="AO364">
            <v>105700</v>
          </cell>
          <cell r="AP364">
            <v>103024</v>
          </cell>
          <cell r="AQ364">
            <v>103024</v>
          </cell>
          <cell r="AR364">
            <v>103024</v>
          </cell>
          <cell r="AS364">
            <v>103024</v>
          </cell>
          <cell r="AT364">
            <v>103024</v>
          </cell>
          <cell r="AU364">
            <v>103024</v>
          </cell>
          <cell r="AV364">
            <v>103024</v>
          </cell>
          <cell r="AW364">
            <v>103024</v>
          </cell>
          <cell r="AX364">
            <v>103024</v>
          </cell>
          <cell r="AY364">
            <v>103024</v>
          </cell>
          <cell r="AZ364">
            <v>102818</v>
          </cell>
          <cell r="BA364">
            <v>101273</v>
          </cell>
          <cell r="BB364">
            <v>103024</v>
          </cell>
          <cell r="BC364">
            <v>105700</v>
          </cell>
          <cell r="BD364">
            <v>110700</v>
          </cell>
          <cell r="BE364">
            <v>105700</v>
          </cell>
          <cell r="BF364">
            <v>110705</v>
          </cell>
          <cell r="BG364">
            <v>105700</v>
          </cell>
          <cell r="BH364">
            <v>107772</v>
          </cell>
          <cell r="BI364">
            <v>107772</v>
          </cell>
          <cell r="BJ364">
            <v>107772</v>
          </cell>
          <cell r="BK364">
            <v>107772</v>
          </cell>
          <cell r="BL364">
            <v>105668</v>
          </cell>
          <cell r="BM364">
            <v>105295</v>
          </cell>
          <cell r="BN364">
            <v>102818</v>
          </cell>
          <cell r="BO364">
            <v>102818</v>
          </cell>
          <cell r="BP364">
            <v>102818</v>
          </cell>
          <cell r="BQ364">
            <v>101273</v>
          </cell>
          <cell r="BR364">
            <v>101273</v>
          </cell>
          <cell r="BS364">
            <v>101273</v>
          </cell>
          <cell r="BT364">
            <v>101273</v>
          </cell>
          <cell r="BU364">
            <v>102818</v>
          </cell>
          <cell r="BV364">
            <v>102624</v>
          </cell>
          <cell r="BW364">
            <v>110413</v>
          </cell>
          <cell r="BX364">
            <v>105295</v>
          </cell>
          <cell r="BY364">
            <v>105295</v>
          </cell>
          <cell r="BZ364">
            <v>105295</v>
          </cell>
          <cell r="CA364">
            <v>102818</v>
          </cell>
          <cell r="CB364">
            <v>105318</v>
          </cell>
          <cell r="CC364">
            <v>105318</v>
          </cell>
          <cell r="CD364">
            <v>105318</v>
          </cell>
          <cell r="CE364">
            <v>102624</v>
          </cell>
          <cell r="CF364">
            <v>102624</v>
          </cell>
          <cell r="CG364">
            <v>102624</v>
          </cell>
          <cell r="CH364">
            <v>98356</v>
          </cell>
          <cell r="CI364">
            <v>102624</v>
          </cell>
          <cell r="CJ364">
            <v>102624</v>
          </cell>
          <cell r="CK364">
            <v>109152</v>
          </cell>
          <cell r="CL364">
            <v>109152</v>
          </cell>
          <cell r="CM364">
            <v>109152</v>
          </cell>
          <cell r="CN364">
            <v>107500</v>
          </cell>
          <cell r="CO364">
            <v>107500</v>
          </cell>
          <cell r="CP364">
            <v>107500</v>
          </cell>
          <cell r="CQ364">
            <v>107500</v>
          </cell>
          <cell r="CR364">
            <v>102418</v>
          </cell>
          <cell r="CS364">
            <v>102418</v>
          </cell>
          <cell r="CT364">
            <v>97256</v>
          </cell>
          <cell r="CU364">
            <v>98356</v>
          </cell>
          <cell r="CV364">
            <v>104973</v>
          </cell>
          <cell r="CW364">
            <v>102000</v>
          </cell>
          <cell r="CX364">
            <v>102000</v>
          </cell>
          <cell r="CY364">
            <v>102000</v>
          </cell>
          <cell r="CZ364">
            <v>102000</v>
          </cell>
          <cell r="DA364">
            <v>102000</v>
          </cell>
          <cell r="DB364">
            <v>98356</v>
          </cell>
          <cell r="DC364">
            <v>98302</v>
          </cell>
          <cell r="DD364">
            <v>102000</v>
          </cell>
          <cell r="DE364">
            <v>100000</v>
          </cell>
          <cell r="DF364">
            <v>130460</v>
          </cell>
          <cell r="DG364">
            <v>130460</v>
          </cell>
          <cell r="DH364">
            <v>130460</v>
          </cell>
          <cell r="DI364">
            <v>130460</v>
          </cell>
          <cell r="DJ364">
            <v>130691</v>
          </cell>
          <cell r="DK364">
            <v>130691</v>
          </cell>
          <cell r="DL364">
            <v>100000</v>
          </cell>
          <cell r="DM364">
            <v>100000</v>
          </cell>
          <cell r="DN364">
            <v>100000</v>
          </cell>
          <cell r="DO364">
            <v>0</v>
          </cell>
          <cell r="DP364">
            <v>100642</v>
          </cell>
          <cell r="DQ364">
            <v>107000</v>
          </cell>
          <cell r="DR364">
            <v>110000</v>
          </cell>
          <cell r="DS364">
            <v>107000</v>
          </cell>
          <cell r="DT364">
            <v>137708</v>
          </cell>
          <cell r="DU364">
            <v>137708</v>
          </cell>
          <cell r="DV364">
            <v>132708</v>
          </cell>
          <cell r="DW364">
            <v>137708</v>
          </cell>
          <cell r="DX364">
            <v>137708</v>
          </cell>
          <cell r="DY364">
            <v>137708</v>
          </cell>
          <cell r="DZ364">
            <v>110000</v>
          </cell>
          <cell r="EA364">
            <v>137708</v>
          </cell>
        </row>
        <row r="365">
          <cell r="A365">
            <v>295</v>
          </cell>
          <cell r="B365">
            <v>10</v>
          </cell>
          <cell r="C365">
            <v>0</v>
          </cell>
          <cell r="D365">
            <v>1</v>
          </cell>
          <cell r="E365">
            <v>0</v>
          </cell>
          <cell r="F365" t="str">
            <v>Departmental Management</v>
          </cell>
          <cell r="G365" t="str">
            <v>Office of the Inspector General</v>
          </cell>
          <cell r="H365" t="str">
            <v>Other-5</v>
          </cell>
          <cell r="I365">
            <v>0</v>
          </cell>
          <cell r="J365" t="str">
            <v>Office of the Inspector General (DEOA, section 212)</v>
          </cell>
          <cell r="K365">
            <v>0</v>
          </cell>
          <cell r="L365" t="str">
            <v>D</v>
          </cell>
          <cell r="M365">
            <v>1</v>
          </cell>
          <cell r="N365">
            <v>0</v>
          </cell>
          <cell r="O365">
            <v>0</v>
          </cell>
          <cell r="P365">
            <v>54539</v>
          </cell>
          <cell r="Q365">
            <v>60053</v>
          </cell>
          <cell r="R365">
            <v>60053</v>
          </cell>
          <cell r="S365">
            <v>60053</v>
          </cell>
          <cell r="T365">
            <v>60053</v>
          </cell>
          <cell r="U365">
            <v>65474</v>
          </cell>
          <cell r="V365">
            <v>65474</v>
          </cell>
          <cell r="W365">
            <v>65474</v>
          </cell>
          <cell r="X365">
            <v>65474</v>
          </cell>
          <cell r="Y365">
            <v>63993</v>
          </cell>
          <cell r="Z365">
            <v>65238</v>
          </cell>
          <cell r="AA365">
            <v>0</v>
          </cell>
          <cell r="AB365">
            <v>65238</v>
          </cell>
          <cell r="AC365">
            <v>63993</v>
          </cell>
          <cell r="AD365">
            <v>65238</v>
          </cell>
          <cell r="AE365">
            <v>65238</v>
          </cell>
          <cell r="AF365">
            <v>65238</v>
          </cell>
          <cell r="AG365">
            <v>65238</v>
          </cell>
          <cell r="AH365">
            <v>65238</v>
          </cell>
          <cell r="AI365">
            <v>65238</v>
          </cell>
          <cell r="AJ365">
            <v>60053</v>
          </cell>
          <cell r="AK365">
            <v>60053</v>
          </cell>
          <cell r="AL365">
            <v>65238</v>
          </cell>
          <cell r="AM365">
            <v>65238</v>
          </cell>
          <cell r="AN365">
            <v>65238</v>
          </cell>
          <cell r="AO365">
            <v>65238</v>
          </cell>
          <cell r="AP365">
            <v>60053</v>
          </cell>
          <cell r="AQ365">
            <v>60053</v>
          </cell>
          <cell r="AR365">
            <v>60053</v>
          </cell>
          <cell r="AS365">
            <v>60053</v>
          </cell>
          <cell r="AT365">
            <v>60053</v>
          </cell>
          <cell r="AU365">
            <v>60053</v>
          </cell>
          <cell r="AV365">
            <v>60053</v>
          </cell>
          <cell r="AW365">
            <v>60053</v>
          </cell>
          <cell r="AX365">
            <v>60053</v>
          </cell>
          <cell r="AY365">
            <v>60053</v>
          </cell>
          <cell r="AZ365">
            <v>59933</v>
          </cell>
          <cell r="BA365">
            <v>59032</v>
          </cell>
          <cell r="BB365">
            <v>60053</v>
          </cell>
          <cell r="BC365">
            <v>65238</v>
          </cell>
          <cell r="BD365">
            <v>68727</v>
          </cell>
          <cell r="BE365">
            <v>65238</v>
          </cell>
          <cell r="BF365">
            <v>68727</v>
          </cell>
          <cell r="BG365">
            <v>65813</v>
          </cell>
          <cell r="BH365">
            <v>67307</v>
          </cell>
          <cell r="BI365">
            <v>67187</v>
          </cell>
          <cell r="BJ365">
            <v>67187</v>
          </cell>
          <cell r="BK365">
            <v>67187</v>
          </cell>
          <cell r="BL365">
            <v>64874</v>
          </cell>
          <cell r="BM365">
            <v>63560</v>
          </cell>
          <cell r="BN365">
            <v>59933</v>
          </cell>
          <cell r="BO365">
            <v>59933</v>
          </cell>
          <cell r="BP365">
            <v>59933</v>
          </cell>
          <cell r="BQ365">
            <v>59032</v>
          </cell>
          <cell r="BR365">
            <v>59032</v>
          </cell>
          <cell r="BS365">
            <v>59032</v>
          </cell>
          <cell r="BT365">
            <v>59032</v>
          </cell>
          <cell r="BU365">
            <v>59933</v>
          </cell>
          <cell r="BV365">
            <v>59820</v>
          </cell>
          <cell r="BW365">
            <v>64547</v>
          </cell>
          <cell r="BX365">
            <v>59933</v>
          </cell>
          <cell r="BY365">
            <v>59933</v>
          </cell>
          <cell r="BZ365">
            <v>59933</v>
          </cell>
          <cell r="CA365">
            <v>62401</v>
          </cell>
          <cell r="CB365">
            <v>62401</v>
          </cell>
          <cell r="CC365">
            <v>62401</v>
          </cell>
          <cell r="CD365">
            <v>62401</v>
          </cell>
          <cell r="CE365">
            <v>59820</v>
          </cell>
          <cell r="CF365">
            <v>59820</v>
          </cell>
          <cell r="CG365">
            <v>59820</v>
          </cell>
          <cell r="CH365">
            <v>57791</v>
          </cell>
          <cell r="CI365">
            <v>59820</v>
          </cell>
          <cell r="CJ365">
            <v>59820</v>
          </cell>
          <cell r="CK365">
            <v>62429</v>
          </cell>
          <cell r="CL365">
            <v>62401</v>
          </cell>
          <cell r="CM365">
            <v>62429</v>
          </cell>
          <cell r="CN365">
            <v>62347</v>
          </cell>
          <cell r="CO365">
            <v>62347</v>
          </cell>
          <cell r="CP365">
            <v>62347</v>
          </cell>
          <cell r="CQ365">
            <v>62347</v>
          </cell>
          <cell r="CR365">
            <v>59700</v>
          </cell>
          <cell r="CS365">
            <v>59700</v>
          </cell>
          <cell r="CT365">
            <v>56691</v>
          </cell>
          <cell r="CU365">
            <v>57791</v>
          </cell>
          <cell r="CV365">
            <v>59181</v>
          </cell>
          <cell r="CW365">
            <v>59181</v>
          </cell>
          <cell r="CX365">
            <v>59181</v>
          </cell>
          <cell r="CY365">
            <v>59181</v>
          </cell>
          <cell r="CZ365">
            <v>59181</v>
          </cell>
          <cell r="DA365">
            <v>58791</v>
          </cell>
          <cell r="DB365">
            <v>57791</v>
          </cell>
          <cell r="DC365">
            <v>57759</v>
          </cell>
          <cell r="DD365">
            <v>58791</v>
          </cell>
          <cell r="DE365">
            <v>57791</v>
          </cell>
          <cell r="DF365">
            <v>59166</v>
          </cell>
          <cell r="DG365">
            <v>59166</v>
          </cell>
          <cell r="DH365">
            <v>59166</v>
          </cell>
          <cell r="DI365">
            <v>59166</v>
          </cell>
          <cell r="DJ365">
            <v>59256</v>
          </cell>
          <cell r="DK365">
            <v>59256</v>
          </cell>
          <cell r="DL365">
            <v>59256</v>
          </cell>
          <cell r="DM365">
            <v>59256</v>
          </cell>
          <cell r="DN365">
            <v>57791</v>
          </cell>
          <cell r="DO365">
            <v>0</v>
          </cell>
          <cell r="DP365">
            <v>59536</v>
          </cell>
          <cell r="DQ365">
            <v>59256</v>
          </cell>
          <cell r="DR365">
            <v>59256</v>
          </cell>
          <cell r="DS365">
            <v>59256</v>
          </cell>
          <cell r="DT365">
            <v>61941</v>
          </cell>
          <cell r="DU365">
            <v>61941</v>
          </cell>
          <cell r="DV365">
            <v>61941</v>
          </cell>
          <cell r="DW365">
            <v>61941</v>
          </cell>
          <cell r="DX365">
            <v>61941</v>
          </cell>
          <cell r="DY365">
            <v>61941</v>
          </cell>
          <cell r="DZ365">
            <v>59256</v>
          </cell>
          <cell r="EA365">
            <v>61941</v>
          </cell>
        </row>
        <row r="366">
          <cell r="A366">
            <v>296</v>
          </cell>
          <cell r="B366">
            <v>10</v>
          </cell>
          <cell r="C366">
            <v>0</v>
          </cell>
          <cell r="D366">
            <v>0</v>
          </cell>
          <cell r="E366">
            <v>0</v>
          </cell>
          <cell r="F366" t="str">
            <v>Departmental Management</v>
          </cell>
          <cell r="G366" t="str">
            <v>Office of the Inspector General, Recovery Act</v>
          </cell>
          <cell r="H366" t="str">
            <v>Other-5</v>
          </cell>
          <cell r="I366">
            <v>0</v>
          </cell>
          <cell r="J366" t="str">
            <v>Office of the Inspector General, Recovery Act  (DEOA, section 212): Salaries and expenses</v>
          </cell>
          <cell r="K366">
            <v>1</v>
          </cell>
          <cell r="L366" t="str">
            <v>D</v>
          </cell>
          <cell r="M366">
            <v>1</v>
          </cell>
          <cell r="N366">
            <v>0</v>
          </cell>
          <cell r="O366">
            <v>0</v>
          </cell>
          <cell r="P366">
            <v>14000</v>
          </cell>
          <cell r="Q366">
            <v>0</v>
          </cell>
          <cell r="R366">
            <v>0</v>
          </cell>
          <cell r="S366">
            <v>0</v>
          </cell>
          <cell r="T366">
            <v>0</v>
          </cell>
          <cell r="U366">
            <v>0</v>
          </cell>
          <cell r="V366">
            <v>0</v>
          </cell>
          <cell r="W366">
            <v>0</v>
          </cell>
          <cell r="X366">
            <v>0</v>
          </cell>
          <cell r="Y366">
            <v>0</v>
          </cell>
          <cell r="Z366">
            <v>0</v>
          </cell>
          <cell r="AA366">
            <v>0</v>
          </cell>
          <cell r="AB366">
            <v>0</v>
          </cell>
          <cell r="AC366">
            <v>0</v>
          </cell>
          <cell r="AD366">
            <v>0</v>
          </cell>
          <cell r="AE366">
            <v>0</v>
          </cell>
          <cell r="AF366">
            <v>0</v>
          </cell>
          <cell r="AG366">
            <v>0</v>
          </cell>
          <cell r="AH366">
            <v>0</v>
          </cell>
          <cell r="AI366">
            <v>0</v>
          </cell>
          <cell r="AJ366">
            <v>0</v>
          </cell>
          <cell r="AK366">
            <v>0</v>
          </cell>
          <cell r="AL366">
            <v>0</v>
          </cell>
          <cell r="AM366">
            <v>0</v>
          </cell>
          <cell r="AN366">
            <v>0</v>
          </cell>
          <cell r="AO366">
            <v>0</v>
          </cell>
          <cell r="AP366">
            <v>0</v>
          </cell>
          <cell r="AQ366">
            <v>0</v>
          </cell>
          <cell r="AR366">
            <v>0</v>
          </cell>
          <cell r="AS366">
            <v>0</v>
          </cell>
          <cell r="AT366">
            <v>0</v>
          </cell>
          <cell r="AU366">
            <v>0</v>
          </cell>
          <cell r="AV366">
            <v>0</v>
          </cell>
          <cell r="AW366">
            <v>0</v>
          </cell>
          <cell r="AX366">
            <v>0</v>
          </cell>
          <cell r="AY366">
            <v>0</v>
          </cell>
          <cell r="AZ366">
            <v>0</v>
          </cell>
          <cell r="BA366">
            <v>0</v>
          </cell>
          <cell r="BB366">
            <v>0</v>
          </cell>
          <cell r="BC366">
            <v>0</v>
          </cell>
          <cell r="BD366">
            <v>0</v>
          </cell>
          <cell r="BE366">
            <v>0</v>
          </cell>
          <cell r="BF366">
            <v>0</v>
          </cell>
          <cell r="BG366">
            <v>0</v>
          </cell>
          <cell r="BH366">
            <v>0</v>
          </cell>
          <cell r="BI366">
            <v>0</v>
          </cell>
          <cell r="BJ366">
            <v>0</v>
          </cell>
          <cell r="BK366">
            <v>0</v>
          </cell>
          <cell r="BL366">
            <v>0</v>
          </cell>
          <cell r="BM366">
            <v>0</v>
          </cell>
          <cell r="BN366">
            <v>0</v>
          </cell>
          <cell r="BO366">
            <v>0</v>
          </cell>
          <cell r="BP366">
            <v>0</v>
          </cell>
          <cell r="BQ366">
            <v>0</v>
          </cell>
          <cell r="BR366">
            <v>0</v>
          </cell>
          <cell r="BS366">
            <v>0</v>
          </cell>
          <cell r="BT366">
            <v>0</v>
          </cell>
          <cell r="BU366">
            <v>0</v>
          </cell>
          <cell r="BV366">
            <v>0</v>
          </cell>
          <cell r="BW366">
            <v>0</v>
          </cell>
          <cell r="BX366">
            <v>0</v>
          </cell>
          <cell r="BY366">
            <v>0</v>
          </cell>
          <cell r="BZ366">
            <v>0</v>
          </cell>
          <cell r="CA366">
            <v>0</v>
          </cell>
          <cell r="CB366">
            <v>0</v>
          </cell>
          <cell r="CC366">
            <v>0</v>
          </cell>
          <cell r="CD366">
            <v>0</v>
          </cell>
          <cell r="CE366">
            <v>0</v>
          </cell>
          <cell r="CF366">
            <v>0</v>
          </cell>
          <cell r="CG366">
            <v>0</v>
          </cell>
          <cell r="CH366">
            <v>0</v>
          </cell>
          <cell r="CI366">
            <v>0</v>
          </cell>
          <cell r="CJ366">
            <v>0</v>
          </cell>
          <cell r="CK366">
            <v>0</v>
          </cell>
          <cell r="CL366">
            <v>0</v>
          </cell>
          <cell r="CM366">
            <v>0</v>
          </cell>
          <cell r="CN366">
            <v>0</v>
          </cell>
          <cell r="CO366">
            <v>0</v>
          </cell>
          <cell r="CP366">
            <v>0</v>
          </cell>
          <cell r="CQ366">
            <v>0</v>
          </cell>
          <cell r="CR366">
            <v>0</v>
          </cell>
          <cell r="CS366">
            <v>0</v>
          </cell>
          <cell r="CT366">
            <v>0</v>
          </cell>
          <cell r="CU366">
            <v>0</v>
          </cell>
          <cell r="CV366">
            <v>0</v>
          </cell>
          <cell r="CW366">
            <v>0</v>
          </cell>
          <cell r="CX366">
            <v>0</v>
          </cell>
          <cell r="CY366">
            <v>0</v>
          </cell>
          <cell r="CZ366">
            <v>0</v>
          </cell>
          <cell r="DA366">
            <v>0</v>
          </cell>
          <cell r="DB366">
            <v>0</v>
          </cell>
          <cell r="DC366">
            <v>0</v>
          </cell>
          <cell r="DD366">
            <v>0</v>
          </cell>
          <cell r="DE366">
            <v>0</v>
          </cell>
          <cell r="DF366">
            <v>0</v>
          </cell>
          <cell r="DG366">
            <v>0</v>
          </cell>
          <cell r="DH366">
            <v>0</v>
          </cell>
          <cell r="DI366">
            <v>0</v>
          </cell>
          <cell r="DJ366">
            <v>0</v>
          </cell>
          <cell r="DK366">
            <v>0</v>
          </cell>
          <cell r="DL366">
            <v>0</v>
          </cell>
          <cell r="DM366">
            <v>0</v>
          </cell>
          <cell r="DN366">
            <v>0</v>
          </cell>
          <cell r="DO366">
            <v>0</v>
          </cell>
          <cell r="DP366">
            <v>0</v>
          </cell>
          <cell r="DQ366">
            <v>0</v>
          </cell>
          <cell r="DR366">
            <v>0</v>
          </cell>
          <cell r="DS366">
            <v>0</v>
          </cell>
          <cell r="DT366">
            <v>0</v>
          </cell>
          <cell r="DU366">
            <v>0</v>
          </cell>
          <cell r="DV366">
            <v>0</v>
          </cell>
          <cell r="DW366">
            <v>0</v>
          </cell>
          <cell r="DX366">
            <v>0</v>
          </cell>
          <cell r="DY366">
            <v>0</v>
          </cell>
          <cell r="DZ366">
            <v>0</v>
          </cell>
          <cell r="EA366">
            <v>0</v>
          </cell>
        </row>
        <row r="367">
          <cell r="A367">
            <v>297</v>
          </cell>
          <cell r="B367">
            <v>0</v>
          </cell>
          <cell r="C367">
            <v>0</v>
          </cell>
          <cell r="D367">
            <v>0</v>
          </cell>
          <cell r="E367">
            <v>0</v>
          </cell>
          <cell r="F367" t="str">
            <v>Departmental Management</v>
          </cell>
          <cell r="G367" t="str">
            <v xml:space="preserve">Education Competitiveness Programs </v>
          </cell>
          <cell r="H367">
            <v>0</v>
          </cell>
          <cell r="I367">
            <v>0</v>
          </cell>
          <cell r="J367" t="str">
            <v>School Modernization</v>
          </cell>
          <cell r="K367">
            <v>0</v>
          </cell>
          <cell r="L367">
            <v>0</v>
          </cell>
          <cell r="M367">
            <v>0</v>
          </cell>
          <cell r="N367">
            <v>0</v>
          </cell>
          <cell r="O367">
            <v>0</v>
          </cell>
          <cell r="P367">
            <v>0</v>
          </cell>
          <cell r="Q367">
            <v>0</v>
          </cell>
          <cell r="R367">
            <v>0</v>
          </cell>
          <cell r="S367">
            <v>0</v>
          </cell>
          <cell r="T367">
            <v>0</v>
          </cell>
          <cell r="U367">
            <v>0</v>
          </cell>
          <cell r="V367">
            <v>0</v>
          </cell>
          <cell r="W367">
            <v>0</v>
          </cell>
          <cell r="X367">
            <v>0</v>
          </cell>
          <cell r="Y367">
            <v>0</v>
          </cell>
          <cell r="Z367">
            <v>0</v>
          </cell>
          <cell r="AA367">
            <v>0</v>
          </cell>
          <cell r="AB367">
            <v>0</v>
          </cell>
          <cell r="AC367">
            <v>0</v>
          </cell>
          <cell r="AD367">
            <v>0</v>
          </cell>
          <cell r="AE367">
            <v>0</v>
          </cell>
          <cell r="AF367">
            <v>0</v>
          </cell>
          <cell r="AG367">
            <v>0</v>
          </cell>
          <cell r="AH367">
            <v>0</v>
          </cell>
          <cell r="AI367">
            <v>0</v>
          </cell>
          <cell r="AJ367">
            <v>0</v>
          </cell>
          <cell r="AK367">
            <v>0</v>
          </cell>
          <cell r="AL367">
            <v>0</v>
          </cell>
          <cell r="AM367">
            <v>0</v>
          </cell>
          <cell r="AN367">
            <v>0</v>
          </cell>
          <cell r="AO367">
            <v>0</v>
          </cell>
          <cell r="AP367">
            <v>0</v>
          </cell>
          <cell r="AQ367">
            <v>0</v>
          </cell>
          <cell r="AR367">
            <v>0</v>
          </cell>
          <cell r="AS367">
            <v>0</v>
          </cell>
          <cell r="AT367">
            <v>0</v>
          </cell>
          <cell r="AU367">
            <v>0</v>
          </cell>
          <cell r="AV367">
            <v>0</v>
          </cell>
          <cell r="AW367">
            <v>0</v>
          </cell>
          <cell r="AX367">
            <v>0</v>
          </cell>
          <cell r="AY367">
            <v>0</v>
          </cell>
          <cell r="AZ367">
            <v>0</v>
          </cell>
          <cell r="BA367">
            <v>0</v>
          </cell>
          <cell r="BB367">
            <v>0</v>
          </cell>
          <cell r="BC367">
            <v>0</v>
          </cell>
          <cell r="BD367">
            <v>0</v>
          </cell>
          <cell r="BE367">
            <v>0</v>
          </cell>
          <cell r="BF367">
            <v>0</v>
          </cell>
          <cell r="BG367">
            <v>0</v>
          </cell>
          <cell r="BH367">
            <v>0</v>
          </cell>
          <cell r="BI367">
            <v>0</v>
          </cell>
          <cell r="BJ367">
            <v>0</v>
          </cell>
          <cell r="BK367">
            <v>0</v>
          </cell>
          <cell r="BL367">
            <v>0</v>
          </cell>
          <cell r="BM367">
            <v>0</v>
          </cell>
          <cell r="BN367">
            <v>0</v>
          </cell>
          <cell r="BO367">
            <v>0</v>
          </cell>
          <cell r="BP367">
            <v>0</v>
          </cell>
          <cell r="BQ367">
            <v>0</v>
          </cell>
          <cell r="BR367">
            <v>0</v>
          </cell>
          <cell r="BS367">
            <v>0</v>
          </cell>
          <cell r="BT367">
            <v>0</v>
          </cell>
          <cell r="BU367">
            <v>0</v>
          </cell>
          <cell r="BV367">
            <v>0</v>
          </cell>
          <cell r="BW367">
            <v>0</v>
          </cell>
          <cell r="BX367">
            <v>0</v>
          </cell>
          <cell r="BY367">
            <v>0</v>
          </cell>
          <cell r="BZ367">
            <v>0</v>
          </cell>
          <cell r="CA367">
            <v>0</v>
          </cell>
          <cell r="CB367">
            <v>0</v>
          </cell>
          <cell r="CC367">
            <v>0</v>
          </cell>
          <cell r="CD367">
            <v>0</v>
          </cell>
          <cell r="CE367">
            <v>0</v>
          </cell>
          <cell r="CF367">
            <v>0</v>
          </cell>
          <cell r="CG367">
            <v>0</v>
          </cell>
          <cell r="CH367">
            <v>0</v>
          </cell>
          <cell r="CI367">
            <v>0</v>
          </cell>
          <cell r="CJ367">
            <v>0</v>
          </cell>
          <cell r="CK367">
            <v>0</v>
          </cell>
          <cell r="CL367">
            <v>0</v>
          </cell>
          <cell r="CM367">
            <v>0</v>
          </cell>
          <cell r="CN367">
            <v>0</v>
          </cell>
          <cell r="CO367">
            <v>0</v>
          </cell>
          <cell r="CP367">
            <v>0</v>
          </cell>
          <cell r="CQ367">
            <v>0</v>
          </cell>
          <cell r="CR367">
            <v>0</v>
          </cell>
          <cell r="CS367">
            <v>0</v>
          </cell>
          <cell r="CT367">
            <v>0</v>
          </cell>
          <cell r="CU367">
            <v>0</v>
          </cell>
          <cell r="CV367">
            <v>0</v>
          </cell>
          <cell r="CW367">
            <v>0</v>
          </cell>
          <cell r="CX367">
            <v>0</v>
          </cell>
          <cell r="CY367">
            <v>0</v>
          </cell>
          <cell r="CZ367">
            <v>0</v>
          </cell>
          <cell r="DA367">
            <v>0</v>
          </cell>
          <cell r="DB367">
            <v>0</v>
          </cell>
          <cell r="DC367">
            <v>0</v>
          </cell>
          <cell r="DD367">
            <v>0</v>
          </cell>
          <cell r="DE367">
            <v>0</v>
          </cell>
          <cell r="DF367">
            <v>0</v>
          </cell>
          <cell r="DG367">
            <v>0</v>
          </cell>
          <cell r="DH367">
            <v>0</v>
          </cell>
          <cell r="DI367">
            <v>0</v>
          </cell>
          <cell r="DJ367">
            <v>0</v>
          </cell>
          <cell r="DK367">
            <v>0</v>
          </cell>
          <cell r="DL367">
            <v>0</v>
          </cell>
          <cell r="DM367">
            <v>0</v>
          </cell>
          <cell r="DN367">
            <v>0</v>
          </cell>
          <cell r="DO367">
            <v>0</v>
          </cell>
          <cell r="DP367">
            <v>0</v>
          </cell>
          <cell r="DQ367">
            <v>0</v>
          </cell>
          <cell r="DR367">
            <v>0</v>
          </cell>
          <cell r="DS367">
            <v>0</v>
          </cell>
          <cell r="DT367">
            <v>0</v>
          </cell>
          <cell r="DU367">
            <v>0</v>
          </cell>
          <cell r="DV367">
            <v>0</v>
          </cell>
          <cell r="DW367">
            <v>0</v>
          </cell>
          <cell r="DX367">
            <v>0</v>
          </cell>
          <cell r="DY367">
            <v>0</v>
          </cell>
          <cell r="DZ367">
            <v>0</v>
          </cell>
          <cell r="EA367">
            <v>0</v>
          </cell>
        </row>
        <row r="368">
          <cell r="A368">
            <v>297.01</v>
          </cell>
          <cell r="B368">
            <v>0</v>
          </cell>
          <cell r="C368">
            <v>0</v>
          </cell>
          <cell r="D368">
            <v>0</v>
          </cell>
          <cell r="E368">
            <v>0</v>
          </cell>
          <cell r="F368" t="str">
            <v>Departmental Management</v>
          </cell>
          <cell r="G368" t="str">
            <v xml:space="preserve">Education Competitiveness Programs </v>
          </cell>
          <cell r="H368">
            <v>0</v>
          </cell>
          <cell r="I368">
            <v>0</v>
          </cell>
          <cell r="J368" t="str">
            <v xml:space="preserve">Teacher Stabilization </v>
          </cell>
          <cell r="K368">
            <v>0</v>
          </cell>
          <cell r="L368">
            <v>0</v>
          </cell>
          <cell r="M368">
            <v>0</v>
          </cell>
          <cell r="N368">
            <v>0</v>
          </cell>
          <cell r="O368">
            <v>0</v>
          </cell>
          <cell r="P368">
            <v>0</v>
          </cell>
          <cell r="Q368">
            <v>0</v>
          </cell>
          <cell r="R368">
            <v>0</v>
          </cell>
          <cell r="S368">
            <v>0</v>
          </cell>
          <cell r="T368">
            <v>0</v>
          </cell>
          <cell r="U368">
            <v>0</v>
          </cell>
          <cell r="V368">
            <v>0</v>
          </cell>
          <cell r="W368">
            <v>0</v>
          </cell>
          <cell r="X368">
            <v>0</v>
          </cell>
          <cell r="Y368">
            <v>0</v>
          </cell>
          <cell r="Z368">
            <v>0</v>
          </cell>
          <cell r="AA368">
            <v>0</v>
          </cell>
          <cell r="AB368">
            <v>0</v>
          </cell>
          <cell r="AC368">
            <v>0</v>
          </cell>
          <cell r="AD368">
            <v>0</v>
          </cell>
          <cell r="AE368">
            <v>0</v>
          </cell>
          <cell r="AF368">
            <v>0</v>
          </cell>
          <cell r="AG368">
            <v>0</v>
          </cell>
          <cell r="AH368">
            <v>0</v>
          </cell>
          <cell r="AI368">
            <v>0</v>
          </cell>
          <cell r="AJ368">
            <v>0</v>
          </cell>
          <cell r="AK368">
            <v>0</v>
          </cell>
          <cell r="AL368">
            <v>0</v>
          </cell>
          <cell r="AM368">
            <v>0</v>
          </cell>
          <cell r="AN368">
            <v>0</v>
          </cell>
          <cell r="AO368">
            <v>0</v>
          </cell>
          <cell r="AP368">
            <v>0</v>
          </cell>
          <cell r="AQ368">
            <v>0</v>
          </cell>
          <cell r="AR368">
            <v>0</v>
          </cell>
          <cell r="AS368">
            <v>0</v>
          </cell>
          <cell r="AT368">
            <v>0</v>
          </cell>
          <cell r="AU368">
            <v>0</v>
          </cell>
          <cell r="AV368">
            <v>0</v>
          </cell>
          <cell r="AW368">
            <v>0</v>
          </cell>
          <cell r="AX368">
            <v>0</v>
          </cell>
          <cell r="AY368">
            <v>0</v>
          </cell>
          <cell r="AZ368">
            <v>0</v>
          </cell>
          <cell r="BA368">
            <v>0</v>
          </cell>
          <cell r="BB368">
            <v>0</v>
          </cell>
          <cell r="BC368">
            <v>0</v>
          </cell>
          <cell r="BD368">
            <v>0</v>
          </cell>
          <cell r="BE368">
            <v>0</v>
          </cell>
          <cell r="BF368">
            <v>0</v>
          </cell>
          <cell r="BG368">
            <v>0</v>
          </cell>
          <cell r="BH368">
            <v>0</v>
          </cell>
          <cell r="BI368">
            <v>0</v>
          </cell>
          <cell r="BJ368">
            <v>0</v>
          </cell>
          <cell r="BK368">
            <v>0</v>
          </cell>
          <cell r="BL368">
            <v>0</v>
          </cell>
          <cell r="BM368">
            <v>0</v>
          </cell>
          <cell r="BN368">
            <v>0</v>
          </cell>
          <cell r="BO368">
            <v>0</v>
          </cell>
          <cell r="BP368">
            <v>0</v>
          </cell>
          <cell r="BQ368">
            <v>0</v>
          </cell>
          <cell r="BR368">
            <v>0</v>
          </cell>
          <cell r="BS368">
            <v>0</v>
          </cell>
          <cell r="BT368">
            <v>0</v>
          </cell>
          <cell r="BU368">
            <v>0</v>
          </cell>
          <cell r="BV368">
            <v>0</v>
          </cell>
          <cell r="BW368">
            <v>0</v>
          </cell>
          <cell r="BX368">
            <v>0</v>
          </cell>
          <cell r="BY368">
            <v>0</v>
          </cell>
          <cell r="BZ368">
            <v>0</v>
          </cell>
          <cell r="CA368">
            <v>0</v>
          </cell>
          <cell r="CB368">
            <v>0</v>
          </cell>
          <cell r="CC368">
            <v>0</v>
          </cell>
          <cell r="CD368">
            <v>0</v>
          </cell>
          <cell r="CE368">
            <v>0</v>
          </cell>
          <cell r="CF368">
            <v>0</v>
          </cell>
          <cell r="CG368">
            <v>12500000</v>
          </cell>
          <cell r="CH368">
            <v>12500000</v>
          </cell>
          <cell r="CI368">
            <v>0</v>
          </cell>
          <cell r="CJ368">
            <v>0</v>
          </cell>
          <cell r="CK368">
            <v>0</v>
          </cell>
          <cell r="CL368">
            <v>0</v>
          </cell>
          <cell r="CM368">
            <v>0</v>
          </cell>
          <cell r="CN368">
            <v>0</v>
          </cell>
          <cell r="CO368">
            <v>0</v>
          </cell>
          <cell r="CP368">
            <v>0</v>
          </cell>
          <cell r="CQ368">
            <v>0</v>
          </cell>
          <cell r="CR368">
            <v>0</v>
          </cell>
          <cell r="CS368">
            <v>0</v>
          </cell>
          <cell r="CT368">
            <v>0</v>
          </cell>
          <cell r="CU368">
            <v>0</v>
          </cell>
          <cell r="CV368">
            <v>0</v>
          </cell>
          <cell r="CW368">
            <v>0</v>
          </cell>
          <cell r="CX368">
            <v>0</v>
          </cell>
          <cell r="CY368">
            <v>0</v>
          </cell>
          <cell r="CZ368">
            <v>0</v>
          </cell>
          <cell r="DA368">
            <v>0</v>
          </cell>
          <cell r="DB368">
            <v>0</v>
          </cell>
          <cell r="DC368">
            <v>0</v>
          </cell>
          <cell r="DD368">
            <v>0</v>
          </cell>
          <cell r="DE368">
            <v>0</v>
          </cell>
          <cell r="DF368">
            <v>0</v>
          </cell>
          <cell r="DG368">
            <v>0</v>
          </cell>
          <cell r="DH368">
            <v>0</v>
          </cell>
          <cell r="DI368">
            <v>0</v>
          </cell>
          <cell r="DJ368">
            <v>0</v>
          </cell>
          <cell r="DK368">
            <v>0</v>
          </cell>
          <cell r="DL368">
            <v>0</v>
          </cell>
          <cell r="DM368">
            <v>0</v>
          </cell>
          <cell r="DN368">
            <v>0</v>
          </cell>
          <cell r="DO368">
            <v>0</v>
          </cell>
          <cell r="DP368">
            <v>0</v>
          </cell>
          <cell r="DQ368">
            <v>0</v>
          </cell>
          <cell r="DR368">
            <v>0</v>
          </cell>
          <cell r="DS368">
            <v>0</v>
          </cell>
          <cell r="DT368">
            <v>0</v>
          </cell>
          <cell r="DU368">
            <v>0</v>
          </cell>
          <cell r="DV368">
            <v>0</v>
          </cell>
          <cell r="DW368">
            <v>0</v>
          </cell>
          <cell r="DX368">
            <v>0</v>
          </cell>
          <cell r="DY368">
            <v>0</v>
          </cell>
          <cell r="DZ368">
            <v>0</v>
          </cell>
          <cell r="EA368">
            <v>0</v>
          </cell>
        </row>
        <row r="369">
          <cell r="A369">
            <v>297.02</v>
          </cell>
          <cell r="B369">
            <v>0</v>
          </cell>
          <cell r="C369">
            <v>0</v>
          </cell>
          <cell r="D369">
            <v>0</v>
          </cell>
          <cell r="E369">
            <v>0</v>
          </cell>
          <cell r="F369" t="str">
            <v>Departmental Management</v>
          </cell>
          <cell r="G369" t="str">
            <v xml:space="preserve">Education Competitiveness Programs </v>
          </cell>
          <cell r="H369">
            <v>0</v>
          </cell>
          <cell r="I369">
            <v>0</v>
          </cell>
          <cell r="J369" t="str">
            <v>Strengthening the Teaching Profession</v>
          </cell>
          <cell r="K369">
            <v>0</v>
          </cell>
          <cell r="L369">
            <v>0</v>
          </cell>
          <cell r="M369">
            <v>0</v>
          </cell>
          <cell r="N369">
            <v>0</v>
          </cell>
          <cell r="O369">
            <v>0</v>
          </cell>
          <cell r="P369">
            <v>0</v>
          </cell>
          <cell r="Q369">
            <v>0</v>
          </cell>
          <cell r="R369">
            <v>0</v>
          </cell>
          <cell r="S369">
            <v>0</v>
          </cell>
          <cell r="T369">
            <v>0</v>
          </cell>
          <cell r="U369">
            <v>0</v>
          </cell>
          <cell r="V369">
            <v>0</v>
          </cell>
          <cell r="W369">
            <v>0</v>
          </cell>
          <cell r="X369">
            <v>0</v>
          </cell>
          <cell r="Y369">
            <v>0</v>
          </cell>
          <cell r="Z369">
            <v>0</v>
          </cell>
          <cell r="AA369">
            <v>0</v>
          </cell>
          <cell r="AB369">
            <v>0</v>
          </cell>
          <cell r="AC369">
            <v>0</v>
          </cell>
          <cell r="AD369">
            <v>0</v>
          </cell>
          <cell r="AE369">
            <v>0</v>
          </cell>
          <cell r="AF369">
            <v>0</v>
          </cell>
          <cell r="AG369">
            <v>0</v>
          </cell>
          <cell r="AH369">
            <v>0</v>
          </cell>
          <cell r="AI369">
            <v>0</v>
          </cell>
          <cell r="AJ369">
            <v>0</v>
          </cell>
          <cell r="AK369">
            <v>0</v>
          </cell>
          <cell r="AL369">
            <v>0</v>
          </cell>
          <cell r="AM369">
            <v>0</v>
          </cell>
          <cell r="AN369">
            <v>0</v>
          </cell>
          <cell r="AO369">
            <v>0</v>
          </cell>
          <cell r="AP369">
            <v>0</v>
          </cell>
          <cell r="AQ369">
            <v>0</v>
          </cell>
          <cell r="AR369">
            <v>0</v>
          </cell>
          <cell r="AS369">
            <v>0</v>
          </cell>
          <cell r="AT369">
            <v>0</v>
          </cell>
          <cell r="AU369">
            <v>0</v>
          </cell>
          <cell r="AV369">
            <v>0</v>
          </cell>
          <cell r="AW369">
            <v>0</v>
          </cell>
          <cell r="AX369">
            <v>0</v>
          </cell>
          <cell r="AY369">
            <v>0</v>
          </cell>
          <cell r="AZ369">
            <v>0</v>
          </cell>
          <cell r="BA369">
            <v>0</v>
          </cell>
          <cell r="BB369">
            <v>0</v>
          </cell>
          <cell r="BC369">
            <v>0</v>
          </cell>
          <cell r="BD369">
            <v>0</v>
          </cell>
          <cell r="BE369">
            <v>0</v>
          </cell>
          <cell r="BF369">
            <v>0</v>
          </cell>
          <cell r="BG369">
            <v>0</v>
          </cell>
          <cell r="BH369">
            <v>0</v>
          </cell>
          <cell r="BI369">
            <v>0</v>
          </cell>
          <cell r="BJ369">
            <v>0</v>
          </cell>
          <cell r="BK369">
            <v>0</v>
          </cell>
          <cell r="BL369">
            <v>0</v>
          </cell>
          <cell r="BM369">
            <v>0</v>
          </cell>
          <cell r="BN369">
            <v>0</v>
          </cell>
          <cell r="BO369">
            <v>0</v>
          </cell>
          <cell r="BP369">
            <v>0</v>
          </cell>
          <cell r="BQ369">
            <v>0</v>
          </cell>
          <cell r="BR369">
            <v>0</v>
          </cell>
          <cell r="BS369">
            <v>0</v>
          </cell>
          <cell r="BT369">
            <v>0</v>
          </cell>
          <cell r="BU369">
            <v>0</v>
          </cell>
          <cell r="BV369">
            <v>0</v>
          </cell>
          <cell r="BW369">
            <v>0</v>
          </cell>
          <cell r="BX369">
            <v>0</v>
          </cell>
          <cell r="BY369">
            <v>0</v>
          </cell>
          <cell r="BZ369">
            <v>0</v>
          </cell>
          <cell r="CA369">
            <v>0</v>
          </cell>
          <cell r="CB369">
            <v>0</v>
          </cell>
          <cell r="CC369">
            <v>0</v>
          </cell>
          <cell r="CD369">
            <v>0</v>
          </cell>
          <cell r="CE369">
            <v>0</v>
          </cell>
          <cell r="CF369">
            <v>0</v>
          </cell>
          <cell r="CG369">
            <v>0</v>
          </cell>
          <cell r="CH369">
            <v>0</v>
          </cell>
          <cell r="CI369">
            <v>0</v>
          </cell>
          <cell r="CJ369">
            <v>0</v>
          </cell>
          <cell r="CK369">
            <v>0</v>
          </cell>
          <cell r="CL369">
            <v>0</v>
          </cell>
          <cell r="CM369">
            <v>0</v>
          </cell>
          <cell r="CN369">
            <v>0</v>
          </cell>
          <cell r="CO369">
            <v>0</v>
          </cell>
          <cell r="CP369">
            <v>0</v>
          </cell>
          <cell r="CQ369">
            <v>0</v>
          </cell>
          <cell r="CR369">
            <v>0</v>
          </cell>
          <cell r="CS369">
            <v>0</v>
          </cell>
          <cell r="CT369">
            <v>0</v>
          </cell>
          <cell r="CU369">
            <v>0</v>
          </cell>
          <cell r="CV369">
            <v>0</v>
          </cell>
          <cell r="CW369">
            <v>0</v>
          </cell>
          <cell r="CX369">
            <v>0</v>
          </cell>
          <cell r="CY369">
            <v>0</v>
          </cell>
          <cell r="CZ369">
            <v>0</v>
          </cell>
          <cell r="DA369">
            <v>0</v>
          </cell>
          <cell r="DB369">
            <v>0</v>
          </cell>
          <cell r="DC369">
            <v>0</v>
          </cell>
          <cell r="DD369">
            <v>0</v>
          </cell>
          <cell r="DE369">
            <v>0</v>
          </cell>
          <cell r="DF369">
            <v>0</v>
          </cell>
          <cell r="DG369">
            <v>0</v>
          </cell>
          <cell r="DH369">
            <v>0</v>
          </cell>
          <cell r="DI369">
            <v>0</v>
          </cell>
          <cell r="DJ369">
            <v>0</v>
          </cell>
          <cell r="DK369">
            <v>0</v>
          </cell>
          <cell r="DL369">
            <v>0</v>
          </cell>
          <cell r="DM369">
            <v>0</v>
          </cell>
          <cell r="DN369">
            <v>0</v>
          </cell>
          <cell r="DO369">
            <v>0</v>
          </cell>
          <cell r="DP369">
            <v>0</v>
          </cell>
          <cell r="DQ369">
            <v>0</v>
          </cell>
          <cell r="DR369">
            <v>0</v>
          </cell>
          <cell r="DS369">
            <v>0</v>
          </cell>
          <cell r="DT369">
            <v>0</v>
          </cell>
          <cell r="DU369">
            <v>0</v>
          </cell>
          <cell r="DV369">
            <v>0</v>
          </cell>
          <cell r="DW369">
            <v>0</v>
          </cell>
          <cell r="DX369">
            <v>0</v>
          </cell>
          <cell r="DY369">
            <v>0</v>
          </cell>
          <cell r="DZ369">
            <v>0</v>
          </cell>
          <cell r="EA369">
            <v>0</v>
          </cell>
        </row>
        <row r="370">
          <cell r="A370">
            <v>297.02999999999997</v>
          </cell>
          <cell r="B370">
            <v>0</v>
          </cell>
          <cell r="C370">
            <v>0</v>
          </cell>
          <cell r="D370">
            <v>0</v>
          </cell>
          <cell r="E370">
            <v>0</v>
          </cell>
          <cell r="F370" t="str">
            <v>Departmental Management</v>
          </cell>
          <cell r="G370" t="str">
            <v xml:space="preserve">Education Competitiveness Programs </v>
          </cell>
          <cell r="H370">
            <v>0</v>
          </cell>
          <cell r="I370">
            <v>0</v>
          </cell>
          <cell r="J370" t="str">
            <v>Career Academies</v>
          </cell>
          <cell r="K370">
            <v>0</v>
          </cell>
          <cell r="L370">
            <v>0</v>
          </cell>
          <cell r="M370">
            <v>0</v>
          </cell>
          <cell r="N370">
            <v>0</v>
          </cell>
          <cell r="O370">
            <v>0</v>
          </cell>
          <cell r="P370">
            <v>0</v>
          </cell>
          <cell r="Q370">
            <v>0</v>
          </cell>
          <cell r="R370">
            <v>0</v>
          </cell>
          <cell r="S370">
            <v>0</v>
          </cell>
          <cell r="T370">
            <v>0</v>
          </cell>
          <cell r="U370">
            <v>0</v>
          </cell>
          <cell r="V370">
            <v>0</v>
          </cell>
          <cell r="W370">
            <v>0</v>
          </cell>
          <cell r="X370">
            <v>0</v>
          </cell>
          <cell r="Y370">
            <v>0</v>
          </cell>
          <cell r="Z370">
            <v>0</v>
          </cell>
          <cell r="AA370">
            <v>0</v>
          </cell>
          <cell r="AB370">
            <v>0</v>
          </cell>
          <cell r="AC370">
            <v>0</v>
          </cell>
          <cell r="AD370">
            <v>0</v>
          </cell>
          <cell r="AE370">
            <v>0</v>
          </cell>
          <cell r="AF370">
            <v>0</v>
          </cell>
          <cell r="AG370">
            <v>0</v>
          </cell>
          <cell r="AH370">
            <v>0</v>
          </cell>
          <cell r="AI370">
            <v>0</v>
          </cell>
          <cell r="AJ370">
            <v>0</v>
          </cell>
          <cell r="AK370">
            <v>0</v>
          </cell>
          <cell r="AL370">
            <v>0</v>
          </cell>
          <cell r="AM370">
            <v>0</v>
          </cell>
          <cell r="AN370">
            <v>0</v>
          </cell>
          <cell r="AO370">
            <v>0</v>
          </cell>
          <cell r="AP370">
            <v>0</v>
          </cell>
          <cell r="AQ370">
            <v>0</v>
          </cell>
          <cell r="AR370">
            <v>0</v>
          </cell>
          <cell r="AS370">
            <v>0</v>
          </cell>
          <cell r="AT370">
            <v>0</v>
          </cell>
          <cell r="AU370">
            <v>0</v>
          </cell>
          <cell r="AV370">
            <v>0</v>
          </cell>
          <cell r="AW370">
            <v>0</v>
          </cell>
          <cell r="AX370">
            <v>0</v>
          </cell>
          <cell r="AY370">
            <v>0</v>
          </cell>
          <cell r="AZ370">
            <v>0</v>
          </cell>
          <cell r="BA370">
            <v>0</v>
          </cell>
          <cell r="BB370">
            <v>0</v>
          </cell>
          <cell r="BC370">
            <v>0</v>
          </cell>
          <cell r="BD370">
            <v>0</v>
          </cell>
          <cell r="BE370">
            <v>0</v>
          </cell>
          <cell r="BF370">
            <v>0</v>
          </cell>
          <cell r="BG370">
            <v>0</v>
          </cell>
          <cell r="BH370">
            <v>0</v>
          </cell>
          <cell r="BI370">
            <v>0</v>
          </cell>
          <cell r="BJ370">
            <v>0</v>
          </cell>
          <cell r="BK370">
            <v>0</v>
          </cell>
          <cell r="BL370">
            <v>0</v>
          </cell>
          <cell r="BM370">
            <v>0</v>
          </cell>
          <cell r="BN370">
            <v>0</v>
          </cell>
          <cell r="BO370">
            <v>0</v>
          </cell>
          <cell r="BP370">
            <v>0</v>
          </cell>
          <cell r="BQ370">
            <v>0</v>
          </cell>
          <cell r="BR370">
            <v>0</v>
          </cell>
          <cell r="BS370">
            <v>0</v>
          </cell>
          <cell r="BT370">
            <v>0</v>
          </cell>
          <cell r="BU370">
            <v>0</v>
          </cell>
          <cell r="BV370">
            <v>0</v>
          </cell>
          <cell r="BW370">
            <v>0</v>
          </cell>
          <cell r="BX370">
            <v>0</v>
          </cell>
          <cell r="BY370">
            <v>0</v>
          </cell>
          <cell r="BZ370">
            <v>0</v>
          </cell>
          <cell r="CA370">
            <v>0</v>
          </cell>
          <cell r="CB370">
            <v>0</v>
          </cell>
          <cell r="CC370">
            <v>0</v>
          </cell>
          <cell r="CD370">
            <v>200000</v>
          </cell>
          <cell r="CE370">
            <v>0</v>
          </cell>
          <cell r="CF370">
            <v>0</v>
          </cell>
          <cell r="CG370">
            <v>0</v>
          </cell>
          <cell r="CH370">
            <v>0</v>
          </cell>
          <cell r="CI370">
            <v>0</v>
          </cell>
          <cell r="CJ370">
            <v>0</v>
          </cell>
          <cell r="CK370">
            <v>0</v>
          </cell>
          <cell r="CL370">
            <v>200000</v>
          </cell>
          <cell r="CM370">
            <v>0</v>
          </cell>
          <cell r="CN370">
            <v>0</v>
          </cell>
          <cell r="CO370">
            <v>0</v>
          </cell>
          <cell r="CP370">
            <v>0</v>
          </cell>
          <cell r="CQ370">
            <v>0</v>
          </cell>
          <cell r="CR370">
            <v>0</v>
          </cell>
          <cell r="CS370">
            <v>0</v>
          </cell>
          <cell r="CT370">
            <v>0</v>
          </cell>
          <cell r="CU370">
            <v>0</v>
          </cell>
          <cell r="CV370">
            <v>0</v>
          </cell>
          <cell r="CW370">
            <v>0</v>
          </cell>
          <cell r="CX370">
            <v>0</v>
          </cell>
          <cell r="CY370">
            <v>0</v>
          </cell>
          <cell r="CZ370">
            <v>0</v>
          </cell>
          <cell r="DA370">
            <v>0</v>
          </cell>
          <cell r="DB370">
            <v>0</v>
          </cell>
          <cell r="DC370">
            <v>0</v>
          </cell>
          <cell r="DD370">
            <v>0</v>
          </cell>
          <cell r="DE370">
            <v>0</v>
          </cell>
          <cell r="DF370">
            <v>0</v>
          </cell>
          <cell r="DG370">
            <v>0</v>
          </cell>
          <cell r="DH370">
            <v>0</v>
          </cell>
          <cell r="DI370">
            <v>0</v>
          </cell>
          <cell r="DJ370">
            <v>0</v>
          </cell>
          <cell r="DK370">
            <v>0</v>
          </cell>
          <cell r="DL370">
            <v>0</v>
          </cell>
          <cell r="DM370">
            <v>0</v>
          </cell>
          <cell r="DN370">
            <v>0</v>
          </cell>
          <cell r="DO370">
            <v>0</v>
          </cell>
          <cell r="DP370">
            <v>0</v>
          </cell>
          <cell r="DQ370">
            <v>0</v>
          </cell>
          <cell r="DR370">
            <v>0</v>
          </cell>
          <cell r="DS370">
            <v>0</v>
          </cell>
          <cell r="DT370">
            <v>0</v>
          </cell>
          <cell r="DU370">
            <v>0</v>
          </cell>
          <cell r="DV370">
            <v>0</v>
          </cell>
          <cell r="DW370">
            <v>0</v>
          </cell>
          <cell r="DX370">
            <v>0</v>
          </cell>
          <cell r="DY370">
            <v>0</v>
          </cell>
          <cell r="DZ370">
            <v>0</v>
          </cell>
          <cell r="EA370">
            <v>0</v>
          </cell>
        </row>
        <row r="371">
          <cell r="A371">
            <v>297.04000000000002</v>
          </cell>
          <cell r="B371">
            <v>0</v>
          </cell>
          <cell r="C371">
            <v>0</v>
          </cell>
          <cell r="D371">
            <v>0</v>
          </cell>
          <cell r="E371">
            <v>0</v>
          </cell>
          <cell r="F371" t="str">
            <v>Departmental Management</v>
          </cell>
          <cell r="G371" t="str">
            <v xml:space="preserve">Education Competitiveness Programs </v>
          </cell>
          <cell r="H371">
            <v>0</v>
          </cell>
          <cell r="I371">
            <v>0</v>
          </cell>
          <cell r="J371" t="str">
            <v xml:space="preserve">Community College Initiative </v>
          </cell>
          <cell r="K371">
            <v>0</v>
          </cell>
          <cell r="L371">
            <v>0</v>
          </cell>
          <cell r="M371">
            <v>0</v>
          </cell>
          <cell r="N371">
            <v>0</v>
          </cell>
          <cell r="O371">
            <v>0</v>
          </cell>
          <cell r="P371">
            <v>0</v>
          </cell>
          <cell r="Q371">
            <v>0</v>
          </cell>
          <cell r="R371">
            <v>0</v>
          </cell>
          <cell r="S371">
            <v>0</v>
          </cell>
          <cell r="T371">
            <v>0</v>
          </cell>
          <cell r="U371">
            <v>0</v>
          </cell>
          <cell r="V371">
            <v>0</v>
          </cell>
          <cell r="W371">
            <v>0</v>
          </cell>
          <cell r="X371">
            <v>0</v>
          </cell>
          <cell r="Y371">
            <v>0</v>
          </cell>
          <cell r="Z371">
            <v>0</v>
          </cell>
          <cell r="AA371">
            <v>0</v>
          </cell>
          <cell r="AB371">
            <v>0</v>
          </cell>
          <cell r="AC371">
            <v>0</v>
          </cell>
          <cell r="AD371">
            <v>0</v>
          </cell>
          <cell r="AE371">
            <v>0</v>
          </cell>
          <cell r="AF371">
            <v>0</v>
          </cell>
          <cell r="AG371">
            <v>0</v>
          </cell>
          <cell r="AH371">
            <v>0</v>
          </cell>
          <cell r="AI371">
            <v>0</v>
          </cell>
          <cell r="AJ371">
            <v>0</v>
          </cell>
          <cell r="AK371">
            <v>0</v>
          </cell>
          <cell r="AL371">
            <v>0</v>
          </cell>
          <cell r="AM371">
            <v>0</v>
          </cell>
          <cell r="AN371">
            <v>0</v>
          </cell>
          <cell r="AO371">
            <v>0</v>
          </cell>
          <cell r="AP371">
            <v>0</v>
          </cell>
          <cell r="AQ371">
            <v>0</v>
          </cell>
          <cell r="AR371">
            <v>0</v>
          </cell>
          <cell r="AS371">
            <v>0</v>
          </cell>
          <cell r="AT371">
            <v>0</v>
          </cell>
          <cell r="AU371">
            <v>0</v>
          </cell>
          <cell r="AV371">
            <v>0</v>
          </cell>
          <cell r="AW371">
            <v>0</v>
          </cell>
          <cell r="AX371">
            <v>0</v>
          </cell>
          <cell r="AY371">
            <v>0</v>
          </cell>
          <cell r="AZ371">
            <v>0</v>
          </cell>
          <cell r="BA371">
            <v>0</v>
          </cell>
          <cell r="BB371">
            <v>0</v>
          </cell>
          <cell r="BC371">
            <v>0</v>
          </cell>
          <cell r="BD371">
            <v>0</v>
          </cell>
          <cell r="BE371">
            <v>0</v>
          </cell>
          <cell r="BF371">
            <v>0</v>
          </cell>
          <cell r="BG371">
            <v>0</v>
          </cell>
          <cell r="BH371">
            <v>0</v>
          </cell>
          <cell r="BI371">
            <v>0</v>
          </cell>
          <cell r="BJ371">
            <v>0</v>
          </cell>
          <cell r="BK371">
            <v>0</v>
          </cell>
          <cell r="BL371">
            <v>0</v>
          </cell>
          <cell r="BM371">
            <v>0</v>
          </cell>
          <cell r="BN371">
            <v>0</v>
          </cell>
          <cell r="BO371">
            <v>0</v>
          </cell>
          <cell r="BP371">
            <v>0</v>
          </cell>
          <cell r="BQ371">
            <v>0</v>
          </cell>
          <cell r="BR371">
            <v>0</v>
          </cell>
          <cell r="BS371">
            <v>0</v>
          </cell>
          <cell r="BT371">
            <v>0</v>
          </cell>
          <cell r="BU371">
            <v>0</v>
          </cell>
          <cell r="BV371">
            <v>0</v>
          </cell>
          <cell r="BW371">
            <v>0</v>
          </cell>
          <cell r="BX371">
            <v>0</v>
          </cell>
          <cell r="BY371">
            <v>0</v>
          </cell>
          <cell r="BZ371">
            <v>0</v>
          </cell>
          <cell r="CA371">
            <v>0</v>
          </cell>
          <cell r="CB371">
            <v>0</v>
          </cell>
          <cell r="CC371">
            <v>0</v>
          </cell>
          <cell r="CD371">
            <v>1333333</v>
          </cell>
          <cell r="CE371">
            <v>0</v>
          </cell>
          <cell r="CF371">
            <v>0</v>
          </cell>
          <cell r="CG371">
            <v>0</v>
          </cell>
          <cell r="CH371">
            <v>0</v>
          </cell>
          <cell r="CI371">
            <v>0</v>
          </cell>
          <cell r="CJ371">
            <v>0</v>
          </cell>
          <cell r="CK371">
            <v>1333333</v>
          </cell>
          <cell r="CL371">
            <v>1333333</v>
          </cell>
          <cell r="CM371">
            <v>1333333</v>
          </cell>
          <cell r="CN371">
            <v>1333333</v>
          </cell>
          <cell r="CO371">
            <v>1333333</v>
          </cell>
          <cell r="CP371">
            <v>1333333</v>
          </cell>
          <cell r="CQ371">
            <v>1333333</v>
          </cell>
          <cell r="CR371">
            <v>1333333</v>
          </cell>
          <cell r="CS371">
            <v>1333333</v>
          </cell>
          <cell r="CT371">
            <v>0</v>
          </cell>
          <cell r="CU371">
            <v>0</v>
          </cell>
          <cell r="CV371">
            <v>0</v>
          </cell>
          <cell r="CW371">
            <v>0</v>
          </cell>
          <cell r="CX371">
            <v>0</v>
          </cell>
          <cell r="CY371">
            <v>0</v>
          </cell>
          <cell r="CZ371">
            <v>0</v>
          </cell>
          <cell r="DA371">
            <v>0</v>
          </cell>
          <cell r="DB371">
            <v>0</v>
          </cell>
          <cell r="DC371">
            <v>0</v>
          </cell>
          <cell r="DD371">
            <v>0</v>
          </cell>
          <cell r="DE371">
            <v>0</v>
          </cell>
          <cell r="DF371">
            <v>0</v>
          </cell>
          <cell r="DG371">
            <v>0</v>
          </cell>
          <cell r="DH371">
            <v>0</v>
          </cell>
          <cell r="DI371">
            <v>0</v>
          </cell>
          <cell r="DJ371">
            <v>0</v>
          </cell>
          <cell r="DK371">
            <v>0</v>
          </cell>
          <cell r="DL371">
            <v>0</v>
          </cell>
          <cell r="DM371">
            <v>0</v>
          </cell>
          <cell r="DN371">
            <v>0</v>
          </cell>
          <cell r="DO371">
            <v>0</v>
          </cell>
          <cell r="DP371">
            <v>0</v>
          </cell>
          <cell r="DQ371">
            <v>0</v>
          </cell>
          <cell r="DR371">
            <v>0</v>
          </cell>
          <cell r="DS371">
            <v>0</v>
          </cell>
          <cell r="DT371">
            <v>0</v>
          </cell>
          <cell r="DU371">
            <v>0</v>
          </cell>
          <cell r="DV371">
            <v>0</v>
          </cell>
          <cell r="DW371">
            <v>0</v>
          </cell>
          <cell r="DX371">
            <v>0</v>
          </cell>
          <cell r="DY371">
            <v>0</v>
          </cell>
          <cell r="DZ371">
            <v>0</v>
          </cell>
          <cell r="EA371">
            <v>0</v>
          </cell>
        </row>
        <row r="372">
          <cell r="A372">
            <v>298</v>
          </cell>
          <cell r="B372">
            <v>0</v>
          </cell>
          <cell r="C372">
            <v>0</v>
          </cell>
          <cell r="D372">
            <v>0</v>
          </cell>
          <cell r="E372">
            <v>0</v>
          </cell>
          <cell r="F372" t="str">
            <v>OVAE</v>
          </cell>
          <cell r="G372" t="str">
            <v>Career, Technical, and Adult Education</v>
          </cell>
          <cell r="H372">
            <v>0</v>
          </cell>
          <cell r="I372">
            <v>0</v>
          </cell>
          <cell r="J372" t="str">
            <v>Career Academies</v>
          </cell>
          <cell r="K372">
            <v>0</v>
          </cell>
          <cell r="L372" t="str">
            <v>D</v>
          </cell>
          <cell r="M372">
            <v>0</v>
          </cell>
          <cell r="N372">
            <v>0</v>
          </cell>
          <cell r="O372">
            <v>0</v>
          </cell>
          <cell r="P372">
            <v>0</v>
          </cell>
          <cell r="Q372">
            <v>0</v>
          </cell>
          <cell r="R372">
            <v>0</v>
          </cell>
          <cell r="S372">
            <v>0</v>
          </cell>
          <cell r="T372">
            <v>0</v>
          </cell>
          <cell r="U372">
            <v>0</v>
          </cell>
          <cell r="V372">
            <v>0</v>
          </cell>
          <cell r="W372">
            <v>0</v>
          </cell>
          <cell r="X372">
            <v>0</v>
          </cell>
          <cell r="Y372">
            <v>0</v>
          </cell>
          <cell r="Z372">
            <v>0</v>
          </cell>
          <cell r="AA372">
            <v>0</v>
          </cell>
          <cell r="AB372">
            <v>0</v>
          </cell>
          <cell r="AC372">
            <v>0</v>
          </cell>
          <cell r="AD372">
            <v>0</v>
          </cell>
          <cell r="AE372">
            <v>0</v>
          </cell>
          <cell r="AF372">
            <v>0</v>
          </cell>
          <cell r="AG372">
            <v>0</v>
          </cell>
          <cell r="AH372">
            <v>0</v>
          </cell>
          <cell r="AI372">
            <v>0</v>
          </cell>
          <cell r="AJ372">
            <v>0</v>
          </cell>
          <cell r="AK372">
            <v>0</v>
          </cell>
          <cell r="AL372">
            <v>0</v>
          </cell>
          <cell r="AM372">
            <v>0</v>
          </cell>
          <cell r="AN372">
            <v>0</v>
          </cell>
          <cell r="AO372">
            <v>0</v>
          </cell>
          <cell r="AP372">
            <v>0</v>
          </cell>
          <cell r="AQ372">
            <v>0</v>
          </cell>
          <cell r="AR372">
            <v>0</v>
          </cell>
          <cell r="AS372">
            <v>0</v>
          </cell>
          <cell r="AT372">
            <v>0</v>
          </cell>
          <cell r="AU372">
            <v>0</v>
          </cell>
          <cell r="AV372">
            <v>0</v>
          </cell>
          <cell r="AW372">
            <v>0</v>
          </cell>
          <cell r="AX372">
            <v>0</v>
          </cell>
          <cell r="AY372">
            <v>0</v>
          </cell>
          <cell r="AZ372">
            <v>0</v>
          </cell>
          <cell r="BA372">
            <v>0</v>
          </cell>
          <cell r="BB372">
            <v>0</v>
          </cell>
          <cell r="BC372">
            <v>0</v>
          </cell>
          <cell r="BD372">
            <v>0</v>
          </cell>
          <cell r="BE372">
            <v>0</v>
          </cell>
          <cell r="BF372">
            <v>0</v>
          </cell>
          <cell r="BG372">
            <v>0</v>
          </cell>
          <cell r="BH372">
            <v>0</v>
          </cell>
          <cell r="BI372">
            <v>0</v>
          </cell>
          <cell r="BJ372">
            <v>0</v>
          </cell>
          <cell r="BK372">
            <v>0</v>
          </cell>
          <cell r="BL372">
            <v>0</v>
          </cell>
          <cell r="BM372">
            <v>0</v>
          </cell>
          <cell r="BN372">
            <v>0</v>
          </cell>
          <cell r="BO372">
            <v>0</v>
          </cell>
          <cell r="BP372">
            <v>0</v>
          </cell>
          <cell r="BQ372">
            <v>0</v>
          </cell>
          <cell r="BR372">
            <v>0</v>
          </cell>
          <cell r="BS372">
            <v>0</v>
          </cell>
          <cell r="BT372">
            <v>0</v>
          </cell>
          <cell r="BU372">
            <v>0</v>
          </cell>
          <cell r="BV372">
            <v>0</v>
          </cell>
          <cell r="BW372">
            <v>0</v>
          </cell>
          <cell r="BX372">
            <v>0</v>
          </cell>
          <cell r="BY372">
            <v>0</v>
          </cell>
          <cell r="BZ372">
            <v>0</v>
          </cell>
          <cell r="CA372">
            <v>0</v>
          </cell>
          <cell r="CB372">
            <v>0</v>
          </cell>
          <cell r="CC372">
            <v>0</v>
          </cell>
          <cell r="CD372">
            <v>0</v>
          </cell>
          <cell r="CE372">
            <v>0</v>
          </cell>
          <cell r="CF372">
            <v>0</v>
          </cell>
          <cell r="CG372">
            <v>0</v>
          </cell>
          <cell r="CH372">
            <v>0</v>
          </cell>
          <cell r="CI372">
            <v>0</v>
          </cell>
          <cell r="CJ372">
            <v>0</v>
          </cell>
          <cell r="CK372">
            <v>155000</v>
          </cell>
          <cell r="CL372">
            <v>0</v>
          </cell>
          <cell r="CM372">
            <v>0</v>
          </cell>
          <cell r="CN372">
            <v>0</v>
          </cell>
          <cell r="CO372">
            <v>0</v>
          </cell>
          <cell r="CP372">
            <v>0</v>
          </cell>
          <cell r="CQ372">
            <v>0</v>
          </cell>
          <cell r="CR372">
            <v>0</v>
          </cell>
          <cell r="CS372">
            <v>0</v>
          </cell>
          <cell r="CT372">
            <v>0</v>
          </cell>
          <cell r="CU372">
            <v>0</v>
          </cell>
          <cell r="CV372">
            <v>0</v>
          </cell>
          <cell r="CW372">
            <v>0</v>
          </cell>
          <cell r="CX372">
            <v>0</v>
          </cell>
          <cell r="CY372">
            <v>0</v>
          </cell>
          <cell r="CZ372">
            <v>0</v>
          </cell>
          <cell r="DA372">
            <v>0</v>
          </cell>
          <cell r="DB372">
            <v>0</v>
          </cell>
          <cell r="DC372">
            <v>0</v>
          </cell>
          <cell r="DD372">
            <v>0</v>
          </cell>
          <cell r="DE372">
            <v>0</v>
          </cell>
          <cell r="DF372">
            <v>0</v>
          </cell>
          <cell r="DG372">
            <v>0</v>
          </cell>
          <cell r="DH372">
            <v>0</v>
          </cell>
          <cell r="DI372">
            <v>0</v>
          </cell>
          <cell r="DJ372">
            <v>0</v>
          </cell>
          <cell r="DK372">
            <v>0</v>
          </cell>
          <cell r="DL372">
            <v>0</v>
          </cell>
          <cell r="DM372">
            <v>0</v>
          </cell>
          <cell r="DN372">
            <v>0</v>
          </cell>
          <cell r="DO372">
            <v>0</v>
          </cell>
          <cell r="DP372">
            <v>0</v>
          </cell>
          <cell r="DQ372">
            <v>0</v>
          </cell>
          <cell r="DR372">
            <v>0</v>
          </cell>
          <cell r="DS372">
            <v>0</v>
          </cell>
          <cell r="DT372">
            <v>0</v>
          </cell>
          <cell r="DU372">
            <v>0</v>
          </cell>
          <cell r="DV372">
            <v>0</v>
          </cell>
          <cell r="DW372">
            <v>0</v>
          </cell>
          <cell r="DX372">
            <v>0</v>
          </cell>
          <cell r="DY372">
            <v>0</v>
          </cell>
          <cell r="DZ372">
            <v>0</v>
          </cell>
          <cell r="EA372">
            <v>0</v>
          </cell>
        </row>
        <row r="373">
          <cell r="A373">
            <v>300</v>
          </cell>
          <cell r="B373">
            <v>10</v>
          </cell>
          <cell r="C373">
            <v>0</v>
          </cell>
          <cell r="D373">
            <v>0</v>
          </cell>
          <cell r="E373" t="str">
            <v>Daniel</v>
          </cell>
          <cell r="F373">
            <v>0</v>
          </cell>
          <cell r="G373" t="str">
            <v>Contributions</v>
          </cell>
          <cell r="H373">
            <v>0</v>
          </cell>
          <cell r="I373">
            <v>0</v>
          </cell>
          <cell r="J373" t="str">
            <v>Contributions (DEOA, section 421)</v>
          </cell>
          <cell r="K373">
            <v>0</v>
          </cell>
          <cell r="L373" t="str">
            <v>M</v>
          </cell>
          <cell r="M373">
            <v>1</v>
          </cell>
          <cell r="N373">
            <v>0</v>
          </cell>
          <cell r="O373">
            <v>0</v>
          </cell>
          <cell r="P373">
            <v>70</v>
          </cell>
          <cell r="Q373">
            <v>0</v>
          </cell>
          <cell r="R373">
            <v>296</v>
          </cell>
          <cell r="S373">
            <v>296</v>
          </cell>
          <cell r="T373">
            <v>296</v>
          </cell>
          <cell r="U373">
            <v>0</v>
          </cell>
          <cell r="V373">
            <v>0</v>
          </cell>
          <cell r="W373">
            <v>0</v>
          </cell>
          <cell r="X373">
            <v>0</v>
          </cell>
          <cell r="Y373">
            <v>0</v>
          </cell>
          <cell r="Z373">
            <v>0</v>
          </cell>
          <cell r="AA373">
            <v>0</v>
          </cell>
          <cell r="AB373">
            <v>0</v>
          </cell>
          <cell r="AC373">
            <v>0</v>
          </cell>
          <cell r="AD373">
            <v>0</v>
          </cell>
          <cell r="AE373">
            <v>0</v>
          </cell>
          <cell r="AF373">
            <v>0</v>
          </cell>
          <cell r="AG373">
            <v>0</v>
          </cell>
          <cell r="AH373">
            <v>922</v>
          </cell>
          <cell r="AI373">
            <v>51</v>
          </cell>
          <cell r="AJ373">
            <v>51</v>
          </cell>
          <cell r="AK373">
            <v>51</v>
          </cell>
          <cell r="AL373">
            <v>51</v>
          </cell>
          <cell r="AM373">
            <v>51</v>
          </cell>
          <cell r="AN373">
            <v>0</v>
          </cell>
          <cell r="AO373">
            <v>0</v>
          </cell>
          <cell r="AP373">
            <v>922</v>
          </cell>
          <cell r="AQ373">
            <v>922</v>
          </cell>
          <cell r="AR373">
            <v>922</v>
          </cell>
          <cell r="AS373">
            <v>922</v>
          </cell>
          <cell r="AT373">
            <v>922</v>
          </cell>
          <cell r="AU373">
            <v>922</v>
          </cell>
          <cell r="AV373">
            <v>922</v>
          </cell>
          <cell r="AW373">
            <v>922</v>
          </cell>
          <cell r="AX373">
            <v>922</v>
          </cell>
          <cell r="AY373">
            <v>922</v>
          </cell>
          <cell r="AZ373">
            <v>1286</v>
          </cell>
          <cell r="BA373">
            <v>1173</v>
          </cell>
          <cell r="BB373">
            <v>51</v>
          </cell>
          <cell r="BC373">
            <v>0</v>
          </cell>
          <cell r="BD373">
            <v>0</v>
          </cell>
          <cell r="BE373">
            <v>0</v>
          </cell>
          <cell r="BF373">
            <v>0</v>
          </cell>
          <cell r="BG373">
            <v>0</v>
          </cell>
          <cell r="BH373">
            <v>0</v>
          </cell>
          <cell r="BI373">
            <v>0</v>
          </cell>
          <cell r="BJ373">
            <v>0</v>
          </cell>
          <cell r="BK373">
            <v>0</v>
          </cell>
          <cell r="BL373">
            <v>0</v>
          </cell>
          <cell r="BM373">
            <v>0</v>
          </cell>
          <cell r="BN373">
            <v>0</v>
          </cell>
          <cell r="BO373">
            <v>0</v>
          </cell>
          <cell r="BP373">
            <v>0</v>
          </cell>
          <cell r="BQ373">
            <v>1173</v>
          </cell>
          <cell r="BR373">
            <v>1173</v>
          </cell>
          <cell r="BS373">
            <v>1173</v>
          </cell>
          <cell r="BT373">
            <v>1173</v>
          </cell>
          <cell r="BU373">
            <v>51</v>
          </cell>
          <cell r="BV373">
            <v>1424</v>
          </cell>
          <cell r="BW373">
            <v>0</v>
          </cell>
          <cell r="BX373">
            <v>0</v>
          </cell>
          <cell r="BY373">
            <v>0</v>
          </cell>
          <cell r="BZ373">
            <v>0</v>
          </cell>
          <cell r="CA373">
            <v>0</v>
          </cell>
          <cell r="CB373">
            <v>0</v>
          </cell>
          <cell r="CC373">
            <v>0</v>
          </cell>
          <cell r="CD373">
            <v>0</v>
          </cell>
          <cell r="CE373">
            <v>0</v>
          </cell>
          <cell r="CF373">
            <v>0</v>
          </cell>
          <cell r="CG373">
            <v>248</v>
          </cell>
          <cell r="CH373">
            <v>513</v>
          </cell>
          <cell r="CI373">
            <v>0</v>
          </cell>
          <cell r="CJ373">
            <v>1424</v>
          </cell>
          <cell r="CK373">
            <v>0</v>
          </cell>
          <cell r="CL373">
            <v>0</v>
          </cell>
          <cell r="CM373">
            <v>0</v>
          </cell>
          <cell r="CN373">
            <v>0</v>
          </cell>
          <cell r="CO373">
            <v>0</v>
          </cell>
          <cell r="CP373">
            <v>0</v>
          </cell>
          <cell r="CQ373">
            <v>0</v>
          </cell>
          <cell r="CR373">
            <v>0</v>
          </cell>
          <cell r="CS373">
            <v>0</v>
          </cell>
          <cell r="CT373">
            <v>0</v>
          </cell>
          <cell r="CU373">
            <v>1340</v>
          </cell>
          <cell r="CV373">
            <v>0</v>
          </cell>
          <cell r="CW373">
            <v>0</v>
          </cell>
          <cell r="CX373">
            <v>0</v>
          </cell>
          <cell r="CY373">
            <v>0</v>
          </cell>
          <cell r="CZ373">
            <v>0</v>
          </cell>
          <cell r="DA373">
            <v>0</v>
          </cell>
          <cell r="DB373">
            <v>955</v>
          </cell>
          <cell r="DC373">
            <v>0</v>
          </cell>
          <cell r="DD373">
            <v>0</v>
          </cell>
          <cell r="DE373">
            <v>2187</v>
          </cell>
          <cell r="DF373">
            <v>0</v>
          </cell>
          <cell r="DG373">
            <v>0</v>
          </cell>
          <cell r="DH373">
            <v>0</v>
          </cell>
          <cell r="DI373">
            <v>0</v>
          </cell>
          <cell r="DJ373">
            <v>0</v>
          </cell>
          <cell r="DK373">
            <v>0</v>
          </cell>
          <cell r="DL373">
            <v>0</v>
          </cell>
          <cell r="DM373">
            <v>0</v>
          </cell>
          <cell r="DN373">
            <v>0</v>
          </cell>
          <cell r="DO373">
            <v>0</v>
          </cell>
          <cell r="DP373">
            <v>1959</v>
          </cell>
          <cell r="DQ373">
            <v>0</v>
          </cell>
          <cell r="DR373">
            <v>0</v>
          </cell>
          <cell r="DS373">
            <v>648</v>
          </cell>
          <cell r="DT373">
            <v>0</v>
          </cell>
          <cell r="DU373">
            <v>0</v>
          </cell>
          <cell r="DV373">
            <v>0</v>
          </cell>
          <cell r="DW373">
            <v>0</v>
          </cell>
          <cell r="DX373">
            <v>0</v>
          </cell>
          <cell r="DY373">
            <v>0</v>
          </cell>
          <cell r="DZ373">
            <v>0</v>
          </cell>
          <cell r="EA373">
            <v>0</v>
          </cell>
        </row>
        <row r="374">
          <cell r="A374">
            <v>301</v>
          </cell>
          <cell r="B374">
            <v>10</v>
          </cell>
          <cell r="C374">
            <v>3</v>
          </cell>
          <cell r="D374">
            <v>0</v>
          </cell>
          <cell r="E374" t="str">
            <v>Trina, Winnie</v>
          </cell>
          <cell r="F374">
            <v>0</v>
          </cell>
          <cell r="G374" t="str">
            <v>General Fund Receipts</v>
          </cell>
          <cell r="H374">
            <v>0</v>
          </cell>
          <cell r="I374">
            <v>0</v>
          </cell>
          <cell r="J374" t="str">
            <v>Perkins loan repayments</v>
          </cell>
          <cell r="K374">
            <v>0</v>
          </cell>
          <cell r="L374" t="str">
            <v>M</v>
          </cell>
          <cell r="M374">
            <v>1</v>
          </cell>
          <cell r="N374">
            <v>0</v>
          </cell>
          <cell r="O374">
            <v>0</v>
          </cell>
          <cell r="P374">
            <v>-23602</v>
          </cell>
          <cell r="Q374">
            <v>0</v>
          </cell>
          <cell r="R374">
            <v>-22000</v>
          </cell>
          <cell r="S374">
            <v>-28000</v>
          </cell>
          <cell r="T374">
            <v>-28000</v>
          </cell>
          <cell r="U374">
            <v>0</v>
          </cell>
          <cell r="V374">
            <v>0</v>
          </cell>
          <cell r="W374">
            <v>0</v>
          </cell>
          <cell r="X374">
            <v>0</v>
          </cell>
          <cell r="Y374">
            <v>0</v>
          </cell>
          <cell r="Z374">
            <v>0</v>
          </cell>
          <cell r="AA374">
            <v>0</v>
          </cell>
          <cell r="AB374">
            <v>0</v>
          </cell>
          <cell r="AC374">
            <v>-28000</v>
          </cell>
          <cell r="AD374">
            <v>-28000</v>
          </cell>
          <cell r="AE374">
            <v>-28000</v>
          </cell>
          <cell r="AF374">
            <v>-28000</v>
          </cell>
          <cell r="AG374">
            <v>-28000</v>
          </cell>
          <cell r="AH374">
            <v>-28000</v>
          </cell>
          <cell r="AI374">
            <v>-28000</v>
          </cell>
          <cell r="AJ374">
            <v>-28000</v>
          </cell>
          <cell r="AK374">
            <v>-28000</v>
          </cell>
          <cell r="AL374">
            <v>-28000</v>
          </cell>
          <cell r="AM374">
            <v>-28000</v>
          </cell>
          <cell r="AN374">
            <v>-28000</v>
          </cell>
          <cell r="AO374">
            <v>-28000</v>
          </cell>
          <cell r="AP374">
            <v>-28000</v>
          </cell>
          <cell r="AQ374">
            <v>-28000</v>
          </cell>
          <cell r="AR374">
            <v>-28000</v>
          </cell>
          <cell r="AS374">
            <v>-28000</v>
          </cell>
          <cell r="AT374">
            <v>-28000</v>
          </cell>
          <cell r="AU374">
            <v>-28000</v>
          </cell>
          <cell r="AV374">
            <v>-28000</v>
          </cell>
          <cell r="AW374">
            <v>-28000</v>
          </cell>
          <cell r="AX374">
            <v>-28000</v>
          </cell>
          <cell r="AY374">
            <v>-28000</v>
          </cell>
          <cell r="AZ374">
            <v>-28000</v>
          </cell>
          <cell r="BA374">
            <v>-28000</v>
          </cell>
          <cell r="BB374">
            <v>-28000</v>
          </cell>
          <cell r="BC374">
            <v>-28000</v>
          </cell>
          <cell r="BD374">
            <v>-28000</v>
          </cell>
          <cell r="BE374">
            <v>-28000</v>
          </cell>
          <cell r="BF374">
            <v>-28000</v>
          </cell>
          <cell r="BG374">
            <v>-28000</v>
          </cell>
          <cell r="BH374">
            <v>-28000</v>
          </cell>
          <cell r="BI374">
            <v>-28000</v>
          </cell>
          <cell r="BJ374">
            <v>-28000</v>
          </cell>
          <cell r="BK374">
            <v>-28000</v>
          </cell>
          <cell r="BL374">
            <v>-28000</v>
          </cell>
          <cell r="BM374">
            <v>-28000</v>
          </cell>
          <cell r="BN374">
            <v>-28000</v>
          </cell>
          <cell r="BO374">
            <v>-28000</v>
          </cell>
          <cell r="BP374">
            <v>-28000</v>
          </cell>
          <cell r="BQ374">
            <v>-28000</v>
          </cell>
          <cell r="BR374">
            <v>-28000</v>
          </cell>
          <cell r="BS374">
            <v>-28000</v>
          </cell>
          <cell r="BT374">
            <v>-28000</v>
          </cell>
          <cell r="BU374">
            <v>-28000</v>
          </cell>
          <cell r="BV374">
            <v>-28000</v>
          </cell>
          <cell r="BW374">
            <v>-28000</v>
          </cell>
          <cell r="BX374">
            <v>-28000</v>
          </cell>
          <cell r="BY374">
            <v>-28000</v>
          </cell>
          <cell r="BZ374">
            <v>-28000</v>
          </cell>
          <cell r="CA374">
            <v>-28000</v>
          </cell>
          <cell r="CB374">
            <v>-28000</v>
          </cell>
          <cell r="CC374">
            <v>-28000</v>
          </cell>
          <cell r="CD374">
            <v>-28000</v>
          </cell>
          <cell r="CE374">
            <v>-28000</v>
          </cell>
          <cell r="CF374">
            <v>-28000</v>
          </cell>
          <cell r="CG374">
            <v>-28000</v>
          </cell>
          <cell r="CH374">
            <v>-28000</v>
          </cell>
          <cell r="CI374">
            <v>-28000</v>
          </cell>
          <cell r="CJ374">
            <v>-28000</v>
          </cell>
          <cell r="CK374">
            <v>-28000</v>
          </cell>
          <cell r="CL374">
            <v>-28000</v>
          </cell>
          <cell r="CM374">
            <v>-28000</v>
          </cell>
          <cell r="CN374">
            <v>-28000</v>
          </cell>
          <cell r="CO374">
            <v>-28000</v>
          </cell>
          <cell r="CP374">
            <v>-28000</v>
          </cell>
          <cell r="CQ374">
            <v>-28000</v>
          </cell>
          <cell r="CR374">
            <v>-28000</v>
          </cell>
          <cell r="CS374">
            <v>-28000</v>
          </cell>
          <cell r="CT374">
            <v>-28000</v>
          </cell>
          <cell r="CU374">
            <v>-28000</v>
          </cell>
          <cell r="CV374">
            <v>-28000</v>
          </cell>
          <cell r="CW374">
            <v>-28000</v>
          </cell>
          <cell r="CX374">
            <v>-28000</v>
          </cell>
          <cell r="CY374">
            <v>-28000</v>
          </cell>
          <cell r="CZ374">
            <v>-28000</v>
          </cell>
          <cell r="DA374">
            <v>-28000</v>
          </cell>
          <cell r="DB374">
            <v>-28000</v>
          </cell>
          <cell r="DC374">
            <v>-28000</v>
          </cell>
          <cell r="DD374">
            <v>-28000</v>
          </cell>
          <cell r="DE374">
            <v>-28000</v>
          </cell>
          <cell r="DF374">
            <v>0</v>
          </cell>
          <cell r="DG374">
            <v>0</v>
          </cell>
          <cell r="DH374">
            <v>0</v>
          </cell>
          <cell r="DI374">
            <v>0</v>
          </cell>
          <cell r="DJ374">
            <v>0</v>
          </cell>
          <cell r="DK374">
            <v>-28000</v>
          </cell>
          <cell r="DL374">
            <v>-28000</v>
          </cell>
          <cell r="DM374">
            <v>-28000</v>
          </cell>
          <cell r="DN374">
            <v>-28000</v>
          </cell>
          <cell r="DO374">
            <v>0</v>
          </cell>
          <cell r="DP374">
            <v>-28000</v>
          </cell>
          <cell r="DQ374">
            <v>-28000</v>
          </cell>
          <cell r="DR374">
            <v>-28000</v>
          </cell>
          <cell r="DS374">
            <v>-28000</v>
          </cell>
          <cell r="DT374">
            <v>-28000</v>
          </cell>
          <cell r="DU374">
            <v>-28000</v>
          </cell>
          <cell r="DV374">
            <v>-28000</v>
          </cell>
          <cell r="DW374">
            <v>-28000</v>
          </cell>
          <cell r="DX374">
            <v>-28000</v>
          </cell>
          <cell r="DY374">
            <v>-28000</v>
          </cell>
          <cell r="DZ374">
            <v>-28000</v>
          </cell>
          <cell r="EA374">
            <v>-28000</v>
          </cell>
        </row>
        <row r="375">
          <cell r="A375">
            <v>302</v>
          </cell>
          <cell r="B375">
            <v>10</v>
          </cell>
          <cell r="C375">
            <v>3</v>
          </cell>
          <cell r="D375">
            <v>0</v>
          </cell>
          <cell r="E375">
            <v>0</v>
          </cell>
          <cell r="F375">
            <v>0</v>
          </cell>
          <cell r="G375" t="str">
            <v>General Fund Receipts</v>
          </cell>
          <cell r="H375">
            <v>0</v>
          </cell>
          <cell r="I375">
            <v>0</v>
          </cell>
          <cell r="J375" t="str">
            <v>Perkins institutional fund recall (mandatory)</v>
          </cell>
          <cell r="K375">
            <v>0</v>
          </cell>
          <cell r="L375" t="str">
            <v>M</v>
          </cell>
          <cell r="M375">
            <v>1</v>
          </cell>
          <cell r="N375">
            <v>0</v>
          </cell>
          <cell r="O375">
            <v>0</v>
          </cell>
          <cell r="P375">
            <v>0</v>
          </cell>
          <cell r="Q375">
            <v>0</v>
          </cell>
          <cell r="R375">
            <v>0</v>
          </cell>
          <cell r="S375">
            <v>0</v>
          </cell>
          <cell r="T375">
            <v>0</v>
          </cell>
          <cell r="U375">
            <v>0</v>
          </cell>
          <cell r="V375">
            <v>0</v>
          </cell>
          <cell r="W375">
            <v>0</v>
          </cell>
          <cell r="X375">
            <v>0</v>
          </cell>
          <cell r="Y375">
            <v>-690000</v>
          </cell>
          <cell r="Z375">
            <v>0</v>
          </cell>
          <cell r="AA375">
            <v>0</v>
          </cell>
          <cell r="AB375">
            <v>0</v>
          </cell>
          <cell r="AC375">
            <v>-690000</v>
          </cell>
          <cell r="AD375">
            <v>-690000</v>
          </cell>
          <cell r="AE375">
            <v>-690000</v>
          </cell>
          <cell r="AF375">
            <v>-690000</v>
          </cell>
          <cell r="AG375">
            <v>-690000</v>
          </cell>
          <cell r="AH375">
            <v>-690000</v>
          </cell>
          <cell r="AI375">
            <v>0</v>
          </cell>
          <cell r="AJ375">
            <v>0</v>
          </cell>
          <cell r="AK375">
            <v>0</v>
          </cell>
          <cell r="AL375">
            <v>0</v>
          </cell>
          <cell r="AM375">
            <v>0</v>
          </cell>
          <cell r="AN375">
            <v>0</v>
          </cell>
          <cell r="AO375">
            <v>0</v>
          </cell>
          <cell r="AP375">
            <v>0</v>
          </cell>
          <cell r="AQ375">
            <v>0</v>
          </cell>
          <cell r="AR375">
            <v>0</v>
          </cell>
          <cell r="AS375">
            <v>0</v>
          </cell>
          <cell r="AT375">
            <v>0</v>
          </cell>
          <cell r="AU375">
            <v>0</v>
          </cell>
          <cell r="AV375">
            <v>0</v>
          </cell>
          <cell r="AW375">
            <v>0</v>
          </cell>
          <cell r="AX375">
            <v>0</v>
          </cell>
          <cell r="AY375">
            <v>0</v>
          </cell>
          <cell r="AZ375">
            <v>0</v>
          </cell>
          <cell r="BA375">
            <v>0</v>
          </cell>
          <cell r="BB375">
            <v>0</v>
          </cell>
          <cell r="BC375">
            <v>-690000</v>
          </cell>
          <cell r="BD375">
            <v>0</v>
          </cell>
          <cell r="BE375">
            <v>-690000</v>
          </cell>
          <cell r="BF375">
            <v>0</v>
          </cell>
          <cell r="BG375">
            <v>0</v>
          </cell>
          <cell r="BH375">
            <v>0</v>
          </cell>
          <cell r="BI375">
            <v>0</v>
          </cell>
          <cell r="BJ375">
            <v>0</v>
          </cell>
          <cell r="BK375">
            <v>-384000</v>
          </cell>
          <cell r="BL375">
            <v>-384000</v>
          </cell>
          <cell r="BM375">
            <v>0</v>
          </cell>
          <cell r="BN375">
            <v>0</v>
          </cell>
          <cell r="BO375">
            <v>0</v>
          </cell>
          <cell r="BP375">
            <v>0</v>
          </cell>
          <cell r="BQ375">
            <v>0</v>
          </cell>
          <cell r="BR375">
            <v>0</v>
          </cell>
          <cell r="BS375">
            <v>0</v>
          </cell>
          <cell r="BT375">
            <v>0</v>
          </cell>
          <cell r="BU375">
            <v>0</v>
          </cell>
          <cell r="BV375">
            <v>0</v>
          </cell>
          <cell r="BW375">
            <v>-618157</v>
          </cell>
          <cell r="BX375">
            <v>-618157</v>
          </cell>
          <cell r="BY375">
            <v>-618157</v>
          </cell>
          <cell r="BZ375">
            <v>-618157</v>
          </cell>
          <cell r="CA375">
            <v>-618157</v>
          </cell>
          <cell r="CB375">
            <v>-618157</v>
          </cell>
          <cell r="CC375">
            <v>-618157</v>
          </cell>
          <cell r="CD375">
            <v>-618157</v>
          </cell>
          <cell r="CE375">
            <v>0</v>
          </cell>
          <cell r="CF375">
            <v>-618157</v>
          </cell>
          <cell r="CG375">
            <v>0</v>
          </cell>
          <cell r="CH375">
            <v>0</v>
          </cell>
          <cell r="CI375">
            <v>-618157</v>
          </cell>
          <cell r="CJ375">
            <v>0</v>
          </cell>
          <cell r="CK375">
            <v>-618157</v>
          </cell>
          <cell r="CL375">
            <v>-618157</v>
          </cell>
          <cell r="CM375">
            <v>-618157</v>
          </cell>
          <cell r="CN375">
            <v>0</v>
          </cell>
          <cell r="CO375">
            <v>0</v>
          </cell>
          <cell r="CP375">
            <v>0</v>
          </cell>
          <cell r="CQ375">
            <v>0</v>
          </cell>
          <cell r="CR375">
            <v>0</v>
          </cell>
          <cell r="CS375">
            <v>0</v>
          </cell>
          <cell r="CT375">
            <v>0</v>
          </cell>
          <cell r="CU375">
            <v>0</v>
          </cell>
          <cell r="CV375">
            <v>0</v>
          </cell>
          <cell r="CW375">
            <v>0</v>
          </cell>
          <cell r="CX375">
            <v>0</v>
          </cell>
          <cell r="CY375">
            <v>0</v>
          </cell>
          <cell r="CZ375">
            <v>0</v>
          </cell>
          <cell r="DA375">
            <v>0</v>
          </cell>
          <cell r="DB375">
            <v>0</v>
          </cell>
          <cell r="DC375">
            <v>0</v>
          </cell>
          <cell r="DD375">
            <v>0</v>
          </cell>
          <cell r="DE375">
            <v>0</v>
          </cell>
          <cell r="DF375">
            <v>0</v>
          </cell>
          <cell r="DG375">
            <v>0</v>
          </cell>
          <cell r="DH375">
            <v>0</v>
          </cell>
          <cell r="DI375">
            <v>0</v>
          </cell>
          <cell r="DJ375">
            <v>0</v>
          </cell>
          <cell r="DK375">
            <v>-268690</v>
          </cell>
          <cell r="DL375">
            <v>0</v>
          </cell>
          <cell r="DM375">
            <v>0</v>
          </cell>
          <cell r="DN375">
            <v>0</v>
          </cell>
          <cell r="DO375">
            <v>0</v>
          </cell>
          <cell r="DP375">
            <v>0</v>
          </cell>
          <cell r="DQ375">
            <v>-268690</v>
          </cell>
          <cell r="DR375">
            <v>0</v>
          </cell>
          <cell r="DS375">
            <v>0</v>
          </cell>
          <cell r="DT375">
            <v>-268690</v>
          </cell>
          <cell r="DU375">
            <v>-268690</v>
          </cell>
          <cell r="DV375">
            <v>-268690</v>
          </cell>
          <cell r="DW375">
            <v>-268690</v>
          </cell>
          <cell r="DX375">
            <v>0</v>
          </cell>
          <cell r="DY375">
            <v>0</v>
          </cell>
          <cell r="DZ375">
            <v>0</v>
          </cell>
          <cell r="EA375">
            <v>0</v>
          </cell>
        </row>
        <row r="376">
          <cell r="A376">
            <v>303</v>
          </cell>
          <cell r="B376">
            <v>10</v>
          </cell>
          <cell r="C376">
            <v>3</v>
          </cell>
          <cell r="D376">
            <v>0</v>
          </cell>
          <cell r="E376">
            <v>0</v>
          </cell>
          <cell r="F376">
            <v>0</v>
          </cell>
          <cell r="G376" t="str">
            <v>General Fund Receipts</v>
          </cell>
          <cell r="H376">
            <v>0</v>
          </cell>
          <cell r="I376">
            <v>0</v>
          </cell>
          <cell r="J376" t="str">
            <v>CHAFL downward reestimate of loan subsidies</v>
          </cell>
          <cell r="K376">
            <v>0</v>
          </cell>
          <cell r="L376" t="str">
            <v>M</v>
          </cell>
          <cell r="M376">
            <v>1</v>
          </cell>
          <cell r="N376">
            <v>0</v>
          </cell>
          <cell r="O376">
            <v>0</v>
          </cell>
          <cell r="P376">
            <v>-1273</v>
          </cell>
          <cell r="Q376">
            <v>0</v>
          </cell>
          <cell r="R376">
            <v>-92374</v>
          </cell>
          <cell r="S376">
            <v>-92374</v>
          </cell>
          <cell r="T376">
            <v>-92374</v>
          </cell>
          <cell r="U376">
            <v>0</v>
          </cell>
          <cell r="V376">
            <v>0</v>
          </cell>
          <cell r="W376">
            <v>0</v>
          </cell>
          <cell r="X376">
            <v>0</v>
          </cell>
          <cell r="Y376">
            <v>0</v>
          </cell>
          <cell r="Z376">
            <v>0</v>
          </cell>
          <cell r="AA376">
            <v>0</v>
          </cell>
          <cell r="AB376">
            <v>0</v>
          </cell>
          <cell r="AC376">
            <v>0</v>
          </cell>
          <cell r="AD376">
            <v>0</v>
          </cell>
          <cell r="AE376">
            <v>-23446</v>
          </cell>
          <cell r="AF376">
            <v>-23446</v>
          </cell>
          <cell r="AG376">
            <v>-23446</v>
          </cell>
          <cell r="AH376">
            <v>-23446</v>
          </cell>
          <cell r="AI376">
            <v>-23446</v>
          </cell>
          <cell r="AJ376">
            <v>-23446</v>
          </cell>
          <cell r="AK376">
            <v>-23446</v>
          </cell>
          <cell r="AL376">
            <v>-23446</v>
          </cell>
          <cell r="AM376">
            <v>-23446</v>
          </cell>
          <cell r="AN376">
            <v>-23446</v>
          </cell>
          <cell r="AO376">
            <v>-23446</v>
          </cell>
          <cell r="AP376">
            <v>-23446</v>
          </cell>
          <cell r="AQ376">
            <v>-23446</v>
          </cell>
          <cell r="AR376">
            <v>-23446</v>
          </cell>
          <cell r="AS376">
            <v>-23446</v>
          </cell>
          <cell r="AT376">
            <v>-23446</v>
          </cell>
          <cell r="AU376">
            <v>-23446</v>
          </cell>
          <cell r="AV376">
            <v>-23446</v>
          </cell>
          <cell r="AW376">
            <v>-23446</v>
          </cell>
          <cell r="AX376">
            <v>-23446</v>
          </cell>
          <cell r="AY376">
            <v>-23446</v>
          </cell>
          <cell r="AZ376">
            <v>-23446</v>
          </cell>
          <cell r="BA376">
            <v>-23446</v>
          </cell>
          <cell r="BB376">
            <v>-92374</v>
          </cell>
          <cell r="BC376">
            <v>-92374</v>
          </cell>
          <cell r="BD376">
            <v>-92374</v>
          </cell>
          <cell r="BE376">
            <v>-92374</v>
          </cell>
          <cell r="BF376">
            <v>0</v>
          </cell>
          <cell r="BG376">
            <v>0</v>
          </cell>
          <cell r="BH376">
            <v>0</v>
          </cell>
          <cell r="BI376">
            <v>0</v>
          </cell>
          <cell r="BJ376">
            <v>0</v>
          </cell>
          <cell r="BK376">
            <v>0</v>
          </cell>
          <cell r="BL376">
            <v>0</v>
          </cell>
          <cell r="BM376">
            <v>-23446</v>
          </cell>
          <cell r="BN376">
            <v>-23446</v>
          </cell>
          <cell r="BO376">
            <v>-23446</v>
          </cell>
          <cell r="BP376">
            <v>-23446</v>
          </cell>
          <cell r="BQ376">
            <v>-23446</v>
          </cell>
          <cell r="BR376">
            <v>-23446</v>
          </cell>
          <cell r="BS376">
            <v>-23446</v>
          </cell>
          <cell r="BT376">
            <v>-23446</v>
          </cell>
          <cell r="BU376">
            <v>-23446</v>
          </cell>
          <cell r="BV376">
            <v>-227</v>
          </cell>
          <cell r="BW376">
            <v>0</v>
          </cell>
          <cell r="BX376">
            <v>0</v>
          </cell>
          <cell r="BY376">
            <v>20</v>
          </cell>
          <cell r="BZ376">
            <v>0</v>
          </cell>
          <cell r="CA376">
            <v>0</v>
          </cell>
          <cell r="CB376">
            <v>0</v>
          </cell>
          <cell r="CC376">
            <v>0</v>
          </cell>
          <cell r="CD376">
            <v>0</v>
          </cell>
          <cell r="CE376">
            <v>-20468</v>
          </cell>
          <cell r="CF376">
            <v>0</v>
          </cell>
          <cell r="CG376">
            <v>-990</v>
          </cell>
          <cell r="CH376">
            <v>-990</v>
          </cell>
          <cell r="CI376">
            <v>0</v>
          </cell>
          <cell r="CJ376">
            <v>-227</v>
          </cell>
          <cell r="CK376">
            <v>0</v>
          </cell>
          <cell r="CL376">
            <v>0</v>
          </cell>
          <cell r="CM376">
            <v>0</v>
          </cell>
          <cell r="CN376">
            <v>0</v>
          </cell>
          <cell r="CO376">
            <v>0</v>
          </cell>
          <cell r="CP376">
            <v>0</v>
          </cell>
          <cell r="CQ376">
            <v>0</v>
          </cell>
          <cell r="CR376">
            <v>0</v>
          </cell>
          <cell r="CS376">
            <v>0</v>
          </cell>
          <cell r="CT376">
            <v>0</v>
          </cell>
          <cell r="CU376">
            <v>-197</v>
          </cell>
          <cell r="CV376">
            <v>0</v>
          </cell>
          <cell r="CW376">
            <v>0</v>
          </cell>
          <cell r="CX376">
            <v>0</v>
          </cell>
          <cell r="CY376">
            <v>0</v>
          </cell>
          <cell r="CZ376">
            <v>0</v>
          </cell>
          <cell r="DA376">
            <v>0</v>
          </cell>
          <cell r="DB376">
            <v>-197</v>
          </cell>
          <cell r="DC376">
            <v>0</v>
          </cell>
          <cell r="DD376">
            <v>0</v>
          </cell>
          <cell r="DE376">
            <v>-88</v>
          </cell>
          <cell r="DF376">
            <v>0</v>
          </cell>
          <cell r="DG376">
            <v>0</v>
          </cell>
          <cell r="DH376">
            <v>0</v>
          </cell>
          <cell r="DI376">
            <v>0</v>
          </cell>
          <cell r="DJ376">
            <v>0</v>
          </cell>
          <cell r="DK376">
            <v>0</v>
          </cell>
          <cell r="DL376">
            <v>-75</v>
          </cell>
          <cell r="DM376">
            <v>0</v>
          </cell>
          <cell r="DN376">
            <v>0</v>
          </cell>
          <cell r="DO376">
            <v>0</v>
          </cell>
          <cell r="DP376">
            <v>-75</v>
          </cell>
          <cell r="DQ376">
            <v>0</v>
          </cell>
          <cell r="DR376">
            <v>0</v>
          </cell>
          <cell r="DS376">
            <v>-236</v>
          </cell>
          <cell r="DT376">
            <v>0</v>
          </cell>
          <cell r="DU376">
            <v>0</v>
          </cell>
          <cell r="DV376">
            <v>0</v>
          </cell>
          <cell r="DW376">
            <v>0</v>
          </cell>
          <cell r="DX376">
            <v>0</v>
          </cell>
          <cell r="DY376">
            <v>0</v>
          </cell>
          <cell r="DZ376">
            <v>0</v>
          </cell>
          <cell r="EA376">
            <v>0</v>
          </cell>
        </row>
        <row r="377">
          <cell r="A377">
            <v>304</v>
          </cell>
          <cell r="B377">
            <v>10</v>
          </cell>
          <cell r="C377">
            <v>3</v>
          </cell>
          <cell r="D377">
            <v>0</v>
          </cell>
          <cell r="E377">
            <v>0</v>
          </cell>
          <cell r="F377">
            <v>0</v>
          </cell>
          <cell r="G377" t="str">
            <v>General Fund Receipts</v>
          </cell>
          <cell r="H377">
            <v>0</v>
          </cell>
          <cell r="I377">
            <v>0</v>
          </cell>
          <cell r="J377" t="str">
            <v>FDSL downward reestimate of loan subsidies</v>
          </cell>
          <cell r="K377">
            <v>0</v>
          </cell>
          <cell r="L377" t="str">
            <v>M</v>
          </cell>
          <cell r="M377">
            <v>1</v>
          </cell>
          <cell r="N377">
            <v>0</v>
          </cell>
          <cell r="O377">
            <v>0</v>
          </cell>
          <cell r="P377">
            <v>-1266252</v>
          </cell>
          <cell r="Q377">
            <v>0</v>
          </cell>
          <cell r="R377">
            <v>-6065089</v>
          </cell>
          <cell r="S377">
            <v>-6065089</v>
          </cell>
          <cell r="T377">
            <v>-6065089</v>
          </cell>
          <cell r="U377">
            <v>0</v>
          </cell>
          <cell r="V377">
            <v>0</v>
          </cell>
          <cell r="W377">
            <v>0</v>
          </cell>
          <cell r="X377">
            <v>0</v>
          </cell>
          <cell r="Y377">
            <v>0</v>
          </cell>
          <cell r="Z377">
            <v>0</v>
          </cell>
          <cell r="AA377">
            <v>0</v>
          </cell>
          <cell r="AB377">
            <v>0</v>
          </cell>
          <cell r="AC377">
            <v>0</v>
          </cell>
          <cell r="AD377">
            <v>0</v>
          </cell>
          <cell r="AE377">
            <v>0</v>
          </cell>
          <cell r="AF377">
            <v>0</v>
          </cell>
          <cell r="AG377">
            <v>0</v>
          </cell>
          <cell r="AH377">
            <v>-8471000</v>
          </cell>
          <cell r="AI377">
            <v>-6065089</v>
          </cell>
          <cell r="AJ377">
            <v>-6065089</v>
          </cell>
          <cell r="AK377">
            <v>-6065089</v>
          </cell>
          <cell r="AL377">
            <v>-6065089</v>
          </cell>
          <cell r="AM377">
            <v>-6065089</v>
          </cell>
          <cell r="AN377">
            <v>0</v>
          </cell>
          <cell r="AO377">
            <v>0</v>
          </cell>
          <cell r="AP377">
            <v>-6065089</v>
          </cell>
          <cell r="AQ377">
            <v>-8471000</v>
          </cell>
          <cell r="AR377">
            <v>-8471000</v>
          </cell>
          <cell r="AS377">
            <v>-8471000</v>
          </cell>
          <cell r="AT377">
            <v>-8471000</v>
          </cell>
          <cell r="AU377">
            <v>-8471000</v>
          </cell>
          <cell r="AV377">
            <v>-8471000</v>
          </cell>
          <cell r="AW377">
            <v>-8471000</v>
          </cell>
          <cell r="AX377">
            <v>-8471000</v>
          </cell>
          <cell r="AY377">
            <v>-8471000</v>
          </cell>
          <cell r="AZ377">
            <v>-8471000</v>
          </cell>
          <cell r="BA377">
            <v>-8471000</v>
          </cell>
          <cell r="BB377">
            <v>-6065089</v>
          </cell>
          <cell r="BC377">
            <v>0</v>
          </cell>
          <cell r="BD377">
            <v>0</v>
          </cell>
          <cell r="BE377">
            <v>0</v>
          </cell>
          <cell r="BF377">
            <v>0</v>
          </cell>
          <cell r="BG377">
            <v>0</v>
          </cell>
          <cell r="BH377">
            <v>0</v>
          </cell>
          <cell r="BI377">
            <v>0</v>
          </cell>
          <cell r="BJ377">
            <v>0</v>
          </cell>
          <cell r="BK377">
            <v>0</v>
          </cell>
          <cell r="BL377">
            <v>0</v>
          </cell>
          <cell r="BM377">
            <v>0</v>
          </cell>
          <cell r="BN377">
            <v>0</v>
          </cell>
          <cell r="BO377">
            <v>0</v>
          </cell>
          <cell r="BP377">
            <v>0</v>
          </cell>
          <cell r="BQ377">
            <v>-8471000</v>
          </cell>
          <cell r="BR377">
            <v>-8471000</v>
          </cell>
          <cell r="BS377">
            <v>-8471000</v>
          </cell>
          <cell r="BT377">
            <v>-8471000</v>
          </cell>
          <cell r="BU377">
            <v>-8471000</v>
          </cell>
          <cell r="BV377">
            <v>-1351042</v>
          </cell>
          <cell r="BW377">
            <v>0</v>
          </cell>
          <cell r="BX377">
            <v>0</v>
          </cell>
          <cell r="BY377">
            <v>0</v>
          </cell>
          <cell r="BZ377">
            <v>0</v>
          </cell>
          <cell r="CA377">
            <v>0</v>
          </cell>
          <cell r="CB377">
            <v>0</v>
          </cell>
          <cell r="CC377">
            <v>0</v>
          </cell>
          <cell r="CD377">
            <v>0</v>
          </cell>
          <cell r="CE377">
            <v>-1351042</v>
          </cell>
          <cell r="CF377">
            <v>0</v>
          </cell>
          <cell r="CG377">
            <v>-11425597</v>
          </cell>
          <cell r="CH377">
            <v>-11425597</v>
          </cell>
          <cell r="CI377">
            <v>0</v>
          </cell>
          <cell r="CJ377">
            <v>-1351042</v>
          </cell>
          <cell r="CK377">
            <v>0</v>
          </cell>
          <cell r="CL377">
            <v>0</v>
          </cell>
          <cell r="CM377">
            <v>0</v>
          </cell>
          <cell r="CN377">
            <v>0</v>
          </cell>
          <cell r="CO377">
            <v>0</v>
          </cell>
          <cell r="CP377">
            <v>0</v>
          </cell>
          <cell r="CQ377">
            <v>0</v>
          </cell>
          <cell r="CR377">
            <v>-9460485</v>
          </cell>
          <cell r="CS377">
            <v>-9460485</v>
          </cell>
          <cell r="CT377">
            <v>-9460485</v>
          </cell>
          <cell r="CU377">
            <v>-9460485</v>
          </cell>
          <cell r="CV377">
            <v>0</v>
          </cell>
          <cell r="CW377">
            <v>0</v>
          </cell>
          <cell r="CX377">
            <v>0</v>
          </cell>
          <cell r="CY377">
            <v>0</v>
          </cell>
          <cell r="CZ377">
            <v>0</v>
          </cell>
          <cell r="DA377">
            <v>0</v>
          </cell>
          <cell r="DB377">
            <v>-9460485</v>
          </cell>
          <cell r="DC377">
            <v>0</v>
          </cell>
          <cell r="DD377">
            <v>-234437</v>
          </cell>
          <cell r="DE377">
            <v>-2024565</v>
          </cell>
          <cell r="DF377">
            <v>0</v>
          </cell>
          <cell r="DG377">
            <v>0</v>
          </cell>
          <cell r="DH377">
            <v>0</v>
          </cell>
          <cell r="DI377">
            <v>0</v>
          </cell>
          <cell r="DJ377">
            <v>0</v>
          </cell>
          <cell r="DK377">
            <v>0</v>
          </cell>
          <cell r="DL377">
            <v>-2024565</v>
          </cell>
          <cell r="DM377">
            <v>0</v>
          </cell>
          <cell r="DN377">
            <v>0</v>
          </cell>
          <cell r="DO377">
            <v>0</v>
          </cell>
          <cell r="DP377">
            <v>0</v>
          </cell>
          <cell r="DQ377">
            <v>0</v>
          </cell>
          <cell r="DR377">
            <v>0</v>
          </cell>
          <cell r="DS377">
            <v>-2184826</v>
          </cell>
          <cell r="DT377">
            <v>0</v>
          </cell>
          <cell r="DU377">
            <v>0</v>
          </cell>
          <cell r="DV377">
            <v>0</v>
          </cell>
          <cell r="DW377">
            <v>0</v>
          </cell>
          <cell r="DX377">
            <v>0</v>
          </cell>
          <cell r="DY377">
            <v>0</v>
          </cell>
          <cell r="DZ377">
            <v>0</v>
          </cell>
          <cell r="EA377">
            <v>0</v>
          </cell>
        </row>
        <row r="378">
          <cell r="A378">
            <v>305</v>
          </cell>
          <cell r="B378">
            <v>10</v>
          </cell>
          <cell r="C378">
            <v>3</v>
          </cell>
          <cell r="D378">
            <v>0</v>
          </cell>
          <cell r="E378">
            <v>0</v>
          </cell>
          <cell r="F378">
            <v>0</v>
          </cell>
          <cell r="G378" t="str">
            <v>General Fund Receipts</v>
          </cell>
          <cell r="H378">
            <v>0</v>
          </cell>
          <cell r="I378">
            <v>0</v>
          </cell>
          <cell r="J378" t="str">
            <v>FFEL downward reestimate of loan subsidies</v>
          </cell>
          <cell r="K378">
            <v>0</v>
          </cell>
          <cell r="L378" t="str">
            <v>M</v>
          </cell>
          <cell r="M378">
            <v>1</v>
          </cell>
          <cell r="N378">
            <v>0</v>
          </cell>
          <cell r="O378">
            <v>0</v>
          </cell>
          <cell r="P378">
            <v>-17014575</v>
          </cell>
          <cell r="Q378">
            <v>0</v>
          </cell>
          <cell r="R378">
            <v>-11676997</v>
          </cell>
          <cell r="S378">
            <v>-11676997</v>
          </cell>
          <cell r="T378">
            <v>-11676997</v>
          </cell>
          <cell r="U378">
            <v>0</v>
          </cell>
          <cell r="V378">
            <v>0</v>
          </cell>
          <cell r="W378">
            <v>0</v>
          </cell>
          <cell r="X378">
            <v>0</v>
          </cell>
          <cell r="Y378">
            <v>0</v>
          </cell>
          <cell r="Z378">
            <v>0</v>
          </cell>
          <cell r="AA378">
            <v>0</v>
          </cell>
          <cell r="AB378">
            <v>0</v>
          </cell>
          <cell r="AC378">
            <v>0</v>
          </cell>
          <cell r="AD378">
            <v>0</v>
          </cell>
          <cell r="AE378">
            <v>0</v>
          </cell>
          <cell r="AF378">
            <v>0</v>
          </cell>
          <cell r="AG378">
            <v>0</v>
          </cell>
          <cell r="AH378">
            <v>-24669934</v>
          </cell>
          <cell r="AI378">
            <v>-11676997</v>
          </cell>
          <cell r="AJ378">
            <v>-11676997</v>
          </cell>
          <cell r="AK378">
            <v>-11676997</v>
          </cell>
          <cell r="AL378">
            <v>0</v>
          </cell>
          <cell r="AM378">
            <v>0</v>
          </cell>
          <cell r="AN378">
            <v>0</v>
          </cell>
          <cell r="AO378">
            <v>0</v>
          </cell>
          <cell r="AP378">
            <v>-11676997</v>
          </cell>
          <cell r="AQ378">
            <v>-24669934</v>
          </cell>
          <cell r="AR378">
            <v>-24669934</v>
          </cell>
          <cell r="AS378">
            <v>-24669934</v>
          </cell>
          <cell r="AT378">
            <v>-24669934</v>
          </cell>
          <cell r="AU378">
            <v>-24669934</v>
          </cell>
          <cell r="AV378">
            <v>-24669934</v>
          </cell>
          <cell r="AW378">
            <v>-24669934</v>
          </cell>
          <cell r="AX378">
            <v>-24669934</v>
          </cell>
          <cell r="AY378">
            <v>-24669934</v>
          </cell>
          <cell r="AZ378">
            <v>-24669932</v>
          </cell>
          <cell r="BA378">
            <v>-24669934</v>
          </cell>
          <cell r="BB378">
            <v>-11676997</v>
          </cell>
          <cell r="BC378">
            <v>0</v>
          </cell>
          <cell r="BD378">
            <v>0</v>
          </cell>
          <cell r="BE378">
            <v>0</v>
          </cell>
          <cell r="BF378">
            <v>0</v>
          </cell>
          <cell r="BG378">
            <v>0</v>
          </cell>
          <cell r="BH378">
            <v>0</v>
          </cell>
          <cell r="BI378">
            <v>0</v>
          </cell>
          <cell r="BJ378">
            <v>0</v>
          </cell>
          <cell r="BK378">
            <v>0</v>
          </cell>
          <cell r="BL378">
            <v>0</v>
          </cell>
          <cell r="BM378">
            <v>0</v>
          </cell>
          <cell r="BN378">
            <v>0</v>
          </cell>
          <cell r="BO378">
            <v>0</v>
          </cell>
          <cell r="BP378">
            <v>0</v>
          </cell>
          <cell r="BQ378">
            <v>-24669934</v>
          </cell>
          <cell r="BR378">
            <v>-24669934</v>
          </cell>
          <cell r="BS378">
            <v>-24669934</v>
          </cell>
          <cell r="BT378">
            <v>-24669934</v>
          </cell>
          <cell r="BU378">
            <v>-24669934</v>
          </cell>
          <cell r="BV378">
            <v>-16109263</v>
          </cell>
          <cell r="BW378">
            <v>0</v>
          </cell>
          <cell r="BX378">
            <v>0</v>
          </cell>
          <cell r="BY378">
            <v>0</v>
          </cell>
          <cell r="BZ378">
            <v>0</v>
          </cell>
          <cell r="CA378">
            <v>0</v>
          </cell>
          <cell r="CB378">
            <v>0</v>
          </cell>
          <cell r="CC378">
            <v>0</v>
          </cell>
          <cell r="CD378">
            <v>0</v>
          </cell>
          <cell r="CE378">
            <v>-16109263</v>
          </cell>
          <cell r="CF378">
            <v>0</v>
          </cell>
          <cell r="CG378">
            <v>-9942387</v>
          </cell>
          <cell r="CH378">
            <v>-9946125</v>
          </cell>
          <cell r="CI378">
            <v>0</v>
          </cell>
          <cell r="CJ378">
            <v>-16109263</v>
          </cell>
          <cell r="CK378">
            <v>0</v>
          </cell>
          <cell r="CL378">
            <v>0</v>
          </cell>
          <cell r="CM378">
            <v>0</v>
          </cell>
          <cell r="CN378">
            <v>0</v>
          </cell>
          <cell r="CO378">
            <v>0</v>
          </cell>
          <cell r="CP378">
            <v>0</v>
          </cell>
          <cell r="CQ378">
            <v>0</v>
          </cell>
          <cell r="CR378">
            <v>-3294999</v>
          </cell>
          <cell r="CS378">
            <v>-3294999</v>
          </cell>
          <cell r="CT378">
            <v>-3294999</v>
          </cell>
          <cell r="CU378">
            <v>-3924999</v>
          </cell>
          <cell r="CV378">
            <v>0</v>
          </cell>
          <cell r="CW378">
            <v>0</v>
          </cell>
          <cell r="CX378">
            <v>0</v>
          </cell>
          <cell r="CY378">
            <v>0</v>
          </cell>
          <cell r="CZ378">
            <v>0</v>
          </cell>
          <cell r="DA378">
            <v>0</v>
          </cell>
          <cell r="DB378">
            <v>-3924999</v>
          </cell>
          <cell r="DC378">
            <v>0</v>
          </cell>
          <cell r="DD378">
            <v>-4656258</v>
          </cell>
          <cell r="DE378">
            <v>-4656259</v>
          </cell>
          <cell r="DF378">
            <v>0</v>
          </cell>
          <cell r="DG378">
            <v>0</v>
          </cell>
          <cell r="DH378">
            <v>0</v>
          </cell>
          <cell r="DI378">
            <v>0</v>
          </cell>
          <cell r="DJ378">
            <v>0</v>
          </cell>
          <cell r="DK378">
            <v>0</v>
          </cell>
          <cell r="DL378">
            <v>-4656258</v>
          </cell>
          <cell r="DM378">
            <v>0</v>
          </cell>
          <cell r="DN378">
            <v>0</v>
          </cell>
          <cell r="DO378">
            <v>0</v>
          </cell>
          <cell r="DP378">
            <v>0</v>
          </cell>
          <cell r="DQ378">
            <v>0</v>
          </cell>
          <cell r="DR378">
            <v>0</v>
          </cell>
          <cell r="DS378">
            <v>-2521474</v>
          </cell>
          <cell r="DT378">
            <v>0</v>
          </cell>
          <cell r="DU378">
            <v>0</v>
          </cell>
          <cell r="DV378">
            <v>0</v>
          </cell>
          <cell r="DW378">
            <v>0</v>
          </cell>
          <cell r="DX378">
            <v>0</v>
          </cell>
          <cell r="DY378">
            <v>0</v>
          </cell>
          <cell r="DZ378">
            <v>0</v>
          </cell>
          <cell r="EA378">
            <v>0</v>
          </cell>
        </row>
        <row r="379">
          <cell r="A379">
            <v>306</v>
          </cell>
          <cell r="B379">
            <v>10</v>
          </cell>
          <cell r="C379">
            <v>3</v>
          </cell>
          <cell r="D379">
            <v>0</v>
          </cell>
          <cell r="E379">
            <v>0</v>
          </cell>
          <cell r="F379">
            <v>0</v>
          </cell>
          <cell r="G379" t="str">
            <v>General Fund Receipts</v>
          </cell>
          <cell r="H379">
            <v>0</v>
          </cell>
          <cell r="I379">
            <v>0</v>
          </cell>
          <cell r="J379" t="str">
            <v>FDSL downward modification/negative loan subsidies</v>
          </cell>
          <cell r="K379">
            <v>0</v>
          </cell>
          <cell r="L379" t="str">
            <v>M</v>
          </cell>
          <cell r="M379">
            <v>1</v>
          </cell>
          <cell r="N379">
            <v>0</v>
          </cell>
          <cell r="O379">
            <v>0</v>
          </cell>
          <cell r="P379">
            <v>-4403431</v>
          </cell>
          <cell r="Q379">
            <v>-10718030</v>
          </cell>
          <cell r="R379">
            <v>-6309874</v>
          </cell>
          <cell r="S379">
            <v>-5512981</v>
          </cell>
          <cell r="T379">
            <v>-6309874</v>
          </cell>
          <cell r="U379">
            <v>-10718030</v>
          </cell>
          <cell r="V379">
            <v>-10241212</v>
          </cell>
          <cell r="W379">
            <v>-10241212</v>
          </cell>
          <cell r="X379">
            <v>0</v>
          </cell>
          <cell r="Y379">
            <v>-10718030</v>
          </cell>
          <cell r="Z379">
            <v>0</v>
          </cell>
          <cell r="AA379">
            <v>0</v>
          </cell>
          <cell r="AB379">
            <v>0</v>
          </cell>
          <cell r="AC379">
            <v>-10718030</v>
          </cell>
          <cell r="AD379">
            <v>-10718030</v>
          </cell>
          <cell r="AE379">
            <v>-10718030</v>
          </cell>
          <cell r="AF379">
            <v>-10718030</v>
          </cell>
          <cell r="AG379">
            <v>-10241212</v>
          </cell>
          <cell r="AH379">
            <v>-16397856</v>
          </cell>
          <cell r="AI379">
            <v>-5512981</v>
          </cell>
          <cell r="AJ379">
            <v>-5512981</v>
          </cell>
          <cell r="AK379">
            <v>-5512981</v>
          </cell>
          <cell r="AL379">
            <v>-10241212</v>
          </cell>
          <cell r="AM379">
            <v>-10241212</v>
          </cell>
          <cell r="AN379">
            <v>-10241212</v>
          </cell>
          <cell r="AO379">
            <v>-10241212</v>
          </cell>
          <cell r="AP379">
            <v>-5808443</v>
          </cell>
          <cell r="AQ379">
            <v>-16397856</v>
          </cell>
          <cell r="AR379">
            <v>-16397856</v>
          </cell>
          <cell r="AS379">
            <v>-16397856</v>
          </cell>
          <cell r="AT379">
            <v>-16397856</v>
          </cell>
          <cell r="AU379">
            <v>-16397856</v>
          </cell>
          <cell r="AV379">
            <v>-16397856</v>
          </cell>
          <cell r="AW379">
            <v>-16397856</v>
          </cell>
          <cell r="AX379">
            <v>-16397856</v>
          </cell>
          <cell r="AY379">
            <v>-16397856</v>
          </cell>
          <cell r="AZ379">
            <v>-17031332</v>
          </cell>
          <cell r="BA379">
            <v>-16397856</v>
          </cell>
          <cell r="BB379">
            <v>-5512981</v>
          </cell>
          <cell r="BC379">
            <v>-5612948</v>
          </cell>
          <cell r="BD379">
            <v>-6709431</v>
          </cell>
          <cell r="BE379">
            <v>-9247288</v>
          </cell>
          <cell r="BF379">
            <v>-22710562</v>
          </cell>
          <cell r="BG379">
            <v>-22710562</v>
          </cell>
          <cell r="BH379">
            <v>-22710562</v>
          </cell>
          <cell r="BI379">
            <v>-22710562</v>
          </cell>
          <cell r="BJ379">
            <v>-22710562</v>
          </cell>
          <cell r="BK379">
            <v>-22710562</v>
          </cell>
          <cell r="BL379">
            <v>-22710562</v>
          </cell>
          <cell r="BM379">
            <v>-22938969</v>
          </cell>
          <cell r="BN379">
            <v>-22938969</v>
          </cell>
          <cell r="BO379">
            <v>-22938969</v>
          </cell>
          <cell r="BP379">
            <v>-22938969</v>
          </cell>
          <cell r="BQ379">
            <v>-16397856</v>
          </cell>
          <cell r="BR379">
            <v>-16397856</v>
          </cell>
          <cell r="BS379">
            <v>-16397856</v>
          </cell>
          <cell r="BT379">
            <v>-16397856</v>
          </cell>
          <cell r="BU379">
            <v>-16397856</v>
          </cell>
          <cell r="BV379">
            <v>-22907141</v>
          </cell>
          <cell r="BW379">
            <v>-22612304</v>
          </cell>
          <cell r="BX379">
            <v>-22612304</v>
          </cell>
          <cell r="BY379">
            <v>-22612304</v>
          </cell>
          <cell r="BZ379">
            <v>-22612304</v>
          </cell>
          <cell r="CA379">
            <v>-22612304</v>
          </cell>
          <cell r="CB379">
            <v>-22612304</v>
          </cell>
          <cell r="CC379">
            <v>-22612304</v>
          </cell>
          <cell r="CD379">
            <v>-28709333</v>
          </cell>
          <cell r="CE379">
            <v>-24835902</v>
          </cell>
          <cell r="CF379">
            <v>-28077487</v>
          </cell>
          <cell r="CG379">
            <v>-24652847</v>
          </cell>
          <cell r="CH379">
            <v>-27010291</v>
          </cell>
          <cell r="CI379">
            <v>-28077487</v>
          </cell>
          <cell r="CJ379">
            <v>-22907141</v>
          </cell>
          <cell r="CK379">
            <v>-24910531</v>
          </cell>
          <cell r="CL379">
            <v>-28709333</v>
          </cell>
          <cell r="CM379">
            <v>-24910531</v>
          </cell>
          <cell r="CN379">
            <v>-24910531</v>
          </cell>
          <cell r="CO379">
            <v>-24910531</v>
          </cell>
          <cell r="CP379">
            <v>-24910531</v>
          </cell>
          <cell r="CQ379">
            <v>-25403384</v>
          </cell>
          <cell r="CR379">
            <v>-21292449</v>
          </cell>
          <cell r="CS379">
            <v>-21292449</v>
          </cell>
          <cell r="CT379">
            <v>-21292449</v>
          </cell>
          <cell r="CU379">
            <v>-22090527</v>
          </cell>
          <cell r="CV379">
            <v>-27189504</v>
          </cell>
          <cell r="CW379">
            <v>-29038495</v>
          </cell>
          <cell r="CX379">
            <v>-29038495</v>
          </cell>
          <cell r="CY379">
            <v>-29038495</v>
          </cell>
          <cell r="CZ379">
            <v>-13912076</v>
          </cell>
          <cell r="DA379">
            <v>-13622360</v>
          </cell>
          <cell r="DB379">
            <v>-21292449</v>
          </cell>
          <cell r="DC379">
            <v>-13707446</v>
          </cell>
          <cell r="DD379">
            <v>-7173877</v>
          </cell>
          <cell r="DE379">
            <v>-6186096</v>
          </cell>
          <cell r="DF379">
            <v>-10671094</v>
          </cell>
          <cell r="DG379">
            <v>-10671094</v>
          </cell>
          <cell r="DH379">
            <v>-10671094</v>
          </cell>
          <cell r="DI379">
            <v>-10671094</v>
          </cell>
          <cell r="DJ379">
            <v>-10671094</v>
          </cell>
          <cell r="DK379">
            <v>-10453814</v>
          </cell>
          <cell r="DL379">
            <v>-7173877</v>
          </cell>
          <cell r="DM379">
            <v>-9310934</v>
          </cell>
          <cell r="DN379">
            <v>-9310934</v>
          </cell>
          <cell r="DO379">
            <v>0</v>
          </cell>
          <cell r="DP379">
            <v>-7727279</v>
          </cell>
          <cell r="DQ379">
            <v>-7647154</v>
          </cell>
          <cell r="DR379">
            <v>-9310934</v>
          </cell>
          <cell r="DS379">
            <v>-5346798</v>
          </cell>
          <cell r="DT379">
            <v>-9237817</v>
          </cell>
          <cell r="DU379">
            <v>-9237817</v>
          </cell>
          <cell r="DV379">
            <v>-9237817</v>
          </cell>
          <cell r="DW379">
            <v>-9237817</v>
          </cell>
          <cell r="DX379">
            <v>-6720632</v>
          </cell>
          <cell r="DY379">
            <v>-6720632</v>
          </cell>
          <cell r="DZ379">
            <v>-6720632</v>
          </cell>
          <cell r="EA379">
            <v>-6720632</v>
          </cell>
        </row>
        <row r="380">
          <cell r="A380">
            <v>307</v>
          </cell>
          <cell r="B380">
            <v>10</v>
          </cell>
          <cell r="C380">
            <v>3</v>
          </cell>
          <cell r="D380">
            <v>0</v>
          </cell>
          <cell r="E380">
            <v>0</v>
          </cell>
          <cell r="F380">
            <v>0</v>
          </cell>
          <cell r="G380" t="str">
            <v>General Fund Receipts</v>
          </cell>
          <cell r="H380">
            <v>0</v>
          </cell>
          <cell r="I380">
            <v>0</v>
          </cell>
          <cell r="J380" t="str">
            <v>FFEL downward modification/negative loan subsidies</v>
          </cell>
          <cell r="K380">
            <v>0</v>
          </cell>
          <cell r="L380" t="str">
            <v>M</v>
          </cell>
          <cell r="M380">
            <v>1</v>
          </cell>
          <cell r="N380">
            <v>0</v>
          </cell>
          <cell r="O380">
            <v>0</v>
          </cell>
          <cell r="P380">
            <v>-8935507</v>
          </cell>
          <cell r="Q380">
            <v>-3142793</v>
          </cell>
          <cell r="R380">
            <v>-4712304</v>
          </cell>
          <cell r="S380">
            <v>-4712304</v>
          </cell>
          <cell r="T380">
            <v>-4712304</v>
          </cell>
          <cell r="U380">
            <v>-3142793</v>
          </cell>
          <cell r="V380">
            <v>0</v>
          </cell>
          <cell r="W380">
            <v>0</v>
          </cell>
          <cell r="X380">
            <v>0</v>
          </cell>
          <cell r="Y380">
            <v>-3142793</v>
          </cell>
          <cell r="Z380">
            <v>0</v>
          </cell>
          <cell r="AA380">
            <v>0</v>
          </cell>
          <cell r="AB380">
            <v>0</v>
          </cell>
          <cell r="AC380">
            <v>-3142793</v>
          </cell>
          <cell r="AD380">
            <v>-3142793</v>
          </cell>
          <cell r="AE380">
            <v>-3142793</v>
          </cell>
          <cell r="AF380">
            <v>-3142793</v>
          </cell>
          <cell r="AG380">
            <v>0</v>
          </cell>
          <cell r="AH380">
            <v>0</v>
          </cell>
          <cell r="AI380">
            <v>-4712304</v>
          </cell>
          <cell r="AJ380">
            <v>-4712304</v>
          </cell>
          <cell r="AK380">
            <v>-4712304</v>
          </cell>
          <cell r="AL380">
            <v>0</v>
          </cell>
          <cell r="AM380">
            <v>0</v>
          </cell>
          <cell r="AN380">
            <v>0</v>
          </cell>
          <cell r="AO380">
            <v>0</v>
          </cell>
          <cell r="AP380">
            <v>-4712304</v>
          </cell>
          <cell r="AQ380">
            <v>0</v>
          </cell>
          <cell r="AR380">
            <v>0</v>
          </cell>
          <cell r="AS380">
            <v>0</v>
          </cell>
          <cell r="AT380">
            <v>0</v>
          </cell>
          <cell r="AU380">
            <v>0</v>
          </cell>
          <cell r="AV380">
            <v>0</v>
          </cell>
          <cell r="AW380">
            <v>0</v>
          </cell>
          <cell r="AX380">
            <v>0</v>
          </cell>
          <cell r="AY380">
            <v>0</v>
          </cell>
          <cell r="AZ380">
            <v>0</v>
          </cell>
          <cell r="BA380">
            <v>0</v>
          </cell>
          <cell r="BB380">
            <v>-4712304</v>
          </cell>
          <cell r="BC380">
            <v>0</v>
          </cell>
          <cell r="BD380">
            <v>0</v>
          </cell>
          <cell r="BE380">
            <v>0</v>
          </cell>
          <cell r="BF380">
            <v>-2392459</v>
          </cell>
          <cell r="BG380">
            <v>-2392459</v>
          </cell>
          <cell r="BH380">
            <v>-2392459</v>
          </cell>
          <cell r="BI380">
            <v>-2392459</v>
          </cell>
          <cell r="BJ380">
            <v>-2392459</v>
          </cell>
          <cell r="BK380">
            <v>-2392459</v>
          </cell>
          <cell r="BL380">
            <v>-2392459</v>
          </cell>
          <cell r="BM380">
            <v>0</v>
          </cell>
          <cell r="BN380">
            <v>0</v>
          </cell>
          <cell r="BO380">
            <v>0</v>
          </cell>
          <cell r="BP380">
            <v>0</v>
          </cell>
          <cell r="BQ380">
            <v>0</v>
          </cell>
          <cell r="BR380">
            <v>0</v>
          </cell>
          <cell r="BS380">
            <v>0</v>
          </cell>
          <cell r="BT380">
            <v>0</v>
          </cell>
          <cell r="BU380">
            <v>0</v>
          </cell>
          <cell r="BV380">
            <v>-261866</v>
          </cell>
          <cell r="BW380">
            <v>0</v>
          </cell>
          <cell r="BX380">
            <v>0</v>
          </cell>
          <cell r="BY380">
            <v>0</v>
          </cell>
          <cell r="BZ380">
            <v>0</v>
          </cell>
          <cell r="CA380">
            <v>0</v>
          </cell>
          <cell r="CB380">
            <v>0</v>
          </cell>
          <cell r="CC380">
            <v>0</v>
          </cell>
          <cell r="CD380">
            <v>-3390397</v>
          </cell>
          <cell r="CE380">
            <v>-713130</v>
          </cell>
          <cell r="CF380">
            <v>0</v>
          </cell>
          <cell r="CG380">
            <v>0</v>
          </cell>
          <cell r="CH380">
            <v>0</v>
          </cell>
          <cell r="CI380">
            <v>0</v>
          </cell>
          <cell r="CJ380">
            <v>-261866</v>
          </cell>
          <cell r="CK380">
            <v>0</v>
          </cell>
          <cell r="CL380">
            <v>0</v>
          </cell>
          <cell r="CM380">
            <v>0</v>
          </cell>
          <cell r="CN380">
            <v>0</v>
          </cell>
          <cell r="CO380">
            <v>0</v>
          </cell>
          <cell r="CP380">
            <v>0</v>
          </cell>
          <cell r="CQ380">
            <v>-3657173</v>
          </cell>
          <cell r="CR380">
            <v>-4020363</v>
          </cell>
          <cell r="CS380">
            <v>-4020363</v>
          </cell>
          <cell r="CT380">
            <v>-4020363</v>
          </cell>
          <cell r="CU380">
            <v>-4020363</v>
          </cell>
          <cell r="CV380">
            <v>0</v>
          </cell>
          <cell r="CW380">
            <v>-4020363</v>
          </cell>
          <cell r="CX380">
            <v>-4020363</v>
          </cell>
          <cell r="CY380">
            <v>-4020363</v>
          </cell>
          <cell r="CZ380">
            <v>0</v>
          </cell>
          <cell r="DA380">
            <v>0</v>
          </cell>
          <cell r="DB380">
            <v>-4020363</v>
          </cell>
          <cell r="DC380">
            <v>0</v>
          </cell>
          <cell r="DD380">
            <v>0</v>
          </cell>
          <cell r="DE380">
            <v>0</v>
          </cell>
          <cell r="DF380">
            <v>0</v>
          </cell>
          <cell r="DG380">
            <v>0</v>
          </cell>
          <cell r="DH380">
            <v>0</v>
          </cell>
          <cell r="DI380">
            <v>0</v>
          </cell>
          <cell r="DJ380">
            <v>0</v>
          </cell>
          <cell r="DK380">
            <v>0</v>
          </cell>
          <cell r="DL380">
            <v>0</v>
          </cell>
          <cell r="DM380">
            <v>0</v>
          </cell>
          <cell r="DN380">
            <v>0</v>
          </cell>
          <cell r="DO380">
            <v>0</v>
          </cell>
          <cell r="DP380">
            <v>0</v>
          </cell>
          <cell r="DQ380">
            <v>0</v>
          </cell>
          <cell r="DR380">
            <v>0</v>
          </cell>
          <cell r="DS380">
            <v>0</v>
          </cell>
          <cell r="DT380">
            <v>0</v>
          </cell>
          <cell r="DU380">
            <v>0</v>
          </cell>
          <cell r="DV380">
            <v>0</v>
          </cell>
          <cell r="DW380">
            <v>0</v>
          </cell>
          <cell r="DX380">
            <v>0</v>
          </cell>
          <cell r="DY380">
            <v>0</v>
          </cell>
          <cell r="DZ380">
            <v>0</v>
          </cell>
          <cell r="EA380">
            <v>0</v>
          </cell>
        </row>
        <row r="381">
          <cell r="A381">
            <v>308</v>
          </cell>
          <cell r="B381">
            <v>10</v>
          </cell>
          <cell r="C381">
            <v>3</v>
          </cell>
          <cell r="D381">
            <v>0</v>
          </cell>
          <cell r="E381">
            <v>0</v>
          </cell>
          <cell r="F381">
            <v>0</v>
          </cell>
          <cell r="G381" t="str">
            <v>General Fund Receipts</v>
          </cell>
          <cell r="H381">
            <v>0</v>
          </cell>
          <cell r="I381">
            <v>0</v>
          </cell>
          <cell r="J381" t="str">
            <v>Perkins loan negative loan subsidies</v>
          </cell>
          <cell r="K381">
            <v>0</v>
          </cell>
          <cell r="L381" t="str">
            <v>M</v>
          </cell>
          <cell r="M381">
            <v>1</v>
          </cell>
          <cell r="N381">
            <v>0</v>
          </cell>
          <cell r="O381">
            <v>0</v>
          </cell>
          <cell r="P381">
            <v>0</v>
          </cell>
          <cell r="Q381">
            <v>-288338</v>
          </cell>
          <cell r="R381">
            <v>0</v>
          </cell>
          <cell r="S381">
            <v>0</v>
          </cell>
          <cell r="T381">
            <v>0</v>
          </cell>
          <cell r="U381">
            <v>-288338</v>
          </cell>
          <cell r="V381">
            <v>0</v>
          </cell>
          <cell r="W381">
            <v>0</v>
          </cell>
          <cell r="X381">
            <v>0</v>
          </cell>
          <cell r="Y381">
            <v>-288338</v>
          </cell>
          <cell r="Z381">
            <v>0</v>
          </cell>
          <cell r="AA381">
            <v>0</v>
          </cell>
          <cell r="AB381">
            <v>0</v>
          </cell>
          <cell r="AC381">
            <v>-288338</v>
          </cell>
          <cell r="AD381">
            <v>-288338</v>
          </cell>
          <cell r="AE381">
            <v>-288338</v>
          </cell>
          <cell r="AF381">
            <v>-288338</v>
          </cell>
          <cell r="AG381">
            <v>-46064</v>
          </cell>
          <cell r="AH381">
            <v>0</v>
          </cell>
          <cell r="AI381">
            <v>0</v>
          </cell>
          <cell r="AJ381">
            <v>0</v>
          </cell>
          <cell r="AK381">
            <v>0</v>
          </cell>
          <cell r="AL381">
            <v>0</v>
          </cell>
          <cell r="AM381">
            <v>0</v>
          </cell>
          <cell r="AN381">
            <v>0</v>
          </cell>
          <cell r="AO381">
            <v>0</v>
          </cell>
          <cell r="AP381">
            <v>0</v>
          </cell>
          <cell r="AQ381">
            <v>0</v>
          </cell>
          <cell r="AR381">
            <v>0</v>
          </cell>
          <cell r="AS381">
            <v>0</v>
          </cell>
          <cell r="AT381">
            <v>0</v>
          </cell>
          <cell r="AU381">
            <v>0</v>
          </cell>
          <cell r="AV381">
            <v>0</v>
          </cell>
          <cell r="AW381">
            <v>0</v>
          </cell>
          <cell r="AX381">
            <v>0</v>
          </cell>
          <cell r="AY381">
            <v>0</v>
          </cell>
          <cell r="AZ381">
            <v>0</v>
          </cell>
          <cell r="BA381">
            <v>0</v>
          </cell>
          <cell r="BB381">
            <v>0</v>
          </cell>
          <cell r="BC381">
            <v>-46064</v>
          </cell>
          <cell r="BD381">
            <v>0</v>
          </cell>
          <cell r="BE381">
            <v>-46064</v>
          </cell>
          <cell r="BF381">
            <v>-577620</v>
          </cell>
          <cell r="BG381">
            <v>-577620</v>
          </cell>
          <cell r="BH381">
            <v>-577620</v>
          </cell>
          <cell r="BI381">
            <v>-577620</v>
          </cell>
          <cell r="BJ381">
            <v>-577620</v>
          </cell>
          <cell r="BK381">
            <v>-577620</v>
          </cell>
          <cell r="BL381">
            <v>-577620</v>
          </cell>
          <cell r="BM381">
            <v>0</v>
          </cell>
          <cell r="BN381">
            <v>0</v>
          </cell>
          <cell r="BO381">
            <v>0</v>
          </cell>
          <cell r="BP381">
            <v>0</v>
          </cell>
          <cell r="BQ381">
            <v>0</v>
          </cell>
          <cell r="BR381">
            <v>0</v>
          </cell>
          <cell r="BS381">
            <v>0</v>
          </cell>
          <cell r="BT381">
            <v>0</v>
          </cell>
          <cell r="BU381">
            <v>0</v>
          </cell>
          <cell r="BV381">
            <v>0</v>
          </cell>
          <cell r="BW381">
            <v>0</v>
          </cell>
          <cell r="BX381">
            <v>0</v>
          </cell>
          <cell r="BY381">
            <v>0</v>
          </cell>
          <cell r="BZ381">
            <v>0</v>
          </cell>
          <cell r="CA381">
            <v>0</v>
          </cell>
          <cell r="CB381">
            <v>0</v>
          </cell>
          <cell r="CC381">
            <v>0</v>
          </cell>
          <cell r="CD381">
            <v>-647890</v>
          </cell>
          <cell r="CE381">
            <v>0</v>
          </cell>
          <cell r="CF381">
            <v>0</v>
          </cell>
          <cell r="CG381">
            <v>0</v>
          </cell>
          <cell r="CH381">
            <v>0</v>
          </cell>
          <cell r="CI381">
            <v>0</v>
          </cell>
          <cell r="CJ381">
            <v>0</v>
          </cell>
          <cell r="CK381">
            <v>-1776903</v>
          </cell>
          <cell r="CL381">
            <v>-647890</v>
          </cell>
          <cell r="CM381">
            <v>-1776903</v>
          </cell>
          <cell r="CN381">
            <v>-1776903</v>
          </cell>
          <cell r="CO381">
            <v>-1776903</v>
          </cell>
          <cell r="CP381">
            <v>-1776903</v>
          </cell>
          <cell r="CQ381">
            <v>-672855</v>
          </cell>
          <cell r="CR381">
            <v>0</v>
          </cell>
          <cell r="CS381">
            <v>0</v>
          </cell>
          <cell r="CT381">
            <v>0</v>
          </cell>
          <cell r="CU381">
            <v>0</v>
          </cell>
          <cell r="CV381">
            <v>0</v>
          </cell>
          <cell r="CW381">
            <v>0</v>
          </cell>
          <cell r="CX381">
            <v>0</v>
          </cell>
          <cell r="CY381">
            <v>0</v>
          </cell>
          <cell r="CZ381">
            <v>-395389</v>
          </cell>
          <cell r="DA381">
            <v>0</v>
          </cell>
          <cell r="DB381">
            <v>0</v>
          </cell>
          <cell r="DC381">
            <v>0</v>
          </cell>
          <cell r="DD381">
            <v>0</v>
          </cell>
          <cell r="DE381">
            <v>0</v>
          </cell>
          <cell r="DF381">
            <v>-395389</v>
          </cell>
          <cell r="DG381">
            <v>-395389</v>
          </cell>
          <cell r="DH381">
            <v>-395389</v>
          </cell>
          <cell r="DI381">
            <v>-395389</v>
          </cell>
          <cell r="DJ381">
            <v>-395389</v>
          </cell>
          <cell r="DK381">
            <v>-417644</v>
          </cell>
          <cell r="DL381">
            <v>0</v>
          </cell>
          <cell r="DM381">
            <v>0</v>
          </cell>
          <cell r="DN381">
            <v>0</v>
          </cell>
          <cell r="DO381">
            <v>0</v>
          </cell>
          <cell r="DP381">
            <v>0</v>
          </cell>
          <cell r="DQ381">
            <v>0</v>
          </cell>
          <cell r="DR381">
            <v>0</v>
          </cell>
          <cell r="DS381">
            <v>0</v>
          </cell>
          <cell r="DT381">
            <v>-417644</v>
          </cell>
          <cell r="DU381">
            <v>-417644</v>
          </cell>
          <cell r="DV381">
            <v>-417644</v>
          </cell>
          <cell r="DW381">
            <v>-417644</v>
          </cell>
          <cell r="DX381">
            <v>-304978</v>
          </cell>
          <cell r="DY381">
            <v>-304978</v>
          </cell>
          <cell r="DZ381">
            <v>-304978</v>
          </cell>
          <cell r="EA381">
            <v>-304978</v>
          </cell>
        </row>
        <row r="382">
          <cell r="A382">
            <v>309</v>
          </cell>
          <cell r="B382">
            <v>10</v>
          </cell>
          <cell r="C382">
            <v>3</v>
          </cell>
          <cell r="D382">
            <v>0</v>
          </cell>
          <cell r="E382">
            <v>0</v>
          </cell>
          <cell r="F382">
            <v>0</v>
          </cell>
          <cell r="G382" t="str">
            <v>General Fund Receipts</v>
          </cell>
          <cell r="H382">
            <v>0</v>
          </cell>
          <cell r="I382">
            <v>0</v>
          </cell>
          <cell r="J382" t="str">
            <v>TEACH downward modification/negative loan subsidies</v>
          </cell>
          <cell r="K382">
            <v>0</v>
          </cell>
          <cell r="L382" t="str">
            <v>M</v>
          </cell>
          <cell r="M382">
            <v>1</v>
          </cell>
          <cell r="N382">
            <v>0</v>
          </cell>
          <cell r="O382">
            <v>0</v>
          </cell>
          <cell r="P382">
            <v>-1952</v>
          </cell>
          <cell r="Q382">
            <v>-2442</v>
          </cell>
          <cell r="R382">
            <v>-972</v>
          </cell>
          <cell r="S382">
            <v>-972</v>
          </cell>
          <cell r="T382">
            <v>-972</v>
          </cell>
          <cell r="U382">
            <v>0</v>
          </cell>
          <cell r="V382">
            <v>0</v>
          </cell>
          <cell r="W382">
            <v>0</v>
          </cell>
          <cell r="X382">
            <v>0</v>
          </cell>
          <cell r="Y382">
            <v>0</v>
          </cell>
          <cell r="Z382">
            <v>0</v>
          </cell>
          <cell r="AA382">
            <v>0</v>
          </cell>
          <cell r="AB382">
            <v>0</v>
          </cell>
          <cell r="AC382">
            <v>0</v>
          </cell>
          <cell r="AD382">
            <v>0</v>
          </cell>
          <cell r="AE382">
            <v>0</v>
          </cell>
          <cell r="AF382">
            <v>0</v>
          </cell>
          <cell r="AG382">
            <v>0</v>
          </cell>
          <cell r="AH382">
            <v>0</v>
          </cell>
          <cell r="AI382">
            <v>-972</v>
          </cell>
          <cell r="AJ382">
            <v>-972</v>
          </cell>
          <cell r="AK382">
            <v>-972</v>
          </cell>
          <cell r="AL382">
            <v>0</v>
          </cell>
          <cell r="AM382">
            <v>0</v>
          </cell>
          <cell r="AN382">
            <v>0</v>
          </cell>
          <cell r="AO382">
            <v>0</v>
          </cell>
          <cell r="AP382">
            <v>-972</v>
          </cell>
          <cell r="AQ382">
            <v>0</v>
          </cell>
          <cell r="AR382">
            <v>0</v>
          </cell>
          <cell r="AS382">
            <v>0</v>
          </cell>
          <cell r="AT382">
            <v>0</v>
          </cell>
          <cell r="AU382">
            <v>0</v>
          </cell>
          <cell r="AV382">
            <v>0</v>
          </cell>
          <cell r="AW382">
            <v>0</v>
          </cell>
          <cell r="AX382">
            <v>0</v>
          </cell>
          <cell r="AY382">
            <v>0</v>
          </cell>
          <cell r="AZ382">
            <v>0</v>
          </cell>
          <cell r="BA382">
            <v>0</v>
          </cell>
          <cell r="BB382">
            <v>-972</v>
          </cell>
          <cell r="BC382">
            <v>0</v>
          </cell>
          <cell r="BD382">
            <v>0</v>
          </cell>
          <cell r="BE382">
            <v>0</v>
          </cell>
          <cell r="BF382">
            <v>0</v>
          </cell>
          <cell r="BG382">
            <v>0</v>
          </cell>
          <cell r="BH382">
            <v>0</v>
          </cell>
          <cell r="BI382">
            <v>0</v>
          </cell>
          <cell r="BJ382">
            <v>0</v>
          </cell>
          <cell r="BK382">
            <v>0</v>
          </cell>
          <cell r="BL382">
            <v>0</v>
          </cell>
          <cell r="BM382">
            <v>0</v>
          </cell>
          <cell r="BN382">
            <v>0</v>
          </cell>
          <cell r="BO382">
            <v>0</v>
          </cell>
          <cell r="BP382">
            <v>0</v>
          </cell>
          <cell r="BQ382">
            <v>0</v>
          </cell>
          <cell r="BR382">
            <v>0</v>
          </cell>
          <cell r="BS382">
            <v>0</v>
          </cell>
          <cell r="BT382">
            <v>0</v>
          </cell>
          <cell r="BU382">
            <v>0</v>
          </cell>
          <cell r="BV382">
            <v>0</v>
          </cell>
          <cell r="BW382">
            <v>0</v>
          </cell>
          <cell r="BX382">
            <v>0</v>
          </cell>
          <cell r="BY382">
            <v>0</v>
          </cell>
          <cell r="BZ382">
            <v>0</v>
          </cell>
          <cell r="CA382">
            <v>0</v>
          </cell>
          <cell r="CB382">
            <v>0</v>
          </cell>
          <cell r="CC382">
            <v>0</v>
          </cell>
          <cell r="CD382">
            <v>0</v>
          </cell>
          <cell r="CE382">
            <v>0</v>
          </cell>
          <cell r="CF382">
            <v>0</v>
          </cell>
          <cell r="CG382">
            <v>0</v>
          </cell>
          <cell r="CH382">
            <v>0</v>
          </cell>
          <cell r="CI382">
            <v>0</v>
          </cell>
          <cell r="CJ382">
            <v>0</v>
          </cell>
          <cell r="CK382">
            <v>0</v>
          </cell>
          <cell r="CL382">
            <v>0</v>
          </cell>
          <cell r="CM382">
            <v>0</v>
          </cell>
          <cell r="CN382">
            <v>0</v>
          </cell>
          <cell r="CO382">
            <v>0</v>
          </cell>
          <cell r="CP382">
            <v>0</v>
          </cell>
          <cell r="CQ382">
            <v>0</v>
          </cell>
          <cell r="CR382">
            <v>0</v>
          </cell>
          <cell r="CS382">
            <v>0</v>
          </cell>
          <cell r="CT382">
            <v>0</v>
          </cell>
          <cell r="CU382">
            <v>0</v>
          </cell>
          <cell r="CV382">
            <v>0</v>
          </cell>
          <cell r="CW382">
            <v>0</v>
          </cell>
          <cell r="CX382">
            <v>0</v>
          </cell>
          <cell r="CY382">
            <v>0</v>
          </cell>
          <cell r="CZ382">
            <v>0</v>
          </cell>
          <cell r="DA382">
            <v>0</v>
          </cell>
          <cell r="DB382">
            <v>0</v>
          </cell>
          <cell r="DC382">
            <v>0</v>
          </cell>
          <cell r="DD382">
            <v>0</v>
          </cell>
          <cell r="DE382">
            <v>0</v>
          </cell>
          <cell r="DF382">
            <v>0</v>
          </cell>
          <cell r="DG382">
            <v>0</v>
          </cell>
          <cell r="DH382">
            <v>0</v>
          </cell>
          <cell r="DI382">
            <v>0</v>
          </cell>
          <cell r="DJ382">
            <v>0</v>
          </cell>
          <cell r="DK382">
            <v>0</v>
          </cell>
          <cell r="DL382">
            <v>0</v>
          </cell>
          <cell r="DM382">
            <v>0</v>
          </cell>
          <cell r="DN382">
            <v>0</v>
          </cell>
          <cell r="DO382">
            <v>0</v>
          </cell>
          <cell r="DP382">
            <v>0</v>
          </cell>
          <cell r="DQ382">
            <v>0</v>
          </cell>
          <cell r="DR382">
            <v>0</v>
          </cell>
          <cell r="DS382">
            <v>0</v>
          </cell>
          <cell r="DT382">
            <v>0</v>
          </cell>
          <cell r="DU382">
            <v>0</v>
          </cell>
          <cell r="DV382">
            <v>0</v>
          </cell>
          <cell r="DW382">
            <v>0</v>
          </cell>
          <cell r="DX382">
            <v>0</v>
          </cell>
          <cell r="DY382">
            <v>0</v>
          </cell>
          <cell r="DZ382">
            <v>0</v>
          </cell>
          <cell r="EA382">
            <v>0</v>
          </cell>
        </row>
        <row r="383">
          <cell r="A383">
            <v>309.01</v>
          </cell>
          <cell r="B383">
            <v>10</v>
          </cell>
          <cell r="C383">
            <v>3</v>
          </cell>
          <cell r="D383">
            <v>0</v>
          </cell>
          <cell r="E383">
            <v>0</v>
          </cell>
          <cell r="F383">
            <v>0</v>
          </cell>
          <cell r="G383" t="str">
            <v>General Fund Receipts</v>
          </cell>
          <cell r="H383">
            <v>0</v>
          </cell>
          <cell r="I383">
            <v>0</v>
          </cell>
          <cell r="J383" t="str">
            <v>TEACH downward reestimate of loan subsidies</v>
          </cell>
          <cell r="K383">
            <v>0</v>
          </cell>
          <cell r="L383" t="str">
            <v>M</v>
          </cell>
          <cell r="M383">
            <v>1</v>
          </cell>
          <cell r="N383">
            <v>0</v>
          </cell>
          <cell r="O383">
            <v>0</v>
          </cell>
          <cell r="P383">
            <v>0</v>
          </cell>
          <cell r="Q383">
            <v>0</v>
          </cell>
          <cell r="R383">
            <v>-153</v>
          </cell>
          <cell r="S383">
            <v>-153</v>
          </cell>
          <cell r="T383">
            <v>-153</v>
          </cell>
          <cell r="U383">
            <v>0</v>
          </cell>
          <cell r="V383">
            <v>0</v>
          </cell>
          <cell r="W383">
            <v>0</v>
          </cell>
          <cell r="X383">
            <v>0</v>
          </cell>
          <cell r="Y383">
            <v>0</v>
          </cell>
          <cell r="Z383">
            <v>0</v>
          </cell>
          <cell r="AA383">
            <v>0</v>
          </cell>
          <cell r="AB383">
            <v>0</v>
          </cell>
          <cell r="AC383">
            <v>0</v>
          </cell>
          <cell r="AD383">
            <v>0</v>
          </cell>
          <cell r="AE383">
            <v>0</v>
          </cell>
          <cell r="AF383">
            <v>0</v>
          </cell>
          <cell r="AG383">
            <v>0</v>
          </cell>
          <cell r="AH383">
            <v>-5971</v>
          </cell>
          <cell r="AI383">
            <v>-153</v>
          </cell>
          <cell r="AJ383">
            <v>-153</v>
          </cell>
          <cell r="AK383">
            <v>-153</v>
          </cell>
          <cell r="AL383">
            <v>0</v>
          </cell>
          <cell r="AM383">
            <v>0</v>
          </cell>
          <cell r="AN383">
            <v>0</v>
          </cell>
          <cell r="AO383">
            <v>0</v>
          </cell>
          <cell r="AP383">
            <v>-153</v>
          </cell>
          <cell r="AQ383">
            <v>-5971</v>
          </cell>
          <cell r="AR383">
            <v>-5971</v>
          </cell>
          <cell r="AS383">
            <v>-5971</v>
          </cell>
          <cell r="AT383">
            <v>-5971</v>
          </cell>
          <cell r="AU383">
            <v>-5971</v>
          </cell>
          <cell r="AV383">
            <v>-5971</v>
          </cell>
          <cell r="AW383">
            <v>-5971</v>
          </cell>
          <cell r="AX383">
            <v>-5971</v>
          </cell>
          <cell r="AY383">
            <v>-5971</v>
          </cell>
          <cell r="AZ383">
            <v>-5971</v>
          </cell>
          <cell r="BA383">
            <v>-5971</v>
          </cell>
          <cell r="BB383">
            <v>-153</v>
          </cell>
          <cell r="BC383">
            <v>0</v>
          </cell>
          <cell r="BD383">
            <v>0</v>
          </cell>
          <cell r="BE383">
            <v>0</v>
          </cell>
          <cell r="BF383">
            <v>0</v>
          </cell>
          <cell r="BG383">
            <v>0</v>
          </cell>
          <cell r="BH383">
            <v>0</v>
          </cell>
          <cell r="BI383">
            <v>0</v>
          </cell>
          <cell r="BJ383">
            <v>0</v>
          </cell>
          <cell r="BK383">
            <v>0</v>
          </cell>
          <cell r="BL383">
            <v>0</v>
          </cell>
          <cell r="BM383">
            <v>0</v>
          </cell>
          <cell r="BN383">
            <v>0</v>
          </cell>
          <cell r="BO383">
            <v>0</v>
          </cell>
          <cell r="BP383">
            <v>0</v>
          </cell>
          <cell r="BQ383">
            <v>-5971</v>
          </cell>
          <cell r="BR383">
            <v>-5971</v>
          </cell>
          <cell r="BS383">
            <v>-5971</v>
          </cell>
          <cell r="BT383">
            <v>-5971</v>
          </cell>
          <cell r="BU383">
            <v>-5971</v>
          </cell>
          <cell r="BV383">
            <v>0</v>
          </cell>
          <cell r="BW383">
            <v>0</v>
          </cell>
          <cell r="BX383">
            <v>0</v>
          </cell>
          <cell r="BY383">
            <v>0</v>
          </cell>
          <cell r="BZ383">
            <v>0</v>
          </cell>
          <cell r="CA383">
            <v>0</v>
          </cell>
          <cell r="CB383">
            <v>0</v>
          </cell>
          <cell r="CC383">
            <v>0</v>
          </cell>
          <cell r="CD383">
            <v>0</v>
          </cell>
          <cell r="CE383">
            <v>0</v>
          </cell>
          <cell r="CF383">
            <v>0</v>
          </cell>
          <cell r="CG383">
            <v>-17411</v>
          </cell>
          <cell r="CH383">
            <v>-17411</v>
          </cell>
          <cell r="CI383">
            <v>0</v>
          </cell>
          <cell r="CJ383">
            <v>0</v>
          </cell>
          <cell r="CK383">
            <v>0</v>
          </cell>
          <cell r="CL383">
            <v>0</v>
          </cell>
          <cell r="CM383">
            <v>0</v>
          </cell>
          <cell r="CN383">
            <v>0</v>
          </cell>
          <cell r="CO383">
            <v>0</v>
          </cell>
          <cell r="CP383">
            <v>0</v>
          </cell>
          <cell r="CQ383">
            <v>0</v>
          </cell>
          <cell r="CR383">
            <v>0</v>
          </cell>
          <cell r="CS383">
            <v>0</v>
          </cell>
          <cell r="CT383">
            <v>0</v>
          </cell>
          <cell r="CU383">
            <v>-13341</v>
          </cell>
          <cell r="CV383">
            <v>0</v>
          </cell>
          <cell r="CW383">
            <v>0</v>
          </cell>
          <cell r="CX383">
            <v>0</v>
          </cell>
          <cell r="CY383">
            <v>0</v>
          </cell>
          <cell r="CZ383">
            <v>0</v>
          </cell>
          <cell r="DA383">
            <v>0</v>
          </cell>
          <cell r="DB383">
            <v>-13341</v>
          </cell>
          <cell r="DC383">
            <v>0</v>
          </cell>
          <cell r="DD383">
            <v>0</v>
          </cell>
          <cell r="DE383">
            <v>-31199</v>
          </cell>
          <cell r="DF383">
            <v>0</v>
          </cell>
          <cell r="DG383">
            <v>0</v>
          </cell>
          <cell r="DH383">
            <v>0</v>
          </cell>
          <cell r="DI383">
            <v>0</v>
          </cell>
          <cell r="DJ383">
            <v>0</v>
          </cell>
          <cell r="DK383">
            <v>0</v>
          </cell>
          <cell r="DL383">
            <v>-31199</v>
          </cell>
          <cell r="DM383">
            <v>0</v>
          </cell>
          <cell r="DN383">
            <v>0</v>
          </cell>
          <cell r="DO383">
            <v>0</v>
          </cell>
          <cell r="DP383">
            <v>0</v>
          </cell>
          <cell r="DQ383">
            <v>0</v>
          </cell>
          <cell r="DR383">
            <v>0</v>
          </cell>
          <cell r="DS383">
            <v>-5111</v>
          </cell>
          <cell r="DT383">
            <v>0</v>
          </cell>
          <cell r="DU383">
            <v>0</v>
          </cell>
          <cell r="DV383">
            <v>0</v>
          </cell>
          <cell r="DW383">
            <v>0</v>
          </cell>
          <cell r="DX383">
            <v>0</v>
          </cell>
          <cell r="DY383">
            <v>0</v>
          </cell>
          <cell r="DZ383">
            <v>0</v>
          </cell>
          <cell r="EA383">
            <v>0</v>
          </cell>
        </row>
        <row r="384">
          <cell r="A384">
            <v>310</v>
          </cell>
          <cell r="B384">
            <v>10</v>
          </cell>
          <cell r="C384">
            <v>3</v>
          </cell>
          <cell r="D384">
            <v>0</v>
          </cell>
          <cell r="E384">
            <v>0</v>
          </cell>
          <cell r="F384">
            <v>0</v>
          </cell>
          <cell r="G384" t="str">
            <v>General Fund Receipts</v>
          </cell>
          <cell r="H384">
            <v>0</v>
          </cell>
          <cell r="I384">
            <v>0</v>
          </cell>
          <cell r="J384" t="str">
            <v>HBCU capital financing downward reestimate of loan subsidies</v>
          </cell>
          <cell r="K384">
            <v>0</v>
          </cell>
          <cell r="L384" t="str">
            <v>M</v>
          </cell>
          <cell r="M384">
            <v>1</v>
          </cell>
          <cell r="N384">
            <v>0</v>
          </cell>
          <cell r="O384">
            <v>0</v>
          </cell>
          <cell r="P384">
            <v>-26606</v>
          </cell>
          <cell r="Q384">
            <v>0</v>
          </cell>
          <cell r="R384">
            <v>-92374</v>
          </cell>
          <cell r="S384">
            <v>-92374</v>
          </cell>
          <cell r="T384">
            <v>-92374</v>
          </cell>
          <cell r="U384">
            <v>0</v>
          </cell>
          <cell r="V384">
            <v>0</v>
          </cell>
          <cell r="W384">
            <v>0</v>
          </cell>
          <cell r="X384">
            <v>0</v>
          </cell>
          <cell r="Y384">
            <v>0</v>
          </cell>
          <cell r="Z384">
            <v>0</v>
          </cell>
          <cell r="AA384">
            <v>0</v>
          </cell>
          <cell r="AB384">
            <v>0</v>
          </cell>
          <cell r="AC384">
            <v>0</v>
          </cell>
          <cell r="AD384">
            <v>0</v>
          </cell>
          <cell r="AE384">
            <v>-92374</v>
          </cell>
          <cell r="AF384">
            <v>-92374</v>
          </cell>
          <cell r="AG384">
            <v>-23446</v>
          </cell>
          <cell r="AH384">
            <v>-92374</v>
          </cell>
          <cell r="AI384">
            <v>-92374</v>
          </cell>
          <cell r="AJ384">
            <v>-92374</v>
          </cell>
          <cell r="AK384">
            <v>-92374</v>
          </cell>
          <cell r="AL384">
            <v>-92374</v>
          </cell>
          <cell r="AM384">
            <v>-92374</v>
          </cell>
          <cell r="AN384">
            <v>-92374</v>
          </cell>
          <cell r="AO384">
            <v>-92374</v>
          </cell>
          <cell r="AP384">
            <v>-92374</v>
          </cell>
          <cell r="AQ384">
            <v>-23446</v>
          </cell>
          <cell r="AR384">
            <v>-23446</v>
          </cell>
          <cell r="AS384">
            <v>-23446</v>
          </cell>
          <cell r="AT384">
            <v>-23446</v>
          </cell>
          <cell r="AU384">
            <v>-23446</v>
          </cell>
          <cell r="AV384">
            <v>-23446</v>
          </cell>
          <cell r="AW384">
            <v>-23446</v>
          </cell>
          <cell r="AX384">
            <v>-23446</v>
          </cell>
          <cell r="AY384">
            <v>-23446</v>
          </cell>
          <cell r="AZ384">
            <v>-23446</v>
          </cell>
          <cell r="BA384">
            <v>-23446</v>
          </cell>
          <cell r="BB384">
            <v>-92374</v>
          </cell>
          <cell r="BC384">
            <v>-92374</v>
          </cell>
          <cell r="BD384">
            <v>-92374</v>
          </cell>
          <cell r="BE384">
            <v>-92374</v>
          </cell>
          <cell r="BF384">
            <v>0</v>
          </cell>
          <cell r="BG384">
            <v>0</v>
          </cell>
          <cell r="BH384">
            <v>0</v>
          </cell>
          <cell r="BI384">
            <v>0</v>
          </cell>
          <cell r="BJ384">
            <v>0</v>
          </cell>
          <cell r="BK384">
            <v>0</v>
          </cell>
          <cell r="BL384">
            <v>0</v>
          </cell>
          <cell r="BM384">
            <v>-23446</v>
          </cell>
          <cell r="BN384">
            <v>-23446</v>
          </cell>
          <cell r="BO384">
            <v>-23446</v>
          </cell>
          <cell r="BP384">
            <v>-23446</v>
          </cell>
          <cell r="BQ384">
            <v>-23446</v>
          </cell>
          <cell r="BR384">
            <v>-23446</v>
          </cell>
          <cell r="BS384">
            <v>0</v>
          </cell>
          <cell r="BT384">
            <v>0</v>
          </cell>
          <cell r="BU384">
            <v>0</v>
          </cell>
          <cell r="BV384">
            <v>-20241</v>
          </cell>
          <cell r="BW384">
            <v>0</v>
          </cell>
          <cell r="BX384">
            <v>0</v>
          </cell>
          <cell r="BY384">
            <v>0</v>
          </cell>
          <cell r="BZ384">
            <v>0</v>
          </cell>
          <cell r="CA384">
            <v>0</v>
          </cell>
          <cell r="CB384">
            <v>0</v>
          </cell>
          <cell r="CC384">
            <v>0</v>
          </cell>
          <cell r="CD384">
            <v>0</v>
          </cell>
          <cell r="CE384">
            <v>0</v>
          </cell>
          <cell r="CF384">
            <v>0</v>
          </cell>
          <cell r="CG384">
            <v>-197183</v>
          </cell>
          <cell r="CH384">
            <v>-197183</v>
          </cell>
          <cell r="CI384">
            <v>0</v>
          </cell>
          <cell r="CJ384">
            <v>-20241</v>
          </cell>
          <cell r="CK384">
            <v>0</v>
          </cell>
          <cell r="CL384">
            <v>0</v>
          </cell>
          <cell r="CM384">
            <v>0</v>
          </cell>
          <cell r="CN384">
            <v>0</v>
          </cell>
          <cell r="CO384">
            <v>0</v>
          </cell>
          <cell r="CP384">
            <v>0</v>
          </cell>
          <cell r="CQ384">
            <v>0</v>
          </cell>
          <cell r="CR384">
            <v>0</v>
          </cell>
          <cell r="CS384">
            <v>0</v>
          </cell>
          <cell r="CT384">
            <v>0</v>
          </cell>
          <cell r="CU384">
            <v>-38545</v>
          </cell>
          <cell r="CV384">
            <v>0</v>
          </cell>
          <cell r="CW384">
            <v>0</v>
          </cell>
          <cell r="CX384">
            <v>0</v>
          </cell>
          <cell r="CY384">
            <v>0</v>
          </cell>
          <cell r="CZ384">
            <v>0</v>
          </cell>
          <cell r="DA384">
            <v>0</v>
          </cell>
          <cell r="DB384">
            <v>-38545</v>
          </cell>
          <cell r="DC384">
            <v>0</v>
          </cell>
          <cell r="DD384">
            <v>0</v>
          </cell>
          <cell r="DE384">
            <v>-82813</v>
          </cell>
          <cell r="DF384">
            <v>0</v>
          </cell>
          <cell r="DG384">
            <v>0</v>
          </cell>
          <cell r="DH384">
            <v>0</v>
          </cell>
          <cell r="DI384">
            <v>0</v>
          </cell>
          <cell r="DJ384">
            <v>0</v>
          </cell>
          <cell r="DK384">
            <v>0</v>
          </cell>
          <cell r="DL384">
            <v>-75597</v>
          </cell>
          <cell r="DM384">
            <v>0</v>
          </cell>
          <cell r="DN384">
            <v>0</v>
          </cell>
          <cell r="DO384">
            <v>0</v>
          </cell>
          <cell r="DP384">
            <v>0</v>
          </cell>
          <cell r="DQ384">
            <v>0</v>
          </cell>
          <cell r="DR384">
            <v>0</v>
          </cell>
          <cell r="DS384">
            <v>-17956</v>
          </cell>
          <cell r="DT384">
            <v>0</v>
          </cell>
          <cell r="DU384">
            <v>0</v>
          </cell>
          <cell r="DV384">
            <v>0</v>
          </cell>
          <cell r="DW384">
            <v>0</v>
          </cell>
          <cell r="DX384">
            <v>0</v>
          </cell>
          <cell r="DY384">
            <v>0</v>
          </cell>
          <cell r="DZ384">
            <v>0</v>
          </cell>
          <cell r="EA384">
            <v>0</v>
          </cell>
        </row>
        <row r="385">
          <cell r="A385">
            <v>310.01</v>
          </cell>
          <cell r="B385">
            <v>0</v>
          </cell>
          <cell r="C385">
            <v>0</v>
          </cell>
          <cell r="D385">
            <v>0</v>
          </cell>
          <cell r="E385">
            <v>0</v>
          </cell>
          <cell r="F385">
            <v>0</v>
          </cell>
          <cell r="G385">
            <v>0</v>
          </cell>
          <cell r="H385">
            <v>0</v>
          </cell>
          <cell r="I385">
            <v>0</v>
          </cell>
          <cell r="J385" t="str">
            <v>HEAL downward reestimate of loan subsidies</v>
          </cell>
          <cell r="K385">
            <v>0</v>
          </cell>
          <cell r="L385">
            <v>0</v>
          </cell>
          <cell r="M385">
            <v>0</v>
          </cell>
          <cell r="N385">
            <v>0</v>
          </cell>
          <cell r="O385">
            <v>0</v>
          </cell>
          <cell r="P385">
            <v>0</v>
          </cell>
          <cell r="Q385">
            <v>0</v>
          </cell>
          <cell r="R385">
            <v>0</v>
          </cell>
          <cell r="S385">
            <v>0</v>
          </cell>
          <cell r="T385">
            <v>0</v>
          </cell>
          <cell r="U385">
            <v>0</v>
          </cell>
          <cell r="V385">
            <v>0</v>
          </cell>
          <cell r="W385">
            <v>0</v>
          </cell>
          <cell r="X385">
            <v>0</v>
          </cell>
          <cell r="Y385">
            <v>0</v>
          </cell>
          <cell r="Z385">
            <v>0</v>
          </cell>
          <cell r="AA385">
            <v>0</v>
          </cell>
          <cell r="AB385">
            <v>0</v>
          </cell>
          <cell r="AC385">
            <v>0</v>
          </cell>
          <cell r="AD385">
            <v>0</v>
          </cell>
          <cell r="AE385">
            <v>0</v>
          </cell>
          <cell r="AF385">
            <v>0</v>
          </cell>
          <cell r="AG385">
            <v>0</v>
          </cell>
          <cell r="AH385">
            <v>0</v>
          </cell>
          <cell r="AI385">
            <v>0</v>
          </cell>
          <cell r="AJ385">
            <v>0</v>
          </cell>
          <cell r="AK385">
            <v>0</v>
          </cell>
          <cell r="AL385">
            <v>0</v>
          </cell>
          <cell r="AM385">
            <v>0</v>
          </cell>
          <cell r="AN385">
            <v>0</v>
          </cell>
          <cell r="AO385">
            <v>0</v>
          </cell>
          <cell r="AP385">
            <v>0</v>
          </cell>
          <cell r="AQ385">
            <v>0</v>
          </cell>
          <cell r="AR385">
            <v>0</v>
          </cell>
          <cell r="AS385">
            <v>0</v>
          </cell>
          <cell r="AT385">
            <v>0</v>
          </cell>
          <cell r="AU385">
            <v>0</v>
          </cell>
          <cell r="AV385">
            <v>0</v>
          </cell>
          <cell r="AW385">
            <v>0</v>
          </cell>
          <cell r="AX385">
            <v>0</v>
          </cell>
          <cell r="AY385">
            <v>0</v>
          </cell>
          <cell r="AZ385">
            <v>0</v>
          </cell>
          <cell r="BA385">
            <v>0</v>
          </cell>
          <cell r="BB385">
            <v>0</v>
          </cell>
          <cell r="BC385">
            <v>0</v>
          </cell>
          <cell r="BD385">
            <v>0</v>
          </cell>
          <cell r="BE385">
            <v>0</v>
          </cell>
          <cell r="BF385">
            <v>0</v>
          </cell>
          <cell r="BG385">
            <v>0</v>
          </cell>
          <cell r="BH385">
            <v>0</v>
          </cell>
          <cell r="BI385">
            <v>0</v>
          </cell>
          <cell r="BJ385">
            <v>0</v>
          </cell>
          <cell r="BK385">
            <v>0</v>
          </cell>
          <cell r="BL385">
            <v>0</v>
          </cell>
          <cell r="BM385">
            <v>0</v>
          </cell>
          <cell r="BN385">
            <v>0</v>
          </cell>
          <cell r="BO385">
            <v>0</v>
          </cell>
          <cell r="BP385">
            <v>0</v>
          </cell>
          <cell r="BQ385">
            <v>0</v>
          </cell>
          <cell r="BR385">
            <v>0</v>
          </cell>
          <cell r="BS385">
            <v>0</v>
          </cell>
          <cell r="BT385">
            <v>0</v>
          </cell>
          <cell r="BU385">
            <v>0</v>
          </cell>
          <cell r="BV385">
            <v>0</v>
          </cell>
          <cell r="BW385">
            <v>0</v>
          </cell>
          <cell r="BX385">
            <v>0</v>
          </cell>
          <cell r="BY385">
            <v>0</v>
          </cell>
          <cell r="BZ385">
            <v>0</v>
          </cell>
          <cell r="CA385">
            <v>0</v>
          </cell>
          <cell r="CB385">
            <v>0</v>
          </cell>
          <cell r="CC385">
            <v>0</v>
          </cell>
          <cell r="CD385">
            <v>0</v>
          </cell>
          <cell r="CE385">
            <v>0</v>
          </cell>
          <cell r="CF385">
            <v>0</v>
          </cell>
          <cell r="CG385">
            <v>0</v>
          </cell>
          <cell r="CH385">
            <v>0</v>
          </cell>
          <cell r="CI385">
            <v>0</v>
          </cell>
          <cell r="CJ385">
            <v>0</v>
          </cell>
          <cell r="CK385">
            <v>0</v>
          </cell>
          <cell r="CL385">
            <v>0</v>
          </cell>
          <cell r="CM385">
            <v>0</v>
          </cell>
          <cell r="CN385">
            <v>0</v>
          </cell>
          <cell r="CO385">
            <v>0</v>
          </cell>
          <cell r="CP385">
            <v>0</v>
          </cell>
          <cell r="CQ385">
            <v>0</v>
          </cell>
          <cell r="CR385">
            <v>0</v>
          </cell>
          <cell r="CS385">
            <v>0</v>
          </cell>
          <cell r="CT385">
            <v>0</v>
          </cell>
          <cell r="CU385">
            <v>0</v>
          </cell>
          <cell r="CV385">
            <v>0</v>
          </cell>
          <cell r="CW385">
            <v>0</v>
          </cell>
          <cell r="CX385">
            <v>0</v>
          </cell>
          <cell r="CY385">
            <v>0</v>
          </cell>
          <cell r="CZ385">
            <v>0</v>
          </cell>
          <cell r="DA385">
            <v>0</v>
          </cell>
          <cell r="DB385">
            <v>0</v>
          </cell>
          <cell r="DC385">
            <v>0</v>
          </cell>
          <cell r="DD385">
            <v>0</v>
          </cell>
          <cell r="DE385">
            <v>-18776</v>
          </cell>
          <cell r="DF385">
            <v>0</v>
          </cell>
          <cell r="DG385">
            <v>0</v>
          </cell>
          <cell r="DH385">
            <v>0</v>
          </cell>
          <cell r="DI385">
            <v>0</v>
          </cell>
          <cell r="DJ385">
            <v>0</v>
          </cell>
          <cell r="DK385">
            <v>0</v>
          </cell>
          <cell r="DL385">
            <v>-18776</v>
          </cell>
          <cell r="DM385">
            <v>0</v>
          </cell>
          <cell r="DN385">
            <v>0</v>
          </cell>
          <cell r="DO385">
            <v>0</v>
          </cell>
          <cell r="DP385">
            <v>0</v>
          </cell>
          <cell r="DQ385">
            <v>0</v>
          </cell>
          <cell r="DR385">
            <v>0</v>
          </cell>
          <cell r="DS385">
            <v>0</v>
          </cell>
          <cell r="DT385">
            <v>0</v>
          </cell>
          <cell r="DU385">
            <v>0</v>
          </cell>
          <cell r="DV385">
            <v>0</v>
          </cell>
          <cell r="DW385">
            <v>0</v>
          </cell>
          <cell r="DX385">
            <v>0</v>
          </cell>
          <cell r="DY385">
            <v>0</v>
          </cell>
          <cell r="DZ385">
            <v>0</v>
          </cell>
          <cell r="EA385">
            <v>0</v>
          </cell>
        </row>
        <row r="386">
          <cell r="A386">
            <v>311</v>
          </cell>
          <cell r="B386">
            <v>10</v>
          </cell>
          <cell r="C386">
            <v>3</v>
          </cell>
          <cell r="D386">
            <v>0</v>
          </cell>
          <cell r="E386" t="str">
            <v>Trina, Winnie</v>
          </cell>
          <cell r="F386">
            <v>0</v>
          </cell>
          <cell r="G386" t="str">
            <v>General Fund Receipts</v>
          </cell>
          <cell r="H386">
            <v>0</v>
          </cell>
          <cell r="I386">
            <v>0</v>
          </cell>
          <cell r="J386" t="str">
            <v>Proprietary receipts</v>
          </cell>
          <cell r="K386">
            <v>0</v>
          </cell>
          <cell r="L386" t="str">
            <v>M</v>
          </cell>
          <cell r="M386">
            <v>1</v>
          </cell>
          <cell r="N386">
            <v>0</v>
          </cell>
          <cell r="O386">
            <v>0</v>
          </cell>
          <cell r="P386">
            <v>-58221</v>
          </cell>
          <cell r="Q386">
            <v>0</v>
          </cell>
          <cell r="R386">
            <v>0</v>
          </cell>
          <cell r="S386">
            <v>0</v>
          </cell>
          <cell r="T386">
            <v>0</v>
          </cell>
          <cell r="U386">
            <v>0</v>
          </cell>
          <cell r="V386">
            <v>0</v>
          </cell>
          <cell r="W386">
            <v>0</v>
          </cell>
          <cell r="X386">
            <v>0</v>
          </cell>
          <cell r="Y386">
            <v>0</v>
          </cell>
          <cell r="Z386">
            <v>0</v>
          </cell>
          <cell r="AA386">
            <v>0</v>
          </cell>
          <cell r="AB386">
            <v>0</v>
          </cell>
          <cell r="AC386">
            <v>0</v>
          </cell>
          <cell r="AD386">
            <v>0</v>
          </cell>
          <cell r="AE386">
            <v>0</v>
          </cell>
          <cell r="AF386">
            <v>0</v>
          </cell>
          <cell r="AG386">
            <v>0</v>
          </cell>
          <cell r="AH386">
            <v>0</v>
          </cell>
          <cell r="AI386">
            <v>0</v>
          </cell>
          <cell r="AJ386">
            <v>0</v>
          </cell>
          <cell r="AK386">
            <v>0</v>
          </cell>
          <cell r="AL386">
            <v>0</v>
          </cell>
          <cell r="AM386">
            <v>0</v>
          </cell>
          <cell r="AN386">
            <v>0</v>
          </cell>
          <cell r="AO386">
            <v>0</v>
          </cell>
          <cell r="AP386">
            <v>0</v>
          </cell>
          <cell r="AQ386">
            <v>0</v>
          </cell>
          <cell r="AR386">
            <v>0</v>
          </cell>
          <cell r="AS386">
            <v>0</v>
          </cell>
          <cell r="AT386">
            <v>0</v>
          </cell>
          <cell r="AU386">
            <v>0</v>
          </cell>
          <cell r="AV386">
            <v>0</v>
          </cell>
          <cell r="AW386">
            <v>0</v>
          </cell>
          <cell r="AX386">
            <v>0</v>
          </cell>
          <cell r="AY386">
            <v>0</v>
          </cell>
          <cell r="AZ386">
            <v>0</v>
          </cell>
          <cell r="BA386">
            <v>0</v>
          </cell>
          <cell r="BB386">
            <v>0</v>
          </cell>
          <cell r="BC386">
            <v>0</v>
          </cell>
          <cell r="BD386">
            <v>0</v>
          </cell>
          <cell r="BE386">
            <v>0</v>
          </cell>
          <cell r="BF386">
            <v>0</v>
          </cell>
          <cell r="BG386">
            <v>0</v>
          </cell>
          <cell r="BH386">
            <v>0</v>
          </cell>
          <cell r="BI386">
            <v>0</v>
          </cell>
          <cell r="BJ386">
            <v>0</v>
          </cell>
          <cell r="BK386">
            <v>0</v>
          </cell>
          <cell r="BL386">
            <v>0</v>
          </cell>
          <cell r="BM386">
            <v>0</v>
          </cell>
          <cell r="BN386">
            <v>0</v>
          </cell>
          <cell r="BO386">
            <v>0</v>
          </cell>
          <cell r="BP386">
            <v>0</v>
          </cell>
          <cell r="BQ386">
            <v>0</v>
          </cell>
          <cell r="BR386">
            <v>0</v>
          </cell>
          <cell r="BS386">
            <v>0</v>
          </cell>
          <cell r="BT386">
            <v>0</v>
          </cell>
          <cell r="BU386">
            <v>0</v>
          </cell>
          <cell r="BV386">
            <v>0</v>
          </cell>
          <cell r="BW386">
            <v>0</v>
          </cell>
          <cell r="BX386">
            <v>0</v>
          </cell>
          <cell r="BY386">
            <v>0</v>
          </cell>
          <cell r="BZ386">
            <v>0</v>
          </cell>
          <cell r="CA386">
            <v>0</v>
          </cell>
          <cell r="CB386">
            <v>0</v>
          </cell>
          <cell r="CC386">
            <v>0</v>
          </cell>
          <cell r="CD386">
            <v>0</v>
          </cell>
          <cell r="CE386">
            <v>0</v>
          </cell>
          <cell r="CF386">
            <v>0</v>
          </cell>
          <cell r="CG386">
            <v>0</v>
          </cell>
          <cell r="CH386">
            <v>0</v>
          </cell>
          <cell r="CI386">
            <v>0</v>
          </cell>
          <cell r="CJ386">
            <v>0</v>
          </cell>
          <cell r="CK386">
            <v>0</v>
          </cell>
          <cell r="CL386">
            <v>0</v>
          </cell>
          <cell r="CM386">
            <v>0</v>
          </cell>
          <cell r="CN386">
            <v>0</v>
          </cell>
          <cell r="CO386">
            <v>0</v>
          </cell>
          <cell r="CP386">
            <v>0</v>
          </cell>
          <cell r="CQ386">
            <v>0</v>
          </cell>
          <cell r="CR386">
            <v>0</v>
          </cell>
          <cell r="CS386">
            <v>0</v>
          </cell>
          <cell r="CT386">
            <v>0</v>
          </cell>
          <cell r="CU386">
            <v>0</v>
          </cell>
          <cell r="CV386">
            <v>0</v>
          </cell>
          <cell r="CW386">
            <v>0</v>
          </cell>
          <cell r="CX386">
            <v>0</v>
          </cell>
          <cell r="CY386">
            <v>0</v>
          </cell>
          <cell r="CZ386">
            <v>0</v>
          </cell>
          <cell r="DA386">
            <v>0</v>
          </cell>
          <cell r="DB386">
            <v>0</v>
          </cell>
          <cell r="DC386">
            <v>0</v>
          </cell>
          <cell r="DD386">
            <v>0</v>
          </cell>
          <cell r="DE386">
            <v>0</v>
          </cell>
          <cell r="DF386">
            <v>0</v>
          </cell>
          <cell r="DG386">
            <v>0</v>
          </cell>
          <cell r="DH386">
            <v>0</v>
          </cell>
          <cell r="DI386">
            <v>0</v>
          </cell>
          <cell r="DJ386">
            <v>0</v>
          </cell>
          <cell r="DK386">
            <v>0</v>
          </cell>
          <cell r="DL386">
            <v>0</v>
          </cell>
          <cell r="DM386">
            <v>0</v>
          </cell>
          <cell r="DN386">
            <v>0</v>
          </cell>
          <cell r="DO386">
            <v>0</v>
          </cell>
          <cell r="DP386">
            <v>0</v>
          </cell>
          <cell r="DQ386">
            <v>0</v>
          </cell>
          <cell r="DR386">
            <v>0</v>
          </cell>
          <cell r="DS386">
            <v>0</v>
          </cell>
          <cell r="DT386">
            <v>0</v>
          </cell>
          <cell r="DU386">
            <v>0</v>
          </cell>
          <cell r="DV386">
            <v>0</v>
          </cell>
          <cell r="DW386">
            <v>0</v>
          </cell>
          <cell r="DX386">
            <v>0</v>
          </cell>
          <cell r="DY386">
            <v>0</v>
          </cell>
          <cell r="DZ386">
            <v>0</v>
          </cell>
          <cell r="EA386">
            <v>0</v>
          </cell>
        </row>
        <row r="387">
          <cell r="A387">
            <v>312</v>
          </cell>
          <cell r="B387">
            <v>10</v>
          </cell>
          <cell r="C387">
            <v>3</v>
          </cell>
          <cell r="D387">
            <v>0</v>
          </cell>
          <cell r="E387" t="str">
            <v>Trina, Winnie</v>
          </cell>
          <cell r="F387">
            <v>0</v>
          </cell>
          <cell r="G387" t="str">
            <v>General Fund Receipts</v>
          </cell>
          <cell r="H387">
            <v>0</v>
          </cell>
          <cell r="I387">
            <v>0</v>
          </cell>
          <cell r="J387" t="str">
            <v>Proprietary interest receipts</v>
          </cell>
          <cell r="K387">
            <v>0</v>
          </cell>
          <cell r="L387" t="str">
            <v>M</v>
          </cell>
          <cell r="M387">
            <v>1</v>
          </cell>
          <cell r="N387">
            <v>0</v>
          </cell>
          <cell r="O387">
            <v>0</v>
          </cell>
          <cell r="P387">
            <v>-23456</v>
          </cell>
          <cell r="Q387">
            <v>0</v>
          </cell>
          <cell r="R387">
            <v>-120000</v>
          </cell>
          <cell r="S387">
            <v>0</v>
          </cell>
          <cell r="T387">
            <v>0</v>
          </cell>
          <cell r="U387">
            <v>0</v>
          </cell>
          <cell r="V387">
            <v>0</v>
          </cell>
          <cell r="W387">
            <v>0</v>
          </cell>
          <cell r="X387">
            <v>0</v>
          </cell>
          <cell r="Y387">
            <v>0</v>
          </cell>
          <cell r="Z387">
            <v>0</v>
          </cell>
          <cell r="AA387">
            <v>0</v>
          </cell>
          <cell r="AB387">
            <v>0</v>
          </cell>
          <cell r="AC387">
            <v>0</v>
          </cell>
          <cell r="AD387">
            <v>0</v>
          </cell>
          <cell r="AE387">
            <v>0</v>
          </cell>
          <cell r="AF387">
            <v>0</v>
          </cell>
          <cell r="AG387">
            <v>-47000</v>
          </cell>
          <cell r="AH387">
            <v>-47000</v>
          </cell>
          <cell r="AI387">
            <v>-47000</v>
          </cell>
          <cell r="AJ387">
            <v>-47000</v>
          </cell>
          <cell r="AK387">
            <v>-47000</v>
          </cell>
          <cell r="AL387">
            <v>-47000</v>
          </cell>
          <cell r="AM387">
            <v>-47000</v>
          </cell>
          <cell r="AN387">
            <v>-47000</v>
          </cell>
          <cell r="AO387">
            <v>-47000</v>
          </cell>
          <cell r="AP387">
            <v>-47000</v>
          </cell>
          <cell r="AQ387">
            <v>-47000</v>
          </cell>
          <cell r="AR387">
            <v>-47000</v>
          </cell>
          <cell r="AS387">
            <v>-47000</v>
          </cell>
          <cell r="AT387">
            <v>-47000</v>
          </cell>
          <cell r="AU387">
            <v>-47000</v>
          </cell>
          <cell r="AV387">
            <v>-47000</v>
          </cell>
          <cell r="AW387">
            <v>-47000</v>
          </cell>
          <cell r="AX387">
            <v>-47000</v>
          </cell>
          <cell r="AY387">
            <v>-47000</v>
          </cell>
          <cell r="AZ387">
            <v>-47000</v>
          </cell>
          <cell r="BA387">
            <v>-47000</v>
          </cell>
          <cell r="BB387">
            <v>0</v>
          </cell>
          <cell r="BC387">
            <v>0</v>
          </cell>
          <cell r="BD387">
            <v>0</v>
          </cell>
          <cell r="BE387">
            <v>0</v>
          </cell>
          <cell r="BF387">
            <v>0</v>
          </cell>
          <cell r="BG387">
            <v>0</v>
          </cell>
          <cell r="BH387">
            <v>0</v>
          </cell>
          <cell r="BI387">
            <v>0</v>
          </cell>
          <cell r="BJ387">
            <v>0</v>
          </cell>
          <cell r="BK387">
            <v>0</v>
          </cell>
          <cell r="BL387">
            <v>0</v>
          </cell>
          <cell r="BM387">
            <v>-47000</v>
          </cell>
          <cell r="BN387">
            <v>-47000</v>
          </cell>
          <cell r="BO387">
            <v>-47000</v>
          </cell>
          <cell r="BP387">
            <v>-47000</v>
          </cell>
          <cell r="BQ387">
            <v>-47000</v>
          </cell>
          <cell r="BR387">
            <v>-47000</v>
          </cell>
          <cell r="BS387">
            <v>-47000</v>
          </cell>
          <cell r="BT387">
            <v>-47000</v>
          </cell>
          <cell r="BU387">
            <v>-47000</v>
          </cell>
          <cell r="BV387">
            <v>-47000</v>
          </cell>
          <cell r="BW387">
            <v>0</v>
          </cell>
          <cell r="BX387">
            <v>0</v>
          </cell>
          <cell r="BY387">
            <v>0</v>
          </cell>
          <cell r="BZ387">
            <v>0</v>
          </cell>
          <cell r="CA387">
            <v>0</v>
          </cell>
          <cell r="CB387">
            <v>0</v>
          </cell>
          <cell r="CC387">
            <v>0</v>
          </cell>
          <cell r="CD387">
            <v>0</v>
          </cell>
          <cell r="CE387">
            <v>-47000</v>
          </cell>
          <cell r="CF387">
            <v>-47000</v>
          </cell>
          <cell r="CG387">
            <v>-47000</v>
          </cell>
          <cell r="CH387">
            <v>0</v>
          </cell>
          <cell r="CI387">
            <v>-47000</v>
          </cell>
          <cell r="CJ387">
            <v>-47000</v>
          </cell>
          <cell r="CK387">
            <v>0</v>
          </cell>
          <cell r="CL387">
            <v>0</v>
          </cell>
          <cell r="CM387">
            <v>0</v>
          </cell>
          <cell r="CN387">
            <v>0</v>
          </cell>
          <cell r="CO387">
            <v>0</v>
          </cell>
          <cell r="CP387">
            <v>0</v>
          </cell>
          <cell r="CQ387">
            <v>0</v>
          </cell>
          <cell r="CR387">
            <v>0</v>
          </cell>
          <cell r="CS387">
            <v>0</v>
          </cell>
          <cell r="CT387">
            <v>0</v>
          </cell>
          <cell r="CU387">
            <v>0</v>
          </cell>
          <cell r="CV387">
            <v>0</v>
          </cell>
          <cell r="CW387">
            <v>0</v>
          </cell>
          <cell r="CX387">
            <v>0</v>
          </cell>
          <cell r="CY387">
            <v>0</v>
          </cell>
          <cell r="CZ387">
            <v>0</v>
          </cell>
          <cell r="DA387">
            <v>0</v>
          </cell>
          <cell r="DB387">
            <v>0</v>
          </cell>
          <cell r="DC387">
            <v>0</v>
          </cell>
          <cell r="DD387">
            <v>0</v>
          </cell>
          <cell r="DE387">
            <v>0</v>
          </cell>
          <cell r="DF387">
            <v>0</v>
          </cell>
          <cell r="DG387">
            <v>0</v>
          </cell>
          <cell r="DH387">
            <v>0</v>
          </cell>
          <cell r="DI387">
            <v>0</v>
          </cell>
          <cell r="DJ387">
            <v>0</v>
          </cell>
          <cell r="DK387">
            <v>0</v>
          </cell>
          <cell r="DL387">
            <v>0</v>
          </cell>
          <cell r="DM387">
            <v>0</v>
          </cell>
          <cell r="DN387">
            <v>0</v>
          </cell>
          <cell r="DO387">
            <v>0</v>
          </cell>
          <cell r="DP387">
            <v>0</v>
          </cell>
          <cell r="DQ387">
            <v>0</v>
          </cell>
          <cell r="DR387">
            <v>0</v>
          </cell>
          <cell r="DS387">
            <v>0</v>
          </cell>
          <cell r="DT387">
            <v>0</v>
          </cell>
          <cell r="DU387">
            <v>0</v>
          </cell>
          <cell r="DV387">
            <v>0</v>
          </cell>
          <cell r="DW387">
            <v>0</v>
          </cell>
          <cell r="DX387">
            <v>0</v>
          </cell>
          <cell r="DY387">
            <v>0</v>
          </cell>
          <cell r="DZ387">
            <v>0</v>
          </cell>
          <cell r="EA387">
            <v>0</v>
          </cell>
        </row>
        <row r="388">
          <cell r="A388">
            <v>313</v>
          </cell>
          <cell r="B388">
            <v>10</v>
          </cell>
          <cell r="C388">
            <v>3</v>
          </cell>
          <cell r="D388">
            <v>0</v>
          </cell>
          <cell r="E388" t="str">
            <v>Trina, Winnie</v>
          </cell>
          <cell r="F388">
            <v>0</v>
          </cell>
          <cell r="G388" t="str">
            <v>General Fund Receipts</v>
          </cell>
          <cell r="H388">
            <v>0</v>
          </cell>
          <cell r="I388">
            <v>0</v>
          </cell>
          <cell r="J388" t="str">
            <v>Net intergovernmental payments</v>
          </cell>
          <cell r="K388">
            <v>0</v>
          </cell>
          <cell r="L388" t="str">
            <v>M</v>
          </cell>
          <cell r="M388">
            <v>1</v>
          </cell>
          <cell r="N388">
            <v>0</v>
          </cell>
          <cell r="O388">
            <v>0</v>
          </cell>
          <cell r="P388">
            <v>-4273</v>
          </cell>
          <cell r="Q388">
            <v>0</v>
          </cell>
          <cell r="R388">
            <v>0</v>
          </cell>
          <cell r="S388">
            <v>0</v>
          </cell>
          <cell r="T388">
            <v>0</v>
          </cell>
          <cell r="U388">
            <v>0</v>
          </cell>
          <cell r="V388">
            <v>0</v>
          </cell>
          <cell r="W388">
            <v>0</v>
          </cell>
          <cell r="X388">
            <v>0</v>
          </cell>
          <cell r="Y388">
            <v>0</v>
          </cell>
          <cell r="Z388">
            <v>0</v>
          </cell>
          <cell r="AA388">
            <v>0</v>
          </cell>
          <cell r="AB388">
            <v>0</v>
          </cell>
          <cell r="AC388">
            <v>0</v>
          </cell>
          <cell r="AD388">
            <v>0</v>
          </cell>
          <cell r="AE388">
            <v>0</v>
          </cell>
          <cell r="AF388">
            <v>0</v>
          </cell>
          <cell r="AG388">
            <v>0</v>
          </cell>
          <cell r="AH388">
            <v>0</v>
          </cell>
          <cell r="AI388">
            <v>0</v>
          </cell>
          <cell r="AJ388">
            <v>0</v>
          </cell>
          <cell r="AK388">
            <v>0</v>
          </cell>
          <cell r="AL388">
            <v>0</v>
          </cell>
          <cell r="AM388">
            <v>0</v>
          </cell>
          <cell r="AN388">
            <v>0</v>
          </cell>
          <cell r="AO388">
            <v>0</v>
          </cell>
          <cell r="AP388">
            <v>0</v>
          </cell>
          <cell r="AQ388">
            <v>0</v>
          </cell>
          <cell r="AR388">
            <v>0</v>
          </cell>
          <cell r="AS388">
            <v>0</v>
          </cell>
          <cell r="AT388">
            <v>0</v>
          </cell>
          <cell r="AU388">
            <v>0</v>
          </cell>
          <cell r="AV388">
            <v>0</v>
          </cell>
          <cell r="AW388">
            <v>0</v>
          </cell>
          <cell r="AX388">
            <v>0</v>
          </cell>
          <cell r="AY388">
            <v>0</v>
          </cell>
          <cell r="AZ388">
            <v>0</v>
          </cell>
          <cell r="BA388">
            <v>0</v>
          </cell>
          <cell r="BB388">
            <v>0</v>
          </cell>
          <cell r="BC388">
            <v>0</v>
          </cell>
          <cell r="BD388">
            <v>0</v>
          </cell>
          <cell r="BE388">
            <v>0</v>
          </cell>
          <cell r="BF388">
            <v>0</v>
          </cell>
          <cell r="BG388">
            <v>0</v>
          </cell>
          <cell r="BH388">
            <v>0</v>
          </cell>
          <cell r="BI388">
            <v>0</v>
          </cell>
          <cell r="BJ388">
            <v>0</v>
          </cell>
          <cell r="BK388">
            <v>0</v>
          </cell>
          <cell r="BL388">
            <v>0</v>
          </cell>
          <cell r="BM388">
            <v>0</v>
          </cell>
          <cell r="BN388">
            <v>0</v>
          </cell>
          <cell r="BO388">
            <v>0</v>
          </cell>
          <cell r="BP388">
            <v>0</v>
          </cell>
          <cell r="BQ388">
            <v>0</v>
          </cell>
          <cell r="BR388">
            <v>0</v>
          </cell>
          <cell r="BS388">
            <v>0</v>
          </cell>
          <cell r="BT388">
            <v>0</v>
          </cell>
          <cell r="BU388">
            <v>0</v>
          </cell>
          <cell r="BV388">
            <v>0</v>
          </cell>
          <cell r="BW388">
            <v>0</v>
          </cell>
          <cell r="BX388">
            <v>0</v>
          </cell>
          <cell r="BY388">
            <v>0</v>
          </cell>
          <cell r="BZ388">
            <v>0</v>
          </cell>
          <cell r="CA388">
            <v>0</v>
          </cell>
          <cell r="CB388">
            <v>0</v>
          </cell>
          <cell r="CC388">
            <v>0</v>
          </cell>
          <cell r="CD388">
            <v>0</v>
          </cell>
          <cell r="CE388">
            <v>0</v>
          </cell>
          <cell r="CF388">
            <v>0</v>
          </cell>
          <cell r="CG388">
            <v>0</v>
          </cell>
          <cell r="CH388">
            <v>0</v>
          </cell>
          <cell r="CI388">
            <v>0</v>
          </cell>
          <cell r="CJ388">
            <v>0</v>
          </cell>
          <cell r="CK388">
            <v>0</v>
          </cell>
          <cell r="CL388">
            <v>0</v>
          </cell>
          <cell r="CM388">
            <v>0</v>
          </cell>
          <cell r="CN388">
            <v>0</v>
          </cell>
          <cell r="CO388">
            <v>0</v>
          </cell>
          <cell r="CP388">
            <v>0</v>
          </cell>
          <cell r="CQ388">
            <v>0</v>
          </cell>
          <cell r="CR388">
            <v>0</v>
          </cell>
          <cell r="CS388">
            <v>0</v>
          </cell>
          <cell r="CT388">
            <v>0</v>
          </cell>
          <cell r="CU388">
            <v>0</v>
          </cell>
          <cell r="CV388">
            <v>0</v>
          </cell>
          <cell r="CW388">
            <v>0</v>
          </cell>
          <cell r="CX388">
            <v>0</v>
          </cell>
          <cell r="CY388">
            <v>0</v>
          </cell>
          <cell r="CZ388">
            <v>0</v>
          </cell>
          <cell r="DA388">
            <v>0</v>
          </cell>
          <cell r="DB388">
            <v>0</v>
          </cell>
          <cell r="DC388">
            <v>0</v>
          </cell>
          <cell r="DD388">
            <v>0</v>
          </cell>
          <cell r="DE388">
            <v>0</v>
          </cell>
          <cell r="DF388">
            <v>0</v>
          </cell>
          <cell r="DG388">
            <v>0</v>
          </cell>
          <cell r="DH388">
            <v>0</v>
          </cell>
          <cell r="DI388">
            <v>0</v>
          </cell>
          <cell r="DJ388">
            <v>0</v>
          </cell>
          <cell r="DK388">
            <v>0</v>
          </cell>
          <cell r="DL388">
            <v>0</v>
          </cell>
          <cell r="DM388">
            <v>0</v>
          </cell>
          <cell r="DN388">
            <v>0</v>
          </cell>
          <cell r="DO388">
            <v>0</v>
          </cell>
          <cell r="DP388">
            <v>0</v>
          </cell>
          <cell r="DQ388">
            <v>0</v>
          </cell>
          <cell r="DR388">
            <v>0</v>
          </cell>
          <cell r="DS388">
            <v>0</v>
          </cell>
          <cell r="DT388">
            <v>0</v>
          </cell>
          <cell r="DU388">
            <v>0</v>
          </cell>
          <cell r="DV388">
            <v>0</v>
          </cell>
          <cell r="DW388">
            <v>0</v>
          </cell>
          <cell r="DX388">
            <v>0</v>
          </cell>
          <cell r="DY388">
            <v>0</v>
          </cell>
          <cell r="DZ388">
            <v>0</v>
          </cell>
          <cell r="EA388">
            <v>0</v>
          </cell>
        </row>
        <row r="389">
          <cell r="A389">
            <v>313.01</v>
          </cell>
          <cell r="B389">
            <v>10</v>
          </cell>
          <cell r="C389">
            <v>0</v>
          </cell>
          <cell r="D389">
            <v>0</v>
          </cell>
          <cell r="E389">
            <v>0</v>
          </cell>
          <cell r="F389">
            <v>0</v>
          </cell>
          <cell r="G389" t="str">
            <v>General Fund Receipts</v>
          </cell>
          <cell r="H389">
            <v>0</v>
          </cell>
          <cell r="I389">
            <v>0</v>
          </cell>
          <cell r="J389" t="str">
            <v xml:space="preserve">General Receipts, not otherwise specified </v>
          </cell>
          <cell r="K389">
            <v>0</v>
          </cell>
          <cell r="L389" t="str">
            <v>M</v>
          </cell>
          <cell r="M389">
            <v>0</v>
          </cell>
          <cell r="N389">
            <v>0</v>
          </cell>
          <cell r="O389">
            <v>0</v>
          </cell>
          <cell r="P389">
            <v>0</v>
          </cell>
          <cell r="Q389">
            <v>0</v>
          </cell>
          <cell r="R389">
            <v>-30000</v>
          </cell>
          <cell r="S389">
            <v>0</v>
          </cell>
          <cell r="T389">
            <v>0</v>
          </cell>
          <cell r="U389">
            <v>-20000</v>
          </cell>
          <cell r="V389">
            <v>-20000</v>
          </cell>
          <cell r="W389">
            <v>-20000</v>
          </cell>
          <cell r="X389">
            <v>-20000</v>
          </cell>
          <cell r="Y389">
            <v>-20000</v>
          </cell>
          <cell r="Z389">
            <v>-20000</v>
          </cell>
          <cell r="AA389">
            <v>-20000</v>
          </cell>
          <cell r="AB389">
            <v>-20000</v>
          </cell>
          <cell r="AC389">
            <v>-20000</v>
          </cell>
          <cell r="AD389">
            <v>-20000</v>
          </cell>
          <cell r="AE389">
            <v>-20000</v>
          </cell>
          <cell r="AF389">
            <v>-20000</v>
          </cell>
          <cell r="AG389">
            <v>-20000</v>
          </cell>
          <cell r="AH389">
            <v>-20000</v>
          </cell>
          <cell r="AI389">
            <v>-20000</v>
          </cell>
          <cell r="AJ389">
            <v>-20000</v>
          </cell>
          <cell r="AK389">
            <v>-20000</v>
          </cell>
          <cell r="AL389">
            <v>-20000</v>
          </cell>
          <cell r="AM389">
            <v>-20000</v>
          </cell>
          <cell r="AN389">
            <v>-20000</v>
          </cell>
          <cell r="AO389">
            <v>-20000</v>
          </cell>
          <cell r="AP389">
            <v>-20000</v>
          </cell>
          <cell r="AQ389">
            <v>-20000</v>
          </cell>
          <cell r="AR389">
            <v>-20000</v>
          </cell>
          <cell r="AS389">
            <v>-20000</v>
          </cell>
          <cell r="AT389">
            <v>-20000</v>
          </cell>
          <cell r="AU389">
            <v>-20000</v>
          </cell>
          <cell r="AV389">
            <v>-20000</v>
          </cell>
          <cell r="AW389">
            <v>-20000</v>
          </cell>
          <cell r="AX389">
            <v>-20000</v>
          </cell>
          <cell r="AY389">
            <v>-20000</v>
          </cell>
          <cell r="AZ389">
            <v>-20000</v>
          </cell>
          <cell r="BA389">
            <v>-20000</v>
          </cell>
          <cell r="BB389">
            <v>0</v>
          </cell>
          <cell r="BC389">
            <v>0</v>
          </cell>
          <cell r="BD389">
            <v>0</v>
          </cell>
          <cell r="BE389">
            <v>0</v>
          </cell>
          <cell r="BF389">
            <v>0</v>
          </cell>
          <cell r="BG389">
            <v>0</v>
          </cell>
          <cell r="BH389">
            <v>0</v>
          </cell>
          <cell r="BI389">
            <v>0</v>
          </cell>
          <cell r="BJ389">
            <v>0</v>
          </cell>
          <cell r="BK389">
            <v>-36038</v>
          </cell>
          <cell r="BL389">
            <v>-36038</v>
          </cell>
          <cell r="BM389">
            <v>-20000</v>
          </cell>
          <cell r="BN389">
            <v>-20000</v>
          </cell>
          <cell r="BO389">
            <v>-20000</v>
          </cell>
          <cell r="BP389">
            <v>-20000</v>
          </cell>
          <cell r="BQ389">
            <v>-20000</v>
          </cell>
          <cell r="BR389">
            <v>-20000</v>
          </cell>
          <cell r="BS389">
            <v>-20000</v>
          </cell>
          <cell r="BT389">
            <v>-20000</v>
          </cell>
          <cell r="BU389">
            <v>-20000</v>
          </cell>
          <cell r="BV389">
            <v>-20000</v>
          </cell>
          <cell r="BW389">
            <v>-36038</v>
          </cell>
          <cell r="BX389">
            <v>-36038</v>
          </cell>
          <cell r="BY389">
            <v>-36038</v>
          </cell>
          <cell r="BZ389">
            <v>-36038</v>
          </cell>
          <cell r="CA389">
            <v>-36038</v>
          </cell>
          <cell r="CB389">
            <v>-36038</v>
          </cell>
          <cell r="CC389">
            <v>-36038</v>
          </cell>
          <cell r="CD389">
            <v>-36038</v>
          </cell>
          <cell r="CE389">
            <v>-20000</v>
          </cell>
          <cell r="CF389">
            <v>-20000</v>
          </cell>
          <cell r="CG389">
            <v>-20000</v>
          </cell>
          <cell r="CH389">
            <v>-20000</v>
          </cell>
          <cell r="CI389">
            <v>-20000</v>
          </cell>
          <cell r="CJ389">
            <v>-20000</v>
          </cell>
          <cell r="CK389">
            <v>-36038</v>
          </cell>
          <cell r="CL389">
            <v>-36038</v>
          </cell>
          <cell r="CM389">
            <v>-36038</v>
          </cell>
          <cell r="CN389">
            <v>-36038</v>
          </cell>
          <cell r="CO389">
            <v>-36038</v>
          </cell>
          <cell r="CP389">
            <v>-36038</v>
          </cell>
          <cell r="CQ389">
            <v>-36038</v>
          </cell>
          <cell r="CR389">
            <v>-36038</v>
          </cell>
          <cell r="CS389">
            <v>-36038</v>
          </cell>
          <cell r="CT389">
            <v>-20000</v>
          </cell>
          <cell r="CU389">
            <v>-20000</v>
          </cell>
          <cell r="CV389">
            <v>-20000</v>
          </cell>
          <cell r="CW389">
            <v>-20000</v>
          </cell>
          <cell r="CX389">
            <v>-20000</v>
          </cell>
          <cell r="CY389">
            <v>-20000</v>
          </cell>
          <cell r="CZ389">
            <v>-20000</v>
          </cell>
          <cell r="DA389">
            <v>-20000</v>
          </cell>
          <cell r="DB389">
            <v>-20000</v>
          </cell>
          <cell r="DC389">
            <v>-20000</v>
          </cell>
          <cell r="DD389">
            <v>-20000</v>
          </cell>
          <cell r="DE389">
            <v>-20000</v>
          </cell>
          <cell r="DF389">
            <v>0</v>
          </cell>
          <cell r="DG389">
            <v>0</v>
          </cell>
          <cell r="DH389">
            <v>0</v>
          </cell>
          <cell r="DI389">
            <v>0</v>
          </cell>
          <cell r="DJ389">
            <v>0</v>
          </cell>
          <cell r="DK389">
            <v>0</v>
          </cell>
          <cell r="DL389">
            <v>-20000</v>
          </cell>
          <cell r="DM389">
            <v>-20000</v>
          </cell>
          <cell r="DN389">
            <v>-20000</v>
          </cell>
          <cell r="DO389">
            <v>0</v>
          </cell>
          <cell r="DP389">
            <v>0</v>
          </cell>
          <cell r="DQ389">
            <v>0</v>
          </cell>
          <cell r="DR389">
            <v>-20000</v>
          </cell>
          <cell r="DS389">
            <v>0</v>
          </cell>
          <cell r="DT389">
            <v>0</v>
          </cell>
          <cell r="DU389">
            <v>0</v>
          </cell>
          <cell r="DV389">
            <v>0</v>
          </cell>
          <cell r="DW389">
            <v>0</v>
          </cell>
          <cell r="DX389">
            <v>0</v>
          </cell>
          <cell r="DY389">
            <v>0</v>
          </cell>
          <cell r="DZ389">
            <v>0</v>
          </cell>
          <cell r="EA389">
            <v>0</v>
          </cell>
        </row>
        <row r="390">
          <cell r="A390">
            <v>313.02</v>
          </cell>
          <cell r="B390">
            <v>0</v>
          </cell>
          <cell r="C390">
            <v>0</v>
          </cell>
          <cell r="D390">
            <v>0</v>
          </cell>
          <cell r="E390">
            <v>0</v>
          </cell>
          <cell r="F390">
            <v>0</v>
          </cell>
          <cell r="G390">
            <v>0</v>
          </cell>
          <cell r="H390">
            <v>0</v>
          </cell>
          <cell r="I390">
            <v>0</v>
          </cell>
          <cell r="J390" t="str">
            <v xml:space="preserve">Other Mandatory Accounts </v>
          </cell>
          <cell r="K390">
            <v>0</v>
          </cell>
          <cell r="L390">
            <v>0</v>
          </cell>
          <cell r="M390">
            <v>0</v>
          </cell>
          <cell r="N390">
            <v>0</v>
          </cell>
          <cell r="O390">
            <v>0</v>
          </cell>
          <cell r="P390">
            <v>0</v>
          </cell>
          <cell r="Q390">
            <v>0</v>
          </cell>
          <cell r="R390">
            <v>10074</v>
          </cell>
          <cell r="S390">
            <v>0</v>
          </cell>
          <cell r="T390">
            <v>0</v>
          </cell>
          <cell r="U390">
            <v>0</v>
          </cell>
          <cell r="V390">
            <v>0</v>
          </cell>
          <cell r="W390">
            <v>0</v>
          </cell>
          <cell r="X390">
            <v>0</v>
          </cell>
          <cell r="Y390">
            <v>0</v>
          </cell>
          <cell r="Z390">
            <v>0</v>
          </cell>
          <cell r="AA390">
            <v>0</v>
          </cell>
          <cell r="AB390">
            <v>0</v>
          </cell>
          <cell r="AC390">
            <v>0</v>
          </cell>
          <cell r="AD390">
            <v>0</v>
          </cell>
          <cell r="AE390">
            <v>0</v>
          </cell>
          <cell r="AF390">
            <v>0</v>
          </cell>
          <cell r="AG390">
            <v>0</v>
          </cell>
          <cell r="AH390">
            <v>0</v>
          </cell>
          <cell r="AI390">
            <v>0</v>
          </cell>
          <cell r="AJ390">
            <v>0</v>
          </cell>
          <cell r="AK390">
            <v>0</v>
          </cell>
          <cell r="AL390">
            <v>0</v>
          </cell>
          <cell r="AM390">
            <v>0</v>
          </cell>
          <cell r="AN390">
            <v>0</v>
          </cell>
          <cell r="AO390">
            <v>0</v>
          </cell>
          <cell r="AP390">
            <v>0</v>
          </cell>
          <cell r="AQ390">
            <v>9219</v>
          </cell>
          <cell r="AR390">
            <v>9219</v>
          </cell>
          <cell r="AS390">
            <v>9219</v>
          </cell>
          <cell r="AT390">
            <v>9219</v>
          </cell>
          <cell r="AU390">
            <v>9219</v>
          </cell>
          <cell r="AV390">
            <v>9219</v>
          </cell>
          <cell r="AW390">
            <v>9219</v>
          </cell>
          <cell r="AX390">
            <v>9219</v>
          </cell>
          <cell r="AY390">
            <v>9219</v>
          </cell>
          <cell r="AZ390">
            <v>9219</v>
          </cell>
          <cell r="BA390">
            <v>9219</v>
          </cell>
          <cell r="BB390">
            <v>0</v>
          </cell>
          <cell r="BC390">
            <v>0</v>
          </cell>
          <cell r="BD390">
            <v>0</v>
          </cell>
          <cell r="BE390">
            <v>0</v>
          </cell>
          <cell r="BF390">
            <v>0</v>
          </cell>
          <cell r="BG390">
            <v>0</v>
          </cell>
          <cell r="BH390">
            <v>0</v>
          </cell>
          <cell r="BI390">
            <v>0</v>
          </cell>
          <cell r="BJ390">
            <v>0</v>
          </cell>
          <cell r="BK390">
            <v>0</v>
          </cell>
          <cell r="BL390">
            <v>0</v>
          </cell>
          <cell r="BM390">
            <v>0</v>
          </cell>
          <cell r="BN390">
            <v>0</v>
          </cell>
          <cell r="BO390">
            <v>0</v>
          </cell>
          <cell r="BP390">
            <v>0</v>
          </cell>
          <cell r="BQ390">
            <v>0</v>
          </cell>
          <cell r="BR390">
            <v>0</v>
          </cell>
          <cell r="BS390">
            <v>0</v>
          </cell>
          <cell r="BT390">
            <v>0</v>
          </cell>
          <cell r="BU390">
            <v>0</v>
          </cell>
          <cell r="BV390">
            <v>0</v>
          </cell>
          <cell r="BW390">
            <v>0</v>
          </cell>
          <cell r="BX390">
            <v>0</v>
          </cell>
          <cell r="BY390">
            <v>0</v>
          </cell>
          <cell r="BZ390">
            <v>0</v>
          </cell>
          <cell r="CA390">
            <v>0</v>
          </cell>
          <cell r="CB390">
            <v>0</v>
          </cell>
          <cell r="CC390">
            <v>0</v>
          </cell>
          <cell r="CD390">
            <v>0</v>
          </cell>
          <cell r="CE390">
            <v>0</v>
          </cell>
          <cell r="CF390">
            <v>0</v>
          </cell>
          <cell r="CG390">
            <v>0</v>
          </cell>
          <cell r="CH390">
            <v>0</v>
          </cell>
          <cell r="CI390">
            <v>0</v>
          </cell>
          <cell r="CJ390">
            <v>0</v>
          </cell>
          <cell r="CK390">
            <v>0</v>
          </cell>
          <cell r="CL390">
            <v>0</v>
          </cell>
          <cell r="CM390">
            <v>0</v>
          </cell>
          <cell r="CN390">
            <v>0</v>
          </cell>
          <cell r="CO390">
            <v>0</v>
          </cell>
          <cell r="CP390">
            <v>0</v>
          </cell>
          <cell r="CQ390">
            <v>-24269</v>
          </cell>
          <cell r="CR390">
            <v>-24269</v>
          </cell>
          <cell r="CS390">
            <v>-24269</v>
          </cell>
          <cell r="CT390">
            <v>0</v>
          </cell>
          <cell r="CU390">
            <v>0</v>
          </cell>
          <cell r="CV390">
            <v>-24269</v>
          </cell>
          <cell r="CW390">
            <v>0</v>
          </cell>
          <cell r="CX390">
            <v>0</v>
          </cell>
          <cell r="CY390">
            <v>0</v>
          </cell>
          <cell r="CZ390">
            <v>0</v>
          </cell>
          <cell r="DA390">
            <v>0</v>
          </cell>
          <cell r="DB390">
            <v>0</v>
          </cell>
          <cell r="DC390">
            <v>0</v>
          </cell>
          <cell r="DD390">
            <v>0</v>
          </cell>
          <cell r="DE390">
            <v>0</v>
          </cell>
          <cell r="DF390">
            <v>0</v>
          </cell>
          <cell r="DG390">
            <v>0</v>
          </cell>
          <cell r="DH390">
            <v>0</v>
          </cell>
          <cell r="DI390">
            <v>0</v>
          </cell>
          <cell r="DJ390">
            <v>0</v>
          </cell>
          <cell r="DK390">
            <v>0</v>
          </cell>
          <cell r="DL390">
            <v>0</v>
          </cell>
          <cell r="DM390">
            <v>0</v>
          </cell>
          <cell r="DN390">
            <v>0</v>
          </cell>
          <cell r="DO390">
            <v>0</v>
          </cell>
          <cell r="DP390">
            <v>0</v>
          </cell>
          <cell r="DQ390">
            <v>0</v>
          </cell>
          <cell r="DR390">
            <v>0</v>
          </cell>
          <cell r="DS390">
            <v>0</v>
          </cell>
          <cell r="DT390">
            <v>0</v>
          </cell>
          <cell r="DU390">
            <v>0</v>
          </cell>
          <cell r="DV390">
            <v>0</v>
          </cell>
          <cell r="DW390">
            <v>0</v>
          </cell>
          <cell r="DX390">
            <v>0</v>
          </cell>
          <cell r="DY390">
            <v>0</v>
          </cell>
          <cell r="DZ390">
            <v>0</v>
          </cell>
          <cell r="EA390">
            <v>0</v>
          </cell>
        </row>
        <row r="391">
          <cell r="A391">
            <v>313.02999999999997</v>
          </cell>
          <cell r="B391">
            <v>0</v>
          </cell>
          <cell r="C391">
            <v>0</v>
          </cell>
          <cell r="D391">
            <v>0</v>
          </cell>
          <cell r="E391">
            <v>0</v>
          </cell>
          <cell r="F391">
            <v>0</v>
          </cell>
          <cell r="G391" t="str">
            <v>Special Fund Receipts</v>
          </cell>
          <cell r="H391">
            <v>0</v>
          </cell>
          <cell r="I391">
            <v>0</v>
          </cell>
          <cell r="J391" t="str">
            <v xml:space="preserve">Student Financial Assistance Debt Collection </v>
          </cell>
          <cell r="K391">
            <v>0</v>
          </cell>
          <cell r="L391">
            <v>0</v>
          </cell>
          <cell r="M391">
            <v>0</v>
          </cell>
          <cell r="N391">
            <v>0</v>
          </cell>
          <cell r="O391">
            <v>0</v>
          </cell>
          <cell r="P391">
            <v>12658</v>
          </cell>
          <cell r="Q391">
            <v>0</v>
          </cell>
          <cell r="R391">
            <v>16466</v>
          </cell>
          <cell r="S391">
            <v>0</v>
          </cell>
          <cell r="T391">
            <v>0</v>
          </cell>
          <cell r="U391">
            <v>0</v>
          </cell>
          <cell r="V391">
            <v>0</v>
          </cell>
          <cell r="W391">
            <v>0</v>
          </cell>
          <cell r="X391">
            <v>0</v>
          </cell>
          <cell r="Y391">
            <v>0</v>
          </cell>
          <cell r="Z391">
            <v>0</v>
          </cell>
          <cell r="AA391">
            <v>0</v>
          </cell>
          <cell r="AB391">
            <v>0</v>
          </cell>
          <cell r="AC391">
            <v>0</v>
          </cell>
          <cell r="AD391">
            <v>0</v>
          </cell>
          <cell r="AE391">
            <v>0</v>
          </cell>
          <cell r="AF391">
            <v>0</v>
          </cell>
          <cell r="AG391">
            <v>0</v>
          </cell>
          <cell r="AH391">
            <v>0</v>
          </cell>
          <cell r="AI391">
            <v>0</v>
          </cell>
          <cell r="AJ391">
            <v>0</v>
          </cell>
          <cell r="AK391">
            <v>0</v>
          </cell>
          <cell r="AL391">
            <v>0</v>
          </cell>
          <cell r="AM391">
            <v>0</v>
          </cell>
          <cell r="AN391">
            <v>0</v>
          </cell>
          <cell r="AO391">
            <v>0</v>
          </cell>
          <cell r="AP391">
            <v>0</v>
          </cell>
          <cell r="AQ391">
            <v>0</v>
          </cell>
          <cell r="AR391">
            <v>0</v>
          </cell>
          <cell r="AS391">
            <v>0</v>
          </cell>
          <cell r="AT391">
            <v>0</v>
          </cell>
          <cell r="AU391">
            <v>0</v>
          </cell>
          <cell r="AV391">
            <v>0</v>
          </cell>
          <cell r="AW391">
            <v>15176</v>
          </cell>
          <cell r="AX391">
            <v>0</v>
          </cell>
          <cell r="AY391">
            <v>0</v>
          </cell>
          <cell r="AZ391">
            <v>0</v>
          </cell>
          <cell r="BA391">
            <v>0</v>
          </cell>
          <cell r="BB391">
            <v>0</v>
          </cell>
          <cell r="BC391">
            <v>0</v>
          </cell>
          <cell r="BD391">
            <v>0</v>
          </cell>
          <cell r="BE391">
            <v>0</v>
          </cell>
          <cell r="BF391">
            <v>0</v>
          </cell>
          <cell r="BG391">
            <v>0</v>
          </cell>
          <cell r="BH391">
            <v>0</v>
          </cell>
          <cell r="BI391">
            <v>0</v>
          </cell>
          <cell r="BJ391">
            <v>0</v>
          </cell>
          <cell r="BK391">
            <v>0</v>
          </cell>
          <cell r="BL391">
            <v>0</v>
          </cell>
          <cell r="BM391">
            <v>0</v>
          </cell>
          <cell r="BN391">
            <v>0</v>
          </cell>
          <cell r="BO391">
            <v>0</v>
          </cell>
          <cell r="BP391">
            <v>0</v>
          </cell>
          <cell r="BQ391">
            <v>0</v>
          </cell>
          <cell r="BR391">
            <v>0</v>
          </cell>
          <cell r="BS391">
            <v>0</v>
          </cell>
          <cell r="BT391">
            <v>0</v>
          </cell>
          <cell r="BU391">
            <v>0</v>
          </cell>
          <cell r="BV391">
            <v>10689</v>
          </cell>
          <cell r="BW391">
            <v>0</v>
          </cell>
          <cell r="BX391">
            <v>0</v>
          </cell>
          <cell r="BY391">
            <v>0</v>
          </cell>
          <cell r="BZ391">
            <v>0</v>
          </cell>
          <cell r="CA391">
            <v>0</v>
          </cell>
          <cell r="CB391">
            <v>0</v>
          </cell>
          <cell r="CC391">
            <v>0</v>
          </cell>
          <cell r="CD391">
            <v>10202</v>
          </cell>
          <cell r="CE391">
            <v>8981</v>
          </cell>
          <cell r="CF391">
            <v>8981</v>
          </cell>
          <cell r="CG391">
            <v>10202</v>
          </cell>
          <cell r="CH391">
            <v>11876</v>
          </cell>
          <cell r="CI391">
            <v>10689</v>
          </cell>
          <cell r="CJ391">
            <v>10689</v>
          </cell>
          <cell r="CK391">
            <v>8981</v>
          </cell>
          <cell r="CL391">
            <v>8981</v>
          </cell>
          <cell r="CM391">
            <v>8981</v>
          </cell>
          <cell r="CN391">
            <v>8981</v>
          </cell>
          <cell r="CO391">
            <v>8981</v>
          </cell>
          <cell r="CP391">
            <v>8981</v>
          </cell>
          <cell r="CQ391">
            <v>8981</v>
          </cell>
          <cell r="CR391">
            <v>8981</v>
          </cell>
          <cell r="CS391">
            <v>8981</v>
          </cell>
          <cell r="CT391">
            <v>11614</v>
          </cell>
          <cell r="CU391">
            <v>11614</v>
          </cell>
          <cell r="CV391">
            <v>8461</v>
          </cell>
          <cell r="CW391">
            <v>11614</v>
          </cell>
          <cell r="CX391">
            <v>11614</v>
          </cell>
          <cell r="CY391">
            <v>11614</v>
          </cell>
          <cell r="CZ391">
            <v>11614</v>
          </cell>
          <cell r="DA391">
            <v>11614</v>
          </cell>
          <cell r="DB391">
            <v>11614</v>
          </cell>
          <cell r="DC391">
            <v>11614</v>
          </cell>
          <cell r="DD391">
            <v>11614</v>
          </cell>
          <cell r="DE391">
            <v>10410</v>
          </cell>
          <cell r="DF391">
            <v>0</v>
          </cell>
          <cell r="DG391">
            <v>0</v>
          </cell>
          <cell r="DH391">
            <v>0</v>
          </cell>
          <cell r="DI391">
            <v>0</v>
          </cell>
          <cell r="DJ391">
            <v>0</v>
          </cell>
          <cell r="DK391">
            <v>10410</v>
          </cell>
          <cell r="DL391">
            <v>13232</v>
          </cell>
          <cell r="DM391">
            <v>10410</v>
          </cell>
          <cell r="DN391">
            <v>10410</v>
          </cell>
          <cell r="DO391">
            <v>0</v>
          </cell>
          <cell r="DP391">
            <v>13232</v>
          </cell>
          <cell r="DQ391">
            <v>13232</v>
          </cell>
          <cell r="DR391">
            <v>13232</v>
          </cell>
          <cell r="DS391">
            <v>10410</v>
          </cell>
          <cell r="DT391">
            <v>10410</v>
          </cell>
          <cell r="DU391">
            <v>13232</v>
          </cell>
          <cell r="DV391">
            <v>10410</v>
          </cell>
          <cell r="DW391">
            <v>10410</v>
          </cell>
          <cell r="DX391">
            <v>10410</v>
          </cell>
          <cell r="DY391">
            <v>10410</v>
          </cell>
          <cell r="DZ391">
            <v>10410</v>
          </cell>
          <cell r="EA391">
            <v>10410</v>
          </cell>
        </row>
        <row r="392">
          <cell r="A392">
            <v>314</v>
          </cell>
          <cell r="B392">
            <v>0</v>
          </cell>
          <cell r="C392">
            <v>0</v>
          </cell>
          <cell r="D392">
            <v>0</v>
          </cell>
          <cell r="E392">
            <v>0</v>
          </cell>
          <cell r="F392">
            <v>0</v>
          </cell>
          <cell r="G392" t="str">
            <v xml:space="preserve">ESEA Reserve </v>
          </cell>
          <cell r="H392">
            <v>0</v>
          </cell>
          <cell r="I392">
            <v>0</v>
          </cell>
          <cell r="J392" t="str">
            <v>ESEA Reserve (Likely Budget Amendment)</v>
          </cell>
          <cell r="K392">
            <v>0</v>
          </cell>
          <cell r="L392" t="str">
            <v>D</v>
          </cell>
          <cell r="M392">
            <v>1</v>
          </cell>
          <cell r="N392">
            <v>0</v>
          </cell>
          <cell r="O392">
            <v>0</v>
          </cell>
          <cell r="P392">
            <v>0</v>
          </cell>
          <cell r="Q392">
            <v>0</v>
          </cell>
          <cell r="R392">
            <v>0</v>
          </cell>
          <cell r="S392">
            <v>0</v>
          </cell>
          <cell r="T392">
            <v>0</v>
          </cell>
          <cell r="U392">
            <v>0</v>
          </cell>
          <cell r="V392">
            <v>0</v>
          </cell>
          <cell r="W392">
            <v>0</v>
          </cell>
          <cell r="X392">
            <v>0</v>
          </cell>
          <cell r="Y392">
            <v>0</v>
          </cell>
          <cell r="Z392">
            <v>0</v>
          </cell>
          <cell r="AA392">
            <v>0</v>
          </cell>
          <cell r="AB392">
            <v>0</v>
          </cell>
          <cell r="AC392">
            <v>0</v>
          </cell>
          <cell r="AD392">
            <v>750000</v>
          </cell>
          <cell r="AE392">
            <v>556918</v>
          </cell>
          <cell r="AF392">
            <v>1000000</v>
          </cell>
          <cell r="AG392">
            <v>1000000</v>
          </cell>
          <cell r="AH392">
            <v>0</v>
          </cell>
          <cell r="AI392">
            <v>0</v>
          </cell>
          <cell r="AJ392">
            <v>0</v>
          </cell>
          <cell r="AK392">
            <v>0</v>
          </cell>
          <cell r="AL392">
            <v>0</v>
          </cell>
          <cell r="AM392">
            <v>0</v>
          </cell>
          <cell r="AN392">
            <v>0</v>
          </cell>
          <cell r="AO392">
            <v>0</v>
          </cell>
          <cell r="AP392">
            <v>0</v>
          </cell>
          <cell r="AQ392">
            <v>0</v>
          </cell>
          <cell r="AR392">
            <v>0</v>
          </cell>
          <cell r="AS392">
            <v>0</v>
          </cell>
          <cell r="AT392">
            <v>0</v>
          </cell>
          <cell r="AU392">
            <v>0</v>
          </cell>
          <cell r="AV392">
            <v>0</v>
          </cell>
          <cell r="AW392">
            <v>0</v>
          </cell>
          <cell r="AX392">
            <v>0</v>
          </cell>
          <cell r="AY392">
            <v>0</v>
          </cell>
          <cell r="AZ392">
            <v>0</v>
          </cell>
          <cell r="BA392">
            <v>0</v>
          </cell>
          <cell r="BB392">
            <v>0</v>
          </cell>
          <cell r="BC392">
            <v>1000000</v>
          </cell>
          <cell r="BD392">
            <v>0</v>
          </cell>
          <cell r="BE392">
            <v>1000000</v>
          </cell>
          <cell r="BF392">
            <v>0</v>
          </cell>
          <cell r="BG392">
            <v>0</v>
          </cell>
          <cell r="BH392">
            <v>0</v>
          </cell>
          <cell r="BI392">
            <v>0</v>
          </cell>
          <cell r="BJ392">
            <v>0</v>
          </cell>
          <cell r="BK392">
            <v>0</v>
          </cell>
          <cell r="BL392">
            <v>0</v>
          </cell>
          <cell r="BM392">
            <v>0</v>
          </cell>
          <cell r="BN392">
            <v>0</v>
          </cell>
          <cell r="BO392">
            <v>0</v>
          </cell>
          <cell r="BP392">
            <v>0</v>
          </cell>
          <cell r="BQ392">
            <v>0</v>
          </cell>
          <cell r="BR392">
            <v>0</v>
          </cell>
          <cell r="BS392">
            <v>0</v>
          </cell>
          <cell r="BT392">
            <v>0</v>
          </cell>
          <cell r="BU392">
            <v>0</v>
          </cell>
          <cell r="BV392">
            <v>0</v>
          </cell>
          <cell r="BW392">
            <v>0</v>
          </cell>
          <cell r="BX392">
            <v>0</v>
          </cell>
          <cell r="BY392">
            <v>0</v>
          </cell>
          <cell r="BZ392">
            <v>0</v>
          </cell>
          <cell r="CA392">
            <v>0</v>
          </cell>
          <cell r="CB392">
            <v>0</v>
          </cell>
          <cell r="CC392">
            <v>0</v>
          </cell>
          <cell r="CD392">
            <v>0</v>
          </cell>
          <cell r="CE392">
            <v>0</v>
          </cell>
          <cell r="CF392">
            <v>0</v>
          </cell>
          <cell r="CG392">
            <v>0</v>
          </cell>
          <cell r="CH392">
            <v>0</v>
          </cell>
          <cell r="CI392">
            <v>0</v>
          </cell>
          <cell r="CJ392">
            <v>0</v>
          </cell>
          <cell r="CK392">
            <v>0</v>
          </cell>
          <cell r="CL392">
            <v>0</v>
          </cell>
          <cell r="CM392">
            <v>0</v>
          </cell>
          <cell r="CN392">
            <v>0</v>
          </cell>
          <cell r="CO392">
            <v>0</v>
          </cell>
          <cell r="CP392">
            <v>0</v>
          </cell>
          <cell r="CQ392">
            <v>0</v>
          </cell>
          <cell r="CR392">
            <v>0</v>
          </cell>
          <cell r="CS392">
            <v>0</v>
          </cell>
          <cell r="CT392">
            <v>0</v>
          </cell>
          <cell r="CU392">
            <v>0</v>
          </cell>
          <cell r="CV392">
            <v>0</v>
          </cell>
          <cell r="CW392">
            <v>0</v>
          </cell>
          <cell r="CX392">
            <v>0</v>
          </cell>
          <cell r="CY392">
            <v>0</v>
          </cell>
          <cell r="CZ392">
            <v>0</v>
          </cell>
          <cell r="DA392">
            <v>0</v>
          </cell>
          <cell r="DB392">
            <v>0</v>
          </cell>
          <cell r="DC392">
            <v>0</v>
          </cell>
          <cell r="DD392">
            <v>0</v>
          </cell>
          <cell r="DE392">
            <v>0</v>
          </cell>
          <cell r="DF392">
            <v>0</v>
          </cell>
          <cell r="DG392">
            <v>0</v>
          </cell>
          <cell r="DH392">
            <v>0</v>
          </cell>
          <cell r="DI392">
            <v>0</v>
          </cell>
          <cell r="DJ392">
            <v>0</v>
          </cell>
          <cell r="DK392">
            <v>0</v>
          </cell>
          <cell r="DL392">
            <v>0</v>
          </cell>
          <cell r="DM392">
            <v>0</v>
          </cell>
          <cell r="DN392">
            <v>0</v>
          </cell>
          <cell r="DO392">
            <v>0</v>
          </cell>
          <cell r="DP392">
            <v>0</v>
          </cell>
          <cell r="DQ392">
            <v>0</v>
          </cell>
          <cell r="DR392">
            <v>0</v>
          </cell>
          <cell r="DS392">
            <v>0</v>
          </cell>
          <cell r="DT392">
            <v>0</v>
          </cell>
          <cell r="DU392">
            <v>0</v>
          </cell>
          <cell r="DV392">
            <v>0</v>
          </cell>
          <cell r="DW392">
            <v>0</v>
          </cell>
          <cell r="DX392">
            <v>0</v>
          </cell>
          <cell r="DY392">
            <v>0</v>
          </cell>
          <cell r="DZ392">
            <v>0</v>
          </cell>
          <cell r="EA392">
            <v>0</v>
          </cell>
        </row>
        <row r="393">
          <cell r="A393">
            <v>316</v>
          </cell>
          <cell r="B393">
            <v>0</v>
          </cell>
          <cell r="C393">
            <v>0</v>
          </cell>
          <cell r="D393">
            <v>0</v>
          </cell>
          <cell r="E393">
            <v>0</v>
          </cell>
          <cell r="F393" t="str">
            <v>OII</v>
          </cell>
          <cell r="G393" t="str">
            <v>Innovation and Improvement</v>
          </cell>
          <cell r="H393">
            <v>0</v>
          </cell>
          <cell r="I393">
            <v>0</v>
          </cell>
          <cell r="J393" t="str">
            <v>Fund for the Improvement of Education (ESEA V-D): Educators are the Experts (proposed)</v>
          </cell>
          <cell r="K393">
            <v>0</v>
          </cell>
          <cell r="L393" t="str">
            <v>D</v>
          </cell>
          <cell r="M393">
            <v>0</v>
          </cell>
          <cell r="N393">
            <v>0</v>
          </cell>
          <cell r="O393">
            <v>0</v>
          </cell>
          <cell r="P393">
            <v>0</v>
          </cell>
          <cell r="Q393">
            <v>0</v>
          </cell>
          <cell r="R393">
            <v>0</v>
          </cell>
          <cell r="S393">
            <v>0</v>
          </cell>
          <cell r="T393">
            <v>0</v>
          </cell>
          <cell r="U393">
            <v>0</v>
          </cell>
          <cell r="V393">
            <v>0</v>
          </cell>
          <cell r="W393">
            <v>0</v>
          </cell>
          <cell r="X393">
            <v>0</v>
          </cell>
          <cell r="Y393">
            <v>0</v>
          </cell>
          <cell r="Z393">
            <v>0</v>
          </cell>
          <cell r="AA393">
            <v>0</v>
          </cell>
          <cell r="AB393">
            <v>0</v>
          </cell>
          <cell r="AC393">
            <v>0</v>
          </cell>
          <cell r="AD393">
            <v>0</v>
          </cell>
          <cell r="AE393">
            <v>0</v>
          </cell>
          <cell r="AF393">
            <v>0</v>
          </cell>
          <cell r="AG393">
            <v>0</v>
          </cell>
          <cell r="AH393">
            <v>0</v>
          </cell>
          <cell r="AI393">
            <v>0</v>
          </cell>
          <cell r="AJ393">
            <v>0</v>
          </cell>
          <cell r="AK393">
            <v>0</v>
          </cell>
          <cell r="AL393">
            <v>0</v>
          </cell>
          <cell r="AM393">
            <v>0</v>
          </cell>
          <cell r="AN393">
            <v>0</v>
          </cell>
          <cell r="AO393">
            <v>0</v>
          </cell>
          <cell r="AP393">
            <v>0</v>
          </cell>
          <cell r="AQ393">
            <v>0</v>
          </cell>
          <cell r="AR393">
            <v>0</v>
          </cell>
          <cell r="AS393">
            <v>0</v>
          </cell>
          <cell r="AT393">
            <v>0</v>
          </cell>
          <cell r="AU393">
            <v>0</v>
          </cell>
          <cell r="AV393">
            <v>0</v>
          </cell>
          <cell r="AW393">
            <v>0</v>
          </cell>
          <cell r="AX393">
            <v>0</v>
          </cell>
          <cell r="AY393">
            <v>0</v>
          </cell>
          <cell r="AZ393">
            <v>0</v>
          </cell>
          <cell r="BA393">
            <v>0</v>
          </cell>
          <cell r="BB393">
            <v>0</v>
          </cell>
          <cell r="BC393">
            <v>0</v>
          </cell>
          <cell r="BD393">
            <v>0</v>
          </cell>
          <cell r="BE393">
            <v>0</v>
          </cell>
          <cell r="BF393">
            <v>0</v>
          </cell>
          <cell r="BG393">
            <v>0</v>
          </cell>
          <cell r="BH393">
            <v>0</v>
          </cell>
          <cell r="BI393">
            <v>0</v>
          </cell>
          <cell r="BJ393">
            <v>0</v>
          </cell>
          <cell r="BK393">
            <v>0</v>
          </cell>
          <cell r="BL393">
            <v>0</v>
          </cell>
          <cell r="BM393">
            <v>0</v>
          </cell>
          <cell r="BN393">
            <v>0</v>
          </cell>
          <cell r="BO393">
            <v>0</v>
          </cell>
          <cell r="BP393">
            <v>0</v>
          </cell>
          <cell r="BQ393">
            <v>0</v>
          </cell>
          <cell r="BR393">
            <v>0</v>
          </cell>
          <cell r="BS393">
            <v>0</v>
          </cell>
          <cell r="BT393">
            <v>0</v>
          </cell>
          <cell r="BU393">
            <v>0</v>
          </cell>
          <cell r="BV393">
            <v>0</v>
          </cell>
          <cell r="BW393">
            <v>0</v>
          </cell>
          <cell r="BX393">
            <v>0</v>
          </cell>
          <cell r="BY393">
            <v>0</v>
          </cell>
          <cell r="BZ393">
            <v>0</v>
          </cell>
          <cell r="CA393">
            <v>0</v>
          </cell>
          <cell r="CB393">
            <v>0</v>
          </cell>
          <cell r="CC393">
            <v>0</v>
          </cell>
          <cell r="CD393">
            <v>0</v>
          </cell>
          <cell r="CE393">
            <v>0</v>
          </cell>
          <cell r="CF393">
            <v>0</v>
          </cell>
          <cell r="CG393">
            <v>0</v>
          </cell>
          <cell r="CH393">
            <v>0</v>
          </cell>
          <cell r="CI393">
            <v>0</v>
          </cell>
          <cell r="CJ393">
            <v>0</v>
          </cell>
          <cell r="CK393">
            <v>0</v>
          </cell>
          <cell r="CL393">
            <v>0</v>
          </cell>
          <cell r="CM393">
            <v>0</v>
          </cell>
          <cell r="CN393">
            <v>0</v>
          </cell>
          <cell r="CO393">
            <v>0</v>
          </cell>
          <cell r="CP393">
            <v>0</v>
          </cell>
          <cell r="CQ393">
            <v>0</v>
          </cell>
          <cell r="CR393">
            <v>0</v>
          </cell>
          <cell r="CS393">
            <v>0</v>
          </cell>
          <cell r="CT393">
            <v>0</v>
          </cell>
          <cell r="CU393">
            <v>0</v>
          </cell>
          <cell r="CV393">
            <v>0</v>
          </cell>
          <cell r="CW393">
            <v>0</v>
          </cell>
          <cell r="CX393">
            <v>0</v>
          </cell>
          <cell r="CY393">
            <v>0</v>
          </cell>
          <cell r="CZ393">
            <v>0</v>
          </cell>
          <cell r="DA393">
            <v>0</v>
          </cell>
          <cell r="DB393">
            <v>0</v>
          </cell>
          <cell r="DC393">
            <v>0</v>
          </cell>
          <cell r="DD393">
            <v>0</v>
          </cell>
          <cell r="DE393">
            <v>0</v>
          </cell>
          <cell r="DF393">
            <v>0</v>
          </cell>
          <cell r="DG393">
            <v>0</v>
          </cell>
          <cell r="DH393">
            <v>0</v>
          </cell>
          <cell r="DI393">
            <v>0</v>
          </cell>
          <cell r="DJ393">
            <v>0</v>
          </cell>
          <cell r="DK393">
            <v>0</v>
          </cell>
          <cell r="DL393">
            <v>0</v>
          </cell>
          <cell r="DM393">
            <v>0</v>
          </cell>
          <cell r="DN393">
            <v>0</v>
          </cell>
          <cell r="DO393">
            <v>0</v>
          </cell>
          <cell r="DP393">
            <v>0</v>
          </cell>
          <cell r="DQ393">
            <v>0</v>
          </cell>
          <cell r="DR393">
            <v>0</v>
          </cell>
          <cell r="DS393">
            <v>0</v>
          </cell>
          <cell r="DT393">
            <v>20000</v>
          </cell>
          <cell r="DU393">
            <v>20000</v>
          </cell>
          <cell r="DV393">
            <v>0</v>
          </cell>
          <cell r="DW393">
            <v>20000</v>
          </cell>
          <cell r="DX393">
            <v>10000</v>
          </cell>
          <cell r="DY393">
            <v>10000</v>
          </cell>
          <cell r="DZ393">
            <v>0</v>
          </cell>
          <cell r="EA393">
            <v>10000</v>
          </cell>
        </row>
        <row r="394">
          <cell r="A394">
            <v>317</v>
          </cell>
          <cell r="B394">
            <v>0</v>
          </cell>
          <cell r="C394">
            <v>0</v>
          </cell>
          <cell r="D394">
            <v>0</v>
          </cell>
          <cell r="E394">
            <v>0</v>
          </cell>
          <cell r="F394" t="str">
            <v>OELA</v>
          </cell>
          <cell r="G394" t="str">
            <v>English Language Acquisition</v>
          </cell>
          <cell r="H394">
            <v>0</v>
          </cell>
          <cell r="I394">
            <v>0</v>
          </cell>
          <cell r="J394" t="str">
            <v>Dual Generation Learners (proposed)</v>
          </cell>
          <cell r="K394">
            <v>0</v>
          </cell>
          <cell r="L394" t="str">
            <v>D</v>
          </cell>
          <cell r="M394">
            <v>0</v>
          </cell>
          <cell r="N394">
            <v>0</v>
          </cell>
          <cell r="O394">
            <v>0</v>
          </cell>
          <cell r="P394">
            <v>0</v>
          </cell>
          <cell r="Q394">
            <v>0</v>
          </cell>
          <cell r="R394">
            <v>0</v>
          </cell>
          <cell r="S394">
            <v>0</v>
          </cell>
          <cell r="T394">
            <v>0</v>
          </cell>
          <cell r="U394">
            <v>0</v>
          </cell>
          <cell r="V394">
            <v>0</v>
          </cell>
          <cell r="W394">
            <v>0</v>
          </cell>
          <cell r="X394">
            <v>0</v>
          </cell>
          <cell r="Y394">
            <v>0</v>
          </cell>
          <cell r="Z394">
            <v>0</v>
          </cell>
          <cell r="AA394">
            <v>0</v>
          </cell>
          <cell r="AB394">
            <v>0</v>
          </cell>
          <cell r="AC394">
            <v>0</v>
          </cell>
          <cell r="AD394">
            <v>0</v>
          </cell>
          <cell r="AE394">
            <v>0</v>
          </cell>
          <cell r="AF394">
            <v>0</v>
          </cell>
          <cell r="AG394">
            <v>0</v>
          </cell>
          <cell r="AH394">
            <v>0</v>
          </cell>
          <cell r="AI394">
            <v>0</v>
          </cell>
          <cell r="AJ394">
            <v>0</v>
          </cell>
          <cell r="AK394">
            <v>0</v>
          </cell>
          <cell r="AL394">
            <v>0</v>
          </cell>
          <cell r="AM394">
            <v>0</v>
          </cell>
          <cell r="AN394">
            <v>0</v>
          </cell>
          <cell r="AO394">
            <v>0</v>
          </cell>
          <cell r="AP394">
            <v>0</v>
          </cell>
          <cell r="AQ394">
            <v>0</v>
          </cell>
          <cell r="AR394">
            <v>0</v>
          </cell>
          <cell r="AS394">
            <v>0</v>
          </cell>
          <cell r="AT394">
            <v>0</v>
          </cell>
          <cell r="AU394">
            <v>0</v>
          </cell>
          <cell r="AV394">
            <v>0</v>
          </cell>
          <cell r="AW394">
            <v>0</v>
          </cell>
          <cell r="AX394">
            <v>0</v>
          </cell>
          <cell r="AY394">
            <v>0</v>
          </cell>
          <cell r="AZ394">
            <v>0</v>
          </cell>
          <cell r="BA394">
            <v>0</v>
          </cell>
          <cell r="BB394">
            <v>0</v>
          </cell>
          <cell r="BC394">
            <v>0</v>
          </cell>
          <cell r="BD394">
            <v>0</v>
          </cell>
          <cell r="BE394">
            <v>0</v>
          </cell>
          <cell r="BF394">
            <v>0</v>
          </cell>
          <cell r="BG394">
            <v>0</v>
          </cell>
          <cell r="BH394">
            <v>0</v>
          </cell>
          <cell r="BI394">
            <v>0</v>
          </cell>
          <cell r="BJ394">
            <v>0</v>
          </cell>
          <cell r="BK394">
            <v>0</v>
          </cell>
          <cell r="BL394">
            <v>0</v>
          </cell>
          <cell r="BM394">
            <v>0</v>
          </cell>
          <cell r="BN394">
            <v>0</v>
          </cell>
          <cell r="BO394">
            <v>0</v>
          </cell>
          <cell r="BP394">
            <v>0</v>
          </cell>
          <cell r="BQ394">
            <v>0</v>
          </cell>
          <cell r="BR394">
            <v>0</v>
          </cell>
          <cell r="BS394">
            <v>0</v>
          </cell>
          <cell r="BT394">
            <v>0</v>
          </cell>
          <cell r="BU394">
            <v>0</v>
          </cell>
          <cell r="BV394">
            <v>0</v>
          </cell>
          <cell r="BW394">
            <v>0</v>
          </cell>
          <cell r="BX394">
            <v>0</v>
          </cell>
          <cell r="BY394">
            <v>0</v>
          </cell>
          <cell r="BZ394">
            <v>0</v>
          </cell>
          <cell r="CA394">
            <v>0</v>
          </cell>
          <cell r="CB394">
            <v>0</v>
          </cell>
          <cell r="CC394">
            <v>0</v>
          </cell>
          <cell r="CD394">
            <v>0</v>
          </cell>
          <cell r="CE394">
            <v>0</v>
          </cell>
          <cell r="CF394">
            <v>0</v>
          </cell>
          <cell r="CG394">
            <v>0</v>
          </cell>
          <cell r="CH394">
            <v>0</v>
          </cell>
          <cell r="CI394">
            <v>0</v>
          </cell>
          <cell r="CJ394">
            <v>0</v>
          </cell>
          <cell r="CK394">
            <v>0</v>
          </cell>
          <cell r="CL394">
            <v>0</v>
          </cell>
          <cell r="CM394">
            <v>0</v>
          </cell>
          <cell r="CN394">
            <v>0</v>
          </cell>
          <cell r="CO394">
            <v>0</v>
          </cell>
          <cell r="CP394">
            <v>0</v>
          </cell>
          <cell r="CQ394">
            <v>0</v>
          </cell>
          <cell r="CR394">
            <v>0</v>
          </cell>
          <cell r="CS394">
            <v>0</v>
          </cell>
          <cell r="CT394">
            <v>0</v>
          </cell>
          <cell r="CU394">
            <v>0</v>
          </cell>
          <cell r="CV394">
            <v>0</v>
          </cell>
          <cell r="CW394">
            <v>0</v>
          </cell>
          <cell r="CX394">
            <v>0</v>
          </cell>
          <cell r="CY394">
            <v>0</v>
          </cell>
          <cell r="CZ394">
            <v>0</v>
          </cell>
          <cell r="DA394">
            <v>0</v>
          </cell>
          <cell r="DB394">
            <v>0</v>
          </cell>
          <cell r="DC394">
            <v>0</v>
          </cell>
          <cell r="DD394">
            <v>0</v>
          </cell>
          <cell r="DE394">
            <v>0</v>
          </cell>
          <cell r="DF394">
            <v>0</v>
          </cell>
          <cell r="DG394">
            <v>0</v>
          </cell>
          <cell r="DH394">
            <v>0</v>
          </cell>
          <cell r="DI394">
            <v>0</v>
          </cell>
          <cell r="DJ394">
            <v>0</v>
          </cell>
          <cell r="DK394">
            <v>0</v>
          </cell>
          <cell r="DL394">
            <v>0</v>
          </cell>
          <cell r="DM394">
            <v>0</v>
          </cell>
          <cell r="DN394">
            <v>0</v>
          </cell>
          <cell r="DO394">
            <v>0</v>
          </cell>
          <cell r="DP394">
            <v>0</v>
          </cell>
          <cell r="DQ394">
            <v>0</v>
          </cell>
          <cell r="DR394">
            <v>0</v>
          </cell>
          <cell r="DS394">
            <v>0</v>
          </cell>
          <cell r="DT394">
            <v>75000</v>
          </cell>
          <cell r="DU394">
            <v>25000</v>
          </cell>
          <cell r="DV394">
            <v>0</v>
          </cell>
          <cell r="DW394">
            <v>0</v>
          </cell>
          <cell r="DX394">
            <v>0</v>
          </cell>
          <cell r="DY394">
            <v>0</v>
          </cell>
          <cell r="DZ394">
            <v>0</v>
          </cell>
          <cell r="EA394">
            <v>0</v>
          </cell>
        </row>
        <row r="395">
          <cell r="A395">
            <v>318</v>
          </cell>
          <cell r="B395">
            <v>0</v>
          </cell>
          <cell r="C395">
            <v>0</v>
          </cell>
          <cell r="D395">
            <v>0</v>
          </cell>
          <cell r="E395">
            <v>0</v>
          </cell>
          <cell r="F395" t="str">
            <v>CTAE</v>
          </cell>
          <cell r="G395" t="str">
            <v>OFFICE OF CAREER, TECHNICAL, AND ADULT  (CTAE)</v>
          </cell>
          <cell r="H395">
            <v>0</v>
          </cell>
          <cell r="I395">
            <v>0</v>
          </cell>
          <cell r="J395" t="str">
            <v>Connect to Success (proposed)</v>
          </cell>
          <cell r="K395">
            <v>0</v>
          </cell>
          <cell r="L395" t="str">
            <v>M</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0</v>
          </cell>
          <cell r="AE395">
            <v>0</v>
          </cell>
          <cell r="AF395">
            <v>0</v>
          </cell>
          <cell r="AG395">
            <v>0</v>
          </cell>
          <cell r="AH395">
            <v>0</v>
          </cell>
          <cell r="AI395">
            <v>0</v>
          </cell>
          <cell r="AJ395">
            <v>0</v>
          </cell>
          <cell r="AK395">
            <v>0</v>
          </cell>
          <cell r="AL395">
            <v>0</v>
          </cell>
          <cell r="AM395">
            <v>0</v>
          </cell>
          <cell r="AN395">
            <v>0</v>
          </cell>
          <cell r="AO395">
            <v>0</v>
          </cell>
          <cell r="AP395">
            <v>0</v>
          </cell>
          <cell r="AQ395">
            <v>0</v>
          </cell>
          <cell r="AR395">
            <v>0</v>
          </cell>
          <cell r="AS395">
            <v>0</v>
          </cell>
          <cell r="AT395">
            <v>0</v>
          </cell>
          <cell r="AU395">
            <v>0</v>
          </cell>
          <cell r="AV395">
            <v>0</v>
          </cell>
          <cell r="AW395">
            <v>0</v>
          </cell>
          <cell r="AX395">
            <v>0</v>
          </cell>
          <cell r="AY395">
            <v>0</v>
          </cell>
          <cell r="AZ395">
            <v>0</v>
          </cell>
          <cell r="BA395">
            <v>0</v>
          </cell>
          <cell r="BB395">
            <v>0</v>
          </cell>
          <cell r="BC395">
            <v>0</v>
          </cell>
          <cell r="BD395">
            <v>0</v>
          </cell>
          <cell r="BE395">
            <v>0</v>
          </cell>
          <cell r="BF395">
            <v>0</v>
          </cell>
          <cell r="BG395">
            <v>0</v>
          </cell>
          <cell r="BH395">
            <v>0</v>
          </cell>
          <cell r="BI395">
            <v>0</v>
          </cell>
          <cell r="BJ395">
            <v>0</v>
          </cell>
          <cell r="BK395">
            <v>0</v>
          </cell>
          <cell r="BL395">
            <v>0</v>
          </cell>
          <cell r="BM395">
            <v>0</v>
          </cell>
          <cell r="BN395">
            <v>0</v>
          </cell>
          <cell r="BO395">
            <v>0</v>
          </cell>
          <cell r="BP395">
            <v>0</v>
          </cell>
          <cell r="BQ395">
            <v>0</v>
          </cell>
          <cell r="BR395">
            <v>0</v>
          </cell>
          <cell r="BS395">
            <v>0</v>
          </cell>
          <cell r="BT395">
            <v>0</v>
          </cell>
          <cell r="BU395">
            <v>0</v>
          </cell>
          <cell r="BV395">
            <v>0</v>
          </cell>
          <cell r="BW395">
            <v>0</v>
          </cell>
          <cell r="BX395">
            <v>0</v>
          </cell>
          <cell r="BY395">
            <v>0</v>
          </cell>
          <cell r="BZ395">
            <v>0</v>
          </cell>
          <cell r="CA395">
            <v>0</v>
          </cell>
          <cell r="CB395">
            <v>0</v>
          </cell>
          <cell r="CC395">
            <v>0</v>
          </cell>
          <cell r="CD395">
            <v>0</v>
          </cell>
          <cell r="CE395">
            <v>0</v>
          </cell>
          <cell r="CF395">
            <v>0</v>
          </cell>
          <cell r="CG395">
            <v>0</v>
          </cell>
          <cell r="CH395">
            <v>0</v>
          </cell>
          <cell r="CI395">
            <v>0</v>
          </cell>
          <cell r="CJ395">
            <v>0</v>
          </cell>
          <cell r="CK395">
            <v>0</v>
          </cell>
          <cell r="CL395">
            <v>0</v>
          </cell>
          <cell r="CM395">
            <v>0</v>
          </cell>
          <cell r="CN395">
            <v>0</v>
          </cell>
          <cell r="CO395">
            <v>0</v>
          </cell>
          <cell r="CP395">
            <v>0</v>
          </cell>
          <cell r="CQ395">
            <v>0</v>
          </cell>
          <cell r="CR395">
            <v>0</v>
          </cell>
          <cell r="CS395">
            <v>0</v>
          </cell>
          <cell r="CT395">
            <v>0</v>
          </cell>
          <cell r="CU395">
            <v>0</v>
          </cell>
          <cell r="CV395">
            <v>0</v>
          </cell>
          <cell r="CW395">
            <v>0</v>
          </cell>
          <cell r="CX395">
            <v>0</v>
          </cell>
          <cell r="CY395">
            <v>0</v>
          </cell>
          <cell r="CZ395">
            <v>0</v>
          </cell>
          <cell r="DA395">
            <v>0</v>
          </cell>
          <cell r="DB395">
            <v>0</v>
          </cell>
          <cell r="DC395">
            <v>0</v>
          </cell>
          <cell r="DD395">
            <v>0</v>
          </cell>
          <cell r="DE395">
            <v>0</v>
          </cell>
          <cell r="DF395">
            <v>0</v>
          </cell>
          <cell r="DG395">
            <v>0</v>
          </cell>
          <cell r="DH395">
            <v>0</v>
          </cell>
          <cell r="DI395">
            <v>0</v>
          </cell>
          <cell r="DJ395">
            <v>0</v>
          </cell>
          <cell r="DK395">
            <v>0</v>
          </cell>
          <cell r="DL395">
            <v>0</v>
          </cell>
          <cell r="DM395">
            <v>0</v>
          </cell>
          <cell r="DN395">
            <v>0</v>
          </cell>
          <cell r="DO395">
            <v>0</v>
          </cell>
          <cell r="DP395">
            <v>0</v>
          </cell>
          <cell r="DQ395">
            <v>0</v>
          </cell>
          <cell r="DR395">
            <v>0</v>
          </cell>
          <cell r="DS395">
            <v>0</v>
          </cell>
          <cell r="DT395">
            <v>3000000</v>
          </cell>
          <cell r="DU395">
            <v>3000000</v>
          </cell>
          <cell r="DV395">
            <v>3000000</v>
          </cell>
          <cell r="DW395">
            <v>3000000</v>
          </cell>
          <cell r="DX395">
            <v>0</v>
          </cell>
          <cell r="DY395">
            <v>0</v>
          </cell>
          <cell r="DZ395">
            <v>0</v>
          </cell>
          <cell r="EA395">
            <v>0</v>
          </cell>
        </row>
        <row r="396">
          <cell r="A396">
            <v>319</v>
          </cell>
          <cell r="B396">
            <v>0</v>
          </cell>
          <cell r="C396">
            <v>0</v>
          </cell>
          <cell r="D396">
            <v>0</v>
          </cell>
          <cell r="E396">
            <v>0</v>
          </cell>
          <cell r="F396" t="str">
            <v>DEPARTMENTAL MANAGEMENT</v>
          </cell>
          <cell r="G396" t="str">
            <v>Program Administration (DEOA)</v>
          </cell>
          <cell r="H396">
            <v>0</v>
          </cell>
          <cell r="I396">
            <v>0</v>
          </cell>
          <cell r="J396" t="str">
            <v>World class data infrastructure</v>
          </cell>
          <cell r="K396">
            <v>0</v>
          </cell>
          <cell r="L396" t="str">
            <v>D</v>
          </cell>
          <cell r="M396">
            <v>0</v>
          </cell>
          <cell r="N396">
            <v>0</v>
          </cell>
          <cell r="O396">
            <v>0</v>
          </cell>
          <cell r="P396">
            <v>0</v>
          </cell>
          <cell r="Q396">
            <v>0</v>
          </cell>
          <cell r="R396">
            <v>0</v>
          </cell>
          <cell r="S396">
            <v>0</v>
          </cell>
          <cell r="T396">
            <v>0</v>
          </cell>
          <cell r="U396">
            <v>0</v>
          </cell>
          <cell r="V396">
            <v>0</v>
          </cell>
          <cell r="W396">
            <v>0</v>
          </cell>
          <cell r="X396">
            <v>0</v>
          </cell>
          <cell r="Y396">
            <v>0</v>
          </cell>
          <cell r="Z396">
            <v>0</v>
          </cell>
          <cell r="AA396">
            <v>0</v>
          </cell>
          <cell r="AB396">
            <v>0</v>
          </cell>
          <cell r="AC396">
            <v>0</v>
          </cell>
          <cell r="AD396">
            <v>0</v>
          </cell>
          <cell r="AE396">
            <v>0</v>
          </cell>
          <cell r="AF396">
            <v>0</v>
          </cell>
          <cell r="AG396">
            <v>0</v>
          </cell>
          <cell r="AH396">
            <v>0</v>
          </cell>
          <cell r="AI396">
            <v>0</v>
          </cell>
          <cell r="AJ396">
            <v>0</v>
          </cell>
          <cell r="AK396">
            <v>0</v>
          </cell>
          <cell r="AL396">
            <v>0</v>
          </cell>
          <cell r="AM396">
            <v>0</v>
          </cell>
          <cell r="AN396">
            <v>0</v>
          </cell>
          <cell r="AO396">
            <v>0</v>
          </cell>
          <cell r="AP396">
            <v>0</v>
          </cell>
          <cell r="AQ396">
            <v>0</v>
          </cell>
          <cell r="AR396">
            <v>0</v>
          </cell>
          <cell r="AS396">
            <v>0</v>
          </cell>
          <cell r="AT396">
            <v>0</v>
          </cell>
          <cell r="AU396">
            <v>0</v>
          </cell>
          <cell r="AV396">
            <v>0</v>
          </cell>
          <cell r="AW396">
            <v>0</v>
          </cell>
          <cell r="AX396">
            <v>0</v>
          </cell>
          <cell r="AY396">
            <v>0</v>
          </cell>
          <cell r="AZ396">
            <v>0</v>
          </cell>
          <cell r="BA396">
            <v>0</v>
          </cell>
          <cell r="BB396">
            <v>0</v>
          </cell>
          <cell r="BC396">
            <v>0</v>
          </cell>
          <cell r="BD396">
            <v>0</v>
          </cell>
          <cell r="BE396">
            <v>0</v>
          </cell>
          <cell r="BF396">
            <v>0</v>
          </cell>
          <cell r="BG396">
            <v>0</v>
          </cell>
          <cell r="BH396">
            <v>0</v>
          </cell>
          <cell r="BI396">
            <v>0</v>
          </cell>
          <cell r="BJ396">
            <v>0</v>
          </cell>
          <cell r="BK396">
            <v>0</v>
          </cell>
          <cell r="BL396">
            <v>0</v>
          </cell>
          <cell r="BM396">
            <v>0</v>
          </cell>
          <cell r="BN396">
            <v>0</v>
          </cell>
          <cell r="BO396">
            <v>0</v>
          </cell>
          <cell r="BP396">
            <v>0</v>
          </cell>
          <cell r="BQ396">
            <v>0</v>
          </cell>
          <cell r="BR396">
            <v>0</v>
          </cell>
          <cell r="BS396">
            <v>0</v>
          </cell>
          <cell r="BT396">
            <v>0</v>
          </cell>
          <cell r="BU396">
            <v>0</v>
          </cell>
          <cell r="BV396">
            <v>0</v>
          </cell>
          <cell r="BW396">
            <v>0</v>
          </cell>
          <cell r="BX396">
            <v>0</v>
          </cell>
          <cell r="BY396">
            <v>0</v>
          </cell>
          <cell r="BZ396">
            <v>0</v>
          </cell>
          <cell r="CA396">
            <v>0</v>
          </cell>
          <cell r="CB396">
            <v>0</v>
          </cell>
          <cell r="CC396">
            <v>0</v>
          </cell>
          <cell r="CD396">
            <v>0</v>
          </cell>
          <cell r="CE396">
            <v>0</v>
          </cell>
          <cell r="CF396">
            <v>0</v>
          </cell>
          <cell r="CG396">
            <v>0</v>
          </cell>
          <cell r="CH396">
            <v>0</v>
          </cell>
          <cell r="CI396">
            <v>0</v>
          </cell>
          <cell r="CJ396">
            <v>0</v>
          </cell>
          <cell r="CK396">
            <v>0</v>
          </cell>
          <cell r="CL396">
            <v>0</v>
          </cell>
          <cell r="CM396">
            <v>0</v>
          </cell>
          <cell r="CN396">
            <v>0</v>
          </cell>
          <cell r="CO396">
            <v>0</v>
          </cell>
          <cell r="CP396">
            <v>0</v>
          </cell>
          <cell r="CQ396">
            <v>0</v>
          </cell>
          <cell r="CR396">
            <v>0</v>
          </cell>
          <cell r="CS396">
            <v>0</v>
          </cell>
          <cell r="CT396">
            <v>0</v>
          </cell>
          <cell r="CU396">
            <v>0</v>
          </cell>
          <cell r="CV396">
            <v>0</v>
          </cell>
          <cell r="CW396">
            <v>0</v>
          </cell>
          <cell r="CX396">
            <v>0</v>
          </cell>
          <cell r="CY396">
            <v>0</v>
          </cell>
          <cell r="CZ396">
            <v>0</v>
          </cell>
          <cell r="DA396">
            <v>0</v>
          </cell>
          <cell r="DB396">
            <v>0</v>
          </cell>
          <cell r="DC396">
            <v>0</v>
          </cell>
          <cell r="DD396">
            <v>0</v>
          </cell>
          <cell r="DE396">
            <v>0</v>
          </cell>
          <cell r="DF396">
            <v>0</v>
          </cell>
          <cell r="DG396">
            <v>0</v>
          </cell>
          <cell r="DH396">
            <v>0</v>
          </cell>
          <cell r="DI396">
            <v>0</v>
          </cell>
          <cell r="DJ396">
            <v>0</v>
          </cell>
          <cell r="DK396">
            <v>0</v>
          </cell>
          <cell r="DL396">
            <v>0</v>
          </cell>
          <cell r="DM396">
            <v>0</v>
          </cell>
          <cell r="DN396">
            <v>0</v>
          </cell>
          <cell r="DO396">
            <v>0</v>
          </cell>
          <cell r="DP396">
            <v>0</v>
          </cell>
          <cell r="DQ396">
            <v>0</v>
          </cell>
          <cell r="DR396">
            <v>0</v>
          </cell>
          <cell r="DS396">
            <v>0</v>
          </cell>
          <cell r="DT396">
            <v>0</v>
          </cell>
          <cell r="DU396">
            <v>0</v>
          </cell>
          <cell r="DV396">
            <v>0</v>
          </cell>
          <cell r="DW396">
            <v>0</v>
          </cell>
          <cell r="DX396">
            <v>0</v>
          </cell>
          <cell r="DY396">
            <v>0</v>
          </cell>
          <cell r="DZ396">
            <v>0</v>
          </cell>
          <cell r="EA396">
            <v>0</v>
          </cell>
        </row>
        <row r="397">
          <cell r="A397">
            <v>320</v>
          </cell>
          <cell r="B397">
            <v>0</v>
          </cell>
          <cell r="C397">
            <v>0</v>
          </cell>
          <cell r="D397">
            <v>0</v>
          </cell>
          <cell r="E397">
            <v>0</v>
          </cell>
          <cell r="F397" t="str">
            <v>OPE</v>
          </cell>
          <cell r="G397" t="str">
            <v>FIPE</v>
          </cell>
          <cell r="H397">
            <v>0</v>
          </cell>
          <cell r="I397">
            <v>0</v>
          </cell>
          <cell r="J397" t="str">
            <v>College Success grants (proposed)</v>
          </cell>
          <cell r="K397">
            <v>0</v>
          </cell>
          <cell r="L397" t="str">
            <v>D</v>
          </cell>
          <cell r="M397">
            <v>0</v>
          </cell>
          <cell r="N397">
            <v>0</v>
          </cell>
          <cell r="O397">
            <v>0</v>
          </cell>
          <cell r="P397">
            <v>0</v>
          </cell>
          <cell r="Q397">
            <v>0</v>
          </cell>
          <cell r="R397">
            <v>0</v>
          </cell>
          <cell r="S397">
            <v>0</v>
          </cell>
          <cell r="T397">
            <v>0</v>
          </cell>
          <cell r="U397">
            <v>0</v>
          </cell>
          <cell r="V397">
            <v>0</v>
          </cell>
          <cell r="W397">
            <v>0</v>
          </cell>
          <cell r="X397">
            <v>0</v>
          </cell>
          <cell r="Y397">
            <v>0</v>
          </cell>
          <cell r="Z397">
            <v>0</v>
          </cell>
          <cell r="AA397">
            <v>0</v>
          </cell>
          <cell r="AB397">
            <v>0</v>
          </cell>
          <cell r="AC397">
            <v>0</v>
          </cell>
          <cell r="AD397">
            <v>0</v>
          </cell>
          <cell r="AE397">
            <v>0</v>
          </cell>
          <cell r="AF397">
            <v>0</v>
          </cell>
          <cell r="AG397">
            <v>0</v>
          </cell>
          <cell r="AH397">
            <v>0</v>
          </cell>
          <cell r="AI397">
            <v>0</v>
          </cell>
          <cell r="AJ397">
            <v>0</v>
          </cell>
          <cell r="AK397">
            <v>0</v>
          </cell>
          <cell r="AL397">
            <v>0</v>
          </cell>
          <cell r="AM397">
            <v>0</v>
          </cell>
          <cell r="AN397">
            <v>0</v>
          </cell>
          <cell r="AO397">
            <v>0</v>
          </cell>
          <cell r="AP397">
            <v>0</v>
          </cell>
          <cell r="AQ397">
            <v>0</v>
          </cell>
          <cell r="AR397">
            <v>0</v>
          </cell>
          <cell r="AS397">
            <v>0</v>
          </cell>
          <cell r="AT397">
            <v>0</v>
          </cell>
          <cell r="AU397">
            <v>0</v>
          </cell>
          <cell r="AV397">
            <v>0</v>
          </cell>
          <cell r="AW397">
            <v>0</v>
          </cell>
          <cell r="AX397">
            <v>0</v>
          </cell>
          <cell r="AY397">
            <v>0</v>
          </cell>
          <cell r="AZ397">
            <v>0</v>
          </cell>
          <cell r="BA397">
            <v>0</v>
          </cell>
          <cell r="BB397">
            <v>0</v>
          </cell>
          <cell r="BC397">
            <v>0</v>
          </cell>
          <cell r="BD397">
            <v>0</v>
          </cell>
          <cell r="BE397">
            <v>0</v>
          </cell>
          <cell r="BF397">
            <v>0</v>
          </cell>
          <cell r="BG397">
            <v>0</v>
          </cell>
          <cell r="BH397">
            <v>0</v>
          </cell>
          <cell r="BI397">
            <v>0</v>
          </cell>
          <cell r="BJ397">
            <v>0</v>
          </cell>
          <cell r="BK397">
            <v>0</v>
          </cell>
          <cell r="BL397">
            <v>0</v>
          </cell>
          <cell r="BM397">
            <v>0</v>
          </cell>
          <cell r="BN397">
            <v>0</v>
          </cell>
          <cell r="BO397">
            <v>0</v>
          </cell>
          <cell r="BP397">
            <v>0</v>
          </cell>
          <cell r="BQ397">
            <v>0</v>
          </cell>
          <cell r="BR397">
            <v>0</v>
          </cell>
          <cell r="BS397">
            <v>0</v>
          </cell>
          <cell r="BT397">
            <v>0</v>
          </cell>
          <cell r="BU397">
            <v>0</v>
          </cell>
          <cell r="BV397">
            <v>0</v>
          </cell>
          <cell r="BW397">
            <v>0</v>
          </cell>
          <cell r="BX397">
            <v>0</v>
          </cell>
          <cell r="BY397">
            <v>0</v>
          </cell>
          <cell r="BZ397">
            <v>0</v>
          </cell>
          <cell r="CA397">
            <v>0</v>
          </cell>
          <cell r="CB397">
            <v>0</v>
          </cell>
          <cell r="CC397">
            <v>0</v>
          </cell>
          <cell r="CD397">
            <v>0</v>
          </cell>
          <cell r="CE397">
            <v>0</v>
          </cell>
          <cell r="CF397">
            <v>0</v>
          </cell>
          <cell r="CG397">
            <v>0</v>
          </cell>
          <cell r="CH397">
            <v>0</v>
          </cell>
          <cell r="CI397">
            <v>0</v>
          </cell>
          <cell r="CJ397">
            <v>0</v>
          </cell>
          <cell r="CK397">
            <v>0</v>
          </cell>
          <cell r="CL397">
            <v>0</v>
          </cell>
          <cell r="CM397">
            <v>0</v>
          </cell>
          <cell r="CN397">
            <v>0</v>
          </cell>
          <cell r="CO397">
            <v>0</v>
          </cell>
          <cell r="CP397">
            <v>0</v>
          </cell>
          <cell r="CQ397">
            <v>0</v>
          </cell>
          <cell r="CR397">
            <v>0</v>
          </cell>
          <cell r="CS397">
            <v>0</v>
          </cell>
          <cell r="CT397">
            <v>0</v>
          </cell>
          <cell r="CU397">
            <v>0</v>
          </cell>
          <cell r="CV397">
            <v>0</v>
          </cell>
          <cell r="CW397">
            <v>0</v>
          </cell>
          <cell r="CX397">
            <v>0</v>
          </cell>
          <cell r="CY397">
            <v>0</v>
          </cell>
          <cell r="CZ397">
            <v>0</v>
          </cell>
          <cell r="DA397">
            <v>0</v>
          </cell>
          <cell r="DB397">
            <v>0</v>
          </cell>
          <cell r="DC397">
            <v>0</v>
          </cell>
          <cell r="DD397">
            <v>0</v>
          </cell>
          <cell r="DE397">
            <v>0</v>
          </cell>
          <cell r="DF397">
            <v>0</v>
          </cell>
          <cell r="DG397">
            <v>0</v>
          </cell>
          <cell r="DH397">
            <v>0</v>
          </cell>
          <cell r="DI397">
            <v>0</v>
          </cell>
          <cell r="DJ397">
            <v>0</v>
          </cell>
          <cell r="DK397">
            <v>0</v>
          </cell>
          <cell r="DL397">
            <v>0</v>
          </cell>
          <cell r="DM397">
            <v>0</v>
          </cell>
          <cell r="DN397">
            <v>0</v>
          </cell>
          <cell r="DO397">
            <v>0</v>
          </cell>
          <cell r="DP397">
            <v>0</v>
          </cell>
          <cell r="DQ397">
            <v>0</v>
          </cell>
          <cell r="DR397">
            <v>0</v>
          </cell>
          <cell r="DS397">
            <v>0</v>
          </cell>
          <cell r="DT397">
            <v>150000</v>
          </cell>
          <cell r="DU397">
            <v>100000</v>
          </cell>
          <cell r="DV397">
            <v>0</v>
          </cell>
          <cell r="DW397">
            <v>0</v>
          </cell>
          <cell r="DX397">
            <v>0</v>
          </cell>
          <cell r="DY397">
            <v>0</v>
          </cell>
          <cell r="DZ397">
            <v>0</v>
          </cell>
          <cell r="EA397">
            <v>0</v>
          </cell>
        </row>
        <row r="398">
          <cell r="A398">
            <v>0</v>
          </cell>
          <cell r="B398">
            <v>0</v>
          </cell>
          <cell r="C398">
            <v>0</v>
          </cell>
          <cell r="D398">
            <v>0</v>
          </cell>
          <cell r="E398">
            <v>0</v>
          </cell>
          <cell r="F398">
            <v>0</v>
          </cell>
          <cell r="G398">
            <v>0</v>
          </cell>
          <cell r="H398">
            <v>0</v>
          </cell>
          <cell r="I398">
            <v>0</v>
          </cell>
          <cell r="J398">
            <v>0</v>
          </cell>
          <cell r="K398">
            <v>0</v>
          </cell>
          <cell r="L398">
            <v>0</v>
          </cell>
          <cell r="M398">
            <v>0</v>
          </cell>
          <cell r="N398">
            <v>0</v>
          </cell>
          <cell r="O398">
            <v>0</v>
          </cell>
          <cell r="P398">
            <v>0</v>
          </cell>
          <cell r="Q398">
            <v>0</v>
          </cell>
          <cell r="R398">
            <v>0</v>
          </cell>
          <cell r="S398">
            <v>0</v>
          </cell>
          <cell r="T398">
            <v>0</v>
          </cell>
          <cell r="U398">
            <v>0</v>
          </cell>
          <cell r="V398">
            <v>0</v>
          </cell>
          <cell r="W398">
            <v>0</v>
          </cell>
          <cell r="X398">
            <v>0</v>
          </cell>
          <cell r="Y398">
            <v>0</v>
          </cell>
          <cell r="Z398">
            <v>0</v>
          </cell>
          <cell r="AA398">
            <v>0</v>
          </cell>
          <cell r="AB398">
            <v>0</v>
          </cell>
          <cell r="AC398">
            <v>0</v>
          </cell>
          <cell r="AD398">
            <v>0</v>
          </cell>
          <cell r="AE398">
            <v>0</v>
          </cell>
          <cell r="AF398">
            <v>0</v>
          </cell>
          <cell r="AG398">
            <v>0</v>
          </cell>
          <cell r="AH398">
            <v>0</v>
          </cell>
          <cell r="AI398">
            <v>0</v>
          </cell>
          <cell r="AJ398">
            <v>0</v>
          </cell>
          <cell r="AK398">
            <v>0</v>
          </cell>
          <cell r="AL398">
            <v>0</v>
          </cell>
          <cell r="AM398">
            <v>0</v>
          </cell>
          <cell r="AN398">
            <v>0</v>
          </cell>
          <cell r="AO398">
            <v>0</v>
          </cell>
          <cell r="AP398">
            <v>0</v>
          </cell>
          <cell r="AQ398">
            <v>0</v>
          </cell>
          <cell r="AR398">
            <v>0</v>
          </cell>
          <cell r="AS398">
            <v>0</v>
          </cell>
          <cell r="AT398">
            <v>0</v>
          </cell>
          <cell r="AU398">
            <v>0</v>
          </cell>
          <cell r="AV398">
            <v>0</v>
          </cell>
          <cell r="AW398">
            <v>0</v>
          </cell>
          <cell r="AX398">
            <v>0</v>
          </cell>
          <cell r="AY398">
            <v>0</v>
          </cell>
          <cell r="AZ398">
            <v>0</v>
          </cell>
          <cell r="BA398">
            <v>0</v>
          </cell>
          <cell r="BB398">
            <v>0</v>
          </cell>
          <cell r="BC398">
            <v>0</v>
          </cell>
          <cell r="BD398">
            <v>0</v>
          </cell>
          <cell r="BE398">
            <v>0</v>
          </cell>
          <cell r="BF398">
            <v>0</v>
          </cell>
          <cell r="BG398">
            <v>0</v>
          </cell>
          <cell r="BH398">
            <v>0</v>
          </cell>
          <cell r="BI398">
            <v>0</v>
          </cell>
          <cell r="BJ398">
            <v>0</v>
          </cell>
          <cell r="BK398">
            <v>0</v>
          </cell>
          <cell r="BL398">
            <v>0</v>
          </cell>
          <cell r="BM398">
            <v>0</v>
          </cell>
          <cell r="BN398">
            <v>0</v>
          </cell>
          <cell r="BO398">
            <v>0</v>
          </cell>
          <cell r="BP398">
            <v>0</v>
          </cell>
          <cell r="BQ398">
            <v>0</v>
          </cell>
          <cell r="BR398">
            <v>0</v>
          </cell>
          <cell r="BS398">
            <v>0</v>
          </cell>
          <cell r="BT398">
            <v>0</v>
          </cell>
          <cell r="BU398">
            <v>0</v>
          </cell>
          <cell r="BV398">
            <v>0</v>
          </cell>
          <cell r="BW398">
            <v>0</v>
          </cell>
          <cell r="BX398">
            <v>0</v>
          </cell>
          <cell r="BY398">
            <v>0</v>
          </cell>
          <cell r="BZ398">
            <v>0</v>
          </cell>
          <cell r="CA398">
            <v>0</v>
          </cell>
          <cell r="CB398">
            <v>0</v>
          </cell>
          <cell r="CC398">
            <v>0</v>
          </cell>
          <cell r="CD398">
            <v>0</v>
          </cell>
          <cell r="CE398">
            <v>0</v>
          </cell>
          <cell r="CF398">
            <v>0</v>
          </cell>
          <cell r="CG398">
            <v>0</v>
          </cell>
          <cell r="CH398">
            <v>0</v>
          </cell>
          <cell r="CI398">
            <v>0</v>
          </cell>
          <cell r="CJ398">
            <v>0</v>
          </cell>
          <cell r="CK398">
            <v>0</v>
          </cell>
          <cell r="CL398">
            <v>0</v>
          </cell>
          <cell r="CM398">
            <v>0</v>
          </cell>
          <cell r="CN398">
            <v>0</v>
          </cell>
          <cell r="CO398">
            <v>0</v>
          </cell>
          <cell r="CP398">
            <v>0</v>
          </cell>
          <cell r="CQ398">
            <v>0</v>
          </cell>
          <cell r="CR398">
            <v>0</v>
          </cell>
          <cell r="CS398">
            <v>0</v>
          </cell>
          <cell r="CT398">
            <v>0</v>
          </cell>
          <cell r="CU398">
            <v>0</v>
          </cell>
          <cell r="CV398">
            <v>0</v>
          </cell>
          <cell r="CW398">
            <v>0</v>
          </cell>
          <cell r="CX398">
            <v>0</v>
          </cell>
          <cell r="CY398">
            <v>0</v>
          </cell>
          <cell r="CZ398">
            <v>0</v>
          </cell>
          <cell r="DA398">
            <v>0</v>
          </cell>
          <cell r="DB398">
            <v>0</v>
          </cell>
          <cell r="DC398">
            <v>0</v>
          </cell>
          <cell r="DD398">
            <v>0</v>
          </cell>
          <cell r="DE398">
            <v>0</v>
          </cell>
          <cell r="DF398">
            <v>0</v>
          </cell>
          <cell r="DG398">
            <v>0</v>
          </cell>
          <cell r="DH398">
            <v>0</v>
          </cell>
          <cell r="DI398">
            <v>0</v>
          </cell>
          <cell r="DJ398">
            <v>0</v>
          </cell>
          <cell r="DK398">
            <v>0</v>
          </cell>
          <cell r="DL398">
            <v>0</v>
          </cell>
          <cell r="DM398">
            <v>0</v>
          </cell>
          <cell r="DN398">
            <v>0</v>
          </cell>
          <cell r="DO398">
            <v>0</v>
          </cell>
          <cell r="DP398">
            <v>0</v>
          </cell>
          <cell r="DQ398">
            <v>0</v>
          </cell>
          <cell r="DR398">
            <v>0</v>
          </cell>
          <cell r="DS398">
            <v>0</v>
          </cell>
          <cell r="DT398">
            <v>0</v>
          </cell>
          <cell r="DU398">
            <v>0</v>
          </cell>
          <cell r="DV398">
            <v>0</v>
          </cell>
          <cell r="DW398">
            <v>0</v>
          </cell>
          <cell r="DX398">
            <v>0</v>
          </cell>
          <cell r="DY398">
            <v>0</v>
          </cell>
          <cell r="DZ398">
            <v>0</v>
          </cell>
          <cell r="EA398">
            <v>0</v>
          </cell>
        </row>
        <row r="399">
          <cell r="A399">
            <v>0</v>
          </cell>
          <cell r="B399">
            <v>0</v>
          </cell>
          <cell r="C399">
            <v>0</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0</v>
          </cell>
          <cell r="S399">
            <v>0</v>
          </cell>
          <cell r="T399">
            <v>0</v>
          </cell>
          <cell r="U399">
            <v>0</v>
          </cell>
          <cell r="V399">
            <v>0</v>
          </cell>
          <cell r="W399">
            <v>0</v>
          </cell>
          <cell r="X399">
            <v>0</v>
          </cell>
          <cell r="Y399">
            <v>0</v>
          </cell>
          <cell r="Z399">
            <v>0</v>
          </cell>
          <cell r="AA399">
            <v>0</v>
          </cell>
          <cell r="AB399">
            <v>0</v>
          </cell>
          <cell r="AC399">
            <v>0</v>
          </cell>
          <cell r="AD399">
            <v>0</v>
          </cell>
          <cell r="AE399">
            <v>0</v>
          </cell>
          <cell r="AF399">
            <v>0</v>
          </cell>
          <cell r="AG399">
            <v>0</v>
          </cell>
          <cell r="AH399">
            <v>0</v>
          </cell>
          <cell r="AI399">
            <v>0</v>
          </cell>
          <cell r="AJ399">
            <v>0</v>
          </cell>
          <cell r="AK399">
            <v>0</v>
          </cell>
          <cell r="AL399">
            <v>0</v>
          </cell>
          <cell r="AM399">
            <v>0</v>
          </cell>
          <cell r="AN399">
            <v>0</v>
          </cell>
          <cell r="AO399">
            <v>0</v>
          </cell>
          <cell r="AP399">
            <v>0</v>
          </cell>
          <cell r="AQ399">
            <v>0</v>
          </cell>
          <cell r="AR399">
            <v>0</v>
          </cell>
          <cell r="AS399">
            <v>0</v>
          </cell>
          <cell r="AT399">
            <v>0</v>
          </cell>
          <cell r="AU399">
            <v>0</v>
          </cell>
          <cell r="AV399">
            <v>0</v>
          </cell>
          <cell r="AW399">
            <v>0</v>
          </cell>
          <cell r="AX399">
            <v>0</v>
          </cell>
          <cell r="AY399">
            <v>0</v>
          </cell>
          <cell r="AZ399">
            <v>0</v>
          </cell>
          <cell r="BA399">
            <v>0</v>
          </cell>
          <cell r="BB399">
            <v>0</v>
          </cell>
          <cell r="BC399">
            <v>0</v>
          </cell>
          <cell r="BD399">
            <v>0</v>
          </cell>
          <cell r="BE399">
            <v>0</v>
          </cell>
          <cell r="BF399">
            <v>0</v>
          </cell>
          <cell r="BG399">
            <v>0</v>
          </cell>
          <cell r="BH399">
            <v>0</v>
          </cell>
          <cell r="BI399">
            <v>0</v>
          </cell>
          <cell r="BJ399">
            <v>0</v>
          </cell>
          <cell r="BK399">
            <v>0</v>
          </cell>
          <cell r="BL399">
            <v>0</v>
          </cell>
          <cell r="BM399">
            <v>0</v>
          </cell>
          <cell r="BN399">
            <v>0</v>
          </cell>
          <cell r="BO399">
            <v>0</v>
          </cell>
          <cell r="BP399">
            <v>0</v>
          </cell>
          <cell r="BQ399">
            <v>0</v>
          </cell>
          <cell r="BR399">
            <v>0</v>
          </cell>
          <cell r="BS399">
            <v>0</v>
          </cell>
          <cell r="BT399">
            <v>0</v>
          </cell>
          <cell r="BU399">
            <v>0</v>
          </cell>
          <cell r="BV399">
            <v>0</v>
          </cell>
          <cell r="BW399">
            <v>0</v>
          </cell>
          <cell r="BX399">
            <v>0</v>
          </cell>
          <cell r="BY399">
            <v>0</v>
          </cell>
          <cell r="BZ399">
            <v>0</v>
          </cell>
          <cell r="CA399">
            <v>0</v>
          </cell>
          <cell r="CB399">
            <v>0</v>
          </cell>
          <cell r="CC399">
            <v>0</v>
          </cell>
          <cell r="CD399">
            <v>0</v>
          </cell>
          <cell r="CE399">
            <v>0</v>
          </cell>
          <cell r="CF399">
            <v>0</v>
          </cell>
          <cell r="CG399">
            <v>0</v>
          </cell>
          <cell r="CH399">
            <v>0</v>
          </cell>
          <cell r="CI399">
            <v>0</v>
          </cell>
          <cell r="CJ399">
            <v>0</v>
          </cell>
          <cell r="CK399">
            <v>0</v>
          </cell>
          <cell r="CL399">
            <v>0</v>
          </cell>
          <cell r="CM399">
            <v>0</v>
          </cell>
          <cell r="CN399">
            <v>0</v>
          </cell>
          <cell r="CO399">
            <v>0</v>
          </cell>
          <cell r="CP399">
            <v>0</v>
          </cell>
          <cell r="CQ399">
            <v>0</v>
          </cell>
          <cell r="CR399">
            <v>0</v>
          </cell>
          <cell r="CS399">
            <v>0</v>
          </cell>
          <cell r="CT399">
            <v>0</v>
          </cell>
          <cell r="CU399">
            <v>0</v>
          </cell>
          <cell r="CV399">
            <v>0</v>
          </cell>
          <cell r="CW399">
            <v>0</v>
          </cell>
          <cell r="CX399">
            <v>0</v>
          </cell>
          <cell r="CY399">
            <v>0</v>
          </cell>
          <cell r="CZ399">
            <v>0</v>
          </cell>
          <cell r="DA399">
            <v>0</v>
          </cell>
          <cell r="DB399">
            <v>0</v>
          </cell>
          <cell r="DC399">
            <v>0</v>
          </cell>
          <cell r="DD399">
            <v>0</v>
          </cell>
          <cell r="DE399">
            <v>0</v>
          </cell>
          <cell r="DF399">
            <v>0</v>
          </cell>
          <cell r="DG399">
            <v>0</v>
          </cell>
          <cell r="DH399">
            <v>0</v>
          </cell>
          <cell r="DI399">
            <v>0</v>
          </cell>
          <cell r="DJ399">
            <v>0</v>
          </cell>
          <cell r="DK399">
            <v>0</v>
          </cell>
          <cell r="DL399">
            <v>0</v>
          </cell>
          <cell r="DM399">
            <v>0</v>
          </cell>
          <cell r="DN399">
            <v>0</v>
          </cell>
          <cell r="DO399">
            <v>0</v>
          </cell>
          <cell r="DP399">
            <v>0</v>
          </cell>
          <cell r="DQ399">
            <v>0</v>
          </cell>
          <cell r="DR399">
            <v>0</v>
          </cell>
          <cell r="DS399">
            <v>0</v>
          </cell>
          <cell r="DT399">
            <v>0</v>
          </cell>
          <cell r="DU399">
            <v>0</v>
          </cell>
          <cell r="DV399">
            <v>0</v>
          </cell>
          <cell r="DW399">
            <v>0</v>
          </cell>
          <cell r="DX399">
            <v>0</v>
          </cell>
          <cell r="DY399">
            <v>0</v>
          </cell>
          <cell r="DZ399">
            <v>0</v>
          </cell>
          <cell r="EA399">
            <v>0</v>
          </cell>
        </row>
        <row r="400">
          <cell r="A400">
            <v>0</v>
          </cell>
          <cell r="B400">
            <v>0</v>
          </cell>
          <cell r="C400">
            <v>0</v>
          </cell>
          <cell r="D400">
            <v>0</v>
          </cell>
          <cell r="E400">
            <v>0</v>
          </cell>
          <cell r="F400">
            <v>0</v>
          </cell>
          <cell r="G400">
            <v>0</v>
          </cell>
          <cell r="H400">
            <v>0</v>
          </cell>
          <cell r="I400">
            <v>0</v>
          </cell>
          <cell r="J400">
            <v>0</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0</v>
          </cell>
          <cell r="AF400">
            <v>0</v>
          </cell>
          <cell r="AG400">
            <v>0</v>
          </cell>
          <cell r="AH400">
            <v>0</v>
          </cell>
          <cell r="AI400">
            <v>0</v>
          </cell>
          <cell r="AJ400">
            <v>0</v>
          </cell>
          <cell r="AK400">
            <v>0</v>
          </cell>
          <cell r="AL400">
            <v>0</v>
          </cell>
          <cell r="AM400">
            <v>0</v>
          </cell>
          <cell r="AN400">
            <v>0</v>
          </cell>
          <cell r="AO400">
            <v>0</v>
          </cell>
          <cell r="AP400">
            <v>0</v>
          </cell>
          <cell r="AQ400">
            <v>0</v>
          </cell>
          <cell r="AR400">
            <v>0</v>
          </cell>
          <cell r="AS400">
            <v>0</v>
          </cell>
          <cell r="AT400">
            <v>0</v>
          </cell>
          <cell r="AU400">
            <v>0</v>
          </cell>
          <cell r="AV400">
            <v>0</v>
          </cell>
          <cell r="AW400">
            <v>0</v>
          </cell>
          <cell r="AX400">
            <v>0</v>
          </cell>
          <cell r="AY400">
            <v>0</v>
          </cell>
          <cell r="AZ400">
            <v>0</v>
          </cell>
          <cell r="BA400">
            <v>0</v>
          </cell>
          <cell r="BB400">
            <v>0</v>
          </cell>
          <cell r="BC400">
            <v>0</v>
          </cell>
          <cell r="BD400">
            <v>0</v>
          </cell>
          <cell r="BE400">
            <v>0</v>
          </cell>
          <cell r="BF400">
            <v>0</v>
          </cell>
          <cell r="BG400">
            <v>0</v>
          </cell>
          <cell r="BH400">
            <v>0</v>
          </cell>
          <cell r="BI400">
            <v>0</v>
          </cell>
          <cell r="BJ400">
            <v>0</v>
          </cell>
          <cell r="BK400">
            <v>0</v>
          </cell>
          <cell r="BL400">
            <v>0</v>
          </cell>
          <cell r="BM400">
            <v>0</v>
          </cell>
          <cell r="BN400">
            <v>0</v>
          </cell>
          <cell r="BO400">
            <v>0</v>
          </cell>
          <cell r="BP400">
            <v>0</v>
          </cell>
          <cell r="BQ400">
            <v>0</v>
          </cell>
          <cell r="BR400">
            <v>0</v>
          </cell>
          <cell r="BS400">
            <v>0</v>
          </cell>
          <cell r="BT400">
            <v>0</v>
          </cell>
          <cell r="BU400">
            <v>0</v>
          </cell>
          <cell r="BV400">
            <v>0</v>
          </cell>
          <cell r="BW400">
            <v>0</v>
          </cell>
          <cell r="BX400">
            <v>0</v>
          </cell>
          <cell r="BY400">
            <v>0</v>
          </cell>
          <cell r="BZ400">
            <v>0</v>
          </cell>
          <cell r="CA400">
            <v>0</v>
          </cell>
          <cell r="CB400">
            <v>0</v>
          </cell>
          <cell r="CC400">
            <v>0</v>
          </cell>
          <cell r="CD400">
            <v>0</v>
          </cell>
          <cell r="CE400">
            <v>0</v>
          </cell>
          <cell r="CF400">
            <v>0</v>
          </cell>
          <cell r="CG400">
            <v>0</v>
          </cell>
          <cell r="CH400">
            <v>0</v>
          </cell>
          <cell r="CI400">
            <v>0</v>
          </cell>
          <cell r="CJ400">
            <v>0</v>
          </cell>
          <cell r="CK400">
            <v>0</v>
          </cell>
          <cell r="CL400">
            <v>0</v>
          </cell>
          <cell r="CM400">
            <v>0</v>
          </cell>
          <cell r="CN400">
            <v>0</v>
          </cell>
          <cell r="CO400">
            <v>0</v>
          </cell>
          <cell r="CP400">
            <v>0</v>
          </cell>
          <cell r="CQ400">
            <v>0</v>
          </cell>
          <cell r="CR400">
            <v>0</v>
          </cell>
          <cell r="CS400">
            <v>0</v>
          </cell>
          <cell r="CT400">
            <v>0</v>
          </cell>
          <cell r="CU400">
            <v>0</v>
          </cell>
          <cell r="CV400">
            <v>0</v>
          </cell>
          <cell r="CW400">
            <v>0</v>
          </cell>
          <cell r="CX400">
            <v>0</v>
          </cell>
          <cell r="CY400">
            <v>0</v>
          </cell>
          <cell r="CZ400">
            <v>0</v>
          </cell>
          <cell r="DA400">
            <v>0</v>
          </cell>
          <cell r="DB400">
            <v>0</v>
          </cell>
          <cell r="DC400">
            <v>0</v>
          </cell>
          <cell r="DD400">
            <v>0</v>
          </cell>
          <cell r="DE400">
            <v>0</v>
          </cell>
          <cell r="DF400">
            <v>0</v>
          </cell>
          <cell r="DG400">
            <v>0</v>
          </cell>
          <cell r="DH400">
            <v>0</v>
          </cell>
          <cell r="DI400">
            <v>0</v>
          </cell>
          <cell r="DJ400">
            <v>0</v>
          </cell>
          <cell r="DK400">
            <v>0</v>
          </cell>
          <cell r="DL400">
            <v>0</v>
          </cell>
          <cell r="DM400">
            <v>0</v>
          </cell>
          <cell r="DN400">
            <v>0</v>
          </cell>
          <cell r="DO400">
            <v>0</v>
          </cell>
          <cell r="DP400">
            <v>0</v>
          </cell>
          <cell r="DQ400">
            <v>0</v>
          </cell>
          <cell r="DR400">
            <v>0</v>
          </cell>
          <cell r="DS400">
            <v>0</v>
          </cell>
          <cell r="DT400">
            <v>0</v>
          </cell>
          <cell r="DU400">
            <v>0</v>
          </cell>
          <cell r="DV400">
            <v>0</v>
          </cell>
          <cell r="DW400">
            <v>0</v>
          </cell>
          <cell r="DX400">
            <v>0</v>
          </cell>
          <cell r="DY400">
            <v>0</v>
          </cell>
          <cell r="DZ400">
            <v>0</v>
          </cell>
          <cell r="EA400">
            <v>0</v>
          </cell>
        </row>
      </sheetData>
      <sheetData sheetId="1" refreshError="1"/>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 Id="rId5" Type="http://schemas.openxmlformats.org/officeDocument/2006/relationships/printerSettings" Target="../printerSettings/printerSettings5.bin"/><Relationship Id="rId4" Type="http://schemas.openxmlformats.org/officeDocument/2006/relationships/printerSettings" Target="../printerSettings/printerSettings4.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 Id="rId5" Type="http://schemas.openxmlformats.org/officeDocument/2006/relationships/printerSettings" Target="../printerSettings/printerSettings10.bin"/><Relationship Id="rId4" Type="http://schemas.openxmlformats.org/officeDocument/2006/relationships/printerSettings" Target="../printerSettings/printerSettings9.bin"/></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printerSettings" Target="../printerSettings/printerSettings12.bin"/><Relationship Id="rId1" Type="http://schemas.openxmlformats.org/officeDocument/2006/relationships/printerSettings" Target="../printerSettings/printerSettings11.bin"/><Relationship Id="rId5" Type="http://schemas.openxmlformats.org/officeDocument/2006/relationships/printerSettings" Target="../printerSettings/printerSettings15.bin"/><Relationship Id="rId4"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FF00"/>
  </sheetPr>
  <dimension ref="A1:Y1898"/>
  <sheetViews>
    <sheetView tabSelected="1" topLeftCell="A167" zoomScale="85" zoomScaleNormal="85" zoomScaleSheetLayoutView="80" workbookViewId="0">
      <selection activeCell="L196" sqref="L196"/>
    </sheetView>
  </sheetViews>
  <sheetFormatPr defaultColWidth="8.88671875" defaultRowHeight="15"/>
  <cols>
    <col min="1" max="1" width="4.5546875" style="7" customWidth="1"/>
    <col min="2" max="2" width="3.33203125" style="7" customWidth="1"/>
    <col min="3" max="3" width="3.77734375" style="7" customWidth="1"/>
    <col min="4" max="5" width="2.77734375" style="7" customWidth="1"/>
    <col min="6" max="6" width="5.21875" style="7" customWidth="1"/>
    <col min="7" max="7" width="2.77734375" style="7" customWidth="1"/>
    <col min="8" max="8" width="62.88671875" style="7" customWidth="1"/>
    <col min="9" max="9" width="0.5546875" style="7" customWidth="1"/>
    <col min="10" max="10" width="9.6640625" style="8" customWidth="1"/>
    <col min="11" max="11" width="0.44140625" style="7" customWidth="1"/>
    <col min="12" max="12" width="12.33203125" style="254" bestFit="1" customWidth="1"/>
    <col min="13" max="13" width="12.88671875" customWidth="1"/>
    <col min="14" max="14" width="12.33203125" customWidth="1"/>
    <col min="15" max="15" width="12.88671875" customWidth="1"/>
    <col min="16" max="16" width="11.88671875" customWidth="1"/>
    <col min="17" max="17" width="12.88671875" customWidth="1"/>
    <col min="18" max="18" width="12.109375" style="7" customWidth="1" collapsed="1"/>
    <col min="19" max="19" width="0.6640625" hidden="1" customWidth="1"/>
    <col min="20" max="20" width="14" style="174" customWidth="1"/>
    <col min="21" max="21" width="13.6640625" style="7" hidden="1" customWidth="1" collapsed="1"/>
    <col min="22" max="22" width="0.44140625" hidden="1" customWidth="1"/>
    <col min="23" max="23" width="14.44140625" style="174" hidden="1" customWidth="1"/>
    <col min="24" max="24" width="14.109375" style="7" customWidth="1"/>
    <col min="25" max="25" width="14.33203125" style="7" customWidth="1"/>
    <col min="26" max="16384" width="8.88671875" style="7"/>
  </cols>
  <sheetData>
    <row r="1" spans="1:25" ht="27" customHeight="1">
      <c r="A1" s="123"/>
      <c r="B1" s="9"/>
      <c r="C1" s="9"/>
      <c r="D1" s="9"/>
      <c r="E1" s="9"/>
      <c r="F1" s="9"/>
      <c r="G1" s="9"/>
      <c r="H1" s="308"/>
      <c r="I1" s="9"/>
      <c r="J1" s="286"/>
      <c r="K1" s="287"/>
      <c r="L1" s="61"/>
      <c r="M1" s="61"/>
      <c r="N1" s="61"/>
      <c r="O1" s="61"/>
      <c r="P1" s="61"/>
      <c r="Q1" s="61"/>
      <c r="R1" s="158"/>
      <c r="S1" s="158"/>
      <c r="T1" s="141"/>
      <c r="U1" s="158"/>
      <c r="V1" s="158"/>
      <c r="W1" s="141"/>
    </row>
    <row r="2" spans="1:25" s="8" customFormat="1" ht="35.25" customHeight="1">
      <c r="A2" s="332" t="s">
        <v>466</v>
      </c>
      <c r="B2" s="332"/>
      <c r="C2" s="332"/>
      <c r="D2" s="332"/>
      <c r="E2" s="332"/>
      <c r="F2" s="332"/>
      <c r="G2" s="332"/>
      <c r="H2" s="332"/>
      <c r="I2" s="66"/>
      <c r="J2" s="332" t="s">
        <v>401</v>
      </c>
      <c r="K2" s="66"/>
      <c r="L2" s="336" t="s">
        <v>416</v>
      </c>
      <c r="M2" s="334" t="s">
        <v>417</v>
      </c>
      <c r="N2" s="334" t="s">
        <v>491</v>
      </c>
      <c r="O2" s="334" t="s">
        <v>492</v>
      </c>
      <c r="P2" s="334" t="s">
        <v>490</v>
      </c>
      <c r="Q2" s="334" t="s">
        <v>501</v>
      </c>
      <c r="R2" s="338" t="s">
        <v>502</v>
      </c>
      <c r="S2" s="338"/>
      <c r="T2" s="338"/>
      <c r="U2" s="338" t="s">
        <v>486</v>
      </c>
      <c r="V2" s="338"/>
      <c r="W2" s="338"/>
    </row>
    <row r="3" spans="1:25" s="8" customFormat="1" ht="15.75" customHeight="1">
      <c r="A3" s="332"/>
      <c r="B3" s="332"/>
      <c r="C3" s="332"/>
      <c r="D3" s="332"/>
      <c r="E3" s="332"/>
      <c r="F3" s="332"/>
      <c r="G3" s="332"/>
      <c r="H3" s="332"/>
      <c r="I3" s="66"/>
      <c r="J3" s="332"/>
      <c r="K3" s="66"/>
      <c r="L3" s="336"/>
      <c r="M3" s="334"/>
      <c r="N3" s="334"/>
      <c r="O3" s="334"/>
      <c r="P3" s="334"/>
      <c r="Q3" s="334"/>
      <c r="R3" s="338" t="s">
        <v>404</v>
      </c>
      <c r="S3" s="338"/>
      <c r="T3" s="338"/>
      <c r="U3" s="338" t="s">
        <v>404</v>
      </c>
      <c r="V3" s="338"/>
      <c r="W3" s="338"/>
    </row>
    <row r="4" spans="1:25" s="8" customFormat="1" ht="15.75" customHeight="1">
      <c r="A4" s="333"/>
      <c r="B4" s="333"/>
      <c r="C4" s="333"/>
      <c r="D4" s="333"/>
      <c r="E4" s="333"/>
      <c r="F4" s="333"/>
      <c r="G4" s="333"/>
      <c r="H4" s="333"/>
      <c r="I4" s="154"/>
      <c r="J4" s="333"/>
      <c r="K4" s="154"/>
      <c r="L4" s="337"/>
      <c r="M4" s="335"/>
      <c r="N4" s="335"/>
      <c r="O4" s="335"/>
      <c r="P4" s="335"/>
      <c r="Q4" s="335"/>
      <c r="R4" s="154" t="s">
        <v>175</v>
      </c>
      <c r="S4" s="66"/>
      <c r="T4" s="154" t="s">
        <v>158</v>
      </c>
      <c r="U4" s="154" t="s">
        <v>175</v>
      </c>
      <c r="V4" s="66"/>
      <c r="W4" s="154" t="s">
        <v>158</v>
      </c>
    </row>
    <row r="5" spans="1:25" ht="15.75" customHeight="1">
      <c r="A5" s="15"/>
      <c r="B5" s="13"/>
      <c r="C5" s="13"/>
      <c r="D5" s="13"/>
      <c r="E5" s="13"/>
      <c r="F5" s="13"/>
      <c r="G5" s="13"/>
      <c r="H5" s="13"/>
      <c r="I5" s="13"/>
      <c r="J5" s="14"/>
      <c r="K5" s="80"/>
      <c r="L5" s="265"/>
      <c r="M5" s="265"/>
      <c r="N5" s="265"/>
      <c r="O5" s="265"/>
      <c r="P5" s="265"/>
      <c r="Q5" s="265"/>
      <c r="R5" s="280"/>
      <c r="S5" s="265"/>
      <c r="T5" s="265"/>
      <c r="U5" s="280"/>
      <c r="V5" s="265"/>
      <c r="W5" s="265"/>
    </row>
    <row r="6" spans="1:25" ht="15.75" customHeight="1">
      <c r="A6" s="16" t="s">
        <v>30</v>
      </c>
      <c r="B6" s="53"/>
      <c r="C6" s="53"/>
      <c r="D6" s="53"/>
      <c r="E6" s="53"/>
      <c r="F6" s="53"/>
      <c r="G6" s="53"/>
      <c r="H6" s="53"/>
      <c r="I6" s="13"/>
      <c r="J6" s="66"/>
      <c r="K6" s="80"/>
      <c r="L6" s="265"/>
      <c r="M6" s="265"/>
      <c r="N6" s="265"/>
      <c r="O6" s="265"/>
      <c r="P6" s="265"/>
      <c r="Q6" s="265"/>
      <c r="R6" s="280"/>
      <c r="S6" s="265"/>
      <c r="T6" s="265"/>
      <c r="U6" s="280"/>
      <c r="V6" s="265"/>
      <c r="W6" s="265"/>
    </row>
    <row r="7" spans="1:25" ht="15.75" customHeight="1">
      <c r="A7" s="13"/>
      <c r="B7" s="13"/>
      <c r="C7" s="13"/>
      <c r="D7" s="13"/>
      <c r="E7" s="13"/>
      <c r="F7" s="13"/>
      <c r="G7" s="13"/>
      <c r="H7" s="13"/>
      <c r="I7" s="13"/>
      <c r="J7" s="66"/>
      <c r="K7" s="80"/>
      <c r="L7" s="265"/>
      <c r="M7" s="265"/>
      <c r="N7" s="265"/>
      <c r="O7" s="265"/>
      <c r="P7" s="265"/>
      <c r="Q7" s="265"/>
      <c r="R7" s="280"/>
      <c r="S7" s="265"/>
      <c r="T7" s="265"/>
      <c r="U7" s="280"/>
      <c r="V7" s="265"/>
      <c r="W7" s="265"/>
    </row>
    <row r="8" spans="1:25" ht="15.75" customHeight="1">
      <c r="A8" s="55">
        <v>1</v>
      </c>
      <c r="B8" s="13" t="s">
        <v>41</v>
      </c>
      <c r="C8" s="13"/>
      <c r="D8" s="13"/>
      <c r="E8" s="13"/>
      <c r="F8" s="13"/>
      <c r="G8" s="13"/>
      <c r="H8" s="13"/>
      <c r="I8" s="13"/>
      <c r="J8" s="66"/>
      <c r="K8" s="41"/>
      <c r="L8" s="265"/>
      <c r="M8" s="265"/>
      <c r="N8" s="265"/>
      <c r="O8" s="265"/>
      <c r="P8" s="265"/>
      <c r="Q8" s="265"/>
      <c r="R8" s="280"/>
      <c r="S8" s="265"/>
      <c r="T8" s="265"/>
      <c r="U8" s="280"/>
      <c r="V8" s="265"/>
      <c r="W8" s="265"/>
    </row>
    <row r="9" spans="1:25" ht="15.75" customHeight="1">
      <c r="A9" s="19"/>
      <c r="B9" s="59" t="s">
        <v>225</v>
      </c>
      <c r="C9" s="13" t="s">
        <v>42</v>
      </c>
      <c r="D9" s="13"/>
      <c r="E9" s="13"/>
      <c r="F9" s="13"/>
      <c r="G9" s="13"/>
      <c r="I9" s="13"/>
      <c r="J9" s="66"/>
      <c r="K9" s="80"/>
      <c r="L9" s="265"/>
      <c r="M9" s="265"/>
      <c r="N9" s="265"/>
      <c r="O9" s="265"/>
      <c r="P9" s="265"/>
      <c r="Q9" s="265"/>
      <c r="R9" s="280"/>
      <c r="S9" s="265"/>
      <c r="T9" s="265"/>
      <c r="U9" s="280"/>
      <c r="V9" s="265"/>
      <c r="W9" s="265"/>
      <c r="X9" s="149"/>
    </row>
    <row r="10" spans="1:25" ht="15.75" customHeight="1">
      <c r="A10" s="19"/>
      <c r="B10" s="18"/>
      <c r="C10" s="13"/>
      <c r="D10" s="13" t="s">
        <v>44</v>
      </c>
      <c r="E10" s="13"/>
      <c r="F10" s="13"/>
      <c r="G10" s="13"/>
      <c r="I10" s="20"/>
      <c r="J10" s="66" t="s">
        <v>29</v>
      </c>
      <c r="K10" s="125"/>
      <c r="L10" s="265">
        <v>4068625</v>
      </c>
      <c r="M10" s="265">
        <v>4518625</v>
      </c>
      <c r="N10" s="265">
        <v>4568625</v>
      </c>
      <c r="O10" s="265">
        <v>4318625</v>
      </c>
      <c r="P10" s="271">
        <v>4040281.4663979998</v>
      </c>
      <c r="Q10" s="265">
        <v>4618625</v>
      </c>
      <c r="R10" s="280">
        <v>550000</v>
      </c>
      <c r="S10" s="265"/>
      <c r="T10" s="289">
        <v>0.13518080432578583</v>
      </c>
      <c r="U10" s="280" t="e">
        <v>#REF!</v>
      </c>
      <c r="V10" s="265"/>
      <c r="W10" s="160" t="e">
        <v>#REF!</v>
      </c>
      <c r="X10" s="149"/>
      <c r="Y10" s="271"/>
    </row>
    <row r="11" spans="1:25" ht="15.75" customHeight="1">
      <c r="A11" s="19"/>
      <c r="B11" s="18"/>
      <c r="C11" s="13"/>
      <c r="D11" s="13" t="s">
        <v>275</v>
      </c>
      <c r="E11" s="13"/>
      <c r="F11" s="13"/>
      <c r="G11" s="13"/>
      <c r="I11" s="21"/>
      <c r="J11" s="66" t="s">
        <v>29</v>
      </c>
      <c r="K11" s="125"/>
      <c r="L11" s="266">
        <v>2390776</v>
      </c>
      <c r="M11" s="266">
        <v>1940776</v>
      </c>
      <c r="N11" s="266">
        <v>1890776</v>
      </c>
      <c r="O11" s="266">
        <v>2590776</v>
      </c>
      <c r="P11" s="275">
        <v>2390776</v>
      </c>
      <c r="Q11" s="266">
        <v>1840776</v>
      </c>
      <c r="R11" s="281">
        <v>-550000</v>
      </c>
      <c r="S11" s="265"/>
      <c r="T11" s="321">
        <v>-0.23005082868491233</v>
      </c>
      <c r="U11" s="266" t="e">
        <v>#REF!</v>
      </c>
      <c r="V11" s="265"/>
      <c r="W11" s="170" t="e">
        <v>#REF!</v>
      </c>
      <c r="X11" s="149"/>
      <c r="Y11" s="149"/>
    </row>
    <row r="12" spans="1:25" ht="15.75" customHeight="1">
      <c r="A12" s="19"/>
      <c r="B12" s="18"/>
      <c r="C12" s="13"/>
      <c r="D12" s="13"/>
      <c r="E12" s="13"/>
      <c r="F12" s="13"/>
      <c r="G12" s="13"/>
      <c r="I12" s="20"/>
      <c r="J12" s="66"/>
      <c r="K12" s="125"/>
      <c r="L12" s="147"/>
      <c r="M12" s="147"/>
      <c r="N12" s="147"/>
      <c r="O12" s="147"/>
      <c r="P12" s="147"/>
      <c r="Q12" s="147"/>
      <c r="R12" s="280"/>
      <c r="S12" s="147"/>
      <c r="T12" s="289"/>
      <c r="U12" s="280"/>
      <c r="V12" s="147"/>
      <c r="W12" s="160" t="s">
        <v>144</v>
      </c>
      <c r="X12" s="149"/>
      <c r="Y12" s="149"/>
    </row>
    <row r="13" spans="1:25" ht="15.75" customHeight="1">
      <c r="A13" s="19"/>
      <c r="B13" s="18"/>
      <c r="C13" s="13"/>
      <c r="D13" s="13"/>
      <c r="E13" s="13"/>
      <c r="F13" s="13" t="s">
        <v>39</v>
      </c>
      <c r="G13" s="13"/>
      <c r="I13" s="20"/>
      <c r="J13" s="66"/>
      <c r="K13" s="125"/>
      <c r="L13" s="271">
        <v>6459401</v>
      </c>
      <c r="M13" s="265">
        <v>6459401</v>
      </c>
      <c r="N13" s="265">
        <v>6459401</v>
      </c>
      <c r="O13" s="265">
        <v>6909401</v>
      </c>
      <c r="P13" s="271">
        <v>6431057.4663979998</v>
      </c>
      <c r="Q13" s="271">
        <v>6459401</v>
      </c>
      <c r="R13" s="280">
        <v>0</v>
      </c>
      <c r="S13" s="265"/>
      <c r="T13" s="289">
        <v>0</v>
      </c>
      <c r="U13" s="280" t="e">
        <v>#REF!</v>
      </c>
      <c r="V13" s="265"/>
      <c r="W13" s="160" t="e">
        <v>#REF!</v>
      </c>
    </row>
    <row r="14" spans="1:25" ht="15.75" customHeight="1">
      <c r="A14" s="19"/>
      <c r="B14" s="18"/>
      <c r="C14" s="13"/>
      <c r="D14" s="13"/>
      <c r="E14" s="13"/>
      <c r="F14" s="13"/>
      <c r="G14" s="13"/>
      <c r="I14" s="21"/>
      <c r="J14" s="66"/>
      <c r="K14" s="125"/>
      <c r="L14" s="147"/>
      <c r="M14" s="147"/>
      <c r="N14" s="147"/>
      <c r="O14" s="147"/>
      <c r="P14" s="147"/>
      <c r="Q14" s="147"/>
      <c r="R14" s="280"/>
      <c r="S14" s="147"/>
      <c r="T14" s="289"/>
      <c r="U14" s="280"/>
      <c r="V14" s="147"/>
      <c r="W14" s="160" t="s">
        <v>144</v>
      </c>
    </row>
    <row r="15" spans="1:25" ht="15.75" customHeight="1">
      <c r="A15" s="19"/>
      <c r="B15" s="59" t="s">
        <v>222</v>
      </c>
      <c r="C15" s="13" t="s">
        <v>43</v>
      </c>
      <c r="D15" s="13"/>
      <c r="E15" s="13"/>
      <c r="F15" s="13"/>
      <c r="G15" s="13"/>
      <c r="I15" s="20"/>
      <c r="J15" s="66"/>
      <c r="K15" s="125"/>
      <c r="L15" s="147"/>
      <c r="M15" s="147"/>
      <c r="N15" s="147"/>
      <c r="O15" s="147"/>
      <c r="P15" s="147"/>
      <c r="Q15" s="147"/>
      <c r="R15" s="280"/>
      <c r="S15" s="147"/>
      <c r="T15" s="289"/>
      <c r="U15" s="280"/>
      <c r="V15" s="147"/>
      <c r="W15" s="160" t="s">
        <v>144</v>
      </c>
    </row>
    <row r="16" spans="1:25" ht="15.75" customHeight="1">
      <c r="A16" s="19"/>
      <c r="B16" s="18"/>
      <c r="C16" s="13"/>
      <c r="D16" s="13" t="s">
        <v>275</v>
      </c>
      <c r="E16" s="13"/>
      <c r="F16" s="13"/>
      <c r="G16" s="13"/>
      <c r="I16" s="21"/>
      <c r="J16" s="66" t="s">
        <v>29</v>
      </c>
      <c r="K16" s="125"/>
      <c r="L16" s="271">
        <v>1362301</v>
      </c>
      <c r="M16" s="271">
        <v>1362301</v>
      </c>
      <c r="N16" s="271">
        <v>1362301</v>
      </c>
      <c r="O16" s="271">
        <v>1362301</v>
      </c>
      <c r="P16" s="271">
        <v>1362301</v>
      </c>
      <c r="Q16" s="271">
        <v>1362301</v>
      </c>
      <c r="R16" s="280">
        <v>0</v>
      </c>
      <c r="S16" s="265"/>
      <c r="T16" s="289">
        <v>0</v>
      </c>
      <c r="U16" s="265" t="e">
        <v>#REF!</v>
      </c>
      <c r="V16" s="265"/>
      <c r="W16" s="160" t="e">
        <v>#REF!</v>
      </c>
      <c r="X16" s="149"/>
      <c r="Y16" s="149"/>
    </row>
    <row r="17" spans="1:25" ht="15.75" customHeight="1">
      <c r="A17" s="19"/>
      <c r="B17" s="18"/>
      <c r="C17" s="13"/>
      <c r="D17" s="13"/>
      <c r="E17" s="13"/>
      <c r="F17" s="13"/>
      <c r="G17" s="13"/>
      <c r="I17" s="21"/>
      <c r="J17" s="66"/>
      <c r="K17" s="125"/>
      <c r="L17" s="147"/>
      <c r="M17" s="147"/>
      <c r="N17" s="147"/>
      <c r="O17" s="147"/>
      <c r="P17" s="147"/>
      <c r="Q17" s="147"/>
      <c r="R17" s="280"/>
      <c r="S17" s="147"/>
      <c r="T17" s="289"/>
      <c r="U17" s="280"/>
      <c r="V17" s="147"/>
      <c r="W17" s="160" t="s">
        <v>144</v>
      </c>
      <c r="X17" s="149"/>
    </row>
    <row r="18" spans="1:25" ht="15.75" customHeight="1">
      <c r="A18" s="19"/>
      <c r="B18" s="59" t="s">
        <v>223</v>
      </c>
      <c r="C18" s="13" t="s">
        <v>89</v>
      </c>
      <c r="D18" s="13"/>
      <c r="E18" s="13"/>
      <c r="F18" s="13"/>
      <c r="G18" s="13"/>
      <c r="I18" s="20"/>
      <c r="J18" s="22"/>
      <c r="K18" s="125"/>
      <c r="L18" s="147"/>
      <c r="M18" s="147"/>
      <c r="N18" s="147"/>
      <c r="O18" s="147"/>
      <c r="P18" s="147"/>
      <c r="Q18" s="147"/>
      <c r="R18" s="280"/>
      <c r="S18" s="147"/>
      <c r="T18" s="289"/>
      <c r="U18" s="280"/>
      <c r="V18" s="147"/>
      <c r="W18" s="160" t="s">
        <v>144</v>
      </c>
    </row>
    <row r="19" spans="1:25" s="273" customFormat="1" ht="16.5" customHeight="1">
      <c r="A19" s="277"/>
      <c r="B19" s="150"/>
      <c r="C19" s="268"/>
      <c r="D19" s="268" t="s">
        <v>275</v>
      </c>
      <c r="E19" s="268"/>
      <c r="F19" s="268"/>
      <c r="G19" s="268"/>
      <c r="I19" s="2"/>
      <c r="J19" s="269" t="s">
        <v>29</v>
      </c>
      <c r="K19" s="270"/>
      <c r="L19" s="271">
        <v>3544050</v>
      </c>
      <c r="M19" s="271">
        <v>3769050</v>
      </c>
      <c r="N19" s="271">
        <v>3794050</v>
      </c>
      <c r="O19" s="271">
        <v>3544050</v>
      </c>
      <c r="P19" s="271">
        <v>3544050</v>
      </c>
      <c r="Q19" s="271">
        <v>3819050</v>
      </c>
      <c r="R19" s="280">
        <v>275000</v>
      </c>
      <c r="S19" s="271"/>
      <c r="T19" s="289">
        <v>7.7594842059226066E-2</v>
      </c>
      <c r="U19" s="265" t="e">
        <v>#REF!</v>
      </c>
      <c r="V19" s="271"/>
      <c r="W19" s="160" t="e">
        <v>#REF!</v>
      </c>
      <c r="X19" s="149"/>
      <c r="Y19" s="316"/>
    </row>
    <row r="20" spans="1:25" ht="15.75" customHeight="1">
      <c r="A20" s="19"/>
      <c r="B20" s="18"/>
      <c r="C20" s="13"/>
      <c r="D20" s="13"/>
      <c r="E20" s="13"/>
      <c r="F20" s="13"/>
      <c r="G20" s="13"/>
      <c r="I20" s="21"/>
      <c r="J20" s="22"/>
      <c r="K20" s="125"/>
      <c r="L20" s="147"/>
      <c r="M20" s="147"/>
      <c r="N20" s="147"/>
      <c r="O20" s="147"/>
      <c r="P20" s="147"/>
      <c r="Q20" s="147"/>
      <c r="R20" s="280"/>
      <c r="S20" s="147"/>
      <c r="T20" s="289"/>
      <c r="U20" s="280"/>
      <c r="V20" s="147"/>
      <c r="W20" s="160" t="s">
        <v>144</v>
      </c>
      <c r="X20" s="149"/>
    </row>
    <row r="21" spans="1:25" ht="15.75" customHeight="1">
      <c r="A21" s="19"/>
      <c r="B21" s="59" t="s">
        <v>221</v>
      </c>
      <c r="C21" s="13" t="s">
        <v>205</v>
      </c>
      <c r="D21" s="13"/>
      <c r="E21" s="13"/>
      <c r="F21" s="13"/>
      <c r="G21" s="13"/>
      <c r="I21" s="13"/>
      <c r="J21" s="22"/>
      <c r="K21" s="125"/>
      <c r="L21" s="147"/>
      <c r="M21" s="147"/>
      <c r="N21" s="147"/>
      <c r="O21" s="147"/>
      <c r="P21" s="147"/>
      <c r="Q21" s="147"/>
      <c r="R21" s="280"/>
      <c r="S21" s="147"/>
      <c r="T21" s="289"/>
      <c r="U21" s="280"/>
      <c r="V21" s="147"/>
      <c r="W21" s="160" t="s">
        <v>144</v>
      </c>
      <c r="X21" s="149"/>
    </row>
    <row r="22" spans="1:25" ht="15.75" customHeight="1">
      <c r="A22" s="19"/>
      <c r="B22" s="18"/>
      <c r="C22" s="13"/>
      <c r="D22" s="13" t="s">
        <v>503</v>
      </c>
      <c r="E22" s="13"/>
      <c r="F22" s="13"/>
      <c r="G22" s="13"/>
      <c r="I22" s="13"/>
      <c r="J22" s="66" t="s">
        <v>29</v>
      </c>
      <c r="K22" s="125"/>
      <c r="L22" s="275">
        <v>3544050</v>
      </c>
      <c r="M22" s="275">
        <v>3769050</v>
      </c>
      <c r="N22" s="275">
        <v>3794050</v>
      </c>
      <c r="O22" s="275">
        <v>3544050</v>
      </c>
      <c r="P22" s="275">
        <v>3544050</v>
      </c>
      <c r="Q22" s="275">
        <v>3819050</v>
      </c>
      <c r="R22" s="281">
        <v>275000</v>
      </c>
      <c r="S22" s="265"/>
      <c r="T22" s="321">
        <v>7.7594842059226066E-2</v>
      </c>
      <c r="U22" s="266" t="e">
        <v>#REF!</v>
      </c>
      <c r="V22" s="265"/>
      <c r="W22" s="170" t="e">
        <v>#REF!</v>
      </c>
      <c r="X22" s="149"/>
      <c r="Y22" s="149"/>
    </row>
    <row r="23" spans="1:25" ht="15.75" customHeight="1">
      <c r="A23" s="19"/>
      <c r="B23" s="13"/>
      <c r="C23" s="13"/>
      <c r="D23" s="13"/>
      <c r="E23" s="13"/>
      <c r="F23" s="13"/>
      <c r="G23" s="13"/>
      <c r="I23" s="21"/>
      <c r="J23" s="66"/>
      <c r="K23" s="125"/>
      <c r="L23" s="147"/>
      <c r="M23" s="147"/>
      <c r="N23" s="147"/>
      <c r="O23" s="147"/>
      <c r="P23" s="147"/>
      <c r="Q23" s="147"/>
      <c r="R23" s="280"/>
      <c r="S23" s="147"/>
      <c r="T23" s="289"/>
      <c r="U23" s="280"/>
      <c r="V23" s="147"/>
      <c r="W23" s="160" t="s">
        <v>144</v>
      </c>
      <c r="Y23" s="149"/>
    </row>
    <row r="24" spans="1:25" ht="15.75" customHeight="1">
      <c r="A24" s="19"/>
      <c r="B24" s="13"/>
      <c r="C24" s="13"/>
      <c r="D24" s="13"/>
      <c r="E24" s="13"/>
      <c r="F24" s="13" t="s">
        <v>105</v>
      </c>
      <c r="G24" s="13"/>
      <c r="I24" s="23"/>
      <c r="J24" s="66"/>
      <c r="K24" s="125"/>
      <c r="L24" s="271">
        <v>14909802</v>
      </c>
      <c r="M24" s="271">
        <v>15359802</v>
      </c>
      <c r="N24" s="271">
        <v>15409802</v>
      </c>
      <c r="O24" s="271">
        <v>15359802</v>
      </c>
      <c r="P24" s="271">
        <v>14881458.466398001</v>
      </c>
      <c r="Q24" s="271">
        <v>15459802</v>
      </c>
      <c r="R24" s="280">
        <v>550000</v>
      </c>
      <c r="S24" s="271"/>
      <c r="T24" s="289">
        <v>3.6888484501672147E-2</v>
      </c>
      <c r="U24" s="265" t="e">
        <v>#REF!</v>
      </c>
      <c r="V24" s="271"/>
      <c r="W24" s="160" t="e">
        <v>#REF!</v>
      </c>
      <c r="X24" s="149"/>
    </row>
    <row r="25" spans="1:25" ht="15.75" customHeight="1">
      <c r="A25" s="19"/>
      <c r="B25" s="13"/>
      <c r="C25" s="13"/>
      <c r="D25" s="13"/>
      <c r="E25" s="13"/>
      <c r="F25" s="13"/>
      <c r="G25" s="13" t="s">
        <v>282</v>
      </c>
      <c r="I25" s="21"/>
      <c r="J25" s="66" t="s">
        <v>29</v>
      </c>
      <c r="K25" s="125"/>
      <c r="L25" s="271">
        <v>4068625</v>
      </c>
      <c r="M25" s="271">
        <v>4518625</v>
      </c>
      <c r="N25" s="271">
        <v>4568625</v>
      </c>
      <c r="O25" s="271">
        <v>4318625</v>
      </c>
      <c r="P25" s="271">
        <v>4040281.4663979998</v>
      </c>
      <c r="Q25" s="271">
        <v>4618625</v>
      </c>
      <c r="R25" s="280">
        <v>550000</v>
      </c>
      <c r="S25" s="271"/>
      <c r="T25" s="289">
        <v>0.13518080432578583</v>
      </c>
      <c r="U25" s="280" t="e">
        <v>#REF!</v>
      </c>
      <c r="V25" s="271"/>
      <c r="W25" s="160" t="e">
        <v>#REF!</v>
      </c>
      <c r="X25" s="149"/>
    </row>
    <row r="26" spans="1:25" ht="15.75" customHeight="1">
      <c r="A26" s="19"/>
      <c r="B26" s="13"/>
      <c r="C26" s="13"/>
      <c r="D26" s="13"/>
      <c r="E26" s="13"/>
      <c r="F26" s="13"/>
      <c r="G26" s="13" t="s">
        <v>315</v>
      </c>
      <c r="I26" s="21"/>
      <c r="J26" s="66" t="s">
        <v>29</v>
      </c>
      <c r="K26" s="125"/>
      <c r="L26" s="271">
        <v>10841177</v>
      </c>
      <c r="M26" s="271">
        <v>10841177</v>
      </c>
      <c r="N26" s="271">
        <v>10841177</v>
      </c>
      <c r="O26" s="271">
        <v>11041177</v>
      </c>
      <c r="P26" s="271">
        <v>10841177</v>
      </c>
      <c r="Q26" s="271">
        <v>10841177</v>
      </c>
      <c r="R26" s="280">
        <v>0</v>
      </c>
      <c r="S26" s="271"/>
      <c r="T26" s="289">
        <v>0</v>
      </c>
      <c r="U26" s="265" t="e">
        <v>#REF!</v>
      </c>
      <c r="V26" s="271"/>
      <c r="W26" s="160" t="e">
        <v>#REF!</v>
      </c>
      <c r="X26" s="149"/>
    </row>
    <row r="27" spans="1:25" ht="15.75" customHeight="1">
      <c r="A27" s="19"/>
      <c r="B27" s="13"/>
      <c r="C27" s="13"/>
      <c r="D27" s="13"/>
      <c r="E27" s="13"/>
      <c r="F27" s="13"/>
      <c r="G27" s="13"/>
      <c r="H27" s="13"/>
      <c r="I27" s="21"/>
      <c r="J27" s="66"/>
      <c r="K27" s="125"/>
      <c r="L27" s="271"/>
      <c r="M27" s="147"/>
      <c r="N27" s="147"/>
      <c r="O27" s="147"/>
      <c r="P27" s="147"/>
      <c r="Q27" s="147"/>
      <c r="R27" s="280"/>
      <c r="S27" s="147"/>
      <c r="T27" s="289"/>
      <c r="U27" s="280"/>
      <c r="V27" s="147"/>
      <c r="W27" s="160" t="s">
        <v>144</v>
      </c>
    </row>
    <row r="28" spans="1:25" ht="15.75" customHeight="1">
      <c r="A28" s="55">
        <v>2</v>
      </c>
      <c r="B28" s="13" t="s">
        <v>455</v>
      </c>
      <c r="C28" s="13"/>
      <c r="D28" s="13"/>
      <c r="E28" s="13"/>
      <c r="F28" s="13"/>
      <c r="G28" s="13"/>
      <c r="H28" s="13"/>
      <c r="I28" s="20"/>
      <c r="J28" s="66" t="s">
        <v>29</v>
      </c>
      <c r="K28" s="125"/>
      <c r="L28" s="271">
        <v>450000</v>
      </c>
      <c r="M28" s="271">
        <v>0</v>
      </c>
      <c r="N28" s="265">
        <v>0</v>
      </c>
      <c r="O28" s="265"/>
      <c r="P28" s="271">
        <v>449144.55</v>
      </c>
      <c r="Q28" s="271">
        <v>0</v>
      </c>
      <c r="R28" s="280">
        <v>-450000</v>
      </c>
      <c r="S28" s="265"/>
      <c r="T28" s="289">
        <v>-1</v>
      </c>
      <c r="U28" s="280" t="e">
        <v>#REF!</v>
      </c>
      <c r="V28" s="265"/>
      <c r="W28" s="160" t="e">
        <v>#REF!</v>
      </c>
    </row>
    <row r="29" spans="1:25" ht="16.5" customHeight="1">
      <c r="A29" s="55">
        <v>3</v>
      </c>
      <c r="B29" s="13" t="s">
        <v>505</v>
      </c>
      <c r="C29" s="13"/>
      <c r="D29" s="13"/>
      <c r="E29" s="13"/>
      <c r="F29" s="13"/>
      <c r="G29" s="13"/>
      <c r="H29" s="13"/>
      <c r="I29" s="67"/>
      <c r="J29" s="22" t="s">
        <v>29</v>
      </c>
      <c r="K29" s="125"/>
      <c r="L29" s="271">
        <v>190000</v>
      </c>
      <c r="M29" s="271">
        <v>190000</v>
      </c>
      <c r="N29" s="265">
        <v>190000</v>
      </c>
      <c r="O29" s="265">
        <v>160000</v>
      </c>
      <c r="P29" s="271">
        <v>189638.81</v>
      </c>
      <c r="Q29" s="271">
        <v>190000</v>
      </c>
      <c r="R29" s="280">
        <v>0</v>
      </c>
      <c r="S29" s="265"/>
      <c r="T29" s="289">
        <v>0</v>
      </c>
      <c r="U29" s="280" t="e">
        <v>#REF!</v>
      </c>
      <c r="V29" s="265"/>
      <c r="W29" s="160" t="e">
        <v>#REF!</v>
      </c>
    </row>
    <row r="30" spans="1:25" ht="17.25" customHeight="1">
      <c r="A30" s="55">
        <v>4</v>
      </c>
      <c r="B30" s="50" t="s">
        <v>504</v>
      </c>
      <c r="D30" s="13"/>
      <c r="E30" s="13"/>
      <c r="F30" s="13"/>
      <c r="G30" s="13"/>
      <c r="H30" s="13"/>
      <c r="I30" s="13"/>
      <c r="J30" s="66" t="s">
        <v>29</v>
      </c>
      <c r="K30" s="125"/>
      <c r="L30" s="271">
        <v>27000</v>
      </c>
      <c r="M30" s="271">
        <v>27000</v>
      </c>
      <c r="N30" s="285">
        <v>27000</v>
      </c>
      <c r="O30" s="285">
        <v>0</v>
      </c>
      <c r="P30" s="271">
        <v>26948.672999999999</v>
      </c>
      <c r="Q30" s="285">
        <v>27000</v>
      </c>
      <c r="R30" s="280">
        <v>0</v>
      </c>
      <c r="S30" s="285"/>
      <c r="T30" s="289">
        <v>0</v>
      </c>
      <c r="U30" s="280" t="e">
        <v>#REF!</v>
      </c>
      <c r="V30" s="285"/>
      <c r="W30" s="160" t="e">
        <v>#REF!</v>
      </c>
    </row>
    <row r="31" spans="1:25">
      <c r="R31" s="280"/>
      <c r="T31" s="289"/>
    </row>
    <row r="32" spans="1:25" ht="15.75" customHeight="1">
      <c r="A32" s="17"/>
      <c r="B32" s="13"/>
      <c r="C32" s="50"/>
      <c r="D32" s="13"/>
      <c r="E32" s="13"/>
      <c r="F32" s="13"/>
      <c r="G32" s="13"/>
      <c r="H32" s="13"/>
      <c r="I32" s="13"/>
      <c r="J32" s="66"/>
      <c r="K32" s="125"/>
      <c r="L32" s="147"/>
      <c r="M32" s="147"/>
      <c r="N32" s="285"/>
      <c r="O32" s="285"/>
      <c r="P32" s="147"/>
      <c r="Q32" s="147"/>
      <c r="R32" s="280"/>
      <c r="S32" s="285"/>
      <c r="T32" s="289"/>
      <c r="U32" s="280"/>
      <c r="V32" s="285"/>
      <c r="W32" s="160" t="s">
        <v>144</v>
      </c>
    </row>
    <row r="33" spans="1:24" ht="15.75" customHeight="1">
      <c r="A33" s="55">
        <v>5</v>
      </c>
      <c r="B33" s="13" t="s">
        <v>45</v>
      </c>
      <c r="C33" s="13"/>
      <c r="D33" s="13"/>
      <c r="E33" s="13"/>
      <c r="F33" s="13"/>
      <c r="G33" s="13"/>
      <c r="H33" s="13"/>
      <c r="I33" s="20"/>
      <c r="J33" s="66"/>
      <c r="K33" s="125"/>
      <c r="L33" s="147"/>
      <c r="M33" s="147"/>
      <c r="N33" s="147"/>
      <c r="O33" s="147"/>
      <c r="P33" s="147"/>
      <c r="Q33" s="147"/>
      <c r="R33" s="280"/>
      <c r="S33" s="147"/>
      <c r="T33" s="289"/>
      <c r="U33" s="280"/>
      <c r="V33" s="147"/>
      <c r="W33" s="160" t="s">
        <v>144</v>
      </c>
    </row>
    <row r="34" spans="1:24" ht="15.75" customHeight="1">
      <c r="A34" s="19"/>
      <c r="B34" s="18" t="s">
        <v>38</v>
      </c>
      <c r="C34" s="13" t="s">
        <v>46</v>
      </c>
      <c r="D34" s="13"/>
      <c r="E34" s="13"/>
      <c r="F34" s="13"/>
      <c r="G34" s="13"/>
      <c r="H34" s="13"/>
      <c r="I34" s="23"/>
      <c r="J34" s="66" t="s">
        <v>29</v>
      </c>
      <c r="K34" s="125"/>
      <c r="L34" s="271">
        <v>374751</v>
      </c>
      <c r="M34" s="271">
        <v>374751</v>
      </c>
      <c r="N34" s="265">
        <v>374751</v>
      </c>
      <c r="O34" s="265">
        <v>374751</v>
      </c>
      <c r="P34" s="271">
        <v>374038.59834899998</v>
      </c>
      <c r="Q34" s="271">
        <v>374751</v>
      </c>
      <c r="R34" s="280">
        <v>0</v>
      </c>
      <c r="S34" s="265"/>
      <c r="T34" s="289">
        <v>0</v>
      </c>
      <c r="U34" s="280" t="e">
        <v>#REF!</v>
      </c>
      <c r="V34" s="265"/>
      <c r="W34" s="160" t="e">
        <v>#REF!</v>
      </c>
    </row>
    <row r="35" spans="1:24" ht="15.75" customHeight="1">
      <c r="A35" s="19"/>
      <c r="B35" s="18" t="s">
        <v>13</v>
      </c>
      <c r="C35" s="13" t="s">
        <v>47</v>
      </c>
      <c r="D35" s="13"/>
      <c r="E35" s="13"/>
      <c r="F35" s="13"/>
      <c r="G35" s="13"/>
      <c r="H35" s="13"/>
      <c r="I35" s="20"/>
      <c r="J35" s="66" t="s">
        <v>29</v>
      </c>
      <c r="K35" s="125"/>
      <c r="L35" s="275">
        <v>47614</v>
      </c>
      <c r="M35" s="275">
        <v>47614</v>
      </c>
      <c r="N35" s="266">
        <v>47614</v>
      </c>
      <c r="O35" s="266">
        <v>47614</v>
      </c>
      <c r="P35" s="275">
        <v>47523.485785999997</v>
      </c>
      <c r="Q35" s="275">
        <v>47614</v>
      </c>
      <c r="R35" s="281">
        <v>0</v>
      </c>
      <c r="S35" s="265"/>
      <c r="T35" s="321">
        <v>0</v>
      </c>
      <c r="U35" s="281" t="e">
        <v>#REF!</v>
      </c>
      <c r="V35" s="265"/>
      <c r="W35" s="170" t="e">
        <v>#REF!</v>
      </c>
    </row>
    <row r="36" spans="1:24" ht="15.75" customHeight="1">
      <c r="A36" s="19"/>
      <c r="B36" s="13"/>
      <c r="C36" s="13"/>
      <c r="D36" s="13"/>
      <c r="E36" s="13"/>
      <c r="F36" s="13"/>
      <c r="G36" s="13"/>
      <c r="H36" s="13"/>
      <c r="I36" s="20"/>
      <c r="J36" s="66"/>
      <c r="K36" s="125"/>
      <c r="L36" s="147"/>
      <c r="M36" s="147"/>
      <c r="N36" s="147"/>
      <c r="O36" s="147"/>
      <c r="P36" s="147"/>
      <c r="Q36" s="147"/>
      <c r="R36" s="280"/>
      <c r="S36" s="147"/>
      <c r="T36" s="289"/>
      <c r="U36" s="280"/>
      <c r="V36" s="147"/>
      <c r="W36" s="160" t="s">
        <v>144</v>
      </c>
    </row>
    <row r="37" spans="1:24" ht="15.75" customHeight="1">
      <c r="A37" s="19"/>
      <c r="B37" s="13"/>
      <c r="C37" s="13"/>
      <c r="D37" s="13"/>
      <c r="E37" s="13"/>
      <c r="F37" s="13"/>
      <c r="G37" s="13" t="s">
        <v>39</v>
      </c>
      <c r="H37" s="13"/>
      <c r="I37" s="20"/>
      <c r="J37" s="66"/>
      <c r="K37" s="125"/>
      <c r="L37" s="271">
        <v>422365</v>
      </c>
      <c r="M37" s="265">
        <v>422365</v>
      </c>
      <c r="N37" s="265">
        <v>422365</v>
      </c>
      <c r="O37" s="265">
        <v>422365</v>
      </c>
      <c r="P37" s="271">
        <v>421562.08413499995</v>
      </c>
      <c r="Q37" s="271">
        <v>422365</v>
      </c>
      <c r="R37" s="280">
        <v>0</v>
      </c>
      <c r="S37" s="265"/>
      <c r="T37" s="289">
        <v>0</v>
      </c>
      <c r="U37" s="280" t="e">
        <v>#REF!</v>
      </c>
      <c r="V37" s="265"/>
      <c r="W37" s="160" t="e">
        <v>#REF!</v>
      </c>
    </row>
    <row r="38" spans="1:24" ht="15.75" customHeight="1">
      <c r="A38" s="19"/>
      <c r="B38" s="13"/>
      <c r="C38" s="13"/>
      <c r="D38" s="13"/>
      <c r="E38" s="13"/>
      <c r="F38" s="13"/>
      <c r="G38" s="13"/>
      <c r="H38" s="13"/>
      <c r="I38" s="20"/>
      <c r="J38" s="66"/>
      <c r="K38" s="125"/>
      <c r="L38" s="147"/>
      <c r="M38" s="147"/>
      <c r="N38" s="147"/>
      <c r="O38" s="147"/>
      <c r="P38" s="147"/>
      <c r="Q38" s="147"/>
      <c r="R38" s="280"/>
      <c r="S38" s="147"/>
      <c r="T38" s="289"/>
      <c r="U38" s="280"/>
      <c r="V38" s="147"/>
      <c r="W38" s="160"/>
    </row>
    <row r="39" spans="1:24" ht="15.75" customHeight="1">
      <c r="A39" s="55">
        <v>5</v>
      </c>
      <c r="B39" s="13" t="s">
        <v>207</v>
      </c>
      <c r="C39" s="13"/>
      <c r="D39" s="13"/>
      <c r="E39" s="13"/>
      <c r="F39" s="13"/>
      <c r="G39" s="13"/>
      <c r="H39" s="13"/>
      <c r="I39" s="20"/>
      <c r="J39" s="66" t="s">
        <v>29</v>
      </c>
      <c r="K39" s="125"/>
      <c r="L39" s="275">
        <v>44623</v>
      </c>
      <c r="M39" s="275">
        <v>44623</v>
      </c>
      <c r="N39" s="266">
        <v>44623</v>
      </c>
      <c r="O39" s="266">
        <v>44623</v>
      </c>
      <c r="P39" s="275">
        <v>44538.171676999998</v>
      </c>
      <c r="Q39" s="275">
        <v>44623</v>
      </c>
      <c r="R39" s="281">
        <v>0</v>
      </c>
      <c r="S39" s="265"/>
      <c r="T39" s="321">
        <v>0</v>
      </c>
      <c r="U39" s="281" t="e">
        <v>#REF!</v>
      </c>
      <c r="V39" s="265"/>
      <c r="W39" s="170" t="e">
        <v>#REF!</v>
      </c>
    </row>
    <row r="40" spans="1:24">
      <c r="K40" s="125"/>
      <c r="L40" s="147"/>
      <c r="M40" s="147"/>
      <c r="N40" s="147"/>
      <c r="O40" s="147"/>
      <c r="P40" s="265"/>
      <c r="Q40" s="265"/>
      <c r="R40" s="280"/>
      <c r="S40" s="147"/>
      <c r="T40" s="289"/>
      <c r="U40" s="280"/>
      <c r="V40" s="147"/>
      <c r="W40" s="160" t="s">
        <v>144</v>
      </c>
    </row>
    <row r="41" spans="1:24" ht="15.75" customHeight="1">
      <c r="A41" s="19"/>
      <c r="B41" s="13"/>
      <c r="C41" s="13"/>
      <c r="D41" s="13"/>
      <c r="E41" s="13"/>
      <c r="F41" s="13"/>
      <c r="G41" s="13"/>
      <c r="H41" s="13"/>
      <c r="I41" s="20"/>
      <c r="J41" s="66"/>
      <c r="K41" s="125"/>
      <c r="L41" s="265"/>
      <c r="M41" s="265"/>
      <c r="N41" s="265"/>
      <c r="O41" s="265"/>
      <c r="P41" s="265"/>
      <c r="Q41" s="265"/>
      <c r="R41" s="280"/>
      <c r="S41" s="265"/>
      <c r="T41" s="289"/>
      <c r="U41" s="280"/>
      <c r="V41" s="265"/>
      <c r="W41" s="160" t="s">
        <v>144</v>
      </c>
    </row>
    <row r="42" spans="1:24" ht="20.25" customHeight="1">
      <c r="A42" s="19"/>
      <c r="B42" s="13" t="s">
        <v>232</v>
      </c>
      <c r="C42" s="13"/>
      <c r="D42" s="13"/>
      <c r="E42" s="292" t="s">
        <v>497</v>
      </c>
      <c r="F42" s="102"/>
      <c r="G42" s="136"/>
      <c r="H42" s="136"/>
      <c r="I42" s="137"/>
      <c r="J42" s="138" t="s">
        <v>29</v>
      </c>
      <c r="K42" s="133"/>
      <c r="L42" s="255">
        <v>16043790</v>
      </c>
      <c r="M42" s="255">
        <v>16043790</v>
      </c>
      <c r="N42" s="255">
        <v>16093790</v>
      </c>
      <c r="O42" s="255">
        <v>15986790</v>
      </c>
      <c r="P42" s="255">
        <v>16013290.755210003</v>
      </c>
      <c r="Q42" s="255">
        <v>16143790</v>
      </c>
      <c r="R42" s="279">
        <v>100000</v>
      </c>
      <c r="S42" s="82"/>
      <c r="T42" s="322">
        <v>6.2329412190011979E-3</v>
      </c>
      <c r="U42" s="255" t="e">
        <v>#REF!</v>
      </c>
      <c r="V42" s="255"/>
      <c r="W42" s="162" t="e">
        <v>#REF!</v>
      </c>
    </row>
    <row r="43" spans="1:24" ht="17.25" customHeight="1">
      <c r="A43" s="19"/>
      <c r="B43" s="13"/>
      <c r="C43" s="13"/>
      <c r="D43" s="13"/>
      <c r="E43" s="13" t="s">
        <v>498</v>
      </c>
      <c r="F43" s="13"/>
      <c r="G43" s="13"/>
      <c r="H43" s="13"/>
      <c r="I43" s="23"/>
      <c r="J43" s="66" t="s">
        <v>29</v>
      </c>
      <c r="K43" s="125"/>
      <c r="L43" s="265">
        <v>16043790</v>
      </c>
      <c r="M43" s="265">
        <v>16043790</v>
      </c>
      <c r="N43" s="265">
        <v>16093790</v>
      </c>
      <c r="O43" s="265">
        <v>15786790</v>
      </c>
      <c r="P43" s="265">
        <v>16013290.755209999</v>
      </c>
      <c r="Q43" s="265">
        <v>16143790</v>
      </c>
      <c r="R43" s="280">
        <v>100000</v>
      </c>
      <c r="S43" s="265"/>
      <c r="T43" s="289">
        <v>6.2329412190011979E-3</v>
      </c>
      <c r="U43" s="280" t="e">
        <v>#REF!</v>
      </c>
      <c r="V43" s="265"/>
      <c r="W43" s="160" t="e">
        <v>#REF!</v>
      </c>
    </row>
    <row r="44" spans="1:24" ht="15.75" customHeight="1">
      <c r="A44" s="13"/>
      <c r="B44" s="13"/>
      <c r="C44" s="19"/>
      <c r="D44" s="13"/>
      <c r="E44" s="13"/>
      <c r="F44" s="13" t="s">
        <v>49</v>
      </c>
      <c r="G44" s="13"/>
      <c r="H44" s="13"/>
      <c r="I44" s="23"/>
      <c r="J44" s="66"/>
      <c r="K44" s="125"/>
      <c r="L44" s="265">
        <v>5202613</v>
      </c>
      <c r="M44" s="265">
        <v>5202613</v>
      </c>
      <c r="N44" s="265">
        <v>5252613</v>
      </c>
      <c r="O44" s="265">
        <v>4945613</v>
      </c>
      <c r="P44" s="265">
        <v>5172113.7552099992</v>
      </c>
      <c r="Q44" s="265">
        <v>5302613</v>
      </c>
      <c r="R44" s="280">
        <v>100000</v>
      </c>
      <c r="S44" s="265"/>
      <c r="T44" s="289">
        <v>1.9221110622681392E-2</v>
      </c>
      <c r="U44" s="280" t="e">
        <v>#REF!</v>
      </c>
      <c r="V44" s="265"/>
      <c r="W44" s="160" t="e">
        <v>#REF!</v>
      </c>
    </row>
    <row r="45" spans="1:24" ht="15.75" customHeight="1">
      <c r="A45" s="19"/>
      <c r="B45" s="13"/>
      <c r="C45" s="13"/>
      <c r="D45" s="13"/>
      <c r="E45" s="13"/>
      <c r="F45" s="13" t="s">
        <v>506</v>
      </c>
      <c r="G45" s="13"/>
      <c r="H45" s="13"/>
      <c r="I45" s="23"/>
      <c r="J45" s="66"/>
      <c r="K45" s="125"/>
      <c r="L45" s="265">
        <v>10841177</v>
      </c>
      <c r="M45" s="265">
        <v>10841177</v>
      </c>
      <c r="N45" s="265">
        <v>10841177</v>
      </c>
      <c r="O45" s="265">
        <v>10841177</v>
      </c>
      <c r="P45" s="265">
        <v>10841177</v>
      </c>
      <c r="Q45" s="265">
        <v>10841177</v>
      </c>
      <c r="R45" s="280">
        <v>0</v>
      </c>
      <c r="S45" s="265"/>
      <c r="T45" s="289">
        <v>0</v>
      </c>
      <c r="U45" s="280" t="e">
        <v>#REF!</v>
      </c>
      <c r="V45" s="265"/>
      <c r="W45" s="160" t="e">
        <v>#REF!</v>
      </c>
      <c r="X45" s="149"/>
    </row>
    <row r="46" spans="1:24" ht="15.75" customHeight="1">
      <c r="A46" s="19"/>
      <c r="B46" s="13"/>
      <c r="C46" s="13"/>
      <c r="D46" s="13"/>
      <c r="E46" s="13"/>
      <c r="F46" s="13"/>
      <c r="G46" s="13"/>
      <c r="H46" s="13"/>
      <c r="I46" s="23"/>
      <c r="J46" s="66"/>
      <c r="K46" s="125"/>
      <c r="L46" s="265"/>
      <c r="M46" s="265"/>
      <c r="N46" s="265"/>
      <c r="O46" s="265"/>
      <c r="P46" s="265"/>
      <c r="Q46" s="265"/>
      <c r="R46" s="280"/>
      <c r="S46" s="265"/>
      <c r="T46" s="289"/>
      <c r="U46" s="280"/>
      <c r="V46" s="265"/>
      <c r="W46" s="160"/>
    </row>
    <row r="47" spans="1:24" ht="15.75" customHeight="1">
      <c r="A47" s="19"/>
      <c r="B47" s="13"/>
      <c r="C47" s="13"/>
      <c r="D47" s="13"/>
      <c r="E47" s="13"/>
      <c r="F47" s="13"/>
      <c r="G47" s="13"/>
      <c r="H47" s="13"/>
      <c r="I47" s="23"/>
      <c r="J47" s="66"/>
      <c r="K47" s="125"/>
      <c r="L47" s="265"/>
      <c r="M47" s="265"/>
      <c r="N47" s="265"/>
      <c r="O47" s="265"/>
      <c r="P47" s="265"/>
      <c r="Q47" s="265"/>
      <c r="R47" s="280"/>
      <c r="S47" s="265"/>
      <c r="T47" s="289"/>
      <c r="U47" s="280"/>
      <c r="V47" s="265"/>
      <c r="W47" s="160"/>
    </row>
    <row r="48" spans="1:24" ht="15.75" customHeight="1">
      <c r="A48" s="50" t="s">
        <v>543</v>
      </c>
      <c r="B48" s="13"/>
      <c r="C48" s="13"/>
      <c r="D48" s="13"/>
      <c r="E48" s="13"/>
      <c r="F48" s="13"/>
      <c r="G48" s="13"/>
      <c r="H48" s="13"/>
      <c r="I48" s="23"/>
      <c r="J48" s="66"/>
      <c r="K48" s="125"/>
      <c r="L48" s="265"/>
      <c r="M48" s="265"/>
      <c r="N48" s="265"/>
      <c r="O48" s="265"/>
      <c r="P48" s="265"/>
      <c r="Q48" s="265"/>
      <c r="R48" s="280"/>
      <c r="S48" s="265"/>
      <c r="T48" s="289"/>
      <c r="U48" s="280"/>
      <c r="V48" s="265"/>
      <c r="W48" s="160"/>
    </row>
    <row r="49" spans="1:23" ht="15.75" customHeight="1">
      <c r="A49" s="50"/>
      <c r="B49" s="13"/>
      <c r="C49" s="13"/>
      <c r="D49" s="13"/>
      <c r="E49" s="13"/>
      <c r="F49" s="13"/>
      <c r="G49" s="13"/>
      <c r="H49" s="13"/>
      <c r="I49" s="23"/>
      <c r="J49" s="66"/>
      <c r="K49" s="125"/>
      <c r="L49" s="265"/>
      <c r="M49" s="265"/>
      <c r="N49" s="265"/>
      <c r="O49" s="265"/>
      <c r="P49" s="265"/>
      <c r="Q49" s="265"/>
      <c r="R49" s="280"/>
      <c r="S49" s="265"/>
      <c r="T49" s="289"/>
      <c r="U49" s="280"/>
      <c r="V49" s="265"/>
      <c r="W49" s="160"/>
    </row>
    <row r="50" spans="1:23" ht="15.75" customHeight="1">
      <c r="A50" s="71" t="s">
        <v>540</v>
      </c>
      <c r="B50" s="13"/>
      <c r="C50" s="13"/>
      <c r="D50" s="13"/>
      <c r="E50" s="13"/>
      <c r="F50" s="13"/>
      <c r="G50" s="13"/>
      <c r="H50" s="13"/>
      <c r="I50" s="23"/>
      <c r="J50" s="66"/>
      <c r="K50" s="125"/>
      <c r="L50" s="265"/>
      <c r="M50" s="265"/>
      <c r="N50" s="265"/>
      <c r="O50" s="265"/>
      <c r="P50" s="265"/>
      <c r="Q50" s="265"/>
      <c r="R50" s="280"/>
      <c r="S50" s="265"/>
      <c r="T50" s="289"/>
      <c r="U50" s="280"/>
      <c r="V50" s="265"/>
      <c r="W50" s="160"/>
    </row>
    <row r="51" spans="1:23" ht="15.75" customHeight="1">
      <c r="A51" s="71" t="s">
        <v>541</v>
      </c>
      <c r="B51" s="13"/>
      <c r="C51" s="13"/>
      <c r="D51" s="13"/>
      <c r="E51" s="13"/>
      <c r="F51" s="13"/>
      <c r="G51" s="13"/>
      <c r="H51" s="13"/>
      <c r="I51" s="23"/>
      <c r="J51" s="66"/>
      <c r="K51" s="125"/>
      <c r="L51" s="265"/>
      <c r="M51" s="265"/>
      <c r="N51" s="265"/>
      <c r="O51" s="265"/>
      <c r="P51" s="265"/>
      <c r="Q51" s="265"/>
      <c r="R51" s="280"/>
      <c r="S51" s="265"/>
      <c r="T51" s="289"/>
      <c r="U51" s="280"/>
      <c r="V51" s="265"/>
      <c r="W51" s="160"/>
    </row>
    <row r="52" spans="1:23" ht="15.75" customHeight="1">
      <c r="A52" s="50"/>
      <c r="B52" s="13"/>
      <c r="C52" s="13"/>
      <c r="D52" s="13"/>
      <c r="E52" s="13"/>
      <c r="F52" s="13"/>
      <c r="G52" s="13"/>
      <c r="H52" s="13"/>
      <c r="I52" s="23"/>
      <c r="J52" s="66"/>
      <c r="K52" s="125"/>
      <c r="L52" s="265"/>
      <c r="M52" s="265"/>
      <c r="N52" s="265"/>
      <c r="O52" s="265"/>
      <c r="P52" s="265"/>
      <c r="Q52" s="265"/>
      <c r="R52" s="280"/>
      <c r="S52" s="265"/>
      <c r="T52" s="289"/>
      <c r="U52" s="280"/>
      <c r="V52" s="265"/>
      <c r="W52" s="160"/>
    </row>
    <row r="53" spans="1:23">
      <c r="A53" s="71" t="s">
        <v>525</v>
      </c>
      <c r="B53" s="76"/>
      <c r="C53" s="71"/>
      <c r="D53" s="76"/>
      <c r="E53" s="76"/>
      <c r="F53" s="76"/>
      <c r="G53" s="76"/>
      <c r="H53" s="76"/>
      <c r="I53" s="76"/>
      <c r="J53" s="193"/>
      <c r="K53" s="194"/>
      <c r="L53" s="200"/>
      <c r="M53" s="200"/>
      <c r="N53" s="200"/>
      <c r="O53" s="200"/>
      <c r="P53" s="200"/>
      <c r="Q53" s="200"/>
      <c r="R53" s="280"/>
      <c r="S53" s="200"/>
      <c r="T53" s="289"/>
      <c r="U53" s="280"/>
      <c r="V53" s="200"/>
      <c r="W53" s="160"/>
    </row>
    <row r="54" spans="1:23">
      <c r="A54" s="71" t="s">
        <v>524</v>
      </c>
      <c r="B54" s="76"/>
      <c r="C54" s="71"/>
      <c r="D54" s="76"/>
      <c r="E54" s="76"/>
      <c r="F54" s="76"/>
      <c r="G54" s="76"/>
      <c r="H54" s="76"/>
      <c r="I54" s="76"/>
      <c r="J54" s="193"/>
      <c r="K54" s="194"/>
      <c r="L54" s="200"/>
      <c r="M54" s="200"/>
      <c r="N54" s="200"/>
      <c r="O54" s="200"/>
      <c r="P54" s="200"/>
      <c r="Q54" s="200"/>
      <c r="R54" s="280"/>
      <c r="S54" s="200"/>
      <c r="T54" s="289"/>
      <c r="U54" s="280"/>
      <c r="V54" s="200"/>
      <c r="W54" s="160"/>
    </row>
    <row r="55" spans="1:23" ht="15.75" customHeight="1">
      <c r="A55" s="71"/>
      <c r="B55" s="76"/>
      <c r="C55" s="71"/>
      <c r="D55" s="76"/>
      <c r="E55" s="76"/>
      <c r="F55" s="76"/>
      <c r="G55" s="76"/>
      <c r="H55" s="76"/>
      <c r="I55" s="76"/>
      <c r="J55" s="193"/>
      <c r="K55" s="194"/>
      <c r="L55" s="200"/>
      <c r="M55" s="200"/>
      <c r="N55" s="200"/>
      <c r="O55" s="200"/>
      <c r="P55" s="200"/>
      <c r="Q55" s="200"/>
      <c r="R55" s="280"/>
      <c r="S55" s="200"/>
      <c r="T55" s="289"/>
      <c r="U55" s="280"/>
      <c r="V55" s="200"/>
      <c r="W55" s="160"/>
    </row>
    <row r="56" spans="1:23">
      <c r="A56" s="71" t="s">
        <v>265</v>
      </c>
      <c r="B56" s="76"/>
      <c r="C56" s="71"/>
      <c r="D56" s="76"/>
      <c r="E56" s="76"/>
      <c r="F56" s="76"/>
      <c r="G56" s="76"/>
      <c r="H56" s="76"/>
      <c r="I56" s="76"/>
      <c r="J56" s="193"/>
      <c r="K56" s="194"/>
      <c r="L56" s="200"/>
      <c r="M56" s="200"/>
      <c r="N56" s="200"/>
      <c r="O56" s="200"/>
      <c r="P56" s="200"/>
      <c r="Q56" s="200"/>
      <c r="R56" s="280"/>
      <c r="S56" s="200"/>
      <c r="T56" s="289"/>
      <c r="U56" s="280"/>
      <c r="V56" s="200"/>
      <c r="W56" s="160"/>
    </row>
    <row r="57" spans="1:23">
      <c r="A57" s="71"/>
      <c r="B57" s="76"/>
      <c r="C57" s="71"/>
      <c r="D57" s="76"/>
      <c r="E57" s="76"/>
      <c r="F57" s="76"/>
      <c r="G57" s="76"/>
      <c r="H57" s="76"/>
      <c r="I57" s="76"/>
      <c r="J57" s="193"/>
      <c r="K57" s="194"/>
      <c r="L57" s="200"/>
      <c r="M57" s="200"/>
      <c r="N57" s="200"/>
      <c r="O57" s="200"/>
      <c r="P57" s="200"/>
      <c r="Q57" s="200"/>
      <c r="R57" s="280"/>
      <c r="S57" s="200"/>
      <c r="T57" s="289"/>
      <c r="U57" s="280"/>
      <c r="V57" s="200"/>
      <c r="W57" s="160"/>
    </row>
    <row r="58" spans="1:23" ht="16.5">
      <c r="A58" s="290" t="s">
        <v>521</v>
      </c>
      <c r="B58" s="76"/>
      <c r="C58" s="71"/>
      <c r="D58" s="76"/>
      <c r="E58" s="76"/>
      <c r="F58" s="76"/>
      <c r="G58" s="76"/>
      <c r="H58" s="76"/>
      <c r="I58" s="76"/>
      <c r="J58" s="193"/>
      <c r="K58" s="194"/>
      <c r="L58" s="200"/>
      <c r="M58" s="200"/>
      <c r="N58" s="200"/>
      <c r="O58" s="200"/>
      <c r="P58" s="200"/>
      <c r="Q58" s="200"/>
      <c r="R58" s="280"/>
      <c r="S58" s="200"/>
      <c r="T58" s="289"/>
      <c r="U58" s="280"/>
      <c r="V58" s="200"/>
      <c r="W58" s="160"/>
    </row>
    <row r="59" spans="1:23">
      <c r="A59" s="129" t="s">
        <v>511</v>
      </c>
      <c r="B59" s="129"/>
      <c r="C59" s="71"/>
      <c r="D59" s="76"/>
      <c r="E59" s="76"/>
      <c r="F59" s="76"/>
      <c r="G59" s="76"/>
      <c r="H59" s="76"/>
      <c r="I59" s="76"/>
      <c r="J59" s="193"/>
      <c r="K59" s="194"/>
      <c r="L59" s="200"/>
      <c r="M59" s="200"/>
      <c r="N59" s="200"/>
      <c r="O59" s="200"/>
      <c r="P59" s="200"/>
      <c r="Q59" s="200"/>
      <c r="R59" s="280"/>
      <c r="S59" s="200"/>
      <c r="T59" s="289"/>
      <c r="U59" s="280"/>
      <c r="V59" s="200"/>
      <c r="W59" s="160"/>
    </row>
    <row r="60" spans="1:23" ht="16.5">
      <c r="A60" s="129" t="s">
        <v>507</v>
      </c>
      <c r="B60" s="129"/>
      <c r="C60" s="129"/>
      <c r="D60" s="129"/>
      <c r="E60" s="129"/>
      <c r="F60" s="129"/>
      <c r="G60" s="129"/>
      <c r="H60" s="129"/>
      <c r="I60" s="129"/>
      <c r="J60" s="129"/>
      <c r="K60" s="194"/>
      <c r="L60" s="200"/>
      <c r="M60" s="200"/>
      <c r="N60" s="200"/>
      <c r="O60" s="200"/>
      <c r="P60" s="200"/>
      <c r="Q60" s="200"/>
      <c r="R60" s="280"/>
      <c r="S60" s="200"/>
      <c r="T60" s="289"/>
      <c r="U60" s="280"/>
      <c r="V60" s="200"/>
      <c r="W60" s="160"/>
    </row>
    <row r="61" spans="1:23" s="11" customFormat="1" ht="16.5">
      <c r="A61" s="129" t="s">
        <v>518</v>
      </c>
      <c r="B61" s="129"/>
      <c r="C61" s="129"/>
      <c r="D61" s="129"/>
      <c r="E61" s="129"/>
      <c r="F61" s="129"/>
      <c r="G61" s="129"/>
      <c r="H61" s="129"/>
      <c r="I61" s="129"/>
      <c r="J61" s="129"/>
      <c r="K61" s="327"/>
      <c r="L61" s="328"/>
      <c r="M61" s="328"/>
      <c r="N61" s="328"/>
      <c r="O61" s="328"/>
      <c r="P61" s="328"/>
      <c r="Q61" s="328"/>
      <c r="R61" s="329"/>
      <c r="S61" s="328"/>
      <c r="T61" s="330"/>
      <c r="U61" s="329"/>
      <c r="V61" s="328"/>
      <c r="W61" s="331"/>
    </row>
    <row r="62" spans="1:23" ht="15.75" customHeight="1">
      <c r="A62" s="19"/>
      <c r="B62" s="13"/>
      <c r="C62" s="13"/>
      <c r="D62" s="13"/>
      <c r="E62" s="13"/>
      <c r="F62" s="13"/>
      <c r="G62" s="13"/>
      <c r="H62" s="13"/>
      <c r="I62" s="23"/>
      <c r="J62" s="66"/>
      <c r="K62" s="125"/>
      <c r="L62" s="147"/>
      <c r="M62" s="147"/>
      <c r="N62" s="147"/>
      <c r="O62" s="147"/>
      <c r="P62" s="147"/>
      <c r="Q62" s="147"/>
      <c r="R62" s="280"/>
      <c r="S62" s="147"/>
      <c r="T62" s="289"/>
      <c r="U62" s="280"/>
      <c r="V62" s="147"/>
      <c r="W62" s="160"/>
    </row>
    <row r="63" spans="1:23" ht="15.75" customHeight="1">
      <c r="A63" s="16" t="s">
        <v>420</v>
      </c>
      <c r="B63" s="53"/>
      <c r="C63" s="53"/>
      <c r="D63" s="53"/>
      <c r="E63" s="53"/>
      <c r="F63" s="53"/>
      <c r="G63" s="53"/>
      <c r="H63" s="53"/>
      <c r="I63" s="13"/>
      <c r="J63" s="66"/>
      <c r="K63" s="125"/>
      <c r="L63" s="147"/>
      <c r="M63" s="147"/>
      <c r="N63" s="147"/>
      <c r="O63" s="147"/>
      <c r="P63" s="147"/>
      <c r="Q63" s="147"/>
      <c r="R63" s="280"/>
      <c r="S63" s="147"/>
      <c r="T63" s="289"/>
      <c r="U63" s="280"/>
      <c r="V63" s="147"/>
      <c r="W63" s="160" t="s">
        <v>144</v>
      </c>
    </row>
    <row r="64" spans="1:23" ht="15.75" customHeight="1">
      <c r="A64" s="13"/>
      <c r="B64" s="13"/>
      <c r="C64" s="13"/>
      <c r="D64" s="13"/>
      <c r="E64" s="13"/>
      <c r="F64" s="13"/>
      <c r="G64" s="13"/>
      <c r="H64" s="13"/>
      <c r="I64" s="13"/>
      <c r="J64" s="66"/>
      <c r="K64" s="125"/>
      <c r="L64" s="147"/>
      <c r="M64" s="147"/>
      <c r="N64" s="147"/>
      <c r="O64" s="147"/>
      <c r="P64" s="147"/>
      <c r="Q64" s="147"/>
      <c r="R64" s="280"/>
      <c r="S64" s="147"/>
      <c r="T64" s="289"/>
      <c r="U64" s="280"/>
      <c r="V64" s="147"/>
      <c r="W64" s="160" t="s">
        <v>144</v>
      </c>
    </row>
    <row r="65" spans="1:25" ht="15.75" customHeight="1">
      <c r="A65" s="17" t="s">
        <v>35</v>
      </c>
      <c r="B65" s="13" t="s">
        <v>421</v>
      </c>
      <c r="C65" s="13"/>
      <c r="D65" s="13"/>
      <c r="E65" s="13"/>
      <c r="F65" s="13"/>
      <c r="G65" s="13"/>
      <c r="H65" s="13"/>
      <c r="I65" s="13"/>
      <c r="J65" s="66"/>
      <c r="K65" s="125"/>
      <c r="L65" s="147"/>
      <c r="M65" s="147"/>
      <c r="N65" s="147"/>
      <c r="O65" s="147"/>
      <c r="P65" s="147"/>
      <c r="Q65" s="147"/>
      <c r="R65" s="280"/>
      <c r="S65" s="147"/>
      <c r="T65" s="289"/>
      <c r="U65" s="280"/>
      <c r="V65" s="147"/>
      <c r="W65" s="160" t="s">
        <v>144</v>
      </c>
    </row>
    <row r="66" spans="1:25" ht="15.75" customHeight="1">
      <c r="A66" s="19"/>
      <c r="B66" s="18" t="s">
        <v>38</v>
      </c>
      <c r="C66" s="13" t="s">
        <v>422</v>
      </c>
      <c r="D66" s="13"/>
      <c r="E66" s="13"/>
      <c r="F66" s="13"/>
      <c r="G66" s="13"/>
      <c r="H66" s="13"/>
      <c r="I66" s="20"/>
      <c r="J66" s="66" t="s">
        <v>29</v>
      </c>
      <c r="K66" s="125"/>
      <c r="L66" s="265">
        <v>1168233</v>
      </c>
      <c r="M66" s="265">
        <v>1168233</v>
      </c>
      <c r="N66" s="265">
        <v>1176233</v>
      </c>
      <c r="O66" s="265">
        <v>1191233</v>
      </c>
      <c r="P66" s="271">
        <v>1166012.1890669998</v>
      </c>
      <c r="Q66" s="265">
        <v>1189233</v>
      </c>
      <c r="R66" s="280">
        <v>21000</v>
      </c>
      <c r="S66" s="265"/>
      <c r="T66" s="289">
        <v>1.7975866115749195E-2</v>
      </c>
      <c r="U66" s="280" t="e">
        <v>#REF!</v>
      </c>
      <c r="V66" s="265"/>
      <c r="W66" s="160" t="e">
        <v>#REF!</v>
      </c>
    </row>
    <row r="67" spans="1:25" ht="15.75" customHeight="1">
      <c r="A67" s="19"/>
      <c r="B67" s="18" t="s">
        <v>13</v>
      </c>
      <c r="C67" s="13" t="s">
        <v>423</v>
      </c>
      <c r="D67" s="13"/>
      <c r="E67" s="13"/>
      <c r="F67" s="13"/>
      <c r="G67" s="13"/>
      <c r="H67" s="13"/>
      <c r="I67" s="20"/>
      <c r="J67" s="66" t="s">
        <v>29</v>
      </c>
      <c r="K67" s="125"/>
      <c r="L67" s="266">
        <v>48316</v>
      </c>
      <c r="M67" s="266">
        <v>48316</v>
      </c>
      <c r="N67" s="266">
        <v>48316</v>
      </c>
      <c r="O67" s="266">
        <v>48316</v>
      </c>
      <c r="P67" s="275">
        <v>48224.151284</v>
      </c>
      <c r="Q67" s="266">
        <v>48316</v>
      </c>
      <c r="R67" s="281">
        <v>0</v>
      </c>
      <c r="S67" s="265"/>
      <c r="T67" s="321">
        <v>0</v>
      </c>
      <c r="U67" s="281" t="e">
        <v>#REF!</v>
      </c>
      <c r="V67" s="265"/>
      <c r="W67" s="170" t="e">
        <v>#REF!</v>
      </c>
    </row>
    <row r="68" spans="1:25" ht="15.75" customHeight="1">
      <c r="A68" s="19"/>
      <c r="B68" s="13"/>
      <c r="C68" s="13"/>
      <c r="D68" s="13"/>
      <c r="E68" s="13"/>
      <c r="F68" s="13"/>
      <c r="G68" s="13"/>
      <c r="H68" s="13"/>
      <c r="I68" s="20"/>
      <c r="J68" s="66"/>
      <c r="K68" s="125"/>
      <c r="L68" s="147"/>
      <c r="M68" s="147"/>
      <c r="N68" s="147"/>
      <c r="O68" s="147"/>
      <c r="P68" s="147"/>
      <c r="Q68" s="147"/>
      <c r="R68" s="280"/>
      <c r="S68" s="147"/>
      <c r="T68" s="289"/>
      <c r="U68" s="280"/>
      <c r="V68" s="147"/>
      <c r="W68" s="160" t="s">
        <v>144</v>
      </c>
    </row>
    <row r="69" spans="1:25" ht="15.75" customHeight="1">
      <c r="A69" s="19"/>
      <c r="B69" s="13"/>
      <c r="C69" s="13"/>
      <c r="D69" s="13"/>
      <c r="E69" s="13"/>
      <c r="F69" s="13"/>
      <c r="G69" s="13" t="s">
        <v>39</v>
      </c>
      <c r="H69" s="13"/>
      <c r="I69" s="20"/>
      <c r="J69" s="66"/>
      <c r="K69" s="125"/>
      <c r="L69" s="265">
        <v>1216549</v>
      </c>
      <c r="M69" s="265">
        <v>1216549</v>
      </c>
      <c r="N69" s="265">
        <v>1224549</v>
      </c>
      <c r="O69" s="265">
        <v>1239549</v>
      </c>
      <c r="P69" s="265">
        <v>1214236.3403509997</v>
      </c>
      <c r="Q69" s="265">
        <v>1237549</v>
      </c>
      <c r="R69" s="280">
        <v>21000</v>
      </c>
      <c r="S69" s="265"/>
      <c r="T69" s="289">
        <v>1.726194341534959E-2</v>
      </c>
      <c r="U69" s="280" t="e">
        <v>#REF!</v>
      </c>
      <c r="V69" s="265"/>
      <c r="W69" s="160" t="e">
        <v>#REF!</v>
      </c>
    </row>
    <row r="70" spans="1:25" ht="15.75" customHeight="1">
      <c r="A70" s="19"/>
      <c r="B70" s="13"/>
      <c r="C70" s="13"/>
      <c r="D70" s="13"/>
      <c r="E70" s="13"/>
      <c r="F70" s="13"/>
      <c r="G70" s="13"/>
      <c r="H70" s="13"/>
      <c r="I70" s="20"/>
      <c r="J70" s="66"/>
      <c r="K70" s="125"/>
      <c r="L70" s="147"/>
      <c r="M70" s="147"/>
      <c r="N70" s="147"/>
      <c r="O70" s="147"/>
      <c r="P70" s="147"/>
      <c r="Q70" s="147"/>
      <c r="R70" s="280"/>
      <c r="S70" s="147"/>
      <c r="T70" s="289"/>
      <c r="U70" s="280"/>
      <c r="V70" s="147"/>
      <c r="W70" s="160" t="s">
        <v>144</v>
      </c>
    </row>
    <row r="71" spans="1:25" ht="15.75" customHeight="1">
      <c r="A71" s="17" t="s">
        <v>36</v>
      </c>
      <c r="B71" s="13" t="s">
        <v>424</v>
      </c>
      <c r="C71" s="13"/>
      <c r="D71" s="13"/>
      <c r="E71" s="13"/>
      <c r="F71" s="13"/>
      <c r="G71" s="13"/>
      <c r="H71" s="13"/>
      <c r="I71" s="20"/>
      <c r="J71" s="66" t="s">
        <v>29</v>
      </c>
      <c r="K71" s="125"/>
      <c r="L71" s="265">
        <v>4835</v>
      </c>
      <c r="M71" s="265">
        <v>71648</v>
      </c>
      <c r="N71" s="265">
        <v>4835</v>
      </c>
      <c r="O71" s="265">
        <v>4835</v>
      </c>
      <c r="P71" s="271">
        <v>4825.8086650000005</v>
      </c>
      <c r="Q71" s="265">
        <v>4835</v>
      </c>
      <c r="R71" s="280">
        <v>0</v>
      </c>
      <c r="S71" s="265"/>
      <c r="T71" s="289">
        <v>0</v>
      </c>
      <c r="U71" s="280" t="e">
        <v>#REF!</v>
      </c>
      <c r="V71" s="265"/>
      <c r="W71" s="160" t="e">
        <v>#REF!</v>
      </c>
    </row>
    <row r="72" spans="1:25" ht="15.75" customHeight="1">
      <c r="A72" s="17" t="s">
        <v>37</v>
      </c>
      <c r="B72" s="13" t="s">
        <v>425</v>
      </c>
      <c r="C72" s="13"/>
      <c r="D72" s="13"/>
      <c r="E72" s="13"/>
      <c r="F72" s="13"/>
      <c r="G72" s="13"/>
      <c r="H72" s="13"/>
      <c r="I72" s="20"/>
      <c r="J72" s="66" t="s">
        <v>29</v>
      </c>
      <c r="K72" s="125"/>
      <c r="L72" s="265">
        <v>17406</v>
      </c>
      <c r="M72" s="265">
        <v>17406</v>
      </c>
      <c r="N72" s="265">
        <v>17406</v>
      </c>
      <c r="O72" s="265">
        <v>17406</v>
      </c>
      <c r="P72" s="271">
        <v>17372.911193999997</v>
      </c>
      <c r="Q72" s="265">
        <v>17406</v>
      </c>
      <c r="R72" s="280">
        <v>0</v>
      </c>
      <c r="S72" s="265"/>
      <c r="T72" s="289">
        <v>0</v>
      </c>
      <c r="U72" s="280" t="e">
        <v>#REF!</v>
      </c>
      <c r="V72" s="265"/>
      <c r="W72" s="160" t="e">
        <v>#REF!</v>
      </c>
    </row>
    <row r="73" spans="1:25" ht="15.75" customHeight="1">
      <c r="A73" s="17" t="s">
        <v>18</v>
      </c>
      <c r="B73" s="13" t="s">
        <v>426</v>
      </c>
      <c r="C73" s="13"/>
      <c r="D73" s="13"/>
      <c r="E73" s="13"/>
      <c r="F73" s="13"/>
      <c r="G73" s="13"/>
      <c r="H73" s="13"/>
      <c r="I73" s="20"/>
      <c r="J73" s="66" t="s">
        <v>29</v>
      </c>
      <c r="K73" s="125"/>
      <c r="L73" s="266">
        <v>66813</v>
      </c>
      <c r="M73" s="266">
        <v>0</v>
      </c>
      <c r="N73" s="266">
        <v>68813</v>
      </c>
      <c r="O73" s="266">
        <v>66813</v>
      </c>
      <c r="P73" s="275">
        <v>66685.98848700001</v>
      </c>
      <c r="Q73" s="266">
        <v>68813</v>
      </c>
      <c r="R73" s="281">
        <v>2000</v>
      </c>
      <c r="S73" s="265"/>
      <c r="T73" s="321">
        <v>2.9934294224178037E-2</v>
      </c>
      <c r="U73" s="281" t="e">
        <v>#REF!</v>
      </c>
      <c r="V73" s="265"/>
      <c r="W73" s="170" t="e">
        <v>#REF!</v>
      </c>
    </row>
    <row r="74" spans="1:25" ht="15.75" customHeight="1">
      <c r="A74" s="13"/>
      <c r="B74" s="13"/>
      <c r="C74" s="13"/>
      <c r="D74" s="13"/>
      <c r="E74" s="13"/>
      <c r="F74" s="13"/>
      <c r="G74" s="13"/>
      <c r="H74" s="13"/>
      <c r="I74" s="20"/>
      <c r="J74" s="66"/>
      <c r="K74" s="125"/>
      <c r="L74" s="147"/>
      <c r="M74" s="147"/>
      <c r="N74" s="147"/>
      <c r="O74" s="147"/>
      <c r="P74" s="147"/>
      <c r="Q74" s="147"/>
      <c r="R74" s="280"/>
      <c r="S74" s="147"/>
      <c r="T74" s="289"/>
      <c r="U74" s="280"/>
      <c r="V74" s="147"/>
      <c r="W74" s="160" t="s">
        <v>144</v>
      </c>
    </row>
    <row r="75" spans="1:25" ht="15.75" customHeight="1">
      <c r="A75" s="13"/>
      <c r="B75" s="13"/>
      <c r="C75" s="13"/>
      <c r="D75" s="13"/>
      <c r="E75" s="53" t="s">
        <v>273</v>
      </c>
      <c r="F75" s="53"/>
      <c r="G75" s="27"/>
      <c r="H75" s="27"/>
      <c r="I75" s="28"/>
      <c r="J75" s="29" t="s">
        <v>29</v>
      </c>
      <c r="K75" s="133"/>
      <c r="L75" s="255">
        <v>1305603</v>
      </c>
      <c r="M75" s="255">
        <v>1305603</v>
      </c>
      <c r="N75" s="255">
        <v>1315603</v>
      </c>
      <c r="O75" s="255">
        <v>1328603</v>
      </c>
      <c r="P75" s="255">
        <v>1303121.0486969997</v>
      </c>
      <c r="Q75" s="255">
        <v>1328603</v>
      </c>
      <c r="R75" s="279">
        <v>23000</v>
      </c>
      <c r="S75" s="255"/>
      <c r="T75" s="322">
        <v>1.7616381089810673E-2</v>
      </c>
      <c r="U75" s="279" t="e">
        <v>#REF!</v>
      </c>
      <c r="V75" s="255"/>
      <c r="W75" s="162" t="e">
        <v>#REF!</v>
      </c>
    </row>
    <row r="76" spans="1:25" ht="15.75" customHeight="1">
      <c r="A76" s="128"/>
      <c r="B76" s="129"/>
      <c r="C76" s="76"/>
      <c r="D76" s="4"/>
      <c r="E76" s="4"/>
      <c r="F76" s="4"/>
      <c r="G76" s="4"/>
      <c r="H76" s="4"/>
      <c r="I76" s="33"/>
      <c r="J76" s="31"/>
      <c r="K76" s="125"/>
      <c r="L76" s="147"/>
      <c r="M76" s="147"/>
      <c r="N76" s="147"/>
      <c r="O76" s="147"/>
      <c r="P76" s="147"/>
      <c r="Q76" s="147"/>
      <c r="R76" s="280"/>
      <c r="S76" s="147"/>
      <c r="T76" s="289"/>
      <c r="U76" s="280"/>
      <c r="V76" s="147"/>
      <c r="W76" s="160" t="s">
        <v>144</v>
      </c>
    </row>
    <row r="77" spans="1:25" ht="15.75" customHeight="1">
      <c r="A77" s="128"/>
      <c r="B77" s="129"/>
      <c r="C77" s="76"/>
      <c r="D77" s="4"/>
      <c r="E77" s="4"/>
      <c r="F77" s="4"/>
      <c r="G77" s="4"/>
      <c r="H77" s="4"/>
      <c r="I77" s="33"/>
      <c r="J77" s="31"/>
      <c r="K77" s="125"/>
      <c r="L77" s="147"/>
      <c r="M77" s="147"/>
      <c r="N77" s="147"/>
      <c r="O77" s="147"/>
      <c r="P77" s="147"/>
      <c r="Q77" s="147"/>
      <c r="R77" s="280"/>
      <c r="S77" s="147"/>
      <c r="T77" s="289"/>
      <c r="U77" s="280"/>
      <c r="V77" s="147"/>
      <c r="W77" s="160" t="s">
        <v>144</v>
      </c>
    </row>
    <row r="78" spans="1:25" ht="15.75" customHeight="1">
      <c r="A78" s="16" t="s">
        <v>34</v>
      </c>
      <c r="B78" s="53"/>
      <c r="C78" s="53"/>
      <c r="D78" s="53"/>
      <c r="E78" s="53"/>
      <c r="F78" s="53"/>
      <c r="G78" s="53"/>
      <c r="H78" s="53"/>
      <c r="I78" s="13"/>
      <c r="J78" s="66"/>
      <c r="K78" s="125"/>
      <c r="L78" s="147"/>
      <c r="M78" s="147"/>
      <c r="N78" s="147"/>
      <c r="O78" s="147"/>
      <c r="P78" s="147"/>
      <c r="Q78" s="147"/>
      <c r="R78" s="280"/>
      <c r="S78" s="147"/>
      <c r="T78" s="289"/>
      <c r="U78" s="280"/>
      <c r="V78" s="147"/>
      <c r="W78" s="160" t="s">
        <v>144</v>
      </c>
    </row>
    <row r="79" spans="1:25" ht="15.75" customHeight="1">
      <c r="A79" s="13"/>
      <c r="B79" s="13"/>
      <c r="C79" s="13"/>
      <c r="D79" s="13"/>
      <c r="E79" s="13"/>
      <c r="F79" s="13"/>
      <c r="G79" s="13"/>
      <c r="H79" s="13"/>
      <c r="I79" s="13"/>
      <c r="J79" s="66"/>
      <c r="K79" s="125"/>
      <c r="L79" s="147"/>
      <c r="M79" s="147"/>
      <c r="N79" s="147"/>
      <c r="O79" s="147"/>
      <c r="P79" s="147"/>
      <c r="Q79" s="147"/>
      <c r="R79" s="280"/>
      <c r="S79" s="147"/>
      <c r="T79" s="289"/>
      <c r="U79" s="280"/>
      <c r="V79" s="147"/>
      <c r="W79" s="160" t="s">
        <v>144</v>
      </c>
    </row>
    <row r="80" spans="1:25" ht="15.75" customHeight="1">
      <c r="A80" s="55">
        <v>1</v>
      </c>
      <c r="B80" s="13" t="s">
        <v>427</v>
      </c>
      <c r="C80" s="13"/>
      <c r="D80" s="13"/>
      <c r="E80" s="13"/>
      <c r="F80" s="13"/>
      <c r="G80" s="13"/>
      <c r="H80" s="13"/>
      <c r="I80" s="13"/>
      <c r="J80" s="66"/>
      <c r="K80" s="125"/>
      <c r="L80" s="147"/>
      <c r="M80" s="147"/>
      <c r="N80" s="147"/>
      <c r="O80" s="147"/>
      <c r="P80" s="147"/>
      <c r="Q80" s="147"/>
      <c r="R80" s="280"/>
      <c r="S80" s="147"/>
      <c r="T80" s="289"/>
      <c r="U80" s="280"/>
      <c r="V80" s="147"/>
      <c r="W80" s="160" t="s">
        <v>144</v>
      </c>
      <c r="Y80" s="149"/>
    </row>
    <row r="81" spans="1:25" ht="16.899999999999999" customHeight="1">
      <c r="A81" s="55"/>
      <c r="B81" s="18" t="s">
        <v>38</v>
      </c>
      <c r="C81" s="13" t="s">
        <v>508</v>
      </c>
      <c r="D81" s="13"/>
      <c r="E81" s="13"/>
      <c r="F81" s="13"/>
      <c r="G81" s="13"/>
      <c r="H81" s="13"/>
      <c r="I81" s="67"/>
      <c r="J81" s="22"/>
      <c r="K81" s="125"/>
      <c r="L81" s="147"/>
      <c r="M81" s="147"/>
      <c r="N81" s="147"/>
      <c r="O81" s="147"/>
      <c r="P81" s="147"/>
      <c r="Q81" s="147"/>
      <c r="R81" s="280"/>
      <c r="S81" s="147"/>
      <c r="T81" s="289"/>
      <c r="U81" s="280"/>
      <c r="V81" s="147"/>
      <c r="W81" s="160" t="s">
        <v>144</v>
      </c>
    </row>
    <row r="82" spans="1:25" ht="15.75" customHeight="1">
      <c r="A82" s="17"/>
      <c r="B82" s="18"/>
      <c r="C82" s="13"/>
      <c r="D82" s="13" t="s">
        <v>282</v>
      </c>
      <c r="E82" s="13"/>
      <c r="F82" s="13"/>
      <c r="G82" s="13"/>
      <c r="H82" s="13"/>
      <c r="I82" s="13"/>
      <c r="J82" s="66" t="s">
        <v>29</v>
      </c>
      <c r="K82" s="125"/>
      <c r="L82" s="265">
        <v>668389</v>
      </c>
      <c r="M82" s="265">
        <v>568559</v>
      </c>
      <c r="N82" s="265">
        <v>374389</v>
      </c>
      <c r="O82" s="265">
        <v>268389</v>
      </c>
      <c r="P82" s="271">
        <v>570108</v>
      </c>
      <c r="Q82" s="265">
        <v>374389</v>
      </c>
      <c r="R82" s="280">
        <v>-294000</v>
      </c>
      <c r="S82" s="265"/>
      <c r="T82" s="289">
        <v>-0.43986361235747451</v>
      </c>
      <c r="U82" s="280" t="e">
        <v>#REF!</v>
      </c>
      <c r="V82" s="265"/>
      <c r="W82" s="160" t="e">
        <v>#REF!</v>
      </c>
    </row>
    <row r="83" spans="1:25" ht="16.899999999999999" customHeight="1">
      <c r="A83" s="17"/>
      <c r="B83" s="18"/>
      <c r="C83" s="13"/>
      <c r="D83" s="13" t="s">
        <v>509</v>
      </c>
      <c r="E83" s="13"/>
      <c r="F83" s="13"/>
      <c r="G83" s="13"/>
      <c r="H83" s="13"/>
      <c r="I83" s="13"/>
      <c r="J83" s="66" t="s">
        <v>29</v>
      </c>
      <c r="K83" s="125"/>
      <c r="L83" s="266">
        <v>1681441</v>
      </c>
      <c r="M83" s="266">
        <v>1681441</v>
      </c>
      <c r="N83" s="266">
        <v>1681441</v>
      </c>
      <c r="O83" s="266">
        <v>1681441</v>
      </c>
      <c r="P83" s="275">
        <v>1681441</v>
      </c>
      <c r="Q83" s="266">
        <v>1681441</v>
      </c>
      <c r="R83" s="281">
        <v>0</v>
      </c>
      <c r="S83" s="265"/>
      <c r="T83" s="321">
        <v>0</v>
      </c>
      <c r="U83" s="266" t="e">
        <v>#REF!</v>
      </c>
      <c r="V83" s="265"/>
      <c r="W83" s="170" t="e">
        <v>#REF!</v>
      </c>
    </row>
    <row r="84" spans="1:25" ht="15.75" customHeight="1">
      <c r="A84" s="17"/>
      <c r="B84" s="18"/>
      <c r="C84" s="13"/>
      <c r="D84" s="13"/>
      <c r="E84" s="13"/>
      <c r="F84" s="13"/>
      <c r="G84" s="13"/>
      <c r="H84" s="13"/>
      <c r="I84" s="20"/>
      <c r="J84" s="66"/>
      <c r="K84" s="125"/>
      <c r="L84" s="147"/>
      <c r="M84" s="147"/>
      <c r="N84" s="147"/>
      <c r="O84" s="147"/>
      <c r="P84" s="147"/>
      <c r="Q84" s="147"/>
      <c r="R84" s="280"/>
      <c r="S84" s="147"/>
      <c r="T84" s="289"/>
      <c r="U84" s="280"/>
      <c r="V84" s="147"/>
      <c r="W84" s="160" t="s">
        <v>144</v>
      </c>
    </row>
    <row r="85" spans="1:25" ht="15.75" customHeight="1">
      <c r="A85" s="17"/>
      <c r="B85" s="18"/>
      <c r="C85" s="13"/>
      <c r="D85" s="13"/>
      <c r="E85" s="13" t="s">
        <v>308</v>
      </c>
      <c r="F85" s="13"/>
      <c r="G85" s="13"/>
      <c r="H85" s="13"/>
      <c r="I85" s="20"/>
      <c r="J85" s="66" t="s">
        <v>29</v>
      </c>
      <c r="K85" s="125"/>
      <c r="L85" s="265">
        <v>2349830</v>
      </c>
      <c r="M85" s="265">
        <v>2250000</v>
      </c>
      <c r="N85" s="265">
        <v>2055830</v>
      </c>
      <c r="O85" s="265">
        <v>1949830</v>
      </c>
      <c r="P85" s="265">
        <v>2251549</v>
      </c>
      <c r="Q85" s="265">
        <v>2055830</v>
      </c>
      <c r="R85" s="280">
        <v>-294000</v>
      </c>
      <c r="S85" s="265"/>
      <c r="T85" s="289">
        <v>-0.12511543388245105</v>
      </c>
      <c r="U85" s="265" t="e">
        <v>#REF!</v>
      </c>
      <c r="V85" s="265"/>
      <c r="W85" s="160" t="e">
        <v>#REF!</v>
      </c>
    </row>
    <row r="86" spans="1:25" ht="15.75" customHeight="1">
      <c r="A86" s="17"/>
      <c r="B86" s="18"/>
      <c r="C86" s="13"/>
      <c r="D86" s="13"/>
      <c r="E86" s="13"/>
      <c r="F86" s="13"/>
      <c r="G86" s="13"/>
      <c r="H86" s="13"/>
      <c r="I86" s="20"/>
      <c r="J86" s="66"/>
      <c r="K86" s="125"/>
      <c r="L86" s="265"/>
      <c r="M86" s="265"/>
      <c r="N86" s="265"/>
      <c r="O86" s="265"/>
      <c r="P86" s="265"/>
      <c r="Q86" s="265"/>
      <c r="R86" s="280"/>
      <c r="S86" s="265"/>
      <c r="T86" s="289"/>
      <c r="U86" s="280"/>
      <c r="V86" s="265"/>
      <c r="W86" s="160" t="s">
        <v>144</v>
      </c>
    </row>
    <row r="87" spans="1:25">
      <c r="R87" s="280"/>
      <c r="T87" s="289"/>
      <c r="U87" s="280"/>
      <c r="W87" s="160" t="s">
        <v>144</v>
      </c>
      <c r="Y87" s="149"/>
    </row>
    <row r="88" spans="1:25" ht="15.75" customHeight="1">
      <c r="A88" s="17"/>
      <c r="B88" s="18" t="s">
        <v>13</v>
      </c>
      <c r="C88" s="13" t="s">
        <v>428</v>
      </c>
      <c r="D88" s="13"/>
      <c r="E88" s="13"/>
      <c r="F88" s="13"/>
      <c r="G88" s="13"/>
      <c r="H88" s="13"/>
      <c r="I88" s="67"/>
      <c r="J88" s="22" t="s">
        <v>29</v>
      </c>
      <c r="K88" s="125"/>
      <c r="L88" s="265">
        <v>152717</v>
      </c>
      <c r="M88" s="265">
        <v>0</v>
      </c>
      <c r="N88" s="265">
        <v>0</v>
      </c>
      <c r="O88" s="265">
        <v>0</v>
      </c>
      <c r="P88" s="271">
        <v>152426.68498300001</v>
      </c>
      <c r="Q88" s="265">
        <v>0</v>
      </c>
      <c r="R88" s="280">
        <v>-152717</v>
      </c>
      <c r="S88" s="265"/>
      <c r="T88" s="289">
        <v>-1</v>
      </c>
      <c r="U88" s="280" t="e">
        <v>#REF!</v>
      </c>
      <c r="V88" s="265"/>
      <c r="W88" s="160" t="e">
        <v>#REF!</v>
      </c>
    </row>
    <row r="89" spans="1:25" ht="15.75" customHeight="1">
      <c r="A89" s="17"/>
      <c r="B89" s="18"/>
      <c r="C89" s="13"/>
      <c r="D89" s="13"/>
      <c r="E89" s="13"/>
      <c r="F89" s="13"/>
      <c r="G89" s="13"/>
      <c r="H89" s="13"/>
      <c r="I89" s="67"/>
      <c r="J89" s="22"/>
      <c r="K89" s="125"/>
      <c r="L89" s="147"/>
      <c r="M89" s="147"/>
      <c r="N89" s="147"/>
      <c r="O89" s="147"/>
      <c r="P89" s="147"/>
      <c r="Q89" s="147"/>
      <c r="R89" s="280"/>
      <c r="S89" s="147"/>
      <c r="T89" s="289"/>
      <c r="U89" s="280"/>
      <c r="V89" s="147"/>
      <c r="W89" s="160" t="s">
        <v>144</v>
      </c>
    </row>
    <row r="90" spans="1:25" ht="15.75" customHeight="1">
      <c r="A90" s="55">
        <v>2</v>
      </c>
      <c r="B90" s="18" t="s">
        <v>204</v>
      </c>
      <c r="C90" s="18"/>
      <c r="D90" s="18"/>
      <c r="E90" s="18"/>
      <c r="F90" s="18"/>
      <c r="G90" s="18"/>
      <c r="H90" s="13"/>
      <c r="I90" s="23"/>
      <c r="J90" s="22" t="s">
        <v>29</v>
      </c>
      <c r="K90" s="125"/>
      <c r="L90" s="265">
        <v>1166673</v>
      </c>
      <c r="M90" s="265">
        <v>1000000</v>
      </c>
      <c r="N90" s="265">
        <v>1050000</v>
      </c>
      <c r="O90" s="265">
        <v>1166673</v>
      </c>
      <c r="P90" s="271">
        <v>1164455.154627</v>
      </c>
      <c r="Q90" s="265">
        <v>1191673</v>
      </c>
      <c r="R90" s="280">
        <v>25000</v>
      </c>
      <c r="S90" s="265"/>
      <c r="T90" s="289">
        <v>2.1428455102672217E-2</v>
      </c>
      <c r="U90" s="280" t="e">
        <v>#REF!</v>
      </c>
      <c r="V90" s="265"/>
      <c r="W90" s="160" t="e">
        <v>#REF!</v>
      </c>
    </row>
    <row r="91" spans="1:25" ht="15.75" customHeight="1">
      <c r="A91" s="55">
        <v>3</v>
      </c>
      <c r="B91" s="13" t="s">
        <v>447</v>
      </c>
      <c r="C91" s="13"/>
      <c r="D91" s="13"/>
      <c r="E91" s="13"/>
      <c r="F91" s="13"/>
      <c r="G91" s="13"/>
      <c r="H91" s="13"/>
      <c r="I91" s="13"/>
      <c r="J91" s="22" t="s">
        <v>29</v>
      </c>
      <c r="K91" s="125"/>
      <c r="L91" s="265">
        <v>378000</v>
      </c>
      <c r="M91" s="265">
        <v>403000</v>
      </c>
      <c r="N91" s="265">
        <v>378000</v>
      </c>
      <c r="O91" s="265">
        <v>300000</v>
      </c>
      <c r="P91" s="271">
        <v>377281.42200000002</v>
      </c>
      <c r="Q91" s="265">
        <v>369100</v>
      </c>
      <c r="R91" s="280">
        <v>-8900</v>
      </c>
      <c r="S91" s="265"/>
      <c r="T91" s="289">
        <v>-2.3544973544973535E-2</v>
      </c>
      <c r="U91" s="280" t="e">
        <v>#REF!</v>
      </c>
      <c r="V91" s="265"/>
      <c r="W91" s="160" t="e">
        <v>#REF!</v>
      </c>
    </row>
    <row r="92" spans="1:25" ht="15.75" customHeight="1">
      <c r="A92" s="55">
        <v>4</v>
      </c>
      <c r="B92" s="13" t="s">
        <v>135</v>
      </c>
      <c r="C92" s="13"/>
      <c r="D92" s="13"/>
      <c r="E92" s="13"/>
      <c r="F92" s="13"/>
      <c r="G92" s="13"/>
      <c r="H92" s="13"/>
      <c r="I92" s="20"/>
      <c r="J92" s="66" t="s">
        <v>29</v>
      </c>
      <c r="K92" s="125"/>
      <c r="L92" s="265">
        <v>70000</v>
      </c>
      <c r="M92" s="265">
        <v>85000</v>
      </c>
      <c r="N92" s="265">
        <v>77000</v>
      </c>
      <c r="O92" s="265">
        <v>70000</v>
      </c>
      <c r="P92" s="271">
        <v>69866.929999999993</v>
      </c>
      <c r="Q92" s="265">
        <v>77000</v>
      </c>
      <c r="R92" s="280">
        <v>7000</v>
      </c>
      <c r="S92" s="265"/>
      <c r="T92" s="289">
        <v>0.10000000000000009</v>
      </c>
      <c r="U92" s="280" t="e">
        <v>#REF!</v>
      </c>
      <c r="V92" s="265"/>
      <c r="W92" s="160" t="e">
        <v>#REF!</v>
      </c>
      <c r="Y92" s="149"/>
    </row>
    <row r="93" spans="1:25" ht="15.75" customHeight="1">
      <c r="A93" s="55">
        <v>5</v>
      </c>
      <c r="B93" s="13" t="s">
        <v>464</v>
      </c>
      <c r="C93" s="13"/>
      <c r="D93" s="13"/>
      <c r="E93" s="13"/>
      <c r="F93" s="13"/>
      <c r="G93" s="13"/>
      <c r="H93" s="13"/>
      <c r="I93" s="20"/>
      <c r="J93" s="66" t="s">
        <v>29</v>
      </c>
      <c r="K93" s="125"/>
      <c r="L93" s="265">
        <v>33397</v>
      </c>
      <c r="M93" s="265">
        <v>33397</v>
      </c>
      <c r="N93" s="265">
        <v>33397</v>
      </c>
      <c r="O93" s="265">
        <v>33397</v>
      </c>
      <c r="P93" s="271">
        <v>33333.512302999996</v>
      </c>
      <c r="Q93" s="265">
        <v>33397</v>
      </c>
      <c r="R93" s="280">
        <v>0</v>
      </c>
      <c r="S93" s="265"/>
      <c r="T93" s="289">
        <v>0</v>
      </c>
      <c r="U93" s="280" t="e">
        <v>#REF!</v>
      </c>
      <c r="V93" s="265"/>
      <c r="W93" s="160" t="e">
        <v>#REF!</v>
      </c>
    </row>
    <row r="94" spans="1:25" ht="15.75" customHeight="1">
      <c r="A94" s="55">
        <v>6</v>
      </c>
      <c r="B94" s="13" t="s">
        <v>436</v>
      </c>
      <c r="C94" s="13"/>
      <c r="D94" s="13"/>
      <c r="E94" s="13"/>
      <c r="F94" s="13"/>
      <c r="G94" s="13"/>
      <c r="H94" s="13"/>
      <c r="I94" s="20"/>
      <c r="J94" s="66" t="s">
        <v>29</v>
      </c>
      <c r="K94" s="125"/>
      <c r="L94" s="265">
        <v>32453</v>
      </c>
      <c r="M94" s="265">
        <v>32453</v>
      </c>
      <c r="N94" s="265">
        <v>32453</v>
      </c>
      <c r="O94" s="265">
        <v>32453</v>
      </c>
      <c r="P94" s="271">
        <v>32391.306847</v>
      </c>
      <c r="Q94" s="265">
        <v>32453</v>
      </c>
      <c r="R94" s="280">
        <v>0</v>
      </c>
      <c r="S94" s="265"/>
      <c r="T94" s="289">
        <v>0</v>
      </c>
      <c r="U94" s="280" t="e">
        <v>#REF!</v>
      </c>
      <c r="V94" s="265"/>
      <c r="W94" s="160" t="e">
        <v>#REF!</v>
      </c>
    </row>
    <row r="95" spans="1:25" ht="15.75" customHeight="1">
      <c r="A95" s="55">
        <v>7</v>
      </c>
      <c r="B95" s="13" t="s">
        <v>55</v>
      </c>
      <c r="C95" s="13"/>
      <c r="D95" s="13"/>
      <c r="E95" s="13"/>
      <c r="F95" s="13"/>
      <c r="G95" s="13"/>
      <c r="H95" s="13"/>
      <c r="I95" s="20"/>
      <c r="J95" s="22" t="s">
        <v>29</v>
      </c>
      <c r="K95" s="125"/>
      <c r="L95" s="265">
        <v>6575</v>
      </c>
      <c r="M95" s="265">
        <v>6575</v>
      </c>
      <c r="N95" s="265">
        <v>6575</v>
      </c>
      <c r="O95" s="265">
        <v>6575</v>
      </c>
      <c r="P95" s="271">
        <v>6562.5009249999994</v>
      </c>
      <c r="Q95" s="265">
        <v>6575</v>
      </c>
      <c r="R95" s="280">
        <v>0</v>
      </c>
      <c r="S95" s="265"/>
      <c r="T95" s="289">
        <v>0</v>
      </c>
      <c r="U95" s="280" t="e">
        <v>#REF!</v>
      </c>
      <c r="V95" s="265"/>
      <c r="W95" s="160" t="e">
        <v>#REF!</v>
      </c>
    </row>
    <row r="96" spans="1:25" ht="15.75" customHeight="1">
      <c r="A96" s="55">
        <v>8</v>
      </c>
      <c r="B96" s="13" t="s">
        <v>429</v>
      </c>
      <c r="C96" s="13"/>
      <c r="D96" s="13"/>
      <c r="E96" s="13"/>
      <c r="F96" s="13"/>
      <c r="G96" s="13"/>
      <c r="H96" s="13"/>
      <c r="I96" s="20"/>
      <c r="J96" s="22" t="s">
        <v>29</v>
      </c>
      <c r="K96" s="125"/>
      <c r="L96" s="265">
        <v>175840</v>
      </c>
      <c r="M96" s="265">
        <v>175840</v>
      </c>
      <c r="N96" s="265">
        <v>175840</v>
      </c>
      <c r="O96" s="265">
        <v>175840</v>
      </c>
      <c r="P96" s="271">
        <v>175505.72816</v>
      </c>
      <c r="Q96" s="265">
        <v>175840</v>
      </c>
      <c r="R96" s="280">
        <v>0</v>
      </c>
      <c r="S96" s="265"/>
      <c r="T96" s="289">
        <v>0</v>
      </c>
      <c r="U96" s="280" t="e">
        <v>#REF!</v>
      </c>
      <c r="V96" s="265"/>
      <c r="W96" s="160" t="e">
        <v>#REF!</v>
      </c>
    </row>
    <row r="97" spans="1:25" ht="15.75" customHeight="1">
      <c r="A97" s="55">
        <v>9</v>
      </c>
      <c r="B97" s="13" t="s">
        <v>136</v>
      </c>
      <c r="C97" s="13"/>
      <c r="D97" s="13"/>
      <c r="E97" s="13"/>
      <c r="F97" s="13"/>
      <c r="G97" s="13"/>
      <c r="H97" s="13"/>
      <c r="I97" s="67"/>
      <c r="J97" s="22" t="s">
        <v>29</v>
      </c>
      <c r="K97" s="125"/>
      <c r="L97" s="265">
        <v>16699</v>
      </c>
      <c r="M97" s="265">
        <v>16699</v>
      </c>
      <c r="N97" s="265">
        <v>16699</v>
      </c>
      <c r="O97" s="265">
        <v>16699</v>
      </c>
      <c r="P97" s="271">
        <v>16667.255201</v>
      </c>
      <c r="Q97" s="265">
        <v>16699</v>
      </c>
      <c r="R97" s="280">
        <v>0</v>
      </c>
      <c r="S97" s="265"/>
      <c r="T97" s="289">
        <v>0</v>
      </c>
      <c r="U97" s="280" t="e">
        <v>#REF!</v>
      </c>
      <c r="V97" s="265"/>
      <c r="W97" s="160" t="e">
        <v>#REF!</v>
      </c>
    </row>
    <row r="98" spans="1:25" ht="15.75" customHeight="1">
      <c r="A98" s="55">
        <v>10</v>
      </c>
      <c r="B98" s="13" t="s">
        <v>128</v>
      </c>
      <c r="C98" s="13"/>
      <c r="D98" s="18"/>
      <c r="E98" s="18"/>
      <c r="F98" s="13"/>
      <c r="G98" s="13"/>
      <c r="H98" s="13"/>
      <c r="I98" s="67"/>
      <c r="J98" s="22" t="s">
        <v>29</v>
      </c>
      <c r="K98" s="125"/>
      <c r="L98" s="265">
        <v>51445</v>
      </c>
      <c r="M98" s="265">
        <v>55445</v>
      </c>
      <c r="N98" s="265">
        <v>51445</v>
      </c>
      <c r="O98" s="265">
        <v>48445</v>
      </c>
      <c r="P98" s="271">
        <v>51347.203054999998</v>
      </c>
      <c r="Q98" s="265">
        <v>50000</v>
      </c>
      <c r="R98" s="280">
        <v>-1445</v>
      </c>
      <c r="S98" s="265"/>
      <c r="T98" s="289">
        <v>-2.8088249586937453E-2</v>
      </c>
      <c r="U98" s="280" t="e">
        <v>#REF!</v>
      </c>
      <c r="V98" s="265"/>
      <c r="W98" s="160" t="e">
        <v>#REF!</v>
      </c>
    </row>
    <row r="99" spans="1:25" ht="15.75" customHeight="1">
      <c r="A99" s="55">
        <v>11</v>
      </c>
      <c r="B99" s="13" t="s">
        <v>465</v>
      </c>
      <c r="C99" s="13"/>
      <c r="D99" s="18"/>
      <c r="E99" s="18"/>
      <c r="F99" s="13"/>
      <c r="G99" s="13"/>
      <c r="H99" s="13"/>
      <c r="I99" s="67"/>
      <c r="J99" s="22" t="s">
        <v>29</v>
      </c>
      <c r="K99" s="125"/>
      <c r="L99" s="294">
        <v>0</v>
      </c>
      <c r="M99" s="266">
        <v>500000</v>
      </c>
      <c r="N99" s="266">
        <v>300000</v>
      </c>
      <c r="O99" s="266">
        <v>1000000</v>
      </c>
      <c r="P99" s="275">
        <v>0</v>
      </c>
      <c r="Q99" s="275">
        <v>400000</v>
      </c>
      <c r="R99" s="281">
        <v>400000</v>
      </c>
      <c r="S99" s="265"/>
      <c r="T99" s="321" t="s">
        <v>546</v>
      </c>
      <c r="U99" s="266" t="e">
        <v>#REF!</v>
      </c>
      <c r="V99" s="265"/>
      <c r="W99" s="170" t="e">
        <v>#REF!</v>
      </c>
    </row>
    <row r="100" spans="1:25" ht="15.75" customHeight="1">
      <c r="A100" s="17"/>
      <c r="B100" s="13"/>
      <c r="C100" s="13"/>
      <c r="D100" s="13"/>
      <c r="E100" s="13"/>
      <c r="F100" s="13"/>
      <c r="G100" s="13"/>
      <c r="H100" s="52"/>
      <c r="I100" s="67"/>
      <c r="J100" s="22"/>
      <c r="K100" s="125"/>
      <c r="L100" s="265"/>
      <c r="M100" s="265"/>
      <c r="N100" s="265"/>
      <c r="O100" s="265"/>
      <c r="P100" s="265"/>
      <c r="Q100" s="265"/>
      <c r="R100" s="280"/>
      <c r="S100" s="265"/>
      <c r="T100" s="289"/>
      <c r="U100" s="280"/>
      <c r="V100" s="265"/>
      <c r="W100" s="160" t="s">
        <v>144</v>
      </c>
    </row>
    <row r="101" spans="1:25" ht="15.75" customHeight="1">
      <c r="A101" s="19"/>
      <c r="B101" s="13"/>
      <c r="C101" s="13"/>
      <c r="D101" s="13"/>
      <c r="E101" s="53" t="s">
        <v>276</v>
      </c>
      <c r="F101" s="53"/>
      <c r="G101" s="27"/>
      <c r="H101" s="27"/>
      <c r="I101" s="28"/>
      <c r="J101" s="29" t="s">
        <v>29</v>
      </c>
      <c r="K101" s="133"/>
      <c r="L101" s="255">
        <v>4433629</v>
      </c>
      <c r="M101" s="255">
        <v>4558409</v>
      </c>
      <c r="N101" s="255">
        <v>4177239</v>
      </c>
      <c r="O101" s="255">
        <v>4799912</v>
      </c>
      <c r="P101" s="255">
        <v>4331386.6981009999</v>
      </c>
      <c r="Q101" s="255">
        <v>4408567</v>
      </c>
      <c r="R101" s="279">
        <v>-25062</v>
      </c>
      <c r="S101" s="255"/>
      <c r="T101" s="322">
        <v>-5.6527057180472129E-3</v>
      </c>
      <c r="U101" s="279" t="e">
        <v>#REF!</v>
      </c>
      <c r="V101" s="255"/>
      <c r="W101" s="162" t="e">
        <v>#REF!</v>
      </c>
    </row>
    <row r="102" spans="1:25" ht="15.75" customHeight="1">
      <c r="A102" s="19"/>
      <c r="B102" s="13"/>
      <c r="C102" s="13"/>
      <c r="D102" s="13"/>
      <c r="E102" s="13" t="s">
        <v>48</v>
      </c>
      <c r="F102" s="13"/>
      <c r="G102" s="13"/>
      <c r="H102" s="13"/>
      <c r="I102" s="23"/>
      <c r="J102" s="66" t="s">
        <v>29</v>
      </c>
      <c r="K102" s="125"/>
      <c r="L102" s="265">
        <v>4433629</v>
      </c>
      <c r="M102" s="265">
        <v>4558409</v>
      </c>
      <c r="N102" s="265">
        <v>4177239</v>
      </c>
      <c r="O102" s="265">
        <v>4799912</v>
      </c>
      <c r="P102" s="265">
        <v>4331386.6981009999</v>
      </c>
      <c r="Q102" s="265">
        <v>4408567</v>
      </c>
      <c r="R102" s="280">
        <v>-25062</v>
      </c>
      <c r="S102" s="265"/>
      <c r="T102" s="289">
        <v>-5.6527057180472129E-3</v>
      </c>
      <c r="U102" s="280" t="e">
        <v>#REF!</v>
      </c>
      <c r="V102" s="265"/>
      <c r="W102" s="160" t="e">
        <v>#REF!</v>
      </c>
      <c r="Y102" s="149"/>
    </row>
    <row r="103" spans="1:25" ht="15.75" customHeight="1">
      <c r="A103" s="19"/>
      <c r="B103" s="13"/>
      <c r="C103" s="13"/>
      <c r="D103" s="13"/>
      <c r="E103" s="13"/>
      <c r="F103" s="13" t="s">
        <v>49</v>
      </c>
      <c r="G103" s="13"/>
      <c r="H103" s="13"/>
      <c r="I103" s="23"/>
      <c r="J103" s="66"/>
      <c r="K103" s="125"/>
      <c r="L103" s="265">
        <v>2752188</v>
      </c>
      <c r="M103" s="265">
        <v>2876968</v>
      </c>
      <c r="N103" s="265">
        <v>2495798</v>
      </c>
      <c r="O103" s="265">
        <v>3118471</v>
      </c>
      <c r="P103" s="265">
        <v>2649945.6981009999</v>
      </c>
      <c r="Q103" s="265">
        <v>2727126</v>
      </c>
      <c r="R103" s="280">
        <v>-25062</v>
      </c>
      <c r="S103" s="265"/>
      <c r="T103" s="289">
        <v>-9.1062093141892619E-3</v>
      </c>
      <c r="U103" s="280" t="e">
        <v>#REF!</v>
      </c>
      <c r="V103" s="265"/>
      <c r="W103" s="160" t="e">
        <v>#REF!</v>
      </c>
      <c r="X103" s="149"/>
    </row>
    <row r="104" spans="1:25" ht="17.45" customHeight="1">
      <c r="A104" s="19"/>
      <c r="B104" s="13"/>
      <c r="C104" s="13"/>
      <c r="D104" s="13"/>
      <c r="E104" s="13"/>
      <c r="F104" s="13" t="s">
        <v>510</v>
      </c>
      <c r="G104" s="13"/>
      <c r="H104" s="6"/>
      <c r="I104" s="23"/>
      <c r="J104" s="66"/>
      <c r="K104" s="125"/>
      <c r="L104" s="265">
        <v>1681441</v>
      </c>
      <c r="M104" s="265">
        <v>1681441</v>
      </c>
      <c r="N104" s="265">
        <v>1681441</v>
      </c>
      <c r="O104" s="265">
        <v>1681441</v>
      </c>
      <c r="P104" s="265">
        <v>1681441</v>
      </c>
      <c r="Q104" s="265">
        <v>1681441</v>
      </c>
      <c r="R104" s="280">
        <v>0</v>
      </c>
      <c r="S104" s="265"/>
      <c r="T104" s="289">
        <v>0</v>
      </c>
      <c r="U104" s="280" t="e">
        <v>#REF!</v>
      </c>
      <c r="V104" s="265"/>
      <c r="W104" s="160" t="e">
        <v>#REF!</v>
      </c>
    </row>
    <row r="105" spans="1:25" ht="15.75" customHeight="1">
      <c r="A105" s="19"/>
      <c r="B105" s="13"/>
      <c r="C105" s="13"/>
      <c r="D105" s="13"/>
      <c r="E105" s="13"/>
      <c r="F105" s="13"/>
      <c r="G105" s="13"/>
      <c r="H105" s="6"/>
      <c r="I105" s="23"/>
      <c r="J105" s="66"/>
      <c r="K105" s="125"/>
      <c r="L105" s="265"/>
      <c r="M105" s="265"/>
      <c r="N105" s="265"/>
      <c r="O105" s="265"/>
      <c r="P105" s="265"/>
      <c r="Q105" s="265"/>
      <c r="R105" s="280"/>
      <c r="S105" s="265"/>
      <c r="T105" s="289"/>
      <c r="U105" s="280"/>
      <c r="V105" s="265"/>
      <c r="W105" s="160" t="s">
        <v>144</v>
      </c>
    </row>
    <row r="106" spans="1:25" ht="15.75" customHeight="1">
      <c r="A106" s="19"/>
      <c r="B106" s="13"/>
      <c r="C106" s="13"/>
      <c r="D106" s="13"/>
      <c r="E106" s="13"/>
      <c r="F106" s="13"/>
      <c r="G106" s="13"/>
      <c r="H106" s="6"/>
      <c r="I106" s="23"/>
      <c r="J106" s="66"/>
      <c r="K106" s="125"/>
      <c r="L106" s="265"/>
      <c r="M106" s="265"/>
      <c r="N106" s="265"/>
      <c r="O106" s="265"/>
      <c r="P106" s="302"/>
      <c r="Q106" s="265"/>
      <c r="R106" s="280"/>
      <c r="S106" s="265"/>
      <c r="T106" s="289"/>
      <c r="U106" s="280"/>
      <c r="V106" s="265"/>
      <c r="W106" s="160" t="s">
        <v>144</v>
      </c>
    </row>
    <row r="107" spans="1:25" ht="15.75" customHeight="1">
      <c r="A107" s="70" t="s">
        <v>460</v>
      </c>
      <c r="B107" s="13"/>
      <c r="C107" s="13"/>
      <c r="D107" s="13"/>
      <c r="E107" s="13"/>
      <c r="F107" s="13"/>
      <c r="G107" s="13"/>
      <c r="H107" s="6"/>
      <c r="I107" s="23"/>
      <c r="J107" s="66"/>
      <c r="K107" s="125"/>
      <c r="L107" s="265"/>
      <c r="M107" s="265"/>
      <c r="N107" s="265"/>
      <c r="O107" s="265"/>
      <c r="P107" s="265"/>
      <c r="Q107" s="265"/>
      <c r="R107" s="280"/>
      <c r="S107" s="265"/>
      <c r="T107" s="289"/>
      <c r="U107" s="280"/>
      <c r="V107" s="265"/>
      <c r="W107" s="160" t="s">
        <v>144</v>
      </c>
    </row>
    <row r="108" spans="1:25" ht="16.5" customHeight="1">
      <c r="A108" s="70" t="s">
        <v>533</v>
      </c>
      <c r="B108" s="129"/>
      <c r="C108" s="129"/>
      <c r="D108" s="129"/>
      <c r="E108" s="129"/>
      <c r="F108" s="129"/>
      <c r="G108" s="129"/>
      <c r="H108" s="129"/>
      <c r="I108" s="129"/>
      <c r="J108" s="241"/>
      <c r="K108" s="129"/>
      <c r="L108" s="256"/>
      <c r="M108" s="256"/>
      <c r="N108" s="256"/>
      <c r="O108" s="256"/>
      <c r="P108" s="256"/>
      <c r="Q108" s="256"/>
      <c r="R108" s="280"/>
      <c r="S108" s="256"/>
      <c r="T108" s="289"/>
      <c r="U108" s="280"/>
      <c r="V108" s="256"/>
      <c r="W108" s="160"/>
    </row>
    <row r="109" spans="1:25" ht="16.5" customHeight="1">
      <c r="A109" s="70" t="s">
        <v>534</v>
      </c>
      <c r="B109" s="129"/>
      <c r="C109" s="129"/>
      <c r="D109" s="129"/>
      <c r="E109" s="129"/>
      <c r="F109" s="129"/>
      <c r="G109" s="129"/>
      <c r="H109" s="129"/>
      <c r="I109" s="129"/>
      <c r="J109" s="241"/>
      <c r="K109" s="129"/>
      <c r="L109" s="256"/>
      <c r="M109" s="256"/>
      <c r="N109" s="256"/>
      <c r="O109" s="256"/>
      <c r="P109" s="256"/>
      <c r="Q109" s="256"/>
      <c r="R109" s="280"/>
      <c r="S109" s="256"/>
      <c r="T109" s="289"/>
      <c r="U109" s="280"/>
      <c r="V109" s="256"/>
      <c r="W109" s="160" t="s">
        <v>144</v>
      </c>
    </row>
    <row r="110" spans="1:25" ht="16.5" customHeight="1">
      <c r="A110" s="70" t="s">
        <v>511</v>
      </c>
      <c r="B110" s="129"/>
      <c r="C110" s="129"/>
      <c r="D110" s="129"/>
      <c r="E110" s="129"/>
      <c r="F110" s="129"/>
      <c r="G110" s="129"/>
      <c r="H110" s="129"/>
      <c r="I110" s="129"/>
      <c r="J110" s="241"/>
      <c r="K110" s="129"/>
      <c r="L110" s="256"/>
      <c r="M110" s="256"/>
      <c r="N110" s="256"/>
      <c r="O110" s="256"/>
      <c r="P110" s="256"/>
      <c r="Q110" s="256"/>
      <c r="R110" s="280"/>
      <c r="S110" s="256"/>
      <c r="T110" s="289"/>
      <c r="U110" s="280"/>
      <c r="V110" s="256"/>
      <c r="W110" s="160"/>
    </row>
    <row r="111" spans="1:25" ht="15.75" customHeight="1">
      <c r="A111" s="34"/>
      <c r="B111" s="4"/>
      <c r="C111" s="13"/>
      <c r="D111" s="13"/>
      <c r="E111" s="13"/>
      <c r="F111" s="13"/>
      <c r="G111" s="13"/>
      <c r="H111" s="13"/>
      <c r="I111" s="67"/>
      <c r="J111" s="22"/>
      <c r="K111" s="125"/>
      <c r="L111" s="147"/>
      <c r="M111" s="147"/>
      <c r="N111" s="147"/>
      <c r="O111" s="147"/>
      <c r="P111" s="147"/>
      <c r="Q111" s="147"/>
      <c r="R111" s="280"/>
      <c r="S111" s="147"/>
      <c r="T111" s="289"/>
      <c r="U111" s="280"/>
      <c r="V111" s="147"/>
      <c r="W111" s="160" t="s">
        <v>144</v>
      </c>
    </row>
    <row r="112" spans="1:25" ht="15.75" customHeight="1">
      <c r="A112" s="16" t="s">
        <v>116</v>
      </c>
      <c r="B112" s="37"/>
      <c r="C112" s="37"/>
      <c r="D112" s="37"/>
      <c r="E112" s="37"/>
      <c r="F112" s="37"/>
      <c r="G112" s="37"/>
      <c r="H112" s="37"/>
      <c r="I112" s="33"/>
      <c r="J112" s="31"/>
      <c r="K112" s="125"/>
      <c r="L112" s="147"/>
      <c r="M112" s="147"/>
      <c r="N112" s="147"/>
      <c r="O112" s="147"/>
      <c r="P112" s="147"/>
      <c r="Q112" s="147"/>
      <c r="R112" s="280"/>
      <c r="S112" s="147"/>
      <c r="T112" s="289"/>
      <c r="U112" s="280"/>
      <c r="V112" s="147"/>
      <c r="W112" s="160" t="s">
        <v>144</v>
      </c>
    </row>
    <row r="113" spans="1:23" ht="15.75" customHeight="1">
      <c r="A113" s="26"/>
      <c r="B113" s="4"/>
      <c r="C113" s="4"/>
      <c r="D113" s="4"/>
      <c r="E113" s="4"/>
      <c r="F113" s="4"/>
      <c r="G113" s="4"/>
      <c r="H113" s="4"/>
      <c r="I113" s="33"/>
      <c r="J113" s="31"/>
      <c r="K113" s="125"/>
      <c r="L113" s="147"/>
      <c r="M113" s="147"/>
      <c r="N113" s="147"/>
      <c r="O113" s="147"/>
      <c r="P113" s="147"/>
      <c r="Q113" s="147"/>
      <c r="R113" s="280"/>
      <c r="S113" s="147"/>
      <c r="T113" s="289"/>
      <c r="U113" s="280"/>
      <c r="V113" s="147"/>
      <c r="W113" s="160" t="s">
        <v>144</v>
      </c>
    </row>
    <row r="114" spans="1:23" ht="16.899999999999999" customHeight="1">
      <c r="A114" s="17" t="s">
        <v>35</v>
      </c>
      <c r="B114" s="13" t="s">
        <v>437</v>
      </c>
      <c r="D114" s="13"/>
      <c r="F114" s="13"/>
      <c r="G114" s="13"/>
      <c r="H114" s="13"/>
      <c r="I114" s="20"/>
      <c r="J114" s="22" t="s">
        <v>29</v>
      </c>
      <c r="K114" s="125"/>
      <c r="L114" s="265">
        <v>75000</v>
      </c>
      <c r="M114" s="265">
        <v>90000</v>
      </c>
      <c r="N114" s="265">
        <v>70000</v>
      </c>
      <c r="O114" s="265">
        <v>0</v>
      </c>
      <c r="P114" s="271">
        <v>74857.425000000003</v>
      </c>
      <c r="Q114" s="271">
        <v>68000</v>
      </c>
      <c r="R114" s="280">
        <v>-7000</v>
      </c>
      <c r="S114" s="265"/>
      <c r="T114" s="289">
        <v>-9.3333333333333379E-2</v>
      </c>
      <c r="U114" s="280" t="e">
        <v>#REF!</v>
      </c>
      <c r="V114" s="265"/>
      <c r="W114" s="160" t="e">
        <v>#REF!</v>
      </c>
    </row>
    <row r="115" spans="1:23" ht="18" customHeight="1">
      <c r="A115" s="17" t="s">
        <v>36</v>
      </c>
      <c r="B115" s="13" t="s">
        <v>477</v>
      </c>
      <c r="C115" s="18"/>
      <c r="D115" s="13"/>
      <c r="E115" s="13"/>
      <c r="F115" s="13"/>
      <c r="G115" s="13"/>
      <c r="H115" s="13"/>
      <c r="I115" s="67"/>
      <c r="J115" s="22" t="s">
        <v>29</v>
      </c>
      <c r="K115" s="125"/>
      <c r="L115" s="265">
        <v>49561</v>
      </c>
      <c r="M115" s="265">
        <v>0</v>
      </c>
      <c r="N115" s="265">
        <v>0</v>
      </c>
      <c r="O115" s="265">
        <v>0</v>
      </c>
      <c r="P115" s="271">
        <v>49466.784539</v>
      </c>
      <c r="Q115" s="271">
        <v>0</v>
      </c>
      <c r="R115" s="280">
        <v>-49561</v>
      </c>
      <c r="S115" s="265"/>
      <c r="T115" s="289">
        <v>-1</v>
      </c>
      <c r="U115" s="280" t="e">
        <v>#REF!</v>
      </c>
      <c r="V115" s="265"/>
      <c r="W115" s="160" t="e">
        <v>#REF!</v>
      </c>
    </row>
    <row r="116" spans="1:23" ht="18" customHeight="1">
      <c r="A116" s="17" t="s">
        <v>37</v>
      </c>
      <c r="B116" s="13" t="s">
        <v>478</v>
      </c>
      <c r="C116" s="18"/>
      <c r="D116" s="13"/>
      <c r="E116" s="13"/>
      <c r="F116" s="13"/>
      <c r="G116" s="13"/>
      <c r="H116" s="13"/>
      <c r="I116" s="67"/>
      <c r="J116" s="22" t="s">
        <v>29</v>
      </c>
      <c r="K116" s="125"/>
      <c r="L116" s="265">
        <v>47000</v>
      </c>
      <c r="M116" s="265">
        <v>0</v>
      </c>
      <c r="N116" s="265">
        <v>0</v>
      </c>
      <c r="O116" s="265">
        <v>0</v>
      </c>
      <c r="P116" s="271">
        <v>46910.652999999998</v>
      </c>
      <c r="Q116" s="271">
        <v>0</v>
      </c>
      <c r="R116" s="280">
        <v>-47000</v>
      </c>
      <c r="S116" s="265"/>
      <c r="T116" s="289">
        <v>-1</v>
      </c>
      <c r="U116" s="280" t="e">
        <v>#REF!</v>
      </c>
      <c r="V116" s="265"/>
      <c r="W116" s="160" t="e">
        <v>#REF!</v>
      </c>
    </row>
    <row r="117" spans="1:23" ht="18.75" customHeight="1">
      <c r="A117" s="17" t="s">
        <v>18</v>
      </c>
      <c r="B117" s="13" t="s">
        <v>448</v>
      </c>
      <c r="C117" s="13"/>
      <c r="D117" s="13"/>
      <c r="E117" s="13"/>
      <c r="F117" s="13"/>
      <c r="G117" s="13"/>
      <c r="H117" s="13"/>
      <c r="I117" s="20"/>
      <c r="J117" s="66" t="s">
        <v>29</v>
      </c>
      <c r="K117" s="125"/>
      <c r="L117" s="265">
        <v>73254</v>
      </c>
      <c r="M117" s="265">
        <v>128000</v>
      </c>
      <c r="N117" s="265">
        <v>73254</v>
      </c>
      <c r="O117" s="265">
        <v>63254</v>
      </c>
      <c r="P117" s="271">
        <v>73114.744145999997</v>
      </c>
      <c r="Q117" s="271">
        <v>73254</v>
      </c>
      <c r="R117" s="280">
        <v>0</v>
      </c>
      <c r="S117" s="265"/>
      <c r="T117" s="289">
        <v>0</v>
      </c>
      <c r="U117" s="280" t="e">
        <v>#REF!</v>
      </c>
      <c r="V117" s="265"/>
      <c r="W117" s="160" t="e">
        <v>#REF!</v>
      </c>
    </row>
    <row r="118" spans="1:23" ht="18.75" customHeight="1">
      <c r="A118" s="17" t="s">
        <v>19</v>
      </c>
      <c r="B118" s="50" t="s">
        <v>512</v>
      </c>
      <c r="D118" s="13"/>
      <c r="E118" s="13"/>
      <c r="F118" s="13"/>
      <c r="G118" s="13"/>
      <c r="H118" s="13"/>
      <c r="I118" s="13"/>
      <c r="J118" s="66" t="s">
        <v>29</v>
      </c>
      <c r="K118" s="125"/>
      <c r="L118" s="288">
        <v>10000</v>
      </c>
      <c r="M118" s="288">
        <v>10000</v>
      </c>
      <c r="N118" s="317">
        <v>0</v>
      </c>
      <c r="O118" s="317">
        <v>10000</v>
      </c>
      <c r="P118" s="317">
        <v>9980.99</v>
      </c>
      <c r="Q118" s="317">
        <v>10000</v>
      </c>
      <c r="R118" s="281">
        <v>0</v>
      </c>
      <c r="S118" s="285"/>
      <c r="T118" s="321">
        <v>0</v>
      </c>
      <c r="U118" s="281" t="e">
        <v>#REF!</v>
      </c>
      <c r="V118" s="285"/>
      <c r="W118" s="170" t="e">
        <v>#REF!</v>
      </c>
    </row>
    <row r="119" spans="1:23" ht="15.75" customHeight="1">
      <c r="A119" s="19"/>
      <c r="B119" s="13"/>
      <c r="C119" s="13"/>
      <c r="D119" s="13"/>
      <c r="E119" s="13"/>
      <c r="F119" s="13"/>
      <c r="G119" s="13"/>
      <c r="H119" s="13"/>
      <c r="I119" s="20"/>
      <c r="J119" s="66"/>
      <c r="K119" s="125"/>
      <c r="L119" s="147"/>
      <c r="M119" s="147"/>
      <c r="N119" s="147"/>
      <c r="O119" s="147"/>
      <c r="P119" s="147"/>
      <c r="Q119" s="147"/>
      <c r="R119" s="280"/>
      <c r="S119" s="147"/>
      <c r="T119" s="289"/>
      <c r="U119" s="280"/>
      <c r="V119" s="147"/>
      <c r="W119" s="160" t="s">
        <v>144</v>
      </c>
    </row>
    <row r="120" spans="1:23" ht="15.75" customHeight="1">
      <c r="A120" s="19"/>
      <c r="B120" s="13"/>
      <c r="C120" s="13"/>
      <c r="D120" s="13"/>
      <c r="E120" s="53" t="s">
        <v>174</v>
      </c>
      <c r="F120" s="53"/>
      <c r="G120" s="53"/>
      <c r="H120" s="53"/>
      <c r="I120" s="38"/>
      <c r="J120" s="29" t="s">
        <v>29</v>
      </c>
      <c r="K120" s="133"/>
      <c r="L120" s="255">
        <v>254815</v>
      </c>
      <c r="M120" s="255">
        <v>228000</v>
      </c>
      <c r="N120" s="255">
        <v>143254</v>
      </c>
      <c r="O120" s="255">
        <v>73254</v>
      </c>
      <c r="P120" s="255">
        <v>254330.596685</v>
      </c>
      <c r="Q120" s="255">
        <v>151254</v>
      </c>
      <c r="R120" s="279">
        <v>-103561</v>
      </c>
      <c r="S120" s="255"/>
      <c r="T120" s="322">
        <v>-0.40641641975550891</v>
      </c>
      <c r="U120" s="279" t="e">
        <v>#REF!</v>
      </c>
      <c r="V120" s="255"/>
      <c r="W120" s="162" t="e">
        <v>#REF!</v>
      </c>
    </row>
    <row r="121" spans="1:23" ht="15.75" customHeight="1">
      <c r="A121" s="19"/>
      <c r="B121" s="13"/>
      <c r="C121" s="13"/>
      <c r="D121" s="13"/>
      <c r="E121" s="13"/>
      <c r="F121" s="13"/>
      <c r="G121" s="13"/>
      <c r="H121" s="13"/>
      <c r="I121" s="20"/>
      <c r="J121" s="66"/>
      <c r="K121" s="125"/>
      <c r="L121" s="265"/>
      <c r="M121" s="265"/>
      <c r="N121" s="265"/>
      <c r="O121" s="265"/>
      <c r="P121" s="265"/>
      <c r="Q121" s="265"/>
      <c r="R121" s="280"/>
      <c r="S121" s="265"/>
      <c r="T121" s="289"/>
      <c r="U121" s="280"/>
      <c r="V121" s="265"/>
      <c r="W121" s="160" t="s">
        <v>144</v>
      </c>
    </row>
    <row r="122" spans="1:23" ht="15.75" customHeight="1">
      <c r="A122" s="17"/>
      <c r="B122" s="4"/>
      <c r="C122" s="4"/>
      <c r="D122" s="4"/>
      <c r="E122" s="4"/>
      <c r="F122" s="4"/>
      <c r="G122" s="4"/>
      <c r="H122" s="4"/>
      <c r="I122" s="54"/>
      <c r="J122" s="31"/>
      <c r="K122" s="125"/>
      <c r="L122" s="147"/>
      <c r="M122" s="147"/>
      <c r="N122" s="147"/>
      <c r="O122" s="147"/>
      <c r="P122" s="147"/>
      <c r="Q122" s="147"/>
      <c r="R122" s="280"/>
      <c r="S122" s="147"/>
      <c r="T122" s="289"/>
      <c r="U122" s="280"/>
      <c r="V122" s="147"/>
      <c r="W122" s="160" t="s">
        <v>144</v>
      </c>
    </row>
    <row r="123" spans="1:23" ht="15.75" customHeight="1">
      <c r="A123" s="16" t="s">
        <v>430</v>
      </c>
      <c r="B123" s="53"/>
      <c r="C123" s="53"/>
      <c r="D123" s="53"/>
      <c r="E123" s="53"/>
      <c r="F123" s="53"/>
      <c r="G123" s="53"/>
      <c r="H123" s="53"/>
      <c r="I123" s="23"/>
      <c r="J123" s="66"/>
      <c r="K123" s="125"/>
      <c r="L123" s="147"/>
      <c r="M123" s="147"/>
      <c r="N123" s="147"/>
      <c r="O123" s="147"/>
      <c r="P123" s="147"/>
      <c r="Q123" s="147"/>
      <c r="R123" s="280"/>
      <c r="S123" s="147"/>
      <c r="T123" s="289"/>
      <c r="U123" s="280"/>
      <c r="V123" s="147"/>
      <c r="W123" s="160" t="s">
        <v>144</v>
      </c>
    </row>
    <row r="124" spans="1:23" ht="15.75" customHeight="1">
      <c r="A124" s="13"/>
      <c r="B124" s="13"/>
      <c r="C124" s="13"/>
      <c r="D124" s="13"/>
      <c r="E124" s="13"/>
      <c r="F124" s="13"/>
      <c r="G124" s="13"/>
      <c r="H124" s="13"/>
      <c r="I124" s="23"/>
      <c r="J124" s="66"/>
      <c r="K124" s="125"/>
      <c r="L124" s="147"/>
      <c r="M124" s="147"/>
      <c r="N124" s="147"/>
      <c r="O124" s="147"/>
      <c r="P124" s="147"/>
      <c r="Q124" s="147"/>
      <c r="R124" s="280"/>
      <c r="S124" s="147"/>
      <c r="T124" s="289"/>
      <c r="U124" s="280"/>
      <c r="V124" s="147"/>
      <c r="W124" s="160" t="s">
        <v>144</v>
      </c>
    </row>
    <row r="125" spans="1:23" ht="15.75" customHeight="1">
      <c r="A125" s="17" t="s">
        <v>35</v>
      </c>
      <c r="B125" s="13" t="s">
        <v>95</v>
      </c>
      <c r="C125" s="13"/>
      <c r="D125" s="13"/>
      <c r="E125" s="13"/>
      <c r="F125" s="13"/>
      <c r="G125" s="13"/>
      <c r="H125" s="13"/>
      <c r="I125" s="20"/>
      <c r="J125" s="66" t="s">
        <v>29</v>
      </c>
      <c r="K125" s="125"/>
      <c r="L125" s="265">
        <v>100381</v>
      </c>
      <c r="M125" s="265">
        <v>100381</v>
      </c>
      <c r="N125" s="265">
        <v>100381</v>
      </c>
      <c r="O125" s="265">
        <v>100381</v>
      </c>
      <c r="P125" s="271">
        <v>100190.17571899999</v>
      </c>
      <c r="Q125" s="265">
        <v>100381</v>
      </c>
      <c r="R125" s="280">
        <v>0</v>
      </c>
      <c r="S125" s="265"/>
      <c r="T125" s="289">
        <v>0</v>
      </c>
      <c r="U125" s="280" t="e">
        <v>#REF!</v>
      </c>
      <c r="V125" s="265"/>
      <c r="W125" s="160" t="e">
        <v>#REF!</v>
      </c>
    </row>
    <row r="126" spans="1:23" ht="15.75" customHeight="1">
      <c r="A126" s="17" t="s">
        <v>36</v>
      </c>
      <c r="B126" s="13" t="s">
        <v>96</v>
      </c>
      <c r="C126" s="13"/>
      <c r="D126" s="13"/>
      <c r="E126" s="13"/>
      <c r="F126" s="13"/>
      <c r="G126" s="13"/>
      <c r="H126" s="13"/>
      <c r="I126" s="20"/>
      <c r="J126" s="66" t="s">
        <v>29</v>
      </c>
      <c r="K126" s="125"/>
      <c r="L126" s="265">
        <v>37993</v>
      </c>
      <c r="M126" s="265">
        <v>67993</v>
      </c>
      <c r="N126" s="265">
        <v>37993</v>
      </c>
      <c r="O126" s="265">
        <v>67993</v>
      </c>
      <c r="P126" s="271">
        <v>37920.775306999996</v>
      </c>
      <c r="Q126" s="265">
        <v>57993</v>
      </c>
      <c r="R126" s="280">
        <v>20000</v>
      </c>
      <c r="S126" s="265"/>
      <c r="T126" s="289">
        <v>0.52641276024530836</v>
      </c>
      <c r="U126" s="280" t="e">
        <v>#REF!</v>
      </c>
      <c r="V126" s="265"/>
      <c r="W126" s="160" t="e">
        <v>#REF!</v>
      </c>
    </row>
    <row r="127" spans="1:23" ht="15.75" customHeight="1">
      <c r="A127" s="17" t="s">
        <v>37</v>
      </c>
      <c r="B127" s="13" t="s">
        <v>97</v>
      </c>
      <c r="C127" s="13"/>
      <c r="D127" s="13"/>
      <c r="E127" s="13"/>
      <c r="F127" s="13"/>
      <c r="G127" s="13"/>
      <c r="H127" s="13"/>
      <c r="I127" s="20"/>
      <c r="J127" s="66" t="s">
        <v>29</v>
      </c>
      <c r="K127" s="125"/>
      <c r="L127" s="266">
        <v>5565</v>
      </c>
      <c r="M127" s="266">
        <v>6565</v>
      </c>
      <c r="N127" s="266">
        <v>5565</v>
      </c>
      <c r="O127" s="266">
        <v>6565</v>
      </c>
      <c r="P127" s="275">
        <v>5554.4209349999992</v>
      </c>
      <c r="Q127" s="266">
        <v>6565</v>
      </c>
      <c r="R127" s="281">
        <v>1000</v>
      </c>
      <c r="S127" s="265"/>
      <c r="T127" s="321">
        <v>0.17969451931716085</v>
      </c>
      <c r="U127" s="281" t="e">
        <v>#REF!</v>
      </c>
      <c r="V127" s="265"/>
      <c r="W127" s="170" t="e">
        <v>#REF!</v>
      </c>
    </row>
    <row r="128" spans="1:23" ht="15.75" customHeight="1">
      <c r="A128" s="19"/>
      <c r="B128" s="13"/>
      <c r="C128" s="13"/>
      <c r="D128" s="13"/>
      <c r="E128" s="13"/>
      <c r="F128" s="13"/>
      <c r="G128" s="13"/>
      <c r="H128" s="13"/>
      <c r="I128" s="20"/>
      <c r="J128" s="66"/>
      <c r="K128" s="125"/>
      <c r="L128" s="147"/>
      <c r="M128" s="147"/>
      <c r="N128" s="147"/>
      <c r="O128" s="147"/>
      <c r="P128" s="147"/>
      <c r="Q128" s="147"/>
      <c r="R128" s="280"/>
      <c r="S128" s="147"/>
      <c r="T128" s="289"/>
      <c r="U128" s="280"/>
      <c r="V128" s="147"/>
      <c r="W128" s="160" t="s">
        <v>144</v>
      </c>
    </row>
    <row r="129" spans="1:23" ht="15.75" customHeight="1">
      <c r="A129" s="19"/>
      <c r="B129" s="13"/>
      <c r="C129" s="13"/>
      <c r="D129" s="13"/>
      <c r="E129" s="53" t="s">
        <v>40</v>
      </c>
      <c r="F129" s="53"/>
      <c r="G129" s="27"/>
      <c r="H129" s="27"/>
      <c r="I129" s="28"/>
      <c r="J129" s="29" t="s">
        <v>29</v>
      </c>
      <c r="K129" s="133"/>
      <c r="L129" s="255">
        <v>143939</v>
      </c>
      <c r="M129" s="255">
        <v>174939</v>
      </c>
      <c r="N129" s="255">
        <v>143939</v>
      </c>
      <c r="O129" s="255">
        <v>174939</v>
      </c>
      <c r="P129" s="255">
        <v>143665.371961</v>
      </c>
      <c r="Q129" s="255">
        <v>164939</v>
      </c>
      <c r="R129" s="279">
        <v>21000</v>
      </c>
      <c r="S129" s="255"/>
      <c r="T129" s="322">
        <v>0.1458951361340568</v>
      </c>
      <c r="U129" s="279" t="e">
        <v>#REF!</v>
      </c>
      <c r="V129" s="255"/>
      <c r="W129" s="162" t="e">
        <v>#REF!</v>
      </c>
    </row>
    <row r="130" spans="1:23" ht="15.75" customHeight="1">
      <c r="A130" s="93"/>
      <c r="B130" s="13"/>
      <c r="C130" s="76"/>
      <c r="D130" s="13"/>
      <c r="E130" s="13"/>
      <c r="F130" s="13"/>
      <c r="G130" s="13"/>
      <c r="H130" s="13"/>
      <c r="I130" s="23"/>
      <c r="J130" s="66"/>
      <c r="K130" s="125"/>
      <c r="L130" s="147"/>
      <c r="M130" s="147"/>
      <c r="N130" s="147"/>
      <c r="O130" s="147"/>
      <c r="P130" s="147"/>
      <c r="Q130" s="147"/>
      <c r="R130" s="280"/>
      <c r="S130" s="147"/>
      <c r="T130" s="289"/>
      <c r="U130" s="280"/>
      <c r="V130" s="147"/>
      <c r="W130" s="160" t="s">
        <v>144</v>
      </c>
    </row>
    <row r="131" spans="1:23" ht="15.75" customHeight="1">
      <c r="A131" s="13"/>
      <c r="B131" s="13"/>
      <c r="C131" s="13"/>
      <c r="D131" s="13"/>
      <c r="E131" s="13"/>
      <c r="F131" s="13"/>
      <c r="G131" s="13"/>
      <c r="H131" s="13"/>
      <c r="I131" s="23"/>
      <c r="J131" s="66"/>
      <c r="K131" s="125"/>
      <c r="L131" s="147"/>
      <c r="M131" s="147"/>
      <c r="N131" s="147"/>
      <c r="O131" s="147"/>
      <c r="P131" s="147"/>
      <c r="Q131" s="147"/>
      <c r="R131" s="280"/>
      <c r="S131" s="147"/>
      <c r="T131" s="289"/>
      <c r="U131" s="280"/>
      <c r="V131" s="147"/>
      <c r="W131" s="160" t="s">
        <v>144</v>
      </c>
    </row>
    <row r="132" spans="1:23" ht="15.75" customHeight="1">
      <c r="A132" s="129" t="s">
        <v>453</v>
      </c>
      <c r="B132" s="13"/>
      <c r="C132" s="13"/>
      <c r="D132" s="13"/>
      <c r="E132" s="13"/>
      <c r="F132" s="13"/>
      <c r="G132" s="13"/>
      <c r="H132" s="13"/>
      <c r="I132" s="23"/>
      <c r="J132" s="66"/>
      <c r="K132" s="125"/>
      <c r="L132" s="147"/>
      <c r="M132" s="147"/>
      <c r="N132" s="147"/>
      <c r="O132" s="147"/>
      <c r="P132" s="147"/>
      <c r="Q132" s="147"/>
      <c r="R132" s="280"/>
      <c r="S132" s="147"/>
      <c r="T132" s="289"/>
      <c r="U132" s="280"/>
      <c r="V132" s="147"/>
      <c r="W132" s="160" t="s">
        <v>144</v>
      </c>
    </row>
    <row r="133" spans="1:23" ht="18.75" customHeight="1">
      <c r="A133" s="129" t="s">
        <v>537</v>
      </c>
      <c r="B133" s="129"/>
      <c r="C133" s="13"/>
      <c r="D133" s="13"/>
      <c r="E133" s="13"/>
      <c r="F133" s="13"/>
      <c r="G133" s="13"/>
      <c r="H133" s="13"/>
      <c r="I133" s="23"/>
      <c r="J133" s="66"/>
      <c r="K133" s="125"/>
      <c r="L133" s="147"/>
      <c r="M133" s="147"/>
      <c r="N133" s="147"/>
      <c r="O133" s="147"/>
      <c r="P133" s="147"/>
      <c r="Q133" s="147"/>
      <c r="R133" s="280"/>
      <c r="S133" s="147"/>
      <c r="T133" s="289"/>
      <c r="U133" s="280"/>
      <c r="V133" s="147"/>
      <c r="W133" s="160"/>
    </row>
    <row r="134" spans="1:23" ht="15.75" customHeight="1">
      <c r="A134" s="129"/>
      <c r="B134" s="4"/>
      <c r="C134" s="13"/>
      <c r="D134" s="13"/>
      <c r="E134" s="13"/>
      <c r="F134" s="13"/>
      <c r="G134" s="13"/>
      <c r="H134" s="13"/>
      <c r="I134" s="67"/>
      <c r="J134" s="22"/>
      <c r="K134" s="125"/>
      <c r="L134" s="147"/>
      <c r="M134" s="147"/>
      <c r="N134" s="147"/>
      <c r="O134" s="147"/>
      <c r="P134" s="147"/>
      <c r="Q134" s="147"/>
      <c r="R134" s="280"/>
      <c r="S134" s="147"/>
      <c r="T134" s="289"/>
      <c r="U134" s="280"/>
      <c r="V134" s="147"/>
      <c r="W134" s="160" t="s">
        <v>144</v>
      </c>
    </row>
    <row r="135" spans="1:23" ht="15.75" customHeight="1">
      <c r="A135" s="16" t="s">
        <v>113</v>
      </c>
      <c r="B135" s="53"/>
      <c r="C135" s="53"/>
      <c r="D135" s="53"/>
      <c r="E135" s="53"/>
      <c r="F135" s="53"/>
      <c r="G135" s="53"/>
      <c r="H135" s="53"/>
      <c r="I135" s="33"/>
      <c r="J135" s="31"/>
      <c r="K135" s="125"/>
      <c r="L135" s="147"/>
      <c r="M135" s="147"/>
      <c r="N135" s="147"/>
      <c r="O135" s="147"/>
      <c r="P135" s="147"/>
      <c r="Q135" s="147"/>
      <c r="R135" s="280"/>
      <c r="S135" s="147"/>
      <c r="T135" s="289"/>
      <c r="U135" s="280"/>
      <c r="V135" s="147"/>
      <c r="W135" s="160" t="s">
        <v>144</v>
      </c>
    </row>
    <row r="136" spans="1:23" ht="15.75" customHeight="1">
      <c r="A136" s="13"/>
      <c r="B136" s="13"/>
      <c r="C136" s="13"/>
      <c r="D136" s="13"/>
      <c r="E136" s="13"/>
      <c r="F136" s="13"/>
      <c r="G136" s="13"/>
      <c r="H136" s="13"/>
      <c r="I136" s="20"/>
      <c r="J136" s="66"/>
      <c r="K136" s="125"/>
      <c r="L136" s="147"/>
      <c r="M136" s="147"/>
      <c r="N136" s="147"/>
      <c r="O136" s="147"/>
      <c r="P136" s="147"/>
      <c r="Q136" s="147"/>
      <c r="R136" s="280"/>
      <c r="S136" s="147"/>
      <c r="T136" s="289"/>
      <c r="U136" s="280"/>
      <c r="V136" s="147"/>
      <c r="W136" s="160" t="s">
        <v>144</v>
      </c>
    </row>
    <row r="137" spans="1:23" ht="15.75" customHeight="1">
      <c r="A137" s="55">
        <v>1</v>
      </c>
      <c r="B137" s="67" t="s">
        <v>462</v>
      </c>
      <c r="C137" s="13"/>
      <c r="D137" s="13"/>
      <c r="E137" s="13"/>
      <c r="F137" s="13"/>
      <c r="G137" s="13"/>
      <c r="H137" s="13"/>
      <c r="I137" s="20"/>
      <c r="J137" s="66" t="s">
        <v>29</v>
      </c>
      <c r="K137" s="125"/>
      <c r="L137" s="265">
        <v>120000</v>
      </c>
      <c r="M137" s="265">
        <v>180000</v>
      </c>
      <c r="N137" s="265">
        <v>120000</v>
      </c>
      <c r="O137" s="265">
        <v>0</v>
      </c>
      <c r="P137" s="271">
        <v>119771.88</v>
      </c>
      <c r="Q137" s="265">
        <v>100000</v>
      </c>
      <c r="R137" s="280">
        <v>-20000</v>
      </c>
      <c r="S137" s="265"/>
      <c r="T137" s="289">
        <v>-0.16666666666666663</v>
      </c>
      <c r="U137" s="280" t="e">
        <v>#REF!</v>
      </c>
      <c r="V137" s="265"/>
      <c r="W137" s="160" t="e">
        <v>#REF!</v>
      </c>
    </row>
    <row r="138" spans="1:23" ht="15.75" customHeight="1">
      <c r="A138" s="55">
        <v>2</v>
      </c>
      <c r="B138" s="13" t="s">
        <v>456</v>
      </c>
      <c r="E138" s="13"/>
      <c r="F138" s="13"/>
      <c r="G138" s="13"/>
      <c r="H138" s="13"/>
      <c r="I138" s="13"/>
      <c r="J138" s="66" t="s">
        <v>29</v>
      </c>
      <c r="K138" s="125"/>
      <c r="L138" s="265">
        <v>230000</v>
      </c>
      <c r="M138" s="265">
        <v>250000</v>
      </c>
      <c r="N138" s="265">
        <v>213000</v>
      </c>
      <c r="O138" s="265">
        <v>200000</v>
      </c>
      <c r="P138" s="271">
        <v>229562.77</v>
      </c>
      <c r="Q138" s="265">
        <v>200000</v>
      </c>
      <c r="R138" s="280">
        <v>-30000</v>
      </c>
      <c r="S138" s="265"/>
      <c r="T138" s="289">
        <v>-0.13043478260869568</v>
      </c>
      <c r="U138" s="280" t="e">
        <v>#REF!</v>
      </c>
      <c r="V138" s="265"/>
      <c r="W138" s="160" t="e">
        <v>#REF!</v>
      </c>
    </row>
    <row r="139" spans="1:23" s="273" customFormat="1" ht="17.25" customHeight="1">
      <c r="A139" s="55">
        <v>3</v>
      </c>
      <c r="B139" s="50" t="s">
        <v>451</v>
      </c>
      <c r="D139" s="268"/>
      <c r="E139" s="268"/>
      <c r="F139" s="268"/>
      <c r="G139" s="268"/>
      <c r="H139" s="268"/>
      <c r="I139" s="268"/>
      <c r="J139" s="269" t="s">
        <v>29</v>
      </c>
      <c r="K139" s="270"/>
      <c r="L139" s="285">
        <v>1815</v>
      </c>
      <c r="M139" s="265">
        <v>1815</v>
      </c>
      <c r="N139" s="271">
        <v>1815</v>
      </c>
      <c r="O139" s="271">
        <v>1815</v>
      </c>
      <c r="P139" s="271">
        <v>1811.549685</v>
      </c>
      <c r="Q139" s="271">
        <v>1815</v>
      </c>
      <c r="R139" s="280">
        <v>0</v>
      </c>
      <c r="S139" s="271"/>
      <c r="T139" s="289">
        <v>0</v>
      </c>
      <c r="U139" s="280" t="e">
        <v>#REF!</v>
      </c>
      <c r="V139" s="271"/>
      <c r="W139" s="160" t="e">
        <v>#REF!</v>
      </c>
    </row>
    <row r="140" spans="1:23" s="273" customFormat="1" ht="17.25" customHeight="1">
      <c r="A140" s="55">
        <v>4</v>
      </c>
      <c r="B140" s="50" t="s">
        <v>480</v>
      </c>
      <c r="D140" s="268"/>
      <c r="E140" s="268"/>
      <c r="F140" s="268"/>
      <c r="G140" s="268"/>
      <c r="H140" s="268"/>
      <c r="I140" s="268"/>
      <c r="J140" s="269" t="s">
        <v>29</v>
      </c>
      <c r="K140" s="270"/>
      <c r="L140" s="285">
        <v>0</v>
      </c>
      <c r="M140" s="265">
        <v>0</v>
      </c>
      <c r="N140" s="271">
        <v>0</v>
      </c>
      <c r="O140" s="271">
        <v>6500</v>
      </c>
      <c r="P140" s="271">
        <v>0</v>
      </c>
      <c r="Q140" s="271">
        <v>1700</v>
      </c>
      <c r="R140" s="280">
        <v>1700</v>
      </c>
      <c r="S140" s="271"/>
      <c r="T140" s="289" t="s">
        <v>546</v>
      </c>
      <c r="U140" s="265" t="e">
        <v>#REF!</v>
      </c>
      <c r="V140" s="271"/>
      <c r="W140" s="160" t="e">
        <v>#REF!</v>
      </c>
    </row>
    <row r="141" spans="1:23" ht="16.899999999999999" customHeight="1">
      <c r="A141" s="55">
        <v>5</v>
      </c>
      <c r="B141" s="13" t="s">
        <v>513</v>
      </c>
      <c r="C141" s="13"/>
      <c r="D141" s="13"/>
      <c r="E141" s="13"/>
      <c r="F141" s="13"/>
      <c r="G141" s="13"/>
      <c r="H141" s="13"/>
      <c r="I141" s="20"/>
      <c r="J141" s="66" t="s">
        <v>29</v>
      </c>
      <c r="K141" s="125"/>
      <c r="L141" s="293">
        <v>0</v>
      </c>
      <c r="M141" s="271">
        <v>100000</v>
      </c>
      <c r="N141" s="271">
        <v>87000</v>
      </c>
      <c r="O141" s="271">
        <v>53710</v>
      </c>
      <c r="P141" s="271">
        <v>93815</v>
      </c>
      <c r="Q141" s="265">
        <v>65000</v>
      </c>
      <c r="R141" s="280">
        <v>65000</v>
      </c>
      <c r="S141" s="265"/>
      <c r="T141" s="289" t="s">
        <v>546</v>
      </c>
      <c r="U141" s="280"/>
      <c r="V141" s="265"/>
      <c r="W141" s="160"/>
    </row>
    <row r="142" spans="1:23" ht="15.75" customHeight="1">
      <c r="A142" s="55">
        <v>6</v>
      </c>
      <c r="B142" s="13" t="s">
        <v>432</v>
      </c>
      <c r="C142" s="13"/>
      <c r="D142" s="13"/>
      <c r="F142" s="13"/>
      <c r="G142" s="13"/>
      <c r="H142" s="13"/>
      <c r="I142" s="67"/>
      <c r="J142" s="22" t="s">
        <v>29</v>
      </c>
      <c r="K142" s="125"/>
      <c r="L142" s="265">
        <v>16368</v>
      </c>
      <c r="M142" s="271">
        <v>30000</v>
      </c>
      <c r="N142" s="271">
        <v>16368</v>
      </c>
      <c r="O142" s="265">
        <v>0</v>
      </c>
      <c r="P142" s="271">
        <v>16336.884432000001</v>
      </c>
      <c r="Q142" s="265">
        <v>14500</v>
      </c>
      <c r="R142" s="280">
        <v>-1868</v>
      </c>
      <c r="S142" s="265"/>
      <c r="T142" s="289">
        <v>-0.11412512218963833</v>
      </c>
      <c r="U142" s="280" t="e">
        <v>#REF!</v>
      </c>
      <c r="V142" s="265"/>
      <c r="W142" s="160" t="e">
        <v>#REF!</v>
      </c>
    </row>
    <row r="143" spans="1:23" s="273" customFormat="1" ht="17.25" customHeight="1">
      <c r="A143" s="55">
        <v>7</v>
      </c>
      <c r="B143" s="50" t="s">
        <v>452</v>
      </c>
      <c r="D143" s="268"/>
      <c r="E143" s="268"/>
      <c r="F143" s="268"/>
      <c r="G143" s="268"/>
      <c r="H143" s="268"/>
      <c r="I143" s="268"/>
      <c r="J143" s="269" t="s">
        <v>29</v>
      </c>
      <c r="K143" s="270"/>
      <c r="L143" s="293">
        <v>0</v>
      </c>
      <c r="M143" s="265">
        <v>10000</v>
      </c>
      <c r="N143" s="271">
        <v>0</v>
      </c>
      <c r="O143" s="271">
        <v>0</v>
      </c>
      <c r="P143" s="271">
        <v>0</v>
      </c>
      <c r="Q143" s="271">
        <v>0</v>
      </c>
      <c r="R143" s="280">
        <v>0</v>
      </c>
      <c r="S143" s="271"/>
      <c r="T143" s="289" t="s">
        <v>546</v>
      </c>
      <c r="U143" s="265" t="e">
        <v>#REF!</v>
      </c>
      <c r="V143" s="271"/>
      <c r="W143" s="160" t="e">
        <v>#REF!</v>
      </c>
    </row>
    <row r="144" spans="1:23" ht="18.75" customHeight="1">
      <c r="A144" s="55">
        <v>8</v>
      </c>
      <c r="B144" s="13" t="s">
        <v>438</v>
      </c>
      <c r="D144" s="13"/>
      <c r="E144" s="13"/>
      <c r="F144" s="13"/>
      <c r="G144" s="13"/>
      <c r="H144" s="13"/>
      <c r="I144" s="20"/>
      <c r="J144" s="66" t="s">
        <v>29</v>
      </c>
      <c r="K144" s="125"/>
      <c r="L144" s="293">
        <v>0</v>
      </c>
      <c r="M144" s="265">
        <v>10000</v>
      </c>
      <c r="N144" s="265">
        <v>0</v>
      </c>
      <c r="O144" s="265">
        <v>0</v>
      </c>
      <c r="P144" s="271">
        <v>0</v>
      </c>
      <c r="Q144" s="265">
        <v>0</v>
      </c>
      <c r="R144" s="280">
        <v>0</v>
      </c>
      <c r="S144" s="265"/>
      <c r="T144" s="289" t="s">
        <v>546</v>
      </c>
      <c r="U144" s="265" t="e">
        <v>#REF!</v>
      </c>
      <c r="V144" s="265"/>
      <c r="W144" s="160" t="e">
        <v>#REF!</v>
      </c>
    </row>
    <row r="145" spans="1:23" ht="15.75" customHeight="1">
      <c r="A145" s="55">
        <v>9</v>
      </c>
      <c r="B145" s="13" t="s">
        <v>431</v>
      </c>
      <c r="C145" s="13"/>
      <c r="D145" s="13"/>
      <c r="F145" s="13"/>
      <c r="G145" s="13"/>
      <c r="H145" s="13"/>
      <c r="I145" s="67"/>
      <c r="J145" s="22" t="s">
        <v>29</v>
      </c>
      <c r="K145" s="125"/>
      <c r="L145" s="265">
        <v>0</v>
      </c>
      <c r="M145" s="265">
        <v>0</v>
      </c>
      <c r="N145" s="265">
        <v>0</v>
      </c>
      <c r="O145" s="265">
        <v>0</v>
      </c>
      <c r="P145" s="271">
        <v>0</v>
      </c>
      <c r="Q145" s="265">
        <v>0</v>
      </c>
      <c r="R145" s="280">
        <v>0</v>
      </c>
      <c r="S145" s="265"/>
      <c r="T145" s="289" t="s">
        <v>546</v>
      </c>
      <c r="U145" s="265" t="e">
        <v>#REF!</v>
      </c>
      <c r="V145" s="265"/>
      <c r="W145" s="160" t="e">
        <v>#REF!</v>
      </c>
    </row>
    <row r="146" spans="1:23" ht="15.75" customHeight="1">
      <c r="A146" s="55">
        <v>10</v>
      </c>
      <c r="B146" s="13" t="s">
        <v>433</v>
      </c>
      <c r="D146" s="13"/>
      <c r="E146" s="13"/>
      <c r="F146" s="13"/>
      <c r="G146" s="13"/>
      <c r="H146" s="13"/>
      <c r="I146" s="20"/>
      <c r="J146" s="66" t="s">
        <v>29</v>
      </c>
      <c r="K146" s="125"/>
      <c r="L146" s="265">
        <v>333172</v>
      </c>
      <c r="M146" s="265">
        <v>350000</v>
      </c>
      <c r="N146" s="265">
        <v>343172</v>
      </c>
      <c r="O146" s="265">
        <v>333172</v>
      </c>
      <c r="P146" s="271">
        <v>332538.64002799999</v>
      </c>
      <c r="Q146" s="265">
        <v>342172</v>
      </c>
      <c r="R146" s="280">
        <v>9000</v>
      </c>
      <c r="S146" s="265"/>
      <c r="T146" s="289">
        <v>2.701307432797484E-2</v>
      </c>
      <c r="U146" s="280" t="e">
        <v>#REF!</v>
      </c>
      <c r="V146" s="265"/>
      <c r="W146" s="160" t="e">
        <v>#REF!</v>
      </c>
    </row>
    <row r="147" spans="1:23" ht="16.5" customHeight="1">
      <c r="A147" s="55">
        <v>11</v>
      </c>
      <c r="B147" s="13" t="s">
        <v>434</v>
      </c>
      <c r="D147" s="13"/>
      <c r="E147" s="13"/>
      <c r="F147" s="13"/>
      <c r="G147" s="13"/>
      <c r="H147" s="13"/>
      <c r="I147" s="20"/>
      <c r="J147" s="66" t="s">
        <v>29</v>
      </c>
      <c r="K147" s="125"/>
      <c r="L147" s="265">
        <v>96647</v>
      </c>
      <c r="M147" s="265">
        <v>115000</v>
      </c>
      <c r="N147" s="265">
        <v>96647</v>
      </c>
      <c r="O147" s="265">
        <v>0</v>
      </c>
      <c r="P147" s="271">
        <v>96463.274053000001</v>
      </c>
      <c r="Q147" s="265">
        <v>97647</v>
      </c>
      <c r="R147" s="280">
        <v>1000</v>
      </c>
      <c r="S147" s="265"/>
      <c r="T147" s="289">
        <v>1.0346932651815299E-2</v>
      </c>
      <c r="U147" s="280" t="e">
        <v>#REF!</v>
      </c>
      <c r="V147" s="265"/>
      <c r="W147" s="160" t="e">
        <v>#REF!</v>
      </c>
    </row>
    <row r="148" spans="1:23" ht="15.75" customHeight="1">
      <c r="A148" s="55">
        <v>12</v>
      </c>
      <c r="B148" s="13" t="s">
        <v>457</v>
      </c>
      <c r="C148" s="13"/>
      <c r="D148" s="13"/>
      <c r="E148" s="13"/>
      <c r="F148" s="13"/>
      <c r="G148" s="13"/>
      <c r="H148" s="13"/>
      <c r="I148" s="20"/>
      <c r="J148" s="66" t="s">
        <v>29</v>
      </c>
      <c r="K148" s="125"/>
      <c r="L148" s="293">
        <v>0</v>
      </c>
      <c r="M148" s="265">
        <v>120000</v>
      </c>
      <c r="N148" s="265">
        <v>0</v>
      </c>
      <c r="O148" s="265">
        <v>0</v>
      </c>
      <c r="P148" s="271">
        <v>0</v>
      </c>
      <c r="Q148" s="265">
        <v>0</v>
      </c>
      <c r="R148" s="280">
        <v>0</v>
      </c>
      <c r="S148" s="265"/>
      <c r="T148" s="289" t="s">
        <v>546</v>
      </c>
      <c r="U148" s="265" t="e">
        <v>#REF!</v>
      </c>
      <c r="V148" s="265"/>
      <c r="W148" s="160" t="e">
        <v>#REF!</v>
      </c>
    </row>
    <row r="149" spans="1:23" ht="15.75" customHeight="1">
      <c r="A149" s="55">
        <v>13</v>
      </c>
      <c r="B149" s="13" t="s">
        <v>344</v>
      </c>
      <c r="D149" s="13"/>
      <c r="E149" s="13"/>
      <c r="F149" s="13"/>
      <c r="G149" s="13"/>
      <c r="H149" s="13"/>
      <c r="I149" s="20"/>
      <c r="J149" s="66" t="s">
        <v>29</v>
      </c>
      <c r="K149" s="125"/>
      <c r="L149" s="293">
        <v>0</v>
      </c>
      <c r="M149" s="265">
        <v>80000</v>
      </c>
      <c r="N149" s="265">
        <v>0</v>
      </c>
      <c r="O149" s="265">
        <v>0</v>
      </c>
      <c r="P149" s="271">
        <v>0</v>
      </c>
      <c r="Q149" s="265">
        <v>0</v>
      </c>
      <c r="R149" s="280">
        <v>0</v>
      </c>
      <c r="S149" s="265"/>
      <c r="T149" s="289" t="s">
        <v>546</v>
      </c>
      <c r="U149" s="265" t="e">
        <v>#REF!</v>
      </c>
      <c r="V149" s="265"/>
      <c r="W149" s="160" t="e">
        <v>#REF!</v>
      </c>
    </row>
    <row r="150" spans="1:23" ht="15.75" customHeight="1">
      <c r="A150" s="55">
        <v>14</v>
      </c>
      <c r="B150" s="13" t="s">
        <v>458</v>
      </c>
      <c r="C150" s="13"/>
      <c r="D150" s="13"/>
      <c r="E150" s="13"/>
      <c r="F150" s="13"/>
      <c r="G150" s="13"/>
      <c r="H150" s="13"/>
      <c r="I150" s="20"/>
      <c r="J150" s="66" t="s">
        <v>29</v>
      </c>
      <c r="K150" s="125"/>
      <c r="L150" s="293">
        <v>0</v>
      </c>
      <c r="M150" s="265">
        <v>100000</v>
      </c>
      <c r="N150" s="265">
        <v>0</v>
      </c>
      <c r="O150" s="265">
        <v>0</v>
      </c>
      <c r="P150" s="271">
        <v>0</v>
      </c>
      <c r="Q150" s="265">
        <v>0</v>
      </c>
      <c r="R150" s="280">
        <v>0</v>
      </c>
      <c r="S150" s="265"/>
      <c r="T150" s="289" t="s">
        <v>546</v>
      </c>
      <c r="U150" s="265" t="e">
        <v>#REF!</v>
      </c>
      <c r="V150" s="265"/>
      <c r="W150" s="160" t="e">
        <v>#REF!</v>
      </c>
    </row>
    <row r="151" spans="1:23" ht="15.75" customHeight="1">
      <c r="A151" s="272">
        <v>15</v>
      </c>
      <c r="B151" s="13" t="s">
        <v>449</v>
      </c>
      <c r="C151" s="13"/>
      <c r="D151" s="13"/>
      <c r="E151" s="13"/>
      <c r="F151" s="13"/>
      <c r="G151" s="13"/>
      <c r="H151" s="13"/>
      <c r="I151" s="20"/>
      <c r="J151" s="66" t="s">
        <v>29</v>
      </c>
      <c r="K151" s="125"/>
      <c r="L151" s="265">
        <v>25741</v>
      </c>
      <c r="M151" s="265">
        <v>25741</v>
      </c>
      <c r="N151" s="265">
        <v>25741</v>
      </c>
      <c r="O151" s="265">
        <v>25741</v>
      </c>
      <c r="P151" s="271">
        <v>25692.066359</v>
      </c>
      <c r="Q151" s="265">
        <v>25741</v>
      </c>
      <c r="R151" s="280">
        <v>0</v>
      </c>
      <c r="S151" s="265"/>
      <c r="T151" s="289">
        <v>0</v>
      </c>
      <c r="U151" s="280" t="e">
        <v>#REF!</v>
      </c>
      <c r="V151" s="265"/>
      <c r="W151" s="160" t="e">
        <v>#REF!</v>
      </c>
    </row>
    <row r="152" spans="1:23" ht="15.75" customHeight="1">
      <c r="A152" s="55">
        <v>16</v>
      </c>
      <c r="B152" s="13" t="s">
        <v>439</v>
      </c>
      <c r="C152" s="13"/>
      <c r="D152" s="13"/>
      <c r="E152" s="13"/>
      <c r="F152" s="13"/>
      <c r="G152" s="13"/>
      <c r="H152" s="13"/>
      <c r="I152" s="20"/>
      <c r="J152" s="66" t="s">
        <v>29</v>
      </c>
      <c r="K152" s="125"/>
      <c r="L152" s="265">
        <v>28483</v>
      </c>
      <c r="M152" s="265">
        <v>0</v>
      </c>
      <c r="N152" s="265">
        <v>0</v>
      </c>
      <c r="O152" s="265">
        <v>0</v>
      </c>
      <c r="P152" s="271">
        <v>28428.853817000003</v>
      </c>
      <c r="Q152" s="265">
        <v>0</v>
      </c>
      <c r="R152" s="280">
        <v>-28483</v>
      </c>
      <c r="S152" s="265"/>
      <c r="T152" s="289">
        <v>-1</v>
      </c>
      <c r="U152" s="280" t="e">
        <v>#REF!</v>
      </c>
      <c r="V152" s="265"/>
      <c r="W152" s="160" t="e">
        <v>#REF!</v>
      </c>
    </row>
    <row r="153" spans="1:23" ht="15.75" customHeight="1">
      <c r="A153" s="272"/>
      <c r="B153" s="13"/>
      <c r="C153" s="13"/>
      <c r="D153" s="13"/>
      <c r="E153" s="13"/>
      <c r="F153" s="13"/>
      <c r="G153" s="13"/>
      <c r="H153" s="13"/>
      <c r="I153" s="20"/>
      <c r="J153" s="66"/>
      <c r="K153" s="125"/>
      <c r="L153" s="265"/>
      <c r="M153" s="265"/>
      <c r="N153" s="265"/>
      <c r="O153" s="265"/>
      <c r="P153" s="265"/>
      <c r="Q153" s="265"/>
      <c r="R153" s="280"/>
      <c r="S153" s="265"/>
      <c r="T153" s="289"/>
      <c r="U153" s="280"/>
      <c r="V153" s="265"/>
      <c r="W153" s="160"/>
    </row>
    <row r="154" spans="1:23" ht="15.75" customHeight="1">
      <c r="A154" s="272">
        <v>17</v>
      </c>
      <c r="B154" s="13" t="s">
        <v>459</v>
      </c>
      <c r="C154" s="13"/>
      <c r="D154" s="13"/>
      <c r="E154" s="13"/>
      <c r="F154" s="13"/>
      <c r="G154" s="13"/>
      <c r="H154" s="13"/>
      <c r="I154" s="20"/>
      <c r="J154" s="66"/>
      <c r="K154" s="125"/>
      <c r="L154" s="265"/>
      <c r="M154" s="265"/>
      <c r="N154" s="265"/>
      <c r="O154" s="265"/>
      <c r="P154" s="265"/>
      <c r="Q154" s="265"/>
      <c r="R154" s="280"/>
      <c r="S154" s="265"/>
      <c r="T154" s="289"/>
      <c r="U154" s="280"/>
      <c r="V154" s="265"/>
      <c r="W154" s="160"/>
    </row>
    <row r="155" spans="1:23" s="273" customFormat="1" ht="19.5" customHeight="1">
      <c r="A155" s="272"/>
      <c r="B155" s="268" t="s">
        <v>38</v>
      </c>
      <c r="C155" s="50" t="s">
        <v>435</v>
      </c>
      <c r="D155" s="268"/>
      <c r="E155" s="268"/>
      <c r="F155" s="268"/>
      <c r="G155" s="268"/>
      <c r="H155" s="268"/>
      <c r="I155" s="268"/>
      <c r="J155" s="269" t="s">
        <v>29</v>
      </c>
      <c r="K155" s="270"/>
      <c r="L155" s="271">
        <v>0</v>
      </c>
      <c r="M155" s="271">
        <v>0</v>
      </c>
      <c r="N155" s="271">
        <v>0</v>
      </c>
      <c r="O155" s="271">
        <v>0</v>
      </c>
      <c r="P155" s="271">
        <v>0</v>
      </c>
      <c r="Q155" s="271">
        <v>0</v>
      </c>
      <c r="R155" s="280">
        <v>0</v>
      </c>
      <c r="S155" s="271"/>
      <c r="T155" s="289" t="s">
        <v>546</v>
      </c>
      <c r="U155" s="265" t="e">
        <v>#REF!</v>
      </c>
      <c r="V155" s="271"/>
      <c r="W155" s="160" t="e">
        <v>#REF!</v>
      </c>
    </row>
    <row r="156" spans="1:23" s="273" customFormat="1" ht="18" customHeight="1">
      <c r="A156" s="267"/>
      <c r="B156" s="273" t="s">
        <v>13</v>
      </c>
      <c r="C156" s="13" t="s">
        <v>514</v>
      </c>
      <c r="D156" s="268"/>
      <c r="E156" s="268"/>
      <c r="F156" s="268"/>
      <c r="G156" s="268"/>
      <c r="H156" s="268"/>
      <c r="I156" s="268"/>
      <c r="J156" s="269" t="s">
        <v>29</v>
      </c>
      <c r="K156" s="270"/>
      <c r="L156" s="271">
        <v>250000</v>
      </c>
      <c r="M156" s="271">
        <v>0</v>
      </c>
      <c r="N156" s="271">
        <v>0</v>
      </c>
      <c r="O156" s="271">
        <v>0</v>
      </c>
      <c r="P156" s="271">
        <v>249524.75</v>
      </c>
      <c r="Q156" s="271">
        <v>0</v>
      </c>
      <c r="R156" s="280">
        <v>-250000</v>
      </c>
      <c r="S156" s="271"/>
      <c r="T156" s="289">
        <v>-1</v>
      </c>
      <c r="U156" s="280" t="e">
        <v>#REF!</v>
      </c>
      <c r="V156" s="271"/>
      <c r="W156" s="160" t="e">
        <v>#REF!</v>
      </c>
    </row>
    <row r="157" spans="1:23" s="273" customFormat="1" ht="16.5" customHeight="1">
      <c r="A157" s="272"/>
      <c r="B157" s="18" t="s">
        <v>15</v>
      </c>
      <c r="C157" s="50" t="s">
        <v>450</v>
      </c>
      <c r="D157" s="13"/>
      <c r="E157" s="13"/>
      <c r="F157" s="13"/>
      <c r="G157" s="13"/>
      <c r="H157" s="13"/>
      <c r="I157" s="13"/>
      <c r="J157" s="66" t="s">
        <v>29</v>
      </c>
      <c r="K157" s="125"/>
      <c r="L157" s="265">
        <v>27000</v>
      </c>
      <c r="M157" s="265">
        <v>27000</v>
      </c>
      <c r="N157" s="265">
        <v>27000</v>
      </c>
      <c r="O157" s="265">
        <v>0</v>
      </c>
      <c r="P157" s="271">
        <v>26948.672999999999</v>
      </c>
      <c r="Q157" s="265">
        <v>27000</v>
      </c>
      <c r="R157" s="280">
        <v>0</v>
      </c>
      <c r="S157" s="265"/>
      <c r="T157" s="289">
        <v>0</v>
      </c>
      <c r="U157" s="280" t="e">
        <v>#REF!</v>
      </c>
      <c r="V157" s="265"/>
      <c r="W157" s="160" t="e">
        <v>#REF!</v>
      </c>
    </row>
    <row r="158" spans="1:23" s="273" customFormat="1" ht="15.75" customHeight="1">
      <c r="A158" s="272"/>
      <c r="B158" s="13" t="s">
        <v>14</v>
      </c>
      <c r="C158" s="50" t="s">
        <v>472</v>
      </c>
      <c r="D158" s="13"/>
      <c r="E158" s="13"/>
      <c r="F158" s="13"/>
      <c r="G158" s="13"/>
      <c r="H158" s="13"/>
      <c r="I158" s="13"/>
      <c r="J158" s="66" t="s">
        <v>29</v>
      </c>
      <c r="K158" s="125"/>
      <c r="L158" s="265">
        <v>3000</v>
      </c>
      <c r="M158" s="265">
        <v>0</v>
      </c>
      <c r="N158" s="285">
        <v>0</v>
      </c>
      <c r="O158" s="285">
        <v>0</v>
      </c>
      <c r="P158" s="271">
        <v>2994.297</v>
      </c>
      <c r="Q158" s="285">
        <v>0</v>
      </c>
      <c r="R158" s="280">
        <v>-3000</v>
      </c>
      <c r="S158" s="285"/>
      <c r="T158" s="289">
        <v>-1</v>
      </c>
      <c r="U158" s="280" t="e">
        <v>#REF!</v>
      </c>
      <c r="V158" s="285"/>
      <c r="W158" s="160" t="e">
        <v>#REF!</v>
      </c>
    </row>
    <row r="159" spans="1:23" s="273" customFormat="1" ht="17.25" customHeight="1">
      <c r="A159" s="272"/>
      <c r="B159" s="13" t="s">
        <v>16</v>
      </c>
      <c r="C159" s="50" t="s">
        <v>471</v>
      </c>
      <c r="D159" s="268"/>
      <c r="E159" s="268"/>
      <c r="F159" s="268"/>
      <c r="G159" s="268"/>
      <c r="H159" s="268"/>
      <c r="I159" s="268"/>
      <c r="J159" s="269" t="s">
        <v>29</v>
      </c>
      <c r="K159" s="270"/>
      <c r="L159" s="317">
        <v>12000</v>
      </c>
      <c r="M159" s="266">
        <v>12000</v>
      </c>
      <c r="N159" s="275">
        <v>12000</v>
      </c>
      <c r="O159" s="275">
        <v>12000</v>
      </c>
      <c r="P159" s="275">
        <v>11977.188</v>
      </c>
      <c r="Q159" s="275">
        <v>12000</v>
      </c>
      <c r="R159" s="281">
        <v>0</v>
      </c>
      <c r="S159" s="271"/>
      <c r="T159" s="321">
        <v>0</v>
      </c>
      <c r="U159" s="281" t="e">
        <v>#REF!</v>
      </c>
      <c r="V159" s="271"/>
      <c r="W159" s="170" t="e">
        <v>#REF!</v>
      </c>
    </row>
    <row r="160" spans="1:23">
      <c r="R160" s="280"/>
      <c r="T160" s="289"/>
      <c r="U160" s="280"/>
      <c r="W160" s="160" t="s">
        <v>144</v>
      </c>
    </row>
    <row r="161" spans="1:23" ht="16.899999999999999" customHeight="1">
      <c r="A161" s="55"/>
      <c r="B161" s="18"/>
      <c r="C161" s="13"/>
      <c r="D161" s="13" t="s">
        <v>519</v>
      </c>
      <c r="E161" s="13"/>
      <c r="F161" s="13"/>
      <c r="G161" s="13"/>
      <c r="H161" s="13"/>
      <c r="I161" s="13"/>
      <c r="J161" s="66"/>
      <c r="K161" s="125"/>
      <c r="L161" s="284">
        <v>1144226</v>
      </c>
      <c r="M161" s="284">
        <v>1411556</v>
      </c>
      <c r="N161" s="284">
        <v>942743</v>
      </c>
      <c r="O161" s="284">
        <v>632938</v>
      </c>
      <c r="P161" s="284">
        <v>1235865.8263740002</v>
      </c>
      <c r="Q161" s="284">
        <v>887575</v>
      </c>
      <c r="R161" s="280">
        <v>-256651</v>
      </c>
      <c r="S161" s="149"/>
      <c r="T161" s="289">
        <v>-0.22430096851496117</v>
      </c>
      <c r="U161" s="280" t="e">
        <v>#REF!</v>
      </c>
      <c r="V161" s="149"/>
      <c r="W161" s="160" t="e">
        <v>#REF!</v>
      </c>
    </row>
    <row r="162" spans="1:23" ht="15.75" customHeight="1">
      <c r="A162" s="55"/>
      <c r="B162" s="18"/>
      <c r="C162" s="13"/>
      <c r="D162" s="13"/>
      <c r="E162" s="13"/>
      <c r="F162" s="13"/>
      <c r="G162" s="13"/>
      <c r="H162" s="13"/>
      <c r="I162" s="13"/>
      <c r="J162" s="66"/>
      <c r="K162" s="125"/>
      <c r="L162" s="149"/>
      <c r="M162" s="149"/>
      <c r="N162" s="149"/>
      <c r="O162" s="149"/>
      <c r="P162" s="149"/>
      <c r="Q162" s="149"/>
      <c r="R162" s="280"/>
      <c r="S162" s="149"/>
      <c r="T162" s="289"/>
      <c r="U162" s="280"/>
      <c r="V162" s="149"/>
      <c r="W162" s="160" t="s">
        <v>144</v>
      </c>
    </row>
    <row r="163" spans="1:23" ht="15.75" customHeight="1">
      <c r="A163" s="272">
        <v>18</v>
      </c>
      <c r="B163" s="80" t="s">
        <v>440</v>
      </c>
      <c r="C163" s="13"/>
      <c r="D163" s="13"/>
      <c r="E163" s="13"/>
      <c r="F163" s="13"/>
      <c r="G163" s="13"/>
      <c r="H163" s="13"/>
      <c r="I163" s="13"/>
      <c r="J163" s="66" t="s">
        <v>33</v>
      </c>
      <c r="K163" s="125"/>
      <c r="L163" s="293">
        <v>0</v>
      </c>
      <c r="M163" s="265">
        <v>1299982</v>
      </c>
      <c r="N163" s="265">
        <v>0</v>
      </c>
      <c r="O163" s="265">
        <v>0</v>
      </c>
      <c r="P163" s="265">
        <v>0</v>
      </c>
      <c r="Q163" s="265">
        <v>0</v>
      </c>
      <c r="R163" s="280">
        <v>0</v>
      </c>
      <c r="S163" s="265"/>
      <c r="T163" s="289" t="s">
        <v>546</v>
      </c>
      <c r="U163" s="265" t="e">
        <v>#REF!</v>
      </c>
      <c r="V163" s="265"/>
      <c r="W163" s="160" t="e">
        <v>#REF!</v>
      </c>
    </row>
    <row r="164" spans="1:23" s="273" customFormat="1" ht="15.75" customHeight="1">
      <c r="A164" s="272">
        <v>19</v>
      </c>
      <c r="B164" s="268" t="s">
        <v>468</v>
      </c>
      <c r="C164" s="268"/>
      <c r="D164" s="268"/>
      <c r="E164" s="268"/>
      <c r="F164" s="268"/>
      <c r="G164" s="268"/>
      <c r="H164" s="268"/>
      <c r="I164" s="268"/>
      <c r="J164" s="274" t="s">
        <v>33</v>
      </c>
      <c r="K164" s="270"/>
      <c r="L164" s="293">
        <v>0</v>
      </c>
      <c r="M164" s="265">
        <v>1000000</v>
      </c>
      <c r="N164" s="271">
        <v>0</v>
      </c>
      <c r="O164" s="271">
        <v>0</v>
      </c>
      <c r="P164" s="265">
        <v>0</v>
      </c>
      <c r="Q164" s="271">
        <v>0</v>
      </c>
      <c r="R164" s="280">
        <v>0</v>
      </c>
      <c r="S164" s="271"/>
      <c r="T164" s="289" t="s">
        <v>546</v>
      </c>
      <c r="U164" s="265" t="e">
        <v>#REF!</v>
      </c>
      <c r="V164" s="271"/>
      <c r="W164" s="160" t="e">
        <v>#REF!</v>
      </c>
    </row>
    <row r="165" spans="1:23" s="273" customFormat="1" ht="15.75" customHeight="1">
      <c r="A165" s="272">
        <v>20</v>
      </c>
      <c r="B165" s="268" t="s">
        <v>441</v>
      </c>
      <c r="C165" s="268"/>
      <c r="D165" s="268"/>
      <c r="E165" s="268"/>
      <c r="F165" s="268"/>
      <c r="G165" s="268"/>
      <c r="H165" s="268"/>
      <c r="I165" s="268"/>
      <c r="J165" s="274" t="s">
        <v>33</v>
      </c>
      <c r="K165" s="270"/>
      <c r="L165" s="294">
        <v>0</v>
      </c>
      <c r="M165" s="266">
        <v>2000000</v>
      </c>
      <c r="N165" s="275">
        <v>0</v>
      </c>
      <c r="O165" s="275">
        <v>0</v>
      </c>
      <c r="P165" s="266">
        <v>0</v>
      </c>
      <c r="Q165" s="275">
        <v>0</v>
      </c>
      <c r="R165" s="281">
        <v>0</v>
      </c>
      <c r="S165" s="271"/>
      <c r="T165" s="321" t="s">
        <v>546</v>
      </c>
      <c r="U165" s="265" t="e">
        <v>#REF!</v>
      </c>
      <c r="V165" s="271"/>
      <c r="W165" s="160" t="e">
        <v>#REF!</v>
      </c>
    </row>
    <row r="166" spans="1:23" ht="15" customHeight="1">
      <c r="A166" s="18"/>
      <c r="B166" s="13"/>
      <c r="C166" s="13"/>
      <c r="D166" s="13"/>
      <c r="E166" s="13"/>
      <c r="F166" s="13"/>
      <c r="G166" s="13"/>
      <c r="H166" s="13"/>
      <c r="I166" s="13"/>
      <c r="J166" s="66"/>
      <c r="K166" s="125"/>
      <c r="L166" s="147"/>
      <c r="M166" s="147"/>
      <c r="N166" s="147"/>
      <c r="O166" s="147"/>
      <c r="P166" s="147"/>
      <c r="Q166" s="147"/>
      <c r="R166" s="280"/>
      <c r="S166" s="147"/>
      <c r="T166" s="289"/>
      <c r="U166" s="265"/>
      <c r="V166" s="147"/>
      <c r="W166" s="160" t="s">
        <v>144</v>
      </c>
    </row>
    <row r="167" spans="1:23" ht="15.75" customHeight="1">
      <c r="A167" s="17"/>
      <c r="B167" s="13"/>
      <c r="C167" s="4"/>
      <c r="D167" s="4"/>
      <c r="E167" s="4"/>
      <c r="F167" s="4"/>
      <c r="G167" s="4"/>
      <c r="H167" s="4"/>
      <c r="I167" s="33"/>
      <c r="J167" s="66"/>
      <c r="K167" s="125"/>
      <c r="L167" s="147"/>
      <c r="M167" s="147"/>
      <c r="N167" s="147"/>
      <c r="O167" s="147"/>
      <c r="P167" s="147"/>
      <c r="Q167" s="147"/>
      <c r="R167" s="280"/>
      <c r="S167" s="147"/>
      <c r="T167" s="289"/>
      <c r="U167" s="280"/>
      <c r="V167" s="147"/>
      <c r="W167" s="160" t="s">
        <v>144</v>
      </c>
    </row>
    <row r="168" spans="1:23" ht="18.75" customHeight="1">
      <c r="A168" s="13"/>
      <c r="B168" s="13"/>
      <c r="C168" s="13"/>
      <c r="D168" s="13"/>
      <c r="E168" s="102" t="s">
        <v>273</v>
      </c>
      <c r="F168" s="102"/>
      <c r="G168" s="136"/>
      <c r="H168" s="136"/>
      <c r="I168" s="282"/>
      <c r="J168" s="138"/>
      <c r="K168" s="133"/>
      <c r="L168" s="283">
        <v>1144226</v>
      </c>
      <c r="M168" s="283">
        <v>5711538</v>
      </c>
      <c r="N168" s="283">
        <v>942743</v>
      </c>
      <c r="O168" s="283">
        <v>632938</v>
      </c>
      <c r="P168" s="283">
        <v>1235865.8263740002</v>
      </c>
      <c r="Q168" s="283">
        <v>887575</v>
      </c>
      <c r="R168" s="279">
        <v>-256651</v>
      </c>
      <c r="S168" s="283"/>
      <c r="T168" s="322">
        <v>-0.22430096851496117</v>
      </c>
      <c r="U168" s="279" t="e">
        <v>#REF!</v>
      </c>
      <c r="V168" s="283"/>
      <c r="W168" s="162" t="e">
        <v>#REF!</v>
      </c>
    </row>
    <row r="169" spans="1:23" ht="15.75" customHeight="1">
      <c r="A169" s="13"/>
      <c r="C169" s="13"/>
      <c r="D169" s="13"/>
      <c r="E169" s="13"/>
      <c r="F169" s="13" t="s">
        <v>243</v>
      </c>
      <c r="G169" s="67"/>
      <c r="H169" s="67"/>
      <c r="I169" s="23"/>
      <c r="J169" s="66" t="s">
        <v>29</v>
      </c>
      <c r="K169" s="125"/>
      <c r="L169" s="284">
        <v>1144226</v>
      </c>
      <c r="M169" s="284">
        <v>1411556</v>
      </c>
      <c r="N169" s="284">
        <v>942743</v>
      </c>
      <c r="O169" s="284">
        <v>632938</v>
      </c>
      <c r="P169" s="284">
        <v>1235865.8263740002</v>
      </c>
      <c r="Q169" s="284">
        <v>887575</v>
      </c>
      <c r="R169" s="280">
        <v>-256651</v>
      </c>
      <c r="S169" s="284"/>
      <c r="T169" s="289">
        <v>-0.22430096851496117</v>
      </c>
      <c r="U169" s="280" t="e">
        <v>#REF!</v>
      </c>
      <c r="V169" s="284"/>
      <c r="W169" s="160" t="e">
        <v>#REF!</v>
      </c>
    </row>
    <row r="170" spans="1:23" ht="15.75" customHeight="1">
      <c r="A170" s="13"/>
      <c r="C170" s="13"/>
      <c r="D170" s="13"/>
      <c r="E170" s="13"/>
      <c r="F170" s="13" t="s">
        <v>244</v>
      </c>
      <c r="G170" s="67"/>
      <c r="H170" s="67"/>
      <c r="I170" s="23"/>
      <c r="J170" s="66" t="s">
        <v>33</v>
      </c>
      <c r="K170" s="125"/>
      <c r="L170" s="265">
        <v>0</v>
      </c>
      <c r="M170" s="265">
        <v>4299982</v>
      </c>
      <c r="N170" s="265">
        <v>0</v>
      </c>
      <c r="O170" s="265">
        <v>0</v>
      </c>
      <c r="P170" s="265">
        <v>0</v>
      </c>
      <c r="Q170" s="265">
        <v>0</v>
      </c>
      <c r="R170" s="280">
        <v>0</v>
      </c>
      <c r="S170" s="265"/>
      <c r="T170" s="289" t="s">
        <v>546</v>
      </c>
      <c r="U170" s="265" t="e">
        <v>#REF!</v>
      </c>
      <c r="V170" s="265"/>
      <c r="W170" s="160" t="e">
        <v>#REF!</v>
      </c>
    </row>
    <row r="171" spans="1:23" ht="15.75" customHeight="1">
      <c r="A171" s="24"/>
      <c r="B171" s="11"/>
      <c r="C171" s="58"/>
      <c r="D171" s="58"/>
      <c r="E171" s="58"/>
      <c r="F171" s="58"/>
      <c r="G171" s="58"/>
      <c r="H171" s="58"/>
      <c r="I171" s="58"/>
      <c r="J171" s="242"/>
      <c r="K171" s="125"/>
      <c r="L171" s="147"/>
      <c r="M171" s="257"/>
      <c r="N171" s="257"/>
      <c r="O171" s="257"/>
      <c r="P171" s="257"/>
      <c r="Q171" s="257"/>
      <c r="R171" s="280"/>
      <c r="S171" s="257"/>
      <c r="T171" s="289"/>
      <c r="U171" s="280"/>
      <c r="V171" s="257"/>
      <c r="W171" s="160" t="s">
        <v>144</v>
      </c>
    </row>
    <row r="172" spans="1:23" ht="17.100000000000001" customHeight="1">
      <c r="B172" s="129"/>
      <c r="C172" s="122"/>
      <c r="D172" s="122"/>
      <c r="E172" s="122"/>
      <c r="F172" s="122"/>
      <c r="G172" s="122"/>
      <c r="H172" s="122"/>
      <c r="I172" s="122"/>
      <c r="J172" s="243"/>
      <c r="K172" s="125"/>
      <c r="L172" s="265"/>
      <c r="M172" s="265"/>
      <c r="N172" s="265"/>
      <c r="O172" s="265"/>
      <c r="P172" s="261"/>
      <c r="Q172" s="265"/>
      <c r="R172" s="280"/>
      <c r="S172" s="265"/>
      <c r="T172" s="289"/>
      <c r="U172" s="280"/>
      <c r="V172" s="265"/>
      <c r="W172" s="160" t="s">
        <v>144</v>
      </c>
    </row>
    <row r="173" spans="1:23" s="273" customFormat="1" ht="18" customHeight="1">
      <c r="A173" s="129" t="s">
        <v>454</v>
      </c>
      <c r="B173" s="129"/>
      <c r="C173" s="295"/>
      <c r="D173" s="295"/>
      <c r="E173" s="295"/>
      <c r="F173" s="295"/>
      <c r="G173" s="295"/>
      <c r="H173" s="295"/>
      <c r="I173" s="295"/>
      <c r="J173" s="296"/>
      <c r="K173" s="270"/>
      <c r="L173" s="271"/>
      <c r="M173" s="271"/>
      <c r="N173" s="271"/>
      <c r="O173" s="271"/>
      <c r="P173" s="271"/>
      <c r="Q173" s="271"/>
      <c r="R173" s="280"/>
      <c r="S173" s="271"/>
      <c r="T173" s="289"/>
      <c r="U173" s="280"/>
      <c r="V173" s="271"/>
      <c r="W173" s="160" t="s">
        <v>144</v>
      </c>
    </row>
    <row r="174" spans="1:23" s="273" customFormat="1" ht="18" customHeight="1">
      <c r="A174" s="129" t="s">
        <v>536</v>
      </c>
      <c r="B174" s="129"/>
      <c r="C174" s="295"/>
      <c r="D174" s="295"/>
      <c r="E174" s="295"/>
      <c r="F174" s="295"/>
      <c r="G174" s="295"/>
      <c r="H174" s="295"/>
      <c r="I174" s="295"/>
      <c r="J174" s="296"/>
      <c r="K174" s="270"/>
      <c r="L174" s="271"/>
      <c r="M174" s="271"/>
      <c r="N174" s="271"/>
      <c r="O174" s="271"/>
      <c r="P174" s="271"/>
      <c r="Q174" s="271"/>
      <c r="R174" s="280"/>
      <c r="S174" s="271"/>
      <c r="T174" s="289"/>
      <c r="U174" s="280"/>
      <c r="V174" s="271"/>
      <c r="W174" s="160" t="s">
        <v>144</v>
      </c>
    </row>
    <row r="175" spans="1:23" s="273" customFormat="1" ht="18" customHeight="1">
      <c r="A175" s="129" t="s">
        <v>535</v>
      </c>
      <c r="B175" s="129"/>
      <c r="C175" s="295"/>
      <c r="D175" s="295"/>
      <c r="E175" s="295"/>
      <c r="F175" s="295"/>
      <c r="G175" s="295"/>
      <c r="H175" s="295"/>
      <c r="I175" s="295"/>
      <c r="J175" s="296"/>
      <c r="K175" s="270"/>
      <c r="L175" s="271"/>
      <c r="M175" s="271"/>
      <c r="N175" s="271"/>
      <c r="O175" s="271"/>
      <c r="P175" s="271"/>
      <c r="Q175" s="271"/>
      <c r="R175" s="280"/>
      <c r="S175" s="271"/>
      <c r="T175" s="289"/>
      <c r="U175" s="280"/>
      <c r="V175" s="271"/>
      <c r="W175" s="160"/>
    </row>
    <row r="176" spans="1:23" s="273" customFormat="1" ht="18" customHeight="1">
      <c r="A176" s="129" t="s">
        <v>528</v>
      </c>
      <c r="B176" s="129"/>
      <c r="C176" s="129"/>
      <c r="D176" s="295"/>
      <c r="E176" s="295"/>
      <c r="F176" s="295"/>
      <c r="G176" s="295"/>
      <c r="H176" s="295"/>
      <c r="I176" s="295"/>
      <c r="J176" s="296"/>
      <c r="K176" s="270"/>
      <c r="L176" s="271"/>
      <c r="M176" s="271"/>
      <c r="N176" s="271"/>
      <c r="O176" s="271"/>
      <c r="P176" s="271"/>
      <c r="Q176" s="271"/>
      <c r="R176" s="280"/>
      <c r="S176" s="271"/>
      <c r="T176" s="289"/>
      <c r="U176" s="280"/>
      <c r="V176" s="271"/>
      <c r="W176" s="160" t="s">
        <v>144</v>
      </c>
    </row>
    <row r="177" spans="1:25" s="273" customFormat="1" ht="18" customHeight="1">
      <c r="A177" s="129" t="s">
        <v>538</v>
      </c>
      <c r="B177" s="129"/>
      <c r="C177" s="295"/>
      <c r="D177" s="295"/>
      <c r="E177" s="295"/>
      <c r="F177" s="295"/>
      <c r="G177" s="295"/>
      <c r="H177" s="295"/>
      <c r="I177" s="295"/>
      <c r="J177" s="296"/>
      <c r="K177" s="270"/>
      <c r="L177" s="271"/>
      <c r="M177" s="271"/>
      <c r="N177" s="271"/>
      <c r="O177" s="271"/>
      <c r="P177" s="271"/>
      <c r="Q177" s="271"/>
      <c r="R177" s="280"/>
      <c r="S177" s="271"/>
      <c r="T177" s="289"/>
      <c r="U177" s="280"/>
      <c r="V177" s="271"/>
      <c r="W177" s="160" t="s">
        <v>144</v>
      </c>
    </row>
    <row r="178" spans="1:25" ht="17.25" customHeight="1">
      <c r="A178" s="129" t="s">
        <v>539</v>
      </c>
      <c r="B178" s="129"/>
      <c r="C178" s="122"/>
      <c r="D178" s="122"/>
      <c r="E178" s="122"/>
      <c r="F178" s="122"/>
      <c r="G178" s="122"/>
      <c r="H178" s="122"/>
      <c r="I178" s="122"/>
      <c r="J178" s="243"/>
      <c r="K178" s="125"/>
      <c r="L178" s="147"/>
      <c r="M178" s="147"/>
      <c r="N178" s="147"/>
      <c r="O178" s="147"/>
      <c r="P178" s="147"/>
      <c r="Q178" s="147"/>
      <c r="R178" s="280"/>
      <c r="S178" s="147"/>
      <c r="T178" s="289"/>
      <c r="U178" s="280"/>
      <c r="V178" s="147"/>
      <c r="W178" s="160" t="s">
        <v>144</v>
      </c>
    </row>
    <row r="180" spans="1:25" ht="15.75" customHeight="1">
      <c r="A180" s="128"/>
      <c r="B180" s="129"/>
      <c r="C180" s="122"/>
      <c r="D180" s="122"/>
      <c r="E180" s="122"/>
      <c r="F180" s="122"/>
      <c r="G180" s="122"/>
      <c r="H180" s="122"/>
      <c r="I180" s="122"/>
      <c r="J180" s="243"/>
      <c r="K180" s="125"/>
      <c r="L180" s="147"/>
      <c r="M180" s="147"/>
      <c r="N180" s="147"/>
      <c r="O180" s="147"/>
      <c r="P180" s="147"/>
      <c r="Q180" s="147"/>
      <c r="R180" s="280"/>
      <c r="S180" s="147"/>
      <c r="T180" s="289"/>
      <c r="U180" s="280"/>
      <c r="V180" s="147"/>
      <c r="W180" s="160" t="s">
        <v>144</v>
      </c>
    </row>
    <row r="181" spans="1:25" ht="15.75" customHeight="1">
      <c r="A181" s="16" t="s">
        <v>419</v>
      </c>
      <c r="B181" s="53"/>
      <c r="C181" s="53"/>
      <c r="D181" s="53"/>
      <c r="E181" s="53"/>
      <c r="F181" s="53"/>
      <c r="G181" s="53"/>
      <c r="H181" s="102"/>
      <c r="I181" s="102"/>
      <c r="J181" s="138" t="s">
        <v>29</v>
      </c>
      <c r="K181" s="133"/>
      <c r="L181" s="255">
        <v>737400</v>
      </c>
      <c r="M181" s="255">
        <v>800400</v>
      </c>
      <c r="N181" s="255">
        <v>737400</v>
      </c>
      <c r="O181" s="255">
        <v>737400</v>
      </c>
      <c r="P181" s="313">
        <v>735998.20260000008</v>
      </c>
      <c r="Q181" s="255">
        <v>737400</v>
      </c>
      <c r="R181" s="279">
        <v>0</v>
      </c>
      <c r="S181" s="255"/>
      <c r="T181" s="322">
        <v>0</v>
      </c>
      <c r="U181" s="279" t="e">
        <v>#REF!</v>
      </c>
      <c r="V181" s="255"/>
      <c r="W181" s="162" t="e">
        <v>#REF!</v>
      </c>
    </row>
    <row r="182" spans="1:25" ht="15.75" customHeight="1">
      <c r="A182" s="26"/>
      <c r="B182" s="13"/>
      <c r="C182" s="13"/>
      <c r="D182" s="13"/>
      <c r="E182" s="13"/>
      <c r="F182" s="13"/>
      <c r="G182" s="13"/>
      <c r="H182" s="13"/>
      <c r="I182" s="13"/>
      <c r="J182" s="66"/>
      <c r="K182" s="125"/>
      <c r="L182" s="265"/>
      <c r="M182" s="265"/>
      <c r="N182" s="265"/>
      <c r="O182" s="265"/>
      <c r="P182" s="265"/>
      <c r="Q182" s="265"/>
      <c r="R182" s="280"/>
      <c r="S182" s="265"/>
      <c r="T182" s="289"/>
      <c r="U182" s="280"/>
      <c r="V182" s="265"/>
      <c r="W182" s="160" t="s">
        <v>144</v>
      </c>
    </row>
    <row r="183" spans="1:25" ht="15.75" customHeight="1">
      <c r="A183" s="13"/>
      <c r="B183" s="13"/>
      <c r="C183" s="13"/>
      <c r="D183" s="13"/>
      <c r="E183" s="13"/>
      <c r="F183" s="13"/>
      <c r="G183" s="13"/>
      <c r="H183" s="13"/>
      <c r="I183" s="23"/>
      <c r="J183" s="66"/>
      <c r="K183" s="125"/>
      <c r="L183" s="147"/>
      <c r="M183" s="147"/>
      <c r="N183" s="147"/>
      <c r="O183" s="147"/>
      <c r="P183" s="147"/>
      <c r="Q183" s="147"/>
      <c r="R183" s="280"/>
      <c r="S183" s="147"/>
      <c r="T183" s="289"/>
      <c r="U183" s="280"/>
      <c r="V183" s="147"/>
      <c r="W183" s="160" t="s">
        <v>144</v>
      </c>
    </row>
    <row r="184" spans="1:25" ht="15.75" customHeight="1">
      <c r="A184" s="16" t="s">
        <v>208</v>
      </c>
      <c r="B184" s="53"/>
      <c r="C184" s="53"/>
      <c r="D184" s="53"/>
      <c r="E184" s="53"/>
      <c r="F184" s="53"/>
      <c r="G184" s="53"/>
      <c r="H184" s="53"/>
      <c r="I184" s="13"/>
      <c r="J184" s="66"/>
      <c r="K184" s="125"/>
      <c r="L184" s="147"/>
      <c r="M184" s="147"/>
      <c r="N184" s="147"/>
      <c r="O184" s="147"/>
      <c r="P184" s="147"/>
      <c r="Q184" s="147"/>
      <c r="R184" s="280"/>
      <c r="S184" s="147"/>
      <c r="T184" s="289"/>
      <c r="U184" s="280"/>
      <c r="V184" s="147"/>
      <c r="W184" s="160" t="s">
        <v>144</v>
      </c>
    </row>
    <row r="185" spans="1:25" ht="15.75" customHeight="1">
      <c r="A185" s="13"/>
      <c r="B185" s="13"/>
      <c r="C185" s="13"/>
      <c r="D185" s="13"/>
      <c r="E185" s="13"/>
      <c r="F185" s="13"/>
      <c r="G185" s="13"/>
      <c r="H185" s="13"/>
      <c r="I185" s="13"/>
      <c r="J185" s="66"/>
      <c r="K185" s="125"/>
      <c r="L185" s="265"/>
      <c r="M185" s="265"/>
      <c r="N185" s="265"/>
      <c r="O185" s="265"/>
      <c r="P185" s="265"/>
      <c r="Q185" s="265"/>
      <c r="R185" s="280"/>
      <c r="S185" s="265"/>
      <c r="T185" s="289"/>
      <c r="U185" s="280"/>
      <c r="V185" s="265"/>
      <c r="W185" s="160" t="s">
        <v>144</v>
      </c>
    </row>
    <row r="186" spans="1:25" s="273" customFormat="1" ht="15.75" customHeight="1">
      <c r="A186" s="267" t="s">
        <v>35</v>
      </c>
      <c r="B186" s="268" t="s">
        <v>57</v>
      </c>
      <c r="C186" s="268"/>
      <c r="D186" s="268"/>
      <c r="E186" s="268"/>
      <c r="F186" s="268"/>
      <c r="G186" s="268"/>
      <c r="H186" s="268"/>
      <c r="I186" s="268"/>
      <c r="J186" s="269"/>
      <c r="K186" s="270"/>
      <c r="L186" s="271"/>
      <c r="M186" s="271"/>
      <c r="N186" s="271"/>
      <c r="O186" s="271"/>
      <c r="P186" s="271"/>
      <c r="Q186" s="271"/>
      <c r="R186" s="280"/>
      <c r="S186" s="271"/>
      <c r="T186" s="289"/>
      <c r="U186" s="280"/>
      <c r="V186" s="271"/>
      <c r="W186" s="160" t="s">
        <v>144</v>
      </c>
    </row>
    <row r="187" spans="1:25" ht="15.75" customHeight="1">
      <c r="A187" s="13"/>
      <c r="B187" s="18" t="s">
        <v>38</v>
      </c>
      <c r="C187" s="13" t="s">
        <v>355</v>
      </c>
      <c r="D187" s="13"/>
      <c r="E187" s="13"/>
      <c r="F187" s="13"/>
      <c r="G187" s="13"/>
      <c r="H187" s="13"/>
      <c r="I187" s="13"/>
      <c r="J187" s="66"/>
      <c r="K187" s="125"/>
      <c r="L187" s="265"/>
      <c r="M187" s="265"/>
      <c r="N187" s="265"/>
      <c r="O187" s="265"/>
      <c r="P187" s="265"/>
      <c r="Q187" s="265"/>
      <c r="R187" s="280"/>
      <c r="S187" s="265"/>
      <c r="T187" s="289"/>
      <c r="U187" s="280"/>
      <c r="V187" s="265"/>
      <c r="W187" s="160" t="s">
        <v>144</v>
      </c>
    </row>
    <row r="188" spans="1:25" ht="15.75" customHeight="1">
      <c r="A188" s="19"/>
      <c r="B188" s="13"/>
      <c r="C188" s="13"/>
      <c r="D188" s="13" t="s">
        <v>282</v>
      </c>
      <c r="E188" s="13"/>
      <c r="F188" s="13"/>
      <c r="G188" s="13"/>
      <c r="H188" s="13"/>
      <c r="I188" s="20"/>
      <c r="J188" s="66" t="s">
        <v>29</v>
      </c>
      <c r="K188" s="125"/>
      <c r="L188" s="265">
        <v>2629465</v>
      </c>
      <c r="M188" s="265">
        <v>2629465</v>
      </c>
      <c r="N188" s="265">
        <v>2669465</v>
      </c>
      <c r="O188" s="265">
        <v>3129465</v>
      </c>
      <c r="P188" s="271">
        <v>2606818.6759520001</v>
      </c>
      <c r="Q188" s="265">
        <v>2719465</v>
      </c>
      <c r="R188" s="280">
        <v>90000</v>
      </c>
      <c r="S188" s="265"/>
      <c r="T188" s="289">
        <v>3.4227494946690751E-2</v>
      </c>
      <c r="U188" s="280" t="e">
        <v>#REF!</v>
      </c>
      <c r="V188" s="265"/>
      <c r="W188" s="160" t="e">
        <v>#REF!</v>
      </c>
      <c r="Y188" s="306"/>
    </row>
    <row r="189" spans="1:25" ht="15.75" customHeight="1">
      <c r="A189" s="19"/>
      <c r="B189" s="13"/>
      <c r="C189" s="13"/>
      <c r="D189" s="13" t="s">
        <v>503</v>
      </c>
      <c r="E189" s="13"/>
      <c r="F189" s="13"/>
      <c r="G189" s="13"/>
      <c r="H189" s="13"/>
      <c r="I189" s="20"/>
      <c r="J189" s="66" t="s">
        <v>29</v>
      </c>
      <c r="K189" s="125"/>
      <c r="L189" s="266">
        <v>9283383</v>
      </c>
      <c r="M189" s="266">
        <v>9283383</v>
      </c>
      <c r="N189" s="266">
        <v>9283383</v>
      </c>
      <c r="O189" s="266">
        <v>9283383</v>
      </c>
      <c r="P189" s="275">
        <v>9283383</v>
      </c>
      <c r="Q189" s="266">
        <v>9283383</v>
      </c>
      <c r="R189" s="281">
        <v>0</v>
      </c>
      <c r="S189" s="265"/>
      <c r="T189" s="321">
        <v>0</v>
      </c>
      <c r="U189" s="281" t="e">
        <v>#REF!</v>
      </c>
      <c r="V189" s="265"/>
      <c r="W189" s="170" t="e">
        <v>#REF!</v>
      </c>
    </row>
    <row r="190" spans="1:25" ht="15.75" customHeight="1">
      <c r="A190" s="19"/>
      <c r="B190" s="13"/>
      <c r="C190" s="13"/>
      <c r="D190" s="13"/>
      <c r="E190" s="13"/>
      <c r="F190" s="13"/>
      <c r="G190" s="13"/>
      <c r="H190" s="13" t="s">
        <v>31</v>
      </c>
      <c r="I190" s="20"/>
      <c r="J190" s="66"/>
      <c r="K190" s="125"/>
      <c r="L190" s="147"/>
      <c r="M190" s="147"/>
      <c r="N190" s="147"/>
      <c r="O190" s="147"/>
      <c r="P190" s="147"/>
      <c r="Q190" s="147"/>
      <c r="R190" s="280"/>
      <c r="S190" s="147"/>
      <c r="T190" s="289"/>
      <c r="U190" s="280"/>
      <c r="V190" s="147"/>
      <c r="W190" s="160" t="s">
        <v>144</v>
      </c>
      <c r="Y190" s="149"/>
    </row>
    <row r="191" spans="1:25" ht="15.75" customHeight="1">
      <c r="A191" s="19"/>
      <c r="B191" s="13"/>
      <c r="C191" s="13"/>
      <c r="D191" s="13"/>
      <c r="E191" s="13"/>
      <c r="F191" s="13" t="s">
        <v>39</v>
      </c>
      <c r="G191" s="13"/>
      <c r="H191" s="13"/>
      <c r="I191" s="20"/>
      <c r="J191" s="66"/>
      <c r="K191" s="125"/>
      <c r="L191" s="265">
        <v>11912848</v>
      </c>
      <c r="M191" s="265">
        <v>11912848</v>
      </c>
      <c r="N191" s="265">
        <v>11952848</v>
      </c>
      <c r="O191" s="265">
        <v>12412848</v>
      </c>
      <c r="P191" s="265">
        <v>11890201.675952001</v>
      </c>
      <c r="Q191" s="265">
        <v>12002848</v>
      </c>
      <c r="R191" s="280">
        <v>90000</v>
      </c>
      <c r="S191" s="265"/>
      <c r="T191" s="289">
        <v>7.5548684915647257E-3</v>
      </c>
      <c r="U191" s="265" t="e">
        <v>#REF!</v>
      </c>
      <c r="V191" s="265"/>
      <c r="W191" s="160" t="e">
        <v>#REF!</v>
      </c>
    </row>
    <row r="192" spans="1:25" ht="15.75" customHeight="1">
      <c r="A192" s="19"/>
      <c r="B192" s="13"/>
      <c r="C192" s="13"/>
      <c r="D192" s="13"/>
      <c r="E192" s="13"/>
      <c r="F192" s="13"/>
      <c r="G192" s="13"/>
      <c r="H192" s="13"/>
      <c r="I192" s="20"/>
      <c r="J192" s="66"/>
      <c r="K192" s="125"/>
      <c r="L192" s="147"/>
      <c r="M192" s="147"/>
      <c r="N192" s="147"/>
      <c r="O192" s="147"/>
      <c r="P192" s="147"/>
      <c r="Q192" s="147"/>
      <c r="R192" s="280"/>
      <c r="S192" s="147"/>
      <c r="T192" s="289" t="s">
        <v>144</v>
      </c>
      <c r="U192" s="280"/>
      <c r="V192" s="147"/>
      <c r="W192" s="160" t="s">
        <v>144</v>
      </c>
      <c r="Y192" s="149"/>
    </row>
    <row r="193" spans="1:23" ht="15.75" customHeight="1">
      <c r="A193" s="19"/>
      <c r="B193" s="18" t="s">
        <v>13</v>
      </c>
      <c r="C193" s="13" t="s">
        <v>356</v>
      </c>
      <c r="D193" s="13"/>
      <c r="E193" s="13"/>
      <c r="F193" s="13"/>
      <c r="G193" s="13"/>
      <c r="H193" s="13"/>
      <c r="I193" s="20"/>
      <c r="J193" s="66" t="s">
        <v>29</v>
      </c>
      <c r="K193" s="125"/>
      <c r="L193" s="265">
        <v>368238</v>
      </c>
      <c r="M193" s="265">
        <v>403238</v>
      </c>
      <c r="N193" s="265">
        <v>368238</v>
      </c>
      <c r="O193" s="265">
        <v>368238</v>
      </c>
      <c r="P193" s="271">
        <v>367537.97956199996</v>
      </c>
      <c r="Q193" s="265">
        <v>368238</v>
      </c>
      <c r="R193" s="280">
        <v>0</v>
      </c>
      <c r="S193" s="265"/>
      <c r="T193" s="289">
        <v>0</v>
      </c>
      <c r="U193" s="280" t="e">
        <v>#REF!</v>
      </c>
      <c r="V193" s="265"/>
      <c r="W193" s="160" t="e">
        <v>#REF!</v>
      </c>
    </row>
    <row r="194" spans="1:23" ht="15.75" customHeight="1">
      <c r="A194" s="19"/>
      <c r="B194" s="18" t="s">
        <v>15</v>
      </c>
      <c r="C194" s="13" t="s">
        <v>357</v>
      </c>
      <c r="D194" s="13"/>
      <c r="E194" s="13"/>
      <c r="F194" s="13"/>
      <c r="G194" s="13"/>
      <c r="H194" s="13"/>
      <c r="I194" s="20"/>
      <c r="J194" s="66" t="s">
        <v>29</v>
      </c>
      <c r="K194" s="125"/>
      <c r="L194" s="266">
        <v>458556</v>
      </c>
      <c r="M194" s="266">
        <v>503556</v>
      </c>
      <c r="N194" s="266">
        <v>458556</v>
      </c>
      <c r="O194" s="266">
        <v>458556</v>
      </c>
      <c r="P194" s="275">
        <v>457684.28504400002</v>
      </c>
      <c r="Q194" s="266">
        <v>458556</v>
      </c>
      <c r="R194" s="281">
        <v>0</v>
      </c>
      <c r="S194" s="265"/>
      <c r="T194" s="321">
        <v>0</v>
      </c>
      <c r="U194" s="281" t="e">
        <v>#REF!</v>
      </c>
      <c r="V194" s="265"/>
      <c r="W194" s="170" t="e">
        <v>#REF!</v>
      </c>
    </row>
    <row r="195" spans="1:23" ht="15.75" customHeight="1">
      <c r="A195" s="19"/>
      <c r="B195" s="13"/>
      <c r="C195" s="13"/>
      <c r="D195" s="13"/>
      <c r="E195" s="13"/>
      <c r="F195" s="13"/>
      <c r="G195" s="13"/>
      <c r="H195" s="13"/>
      <c r="I195" s="20"/>
      <c r="J195" s="66"/>
      <c r="K195" s="125"/>
      <c r="L195" s="147"/>
      <c r="M195" s="147"/>
      <c r="N195" s="147"/>
      <c r="O195" s="147"/>
      <c r="P195" s="147"/>
      <c r="Q195" s="147"/>
      <c r="R195" s="280"/>
      <c r="S195" s="147"/>
      <c r="T195" s="289"/>
      <c r="U195" s="280"/>
      <c r="V195" s="147"/>
      <c r="W195" s="160" t="s">
        <v>144</v>
      </c>
    </row>
    <row r="196" spans="1:23" ht="15.75" customHeight="1">
      <c r="A196" s="19"/>
      <c r="B196" s="13"/>
      <c r="C196" s="13"/>
      <c r="D196" s="13"/>
      <c r="E196" s="13"/>
      <c r="F196" s="13"/>
      <c r="G196" s="13" t="s">
        <v>53</v>
      </c>
      <c r="H196" s="13"/>
      <c r="I196" s="20"/>
      <c r="J196" s="66"/>
      <c r="K196" s="125"/>
      <c r="L196" s="265">
        <v>12739642</v>
      </c>
      <c r="M196" s="265">
        <v>12819642</v>
      </c>
      <c r="N196" s="265">
        <v>12779642</v>
      </c>
      <c r="O196" s="265">
        <v>13239642</v>
      </c>
      <c r="P196" s="265">
        <v>12715423.940558</v>
      </c>
      <c r="Q196" s="265">
        <v>12829642</v>
      </c>
      <c r="R196" s="280">
        <v>90000</v>
      </c>
      <c r="S196" s="265"/>
      <c r="T196" s="289">
        <v>7.0645627247609699E-3</v>
      </c>
      <c r="U196" s="265" t="e">
        <v>#REF!</v>
      </c>
      <c r="V196" s="265"/>
      <c r="W196" s="160" t="e">
        <v>#REF!</v>
      </c>
    </row>
    <row r="197" spans="1:23" ht="15.75" customHeight="1">
      <c r="A197" s="19"/>
      <c r="B197" s="13"/>
      <c r="C197" s="13"/>
      <c r="D197" s="13"/>
      <c r="E197" s="13"/>
      <c r="F197" s="13"/>
      <c r="G197" s="13"/>
      <c r="H197" s="13"/>
      <c r="I197" s="20"/>
      <c r="J197" s="66"/>
      <c r="K197" s="125"/>
      <c r="L197" s="147"/>
      <c r="M197" s="147"/>
      <c r="N197" s="147"/>
      <c r="O197" s="147"/>
      <c r="P197" s="147"/>
      <c r="Q197" s="147"/>
      <c r="R197" s="280"/>
      <c r="S197" s="147"/>
      <c r="T197" s="289"/>
      <c r="U197" s="280"/>
      <c r="V197" s="147"/>
      <c r="W197" s="160" t="s">
        <v>144</v>
      </c>
    </row>
    <row r="198" spans="1:23" ht="15.75" customHeight="1">
      <c r="A198" s="17" t="s">
        <v>36</v>
      </c>
      <c r="B198" s="13" t="s">
        <v>358</v>
      </c>
      <c r="C198" s="13"/>
      <c r="D198" s="13"/>
      <c r="E198" s="13"/>
      <c r="F198" s="13"/>
      <c r="G198" s="13"/>
      <c r="H198" s="13"/>
      <c r="I198" s="20"/>
      <c r="J198" s="66"/>
      <c r="K198" s="125"/>
      <c r="L198" s="147"/>
      <c r="M198" s="147"/>
      <c r="N198" s="147"/>
      <c r="O198" s="147"/>
      <c r="P198" s="147"/>
      <c r="Q198" s="147"/>
      <c r="R198" s="280"/>
      <c r="S198" s="147"/>
      <c r="T198" s="289"/>
      <c r="U198" s="280"/>
      <c r="V198" s="147"/>
      <c r="W198" s="160" t="s">
        <v>144</v>
      </c>
    </row>
    <row r="199" spans="1:23" ht="15.75" customHeight="1">
      <c r="A199" s="13"/>
      <c r="B199" s="18" t="s">
        <v>38</v>
      </c>
      <c r="C199" s="13" t="s">
        <v>141</v>
      </c>
      <c r="D199" s="13"/>
      <c r="E199" s="13"/>
      <c r="F199" s="13"/>
      <c r="G199" s="13"/>
      <c r="H199" s="13"/>
      <c r="I199" s="20"/>
      <c r="J199" s="66" t="s">
        <v>29</v>
      </c>
      <c r="K199" s="125"/>
      <c r="L199" s="265">
        <v>41630</v>
      </c>
      <c r="M199" s="265">
        <v>41630</v>
      </c>
      <c r="N199" s="265">
        <v>41630</v>
      </c>
      <c r="O199" s="265">
        <v>18414</v>
      </c>
      <c r="P199" s="271">
        <v>41550.861369999999</v>
      </c>
      <c r="Q199" s="265">
        <v>38630</v>
      </c>
      <c r="R199" s="280">
        <v>-3000</v>
      </c>
      <c r="S199" s="265"/>
      <c r="T199" s="289">
        <v>-7.2063415805909248E-2</v>
      </c>
      <c r="U199" s="280" t="e">
        <v>#REF!</v>
      </c>
      <c r="V199" s="265"/>
      <c r="W199" s="160" t="e">
        <v>#REF!</v>
      </c>
    </row>
    <row r="200" spans="1:23" ht="18" customHeight="1">
      <c r="A200" s="19"/>
      <c r="B200" s="18" t="s">
        <v>13</v>
      </c>
      <c r="C200" s="13" t="s">
        <v>481</v>
      </c>
      <c r="D200" s="13"/>
      <c r="E200" s="13"/>
      <c r="F200" s="13"/>
      <c r="G200" s="13"/>
      <c r="H200" s="13"/>
      <c r="I200" s="20"/>
      <c r="J200" s="66" t="s">
        <v>29</v>
      </c>
      <c r="K200" s="125"/>
      <c r="L200" s="265">
        <v>44345</v>
      </c>
      <c r="M200" s="265">
        <v>54345</v>
      </c>
      <c r="N200" s="265">
        <v>44345</v>
      </c>
      <c r="O200" s="265">
        <v>43088</v>
      </c>
      <c r="P200" s="271">
        <v>44260.700154999999</v>
      </c>
      <c r="Q200" s="265">
        <v>44345</v>
      </c>
      <c r="R200" s="280">
        <v>0</v>
      </c>
      <c r="S200" s="265"/>
      <c r="T200" s="289">
        <v>0</v>
      </c>
      <c r="U200" s="280" t="e">
        <v>#REF!</v>
      </c>
      <c r="V200" s="265"/>
      <c r="W200" s="160" t="e">
        <v>#REF!</v>
      </c>
    </row>
    <row r="201" spans="1:23" ht="15.75" customHeight="1">
      <c r="A201" s="19"/>
      <c r="B201" s="18" t="s">
        <v>15</v>
      </c>
      <c r="C201" s="13" t="s">
        <v>129</v>
      </c>
      <c r="D201" s="13"/>
      <c r="E201" s="13"/>
      <c r="F201" s="13"/>
      <c r="G201" s="13"/>
      <c r="H201" s="13"/>
      <c r="I201" s="20"/>
      <c r="J201" s="66" t="s">
        <v>29</v>
      </c>
      <c r="K201" s="125"/>
      <c r="L201" s="265">
        <v>83700</v>
      </c>
      <c r="M201" s="265">
        <v>83700</v>
      </c>
      <c r="N201" s="265">
        <v>83700</v>
      </c>
      <c r="O201" s="265">
        <v>61692</v>
      </c>
      <c r="P201" s="271">
        <v>83540.886299999998</v>
      </c>
      <c r="Q201" s="265">
        <v>83700</v>
      </c>
      <c r="R201" s="280">
        <v>0</v>
      </c>
      <c r="S201" s="265"/>
      <c r="T201" s="289">
        <v>0</v>
      </c>
      <c r="U201" s="280" t="e">
        <v>#REF!</v>
      </c>
      <c r="V201" s="265"/>
      <c r="W201" s="160" t="e">
        <v>#REF!</v>
      </c>
    </row>
    <row r="202" spans="1:23" ht="18" customHeight="1">
      <c r="A202" s="19"/>
      <c r="B202" s="18" t="s">
        <v>14</v>
      </c>
      <c r="C202" s="13" t="s">
        <v>130</v>
      </c>
      <c r="D202" s="13"/>
      <c r="E202" s="13"/>
      <c r="F202" s="13"/>
      <c r="G202" s="13"/>
      <c r="H202" s="13"/>
      <c r="I202" s="20"/>
      <c r="J202" s="66" t="s">
        <v>29</v>
      </c>
      <c r="K202" s="125"/>
      <c r="L202" s="265">
        <v>27411</v>
      </c>
      <c r="M202" s="265">
        <v>27411</v>
      </c>
      <c r="N202" s="265">
        <v>27411</v>
      </c>
      <c r="O202" s="265">
        <v>27411</v>
      </c>
      <c r="P202" s="271">
        <v>27358.891689</v>
      </c>
      <c r="Q202" s="265">
        <v>27411</v>
      </c>
      <c r="R202" s="280">
        <v>0</v>
      </c>
      <c r="S202" s="265"/>
      <c r="T202" s="289">
        <v>0</v>
      </c>
      <c r="U202" s="280" t="e">
        <v>#REF!</v>
      </c>
      <c r="V202" s="265"/>
      <c r="W202" s="160" t="e">
        <v>#REF!</v>
      </c>
    </row>
    <row r="203" spans="1:23" ht="15.75" customHeight="1">
      <c r="A203" s="19"/>
      <c r="B203" s="18" t="s">
        <v>16</v>
      </c>
      <c r="C203" s="13" t="s">
        <v>281</v>
      </c>
      <c r="D203" s="13"/>
      <c r="E203" s="13"/>
      <c r="F203" s="13"/>
      <c r="G203" s="13"/>
      <c r="H203" s="13"/>
      <c r="I203" s="20"/>
      <c r="J203" s="66" t="s">
        <v>29</v>
      </c>
      <c r="K203" s="125"/>
      <c r="L203" s="266">
        <v>30047</v>
      </c>
      <c r="M203" s="266">
        <v>30047</v>
      </c>
      <c r="N203" s="266">
        <v>30047</v>
      </c>
      <c r="O203" s="266">
        <v>16270</v>
      </c>
      <c r="P203" s="275">
        <v>29989.880653</v>
      </c>
      <c r="Q203" s="266">
        <v>28047</v>
      </c>
      <c r="R203" s="281">
        <v>-2000</v>
      </c>
      <c r="S203" s="266"/>
      <c r="T203" s="321">
        <v>-6.6562385595899776E-2</v>
      </c>
      <c r="U203" s="281" t="e">
        <v>#REF!</v>
      </c>
      <c r="V203" s="266"/>
      <c r="W203" s="170" t="e">
        <v>#REF!</v>
      </c>
    </row>
    <row r="204" spans="1:23" ht="15.75" customHeight="1">
      <c r="A204" s="19"/>
      <c r="B204" s="18"/>
      <c r="C204" s="13"/>
      <c r="D204" s="13"/>
      <c r="E204" s="13"/>
      <c r="F204" s="13"/>
      <c r="G204" s="13"/>
      <c r="H204" s="13"/>
      <c r="I204" s="20"/>
      <c r="J204" s="22"/>
      <c r="K204" s="125"/>
      <c r="L204" s="147"/>
      <c r="M204" s="147"/>
      <c r="N204" s="147"/>
      <c r="O204" s="147"/>
      <c r="P204" s="147"/>
      <c r="Q204" s="147"/>
      <c r="R204" s="280"/>
      <c r="S204" s="147"/>
      <c r="T204" s="289"/>
      <c r="U204" s="280"/>
      <c r="V204" s="147"/>
      <c r="W204" s="160" t="s">
        <v>144</v>
      </c>
    </row>
    <row r="205" spans="1:23" ht="15.75" customHeight="1">
      <c r="A205" s="19"/>
      <c r="B205" s="18"/>
      <c r="C205" s="13"/>
      <c r="D205" s="13"/>
      <c r="E205" s="13"/>
      <c r="F205" s="13"/>
      <c r="G205" s="13" t="s">
        <v>39</v>
      </c>
      <c r="H205" s="13"/>
      <c r="I205" s="20"/>
      <c r="J205" s="22"/>
      <c r="K205" s="125"/>
      <c r="L205" s="265">
        <v>227133</v>
      </c>
      <c r="M205" s="265">
        <v>237133</v>
      </c>
      <c r="N205" s="265">
        <v>227133</v>
      </c>
      <c r="O205" s="265">
        <v>166875</v>
      </c>
      <c r="P205" s="265">
        <v>226701.22016699999</v>
      </c>
      <c r="Q205" s="265">
        <v>222133</v>
      </c>
      <c r="R205" s="280">
        <v>-5000</v>
      </c>
      <c r="S205" s="265"/>
      <c r="T205" s="289">
        <v>-2.2013533920654416E-2</v>
      </c>
      <c r="U205" s="280" t="e">
        <v>#REF!</v>
      </c>
      <c r="V205" s="265"/>
      <c r="W205" s="160" t="e">
        <v>#REF!</v>
      </c>
    </row>
    <row r="206" spans="1:23" ht="15.75" customHeight="1">
      <c r="A206" s="13"/>
      <c r="B206" s="13"/>
      <c r="C206" s="13"/>
      <c r="D206" s="13"/>
      <c r="E206" s="13"/>
      <c r="F206" s="13"/>
      <c r="G206" s="13"/>
      <c r="H206" s="13"/>
      <c r="I206" s="20"/>
      <c r="J206" s="66"/>
      <c r="K206" s="125"/>
      <c r="L206" s="147"/>
      <c r="M206" s="147"/>
      <c r="N206" s="147"/>
      <c r="O206" s="147"/>
      <c r="P206" s="147"/>
      <c r="Q206" s="147"/>
      <c r="R206" s="280"/>
      <c r="S206" s="147"/>
      <c r="T206" s="289"/>
      <c r="U206" s="280"/>
      <c r="V206" s="147"/>
      <c r="W206" s="160" t="s">
        <v>144</v>
      </c>
    </row>
    <row r="207" spans="1:23" ht="19.5" customHeight="1">
      <c r="A207" s="17" t="s">
        <v>37</v>
      </c>
      <c r="B207" s="13" t="s">
        <v>482</v>
      </c>
      <c r="C207" s="13"/>
      <c r="D207" s="13"/>
      <c r="E207" s="13"/>
      <c r="F207" s="13"/>
      <c r="G207" s="13"/>
      <c r="H207" s="13"/>
      <c r="I207" s="20"/>
      <c r="J207" s="22" t="s">
        <v>29</v>
      </c>
      <c r="K207" s="125"/>
      <c r="L207" s="266">
        <v>10083</v>
      </c>
      <c r="M207" s="266">
        <v>10083</v>
      </c>
      <c r="N207" s="266">
        <v>12583</v>
      </c>
      <c r="O207" s="266">
        <v>0</v>
      </c>
      <c r="P207" s="275">
        <v>10063.832217000001</v>
      </c>
      <c r="Q207" s="266">
        <v>12583</v>
      </c>
      <c r="R207" s="281">
        <v>2500</v>
      </c>
      <c r="S207" s="265"/>
      <c r="T207" s="321">
        <v>0.24794208072994151</v>
      </c>
      <c r="U207" s="281" t="e">
        <v>#REF!</v>
      </c>
      <c r="V207" s="265"/>
      <c r="W207" s="170" t="e">
        <v>#REF!</v>
      </c>
    </row>
    <row r="208" spans="1:23" ht="15.75" customHeight="1">
      <c r="A208" s="19"/>
      <c r="B208" s="13"/>
      <c r="C208" s="13"/>
      <c r="D208" s="13"/>
      <c r="E208" s="13"/>
      <c r="F208" s="13"/>
      <c r="G208" s="13"/>
      <c r="H208" s="13"/>
      <c r="I208" s="20"/>
      <c r="J208" s="66"/>
      <c r="K208" s="125"/>
      <c r="L208" s="147"/>
      <c r="M208" s="147"/>
      <c r="N208" s="147"/>
      <c r="O208" s="147"/>
      <c r="P208" s="147"/>
      <c r="Q208" s="147"/>
      <c r="R208" s="280"/>
      <c r="S208" s="147"/>
      <c r="T208" s="289"/>
      <c r="U208" s="280"/>
      <c r="V208" s="147"/>
      <c r="W208" s="160" t="s">
        <v>144</v>
      </c>
    </row>
    <row r="209" spans="1:24" ht="15.75" customHeight="1">
      <c r="A209" s="17"/>
      <c r="B209" s="13"/>
      <c r="C209" s="13"/>
      <c r="D209" s="13"/>
      <c r="E209" s="13"/>
      <c r="F209" s="13"/>
      <c r="G209" s="13"/>
      <c r="H209" s="13"/>
      <c r="I209" s="20"/>
      <c r="J209" s="22"/>
      <c r="K209" s="125"/>
      <c r="L209" s="265"/>
      <c r="M209" s="265"/>
      <c r="N209" s="265"/>
      <c r="O209" s="265"/>
      <c r="P209" s="265"/>
      <c r="Q209" s="265"/>
      <c r="R209" s="280"/>
      <c r="S209" s="265"/>
      <c r="T209" s="289"/>
      <c r="U209" s="280"/>
      <c r="V209" s="265"/>
      <c r="W209" s="160" t="s">
        <v>144</v>
      </c>
    </row>
    <row r="210" spans="1:24" ht="15.75" customHeight="1">
      <c r="A210" s="19"/>
      <c r="B210" s="13"/>
      <c r="C210" s="13"/>
      <c r="D210" s="13"/>
      <c r="E210" s="53" t="s">
        <v>276</v>
      </c>
      <c r="F210" s="53"/>
      <c r="G210" s="27"/>
      <c r="H210" s="27"/>
      <c r="I210" s="28"/>
      <c r="J210" s="29" t="s">
        <v>29</v>
      </c>
      <c r="K210" s="133"/>
      <c r="L210" s="255">
        <v>12976858</v>
      </c>
      <c r="M210" s="255">
        <v>13066858</v>
      </c>
      <c r="N210" s="255">
        <v>13019358</v>
      </c>
      <c r="O210" s="255">
        <v>13406517</v>
      </c>
      <c r="P210" s="255">
        <v>12952188.992942</v>
      </c>
      <c r="Q210" s="255">
        <v>13064358</v>
      </c>
      <c r="R210" s="279">
        <v>87500</v>
      </c>
      <c r="S210" s="255"/>
      <c r="T210" s="322">
        <v>6.7427724029962555E-3</v>
      </c>
      <c r="U210" s="255" t="e">
        <v>#REF!</v>
      </c>
      <c r="V210" s="255"/>
      <c r="W210" s="162" t="e">
        <v>#REF!</v>
      </c>
    </row>
    <row r="211" spans="1:24" ht="15.75" customHeight="1">
      <c r="A211" s="19"/>
      <c r="B211" s="13"/>
      <c r="C211" s="13"/>
      <c r="D211" s="13"/>
      <c r="E211" s="13" t="s">
        <v>48</v>
      </c>
      <c r="F211" s="13"/>
      <c r="G211" s="13"/>
      <c r="H211" s="13"/>
      <c r="I211" s="13"/>
      <c r="J211" s="66" t="s">
        <v>29</v>
      </c>
      <c r="K211" s="125"/>
      <c r="L211" s="265">
        <v>12976858</v>
      </c>
      <c r="M211" s="265">
        <v>13066858</v>
      </c>
      <c r="N211" s="265">
        <v>13019358</v>
      </c>
      <c r="O211" s="265">
        <v>13406517</v>
      </c>
      <c r="P211" s="265">
        <v>12952188.992942</v>
      </c>
      <c r="Q211" s="265">
        <v>13064358</v>
      </c>
      <c r="R211" s="280">
        <v>87500</v>
      </c>
      <c r="S211" s="265"/>
      <c r="T211" s="289">
        <v>6.7427724029962555E-3</v>
      </c>
      <c r="U211" s="280" t="e">
        <v>#REF!</v>
      </c>
      <c r="V211" s="265"/>
      <c r="W211" s="160" t="e">
        <v>#REF!</v>
      </c>
    </row>
    <row r="212" spans="1:24" ht="15.75" customHeight="1">
      <c r="A212" s="19"/>
      <c r="B212" s="13"/>
      <c r="C212" s="13"/>
      <c r="D212" s="13"/>
      <c r="E212" s="13"/>
      <c r="F212" s="13" t="s">
        <v>257</v>
      </c>
      <c r="G212" s="13"/>
      <c r="H212" s="13"/>
      <c r="I212" s="13"/>
      <c r="J212" s="66"/>
      <c r="K212" s="125"/>
      <c r="L212" s="265">
        <v>3693475</v>
      </c>
      <c r="M212" s="265">
        <v>3783475</v>
      </c>
      <c r="N212" s="265">
        <v>3735975</v>
      </c>
      <c r="O212" s="265">
        <v>4123134</v>
      </c>
      <c r="P212" s="265">
        <v>3668805.9929419998</v>
      </c>
      <c r="Q212" s="265">
        <v>3780975</v>
      </c>
      <c r="R212" s="280">
        <v>87500</v>
      </c>
      <c r="S212" s="265"/>
      <c r="T212" s="289">
        <v>2.3690427036868966E-2</v>
      </c>
      <c r="U212" s="280" t="e">
        <v>#REF!</v>
      </c>
      <c r="V212" s="265"/>
      <c r="W212" s="160" t="e">
        <v>#REF!</v>
      </c>
      <c r="X212" s="149"/>
    </row>
    <row r="213" spans="1:24" ht="15.75" customHeight="1">
      <c r="A213" s="19"/>
      <c r="B213" s="13"/>
      <c r="C213" s="13"/>
      <c r="D213" s="13"/>
      <c r="E213" s="13"/>
      <c r="F213" s="13" t="s">
        <v>515</v>
      </c>
      <c r="G213" s="13"/>
      <c r="H213" s="13"/>
      <c r="I213" s="13"/>
      <c r="J213" s="66"/>
      <c r="K213" s="125"/>
      <c r="L213" s="265">
        <v>9283383</v>
      </c>
      <c r="M213" s="265">
        <v>9283383</v>
      </c>
      <c r="N213" s="265">
        <v>9283383</v>
      </c>
      <c r="O213" s="265">
        <v>9283383</v>
      </c>
      <c r="P213" s="265">
        <v>9283383</v>
      </c>
      <c r="Q213" s="265">
        <v>9283383</v>
      </c>
      <c r="R213" s="280">
        <v>0</v>
      </c>
      <c r="S213" s="265"/>
      <c r="T213" s="289">
        <v>0</v>
      </c>
      <c r="U213" s="280" t="e">
        <v>#REF!</v>
      </c>
      <c r="V213" s="265"/>
      <c r="W213" s="160" t="e">
        <v>#REF!</v>
      </c>
    </row>
    <row r="214" spans="1:24" ht="15.75" customHeight="1">
      <c r="A214" s="19"/>
      <c r="B214" s="13"/>
      <c r="C214" s="13"/>
      <c r="D214" s="13"/>
      <c r="E214" s="13"/>
      <c r="F214" s="13"/>
      <c r="G214" s="13"/>
      <c r="H214" s="13"/>
      <c r="I214" s="20"/>
      <c r="J214" s="66"/>
      <c r="K214" s="125"/>
      <c r="L214" s="147"/>
      <c r="M214" s="147"/>
      <c r="N214" s="147"/>
      <c r="O214" s="147"/>
      <c r="P214" s="147"/>
      <c r="Q214" s="147"/>
      <c r="R214" s="280"/>
      <c r="S214" s="147"/>
      <c r="T214" s="289"/>
      <c r="U214" s="280"/>
      <c r="V214" s="147"/>
      <c r="W214" s="160" t="s">
        <v>144</v>
      </c>
    </row>
    <row r="215" spans="1:24" ht="15.75" customHeight="1">
      <c r="A215" s="121"/>
      <c r="B215" s="129"/>
      <c r="C215" s="13"/>
      <c r="D215" s="13"/>
      <c r="E215" s="13"/>
      <c r="F215" s="13"/>
      <c r="G215" s="13"/>
      <c r="H215" s="13"/>
      <c r="I215" s="13"/>
      <c r="J215" s="66"/>
      <c r="K215" s="125"/>
      <c r="L215" s="147"/>
      <c r="M215" s="147"/>
      <c r="N215" s="147"/>
      <c r="O215" s="147"/>
      <c r="P215" s="303"/>
      <c r="Q215" s="265"/>
      <c r="R215" s="280"/>
      <c r="S215" s="147"/>
      <c r="T215" s="289" t="s">
        <v>144</v>
      </c>
      <c r="U215" s="280"/>
      <c r="V215" s="147"/>
      <c r="W215" s="160" t="s">
        <v>144</v>
      </c>
    </row>
    <row r="216" spans="1:24" ht="19.5" customHeight="1">
      <c r="A216" s="126" t="s">
        <v>520</v>
      </c>
      <c r="B216" s="126"/>
      <c r="C216" s="13"/>
      <c r="D216" s="13"/>
      <c r="E216" s="13"/>
      <c r="F216" s="13"/>
      <c r="G216" s="13"/>
      <c r="H216" s="13"/>
      <c r="I216" s="13"/>
      <c r="J216" s="66"/>
      <c r="K216" s="125"/>
      <c r="L216" s="147"/>
      <c r="M216" s="147"/>
      <c r="N216" s="147"/>
      <c r="O216" s="147"/>
      <c r="P216" s="147"/>
      <c r="Q216" s="147"/>
      <c r="R216" s="280"/>
      <c r="S216" s="147"/>
      <c r="T216" s="289"/>
      <c r="U216" s="280"/>
      <c r="V216" s="147"/>
      <c r="W216" s="160" t="s">
        <v>144</v>
      </c>
    </row>
    <row r="217" spans="1:24" s="273" customFormat="1" ht="18" customHeight="1">
      <c r="A217" s="126" t="s">
        <v>511</v>
      </c>
      <c r="B217" s="126"/>
      <c r="C217" s="268"/>
      <c r="D217" s="268"/>
      <c r="E217" s="268"/>
      <c r="F217" s="268"/>
      <c r="G217" s="268"/>
      <c r="H217" s="268"/>
      <c r="I217" s="268"/>
      <c r="J217" s="269"/>
      <c r="K217" s="270"/>
      <c r="L217" s="305"/>
      <c r="M217" s="305"/>
      <c r="N217" s="305"/>
      <c r="O217" s="305"/>
      <c r="P217" s="305"/>
      <c r="Q217" s="305"/>
      <c r="R217" s="280"/>
      <c r="S217" s="305"/>
      <c r="T217" s="289"/>
      <c r="U217" s="280"/>
      <c r="V217" s="305"/>
      <c r="W217" s="160" t="s">
        <v>144</v>
      </c>
    </row>
    <row r="218" spans="1:24" ht="23.25" customHeight="1">
      <c r="A218" s="126"/>
      <c r="B218" s="126"/>
      <c r="C218" s="13"/>
      <c r="D218" s="13"/>
      <c r="E218" s="13"/>
      <c r="F218" s="13"/>
      <c r="G218" s="13"/>
      <c r="H218" s="13"/>
      <c r="I218" s="13"/>
      <c r="J218" s="66"/>
      <c r="K218" s="125"/>
      <c r="L218" s="147"/>
      <c r="M218" s="147"/>
      <c r="N218" s="147"/>
      <c r="O218" s="147"/>
      <c r="P218" s="147"/>
      <c r="Q218" s="147"/>
      <c r="R218" s="280"/>
      <c r="S218" s="147"/>
      <c r="T218" s="289"/>
      <c r="U218" s="280"/>
      <c r="V218" s="147"/>
      <c r="W218" s="160" t="s">
        <v>144</v>
      </c>
    </row>
    <row r="219" spans="1:24" ht="15.75" customHeight="1">
      <c r="A219" s="121"/>
      <c r="B219" s="126"/>
      <c r="C219" s="13"/>
      <c r="D219" s="13"/>
      <c r="E219" s="13"/>
      <c r="F219" s="13"/>
      <c r="G219" s="13"/>
      <c r="H219" s="13"/>
      <c r="I219" s="13"/>
      <c r="J219" s="66"/>
      <c r="K219" s="125"/>
      <c r="L219" s="147"/>
      <c r="M219" s="147"/>
      <c r="N219" s="147"/>
      <c r="O219" s="147"/>
      <c r="P219" s="147"/>
      <c r="Q219" s="147"/>
      <c r="R219" s="280"/>
      <c r="S219" s="147"/>
      <c r="T219" s="289"/>
      <c r="U219" s="280"/>
      <c r="V219" s="147"/>
      <c r="W219" s="160" t="s">
        <v>144</v>
      </c>
    </row>
    <row r="220" spans="1:24" ht="15.75" customHeight="1">
      <c r="A220" s="16" t="s">
        <v>340</v>
      </c>
      <c r="B220" s="53"/>
      <c r="C220" s="53"/>
      <c r="D220" s="53"/>
      <c r="E220" s="53"/>
      <c r="F220" s="53"/>
      <c r="G220" s="53"/>
      <c r="H220" s="53"/>
      <c r="I220" s="23"/>
      <c r="J220" s="66"/>
      <c r="K220" s="125"/>
      <c r="L220" s="265"/>
      <c r="M220" s="301"/>
      <c r="N220" s="147"/>
      <c r="O220" s="147"/>
      <c r="P220" s="147"/>
      <c r="Q220" s="147"/>
      <c r="R220" s="280"/>
      <c r="S220" s="147"/>
      <c r="T220" s="289"/>
      <c r="U220" s="280"/>
      <c r="V220" s="147"/>
      <c r="W220" s="160" t="s">
        <v>144</v>
      </c>
    </row>
    <row r="221" spans="1:24" ht="15.75" customHeight="1">
      <c r="A221" s="13"/>
      <c r="B221" s="13"/>
      <c r="C221" s="13"/>
      <c r="D221" s="13"/>
      <c r="E221" s="13"/>
      <c r="F221" s="13"/>
      <c r="G221" s="13"/>
      <c r="H221" s="13"/>
      <c r="I221" s="23"/>
      <c r="J221" s="66"/>
      <c r="K221" s="125"/>
      <c r="L221" s="265"/>
      <c r="M221" s="265"/>
      <c r="N221" s="265"/>
      <c r="O221" s="265"/>
      <c r="P221" s="265"/>
      <c r="Q221" s="265"/>
      <c r="R221" s="280"/>
      <c r="S221" s="265"/>
      <c r="T221" s="289"/>
      <c r="U221" s="280"/>
      <c r="V221" s="265"/>
      <c r="W221" s="160" t="s">
        <v>144</v>
      </c>
    </row>
    <row r="222" spans="1:24" ht="15.75" customHeight="1">
      <c r="A222" s="17" t="s">
        <v>35</v>
      </c>
      <c r="B222" s="13" t="s">
        <v>127</v>
      </c>
      <c r="C222" s="13"/>
      <c r="D222" s="13"/>
      <c r="E222" s="13"/>
      <c r="F222" s="13"/>
      <c r="G222" s="13"/>
      <c r="H222" s="13"/>
      <c r="I222" s="23"/>
      <c r="J222" s="66"/>
      <c r="K222" s="125"/>
      <c r="L222" s="265"/>
      <c r="M222" s="265"/>
      <c r="N222" s="265"/>
      <c r="O222" s="265"/>
      <c r="P222" s="265"/>
      <c r="Q222" s="265"/>
      <c r="R222" s="280"/>
      <c r="S222" s="265"/>
      <c r="T222" s="289"/>
      <c r="U222" s="280"/>
      <c r="V222" s="265"/>
      <c r="W222" s="160" t="s">
        <v>144</v>
      </c>
    </row>
    <row r="223" spans="1:24" ht="17.45" customHeight="1">
      <c r="A223" s="13"/>
      <c r="B223" s="18" t="s">
        <v>38</v>
      </c>
      <c r="C223" s="13" t="s">
        <v>530</v>
      </c>
      <c r="D223" s="13"/>
      <c r="E223" s="13"/>
      <c r="F223" s="13"/>
      <c r="G223" s="13"/>
      <c r="H223" s="13"/>
      <c r="I223" s="20"/>
      <c r="J223" s="66" t="s">
        <v>33</v>
      </c>
      <c r="K223" s="125"/>
      <c r="L223" s="265">
        <v>3118130</v>
      </c>
      <c r="M223" s="41">
        <v>3355454</v>
      </c>
      <c r="N223" s="265">
        <v>3355454</v>
      </c>
      <c r="O223" s="265">
        <v>3355454</v>
      </c>
      <c r="P223" s="271">
        <v>3121053.7740000002</v>
      </c>
      <c r="Q223" s="265">
        <v>3121054</v>
      </c>
      <c r="R223" s="280">
        <v>2924</v>
      </c>
      <c r="S223" s="265"/>
      <c r="T223" s="289">
        <v>9.3774153098169499E-4</v>
      </c>
      <c r="U223" s="265" t="e">
        <v>#REF!</v>
      </c>
      <c r="V223" s="265"/>
      <c r="W223" s="160" t="e">
        <v>#REF!</v>
      </c>
    </row>
    <row r="224" spans="1:24" ht="15.75" customHeight="1">
      <c r="A224" s="19"/>
      <c r="B224" s="18" t="s">
        <v>13</v>
      </c>
      <c r="C224" s="13" t="s">
        <v>209</v>
      </c>
      <c r="D224" s="13"/>
      <c r="E224" s="13"/>
      <c r="F224" s="13"/>
      <c r="G224" s="13"/>
      <c r="H224" s="13"/>
      <c r="I224" s="20"/>
      <c r="J224" s="66" t="s">
        <v>33</v>
      </c>
      <c r="K224" s="125"/>
      <c r="L224" s="266">
        <v>43000</v>
      </c>
      <c r="M224" s="81">
        <v>43100</v>
      </c>
      <c r="N224" s="266">
        <v>43100</v>
      </c>
      <c r="O224" s="266">
        <v>43100</v>
      </c>
      <c r="P224" s="275">
        <v>43000</v>
      </c>
      <c r="Q224" s="266">
        <v>43000</v>
      </c>
      <c r="R224" s="281">
        <v>0</v>
      </c>
      <c r="S224" s="265"/>
      <c r="T224" s="321">
        <v>0</v>
      </c>
      <c r="U224" s="266" t="e">
        <v>#REF!</v>
      </c>
      <c r="V224" s="265"/>
      <c r="W224" s="170" t="e">
        <v>#REF!</v>
      </c>
    </row>
    <row r="225" spans="1:23" ht="15.75" customHeight="1">
      <c r="A225" s="19"/>
      <c r="B225" s="18"/>
      <c r="C225" s="13"/>
      <c r="D225" s="13"/>
      <c r="E225" s="13"/>
      <c r="F225" s="13"/>
      <c r="G225" s="13"/>
      <c r="H225" s="13"/>
      <c r="I225" s="20"/>
      <c r="J225" s="66"/>
      <c r="K225" s="125"/>
      <c r="L225" s="147"/>
      <c r="R225" s="280"/>
      <c r="T225" s="289"/>
      <c r="U225" s="280"/>
      <c r="W225" s="160" t="s">
        <v>144</v>
      </c>
    </row>
    <row r="226" spans="1:23" ht="15.75" customHeight="1">
      <c r="A226" s="19"/>
      <c r="B226" s="13"/>
      <c r="C226" s="13"/>
      <c r="D226" s="13"/>
      <c r="E226" s="13"/>
      <c r="F226" s="13" t="s">
        <v>531</v>
      </c>
      <c r="G226" s="13"/>
      <c r="H226" s="13"/>
      <c r="I226" s="20"/>
      <c r="J226" s="66"/>
      <c r="K226" s="125"/>
      <c r="L226" s="265">
        <v>3161130</v>
      </c>
      <c r="M226" s="265">
        <v>3398554</v>
      </c>
      <c r="N226" s="265">
        <v>3398554</v>
      </c>
      <c r="O226" s="265">
        <v>3398554</v>
      </c>
      <c r="P226" s="265">
        <v>3164053.7740000002</v>
      </c>
      <c r="Q226" s="265">
        <v>3164054</v>
      </c>
      <c r="R226" s="280">
        <v>2924</v>
      </c>
      <c r="S226" s="265"/>
      <c r="T226" s="289">
        <v>9.2498568549848059E-4</v>
      </c>
      <c r="U226" s="265" t="e">
        <v>#REF!</v>
      </c>
      <c r="V226" s="265"/>
      <c r="W226" s="160" t="e">
        <v>#REF!</v>
      </c>
    </row>
    <row r="227" spans="1:23" ht="15.75" customHeight="1">
      <c r="A227" s="19"/>
      <c r="B227" s="13"/>
      <c r="C227" s="13"/>
      <c r="D227" s="13"/>
      <c r="E227" s="13"/>
      <c r="F227" s="13" t="s">
        <v>77</v>
      </c>
      <c r="H227" s="13"/>
      <c r="I227" s="40"/>
      <c r="J227" s="66" t="s">
        <v>33</v>
      </c>
      <c r="K227" s="125"/>
      <c r="L227" s="265">
        <v>3391770</v>
      </c>
      <c r="M227" s="265">
        <v>3398554</v>
      </c>
      <c r="N227" s="265">
        <v>3398554</v>
      </c>
      <c r="O227" s="265">
        <v>3398554</v>
      </c>
      <c r="P227" s="271">
        <v>3398554</v>
      </c>
      <c r="Q227" s="265">
        <v>3398554</v>
      </c>
      <c r="R227" s="280">
        <v>6784</v>
      </c>
      <c r="S227" s="265"/>
      <c r="T227" s="289">
        <v>2.0001356224035316E-3</v>
      </c>
      <c r="U227" s="265" t="e">
        <v>#REF!</v>
      </c>
      <c r="V227" s="265"/>
      <c r="W227" s="160" t="e">
        <v>#REF!</v>
      </c>
    </row>
    <row r="228" spans="1:23" ht="15.75" customHeight="1">
      <c r="A228" s="19"/>
      <c r="B228" s="13"/>
      <c r="C228" s="13"/>
      <c r="D228" s="13"/>
      <c r="E228" s="13"/>
      <c r="F228" s="13"/>
      <c r="G228" s="13"/>
      <c r="H228" s="13"/>
      <c r="I228" s="20"/>
      <c r="J228" s="66"/>
      <c r="K228" s="125"/>
      <c r="L228" s="147"/>
      <c r="M228" s="147"/>
      <c r="N228" s="147"/>
      <c r="O228" s="147"/>
      <c r="P228" s="147"/>
      <c r="Q228" s="147"/>
      <c r="R228" s="280"/>
      <c r="S228" s="147"/>
      <c r="T228" s="289"/>
      <c r="U228" s="280"/>
      <c r="V228" s="147"/>
      <c r="W228" s="160" t="s">
        <v>144</v>
      </c>
    </row>
    <row r="229" spans="1:23" ht="15.75" customHeight="1">
      <c r="A229" s="55">
        <v>2</v>
      </c>
      <c r="B229" s="13" t="s">
        <v>59</v>
      </c>
      <c r="C229" s="13"/>
      <c r="D229" s="13"/>
      <c r="E229" s="13"/>
      <c r="F229" s="13"/>
      <c r="G229" s="13"/>
      <c r="H229" s="13"/>
      <c r="I229" s="20"/>
      <c r="J229" s="66" t="s">
        <v>29</v>
      </c>
      <c r="K229" s="125"/>
      <c r="L229" s="265">
        <v>13000</v>
      </c>
      <c r="M229" s="265">
        <v>13000</v>
      </c>
      <c r="N229" s="265">
        <v>13000</v>
      </c>
      <c r="O229" s="265">
        <v>13000</v>
      </c>
      <c r="P229" s="271">
        <v>12975.287</v>
      </c>
      <c r="Q229" s="265">
        <v>13000</v>
      </c>
      <c r="R229" s="280">
        <v>0</v>
      </c>
      <c r="S229" s="265"/>
      <c r="T229" s="289">
        <v>0</v>
      </c>
      <c r="U229" s="280" t="e">
        <v>#REF!</v>
      </c>
      <c r="V229" s="265"/>
      <c r="W229" s="160" t="e">
        <v>#REF!</v>
      </c>
    </row>
    <row r="230" spans="1:23" ht="15.75" customHeight="1">
      <c r="A230" s="55">
        <v>3</v>
      </c>
      <c r="B230" s="67" t="s">
        <v>247</v>
      </c>
      <c r="C230" s="13"/>
      <c r="D230" s="13"/>
      <c r="E230" s="13"/>
      <c r="F230" s="13"/>
      <c r="G230" s="13"/>
      <c r="H230" s="13"/>
      <c r="I230" s="20"/>
      <c r="J230" s="66" t="s">
        <v>29</v>
      </c>
      <c r="K230" s="125"/>
      <c r="L230" s="265">
        <v>30188</v>
      </c>
      <c r="M230" s="265">
        <v>30188</v>
      </c>
      <c r="N230" s="265">
        <v>30188</v>
      </c>
      <c r="O230" s="265">
        <v>27826</v>
      </c>
      <c r="P230" s="271">
        <v>30130.612612000001</v>
      </c>
      <c r="Q230" s="265">
        <v>29388</v>
      </c>
      <c r="R230" s="280">
        <v>-800</v>
      </c>
      <c r="S230" s="265"/>
      <c r="T230" s="289">
        <v>-2.6500596263415943E-2</v>
      </c>
      <c r="U230" s="280" t="e">
        <v>#REF!</v>
      </c>
      <c r="V230" s="265"/>
      <c r="W230" s="160" t="e">
        <v>#REF!</v>
      </c>
    </row>
    <row r="231" spans="1:23" ht="15.75" customHeight="1">
      <c r="A231" s="55">
        <v>4</v>
      </c>
      <c r="B231" s="67" t="s">
        <v>248</v>
      </c>
      <c r="C231" s="13"/>
      <c r="D231" s="13"/>
      <c r="E231" s="13"/>
      <c r="F231" s="13"/>
      <c r="G231" s="13"/>
      <c r="H231" s="13"/>
      <c r="I231" s="20"/>
      <c r="J231" s="66" t="s">
        <v>29</v>
      </c>
      <c r="K231" s="125"/>
      <c r="L231" s="265">
        <v>5796</v>
      </c>
      <c r="M231" s="265">
        <v>5796</v>
      </c>
      <c r="N231" s="265">
        <v>5796</v>
      </c>
      <c r="O231" s="265">
        <v>5796</v>
      </c>
      <c r="P231" s="271">
        <v>5784.9818039999991</v>
      </c>
      <c r="Q231" s="265">
        <v>5796</v>
      </c>
      <c r="R231" s="280">
        <v>0</v>
      </c>
      <c r="S231" s="265"/>
      <c r="T231" s="289">
        <v>0</v>
      </c>
      <c r="U231" s="280" t="e">
        <v>#REF!</v>
      </c>
      <c r="V231" s="265"/>
      <c r="W231" s="160" t="e">
        <v>#REF!</v>
      </c>
    </row>
    <row r="232" spans="1:23" ht="15.75" customHeight="1">
      <c r="A232" s="55">
        <v>5</v>
      </c>
      <c r="B232" s="67" t="s">
        <v>301</v>
      </c>
      <c r="C232" s="13"/>
      <c r="D232" s="13"/>
      <c r="E232" s="13"/>
      <c r="F232" s="13"/>
      <c r="G232" s="13"/>
      <c r="H232" s="13"/>
      <c r="I232" s="20"/>
      <c r="J232" s="66" t="s">
        <v>29</v>
      </c>
      <c r="K232" s="125"/>
      <c r="L232" s="265">
        <v>17650</v>
      </c>
      <c r="M232" s="265">
        <v>17650</v>
      </c>
      <c r="N232" s="265">
        <v>17650</v>
      </c>
      <c r="O232" s="265">
        <v>17650</v>
      </c>
      <c r="P232" s="271">
        <v>17616.447350000002</v>
      </c>
      <c r="Q232" s="265">
        <v>17650</v>
      </c>
      <c r="R232" s="280">
        <v>0</v>
      </c>
      <c r="S232" s="265"/>
      <c r="T232" s="289">
        <v>0</v>
      </c>
      <c r="U232" s="280" t="e">
        <v>#REF!</v>
      </c>
      <c r="V232" s="265"/>
      <c r="W232" s="160" t="e">
        <v>#REF!</v>
      </c>
    </row>
    <row r="233" spans="1:23" ht="15.75" customHeight="1">
      <c r="A233" s="55">
        <v>6</v>
      </c>
      <c r="B233" s="67" t="s">
        <v>467</v>
      </c>
      <c r="C233" s="13"/>
      <c r="D233" s="13"/>
      <c r="E233" s="13"/>
      <c r="F233" s="13"/>
      <c r="G233" s="13"/>
      <c r="H233" s="13"/>
      <c r="I233" s="20"/>
      <c r="J233" s="66" t="s">
        <v>29</v>
      </c>
      <c r="K233" s="125"/>
      <c r="L233" s="265">
        <v>27548</v>
      </c>
      <c r="M233" s="265">
        <v>30548</v>
      </c>
      <c r="N233" s="265">
        <v>27548</v>
      </c>
      <c r="O233" s="265">
        <v>27548</v>
      </c>
      <c r="P233" s="271">
        <v>27495.631251999999</v>
      </c>
      <c r="Q233" s="265">
        <v>27548</v>
      </c>
      <c r="R233" s="280">
        <v>0</v>
      </c>
      <c r="S233" s="265"/>
      <c r="T233" s="289">
        <v>0</v>
      </c>
      <c r="U233" s="280" t="e">
        <v>#REF!</v>
      </c>
      <c r="V233" s="265"/>
      <c r="W233" s="160" t="e">
        <v>#REF!</v>
      </c>
    </row>
    <row r="234" spans="1:23" ht="18.75" customHeight="1">
      <c r="A234" s="272">
        <v>7</v>
      </c>
      <c r="B234" s="268" t="s">
        <v>479</v>
      </c>
      <c r="C234" s="13"/>
      <c r="D234" s="13"/>
      <c r="E234" s="13"/>
      <c r="F234" s="13"/>
      <c r="G234" s="13"/>
      <c r="H234" s="13"/>
      <c r="I234" s="20"/>
      <c r="J234" s="66" t="s">
        <v>29</v>
      </c>
      <c r="K234" s="125"/>
      <c r="L234" s="265">
        <v>33317</v>
      </c>
      <c r="M234" s="265">
        <v>35317</v>
      </c>
      <c r="N234" s="265">
        <v>33317</v>
      </c>
      <c r="O234" s="265">
        <v>33317</v>
      </c>
      <c r="P234" s="271">
        <v>33253.664383000003</v>
      </c>
      <c r="Q234" s="265">
        <v>33317</v>
      </c>
      <c r="R234" s="280">
        <v>0</v>
      </c>
      <c r="S234" s="265"/>
      <c r="T234" s="289">
        <v>0</v>
      </c>
      <c r="U234" s="280" t="e">
        <v>#REF!</v>
      </c>
      <c r="V234" s="265"/>
      <c r="W234" s="160" t="e">
        <v>#REF!</v>
      </c>
    </row>
    <row r="235" spans="1:23" ht="15.75" customHeight="1">
      <c r="A235" s="55">
        <v>8</v>
      </c>
      <c r="B235" s="67" t="s">
        <v>300</v>
      </c>
      <c r="C235" s="13"/>
      <c r="D235" s="13"/>
      <c r="E235" s="13"/>
      <c r="F235" s="13"/>
      <c r="G235" s="13"/>
      <c r="H235" s="13"/>
      <c r="I235" s="20"/>
      <c r="J235" s="66" t="s">
        <v>29</v>
      </c>
      <c r="K235" s="125"/>
      <c r="L235" s="266">
        <v>10336</v>
      </c>
      <c r="M235" s="266">
        <v>10336</v>
      </c>
      <c r="N235" s="266">
        <v>10336</v>
      </c>
      <c r="O235" s="266">
        <v>10336</v>
      </c>
      <c r="P235" s="275">
        <v>10316.351264000001</v>
      </c>
      <c r="Q235" s="266">
        <v>10336</v>
      </c>
      <c r="R235" s="281">
        <v>0</v>
      </c>
      <c r="S235" s="265"/>
      <c r="T235" s="321">
        <v>0</v>
      </c>
      <c r="U235" s="281" t="e">
        <v>#REF!</v>
      </c>
      <c r="V235" s="265"/>
      <c r="W235" s="170" t="e">
        <v>#REF!</v>
      </c>
    </row>
    <row r="236" spans="1:23" ht="15.75" customHeight="1">
      <c r="A236" s="17"/>
      <c r="B236" s="13"/>
      <c r="C236" s="13"/>
      <c r="D236" s="13"/>
      <c r="E236" s="13"/>
      <c r="F236" s="13"/>
      <c r="G236" s="13"/>
      <c r="H236" s="13"/>
      <c r="I236" s="20"/>
      <c r="J236" s="66"/>
      <c r="K236" s="125"/>
      <c r="L236" s="147"/>
      <c r="M236" s="147"/>
      <c r="N236" s="147"/>
      <c r="O236" s="147"/>
      <c r="P236" s="147"/>
      <c r="Q236" s="147"/>
      <c r="R236" s="280"/>
      <c r="S236" s="147"/>
      <c r="T236" s="289"/>
      <c r="U236" s="280"/>
      <c r="V236" s="147"/>
      <c r="W236" s="160" t="s">
        <v>144</v>
      </c>
    </row>
    <row r="237" spans="1:23" ht="15.75" customHeight="1">
      <c r="A237" s="19"/>
      <c r="B237" s="13"/>
      <c r="C237" s="13"/>
      <c r="D237" s="13"/>
      <c r="E237" s="13"/>
      <c r="F237" s="13"/>
      <c r="G237" s="13"/>
      <c r="H237" s="13" t="s">
        <v>39</v>
      </c>
      <c r="I237" s="20"/>
      <c r="J237" s="66"/>
      <c r="K237" s="125"/>
      <c r="L237" s="258">
        <v>137835</v>
      </c>
      <c r="M237" s="258">
        <v>142835</v>
      </c>
      <c r="N237" s="258">
        <v>137835</v>
      </c>
      <c r="O237" s="258">
        <v>135473</v>
      </c>
      <c r="P237" s="258">
        <v>137572.97566500001</v>
      </c>
      <c r="Q237" s="258">
        <v>137035</v>
      </c>
      <c r="R237" s="281">
        <v>-800</v>
      </c>
      <c r="S237" s="284"/>
      <c r="T237" s="321">
        <v>-5.8040410635905593E-3</v>
      </c>
      <c r="U237" s="281" t="e">
        <v>#REF!</v>
      </c>
      <c r="V237" s="284"/>
      <c r="W237" s="170" t="e">
        <v>#REF!</v>
      </c>
    </row>
    <row r="238" spans="1:23" ht="15.75" customHeight="1">
      <c r="A238" s="19"/>
      <c r="B238" s="13"/>
      <c r="C238" s="13"/>
      <c r="D238" s="13"/>
      <c r="E238" s="13"/>
      <c r="F238" s="13"/>
      <c r="G238" s="13"/>
      <c r="H238" s="13"/>
      <c r="I238" s="20"/>
      <c r="J238" s="66"/>
      <c r="K238" s="125"/>
      <c r="L238" s="147"/>
      <c r="M238" s="147"/>
      <c r="N238" s="147"/>
      <c r="O238" s="147"/>
      <c r="P238" s="147"/>
      <c r="Q238" s="147"/>
      <c r="R238" s="280"/>
      <c r="S238" s="147"/>
      <c r="T238" s="289"/>
      <c r="U238" s="280"/>
      <c r="V238" s="147"/>
      <c r="W238" s="160" t="s">
        <v>144</v>
      </c>
    </row>
    <row r="239" spans="1:23" ht="15.75" customHeight="1">
      <c r="A239" s="19"/>
      <c r="B239" s="13"/>
      <c r="C239" s="13"/>
      <c r="D239" s="13"/>
      <c r="E239" s="53" t="s">
        <v>40</v>
      </c>
      <c r="F239" s="53"/>
      <c r="G239" s="27"/>
      <c r="H239" s="27"/>
      <c r="I239" s="28"/>
      <c r="J239" s="29"/>
      <c r="K239" s="133"/>
      <c r="L239" s="255">
        <v>3298965</v>
      </c>
      <c r="M239" s="255">
        <v>3541389</v>
      </c>
      <c r="N239" s="255">
        <v>3536389</v>
      </c>
      <c r="O239" s="255">
        <v>3534027</v>
      </c>
      <c r="P239" s="255">
        <v>3301626.749665</v>
      </c>
      <c r="Q239" s="255">
        <v>3301089</v>
      </c>
      <c r="R239" s="279">
        <v>2124</v>
      </c>
      <c r="S239" s="255"/>
      <c r="T239" s="322">
        <v>6.4383829473779741E-4</v>
      </c>
      <c r="U239" s="255" t="e">
        <v>#REF!</v>
      </c>
      <c r="V239" s="255"/>
      <c r="W239" s="162" t="e">
        <v>#REF!</v>
      </c>
    </row>
    <row r="240" spans="1:23" ht="15.75" customHeight="1">
      <c r="A240" s="19"/>
      <c r="B240" s="13"/>
      <c r="C240" s="13"/>
      <c r="D240" s="13"/>
      <c r="E240" s="13"/>
      <c r="F240" s="13" t="s">
        <v>58</v>
      </c>
      <c r="G240" s="13"/>
      <c r="H240" s="13"/>
      <c r="I240" s="20"/>
      <c r="J240" s="66" t="s">
        <v>29</v>
      </c>
      <c r="K240" s="125"/>
      <c r="L240" s="265">
        <v>137835</v>
      </c>
      <c r="M240" s="265">
        <v>142835</v>
      </c>
      <c r="N240" s="265">
        <v>137835</v>
      </c>
      <c r="O240" s="265">
        <v>135473</v>
      </c>
      <c r="P240" s="265">
        <v>137572.97566500001</v>
      </c>
      <c r="Q240" s="265">
        <v>137035</v>
      </c>
      <c r="R240" s="280">
        <v>-800</v>
      </c>
      <c r="S240" s="265"/>
      <c r="T240" s="289">
        <v>-5.8040410635905593E-3</v>
      </c>
      <c r="U240" s="280" t="e">
        <v>#REF!</v>
      </c>
      <c r="V240" s="265"/>
      <c r="W240" s="160" t="e">
        <v>#REF!</v>
      </c>
    </row>
    <row r="241" spans="1:23" ht="15.75" customHeight="1">
      <c r="A241" s="19"/>
      <c r="B241" s="13"/>
      <c r="C241" s="13"/>
      <c r="D241" s="13"/>
      <c r="E241" s="13"/>
      <c r="F241" s="13" t="s">
        <v>72</v>
      </c>
      <c r="G241" s="13"/>
      <c r="H241" s="13"/>
      <c r="I241" s="40"/>
      <c r="J241" s="66" t="s">
        <v>33</v>
      </c>
      <c r="K241" s="125"/>
      <c r="L241" s="265">
        <v>3161130</v>
      </c>
      <c r="M241" s="265">
        <v>3398554</v>
      </c>
      <c r="N241" s="265">
        <v>3398554</v>
      </c>
      <c r="O241" s="265">
        <v>3398554</v>
      </c>
      <c r="P241" s="265">
        <v>3164053.7740000002</v>
      </c>
      <c r="Q241" s="265">
        <v>3164054</v>
      </c>
      <c r="R241" s="280">
        <v>2924</v>
      </c>
      <c r="S241" s="265"/>
      <c r="T241" s="289">
        <v>9.2498568549848059E-4</v>
      </c>
      <c r="U241" s="265" t="e">
        <v>#REF!</v>
      </c>
      <c r="V241" s="265"/>
      <c r="W241" s="160" t="e">
        <v>#REF!</v>
      </c>
    </row>
    <row r="242" spans="1:23" ht="15.75" customHeight="1">
      <c r="A242" s="19"/>
      <c r="B242" s="13"/>
      <c r="C242" s="13"/>
      <c r="D242" s="13"/>
      <c r="E242" s="13"/>
      <c r="F242" s="13"/>
      <c r="G242" s="13"/>
      <c r="H242" s="13"/>
      <c r="I242" s="40"/>
      <c r="J242" s="66"/>
      <c r="K242" s="125"/>
      <c r="L242" s="147"/>
      <c r="M242" s="147"/>
      <c r="N242" s="147"/>
      <c r="O242" s="147"/>
      <c r="P242" s="304"/>
      <c r="Q242" s="147"/>
      <c r="R242" s="280"/>
      <c r="S242" s="147"/>
      <c r="T242" s="289"/>
      <c r="U242" s="280"/>
      <c r="V242" s="147"/>
      <c r="W242" s="160" t="s">
        <v>144</v>
      </c>
    </row>
    <row r="243" spans="1:23" ht="15.75" customHeight="1">
      <c r="A243" s="24"/>
      <c r="B243" s="69"/>
      <c r="C243" s="13"/>
      <c r="D243" s="13"/>
      <c r="E243" s="13"/>
      <c r="F243" s="13"/>
      <c r="G243" s="13"/>
      <c r="H243" s="13"/>
      <c r="I243" s="40"/>
      <c r="J243" s="66"/>
      <c r="K243" s="125"/>
      <c r="L243" s="5"/>
      <c r="M243" s="5"/>
      <c r="N243" s="5"/>
      <c r="O243" s="5"/>
      <c r="P243" s="302"/>
      <c r="Q243" s="265"/>
      <c r="R243" s="280"/>
      <c r="S243" s="5"/>
      <c r="T243" s="289"/>
      <c r="U243" s="280"/>
      <c r="V243" s="5"/>
      <c r="W243" s="160" t="s">
        <v>144</v>
      </c>
    </row>
    <row r="244" spans="1:23" ht="15.75" customHeight="1">
      <c r="A244" s="24"/>
      <c r="B244" s="69"/>
      <c r="C244" s="13"/>
      <c r="D244" s="13"/>
      <c r="E244" s="13"/>
      <c r="F244" s="13"/>
      <c r="G244" s="13"/>
      <c r="H244" s="13"/>
      <c r="I244" s="40"/>
      <c r="J244" s="66"/>
      <c r="K244" s="125"/>
      <c r="L244" s="5"/>
      <c r="M244" s="5"/>
      <c r="N244" s="5"/>
      <c r="O244" s="5"/>
      <c r="P244" s="302"/>
      <c r="Q244" s="265"/>
      <c r="R244" s="280"/>
      <c r="S244" s="5"/>
      <c r="T244" s="289"/>
      <c r="U244" s="280"/>
      <c r="V244" s="5"/>
      <c r="W244" s="160" t="s">
        <v>144</v>
      </c>
    </row>
    <row r="245" spans="1:23" s="71" customFormat="1" ht="15.75" customHeight="1">
      <c r="A245" s="71" t="s">
        <v>544</v>
      </c>
      <c r="B245" s="144"/>
      <c r="D245" s="70"/>
      <c r="E245" s="70"/>
      <c r="F245" s="70"/>
      <c r="G245" s="70"/>
      <c r="H245" s="70"/>
      <c r="I245" s="211"/>
      <c r="J245" s="212"/>
      <c r="K245" s="194"/>
      <c r="L245" s="200"/>
      <c r="M245" s="200"/>
      <c r="N245" s="200"/>
      <c r="O245" s="200"/>
      <c r="P245" s="200"/>
      <c r="Q245" s="200"/>
      <c r="R245" s="280"/>
      <c r="S245" s="200"/>
      <c r="T245" s="289"/>
      <c r="U245" s="280"/>
      <c r="V245" s="200"/>
      <c r="W245" s="160" t="s">
        <v>144</v>
      </c>
    </row>
    <row r="246" spans="1:23" s="71" customFormat="1" ht="15.75" customHeight="1">
      <c r="A246" s="71" t="s">
        <v>545</v>
      </c>
      <c r="B246" s="144"/>
      <c r="D246" s="70"/>
      <c r="E246" s="70"/>
      <c r="F246" s="70"/>
      <c r="G246" s="70"/>
      <c r="H246" s="70"/>
      <c r="I246" s="211"/>
      <c r="J246" s="212"/>
      <c r="K246" s="194"/>
      <c r="L246" s="200"/>
      <c r="M246" s="200"/>
      <c r="N246" s="200"/>
      <c r="O246" s="200"/>
      <c r="P246" s="200"/>
      <c r="Q246" s="200"/>
      <c r="R246" s="280"/>
      <c r="S246" s="200"/>
      <c r="T246" s="289"/>
      <c r="U246" s="280"/>
      <c r="V246" s="200"/>
      <c r="W246" s="160" t="s">
        <v>144</v>
      </c>
    </row>
    <row r="247" spans="1:23" ht="15.75" customHeight="1">
      <c r="A247" s="30"/>
      <c r="B247" s="144"/>
      <c r="C247" s="13"/>
      <c r="D247" s="13"/>
      <c r="E247" s="13"/>
      <c r="F247" s="13"/>
      <c r="G247" s="13"/>
      <c r="H247" s="13"/>
      <c r="I247" s="23"/>
      <c r="J247" s="66"/>
      <c r="K247" s="125"/>
      <c r="L247" s="147"/>
      <c r="M247" s="147"/>
      <c r="N247" s="147"/>
      <c r="O247" s="147"/>
      <c r="P247" s="147"/>
      <c r="Q247" s="147"/>
      <c r="R247" s="280"/>
      <c r="S247" s="147"/>
      <c r="T247" s="289"/>
      <c r="U247" s="280"/>
      <c r="V247" s="147"/>
      <c r="W247" s="160" t="s">
        <v>144</v>
      </c>
    </row>
    <row r="248" spans="1:23" ht="15.75" customHeight="1">
      <c r="A248" s="16" t="s">
        <v>85</v>
      </c>
      <c r="B248" s="53"/>
      <c r="C248" s="53"/>
      <c r="D248" s="53"/>
      <c r="E248" s="53"/>
      <c r="F248" s="53"/>
      <c r="G248" s="53"/>
      <c r="H248" s="53"/>
      <c r="I248" s="38"/>
      <c r="J248" s="29" t="s">
        <v>29</v>
      </c>
      <c r="K248" s="133"/>
      <c r="L248" s="255">
        <v>25431</v>
      </c>
      <c r="M248" s="255">
        <v>25431</v>
      </c>
      <c r="N248" s="255">
        <v>25431</v>
      </c>
      <c r="O248" s="255">
        <v>25431</v>
      </c>
      <c r="P248" s="313">
        <v>25382.655669</v>
      </c>
      <c r="Q248" s="255">
        <v>25431</v>
      </c>
      <c r="R248" s="279">
        <v>0</v>
      </c>
      <c r="S248" s="255"/>
      <c r="T248" s="322">
        <v>0</v>
      </c>
      <c r="U248" s="279" t="e">
        <v>#REF!</v>
      </c>
      <c r="V248" s="255"/>
      <c r="W248" s="162" t="e">
        <v>#REF!</v>
      </c>
    </row>
    <row r="249" spans="1:23" ht="15.75" customHeight="1">
      <c r="A249" s="4"/>
      <c r="B249" s="13"/>
      <c r="C249" s="13"/>
      <c r="D249" s="13"/>
      <c r="E249" s="13"/>
      <c r="F249" s="4"/>
      <c r="G249" s="4"/>
      <c r="H249" s="13"/>
      <c r="I249" s="23"/>
      <c r="J249" s="66"/>
      <c r="K249" s="125"/>
      <c r="L249" s="147"/>
      <c r="M249" s="147"/>
      <c r="N249" s="147"/>
      <c r="O249" s="147"/>
      <c r="P249" s="147"/>
      <c r="Q249" s="147"/>
      <c r="R249" s="280"/>
      <c r="S249" s="147"/>
      <c r="T249" s="289"/>
      <c r="U249" s="280"/>
      <c r="V249" s="147"/>
      <c r="W249" s="160" t="s">
        <v>144</v>
      </c>
    </row>
    <row r="250" spans="1:23" ht="15.75" customHeight="1">
      <c r="A250" s="13"/>
      <c r="B250" s="13"/>
      <c r="C250" s="13"/>
      <c r="D250" s="13"/>
      <c r="E250" s="13"/>
      <c r="F250" s="13"/>
      <c r="G250" s="13"/>
      <c r="H250" s="13"/>
      <c r="I250" s="23"/>
      <c r="J250" s="66"/>
      <c r="K250" s="125"/>
      <c r="L250" s="147"/>
      <c r="M250" s="147"/>
      <c r="N250" s="147"/>
      <c r="O250" s="147"/>
      <c r="P250" s="147"/>
      <c r="Q250" s="147"/>
      <c r="R250" s="280"/>
      <c r="S250" s="147"/>
      <c r="T250" s="289"/>
      <c r="U250" s="280"/>
      <c r="V250" s="147"/>
      <c r="W250" s="160" t="s">
        <v>144</v>
      </c>
    </row>
    <row r="251" spans="1:23" ht="15.75" customHeight="1">
      <c r="A251" s="77" t="s">
        <v>118</v>
      </c>
      <c r="B251" s="102"/>
      <c r="C251" s="102"/>
      <c r="D251" s="102"/>
      <c r="E251" s="102"/>
      <c r="F251" s="102"/>
      <c r="G251" s="102"/>
      <c r="H251" s="102"/>
      <c r="I251" s="102"/>
      <c r="J251" s="138" t="s">
        <v>29</v>
      </c>
      <c r="K251" s="133"/>
      <c r="L251" s="255">
        <v>70016</v>
      </c>
      <c r="M251" s="255">
        <v>70016</v>
      </c>
      <c r="N251" s="255">
        <v>70016</v>
      </c>
      <c r="O251" s="255">
        <v>70016</v>
      </c>
      <c r="P251" s="313">
        <v>69882.899584000013</v>
      </c>
      <c r="Q251" s="255">
        <v>70016</v>
      </c>
      <c r="R251" s="279">
        <v>0</v>
      </c>
      <c r="S251" s="255"/>
      <c r="T251" s="322">
        <v>0</v>
      </c>
      <c r="U251" s="279" t="e">
        <v>#REF!</v>
      </c>
      <c r="V251" s="255"/>
      <c r="W251" s="162" t="e">
        <v>#REF!</v>
      </c>
    </row>
    <row r="252" spans="1:23" ht="15.75" customHeight="1">
      <c r="A252" s="30"/>
      <c r="B252" s="13"/>
      <c r="C252" s="13"/>
      <c r="D252" s="13"/>
      <c r="E252" s="13"/>
      <c r="F252" s="4"/>
      <c r="G252" s="4"/>
      <c r="H252" s="13"/>
      <c r="I252" s="23"/>
      <c r="J252" s="66"/>
      <c r="K252" s="125"/>
      <c r="L252" s="147"/>
      <c r="M252" s="147"/>
      <c r="N252" s="147"/>
      <c r="O252" s="147"/>
      <c r="P252" s="147"/>
      <c r="Q252" s="147"/>
      <c r="R252" s="280"/>
      <c r="S252" s="147"/>
      <c r="T252" s="289"/>
      <c r="U252" s="280"/>
      <c r="V252" s="147"/>
      <c r="W252" s="160" t="s">
        <v>144</v>
      </c>
    </row>
    <row r="253" spans="1:23" ht="15.75" customHeight="1">
      <c r="A253" s="13"/>
      <c r="B253" s="13"/>
      <c r="C253" s="13"/>
      <c r="D253" s="13"/>
      <c r="E253" s="13"/>
      <c r="F253" s="13"/>
      <c r="G253" s="13"/>
      <c r="H253" s="13"/>
      <c r="I253" s="23"/>
      <c r="J253" s="66"/>
      <c r="K253" s="125"/>
      <c r="L253" s="147"/>
      <c r="M253" s="147"/>
      <c r="N253" s="147"/>
      <c r="O253" s="147"/>
      <c r="P253" s="147"/>
      <c r="Q253" s="147"/>
      <c r="R253" s="280"/>
      <c r="S253" s="147"/>
      <c r="T253" s="289"/>
      <c r="U253" s="280"/>
      <c r="V253" s="147"/>
      <c r="W253" s="160" t="s">
        <v>144</v>
      </c>
    </row>
    <row r="254" spans="1:23" ht="15.75" customHeight="1">
      <c r="A254" s="77" t="s">
        <v>119</v>
      </c>
      <c r="B254" s="102"/>
      <c r="C254" s="102"/>
      <c r="D254" s="102"/>
      <c r="E254" s="102"/>
      <c r="F254" s="102"/>
      <c r="G254" s="102"/>
      <c r="H254" s="102"/>
      <c r="I254" s="152"/>
      <c r="J254" s="138" t="s">
        <v>29</v>
      </c>
      <c r="K254" s="133"/>
      <c r="L254" s="255">
        <v>121275</v>
      </c>
      <c r="M254" s="255">
        <v>121275</v>
      </c>
      <c r="N254" s="255">
        <v>121275</v>
      </c>
      <c r="O254" s="255">
        <v>121275</v>
      </c>
      <c r="P254" s="313">
        <v>121044.45622499999</v>
      </c>
      <c r="Q254" s="255">
        <v>121275</v>
      </c>
      <c r="R254" s="279">
        <v>0</v>
      </c>
      <c r="S254" s="255"/>
      <c r="T254" s="322">
        <v>0</v>
      </c>
      <c r="U254" s="279" t="e">
        <v>#REF!</v>
      </c>
      <c r="V254" s="255"/>
      <c r="W254" s="162" t="e">
        <v>#REF!</v>
      </c>
    </row>
    <row r="255" spans="1:23" ht="15.75" customHeight="1">
      <c r="A255" s="13"/>
      <c r="B255" s="13"/>
      <c r="C255" s="13"/>
      <c r="D255" s="13"/>
      <c r="E255" s="13"/>
      <c r="F255" s="13"/>
      <c r="G255" s="13"/>
      <c r="H255" s="13"/>
      <c r="I255" s="23"/>
      <c r="J255" s="66"/>
      <c r="K255" s="125"/>
      <c r="L255" s="265"/>
      <c r="M255" s="265"/>
      <c r="N255" s="265"/>
      <c r="O255" s="265"/>
      <c r="P255" s="265"/>
      <c r="Q255" s="265"/>
      <c r="R255" s="280"/>
      <c r="S255" s="265"/>
      <c r="T255" s="289"/>
      <c r="U255" s="280"/>
      <c r="V255" s="265"/>
      <c r="W255" s="160" t="s">
        <v>144</v>
      </c>
    </row>
    <row r="256" spans="1:23" ht="15.75" customHeight="1">
      <c r="A256" s="24"/>
      <c r="B256" s="4"/>
      <c r="C256" s="13"/>
      <c r="D256" s="13"/>
      <c r="E256" s="13"/>
      <c r="F256" s="13"/>
      <c r="G256" s="13"/>
      <c r="H256" s="13"/>
      <c r="I256" s="23"/>
      <c r="J256" s="66"/>
      <c r="K256" s="125"/>
      <c r="L256" s="147"/>
      <c r="M256" s="147"/>
      <c r="N256" s="147"/>
      <c r="O256" s="147"/>
      <c r="P256" s="147"/>
      <c r="Q256" s="147"/>
      <c r="R256" s="280"/>
      <c r="S256" s="147"/>
      <c r="T256" s="289"/>
      <c r="U256" s="280"/>
      <c r="V256" s="147"/>
      <c r="W256" s="160" t="s">
        <v>144</v>
      </c>
    </row>
    <row r="257" spans="1:25" ht="15.75" customHeight="1">
      <c r="A257" s="16" t="s">
        <v>151</v>
      </c>
      <c r="B257" s="53"/>
      <c r="C257" s="53"/>
      <c r="D257" s="53"/>
      <c r="E257" s="53"/>
      <c r="F257" s="53"/>
      <c r="G257" s="53"/>
      <c r="H257" s="53"/>
      <c r="I257" s="23"/>
      <c r="J257" s="66"/>
      <c r="K257" s="125"/>
      <c r="L257" s="265"/>
      <c r="M257" s="265"/>
      <c r="N257" s="265"/>
      <c r="O257" s="265"/>
      <c r="P257" s="265"/>
      <c r="Q257" s="265"/>
      <c r="R257" s="280"/>
      <c r="S257" s="265"/>
      <c r="T257" s="289"/>
      <c r="U257" s="280"/>
      <c r="V257" s="265"/>
      <c r="W257" s="160" t="s">
        <v>144</v>
      </c>
    </row>
    <row r="258" spans="1:25" ht="15.75" customHeight="1">
      <c r="A258" s="13"/>
      <c r="B258" s="13"/>
      <c r="C258" s="13"/>
      <c r="D258" s="13"/>
      <c r="E258" s="13"/>
      <c r="F258" s="13"/>
      <c r="G258" s="13"/>
      <c r="H258" s="13"/>
      <c r="I258" s="23"/>
      <c r="J258" s="66"/>
      <c r="K258" s="125"/>
      <c r="L258" s="265"/>
      <c r="M258" s="265"/>
      <c r="N258" s="265"/>
      <c r="O258" s="265"/>
      <c r="P258" s="265"/>
      <c r="Q258" s="265"/>
      <c r="R258" s="280"/>
      <c r="S258" s="265"/>
      <c r="T258" s="289"/>
      <c r="U258" s="280"/>
      <c r="V258" s="265"/>
      <c r="W258" s="160" t="s">
        <v>144</v>
      </c>
    </row>
    <row r="259" spans="1:25" ht="15.75" customHeight="1">
      <c r="A259" s="17" t="s">
        <v>35</v>
      </c>
      <c r="B259" s="13" t="s">
        <v>152</v>
      </c>
      <c r="C259" s="13"/>
      <c r="D259" s="13"/>
      <c r="E259" s="13"/>
      <c r="F259" s="13"/>
      <c r="G259" s="13"/>
      <c r="H259" s="66"/>
      <c r="I259" s="20"/>
      <c r="J259" s="22"/>
      <c r="K259" s="125"/>
      <c r="L259" s="265"/>
      <c r="M259" s="265"/>
      <c r="N259" s="265"/>
      <c r="O259" s="265"/>
      <c r="P259" s="265"/>
      <c r="Q259" s="265"/>
      <c r="R259" s="280"/>
      <c r="S259" s="265"/>
      <c r="T259" s="289"/>
      <c r="U259" s="280"/>
      <c r="V259" s="265"/>
      <c r="W259" s="160" t="s">
        <v>144</v>
      </c>
    </row>
    <row r="260" spans="1:25" ht="15.75" customHeight="1">
      <c r="A260" s="13"/>
      <c r="B260" s="18" t="s">
        <v>38</v>
      </c>
      <c r="C260" s="13" t="s">
        <v>213</v>
      </c>
      <c r="D260" s="13"/>
      <c r="E260" s="13"/>
      <c r="F260" s="13"/>
      <c r="G260" s="13"/>
      <c r="H260" s="13"/>
      <c r="I260" s="23"/>
      <c r="J260" s="66"/>
      <c r="K260" s="125"/>
      <c r="L260" s="147"/>
      <c r="M260" s="147"/>
      <c r="N260" s="147"/>
      <c r="O260" s="147"/>
      <c r="P260" s="147"/>
      <c r="Q260" s="147"/>
      <c r="R260" s="280"/>
      <c r="S260" s="147"/>
      <c r="T260" s="289"/>
      <c r="U260" s="280"/>
      <c r="V260" s="147"/>
      <c r="W260" s="160" t="s">
        <v>144</v>
      </c>
    </row>
    <row r="261" spans="1:25" ht="15.75" customHeight="1">
      <c r="A261" s="19"/>
      <c r="B261" s="13"/>
      <c r="C261" s="13"/>
      <c r="D261" s="13" t="s">
        <v>282</v>
      </c>
      <c r="E261" s="13"/>
      <c r="F261" s="13"/>
      <c r="G261" s="13"/>
      <c r="H261" s="13"/>
      <c r="I261" s="13"/>
      <c r="J261" s="66" t="s">
        <v>29</v>
      </c>
      <c r="K261" s="125"/>
      <c r="L261" s="265">
        <v>326598</v>
      </c>
      <c r="M261" s="265">
        <v>401598</v>
      </c>
      <c r="N261" s="265">
        <v>326598</v>
      </c>
      <c r="O261" s="265">
        <v>326598</v>
      </c>
      <c r="P261" s="271">
        <v>324473.44620200002</v>
      </c>
      <c r="Q261" s="265">
        <v>326598</v>
      </c>
      <c r="R261" s="280">
        <v>0</v>
      </c>
      <c r="S261" s="265"/>
      <c r="T261" s="289">
        <v>0</v>
      </c>
      <c r="U261" s="280" t="e">
        <v>#REF!</v>
      </c>
      <c r="V261" s="265"/>
      <c r="W261" s="160" t="e">
        <v>#REF!</v>
      </c>
      <c r="X261" s="265"/>
    </row>
    <row r="262" spans="1:25" ht="15.75" customHeight="1">
      <c r="A262" s="19"/>
      <c r="B262" s="13"/>
      <c r="C262" s="13"/>
      <c r="D262" s="13" t="s">
        <v>542</v>
      </c>
      <c r="E262" s="13"/>
      <c r="F262" s="13"/>
      <c r="G262" s="13"/>
      <c r="H262" s="13"/>
      <c r="I262" s="20"/>
      <c r="J262" s="66" t="s">
        <v>29</v>
      </c>
      <c r="K262" s="125"/>
      <c r="L262" s="266">
        <v>791000</v>
      </c>
      <c r="M262" s="266">
        <v>791000</v>
      </c>
      <c r="N262" s="266">
        <v>791000</v>
      </c>
      <c r="O262" s="266">
        <v>791000</v>
      </c>
      <c r="P262" s="275">
        <v>791000</v>
      </c>
      <c r="Q262" s="266">
        <v>791000</v>
      </c>
      <c r="R262" s="281">
        <v>0</v>
      </c>
      <c r="S262" s="265"/>
      <c r="T262" s="321">
        <v>0</v>
      </c>
      <c r="U262" s="266" t="e">
        <v>#REF!</v>
      </c>
      <c r="V262" s="265"/>
      <c r="W262" s="170" t="e">
        <v>#REF!</v>
      </c>
    </row>
    <row r="263" spans="1:25" ht="15.75" customHeight="1">
      <c r="A263" s="19"/>
      <c r="B263" s="13"/>
      <c r="C263" s="13"/>
      <c r="D263" s="13"/>
      <c r="E263" s="13"/>
      <c r="F263" s="13"/>
      <c r="G263" s="13"/>
      <c r="H263" s="18"/>
      <c r="I263" s="20"/>
      <c r="J263" s="66"/>
      <c r="K263" s="125"/>
      <c r="L263" s="147"/>
      <c r="M263" s="147"/>
      <c r="N263" s="147"/>
      <c r="O263" s="147"/>
      <c r="P263" s="147"/>
      <c r="Q263" s="147"/>
      <c r="R263" s="280"/>
      <c r="S263" s="147"/>
      <c r="T263" s="289"/>
      <c r="U263" s="280"/>
      <c r="V263" s="147"/>
      <c r="W263" s="160" t="s">
        <v>144</v>
      </c>
    </row>
    <row r="264" spans="1:25" ht="15.75" customHeight="1">
      <c r="A264" s="19"/>
      <c r="B264" s="13"/>
      <c r="C264" s="13"/>
      <c r="D264" s="13"/>
      <c r="E264" s="13"/>
      <c r="F264" s="13" t="s">
        <v>39</v>
      </c>
      <c r="G264" s="13"/>
      <c r="H264" s="13"/>
      <c r="I264" s="20"/>
      <c r="J264" s="66"/>
      <c r="K264" s="125"/>
      <c r="L264" s="265">
        <v>1117598</v>
      </c>
      <c r="M264" s="265">
        <v>1192598</v>
      </c>
      <c r="N264" s="265">
        <v>1117598</v>
      </c>
      <c r="O264" s="265">
        <v>1117598</v>
      </c>
      <c r="P264" s="271">
        <v>1115473.4462020001</v>
      </c>
      <c r="Q264" s="265">
        <v>1117598</v>
      </c>
      <c r="R264" s="280">
        <v>0</v>
      </c>
      <c r="S264" s="265"/>
      <c r="T264" s="289">
        <v>0</v>
      </c>
      <c r="U264" s="265" t="e">
        <v>#REF!</v>
      </c>
      <c r="V264" s="265"/>
      <c r="W264" s="160" t="e">
        <v>#REF!</v>
      </c>
      <c r="Y264" s="149"/>
    </row>
    <row r="265" spans="1:25" ht="15.75" customHeight="1">
      <c r="A265" s="19"/>
      <c r="B265" s="13"/>
      <c r="C265" s="13"/>
      <c r="D265" s="13"/>
      <c r="E265" s="13"/>
      <c r="F265" s="13"/>
      <c r="G265" s="13"/>
      <c r="H265" s="13"/>
      <c r="I265" s="20"/>
      <c r="J265" s="66"/>
      <c r="K265" s="125"/>
      <c r="L265" s="147"/>
      <c r="M265" s="147"/>
      <c r="N265" s="147"/>
      <c r="O265" s="147"/>
      <c r="P265" s="147"/>
      <c r="Q265" s="147"/>
      <c r="R265" s="280"/>
      <c r="S265" s="147"/>
      <c r="T265" s="289"/>
      <c r="U265" s="280"/>
      <c r="V265" s="147"/>
      <c r="W265" s="160" t="s">
        <v>144</v>
      </c>
    </row>
    <row r="266" spans="1:25" ht="15.75" customHeight="1">
      <c r="A266" s="19"/>
      <c r="B266" s="18" t="s">
        <v>13</v>
      </c>
      <c r="C266" s="13" t="s">
        <v>63</v>
      </c>
      <c r="D266" s="13"/>
      <c r="E266" s="13"/>
      <c r="F266" s="13"/>
      <c r="G266" s="13"/>
      <c r="H266" s="13"/>
      <c r="I266" s="20"/>
      <c r="J266" s="66" t="s">
        <v>29</v>
      </c>
      <c r="K266" s="125"/>
      <c r="L266" s="266">
        <v>7421</v>
      </c>
      <c r="M266" s="266">
        <v>9421</v>
      </c>
      <c r="N266" s="266">
        <v>7421</v>
      </c>
      <c r="O266" s="266">
        <v>7421</v>
      </c>
      <c r="P266" s="275">
        <v>7406.8926789999996</v>
      </c>
      <c r="Q266" s="266">
        <v>7421</v>
      </c>
      <c r="R266" s="281">
        <v>0</v>
      </c>
      <c r="S266" s="265"/>
      <c r="T266" s="321">
        <v>0</v>
      </c>
      <c r="U266" s="281" t="e">
        <v>#REF!</v>
      </c>
      <c r="V266" s="265"/>
      <c r="W266" s="170" t="e">
        <v>#REF!</v>
      </c>
    </row>
    <row r="267" spans="1:25" ht="15.75" customHeight="1">
      <c r="A267" s="19"/>
      <c r="B267" s="18"/>
      <c r="C267" s="18"/>
      <c r="D267" s="13"/>
      <c r="E267" s="13"/>
      <c r="F267" s="13"/>
      <c r="G267" s="13"/>
      <c r="H267" s="13"/>
      <c r="I267" s="13"/>
      <c r="J267" s="66"/>
      <c r="K267" s="125"/>
      <c r="L267" s="147"/>
      <c r="M267" s="147"/>
      <c r="N267" s="147"/>
      <c r="O267" s="147"/>
      <c r="P267" s="147"/>
      <c r="Q267" s="147"/>
      <c r="R267" s="280"/>
      <c r="S267" s="147"/>
      <c r="T267" s="289"/>
      <c r="U267" s="280"/>
      <c r="V267" s="147"/>
      <c r="W267" s="160" t="s">
        <v>144</v>
      </c>
    </row>
    <row r="268" spans="1:25" ht="15.75" customHeight="1">
      <c r="A268" s="19"/>
      <c r="B268" s="18"/>
      <c r="C268" s="18"/>
      <c r="D268" s="13"/>
      <c r="E268" s="13"/>
      <c r="F268" s="13"/>
      <c r="G268" s="13" t="s">
        <v>153</v>
      </c>
      <c r="H268" s="13"/>
      <c r="I268" s="13"/>
      <c r="J268" s="66"/>
      <c r="K268" s="125"/>
      <c r="L268" s="265">
        <v>1125019</v>
      </c>
      <c r="M268" s="265">
        <v>1202019</v>
      </c>
      <c r="N268" s="265">
        <v>1125019</v>
      </c>
      <c r="O268" s="265">
        <v>1125019</v>
      </c>
      <c r="P268" s="265">
        <v>1122880.3388810002</v>
      </c>
      <c r="Q268" s="265">
        <v>1125019</v>
      </c>
      <c r="R268" s="280">
        <v>0</v>
      </c>
      <c r="S268" s="265"/>
      <c r="T268" s="289">
        <v>0</v>
      </c>
      <c r="U268" s="265" t="e">
        <v>#REF!</v>
      </c>
      <c r="V268" s="265"/>
      <c r="W268" s="160" t="e">
        <v>#REF!</v>
      </c>
    </row>
    <row r="269" spans="1:25" ht="15.75" customHeight="1">
      <c r="A269" s="19"/>
      <c r="B269" s="18"/>
      <c r="C269" s="13"/>
      <c r="D269" s="13"/>
      <c r="E269" s="13"/>
      <c r="F269" s="13"/>
      <c r="G269" s="13"/>
      <c r="H269" s="13"/>
      <c r="I269" s="20"/>
      <c r="J269" s="66"/>
      <c r="K269" s="125"/>
      <c r="L269" s="147"/>
      <c r="M269" s="147"/>
      <c r="N269" s="147"/>
      <c r="O269" s="147"/>
      <c r="P269" s="147"/>
      <c r="Q269" s="147"/>
      <c r="R269" s="280"/>
      <c r="S269" s="147"/>
      <c r="T269" s="289"/>
      <c r="U269" s="280"/>
      <c r="V269" s="147"/>
      <c r="W269" s="160" t="s">
        <v>144</v>
      </c>
    </row>
    <row r="270" spans="1:25" ht="15.75" customHeight="1">
      <c r="A270" s="17" t="s">
        <v>36</v>
      </c>
      <c r="B270" s="13" t="s">
        <v>210</v>
      </c>
      <c r="C270" s="13"/>
      <c r="D270" s="13"/>
      <c r="E270" s="13"/>
      <c r="F270" s="13"/>
      <c r="G270" s="13"/>
      <c r="H270" s="13"/>
      <c r="I270" s="23"/>
      <c r="J270" s="66"/>
      <c r="K270" s="125"/>
      <c r="L270" s="147"/>
      <c r="M270" s="147"/>
      <c r="N270" s="147"/>
      <c r="O270" s="147"/>
      <c r="P270" s="147"/>
      <c r="Q270" s="147"/>
      <c r="R270" s="280"/>
      <c r="S270" s="147"/>
      <c r="T270" s="289"/>
      <c r="U270" s="280"/>
      <c r="V270" s="147"/>
      <c r="W270" s="160"/>
    </row>
    <row r="271" spans="1:25" ht="15.75" customHeight="1">
      <c r="A271" s="13"/>
      <c r="B271" s="18" t="s">
        <v>38</v>
      </c>
      <c r="C271" s="13" t="s">
        <v>325</v>
      </c>
      <c r="D271" s="13"/>
      <c r="E271" s="13"/>
      <c r="F271" s="13"/>
      <c r="G271" s="13"/>
      <c r="H271" s="13"/>
      <c r="I271" s="20"/>
      <c r="J271" s="66" t="s">
        <v>29</v>
      </c>
      <c r="K271" s="125"/>
      <c r="L271" s="265">
        <v>581955</v>
      </c>
      <c r="M271" s="265">
        <v>581955</v>
      </c>
      <c r="N271" s="265">
        <v>581955</v>
      </c>
      <c r="O271" s="265">
        <v>581955</v>
      </c>
      <c r="P271" s="271">
        <v>580848.70354499994</v>
      </c>
      <c r="Q271" s="265">
        <v>581955</v>
      </c>
      <c r="R271" s="280">
        <v>0</v>
      </c>
      <c r="S271" s="265"/>
      <c r="T271" s="289">
        <v>0</v>
      </c>
      <c r="U271" s="280" t="e">
        <v>#REF!</v>
      </c>
      <c r="V271" s="265"/>
      <c r="W271" s="160" t="e">
        <v>#REF!</v>
      </c>
    </row>
    <row r="272" spans="1:25" ht="15.75" customHeight="1">
      <c r="A272" s="19"/>
      <c r="B272" s="18" t="s">
        <v>13</v>
      </c>
      <c r="C272" s="13" t="s">
        <v>326</v>
      </c>
      <c r="D272" s="13"/>
      <c r="E272" s="13"/>
      <c r="F272" s="13"/>
      <c r="G272" s="13"/>
      <c r="H272" s="13"/>
      <c r="I272" s="20"/>
      <c r="J272" s="66" t="s">
        <v>29</v>
      </c>
      <c r="K272" s="125"/>
      <c r="L272" s="266">
        <v>13712</v>
      </c>
      <c r="M272" s="266">
        <v>24712</v>
      </c>
      <c r="N272" s="266">
        <v>13712</v>
      </c>
      <c r="O272" s="266">
        <v>13712</v>
      </c>
      <c r="P272" s="275">
        <v>13685.933488000001</v>
      </c>
      <c r="Q272" s="266">
        <v>13712</v>
      </c>
      <c r="R272" s="281">
        <v>0</v>
      </c>
      <c r="S272" s="265"/>
      <c r="T272" s="321">
        <v>0</v>
      </c>
      <c r="U272" s="281" t="e">
        <v>#REF!</v>
      </c>
      <c r="V272" s="265"/>
      <c r="W272" s="170" t="e">
        <v>#REF!</v>
      </c>
    </row>
    <row r="273" spans="1:24" ht="15.75" customHeight="1">
      <c r="A273" s="19"/>
      <c r="B273" s="13"/>
      <c r="C273" s="13"/>
      <c r="D273" s="13"/>
      <c r="E273" s="13"/>
      <c r="F273" s="13"/>
      <c r="G273" s="13"/>
      <c r="H273" s="13"/>
      <c r="I273" s="20"/>
      <c r="J273" s="66"/>
      <c r="K273" s="125"/>
      <c r="L273" s="147"/>
      <c r="M273" s="147"/>
      <c r="N273" s="147"/>
      <c r="O273" s="147"/>
      <c r="P273" s="147"/>
      <c r="Q273" s="147"/>
      <c r="R273" s="280"/>
      <c r="S273" s="147"/>
      <c r="T273" s="289"/>
      <c r="U273" s="280"/>
      <c r="V273" s="147"/>
      <c r="W273" s="160" t="s">
        <v>144</v>
      </c>
    </row>
    <row r="274" spans="1:24" ht="15.75" customHeight="1">
      <c r="A274" s="19"/>
      <c r="B274" s="13"/>
      <c r="C274" s="13"/>
      <c r="D274" s="13"/>
      <c r="E274" s="13"/>
      <c r="F274" s="13"/>
      <c r="G274" s="13" t="s">
        <v>125</v>
      </c>
      <c r="H274" s="13"/>
      <c r="I274" s="20"/>
      <c r="J274" s="66"/>
      <c r="K274" s="125"/>
      <c r="L274" s="265">
        <v>595667</v>
      </c>
      <c r="M274" s="265">
        <v>606667</v>
      </c>
      <c r="N274" s="265">
        <v>595667</v>
      </c>
      <c r="O274" s="265">
        <v>595667</v>
      </c>
      <c r="P274" s="265">
        <v>594534.63703299989</v>
      </c>
      <c r="Q274" s="265">
        <v>595667</v>
      </c>
      <c r="R274" s="280">
        <v>0</v>
      </c>
      <c r="S274" s="265"/>
      <c r="T274" s="289">
        <v>0</v>
      </c>
      <c r="U274" s="280" t="e">
        <v>#REF!</v>
      </c>
      <c r="V274" s="265"/>
      <c r="W274" s="160" t="e">
        <v>#REF!</v>
      </c>
    </row>
    <row r="275" spans="1:24" ht="15.75" customHeight="1">
      <c r="A275" s="17"/>
      <c r="B275" s="13"/>
      <c r="C275" s="13"/>
      <c r="D275" s="13"/>
      <c r="E275" s="13"/>
      <c r="F275" s="13"/>
      <c r="G275" s="13"/>
      <c r="H275" s="13"/>
      <c r="I275" s="20"/>
      <c r="J275" s="66"/>
      <c r="K275" s="125"/>
      <c r="L275" s="265"/>
      <c r="M275" s="265"/>
      <c r="N275" s="265"/>
      <c r="O275" s="265"/>
      <c r="P275" s="265"/>
      <c r="Q275" s="265"/>
      <c r="R275" s="280"/>
      <c r="S275" s="265"/>
      <c r="T275" s="289"/>
      <c r="U275" s="280"/>
      <c r="V275" s="265"/>
      <c r="W275" s="160" t="s">
        <v>144</v>
      </c>
    </row>
    <row r="276" spans="1:24">
      <c r="A276" s="13"/>
      <c r="B276" s="56"/>
      <c r="C276" s="57"/>
      <c r="D276" s="56"/>
      <c r="E276" s="56"/>
      <c r="F276" s="56"/>
      <c r="G276" s="56"/>
      <c r="H276" s="56"/>
      <c r="I276" s="13"/>
      <c r="J276" s="66"/>
      <c r="K276" s="125"/>
      <c r="L276" s="147"/>
      <c r="M276" s="147"/>
      <c r="N276" s="147"/>
      <c r="O276" s="147"/>
      <c r="P276" s="147"/>
      <c r="Q276" s="147"/>
      <c r="R276" s="280"/>
      <c r="S276" s="147"/>
      <c r="T276" s="289"/>
      <c r="U276" s="280"/>
      <c r="V276" s="147"/>
      <c r="W276" s="160" t="s">
        <v>144</v>
      </c>
    </row>
    <row r="277" spans="1:24" ht="19.5" customHeight="1">
      <c r="A277" s="17"/>
      <c r="B277" s="13"/>
      <c r="C277" s="13"/>
      <c r="D277" s="13"/>
      <c r="E277" s="53" t="s">
        <v>276</v>
      </c>
      <c r="F277" s="53"/>
      <c r="G277" s="27"/>
      <c r="H277" s="27"/>
      <c r="I277" s="28"/>
      <c r="J277" s="29"/>
      <c r="K277" s="133"/>
      <c r="L277" s="255">
        <v>1720686</v>
      </c>
      <c r="M277" s="255">
        <v>1808686</v>
      </c>
      <c r="N277" s="255">
        <v>1720686</v>
      </c>
      <c r="O277" s="255">
        <v>1720686</v>
      </c>
      <c r="P277" s="255">
        <v>1717414.9759140001</v>
      </c>
      <c r="Q277" s="255">
        <v>1720686</v>
      </c>
      <c r="R277" s="279">
        <v>0</v>
      </c>
      <c r="S277" s="255"/>
      <c r="T277" s="322">
        <v>0</v>
      </c>
      <c r="U277" s="279" t="e">
        <v>#REF!</v>
      </c>
      <c r="V277" s="255"/>
      <c r="W277" s="162" t="e">
        <v>#REF!</v>
      </c>
    </row>
    <row r="278" spans="1:24" ht="15.75" customHeight="1">
      <c r="A278" s="19"/>
      <c r="B278" s="13"/>
      <c r="C278" s="13"/>
      <c r="D278" s="13"/>
      <c r="E278" s="13" t="s">
        <v>48</v>
      </c>
      <c r="F278" s="13"/>
      <c r="G278" s="13"/>
      <c r="H278" s="13"/>
      <c r="I278" s="23"/>
      <c r="J278" s="66"/>
      <c r="K278" s="125"/>
      <c r="L278" s="265">
        <v>1720686</v>
      </c>
      <c r="M278" s="265">
        <v>1808686</v>
      </c>
      <c r="N278" s="265">
        <v>1720686</v>
      </c>
      <c r="O278" s="265">
        <v>1720686</v>
      </c>
      <c r="P278" s="265">
        <v>1717414.9759140001</v>
      </c>
      <c r="Q278" s="265">
        <v>1720686</v>
      </c>
      <c r="R278" s="280">
        <v>0</v>
      </c>
      <c r="S278" s="265"/>
      <c r="T278" s="289">
        <v>0</v>
      </c>
      <c r="U278" s="280" t="e">
        <v>#REF!</v>
      </c>
      <c r="V278" s="265"/>
      <c r="W278" s="160" t="e">
        <v>#REF!</v>
      </c>
    </row>
    <row r="279" spans="1:24" ht="15.75" customHeight="1">
      <c r="A279" s="19"/>
      <c r="B279" s="13"/>
      <c r="C279" s="13"/>
      <c r="D279" s="13"/>
      <c r="E279" s="13"/>
      <c r="F279" s="13" t="s">
        <v>49</v>
      </c>
      <c r="G279" s="13"/>
      <c r="H279" s="13"/>
      <c r="I279" s="23"/>
      <c r="J279" s="66"/>
      <c r="K279" s="125"/>
      <c r="L279" s="265">
        <v>929686</v>
      </c>
      <c r="M279" s="265">
        <v>1017686</v>
      </c>
      <c r="N279" s="265">
        <v>929686</v>
      </c>
      <c r="O279" s="265">
        <v>929686</v>
      </c>
      <c r="P279" s="265">
        <v>926414.97591400007</v>
      </c>
      <c r="Q279" s="265">
        <v>929686</v>
      </c>
      <c r="R279" s="280">
        <v>0</v>
      </c>
      <c r="S279" s="265"/>
      <c r="T279" s="289">
        <v>0</v>
      </c>
      <c r="U279" s="280" t="e">
        <v>#REF!</v>
      </c>
      <c r="V279" s="265"/>
      <c r="W279" s="160" t="e">
        <v>#REF!</v>
      </c>
      <c r="X279" s="149"/>
    </row>
    <row r="280" spans="1:24" ht="15.75" customHeight="1">
      <c r="A280" s="19"/>
      <c r="B280" s="13"/>
      <c r="C280" s="13"/>
      <c r="D280" s="13"/>
      <c r="E280" s="13"/>
      <c r="F280" s="13" t="s">
        <v>515</v>
      </c>
      <c r="G280" s="13"/>
      <c r="H280" s="13"/>
      <c r="I280" s="23"/>
      <c r="J280" s="66"/>
      <c r="K280" s="125"/>
      <c r="L280" s="265">
        <v>791000</v>
      </c>
      <c r="M280" s="265">
        <v>791000</v>
      </c>
      <c r="N280" s="265">
        <v>791000</v>
      </c>
      <c r="O280" s="265">
        <v>791000</v>
      </c>
      <c r="P280" s="265">
        <v>791000</v>
      </c>
      <c r="Q280" s="265">
        <v>791000</v>
      </c>
      <c r="R280" s="280">
        <v>0</v>
      </c>
      <c r="S280" s="265"/>
      <c r="T280" s="289">
        <v>0</v>
      </c>
      <c r="U280" s="280" t="e">
        <v>#REF!</v>
      </c>
      <c r="V280" s="265"/>
      <c r="W280" s="160" t="e">
        <v>#REF!</v>
      </c>
    </row>
    <row r="281" spans="1:24" ht="15.75" customHeight="1">
      <c r="A281" s="19"/>
      <c r="B281" s="13"/>
      <c r="C281" s="13"/>
      <c r="D281" s="13"/>
      <c r="E281" s="13"/>
      <c r="F281" s="13"/>
      <c r="G281" s="13"/>
      <c r="H281" s="13"/>
      <c r="I281" s="23"/>
      <c r="J281" s="66"/>
      <c r="K281" s="125"/>
      <c r="L281" s="265"/>
      <c r="M281" s="265"/>
      <c r="N281" s="265"/>
      <c r="O281" s="265"/>
      <c r="P281" s="265"/>
      <c r="Q281" s="265"/>
      <c r="R281" s="280"/>
      <c r="S281" s="265"/>
      <c r="T281" s="289"/>
      <c r="U281" s="280"/>
      <c r="V281" s="265"/>
      <c r="W281" s="160" t="s">
        <v>144</v>
      </c>
    </row>
    <row r="282" spans="1:24" ht="15.75" customHeight="1">
      <c r="A282" s="19"/>
      <c r="B282" s="13"/>
      <c r="C282" s="13"/>
      <c r="D282" s="13"/>
      <c r="E282" s="13"/>
      <c r="F282" s="13"/>
      <c r="G282" s="13"/>
      <c r="H282" s="13"/>
      <c r="I282" s="23"/>
      <c r="J282" s="66"/>
      <c r="K282" s="125"/>
      <c r="L282" s="265"/>
      <c r="M282" s="265"/>
      <c r="N282" s="265"/>
      <c r="O282" s="265"/>
      <c r="P282" s="265"/>
      <c r="Q282" s="265"/>
      <c r="R282" s="280"/>
      <c r="S282" s="265"/>
      <c r="T282" s="289"/>
      <c r="U282" s="280"/>
      <c r="V282" s="265"/>
      <c r="W282" s="160" t="s">
        <v>144</v>
      </c>
    </row>
    <row r="283" spans="1:24" ht="15.75" customHeight="1">
      <c r="A283" s="126" t="s">
        <v>520</v>
      </c>
      <c r="B283" s="13"/>
      <c r="C283" s="13"/>
      <c r="D283" s="13"/>
      <c r="E283" s="13"/>
      <c r="F283" s="13"/>
      <c r="G283" s="13"/>
      <c r="H283" s="13"/>
      <c r="I283" s="23"/>
      <c r="J283" s="66"/>
      <c r="K283" s="125"/>
      <c r="L283" s="265"/>
      <c r="M283" s="265"/>
      <c r="N283" s="265"/>
      <c r="O283" s="265"/>
      <c r="P283" s="265"/>
      <c r="Q283" s="265"/>
      <c r="R283" s="280"/>
      <c r="S283" s="265"/>
      <c r="T283" s="289"/>
      <c r="U283" s="280"/>
      <c r="V283" s="265"/>
      <c r="W283" s="160" t="s">
        <v>144</v>
      </c>
    </row>
    <row r="284" spans="1:24" ht="15.75" customHeight="1">
      <c r="A284" s="126" t="s">
        <v>511</v>
      </c>
      <c r="B284" s="13"/>
      <c r="C284" s="13"/>
      <c r="D284" s="13"/>
      <c r="E284" s="13"/>
      <c r="F284" s="13"/>
      <c r="G284" s="13"/>
      <c r="H284" s="13"/>
      <c r="I284" s="23"/>
      <c r="J284" s="66"/>
      <c r="K284" s="125"/>
      <c r="L284" s="265"/>
      <c r="M284" s="265"/>
      <c r="N284" s="265"/>
      <c r="O284" s="265"/>
      <c r="P284" s="265"/>
      <c r="Q284" s="265"/>
      <c r="R284" s="280"/>
      <c r="S284" s="265"/>
      <c r="T284" s="289"/>
      <c r="U284" s="280"/>
      <c r="V284" s="265"/>
      <c r="W284" s="160" t="s">
        <v>144</v>
      </c>
    </row>
    <row r="285" spans="1:24" ht="15.75" customHeight="1">
      <c r="A285" s="126"/>
      <c r="B285" s="13"/>
      <c r="C285" s="13"/>
      <c r="D285" s="13"/>
      <c r="E285" s="13"/>
      <c r="F285" s="13"/>
      <c r="G285" s="13"/>
      <c r="H285" s="13"/>
      <c r="I285" s="23"/>
      <c r="J285" s="66"/>
      <c r="K285" s="125"/>
      <c r="L285" s="265"/>
      <c r="M285" s="265"/>
      <c r="N285" s="265"/>
      <c r="O285" s="265"/>
      <c r="P285" s="265"/>
      <c r="Q285" s="265"/>
      <c r="R285" s="280"/>
      <c r="S285" s="265"/>
      <c r="T285" s="289"/>
      <c r="U285" s="280"/>
      <c r="V285" s="265"/>
      <c r="W285" s="160" t="s">
        <v>144</v>
      </c>
    </row>
    <row r="286" spans="1:24" ht="15.75" customHeight="1">
      <c r="A286" s="121"/>
      <c r="B286" s="129"/>
      <c r="C286" s="13"/>
      <c r="D286" s="13"/>
      <c r="E286" s="13"/>
      <c r="F286" s="13"/>
      <c r="G286" s="13"/>
      <c r="H286" s="13"/>
      <c r="I286" s="23"/>
      <c r="J286" s="66"/>
      <c r="K286" s="125"/>
      <c r="L286" s="147"/>
      <c r="M286" s="147"/>
      <c r="N286" s="147"/>
      <c r="O286" s="147"/>
      <c r="P286" s="147"/>
      <c r="Q286" s="147"/>
      <c r="R286" s="280"/>
      <c r="S286" s="147"/>
      <c r="T286" s="289"/>
      <c r="U286" s="280"/>
      <c r="V286" s="147"/>
      <c r="W286" s="160" t="s">
        <v>144</v>
      </c>
    </row>
    <row r="287" spans="1:24" ht="15.75" customHeight="1">
      <c r="A287" s="16" t="s">
        <v>22</v>
      </c>
      <c r="B287" s="53"/>
      <c r="C287" s="53"/>
      <c r="D287" s="53"/>
      <c r="E287" s="53"/>
      <c r="F287" s="53"/>
      <c r="G287" s="53"/>
      <c r="H287" s="53"/>
      <c r="K287" s="125"/>
      <c r="L287" s="147"/>
      <c r="M287" s="147"/>
      <c r="N287" s="147"/>
      <c r="O287" s="147"/>
      <c r="P287" s="147"/>
      <c r="Q287" s="147"/>
      <c r="R287" s="280"/>
      <c r="S287" s="147"/>
      <c r="T287" s="289"/>
      <c r="U287" s="280"/>
      <c r="V287" s="147"/>
      <c r="W287" s="160" t="s">
        <v>144</v>
      </c>
    </row>
    <row r="288" spans="1:24" ht="15.75" customHeight="1">
      <c r="A288" s="26"/>
      <c r="B288" s="13"/>
      <c r="C288" s="13"/>
      <c r="D288" s="13"/>
      <c r="E288" s="13"/>
      <c r="F288" s="13"/>
      <c r="G288" s="13"/>
      <c r="H288" s="13"/>
      <c r="K288" s="125"/>
      <c r="L288" s="265"/>
      <c r="M288" s="265"/>
      <c r="N288" s="265"/>
      <c r="O288" s="265"/>
      <c r="P288" s="265"/>
      <c r="Q288" s="265"/>
      <c r="R288" s="280"/>
      <c r="S288" s="265"/>
      <c r="T288" s="289"/>
      <c r="U288" s="280"/>
      <c r="V288" s="265"/>
      <c r="W288" s="160" t="s">
        <v>144</v>
      </c>
    </row>
    <row r="289" spans="1:23" ht="15.75" customHeight="1">
      <c r="A289" s="17" t="s">
        <v>35</v>
      </c>
      <c r="B289" s="13" t="s">
        <v>124</v>
      </c>
      <c r="C289" s="13"/>
      <c r="D289" s="13"/>
      <c r="E289" s="13"/>
      <c r="F289" s="13"/>
      <c r="G289" s="13"/>
      <c r="H289" s="13"/>
      <c r="I289" s="23"/>
      <c r="J289" s="66"/>
      <c r="K289" s="125"/>
      <c r="L289" s="147"/>
      <c r="M289" s="147"/>
      <c r="N289" s="147"/>
      <c r="O289" s="147"/>
      <c r="P289" s="147"/>
      <c r="Q289" s="147"/>
      <c r="R289" s="280"/>
      <c r="S289" s="147"/>
      <c r="T289" s="289"/>
      <c r="U289" s="280"/>
      <c r="V289" s="147"/>
      <c r="W289" s="160" t="s">
        <v>144</v>
      </c>
    </row>
    <row r="290" spans="1:23" ht="15.75" customHeight="1">
      <c r="A290" s="13"/>
      <c r="B290" s="18" t="s">
        <v>38</v>
      </c>
      <c r="C290" s="13" t="s">
        <v>287</v>
      </c>
      <c r="D290" s="13"/>
      <c r="E290" s="13"/>
      <c r="F290" s="13"/>
      <c r="G290" s="13"/>
      <c r="H290" s="13"/>
      <c r="I290" s="20"/>
      <c r="J290" s="66" t="s">
        <v>29</v>
      </c>
      <c r="K290" s="125"/>
      <c r="L290" s="265">
        <v>22475352</v>
      </c>
      <c r="M290" s="265">
        <v>22475352</v>
      </c>
      <c r="N290" s="265">
        <v>22475352</v>
      </c>
      <c r="O290" s="265">
        <v>21165352</v>
      </c>
      <c r="P290" s="271">
        <v>22432626</v>
      </c>
      <c r="Q290" s="271">
        <v>22475352</v>
      </c>
      <c r="R290" s="280">
        <v>0</v>
      </c>
      <c r="S290" s="265"/>
      <c r="T290" s="289">
        <v>0</v>
      </c>
      <c r="U290" s="280" t="e">
        <v>#REF!</v>
      </c>
      <c r="V290" s="265"/>
      <c r="W290" s="160" t="e">
        <v>#REF!</v>
      </c>
    </row>
    <row r="291" spans="1:23" s="273" customFormat="1" ht="21" customHeight="1">
      <c r="A291" s="268"/>
      <c r="B291" s="150" t="s">
        <v>13</v>
      </c>
      <c r="C291" s="268" t="s">
        <v>352</v>
      </c>
      <c r="D291" s="268"/>
      <c r="E291" s="268"/>
      <c r="F291" s="268"/>
      <c r="G291" s="268"/>
      <c r="H291" s="268"/>
      <c r="I291" s="276"/>
      <c r="J291" s="269" t="s">
        <v>33</v>
      </c>
      <c r="K291" s="270"/>
      <c r="L291" s="265">
        <v>5931520</v>
      </c>
      <c r="M291" s="265">
        <v>6306000</v>
      </c>
      <c r="N291" s="271">
        <v>6269000</v>
      </c>
      <c r="O291" s="271">
        <v>5918000</v>
      </c>
      <c r="P291" s="271">
        <v>5918000</v>
      </c>
      <c r="Q291" s="271">
        <v>6269000</v>
      </c>
      <c r="R291" s="280">
        <v>337480</v>
      </c>
      <c r="S291" s="271"/>
      <c r="T291" s="289">
        <v>5.689604013810956E-2</v>
      </c>
      <c r="U291" s="265" t="e">
        <v>#REF!</v>
      </c>
      <c r="V291" s="271"/>
      <c r="W291" s="160" t="e">
        <v>#REF!</v>
      </c>
    </row>
    <row r="292" spans="1:23" ht="15.75" customHeight="1">
      <c r="A292" s="13"/>
      <c r="B292" s="18" t="s">
        <v>15</v>
      </c>
      <c r="C292" s="13" t="s">
        <v>262</v>
      </c>
      <c r="D292" s="13"/>
      <c r="E292" s="13"/>
      <c r="F292" s="13"/>
      <c r="G292" s="13"/>
      <c r="H292" s="13"/>
      <c r="I292" s="20"/>
      <c r="J292" s="66" t="s">
        <v>33</v>
      </c>
      <c r="K292" s="125"/>
      <c r="L292" s="266">
        <v>0</v>
      </c>
      <c r="M292" s="266">
        <v>1323000</v>
      </c>
      <c r="N292" s="266">
        <v>1320000</v>
      </c>
      <c r="O292" s="266">
        <v>1574000</v>
      </c>
      <c r="P292" s="275">
        <v>1574000</v>
      </c>
      <c r="Q292" s="275">
        <v>1320000</v>
      </c>
      <c r="R292" s="281">
        <v>1320000</v>
      </c>
      <c r="S292" s="265"/>
      <c r="T292" s="321" t="s">
        <v>546</v>
      </c>
      <c r="U292" s="266" t="e">
        <v>#REF!</v>
      </c>
      <c r="V292" s="265"/>
      <c r="W292" s="170" t="e">
        <v>#REF!</v>
      </c>
    </row>
    <row r="293" spans="1:23" ht="15.75" customHeight="1">
      <c r="A293" s="17"/>
      <c r="B293" s="18"/>
      <c r="C293" s="13"/>
      <c r="D293" s="13"/>
      <c r="E293" s="13"/>
      <c r="F293" s="13"/>
      <c r="G293" s="13"/>
      <c r="H293" s="13"/>
      <c r="I293" s="20"/>
      <c r="J293" s="22"/>
      <c r="K293" s="125"/>
      <c r="L293" s="147"/>
      <c r="M293" s="147"/>
      <c r="N293" s="147"/>
      <c r="O293" s="147"/>
      <c r="P293" s="147"/>
      <c r="Q293" s="147"/>
      <c r="R293" s="280"/>
      <c r="S293" s="147"/>
      <c r="T293" s="289" t="s">
        <v>144</v>
      </c>
      <c r="U293" s="280"/>
      <c r="V293" s="147"/>
      <c r="W293" s="160"/>
    </row>
    <row r="294" spans="1:23" ht="15.75" customHeight="1">
      <c r="A294" s="17"/>
      <c r="B294" s="18"/>
      <c r="C294" s="13"/>
      <c r="D294" s="13"/>
      <c r="E294" s="13"/>
      <c r="F294" s="13"/>
      <c r="G294" s="13" t="s">
        <v>215</v>
      </c>
      <c r="H294" s="13"/>
      <c r="I294" s="20"/>
      <c r="J294" s="66"/>
      <c r="K294" s="125"/>
      <c r="L294" s="265">
        <v>28406872</v>
      </c>
      <c r="M294" s="265">
        <v>30104352</v>
      </c>
      <c r="N294" s="265">
        <v>30064352</v>
      </c>
      <c r="O294" s="265">
        <v>28657352</v>
      </c>
      <c r="P294" s="265">
        <v>29924626</v>
      </c>
      <c r="Q294" s="265">
        <v>30064352</v>
      </c>
      <c r="R294" s="280">
        <v>1657480</v>
      </c>
      <c r="S294" s="265"/>
      <c r="T294" s="289">
        <v>5.8347853294090202E-2</v>
      </c>
      <c r="U294" s="265" t="e">
        <v>#REF!</v>
      </c>
      <c r="V294" s="265"/>
      <c r="W294" s="160" t="e">
        <v>#REF!</v>
      </c>
    </row>
    <row r="295" spans="1:23" ht="15.75" customHeight="1">
      <c r="A295" s="13"/>
      <c r="B295" s="13"/>
      <c r="C295" s="13"/>
      <c r="D295" s="13"/>
      <c r="E295" s="13"/>
      <c r="F295" s="13"/>
      <c r="G295" s="13"/>
      <c r="H295" s="13" t="s">
        <v>58</v>
      </c>
      <c r="I295" s="23"/>
      <c r="J295" s="66" t="s">
        <v>29</v>
      </c>
      <c r="K295" s="125"/>
      <c r="L295" s="265">
        <v>22475352</v>
      </c>
      <c r="M295" s="265">
        <v>22475352</v>
      </c>
      <c r="N295" s="265">
        <v>22475352</v>
      </c>
      <c r="O295" s="265">
        <v>21165352</v>
      </c>
      <c r="P295" s="265">
        <v>22432626</v>
      </c>
      <c r="Q295" s="265">
        <v>22475352</v>
      </c>
      <c r="R295" s="280">
        <v>0</v>
      </c>
      <c r="S295" s="265"/>
      <c r="T295" s="289">
        <v>0</v>
      </c>
      <c r="U295" s="280" t="e">
        <v>#REF!</v>
      </c>
      <c r="V295" s="265"/>
      <c r="W295" s="160" t="e">
        <v>#REF!</v>
      </c>
    </row>
    <row r="296" spans="1:23" ht="15.75" customHeight="1">
      <c r="A296" s="24"/>
      <c r="B296" s="4"/>
      <c r="C296" s="13"/>
      <c r="D296" s="13"/>
      <c r="E296" s="4"/>
      <c r="F296" s="13"/>
      <c r="G296" s="4"/>
      <c r="H296" s="13" t="s">
        <v>244</v>
      </c>
      <c r="I296" s="13"/>
      <c r="J296" s="66" t="s">
        <v>33</v>
      </c>
      <c r="K296" s="125"/>
      <c r="L296" s="265">
        <v>5931520</v>
      </c>
      <c r="M296" s="265">
        <v>7629000</v>
      </c>
      <c r="N296" s="265">
        <v>7589000</v>
      </c>
      <c r="O296" s="265">
        <v>7492000</v>
      </c>
      <c r="P296" s="265">
        <v>7492000</v>
      </c>
      <c r="Q296" s="265">
        <v>7589000</v>
      </c>
      <c r="R296" s="280">
        <v>1657480</v>
      </c>
      <c r="S296" s="265"/>
      <c r="T296" s="289">
        <v>0.27943596245144575</v>
      </c>
      <c r="U296" s="265" t="e">
        <v>#REF!</v>
      </c>
      <c r="V296" s="265"/>
      <c r="W296" s="160" t="e">
        <v>#REF!</v>
      </c>
    </row>
    <row r="297" spans="1:23" ht="21" customHeight="1">
      <c r="A297" s="24"/>
      <c r="B297" s="4"/>
      <c r="C297" s="13"/>
      <c r="D297" s="13"/>
      <c r="E297" s="4"/>
      <c r="F297" s="13"/>
      <c r="G297" s="4"/>
      <c r="H297" s="13"/>
      <c r="I297" s="13"/>
      <c r="J297" s="66"/>
      <c r="K297" s="125"/>
      <c r="L297" s="147"/>
      <c r="M297" s="147"/>
      <c r="N297" s="147"/>
      <c r="O297" s="147"/>
      <c r="P297" s="147"/>
      <c r="Q297" s="147"/>
      <c r="R297" s="280"/>
      <c r="S297" s="147"/>
      <c r="T297" s="289"/>
      <c r="U297" s="280"/>
      <c r="V297" s="147"/>
      <c r="W297" s="160" t="s">
        <v>144</v>
      </c>
    </row>
    <row r="298" spans="1:23" ht="20.25" customHeight="1" thickBot="1">
      <c r="A298" s="17"/>
      <c r="B298" s="18"/>
      <c r="C298" s="13"/>
      <c r="D298" s="13"/>
      <c r="E298" s="13"/>
      <c r="F298" s="13"/>
      <c r="G298" s="13"/>
      <c r="H298" s="13"/>
      <c r="I298" s="20"/>
      <c r="J298" s="66"/>
      <c r="K298" s="125"/>
      <c r="L298" s="147"/>
      <c r="M298" s="147"/>
      <c r="N298" s="147"/>
      <c r="O298" s="147"/>
      <c r="P298" s="147"/>
      <c r="Q298" s="147"/>
      <c r="R298" s="280"/>
      <c r="S298" s="147"/>
      <c r="T298" s="289"/>
      <c r="U298" s="280"/>
      <c r="V298" s="147"/>
      <c r="W298" s="160" t="s">
        <v>144</v>
      </c>
    </row>
    <row r="299" spans="1:23" ht="17.25" customHeight="1">
      <c r="A299" s="106"/>
      <c r="B299" s="107"/>
      <c r="C299" s="108"/>
      <c r="D299" s="108"/>
      <c r="E299" s="108"/>
      <c r="F299" s="108"/>
      <c r="G299" s="108"/>
      <c r="H299" s="108"/>
      <c r="I299" s="109"/>
      <c r="J299" s="110"/>
      <c r="K299" s="134"/>
      <c r="L299" s="259"/>
      <c r="M299" s="259"/>
      <c r="N299" s="259"/>
      <c r="O299" s="259"/>
      <c r="P299" s="259"/>
      <c r="Q299" s="259"/>
      <c r="R299" s="300"/>
      <c r="S299" s="259"/>
      <c r="T299" s="323"/>
      <c r="U299" s="300"/>
      <c r="V299" s="259"/>
      <c r="W299" s="309" t="s">
        <v>144</v>
      </c>
    </row>
    <row r="300" spans="1:23" ht="18" customHeight="1">
      <c r="A300" s="112"/>
      <c r="B300" s="52" t="s">
        <v>191</v>
      </c>
      <c r="C300" s="13"/>
      <c r="D300" s="13"/>
      <c r="E300" s="4"/>
      <c r="F300" s="4"/>
      <c r="G300" s="4"/>
      <c r="H300" s="4"/>
      <c r="I300" s="54"/>
      <c r="J300" s="25"/>
      <c r="K300" s="125"/>
      <c r="L300" s="147"/>
      <c r="M300" s="147"/>
      <c r="N300" s="147"/>
      <c r="O300" s="147"/>
      <c r="P300" s="147"/>
      <c r="Q300" s="147"/>
      <c r="R300" s="280"/>
      <c r="S300" s="147"/>
      <c r="T300" s="324"/>
      <c r="U300" s="280"/>
      <c r="V300" s="147"/>
      <c r="W300" s="310" t="s">
        <v>144</v>
      </c>
    </row>
    <row r="301" spans="1:23" ht="17.25" customHeight="1">
      <c r="A301" s="113"/>
      <c r="B301" s="13"/>
      <c r="C301" s="13" t="s">
        <v>192</v>
      </c>
      <c r="D301" s="13"/>
      <c r="E301" s="13"/>
      <c r="F301" s="13"/>
      <c r="G301" s="13"/>
      <c r="H301" s="13"/>
      <c r="I301" s="20"/>
      <c r="J301" s="22" t="s">
        <v>29</v>
      </c>
      <c r="K301" s="125"/>
      <c r="L301" s="10">
        <v>22475352</v>
      </c>
      <c r="M301" s="10">
        <v>22475352</v>
      </c>
      <c r="N301" s="284">
        <v>22475352</v>
      </c>
      <c r="O301" s="284">
        <v>21165352</v>
      </c>
      <c r="P301" s="265">
        <v>21165352</v>
      </c>
      <c r="Q301" s="265">
        <v>22475352</v>
      </c>
      <c r="R301" s="280">
        <v>0</v>
      </c>
      <c r="S301" s="284"/>
      <c r="T301" s="324">
        <v>0</v>
      </c>
      <c r="U301" s="280" t="e">
        <v>#REF!</v>
      </c>
      <c r="V301" s="284"/>
      <c r="W301" s="310" t="e">
        <v>#REF!</v>
      </c>
    </row>
    <row r="302" spans="1:23" ht="20.25" customHeight="1">
      <c r="A302" s="113"/>
      <c r="B302" s="18"/>
      <c r="C302" s="13"/>
      <c r="D302" s="13" t="s">
        <v>193</v>
      </c>
      <c r="E302" s="13"/>
      <c r="F302" s="13"/>
      <c r="G302" s="13"/>
      <c r="H302" s="13"/>
      <c r="I302" s="20"/>
      <c r="J302" s="22" t="s">
        <v>29</v>
      </c>
      <c r="K302" s="125"/>
      <c r="L302" s="10">
        <v>7955704</v>
      </c>
      <c r="M302" s="10">
        <v>7463056</v>
      </c>
      <c r="N302" s="284">
        <v>6281056</v>
      </c>
      <c r="O302" s="284">
        <v>7481056</v>
      </c>
      <c r="P302" s="265">
        <v>7481056</v>
      </c>
      <c r="Q302" s="265">
        <v>6171056</v>
      </c>
      <c r="R302" s="280">
        <v>-1784648</v>
      </c>
      <c r="S302" s="10"/>
      <c r="T302" s="324">
        <v>-0.22432307687666608</v>
      </c>
      <c r="U302" s="280" t="e">
        <v>#REF!</v>
      </c>
      <c r="V302" s="10"/>
      <c r="W302" s="310" t="e">
        <v>#REF!</v>
      </c>
    </row>
    <row r="303" spans="1:23" ht="17.25" customHeight="1">
      <c r="A303" s="113"/>
      <c r="B303" s="18"/>
      <c r="C303" s="13" t="s">
        <v>194</v>
      </c>
      <c r="D303" s="13"/>
      <c r="E303" s="13"/>
      <c r="F303" s="13"/>
      <c r="G303" s="13"/>
      <c r="H303" s="13"/>
      <c r="I303" s="20"/>
      <c r="J303" s="22" t="s">
        <v>33</v>
      </c>
      <c r="K303" s="125"/>
      <c r="L303" s="10">
        <v>5931520</v>
      </c>
      <c r="M303" s="10">
        <v>6306000</v>
      </c>
      <c r="N303" s="284">
        <v>6269000</v>
      </c>
      <c r="O303" s="284">
        <v>5918000</v>
      </c>
      <c r="P303" s="265">
        <v>5918000</v>
      </c>
      <c r="Q303" s="265">
        <v>6269000</v>
      </c>
      <c r="R303" s="280">
        <v>337480</v>
      </c>
      <c r="S303" s="284"/>
      <c r="T303" s="324">
        <v>5.689604013810956E-2</v>
      </c>
      <c r="U303" s="265" t="e">
        <v>#REF!</v>
      </c>
      <c r="V303" s="284"/>
      <c r="W303" s="310" t="e">
        <v>#REF!</v>
      </c>
    </row>
    <row r="304" spans="1:23" ht="17.25" customHeight="1">
      <c r="A304" s="113"/>
      <c r="B304" s="18"/>
      <c r="C304" s="13"/>
      <c r="D304" s="13" t="s">
        <v>193</v>
      </c>
      <c r="E304" s="13"/>
      <c r="F304" s="13"/>
      <c r="G304" s="13"/>
      <c r="H304" s="13"/>
      <c r="I304" s="20"/>
      <c r="J304" s="22" t="s">
        <v>33</v>
      </c>
      <c r="K304" s="125"/>
      <c r="L304" s="10">
        <v>-677520</v>
      </c>
      <c r="M304" s="10">
        <v>0</v>
      </c>
      <c r="N304" s="284">
        <v>0</v>
      </c>
      <c r="O304" s="284">
        <v>0</v>
      </c>
      <c r="P304" s="10">
        <v>0</v>
      </c>
      <c r="Q304" s="10">
        <v>0</v>
      </c>
      <c r="R304" s="280">
        <v>677520</v>
      </c>
      <c r="S304" s="284"/>
      <c r="T304" s="324">
        <v>-1</v>
      </c>
      <c r="U304" s="265" t="e">
        <v>#REF!</v>
      </c>
      <c r="V304" s="284"/>
      <c r="W304" s="310" t="e">
        <v>#REF!</v>
      </c>
    </row>
    <row r="305" spans="1:23" ht="17.25" customHeight="1">
      <c r="A305" s="113"/>
      <c r="B305" s="18"/>
      <c r="C305" s="13" t="s">
        <v>285</v>
      </c>
      <c r="D305" s="13"/>
      <c r="E305" s="13"/>
      <c r="F305" s="13"/>
      <c r="G305" s="13"/>
      <c r="H305" s="13"/>
      <c r="I305" s="20"/>
      <c r="J305" s="22" t="s">
        <v>33</v>
      </c>
      <c r="K305" s="125"/>
      <c r="L305" s="10">
        <v>0</v>
      </c>
      <c r="M305" s="10">
        <v>1323000</v>
      </c>
      <c r="N305" s="284">
        <v>1320000</v>
      </c>
      <c r="O305" s="284">
        <v>1574000</v>
      </c>
      <c r="P305" s="265">
        <v>1574000</v>
      </c>
      <c r="Q305" s="265">
        <v>1320000</v>
      </c>
      <c r="R305" s="280">
        <v>1320000</v>
      </c>
      <c r="S305" s="284"/>
      <c r="T305" s="324" t="s">
        <v>546</v>
      </c>
      <c r="U305" s="265" t="e">
        <v>#REF!</v>
      </c>
      <c r="V305" s="284"/>
      <c r="W305" s="310" t="e">
        <v>#REF!</v>
      </c>
    </row>
    <row r="306" spans="1:23" ht="17.25" customHeight="1">
      <c r="A306" s="114"/>
      <c r="B306" s="13"/>
      <c r="C306" s="13"/>
      <c r="D306" s="13"/>
      <c r="E306" s="53" t="s">
        <v>195</v>
      </c>
      <c r="F306" s="53"/>
      <c r="G306" s="27"/>
      <c r="H306" s="27"/>
      <c r="I306" s="28"/>
      <c r="J306" s="29"/>
      <c r="K306" s="133"/>
      <c r="L306" s="82">
        <v>35685056</v>
      </c>
      <c r="M306" s="82">
        <v>37567408</v>
      </c>
      <c r="N306" s="255">
        <v>36345408</v>
      </c>
      <c r="O306" s="255">
        <v>36138408</v>
      </c>
      <c r="P306" s="255">
        <v>36138408</v>
      </c>
      <c r="Q306" s="255">
        <v>36235408</v>
      </c>
      <c r="R306" s="279">
        <v>550352</v>
      </c>
      <c r="S306" s="82"/>
      <c r="T306" s="325">
        <v>1.5422478249718985E-2</v>
      </c>
      <c r="U306" s="255" t="e">
        <v>#REF!</v>
      </c>
      <c r="V306" s="82"/>
      <c r="W306" s="312" t="e">
        <v>#REF!</v>
      </c>
    </row>
    <row r="307" spans="1:23" ht="17.25" customHeight="1">
      <c r="A307" s="113"/>
      <c r="B307" s="18"/>
      <c r="C307" s="13"/>
      <c r="D307" s="13"/>
      <c r="E307" s="13"/>
      <c r="F307" s="13"/>
      <c r="G307" s="13"/>
      <c r="H307" s="13"/>
      <c r="I307" s="20"/>
      <c r="J307" s="22"/>
      <c r="K307" s="125"/>
      <c r="L307" s="10" t="s">
        <v>144</v>
      </c>
      <c r="M307" s="284"/>
      <c r="N307" s="284"/>
      <c r="O307" s="284"/>
      <c r="P307" s="265"/>
      <c r="Q307" s="265"/>
      <c r="R307" s="280"/>
      <c r="S307" s="284"/>
      <c r="T307" s="324"/>
      <c r="U307" s="265" t="e">
        <v>#REF!</v>
      </c>
      <c r="V307" s="284"/>
      <c r="W307" s="310" t="s">
        <v>144</v>
      </c>
    </row>
    <row r="308" spans="1:23">
      <c r="A308" s="115"/>
      <c r="B308" s="13"/>
      <c r="C308" s="13" t="s">
        <v>176</v>
      </c>
      <c r="D308" s="13"/>
      <c r="E308" s="13"/>
      <c r="F308" s="13"/>
      <c r="G308" s="13"/>
      <c r="H308" s="13"/>
      <c r="I308" s="13"/>
      <c r="J308" s="66" t="s">
        <v>29</v>
      </c>
      <c r="K308" s="125"/>
      <c r="L308" s="10">
        <v>22965000</v>
      </c>
      <c r="M308" s="10">
        <v>24708000</v>
      </c>
      <c r="N308" s="284">
        <v>24429000</v>
      </c>
      <c r="O308" s="284">
        <v>23093000</v>
      </c>
      <c r="P308" s="265">
        <v>23093000</v>
      </c>
      <c r="Q308" s="265">
        <v>24429000</v>
      </c>
      <c r="R308" s="280">
        <v>1464000</v>
      </c>
      <c r="S308" s="10"/>
      <c r="T308" s="324">
        <v>6.3749183540169785E-2</v>
      </c>
      <c r="U308" s="265" t="e">
        <v>#REF!</v>
      </c>
      <c r="V308" s="10"/>
      <c r="W308" s="310" t="e">
        <v>#REF!</v>
      </c>
    </row>
    <row r="309" spans="1:23" ht="18" customHeight="1">
      <c r="A309" s="115"/>
      <c r="B309" s="13"/>
      <c r="C309" s="13" t="s">
        <v>186</v>
      </c>
      <c r="D309" s="13"/>
      <c r="E309" s="13"/>
      <c r="F309" s="13"/>
      <c r="G309" s="13"/>
      <c r="H309" s="13"/>
      <c r="I309" s="13"/>
      <c r="J309" s="66" t="s">
        <v>33</v>
      </c>
      <c r="K309" s="125"/>
      <c r="L309" s="10">
        <v>5254000</v>
      </c>
      <c r="M309" s="10">
        <v>6306000</v>
      </c>
      <c r="N309" s="284">
        <v>6269000</v>
      </c>
      <c r="O309" s="284">
        <v>5918000</v>
      </c>
      <c r="P309" s="265">
        <v>5918000</v>
      </c>
      <c r="Q309" s="265">
        <v>6269000</v>
      </c>
      <c r="R309" s="280">
        <v>1015000</v>
      </c>
      <c r="S309" s="10"/>
      <c r="T309" s="324">
        <v>0.19318614389036926</v>
      </c>
      <c r="U309" s="265" t="e">
        <v>#REF!</v>
      </c>
      <c r="V309" s="10"/>
      <c r="W309" s="310" t="e">
        <v>#REF!</v>
      </c>
    </row>
    <row r="310" spans="1:23" ht="17.25" customHeight="1">
      <c r="A310" s="114"/>
      <c r="B310" s="13"/>
      <c r="C310" s="13"/>
      <c r="D310" s="13"/>
      <c r="E310" s="53" t="s">
        <v>196</v>
      </c>
      <c r="F310" s="53"/>
      <c r="G310" s="27"/>
      <c r="H310" s="27"/>
      <c r="I310" s="28"/>
      <c r="J310" s="29"/>
      <c r="K310" s="133"/>
      <c r="L310" s="82">
        <v>28219000</v>
      </c>
      <c r="M310" s="82">
        <v>31014000</v>
      </c>
      <c r="N310" s="255">
        <v>30698000</v>
      </c>
      <c r="O310" s="255">
        <v>29011000</v>
      </c>
      <c r="P310" s="255">
        <v>29011000</v>
      </c>
      <c r="Q310" s="255">
        <v>30698000</v>
      </c>
      <c r="R310" s="279">
        <v>2479000</v>
      </c>
      <c r="S310" s="82"/>
      <c r="T310" s="325">
        <v>8.7848612636875822E-2</v>
      </c>
      <c r="U310" s="255" t="e">
        <v>#REF!</v>
      </c>
      <c r="V310" s="82"/>
      <c r="W310" s="312" t="e">
        <v>#REF!</v>
      </c>
    </row>
    <row r="311" spans="1:23" ht="18" customHeight="1">
      <c r="A311" s="115"/>
      <c r="B311" s="13"/>
      <c r="C311" s="13"/>
      <c r="D311" s="13"/>
      <c r="E311" s="13"/>
      <c r="F311" s="13"/>
      <c r="G311" s="13"/>
      <c r="H311" s="13"/>
      <c r="I311" s="13"/>
      <c r="J311" s="66"/>
      <c r="K311" s="125"/>
      <c r="L311" s="10" t="s">
        <v>144</v>
      </c>
      <c r="M311" s="284"/>
      <c r="N311" s="284"/>
      <c r="O311" s="284"/>
      <c r="P311" s="265"/>
      <c r="Q311" s="265"/>
      <c r="R311" s="280"/>
      <c r="S311" s="284"/>
      <c r="T311" s="324"/>
      <c r="U311" s="265" t="e">
        <v>#REF!</v>
      </c>
      <c r="V311" s="284"/>
      <c r="W311" s="310" t="s">
        <v>144</v>
      </c>
    </row>
    <row r="312" spans="1:23" ht="15.75" customHeight="1">
      <c r="A312" s="113"/>
      <c r="B312" s="18"/>
      <c r="C312" s="13" t="s">
        <v>197</v>
      </c>
      <c r="D312" s="13"/>
      <c r="E312" s="13"/>
      <c r="F312" s="13"/>
      <c r="H312" s="13"/>
      <c r="I312" s="20"/>
      <c r="J312" s="22" t="s">
        <v>29</v>
      </c>
      <c r="K312" s="125"/>
      <c r="L312" s="10">
        <v>7481056</v>
      </c>
      <c r="M312" s="10">
        <v>6553408</v>
      </c>
      <c r="N312" s="284">
        <v>5647408</v>
      </c>
      <c r="O312" s="284">
        <v>7127408</v>
      </c>
      <c r="P312" s="265">
        <v>8394682</v>
      </c>
      <c r="Q312" s="265">
        <v>5537408</v>
      </c>
      <c r="R312" s="280">
        <v>-1943648</v>
      </c>
      <c r="S312" s="10"/>
      <c r="T312" s="324">
        <v>-0.25980931034335264</v>
      </c>
      <c r="U312" s="265" t="e">
        <v>#REF!</v>
      </c>
      <c r="V312" s="10"/>
      <c r="W312" s="310" t="e">
        <v>#REF!</v>
      </c>
    </row>
    <row r="313" spans="1:23" ht="15.75" customHeight="1">
      <c r="A313" s="113"/>
      <c r="B313" s="18"/>
      <c r="C313" s="13" t="s">
        <v>198</v>
      </c>
      <c r="D313" s="13"/>
      <c r="E313" s="13"/>
      <c r="F313" s="13"/>
      <c r="H313" s="13"/>
      <c r="I313" s="20"/>
      <c r="J313" s="22" t="s">
        <v>33</v>
      </c>
      <c r="K313" s="125"/>
      <c r="L313" s="10">
        <v>0</v>
      </c>
      <c r="M313" s="10">
        <v>0</v>
      </c>
      <c r="N313" s="284">
        <v>0</v>
      </c>
      <c r="O313" s="284">
        <v>0</v>
      </c>
      <c r="P313" s="265">
        <v>0</v>
      </c>
      <c r="Q313" s="265">
        <v>0</v>
      </c>
      <c r="R313" s="280">
        <v>0</v>
      </c>
      <c r="S313" s="284"/>
      <c r="T313" s="324" t="s">
        <v>546</v>
      </c>
      <c r="U313" s="265" t="e">
        <v>#REF!</v>
      </c>
      <c r="V313" s="284"/>
      <c r="W313" s="310" t="e">
        <v>#REF!</v>
      </c>
    </row>
    <row r="314" spans="1:23" ht="18" customHeight="1">
      <c r="A314" s="115"/>
      <c r="B314" s="13"/>
      <c r="C314" s="13"/>
      <c r="D314" s="13"/>
      <c r="E314" s="53" t="s">
        <v>199</v>
      </c>
      <c r="F314" s="53"/>
      <c r="G314" s="27"/>
      <c r="H314" s="27"/>
      <c r="I314" s="28"/>
      <c r="J314" s="29"/>
      <c r="K314" s="133"/>
      <c r="L314" s="82">
        <v>7481056</v>
      </c>
      <c r="M314" s="82">
        <v>6553408</v>
      </c>
      <c r="N314" s="255">
        <v>5647408</v>
      </c>
      <c r="O314" s="255">
        <v>7127408</v>
      </c>
      <c r="P314" s="255">
        <v>8394682</v>
      </c>
      <c r="Q314" s="255">
        <v>5537408</v>
      </c>
      <c r="R314" s="279">
        <v>-1943648</v>
      </c>
      <c r="S314" s="79"/>
      <c r="T314" s="325">
        <v>-0.25980931034335264</v>
      </c>
      <c r="U314" s="255" t="e">
        <v>#REF!</v>
      </c>
      <c r="V314" s="79"/>
      <c r="W314" s="312" t="e">
        <v>#REF!</v>
      </c>
    </row>
    <row r="315" spans="1:23" ht="18" customHeight="1">
      <c r="A315" s="115"/>
      <c r="B315" s="13"/>
      <c r="C315" s="13"/>
      <c r="D315" s="13"/>
      <c r="E315" s="13"/>
      <c r="F315" s="13"/>
      <c r="G315" s="13"/>
      <c r="H315" s="13"/>
      <c r="I315" s="13"/>
      <c r="J315" s="66"/>
      <c r="K315" s="125"/>
      <c r="L315" s="10"/>
      <c r="M315" s="284"/>
      <c r="N315" s="284"/>
      <c r="O315" s="284"/>
      <c r="P315" s="265"/>
      <c r="Q315" s="265"/>
      <c r="R315" s="280"/>
      <c r="S315" s="284"/>
      <c r="T315" s="324"/>
      <c r="U315" s="265"/>
      <c r="V315" s="284"/>
      <c r="W315" s="310" t="s">
        <v>144</v>
      </c>
    </row>
    <row r="316" spans="1:23" ht="15.75" customHeight="1">
      <c r="A316" s="114"/>
      <c r="B316" s="13"/>
      <c r="C316" s="13"/>
      <c r="D316" s="13" t="s">
        <v>90</v>
      </c>
      <c r="E316" s="13"/>
      <c r="F316" s="13"/>
      <c r="G316" s="13"/>
      <c r="H316" s="13"/>
      <c r="I316" s="67"/>
      <c r="J316" s="66"/>
      <c r="K316" s="125"/>
      <c r="L316" s="10" t="s">
        <v>144</v>
      </c>
      <c r="M316" s="284"/>
      <c r="N316" s="284"/>
      <c r="O316" s="284"/>
      <c r="P316" s="265"/>
      <c r="Q316" s="265"/>
      <c r="R316" s="280"/>
      <c r="S316" s="284"/>
      <c r="T316" s="324"/>
      <c r="U316" s="265"/>
      <c r="V316" s="284"/>
      <c r="W316" s="310" t="s">
        <v>144</v>
      </c>
    </row>
    <row r="317" spans="1:23" ht="15.75" customHeight="1">
      <c r="A317" s="114"/>
      <c r="B317" s="13"/>
      <c r="C317" s="13"/>
      <c r="D317" s="13"/>
      <c r="E317" s="13"/>
      <c r="F317" s="13" t="s">
        <v>203</v>
      </c>
      <c r="G317" s="13"/>
      <c r="H317" s="13"/>
      <c r="I317" s="67"/>
      <c r="J317" s="66"/>
      <c r="K317" s="125"/>
      <c r="L317" s="87">
        <v>4860</v>
      </c>
      <c r="M317" s="87">
        <v>4860</v>
      </c>
      <c r="N317" s="87">
        <v>4860</v>
      </c>
      <c r="O317" s="87">
        <v>4860</v>
      </c>
      <c r="P317" s="87">
        <v>4860</v>
      </c>
      <c r="Q317" s="87">
        <v>4860</v>
      </c>
      <c r="R317" s="280">
        <v>0</v>
      </c>
      <c r="S317" s="265"/>
      <c r="T317" s="324">
        <v>0</v>
      </c>
      <c r="U317" s="265" t="e">
        <v>#REF!</v>
      </c>
      <c r="V317" s="87"/>
      <c r="W317" s="310" t="e">
        <v>#REF!</v>
      </c>
    </row>
    <row r="318" spans="1:23" ht="15.75" customHeight="1">
      <c r="A318" s="114"/>
      <c r="B318" s="13"/>
      <c r="C318" s="13"/>
      <c r="D318" s="13"/>
      <c r="E318" s="13"/>
      <c r="F318" s="13" t="s">
        <v>177</v>
      </c>
      <c r="G318" s="13"/>
      <c r="H318" s="13"/>
      <c r="I318" s="67"/>
      <c r="J318" s="66"/>
      <c r="K318" s="125"/>
      <c r="L318" s="87">
        <v>955</v>
      </c>
      <c r="M318" s="87">
        <v>1075</v>
      </c>
      <c r="N318" s="87">
        <v>1060</v>
      </c>
      <c r="O318" s="87">
        <v>1060</v>
      </c>
      <c r="P318" s="87">
        <v>1060</v>
      </c>
      <c r="Q318" s="87">
        <v>1060</v>
      </c>
      <c r="R318" s="280">
        <v>105</v>
      </c>
      <c r="S318" s="265"/>
      <c r="T318" s="324">
        <v>0.10994764397905765</v>
      </c>
      <c r="U318" s="265" t="e">
        <v>#REF!</v>
      </c>
      <c r="V318" s="87"/>
      <c r="W318" s="310" t="e">
        <v>#REF!</v>
      </c>
    </row>
    <row r="319" spans="1:23" ht="15.75" customHeight="1">
      <c r="A319" s="114"/>
      <c r="B319" s="13"/>
      <c r="C319" s="13"/>
      <c r="D319" s="13"/>
      <c r="E319" s="13" t="s">
        <v>200</v>
      </c>
      <c r="F319" s="13"/>
      <c r="G319" s="13"/>
      <c r="H319" s="13"/>
      <c r="I319" s="67"/>
      <c r="J319" s="66"/>
      <c r="K319" s="125"/>
      <c r="L319" s="87">
        <v>5815</v>
      </c>
      <c r="M319" s="87">
        <v>5935</v>
      </c>
      <c r="N319" s="87">
        <v>5920</v>
      </c>
      <c r="O319" s="87">
        <v>5920</v>
      </c>
      <c r="P319" s="87">
        <v>5920</v>
      </c>
      <c r="Q319" s="87">
        <v>5920</v>
      </c>
      <c r="R319" s="280">
        <v>105</v>
      </c>
      <c r="S319" s="265"/>
      <c r="T319" s="324">
        <v>1.8056749785038795E-2</v>
      </c>
      <c r="U319" s="265" t="e">
        <v>#REF!</v>
      </c>
      <c r="V319" s="87"/>
      <c r="W319" s="310" t="e">
        <v>#REF!</v>
      </c>
    </row>
    <row r="320" spans="1:23" ht="15.75" customHeight="1">
      <c r="A320" s="114"/>
      <c r="B320" s="13"/>
      <c r="C320" s="13"/>
      <c r="D320" s="13"/>
      <c r="E320" s="13"/>
      <c r="F320" s="13"/>
      <c r="G320" s="13"/>
      <c r="H320" s="13"/>
      <c r="I320" s="67"/>
      <c r="J320" s="66"/>
      <c r="K320" s="125"/>
      <c r="L320" s="87" t="s">
        <v>144</v>
      </c>
      <c r="M320" s="87" t="s">
        <v>144</v>
      </c>
      <c r="N320" s="87" t="s">
        <v>144</v>
      </c>
      <c r="O320" s="87" t="s">
        <v>144</v>
      </c>
      <c r="P320" s="265"/>
      <c r="Q320" s="265"/>
      <c r="R320" s="280"/>
      <c r="S320" s="265"/>
      <c r="T320" s="324"/>
      <c r="U320" s="265" t="e">
        <v>#REF!</v>
      </c>
      <c r="V320" s="87"/>
      <c r="W320" s="310" t="s">
        <v>144</v>
      </c>
    </row>
    <row r="321" spans="1:23" ht="15.75" customHeight="1">
      <c r="A321" s="114"/>
      <c r="B321" s="13"/>
      <c r="C321" s="52"/>
      <c r="D321" s="13" t="s">
        <v>91</v>
      </c>
      <c r="E321" s="13"/>
      <c r="F321" s="13"/>
      <c r="G321" s="13"/>
      <c r="H321" s="67"/>
      <c r="I321" s="67"/>
      <c r="J321" s="66"/>
      <c r="K321" s="125"/>
      <c r="L321" s="10">
        <v>7679</v>
      </c>
      <c r="M321" s="10">
        <v>7719</v>
      </c>
      <c r="N321" s="10">
        <v>7782</v>
      </c>
      <c r="O321" s="10">
        <v>7782</v>
      </c>
      <c r="P321" s="265">
        <v>7782</v>
      </c>
      <c r="Q321" s="265">
        <v>7782</v>
      </c>
      <c r="R321" s="280">
        <v>103</v>
      </c>
      <c r="S321" s="265"/>
      <c r="T321" s="324">
        <v>1.3413204844380688E-2</v>
      </c>
      <c r="U321" s="265" t="e">
        <v>#REF!</v>
      </c>
      <c r="V321" s="10"/>
      <c r="W321" s="310" t="e">
        <v>#REF!</v>
      </c>
    </row>
    <row r="322" spans="1:23" ht="15.75" customHeight="1" thickBot="1">
      <c r="A322" s="116"/>
      <c r="B322" s="117"/>
      <c r="C322" s="118"/>
      <c r="D322" s="118"/>
      <c r="E322" s="117"/>
      <c r="F322" s="118"/>
      <c r="G322" s="117"/>
      <c r="H322" s="118"/>
      <c r="I322" s="118"/>
      <c r="J322" s="119"/>
      <c r="K322" s="135"/>
      <c r="L322" s="260"/>
      <c r="M322" s="260"/>
      <c r="N322" s="260"/>
      <c r="O322" s="260"/>
      <c r="P322" s="307"/>
      <c r="Q322" s="260"/>
      <c r="R322" s="314"/>
      <c r="S322" s="307"/>
      <c r="T322" s="326"/>
      <c r="U322" s="307"/>
      <c r="V322" s="260"/>
      <c r="W322" s="311" t="s">
        <v>144</v>
      </c>
    </row>
    <row r="323" spans="1:23" ht="15.75" customHeight="1">
      <c r="A323" s="71"/>
      <c r="B323" s="4"/>
      <c r="C323" s="13"/>
      <c r="D323" s="13"/>
      <c r="E323" s="4"/>
      <c r="F323" s="13"/>
      <c r="G323" s="4"/>
      <c r="H323" s="13"/>
      <c r="I323" s="13"/>
      <c r="J323" s="66"/>
      <c r="K323" s="125"/>
      <c r="L323" s="147"/>
      <c r="M323" s="147"/>
      <c r="N323" s="147"/>
      <c r="O323" s="147"/>
      <c r="P323" s="147"/>
      <c r="Q323" s="147"/>
      <c r="R323" s="280"/>
      <c r="S323" s="147"/>
      <c r="T323" s="289"/>
      <c r="U323" s="280"/>
      <c r="V323" s="147"/>
      <c r="W323" s="160" t="s">
        <v>144</v>
      </c>
    </row>
    <row r="324" spans="1:23">
      <c r="A324" s="71" t="s">
        <v>527</v>
      </c>
      <c r="B324" s="76"/>
      <c r="C324" s="71"/>
      <c r="D324" s="76"/>
      <c r="E324" s="76"/>
      <c r="F324" s="76"/>
      <c r="G324" s="76"/>
      <c r="H324" s="76"/>
      <c r="I324" s="76"/>
      <c r="J324" s="193"/>
      <c r="K324" s="194"/>
      <c r="L324" s="200"/>
      <c r="M324" s="200"/>
      <c r="N324" s="200"/>
      <c r="O324" s="200"/>
      <c r="P324" s="200"/>
      <c r="Q324" s="200"/>
      <c r="R324" s="280"/>
      <c r="S324" s="200"/>
      <c r="T324" s="289"/>
      <c r="U324" s="280"/>
      <c r="V324" s="200"/>
      <c r="W324" s="160"/>
    </row>
    <row r="325" spans="1:23">
      <c r="A325" s="71" t="s">
        <v>524</v>
      </c>
      <c r="B325" s="76"/>
      <c r="C325" s="71"/>
      <c r="D325" s="76"/>
      <c r="E325" s="76"/>
      <c r="F325" s="76"/>
      <c r="G325" s="76"/>
      <c r="H325" s="76"/>
      <c r="I325" s="76"/>
      <c r="J325" s="193"/>
      <c r="K325" s="194"/>
      <c r="L325" s="200"/>
      <c r="M325" s="200"/>
      <c r="N325" s="200"/>
      <c r="O325" s="200"/>
      <c r="P325" s="200"/>
      <c r="Q325" s="200"/>
      <c r="R325" s="280"/>
      <c r="S325" s="200"/>
      <c r="T325" s="289"/>
      <c r="U325" s="280"/>
      <c r="V325" s="200"/>
      <c r="W325" s="160"/>
    </row>
    <row r="326" spans="1:23" ht="15.75" customHeight="1">
      <c r="A326" s="71"/>
      <c r="B326" s="3"/>
      <c r="C326" s="76"/>
      <c r="D326" s="13"/>
      <c r="E326" s="4"/>
      <c r="F326" s="13"/>
      <c r="G326" s="4"/>
      <c r="H326" s="13"/>
      <c r="I326" s="13"/>
      <c r="J326" s="66"/>
      <c r="K326" s="125"/>
      <c r="L326" s="147"/>
      <c r="M326" s="147"/>
      <c r="N326" s="147"/>
      <c r="O326" s="147"/>
      <c r="P326" s="147"/>
      <c r="Q326" s="147"/>
      <c r="R326" s="280"/>
      <c r="S326" s="147"/>
      <c r="T326" s="289"/>
      <c r="U326" s="280"/>
      <c r="V326" s="147"/>
      <c r="W326" s="160" t="s">
        <v>144</v>
      </c>
    </row>
    <row r="327" spans="1:23" ht="15.75" customHeight="1">
      <c r="A327" s="71" t="s">
        <v>547</v>
      </c>
      <c r="B327" s="3"/>
      <c r="C327" s="76"/>
      <c r="D327" s="13"/>
      <c r="E327" s="4"/>
      <c r="F327" s="13"/>
      <c r="G327" s="4"/>
      <c r="H327" s="13"/>
      <c r="I327" s="13"/>
      <c r="J327" s="66"/>
      <c r="K327" s="125"/>
      <c r="L327" s="147"/>
      <c r="M327" s="147"/>
      <c r="N327" s="147"/>
      <c r="O327" s="147"/>
      <c r="P327" s="147"/>
      <c r="Q327" s="147"/>
      <c r="R327" s="280"/>
      <c r="S327" s="147"/>
      <c r="T327" s="289"/>
      <c r="U327" s="280"/>
      <c r="V327" s="147"/>
      <c r="W327" s="160"/>
    </row>
    <row r="328" spans="1:23" ht="15.75" customHeight="1">
      <c r="A328" s="71"/>
      <c r="B328" s="3"/>
      <c r="C328" s="76"/>
      <c r="D328" s="13"/>
      <c r="E328" s="4"/>
      <c r="F328" s="13"/>
      <c r="G328" s="4"/>
      <c r="H328" s="13"/>
      <c r="I328" s="13"/>
      <c r="J328" s="66"/>
      <c r="K328" s="125"/>
      <c r="L328" s="147"/>
      <c r="M328" s="147"/>
      <c r="N328" s="147"/>
      <c r="O328" s="147"/>
      <c r="P328" s="147"/>
      <c r="Q328" s="147"/>
      <c r="R328" s="280"/>
      <c r="S328" s="147"/>
      <c r="T328" s="289"/>
      <c r="U328" s="280"/>
      <c r="V328" s="147"/>
      <c r="W328" s="160"/>
    </row>
    <row r="329" spans="1:23" ht="15.75" customHeight="1">
      <c r="A329" s="144" t="s">
        <v>418</v>
      </c>
      <c r="B329" s="144"/>
      <c r="C329" s="76"/>
      <c r="D329" s="13"/>
      <c r="E329" s="4"/>
      <c r="F329" s="13"/>
      <c r="G329" s="4"/>
      <c r="H329" s="13"/>
      <c r="I329" s="13"/>
      <c r="J329" s="66"/>
      <c r="K329" s="125"/>
      <c r="L329" s="147"/>
      <c r="M329" s="147"/>
      <c r="N329" s="147"/>
      <c r="O329" s="147"/>
      <c r="P329" s="147"/>
      <c r="Q329" s="147"/>
      <c r="R329" s="280"/>
      <c r="S329" s="147"/>
      <c r="T329" s="289"/>
      <c r="U329" s="280"/>
      <c r="V329" s="147"/>
      <c r="W329" s="160" t="s">
        <v>144</v>
      </c>
    </row>
    <row r="330" spans="1:23" ht="15.75" customHeight="1">
      <c r="A330" s="144"/>
      <c r="B330" s="144"/>
      <c r="C330" s="76"/>
      <c r="D330" s="13"/>
      <c r="E330" s="4"/>
      <c r="F330" s="13"/>
      <c r="G330" s="4"/>
      <c r="H330" s="13"/>
      <c r="I330" s="13"/>
      <c r="J330" s="66"/>
      <c r="K330" s="125"/>
      <c r="L330" s="147"/>
      <c r="M330" s="147"/>
      <c r="N330" s="147"/>
      <c r="O330" s="147"/>
      <c r="P330" s="147"/>
      <c r="Q330" s="147"/>
      <c r="R330" s="280"/>
      <c r="S330" s="147"/>
      <c r="T330" s="289"/>
      <c r="U330" s="280"/>
      <c r="V330" s="147"/>
      <c r="W330" s="160" t="s">
        <v>144</v>
      </c>
    </row>
    <row r="331" spans="1:23" ht="15.75" customHeight="1">
      <c r="A331" s="144"/>
      <c r="B331" s="144"/>
      <c r="C331" s="76"/>
      <c r="D331" s="13"/>
      <c r="E331" s="4"/>
      <c r="F331" s="13"/>
      <c r="G331" s="4"/>
      <c r="H331" s="13"/>
      <c r="I331" s="13"/>
      <c r="J331" s="66"/>
      <c r="K331" s="125"/>
      <c r="L331" s="147"/>
      <c r="M331" s="147"/>
      <c r="N331" s="147"/>
      <c r="O331" s="147"/>
      <c r="P331" s="147"/>
      <c r="Q331" s="147"/>
      <c r="R331" s="280"/>
      <c r="S331" s="147"/>
      <c r="T331" s="289"/>
      <c r="U331" s="280"/>
      <c r="V331" s="147"/>
      <c r="W331" s="160" t="s">
        <v>144</v>
      </c>
    </row>
    <row r="332" spans="1:23" ht="18.75">
      <c r="A332" s="16" t="s">
        <v>413</v>
      </c>
      <c r="B332" s="53"/>
      <c r="C332" s="53"/>
      <c r="D332" s="53"/>
      <c r="E332" s="53"/>
      <c r="F332" s="53"/>
      <c r="G332" s="53"/>
      <c r="H332" s="53"/>
      <c r="K332" s="125"/>
      <c r="L332" s="147"/>
      <c r="M332" s="147"/>
      <c r="N332" s="147"/>
      <c r="O332" s="147"/>
      <c r="P332" s="147"/>
      <c r="Q332" s="147"/>
      <c r="R332" s="280"/>
      <c r="S332" s="147"/>
      <c r="T332" s="289"/>
      <c r="U332" s="280"/>
      <c r="V332" s="147"/>
      <c r="W332" s="160" t="s">
        <v>144</v>
      </c>
    </row>
    <row r="333" spans="1:23" customFormat="1">
      <c r="R333" s="280"/>
      <c r="T333" s="289"/>
      <c r="U333" s="280"/>
      <c r="W333" s="160" t="s">
        <v>144</v>
      </c>
    </row>
    <row r="334" spans="1:23" ht="15.75" customHeight="1">
      <c r="A334" s="17" t="s">
        <v>36</v>
      </c>
      <c r="B334" s="13" t="s">
        <v>2</v>
      </c>
      <c r="C334" s="13"/>
      <c r="D334" s="13"/>
      <c r="E334" s="13"/>
      <c r="F334" s="13"/>
      <c r="G334" s="13"/>
      <c r="H334" s="13"/>
      <c r="I334" s="20"/>
      <c r="J334" s="66"/>
      <c r="K334" s="125"/>
      <c r="L334" s="147"/>
      <c r="M334" s="147"/>
      <c r="N334" s="147"/>
      <c r="O334" s="147"/>
      <c r="P334" s="147"/>
      <c r="Q334" s="147"/>
      <c r="R334" s="280"/>
      <c r="S334" s="147"/>
      <c r="T334" s="289"/>
      <c r="U334" s="280"/>
      <c r="V334" s="147"/>
      <c r="W334" s="160" t="s">
        <v>144</v>
      </c>
    </row>
    <row r="335" spans="1:23" ht="15.75" customHeight="1">
      <c r="A335" s="13"/>
      <c r="B335" s="18" t="s">
        <v>38</v>
      </c>
      <c r="C335" s="13" t="s">
        <v>268</v>
      </c>
      <c r="D335" s="13"/>
      <c r="E335" s="13"/>
      <c r="F335" s="13"/>
      <c r="G335" s="13"/>
      <c r="H335" s="13"/>
      <c r="I335" s="20"/>
      <c r="J335" s="66" t="s">
        <v>29</v>
      </c>
      <c r="K335" s="125"/>
      <c r="L335" s="280">
        <v>733130</v>
      </c>
      <c r="M335" s="280">
        <v>733130</v>
      </c>
      <c r="N335" s="265">
        <v>733130</v>
      </c>
      <c r="O335" s="265">
        <v>733130</v>
      </c>
      <c r="P335" s="271">
        <v>731736.31987000001</v>
      </c>
      <c r="Q335" s="265">
        <v>733130</v>
      </c>
      <c r="R335" s="280">
        <v>0</v>
      </c>
      <c r="S335" s="265"/>
      <c r="T335" s="289">
        <v>0</v>
      </c>
      <c r="U335" s="280" t="e">
        <v>#REF!</v>
      </c>
      <c r="V335" s="265"/>
      <c r="W335" s="160" t="e">
        <v>#REF!</v>
      </c>
    </row>
    <row r="336" spans="1:23" ht="15.75" customHeight="1">
      <c r="A336" s="19"/>
      <c r="B336" s="18" t="s">
        <v>13</v>
      </c>
      <c r="C336" s="13" t="s">
        <v>269</v>
      </c>
      <c r="D336" s="13"/>
      <c r="E336" s="13"/>
      <c r="F336" s="13"/>
      <c r="G336" s="13"/>
      <c r="H336" s="13"/>
      <c r="I336" s="20"/>
      <c r="J336" s="66" t="s">
        <v>29</v>
      </c>
      <c r="K336" s="125"/>
      <c r="L336" s="281">
        <v>989728</v>
      </c>
      <c r="M336" s="281">
        <v>989728</v>
      </c>
      <c r="N336" s="266">
        <v>989728</v>
      </c>
      <c r="O336" s="266">
        <v>989728</v>
      </c>
      <c r="P336" s="275">
        <v>987846.52707200008</v>
      </c>
      <c r="Q336" s="266">
        <v>989728</v>
      </c>
      <c r="R336" s="281">
        <v>0</v>
      </c>
      <c r="S336" s="265"/>
      <c r="T336" s="321">
        <v>0</v>
      </c>
      <c r="U336" s="281" t="e">
        <v>#REF!</v>
      </c>
      <c r="V336" s="265"/>
      <c r="W336" s="170" t="e">
        <v>#REF!</v>
      </c>
    </row>
    <row r="337" spans="1:23" ht="15.75" customHeight="1">
      <c r="A337" s="19"/>
      <c r="B337" s="18"/>
      <c r="C337" s="13"/>
      <c r="D337" s="13"/>
      <c r="E337" s="13"/>
      <c r="F337" s="13"/>
      <c r="G337" s="13"/>
      <c r="H337" s="13"/>
      <c r="I337" s="20"/>
      <c r="J337" s="66"/>
      <c r="K337" s="125"/>
      <c r="L337" s="147"/>
      <c r="M337" s="147"/>
      <c r="N337" s="147"/>
      <c r="O337" s="147"/>
      <c r="P337" s="147"/>
      <c r="Q337" s="147"/>
      <c r="R337" s="280"/>
      <c r="S337" s="147"/>
      <c r="T337" s="289"/>
      <c r="U337" s="280"/>
      <c r="V337" s="147"/>
      <c r="W337" s="160" t="s">
        <v>144</v>
      </c>
    </row>
    <row r="338" spans="1:23" ht="15.75" customHeight="1">
      <c r="A338" s="19"/>
      <c r="B338" s="13"/>
      <c r="C338" s="13"/>
      <c r="D338" s="13"/>
      <c r="E338" s="13"/>
      <c r="F338" s="13"/>
      <c r="G338" s="13" t="s">
        <v>76</v>
      </c>
      <c r="H338" s="13"/>
      <c r="I338" s="20"/>
      <c r="J338" s="66"/>
      <c r="K338" s="125"/>
      <c r="L338" s="280">
        <v>1722858</v>
      </c>
      <c r="M338" s="265">
        <v>1722858</v>
      </c>
      <c r="N338" s="265">
        <v>1722858</v>
      </c>
      <c r="O338" s="265">
        <v>1722858</v>
      </c>
      <c r="P338" s="265">
        <v>1719582.8469420001</v>
      </c>
      <c r="Q338" s="265">
        <v>1722858</v>
      </c>
      <c r="R338" s="280">
        <v>0</v>
      </c>
      <c r="S338" s="265"/>
      <c r="T338" s="289">
        <v>0</v>
      </c>
      <c r="U338" s="280" t="e">
        <v>#REF!</v>
      </c>
      <c r="V338" s="265"/>
      <c r="W338" s="160" t="e">
        <v>#REF!</v>
      </c>
    </row>
    <row r="339" spans="1:23" ht="15.75" customHeight="1">
      <c r="A339" s="19"/>
      <c r="B339" s="13"/>
      <c r="C339" s="13"/>
      <c r="D339" s="13"/>
      <c r="E339" s="13"/>
      <c r="F339" s="13"/>
      <c r="G339" s="13"/>
      <c r="H339" s="13"/>
      <c r="I339" s="20"/>
      <c r="J339" s="66"/>
      <c r="K339" s="125"/>
      <c r="L339" s="147"/>
      <c r="M339" s="147"/>
      <c r="N339" s="147"/>
      <c r="O339" s="147"/>
      <c r="P339" s="265"/>
      <c r="Q339" s="147"/>
      <c r="R339" s="280"/>
      <c r="S339" s="147"/>
      <c r="T339" s="289"/>
      <c r="U339" s="280"/>
      <c r="V339" s="147"/>
      <c r="W339" s="160"/>
    </row>
    <row r="340" spans="1:23" ht="18" customHeight="1">
      <c r="A340" s="17" t="s">
        <v>37</v>
      </c>
      <c r="B340" s="13" t="s">
        <v>443</v>
      </c>
      <c r="C340" s="13"/>
      <c r="D340" s="13"/>
      <c r="E340" s="13"/>
      <c r="F340" s="13"/>
      <c r="G340" s="13"/>
      <c r="H340" s="13"/>
      <c r="I340" s="20"/>
      <c r="J340" s="66" t="s">
        <v>33</v>
      </c>
      <c r="K340" s="125"/>
      <c r="L340" s="281">
        <v>453</v>
      </c>
      <c r="M340" s="266">
        <v>442</v>
      </c>
      <c r="N340" s="266">
        <v>0</v>
      </c>
      <c r="O340" s="266">
        <v>0</v>
      </c>
      <c r="P340" s="275">
        <v>453</v>
      </c>
      <c r="Q340" s="266">
        <v>453</v>
      </c>
      <c r="R340" s="281">
        <v>0</v>
      </c>
      <c r="S340" s="265"/>
      <c r="T340" s="321">
        <v>0</v>
      </c>
      <c r="U340" s="266" t="e">
        <v>#REF!</v>
      </c>
      <c r="V340" s="265"/>
      <c r="W340" s="170" t="e">
        <v>#REF!</v>
      </c>
    </row>
    <row r="341" spans="1:23" ht="15.75" customHeight="1">
      <c r="A341" s="17"/>
      <c r="B341" s="13"/>
      <c r="C341" s="13"/>
      <c r="D341" s="13"/>
      <c r="E341" s="13"/>
      <c r="F341" s="13"/>
      <c r="G341" s="13"/>
      <c r="H341" s="13"/>
      <c r="I341" s="23"/>
      <c r="J341" s="66"/>
      <c r="K341" s="125"/>
      <c r="L341" s="147"/>
      <c r="M341" s="147"/>
      <c r="N341" s="147"/>
      <c r="O341" s="147"/>
      <c r="P341" s="265"/>
      <c r="Q341" s="147"/>
      <c r="R341" s="280"/>
      <c r="S341" s="147"/>
      <c r="T341" s="289"/>
      <c r="U341" s="280"/>
      <c r="V341" s="147"/>
      <c r="W341" s="160"/>
    </row>
    <row r="342" spans="1:23" ht="18.75" customHeight="1">
      <c r="A342" s="19"/>
      <c r="B342" s="13"/>
      <c r="C342" s="13"/>
      <c r="D342" s="13"/>
      <c r="E342" s="53" t="s">
        <v>273</v>
      </c>
      <c r="F342" s="53"/>
      <c r="G342" s="27"/>
      <c r="H342" s="27"/>
      <c r="I342" s="28"/>
      <c r="J342" s="29"/>
      <c r="K342" s="133"/>
      <c r="L342" s="279">
        <v>30130183</v>
      </c>
      <c r="M342" s="255">
        <v>31827652</v>
      </c>
      <c r="N342" s="255">
        <v>31787210</v>
      </c>
      <c r="O342" s="255">
        <v>30380210</v>
      </c>
      <c r="P342" s="255">
        <v>31644661.846942</v>
      </c>
      <c r="Q342" s="255">
        <v>31787663</v>
      </c>
      <c r="R342" s="279">
        <v>1657480</v>
      </c>
      <c r="S342" s="255"/>
      <c r="T342" s="322">
        <v>5.5010618422065338E-2</v>
      </c>
      <c r="U342" s="255" t="e">
        <v>#REF!</v>
      </c>
      <c r="V342" s="255"/>
      <c r="W342" s="162" t="e">
        <v>#REF!</v>
      </c>
    </row>
    <row r="343" spans="1:23" ht="15.75" customHeight="1">
      <c r="A343" s="19"/>
      <c r="B343" s="13"/>
      <c r="C343" s="13"/>
      <c r="D343" s="13"/>
      <c r="E343" s="4"/>
      <c r="F343" s="13" t="s">
        <v>58</v>
      </c>
      <c r="G343" s="4"/>
      <c r="H343" s="13"/>
      <c r="I343" s="23"/>
      <c r="J343" s="66" t="s">
        <v>29</v>
      </c>
      <c r="K343" s="125"/>
      <c r="L343" s="280">
        <v>24198210</v>
      </c>
      <c r="M343" s="265">
        <v>24198210</v>
      </c>
      <c r="N343" s="265">
        <v>24198210</v>
      </c>
      <c r="O343" s="265">
        <v>22888210</v>
      </c>
      <c r="P343" s="265">
        <v>24152208.846942</v>
      </c>
      <c r="Q343" s="265">
        <v>24198210</v>
      </c>
      <c r="R343" s="280">
        <v>0</v>
      </c>
      <c r="S343" s="265"/>
      <c r="T343" s="289">
        <v>0</v>
      </c>
      <c r="U343" s="280" t="e">
        <v>#REF!</v>
      </c>
      <c r="V343" s="265"/>
      <c r="W343" s="160" t="e">
        <v>#REF!</v>
      </c>
    </row>
    <row r="344" spans="1:23" ht="15.75" customHeight="1">
      <c r="A344" s="19"/>
      <c r="B344" s="13"/>
      <c r="C344" s="13"/>
      <c r="D344" s="13"/>
      <c r="E344" s="4"/>
      <c r="F344" s="13" t="s">
        <v>72</v>
      </c>
      <c r="G344" s="4"/>
      <c r="H344" s="13"/>
      <c r="I344" s="23"/>
      <c r="J344" s="66" t="s">
        <v>33</v>
      </c>
      <c r="K344" s="125"/>
      <c r="L344" s="280">
        <v>5931973</v>
      </c>
      <c r="M344" s="265">
        <v>7629442</v>
      </c>
      <c r="N344" s="265">
        <v>7589000</v>
      </c>
      <c r="O344" s="265">
        <v>7492000</v>
      </c>
      <c r="P344" s="265">
        <v>7492453</v>
      </c>
      <c r="Q344" s="265">
        <v>7589453</v>
      </c>
      <c r="R344" s="280">
        <v>1657480</v>
      </c>
      <c r="S344" s="265"/>
      <c r="T344" s="289">
        <v>0.27941462309420495</v>
      </c>
      <c r="U344" s="265" t="e">
        <v>#REF!</v>
      </c>
      <c r="V344" s="265"/>
      <c r="W344" s="160" t="e">
        <v>#REF!</v>
      </c>
    </row>
    <row r="345" spans="1:23" ht="15.75" customHeight="1">
      <c r="A345" s="19"/>
      <c r="B345" s="13"/>
      <c r="C345" s="13"/>
      <c r="D345" s="13"/>
      <c r="E345" s="4"/>
      <c r="F345" s="13"/>
      <c r="G345" s="4"/>
      <c r="H345" s="13"/>
      <c r="I345" s="23"/>
      <c r="J345" s="66"/>
      <c r="K345" s="125"/>
      <c r="L345" s="265"/>
      <c r="M345" s="265"/>
      <c r="N345" s="265"/>
      <c r="O345" s="265"/>
      <c r="P345" s="41"/>
      <c r="Q345" s="265"/>
      <c r="R345" s="280"/>
      <c r="S345" s="265"/>
      <c r="T345" s="289"/>
      <c r="U345" s="280"/>
      <c r="V345" s="265"/>
      <c r="W345" s="160"/>
    </row>
    <row r="346" spans="1:23" ht="15.75" customHeight="1">
      <c r="K346" s="125"/>
      <c r="L346" s="147"/>
      <c r="M346" s="147"/>
      <c r="N346" s="147"/>
      <c r="O346" s="147"/>
      <c r="P346" s="147"/>
      <c r="Q346" s="147"/>
      <c r="R346" s="280"/>
      <c r="S346" s="147"/>
      <c r="T346" s="289"/>
      <c r="U346" s="280"/>
      <c r="V346" s="147"/>
      <c r="W346" s="160"/>
    </row>
    <row r="347" spans="1:23" ht="15.75" customHeight="1">
      <c r="A347" s="77" t="s">
        <v>258</v>
      </c>
      <c r="B347" s="102"/>
      <c r="C347" s="102"/>
      <c r="D347" s="102"/>
      <c r="E347" s="102"/>
      <c r="F347" s="102"/>
      <c r="G347" s="102"/>
      <c r="H347" s="102"/>
      <c r="I347" s="23"/>
      <c r="J347" s="66"/>
      <c r="K347" s="125"/>
      <c r="L347" s="261"/>
      <c r="M347" s="261"/>
      <c r="N347" s="261"/>
      <c r="O347" s="261"/>
      <c r="P347" s="261"/>
      <c r="Q347" s="261"/>
      <c r="R347" s="280"/>
      <c r="S347" s="261"/>
      <c r="T347" s="289"/>
      <c r="U347" s="280"/>
      <c r="V347" s="261"/>
      <c r="W347" s="160"/>
    </row>
    <row r="348" spans="1:23" ht="15.75" customHeight="1">
      <c r="A348" s="17"/>
      <c r="B348" s="13"/>
      <c r="C348" s="13"/>
      <c r="D348" s="13"/>
      <c r="E348" s="13"/>
      <c r="F348" s="13"/>
      <c r="G348" s="13"/>
      <c r="H348" s="13"/>
      <c r="I348" s="23"/>
      <c r="J348" s="66"/>
      <c r="K348" s="125"/>
      <c r="L348" s="147"/>
      <c r="M348" s="147"/>
      <c r="N348" s="147"/>
      <c r="O348" s="147"/>
      <c r="P348" s="147"/>
      <c r="Q348" s="147"/>
      <c r="R348" s="280"/>
      <c r="S348" s="147"/>
      <c r="T348" s="289"/>
      <c r="U348" s="280"/>
      <c r="V348" s="147"/>
      <c r="W348" s="160"/>
    </row>
    <row r="349" spans="1:23" ht="15.75" customHeight="1">
      <c r="A349" s="17" t="s">
        <v>35</v>
      </c>
      <c r="B349" s="13" t="s">
        <v>259</v>
      </c>
      <c r="C349" s="13"/>
      <c r="D349" s="13"/>
      <c r="E349" s="13"/>
      <c r="F349" s="13"/>
      <c r="G349" s="13"/>
      <c r="H349" s="13"/>
      <c r="I349" s="23"/>
      <c r="J349" s="66" t="s">
        <v>33</v>
      </c>
      <c r="K349" s="125"/>
      <c r="L349" s="41">
        <v>0</v>
      </c>
      <c r="M349" s="41">
        <v>0</v>
      </c>
      <c r="N349" s="41">
        <v>0</v>
      </c>
      <c r="O349" s="41">
        <v>0</v>
      </c>
      <c r="P349" s="265">
        <v>0</v>
      </c>
      <c r="Q349" s="41">
        <v>0</v>
      </c>
      <c r="R349" s="280">
        <v>0</v>
      </c>
      <c r="S349" s="41"/>
      <c r="T349" s="289" t="s">
        <v>546</v>
      </c>
      <c r="U349" s="265" t="e">
        <v>#REF!</v>
      </c>
      <c r="V349" s="41"/>
      <c r="W349" s="160" t="e">
        <v>#REF!</v>
      </c>
    </row>
    <row r="350" spans="1:23" ht="15.75" customHeight="1">
      <c r="A350" s="17" t="s">
        <v>36</v>
      </c>
      <c r="B350" s="13" t="s">
        <v>260</v>
      </c>
      <c r="C350" s="13"/>
      <c r="D350" s="13"/>
      <c r="E350" s="13"/>
      <c r="F350" s="13"/>
      <c r="G350" s="13"/>
      <c r="H350" s="13"/>
      <c r="I350" s="23"/>
      <c r="J350" s="66" t="s">
        <v>33</v>
      </c>
      <c r="K350" s="125"/>
      <c r="L350" s="81">
        <v>0</v>
      </c>
      <c r="M350" s="81">
        <v>-640312</v>
      </c>
      <c r="N350" s="81">
        <v>-640312</v>
      </c>
      <c r="O350" s="81">
        <v>-640312</v>
      </c>
      <c r="P350" s="266">
        <v>0</v>
      </c>
      <c r="Q350" s="81">
        <v>0</v>
      </c>
      <c r="R350" s="281">
        <v>0</v>
      </c>
      <c r="S350" s="41"/>
      <c r="T350" s="321" t="s">
        <v>546</v>
      </c>
      <c r="U350" s="266" t="e">
        <v>#REF!</v>
      </c>
      <c r="V350" s="41"/>
      <c r="W350" s="170" t="e">
        <v>#REF!</v>
      </c>
    </row>
    <row r="351" spans="1:23" ht="15.75" customHeight="1">
      <c r="A351" s="17"/>
      <c r="B351" s="13"/>
      <c r="C351" s="13"/>
      <c r="D351" s="13"/>
      <c r="E351" s="13"/>
      <c r="F351" s="13"/>
      <c r="G351" s="13"/>
      <c r="H351" s="13"/>
      <c r="I351" s="23"/>
      <c r="J351" s="66"/>
      <c r="K351" s="125"/>
      <c r="L351" s="147"/>
      <c r="M351" s="147"/>
      <c r="N351" s="147"/>
      <c r="O351" s="147"/>
      <c r="P351" s="265"/>
      <c r="Q351" s="147"/>
      <c r="R351" s="280"/>
      <c r="S351" s="147"/>
      <c r="T351" s="289"/>
      <c r="U351" s="147"/>
      <c r="V351" s="147"/>
      <c r="W351" s="160"/>
    </row>
    <row r="352" spans="1:23" ht="15.75" customHeight="1">
      <c r="A352" s="19"/>
      <c r="B352" s="13"/>
      <c r="C352" s="13"/>
      <c r="D352" s="13"/>
      <c r="E352" s="53" t="s">
        <v>261</v>
      </c>
      <c r="F352" s="53"/>
      <c r="G352" s="27"/>
      <c r="H352" s="27"/>
      <c r="I352" s="28"/>
      <c r="J352" s="29"/>
      <c r="K352" s="133"/>
      <c r="L352" s="82">
        <v>0</v>
      </c>
      <c r="M352" s="82">
        <v>0</v>
      </c>
      <c r="N352" s="82">
        <v>0</v>
      </c>
      <c r="O352" s="82">
        <v>0</v>
      </c>
      <c r="P352" s="255">
        <v>0</v>
      </c>
      <c r="Q352" s="82">
        <v>0</v>
      </c>
      <c r="R352" s="279">
        <v>0</v>
      </c>
      <c r="S352" s="255"/>
      <c r="T352" s="322" t="s">
        <v>546</v>
      </c>
      <c r="U352" s="255" t="e">
        <v>#REF!</v>
      </c>
      <c r="V352" s="255"/>
      <c r="W352" s="162" t="e">
        <v>#REF!</v>
      </c>
    </row>
    <row r="353" spans="1:23" ht="15.75" customHeight="1">
      <c r="A353" s="19"/>
      <c r="B353" s="13"/>
      <c r="C353" s="13"/>
      <c r="D353" s="13"/>
      <c r="E353" s="13"/>
      <c r="F353" s="13"/>
      <c r="G353" s="67"/>
      <c r="H353" s="67"/>
      <c r="I353" s="23"/>
      <c r="J353" s="66"/>
      <c r="K353" s="125"/>
      <c r="L353" s="147"/>
      <c r="M353" s="147"/>
      <c r="N353" s="147"/>
      <c r="O353" s="147"/>
      <c r="P353" s="147"/>
      <c r="Q353" s="147"/>
      <c r="R353" s="280"/>
      <c r="S353" s="147"/>
      <c r="T353" s="289"/>
      <c r="U353" s="265"/>
      <c r="V353" s="147"/>
      <c r="W353" s="160" t="s">
        <v>144</v>
      </c>
    </row>
    <row r="354" spans="1:23" ht="15.75" customHeight="1">
      <c r="A354" s="19"/>
      <c r="B354" s="4"/>
      <c r="C354" s="13"/>
      <c r="D354" s="13"/>
      <c r="E354" s="4"/>
      <c r="F354" s="13"/>
      <c r="G354" s="4"/>
      <c r="H354" s="13"/>
      <c r="I354" s="23"/>
      <c r="J354" s="25"/>
      <c r="K354" s="125"/>
      <c r="L354" s="147"/>
      <c r="M354" s="147"/>
      <c r="N354" s="147"/>
      <c r="O354" s="147"/>
      <c r="P354" s="147"/>
      <c r="Q354" s="147"/>
      <c r="R354" s="280"/>
      <c r="S354" s="147"/>
      <c r="T354" s="289"/>
      <c r="U354" s="280"/>
      <c r="V354" s="147"/>
      <c r="W354" s="160" t="s">
        <v>144</v>
      </c>
    </row>
    <row r="355" spans="1:23" ht="17.25" customHeight="1">
      <c r="A355" s="16" t="s">
        <v>353</v>
      </c>
      <c r="B355" s="53"/>
      <c r="C355" s="53"/>
      <c r="D355" s="53"/>
      <c r="E355" s="53"/>
      <c r="F355" s="53"/>
      <c r="G355" s="53"/>
      <c r="H355" s="53"/>
      <c r="I355" s="23"/>
      <c r="J355" s="22"/>
      <c r="K355" s="125"/>
      <c r="L355" s="147"/>
      <c r="M355" s="147"/>
      <c r="N355" s="147"/>
      <c r="O355" s="147"/>
      <c r="P355" s="147"/>
      <c r="Q355" s="147"/>
      <c r="R355" s="280"/>
      <c r="S355" s="147"/>
      <c r="T355" s="289"/>
      <c r="U355" s="280"/>
      <c r="V355" s="147"/>
      <c r="W355" s="160" t="s">
        <v>144</v>
      </c>
    </row>
    <row r="356" spans="1:23" ht="15.75" customHeight="1">
      <c r="A356" s="19"/>
      <c r="B356" s="4"/>
      <c r="C356" s="13"/>
      <c r="D356" s="13"/>
      <c r="E356" s="4"/>
      <c r="F356" s="13"/>
      <c r="G356" s="4"/>
      <c r="H356" s="13"/>
      <c r="I356" s="23"/>
      <c r="J356" s="25"/>
      <c r="K356" s="125"/>
      <c r="L356" s="147"/>
      <c r="M356" s="147"/>
      <c r="N356" s="147"/>
      <c r="O356" s="147"/>
      <c r="P356" s="147"/>
      <c r="Q356" s="147"/>
      <c r="R356" s="280"/>
      <c r="S356" s="147"/>
      <c r="T356" s="289"/>
      <c r="U356" s="280"/>
      <c r="V356" s="147"/>
      <c r="W356" s="160" t="s">
        <v>144</v>
      </c>
    </row>
    <row r="357" spans="1:23" ht="15.75" customHeight="1">
      <c r="A357" s="55">
        <v>1</v>
      </c>
      <c r="B357" s="13" t="s">
        <v>214</v>
      </c>
      <c r="D357" s="13"/>
      <c r="E357" s="4"/>
      <c r="F357" s="13"/>
      <c r="G357" s="4"/>
      <c r="H357" s="13"/>
      <c r="I357" s="23"/>
      <c r="J357" s="22" t="s">
        <v>33</v>
      </c>
      <c r="K357" s="125"/>
      <c r="L357" s="265">
        <v>13692</v>
      </c>
      <c r="M357" s="265">
        <v>12306</v>
      </c>
      <c r="N357" s="265">
        <v>12306</v>
      </c>
      <c r="O357" s="265">
        <v>12306</v>
      </c>
      <c r="P357" s="271">
        <v>12306.450999999999</v>
      </c>
      <c r="Q357" s="265">
        <v>12306</v>
      </c>
      <c r="R357" s="280">
        <v>-1386</v>
      </c>
      <c r="S357" s="265"/>
      <c r="T357" s="289">
        <v>-0.10122699386503065</v>
      </c>
      <c r="U357" s="265" t="e">
        <v>#REF!</v>
      </c>
      <c r="V357" s="265"/>
      <c r="W357" s="160" t="e">
        <v>#REF!</v>
      </c>
    </row>
    <row r="358" spans="1:23" ht="15.75" customHeight="1">
      <c r="A358" s="55">
        <v>2</v>
      </c>
      <c r="B358" s="13" t="s">
        <v>249</v>
      </c>
      <c r="D358" s="13"/>
      <c r="E358" s="4"/>
      <c r="F358" s="13"/>
      <c r="G358" s="4"/>
      <c r="H358" s="13"/>
      <c r="I358" s="23"/>
      <c r="J358" s="22" t="s">
        <v>33</v>
      </c>
      <c r="K358" s="125"/>
      <c r="L358" s="265">
        <v>3296</v>
      </c>
      <c r="M358" s="265">
        <v>0</v>
      </c>
      <c r="N358" s="265">
        <v>0</v>
      </c>
      <c r="O358" s="265">
        <v>0</v>
      </c>
      <c r="P358" s="265">
        <v>0</v>
      </c>
      <c r="Q358" s="265">
        <v>0</v>
      </c>
      <c r="R358" s="280">
        <v>-3296</v>
      </c>
      <c r="S358" s="265"/>
      <c r="T358" s="289">
        <v>-1</v>
      </c>
      <c r="U358" s="265" t="e">
        <v>#REF!</v>
      </c>
      <c r="V358" s="265"/>
      <c r="W358" s="160" t="e">
        <v>#REF!</v>
      </c>
    </row>
    <row r="359" spans="1:23" ht="15.75" customHeight="1">
      <c r="A359" s="55">
        <v>3</v>
      </c>
      <c r="B359" s="13" t="s">
        <v>147</v>
      </c>
      <c r="D359" s="13"/>
      <c r="E359" s="4"/>
      <c r="F359" s="13"/>
      <c r="G359" s="4"/>
      <c r="H359" s="13"/>
      <c r="I359" s="23"/>
      <c r="J359" s="22" t="s">
        <v>33</v>
      </c>
      <c r="K359" s="125"/>
      <c r="L359" s="280">
        <v>-5111</v>
      </c>
      <c r="M359" s="265">
        <v>0</v>
      </c>
      <c r="N359" s="265">
        <v>0</v>
      </c>
      <c r="O359" s="265">
        <v>0</v>
      </c>
      <c r="P359" s="265">
        <v>0</v>
      </c>
      <c r="Q359" s="265">
        <v>0</v>
      </c>
      <c r="R359" s="280">
        <v>5111</v>
      </c>
      <c r="S359" s="265"/>
      <c r="T359" s="289">
        <v>-1</v>
      </c>
      <c r="U359" s="265" t="e">
        <v>#REF!</v>
      </c>
      <c r="V359" s="265"/>
      <c r="W359" s="160" t="e">
        <v>#REF!</v>
      </c>
    </row>
    <row r="360" spans="1:23" ht="15.75" customHeight="1">
      <c r="A360" s="55">
        <v>4</v>
      </c>
      <c r="B360" s="13" t="s">
        <v>148</v>
      </c>
      <c r="D360" s="13"/>
      <c r="E360" s="4"/>
      <c r="F360" s="13"/>
      <c r="G360" s="4"/>
      <c r="H360" s="13"/>
      <c r="I360" s="23"/>
      <c r="J360" s="22" t="s">
        <v>33</v>
      </c>
      <c r="K360" s="125"/>
      <c r="L360" s="281">
        <v>-1815</v>
      </c>
      <c r="M360" s="266">
        <v>0</v>
      </c>
      <c r="N360" s="266">
        <v>0</v>
      </c>
      <c r="O360" s="266">
        <v>0</v>
      </c>
      <c r="P360" s="266">
        <v>0</v>
      </c>
      <c r="Q360" s="266">
        <v>0</v>
      </c>
      <c r="R360" s="281">
        <v>1815</v>
      </c>
      <c r="S360" s="265"/>
      <c r="T360" s="321">
        <v>-1</v>
      </c>
      <c r="U360" s="266" t="e">
        <v>#REF!</v>
      </c>
      <c r="V360" s="265"/>
      <c r="W360" s="170" t="e">
        <v>#REF!</v>
      </c>
    </row>
    <row r="361" spans="1:23">
      <c r="K361" s="125"/>
      <c r="L361" s="147"/>
      <c r="M361" s="147"/>
      <c r="N361" s="147"/>
      <c r="O361" s="147"/>
      <c r="P361" s="265"/>
      <c r="Q361" s="147"/>
      <c r="R361" s="280"/>
      <c r="S361" s="147"/>
      <c r="T361" s="289"/>
      <c r="U361" s="265"/>
      <c r="V361" s="147"/>
      <c r="W361" s="160" t="s">
        <v>144</v>
      </c>
    </row>
    <row r="362" spans="1:23" ht="15.75" customHeight="1">
      <c r="A362" s="55"/>
      <c r="B362" s="13"/>
      <c r="C362" s="13"/>
      <c r="D362" s="13"/>
      <c r="E362" s="4"/>
      <c r="F362" s="13" t="s">
        <v>250</v>
      </c>
      <c r="G362" s="4"/>
      <c r="H362" s="13"/>
      <c r="I362" s="23"/>
      <c r="J362" s="22"/>
      <c r="K362" s="125"/>
      <c r="L362" s="265">
        <v>16988</v>
      </c>
      <c r="M362" s="265">
        <v>12306</v>
      </c>
      <c r="N362" s="265">
        <v>12306</v>
      </c>
      <c r="O362" s="265">
        <v>12306</v>
      </c>
      <c r="P362" s="265">
        <v>12306.450999999999</v>
      </c>
      <c r="Q362" s="265">
        <v>12306</v>
      </c>
      <c r="R362" s="280">
        <v>-4682</v>
      </c>
      <c r="S362" s="265"/>
      <c r="T362" s="289">
        <v>-0.27560631033670824</v>
      </c>
      <c r="U362" s="265" t="e">
        <v>#REF!</v>
      </c>
      <c r="V362" s="265"/>
      <c r="W362" s="160" t="e">
        <v>#REF!</v>
      </c>
    </row>
    <row r="363" spans="1:23" ht="15.75" customHeight="1">
      <c r="A363" s="55"/>
      <c r="B363" s="13"/>
      <c r="C363" s="13"/>
      <c r="D363" s="13"/>
      <c r="E363" s="4"/>
      <c r="F363" s="13" t="s">
        <v>361</v>
      </c>
      <c r="G363" s="4"/>
      <c r="H363" s="13"/>
      <c r="I363" s="23"/>
      <c r="J363" s="22"/>
      <c r="K363" s="125"/>
      <c r="L363" s="265">
        <v>11877</v>
      </c>
      <c r="M363" s="265">
        <v>12306</v>
      </c>
      <c r="N363" s="265">
        <v>12306</v>
      </c>
      <c r="O363" s="265">
        <v>12306</v>
      </c>
      <c r="P363" s="265">
        <v>12306.450999999999</v>
      </c>
      <c r="Q363" s="265">
        <v>12306</v>
      </c>
      <c r="R363" s="280">
        <v>429</v>
      </c>
      <c r="S363" s="265"/>
      <c r="T363" s="289">
        <v>3.612023238191453E-2</v>
      </c>
      <c r="U363" s="265" t="e">
        <v>#REF!</v>
      </c>
      <c r="V363" s="265"/>
      <c r="W363" s="160" t="e">
        <v>#REF!</v>
      </c>
    </row>
    <row r="364" spans="1:23" ht="15.75" customHeight="1">
      <c r="A364" s="55"/>
      <c r="B364" s="13"/>
      <c r="C364" s="13"/>
      <c r="D364" s="13"/>
      <c r="E364" s="4"/>
      <c r="F364" s="13"/>
      <c r="G364" s="4"/>
      <c r="H364" s="13"/>
      <c r="I364" s="23"/>
      <c r="J364" s="22"/>
      <c r="K364" s="125"/>
      <c r="L364" s="147"/>
      <c r="M364" s="265"/>
      <c r="N364" s="265"/>
      <c r="O364" s="265"/>
      <c r="P364" s="265"/>
      <c r="Q364" s="265"/>
      <c r="R364" s="280"/>
      <c r="S364" s="147"/>
      <c r="T364" s="289"/>
      <c r="U364" s="265"/>
      <c r="V364" s="147"/>
      <c r="W364" s="160" t="s">
        <v>144</v>
      </c>
    </row>
    <row r="365" spans="1:23" ht="15.75" customHeight="1">
      <c r="A365" s="13"/>
      <c r="B365" s="13"/>
      <c r="C365" s="13"/>
      <c r="D365" s="13"/>
      <c r="E365" s="53" t="s">
        <v>40</v>
      </c>
      <c r="F365" s="53"/>
      <c r="G365" s="37"/>
      <c r="H365" s="53"/>
      <c r="I365" s="28"/>
      <c r="J365" s="29" t="s">
        <v>33</v>
      </c>
      <c r="K365" s="133"/>
      <c r="L365" s="255">
        <v>16988</v>
      </c>
      <c r="M365" s="255">
        <v>12306</v>
      </c>
      <c r="N365" s="255">
        <v>12306</v>
      </c>
      <c r="O365" s="255">
        <v>12306</v>
      </c>
      <c r="P365" s="255">
        <v>12306.450999999999</v>
      </c>
      <c r="Q365" s="255">
        <v>12306</v>
      </c>
      <c r="R365" s="279">
        <v>-4682</v>
      </c>
      <c r="S365" s="255"/>
      <c r="T365" s="322">
        <v>-0.27560631033670824</v>
      </c>
      <c r="U365" s="255" t="e">
        <v>#REF!</v>
      </c>
      <c r="V365" s="255"/>
      <c r="W365" s="162" t="e">
        <v>#REF!</v>
      </c>
    </row>
    <row r="366" spans="1:23" ht="15.75" customHeight="1">
      <c r="A366" s="55"/>
      <c r="B366" s="13"/>
      <c r="C366" s="13"/>
      <c r="D366" s="13"/>
      <c r="E366" s="4"/>
      <c r="F366" s="13"/>
      <c r="G366" s="4"/>
      <c r="H366" s="13"/>
      <c r="I366" s="23"/>
      <c r="J366" s="22"/>
      <c r="K366" s="125"/>
      <c r="L366" s="147"/>
      <c r="M366" s="147"/>
      <c r="N366" s="147"/>
      <c r="O366" s="147"/>
      <c r="P366" s="147"/>
      <c r="Q366" s="147"/>
      <c r="R366" s="280"/>
      <c r="S366" s="147"/>
      <c r="T366" s="289"/>
      <c r="U366" s="265"/>
      <c r="V366" s="147"/>
      <c r="W366" s="160"/>
    </row>
    <row r="367" spans="1:23" ht="15.75" customHeight="1">
      <c r="A367" s="55"/>
      <c r="B367" s="13"/>
      <c r="C367" s="13"/>
      <c r="D367" s="13"/>
      <c r="E367" s="4"/>
      <c r="F367" s="13"/>
      <c r="G367" s="4"/>
      <c r="H367" s="13"/>
      <c r="I367" s="23"/>
      <c r="J367" s="22"/>
      <c r="K367" s="125"/>
      <c r="L367" s="147"/>
      <c r="M367" s="147"/>
      <c r="N367" s="147"/>
      <c r="O367" s="147"/>
      <c r="P367" s="147"/>
      <c r="Q367" s="147"/>
      <c r="R367" s="280"/>
      <c r="S367" s="147"/>
      <c r="T367" s="289"/>
      <c r="U367" s="280"/>
      <c r="V367" s="147"/>
      <c r="W367" s="160"/>
    </row>
    <row r="368" spans="1:23">
      <c r="A368" s="71" t="s">
        <v>526</v>
      </c>
      <c r="B368" s="76"/>
      <c r="C368" s="71"/>
      <c r="D368" s="76"/>
      <c r="E368" s="76"/>
      <c r="F368" s="76"/>
      <c r="G368" s="76"/>
      <c r="H368" s="76"/>
      <c r="I368" s="76"/>
      <c r="J368" s="193"/>
      <c r="K368" s="194"/>
      <c r="L368" s="200"/>
      <c r="M368" s="200"/>
      <c r="N368" s="200"/>
      <c r="O368" s="200"/>
      <c r="P368" s="200"/>
      <c r="Q368" s="200"/>
      <c r="R368" s="280"/>
      <c r="S368" s="200"/>
      <c r="T368" s="289"/>
      <c r="U368" s="280"/>
      <c r="V368" s="200"/>
      <c r="W368" s="160"/>
    </row>
    <row r="369" spans="1:23">
      <c r="A369" s="71" t="s">
        <v>524</v>
      </c>
      <c r="B369" s="76"/>
      <c r="C369" s="71"/>
      <c r="D369" s="76"/>
      <c r="E369" s="76"/>
      <c r="F369" s="76"/>
      <c r="G369" s="76"/>
      <c r="H369" s="76"/>
      <c r="I369" s="76"/>
      <c r="J369" s="193"/>
      <c r="K369" s="194"/>
      <c r="L369" s="200"/>
      <c r="M369" s="200"/>
      <c r="N369" s="200"/>
      <c r="O369" s="200"/>
      <c r="P369" s="200"/>
      <c r="Q369" s="200"/>
      <c r="R369" s="280"/>
      <c r="S369" s="200"/>
      <c r="T369" s="289"/>
      <c r="U369" s="280"/>
      <c r="V369" s="200"/>
      <c r="W369" s="160"/>
    </row>
    <row r="370" spans="1:23" ht="15.75" customHeight="1">
      <c r="A370" s="71"/>
      <c r="B370" s="144"/>
      <c r="C370" s="76"/>
      <c r="D370" s="4"/>
      <c r="E370" s="4"/>
      <c r="F370" s="4"/>
      <c r="G370" s="4"/>
      <c r="H370" s="4"/>
      <c r="I370" s="4"/>
      <c r="J370" s="31"/>
      <c r="K370" s="125"/>
      <c r="L370" s="147"/>
      <c r="M370" s="147"/>
      <c r="N370" s="147"/>
      <c r="O370" s="147"/>
      <c r="P370" s="147"/>
      <c r="Q370" s="147"/>
      <c r="R370" s="280"/>
      <c r="S370" s="147"/>
      <c r="T370" s="289"/>
      <c r="U370" s="280"/>
      <c r="V370" s="147"/>
      <c r="W370" s="160"/>
    </row>
    <row r="371" spans="1:23" ht="15.75" customHeight="1">
      <c r="A371" s="144" t="s">
        <v>418</v>
      </c>
      <c r="B371" s="144"/>
      <c r="C371" s="76"/>
      <c r="D371" s="4"/>
      <c r="E371" s="4"/>
      <c r="F371" s="4"/>
      <c r="G371" s="4"/>
      <c r="H371" s="4"/>
      <c r="I371" s="4"/>
      <c r="J371" s="31"/>
      <c r="K371" s="125"/>
      <c r="L371" s="147"/>
      <c r="M371" s="147"/>
      <c r="N371" s="147"/>
      <c r="O371" s="147"/>
      <c r="P371" s="147"/>
      <c r="Q371" s="147"/>
      <c r="R371" s="280"/>
      <c r="S371" s="147"/>
      <c r="T371" s="289"/>
      <c r="U371" s="280"/>
      <c r="V371" s="147"/>
      <c r="W371" s="160"/>
    </row>
    <row r="372" spans="1:23" ht="15.75" customHeight="1">
      <c r="A372" s="71"/>
      <c r="B372" s="144"/>
      <c r="C372" s="76"/>
      <c r="D372" s="4"/>
      <c r="E372" s="4"/>
      <c r="F372" s="4"/>
      <c r="G372" s="4"/>
      <c r="H372" s="4"/>
      <c r="I372" s="4"/>
      <c r="J372" s="31"/>
      <c r="K372" s="125"/>
      <c r="L372" s="147"/>
      <c r="M372" s="147"/>
      <c r="N372" s="147"/>
      <c r="O372" s="147"/>
      <c r="P372" s="147"/>
      <c r="Q372" s="147"/>
      <c r="R372" s="280"/>
      <c r="S372" s="147"/>
      <c r="T372" s="289"/>
      <c r="U372" s="280"/>
      <c r="V372" s="147"/>
      <c r="W372" s="160"/>
    </row>
    <row r="373" spans="1:23" ht="15.75" customHeight="1">
      <c r="A373" s="24"/>
      <c r="B373" s="4"/>
      <c r="C373" s="13"/>
      <c r="D373" s="13"/>
      <c r="E373" s="4"/>
      <c r="F373" s="13"/>
      <c r="G373" s="4"/>
      <c r="H373" s="13"/>
      <c r="I373" s="13"/>
      <c r="J373" s="66"/>
      <c r="K373" s="125"/>
      <c r="L373" s="147"/>
      <c r="M373" s="147"/>
      <c r="N373" s="147"/>
      <c r="O373" s="147"/>
      <c r="P373" s="147"/>
      <c r="Q373" s="147"/>
      <c r="R373" s="280"/>
      <c r="S373" s="147"/>
      <c r="T373" s="289"/>
      <c r="U373" s="280"/>
      <c r="V373" s="147"/>
      <c r="W373" s="160"/>
    </row>
    <row r="374" spans="1:23" ht="15.75" customHeight="1">
      <c r="A374" s="16" t="s">
        <v>272</v>
      </c>
      <c r="B374" s="53"/>
      <c r="C374" s="53"/>
      <c r="D374" s="53"/>
      <c r="E374" s="53"/>
      <c r="F374" s="53"/>
      <c r="G374" s="53"/>
      <c r="H374" s="53"/>
      <c r="I374" s="21"/>
      <c r="J374" s="66"/>
      <c r="K374" s="125"/>
      <c r="L374" s="147"/>
      <c r="M374" s="147"/>
      <c r="N374" s="147"/>
      <c r="O374" s="147"/>
      <c r="P374" s="147"/>
      <c r="Q374" s="147"/>
      <c r="R374" s="280"/>
      <c r="S374" s="147"/>
      <c r="T374" s="289"/>
      <c r="U374" s="280"/>
      <c r="V374" s="147"/>
      <c r="W374" s="160"/>
    </row>
    <row r="375" spans="1:23" ht="15.75" customHeight="1">
      <c r="A375" s="13"/>
      <c r="B375" s="13"/>
      <c r="C375" s="13"/>
      <c r="D375" s="13"/>
      <c r="E375" s="13"/>
      <c r="F375" s="13"/>
      <c r="G375" s="13"/>
      <c r="H375" s="13"/>
      <c r="I375" s="23"/>
      <c r="J375" s="66"/>
      <c r="K375" s="125"/>
      <c r="L375" s="147"/>
      <c r="M375" s="147"/>
      <c r="N375" s="147"/>
      <c r="O375" s="147"/>
      <c r="P375" s="147"/>
      <c r="Q375" s="147"/>
      <c r="R375" s="280"/>
      <c r="S375" s="147"/>
      <c r="T375" s="289"/>
      <c r="U375" s="280"/>
      <c r="V375" s="147"/>
      <c r="W375" s="160"/>
    </row>
    <row r="376" spans="1:23" ht="15.75" customHeight="1">
      <c r="A376" s="55">
        <v>1</v>
      </c>
      <c r="B376" s="13" t="s">
        <v>363</v>
      </c>
      <c r="C376" s="13"/>
      <c r="D376" s="13"/>
      <c r="E376" s="13"/>
      <c r="F376" s="13"/>
      <c r="G376" s="13"/>
      <c r="H376" s="13"/>
      <c r="I376" s="20"/>
      <c r="J376" s="66" t="s">
        <v>33</v>
      </c>
      <c r="K376" s="125"/>
      <c r="L376" s="41">
        <v>0</v>
      </c>
      <c r="M376" s="41">
        <v>0</v>
      </c>
      <c r="N376" s="41">
        <v>0</v>
      </c>
      <c r="O376" s="41">
        <v>0</v>
      </c>
      <c r="P376" s="265">
        <v>0</v>
      </c>
      <c r="Q376" s="41">
        <v>0</v>
      </c>
      <c r="R376" s="280">
        <v>0</v>
      </c>
      <c r="S376" s="41"/>
      <c r="T376" s="289" t="s">
        <v>546</v>
      </c>
      <c r="U376" s="265" t="e">
        <v>#REF!</v>
      </c>
      <c r="V376" s="41"/>
      <c r="W376" s="160" t="e">
        <v>#REF!</v>
      </c>
    </row>
    <row r="377" spans="1:23" ht="21" customHeight="1">
      <c r="A377" s="55">
        <v>2</v>
      </c>
      <c r="B377" s="13" t="s">
        <v>487</v>
      </c>
      <c r="C377" s="13"/>
      <c r="D377" s="13"/>
      <c r="E377" s="13"/>
      <c r="F377" s="13"/>
      <c r="G377" s="13"/>
      <c r="H377" s="13"/>
      <c r="I377" s="20"/>
      <c r="J377" s="66" t="s">
        <v>33</v>
      </c>
      <c r="K377" s="125"/>
      <c r="L377" s="41">
        <v>-9165366</v>
      </c>
      <c r="M377" s="41">
        <v>-8292464</v>
      </c>
      <c r="N377" s="41">
        <v>-6552453</v>
      </c>
      <c r="O377" s="41">
        <v>-6552453</v>
      </c>
      <c r="P377" s="41">
        <v>-6552453</v>
      </c>
      <c r="Q377" s="41">
        <v>-6552453</v>
      </c>
      <c r="R377" s="280">
        <v>2612913</v>
      </c>
      <c r="S377" s="41"/>
      <c r="T377" s="289">
        <v>-0.28508550558701096</v>
      </c>
      <c r="U377" s="265" t="e">
        <v>#REF!</v>
      </c>
      <c r="V377" s="41"/>
      <c r="W377" s="160" t="e">
        <v>#REF!</v>
      </c>
    </row>
    <row r="378" spans="1:23" ht="15.75" customHeight="1">
      <c r="A378" s="55">
        <v>3</v>
      </c>
      <c r="B378" s="13" t="s">
        <v>145</v>
      </c>
      <c r="C378" s="13"/>
      <c r="D378" s="13"/>
      <c r="E378" s="13"/>
      <c r="F378" s="13"/>
      <c r="G378" s="13"/>
      <c r="H378" s="13"/>
      <c r="I378" s="20"/>
      <c r="J378" s="66" t="s">
        <v>33</v>
      </c>
      <c r="K378" s="125"/>
      <c r="L378" s="41">
        <v>9878116</v>
      </c>
      <c r="M378" s="41">
        <v>0</v>
      </c>
      <c r="N378" s="41">
        <v>0</v>
      </c>
      <c r="O378" s="41">
        <v>0</v>
      </c>
      <c r="P378" s="265">
        <v>0</v>
      </c>
      <c r="Q378" s="41">
        <v>0</v>
      </c>
      <c r="R378" s="280">
        <v>-9878116</v>
      </c>
      <c r="S378" s="41"/>
      <c r="T378" s="289">
        <v>-1</v>
      </c>
      <c r="U378" s="265" t="e">
        <v>#REF!</v>
      </c>
      <c r="V378" s="41"/>
      <c r="W378" s="160" t="e">
        <v>#REF!</v>
      </c>
    </row>
    <row r="379" spans="1:23" ht="15.75" customHeight="1">
      <c r="A379" s="55">
        <v>4</v>
      </c>
      <c r="B379" s="13" t="s">
        <v>147</v>
      </c>
      <c r="C379" s="13"/>
      <c r="D379" s="13"/>
      <c r="E379" s="13"/>
      <c r="F379" s="13"/>
      <c r="G379" s="13"/>
      <c r="H379" s="13"/>
      <c r="I379" s="20"/>
      <c r="J379" s="66" t="s">
        <v>33</v>
      </c>
      <c r="K379" s="125"/>
      <c r="L379" s="41">
        <v>-2184826</v>
      </c>
      <c r="M379" s="41">
        <v>0</v>
      </c>
      <c r="N379" s="41">
        <v>0</v>
      </c>
      <c r="O379" s="41">
        <v>0</v>
      </c>
      <c r="P379" s="265">
        <v>0</v>
      </c>
      <c r="Q379" s="41">
        <v>0</v>
      </c>
      <c r="R379" s="280">
        <v>2184826</v>
      </c>
      <c r="S379" s="41"/>
      <c r="T379" s="289">
        <v>-1</v>
      </c>
      <c r="U379" s="41" t="e">
        <v>#REF!</v>
      </c>
      <c r="V379" s="41"/>
      <c r="W379" s="160" t="e">
        <v>#REF!</v>
      </c>
    </row>
    <row r="380" spans="1:23" ht="15.75" customHeight="1">
      <c r="A380" s="55">
        <v>5</v>
      </c>
      <c r="B380" s="13" t="s">
        <v>148</v>
      </c>
      <c r="C380" s="13"/>
      <c r="D380" s="13"/>
      <c r="E380" s="13"/>
      <c r="F380" s="13"/>
      <c r="G380" s="13"/>
      <c r="H380" s="13"/>
      <c r="I380" s="20"/>
      <c r="J380" s="66" t="s">
        <v>33</v>
      </c>
      <c r="K380" s="125"/>
      <c r="L380" s="41">
        <v>7693290</v>
      </c>
      <c r="M380" s="41">
        <v>0</v>
      </c>
      <c r="N380" s="41">
        <v>0</v>
      </c>
      <c r="O380" s="41">
        <v>0</v>
      </c>
      <c r="P380" s="265">
        <v>0</v>
      </c>
      <c r="Q380" s="41">
        <v>0</v>
      </c>
      <c r="R380" s="280">
        <v>-7693290</v>
      </c>
      <c r="S380" s="41"/>
      <c r="T380" s="289">
        <v>-1</v>
      </c>
      <c r="U380" s="265" t="e">
        <v>#REF!</v>
      </c>
      <c r="V380" s="41"/>
      <c r="W380" s="160" t="e">
        <v>#REF!</v>
      </c>
    </row>
    <row r="381" spans="1:23" ht="18" customHeight="1">
      <c r="A381" s="55">
        <v>6</v>
      </c>
      <c r="B381" s="13" t="s">
        <v>473</v>
      </c>
      <c r="C381" s="13"/>
      <c r="D381" s="13"/>
      <c r="E381" s="13"/>
      <c r="F381" s="13"/>
      <c r="G381" s="13"/>
      <c r="H381" s="13"/>
      <c r="I381" s="20"/>
      <c r="J381" s="66" t="s">
        <v>33</v>
      </c>
      <c r="K381" s="125"/>
      <c r="L381" s="41">
        <v>0</v>
      </c>
      <c r="M381" s="41">
        <v>0</v>
      </c>
      <c r="N381" s="41">
        <v>0</v>
      </c>
      <c r="O381" s="41">
        <v>0</v>
      </c>
      <c r="P381" s="265">
        <v>0</v>
      </c>
      <c r="Q381" s="41">
        <v>0</v>
      </c>
      <c r="R381" s="280">
        <v>0</v>
      </c>
      <c r="S381" s="41"/>
      <c r="T381" s="289" t="s">
        <v>546</v>
      </c>
      <c r="U381" s="265" t="e">
        <v>#REF!</v>
      </c>
      <c r="V381" s="41"/>
      <c r="W381" s="160" t="e">
        <v>#REF!</v>
      </c>
    </row>
    <row r="382" spans="1:23" ht="18.75" customHeight="1">
      <c r="A382" s="55">
        <v>7</v>
      </c>
      <c r="B382" s="13" t="s">
        <v>463</v>
      </c>
      <c r="C382" s="13"/>
      <c r="D382" s="13"/>
      <c r="E382" s="13"/>
      <c r="F382" s="13"/>
      <c r="G382" s="13"/>
      <c r="H382" s="13"/>
      <c r="I382" s="20"/>
      <c r="J382" s="66" t="s">
        <v>33</v>
      </c>
      <c r="K382" s="125"/>
      <c r="L382" s="41">
        <v>0</v>
      </c>
      <c r="M382" s="41">
        <v>0</v>
      </c>
      <c r="N382" s="41">
        <v>0</v>
      </c>
      <c r="O382" s="41">
        <v>0</v>
      </c>
      <c r="P382" s="265">
        <v>0</v>
      </c>
      <c r="Q382" s="41">
        <v>0</v>
      </c>
      <c r="R382" s="280">
        <v>0</v>
      </c>
      <c r="S382" s="41"/>
      <c r="T382" s="289" t="s">
        <v>546</v>
      </c>
      <c r="U382" s="265" t="e">
        <v>#REF!</v>
      </c>
      <c r="V382" s="41"/>
      <c r="W382" s="160" t="e">
        <v>#REF!</v>
      </c>
    </row>
    <row r="383" spans="1:23" ht="15.75" customHeight="1">
      <c r="A383" s="55">
        <v>8</v>
      </c>
      <c r="B383" s="13" t="s">
        <v>150</v>
      </c>
      <c r="C383" s="13"/>
      <c r="D383" s="13"/>
      <c r="E383" s="13"/>
      <c r="F383" s="13"/>
      <c r="G383" s="13"/>
      <c r="H383" s="13"/>
      <c r="I383" s="20"/>
      <c r="J383" s="66" t="s">
        <v>33</v>
      </c>
      <c r="K383" s="125"/>
      <c r="L383" s="81">
        <v>0</v>
      </c>
      <c r="M383" s="81">
        <v>0</v>
      </c>
      <c r="N383" s="81">
        <v>0</v>
      </c>
      <c r="O383" s="81">
        <v>0</v>
      </c>
      <c r="P383" s="266">
        <v>0</v>
      </c>
      <c r="Q383" s="81">
        <v>0</v>
      </c>
      <c r="R383" s="281">
        <v>0</v>
      </c>
      <c r="S383" s="41"/>
      <c r="T383" s="321" t="s">
        <v>546</v>
      </c>
      <c r="U383" s="266" t="e">
        <v>#REF!</v>
      </c>
      <c r="V383" s="41"/>
      <c r="W383" s="170" t="e">
        <v>#REF!</v>
      </c>
    </row>
    <row r="384" spans="1:23">
      <c r="K384" s="125"/>
      <c r="L384" s="125"/>
      <c r="M384" s="125"/>
      <c r="N384" s="125"/>
      <c r="O384" s="125"/>
      <c r="P384" s="265"/>
      <c r="Q384" s="125"/>
      <c r="R384" s="280"/>
      <c r="S384" s="125"/>
      <c r="T384" s="289"/>
      <c r="U384" s="265"/>
      <c r="V384" s="125"/>
      <c r="W384" s="160" t="s">
        <v>144</v>
      </c>
    </row>
    <row r="385" spans="1:23" ht="15.75" customHeight="1">
      <c r="A385" s="17"/>
      <c r="B385" s="13"/>
      <c r="C385" s="13"/>
      <c r="D385" s="13"/>
      <c r="E385" s="13"/>
      <c r="F385" s="13" t="s">
        <v>101</v>
      </c>
      <c r="G385" s="13"/>
      <c r="H385" s="13"/>
      <c r="I385" s="67"/>
      <c r="J385" s="66"/>
      <c r="K385" s="125"/>
      <c r="L385" s="41">
        <v>9878116</v>
      </c>
      <c r="M385" s="41">
        <v>0</v>
      </c>
      <c r="N385" s="41">
        <v>0</v>
      </c>
      <c r="O385" s="41">
        <v>0</v>
      </c>
      <c r="P385" s="265">
        <v>0</v>
      </c>
      <c r="Q385" s="41">
        <v>0</v>
      </c>
      <c r="R385" s="280">
        <v>-9878116</v>
      </c>
      <c r="S385" s="41"/>
      <c r="T385" s="289">
        <v>-1</v>
      </c>
      <c r="U385" s="265" t="e">
        <v>#REF!</v>
      </c>
      <c r="V385" s="41"/>
      <c r="W385" s="160" t="e">
        <v>#REF!</v>
      </c>
    </row>
    <row r="386" spans="1:23" ht="15.75" customHeight="1">
      <c r="A386" s="17"/>
      <c r="B386" s="13"/>
      <c r="C386" s="13"/>
      <c r="D386" s="13"/>
      <c r="E386" s="13"/>
      <c r="F386" s="13" t="s">
        <v>149</v>
      </c>
      <c r="G386" s="13"/>
      <c r="H386" s="13"/>
      <c r="I386" s="67"/>
      <c r="J386" s="66"/>
      <c r="K386" s="125"/>
      <c r="L386" s="81">
        <v>-1472076</v>
      </c>
      <c r="M386" s="81">
        <v>-8292464</v>
      </c>
      <c r="N386" s="81">
        <v>-6552453</v>
      </c>
      <c r="O386" s="81">
        <v>-6552453</v>
      </c>
      <c r="P386" s="81">
        <v>-6552453</v>
      </c>
      <c r="Q386" s="81">
        <v>-6552453</v>
      </c>
      <c r="R386" s="281">
        <v>-5080377</v>
      </c>
      <c r="S386" s="41"/>
      <c r="T386" s="321">
        <v>3.4511648855086285</v>
      </c>
      <c r="U386" s="266" t="e">
        <v>#REF!</v>
      </c>
      <c r="V386" s="41"/>
      <c r="W386" s="170" t="e">
        <v>#REF!</v>
      </c>
    </row>
    <row r="387" spans="1:23" ht="15.75" customHeight="1">
      <c r="A387" s="17"/>
      <c r="B387" s="13"/>
      <c r="C387" s="13"/>
      <c r="D387" s="13"/>
      <c r="E387" s="13"/>
      <c r="F387" s="13"/>
      <c r="G387" s="13"/>
      <c r="H387" s="13"/>
      <c r="I387" s="20"/>
      <c r="J387" s="66"/>
      <c r="K387" s="125"/>
      <c r="L387" s="265"/>
      <c r="M387" s="265"/>
      <c r="N387" s="265"/>
      <c r="O387" s="265"/>
      <c r="P387" s="265"/>
      <c r="Q387" s="265"/>
      <c r="R387" s="280"/>
      <c r="S387" s="265"/>
      <c r="T387" s="289"/>
      <c r="U387" s="265"/>
      <c r="V387" s="265"/>
      <c r="W387" s="160" t="s">
        <v>144</v>
      </c>
    </row>
    <row r="388" spans="1:23" ht="15.75" customHeight="1">
      <c r="A388" s="17"/>
      <c r="B388" s="13"/>
      <c r="C388" s="13"/>
      <c r="D388" s="13"/>
      <c r="E388" s="53" t="s">
        <v>40</v>
      </c>
      <c r="F388" s="53"/>
      <c r="G388" s="27"/>
      <c r="H388" s="27"/>
      <c r="I388" s="28"/>
      <c r="J388" s="29" t="s">
        <v>33</v>
      </c>
      <c r="K388" s="133"/>
      <c r="L388" s="82">
        <v>9878116</v>
      </c>
      <c r="M388" s="82">
        <v>0</v>
      </c>
      <c r="N388" s="82">
        <v>0</v>
      </c>
      <c r="O388" s="82">
        <v>0</v>
      </c>
      <c r="P388" s="82">
        <v>0</v>
      </c>
      <c r="Q388" s="82">
        <v>0</v>
      </c>
      <c r="R388" s="279">
        <v>-9878116</v>
      </c>
      <c r="S388" s="82"/>
      <c r="T388" s="322">
        <v>-1</v>
      </c>
      <c r="U388" s="255" t="e">
        <v>#REF!</v>
      </c>
      <c r="V388" s="82"/>
      <c r="W388" s="162" t="e">
        <v>#REF!</v>
      </c>
    </row>
    <row r="389" spans="1:23" ht="15.75" customHeight="1">
      <c r="A389" s="19"/>
      <c r="B389" s="13"/>
      <c r="C389" s="13"/>
      <c r="D389" s="13"/>
      <c r="E389" s="13"/>
      <c r="F389" s="13"/>
      <c r="G389" s="13"/>
      <c r="H389" s="13"/>
      <c r="I389" s="20"/>
      <c r="J389" s="66"/>
      <c r="K389" s="125"/>
      <c r="L389" s="147"/>
      <c r="M389" s="147"/>
      <c r="N389" s="147"/>
      <c r="O389" s="147"/>
      <c r="P389" s="147"/>
      <c r="Q389" s="147"/>
      <c r="R389" s="280"/>
      <c r="S389" s="147"/>
      <c r="T389" s="289"/>
      <c r="U389" s="265"/>
      <c r="V389" s="147"/>
      <c r="W389" s="160" t="s">
        <v>144</v>
      </c>
    </row>
    <row r="390" spans="1:23" ht="15.75" customHeight="1">
      <c r="A390" s="30"/>
      <c r="B390" s="4"/>
      <c r="C390" s="4"/>
      <c r="D390" s="4"/>
      <c r="E390" s="4"/>
      <c r="F390" s="4"/>
      <c r="G390" s="4"/>
      <c r="H390" s="4"/>
      <c r="I390" s="33"/>
      <c r="J390" s="31"/>
      <c r="K390" s="125"/>
      <c r="L390" s="147"/>
      <c r="M390" s="147"/>
      <c r="N390" s="147"/>
      <c r="O390" s="147"/>
      <c r="P390" s="147"/>
      <c r="Q390" s="147"/>
      <c r="R390" s="280"/>
      <c r="S390" s="147"/>
      <c r="T390" s="289"/>
      <c r="U390" s="280"/>
      <c r="V390" s="147"/>
      <c r="W390" s="160" t="s">
        <v>144</v>
      </c>
    </row>
    <row r="391" spans="1:23" ht="15.75" customHeight="1">
      <c r="A391" s="16" t="s">
        <v>270</v>
      </c>
      <c r="B391" s="53"/>
      <c r="C391" s="53"/>
      <c r="D391" s="53"/>
      <c r="E391" s="53"/>
      <c r="F391" s="53"/>
      <c r="G391" s="53"/>
      <c r="H391" s="53"/>
      <c r="I391" s="23"/>
      <c r="J391" s="66"/>
      <c r="K391" s="125"/>
      <c r="L391" s="147"/>
      <c r="M391" s="147"/>
      <c r="N391" s="147"/>
      <c r="O391" s="147"/>
      <c r="P391" s="147"/>
      <c r="Q391" s="147"/>
      <c r="R391" s="280"/>
      <c r="S391" s="147"/>
      <c r="T391" s="289"/>
      <c r="U391" s="280"/>
      <c r="V391" s="147"/>
      <c r="W391" s="160" t="s">
        <v>144</v>
      </c>
    </row>
    <row r="392" spans="1:23" ht="15.75" customHeight="1">
      <c r="A392" s="13"/>
      <c r="B392" s="13"/>
      <c r="C392" s="13"/>
      <c r="D392" s="13"/>
      <c r="E392" s="13"/>
      <c r="F392" s="13"/>
      <c r="G392" s="13"/>
      <c r="H392" s="13"/>
      <c r="I392" s="23"/>
      <c r="J392" s="66"/>
      <c r="K392" s="125"/>
      <c r="L392" s="147"/>
      <c r="M392" s="147"/>
      <c r="N392" s="147"/>
      <c r="O392" s="147"/>
      <c r="P392" s="147"/>
      <c r="Q392" s="147"/>
      <c r="R392" s="280"/>
      <c r="S392" s="147"/>
      <c r="T392" s="289"/>
      <c r="U392" s="280"/>
      <c r="V392" s="147"/>
      <c r="W392" s="160" t="s">
        <v>144</v>
      </c>
    </row>
    <row r="393" spans="1:23" ht="15.75" customHeight="1">
      <c r="A393" s="55">
        <v>1</v>
      </c>
      <c r="B393" s="13" t="s">
        <v>145</v>
      </c>
      <c r="C393" s="13"/>
      <c r="D393" s="13"/>
      <c r="E393" s="13"/>
      <c r="F393" s="13"/>
      <c r="G393" s="13"/>
      <c r="H393" s="13"/>
      <c r="I393" s="20"/>
      <c r="J393" s="66" t="s">
        <v>33</v>
      </c>
      <c r="K393" s="125"/>
      <c r="L393" s="41">
        <v>1295196</v>
      </c>
      <c r="M393" s="41">
        <v>0</v>
      </c>
      <c r="N393" s="265">
        <v>0</v>
      </c>
      <c r="O393" s="265">
        <v>0</v>
      </c>
      <c r="P393" s="265">
        <v>0</v>
      </c>
      <c r="Q393" s="265">
        <v>0</v>
      </c>
      <c r="R393" s="280">
        <v>-1295196</v>
      </c>
      <c r="S393" s="41"/>
      <c r="T393" s="289">
        <v>-1</v>
      </c>
      <c r="U393" s="265" t="e">
        <v>#REF!</v>
      </c>
      <c r="V393" s="41"/>
      <c r="W393" s="160" t="e">
        <v>#REF!</v>
      </c>
    </row>
    <row r="394" spans="1:23" ht="15.75" customHeight="1">
      <c r="A394" s="55">
        <v>2</v>
      </c>
      <c r="B394" s="13" t="s">
        <v>147</v>
      </c>
      <c r="C394" s="13"/>
      <c r="D394" s="13"/>
      <c r="E394" s="13"/>
      <c r="F394" s="13"/>
      <c r="G394" s="13"/>
      <c r="H394" s="13"/>
      <c r="I394" s="20"/>
      <c r="J394" s="66" t="s">
        <v>33</v>
      </c>
      <c r="K394" s="125"/>
      <c r="L394" s="41">
        <v>-2521474</v>
      </c>
      <c r="M394" s="41">
        <v>0</v>
      </c>
      <c r="N394" s="265">
        <v>0</v>
      </c>
      <c r="O394" s="265">
        <v>0</v>
      </c>
      <c r="P394" s="265">
        <v>0</v>
      </c>
      <c r="Q394" s="265">
        <v>0</v>
      </c>
      <c r="R394" s="280">
        <v>2521474</v>
      </c>
      <c r="S394" s="41"/>
      <c r="T394" s="289">
        <v>-1</v>
      </c>
      <c r="U394" s="265" t="e">
        <v>#REF!</v>
      </c>
      <c r="V394" s="41"/>
      <c r="W394" s="160" t="e">
        <v>#REF!</v>
      </c>
    </row>
    <row r="395" spans="1:23" ht="15.75" customHeight="1">
      <c r="A395" s="55">
        <v>3</v>
      </c>
      <c r="B395" s="13" t="s">
        <v>148</v>
      </c>
      <c r="C395" s="13"/>
      <c r="D395" s="13"/>
      <c r="E395" s="13"/>
      <c r="F395" s="13"/>
      <c r="G395" s="13"/>
      <c r="H395" s="13"/>
      <c r="I395" s="20"/>
      <c r="J395" s="66" t="s">
        <v>33</v>
      </c>
      <c r="K395" s="125"/>
      <c r="L395" s="41">
        <v>-1226278</v>
      </c>
      <c r="M395" s="41">
        <v>0</v>
      </c>
      <c r="N395" s="265">
        <v>0</v>
      </c>
      <c r="O395" s="265">
        <v>0</v>
      </c>
      <c r="P395" s="265">
        <v>0</v>
      </c>
      <c r="Q395" s="265">
        <v>0</v>
      </c>
      <c r="R395" s="280">
        <v>1226278</v>
      </c>
      <c r="S395" s="41"/>
      <c r="T395" s="289">
        <v>-1</v>
      </c>
      <c r="U395" s="265" t="e">
        <v>#REF!</v>
      </c>
      <c r="V395" s="41"/>
      <c r="W395" s="160" t="e">
        <v>#REF!</v>
      </c>
    </row>
    <row r="396" spans="1:23" ht="15.75" customHeight="1">
      <c r="A396" s="55">
        <v>4</v>
      </c>
      <c r="B396" s="13" t="s">
        <v>488</v>
      </c>
      <c r="C396" s="13"/>
      <c r="D396" s="13"/>
      <c r="E396" s="13"/>
      <c r="F396" s="13"/>
      <c r="G396" s="13"/>
      <c r="H396" s="13"/>
      <c r="I396" s="20"/>
      <c r="J396" s="66" t="s">
        <v>33</v>
      </c>
      <c r="K396" s="125"/>
      <c r="L396" s="41">
        <v>151588</v>
      </c>
      <c r="M396" s="41">
        <v>0</v>
      </c>
      <c r="N396" s="265">
        <v>0</v>
      </c>
      <c r="O396" s="265">
        <v>0</v>
      </c>
      <c r="P396" s="265">
        <v>0</v>
      </c>
      <c r="Q396" s="265">
        <v>0</v>
      </c>
      <c r="R396" s="280">
        <v>-151588</v>
      </c>
      <c r="S396" s="41"/>
      <c r="T396" s="289">
        <v>-1</v>
      </c>
      <c r="U396" s="41" t="e">
        <v>#REF!</v>
      </c>
      <c r="V396" s="41"/>
      <c r="W396" s="160" t="e">
        <v>#REF!</v>
      </c>
    </row>
    <row r="397" spans="1:23" ht="15.75" customHeight="1">
      <c r="A397" s="55">
        <v>5</v>
      </c>
      <c r="B397" s="13" t="s">
        <v>369</v>
      </c>
      <c r="C397" s="13"/>
      <c r="D397" s="13"/>
      <c r="E397" s="13"/>
      <c r="F397" s="13"/>
      <c r="G397" s="13"/>
      <c r="H397" s="13"/>
      <c r="I397" s="20"/>
      <c r="J397" s="66" t="s">
        <v>33</v>
      </c>
      <c r="K397" s="125"/>
      <c r="L397" s="41">
        <v>0</v>
      </c>
      <c r="M397" s="41">
        <v>0</v>
      </c>
      <c r="N397" s="265">
        <v>0</v>
      </c>
      <c r="O397" s="265">
        <v>0</v>
      </c>
      <c r="P397" s="265">
        <v>0</v>
      </c>
      <c r="Q397" s="265">
        <v>0</v>
      </c>
      <c r="R397" s="280">
        <v>0</v>
      </c>
      <c r="S397" s="41"/>
      <c r="T397" s="289" t="s">
        <v>546</v>
      </c>
      <c r="U397" s="265" t="e">
        <v>#REF!</v>
      </c>
      <c r="V397" s="41"/>
      <c r="W397" s="160" t="e">
        <v>#REF!</v>
      </c>
    </row>
    <row r="398" spans="1:23" ht="15.75" customHeight="1">
      <c r="A398" s="55">
        <v>6</v>
      </c>
      <c r="B398" s="13" t="s">
        <v>150</v>
      </c>
      <c r="C398" s="13"/>
      <c r="D398" s="13"/>
      <c r="E398" s="13"/>
      <c r="F398" s="13"/>
      <c r="G398" s="13"/>
      <c r="H398" s="13"/>
      <c r="I398" s="20"/>
      <c r="J398" s="66" t="s">
        <v>33</v>
      </c>
      <c r="K398" s="125"/>
      <c r="L398" s="81">
        <v>151588</v>
      </c>
      <c r="M398" s="81">
        <v>0</v>
      </c>
      <c r="N398" s="266">
        <v>0</v>
      </c>
      <c r="O398" s="266">
        <v>0</v>
      </c>
      <c r="P398" s="266">
        <v>0</v>
      </c>
      <c r="Q398" s="266">
        <v>0</v>
      </c>
      <c r="R398" s="281">
        <v>-151588</v>
      </c>
      <c r="S398" s="41"/>
      <c r="T398" s="321">
        <v>-1</v>
      </c>
      <c r="U398" s="81" t="e">
        <v>#REF!</v>
      </c>
      <c r="V398" s="41"/>
      <c r="W398" s="170" t="e">
        <v>#REF!</v>
      </c>
    </row>
    <row r="399" spans="1:23" ht="15.75" customHeight="1">
      <c r="A399" s="17"/>
      <c r="B399" s="13"/>
      <c r="C399" s="13"/>
      <c r="D399" s="13"/>
      <c r="E399" s="13"/>
      <c r="F399" s="13"/>
      <c r="G399" s="13"/>
      <c r="H399" s="13"/>
      <c r="I399" s="20"/>
      <c r="J399" s="66"/>
      <c r="K399" s="125"/>
      <c r="L399" s="147"/>
      <c r="M399" s="147"/>
      <c r="N399" s="147"/>
      <c r="O399" s="147"/>
      <c r="P399" s="265"/>
      <c r="Q399" s="147"/>
      <c r="R399" s="280"/>
      <c r="S399" s="147"/>
      <c r="T399" s="289"/>
      <c r="U399" s="265"/>
      <c r="V399" s="147"/>
      <c r="W399" s="160" t="s">
        <v>144</v>
      </c>
    </row>
    <row r="400" spans="1:23" ht="15.75" customHeight="1">
      <c r="A400" s="19"/>
      <c r="B400" s="13"/>
      <c r="C400" s="13"/>
      <c r="D400" s="13"/>
      <c r="E400" s="53" t="s">
        <v>4</v>
      </c>
      <c r="F400" s="53"/>
      <c r="G400" s="27"/>
      <c r="H400" s="27"/>
      <c r="I400" s="28"/>
      <c r="J400" s="29" t="s">
        <v>33</v>
      </c>
      <c r="K400" s="133"/>
      <c r="L400" s="82">
        <v>1446784</v>
      </c>
      <c r="M400" s="82">
        <v>0</v>
      </c>
      <c r="N400" s="82">
        <v>0</v>
      </c>
      <c r="O400" s="82">
        <v>0</v>
      </c>
      <c r="P400" s="255">
        <v>0</v>
      </c>
      <c r="Q400" s="82">
        <v>0</v>
      </c>
      <c r="R400" s="279">
        <v>-1446784</v>
      </c>
      <c r="S400" s="82"/>
      <c r="T400" s="322">
        <v>-1</v>
      </c>
      <c r="U400" s="255" t="e">
        <v>#REF!</v>
      </c>
      <c r="V400" s="82"/>
      <c r="W400" s="162" t="e">
        <v>#REF!</v>
      </c>
    </row>
    <row r="401" spans="1:23" ht="15.75" customHeight="1">
      <c r="A401" s="19"/>
      <c r="B401" s="13"/>
      <c r="C401" s="13"/>
      <c r="D401" s="13"/>
      <c r="E401" s="13" t="s">
        <v>155</v>
      </c>
      <c r="F401" s="13"/>
      <c r="G401" s="67"/>
      <c r="H401" s="67"/>
      <c r="I401" s="23"/>
      <c r="J401" s="66"/>
      <c r="K401" s="125"/>
      <c r="L401" s="10">
        <v>-1074690</v>
      </c>
      <c r="M401" s="41">
        <v>0</v>
      </c>
      <c r="N401" s="41">
        <v>0</v>
      </c>
      <c r="O401" s="41">
        <v>0</v>
      </c>
      <c r="P401" s="265">
        <v>0</v>
      </c>
      <c r="Q401" s="41">
        <v>0</v>
      </c>
      <c r="R401" s="280">
        <v>1074690</v>
      </c>
      <c r="S401" s="284"/>
      <c r="T401" s="289">
        <v>-1</v>
      </c>
      <c r="U401" s="265" t="e">
        <v>#REF!</v>
      </c>
      <c r="V401" s="284"/>
      <c r="W401" s="160" t="e">
        <v>#REF!</v>
      </c>
    </row>
    <row r="402" spans="1:23" ht="15.75" customHeight="1">
      <c r="A402" s="19"/>
      <c r="B402" s="13"/>
      <c r="C402" s="13"/>
      <c r="D402" s="13"/>
      <c r="E402" s="13"/>
      <c r="F402" s="13"/>
      <c r="G402" s="13"/>
      <c r="H402" s="13"/>
      <c r="I402" s="21"/>
      <c r="J402" s="31"/>
      <c r="K402" s="125"/>
      <c r="L402" s="147"/>
      <c r="M402" s="147"/>
      <c r="N402" s="147"/>
      <c r="O402" s="147"/>
      <c r="P402" s="147"/>
      <c r="Q402" s="147"/>
      <c r="R402" s="280"/>
      <c r="S402" s="147"/>
      <c r="T402" s="289"/>
      <c r="U402" s="265"/>
      <c r="V402" s="147"/>
      <c r="W402" s="160"/>
    </row>
    <row r="403" spans="1:23" ht="15.75" customHeight="1">
      <c r="A403" s="30"/>
      <c r="B403" s="4"/>
      <c r="C403" s="4"/>
      <c r="D403" s="4"/>
      <c r="E403" s="4"/>
      <c r="F403" s="4"/>
      <c r="G403" s="13"/>
      <c r="H403" s="13"/>
      <c r="I403" s="21"/>
      <c r="J403" s="31"/>
      <c r="K403" s="125"/>
      <c r="L403" s="147"/>
      <c r="M403" s="147"/>
      <c r="N403" s="147"/>
      <c r="O403" s="147"/>
      <c r="P403" s="147"/>
      <c r="Q403" s="147"/>
      <c r="R403" s="280"/>
      <c r="S403" s="147"/>
      <c r="T403" s="289"/>
      <c r="U403" s="265"/>
      <c r="V403" s="147"/>
      <c r="W403" s="160"/>
    </row>
    <row r="404" spans="1:23" ht="15.75" customHeight="1">
      <c r="A404" s="16" t="s">
        <v>1</v>
      </c>
      <c r="B404" s="53"/>
      <c r="C404" s="53"/>
      <c r="D404" s="53"/>
      <c r="E404" s="53"/>
      <c r="F404" s="53"/>
      <c r="G404" s="53"/>
      <c r="H404" s="53"/>
      <c r="I404" s="23"/>
      <c r="J404" s="66"/>
      <c r="K404" s="125"/>
      <c r="L404" s="147"/>
      <c r="M404" s="147"/>
      <c r="N404" s="147"/>
      <c r="O404" s="147"/>
      <c r="P404" s="147"/>
      <c r="Q404" s="147"/>
      <c r="R404" s="280"/>
      <c r="S404" s="147"/>
      <c r="T404" s="289"/>
      <c r="U404" s="265"/>
      <c r="V404" s="147"/>
      <c r="W404" s="160"/>
    </row>
    <row r="405" spans="1:23" ht="15.75" customHeight="1">
      <c r="A405" s="13"/>
      <c r="B405" s="13"/>
      <c r="C405" s="13"/>
      <c r="D405" s="13"/>
      <c r="E405" s="13"/>
      <c r="F405" s="13"/>
      <c r="G405" s="13"/>
      <c r="H405" s="13"/>
      <c r="I405" s="23"/>
      <c r="J405" s="66"/>
      <c r="K405" s="125"/>
      <c r="L405" s="147"/>
      <c r="M405" s="147"/>
      <c r="N405" s="147"/>
      <c r="O405" s="147"/>
      <c r="P405" s="147"/>
      <c r="Q405" s="147"/>
      <c r="R405" s="280"/>
      <c r="S405" s="147"/>
      <c r="T405" s="289"/>
      <c r="U405" s="265"/>
      <c r="V405" s="147"/>
      <c r="W405" s="160"/>
    </row>
    <row r="406" spans="1:23" ht="15.75" customHeight="1">
      <c r="A406" s="43" t="s">
        <v>35</v>
      </c>
      <c r="B406" s="53" t="s">
        <v>360</v>
      </c>
      <c r="C406" s="53"/>
      <c r="D406" s="53"/>
      <c r="E406" s="53"/>
      <c r="F406" s="53"/>
      <c r="G406" s="53"/>
      <c r="H406" s="53"/>
      <c r="I406" s="38"/>
      <c r="J406" s="29" t="s">
        <v>33</v>
      </c>
      <c r="K406" s="133"/>
      <c r="L406" s="82">
        <v>-174503</v>
      </c>
      <c r="M406" s="82">
        <v>-259736</v>
      </c>
      <c r="N406" s="82">
        <v>-259736</v>
      </c>
      <c r="O406" s="82">
        <v>-259736</v>
      </c>
      <c r="P406" s="82">
        <v>-259736</v>
      </c>
      <c r="Q406" s="82">
        <v>-259736</v>
      </c>
      <c r="R406" s="279">
        <v>-85233</v>
      </c>
      <c r="S406" s="82"/>
      <c r="T406" s="322">
        <v>0.48843286361839056</v>
      </c>
      <c r="U406" s="82" t="e">
        <v>#REF!</v>
      </c>
      <c r="V406" s="82"/>
      <c r="W406" s="162" t="e">
        <v>#REF!</v>
      </c>
    </row>
    <row r="407" spans="1:23" ht="15.75" customHeight="1">
      <c r="A407" s="13"/>
      <c r="B407" s="13"/>
      <c r="C407" s="13"/>
      <c r="D407" s="13"/>
      <c r="E407" s="13"/>
      <c r="F407" s="13"/>
      <c r="G407" s="13"/>
      <c r="H407" s="13"/>
      <c r="I407" s="20"/>
      <c r="J407" s="66"/>
      <c r="K407" s="125"/>
      <c r="L407" s="147"/>
      <c r="M407" s="147"/>
      <c r="N407" s="147"/>
      <c r="O407" s="147"/>
      <c r="P407" s="147"/>
      <c r="Q407" s="147"/>
      <c r="R407" s="280"/>
      <c r="S407" s="147"/>
      <c r="T407" s="289"/>
      <c r="U407" s="265"/>
      <c r="V407" s="147"/>
      <c r="W407" s="160" t="s">
        <v>144</v>
      </c>
    </row>
    <row r="408" spans="1:23" ht="15.75" customHeight="1">
      <c r="A408" s="17"/>
      <c r="B408" s="13"/>
      <c r="C408" s="13"/>
      <c r="D408" s="13"/>
      <c r="E408" s="13"/>
      <c r="F408" s="13"/>
      <c r="G408" s="67"/>
      <c r="H408" s="67"/>
      <c r="I408" s="23"/>
      <c r="J408" s="66"/>
      <c r="K408" s="125"/>
      <c r="L408" s="147"/>
      <c r="M408" s="147"/>
      <c r="N408" s="147"/>
      <c r="O408" s="147"/>
      <c r="P408" s="147"/>
      <c r="Q408" s="147"/>
      <c r="R408" s="280"/>
      <c r="S408" s="147"/>
      <c r="T408" s="289"/>
      <c r="U408" s="265"/>
      <c r="V408" s="147"/>
      <c r="W408" s="160" t="s">
        <v>144</v>
      </c>
    </row>
    <row r="409" spans="1:23" ht="15.75" customHeight="1">
      <c r="A409" s="105" t="s">
        <v>256</v>
      </c>
      <c r="B409" s="102"/>
      <c r="C409" s="103"/>
      <c r="D409" s="103"/>
      <c r="E409" s="103"/>
      <c r="F409" s="103"/>
      <c r="G409" s="103"/>
      <c r="H409" s="103"/>
      <c r="I409" s="104"/>
      <c r="J409" s="29" t="s">
        <v>33</v>
      </c>
      <c r="K409" s="133"/>
      <c r="L409" s="82">
        <v>-8000</v>
      </c>
      <c r="M409" s="82">
        <v>-8000</v>
      </c>
      <c r="N409" s="82">
        <v>-8000</v>
      </c>
      <c r="O409" s="82">
        <v>-8000</v>
      </c>
      <c r="P409" s="82">
        <v>-8000</v>
      </c>
      <c r="Q409" s="82">
        <v>-8000</v>
      </c>
      <c r="R409" s="279">
        <v>0</v>
      </c>
      <c r="S409" s="82"/>
      <c r="T409" s="322">
        <v>0</v>
      </c>
      <c r="U409" s="255" t="e">
        <v>#REF!</v>
      </c>
      <c r="V409" s="82"/>
      <c r="W409" s="162" t="e">
        <v>#REF!</v>
      </c>
    </row>
    <row r="410" spans="1:23" ht="15.75" customHeight="1">
      <c r="A410" s="4"/>
      <c r="B410" s="13"/>
      <c r="C410" s="13"/>
      <c r="D410" s="13"/>
      <c r="E410" s="13"/>
      <c r="F410" s="13"/>
      <c r="G410" s="13"/>
      <c r="H410" s="13"/>
      <c r="I410" s="23"/>
      <c r="J410" s="66"/>
      <c r="K410" s="125"/>
      <c r="L410" s="147"/>
      <c r="M410" s="147"/>
      <c r="N410" s="147"/>
      <c r="O410" s="147"/>
      <c r="P410" s="147"/>
      <c r="Q410" s="147"/>
      <c r="R410" s="280"/>
      <c r="S410" s="147"/>
      <c r="T410" s="289"/>
      <c r="U410" s="265"/>
      <c r="V410" s="147"/>
      <c r="W410" s="160"/>
    </row>
    <row r="411" spans="1:23">
      <c r="A411" s="71" t="s">
        <v>526</v>
      </c>
      <c r="B411" s="76"/>
      <c r="C411" s="71"/>
      <c r="D411" s="76"/>
      <c r="E411" s="76"/>
      <c r="F411" s="76"/>
      <c r="G411" s="76"/>
      <c r="H411" s="76"/>
      <c r="I411" s="76"/>
      <c r="J411" s="193"/>
      <c r="K411" s="194"/>
      <c r="L411" s="200"/>
      <c r="M411" s="200"/>
      <c r="N411" s="200"/>
      <c r="O411" s="200"/>
      <c r="P411" s="200"/>
      <c r="Q411" s="200"/>
      <c r="R411" s="280"/>
      <c r="S411" s="200"/>
      <c r="T411" s="289"/>
      <c r="U411" s="280"/>
      <c r="V411" s="200"/>
      <c r="W411" s="160"/>
    </row>
    <row r="412" spans="1:23">
      <c r="A412" s="71" t="s">
        <v>524</v>
      </c>
      <c r="B412" s="76"/>
      <c r="C412" s="71"/>
      <c r="D412" s="76"/>
      <c r="E412" s="76"/>
      <c r="F412" s="76"/>
      <c r="G412" s="76"/>
      <c r="H412" s="76"/>
      <c r="I412" s="76"/>
      <c r="J412" s="193"/>
      <c r="K412" s="194"/>
      <c r="L412" s="200"/>
      <c r="M412" s="200"/>
      <c r="N412" s="200"/>
      <c r="O412" s="200"/>
      <c r="P412" s="200"/>
      <c r="Q412" s="200"/>
      <c r="R412" s="280"/>
      <c r="S412" s="200"/>
      <c r="T412" s="289"/>
      <c r="U412" s="280"/>
      <c r="V412" s="200"/>
      <c r="W412" s="160"/>
    </row>
    <row r="413" spans="1:23" s="71" customFormat="1" ht="15.75" customHeight="1">
      <c r="B413" s="76"/>
      <c r="C413" s="76"/>
      <c r="D413" s="76"/>
      <c r="E413" s="76"/>
      <c r="F413" s="76"/>
      <c r="G413" s="76"/>
      <c r="H413" s="76"/>
      <c r="I413" s="201"/>
      <c r="J413" s="193"/>
      <c r="K413" s="194"/>
      <c r="L413" s="200"/>
      <c r="M413" s="200"/>
      <c r="N413" s="200"/>
      <c r="O413" s="200"/>
      <c r="P413" s="200"/>
      <c r="Q413" s="200"/>
      <c r="R413" s="280"/>
      <c r="S413" s="200"/>
      <c r="T413" s="289"/>
      <c r="U413" s="280"/>
      <c r="V413" s="200"/>
      <c r="W413" s="160"/>
    </row>
    <row r="414" spans="1:23" ht="15.75" customHeight="1">
      <c r="A414" s="3" t="s">
        <v>483</v>
      </c>
      <c r="B414" s="3"/>
      <c r="C414" s="13"/>
      <c r="D414" s="13"/>
      <c r="E414" s="13"/>
      <c r="F414" s="13"/>
      <c r="G414" s="13"/>
      <c r="H414" s="13"/>
      <c r="I414" s="13"/>
      <c r="J414" s="66"/>
      <c r="K414" s="125"/>
      <c r="L414" s="147"/>
      <c r="M414" s="147"/>
      <c r="N414" s="147"/>
      <c r="O414" s="147"/>
      <c r="P414" s="147"/>
      <c r="Q414" s="147"/>
      <c r="R414" s="280"/>
      <c r="S414" s="147"/>
      <c r="T414" s="289"/>
      <c r="U414" s="280"/>
      <c r="V414" s="147"/>
      <c r="W414" s="160"/>
    </row>
    <row r="415" spans="1:23" ht="15.75" customHeight="1">
      <c r="A415" s="3" t="s">
        <v>523</v>
      </c>
      <c r="B415" s="3"/>
      <c r="C415" s="13"/>
      <c r="D415" s="13"/>
      <c r="E415" s="13"/>
      <c r="F415" s="13"/>
      <c r="G415" s="13"/>
      <c r="H415" s="13"/>
      <c r="I415" s="13"/>
      <c r="J415" s="66"/>
      <c r="K415" s="125"/>
      <c r="L415" s="147"/>
      <c r="M415" s="147"/>
      <c r="N415" s="147"/>
      <c r="O415" s="147"/>
      <c r="P415" s="147"/>
      <c r="Q415" s="147"/>
      <c r="R415" s="280"/>
      <c r="S415" s="147"/>
      <c r="T415" s="289"/>
      <c r="U415" s="280"/>
      <c r="V415" s="147"/>
      <c r="W415" s="160"/>
    </row>
    <row r="416" spans="1:23" ht="16.899999999999999" customHeight="1">
      <c r="A416" s="3" t="s">
        <v>529</v>
      </c>
      <c r="B416" s="3"/>
      <c r="C416" s="13"/>
      <c r="D416" s="13"/>
      <c r="E416" s="13"/>
      <c r="F416" s="13"/>
      <c r="G416" s="13"/>
      <c r="H416" s="13"/>
      <c r="I416" s="13"/>
      <c r="J416" s="66"/>
      <c r="K416" s="125"/>
      <c r="L416" s="147"/>
      <c r="M416" s="147"/>
      <c r="N416" s="147"/>
      <c r="O416" s="147"/>
      <c r="P416" s="147"/>
      <c r="Q416" s="147"/>
      <c r="R416" s="280"/>
      <c r="S416" s="147"/>
      <c r="T416" s="289"/>
      <c r="U416" s="280"/>
      <c r="V416" s="147"/>
      <c r="W416" s="160"/>
    </row>
    <row r="417" spans="1:23" ht="17.45" customHeight="1">
      <c r="A417" s="3" t="s">
        <v>489</v>
      </c>
      <c r="B417" s="3"/>
      <c r="C417" s="13"/>
      <c r="D417" s="13"/>
      <c r="E417" s="13"/>
      <c r="F417" s="13"/>
      <c r="G417" s="13"/>
      <c r="H417" s="13"/>
      <c r="I417" s="13"/>
      <c r="J417" s="66"/>
      <c r="K417" s="125"/>
      <c r="L417" s="147"/>
      <c r="M417" s="147"/>
      <c r="N417" s="147"/>
      <c r="O417" s="147"/>
      <c r="P417" s="147"/>
      <c r="Q417" s="147"/>
      <c r="R417" s="280"/>
      <c r="S417" s="147"/>
      <c r="T417" s="289"/>
      <c r="U417" s="280"/>
      <c r="V417" s="147"/>
      <c r="W417" s="160"/>
    </row>
    <row r="418" spans="1:23" ht="15.75" customHeight="1">
      <c r="A418" s="3"/>
      <c r="B418" s="3"/>
      <c r="C418" s="13"/>
      <c r="D418" s="13"/>
      <c r="E418" s="13"/>
      <c r="F418" s="13"/>
      <c r="G418" s="13"/>
      <c r="H418" s="13"/>
      <c r="I418" s="13"/>
      <c r="J418" s="66"/>
      <c r="K418" s="125"/>
      <c r="L418" s="147"/>
      <c r="M418" s="147"/>
      <c r="N418" s="147"/>
      <c r="O418" s="147"/>
      <c r="P418" s="147"/>
      <c r="Q418" s="147"/>
      <c r="R418" s="280"/>
      <c r="S418" s="147"/>
      <c r="T418" s="289"/>
      <c r="U418" s="280"/>
      <c r="V418" s="147"/>
      <c r="W418" s="160"/>
    </row>
    <row r="419" spans="1:23" ht="15.75" customHeight="1">
      <c r="A419" s="16" t="s">
        <v>23</v>
      </c>
      <c r="B419" s="53"/>
      <c r="C419" s="53"/>
      <c r="D419" s="53"/>
      <c r="E419" s="53"/>
      <c r="F419" s="53"/>
      <c r="G419" s="53"/>
      <c r="H419" s="53"/>
      <c r="I419" s="23"/>
      <c r="J419" s="66"/>
      <c r="K419" s="125"/>
      <c r="L419" s="265"/>
      <c r="M419" s="265"/>
      <c r="N419" s="265"/>
      <c r="O419" s="265"/>
      <c r="P419" s="265"/>
      <c r="Q419" s="265"/>
      <c r="R419" s="280"/>
      <c r="S419" s="265"/>
      <c r="T419" s="289"/>
      <c r="U419" s="280"/>
      <c r="V419" s="265"/>
      <c r="W419" s="160"/>
    </row>
    <row r="420" spans="1:23" ht="15.75" customHeight="1">
      <c r="A420" s="13"/>
      <c r="B420" s="13"/>
      <c r="C420" s="13"/>
      <c r="D420" s="13"/>
      <c r="E420" s="13"/>
      <c r="F420" s="13"/>
      <c r="G420" s="13"/>
      <c r="H420" s="13"/>
      <c r="I420" s="23"/>
      <c r="J420" s="66"/>
      <c r="K420" s="125"/>
      <c r="L420" s="265"/>
      <c r="M420" s="265"/>
      <c r="N420" s="265"/>
      <c r="O420" s="265"/>
      <c r="P420" s="265"/>
      <c r="Q420" s="265"/>
      <c r="R420" s="280"/>
      <c r="S420" s="265"/>
      <c r="T420" s="289"/>
      <c r="U420" s="280"/>
      <c r="V420" s="265"/>
      <c r="W420" s="160"/>
    </row>
    <row r="421" spans="1:23" ht="15.75" customHeight="1">
      <c r="A421" s="17" t="s">
        <v>35</v>
      </c>
      <c r="B421" s="13" t="s">
        <v>173</v>
      </c>
      <c r="C421" s="13"/>
      <c r="D421" s="13"/>
      <c r="E421" s="13"/>
      <c r="F421" s="13"/>
      <c r="G421" s="13"/>
      <c r="H421" s="13"/>
      <c r="I421" s="23"/>
      <c r="J421" s="66"/>
      <c r="K421" s="125"/>
      <c r="L421" s="265"/>
      <c r="M421" s="265"/>
      <c r="N421" s="265"/>
      <c r="O421" s="265"/>
      <c r="P421" s="265"/>
      <c r="Q421" s="265"/>
      <c r="R421" s="280"/>
      <c r="S421" s="265"/>
      <c r="T421" s="289"/>
      <c r="U421" s="280"/>
      <c r="V421" s="265"/>
      <c r="W421" s="160"/>
    </row>
    <row r="422" spans="1:23" ht="15.75" customHeight="1">
      <c r="A422" s="13"/>
      <c r="B422" s="18" t="s">
        <v>38</v>
      </c>
      <c r="C422" s="13" t="s">
        <v>166</v>
      </c>
      <c r="D422" s="13"/>
      <c r="E422" s="13"/>
      <c r="F422" s="13"/>
      <c r="G422" s="13"/>
      <c r="H422" s="13"/>
      <c r="I422" s="20"/>
      <c r="J422" s="66" t="s">
        <v>29</v>
      </c>
      <c r="K422" s="125"/>
      <c r="L422" s="41">
        <v>86534</v>
      </c>
      <c r="M422" s="41">
        <v>86534</v>
      </c>
      <c r="N422" s="265">
        <v>86534</v>
      </c>
      <c r="O422" s="265">
        <v>86534</v>
      </c>
      <c r="P422" s="271">
        <v>86369.498865999994</v>
      </c>
      <c r="Q422" s="265">
        <v>86534</v>
      </c>
      <c r="R422" s="280">
        <v>0</v>
      </c>
      <c r="S422" s="265"/>
      <c r="T422" s="289">
        <v>0</v>
      </c>
      <c r="U422" s="280" t="e">
        <v>#REF!</v>
      </c>
      <c r="V422" s="265"/>
      <c r="W422" s="160" t="e">
        <v>#REF!</v>
      </c>
    </row>
    <row r="423" spans="1:23" ht="15.75" customHeight="1">
      <c r="A423" s="13"/>
      <c r="B423" s="18"/>
      <c r="C423" s="13"/>
      <c r="D423" s="13"/>
      <c r="E423" s="13"/>
      <c r="F423" s="13"/>
      <c r="G423" s="13"/>
      <c r="H423" s="13"/>
      <c r="I423" s="20"/>
      <c r="J423" s="66"/>
      <c r="K423" s="125"/>
      <c r="L423" s="125"/>
      <c r="M423" s="125"/>
      <c r="N423" s="265"/>
      <c r="O423" s="265"/>
      <c r="P423" s="41"/>
      <c r="Q423" s="265"/>
      <c r="R423" s="280"/>
      <c r="S423" s="147"/>
      <c r="T423" s="289"/>
      <c r="U423" s="280"/>
      <c r="V423" s="147"/>
      <c r="W423" s="160" t="s">
        <v>144</v>
      </c>
    </row>
    <row r="424" spans="1:23" ht="15.75" customHeight="1">
      <c r="A424" s="19"/>
      <c r="B424" s="18" t="s">
        <v>13</v>
      </c>
      <c r="C424" s="13" t="s">
        <v>167</v>
      </c>
      <c r="D424" s="13"/>
      <c r="E424" s="13"/>
      <c r="F424" s="13"/>
      <c r="G424" s="13"/>
      <c r="H424" s="13"/>
      <c r="I424" s="20"/>
      <c r="J424" s="66" t="s">
        <v>29</v>
      </c>
      <c r="K424" s="125"/>
      <c r="L424" s="41">
        <v>27599</v>
      </c>
      <c r="M424" s="41">
        <v>27599</v>
      </c>
      <c r="N424" s="265">
        <v>27599</v>
      </c>
      <c r="O424" s="265">
        <v>27599</v>
      </c>
      <c r="P424" s="271">
        <v>27546.534301</v>
      </c>
      <c r="Q424" s="265">
        <v>27599</v>
      </c>
      <c r="R424" s="280">
        <v>0</v>
      </c>
      <c r="S424" s="265"/>
      <c r="T424" s="289">
        <v>0</v>
      </c>
      <c r="U424" s="280" t="e">
        <v>#REF!</v>
      </c>
      <c r="V424" s="265"/>
      <c r="W424" s="160" t="e">
        <v>#REF!</v>
      </c>
    </row>
    <row r="425" spans="1:23" ht="15.75" customHeight="1">
      <c r="A425" s="19"/>
      <c r="B425" s="18" t="s">
        <v>15</v>
      </c>
      <c r="C425" s="13" t="s">
        <v>233</v>
      </c>
      <c r="D425" s="13"/>
      <c r="E425" s="13"/>
      <c r="F425" s="13"/>
      <c r="G425" s="13"/>
      <c r="H425" s="13"/>
      <c r="I425" s="20"/>
      <c r="J425" s="66"/>
      <c r="K425" s="125"/>
      <c r="L425" s="125"/>
      <c r="M425" s="125"/>
      <c r="N425" s="265"/>
      <c r="O425" s="265"/>
      <c r="P425" s="41"/>
      <c r="Q425" s="265"/>
      <c r="R425" s="280"/>
      <c r="S425" s="147"/>
      <c r="T425" s="289"/>
      <c r="U425" s="280"/>
      <c r="V425" s="147"/>
      <c r="W425" s="160"/>
    </row>
    <row r="426" spans="1:23" ht="15.75" customHeight="1">
      <c r="A426" s="19"/>
      <c r="B426" s="18"/>
      <c r="C426" s="13"/>
      <c r="D426" s="13" t="s">
        <v>181</v>
      </c>
      <c r="E426" s="13"/>
      <c r="F426" s="13"/>
      <c r="G426" s="13"/>
      <c r="H426" s="13"/>
      <c r="I426" s="20"/>
      <c r="J426" s="66" t="s">
        <v>33</v>
      </c>
      <c r="K426" s="125"/>
      <c r="L426" s="81">
        <v>27960</v>
      </c>
      <c r="M426" s="81">
        <v>30000</v>
      </c>
      <c r="N426" s="266">
        <v>30000</v>
      </c>
      <c r="O426" s="266">
        <v>30000</v>
      </c>
      <c r="P426" s="275">
        <v>27930</v>
      </c>
      <c r="Q426" s="275">
        <v>27930</v>
      </c>
      <c r="R426" s="281">
        <v>-30</v>
      </c>
      <c r="S426" s="265"/>
      <c r="T426" s="321">
        <v>-1.0729613733905241E-3</v>
      </c>
      <c r="U426" s="266" t="e">
        <v>#REF!</v>
      </c>
      <c r="V426" s="265"/>
      <c r="W426" s="170" t="e">
        <v>#REF!</v>
      </c>
    </row>
    <row r="427" spans="1:23" ht="15.75" customHeight="1">
      <c r="A427" s="19"/>
      <c r="B427" s="18"/>
      <c r="C427" s="13"/>
      <c r="D427" s="13"/>
      <c r="E427" s="13"/>
      <c r="F427" s="13"/>
      <c r="G427" s="13"/>
      <c r="H427" s="13"/>
      <c r="I427" s="20"/>
      <c r="J427" s="66"/>
      <c r="K427" s="125"/>
      <c r="L427" s="125"/>
      <c r="M427" s="125"/>
      <c r="N427" s="265"/>
      <c r="O427" s="265"/>
      <c r="P427" s="41"/>
      <c r="Q427" s="265"/>
      <c r="R427" s="280"/>
      <c r="S427" s="147"/>
      <c r="T427" s="289"/>
      <c r="U427" s="280"/>
      <c r="V427" s="147"/>
      <c r="W427" s="160" t="s">
        <v>144</v>
      </c>
    </row>
    <row r="428" spans="1:23" ht="15.75" customHeight="1">
      <c r="A428" s="19"/>
      <c r="B428" s="18"/>
      <c r="C428" s="13"/>
      <c r="D428" s="13"/>
      <c r="E428" s="13"/>
      <c r="F428" s="13"/>
      <c r="G428" s="13" t="s">
        <v>39</v>
      </c>
      <c r="H428" s="13"/>
      <c r="I428" s="20"/>
      <c r="J428" s="66"/>
      <c r="K428" s="125"/>
      <c r="L428" s="41">
        <v>55559</v>
      </c>
      <c r="M428" s="41">
        <v>57599</v>
      </c>
      <c r="N428" s="265">
        <v>57599</v>
      </c>
      <c r="O428" s="265">
        <v>57599</v>
      </c>
      <c r="P428" s="265">
        <v>55476.534301</v>
      </c>
      <c r="Q428" s="265">
        <v>57599</v>
      </c>
      <c r="R428" s="280">
        <v>2040</v>
      </c>
      <c r="S428" s="265"/>
      <c r="T428" s="289">
        <v>3.6717723501142885E-2</v>
      </c>
      <c r="U428" s="280" t="e">
        <v>#REF!</v>
      </c>
      <c r="V428" s="265"/>
      <c r="W428" s="160" t="e">
        <v>#REF!</v>
      </c>
    </row>
    <row r="429" spans="1:23" ht="15.75" customHeight="1">
      <c r="A429" s="19"/>
      <c r="B429" s="18"/>
      <c r="C429" s="13"/>
      <c r="D429" s="13"/>
      <c r="E429" s="13"/>
      <c r="F429" s="13"/>
      <c r="G429" s="13"/>
      <c r="H429" s="13"/>
      <c r="I429" s="20"/>
      <c r="J429" s="66"/>
      <c r="K429" s="125"/>
      <c r="L429" s="125"/>
      <c r="M429" s="125"/>
      <c r="N429" s="265"/>
      <c r="O429" s="147"/>
      <c r="P429" s="41"/>
      <c r="Q429" s="265"/>
      <c r="R429" s="280"/>
      <c r="S429" s="147"/>
      <c r="T429" s="289"/>
      <c r="U429" s="280"/>
      <c r="V429" s="147"/>
      <c r="W429" s="160" t="s">
        <v>144</v>
      </c>
    </row>
    <row r="430" spans="1:23" ht="15.75" customHeight="1">
      <c r="A430" s="19"/>
      <c r="B430" s="18" t="s">
        <v>14</v>
      </c>
      <c r="C430" s="13" t="s">
        <v>168</v>
      </c>
      <c r="D430" s="13"/>
      <c r="E430" s="13"/>
      <c r="F430" s="13"/>
      <c r="G430" s="13"/>
      <c r="H430" s="13"/>
      <c r="I430" s="20"/>
      <c r="J430" s="66"/>
      <c r="K430" s="125"/>
      <c r="L430" s="125"/>
      <c r="M430" s="125"/>
      <c r="N430" s="265"/>
      <c r="O430" s="147"/>
      <c r="P430" s="41"/>
      <c r="Q430" s="265"/>
      <c r="R430" s="280"/>
      <c r="S430" s="147"/>
      <c r="T430" s="289"/>
      <c r="U430" s="280"/>
      <c r="V430" s="147"/>
      <c r="W430" s="160" t="s">
        <v>144</v>
      </c>
    </row>
    <row r="431" spans="1:23" ht="15.75" customHeight="1">
      <c r="A431" s="19"/>
      <c r="B431" s="13"/>
      <c r="C431" s="13"/>
      <c r="D431" s="13" t="s">
        <v>84</v>
      </c>
      <c r="E431" s="13"/>
      <c r="F431" s="13"/>
      <c r="G431" s="13"/>
      <c r="H431" s="13"/>
      <c r="I431" s="13"/>
      <c r="J431" s="66" t="s">
        <v>29</v>
      </c>
      <c r="K431" s="125"/>
      <c r="L431" s="41">
        <v>13802</v>
      </c>
      <c r="M431" s="41">
        <v>13802</v>
      </c>
      <c r="N431" s="265">
        <v>13802</v>
      </c>
      <c r="O431" s="265">
        <v>13802</v>
      </c>
      <c r="P431" s="271">
        <v>13775.762398000001</v>
      </c>
      <c r="Q431" s="265">
        <v>13802</v>
      </c>
      <c r="R431" s="280">
        <v>0</v>
      </c>
      <c r="S431" s="265"/>
      <c r="T431" s="289">
        <v>0</v>
      </c>
      <c r="U431" s="280" t="e">
        <v>#REF!</v>
      </c>
      <c r="V431" s="265"/>
      <c r="W431" s="160" t="e">
        <v>#REF!</v>
      </c>
    </row>
    <row r="432" spans="1:23" ht="15.75" customHeight="1">
      <c r="A432" s="19"/>
      <c r="B432" s="18" t="s">
        <v>16</v>
      </c>
      <c r="C432" s="13" t="s">
        <v>246</v>
      </c>
      <c r="D432" s="13"/>
      <c r="E432" s="13"/>
      <c r="F432" s="13"/>
      <c r="G432" s="13"/>
      <c r="H432" s="13"/>
      <c r="I432" s="13"/>
      <c r="J432" s="66"/>
      <c r="K432" s="125"/>
      <c r="L432" s="125"/>
      <c r="M432" s="125"/>
      <c r="N432" s="265"/>
      <c r="O432" s="265"/>
      <c r="P432" s="41"/>
      <c r="Q432" s="265"/>
      <c r="R432" s="280"/>
      <c r="S432" s="147"/>
      <c r="T432" s="289"/>
      <c r="U432" s="280"/>
      <c r="V432" s="147"/>
      <c r="W432" s="160" t="s">
        <v>144</v>
      </c>
    </row>
    <row r="433" spans="1:23" ht="15.75" customHeight="1">
      <c r="A433" s="19"/>
      <c r="B433" s="13"/>
      <c r="C433" s="13"/>
      <c r="D433" s="13" t="s">
        <v>182</v>
      </c>
      <c r="E433" s="13"/>
      <c r="F433" s="13"/>
      <c r="G433" s="13"/>
      <c r="H433" s="13"/>
      <c r="I433" s="13"/>
      <c r="J433" s="66" t="s">
        <v>33</v>
      </c>
      <c r="K433" s="125"/>
      <c r="L433" s="81">
        <v>13980</v>
      </c>
      <c r="M433" s="81">
        <v>15000</v>
      </c>
      <c r="N433" s="266">
        <v>15000</v>
      </c>
      <c r="O433" s="266">
        <v>15000</v>
      </c>
      <c r="P433" s="275">
        <v>13965</v>
      </c>
      <c r="Q433" s="275">
        <v>13965</v>
      </c>
      <c r="R433" s="281">
        <v>-15</v>
      </c>
      <c r="S433" s="265"/>
      <c r="T433" s="321">
        <v>-1.0729613733905241E-3</v>
      </c>
      <c r="U433" s="266" t="e">
        <v>#REF!</v>
      </c>
      <c r="V433" s="265"/>
      <c r="W433" s="170" t="e">
        <v>#REF!</v>
      </c>
    </row>
    <row r="434" spans="1:23" ht="15.75" customHeight="1">
      <c r="A434" s="19"/>
      <c r="B434" s="13"/>
      <c r="C434" s="13"/>
      <c r="D434" s="13"/>
      <c r="E434" s="13"/>
      <c r="F434" s="13"/>
      <c r="G434" s="13"/>
      <c r="H434" s="13"/>
      <c r="I434" s="13"/>
      <c r="J434" s="66"/>
      <c r="K434" s="125"/>
      <c r="L434" s="125"/>
      <c r="M434" s="125"/>
      <c r="N434" s="265"/>
      <c r="O434" s="265"/>
      <c r="P434" s="41"/>
      <c r="Q434" s="265"/>
      <c r="R434" s="280"/>
      <c r="S434" s="147"/>
      <c r="T434" s="289"/>
      <c r="U434" s="280"/>
      <c r="V434" s="147"/>
      <c r="W434" s="160" t="s">
        <v>144</v>
      </c>
    </row>
    <row r="435" spans="1:23" ht="15.75" customHeight="1">
      <c r="A435" s="19"/>
      <c r="B435" s="13"/>
      <c r="C435" s="13"/>
      <c r="D435" s="13"/>
      <c r="E435" s="13"/>
      <c r="F435" s="13"/>
      <c r="G435" s="13" t="s">
        <v>39</v>
      </c>
      <c r="H435" s="13"/>
      <c r="I435" s="13"/>
      <c r="J435" s="66"/>
      <c r="K435" s="125"/>
      <c r="L435" s="41">
        <v>27782</v>
      </c>
      <c r="M435" s="41">
        <v>28802</v>
      </c>
      <c r="N435" s="265">
        <v>28802</v>
      </c>
      <c r="O435" s="265">
        <v>28802</v>
      </c>
      <c r="P435" s="265">
        <v>27740.762397999999</v>
      </c>
      <c r="Q435" s="265">
        <v>28802</v>
      </c>
      <c r="R435" s="280">
        <v>1020</v>
      </c>
      <c r="S435" s="265"/>
      <c r="T435" s="289">
        <v>3.6714419408250043E-2</v>
      </c>
      <c r="U435" s="280" t="e">
        <v>#REF!</v>
      </c>
      <c r="V435" s="265"/>
      <c r="W435" s="160" t="e">
        <v>#REF!</v>
      </c>
    </row>
    <row r="436" spans="1:23" ht="15.75" customHeight="1">
      <c r="A436" s="19"/>
      <c r="B436" s="13"/>
      <c r="C436" s="13"/>
      <c r="D436" s="13"/>
      <c r="E436" s="13"/>
      <c r="F436" s="13"/>
      <c r="G436" s="13"/>
      <c r="H436" s="13"/>
      <c r="I436" s="13"/>
      <c r="J436" s="66"/>
      <c r="K436" s="125"/>
      <c r="L436" s="125"/>
      <c r="M436" s="125"/>
      <c r="N436" s="265"/>
      <c r="O436" s="147"/>
      <c r="P436" s="41"/>
      <c r="Q436" s="265"/>
      <c r="R436" s="280"/>
      <c r="S436" s="147"/>
      <c r="T436" s="289"/>
      <c r="U436" s="280"/>
      <c r="V436" s="147"/>
      <c r="W436" s="160" t="s">
        <v>144</v>
      </c>
    </row>
    <row r="437" spans="1:23" ht="15.75" customHeight="1">
      <c r="A437" s="19"/>
      <c r="B437" s="18" t="s">
        <v>17</v>
      </c>
      <c r="C437" s="13" t="s">
        <v>169</v>
      </c>
      <c r="D437" s="13"/>
      <c r="E437" s="13"/>
      <c r="F437" s="13"/>
      <c r="G437" s="13"/>
      <c r="H437" s="13"/>
      <c r="I437" s="20"/>
      <c r="J437" s="66" t="s">
        <v>29</v>
      </c>
      <c r="K437" s="125"/>
      <c r="L437" s="41">
        <v>244694</v>
      </c>
      <c r="M437" s="41">
        <v>244694</v>
      </c>
      <c r="N437" s="265">
        <v>244694</v>
      </c>
      <c r="O437" s="265">
        <v>244694</v>
      </c>
      <c r="P437" s="271">
        <v>244228.836706</v>
      </c>
      <c r="Q437" s="265">
        <v>244694</v>
      </c>
      <c r="R437" s="280">
        <v>0</v>
      </c>
      <c r="S437" s="265"/>
      <c r="T437" s="289">
        <v>0</v>
      </c>
      <c r="U437" s="280" t="e">
        <v>#REF!</v>
      </c>
      <c r="V437" s="265"/>
      <c r="W437" s="160" t="e">
        <v>#REF!</v>
      </c>
    </row>
    <row r="438" spans="1:23" ht="15.75" customHeight="1">
      <c r="A438" s="19"/>
      <c r="B438" s="18" t="s">
        <v>132</v>
      </c>
      <c r="C438" s="13" t="s">
        <v>234</v>
      </c>
      <c r="D438" s="13"/>
      <c r="E438" s="13"/>
      <c r="F438" s="13"/>
      <c r="G438" s="13"/>
      <c r="H438" s="13"/>
      <c r="I438" s="20"/>
      <c r="J438" s="66" t="s">
        <v>33</v>
      </c>
      <c r="K438" s="125"/>
      <c r="L438" s="81">
        <v>79220</v>
      </c>
      <c r="M438" s="81">
        <v>85000</v>
      </c>
      <c r="N438" s="266">
        <v>85000</v>
      </c>
      <c r="O438" s="266">
        <v>85000</v>
      </c>
      <c r="P438" s="275">
        <v>79135</v>
      </c>
      <c r="Q438" s="275">
        <v>79135</v>
      </c>
      <c r="R438" s="281">
        <v>-85</v>
      </c>
      <c r="S438" s="265"/>
      <c r="T438" s="321">
        <v>-1.0729613733905241E-3</v>
      </c>
      <c r="U438" s="266" t="e">
        <v>#REF!</v>
      </c>
      <c r="V438" s="265"/>
      <c r="W438" s="170" t="e">
        <v>#REF!</v>
      </c>
    </row>
    <row r="439" spans="1:23" ht="15.75" customHeight="1">
      <c r="A439" s="19"/>
      <c r="B439" s="18"/>
      <c r="C439" s="13"/>
      <c r="D439" s="13"/>
      <c r="E439" s="13"/>
      <c r="F439" s="13"/>
      <c r="G439" s="13"/>
      <c r="H439" s="13"/>
      <c r="I439" s="20"/>
      <c r="J439" s="66"/>
      <c r="K439" s="125"/>
      <c r="L439" s="125"/>
      <c r="M439" s="125"/>
      <c r="N439" s="265"/>
      <c r="O439" s="265"/>
      <c r="P439" s="41"/>
      <c r="Q439" s="265"/>
      <c r="R439" s="280"/>
      <c r="S439" s="147"/>
      <c r="T439" s="289"/>
      <c r="U439" s="280"/>
      <c r="V439" s="147"/>
      <c r="W439" s="160" t="s">
        <v>144</v>
      </c>
    </row>
    <row r="440" spans="1:23" ht="15.75" customHeight="1">
      <c r="A440" s="19"/>
      <c r="B440" s="18"/>
      <c r="C440" s="13"/>
      <c r="D440" s="13"/>
      <c r="E440" s="13"/>
      <c r="F440" s="13"/>
      <c r="G440" s="13" t="s">
        <v>39</v>
      </c>
      <c r="H440" s="13"/>
      <c r="I440" s="20"/>
      <c r="J440" s="66"/>
      <c r="K440" s="125"/>
      <c r="L440" s="41">
        <v>323914</v>
      </c>
      <c r="M440" s="41">
        <v>329694</v>
      </c>
      <c r="N440" s="265">
        <v>329694</v>
      </c>
      <c r="O440" s="265">
        <v>329694</v>
      </c>
      <c r="P440" s="265">
        <v>323363.83670600003</v>
      </c>
      <c r="Q440" s="265">
        <v>329694</v>
      </c>
      <c r="R440" s="280">
        <v>5780</v>
      </c>
      <c r="S440" s="265"/>
      <c r="T440" s="289">
        <v>1.7844242607605754E-2</v>
      </c>
      <c r="U440" s="280" t="e">
        <v>#REF!</v>
      </c>
      <c r="V440" s="265"/>
      <c r="W440" s="160" t="e">
        <v>#REF!</v>
      </c>
    </row>
    <row r="441" spans="1:23" ht="15.75" customHeight="1">
      <c r="A441" s="19"/>
      <c r="B441" s="18"/>
      <c r="C441" s="13"/>
      <c r="D441" s="13"/>
      <c r="E441" s="13"/>
      <c r="F441" s="13"/>
      <c r="G441" s="13"/>
      <c r="H441" s="13"/>
      <c r="I441" s="20"/>
      <c r="J441" s="66"/>
      <c r="K441" s="125"/>
      <c r="L441" s="125"/>
      <c r="M441" s="125"/>
      <c r="N441" s="265"/>
      <c r="O441" s="265"/>
      <c r="P441" s="41"/>
      <c r="Q441" s="265"/>
      <c r="R441" s="280"/>
      <c r="S441" s="147"/>
      <c r="T441" s="289"/>
      <c r="U441" s="280"/>
      <c r="V441" s="147"/>
      <c r="W441" s="160" t="s">
        <v>144</v>
      </c>
    </row>
    <row r="442" spans="1:23" ht="15.75" customHeight="1">
      <c r="A442" s="19"/>
      <c r="B442" s="18" t="s">
        <v>142</v>
      </c>
      <c r="C442" s="13" t="s">
        <v>170</v>
      </c>
      <c r="D442" s="13"/>
      <c r="E442" s="13"/>
      <c r="F442" s="13"/>
      <c r="G442" s="13"/>
      <c r="H442" s="13"/>
      <c r="I442" s="20"/>
      <c r="J442" s="66" t="s">
        <v>29</v>
      </c>
      <c r="K442" s="125"/>
      <c r="L442" s="41">
        <v>63281</v>
      </c>
      <c r="M442" s="41">
        <v>63281</v>
      </c>
      <c r="N442" s="265">
        <v>63281</v>
      </c>
      <c r="O442" s="265">
        <v>63281</v>
      </c>
      <c r="P442" s="271">
        <v>63160.702818999998</v>
      </c>
      <c r="Q442" s="265">
        <v>63281</v>
      </c>
      <c r="R442" s="280">
        <v>0</v>
      </c>
      <c r="S442" s="265"/>
      <c r="T442" s="289">
        <v>0</v>
      </c>
      <c r="U442" s="280" t="e">
        <v>#REF!</v>
      </c>
      <c r="V442" s="265"/>
      <c r="W442" s="160" t="e">
        <v>#REF!</v>
      </c>
    </row>
    <row r="443" spans="1:23" ht="15.75" customHeight="1">
      <c r="A443" s="19"/>
      <c r="B443" s="18"/>
      <c r="C443" s="13"/>
      <c r="D443" s="13"/>
      <c r="E443" s="13"/>
      <c r="F443" s="13"/>
      <c r="G443" s="13"/>
      <c r="H443" s="13"/>
      <c r="I443" s="20"/>
      <c r="J443" s="66"/>
      <c r="K443" s="125"/>
      <c r="L443" s="41"/>
      <c r="M443" s="41"/>
      <c r="N443" s="265"/>
      <c r="O443" s="265"/>
      <c r="P443" s="41"/>
      <c r="Q443" s="265"/>
      <c r="R443" s="280"/>
      <c r="S443" s="265"/>
      <c r="T443" s="289"/>
      <c r="U443" s="280"/>
      <c r="V443" s="265"/>
      <c r="W443" s="160" t="s">
        <v>144</v>
      </c>
    </row>
    <row r="444" spans="1:23" ht="15.75" customHeight="1">
      <c r="A444" s="19"/>
      <c r="B444" s="59" t="s">
        <v>499</v>
      </c>
      <c r="C444" s="13" t="s">
        <v>500</v>
      </c>
      <c r="D444" s="13"/>
      <c r="E444" s="13"/>
      <c r="F444" s="13"/>
      <c r="G444" s="13"/>
      <c r="H444" s="13"/>
      <c r="I444" s="20"/>
      <c r="J444" s="66" t="s">
        <v>29</v>
      </c>
      <c r="K444" s="125"/>
      <c r="L444" s="318">
        <v>0</v>
      </c>
      <c r="M444" s="318">
        <v>0</v>
      </c>
      <c r="N444" s="41">
        <v>9500</v>
      </c>
      <c r="O444" s="318">
        <v>0</v>
      </c>
      <c r="P444" s="318">
        <v>0</v>
      </c>
      <c r="Q444" s="318">
        <v>7500</v>
      </c>
      <c r="R444" s="280">
        <v>7500</v>
      </c>
      <c r="S444" s="265"/>
      <c r="T444" s="289" t="s">
        <v>546</v>
      </c>
      <c r="U444" s="280"/>
      <c r="V444" s="265"/>
      <c r="W444" s="160"/>
    </row>
    <row r="445" spans="1:23" ht="15.75" customHeight="1">
      <c r="A445" s="19"/>
      <c r="B445" s="18"/>
      <c r="C445" s="13"/>
      <c r="D445" s="13"/>
      <c r="E445" s="13"/>
      <c r="F445" s="13"/>
      <c r="G445" s="13"/>
      <c r="H445" s="13"/>
      <c r="I445" s="20"/>
      <c r="J445" s="66"/>
      <c r="K445" s="125"/>
      <c r="L445" s="41"/>
      <c r="M445" s="41"/>
      <c r="N445" s="265"/>
      <c r="O445" s="265"/>
      <c r="P445" s="41"/>
      <c r="Q445" s="265"/>
      <c r="R445" s="280"/>
      <c r="S445" s="265"/>
      <c r="T445" s="289"/>
      <c r="U445" s="280"/>
      <c r="V445" s="265"/>
      <c r="W445" s="160"/>
    </row>
    <row r="446" spans="1:23" ht="15.75" customHeight="1">
      <c r="A446" s="19"/>
      <c r="B446" s="18" t="s">
        <v>161</v>
      </c>
      <c r="C446" s="13" t="s">
        <v>383</v>
      </c>
      <c r="D446" s="13"/>
      <c r="E446" s="13"/>
      <c r="F446" s="13"/>
      <c r="G446" s="13"/>
      <c r="H446" s="13"/>
      <c r="I446" s="20"/>
      <c r="J446" s="66" t="s">
        <v>29</v>
      </c>
      <c r="K446" s="125"/>
      <c r="L446" s="41">
        <v>9942</v>
      </c>
      <c r="M446" s="41">
        <v>9942</v>
      </c>
      <c r="N446" s="265">
        <v>9942</v>
      </c>
      <c r="O446" s="265">
        <v>9942</v>
      </c>
      <c r="P446" s="271">
        <v>9923.1002579999986</v>
      </c>
      <c r="Q446" s="265">
        <v>9942</v>
      </c>
      <c r="R446" s="280">
        <v>0</v>
      </c>
      <c r="S446" s="265"/>
      <c r="T446" s="289">
        <v>0</v>
      </c>
      <c r="U446" s="280" t="e">
        <v>#REF!</v>
      </c>
      <c r="V446" s="265"/>
      <c r="W446" s="160" t="e">
        <v>#REF!</v>
      </c>
    </row>
    <row r="447" spans="1:23" ht="15.75" customHeight="1">
      <c r="A447" s="19"/>
      <c r="B447" s="18" t="s">
        <v>162</v>
      </c>
      <c r="C447" s="13" t="s">
        <v>189</v>
      </c>
      <c r="D447" s="13"/>
      <c r="E447" s="13"/>
      <c r="F447" s="13"/>
      <c r="G447" s="13"/>
      <c r="H447" s="13"/>
      <c r="I447" s="20"/>
      <c r="J447" s="66" t="s">
        <v>33</v>
      </c>
      <c r="K447" s="125"/>
      <c r="L447" s="81">
        <v>13980</v>
      </c>
      <c r="M447" s="81">
        <v>15000</v>
      </c>
      <c r="N447" s="266">
        <v>15000</v>
      </c>
      <c r="O447" s="266">
        <v>15000</v>
      </c>
      <c r="P447" s="275">
        <v>13965</v>
      </c>
      <c r="Q447" s="275">
        <v>13965</v>
      </c>
      <c r="R447" s="281">
        <v>-15</v>
      </c>
      <c r="S447" s="265"/>
      <c r="T447" s="321">
        <v>-1.0729613733905241E-3</v>
      </c>
      <c r="U447" s="266" t="e">
        <v>#REF!</v>
      </c>
      <c r="V447" s="265"/>
      <c r="W447" s="170" t="e">
        <v>#REF!</v>
      </c>
    </row>
    <row r="448" spans="1:23" ht="15.75" customHeight="1">
      <c r="A448" s="19"/>
      <c r="B448" s="18"/>
      <c r="C448" s="13"/>
      <c r="D448" s="13"/>
      <c r="E448" s="13"/>
      <c r="F448" s="13"/>
      <c r="G448" s="13"/>
      <c r="H448" s="13"/>
      <c r="I448" s="20"/>
      <c r="J448" s="66"/>
      <c r="K448" s="125"/>
      <c r="L448" s="125"/>
      <c r="M448" s="125"/>
      <c r="N448" s="265"/>
      <c r="O448" s="265"/>
      <c r="P448" s="41"/>
      <c r="Q448" s="265"/>
      <c r="R448" s="280"/>
      <c r="S448" s="147"/>
      <c r="T448" s="289"/>
      <c r="U448" s="280"/>
      <c r="V448" s="147"/>
      <c r="W448" s="160" t="s">
        <v>144</v>
      </c>
    </row>
    <row r="449" spans="1:23" ht="15.75" customHeight="1">
      <c r="A449" s="19"/>
      <c r="B449" s="18"/>
      <c r="C449" s="13"/>
      <c r="D449" s="13"/>
      <c r="E449" s="13"/>
      <c r="F449" s="13"/>
      <c r="G449" s="13" t="s">
        <v>39</v>
      </c>
      <c r="H449" s="13"/>
      <c r="I449" s="20"/>
      <c r="J449" s="66"/>
      <c r="K449" s="125"/>
      <c r="L449" s="41">
        <v>23922</v>
      </c>
      <c r="M449" s="41">
        <v>24942</v>
      </c>
      <c r="N449" s="265">
        <v>24942</v>
      </c>
      <c r="O449" s="41">
        <v>24942</v>
      </c>
      <c r="P449" s="265">
        <v>23888.100257999999</v>
      </c>
      <c r="Q449" s="265">
        <v>24942</v>
      </c>
      <c r="R449" s="280">
        <v>1020</v>
      </c>
      <c r="S449" s="265"/>
      <c r="T449" s="289">
        <v>4.2638575369952303E-2</v>
      </c>
      <c r="U449" s="280" t="e">
        <v>#REF!</v>
      </c>
      <c r="V449" s="265"/>
      <c r="W449" s="160" t="e">
        <v>#REF!</v>
      </c>
    </row>
    <row r="450" spans="1:23" ht="15.75" customHeight="1">
      <c r="A450" s="19"/>
      <c r="B450" s="18"/>
      <c r="C450" s="13"/>
      <c r="D450" s="13"/>
      <c r="E450" s="13"/>
      <c r="F450" s="13"/>
      <c r="G450" s="13"/>
      <c r="H450" s="13"/>
      <c r="I450" s="20"/>
      <c r="J450" s="66"/>
      <c r="K450" s="125"/>
      <c r="L450" s="125"/>
      <c r="M450" s="125"/>
      <c r="N450" s="265"/>
      <c r="O450" s="265"/>
      <c r="P450" s="41"/>
      <c r="Q450" s="265"/>
      <c r="R450" s="280"/>
      <c r="S450" s="265"/>
      <c r="T450" s="289"/>
      <c r="U450" s="280"/>
      <c r="V450" s="265"/>
      <c r="W450" s="160" t="s">
        <v>144</v>
      </c>
    </row>
    <row r="451" spans="1:23" ht="15.75" customHeight="1">
      <c r="A451" s="19"/>
      <c r="B451" s="18" t="s">
        <v>163</v>
      </c>
      <c r="C451" s="13" t="s">
        <v>211</v>
      </c>
      <c r="D451" s="13"/>
      <c r="E451" s="13"/>
      <c r="F451" s="13"/>
      <c r="G451" s="13"/>
      <c r="H451" s="13"/>
      <c r="I451" s="20"/>
      <c r="J451" s="66"/>
      <c r="K451" s="125"/>
      <c r="L451" s="125"/>
      <c r="M451" s="125"/>
      <c r="N451" s="265"/>
      <c r="O451" s="265"/>
      <c r="P451" s="125"/>
      <c r="Q451" s="265"/>
      <c r="R451" s="280"/>
      <c r="S451" s="265"/>
      <c r="T451" s="289"/>
      <c r="U451" s="280"/>
      <c r="V451" s="265"/>
      <c r="W451" s="160" t="s">
        <v>144</v>
      </c>
    </row>
    <row r="452" spans="1:23" ht="15.75" customHeight="1">
      <c r="A452" s="19"/>
      <c r="B452" s="18"/>
      <c r="C452" s="13"/>
      <c r="D452" s="13" t="s">
        <v>202</v>
      </c>
      <c r="E452" s="13"/>
      <c r="F452" s="13"/>
      <c r="G452" s="13"/>
      <c r="H452" s="13"/>
      <c r="I452" s="20"/>
      <c r="J452" s="66" t="s">
        <v>29</v>
      </c>
      <c r="K452" s="125"/>
      <c r="L452" s="41">
        <v>3348</v>
      </c>
      <c r="M452" s="41">
        <v>3348</v>
      </c>
      <c r="N452" s="265">
        <v>3348</v>
      </c>
      <c r="O452" s="265">
        <v>3348</v>
      </c>
      <c r="P452" s="271">
        <v>3341.635452</v>
      </c>
      <c r="Q452" s="265">
        <v>3348</v>
      </c>
      <c r="R452" s="280">
        <v>0</v>
      </c>
      <c r="S452" s="265"/>
      <c r="T452" s="289">
        <v>0</v>
      </c>
      <c r="U452" s="280" t="e">
        <v>#REF!</v>
      </c>
      <c r="V452" s="265"/>
      <c r="W452" s="160" t="e">
        <v>#REF!</v>
      </c>
    </row>
    <row r="453" spans="1:23" ht="15.75" customHeight="1">
      <c r="A453" s="19"/>
      <c r="B453" s="18" t="s">
        <v>179</v>
      </c>
      <c r="C453" s="13" t="s">
        <v>212</v>
      </c>
      <c r="D453" s="13"/>
      <c r="E453" s="13"/>
      <c r="F453" s="13"/>
      <c r="G453" s="13"/>
      <c r="H453" s="13"/>
      <c r="I453" s="20"/>
      <c r="J453" s="66"/>
      <c r="K453" s="125"/>
      <c r="L453" s="125"/>
      <c r="M453" s="125"/>
      <c r="N453" s="265"/>
      <c r="O453" s="265"/>
      <c r="P453" s="125"/>
      <c r="Q453" s="265"/>
      <c r="R453" s="280"/>
      <c r="S453" s="147"/>
      <c r="T453" s="289"/>
      <c r="U453" s="280"/>
      <c r="V453" s="147"/>
      <c r="W453" s="160"/>
    </row>
    <row r="454" spans="1:23" ht="15.75" customHeight="1">
      <c r="A454" s="19"/>
      <c r="B454" s="18"/>
      <c r="C454" s="13"/>
      <c r="D454" s="13" t="s">
        <v>185</v>
      </c>
      <c r="E454" s="13"/>
      <c r="F454" s="13"/>
      <c r="G454" s="13"/>
      <c r="H454" s="13"/>
      <c r="I454" s="20"/>
      <c r="J454" s="66" t="s">
        <v>33</v>
      </c>
      <c r="K454" s="125"/>
      <c r="L454" s="81">
        <v>4660</v>
      </c>
      <c r="M454" s="81">
        <v>5000</v>
      </c>
      <c r="N454" s="266">
        <v>5000</v>
      </c>
      <c r="O454" s="266">
        <v>5000</v>
      </c>
      <c r="P454" s="275">
        <v>4655</v>
      </c>
      <c r="Q454" s="275">
        <v>4655</v>
      </c>
      <c r="R454" s="281">
        <v>-5</v>
      </c>
      <c r="S454" s="265"/>
      <c r="T454" s="321">
        <v>-1.0729613733905241E-3</v>
      </c>
      <c r="U454" s="266" t="e">
        <v>#REF!</v>
      </c>
      <c r="V454" s="265"/>
      <c r="W454" s="170" t="e">
        <v>#REF!</v>
      </c>
    </row>
    <row r="455" spans="1:23" ht="15.75" customHeight="1">
      <c r="A455" s="19"/>
      <c r="B455" s="18"/>
      <c r="C455" s="13"/>
      <c r="D455" s="13"/>
      <c r="E455" s="13"/>
      <c r="F455" s="13"/>
      <c r="G455" s="13"/>
      <c r="H455" s="13"/>
      <c r="I455" s="20"/>
      <c r="J455" s="66"/>
      <c r="K455" s="125"/>
      <c r="L455" s="125"/>
      <c r="M455" s="125"/>
      <c r="N455" s="265"/>
      <c r="O455" s="265"/>
      <c r="P455" s="125"/>
      <c r="Q455" s="271"/>
      <c r="R455" s="280"/>
      <c r="S455" s="147"/>
      <c r="T455" s="289"/>
      <c r="U455" s="280"/>
      <c r="V455" s="147"/>
      <c r="W455" s="160" t="s">
        <v>144</v>
      </c>
    </row>
    <row r="456" spans="1:23" ht="15.75" customHeight="1">
      <c r="A456" s="19"/>
      <c r="B456" s="18"/>
      <c r="C456" s="13"/>
      <c r="D456" s="13"/>
      <c r="E456" s="13"/>
      <c r="F456" s="13"/>
      <c r="G456" s="13" t="s">
        <v>39</v>
      </c>
      <c r="H456" s="13"/>
      <c r="I456" s="20"/>
      <c r="J456" s="66"/>
      <c r="K456" s="125"/>
      <c r="L456" s="41">
        <v>8008</v>
      </c>
      <c r="M456" s="41">
        <v>8348</v>
      </c>
      <c r="N456" s="265">
        <v>8348</v>
      </c>
      <c r="O456" s="265">
        <v>8348</v>
      </c>
      <c r="P456" s="265">
        <v>7996.6354520000004</v>
      </c>
      <c r="Q456" s="265">
        <v>8348</v>
      </c>
      <c r="R456" s="280">
        <v>340</v>
      </c>
      <c r="S456" s="265"/>
      <c r="T456" s="289">
        <v>4.2457542457542408E-2</v>
      </c>
      <c r="U456" s="280" t="e">
        <v>#REF!</v>
      </c>
      <c r="V456" s="265"/>
      <c r="W456" s="160" t="e">
        <v>#REF!</v>
      </c>
    </row>
    <row r="457" spans="1:23" ht="15.75" customHeight="1">
      <c r="A457" s="19"/>
      <c r="B457" s="18"/>
      <c r="C457" s="13"/>
      <c r="D457" s="13"/>
      <c r="E457" s="13"/>
      <c r="F457" s="13"/>
      <c r="G457" s="13"/>
      <c r="H457" s="13"/>
      <c r="I457" s="20"/>
      <c r="J457" s="66"/>
      <c r="K457" s="125"/>
      <c r="L457" s="125"/>
      <c r="M457" s="125"/>
      <c r="N457" s="265"/>
      <c r="O457" s="265"/>
      <c r="P457" s="125"/>
      <c r="Q457" s="265"/>
      <c r="R457" s="280"/>
      <c r="S457" s="147"/>
      <c r="T457" s="289"/>
      <c r="U457" s="280"/>
      <c r="V457" s="147"/>
      <c r="W457" s="160" t="s">
        <v>144</v>
      </c>
    </row>
    <row r="458" spans="1:23" ht="15.75" customHeight="1">
      <c r="A458" s="19"/>
      <c r="B458" s="18" t="s">
        <v>180</v>
      </c>
      <c r="C458" s="13" t="s">
        <v>188</v>
      </c>
      <c r="D458" s="13"/>
      <c r="E458" s="13"/>
      <c r="F458" s="13"/>
      <c r="G458" s="13"/>
      <c r="H458" s="13"/>
      <c r="I458" s="20"/>
      <c r="J458" s="66" t="s">
        <v>29</v>
      </c>
      <c r="K458" s="125"/>
      <c r="L458" s="41">
        <v>3348</v>
      </c>
      <c r="M458" s="41">
        <v>3348</v>
      </c>
      <c r="N458" s="265">
        <v>3348</v>
      </c>
      <c r="O458" s="265">
        <v>3348</v>
      </c>
      <c r="P458" s="271">
        <v>3341.635452</v>
      </c>
      <c r="Q458" s="265">
        <v>3348</v>
      </c>
      <c r="R458" s="280">
        <v>0</v>
      </c>
      <c r="S458" s="265"/>
      <c r="T458" s="289">
        <v>0</v>
      </c>
      <c r="U458" s="280" t="e">
        <v>#REF!</v>
      </c>
      <c r="V458" s="265"/>
      <c r="W458" s="160" t="e">
        <v>#REF!</v>
      </c>
    </row>
    <row r="459" spans="1:23" ht="15.75" customHeight="1">
      <c r="A459" s="19"/>
      <c r="B459" s="18" t="s">
        <v>187</v>
      </c>
      <c r="C459" s="13" t="s">
        <v>190</v>
      </c>
      <c r="D459" s="13"/>
      <c r="E459" s="13"/>
      <c r="F459" s="13"/>
      <c r="G459" s="13"/>
      <c r="H459" s="13"/>
      <c r="I459" s="20"/>
      <c r="J459" s="66" t="s">
        <v>33</v>
      </c>
      <c r="K459" s="125"/>
      <c r="L459" s="81">
        <v>4660</v>
      </c>
      <c r="M459" s="81">
        <v>5000</v>
      </c>
      <c r="N459" s="266">
        <v>5000</v>
      </c>
      <c r="O459" s="266">
        <v>5000</v>
      </c>
      <c r="P459" s="275">
        <v>4655</v>
      </c>
      <c r="Q459" s="275">
        <v>4655</v>
      </c>
      <c r="R459" s="281">
        <v>-5</v>
      </c>
      <c r="S459" s="265"/>
      <c r="T459" s="321">
        <v>-1.0729613733905241E-3</v>
      </c>
      <c r="U459" s="266" t="e">
        <v>#REF!</v>
      </c>
      <c r="V459" s="265"/>
      <c r="W459" s="170" t="e">
        <v>#REF!</v>
      </c>
    </row>
    <row r="460" spans="1:23" ht="15.75" customHeight="1">
      <c r="A460" s="19"/>
      <c r="B460" s="18"/>
      <c r="C460" s="13"/>
      <c r="D460" s="13"/>
      <c r="E460" s="13"/>
      <c r="F460" s="13"/>
      <c r="G460" s="13"/>
      <c r="H460" s="13"/>
      <c r="I460" s="20"/>
      <c r="J460" s="66"/>
      <c r="K460" s="125"/>
      <c r="L460" s="125"/>
      <c r="M460" s="125"/>
      <c r="N460" s="265"/>
      <c r="O460" s="265"/>
      <c r="P460" s="125"/>
      <c r="Q460" s="265"/>
      <c r="R460" s="280"/>
      <c r="S460" s="147"/>
      <c r="T460" s="289"/>
      <c r="U460" s="280"/>
      <c r="V460" s="147"/>
      <c r="W460" s="160" t="s">
        <v>144</v>
      </c>
    </row>
    <row r="461" spans="1:23" ht="15.75" customHeight="1">
      <c r="A461" s="19"/>
      <c r="B461" s="18"/>
      <c r="C461" s="13"/>
      <c r="D461" s="13"/>
      <c r="E461" s="13"/>
      <c r="F461" s="13"/>
      <c r="G461" s="13" t="s">
        <v>39</v>
      </c>
      <c r="H461" s="13"/>
      <c r="I461" s="20"/>
      <c r="J461" s="66"/>
      <c r="K461" s="125"/>
      <c r="L461" s="41">
        <v>8008</v>
      </c>
      <c r="M461" s="41">
        <v>8348</v>
      </c>
      <c r="N461" s="265">
        <v>8348</v>
      </c>
      <c r="O461" s="265">
        <v>8348</v>
      </c>
      <c r="P461" s="265">
        <v>7996.6354520000004</v>
      </c>
      <c r="Q461" s="265">
        <v>8348</v>
      </c>
      <c r="R461" s="280">
        <v>340</v>
      </c>
      <c r="S461" s="265"/>
      <c r="T461" s="289">
        <v>4.2457542457542408E-2</v>
      </c>
      <c r="U461" s="280" t="e">
        <v>#REF!</v>
      </c>
      <c r="V461" s="265"/>
      <c r="W461" s="160" t="e">
        <v>#REF!</v>
      </c>
    </row>
    <row r="462" spans="1:23" ht="15.75" customHeight="1">
      <c r="A462" s="19"/>
      <c r="B462" s="18"/>
      <c r="C462" s="13"/>
      <c r="D462" s="13"/>
      <c r="E462" s="13"/>
      <c r="F462" s="13"/>
      <c r="G462" s="13"/>
      <c r="H462" s="13"/>
      <c r="I462" s="20"/>
      <c r="J462" s="66"/>
      <c r="K462" s="125"/>
      <c r="L462" s="125"/>
      <c r="M462" s="125"/>
      <c r="N462" s="265"/>
      <c r="O462" s="265"/>
      <c r="P462" s="125"/>
      <c r="Q462" s="265"/>
      <c r="R462" s="280"/>
      <c r="S462" s="147"/>
      <c r="T462" s="289"/>
      <c r="U462" s="280"/>
      <c r="V462" s="147"/>
      <c r="W462" s="160" t="s">
        <v>144</v>
      </c>
    </row>
    <row r="463" spans="1:23" ht="15.75" customHeight="1">
      <c r="A463" s="19"/>
      <c r="B463" s="7" t="s">
        <v>493</v>
      </c>
      <c r="C463" s="13" t="s">
        <v>171</v>
      </c>
      <c r="D463" s="13"/>
      <c r="E463" s="13"/>
      <c r="F463" s="13"/>
      <c r="G463" s="13"/>
      <c r="H463" s="13"/>
      <c r="I463" s="20"/>
      <c r="J463" s="66" t="s">
        <v>29</v>
      </c>
      <c r="K463" s="125"/>
      <c r="L463" s="81">
        <v>9648</v>
      </c>
      <c r="M463" s="81">
        <v>9648</v>
      </c>
      <c r="N463" s="266">
        <v>9648</v>
      </c>
      <c r="O463" s="266">
        <v>9648</v>
      </c>
      <c r="P463" s="275">
        <v>9629.6591520000002</v>
      </c>
      <c r="Q463" s="266">
        <v>9648</v>
      </c>
      <c r="R463" s="281">
        <v>0</v>
      </c>
      <c r="S463" s="265"/>
      <c r="T463" s="321">
        <v>0</v>
      </c>
      <c r="U463" s="281" t="e">
        <v>#REF!</v>
      </c>
      <c r="V463" s="265"/>
      <c r="W463" s="170" t="e">
        <v>#REF!</v>
      </c>
    </row>
    <row r="464" spans="1:23" ht="15.75" customHeight="1">
      <c r="A464" s="19"/>
      <c r="B464" s="18"/>
      <c r="C464" s="13"/>
      <c r="D464" s="13"/>
      <c r="E464" s="13"/>
      <c r="F464" s="13"/>
      <c r="G464" s="13"/>
      <c r="H464" s="13"/>
      <c r="I464" s="20"/>
      <c r="J464" s="66"/>
      <c r="K464" s="125"/>
      <c r="L464" s="125"/>
      <c r="M464" s="125"/>
      <c r="N464" s="265"/>
      <c r="O464" s="265"/>
      <c r="P464" s="125"/>
      <c r="Q464" s="265"/>
      <c r="R464" s="280"/>
      <c r="S464" s="147"/>
      <c r="T464" s="289"/>
      <c r="U464" s="280"/>
      <c r="V464" s="147"/>
      <c r="W464" s="160" t="s">
        <v>144</v>
      </c>
    </row>
    <row r="465" spans="1:23" ht="15.75" customHeight="1">
      <c r="A465" s="19"/>
      <c r="B465" s="13"/>
      <c r="C465" s="13"/>
      <c r="D465" s="13"/>
      <c r="E465" s="13" t="s">
        <v>172</v>
      </c>
      <c r="F465" s="13"/>
      <c r="G465" s="13"/>
      <c r="H465" s="13"/>
      <c r="I465" s="20"/>
      <c r="J465" s="66"/>
      <c r="K465" s="125"/>
      <c r="L465" s="41">
        <v>606656</v>
      </c>
      <c r="M465" s="41">
        <v>617196</v>
      </c>
      <c r="N465" s="265">
        <v>626696</v>
      </c>
      <c r="O465" s="265">
        <v>617196</v>
      </c>
      <c r="P465" s="265">
        <v>605622.36540400004</v>
      </c>
      <c r="Q465" s="265">
        <v>614001</v>
      </c>
      <c r="R465" s="280">
        <v>7345</v>
      </c>
      <c r="S465" s="265"/>
      <c r="T465" s="289">
        <v>1.2107355733727232E-2</v>
      </c>
      <c r="U465" s="280" t="e">
        <v>#REF!</v>
      </c>
      <c r="V465" s="265"/>
      <c r="W465" s="160" t="e">
        <v>#REF!</v>
      </c>
    </row>
    <row r="466" spans="1:23" ht="15.75" customHeight="1">
      <c r="A466" s="19"/>
      <c r="B466" s="13"/>
      <c r="C466" s="13"/>
      <c r="D466" s="13"/>
      <c r="E466" s="13"/>
      <c r="F466" s="13"/>
      <c r="G466" s="13"/>
      <c r="H466" s="13" t="s">
        <v>243</v>
      </c>
      <c r="I466" s="20"/>
      <c r="J466" s="66" t="s">
        <v>29</v>
      </c>
      <c r="K466" s="125"/>
      <c r="L466" s="41">
        <v>462196</v>
      </c>
      <c r="M466" s="41">
        <v>462196</v>
      </c>
      <c r="N466" s="265">
        <v>471696</v>
      </c>
      <c r="O466" s="265">
        <v>462196</v>
      </c>
      <c r="P466" s="265">
        <v>461317.36540400004</v>
      </c>
      <c r="Q466" s="265">
        <v>469696</v>
      </c>
      <c r="R466" s="280">
        <v>7500</v>
      </c>
      <c r="S466" s="265"/>
      <c r="T466" s="289">
        <v>1.6226882101965323E-2</v>
      </c>
      <c r="U466" s="280" t="e">
        <v>#REF!</v>
      </c>
      <c r="V466" s="265"/>
      <c r="W466" s="160" t="e">
        <v>#REF!</v>
      </c>
    </row>
    <row r="467" spans="1:23" ht="15.75" customHeight="1">
      <c r="A467" s="19"/>
      <c r="B467" s="13"/>
      <c r="C467" s="13"/>
      <c r="D467" s="13"/>
      <c r="E467" s="13"/>
      <c r="F467" s="13"/>
      <c r="G467" s="13"/>
      <c r="H467" s="13" t="s">
        <v>244</v>
      </c>
      <c r="I467" s="20"/>
      <c r="J467" s="66" t="s">
        <v>33</v>
      </c>
      <c r="K467" s="125"/>
      <c r="L467" s="41">
        <v>144460</v>
      </c>
      <c r="M467" s="41">
        <v>155000</v>
      </c>
      <c r="N467" s="265">
        <v>155000</v>
      </c>
      <c r="O467" s="265">
        <v>155000</v>
      </c>
      <c r="P467" s="265">
        <v>144305</v>
      </c>
      <c r="Q467" s="265">
        <v>144305</v>
      </c>
      <c r="R467" s="280">
        <v>-155</v>
      </c>
      <c r="S467" s="265"/>
      <c r="T467" s="289">
        <v>-1.0729613733905241E-3</v>
      </c>
      <c r="U467" s="265" t="e">
        <v>#REF!</v>
      </c>
      <c r="V467" s="265"/>
      <c r="W467" s="160" t="e">
        <v>#REF!</v>
      </c>
    </row>
    <row r="468" spans="1:23" ht="15.75" customHeight="1">
      <c r="A468" s="19"/>
      <c r="B468" s="13"/>
      <c r="C468" s="13"/>
      <c r="D468" s="13"/>
      <c r="E468" s="13"/>
      <c r="F468" s="13"/>
      <c r="G468" s="13"/>
      <c r="H468" s="52"/>
      <c r="I468" s="96"/>
      <c r="J468" s="97"/>
      <c r="K468" s="125"/>
      <c r="L468" s="147"/>
      <c r="M468" s="147"/>
      <c r="N468" s="147"/>
      <c r="O468" s="147"/>
      <c r="P468" s="147"/>
      <c r="Q468" s="265"/>
      <c r="R468" s="280"/>
      <c r="S468" s="147"/>
      <c r="T468" s="289"/>
      <c r="U468" s="280"/>
      <c r="V468" s="147"/>
      <c r="W468" s="160" t="s">
        <v>144</v>
      </c>
    </row>
    <row r="469" spans="1:23" ht="15.75" customHeight="1">
      <c r="A469" s="19"/>
      <c r="B469" s="13"/>
      <c r="C469" s="13"/>
      <c r="D469" s="13"/>
      <c r="E469" s="13"/>
      <c r="F469" s="13"/>
      <c r="G469" s="13"/>
      <c r="H469" s="52"/>
      <c r="I469" s="96"/>
      <c r="J469" s="97"/>
      <c r="K469" s="125"/>
      <c r="L469" s="147"/>
      <c r="M469" s="147"/>
      <c r="N469" s="147"/>
      <c r="O469" s="147"/>
      <c r="P469" s="147"/>
      <c r="Q469" s="265"/>
      <c r="R469" s="280"/>
      <c r="S469" s="147"/>
      <c r="T469" s="289"/>
      <c r="U469" s="280"/>
      <c r="V469" s="147"/>
      <c r="W469" s="160" t="s">
        <v>144</v>
      </c>
    </row>
    <row r="470" spans="1:23">
      <c r="A470" s="71" t="s">
        <v>526</v>
      </c>
      <c r="B470" s="76"/>
      <c r="C470" s="71"/>
      <c r="D470" s="76"/>
      <c r="E470" s="76"/>
      <c r="F470" s="76"/>
      <c r="G470" s="76"/>
      <c r="H470" s="76"/>
      <c r="I470" s="76"/>
      <c r="J470" s="193"/>
      <c r="K470" s="194"/>
      <c r="L470" s="200"/>
      <c r="M470" s="200"/>
      <c r="N470" s="200"/>
      <c r="O470" s="200"/>
      <c r="P470" s="200"/>
      <c r="Q470" s="200"/>
      <c r="R470" s="280"/>
      <c r="S470" s="200"/>
      <c r="T470" s="289"/>
      <c r="U470" s="280"/>
      <c r="V470" s="200"/>
      <c r="W470" s="160"/>
    </row>
    <row r="471" spans="1:23">
      <c r="A471" s="71" t="s">
        <v>524</v>
      </c>
      <c r="B471" s="76"/>
      <c r="C471" s="71"/>
      <c r="D471" s="76"/>
      <c r="E471" s="76"/>
      <c r="F471" s="76"/>
      <c r="G471" s="76"/>
      <c r="H471" s="76"/>
      <c r="I471" s="76"/>
      <c r="J471" s="193"/>
      <c r="K471" s="194"/>
      <c r="L471" s="200"/>
      <c r="M471" s="200"/>
      <c r="N471" s="200"/>
      <c r="O471" s="200"/>
      <c r="P471" s="200"/>
      <c r="Q471" s="200"/>
      <c r="R471" s="280"/>
      <c r="S471" s="200"/>
      <c r="T471" s="289"/>
      <c r="U471" s="280"/>
      <c r="V471" s="200"/>
      <c r="W471" s="160"/>
    </row>
    <row r="472" spans="1:23" ht="15.75" customHeight="1">
      <c r="A472" s="71"/>
      <c r="B472" s="18"/>
      <c r="C472" s="13"/>
      <c r="D472" s="13"/>
      <c r="E472" s="13"/>
      <c r="F472" s="13"/>
      <c r="G472" s="13"/>
      <c r="H472" s="13"/>
      <c r="I472" s="13"/>
      <c r="J472" s="66"/>
      <c r="K472" s="125"/>
      <c r="L472" s="147"/>
      <c r="M472" s="147"/>
      <c r="N472" s="147"/>
      <c r="O472" s="147"/>
      <c r="P472" s="147"/>
      <c r="Q472" s="265"/>
      <c r="R472" s="280"/>
      <c r="S472" s="147"/>
      <c r="T472" s="289"/>
      <c r="U472" s="280"/>
      <c r="V472" s="147"/>
      <c r="W472" s="160" t="s">
        <v>144</v>
      </c>
    </row>
    <row r="473" spans="1:23" ht="15.75" customHeight="1">
      <c r="A473" s="71"/>
      <c r="B473" s="18"/>
      <c r="C473" s="13"/>
      <c r="D473" s="13"/>
      <c r="E473" s="13"/>
      <c r="F473" s="13"/>
      <c r="G473" s="13"/>
      <c r="H473" s="13"/>
      <c r="I473" s="13"/>
      <c r="J473" s="66"/>
      <c r="K473" s="125"/>
      <c r="L473" s="147"/>
      <c r="M473" s="147"/>
      <c r="N473" s="147"/>
      <c r="O473" s="147"/>
      <c r="P473" s="147"/>
      <c r="Q473" s="265"/>
      <c r="R473" s="280"/>
      <c r="S473" s="147"/>
      <c r="T473" s="289"/>
      <c r="U473" s="280"/>
      <c r="V473" s="147"/>
      <c r="W473" s="160" t="s">
        <v>144</v>
      </c>
    </row>
    <row r="474" spans="1:23" ht="15.75" customHeight="1">
      <c r="A474" s="16" t="s">
        <v>164</v>
      </c>
      <c r="B474" s="53"/>
      <c r="C474" s="53"/>
      <c r="D474" s="53"/>
      <c r="E474" s="53"/>
      <c r="F474" s="53"/>
      <c r="G474" s="53"/>
      <c r="H474" s="53"/>
      <c r="I474" s="13"/>
      <c r="J474" s="66"/>
      <c r="K474" s="125"/>
      <c r="L474" s="265"/>
      <c r="M474" s="265"/>
      <c r="N474" s="265"/>
      <c r="O474" s="265"/>
      <c r="P474" s="265"/>
      <c r="Q474" s="265"/>
      <c r="R474" s="280"/>
      <c r="S474" s="265"/>
      <c r="T474" s="289"/>
      <c r="U474" s="280"/>
      <c r="V474" s="265"/>
      <c r="W474" s="160" t="s">
        <v>144</v>
      </c>
    </row>
    <row r="475" spans="1:23" ht="15.75" customHeight="1">
      <c r="A475" s="13"/>
      <c r="B475" s="18"/>
      <c r="C475" s="13"/>
      <c r="D475" s="13"/>
      <c r="E475" s="13"/>
      <c r="F475" s="13"/>
      <c r="G475" s="13"/>
      <c r="H475" s="13"/>
      <c r="I475" s="20"/>
      <c r="J475" s="66"/>
      <c r="K475" s="125"/>
      <c r="L475" s="265"/>
      <c r="M475" s="265"/>
      <c r="N475" s="265"/>
      <c r="O475" s="265"/>
      <c r="P475" s="265"/>
      <c r="Q475" s="265"/>
      <c r="R475" s="280"/>
      <c r="S475" s="265"/>
      <c r="T475" s="289"/>
      <c r="U475" s="280"/>
      <c r="V475" s="265"/>
      <c r="W475" s="160" t="s">
        <v>144</v>
      </c>
    </row>
    <row r="476" spans="1:23" ht="15.75" customHeight="1">
      <c r="A476" s="17" t="s">
        <v>36</v>
      </c>
      <c r="B476" s="13" t="s">
        <v>184</v>
      </c>
      <c r="C476" s="13"/>
      <c r="D476" s="13"/>
      <c r="E476" s="13"/>
      <c r="F476" s="13"/>
      <c r="G476" s="13"/>
      <c r="H476" s="13"/>
      <c r="I476" s="23"/>
      <c r="J476" s="66"/>
      <c r="K476" s="125"/>
      <c r="L476" s="265"/>
      <c r="M476" s="265"/>
      <c r="N476" s="265"/>
      <c r="O476" s="265"/>
      <c r="P476" s="265"/>
      <c r="Q476" s="265"/>
      <c r="R476" s="280"/>
      <c r="S476" s="265"/>
      <c r="T476" s="289"/>
      <c r="U476" s="280"/>
      <c r="V476" s="265"/>
      <c r="W476" s="160" t="s">
        <v>144</v>
      </c>
    </row>
    <row r="477" spans="1:23" ht="15.75" customHeight="1">
      <c r="A477" s="19"/>
      <c r="B477" s="18" t="s">
        <v>38</v>
      </c>
      <c r="C477" s="13" t="s">
        <v>201</v>
      </c>
      <c r="D477" s="13"/>
      <c r="E477" s="13"/>
      <c r="F477" s="13"/>
      <c r="G477" s="13"/>
      <c r="H477" s="13"/>
      <c r="I477" s="20"/>
      <c r="J477" s="66" t="s">
        <v>29</v>
      </c>
      <c r="K477" s="125"/>
      <c r="L477" s="41">
        <v>107795</v>
      </c>
      <c r="M477" s="41">
        <v>107795</v>
      </c>
      <c r="N477" s="265">
        <v>107795</v>
      </c>
      <c r="O477" s="265">
        <v>107795</v>
      </c>
      <c r="P477" s="271">
        <v>107590.081705</v>
      </c>
      <c r="Q477" s="265">
        <v>107795</v>
      </c>
      <c r="R477" s="280">
        <v>0</v>
      </c>
      <c r="S477" s="265"/>
      <c r="T477" s="289">
        <v>0</v>
      </c>
      <c r="U477" s="280" t="e">
        <v>#REF!</v>
      </c>
      <c r="V477" s="265"/>
      <c r="W477" s="160" t="e">
        <v>#REF!</v>
      </c>
    </row>
    <row r="478" spans="1:23" ht="15.75" customHeight="1">
      <c r="A478" s="13"/>
      <c r="B478" s="18" t="s">
        <v>13</v>
      </c>
      <c r="C478" s="13" t="s">
        <v>235</v>
      </c>
      <c r="D478" s="13"/>
      <c r="E478" s="13"/>
      <c r="F478" s="13"/>
      <c r="G478" s="13"/>
      <c r="H478" s="13"/>
      <c r="I478" s="20"/>
      <c r="J478" s="66" t="s">
        <v>33</v>
      </c>
      <c r="K478" s="125"/>
      <c r="L478" s="41">
        <v>93200</v>
      </c>
      <c r="M478" s="41">
        <v>100000</v>
      </c>
      <c r="N478" s="265">
        <v>100000</v>
      </c>
      <c r="O478" s="265">
        <v>100000</v>
      </c>
      <c r="P478" s="271">
        <v>93100</v>
      </c>
      <c r="Q478" s="271">
        <v>93100</v>
      </c>
      <c r="R478" s="280">
        <v>-100</v>
      </c>
      <c r="S478" s="265"/>
      <c r="T478" s="289">
        <v>-1.0729613733905241E-3</v>
      </c>
      <c r="U478" s="265" t="e">
        <v>#REF!</v>
      </c>
      <c r="V478" s="265"/>
      <c r="W478" s="160" t="e">
        <v>#REF!</v>
      </c>
    </row>
    <row r="479" spans="1:23" ht="15.75" customHeight="1">
      <c r="A479" s="13"/>
      <c r="B479" s="18" t="s">
        <v>15</v>
      </c>
      <c r="C479" s="13" t="s">
        <v>216</v>
      </c>
      <c r="D479" s="13"/>
      <c r="E479" s="13"/>
      <c r="F479" s="13"/>
      <c r="G479" s="13"/>
      <c r="H479" s="13"/>
      <c r="I479" s="20"/>
      <c r="J479" s="66" t="s">
        <v>29</v>
      </c>
      <c r="K479" s="125"/>
      <c r="L479" s="81">
        <v>9671</v>
      </c>
      <c r="M479" s="81">
        <v>9671</v>
      </c>
      <c r="N479" s="266">
        <v>9671</v>
      </c>
      <c r="O479" s="266">
        <v>9671</v>
      </c>
      <c r="P479" s="275">
        <v>9652.6154289999995</v>
      </c>
      <c r="Q479" s="266">
        <v>9671</v>
      </c>
      <c r="R479" s="281">
        <v>0</v>
      </c>
      <c r="S479" s="265"/>
      <c r="T479" s="321">
        <v>0</v>
      </c>
      <c r="U479" s="281" t="e">
        <v>#REF!</v>
      </c>
      <c r="V479" s="265"/>
      <c r="W479" s="170" t="e">
        <v>#REF!</v>
      </c>
    </row>
    <row r="480" spans="1:23" ht="15.75" customHeight="1">
      <c r="A480" s="13"/>
      <c r="B480" s="18"/>
      <c r="C480" s="13"/>
      <c r="D480" s="13"/>
      <c r="E480" s="13"/>
      <c r="F480" s="13"/>
      <c r="G480" s="13"/>
      <c r="H480" s="13"/>
      <c r="I480" s="20"/>
      <c r="J480" s="66"/>
      <c r="K480" s="125"/>
      <c r="L480" s="147"/>
      <c r="M480" s="147"/>
      <c r="N480" s="265"/>
      <c r="O480" s="265"/>
      <c r="P480" s="147"/>
      <c r="Q480" s="265"/>
      <c r="R480" s="280"/>
      <c r="S480" s="147"/>
      <c r="T480" s="289"/>
      <c r="U480" s="280"/>
      <c r="V480" s="147"/>
      <c r="W480" s="160" t="s">
        <v>144</v>
      </c>
    </row>
    <row r="481" spans="1:23" ht="15.75" customHeight="1">
      <c r="A481" s="13"/>
      <c r="B481" s="18"/>
      <c r="C481" s="13"/>
      <c r="D481" s="13"/>
      <c r="E481" s="13"/>
      <c r="F481" s="13"/>
      <c r="G481" s="13" t="s">
        <v>39</v>
      </c>
      <c r="H481" s="13"/>
      <c r="I481" s="20"/>
      <c r="J481" s="66"/>
      <c r="K481" s="125"/>
      <c r="L481" s="265">
        <v>210666</v>
      </c>
      <c r="M481" s="265">
        <v>217466</v>
      </c>
      <c r="N481" s="265">
        <v>217466</v>
      </c>
      <c r="O481" s="265">
        <v>217466</v>
      </c>
      <c r="P481" s="265">
        <v>210342.69713400002</v>
      </c>
      <c r="Q481" s="265">
        <v>210566</v>
      </c>
      <c r="R481" s="280">
        <v>-100</v>
      </c>
      <c r="S481" s="265"/>
      <c r="T481" s="289">
        <v>-4.7468504647163456E-4</v>
      </c>
      <c r="U481" s="280" t="e">
        <v>#REF!</v>
      </c>
      <c r="V481" s="265"/>
      <c r="W481" s="160" t="e">
        <v>#REF!</v>
      </c>
    </row>
    <row r="482" spans="1:23" ht="15.75" customHeight="1">
      <c r="A482" s="13"/>
      <c r="B482" s="18"/>
      <c r="C482" s="13"/>
      <c r="D482" s="13"/>
      <c r="E482" s="13"/>
      <c r="F482" s="13"/>
      <c r="G482" s="13"/>
      <c r="H482" s="13" t="s">
        <v>243</v>
      </c>
      <c r="I482" s="20"/>
      <c r="J482" s="66"/>
      <c r="K482" s="125"/>
      <c r="L482" s="265">
        <v>117466</v>
      </c>
      <c r="M482" s="265">
        <v>117466</v>
      </c>
      <c r="N482" s="265">
        <v>117466</v>
      </c>
      <c r="O482" s="265">
        <v>117466</v>
      </c>
      <c r="P482" s="265">
        <v>117242.697134</v>
      </c>
      <c r="Q482" s="265">
        <v>117466</v>
      </c>
      <c r="R482" s="280">
        <v>0</v>
      </c>
      <c r="S482" s="265"/>
      <c r="T482" s="289">
        <v>0</v>
      </c>
      <c r="U482" s="280" t="e">
        <v>#REF!</v>
      </c>
      <c r="V482" s="265"/>
      <c r="W482" s="160" t="e">
        <v>#REF!</v>
      </c>
    </row>
    <row r="483" spans="1:23" ht="15.75" customHeight="1">
      <c r="A483" s="13"/>
      <c r="B483" s="18"/>
      <c r="C483" s="13"/>
      <c r="D483" s="13"/>
      <c r="E483" s="13"/>
      <c r="F483" s="13"/>
      <c r="G483" s="13"/>
      <c r="H483" s="13" t="s">
        <v>244</v>
      </c>
      <c r="I483" s="20"/>
      <c r="J483" s="66"/>
      <c r="K483" s="125"/>
      <c r="L483" s="265">
        <v>93200</v>
      </c>
      <c r="M483" s="265">
        <v>100000</v>
      </c>
      <c r="N483" s="265">
        <v>100000</v>
      </c>
      <c r="O483" s="265">
        <v>100000</v>
      </c>
      <c r="P483" s="265">
        <v>93100</v>
      </c>
      <c r="Q483" s="265">
        <v>93100</v>
      </c>
      <c r="R483" s="280">
        <v>-100</v>
      </c>
      <c r="S483" s="265"/>
      <c r="T483" s="289">
        <v>-1.0729613733905241E-3</v>
      </c>
      <c r="U483" s="265" t="e">
        <v>#REF!</v>
      </c>
      <c r="V483" s="265"/>
      <c r="W483" s="160" t="e">
        <v>#REF!</v>
      </c>
    </row>
    <row r="484" spans="1:23" ht="15.75" customHeight="1">
      <c r="A484" s="13"/>
      <c r="B484" s="18"/>
      <c r="C484" s="13"/>
      <c r="D484" s="13"/>
      <c r="E484" s="13"/>
      <c r="F484" s="13"/>
      <c r="G484" s="13"/>
      <c r="H484" s="13"/>
      <c r="I484" s="20"/>
      <c r="J484" s="66"/>
      <c r="K484" s="125"/>
      <c r="L484" s="147"/>
      <c r="M484" s="147"/>
      <c r="N484" s="265"/>
      <c r="O484" s="265"/>
      <c r="P484" s="147"/>
      <c r="Q484" s="265"/>
      <c r="R484" s="280"/>
      <c r="S484" s="147"/>
      <c r="T484" s="289"/>
      <c r="U484" s="280"/>
      <c r="V484" s="147"/>
      <c r="W484" s="160"/>
    </row>
    <row r="485" spans="1:23" ht="15.75" customHeight="1">
      <c r="A485" s="17" t="s">
        <v>37</v>
      </c>
      <c r="B485" s="13" t="s">
        <v>461</v>
      </c>
      <c r="C485" s="13"/>
      <c r="D485" s="13"/>
      <c r="E485" s="13"/>
      <c r="F485" s="13"/>
      <c r="G485" s="13"/>
      <c r="H485" s="13"/>
      <c r="I485" s="20"/>
      <c r="J485" s="66" t="s">
        <v>29</v>
      </c>
      <c r="K485" s="125"/>
      <c r="L485" s="293">
        <v>0</v>
      </c>
      <c r="M485" s="41">
        <v>30000</v>
      </c>
      <c r="N485" s="265">
        <v>0</v>
      </c>
      <c r="O485" s="265">
        <v>0</v>
      </c>
      <c r="P485" s="271">
        <v>0</v>
      </c>
      <c r="Q485" s="265">
        <v>0</v>
      </c>
      <c r="R485" s="280">
        <v>0</v>
      </c>
      <c r="S485" s="147"/>
      <c r="T485" s="289" t="s">
        <v>546</v>
      </c>
      <c r="U485" s="265" t="e">
        <v>#REF!</v>
      </c>
      <c r="V485" s="147"/>
      <c r="W485" s="160" t="e">
        <v>#REF!</v>
      </c>
    </row>
    <row r="486" spans="1:23" ht="15.75" customHeight="1">
      <c r="A486" s="13"/>
      <c r="B486" s="18"/>
      <c r="C486" s="13"/>
      <c r="D486" s="13"/>
      <c r="E486" s="13"/>
      <c r="F486" s="13"/>
      <c r="G486" s="13"/>
      <c r="H486" s="13"/>
      <c r="I486" s="20"/>
      <c r="J486" s="66"/>
      <c r="K486" s="125"/>
      <c r="L486" s="147"/>
      <c r="M486" s="147"/>
      <c r="N486" s="265"/>
      <c r="O486" s="265"/>
      <c r="P486" s="147"/>
      <c r="Q486" s="265"/>
      <c r="R486" s="280"/>
      <c r="S486" s="147"/>
      <c r="T486" s="289"/>
      <c r="U486" s="280"/>
      <c r="V486" s="147"/>
      <c r="W486" s="160" t="s">
        <v>144</v>
      </c>
    </row>
    <row r="487" spans="1:23" ht="15.75" customHeight="1">
      <c r="A487" s="17" t="s">
        <v>18</v>
      </c>
      <c r="B487" s="13" t="s">
        <v>6</v>
      </c>
      <c r="C487" s="13"/>
      <c r="D487" s="13"/>
      <c r="E487" s="13"/>
      <c r="F487" s="13"/>
      <c r="G487" s="13"/>
      <c r="H487" s="13"/>
      <c r="I487" s="20"/>
      <c r="J487" s="66"/>
      <c r="K487" s="125"/>
      <c r="L487" s="147"/>
      <c r="M487" s="147"/>
      <c r="N487" s="265"/>
      <c r="O487" s="265"/>
      <c r="P487" s="147"/>
      <c r="Q487" s="265"/>
      <c r="R487" s="280"/>
      <c r="S487" s="147"/>
      <c r="T487" s="289"/>
      <c r="U487" s="280"/>
      <c r="V487" s="147"/>
      <c r="W487" s="160" t="s">
        <v>144</v>
      </c>
    </row>
    <row r="488" spans="1:23" ht="15.75" customHeight="1">
      <c r="A488" s="13"/>
      <c r="B488" s="59" t="s">
        <v>225</v>
      </c>
      <c r="C488" s="13" t="s">
        <v>7</v>
      </c>
      <c r="D488" s="13"/>
      <c r="E488" s="13"/>
      <c r="F488" s="13"/>
      <c r="G488" s="13"/>
      <c r="H488" s="13"/>
      <c r="I488" s="23"/>
      <c r="J488" s="66"/>
      <c r="K488" s="125"/>
      <c r="L488" s="147"/>
      <c r="M488" s="147"/>
      <c r="N488" s="265"/>
      <c r="O488" s="265"/>
      <c r="P488" s="147"/>
      <c r="Q488" s="265"/>
      <c r="R488" s="280"/>
      <c r="S488" s="147"/>
      <c r="T488" s="289"/>
      <c r="U488" s="280"/>
      <c r="V488" s="147"/>
      <c r="W488" s="160" t="s">
        <v>144</v>
      </c>
    </row>
    <row r="489" spans="1:23" ht="15.75" customHeight="1">
      <c r="A489" s="19"/>
      <c r="B489" s="13"/>
      <c r="C489" s="18" t="s">
        <v>25</v>
      </c>
      <c r="D489" s="13" t="s">
        <v>8</v>
      </c>
      <c r="E489" s="13"/>
      <c r="F489" s="13"/>
      <c r="G489" s="13"/>
      <c r="H489" s="13"/>
      <c r="I489" s="20"/>
      <c r="J489" s="66" t="s">
        <v>29</v>
      </c>
      <c r="K489" s="125"/>
      <c r="L489" s="265">
        <v>65103</v>
      </c>
      <c r="M489" s="265">
        <v>65103</v>
      </c>
      <c r="N489" s="265">
        <v>65103</v>
      </c>
      <c r="O489" s="265">
        <v>65103</v>
      </c>
      <c r="P489" s="271">
        <v>64979.239196999995</v>
      </c>
      <c r="Q489" s="265">
        <v>65103</v>
      </c>
      <c r="R489" s="280">
        <v>0</v>
      </c>
      <c r="S489" s="265"/>
      <c r="T489" s="289">
        <v>0</v>
      </c>
      <c r="U489" s="280" t="e">
        <v>#REF!</v>
      </c>
      <c r="V489" s="265"/>
      <c r="W489" s="160" t="e">
        <v>#REF!</v>
      </c>
    </row>
    <row r="490" spans="1:23" ht="15.75" customHeight="1">
      <c r="A490" s="19"/>
      <c r="B490" s="13"/>
      <c r="C490" s="18" t="s">
        <v>26</v>
      </c>
      <c r="D490" s="13" t="s">
        <v>9</v>
      </c>
      <c r="E490" s="13"/>
      <c r="F490" s="13"/>
      <c r="G490" s="13"/>
      <c r="H490" s="13"/>
      <c r="I490" s="20"/>
      <c r="J490" s="66" t="s">
        <v>29</v>
      </c>
      <c r="K490" s="125"/>
      <c r="L490" s="266">
        <v>7061</v>
      </c>
      <c r="M490" s="266">
        <v>2168</v>
      </c>
      <c r="N490" s="266">
        <v>2168</v>
      </c>
      <c r="O490" s="266">
        <v>7061</v>
      </c>
      <c r="P490" s="275">
        <v>7047.5770389999998</v>
      </c>
      <c r="Q490" s="266">
        <v>7061</v>
      </c>
      <c r="R490" s="281">
        <v>0</v>
      </c>
      <c r="S490" s="265"/>
      <c r="T490" s="321">
        <v>0</v>
      </c>
      <c r="U490" s="281" t="e">
        <v>#REF!</v>
      </c>
      <c r="V490" s="265"/>
      <c r="W490" s="170" t="e">
        <v>#REF!</v>
      </c>
    </row>
    <row r="491" spans="1:23" ht="15.75" customHeight="1">
      <c r="A491" s="19"/>
      <c r="B491" s="13"/>
      <c r="C491" s="13"/>
      <c r="D491" s="13"/>
      <c r="E491" s="13"/>
      <c r="F491" s="13"/>
      <c r="G491" s="13"/>
      <c r="H491" s="13"/>
      <c r="I491" s="20"/>
      <c r="J491" s="66"/>
      <c r="K491" s="125"/>
      <c r="L491" s="147"/>
      <c r="M491" s="147"/>
      <c r="N491" s="265"/>
      <c r="O491" s="265"/>
      <c r="P491" s="147"/>
      <c r="Q491" s="265"/>
      <c r="R491" s="280"/>
      <c r="S491" s="147"/>
      <c r="T491" s="289"/>
      <c r="U491" s="280"/>
      <c r="V491" s="147"/>
      <c r="W491" s="160" t="s">
        <v>144</v>
      </c>
    </row>
    <row r="492" spans="1:23" ht="15.75" customHeight="1">
      <c r="A492" s="19"/>
      <c r="B492" s="13"/>
      <c r="C492" s="13"/>
      <c r="D492" s="13"/>
      <c r="E492" s="13"/>
      <c r="F492" s="13"/>
      <c r="G492" s="13" t="s">
        <v>39</v>
      </c>
      <c r="H492" s="13"/>
      <c r="I492" s="20"/>
      <c r="J492" s="66"/>
      <c r="K492" s="125"/>
      <c r="L492" s="265">
        <v>72164</v>
      </c>
      <c r="M492" s="265">
        <v>67271</v>
      </c>
      <c r="N492" s="265">
        <v>67271</v>
      </c>
      <c r="O492" s="265">
        <v>72164</v>
      </c>
      <c r="P492" s="265">
        <v>72026.816235999999</v>
      </c>
      <c r="Q492" s="265">
        <v>72164</v>
      </c>
      <c r="R492" s="280">
        <v>0</v>
      </c>
      <c r="S492" s="265"/>
      <c r="T492" s="289">
        <v>0</v>
      </c>
      <c r="U492" s="280" t="e">
        <v>#REF!</v>
      </c>
      <c r="V492" s="265"/>
      <c r="W492" s="160" t="e">
        <v>#REF!</v>
      </c>
    </row>
    <row r="493" spans="1:23" ht="15.75" customHeight="1">
      <c r="A493" s="19"/>
      <c r="B493" s="13"/>
      <c r="C493" s="13"/>
      <c r="D493" s="13"/>
      <c r="E493" s="13"/>
      <c r="F493" s="13"/>
      <c r="G493" s="13"/>
      <c r="H493" s="13"/>
      <c r="I493" s="23"/>
      <c r="J493" s="66"/>
      <c r="K493" s="125"/>
      <c r="L493" s="147"/>
      <c r="M493" s="147"/>
      <c r="N493" s="265"/>
      <c r="O493" s="265"/>
      <c r="P493" s="147"/>
      <c r="Q493" s="265"/>
      <c r="R493" s="280"/>
      <c r="S493" s="147"/>
      <c r="T493" s="289"/>
      <c r="U493" s="280"/>
      <c r="V493" s="147"/>
      <c r="W493" s="160" t="s">
        <v>144</v>
      </c>
    </row>
    <row r="494" spans="1:23" ht="15.75" customHeight="1">
      <c r="A494" s="19"/>
      <c r="B494" s="59" t="s">
        <v>222</v>
      </c>
      <c r="C494" s="13" t="s">
        <v>227</v>
      </c>
      <c r="D494" s="13"/>
      <c r="E494" s="13"/>
      <c r="F494" s="13"/>
      <c r="G494" s="13"/>
      <c r="H494" s="13"/>
      <c r="I494" s="23"/>
      <c r="J494" s="66"/>
      <c r="K494" s="125"/>
      <c r="L494" s="147"/>
      <c r="M494" s="147"/>
      <c r="N494" s="265"/>
      <c r="O494" s="265"/>
      <c r="P494" s="147"/>
      <c r="Q494" s="265"/>
      <c r="R494" s="280"/>
      <c r="S494" s="147"/>
      <c r="T494" s="289"/>
      <c r="U494" s="280"/>
      <c r="V494" s="147"/>
      <c r="W494" s="160" t="s">
        <v>144</v>
      </c>
    </row>
    <row r="495" spans="1:23" ht="15.75" customHeight="1">
      <c r="A495" s="19"/>
      <c r="C495" s="59" t="s">
        <v>228</v>
      </c>
      <c r="D495" s="13" t="s">
        <v>444</v>
      </c>
      <c r="E495" s="13"/>
      <c r="F495" s="13"/>
      <c r="G495" s="13"/>
      <c r="H495" s="13"/>
      <c r="I495" s="20"/>
      <c r="J495" s="66" t="s">
        <v>29</v>
      </c>
      <c r="K495" s="125"/>
      <c r="L495" s="265">
        <v>0</v>
      </c>
      <c r="M495" s="265">
        <v>0</v>
      </c>
      <c r="N495" s="265">
        <v>0</v>
      </c>
      <c r="O495" s="265">
        <v>0</v>
      </c>
      <c r="P495" s="271">
        <v>0</v>
      </c>
      <c r="Q495" s="265">
        <v>0</v>
      </c>
      <c r="R495" s="280">
        <v>0</v>
      </c>
      <c r="S495" s="265"/>
      <c r="T495" s="289" t="s">
        <v>546</v>
      </c>
      <c r="U495" s="265" t="e">
        <v>#REF!</v>
      </c>
      <c r="V495" s="265"/>
      <c r="W495" s="160" t="e">
        <v>#REF!</v>
      </c>
    </row>
    <row r="496" spans="1:23" ht="15.75" customHeight="1">
      <c r="A496" s="19"/>
      <c r="C496" s="59" t="s">
        <v>229</v>
      </c>
      <c r="D496" s="13" t="s">
        <v>442</v>
      </c>
      <c r="E496" s="13"/>
      <c r="F496" s="13"/>
      <c r="G496" s="13"/>
      <c r="H496" s="13"/>
      <c r="I496" s="20"/>
      <c r="J496" s="66" t="s">
        <v>29</v>
      </c>
      <c r="K496" s="125"/>
      <c r="L496" s="266">
        <v>0</v>
      </c>
      <c r="M496" s="266">
        <v>100000</v>
      </c>
      <c r="N496" s="266">
        <v>0</v>
      </c>
      <c r="O496" s="266">
        <v>0</v>
      </c>
      <c r="P496" s="275">
        <v>0</v>
      </c>
      <c r="Q496" s="266">
        <v>0</v>
      </c>
      <c r="R496" s="281">
        <v>0</v>
      </c>
      <c r="S496" s="265"/>
      <c r="T496" s="321" t="s">
        <v>546</v>
      </c>
      <c r="U496" s="266" t="e">
        <v>#REF!</v>
      </c>
      <c r="V496" s="265"/>
      <c r="W496" s="170" t="e">
        <v>#REF!</v>
      </c>
    </row>
    <row r="497" spans="1:23" ht="15.6" customHeight="1">
      <c r="A497" s="19"/>
      <c r="B497" s="59"/>
      <c r="C497" s="13"/>
      <c r="E497" s="13"/>
      <c r="F497" s="13"/>
      <c r="G497" s="13"/>
      <c r="H497" s="13"/>
      <c r="I497" s="13"/>
      <c r="J497" s="66"/>
      <c r="K497" s="125"/>
      <c r="L497" s="265"/>
      <c r="M497" s="265"/>
      <c r="N497" s="265"/>
      <c r="O497" s="265"/>
      <c r="P497" s="265"/>
      <c r="Q497" s="265"/>
      <c r="R497" s="280"/>
      <c r="S497" s="265"/>
      <c r="T497" s="289"/>
      <c r="U497" s="265"/>
      <c r="V497" s="265"/>
      <c r="W497" s="160" t="s">
        <v>144</v>
      </c>
    </row>
    <row r="498" spans="1:23" ht="15.75" customHeight="1">
      <c r="A498" s="19"/>
      <c r="C498" s="59"/>
      <c r="D498" s="13"/>
      <c r="E498" s="13"/>
      <c r="F498" s="13"/>
      <c r="G498" s="13" t="s">
        <v>39</v>
      </c>
      <c r="H498" s="13"/>
      <c r="I498" s="20"/>
      <c r="J498" s="66"/>
      <c r="K498" s="125"/>
      <c r="L498" s="265">
        <v>0</v>
      </c>
      <c r="M498" s="265">
        <v>100000</v>
      </c>
      <c r="N498" s="265">
        <v>0</v>
      </c>
      <c r="O498" s="265">
        <v>0</v>
      </c>
      <c r="P498" s="265">
        <v>0</v>
      </c>
      <c r="Q498" s="265">
        <v>0</v>
      </c>
      <c r="R498" s="280">
        <v>0</v>
      </c>
      <c r="S498" s="265"/>
      <c r="T498" s="289" t="s">
        <v>546</v>
      </c>
      <c r="U498" s="265" t="e">
        <v>#REF!</v>
      </c>
      <c r="V498" s="265"/>
      <c r="W498" s="160" t="e">
        <v>#REF!</v>
      </c>
    </row>
    <row r="499" spans="1:23" ht="15.75" customHeight="1">
      <c r="A499" s="19"/>
      <c r="C499" s="59"/>
      <c r="D499" s="13"/>
      <c r="E499" s="13"/>
      <c r="F499" s="13"/>
      <c r="G499" s="13"/>
      <c r="H499" s="13"/>
      <c r="I499" s="20"/>
      <c r="J499" s="66"/>
      <c r="K499" s="125"/>
      <c r="L499" s="265"/>
      <c r="M499" s="265"/>
      <c r="N499" s="265"/>
      <c r="O499" s="265"/>
      <c r="P499" s="265"/>
      <c r="Q499" s="265"/>
      <c r="R499" s="280"/>
      <c r="S499" s="265"/>
      <c r="T499" s="289"/>
      <c r="U499" s="265"/>
      <c r="V499" s="265"/>
      <c r="W499" s="160"/>
    </row>
    <row r="500" spans="1:23" ht="15.6" customHeight="1">
      <c r="A500" s="19"/>
      <c r="B500" s="59" t="s">
        <v>221</v>
      </c>
      <c r="C500" s="13" t="s">
        <v>220</v>
      </c>
      <c r="D500" s="13"/>
      <c r="E500" s="13"/>
      <c r="F500" s="13"/>
      <c r="G500" s="13"/>
      <c r="H500" s="13"/>
      <c r="I500" s="13"/>
      <c r="K500" s="125"/>
      <c r="L500" s="147"/>
      <c r="M500" s="147"/>
      <c r="N500" s="265"/>
      <c r="O500" s="265"/>
      <c r="P500" s="147"/>
      <c r="Q500" s="265"/>
      <c r="R500" s="280"/>
      <c r="S500" s="147"/>
      <c r="T500" s="289"/>
      <c r="U500" s="280"/>
      <c r="V500" s="147"/>
      <c r="W500" s="160" t="s">
        <v>144</v>
      </c>
    </row>
    <row r="501" spans="1:23" s="273" customFormat="1" ht="18.75" customHeight="1">
      <c r="A501" s="277"/>
      <c r="B501" s="278"/>
      <c r="C501" s="268"/>
      <c r="D501" s="268" t="s">
        <v>219</v>
      </c>
      <c r="E501" s="268"/>
      <c r="F501" s="268"/>
      <c r="G501" s="268"/>
      <c r="H501" s="268"/>
      <c r="I501" s="268"/>
      <c r="J501" s="269" t="s">
        <v>29</v>
      </c>
      <c r="K501" s="270"/>
      <c r="L501" s="271">
        <v>11800</v>
      </c>
      <c r="M501" s="271">
        <v>11800</v>
      </c>
      <c r="N501" s="265">
        <v>11800</v>
      </c>
      <c r="O501" s="265">
        <v>11800</v>
      </c>
      <c r="P501" s="271">
        <v>11777.5682</v>
      </c>
      <c r="Q501" s="265">
        <v>11800</v>
      </c>
      <c r="R501" s="280">
        <v>0</v>
      </c>
      <c r="S501" s="271"/>
      <c r="T501" s="289">
        <v>0</v>
      </c>
      <c r="U501" s="280" t="e">
        <v>#REF!</v>
      </c>
      <c r="V501" s="271"/>
      <c r="W501" s="160" t="e">
        <v>#REF!</v>
      </c>
    </row>
    <row r="502" spans="1:23" ht="15.6" customHeight="1">
      <c r="A502" s="19"/>
      <c r="B502" s="59" t="s">
        <v>496</v>
      </c>
      <c r="C502" s="13" t="s">
        <v>157</v>
      </c>
      <c r="E502" s="13"/>
      <c r="F502" s="13"/>
      <c r="G502" s="13"/>
      <c r="H502" s="13"/>
      <c r="I502" s="13"/>
      <c r="J502" s="66" t="s">
        <v>29</v>
      </c>
      <c r="K502" s="125"/>
      <c r="L502" s="265">
        <v>8286</v>
      </c>
      <c r="M502" s="265">
        <v>8286</v>
      </c>
      <c r="N502" s="265">
        <v>8286</v>
      </c>
      <c r="O502" s="265">
        <v>8286</v>
      </c>
      <c r="P502" s="271">
        <v>8270.2483140000004</v>
      </c>
      <c r="Q502" s="265">
        <v>8286</v>
      </c>
      <c r="R502" s="280">
        <v>0</v>
      </c>
      <c r="S502" s="265"/>
      <c r="T502" s="289">
        <v>0</v>
      </c>
      <c r="U502" s="280" t="e">
        <v>#REF!</v>
      </c>
      <c r="V502" s="265"/>
      <c r="W502" s="160" t="e">
        <v>#REF!</v>
      </c>
    </row>
    <row r="503" spans="1:23" ht="15.6" customHeight="1">
      <c r="A503" s="19"/>
      <c r="B503" s="59"/>
      <c r="C503" s="13"/>
      <c r="E503" s="13"/>
      <c r="F503" s="13"/>
      <c r="G503" s="13"/>
      <c r="H503" s="13"/>
      <c r="I503" s="13"/>
      <c r="J503" s="66"/>
      <c r="K503" s="125"/>
      <c r="L503" s="265"/>
      <c r="M503" s="265"/>
      <c r="N503" s="265"/>
      <c r="O503" s="265"/>
      <c r="P503" s="265"/>
      <c r="Q503" s="265"/>
      <c r="R503" s="280"/>
      <c r="S503" s="265"/>
      <c r="T503" s="289"/>
      <c r="U503" s="280"/>
      <c r="V503" s="265"/>
      <c r="W503" s="160" t="s">
        <v>144</v>
      </c>
    </row>
    <row r="504" spans="1:23" ht="15.75" customHeight="1">
      <c r="A504" s="55">
        <v>5</v>
      </c>
      <c r="B504" s="13" t="s">
        <v>64</v>
      </c>
      <c r="C504" s="13"/>
      <c r="D504" s="13"/>
      <c r="E504" s="13"/>
      <c r="F504" s="13"/>
      <c r="G504" s="13"/>
      <c r="H504" s="13"/>
      <c r="I504" s="23"/>
      <c r="J504" s="66"/>
      <c r="K504" s="125"/>
      <c r="L504" s="147"/>
      <c r="M504" s="147"/>
      <c r="N504" s="265"/>
      <c r="O504" s="265"/>
      <c r="P504" s="147"/>
      <c r="Q504" s="265"/>
      <c r="R504" s="280"/>
      <c r="S504" s="147"/>
      <c r="T504" s="289"/>
      <c r="U504" s="280"/>
      <c r="V504" s="147"/>
      <c r="W504" s="160" t="s">
        <v>144</v>
      </c>
    </row>
    <row r="505" spans="1:23" s="273" customFormat="1" ht="15.6" customHeight="1">
      <c r="A505" s="268"/>
      <c r="B505" s="150" t="s">
        <v>38</v>
      </c>
      <c r="C505" s="268" t="s">
        <v>65</v>
      </c>
      <c r="D505" s="268"/>
      <c r="E505" s="268"/>
      <c r="F505" s="268"/>
      <c r="G505" s="268"/>
      <c r="H505" s="268"/>
      <c r="I505" s="276"/>
      <c r="J505" s="269" t="s">
        <v>29</v>
      </c>
      <c r="K505" s="270"/>
      <c r="L505" s="271">
        <v>900000</v>
      </c>
      <c r="M505" s="271">
        <v>900000</v>
      </c>
      <c r="N505" s="265">
        <v>900000</v>
      </c>
      <c r="O505" s="265">
        <v>960000</v>
      </c>
      <c r="P505" s="271">
        <v>898289.1</v>
      </c>
      <c r="Q505" s="265">
        <v>950000</v>
      </c>
      <c r="R505" s="280">
        <v>50000</v>
      </c>
      <c r="S505" s="271"/>
      <c r="T505" s="289">
        <v>5.555555555555558E-2</v>
      </c>
      <c r="U505" s="280" t="e">
        <v>#REF!</v>
      </c>
      <c r="V505" s="271"/>
      <c r="W505" s="160" t="e">
        <v>#REF!</v>
      </c>
    </row>
    <row r="506" spans="1:23" ht="15.75" customHeight="1">
      <c r="A506" s="13"/>
      <c r="B506" s="18"/>
      <c r="C506" s="13"/>
      <c r="D506" s="13"/>
      <c r="E506" s="13"/>
      <c r="F506" s="13"/>
      <c r="G506" s="13"/>
      <c r="H506" s="13"/>
      <c r="I506" s="20"/>
      <c r="J506" s="66"/>
      <c r="K506" s="125"/>
      <c r="L506" s="147"/>
      <c r="M506" s="147"/>
      <c r="N506" s="265"/>
      <c r="O506" s="265"/>
      <c r="P506" s="147"/>
      <c r="Q506" s="265"/>
      <c r="R506" s="280"/>
      <c r="S506" s="147"/>
      <c r="T506" s="289"/>
      <c r="U506" s="280"/>
      <c r="V506" s="147"/>
      <c r="W506" s="160" t="s">
        <v>144</v>
      </c>
    </row>
    <row r="507" spans="1:23" ht="15.75" customHeight="1">
      <c r="A507" s="19"/>
      <c r="B507" s="18" t="s">
        <v>13</v>
      </c>
      <c r="C507" s="13" t="s">
        <v>80</v>
      </c>
      <c r="D507" s="13"/>
      <c r="E507" s="13"/>
      <c r="F507" s="13"/>
      <c r="G507" s="13"/>
      <c r="H507" s="13"/>
      <c r="I507" s="20"/>
      <c r="J507" s="66"/>
      <c r="K507" s="125"/>
      <c r="L507" s="147"/>
      <c r="M507" s="147"/>
      <c r="N507" s="265"/>
      <c r="O507" s="265"/>
      <c r="P507" s="271"/>
      <c r="Q507" s="265"/>
      <c r="R507" s="280"/>
      <c r="S507" s="147"/>
      <c r="T507" s="289"/>
      <c r="U507" s="280"/>
      <c r="V507" s="147"/>
      <c r="W507" s="160" t="s">
        <v>144</v>
      </c>
    </row>
    <row r="508" spans="1:23" ht="15.75" customHeight="1">
      <c r="A508" s="19"/>
      <c r="B508" s="13"/>
      <c r="C508" s="13"/>
      <c r="D508" s="18" t="s">
        <v>81</v>
      </c>
      <c r="E508" s="13"/>
      <c r="F508" s="13"/>
      <c r="G508" s="13"/>
      <c r="H508" s="13"/>
      <c r="I508" s="20"/>
      <c r="J508" s="66" t="s">
        <v>29</v>
      </c>
      <c r="K508" s="125"/>
      <c r="L508" s="265">
        <v>322754</v>
      </c>
      <c r="M508" s="265">
        <v>322754</v>
      </c>
      <c r="N508" s="265">
        <v>322754</v>
      </c>
      <c r="O508" s="265">
        <v>344754</v>
      </c>
      <c r="P508" s="271">
        <v>322140.44464600005</v>
      </c>
      <c r="Q508" s="265">
        <v>339754</v>
      </c>
      <c r="R508" s="280">
        <v>17000</v>
      </c>
      <c r="S508" s="265"/>
      <c r="T508" s="289">
        <v>5.2671694231519961E-2</v>
      </c>
      <c r="U508" s="280" t="e">
        <v>#REF!</v>
      </c>
      <c r="V508" s="265"/>
      <c r="W508" s="160" t="e">
        <v>#REF!</v>
      </c>
    </row>
    <row r="509" spans="1:23" ht="15.75" customHeight="1">
      <c r="A509" s="19"/>
      <c r="B509" s="18" t="s">
        <v>15</v>
      </c>
      <c r="C509" s="13" t="s">
        <v>263</v>
      </c>
      <c r="D509" s="13"/>
      <c r="E509" s="13"/>
      <c r="F509" s="13"/>
      <c r="G509" s="13"/>
      <c r="H509" s="13"/>
      <c r="I509" s="20"/>
      <c r="J509" s="66" t="s">
        <v>29</v>
      </c>
      <c r="K509" s="125"/>
      <c r="L509" s="265">
        <v>29293</v>
      </c>
      <c r="M509" s="265">
        <v>29293</v>
      </c>
      <c r="N509" s="265">
        <v>29293</v>
      </c>
      <c r="O509" s="265">
        <v>0</v>
      </c>
      <c r="P509" s="271">
        <v>29237.314007000001</v>
      </c>
      <c r="Q509" s="265">
        <v>28047</v>
      </c>
      <c r="R509" s="280">
        <v>-1246</v>
      </c>
      <c r="S509" s="265"/>
      <c r="T509" s="289">
        <v>-4.2535759396442829E-2</v>
      </c>
      <c r="U509" s="280" t="e">
        <v>#REF!</v>
      </c>
      <c r="V509" s="265"/>
      <c r="W509" s="160" t="e">
        <v>#REF!</v>
      </c>
    </row>
    <row r="510" spans="1:23" ht="15.75" customHeight="1">
      <c r="A510" s="19"/>
      <c r="B510" s="18" t="s">
        <v>14</v>
      </c>
      <c r="C510" s="13" t="s">
        <v>66</v>
      </c>
      <c r="D510" s="13"/>
      <c r="E510" s="13"/>
      <c r="F510" s="13"/>
      <c r="G510" s="13"/>
      <c r="H510" s="13"/>
      <c r="I510" s="13"/>
      <c r="J510" s="66" t="s">
        <v>29</v>
      </c>
      <c r="K510" s="125"/>
      <c r="L510" s="265">
        <v>15134</v>
      </c>
      <c r="M510" s="265">
        <v>15134</v>
      </c>
      <c r="N510" s="265">
        <v>15134</v>
      </c>
      <c r="O510" s="265">
        <v>0</v>
      </c>
      <c r="P510" s="271">
        <v>15105.230266</v>
      </c>
      <c r="Q510" s="265">
        <v>15134</v>
      </c>
      <c r="R510" s="280">
        <v>0</v>
      </c>
      <c r="S510" s="265"/>
      <c r="T510" s="289">
        <v>0</v>
      </c>
      <c r="U510" s="280" t="e">
        <v>#REF!</v>
      </c>
      <c r="V510" s="265"/>
      <c r="W510" s="160" t="e">
        <v>#REF!</v>
      </c>
    </row>
    <row r="511" spans="1:23" ht="15.75" customHeight="1">
      <c r="A511" s="19"/>
      <c r="B511" s="18"/>
      <c r="C511" s="13"/>
      <c r="D511" s="13"/>
      <c r="E511" s="13"/>
      <c r="F511" s="13"/>
      <c r="G511" s="13"/>
      <c r="H511" s="13"/>
      <c r="I511" s="13"/>
      <c r="J511" s="66"/>
      <c r="K511" s="125"/>
      <c r="L511" s="265"/>
      <c r="M511" s="265"/>
      <c r="N511" s="265"/>
      <c r="O511" s="265"/>
      <c r="P511" s="265"/>
      <c r="Q511" s="265"/>
      <c r="R511" s="280"/>
      <c r="S511" s="265"/>
      <c r="T511" s="289"/>
      <c r="U511" s="280"/>
      <c r="V511" s="265"/>
      <c r="W511" s="160" t="s">
        <v>144</v>
      </c>
    </row>
    <row r="512" spans="1:23" ht="17.25" customHeight="1">
      <c r="A512" s="55">
        <v>6</v>
      </c>
      <c r="B512" s="13" t="s">
        <v>342</v>
      </c>
      <c r="C512" s="13"/>
      <c r="D512" s="13"/>
      <c r="E512" s="13"/>
      <c r="F512" s="13"/>
      <c r="G512" s="13"/>
      <c r="H512" s="13"/>
      <c r="I512" s="20"/>
      <c r="J512" s="66" t="s">
        <v>29</v>
      </c>
      <c r="K512" s="125"/>
      <c r="L512" s="293">
        <v>0</v>
      </c>
      <c r="M512" s="265">
        <v>125000</v>
      </c>
      <c r="N512" s="265">
        <v>0</v>
      </c>
      <c r="O512" s="265">
        <v>0</v>
      </c>
      <c r="P512" s="271">
        <v>0</v>
      </c>
      <c r="Q512" s="265">
        <v>0</v>
      </c>
      <c r="R512" s="280">
        <v>0</v>
      </c>
      <c r="S512" s="265"/>
      <c r="T512" s="289" t="s">
        <v>546</v>
      </c>
      <c r="U512" s="265" t="e">
        <v>#REF!</v>
      </c>
      <c r="V512" s="265"/>
      <c r="W512" s="160" t="e">
        <v>#REF!</v>
      </c>
    </row>
    <row r="513" spans="1:23" ht="17.25" customHeight="1">
      <c r="A513" s="55">
        <v>7</v>
      </c>
      <c r="B513" s="13" t="s">
        <v>446</v>
      </c>
      <c r="C513" s="13"/>
      <c r="D513" s="13"/>
      <c r="E513" s="13"/>
      <c r="F513" s="13"/>
      <c r="G513" s="13"/>
      <c r="H513" s="13"/>
      <c r="I513" s="20"/>
      <c r="J513" s="66" t="s">
        <v>29</v>
      </c>
      <c r="K513" s="125"/>
      <c r="L513" s="265">
        <v>43092</v>
      </c>
      <c r="M513" s="265">
        <v>0</v>
      </c>
      <c r="N513" s="265">
        <v>43092</v>
      </c>
      <c r="O513" s="265">
        <v>0</v>
      </c>
      <c r="P513" s="271">
        <v>43010.082108000002</v>
      </c>
      <c r="Q513" s="265">
        <v>43092</v>
      </c>
      <c r="R513" s="280">
        <v>0</v>
      </c>
      <c r="S513" s="265"/>
      <c r="T513" s="289">
        <v>0</v>
      </c>
      <c r="U513" s="280" t="e">
        <v>#REF!</v>
      </c>
      <c r="V513" s="265"/>
      <c r="W513" s="160" t="e">
        <v>#REF!</v>
      </c>
    </row>
    <row r="514" spans="1:23" ht="15.75" customHeight="1">
      <c r="A514" s="55">
        <v>8</v>
      </c>
      <c r="B514" s="13" t="s">
        <v>445</v>
      </c>
      <c r="C514" s="13"/>
      <c r="D514" s="13"/>
      <c r="E514" s="13"/>
      <c r="F514" s="13"/>
      <c r="G514" s="13"/>
      <c r="H514" s="13"/>
      <c r="I514" s="23"/>
      <c r="J514" s="66" t="s">
        <v>33</v>
      </c>
      <c r="K514" s="125"/>
      <c r="L514" s="293">
        <v>0</v>
      </c>
      <c r="M514" s="265">
        <v>1257334</v>
      </c>
      <c r="N514" s="265">
        <v>0</v>
      </c>
      <c r="O514" s="265">
        <v>0</v>
      </c>
      <c r="P514" s="271">
        <v>0</v>
      </c>
      <c r="Q514" s="265">
        <v>0</v>
      </c>
      <c r="R514" s="280">
        <v>0</v>
      </c>
      <c r="S514" s="265"/>
      <c r="T514" s="289" t="s">
        <v>546</v>
      </c>
      <c r="U514" s="265" t="e">
        <v>#REF!</v>
      </c>
      <c r="V514" s="265"/>
      <c r="W514" s="160" t="e">
        <v>#REF!</v>
      </c>
    </row>
    <row r="515" spans="1:23" ht="15.75" customHeight="1">
      <c r="A515" s="55">
        <v>9</v>
      </c>
      <c r="B515" s="13" t="s">
        <v>405</v>
      </c>
      <c r="C515" s="13"/>
      <c r="D515" s="13"/>
      <c r="E515" s="13"/>
      <c r="F515" s="13"/>
      <c r="G515" s="13"/>
      <c r="H515" s="13"/>
      <c r="I515" s="23"/>
      <c r="J515" s="66" t="s">
        <v>33</v>
      </c>
      <c r="K515" s="125"/>
      <c r="L515" s="294">
        <v>0</v>
      </c>
      <c r="M515" s="266">
        <v>547787</v>
      </c>
      <c r="N515" s="266">
        <v>0</v>
      </c>
      <c r="O515" s="266">
        <v>0</v>
      </c>
      <c r="P515" s="275">
        <v>0</v>
      </c>
      <c r="Q515" s="266">
        <v>0</v>
      </c>
      <c r="R515" s="281">
        <v>0</v>
      </c>
      <c r="S515" s="265"/>
      <c r="T515" s="321" t="s">
        <v>546</v>
      </c>
      <c r="U515" s="266" t="e">
        <v>#REF!</v>
      </c>
      <c r="V515" s="265"/>
      <c r="W515" s="170" t="e">
        <v>#REF!</v>
      </c>
    </row>
    <row r="516" spans="1:23" ht="15.75" customHeight="1">
      <c r="A516" s="55"/>
      <c r="B516" s="13"/>
      <c r="C516" s="13"/>
      <c r="D516" s="13"/>
      <c r="E516" s="13"/>
      <c r="F516" s="13"/>
      <c r="G516" s="13"/>
      <c r="H516" s="13"/>
      <c r="I516" s="23"/>
      <c r="J516" s="66"/>
      <c r="K516" s="125"/>
      <c r="L516" s="147"/>
      <c r="M516" s="147"/>
      <c r="N516" s="265"/>
      <c r="O516" s="265"/>
      <c r="P516" s="147"/>
      <c r="Q516" s="265"/>
      <c r="R516" s="280"/>
      <c r="S516" s="147"/>
      <c r="T516" s="289" t="s">
        <v>144</v>
      </c>
      <c r="U516" s="280"/>
      <c r="V516" s="147"/>
      <c r="W516" s="160" t="s">
        <v>144</v>
      </c>
    </row>
    <row r="517" spans="1:23" ht="15.75" customHeight="1">
      <c r="A517" s="19"/>
      <c r="B517" s="13"/>
      <c r="C517" s="13"/>
      <c r="D517" s="13"/>
      <c r="E517" s="53" t="s">
        <v>40</v>
      </c>
      <c r="F517" s="53"/>
      <c r="G517" s="27"/>
      <c r="H517" s="27"/>
      <c r="I517" s="28"/>
      <c r="J517" s="29"/>
      <c r="K517" s="133"/>
      <c r="L517" s="255">
        <v>2219845</v>
      </c>
      <c r="M517" s="255">
        <v>4249321</v>
      </c>
      <c r="N517" s="255">
        <v>2241792</v>
      </c>
      <c r="O517" s="255">
        <v>2231666</v>
      </c>
      <c r="P517" s="255">
        <v>2215821.8663150002</v>
      </c>
      <c r="Q517" s="255">
        <v>2292844</v>
      </c>
      <c r="R517" s="279">
        <v>72999</v>
      </c>
      <c r="S517" s="255"/>
      <c r="T517" s="322">
        <v>3.2884728438246746E-2</v>
      </c>
      <c r="U517" s="279" t="e">
        <v>#REF!</v>
      </c>
      <c r="V517" s="255"/>
      <c r="W517" s="162" t="e">
        <v>#REF!</v>
      </c>
    </row>
    <row r="518" spans="1:23" ht="15.75" customHeight="1">
      <c r="A518" s="19"/>
      <c r="B518" s="13"/>
      <c r="C518" s="13"/>
      <c r="D518" s="13"/>
      <c r="E518" s="13"/>
      <c r="F518" s="13" t="s">
        <v>58</v>
      </c>
      <c r="G518" s="67"/>
      <c r="H518" s="67"/>
      <c r="I518" s="23"/>
      <c r="J518" s="66"/>
      <c r="K518" s="125"/>
      <c r="L518" s="265">
        <v>1982185</v>
      </c>
      <c r="M518" s="265">
        <v>2189200</v>
      </c>
      <c r="N518" s="265">
        <v>1986792</v>
      </c>
      <c r="O518" s="265">
        <v>1976666</v>
      </c>
      <c r="P518" s="265">
        <v>1978416.8663150002</v>
      </c>
      <c r="Q518" s="265">
        <v>2055439</v>
      </c>
      <c r="R518" s="280">
        <v>73254</v>
      </c>
      <c r="S518" s="265"/>
      <c r="T518" s="289">
        <v>3.6956187237820792E-2</v>
      </c>
      <c r="U518" s="280" t="e">
        <v>#REF!</v>
      </c>
      <c r="V518" s="265"/>
      <c r="W518" s="160" t="e">
        <v>#REF!</v>
      </c>
    </row>
    <row r="519" spans="1:23" ht="15.75" customHeight="1">
      <c r="A519" s="19"/>
      <c r="B519" s="13"/>
      <c r="C519" s="13"/>
      <c r="D519" s="13"/>
      <c r="E519" s="13"/>
      <c r="F519" s="13" t="s">
        <v>72</v>
      </c>
      <c r="G519" s="67"/>
      <c r="H519" s="67"/>
      <c r="I519" s="23"/>
      <c r="J519" s="66"/>
      <c r="K519" s="125"/>
      <c r="L519" s="265">
        <v>237660</v>
      </c>
      <c r="M519" s="265">
        <v>2060121</v>
      </c>
      <c r="N519" s="265">
        <v>255000</v>
      </c>
      <c r="O519" s="265">
        <v>255000</v>
      </c>
      <c r="P519" s="265">
        <v>237405</v>
      </c>
      <c r="Q519" s="265">
        <v>237405</v>
      </c>
      <c r="R519" s="280">
        <v>-255</v>
      </c>
      <c r="S519" s="265"/>
      <c r="T519" s="289">
        <v>-1.0729613733905241E-3</v>
      </c>
      <c r="U519" s="265" t="e">
        <v>#REF!</v>
      </c>
      <c r="V519" s="265"/>
      <c r="W519" s="160" t="e">
        <v>#REF!</v>
      </c>
    </row>
    <row r="520" spans="1:23" ht="15.75" customHeight="1">
      <c r="A520" s="19"/>
      <c r="B520" s="13"/>
      <c r="C520" s="13"/>
      <c r="D520" s="13"/>
      <c r="E520" s="13"/>
      <c r="F520" s="13"/>
      <c r="G520" s="67"/>
      <c r="H520" s="67"/>
      <c r="I520" s="23"/>
      <c r="J520" s="66"/>
      <c r="K520" s="125"/>
      <c r="L520" s="147"/>
      <c r="M520" s="147"/>
      <c r="N520" s="147"/>
      <c r="O520" s="147"/>
      <c r="P520" s="147"/>
      <c r="Q520" s="265"/>
      <c r="R520" s="280"/>
      <c r="S520" s="147"/>
      <c r="T520" s="289" t="s">
        <v>144</v>
      </c>
      <c r="U520" s="265"/>
      <c r="V520" s="147"/>
      <c r="W520" s="160"/>
    </row>
    <row r="521" spans="1:23" ht="15.75" customHeight="1">
      <c r="A521" s="19"/>
      <c r="B521" s="13"/>
      <c r="C521" s="13"/>
      <c r="D521" s="13"/>
      <c r="E521" s="13"/>
      <c r="F521" s="13"/>
      <c r="G521" s="67"/>
      <c r="H521" s="67"/>
      <c r="I521" s="23"/>
      <c r="J521" s="66"/>
      <c r="K521" s="125"/>
      <c r="L521" s="5"/>
      <c r="M521" s="5"/>
      <c r="N521" s="5"/>
      <c r="O521" s="5"/>
      <c r="P521" s="302"/>
      <c r="Q521" s="265"/>
      <c r="R521" s="280"/>
      <c r="S521" s="5"/>
      <c r="T521" s="289" t="s">
        <v>144</v>
      </c>
      <c r="U521" s="280"/>
      <c r="V521" s="5"/>
      <c r="W521" s="160"/>
    </row>
    <row r="522" spans="1:23" s="71" customFormat="1" ht="15.75" customHeight="1">
      <c r="A522" s="71" t="s">
        <v>532</v>
      </c>
      <c r="B522" s="76"/>
      <c r="C522" s="76"/>
      <c r="D522" s="76"/>
      <c r="E522" s="76"/>
      <c r="F522" s="76"/>
      <c r="G522" s="198"/>
      <c r="H522" s="198"/>
      <c r="I522" s="201"/>
      <c r="J522" s="193"/>
      <c r="K522" s="194"/>
      <c r="L522" s="200"/>
      <c r="M522" s="200"/>
      <c r="N522" s="200"/>
      <c r="O522" s="200"/>
      <c r="P522" s="200"/>
      <c r="Q522" s="265"/>
      <c r="R522" s="280"/>
      <c r="S522" s="200"/>
      <c r="T522" s="289" t="s">
        <v>144</v>
      </c>
      <c r="U522" s="280"/>
      <c r="V522" s="200"/>
      <c r="W522" s="160"/>
    </row>
    <row r="523" spans="1:23" s="71" customFormat="1" ht="15.75" customHeight="1">
      <c r="A523" s="71" t="s">
        <v>522</v>
      </c>
      <c r="B523" s="76"/>
      <c r="C523" s="76"/>
      <c r="D523" s="76"/>
      <c r="E523" s="76"/>
      <c r="F523" s="76"/>
      <c r="G523" s="198"/>
      <c r="H523" s="198"/>
      <c r="I523" s="201"/>
      <c r="J523" s="193"/>
      <c r="K523" s="194"/>
      <c r="L523" s="200"/>
      <c r="M523" s="200"/>
      <c r="N523" s="200"/>
      <c r="O523" s="200"/>
      <c r="P523" s="200"/>
      <c r="Q523" s="265"/>
      <c r="R523" s="280"/>
      <c r="S523" s="200"/>
      <c r="T523" s="289" t="s">
        <v>144</v>
      </c>
      <c r="U523" s="280"/>
      <c r="V523" s="200"/>
      <c r="W523" s="160"/>
    </row>
    <row r="524" spans="1:23" ht="15.75" customHeight="1">
      <c r="A524" s="34"/>
      <c r="B524" s="13"/>
      <c r="C524" s="13"/>
      <c r="D524" s="13"/>
      <c r="E524" s="4"/>
      <c r="F524" s="13"/>
      <c r="G524" s="4"/>
      <c r="H524" s="13"/>
      <c r="I524" s="23"/>
      <c r="J524" s="31"/>
      <c r="K524" s="125"/>
      <c r="L524" s="147"/>
      <c r="M524" s="147"/>
      <c r="N524" s="147"/>
      <c r="O524" s="147"/>
      <c r="P524" s="147"/>
      <c r="Q524" s="265"/>
      <c r="R524" s="280"/>
      <c r="S524" s="147"/>
      <c r="T524" s="289" t="s">
        <v>144</v>
      </c>
      <c r="U524" s="280"/>
      <c r="V524" s="147"/>
      <c r="W524" s="160"/>
    </row>
    <row r="525" spans="1:23" ht="15.75" customHeight="1">
      <c r="A525" s="16" t="s">
        <v>103</v>
      </c>
      <c r="B525" s="53"/>
      <c r="C525" s="53"/>
      <c r="D525" s="53"/>
      <c r="E525" s="53"/>
      <c r="F525" s="53"/>
      <c r="G525" s="53"/>
      <c r="H525" s="53"/>
      <c r="I525" s="23"/>
      <c r="J525" s="66"/>
      <c r="K525" s="125"/>
      <c r="L525" s="147"/>
      <c r="M525" s="147"/>
      <c r="N525" s="147"/>
      <c r="O525" s="147"/>
      <c r="P525" s="147"/>
      <c r="Q525" s="265"/>
      <c r="R525" s="280"/>
      <c r="S525" s="147"/>
      <c r="T525" s="289" t="s">
        <v>144</v>
      </c>
      <c r="U525" s="280"/>
      <c r="V525" s="147"/>
      <c r="W525" s="160"/>
    </row>
    <row r="526" spans="1:23" ht="15.75" customHeight="1">
      <c r="A526" s="13"/>
      <c r="B526" s="13"/>
      <c r="C526" s="13"/>
      <c r="D526" s="13"/>
      <c r="E526" s="13"/>
      <c r="F526" s="13"/>
      <c r="G526" s="13"/>
      <c r="H526" s="13"/>
      <c r="I526" s="23"/>
      <c r="J526" s="66"/>
      <c r="K526" s="125"/>
      <c r="L526" s="147"/>
      <c r="M526" s="147"/>
      <c r="N526" s="147"/>
      <c r="O526" s="147"/>
      <c r="P526" s="147"/>
      <c r="Q526" s="265"/>
      <c r="R526" s="280"/>
      <c r="S526" s="147"/>
      <c r="T526" s="289" t="s">
        <v>144</v>
      </c>
      <c r="U526" s="280"/>
      <c r="V526" s="147"/>
      <c r="W526" s="160"/>
    </row>
    <row r="527" spans="1:23" ht="15.75" customHeight="1">
      <c r="A527" s="17" t="s">
        <v>35</v>
      </c>
      <c r="B527" s="13" t="s">
        <v>104</v>
      </c>
      <c r="C527" s="13"/>
      <c r="D527" s="13"/>
      <c r="E527" s="13"/>
      <c r="F527" s="13"/>
      <c r="G527" s="13"/>
      <c r="H527" s="13"/>
      <c r="I527" s="20"/>
      <c r="J527" s="66" t="s">
        <v>29</v>
      </c>
      <c r="K527" s="125"/>
      <c r="L527" s="265">
        <v>194496</v>
      </c>
      <c r="M527" s="265">
        <v>194496</v>
      </c>
      <c r="N527" s="265">
        <v>194496</v>
      </c>
      <c r="O527" s="265">
        <v>194496</v>
      </c>
      <c r="P527" s="271">
        <v>194126.26310400001</v>
      </c>
      <c r="Q527" s="265">
        <v>194496</v>
      </c>
      <c r="R527" s="280">
        <v>0</v>
      </c>
      <c r="S527" s="265"/>
      <c r="T527" s="289">
        <v>0</v>
      </c>
      <c r="U527" s="280" t="e">
        <v>#REF!</v>
      </c>
      <c r="V527" s="265"/>
      <c r="W527" s="160" t="e">
        <v>#REF!</v>
      </c>
    </row>
    <row r="528" spans="1:23" ht="15.75" customHeight="1">
      <c r="A528" s="17" t="s">
        <v>36</v>
      </c>
      <c r="B528" s="13" t="s">
        <v>67</v>
      </c>
      <c r="C528" s="13"/>
      <c r="D528" s="13"/>
      <c r="E528" s="13"/>
      <c r="F528" s="13"/>
      <c r="G528" s="13"/>
      <c r="H528" s="13"/>
      <c r="I528" s="20"/>
      <c r="J528" s="66" t="s">
        <v>29</v>
      </c>
      <c r="K528" s="125"/>
      <c r="L528" s="266">
        <v>27325</v>
      </c>
      <c r="M528" s="266">
        <v>27325</v>
      </c>
      <c r="N528" s="266">
        <v>27325</v>
      </c>
      <c r="O528" s="266">
        <v>27325</v>
      </c>
      <c r="P528" s="275">
        <v>27273.055175000001</v>
      </c>
      <c r="Q528" s="266">
        <v>27325</v>
      </c>
      <c r="R528" s="281">
        <v>0</v>
      </c>
      <c r="S528" s="265"/>
      <c r="T528" s="321">
        <v>0</v>
      </c>
      <c r="U528" s="281" t="e">
        <v>#REF!</v>
      </c>
      <c r="V528" s="265"/>
      <c r="W528" s="170" t="e">
        <v>#REF!</v>
      </c>
    </row>
    <row r="529" spans="1:24" ht="15.75" customHeight="1">
      <c r="A529" s="13"/>
      <c r="B529" s="13"/>
      <c r="C529" s="13"/>
      <c r="D529" s="13"/>
      <c r="E529" s="13"/>
      <c r="F529" s="13"/>
      <c r="G529" s="13"/>
      <c r="H529" s="13" t="s">
        <v>31</v>
      </c>
      <c r="I529" s="20"/>
      <c r="J529" s="66"/>
      <c r="K529" s="125"/>
      <c r="L529" s="147"/>
      <c r="M529" s="147"/>
      <c r="N529" s="147"/>
      <c r="O529" s="147"/>
      <c r="P529" s="147"/>
      <c r="Q529" s="265"/>
      <c r="R529" s="280"/>
      <c r="S529" s="147"/>
      <c r="T529" s="289"/>
      <c r="U529" s="280"/>
      <c r="V529" s="147"/>
      <c r="W529" s="160" t="s">
        <v>144</v>
      </c>
    </row>
    <row r="530" spans="1:24" ht="15.75" customHeight="1">
      <c r="A530" s="13"/>
      <c r="B530" s="13"/>
      <c r="C530" s="13"/>
      <c r="D530" s="13"/>
      <c r="E530" s="53" t="s">
        <v>40</v>
      </c>
      <c r="F530" s="53"/>
      <c r="G530" s="27"/>
      <c r="H530" s="27"/>
      <c r="I530" s="28"/>
      <c r="J530" s="29" t="s">
        <v>29</v>
      </c>
      <c r="K530" s="133"/>
      <c r="L530" s="255">
        <v>221821</v>
      </c>
      <c r="M530" s="255">
        <v>221821</v>
      </c>
      <c r="N530" s="255">
        <v>221821</v>
      </c>
      <c r="O530" s="255">
        <v>221821</v>
      </c>
      <c r="P530" s="255">
        <v>221399.318279</v>
      </c>
      <c r="Q530" s="255">
        <v>221821</v>
      </c>
      <c r="R530" s="279">
        <v>0</v>
      </c>
      <c r="S530" s="255"/>
      <c r="T530" s="322">
        <v>0</v>
      </c>
      <c r="U530" s="279" t="e">
        <v>#REF!</v>
      </c>
      <c r="V530" s="255"/>
      <c r="W530" s="162" t="e">
        <v>#REF!</v>
      </c>
    </row>
    <row r="531" spans="1:24" ht="15.75" customHeight="1">
      <c r="A531" s="13"/>
      <c r="B531" s="13"/>
      <c r="C531" s="13"/>
      <c r="D531" s="13"/>
      <c r="E531" s="13"/>
      <c r="F531" s="13"/>
      <c r="G531" s="13"/>
      <c r="H531" s="13"/>
      <c r="I531" s="20"/>
      <c r="J531" s="66"/>
      <c r="K531" s="125"/>
      <c r="L531" s="147"/>
      <c r="M531" s="147"/>
      <c r="N531" s="147"/>
      <c r="O531" s="147"/>
      <c r="P531" s="147"/>
      <c r="Q531" s="265"/>
      <c r="R531" s="280"/>
      <c r="S531" s="147"/>
      <c r="T531" s="289"/>
      <c r="U531" s="280"/>
      <c r="V531" s="147"/>
      <c r="W531" s="160" t="s">
        <v>144</v>
      </c>
    </row>
    <row r="532" spans="1:24" ht="15.75" customHeight="1">
      <c r="A532" s="4"/>
      <c r="B532" s="4"/>
      <c r="C532" s="4"/>
      <c r="D532" s="4"/>
      <c r="E532" s="4"/>
      <c r="F532" s="4"/>
      <c r="G532" s="4"/>
      <c r="H532" s="4"/>
      <c r="I532" s="33"/>
      <c r="J532" s="31"/>
      <c r="K532" s="125"/>
      <c r="L532" s="147"/>
      <c r="M532" s="147"/>
      <c r="N532" s="147"/>
      <c r="O532" s="147"/>
      <c r="P532" s="147"/>
      <c r="Q532" s="147"/>
      <c r="R532" s="280"/>
      <c r="S532" s="147"/>
      <c r="T532" s="289"/>
      <c r="U532" s="280"/>
      <c r="V532" s="147"/>
      <c r="W532" s="160" t="s">
        <v>144</v>
      </c>
    </row>
    <row r="533" spans="1:24" ht="15.75" customHeight="1">
      <c r="A533" s="16" t="s">
        <v>74</v>
      </c>
      <c r="B533" s="53"/>
      <c r="C533" s="53"/>
      <c r="D533" s="53"/>
      <c r="E533" s="53"/>
      <c r="F533" s="53"/>
      <c r="G533" s="53"/>
      <c r="H533" s="53"/>
      <c r="I533" s="23"/>
      <c r="J533" s="66"/>
      <c r="K533" s="125"/>
      <c r="L533" s="147"/>
      <c r="M533" s="147"/>
      <c r="N533" s="147"/>
      <c r="O533" s="147"/>
      <c r="P533" s="147"/>
      <c r="Q533" s="147"/>
      <c r="R533" s="280"/>
      <c r="S533" s="147"/>
      <c r="T533" s="289"/>
      <c r="U533" s="280"/>
      <c r="V533" s="147"/>
      <c r="W533" s="160" t="s">
        <v>144</v>
      </c>
    </row>
    <row r="534" spans="1:24" ht="15.75" customHeight="1">
      <c r="A534" s="53"/>
      <c r="B534" s="16" t="s">
        <v>75</v>
      </c>
      <c r="C534" s="53"/>
      <c r="D534" s="53"/>
      <c r="E534" s="53"/>
      <c r="F534" s="53"/>
      <c r="G534" s="53"/>
      <c r="H534" s="53"/>
      <c r="I534" s="23"/>
      <c r="J534" s="66"/>
      <c r="K534" s="125"/>
      <c r="L534" s="147"/>
      <c r="M534" s="147"/>
      <c r="N534" s="147"/>
      <c r="O534" s="147"/>
      <c r="P534" s="147"/>
      <c r="Q534" s="147"/>
      <c r="R534" s="280"/>
      <c r="S534" s="147"/>
      <c r="T534" s="289"/>
      <c r="U534" s="280"/>
      <c r="V534" s="147"/>
      <c r="W534" s="160" t="s">
        <v>144</v>
      </c>
    </row>
    <row r="535" spans="1:24" ht="15.75" customHeight="1">
      <c r="A535" s="13"/>
      <c r="B535" s="13"/>
      <c r="C535" s="13"/>
      <c r="D535" s="13"/>
      <c r="E535" s="13"/>
      <c r="F535" s="13"/>
      <c r="G535" s="13"/>
      <c r="H535" s="13"/>
      <c r="I535" s="23"/>
      <c r="J535" s="66"/>
      <c r="K535" s="125"/>
      <c r="L535" s="147"/>
      <c r="M535" s="147"/>
      <c r="N535" s="147"/>
      <c r="O535" s="147"/>
      <c r="P535" s="147"/>
      <c r="Q535" s="147"/>
      <c r="R535" s="280"/>
      <c r="S535" s="147"/>
      <c r="T535" s="289"/>
      <c r="U535" s="280"/>
      <c r="V535" s="147"/>
      <c r="W535" s="160" t="s">
        <v>144</v>
      </c>
    </row>
    <row r="536" spans="1:24" ht="15.75" customHeight="1">
      <c r="A536" s="19" t="s">
        <v>35</v>
      </c>
      <c r="B536" s="13" t="s">
        <v>3</v>
      </c>
      <c r="C536" s="13"/>
      <c r="D536" s="13"/>
      <c r="E536" s="13"/>
      <c r="F536" s="13"/>
      <c r="G536" s="13"/>
      <c r="H536" s="13"/>
      <c r="I536" s="23"/>
      <c r="J536" s="66" t="s">
        <v>29</v>
      </c>
      <c r="K536" s="125"/>
      <c r="L536" s="265">
        <v>435</v>
      </c>
      <c r="M536" s="265">
        <v>457</v>
      </c>
      <c r="N536" s="265">
        <v>435</v>
      </c>
      <c r="O536" s="265">
        <v>435</v>
      </c>
      <c r="P536" s="271">
        <v>434</v>
      </c>
      <c r="Q536" s="265">
        <v>435</v>
      </c>
      <c r="R536" s="280">
        <v>0</v>
      </c>
      <c r="S536" s="265"/>
      <c r="T536" s="289">
        <v>0</v>
      </c>
      <c r="U536" s="280" t="e">
        <v>#REF!</v>
      </c>
      <c r="V536" s="265"/>
      <c r="W536" s="160" t="e">
        <v>#REF!</v>
      </c>
    </row>
    <row r="537" spans="1:24" ht="15.75" customHeight="1">
      <c r="A537" s="17" t="s">
        <v>36</v>
      </c>
      <c r="B537" s="13" t="s">
        <v>137</v>
      </c>
      <c r="C537" s="13"/>
      <c r="D537" s="13"/>
      <c r="E537" s="13"/>
      <c r="F537" s="13"/>
      <c r="G537" s="13"/>
      <c r="H537" s="13"/>
      <c r="I537" s="23"/>
      <c r="J537" s="66" t="s">
        <v>33</v>
      </c>
      <c r="K537" s="125"/>
      <c r="L537" s="266">
        <v>88</v>
      </c>
      <c r="M537" s="266">
        <v>54</v>
      </c>
      <c r="N537" s="266">
        <v>0</v>
      </c>
      <c r="O537" s="266">
        <v>0</v>
      </c>
      <c r="P537" s="266">
        <v>0</v>
      </c>
      <c r="Q537" s="266">
        <v>0</v>
      </c>
      <c r="R537" s="281">
        <v>-88</v>
      </c>
      <c r="S537" s="265"/>
      <c r="T537" s="321">
        <v>-1</v>
      </c>
      <c r="U537" s="266" t="e">
        <v>#REF!</v>
      </c>
      <c r="V537" s="265"/>
      <c r="W537" s="170" t="e">
        <v>#REF!</v>
      </c>
    </row>
    <row r="538" spans="1:24" ht="15.75" customHeight="1">
      <c r="A538" s="13"/>
      <c r="B538" s="13"/>
      <c r="C538" s="13"/>
      <c r="D538" s="13"/>
      <c r="E538" s="13"/>
      <c r="F538" s="13"/>
      <c r="G538" s="13"/>
      <c r="H538" s="13"/>
      <c r="I538" s="23"/>
      <c r="J538" s="66"/>
      <c r="K538" s="125"/>
      <c r="L538" s="147"/>
      <c r="M538" s="147"/>
      <c r="N538" s="147"/>
      <c r="O538" s="147"/>
      <c r="P538" s="147"/>
      <c r="Q538" s="147"/>
      <c r="R538" s="280"/>
      <c r="S538" s="147"/>
      <c r="T538" s="289"/>
      <c r="U538" s="280"/>
      <c r="V538" s="147"/>
      <c r="W538" s="160" t="s">
        <v>144</v>
      </c>
    </row>
    <row r="539" spans="1:24" ht="15.75" customHeight="1">
      <c r="A539" s="19"/>
      <c r="B539" s="13"/>
      <c r="C539" s="13"/>
      <c r="D539" s="13"/>
      <c r="E539" s="53" t="s">
        <v>40</v>
      </c>
      <c r="F539" s="53"/>
      <c r="G539" s="53"/>
      <c r="H539" s="53"/>
      <c r="I539" s="28"/>
      <c r="J539" s="29"/>
      <c r="K539" s="133"/>
      <c r="L539" s="255">
        <v>523</v>
      </c>
      <c r="M539" s="255">
        <v>511</v>
      </c>
      <c r="N539" s="255">
        <v>435</v>
      </c>
      <c r="O539" s="255">
        <v>435</v>
      </c>
      <c r="P539" s="255">
        <v>434</v>
      </c>
      <c r="Q539" s="255">
        <v>435</v>
      </c>
      <c r="R539" s="279">
        <v>-88</v>
      </c>
      <c r="S539" s="255"/>
      <c r="T539" s="322">
        <v>-0.16826003824091773</v>
      </c>
      <c r="U539" s="279" t="e">
        <v>#REF!</v>
      </c>
      <c r="V539" s="255"/>
      <c r="W539" s="162" t="e">
        <v>#REF!</v>
      </c>
      <c r="X539" s="315"/>
    </row>
    <row r="540" spans="1:24" ht="15.75" customHeight="1">
      <c r="A540" s="19"/>
      <c r="B540" s="13"/>
      <c r="C540" s="13"/>
      <c r="D540" s="13"/>
      <c r="E540" s="13"/>
      <c r="F540" s="13" t="s">
        <v>58</v>
      </c>
      <c r="G540" s="13"/>
      <c r="H540" s="13"/>
      <c r="I540" s="23"/>
      <c r="J540" s="66" t="s">
        <v>29</v>
      </c>
      <c r="K540" s="125"/>
      <c r="L540" s="265">
        <v>435</v>
      </c>
      <c r="M540" s="265">
        <v>457</v>
      </c>
      <c r="N540" s="265">
        <v>435</v>
      </c>
      <c r="O540" s="265">
        <v>435</v>
      </c>
      <c r="P540" s="265">
        <v>434</v>
      </c>
      <c r="Q540" s="265">
        <v>435</v>
      </c>
      <c r="R540" s="280">
        <v>0</v>
      </c>
      <c r="S540" s="265"/>
      <c r="T540" s="289">
        <v>0</v>
      </c>
      <c r="U540" s="280" t="e">
        <v>#REF!</v>
      </c>
      <c r="V540" s="265"/>
      <c r="W540" s="160" t="e">
        <v>#REF!</v>
      </c>
    </row>
    <row r="541" spans="1:24" ht="15.75" customHeight="1">
      <c r="A541" s="19"/>
      <c r="B541" s="13"/>
      <c r="C541" s="13"/>
      <c r="D541" s="13"/>
      <c r="E541" s="13"/>
      <c r="F541" s="13" t="s">
        <v>72</v>
      </c>
      <c r="G541" s="13"/>
      <c r="H541" s="13"/>
      <c r="I541" s="23"/>
      <c r="J541" s="66" t="s">
        <v>33</v>
      </c>
      <c r="K541" s="125"/>
      <c r="L541" s="265">
        <v>88</v>
      </c>
      <c r="M541" s="265">
        <v>54</v>
      </c>
      <c r="N541" s="265">
        <v>0</v>
      </c>
      <c r="O541" s="265">
        <v>0</v>
      </c>
      <c r="P541" s="265">
        <v>0</v>
      </c>
      <c r="Q541" s="265">
        <v>0</v>
      </c>
      <c r="R541" s="280">
        <v>-88</v>
      </c>
      <c r="S541" s="265"/>
      <c r="T541" s="289">
        <v>-1</v>
      </c>
      <c r="U541" s="265" t="e">
        <v>#REF!</v>
      </c>
      <c r="V541" s="265"/>
      <c r="W541" s="160" t="e">
        <v>#REF!</v>
      </c>
    </row>
    <row r="542" spans="1:24" ht="15.75" customHeight="1">
      <c r="A542" s="19"/>
      <c r="B542" s="13"/>
      <c r="C542" s="13"/>
      <c r="D542" s="13"/>
      <c r="E542" s="13"/>
      <c r="F542" s="13"/>
      <c r="G542" s="13"/>
      <c r="H542" s="13"/>
      <c r="I542" s="21"/>
      <c r="J542" s="66"/>
      <c r="K542" s="125"/>
      <c r="L542" s="147"/>
      <c r="M542" s="147"/>
      <c r="N542" s="147"/>
      <c r="O542" s="147"/>
      <c r="P542" s="147"/>
      <c r="Q542" s="147"/>
      <c r="R542" s="280"/>
      <c r="S542" s="147"/>
      <c r="T542" s="289"/>
      <c r="U542" s="280"/>
      <c r="V542" s="147"/>
      <c r="W542" s="160" t="s">
        <v>144</v>
      </c>
    </row>
    <row r="543" spans="1:24" ht="15.75" customHeight="1">
      <c r="A543" s="4"/>
      <c r="B543" s="4"/>
      <c r="C543" s="4"/>
      <c r="D543" s="13"/>
      <c r="E543" s="13"/>
      <c r="F543" s="13"/>
      <c r="G543" s="13"/>
      <c r="H543" s="13"/>
      <c r="I543" s="21"/>
      <c r="J543" s="31"/>
      <c r="K543" s="125"/>
      <c r="L543" s="147"/>
      <c r="M543" s="147"/>
      <c r="N543" s="147"/>
      <c r="O543" s="147"/>
      <c r="P543" s="147"/>
      <c r="Q543" s="147"/>
      <c r="R543" s="280"/>
      <c r="S543" s="147"/>
      <c r="T543" s="289"/>
      <c r="U543" s="280"/>
      <c r="V543" s="147"/>
      <c r="W543" s="160" t="s">
        <v>144</v>
      </c>
    </row>
    <row r="544" spans="1:24" ht="15.75" customHeight="1">
      <c r="A544" s="4"/>
      <c r="B544" s="4"/>
      <c r="C544" s="4"/>
      <c r="D544" s="13"/>
      <c r="E544" s="13"/>
      <c r="F544" s="13"/>
      <c r="G544" s="13"/>
      <c r="H544" s="13"/>
      <c r="I544" s="21"/>
      <c r="J544" s="31"/>
      <c r="K544" s="125"/>
      <c r="L544" s="147"/>
      <c r="M544" s="147"/>
      <c r="N544" s="147"/>
      <c r="O544" s="147"/>
      <c r="P544" s="147"/>
      <c r="Q544" s="147"/>
      <c r="R544" s="280"/>
      <c r="S544" s="147"/>
      <c r="T544" s="289"/>
      <c r="U544" s="280"/>
      <c r="V544" s="147"/>
      <c r="W544" s="160"/>
    </row>
    <row r="545" spans="1:23" ht="15.75" customHeight="1">
      <c r="A545" s="16" t="s">
        <v>78</v>
      </c>
      <c r="B545" s="53"/>
      <c r="C545" s="53"/>
      <c r="D545" s="53"/>
      <c r="E545" s="53"/>
      <c r="F545" s="53"/>
      <c r="G545" s="53"/>
      <c r="H545" s="53"/>
      <c r="I545" s="28"/>
      <c r="J545" s="29" t="s">
        <v>33</v>
      </c>
      <c r="K545" s="133"/>
      <c r="L545" s="82">
        <v>-364</v>
      </c>
      <c r="M545" s="82">
        <v>-364</v>
      </c>
      <c r="N545" s="82">
        <v>-364</v>
      </c>
      <c r="O545" s="82">
        <v>-364</v>
      </c>
      <c r="P545" s="82">
        <v>-364</v>
      </c>
      <c r="Q545" s="82">
        <v>-364</v>
      </c>
      <c r="R545" s="279">
        <v>0</v>
      </c>
      <c r="S545" s="82"/>
      <c r="T545" s="322">
        <v>0</v>
      </c>
      <c r="U545" s="255" t="e">
        <v>#REF!</v>
      </c>
      <c r="V545" s="82"/>
      <c r="W545" s="162" t="e">
        <v>#REF!</v>
      </c>
    </row>
    <row r="546" spans="1:23" ht="15.75" customHeight="1">
      <c r="A546" s="16"/>
      <c r="B546" s="16" t="s">
        <v>75</v>
      </c>
      <c r="C546" s="53"/>
      <c r="D546" s="53"/>
      <c r="E546" s="53"/>
      <c r="F546" s="53"/>
      <c r="G546" s="53"/>
      <c r="H546" s="53"/>
      <c r="I546" s="28"/>
      <c r="J546" s="245"/>
      <c r="K546" s="133"/>
      <c r="L546" s="263"/>
      <c r="M546" s="263"/>
      <c r="N546" s="263"/>
      <c r="O546" s="263"/>
      <c r="P546" s="263"/>
      <c r="Q546" s="263"/>
      <c r="R546" s="279"/>
      <c r="S546" s="263"/>
      <c r="T546" s="322"/>
      <c r="U546" s="279"/>
      <c r="V546" s="263"/>
      <c r="W546" s="162" t="s">
        <v>144</v>
      </c>
    </row>
    <row r="547" spans="1:23" ht="15.75" customHeight="1">
      <c r="A547" s="13"/>
      <c r="B547" s="13"/>
      <c r="C547" s="13"/>
      <c r="D547" s="13"/>
      <c r="E547" s="13"/>
      <c r="F547" s="13"/>
      <c r="G547" s="13"/>
      <c r="H547" s="13"/>
      <c r="I547" s="21"/>
      <c r="J547" s="244"/>
      <c r="K547" s="125"/>
      <c r="L547" s="147"/>
      <c r="M547" s="147"/>
      <c r="N547" s="147"/>
      <c r="O547" s="147"/>
      <c r="P547" s="147"/>
      <c r="Q547" s="147"/>
      <c r="R547" s="280"/>
      <c r="S547" s="147"/>
      <c r="T547" s="289"/>
      <c r="U547" s="280"/>
      <c r="V547" s="147"/>
      <c r="W547" s="160" t="s">
        <v>144</v>
      </c>
    </row>
    <row r="548" spans="1:23" ht="15.75" customHeight="1">
      <c r="A548" s="13"/>
      <c r="B548" s="13"/>
      <c r="C548" s="13"/>
      <c r="D548" s="13"/>
      <c r="E548" s="13"/>
      <c r="F548" s="13"/>
      <c r="G548" s="13"/>
      <c r="H548" s="13"/>
      <c r="I548" s="21"/>
      <c r="J548" s="244"/>
      <c r="K548" s="125"/>
      <c r="L548" s="147"/>
      <c r="M548" s="147"/>
      <c r="N548" s="147"/>
      <c r="O548" s="147"/>
      <c r="P548" s="147"/>
      <c r="Q548" s="147"/>
      <c r="R548" s="280"/>
      <c r="S548" s="147"/>
      <c r="T548" s="289"/>
      <c r="U548" s="280"/>
      <c r="V548" s="147"/>
      <c r="W548" s="160" t="s">
        <v>144</v>
      </c>
    </row>
    <row r="549" spans="1:23" ht="15.75" customHeight="1">
      <c r="A549" s="16" t="s">
        <v>86</v>
      </c>
      <c r="B549" s="53"/>
      <c r="C549" s="53"/>
      <c r="D549" s="53"/>
      <c r="E549" s="53"/>
      <c r="F549" s="53"/>
      <c r="G549" s="53"/>
      <c r="H549" s="53"/>
      <c r="I549" s="21"/>
      <c r="J549" s="244"/>
      <c r="K549" s="125"/>
      <c r="L549" s="147"/>
      <c r="M549" s="147"/>
      <c r="N549" s="147"/>
      <c r="O549" s="147"/>
      <c r="P549" s="147"/>
      <c r="Q549" s="147"/>
      <c r="R549" s="280"/>
      <c r="S549" s="147"/>
      <c r="T549" s="289"/>
      <c r="U549" s="280"/>
      <c r="V549" s="147"/>
      <c r="W549" s="160" t="s">
        <v>144</v>
      </c>
    </row>
    <row r="550" spans="1:23" ht="15.75" customHeight="1">
      <c r="A550" s="16"/>
      <c r="B550" s="16" t="s">
        <v>87</v>
      </c>
      <c r="C550" s="53"/>
      <c r="D550" s="53"/>
      <c r="E550" s="53"/>
      <c r="F550" s="53"/>
      <c r="G550" s="53"/>
      <c r="H550" s="53"/>
      <c r="I550" s="21"/>
      <c r="J550" s="66"/>
      <c r="K550" s="125"/>
      <c r="L550" s="147"/>
      <c r="M550" s="147"/>
      <c r="N550" s="147"/>
      <c r="O550" s="147"/>
      <c r="P550" s="147"/>
      <c r="Q550" s="147"/>
      <c r="R550" s="280"/>
      <c r="S550" s="147"/>
      <c r="T550" s="289"/>
      <c r="U550" s="280"/>
      <c r="V550" s="147"/>
      <c r="W550" s="160" t="s">
        <v>144</v>
      </c>
    </row>
    <row r="551" spans="1:23" ht="15.75" customHeight="1">
      <c r="A551" s="13"/>
      <c r="B551" s="13"/>
      <c r="C551" s="13"/>
      <c r="D551" s="13"/>
      <c r="E551" s="13"/>
      <c r="F551" s="13"/>
      <c r="G551" s="13"/>
      <c r="H551" s="13"/>
      <c r="I551" s="23"/>
      <c r="J551" s="66"/>
      <c r="K551" s="125"/>
      <c r="L551" s="147"/>
      <c r="M551" s="147"/>
      <c r="N551" s="147"/>
      <c r="O551" s="147"/>
      <c r="P551" s="147"/>
      <c r="Q551" s="147"/>
      <c r="R551" s="280"/>
      <c r="S551" s="147"/>
      <c r="T551" s="289"/>
      <c r="U551" s="280"/>
      <c r="V551" s="147"/>
      <c r="W551" s="160" t="s">
        <v>144</v>
      </c>
    </row>
    <row r="552" spans="1:23" ht="15.75" customHeight="1">
      <c r="A552" s="19" t="s">
        <v>35</v>
      </c>
      <c r="B552" s="13" t="s">
        <v>3</v>
      </c>
      <c r="C552" s="13"/>
      <c r="D552" s="13"/>
      <c r="E552" s="13"/>
      <c r="F552" s="13"/>
      <c r="G552" s="13"/>
      <c r="H552" s="13"/>
      <c r="I552" s="23"/>
      <c r="J552" s="66" t="s">
        <v>29</v>
      </c>
      <c r="K552" s="125"/>
      <c r="L552" s="265">
        <v>334</v>
      </c>
      <c r="M552" s="265">
        <v>349</v>
      </c>
      <c r="N552" s="265">
        <v>334</v>
      </c>
      <c r="O552" s="265">
        <v>334</v>
      </c>
      <c r="P552" s="271">
        <v>333</v>
      </c>
      <c r="Q552" s="265">
        <v>334</v>
      </c>
      <c r="R552" s="280">
        <v>0</v>
      </c>
      <c r="S552" s="265"/>
      <c r="T552" s="289">
        <v>0</v>
      </c>
      <c r="U552" s="280" t="e">
        <v>#REF!</v>
      </c>
      <c r="V552" s="265"/>
      <c r="W552" s="160" t="e">
        <v>#REF!</v>
      </c>
    </row>
    <row r="553" spans="1:23" ht="15.75" customHeight="1">
      <c r="A553" s="17" t="s">
        <v>36</v>
      </c>
      <c r="B553" s="13" t="s">
        <v>178</v>
      </c>
      <c r="C553" s="13"/>
      <c r="D553" s="13"/>
      <c r="E553" s="13"/>
      <c r="F553" s="13"/>
      <c r="G553" s="13"/>
      <c r="H553" s="13"/>
      <c r="I553" s="23"/>
      <c r="J553" s="66" t="s">
        <v>29</v>
      </c>
      <c r="K553" s="125"/>
      <c r="L553" s="265">
        <v>20150</v>
      </c>
      <c r="M553" s="271">
        <v>20150</v>
      </c>
      <c r="N553" s="265">
        <v>20150</v>
      </c>
      <c r="O553" s="265">
        <v>20150</v>
      </c>
      <c r="P553" s="271">
        <v>20112</v>
      </c>
      <c r="Q553" s="265">
        <v>20150</v>
      </c>
      <c r="R553" s="280">
        <v>0</v>
      </c>
      <c r="S553" s="265"/>
      <c r="T553" s="289">
        <v>0</v>
      </c>
      <c r="U553" s="280" t="e">
        <v>#REF!</v>
      </c>
      <c r="V553" s="265"/>
      <c r="W553" s="160" t="e">
        <v>#REF!</v>
      </c>
    </row>
    <row r="554" spans="1:23" ht="15.75" customHeight="1">
      <c r="A554" s="17" t="s">
        <v>37</v>
      </c>
      <c r="B554" s="13" t="s">
        <v>137</v>
      </c>
      <c r="C554" s="13"/>
      <c r="D554" s="13"/>
      <c r="E554" s="13"/>
      <c r="F554" s="13"/>
      <c r="G554" s="13"/>
      <c r="H554" s="13"/>
      <c r="I554" s="23"/>
      <c r="J554" s="66" t="s">
        <v>33</v>
      </c>
      <c r="K554" s="125"/>
      <c r="L554" s="266">
        <v>21656</v>
      </c>
      <c r="M554" s="266">
        <v>0</v>
      </c>
      <c r="N554" s="266">
        <v>0</v>
      </c>
      <c r="O554" s="266">
        <v>0</v>
      </c>
      <c r="P554" s="266">
        <v>201110</v>
      </c>
      <c r="Q554" s="266">
        <v>201110</v>
      </c>
      <c r="R554" s="281">
        <v>179454</v>
      </c>
      <c r="S554" s="265"/>
      <c r="T554" s="321">
        <v>8.2865718507572961</v>
      </c>
      <c r="U554" s="266" t="e">
        <v>#REF!</v>
      </c>
      <c r="V554" s="265"/>
      <c r="W554" s="170" t="e">
        <v>#REF!</v>
      </c>
    </row>
    <row r="555" spans="1:23" ht="15.75" customHeight="1">
      <c r="A555" s="13"/>
      <c r="B555" s="13"/>
      <c r="C555" s="13"/>
      <c r="D555" s="13"/>
      <c r="E555" s="13"/>
      <c r="F555" s="13"/>
      <c r="G555" s="13"/>
      <c r="H555" s="13"/>
      <c r="I555" s="20"/>
      <c r="J555" s="66"/>
      <c r="K555" s="125"/>
      <c r="L555" s="147"/>
      <c r="M555" s="147"/>
      <c r="N555" s="147"/>
      <c r="O555" s="147"/>
      <c r="P555" s="147"/>
      <c r="Q555" s="147"/>
      <c r="R555" s="280"/>
      <c r="S555" s="147"/>
      <c r="T555" s="289"/>
      <c r="U555" s="280"/>
      <c r="V555" s="147"/>
      <c r="W555" s="160" t="s">
        <v>144</v>
      </c>
    </row>
    <row r="556" spans="1:23" ht="15.75" customHeight="1">
      <c r="A556" s="13"/>
      <c r="B556" s="13"/>
      <c r="C556" s="13"/>
      <c r="D556" s="13"/>
      <c r="E556" s="53" t="s">
        <v>40</v>
      </c>
      <c r="F556" s="53"/>
      <c r="G556" s="53"/>
      <c r="H556" s="53"/>
      <c r="I556" s="38"/>
      <c r="J556" s="29"/>
      <c r="K556" s="133"/>
      <c r="L556" s="255">
        <v>42140</v>
      </c>
      <c r="M556" s="255">
        <v>20499</v>
      </c>
      <c r="N556" s="255">
        <v>20484</v>
      </c>
      <c r="O556" s="255">
        <v>20484</v>
      </c>
      <c r="P556" s="255">
        <v>221555</v>
      </c>
      <c r="Q556" s="255">
        <v>221594</v>
      </c>
      <c r="R556" s="279">
        <v>179454</v>
      </c>
      <c r="S556" s="255"/>
      <c r="T556" s="322">
        <v>4.2585192216421452</v>
      </c>
      <c r="U556" s="279" t="e">
        <v>#REF!</v>
      </c>
      <c r="V556" s="255"/>
      <c r="W556" s="162" t="e">
        <v>#REF!</v>
      </c>
    </row>
    <row r="557" spans="1:23" ht="15.75" customHeight="1">
      <c r="A557" s="13"/>
      <c r="B557" s="13"/>
      <c r="C557" s="13"/>
      <c r="D557" s="13"/>
      <c r="E557" s="13"/>
      <c r="F557" s="13" t="s">
        <v>58</v>
      </c>
      <c r="G557" s="13"/>
      <c r="H557" s="13"/>
      <c r="I557" s="20"/>
      <c r="J557" s="66" t="s">
        <v>29</v>
      </c>
      <c r="K557" s="125"/>
      <c r="L557" s="265">
        <v>20484</v>
      </c>
      <c r="M557" s="265">
        <v>20499</v>
      </c>
      <c r="N557" s="265">
        <v>20484</v>
      </c>
      <c r="O557" s="265">
        <v>20484</v>
      </c>
      <c r="P557" s="265">
        <v>20445</v>
      </c>
      <c r="Q557" s="265">
        <v>20484</v>
      </c>
      <c r="R557" s="280">
        <v>0</v>
      </c>
      <c r="S557" s="265"/>
      <c r="T557" s="289">
        <v>0</v>
      </c>
      <c r="U557" s="280" t="e">
        <v>#REF!</v>
      </c>
      <c r="V557" s="265"/>
      <c r="W557" s="160" t="e">
        <v>#REF!</v>
      </c>
    </row>
    <row r="558" spans="1:23" ht="15.75" customHeight="1">
      <c r="A558" s="13"/>
      <c r="B558" s="13"/>
      <c r="C558" s="13"/>
      <c r="D558" s="13"/>
      <c r="E558" s="13"/>
      <c r="F558" s="13" t="s">
        <v>72</v>
      </c>
      <c r="G558" s="13"/>
      <c r="H558" s="13"/>
      <c r="I558" s="20"/>
      <c r="J558" s="66" t="s">
        <v>33</v>
      </c>
      <c r="K558" s="125"/>
      <c r="L558" s="265">
        <v>21656</v>
      </c>
      <c r="M558" s="265">
        <v>0</v>
      </c>
      <c r="N558" s="265">
        <v>0</v>
      </c>
      <c r="O558" s="265">
        <v>0</v>
      </c>
      <c r="P558" s="265">
        <v>201110</v>
      </c>
      <c r="Q558" s="265">
        <v>201110</v>
      </c>
      <c r="R558" s="280">
        <v>179454</v>
      </c>
      <c r="S558" s="265"/>
      <c r="T558" s="289">
        <v>8.2865718507572961</v>
      </c>
      <c r="U558" s="265" t="e">
        <v>#REF!</v>
      </c>
      <c r="V558" s="265"/>
      <c r="W558" s="160" t="e">
        <v>#REF!</v>
      </c>
    </row>
    <row r="559" spans="1:23" ht="15.75" customHeight="1">
      <c r="A559" s="13"/>
      <c r="B559" s="13"/>
      <c r="C559" s="13"/>
      <c r="D559" s="13"/>
      <c r="E559" s="13"/>
      <c r="F559" s="13"/>
      <c r="G559" s="13"/>
      <c r="H559" s="13"/>
      <c r="I559" s="20"/>
      <c r="J559" s="66"/>
      <c r="K559" s="125"/>
      <c r="L559" s="147"/>
      <c r="M559" s="147"/>
      <c r="N559" s="147"/>
      <c r="O559" s="147"/>
      <c r="P559" s="147"/>
      <c r="Q559" s="147"/>
      <c r="R559" s="280"/>
      <c r="S559" s="147"/>
      <c r="T559" s="289"/>
      <c r="U559" s="280"/>
      <c r="V559" s="147"/>
      <c r="W559" s="160" t="s">
        <v>144</v>
      </c>
    </row>
    <row r="560" spans="1:23" ht="15.75" customHeight="1">
      <c r="A560" s="4"/>
      <c r="B560" s="4"/>
      <c r="C560" s="4"/>
      <c r="D560" s="4"/>
      <c r="E560" s="4"/>
      <c r="F560" s="4"/>
      <c r="G560" s="4"/>
      <c r="H560" s="4"/>
      <c r="I560" s="33"/>
      <c r="J560" s="246"/>
      <c r="K560" s="125"/>
      <c r="L560" s="147"/>
      <c r="M560" s="147"/>
      <c r="N560" s="147"/>
      <c r="O560" s="147"/>
      <c r="P560" s="147"/>
      <c r="Q560" s="147"/>
      <c r="R560" s="280"/>
      <c r="S560" s="147"/>
      <c r="T560" s="289"/>
      <c r="U560" s="280"/>
      <c r="V560" s="147"/>
      <c r="W560" s="160" t="s">
        <v>144</v>
      </c>
    </row>
    <row r="561" spans="1:23" ht="15.75" customHeight="1">
      <c r="A561" s="16" t="s">
        <v>156</v>
      </c>
      <c r="B561" s="53"/>
      <c r="C561" s="53"/>
      <c r="D561" s="53"/>
      <c r="E561" s="53"/>
      <c r="F561" s="53"/>
      <c r="G561" s="53"/>
      <c r="H561" s="53"/>
      <c r="I561" s="28"/>
      <c r="J561" s="29" t="s">
        <v>33</v>
      </c>
      <c r="K561" s="133"/>
      <c r="L561" s="82">
        <v>-227</v>
      </c>
      <c r="M561" s="82">
        <v>-227</v>
      </c>
      <c r="N561" s="82">
        <v>-227</v>
      </c>
      <c r="O561" s="82">
        <v>-227</v>
      </c>
      <c r="P561" s="82">
        <v>-227</v>
      </c>
      <c r="Q561" s="82">
        <v>-227</v>
      </c>
      <c r="R561" s="279">
        <v>0</v>
      </c>
      <c r="S561" s="82"/>
      <c r="T561" s="322">
        <v>0</v>
      </c>
      <c r="U561" s="255" t="e">
        <v>#REF!</v>
      </c>
      <c r="V561" s="82"/>
      <c r="W561" s="162" t="e">
        <v>#REF!</v>
      </c>
    </row>
    <row r="562" spans="1:23" ht="15.75" customHeight="1">
      <c r="A562" s="13"/>
      <c r="B562" s="13"/>
      <c r="C562" s="13"/>
      <c r="D562" s="13"/>
      <c r="E562" s="13"/>
      <c r="F562" s="13"/>
      <c r="G562" s="13"/>
      <c r="H562" s="13"/>
      <c r="I562" s="33"/>
      <c r="J562" s="31"/>
      <c r="K562" s="125"/>
      <c r="L562" s="147"/>
      <c r="M562" s="147"/>
      <c r="N562" s="147"/>
      <c r="O562" s="147"/>
      <c r="P562" s="147"/>
      <c r="Q562" s="147"/>
      <c r="R562" s="280"/>
      <c r="S562" s="147"/>
      <c r="T562" s="289"/>
      <c r="U562" s="280"/>
      <c r="V562" s="147"/>
      <c r="W562" s="160" t="s">
        <v>144</v>
      </c>
    </row>
    <row r="563" spans="1:23" ht="15.75" customHeight="1">
      <c r="A563" s="13"/>
      <c r="B563" s="13"/>
      <c r="C563" s="13"/>
      <c r="D563" s="13"/>
      <c r="E563" s="13"/>
      <c r="F563" s="13"/>
      <c r="G563" s="13"/>
      <c r="H563" s="13"/>
      <c r="I563" s="23"/>
      <c r="J563" s="66"/>
      <c r="K563" s="125"/>
      <c r="L563" s="147"/>
      <c r="M563" s="147"/>
      <c r="N563" s="147"/>
      <c r="O563" s="147"/>
      <c r="P563" s="147"/>
      <c r="Q563" s="147"/>
      <c r="R563" s="280"/>
      <c r="S563" s="147"/>
      <c r="T563" s="289"/>
      <c r="U563" s="280"/>
      <c r="V563" s="147"/>
      <c r="W563" s="160" t="s">
        <v>144</v>
      </c>
    </row>
    <row r="564" spans="1:23" ht="15.75" customHeight="1">
      <c r="A564" s="16" t="s">
        <v>79</v>
      </c>
      <c r="B564" s="53"/>
      <c r="C564" s="53"/>
      <c r="D564" s="53"/>
      <c r="E564" s="53"/>
      <c r="F564" s="53"/>
      <c r="G564" s="53"/>
      <c r="H564" s="53"/>
      <c r="I564" s="28"/>
      <c r="J564" s="29" t="s">
        <v>33</v>
      </c>
      <c r="K564" s="133"/>
      <c r="L564" s="82">
        <v>-1176</v>
      </c>
      <c r="M564" s="82">
        <v>-1176</v>
      </c>
      <c r="N564" s="82">
        <v>-1176</v>
      </c>
      <c r="O564" s="82">
        <v>-1176</v>
      </c>
      <c r="P564" s="82">
        <v>-1176</v>
      </c>
      <c r="Q564" s="82">
        <v>-1176</v>
      </c>
      <c r="R564" s="279">
        <v>0</v>
      </c>
      <c r="S564" s="82"/>
      <c r="T564" s="322">
        <v>0</v>
      </c>
      <c r="U564" s="255" t="e">
        <v>#REF!</v>
      </c>
      <c r="V564" s="82"/>
      <c r="W564" s="162" t="e">
        <v>#REF!</v>
      </c>
    </row>
    <row r="565" spans="1:23" ht="15.75" customHeight="1">
      <c r="A565" s="13"/>
      <c r="B565" s="13"/>
      <c r="C565" s="13"/>
      <c r="D565" s="13"/>
      <c r="E565" s="4"/>
      <c r="F565" s="4"/>
      <c r="G565" s="4"/>
      <c r="H565" s="13"/>
      <c r="I565" s="23"/>
      <c r="J565" s="66"/>
      <c r="K565" s="125"/>
      <c r="L565" s="147"/>
      <c r="M565" s="147"/>
      <c r="N565" s="147"/>
      <c r="O565" s="147"/>
      <c r="P565" s="147"/>
      <c r="Q565" s="147"/>
      <c r="R565" s="280"/>
      <c r="S565" s="147"/>
      <c r="T565" s="289" t="s">
        <v>144</v>
      </c>
      <c r="U565" s="280"/>
      <c r="V565" s="147"/>
      <c r="W565" s="160" t="s">
        <v>144</v>
      </c>
    </row>
    <row r="566" spans="1:23" ht="15.75" customHeight="1">
      <c r="A566" s="4"/>
      <c r="B566" s="13"/>
      <c r="C566" s="13"/>
      <c r="D566" s="13"/>
      <c r="E566" s="4"/>
      <c r="F566" s="4"/>
      <c r="G566" s="4"/>
      <c r="H566" s="13"/>
      <c r="I566" s="23"/>
      <c r="J566" s="66"/>
      <c r="K566" s="125"/>
      <c r="L566" s="147"/>
      <c r="M566" s="147"/>
      <c r="N566" s="147"/>
      <c r="O566" s="147"/>
      <c r="P566" s="147"/>
      <c r="Q566" s="147"/>
      <c r="R566" s="280"/>
      <c r="S566" s="147"/>
      <c r="T566" s="289"/>
      <c r="U566" s="280"/>
      <c r="V566" s="147"/>
      <c r="W566" s="160" t="s">
        <v>144</v>
      </c>
    </row>
    <row r="567" spans="1:23">
      <c r="A567" s="71" t="s">
        <v>526</v>
      </c>
      <c r="B567" s="76"/>
      <c r="C567" s="71"/>
      <c r="D567" s="76"/>
      <c r="E567" s="76"/>
      <c r="F567" s="76"/>
      <c r="G567" s="76"/>
      <c r="H567" s="76"/>
      <c r="I567" s="76"/>
      <c r="J567" s="193"/>
      <c r="K567" s="194"/>
      <c r="L567" s="200"/>
      <c r="M567" s="200"/>
      <c r="N567" s="200"/>
      <c r="O567" s="200"/>
      <c r="P567" s="200"/>
      <c r="Q567" s="200"/>
      <c r="R567" s="280"/>
      <c r="S567" s="200"/>
      <c r="T567" s="289"/>
      <c r="U567" s="280"/>
      <c r="V567" s="200"/>
      <c r="W567" s="160"/>
    </row>
    <row r="568" spans="1:23">
      <c r="A568" s="71" t="s">
        <v>524</v>
      </c>
      <c r="B568" s="76"/>
      <c r="C568" s="71"/>
      <c r="D568" s="76"/>
      <c r="E568" s="76"/>
      <c r="F568" s="76"/>
      <c r="G568" s="76"/>
      <c r="H568" s="76"/>
      <c r="I568" s="76"/>
      <c r="J568" s="193"/>
      <c r="K568" s="194"/>
      <c r="L568" s="200"/>
      <c r="M568" s="200"/>
      <c r="N568" s="200"/>
      <c r="O568" s="200"/>
      <c r="P568" s="200"/>
      <c r="Q568" s="200"/>
      <c r="R568" s="280"/>
      <c r="S568" s="200"/>
      <c r="T568" s="289"/>
      <c r="U568" s="280"/>
      <c r="V568" s="200"/>
      <c r="W568" s="160"/>
    </row>
    <row r="569" spans="1:23" ht="15.75" customHeight="1">
      <c r="A569" s="71"/>
      <c r="B569" s="13"/>
      <c r="C569" s="13"/>
      <c r="D569" s="13"/>
      <c r="E569" s="13"/>
      <c r="F569" s="13"/>
      <c r="G569" s="13"/>
      <c r="H569" s="13"/>
      <c r="I569" s="23"/>
      <c r="J569" s="66"/>
      <c r="K569" s="125"/>
      <c r="L569" s="5"/>
      <c r="M569" s="5"/>
      <c r="N569" s="5"/>
      <c r="O569" s="5"/>
      <c r="P569" s="5"/>
      <c r="Q569" s="5"/>
      <c r="R569" s="280"/>
      <c r="S569" s="5"/>
      <c r="T569" s="289"/>
      <c r="U569" s="280"/>
      <c r="V569" s="5"/>
      <c r="W569" s="160" t="s">
        <v>144</v>
      </c>
    </row>
    <row r="570" spans="1:23" s="71" customFormat="1" ht="15.75" customHeight="1">
      <c r="B570" s="76"/>
      <c r="D570" s="76"/>
      <c r="E570" s="76"/>
      <c r="F570" s="76"/>
      <c r="G570" s="76"/>
      <c r="H570" s="76"/>
      <c r="I570" s="201"/>
      <c r="J570" s="193"/>
      <c r="K570" s="194"/>
      <c r="L570" s="200"/>
      <c r="M570" s="200"/>
      <c r="N570" s="200"/>
      <c r="O570" s="200"/>
      <c r="P570" s="200"/>
      <c r="Q570" s="200"/>
      <c r="R570" s="280"/>
      <c r="S570" s="200"/>
      <c r="T570" s="289"/>
      <c r="U570" s="280"/>
      <c r="V570" s="200"/>
      <c r="W570" s="160" t="s">
        <v>144</v>
      </c>
    </row>
    <row r="571" spans="1:23" ht="15.75" customHeight="1">
      <c r="A571" s="16" t="s">
        <v>108</v>
      </c>
      <c r="B571" s="53"/>
      <c r="C571" s="53"/>
      <c r="D571" s="53"/>
      <c r="E571" s="53"/>
      <c r="F571" s="53"/>
      <c r="G571" s="53"/>
      <c r="H571" s="53"/>
      <c r="I571" s="23"/>
      <c r="J571" s="66"/>
      <c r="K571" s="125"/>
      <c r="L571" s="147"/>
      <c r="M571" s="147"/>
      <c r="N571" s="147"/>
      <c r="O571" s="147"/>
      <c r="P571" s="147"/>
      <c r="Q571" s="147"/>
      <c r="R571" s="280"/>
      <c r="S571" s="147"/>
      <c r="T571" s="289"/>
      <c r="U571" s="280"/>
      <c r="V571" s="147"/>
      <c r="W571" s="160" t="s">
        <v>144</v>
      </c>
    </row>
    <row r="572" spans="1:23" ht="15.75" customHeight="1">
      <c r="A572" s="13"/>
      <c r="B572" s="13"/>
      <c r="C572" s="13"/>
      <c r="D572" s="13"/>
      <c r="E572" s="13"/>
      <c r="F572" s="13"/>
      <c r="G572" s="13"/>
      <c r="H572" s="13"/>
      <c r="I572" s="23"/>
      <c r="J572" s="66"/>
      <c r="K572" s="125"/>
      <c r="L572" s="147"/>
      <c r="M572" s="147"/>
      <c r="N572" s="147"/>
      <c r="O572" s="147"/>
      <c r="P572" s="147"/>
      <c r="Q572" s="147"/>
      <c r="R572" s="280"/>
      <c r="S572" s="147"/>
      <c r="T572" s="289"/>
      <c r="U572" s="280"/>
      <c r="V572" s="147"/>
      <c r="W572" s="160" t="s">
        <v>144</v>
      </c>
    </row>
    <row r="573" spans="1:23" ht="15.75" customHeight="1">
      <c r="A573" s="17" t="s">
        <v>35</v>
      </c>
      <c r="B573" s="13" t="s">
        <v>112</v>
      </c>
      <c r="C573" s="13"/>
      <c r="D573" s="13"/>
      <c r="E573" s="13"/>
      <c r="F573" s="13"/>
      <c r="G573" s="13"/>
      <c r="H573" s="13"/>
      <c r="I573" s="23"/>
      <c r="J573" s="66"/>
      <c r="K573" s="125"/>
      <c r="L573" s="147"/>
      <c r="M573" s="147"/>
      <c r="N573" s="147"/>
      <c r="O573" s="147"/>
      <c r="P573" s="147"/>
      <c r="Q573" s="147"/>
      <c r="R573" s="280"/>
      <c r="S573" s="147"/>
      <c r="T573" s="289"/>
      <c r="U573" s="280"/>
      <c r="V573" s="147"/>
      <c r="W573" s="160" t="s">
        <v>144</v>
      </c>
    </row>
    <row r="574" spans="1:23" ht="15.75" customHeight="1">
      <c r="A574" s="13"/>
      <c r="B574" s="18" t="s">
        <v>38</v>
      </c>
      <c r="C574" s="13" t="s">
        <v>122</v>
      </c>
      <c r="D574" s="13"/>
      <c r="E574" s="13"/>
      <c r="F574" s="13"/>
      <c r="G574" s="13"/>
      <c r="H574" s="13"/>
      <c r="I574" s="23"/>
      <c r="J574" s="66" t="s">
        <v>29</v>
      </c>
      <c r="K574" s="125"/>
      <c r="L574" s="265">
        <v>195000</v>
      </c>
      <c r="M574" s="265">
        <v>209273</v>
      </c>
      <c r="N574" s="265">
        <v>190000</v>
      </c>
      <c r="O574" s="265">
        <v>154473</v>
      </c>
      <c r="P574" s="271">
        <v>194629.30499999999</v>
      </c>
      <c r="Q574" s="265">
        <v>187500</v>
      </c>
      <c r="R574" s="280">
        <v>-7500</v>
      </c>
      <c r="S574" s="265"/>
      <c r="T574" s="289">
        <v>-3.8461538461538436E-2</v>
      </c>
      <c r="U574" s="280" t="e">
        <v>#REF!</v>
      </c>
      <c r="V574" s="265"/>
      <c r="W574" s="160" t="e">
        <v>#REF!</v>
      </c>
    </row>
    <row r="575" spans="1:23" ht="15.75" customHeight="1">
      <c r="A575" s="17"/>
      <c r="B575" s="18" t="s">
        <v>13</v>
      </c>
      <c r="C575" s="13" t="s">
        <v>109</v>
      </c>
      <c r="D575" s="13"/>
      <c r="E575" s="13"/>
      <c r="F575" s="13"/>
      <c r="G575" s="13"/>
      <c r="H575" s="13"/>
      <c r="I575" s="20"/>
      <c r="J575" s="66" t="s">
        <v>29</v>
      </c>
      <c r="K575" s="125"/>
      <c r="L575" s="265">
        <v>112000</v>
      </c>
      <c r="M575" s="265">
        <v>125360</v>
      </c>
      <c r="N575" s="265">
        <v>112000</v>
      </c>
      <c r="O575" s="265">
        <v>103060</v>
      </c>
      <c r="P575" s="271">
        <v>111787.088</v>
      </c>
      <c r="Q575" s="265">
        <v>109500</v>
      </c>
      <c r="R575" s="280">
        <v>-2500</v>
      </c>
      <c r="S575" s="265"/>
      <c r="T575" s="289">
        <v>-2.2321428571428603E-2</v>
      </c>
      <c r="U575" s="280" t="e">
        <v>#REF!</v>
      </c>
      <c r="V575" s="265"/>
      <c r="W575" s="160" t="e">
        <v>#REF!</v>
      </c>
    </row>
    <row r="576" spans="1:23" ht="15.75" customHeight="1">
      <c r="A576" s="17"/>
      <c r="B576" s="18"/>
      <c r="C576" s="13"/>
      <c r="D576" s="13"/>
      <c r="E576" s="13"/>
      <c r="F576" s="13"/>
      <c r="G576" s="13"/>
      <c r="H576" s="13"/>
      <c r="I576" s="20"/>
      <c r="J576" s="66"/>
      <c r="K576" s="125"/>
      <c r="L576" s="147"/>
      <c r="M576" s="147"/>
      <c r="N576" s="147"/>
      <c r="O576" s="147"/>
      <c r="P576" s="147"/>
      <c r="Q576" s="147"/>
      <c r="R576" s="280"/>
      <c r="S576" s="147"/>
      <c r="T576" s="289"/>
      <c r="U576" s="280"/>
      <c r="V576" s="147"/>
      <c r="W576" s="160" t="s">
        <v>144</v>
      </c>
    </row>
    <row r="577" spans="1:23" ht="15.75" customHeight="1">
      <c r="A577" s="17" t="s">
        <v>36</v>
      </c>
      <c r="B577" s="13" t="s">
        <v>123</v>
      </c>
      <c r="C577" s="13"/>
      <c r="D577" s="13"/>
      <c r="E577" s="13"/>
      <c r="F577" s="13"/>
      <c r="G577" s="13"/>
      <c r="H577" s="13"/>
      <c r="I577" s="20"/>
      <c r="J577" s="66" t="s">
        <v>29</v>
      </c>
      <c r="K577" s="125"/>
      <c r="L577" s="265">
        <v>54423</v>
      </c>
      <c r="M577" s="265">
        <v>54423</v>
      </c>
      <c r="N577" s="265">
        <v>54423</v>
      </c>
      <c r="O577" s="147">
        <v>54423</v>
      </c>
      <c r="P577" s="271">
        <v>54319.541876999996</v>
      </c>
      <c r="Q577" s="147">
        <v>54423</v>
      </c>
      <c r="R577" s="280">
        <v>0</v>
      </c>
      <c r="S577" s="265"/>
      <c r="T577" s="289">
        <v>0</v>
      </c>
      <c r="U577" s="280" t="e">
        <v>#REF!</v>
      </c>
      <c r="V577" s="265"/>
      <c r="W577" s="160" t="e">
        <v>#REF!</v>
      </c>
    </row>
    <row r="578" spans="1:23" ht="15.75" customHeight="1">
      <c r="A578" s="13"/>
      <c r="B578" s="13"/>
      <c r="C578" s="13"/>
      <c r="D578" s="13"/>
      <c r="E578" s="13"/>
      <c r="F578" s="13"/>
      <c r="G578" s="13"/>
      <c r="H578" s="13"/>
      <c r="I578" s="23"/>
      <c r="J578" s="66"/>
      <c r="K578" s="125"/>
      <c r="L578" s="147"/>
      <c r="M578" s="147"/>
      <c r="N578" s="147"/>
      <c r="O578" s="147"/>
      <c r="P578" s="147"/>
      <c r="Q578" s="147"/>
      <c r="R578" s="280"/>
      <c r="S578" s="147"/>
      <c r="T578" s="289"/>
      <c r="U578" s="280"/>
      <c r="V578" s="147"/>
      <c r="W578" s="160" t="s">
        <v>144</v>
      </c>
    </row>
    <row r="579" spans="1:23" ht="15.75" customHeight="1">
      <c r="A579" s="17" t="s">
        <v>37</v>
      </c>
      <c r="B579" s="13" t="s">
        <v>117</v>
      </c>
      <c r="C579" s="13"/>
      <c r="D579" s="13"/>
      <c r="E579" s="13"/>
      <c r="F579" s="13"/>
      <c r="G579" s="13"/>
      <c r="H579" s="13"/>
      <c r="I579" s="20"/>
      <c r="J579" s="66"/>
      <c r="K579" s="125"/>
      <c r="L579" s="147"/>
      <c r="M579" s="147"/>
      <c r="N579" s="147"/>
      <c r="O579" s="147"/>
      <c r="P579" s="147"/>
      <c r="Q579" s="147"/>
      <c r="R579" s="280"/>
      <c r="S579" s="147"/>
      <c r="T579" s="289"/>
      <c r="U579" s="280"/>
      <c r="V579" s="147"/>
      <c r="W579" s="160" t="s">
        <v>144</v>
      </c>
    </row>
    <row r="580" spans="1:23" ht="15.75" customHeight="1">
      <c r="A580" s="13"/>
      <c r="B580" s="18" t="s">
        <v>38</v>
      </c>
      <c r="C580" s="13" t="s">
        <v>110</v>
      </c>
      <c r="D580" s="13"/>
      <c r="E580" s="13"/>
      <c r="F580" s="13"/>
      <c r="G580" s="13"/>
      <c r="H580" s="13"/>
      <c r="I580" s="20"/>
      <c r="J580" s="66" t="s">
        <v>29</v>
      </c>
      <c r="K580" s="125"/>
      <c r="L580" s="265">
        <v>149000</v>
      </c>
      <c r="M580" s="265">
        <v>149000</v>
      </c>
      <c r="N580" s="265">
        <v>149000</v>
      </c>
      <c r="O580" s="265">
        <v>129000</v>
      </c>
      <c r="P580" s="271">
        <v>148716.75099999999</v>
      </c>
      <c r="Q580" s="265">
        <v>149000</v>
      </c>
      <c r="R580" s="280">
        <v>0</v>
      </c>
      <c r="S580" s="265"/>
      <c r="T580" s="289">
        <v>0</v>
      </c>
      <c r="U580" s="280" t="e">
        <v>#REF!</v>
      </c>
      <c r="V580" s="265"/>
      <c r="W580" s="160" t="e">
        <v>#REF!</v>
      </c>
    </row>
    <row r="581" spans="1:23" ht="15.75" customHeight="1">
      <c r="A581" s="19"/>
      <c r="B581" s="18" t="s">
        <v>13</v>
      </c>
      <c r="C581" s="13" t="s">
        <v>111</v>
      </c>
      <c r="D581" s="13"/>
      <c r="E581" s="13"/>
      <c r="F581" s="13"/>
      <c r="G581" s="13"/>
      <c r="H581" s="13"/>
      <c r="I581" s="20"/>
      <c r="J581" s="66" t="s">
        <v>29</v>
      </c>
      <c r="K581" s="125"/>
      <c r="L581" s="266">
        <v>8235</v>
      </c>
      <c r="M581" s="266">
        <v>7745</v>
      </c>
      <c r="N581" s="266">
        <v>7745</v>
      </c>
      <c r="O581" s="266">
        <v>7745</v>
      </c>
      <c r="P581" s="275">
        <v>8219.3452649999999</v>
      </c>
      <c r="Q581" s="266">
        <v>7745</v>
      </c>
      <c r="R581" s="281">
        <v>-490</v>
      </c>
      <c r="S581" s="265"/>
      <c r="T581" s="321">
        <v>-5.9502125075895584E-2</v>
      </c>
      <c r="U581" s="281" t="e">
        <v>#REF!</v>
      </c>
      <c r="V581" s="265"/>
      <c r="W581" s="170" t="e">
        <v>#REF!</v>
      </c>
    </row>
    <row r="582" spans="1:23" ht="15.75" customHeight="1">
      <c r="A582" s="19"/>
      <c r="B582" s="13"/>
      <c r="C582" s="13"/>
      <c r="D582" s="13"/>
      <c r="E582" s="13"/>
      <c r="F582" s="13"/>
      <c r="G582" s="13"/>
      <c r="H582" s="13"/>
      <c r="I582" s="20"/>
      <c r="J582" s="66"/>
      <c r="K582" s="125"/>
      <c r="L582" s="147"/>
      <c r="M582" s="147"/>
      <c r="N582" s="147"/>
      <c r="O582" s="147"/>
      <c r="P582" s="147"/>
      <c r="Q582" s="147"/>
      <c r="R582" s="280"/>
      <c r="S582" s="147"/>
      <c r="T582" s="289"/>
      <c r="U582" s="280"/>
      <c r="V582" s="147"/>
      <c r="W582" s="160" t="s">
        <v>144</v>
      </c>
    </row>
    <row r="583" spans="1:23" ht="15.75" customHeight="1">
      <c r="A583" s="19"/>
      <c r="B583" s="13"/>
      <c r="C583" s="13"/>
      <c r="D583" s="13"/>
      <c r="E583" s="13"/>
      <c r="F583" s="13"/>
      <c r="G583" s="13" t="s">
        <v>39</v>
      </c>
      <c r="H583" s="13"/>
      <c r="I583" s="20"/>
      <c r="J583" s="66"/>
      <c r="K583" s="125"/>
      <c r="L583" s="265">
        <v>157235</v>
      </c>
      <c r="M583" s="265">
        <v>156745</v>
      </c>
      <c r="N583" s="265">
        <v>156745</v>
      </c>
      <c r="O583" s="265">
        <v>136745</v>
      </c>
      <c r="P583" s="265">
        <v>156936.096265</v>
      </c>
      <c r="Q583" s="265">
        <v>156745</v>
      </c>
      <c r="R583" s="280">
        <v>-490</v>
      </c>
      <c r="S583" s="265"/>
      <c r="T583" s="289">
        <v>-3.1163545012242722E-3</v>
      </c>
      <c r="U583" s="280" t="e">
        <v>#REF!</v>
      </c>
      <c r="V583" s="265"/>
      <c r="W583" s="160" t="e">
        <v>#REF!</v>
      </c>
    </row>
    <row r="584" spans="1:23" ht="15.75" customHeight="1">
      <c r="A584" s="19"/>
      <c r="B584" s="13"/>
      <c r="C584" s="13"/>
      <c r="D584" s="13"/>
      <c r="E584" s="13"/>
      <c r="F584" s="13"/>
      <c r="G584" s="13"/>
      <c r="H584" s="13"/>
      <c r="I584" s="20"/>
      <c r="J584" s="66"/>
      <c r="K584" s="125"/>
      <c r="L584" s="147"/>
      <c r="M584" s="147"/>
      <c r="N584" s="147"/>
      <c r="O584" s="147"/>
      <c r="P584" s="147"/>
      <c r="Q584" s="147"/>
      <c r="R584" s="280"/>
      <c r="S584" s="147"/>
      <c r="T584" s="289"/>
      <c r="U584" s="280"/>
      <c r="V584" s="147"/>
      <c r="W584" s="160" t="s">
        <v>144</v>
      </c>
    </row>
    <row r="585" spans="1:23" ht="15.75" customHeight="1">
      <c r="A585" s="17" t="s">
        <v>18</v>
      </c>
      <c r="B585" s="13" t="s">
        <v>134</v>
      </c>
      <c r="C585" s="13"/>
      <c r="D585" s="13"/>
      <c r="E585" s="13"/>
      <c r="F585" s="13"/>
      <c r="G585" s="13"/>
      <c r="H585" s="13"/>
      <c r="I585" s="20"/>
      <c r="J585" s="66" t="s">
        <v>29</v>
      </c>
      <c r="K585" s="125"/>
      <c r="L585" s="265">
        <v>54000</v>
      </c>
      <c r="M585" s="265">
        <v>54000</v>
      </c>
      <c r="N585" s="265">
        <v>54000</v>
      </c>
      <c r="O585" s="265">
        <v>49300</v>
      </c>
      <c r="P585" s="271">
        <v>53897.345999999998</v>
      </c>
      <c r="Q585" s="265">
        <v>54000</v>
      </c>
      <c r="R585" s="280">
        <v>0</v>
      </c>
      <c r="S585" s="265"/>
      <c r="T585" s="289">
        <v>0</v>
      </c>
      <c r="U585" s="280" t="e">
        <v>#REF!</v>
      </c>
      <c r="V585" s="265"/>
      <c r="W585" s="160" t="e">
        <v>#REF!</v>
      </c>
    </row>
    <row r="586" spans="1:23" ht="15.75" customHeight="1">
      <c r="A586" s="17" t="s">
        <v>19</v>
      </c>
      <c r="B586" s="13" t="s">
        <v>302</v>
      </c>
      <c r="C586" s="13"/>
      <c r="D586" s="13"/>
      <c r="E586" s="13"/>
      <c r="F586" s="13"/>
      <c r="G586" s="13"/>
      <c r="H586" s="13"/>
      <c r="I586" s="20"/>
      <c r="J586" s="22" t="s">
        <v>29</v>
      </c>
      <c r="K586" s="125"/>
      <c r="L586" s="265">
        <v>34539</v>
      </c>
      <c r="M586" s="265">
        <v>81017</v>
      </c>
      <c r="N586" s="265">
        <v>34539</v>
      </c>
      <c r="O586" s="265">
        <v>27230</v>
      </c>
      <c r="P586" s="271">
        <v>34473.341360999999</v>
      </c>
      <c r="Q586" s="265">
        <v>32281</v>
      </c>
      <c r="R586" s="280">
        <v>-2258</v>
      </c>
      <c r="S586" s="265"/>
      <c r="T586" s="289">
        <v>-6.5375372767016993E-2</v>
      </c>
      <c r="U586" s="280" t="e">
        <v>#REF!</v>
      </c>
      <c r="V586" s="265"/>
      <c r="W586" s="160" t="e">
        <v>#REF!</v>
      </c>
    </row>
    <row r="587" spans="1:23" ht="15.75" customHeight="1">
      <c r="A587" s="17" t="s">
        <v>20</v>
      </c>
      <c r="B587" s="13" t="s">
        <v>131</v>
      </c>
      <c r="C587" s="13"/>
      <c r="D587" s="13"/>
      <c r="E587" s="13"/>
      <c r="F587" s="13"/>
      <c r="G587" s="13"/>
      <c r="H587" s="13"/>
      <c r="I587" s="20"/>
      <c r="J587" s="22" t="s">
        <v>29</v>
      </c>
      <c r="K587" s="125"/>
      <c r="L587" s="266">
        <v>10818</v>
      </c>
      <c r="M587" s="266">
        <v>13000</v>
      </c>
      <c r="N587" s="266">
        <v>10818</v>
      </c>
      <c r="O587" s="266">
        <v>10818</v>
      </c>
      <c r="P587" s="275">
        <v>10797.434982000001</v>
      </c>
      <c r="Q587" s="266">
        <v>10818</v>
      </c>
      <c r="R587" s="281">
        <v>0</v>
      </c>
      <c r="S587" s="265"/>
      <c r="T587" s="321">
        <v>0</v>
      </c>
      <c r="U587" s="281" t="e">
        <v>#REF!</v>
      </c>
      <c r="V587" s="265"/>
      <c r="W587" s="170" t="e">
        <v>#REF!</v>
      </c>
    </row>
    <row r="588" spans="1:23" ht="15.75" customHeight="1">
      <c r="A588" s="13"/>
      <c r="B588" s="13"/>
      <c r="C588" s="13"/>
      <c r="D588" s="13"/>
      <c r="E588" s="13"/>
      <c r="F588" s="13"/>
      <c r="G588" s="13"/>
      <c r="H588" s="13"/>
      <c r="I588" s="23"/>
      <c r="J588" s="66"/>
      <c r="K588" s="125"/>
      <c r="L588" s="147"/>
      <c r="M588" s="147"/>
      <c r="N588" s="147"/>
      <c r="O588" s="147"/>
      <c r="P588" s="147"/>
      <c r="Q588" s="147"/>
      <c r="R588" s="280"/>
      <c r="S588" s="147"/>
      <c r="T588" s="289"/>
      <c r="U588" s="280"/>
      <c r="V588" s="147"/>
      <c r="W588" s="160" t="s">
        <v>144</v>
      </c>
    </row>
    <row r="589" spans="1:23" ht="15.75" customHeight="1">
      <c r="A589" s="19"/>
      <c r="B589" s="13"/>
      <c r="C589" s="13"/>
      <c r="D589" s="13"/>
      <c r="E589" s="53" t="s">
        <v>40</v>
      </c>
      <c r="F589" s="53"/>
      <c r="G589" s="27"/>
      <c r="H589" s="27"/>
      <c r="I589" s="28"/>
      <c r="J589" s="29" t="s">
        <v>29</v>
      </c>
      <c r="K589" s="133"/>
      <c r="L589" s="255">
        <v>618015</v>
      </c>
      <c r="M589" s="255">
        <v>693818</v>
      </c>
      <c r="N589" s="255">
        <v>612525</v>
      </c>
      <c r="O589" s="255">
        <v>536049</v>
      </c>
      <c r="P589" s="255">
        <v>616840.15348500002</v>
      </c>
      <c r="Q589" s="255">
        <v>605267</v>
      </c>
      <c r="R589" s="279">
        <v>-12748</v>
      </c>
      <c r="S589" s="255"/>
      <c r="T589" s="322">
        <v>-2.062733105183534E-2</v>
      </c>
      <c r="U589" s="279" t="e">
        <v>#REF!</v>
      </c>
      <c r="V589" s="255"/>
      <c r="W589" s="162" t="e">
        <v>#REF!</v>
      </c>
    </row>
    <row r="590" spans="1:23" ht="15.75" customHeight="1">
      <c r="A590" s="13"/>
      <c r="B590" s="13"/>
      <c r="C590" s="13"/>
      <c r="D590" s="13"/>
      <c r="E590" s="13"/>
      <c r="F590" s="13"/>
      <c r="G590" s="13"/>
      <c r="H590" s="13"/>
      <c r="I590" s="23"/>
      <c r="J590" s="66"/>
      <c r="K590" s="125"/>
      <c r="L590" s="265"/>
      <c r="M590" s="265"/>
      <c r="N590" s="265"/>
      <c r="O590" s="265"/>
      <c r="P590" s="265"/>
      <c r="Q590" s="265"/>
      <c r="R590" s="280"/>
      <c r="S590" s="265"/>
      <c r="T590" s="289"/>
      <c r="U590" s="280"/>
      <c r="V590" s="265"/>
      <c r="W590" s="160" t="s">
        <v>144</v>
      </c>
    </row>
    <row r="591" spans="1:23" ht="15.75" customHeight="1">
      <c r="A591" s="13"/>
      <c r="B591" s="13"/>
      <c r="C591" s="13"/>
      <c r="D591" s="13"/>
      <c r="E591" s="13"/>
      <c r="F591" s="13"/>
      <c r="G591" s="13"/>
      <c r="H591" s="13"/>
      <c r="I591" s="23"/>
      <c r="J591" s="66"/>
      <c r="K591" s="125"/>
      <c r="L591" s="147"/>
      <c r="M591" s="147"/>
      <c r="N591" s="147"/>
      <c r="O591" s="147"/>
      <c r="P591" s="147"/>
      <c r="Q591" s="147"/>
      <c r="R591" s="280"/>
      <c r="S591" s="147"/>
      <c r="T591" s="289"/>
      <c r="U591" s="280"/>
      <c r="V591" s="147"/>
      <c r="W591" s="160" t="s">
        <v>144</v>
      </c>
    </row>
    <row r="592" spans="1:23" ht="15.75" customHeight="1">
      <c r="A592" s="16" t="s">
        <v>98</v>
      </c>
      <c r="B592" s="53"/>
      <c r="C592" s="53"/>
      <c r="D592" s="53"/>
      <c r="E592" s="53"/>
      <c r="F592" s="53"/>
      <c r="G592" s="53"/>
      <c r="H592" s="53"/>
      <c r="I592" s="20"/>
      <c r="J592" s="66"/>
      <c r="K592" s="125"/>
      <c r="L592" s="147"/>
      <c r="M592" s="147"/>
      <c r="N592" s="147"/>
      <c r="O592" s="147"/>
      <c r="P592" s="147"/>
      <c r="Q592" s="147"/>
      <c r="R592" s="280"/>
      <c r="S592" s="147"/>
      <c r="T592" s="289"/>
      <c r="U592" s="280"/>
      <c r="V592" s="147"/>
      <c r="W592" s="160" t="s">
        <v>144</v>
      </c>
    </row>
    <row r="593" spans="1:23" ht="15.75" customHeight="1">
      <c r="A593" s="13"/>
      <c r="B593" s="13"/>
      <c r="C593" s="13"/>
      <c r="D593" s="13"/>
      <c r="E593" s="13"/>
      <c r="F593" s="13"/>
      <c r="G593" s="13"/>
      <c r="H593" s="13"/>
      <c r="I593" s="20"/>
      <c r="J593" s="66"/>
      <c r="K593" s="125"/>
      <c r="L593" s="147"/>
      <c r="M593" s="147"/>
      <c r="N593" s="147"/>
      <c r="O593" s="147"/>
      <c r="P593" s="147"/>
      <c r="Q593" s="147"/>
      <c r="R593" s="280"/>
      <c r="S593" s="147"/>
      <c r="T593" s="289"/>
      <c r="U593" s="280"/>
      <c r="V593" s="147"/>
      <c r="W593" s="160" t="s">
        <v>144</v>
      </c>
    </row>
    <row r="594" spans="1:23" ht="20.25" customHeight="1">
      <c r="A594" s="17" t="s">
        <v>35</v>
      </c>
      <c r="B594" s="13" t="s">
        <v>475</v>
      </c>
      <c r="C594" s="13"/>
      <c r="D594" s="13"/>
      <c r="E594" s="13"/>
      <c r="F594" s="13"/>
      <c r="G594" s="13"/>
      <c r="H594" s="13"/>
      <c r="I594" s="20"/>
      <c r="J594" s="22" t="s">
        <v>29</v>
      </c>
      <c r="K594" s="125"/>
      <c r="L594" s="265">
        <v>431000</v>
      </c>
      <c r="M594" s="265">
        <v>450342</v>
      </c>
      <c r="N594" s="265">
        <v>431000</v>
      </c>
      <c r="O594" s="265">
        <v>431000</v>
      </c>
      <c r="P594" s="271">
        <v>431178.76799999998</v>
      </c>
      <c r="Q594" s="265">
        <v>432000</v>
      </c>
      <c r="R594" s="280">
        <v>1000</v>
      </c>
      <c r="S594" s="265"/>
      <c r="T594" s="289">
        <v>2.3201856148491462E-3</v>
      </c>
      <c r="U594" s="280" t="e">
        <v>#REF!</v>
      </c>
      <c r="V594" s="265"/>
      <c r="W594" s="160" t="e">
        <v>#REF!</v>
      </c>
    </row>
    <row r="595" spans="1:23" ht="15.75" customHeight="1">
      <c r="A595" s="17" t="s">
        <v>36</v>
      </c>
      <c r="B595" s="13" t="s">
        <v>329</v>
      </c>
      <c r="C595" s="13"/>
      <c r="D595" s="13"/>
      <c r="E595" s="13"/>
      <c r="F595" s="13"/>
      <c r="G595" s="13"/>
      <c r="H595" s="13"/>
      <c r="I595" s="20"/>
      <c r="J595" s="22" t="s">
        <v>29</v>
      </c>
      <c r="K595" s="125"/>
      <c r="L595" s="266">
        <v>1000</v>
      </c>
      <c r="M595" s="266">
        <v>24485</v>
      </c>
      <c r="N595" s="266">
        <v>1000</v>
      </c>
      <c r="O595" s="266">
        <v>1000</v>
      </c>
      <c r="P595" s="275">
        <v>0</v>
      </c>
      <c r="Q595" s="266">
        <v>0</v>
      </c>
      <c r="R595" s="281">
        <v>-1000</v>
      </c>
      <c r="S595" s="265"/>
      <c r="T595" s="321">
        <v>-1</v>
      </c>
      <c r="U595" s="281" t="e">
        <v>#REF!</v>
      </c>
      <c r="V595" s="265"/>
      <c r="W595" s="170" t="e">
        <v>#REF!</v>
      </c>
    </row>
    <row r="596" spans="1:23" ht="15.75" customHeight="1">
      <c r="A596" s="13"/>
      <c r="B596" s="13"/>
      <c r="C596" s="13"/>
      <c r="D596" s="13"/>
      <c r="E596" s="13"/>
      <c r="F596" s="13"/>
      <c r="G596" s="13"/>
      <c r="H596" s="13"/>
      <c r="I596" s="20"/>
      <c r="J596" s="66"/>
      <c r="K596" s="125"/>
      <c r="L596" s="147"/>
      <c r="M596" s="147"/>
      <c r="N596" s="147"/>
      <c r="O596" s="147"/>
      <c r="P596" s="147"/>
      <c r="Q596" s="147"/>
      <c r="R596" s="280"/>
      <c r="S596" s="147"/>
      <c r="T596" s="289"/>
      <c r="U596" s="280"/>
      <c r="V596" s="147"/>
      <c r="W596" s="160" t="s">
        <v>144</v>
      </c>
    </row>
    <row r="597" spans="1:23" ht="18.75" customHeight="1">
      <c r="A597" s="17"/>
      <c r="B597" s="13"/>
      <c r="C597" s="13"/>
      <c r="D597" s="13"/>
      <c r="E597" s="53" t="s">
        <v>474</v>
      </c>
      <c r="F597" s="53"/>
      <c r="G597" s="27"/>
      <c r="H597" s="27"/>
      <c r="I597" s="28"/>
      <c r="J597" s="29" t="s">
        <v>29</v>
      </c>
      <c r="K597" s="133"/>
      <c r="L597" s="255">
        <v>432000</v>
      </c>
      <c r="M597" s="255">
        <v>474827</v>
      </c>
      <c r="N597" s="255">
        <v>432000</v>
      </c>
      <c r="O597" s="255">
        <v>432000</v>
      </c>
      <c r="P597" s="255">
        <v>431178.76799999998</v>
      </c>
      <c r="Q597" s="255">
        <v>432000</v>
      </c>
      <c r="R597" s="279">
        <v>0</v>
      </c>
      <c r="S597" s="255"/>
      <c r="T597" s="322">
        <v>0</v>
      </c>
      <c r="U597" s="279" t="e">
        <v>#REF!</v>
      </c>
      <c r="V597" s="255"/>
      <c r="W597" s="162" t="e">
        <v>#REF!</v>
      </c>
    </row>
    <row r="598" spans="1:23" ht="15.75" customHeight="1">
      <c r="A598" s="17"/>
      <c r="B598" s="13"/>
      <c r="C598" s="13"/>
      <c r="D598" s="13"/>
      <c r="E598" s="13"/>
      <c r="F598" s="13"/>
      <c r="G598" s="13"/>
      <c r="H598" s="13"/>
      <c r="I598" s="20"/>
      <c r="J598" s="66"/>
      <c r="K598" s="125"/>
      <c r="L598" s="147"/>
      <c r="M598" s="147"/>
      <c r="N598" s="147"/>
      <c r="O598" s="147"/>
      <c r="P598" s="147"/>
      <c r="Q598" s="147"/>
      <c r="R598" s="280"/>
      <c r="S598" s="147"/>
      <c r="T598" s="289"/>
      <c r="U598" s="280"/>
      <c r="V598" s="147"/>
      <c r="W598" s="160" t="s">
        <v>144</v>
      </c>
    </row>
    <row r="599" spans="1:23" s="11" customFormat="1" ht="15.75" customHeight="1">
      <c r="A599" s="46"/>
      <c r="B599" s="4"/>
      <c r="C599" s="4"/>
      <c r="D599" s="4"/>
      <c r="E599" s="4"/>
      <c r="F599" s="4"/>
      <c r="G599" s="4"/>
      <c r="H599" s="4"/>
      <c r="I599" s="33"/>
      <c r="J599" s="246"/>
      <c r="K599" s="125"/>
      <c r="L599" s="147"/>
      <c r="M599" s="147"/>
      <c r="N599" s="147"/>
      <c r="O599" s="147"/>
      <c r="P599" s="147"/>
      <c r="Q599" s="147"/>
      <c r="R599" s="280"/>
      <c r="S599" s="147"/>
      <c r="T599" s="289"/>
      <c r="U599" s="280"/>
      <c r="V599" s="147"/>
      <c r="W599" s="160" t="s">
        <v>144</v>
      </c>
    </row>
    <row r="600" spans="1:23" ht="15.75" customHeight="1">
      <c r="A600" s="16" t="s">
        <v>160</v>
      </c>
      <c r="B600" s="53"/>
      <c r="C600" s="53"/>
      <c r="D600" s="53"/>
      <c r="E600" s="53"/>
      <c r="F600" s="53"/>
      <c r="G600" s="53"/>
      <c r="H600" s="53"/>
      <c r="I600" s="33"/>
      <c r="J600" s="22"/>
      <c r="K600" s="125"/>
      <c r="L600" s="265"/>
      <c r="M600" s="265"/>
      <c r="N600" s="265"/>
      <c r="O600" s="265"/>
      <c r="P600" s="265"/>
      <c r="Q600" s="265"/>
      <c r="R600" s="280"/>
      <c r="S600" s="265"/>
      <c r="T600" s="289"/>
      <c r="U600" s="280"/>
      <c r="V600" s="265"/>
      <c r="W600" s="160" t="s">
        <v>144</v>
      </c>
    </row>
    <row r="601" spans="1:23" ht="15.75" customHeight="1">
      <c r="A601" s="26"/>
      <c r="B601" s="13"/>
      <c r="C601" s="13"/>
      <c r="D601" s="13"/>
      <c r="E601" s="13"/>
      <c r="F601" s="13"/>
      <c r="G601" s="13"/>
      <c r="H601" s="13"/>
      <c r="I601" s="33"/>
      <c r="J601" s="22"/>
      <c r="K601" s="125"/>
      <c r="L601" s="147"/>
      <c r="M601" s="147"/>
      <c r="N601" s="147"/>
      <c r="O601" s="147"/>
      <c r="P601" s="147"/>
      <c r="Q601" s="147"/>
      <c r="R601" s="280"/>
      <c r="S601" s="147"/>
      <c r="T601" s="289"/>
      <c r="U601" s="280"/>
      <c r="V601" s="147"/>
      <c r="W601" s="160" t="s">
        <v>144</v>
      </c>
    </row>
    <row r="602" spans="1:23" ht="15.75" customHeight="1">
      <c r="A602" s="64">
        <v>1</v>
      </c>
      <c r="B602" s="13" t="s">
        <v>297</v>
      </c>
      <c r="C602" s="13"/>
      <c r="D602" s="13"/>
      <c r="E602" s="13"/>
      <c r="F602" s="13"/>
      <c r="G602" s="13"/>
      <c r="H602" s="13"/>
      <c r="I602" s="33"/>
      <c r="J602" s="22" t="s">
        <v>29</v>
      </c>
      <c r="K602" s="125"/>
      <c r="L602" s="265">
        <v>696643</v>
      </c>
      <c r="M602" s="265">
        <v>732352</v>
      </c>
      <c r="N602" s="265">
        <v>691643</v>
      </c>
      <c r="O602" s="265">
        <v>696643</v>
      </c>
      <c r="P602" s="271">
        <v>693692.92554600001</v>
      </c>
      <c r="Q602" s="265">
        <v>696643</v>
      </c>
      <c r="R602" s="280">
        <v>0</v>
      </c>
      <c r="S602" s="265"/>
      <c r="T602" s="289">
        <v>0</v>
      </c>
      <c r="U602" s="280" t="e">
        <v>#REF!</v>
      </c>
      <c r="V602" s="265"/>
      <c r="W602" s="160" t="e">
        <v>#REF!</v>
      </c>
    </row>
    <row r="603" spans="1:23" ht="20.25" customHeight="1">
      <c r="A603" s="64">
        <v>2</v>
      </c>
      <c r="B603" s="13" t="s">
        <v>494</v>
      </c>
      <c r="C603" s="13"/>
      <c r="D603" s="13"/>
      <c r="E603" s="13"/>
      <c r="F603" s="13"/>
      <c r="G603" s="13"/>
      <c r="I603" s="23"/>
      <c r="J603" s="66" t="s">
        <v>29</v>
      </c>
      <c r="K603" s="125"/>
      <c r="L603" s="266">
        <v>855211</v>
      </c>
      <c r="M603" s="266">
        <v>899638</v>
      </c>
      <c r="N603" s="266">
        <v>855211</v>
      </c>
      <c r="O603" s="266">
        <v>855211</v>
      </c>
      <c r="P603" s="275">
        <v>855211</v>
      </c>
      <c r="Q603" s="266">
        <v>880211</v>
      </c>
      <c r="R603" s="281">
        <v>25000</v>
      </c>
      <c r="S603" s="265"/>
      <c r="T603" s="321">
        <v>2.9232551966707598E-2</v>
      </c>
      <c r="U603" s="281" t="e">
        <v>#REF!</v>
      </c>
      <c r="V603" s="265"/>
      <c r="W603" s="170" t="e">
        <v>#REF!</v>
      </c>
    </row>
    <row r="604" spans="1:23" ht="15.75" customHeight="1">
      <c r="A604" s="64"/>
      <c r="B604" s="65"/>
      <c r="C604" s="13"/>
      <c r="D604" s="13"/>
      <c r="E604" s="13"/>
      <c r="F604" s="13"/>
      <c r="G604" s="13"/>
      <c r="H604" s="13"/>
      <c r="I604" s="23"/>
      <c r="J604" s="66"/>
      <c r="K604" s="125"/>
      <c r="L604" s="147"/>
      <c r="M604" s="147"/>
      <c r="N604" s="147"/>
      <c r="O604" s="147"/>
      <c r="P604" s="147"/>
      <c r="Q604" s="147"/>
      <c r="R604" s="280"/>
      <c r="S604" s="147"/>
      <c r="T604" s="289"/>
      <c r="U604" s="280"/>
      <c r="V604" s="147"/>
      <c r="W604" s="160" t="s">
        <v>144</v>
      </c>
    </row>
    <row r="605" spans="1:23" ht="21.75" customHeight="1">
      <c r="A605" s="19"/>
      <c r="B605" s="65"/>
      <c r="C605" s="13"/>
      <c r="D605" s="13"/>
      <c r="E605" s="53" t="s">
        <v>273</v>
      </c>
      <c r="F605" s="53"/>
      <c r="G605" s="27"/>
      <c r="H605" s="27"/>
      <c r="I605" s="28"/>
      <c r="J605" s="29"/>
      <c r="K605" s="133"/>
      <c r="L605" s="255">
        <v>1551854</v>
      </c>
      <c r="M605" s="255">
        <v>1631990</v>
      </c>
      <c r="N605" s="255">
        <v>1546854</v>
      </c>
      <c r="O605" s="255">
        <v>1551854</v>
      </c>
      <c r="P605" s="255">
        <v>1548903.925546</v>
      </c>
      <c r="Q605" s="255">
        <v>1576854</v>
      </c>
      <c r="R605" s="279">
        <v>25000</v>
      </c>
      <c r="S605" s="255"/>
      <c r="T605" s="322">
        <v>1.6109762902953406E-2</v>
      </c>
      <c r="U605" s="279" t="e">
        <v>#REF!</v>
      </c>
      <c r="V605" s="255"/>
      <c r="W605" s="162" t="e">
        <v>#REF!</v>
      </c>
    </row>
    <row r="606" spans="1:23" ht="15.75" customHeight="1">
      <c r="A606" s="19"/>
      <c r="B606" s="65"/>
      <c r="C606" s="13"/>
      <c r="D606" s="13"/>
      <c r="E606" s="13"/>
      <c r="F606" s="13"/>
      <c r="G606" s="67"/>
      <c r="H606" s="67"/>
      <c r="I606" s="23"/>
      <c r="J606" s="66"/>
      <c r="K606" s="125"/>
      <c r="L606" s="147"/>
      <c r="M606" s="147"/>
      <c r="N606" s="147"/>
      <c r="O606" s="147"/>
      <c r="P606" s="147"/>
      <c r="Q606" s="147"/>
      <c r="R606" s="280"/>
      <c r="S606" s="147"/>
      <c r="T606" s="289"/>
      <c r="U606" s="280"/>
      <c r="V606" s="147"/>
      <c r="W606" s="160"/>
    </row>
    <row r="607" spans="1:23" ht="15.75" customHeight="1">
      <c r="A607" s="19"/>
      <c r="B607" s="65"/>
      <c r="C607" s="13"/>
      <c r="D607" s="13"/>
      <c r="E607" s="13"/>
      <c r="F607" s="13"/>
      <c r="G607" s="67"/>
      <c r="H607" s="67"/>
      <c r="I607" s="23"/>
      <c r="J607" s="66"/>
      <c r="K607" s="125"/>
      <c r="L607" s="147"/>
      <c r="M607" s="147"/>
      <c r="N607" s="147"/>
      <c r="O607" s="147"/>
      <c r="P607" s="147"/>
      <c r="Q607" s="147"/>
      <c r="R607" s="280"/>
      <c r="S607" s="147"/>
      <c r="T607" s="289"/>
      <c r="U607" s="280"/>
      <c r="V607" s="147"/>
      <c r="W607" s="160"/>
    </row>
    <row r="608" spans="1:23" ht="15.75" customHeight="1">
      <c r="A608" s="16" t="s">
        <v>71</v>
      </c>
      <c r="B608" s="53"/>
      <c r="C608" s="53"/>
      <c r="D608" s="53"/>
      <c r="E608" s="53"/>
      <c r="F608" s="53"/>
      <c r="G608" s="53"/>
      <c r="H608" s="53"/>
      <c r="I608" s="20"/>
      <c r="J608" s="66"/>
      <c r="K608" s="125"/>
      <c r="L608" s="147"/>
      <c r="M608" s="147"/>
      <c r="N608" s="147"/>
      <c r="O608" s="147"/>
      <c r="P608" s="147"/>
      <c r="Q608" s="147"/>
      <c r="R608" s="280"/>
      <c r="S608" s="147"/>
      <c r="T608" s="289"/>
      <c r="U608" s="280"/>
      <c r="V608" s="147"/>
      <c r="W608" s="160"/>
    </row>
    <row r="609" spans="1:23" ht="15.75" customHeight="1">
      <c r="A609" s="13"/>
      <c r="B609" s="13"/>
      <c r="C609" s="13"/>
      <c r="D609" s="13"/>
      <c r="E609" s="13"/>
      <c r="F609" s="13"/>
      <c r="G609" s="13"/>
      <c r="H609" s="13"/>
      <c r="I609" s="20"/>
      <c r="J609" s="66"/>
      <c r="K609" s="125"/>
      <c r="L609" s="147"/>
      <c r="M609" s="147"/>
      <c r="N609" s="147"/>
      <c r="O609" s="147"/>
      <c r="P609" s="147"/>
      <c r="Q609" s="147"/>
      <c r="R609" s="280"/>
      <c r="S609" s="147"/>
      <c r="T609" s="289"/>
      <c r="U609" s="280"/>
      <c r="V609" s="147"/>
      <c r="W609" s="160"/>
    </row>
    <row r="610" spans="1:23" ht="18.75" customHeight="1">
      <c r="A610" s="48" t="s">
        <v>35</v>
      </c>
      <c r="B610" s="53" t="s">
        <v>415</v>
      </c>
      <c r="C610" s="53"/>
      <c r="D610" s="53"/>
      <c r="E610" s="53"/>
      <c r="F610" s="53"/>
      <c r="G610" s="53"/>
      <c r="H610" s="53"/>
      <c r="I610" s="28"/>
      <c r="J610" s="29" t="s">
        <v>29</v>
      </c>
      <c r="K610" s="133"/>
      <c r="L610" s="255">
        <v>107000</v>
      </c>
      <c r="M610" s="255">
        <v>137708</v>
      </c>
      <c r="N610" s="255">
        <v>110000</v>
      </c>
      <c r="O610" s="255">
        <v>100000</v>
      </c>
      <c r="P610" s="255">
        <v>106796.59299999999</v>
      </c>
      <c r="Q610" s="255">
        <v>108500</v>
      </c>
      <c r="R610" s="279">
        <v>1500</v>
      </c>
      <c r="S610" s="255"/>
      <c r="T610" s="322">
        <v>1.4018691588784993E-2</v>
      </c>
      <c r="U610" s="279" t="e">
        <v>#REF!</v>
      </c>
      <c r="V610" s="255"/>
      <c r="W610" s="162" t="e">
        <v>#REF!</v>
      </c>
    </row>
    <row r="611" spans="1:23" ht="15.75" customHeight="1">
      <c r="A611" s="13"/>
      <c r="B611" s="13"/>
      <c r="C611" s="13"/>
      <c r="D611" s="13"/>
      <c r="E611" s="13"/>
      <c r="F611" s="13"/>
      <c r="G611" s="13"/>
      <c r="H611" s="13"/>
      <c r="I611" s="20"/>
      <c r="J611" s="66"/>
      <c r="K611" s="125"/>
      <c r="L611" s="147"/>
      <c r="M611" s="147"/>
      <c r="N611" s="147"/>
      <c r="O611" s="147"/>
      <c r="P611" s="147"/>
      <c r="Q611" s="147"/>
      <c r="R611" s="280"/>
      <c r="S611" s="147"/>
      <c r="T611" s="289"/>
      <c r="U611" s="280"/>
      <c r="V611" s="147"/>
      <c r="W611" s="160" t="s">
        <v>144</v>
      </c>
    </row>
    <row r="612" spans="1:23" ht="15.75" customHeight="1">
      <c r="A612" s="4"/>
      <c r="B612" s="13"/>
      <c r="C612" s="13"/>
      <c r="D612" s="13"/>
      <c r="E612" s="13"/>
      <c r="F612" s="13"/>
      <c r="G612" s="13"/>
      <c r="H612" s="13"/>
      <c r="I612" s="20"/>
      <c r="J612" s="66"/>
      <c r="K612" s="125"/>
      <c r="L612" s="147"/>
      <c r="M612" s="147"/>
      <c r="N612" s="147"/>
      <c r="O612" s="147"/>
      <c r="P612" s="147"/>
      <c r="Q612" s="147"/>
      <c r="R612" s="280"/>
      <c r="S612" s="147"/>
      <c r="T612" s="289"/>
      <c r="U612" s="280"/>
      <c r="V612" s="147"/>
      <c r="W612" s="160" t="s">
        <v>144</v>
      </c>
    </row>
    <row r="613" spans="1:23" ht="15.75" customHeight="1">
      <c r="A613" s="16" t="s">
        <v>414</v>
      </c>
      <c r="B613" s="53"/>
      <c r="C613" s="53"/>
      <c r="D613" s="53"/>
      <c r="E613" s="53"/>
      <c r="F613" s="53"/>
      <c r="G613" s="53"/>
      <c r="H613" s="53"/>
      <c r="I613" s="20"/>
      <c r="J613" s="66"/>
      <c r="K613" s="125"/>
      <c r="L613" s="147"/>
      <c r="M613" s="147"/>
      <c r="N613" s="147"/>
      <c r="O613" s="147"/>
      <c r="P613" s="147"/>
      <c r="Q613" s="147"/>
      <c r="R613" s="280"/>
      <c r="S613" s="147"/>
      <c r="T613" s="289"/>
      <c r="U613" s="280"/>
      <c r="V613" s="147"/>
      <c r="W613" s="160" t="s">
        <v>144</v>
      </c>
    </row>
    <row r="614" spans="1:23" ht="15.75" customHeight="1">
      <c r="A614" s="13"/>
      <c r="B614" s="13"/>
      <c r="C614" s="13"/>
      <c r="D614" s="13"/>
      <c r="E614" s="13"/>
      <c r="F614" s="13"/>
      <c r="G614" s="13"/>
      <c r="H614" s="13"/>
      <c r="I614" s="20"/>
      <c r="J614" s="66"/>
      <c r="K614" s="125"/>
      <c r="L614" s="147"/>
      <c r="M614" s="147"/>
      <c r="N614" s="147"/>
      <c r="O614" s="147"/>
      <c r="P614" s="147"/>
      <c r="Q614" s="147"/>
      <c r="R614" s="280"/>
      <c r="S614" s="147"/>
      <c r="T614" s="289"/>
      <c r="U614" s="280"/>
      <c r="V614" s="147"/>
      <c r="W614" s="160" t="s">
        <v>144</v>
      </c>
    </row>
    <row r="615" spans="1:23" ht="17.25" customHeight="1">
      <c r="A615" s="48" t="s">
        <v>35</v>
      </c>
      <c r="B615" s="53" t="s">
        <v>415</v>
      </c>
      <c r="C615" s="53"/>
      <c r="D615" s="53"/>
      <c r="E615" s="53"/>
      <c r="F615" s="53"/>
      <c r="G615" s="53"/>
      <c r="H615" s="53"/>
      <c r="I615" s="28"/>
      <c r="J615" s="29" t="s">
        <v>29</v>
      </c>
      <c r="K615" s="133"/>
      <c r="L615" s="255">
        <v>59256</v>
      </c>
      <c r="M615" s="255">
        <v>61941</v>
      </c>
      <c r="N615" s="255">
        <v>59256</v>
      </c>
      <c r="O615" s="255">
        <v>59256</v>
      </c>
      <c r="P615" s="313">
        <v>59143.354343999999</v>
      </c>
      <c r="Q615" s="255">
        <v>59256</v>
      </c>
      <c r="R615" s="279">
        <v>0</v>
      </c>
      <c r="S615" s="255"/>
      <c r="T615" s="322">
        <v>0</v>
      </c>
      <c r="U615" s="279" t="e">
        <v>#REF!</v>
      </c>
      <c r="V615" s="255"/>
      <c r="W615" s="162" t="e">
        <v>#REF!</v>
      </c>
    </row>
    <row r="616" spans="1:23" s="11" customFormat="1" ht="15.75" customHeight="1">
      <c r="A616" s="49"/>
      <c r="B616" s="4"/>
      <c r="C616" s="4"/>
      <c r="D616" s="4"/>
      <c r="E616" s="4"/>
      <c r="F616" s="4"/>
      <c r="G616" s="4"/>
      <c r="H616" s="4"/>
      <c r="I616" s="33"/>
      <c r="J616" s="31"/>
      <c r="K616" s="125"/>
      <c r="L616" s="147"/>
      <c r="M616" s="147"/>
      <c r="N616" s="147"/>
      <c r="O616" s="147"/>
      <c r="P616" s="147"/>
      <c r="Q616" s="147"/>
      <c r="R616" s="280"/>
      <c r="S616" s="147"/>
      <c r="T616" s="289"/>
      <c r="U616" s="280"/>
      <c r="V616" s="147"/>
      <c r="W616" s="160" t="s">
        <v>144</v>
      </c>
    </row>
    <row r="617" spans="1:23" ht="15.75" customHeight="1">
      <c r="A617" s="13"/>
      <c r="B617" s="13"/>
      <c r="C617" s="13"/>
      <c r="D617" s="13"/>
      <c r="E617" s="13"/>
      <c r="F617" s="13"/>
      <c r="G617" s="13"/>
      <c r="H617" s="13"/>
      <c r="I617" s="33"/>
      <c r="J617" s="31"/>
      <c r="K617" s="125"/>
      <c r="L617" s="147"/>
      <c r="M617" s="147"/>
      <c r="N617" s="147"/>
      <c r="O617" s="147"/>
      <c r="P617" s="147"/>
      <c r="Q617" s="147"/>
      <c r="R617" s="280"/>
      <c r="S617" s="147"/>
      <c r="T617" s="289"/>
      <c r="U617" s="280"/>
      <c r="V617" s="147"/>
      <c r="W617" s="160" t="s">
        <v>144</v>
      </c>
    </row>
    <row r="618" spans="1:23" ht="15.75" customHeight="1">
      <c r="A618" s="69" t="s">
        <v>495</v>
      </c>
      <c r="B618" s="3"/>
      <c r="C618" s="13"/>
      <c r="D618" s="13"/>
      <c r="E618" s="13"/>
      <c r="F618" s="13"/>
      <c r="G618" s="13"/>
      <c r="H618" s="13"/>
      <c r="I618" s="33"/>
      <c r="J618" s="22"/>
      <c r="K618" s="125"/>
      <c r="L618" s="5"/>
      <c r="M618" s="5"/>
      <c r="N618" s="5"/>
      <c r="O618" s="5"/>
      <c r="P618" s="5"/>
      <c r="Q618" s="5"/>
      <c r="R618" s="280"/>
      <c r="S618" s="5"/>
      <c r="T618" s="289"/>
      <c r="U618" s="280"/>
      <c r="V618" s="5"/>
      <c r="W618" s="160" t="s">
        <v>144</v>
      </c>
    </row>
    <row r="619" spans="1:23" ht="15.75" customHeight="1">
      <c r="A619" s="69" t="s">
        <v>516</v>
      </c>
      <c r="B619" s="3"/>
      <c r="C619" s="13"/>
      <c r="D619" s="13"/>
      <c r="E619" s="13"/>
      <c r="F619" s="13"/>
      <c r="G619" s="13"/>
      <c r="H619" s="13"/>
      <c r="I619" s="33"/>
      <c r="J619" s="22"/>
      <c r="K619" s="125"/>
      <c r="L619" s="5"/>
      <c r="M619" s="5"/>
      <c r="N619" s="5"/>
      <c r="O619" s="5"/>
      <c r="P619" s="5"/>
      <c r="Q619" s="5"/>
      <c r="R619" s="280"/>
      <c r="S619" s="5"/>
      <c r="T619" s="289"/>
      <c r="U619" s="280"/>
      <c r="V619" s="5"/>
      <c r="W619" s="160"/>
    </row>
    <row r="620" spans="1:23" ht="15.75" customHeight="1">
      <c r="A620" s="124"/>
      <c r="C620" s="13"/>
      <c r="D620" s="13"/>
      <c r="E620" s="13"/>
      <c r="F620" s="13"/>
      <c r="G620" s="13"/>
      <c r="H620" s="13"/>
      <c r="I620" s="33"/>
      <c r="J620" s="22"/>
      <c r="K620" s="125"/>
      <c r="L620" s="147"/>
      <c r="M620" s="147"/>
      <c r="N620" s="147"/>
      <c r="O620" s="147"/>
      <c r="P620" s="147"/>
      <c r="Q620" s="147"/>
      <c r="R620" s="280"/>
      <c r="S620" s="147"/>
      <c r="T620" s="289"/>
      <c r="U620" s="280"/>
      <c r="V620" s="147"/>
      <c r="W620" s="160" t="s">
        <v>144</v>
      </c>
    </row>
    <row r="621" spans="1:23" ht="15.75" customHeight="1">
      <c r="A621" s="16" t="s">
        <v>99</v>
      </c>
      <c r="B621" s="53"/>
      <c r="C621" s="53"/>
      <c r="D621" s="53"/>
      <c r="E621" s="53"/>
      <c r="F621" s="53"/>
      <c r="G621" s="53"/>
      <c r="H621" s="53"/>
      <c r="I621" s="38"/>
      <c r="J621" s="29" t="s">
        <v>33</v>
      </c>
      <c r="K621" s="133"/>
      <c r="L621" s="82">
        <v>926</v>
      </c>
      <c r="M621" s="82">
        <v>0</v>
      </c>
      <c r="N621" s="255">
        <v>0</v>
      </c>
      <c r="O621" s="255">
        <v>0</v>
      </c>
      <c r="P621" s="313">
        <v>121</v>
      </c>
      <c r="Q621" s="255">
        <v>121</v>
      </c>
      <c r="R621" s="279">
        <v>-805</v>
      </c>
      <c r="S621" s="255"/>
      <c r="T621" s="322">
        <v>-0.86933045356371497</v>
      </c>
      <c r="U621" s="279" t="e">
        <v>#REF!</v>
      </c>
      <c r="V621" s="255"/>
      <c r="W621" s="162" t="e">
        <v>#REF!</v>
      </c>
    </row>
    <row r="622" spans="1:23" ht="15.75" customHeight="1">
      <c r="A622" s="13"/>
      <c r="B622" s="13"/>
      <c r="C622" s="13"/>
      <c r="D622" s="13"/>
      <c r="E622" s="13"/>
      <c r="F622" s="13"/>
      <c r="G622" s="13"/>
      <c r="H622" s="13"/>
      <c r="I622" s="23"/>
      <c r="J622" s="25"/>
      <c r="K622" s="125"/>
      <c r="L622" s="147"/>
      <c r="M622" s="147"/>
      <c r="N622" s="147"/>
      <c r="O622" s="147"/>
      <c r="P622" s="147"/>
      <c r="Q622" s="147"/>
      <c r="R622" s="280"/>
      <c r="S622" s="147"/>
      <c r="T622" s="289"/>
      <c r="U622" s="280"/>
      <c r="V622" s="147"/>
      <c r="W622" s="160" t="s">
        <v>144</v>
      </c>
    </row>
    <row r="623" spans="1:23" ht="15.75" customHeight="1">
      <c r="A623" s="4"/>
      <c r="B623" s="13"/>
      <c r="C623" s="13"/>
      <c r="D623" s="13"/>
      <c r="E623" s="13"/>
      <c r="F623" s="13"/>
      <c r="G623" s="13"/>
      <c r="H623" s="13"/>
      <c r="I623" s="23"/>
      <c r="J623" s="25"/>
      <c r="K623" s="125"/>
      <c r="L623" s="147"/>
      <c r="M623" s="147"/>
      <c r="N623" s="147"/>
      <c r="O623" s="147"/>
      <c r="P623" s="147"/>
      <c r="Q623" s="147"/>
      <c r="R623" s="280"/>
      <c r="S623" s="147"/>
      <c r="T623" s="289"/>
      <c r="U623" s="280"/>
      <c r="V623" s="147"/>
      <c r="W623" s="160" t="s">
        <v>144</v>
      </c>
    </row>
    <row r="624" spans="1:23" ht="15.75" customHeight="1">
      <c r="A624" s="16" t="s">
        <v>154</v>
      </c>
      <c r="B624" s="53"/>
      <c r="C624" s="53"/>
      <c r="D624" s="53"/>
      <c r="E624" s="53"/>
      <c r="F624" s="53"/>
      <c r="G624" s="53"/>
      <c r="H624" s="53"/>
      <c r="I624" s="23"/>
      <c r="J624" s="66"/>
      <c r="K624" s="125"/>
      <c r="L624" s="147"/>
      <c r="M624" s="147"/>
      <c r="N624" s="147"/>
      <c r="O624" s="147"/>
      <c r="P624" s="147"/>
      <c r="Q624" s="147"/>
      <c r="R624" s="280"/>
      <c r="S624" s="147"/>
      <c r="T624" s="289"/>
      <c r="U624" s="280"/>
      <c r="V624" s="147"/>
      <c r="W624" s="160" t="s">
        <v>144</v>
      </c>
    </row>
    <row r="625" spans="1:23" ht="15.75" customHeight="1">
      <c r="A625" s="13"/>
      <c r="B625" s="13"/>
      <c r="C625" s="13"/>
      <c r="D625" s="13"/>
      <c r="E625" s="13"/>
      <c r="F625" s="13"/>
      <c r="G625" s="13"/>
      <c r="H625" s="13"/>
      <c r="I625" s="23"/>
      <c r="J625" s="66"/>
      <c r="K625" s="125"/>
      <c r="L625" s="147"/>
      <c r="M625" s="147"/>
      <c r="N625" s="147"/>
      <c r="O625" s="147"/>
      <c r="P625" s="147"/>
      <c r="Q625" s="147"/>
      <c r="R625" s="280"/>
      <c r="S625" s="147"/>
      <c r="T625" s="289"/>
      <c r="U625" s="280"/>
      <c r="V625" s="147"/>
      <c r="W625" s="160" t="s">
        <v>144</v>
      </c>
    </row>
    <row r="626" spans="1:23" ht="15.75" customHeight="1">
      <c r="A626" s="55">
        <v>1</v>
      </c>
      <c r="B626" s="6" t="s">
        <v>236</v>
      </c>
      <c r="C626" s="13"/>
      <c r="D626" s="13"/>
      <c r="E626" s="13"/>
      <c r="F626" s="13"/>
      <c r="G626" s="13"/>
      <c r="H626" s="13"/>
      <c r="I626" s="23"/>
      <c r="J626" s="66" t="s">
        <v>33</v>
      </c>
      <c r="K626" s="125"/>
      <c r="L626" s="41">
        <v>-232000</v>
      </c>
      <c r="M626" s="41">
        <v>-28000</v>
      </c>
      <c r="N626" s="291">
        <v>-28000</v>
      </c>
      <c r="O626" s="291">
        <v>-28000</v>
      </c>
      <c r="P626" s="41">
        <v>-179038</v>
      </c>
      <c r="Q626" s="291">
        <v>-179038</v>
      </c>
      <c r="R626" s="280">
        <v>52962</v>
      </c>
      <c r="S626" s="41"/>
      <c r="T626" s="289">
        <v>-0.22828448275862068</v>
      </c>
      <c r="U626" s="265" t="e">
        <v>#REF!</v>
      </c>
      <c r="V626" s="41"/>
      <c r="W626" s="160" t="e">
        <v>#REF!</v>
      </c>
    </row>
    <row r="627" spans="1:23" ht="15.75" customHeight="1">
      <c r="A627" s="55">
        <v>2</v>
      </c>
      <c r="B627" s="6" t="s">
        <v>237</v>
      </c>
      <c r="C627" s="13"/>
      <c r="D627" s="13"/>
      <c r="E627" s="13"/>
      <c r="F627" s="13"/>
      <c r="G627" s="13"/>
      <c r="H627" s="13"/>
      <c r="I627" s="23"/>
      <c r="J627" s="66" t="s">
        <v>33</v>
      </c>
      <c r="K627" s="125"/>
      <c r="L627" s="41">
        <v>0</v>
      </c>
      <c r="M627" s="41">
        <v>0</v>
      </c>
      <c r="N627" s="319">
        <v>0</v>
      </c>
      <c r="O627" s="319">
        <v>0</v>
      </c>
      <c r="P627" s="271">
        <v>0</v>
      </c>
      <c r="Q627" s="271">
        <v>0</v>
      </c>
      <c r="R627" s="280">
        <v>0</v>
      </c>
      <c r="S627" s="41"/>
      <c r="T627" s="289" t="s">
        <v>546</v>
      </c>
      <c r="U627" s="265" t="e">
        <v>#REF!</v>
      </c>
      <c r="V627" s="41"/>
      <c r="W627" s="160" t="e">
        <v>#REF!</v>
      </c>
    </row>
    <row r="628" spans="1:23" ht="15.75" customHeight="1">
      <c r="A628" s="55">
        <v>3</v>
      </c>
      <c r="B628" s="6" t="s">
        <v>238</v>
      </c>
      <c r="C628" s="13"/>
      <c r="D628" s="13"/>
      <c r="E628" s="13"/>
      <c r="F628" s="13"/>
      <c r="G628" s="13"/>
      <c r="H628" s="13"/>
      <c r="I628" s="23"/>
      <c r="J628" s="66" t="s">
        <v>33</v>
      </c>
      <c r="K628" s="125"/>
      <c r="L628" s="41">
        <v>-236</v>
      </c>
      <c r="M628" s="41">
        <v>0</v>
      </c>
      <c r="N628" s="319">
        <v>0</v>
      </c>
      <c r="O628" s="319">
        <v>0</v>
      </c>
      <c r="P628" s="271">
        <v>0</v>
      </c>
      <c r="Q628" s="271">
        <v>0</v>
      </c>
      <c r="R628" s="280">
        <v>236</v>
      </c>
      <c r="S628" s="41"/>
      <c r="T628" s="289">
        <v>-1</v>
      </c>
      <c r="U628" s="265" t="e">
        <v>#REF!</v>
      </c>
      <c r="V628" s="41"/>
      <c r="W628" s="160" t="e">
        <v>#REF!</v>
      </c>
    </row>
    <row r="629" spans="1:23" ht="15.75" customHeight="1">
      <c r="A629" s="55">
        <v>4</v>
      </c>
      <c r="B629" s="6" t="s">
        <v>239</v>
      </c>
      <c r="C629" s="13"/>
      <c r="D629" s="13"/>
      <c r="E629" s="13"/>
      <c r="F629" s="13"/>
      <c r="G629" s="13"/>
      <c r="H629" s="13"/>
      <c r="I629" s="23"/>
      <c r="J629" s="66" t="s">
        <v>33</v>
      </c>
      <c r="K629" s="125"/>
      <c r="L629" s="41">
        <v>-2184826</v>
      </c>
      <c r="M629" s="41">
        <v>0</v>
      </c>
      <c r="N629" s="319">
        <v>0</v>
      </c>
      <c r="O629" s="319">
        <v>0</v>
      </c>
      <c r="P629" s="271">
        <v>0</v>
      </c>
      <c r="Q629" s="271">
        <v>0</v>
      </c>
      <c r="R629" s="280">
        <v>2184826</v>
      </c>
      <c r="S629" s="41"/>
      <c r="T629" s="289">
        <v>-1</v>
      </c>
      <c r="U629" s="265" t="e">
        <v>#REF!</v>
      </c>
      <c r="V629" s="41"/>
      <c r="W629" s="160" t="e">
        <v>#REF!</v>
      </c>
    </row>
    <row r="630" spans="1:23" ht="15.75" customHeight="1">
      <c r="A630" s="55">
        <v>5</v>
      </c>
      <c r="B630" s="6" t="s">
        <v>240</v>
      </c>
      <c r="C630" s="13"/>
      <c r="D630" s="13"/>
      <c r="E630" s="13"/>
      <c r="F630" s="13"/>
      <c r="G630" s="13"/>
      <c r="H630" s="13"/>
      <c r="I630" s="23"/>
      <c r="J630" s="66" t="s">
        <v>33</v>
      </c>
      <c r="K630" s="125"/>
      <c r="L630" s="41">
        <v>-2521474</v>
      </c>
      <c r="M630" s="41">
        <v>0</v>
      </c>
      <c r="N630" s="319">
        <v>0</v>
      </c>
      <c r="O630" s="319">
        <v>0</v>
      </c>
      <c r="P630" s="271">
        <v>0</v>
      </c>
      <c r="Q630" s="271">
        <v>0</v>
      </c>
      <c r="R630" s="280">
        <v>2521474</v>
      </c>
      <c r="S630" s="41"/>
      <c r="T630" s="289">
        <v>-1</v>
      </c>
      <c r="U630" s="265" t="e">
        <v>#REF!</v>
      </c>
      <c r="V630" s="41"/>
      <c r="W630" s="160" t="e">
        <v>#REF!</v>
      </c>
    </row>
    <row r="631" spans="1:23" ht="19.5" customHeight="1">
      <c r="A631" s="55">
        <v>6</v>
      </c>
      <c r="B631" s="6" t="s">
        <v>517</v>
      </c>
      <c r="C631" s="13"/>
      <c r="D631" s="13"/>
      <c r="E631" s="13"/>
      <c r="F631" s="13"/>
      <c r="G631" s="13"/>
      <c r="H631" s="13"/>
      <c r="I631" s="23"/>
      <c r="J631" s="66" t="s">
        <v>33</v>
      </c>
      <c r="K631" s="125"/>
      <c r="L631" s="41">
        <v>-5696466</v>
      </c>
      <c r="M631" s="41">
        <v>-6720632</v>
      </c>
      <c r="N631" s="291">
        <v>-6322533</v>
      </c>
      <c r="O631" s="291">
        <v>-6322533</v>
      </c>
      <c r="P631" s="41">
        <v>-6322533</v>
      </c>
      <c r="Q631" s="291">
        <v>-6322533</v>
      </c>
      <c r="R631" s="280">
        <v>-626067</v>
      </c>
      <c r="S631" s="41"/>
      <c r="T631" s="289">
        <v>0.10990445655253622</v>
      </c>
      <c r="U631" s="265" t="e">
        <v>#REF!</v>
      </c>
      <c r="V631" s="41"/>
      <c r="W631" s="160" t="e">
        <v>#REF!</v>
      </c>
    </row>
    <row r="632" spans="1:23" ht="15.75" customHeight="1">
      <c r="A632" s="55">
        <v>7</v>
      </c>
      <c r="B632" s="6" t="s">
        <v>387</v>
      </c>
      <c r="C632" s="13"/>
      <c r="D632" s="13"/>
      <c r="E632" s="13"/>
      <c r="F632" s="13"/>
      <c r="G632" s="13"/>
      <c r="H632" s="13"/>
      <c r="I632" s="23"/>
      <c r="J632" s="66" t="s">
        <v>33</v>
      </c>
      <c r="K632" s="125"/>
      <c r="L632" s="41">
        <v>0</v>
      </c>
      <c r="M632" s="41">
        <v>0</v>
      </c>
      <c r="N632" s="319">
        <v>0</v>
      </c>
      <c r="O632" s="319">
        <v>0</v>
      </c>
      <c r="P632" s="271">
        <v>0</v>
      </c>
      <c r="Q632" s="271">
        <v>0</v>
      </c>
      <c r="R632" s="280">
        <v>0</v>
      </c>
      <c r="S632" s="41"/>
      <c r="T632" s="289" t="s">
        <v>546</v>
      </c>
      <c r="U632" s="265" t="e">
        <v>#REF!</v>
      </c>
      <c r="V632" s="41"/>
      <c r="W632" s="160" t="e">
        <v>#REF!</v>
      </c>
    </row>
    <row r="633" spans="1:23" ht="15.75" customHeight="1">
      <c r="A633" s="55">
        <v>8</v>
      </c>
      <c r="B633" s="6" t="s">
        <v>241</v>
      </c>
      <c r="C633" s="13"/>
      <c r="D633" s="13"/>
      <c r="E633" s="13"/>
      <c r="F633" s="13"/>
      <c r="G633" s="13"/>
      <c r="H633" s="13"/>
      <c r="I633" s="23"/>
      <c r="J633" s="66" t="s">
        <v>33</v>
      </c>
      <c r="K633" s="125"/>
      <c r="L633" s="41">
        <v>0</v>
      </c>
      <c r="M633" s="41">
        <v>-304978</v>
      </c>
      <c r="N633" s="319">
        <v>0</v>
      </c>
      <c r="O633" s="319">
        <v>0</v>
      </c>
      <c r="P633" s="271">
        <v>0</v>
      </c>
      <c r="Q633" s="271">
        <v>0</v>
      </c>
      <c r="R633" s="280">
        <v>0</v>
      </c>
      <c r="S633" s="41"/>
      <c r="T633" s="289" t="s">
        <v>546</v>
      </c>
      <c r="U633" s="265" t="e">
        <v>#REF!</v>
      </c>
      <c r="V633" s="41"/>
      <c r="W633" s="160" t="e">
        <v>#REF!</v>
      </c>
    </row>
    <row r="634" spans="1:23" ht="15.75" customHeight="1">
      <c r="A634" s="55">
        <v>9</v>
      </c>
      <c r="B634" s="6" t="s">
        <v>485</v>
      </c>
      <c r="C634" s="13"/>
      <c r="D634" s="13"/>
      <c r="E634" s="13"/>
      <c r="F634" s="13"/>
      <c r="G634" s="13"/>
      <c r="H634" s="13"/>
      <c r="I634" s="23"/>
      <c r="J634" s="66" t="s">
        <v>33</v>
      </c>
      <c r="K634" s="125"/>
      <c r="L634" s="41">
        <v>-5111</v>
      </c>
      <c r="M634" s="41">
        <v>0</v>
      </c>
      <c r="N634" s="319">
        <v>0</v>
      </c>
      <c r="O634" s="319">
        <v>0</v>
      </c>
      <c r="P634" s="271">
        <v>0</v>
      </c>
      <c r="Q634" s="271">
        <v>0</v>
      </c>
      <c r="R634" s="280">
        <v>5111</v>
      </c>
      <c r="S634" s="41"/>
      <c r="T634" s="289">
        <v>-1</v>
      </c>
      <c r="U634" s="265" t="e">
        <v>#REF!</v>
      </c>
      <c r="V634" s="41"/>
      <c r="W634" s="160" t="e">
        <v>#REF!</v>
      </c>
    </row>
    <row r="635" spans="1:23" ht="15.75" customHeight="1">
      <c r="A635" s="55">
        <v>10</v>
      </c>
      <c r="B635" s="6" t="s">
        <v>274</v>
      </c>
      <c r="C635" s="13"/>
      <c r="D635" s="13"/>
      <c r="E635" s="13"/>
      <c r="F635" s="13"/>
      <c r="G635" s="13"/>
      <c r="H635" s="13"/>
      <c r="I635" s="23"/>
      <c r="J635" s="66" t="s">
        <v>33</v>
      </c>
      <c r="K635" s="125"/>
      <c r="L635" s="41">
        <v>-17956</v>
      </c>
      <c r="M635" s="41">
        <v>0</v>
      </c>
      <c r="N635" s="319">
        <v>0</v>
      </c>
      <c r="O635" s="319">
        <v>0</v>
      </c>
      <c r="P635" s="41">
        <v>-55318</v>
      </c>
      <c r="Q635" s="291">
        <v>-55318</v>
      </c>
      <c r="R635" s="280">
        <v>-37362</v>
      </c>
      <c r="S635" s="41"/>
      <c r="T635" s="289">
        <v>2.0807529516596124</v>
      </c>
      <c r="U635" s="265" t="e">
        <v>#REF!</v>
      </c>
      <c r="V635" s="41"/>
      <c r="W635" s="160" t="e">
        <v>#REF!</v>
      </c>
    </row>
    <row r="636" spans="1:23" ht="15.75" customHeight="1">
      <c r="A636" s="55">
        <v>11</v>
      </c>
      <c r="B636" s="6" t="s">
        <v>341</v>
      </c>
      <c r="C636" s="13"/>
      <c r="D636" s="13"/>
      <c r="E636" s="13"/>
      <c r="F636" s="13"/>
      <c r="G636" s="13"/>
      <c r="H636" s="13"/>
      <c r="I636" s="23"/>
      <c r="J636" s="66" t="s">
        <v>33</v>
      </c>
      <c r="K636" s="125"/>
      <c r="L636" s="41">
        <v>0</v>
      </c>
      <c r="M636" s="41">
        <v>0</v>
      </c>
      <c r="N636" s="319">
        <v>0</v>
      </c>
      <c r="O636" s="319">
        <v>0</v>
      </c>
      <c r="P636" s="41">
        <v>-18421</v>
      </c>
      <c r="Q636" s="291">
        <v>-18421</v>
      </c>
      <c r="R636" s="280">
        <v>-18421</v>
      </c>
      <c r="S636" s="41"/>
      <c r="T636" s="289" t="s">
        <v>546</v>
      </c>
      <c r="U636" s="265" t="e">
        <v>#REF!</v>
      </c>
      <c r="V636" s="41"/>
      <c r="W636" s="160" t="e">
        <v>#REF!</v>
      </c>
    </row>
    <row r="637" spans="1:23" ht="15.75" customHeight="1">
      <c r="A637" s="55">
        <v>12</v>
      </c>
      <c r="B637" s="67" t="s">
        <v>242</v>
      </c>
      <c r="C637" s="13"/>
      <c r="D637" s="13"/>
      <c r="E637" s="13"/>
      <c r="F637" s="13"/>
      <c r="G637" s="13"/>
      <c r="H637" s="13"/>
      <c r="I637" s="23"/>
      <c r="J637" s="66" t="s">
        <v>33</v>
      </c>
      <c r="K637" s="125"/>
      <c r="L637" s="41">
        <v>0</v>
      </c>
      <c r="M637" s="41">
        <v>0</v>
      </c>
      <c r="N637" s="319">
        <v>0</v>
      </c>
      <c r="O637" s="319">
        <v>0</v>
      </c>
      <c r="P637" s="271">
        <v>0</v>
      </c>
      <c r="Q637" s="271">
        <v>0</v>
      </c>
      <c r="R637" s="280">
        <v>0</v>
      </c>
      <c r="S637" s="41"/>
      <c r="T637" s="289" t="s">
        <v>546</v>
      </c>
      <c r="U637" s="265" t="e">
        <v>#REF!</v>
      </c>
      <c r="V637" s="41"/>
      <c r="W637" s="160" t="e">
        <v>#REF!</v>
      </c>
    </row>
    <row r="638" spans="1:23" ht="15.75" customHeight="1">
      <c r="A638" s="55">
        <v>13</v>
      </c>
      <c r="B638" s="67" t="s">
        <v>252</v>
      </c>
      <c r="C638" s="4"/>
      <c r="D638" s="4"/>
      <c r="E638" s="13"/>
      <c r="F638" s="13"/>
      <c r="G638" s="13"/>
      <c r="H638" s="13"/>
      <c r="I638" s="23"/>
      <c r="J638" s="66" t="s">
        <v>33</v>
      </c>
      <c r="K638" s="125"/>
      <c r="L638" s="81">
        <v>0</v>
      </c>
      <c r="M638" s="81">
        <v>0</v>
      </c>
      <c r="N638" s="320">
        <v>0</v>
      </c>
      <c r="O638" s="320">
        <v>0</v>
      </c>
      <c r="P638" s="275">
        <v>0</v>
      </c>
      <c r="Q638" s="275">
        <v>0</v>
      </c>
      <c r="R638" s="281">
        <v>0</v>
      </c>
      <c r="S638" s="41"/>
      <c r="T638" s="321" t="s">
        <v>546</v>
      </c>
      <c r="U638" s="266" t="e">
        <v>#REF!</v>
      </c>
      <c r="V638" s="41"/>
      <c r="W638" s="170" t="e">
        <v>#REF!</v>
      </c>
    </row>
    <row r="639" spans="1:23" ht="15.75" customHeight="1">
      <c r="A639" s="55"/>
      <c r="B639" s="4"/>
      <c r="C639" s="4"/>
      <c r="D639" s="4"/>
      <c r="E639" s="13"/>
      <c r="F639" s="13"/>
      <c r="G639" s="13"/>
      <c r="H639" s="13"/>
      <c r="I639" s="23"/>
      <c r="J639" s="66"/>
      <c r="K639" s="125"/>
      <c r="L639" s="147"/>
      <c r="M639" s="147"/>
      <c r="N639" s="147"/>
      <c r="O639" s="147"/>
      <c r="P639" s="147"/>
      <c r="Q639" s="147"/>
      <c r="R639" s="280"/>
      <c r="S639" s="147"/>
      <c r="T639" s="289"/>
      <c r="U639" s="280"/>
      <c r="V639" s="147"/>
      <c r="W639" s="160" t="s">
        <v>144</v>
      </c>
    </row>
    <row r="640" spans="1:23" ht="15.75" customHeight="1">
      <c r="A640" s="4"/>
      <c r="B640" s="4"/>
      <c r="C640" s="4"/>
      <c r="D640" s="4"/>
      <c r="E640" s="53" t="s">
        <v>40</v>
      </c>
      <c r="F640" s="53"/>
      <c r="G640" s="27"/>
      <c r="H640" s="27"/>
      <c r="I640" s="28"/>
      <c r="J640" s="29"/>
      <c r="K640" s="133"/>
      <c r="L640" s="79">
        <v>-10658069</v>
      </c>
      <c r="M640" s="79">
        <v>-7053610</v>
      </c>
      <c r="N640" s="79">
        <v>-6350533</v>
      </c>
      <c r="O640" s="79">
        <v>-6350533</v>
      </c>
      <c r="P640" s="79">
        <v>-6575310</v>
      </c>
      <c r="Q640" s="79">
        <v>-6575310</v>
      </c>
      <c r="R640" s="279">
        <v>4082759</v>
      </c>
      <c r="S640" s="79"/>
      <c r="T640" s="322">
        <v>-0.38306742056182974</v>
      </c>
      <c r="U640" s="255" t="e">
        <v>#REF!</v>
      </c>
      <c r="V640" s="79"/>
      <c r="W640" s="162" t="e">
        <v>#REF!</v>
      </c>
    </row>
    <row r="641" spans="1:23" ht="15.75" customHeight="1">
      <c r="A641" s="4"/>
      <c r="B641" s="4"/>
      <c r="C641" s="4"/>
      <c r="D641" s="4"/>
      <c r="E641" s="13"/>
      <c r="F641" s="13"/>
      <c r="G641" s="67"/>
      <c r="H641" s="67"/>
      <c r="I641" s="23"/>
      <c r="J641" s="66"/>
      <c r="K641" s="125"/>
      <c r="L641" s="10"/>
      <c r="M641" s="10"/>
      <c r="N641" s="10"/>
      <c r="O641" s="10"/>
      <c r="P641" s="10"/>
      <c r="Q641" s="10"/>
      <c r="R641" s="280"/>
      <c r="S641" s="10"/>
      <c r="T641" s="289"/>
      <c r="U641" s="280"/>
      <c r="V641" s="10"/>
      <c r="W641" s="160" t="s">
        <v>144</v>
      </c>
    </row>
    <row r="642" spans="1:23" ht="15.75" customHeight="1">
      <c r="A642" s="4"/>
      <c r="B642" s="4"/>
      <c r="C642" s="4"/>
      <c r="D642" s="4"/>
      <c r="E642" s="13"/>
      <c r="F642" s="13"/>
      <c r="G642" s="13"/>
      <c r="H642" s="13"/>
      <c r="I642" s="23"/>
      <c r="J642" s="66"/>
      <c r="K642" s="125"/>
      <c r="L642" s="147"/>
      <c r="M642" s="147"/>
      <c r="N642" s="147"/>
      <c r="O642" s="147"/>
      <c r="P642" s="147"/>
      <c r="Q642" s="147"/>
      <c r="R642" s="280"/>
      <c r="S642" s="147"/>
      <c r="T642" s="289"/>
      <c r="U642" s="280"/>
      <c r="V642" s="147"/>
      <c r="W642" s="160" t="s">
        <v>144</v>
      </c>
    </row>
    <row r="643" spans="1:23" ht="15.75" customHeight="1">
      <c r="A643" s="16" t="s">
        <v>264</v>
      </c>
      <c r="B643" s="53"/>
      <c r="C643" s="53"/>
      <c r="D643" s="53"/>
      <c r="E643" s="53"/>
      <c r="F643" s="53"/>
      <c r="G643" s="53"/>
      <c r="H643" s="53"/>
      <c r="I643" s="23"/>
      <c r="J643" s="66"/>
      <c r="K643" s="125"/>
      <c r="L643" s="147"/>
      <c r="M643" s="147"/>
      <c r="N643" s="147"/>
      <c r="O643" s="147"/>
      <c r="P643" s="147"/>
      <c r="Q643" s="147"/>
      <c r="R643" s="280"/>
      <c r="S643" s="147"/>
      <c r="T643" s="289"/>
      <c r="U643" s="280"/>
      <c r="V643" s="147"/>
      <c r="W643" s="160" t="s">
        <v>144</v>
      </c>
    </row>
    <row r="644" spans="1:23" ht="15.75" customHeight="1">
      <c r="A644" s="26"/>
      <c r="B644" s="13"/>
      <c r="C644" s="13"/>
      <c r="D644" s="13"/>
      <c r="E644" s="13"/>
      <c r="F644" s="13"/>
      <c r="G644" s="13"/>
      <c r="H644" s="13"/>
      <c r="I644" s="23"/>
      <c r="J644" s="66"/>
      <c r="K644" s="125"/>
      <c r="L644" s="147"/>
      <c r="M644" s="147"/>
      <c r="N644" s="147"/>
      <c r="O644" s="147"/>
      <c r="P644" s="147"/>
      <c r="Q644" s="147"/>
      <c r="R644" s="280"/>
      <c r="S644" s="147"/>
      <c r="T644" s="289"/>
      <c r="U644" s="280"/>
      <c r="V644" s="147"/>
      <c r="W644" s="160" t="s">
        <v>144</v>
      </c>
    </row>
    <row r="645" spans="1:23" ht="15.75" customHeight="1">
      <c r="A645" s="55">
        <v>1</v>
      </c>
      <c r="B645" s="13" t="s">
        <v>305</v>
      </c>
      <c r="C645" s="13"/>
      <c r="D645" s="13"/>
      <c r="E645" s="13"/>
      <c r="F645" s="13"/>
      <c r="G645" s="13"/>
      <c r="H645" s="13"/>
      <c r="I645" s="23"/>
      <c r="J645" s="66" t="s">
        <v>33</v>
      </c>
      <c r="K645" s="125"/>
      <c r="L645" s="265">
        <v>10410</v>
      </c>
      <c r="M645" s="265">
        <v>10410</v>
      </c>
      <c r="N645" s="265">
        <v>10410</v>
      </c>
      <c r="O645" s="265">
        <v>10410</v>
      </c>
      <c r="P645" s="271">
        <v>10410</v>
      </c>
      <c r="Q645" s="265">
        <v>10410</v>
      </c>
      <c r="R645" s="280">
        <v>0</v>
      </c>
      <c r="S645" s="265"/>
      <c r="T645" s="289">
        <v>0</v>
      </c>
      <c r="U645" s="265" t="e">
        <v>#REF!</v>
      </c>
      <c r="V645" s="265"/>
      <c r="W645" s="160" t="e">
        <v>#REF!</v>
      </c>
    </row>
    <row r="646" spans="1:23" ht="16.149999999999999" customHeight="1">
      <c r="A646" s="4"/>
      <c r="B646" s="4"/>
      <c r="C646" s="4"/>
      <c r="D646" s="4"/>
      <c r="E646" s="13"/>
      <c r="F646" s="13"/>
      <c r="G646" s="13"/>
      <c r="H646" s="13"/>
      <c r="I646" s="23"/>
      <c r="J646" s="66"/>
      <c r="K646" s="125"/>
      <c r="L646" s="147"/>
      <c r="M646" s="147"/>
      <c r="N646" s="147"/>
      <c r="O646" s="147"/>
      <c r="P646" s="147"/>
      <c r="Q646" s="147"/>
      <c r="R646" s="280"/>
      <c r="S646" s="147"/>
      <c r="T646" s="289"/>
      <c r="U646" s="280"/>
      <c r="V646" s="147"/>
      <c r="W646" s="160" t="s">
        <v>144</v>
      </c>
    </row>
    <row r="647" spans="1:23" ht="15.75" customHeight="1">
      <c r="A647" s="30"/>
      <c r="B647" s="13"/>
      <c r="C647" s="13"/>
      <c r="D647" s="13"/>
      <c r="E647" s="13"/>
      <c r="F647" s="13"/>
      <c r="G647" s="13"/>
      <c r="H647" s="13"/>
      <c r="I647" s="13"/>
      <c r="J647" s="66"/>
      <c r="K647" s="125"/>
      <c r="L647" s="147"/>
      <c r="M647" s="254"/>
      <c r="N647" s="254"/>
      <c r="O647" s="254"/>
      <c r="P647" s="254"/>
      <c r="Q647" s="254"/>
      <c r="R647" s="280"/>
      <c r="S647" s="254"/>
      <c r="T647" s="289"/>
      <c r="U647" s="280"/>
      <c r="V647" s="254"/>
      <c r="W647" s="160" t="s">
        <v>144</v>
      </c>
    </row>
    <row r="648" spans="1:23" ht="15.75" customHeight="1">
      <c r="A648" s="53" t="s">
        <v>469</v>
      </c>
      <c r="B648" s="53"/>
      <c r="C648" s="53"/>
      <c r="D648" s="53"/>
      <c r="E648" s="53"/>
      <c r="F648" s="53"/>
      <c r="G648" s="53"/>
      <c r="H648" s="53"/>
      <c r="I648" s="28"/>
      <c r="J648" s="29" t="s">
        <v>29</v>
      </c>
      <c r="K648" s="133"/>
      <c r="L648" s="255">
        <v>68306763</v>
      </c>
      <c r="M648" s="255">
        <v>69388269</v>
      </c>
      <c r="N648" s="255">
        <v>67836946</v>
      </c>
      <c r="O648" s="255">
        <v>67000009</v>
      </c>
      <c r="P648" s="255">
        <v>68176912.28153801</v>
      </c>
      <c r="Q648" s="255">
        <v>68239195</v>
      </c>
      <c r="R648" s="279">
        <v>-67568</v>
      </c>
      <c r="S648" s="255"/>
      <c r="T648" s="322">
        <v>-9.8918462876074198E-4</v>
      </c>
      <c r="U648" s="279" t="e">
        <v>#REF!</v>
      </c>
      <c r="V648" s="255"/>
      <c r="W648" s="162" t="e">
        <v>#REF!</v>
      </c>
    </row>
    <row r="649" spans="1:23" ht="15.75" customHeight="1">
      <c r="A649" s="53"/>
      <c r="B649" s="53" t="s">
        <v>231</v>
      </c>
      <c r="C649" s="53"/>
      <c r="D649" s="53"/>
      <c r="E649" s="53"/>
      <c r="F649" s="53"/>
      <c r="G649" s="53"/>
      <c r="H649" s="53"/>
      <c r="I649" s="28"/>
      <c r="J649" s="29" t="s">
        <v>29</v>
      </c>
      <c r="K649" s="133"/>
      <c r="L649" s="255">
        <v>45831411</v>
      </c>
      <c r="M649" s="255">
        <v>46912917</v>
      </c>
      <c r="N649" s="255">
        <v>45361594</v>
      </c>
      <c r="O649" s="255">
        <v>45834657</v>
      </c>
      <c r="P649" s="255">
        <v>45744286.28153801</v>
      </c>
      <c r="Q649" s="255">
        <v>45763843</v>
      </c>
      <c r="R649" s="279">
        <v>-67568</v>
      </c>
      <c r="S649" s="255"/>
      <c r="T649" s="322">
        <v>-1.4742727427702329E-3</v>
      </c>
      <c r="U649" s="279" t="e">
        <v>#REF!</v>
      </c>
      <c r="V649" s="255"/>
      <c r="W649" s="162" t="e">
        <v>#REF!</v>
      </c>
    </row>
    <row r="650" spans="1:23" ht="15.75" customHeight="1">
      <c r="A650" s="13"/>
      <c r="B650" s="13"/>
      <c r="C650" s="13"/>
      <c r="D650" s="13"/>
      <c r="E650" s="13"/>
      <c r="F650" s="13"/>
      <c r="G650" s="13"/>
      <c r="H650" s="13"/>
      <c r="I650" s="23"/>
      <c r="J650" s="66"/>
      <c r="K650" s="125"/>
      <c r="L650" s="265"/>
      <c r="M650" s="265"/>
      <c r="N650" s="265"/>
      <c r="O650" s="265"/>
      <c r="P650" s="265"/>
      <c r="Q650" s="265"/>
      <c r="R650" s="280"/>
      <c r="S650" s="265"/>
      <c r="T650" s="289"/>
      <c r="U650" s="280"/>
      <c r="V650" s="265"/>
      <c r="W650" s="160" t="s">
        <v>144</v>
      </c>
    </row>
    <row r="651" spans="1:23" ht="15.75" customHeight="1">
      <c r="A651" s="30"/>
      <c r="B651" s="101" t="s">
        <v>470</v>
      </c>
      <c r="C651" s="101"/>
      <c r="D651" s="101"/>
      <c r="E651" s="101"/>
      <c r="F651" s="101"/>
      <c r="G651" s="101"/>
      <c r="H651" s="101"/>
      <c r="I651" s="101"/>
      <c r="J651" s="297" t="s">
        <v>29</v>
      </c>
      <c r="K651" s="298"/>
      <c r="L651" s="299">
        <v>68056763</v>
      </c>
      <c r="M651" s="299">
        <v>69388269</v>
      </c>
      <c r="N651" s="299">
        <v>67836946</v>
      </c>
      <c r="O651" s="299">
        <v>67000009</v>
      </c>
      <c r="P651" s="299">
        <v>67927386.53153801</v>
      </c>
      <c r="Q651" s="299">
        <v>68239195</v>
      </c>
      <c r="R651" s="280">
        <v>182432</v>
      </c>
      <c r="S651" s="299"/>
      <c r="T651" s="289">
        <v>2.6805859103231633E-3</v>
      </c>
      <c r="U651" s="280" t="e">
        <v>#REF!</v>
      </c>
      <c r="V651" s="299"/>
      <c r="W651" s="160" t="e">
        <v>#REF!</v>
      </c>
    </row>
    <row r="652" spans="1:23" ht="15.75" customHeight="1">
      <c r="A652" s="30"/>
      <c r="B652" s="13"/>
      <c r="C652" s="13"/>
      <c r="D652" s="13"/>
      <c r="E652" s="13"/>
      <c r="F652" s="13"/>
      <c r="G652" s="13"/>
      <c r="H652" s="13"/>
      <c r="I652" s="13"/>
      <c r="J652" s="66"/>
      <c r="K652" s="125"/>
      <c r="L652" s="41"/>
      <c r="M652" s="41"/>
      <c r="N652" s="41"/>
      <c r="O652" s="41"/>
      <c r="P652" s="41"/>
      <c r="Q652" s="41"/>
      <c r="R652" s="280"/>
      <c r="S652" s="265"/>
      <c r="T652" s="289"/>
      <c r="U652" s="280"/>
      <c r="V652" s="265"/>
      <c r="W652" s="160" t="s">
        <v>144</v>
      </c>
    </row>
    <row r="653" spans="1:23" ht="15.75" customHeight="1">
      <c r="A653" s="30"/>
      <c r="B653" s="13"/>
      <c r="C653" s="13"/>
      <c r="D653" s="13"/>
      <c r="E653" s="13"/>
      <c r="F653" s="13"/>
      <c r="G653" s="13"/>
      <c r="H653" s="13"/>
      <c r="I653" s="13"/>
      <c r="J653" s="66"/>
      <c r="K653" s="125"/>
      <c r="L653" s="41"/>
      <c r="M653" s="41"/>
      <c r="N653" s="41"/>
      <c r="O653" s="41"/>
      <c r="P653" s="41"/>
      <c r="Q653" s="41"/>
      <c r="R653" s="280"/>
      <c r="S653" s="265"/>
      <c r="T653" s="289"/>
      <c r="U653" s="280"/>
      <c r="V653" s="265"/>
      <c r="W653" s="160" t="s">
        <v>144</v>
      </c>
    </row>
    <row r="654" spans="1:23" ht="15.75" customHeight="1">
      <c r="A654" s="13" t="s">
        <v>267</v>
      </c>
      <c r="B654" s="13"/>
      <c r="C654" s="13"/>
      <c r="D654" s="13"/>
      <c r="E654" s="13"/>
      <c r="F654" s="13"/>
      <c r="G654" s="13"/>
      <c r="H654" s="13"/>
      <c r="I654" s="23"/>
      <c r="J654" s="66"/>
      <c r="K654" s="125"/>
      <c r="L654" s="265">
        <v>78170155</v>
      </c>
      <c r="M654" s="265">
        <v>79476025</v>
      </c>
      <c r="N654" s="265">
        <v>72482180</v>
      </c>
      <c r="O654" s="265">
        <v>71348243</v>
      </c>
      <c r="P654" s="265">
        <v>72449958.506538004</v>
      </c>
      <c r="Q654" s="265">
        <v>72609241</v>
      </c>
      <c r="R654" s="280">
        <v>-5560914</v>
      </c>
      <c r="S654" s="265"/>
      <c r="T654" s="289">
        <v>-7.1138582237683989E-2</v>
      </c>
      <c r="U654" s="265" t="e">
        <v>#REF!</v>
      </c>
      <c r="V654" s="265"/>
      <c r="W654" s="160" t="e">
        <v>#REF!</v>
      </c>
    </row>
    <row r="655" spans="1:23" ht="15.75" customHeight="1">
      <c r="A655" s="4"/>
      <c r="B655" s="13" t="s">
        <v>69</v>
      </c>
      <c r="C655" s="13"/>
      <c r="D655" s="13"/>
      <c r="E655" s="13"/>
      <c r="F655" s="13"/>
      <c r="G655" s="13"/>
      <c r="H655" s="13"/>
      <c r="I655" s="23"/>
      <c r="J655" s="66" t="s">
        <v>29</v>
      </c>
      <c r="K655" s="125"/>
      <c r="L655" s="265">
        <v>68306763</v>
      </c>
      <c r="M655" s="265">
        <v>69388269</v>
      </c>
      <c r="N655" s="265">
        <v>67836946</v>
      </c>
      <c r="O655" s="265">
        <v>66800009</v>
      </c>
      <c r="P655" s="265">
        <v>68176912.28153801</v>
      </c>
      <c r="Q655" s="265">
        <v>68239195</v>
      </c>
      <c r="R655" s="280">
        <v>-67568</v>
      </c>
      <c r="S655" s="265"/>
      <c r="T655" s="289">
        <v>-9.8918462876074198E-4</v>
      </c>
      <c r="U655" s="280" t="e">
        <v>#REF!</v>
      </c>
      <c r="V655" s="265"/>
      <c r="W655" s="160" t="e">
        <v>#REF!</v>
      </c>
    </row>
    <row r="656" spans="1:23" ht="15.75" customHeight="1">
      <c r="A656" s="4"/>
      <c r="B656" s="13" t="s">
        <v>70</v>
      </c>
      <c r="C656" s="13"/>
      <c r="D656" s="13"/>
      <c r="E656" s="13"/>
      <c r="F656" s="13"/>
      <c r="G656" s="13"/>
      <c r="H656" s="13"/>
      <c r="I656" s="23"/>
      <c r="J656" s="66" t="s">
        <v>33</v>
      </c>
      <c r="K656" s="125"/>
      <c r="L656" s="265">
        <v>9863392</v>
      </c>
      <c r="M656" s="265">
        <v>10087756</v>
      </c>
      <c r="N656" s="265">
        <v>4645234</v>
      </c>
      <c r="O656" s="265">
        <v>4548234</v>
      </c>
      <c r="P656" s="265">
        <v>4273046.2249999996</v>
      </c>
      <c r="Q656" s="265">
        <v>4370046</v>
      </c>
      <c r="R656" s="280">
        <v>-5493346</v>
      </c>
      <c r="S656" s="265"/>
      <c r="T656" s="289">
        <v>-0.55694288536844128</v>
      </c>
      <c r="U656" s="265" t="e">
        <v>#REF!</v>
      </c>
      <c r="V656" s="265"/>
      <c r="W656" s="160" t="e">
        <v>#REF!</v>
      </c>
    </row>
    <row r="657" spans="1:23" s="11" customFormat="1" ht="15.75" customHeight="1">
      <c r="A657" s="4"/>
      <c r="B657" s="4"/>
      <c r="C657" s="4"/>
      <c r="D657" s="4"/>
      <c r="E657" s="4"/>
      <c r="F657" s="4"/>
      <c r="G657" s="4"/>
      <c r="H657" s="4"/>
      <c r="I657" s="4"/>
      <c r="J657" s="31"/>
      <c r="K657" s="125"/>
      <c r="L657" s="264"/>
      <c r="M657" s="42"/>
      <c r="N657" s="42"/>
      <c r="O657" s="42"/>
      <c r="P657" s="42"/>
      <c r="Q657" s="42"/>
      <c r="R657" s="280"/>
      <c r="S657" s="41"/>
      <c r="T657" s="289"/>
      <c r="U657" s="280"/>
      <c r="V657" s="41"/>
      <c r="W657" s="289"/>
    </row>
    <row r="658" spans="1:23" s="11" customFormat="1" ht="15.75" customHeight="1">
      <c r="A658" s="4"/>
      <c r="B658" s="13"/>
      <c r="C658" s="13"/>
      <c r="D658" s="13"/>
      <c r="E658" s="13"/>
      <c r="F658" s="13"/>
      <c r="G658" s="13"/>
      <c r="H658" s="94"/>
      <c r="I658" s="13"/>
      <c r="J658" s="66"/>
      <c r="K658" s="125"/>
      <c r="L658" s="264"/>
      <c r="M658" s="265"/>
      <c r="N658" s="265"/>
      <c r="O658" s="265"/>
      <c r="P658" s="264"/>
      <c r="Q658" s="264"/>
      <c r="R658" s="280"/>
      <c r="S658" s="41"/>
      <c r="T658" s="289"/>
      <c r="U658" s="280"/>
      <c r="V658" s="41"/>
      <c r="W658" s="289"/>
    </row>
    <row r="659" spans="1:23">
      <c r="A659" s="71" t="s">
        <v>527</v>
      </c>
      <c r="B659" s="76"/>
      <c r="C659" s="71"/>
      <c r="D659" s="76"/>
      <c r="E659" s="76"/>
      <c r="F659" s="76"/>
      <c r="G659" s="76"/>
      <c r="H659" s="76"/>
      <c r="I659" s="76"/>
      <c r="J659" s="193"/>
      <c r="K659" s="194"/>
      <c r="L659" s="200"/>
      <c r="M659" s="200"/>
      <c r="N659" s="200"/>
      <c r="O659" s="200"/>
      <c r="P659" s="200"/>
      <c r="Q659" s="200"/>
      <c r="R659" s="280"/>
      <c r="S659" s="200"/>
      <c r="T659" s="289"/>
      <c r="U659" s="280"/>
      <c r="V659" s="200"/>
      <c r="W659" s="160"/>
    </row>
    <row r="660" spans="1:23">
      <c r="A660" s="71" t="s">
        <v>524</v>
      </c>
      <c r="B660" s="76"/>
      <c r="C660" s="71"/>
      <c r="D660" s="76"/>
      <c r="E660" s="76"/>
      <c r="F660" s="76"/>
      <c r="G660" s="76"/>
      <c r="H660" s="76"/>
      <c r="I660" s="76"/>
      <c r="J660" s="193"/>
      <c r="K660" s="194"/>
      <c r="L660" s="200"/>
      <c r="M660" s="200"/>
      <c r="N660" s="200"/>
      <c r="O660" s="200"/>
      <c r="P660" s="200"/>
      <c r="Q660" s="200"/>
      <c r="R660" s="280"/>
      <c r="S660" s="200"/>
      <c r="T660" s="289"/>
      <c r="U660" s="280"/>
      <c r="V660" s="200"/>
      <c r="W660" s="160"/>
    </row>
    <row r="661" spans="1:23" s="71" customFormat="1" ht="15.75" customHeight="1">
      <c r="A661" s="71" t="s">
        <v>476</v>
      </c>
      <c r="C661" s="1"/>
      <c r="D661" s="1"/>
      <c r="E661" s="1"/>
      <c r="F661" s="1"/>
      <c r="G661" s="1"/>
      <c r="H661" s="1"/>
      <c r="I661" s="76"/>
      <c r="J661" s="193"/>
      <c r="K661" s="194"/>
      <c r="L661" s="262"/>
      <c r="M661" s="76"/>
      <c r="N661" s="76"/>
      <c r="O661" s="76"/>
      <c r="P661" s="262"/>
      <c r="Q661" s="262"/>
      <c r="R661" s="198"/>
      <c r="S661" s="76"/>
      <c r="T661" s="194"/>
      <c r="U661" s="198"/>
      <c r="V661" s="76"/>
      <c r="W661" s="194"/>
    </row>
    <row r="662" spans="1:23" s="71" customFormat="1" ht="15.75" customHeight="1">
      <c r="C662" s="1"/>
      <c r="D662" s="1"/>
      <c r="E662" s="1"/>
      <c r="F662" s="1"/>
      <c r="G662" s="1"/>
      <c r="H662" s="1"/>
      <c r="I662" s="76"/>
      <c r="J662" s="193"/>
      <c r="K662" s="194"/>
      <c r="L662" s="262"/>
      <c r="M662" s="76"/>
      <c r="N662" s="76"/>
      <c r="O662" s="76"/>
      <c r="P662" s="262"/>
      <c r="Q662" s="262"/>
      <c r="R662" s="198"/>
      <c r="S662" s="76"/>
      <c r="T662" s="194"/>
      <c r="U662" s="198"/>
      <c r="V662" s="76"/>
      <c r="W662" s="194"/>
    </row>
    <row r="663" spans="1:23" ht="15.75" customHeight="1">
      <c r="A663" s="71"/>
      <c r="B663" s="71"/>
      <c r="C663" s="71"/>
      <c r="D663" s="71"/>
      <c r="E663" s="71"/>
      <c r="F663" s="71"/>
      <c r="G663" s="71"/>
      <c r="H663" s="71"/>
      <c r="I663" s="13"/>
      <c r="J663" s="66"/>
      <c r="K663" s="125"/>
      <c r="L663" s="148"/>
      <c r="M663" s="13"/>
      <c r="N663" s="13"/>
      <c r="O663" s="13"/>
      <c r="P663" s="262"/>
      <c r="Q663" s="262"/>
      <c r="R663" s="67"/>
      <c r="S663" s="13"/>
      <c r="T663" s="125"/>
      <c r="U663" s="67"/>
      <c r="V663" s="13"/>
      <c r="W663" s="125"/>
    </row>
    <row r="664" spans="1:23" ht="15.75" customHeight="1">
      <c r="A664" s="3" t="s">
        <v>483</v>
      </c>
      <c r="B664" s="3"/>
      <c r="C664" s="50"/>
      <c r="D664" s="50"/>
      <c r="E664" s="50"/>
      <c r="F664" s="50"/>
      <c r="G664" s="50"/>
      <c r="H664" s="50"/>
      <c r="I664" s="13"/>
      <c r="J664" s="66"/>
      <c r="K664" s="125"/>
      <c r="L664" s="148"/>
      <c r="M664" s="13"/>
      <c r="N664" s="13"/>
      <c r="O664" s="13"/>
      <c r="P664" s="148"/>
      <c r="Q664" s="148"/>
      <c r="R664" s="67"/>
      <c r="S664" s="13"/>
      <c r="T664" s="249"/>
      <c r="U664" s="67"/>
      <c r="V664" s="13"/>
      <c r="W664" s="249"/>
    </row>
    <row r="665" spans="1:23" ht="15.75" customHeight="1">
      <c r="A665" s="3" t="s">
        <v>484</v>
      </c>
      <c r="B665" s="3"/>
      <c r="C665" s="3"/>
      <c r="D665" s="3"/>
      <c r="E665" s="3"/>
      <c r="F665" s="3"/>
      <c r="G665" s="3"/>
      <c r="H665" s="3"/>
      <c r="I665" s="3"/>
      <c r="J665" s="247"/>
      <c r="K665" s="125"/>
      <c r="L665" s="148"/>
      <c r="M665" s="13"/>
      <c r="N665" s="13"/>
      <c r="O665" s="13"/>
      <c r="P665" s="13"/>
      <c r="Q665" s="13"/>
      <c r="R665" s="67"/>
      <c r="S665" s="13"/>
      <c r="T665" s="250"/>
      <c r="U665" s="67"/>
      <c r="V665" s="13"/>
      <c r="W665" s="250"/>
    </row>
    <row r="666" spans="1:23" ht="15.75" customHeight="1">
      <c r="A666" s="3"/>
      <c r="B666" s="13"/>
      <c r="C666" s="13"/>
      <c r="D666" s="13"/>
      <c r="E666" s="13"/>
      <c r="F666" s="13"/>
      <c r="G666" s="13"/>
      <c r="H666" s="13"/>
      <c r="I666" s="67"/>
      <c r="J666" s="66"/>
      <c r="K666" s="67"/>
      <c r="L666" s="248"/>
      <c r="M666" s="67"/>
      <c r="N666" s="67"/>
      <c r="O666" s="67"/>
      <c r="P666" s="67"/>
      <c r="Q666" s="67"/>
      <c r="R666" s="248"/>
      <c r="S666" s="67"/>
      <c r="T666" s="251"/>
      <c r="U666" s="248"/>
      <c r="V666" s="67"/>
      <c r="W666" s="251"/>
    </row>
    <row r="667" spans="1:23" ht="15.75" customHeight="1">
      <c r="A667" s="51"/>
      <c r="B667" s="13"/>
      <c r="C667" s="13"/>
      <c r="D667" s="13"/>
      <c r="E667" s="13"/>
      <c r="F667" s="13"/>
      <c r="G667" s="13"/>
      <c r="H667" s="30"/>
      <c r="I667" s="67"/>
      <c r="J667" s="66"/>
      <c r="K667" s="67"/>
      <c r="L667" s="148"/>
      <c r="M667" s="67"/>
      <c r="N667" s="67"/>
      <c r="O667" s="67"/>
      <c r="P667" s="67"/>
      <c r="Q667" s="67"/>
      <c r="R667" s="6"/>
      <c r="S667" s="67"/>
      <c r="T667" s="250"/>
      <c r="U667" s="6"/>
      <c r="V667" s="67"/>
      <c r="W667" s="250"/>
    </row>
    <row r="668" spans="1:23">
      <c r="A668" s="51"/>
      <c r="R668" s="6"/>
      <c r="T668" s="252"/>
      <c r="U668" s="6"/>
      <c r="W668" s="252"/>
    </row>
    <row r="676" spans="1:23" customFormat="1">
      <c r="A676" s="7"/>
      <c r="B676" s="7"/>
      <c r="C676" s="7"/>
      <c r="D676" s="7"/>
      <c r="E676" s="7"/>
      <c r="F676" s="7"/>
      <c r="G676" s="7"/>
      <c r="H676" s="7"/>
      <c r="I676" s="7"/>
      <c r="J676" s="8"/>
      <c r="K676" s="7"/>
      <c r="L676" s="254"/>
      <c r="R676" s="7"/>
      <c r="T676" s="174"/>
      <c r="U676" s="7"/>
      <c r="W676" s="174"/>
    </row>
    <row r="677" spans="1:23" customFormat="1">
      <c r="A677" s="7"/>
      <c r="B677" s="7"/>
      <c r="C677" s="7"/>
      <c r="D677" s="7"/>
      <c r="E677" s="7"/>
      <c r="F677" s="7"/>
      <c r="G677" s="7"/>
      <c r="H677" s="7"/>
      <c r="I677" s="7"/>
      <c r="J677" s="8"/>
      <c r="K677" s="7"/>
      <c r="L677" s="254"/>
      <c r="R677" s="7"/>
      <c r="T677" s="174"/>
      <c r="U677" s="7"/>
      <c r="W677" s="174"/>
    </row>
    <row r="678" spans="1:23" customFormat="1">
      <c r="A678" s="7"/>
      <c r="B678" s="7"/>
      <c r="C678" s="7"/>
      <c r="D678" s="7"/>
      <c r="E678" s="7"/>
      <c r="F678" s="7"/>
      <c r="G678" s="7"/>
      <c r="H678" s="7"/>
      <c r="I678" s="7"/>
      <c r="J678" s="8"/>
      <c r="K678" s="7"/>
      <c r="L678" s="254"/>
      <c r="R678" s="7"/>
      <c r="T678" s="174"/>
      <c r="U678" s="7"/>
      <c r="W678" s="174"/>
    </row>
    <row r="679" spans="1:23" customFormat="1">
      <c r="A679" s="7"/>
      <c r="B679" s="7"/>
      <c r="C679" s="7"/>
      <c r="D679" s="7"/>
      <c r="E679" s="7"/>
      <c r="F679" s="7"/>
      <c r="G679" s="7"/>
      <c r="H679" s="7"/>
      <c r="I679" s="7"/>
      <c r="J679" s="8"/>
      <c r="K679" s="7"/>
      <c r="L679" s="254"/>
      <c r="R679" s="7"/>
      <c r="T679" s="174"/>
      <c r="U679" s="7"/>
      <c r="W679" s="174"/>
    </row>
    <row r="680" spans="1:23" customFormat="1">
      <c r="A680" s="7"/>
      <c r="B680" s="7"/>
      <c r="C680" s="7"/>
      <c r="D680" s="7"/>
      <c r="E680" s="7"/>
      <c r="F680" s="7"/>
      <c r="G680" s="7"/>
      <c r="H680" s="7"/>
      <c r="I680" s="7"/>
      <c r="J680" s="8"/>
      <c r="K680" s="7"/>
      <c r="L680" s="254"/>
      <c r="R680" s="7"/>
      <c r="T680" s="174"/>
      <c r="U680" s="7"/>
      <c r="W680" s="174"/>
    </row>
    <row r="681" spans="1:23" customFormat="1">
      <c r="A681" s="7"/>
      <c r="B681" s="7"/>
      <c r="C681" s="7"/>
      <c r="D681" s="7"/>
      <c r="E681" s="7"/>
      <c r="F681" s="7"/>
      <c r="G681" s="7"/>
      <c r="H681" s="7"/>
      <c r="I681" s="7"/>
      <c r="J681" s="8"/>
      <c r="K681" s="7"/>
      <c r="L681" s="254"/>
      <c r="R681" s="7"/>
      <c r="T681" s="174"/>
      <c r="U681" s="7"/>
      <c r="W681" s="174"/>
    </row>
    <row r="682" spans="1:23" customFormat="1">
      <c r="A682" s="7"/>
      <c r="B682" s="7"/>
      <c r="C682" s="7"/>
      <c r="D682" s="7"/>
      <c r="E682" s="7"/>
      <c r="F682" s="7"/>
      <c r="G682" s="7"/>
      <c r="H682" s="7"/>
      <c r="I682" s="7"/>
      <c r="J682" s="8"/>
      <c r="K682" s="7"/>
      <c r="L682" s="254"/>
      <c r="R682" s="7"/>
      <c r="T682" s="174"/>
      <c r="U682" s="7"/>
      <c r="W682" s="174"/>
    </row>
    <row r="683" spans="1:23" customFormat="1">
      <c r="A683" s="7"/>
      <c r="B683" s="7"/>
      <c r="C683" s="7"/>
      <c r="D683" s="7"/>
      <c r="E683" s="7"/>
      <c r="F683" s="7"/>
      <c r="G683" s="7"/>
      <c r="H683" s="7"/>
      <c r="I683" s="7"/>
      <c r="J683" s="8"/>
      <c r="K683" s="7"/>
      <c r="L683" s="254"/>
      <c r="R683" s="7"/>
      <c r="T683" s="174"/>
      <c r="U683" s="7"/>
      <c r="W683" s="174"/>
    </row>
    <row r="684" spans="1:23" customFormat="1">
      <c r="A684" s="7"/>
      <c r="B684" s="7"/>
      <c r="C684" s="7"/>
      <c r="D684" s="7"/>
      <c r="E684" s="7"/>
      <c r="F684" s="7"/>
      <c r="G684" s="7"/>
      <c r="H684" s="7"/>
      <c r="I684" s="7"/>
      <c r="J684" s="8"/>
      <c r="K684" s="7"/>
      <c r="L684" s="254"/>
      <c r="R684" s="7"/>
      <c r="T684" s="174"/>
      <c r="U684" s="7"/>
      <c r="W684" s="174"/>
    </row>
    <row r="685" spans="1:23" customFormat="1">
      <c r="A685" s="7"/>
      <c r="B685" s="7"/>
      <c r="C685" s="7"/>
      <c r="D685" s="7"/>
      <c r="E685" s="7"/>
      <c r="F685" s="7"/>
      <c r="G685" s="7"/>
      <c r="H685" s="7"/>
      <c r="I685" s="7"/>
      <c r="J685" s="8"/>
      <c r="K685" s="7"/>
      <c r="L685" s="254"/>
      <c r="R685" s="7"/>
      <c r="T685" s="174"/>
      <c r="U685" s="7"/>
      <c r="W685" s="174"/>
    </row>
    <row r="686" spans="1:23" customFormat="1">
      <c r="A686" s="7"/>
      <c r="B686" s="7"/>
      <c r="C686" s="7"/>
      <c r="D686" s="7"/>
      <c r="E686" s="7"/>
      <c r="F686" s="7"/>
      <c r="G686" s="7"/>
      <c r="H686" s="7"/>
      <c r="I686" s="7"/>
      <c r="J686" s="8"/>
      <c r="K686" s="7"/>
      <c r="L686" s="254"/>
      <c r="R686" s="7"/>
      <c r="T686" s="174"/>
      <c r="U686" s="7"/>
      <c r="W686" s="174"/>
    </row>
    <row r="687" spans="1:23" customFormat="1">
      <c r="A687" s="7"/>
      <c r="B687" s="7"/>
      <c r="C687" s="7"/>
      <c r="D687" s="7"/>
      <c r="E687" s="7"/>
      <c r="F687" s="7"/>
      <c r="G687" s="7"/>
      <c r="H687" s="7"/>
      <c r="I687" s="7"/>
      <c r="J687" s="8"/>
      <c r="K687" s="7"/>
      <c r="L687" s="254"/>
      <c r="R687" s="7"/>
      <c r="T687" s="174"/>
      <c r="U687" s="7"/>
      <c r="W687" s="174"/>
    </row>
    <row r="688" spans="1:23" customFormat="1">
      <c r="A688" s="7"/>
      <c r="B688" s="7"/>
      <c r="C688" s="7"/>
      <c r="D688" s="7"/>
      <c r="E688" s="7"/>
      <c r="F688" s="7"/>
      <c r="G688" s="7"/>
      <c r="H688" s="7"/>
      <c r="I688" s="7"/>
      <c r="J688" s="8"/>
      <c r="K688" s="7"/>
      <c r="L688" s="254"/>
      <c r="R688" s="7"/>
      <c r="T688" s="174"/>
      <c r="U688" s="7"/>
      <c r="W688" s="174"/>
    </row>
    <row r="689" spans="1:23" customFormat="1">
      <c r="A689" s="7"/>
      <c r="B689" s="7"/>
      <c r="C689" s="7"/>
      <c r="D689" s="7"/>
      <c r="E689" s="7"/>
      <c r="F689" s="7"/>
      <c r="G689" s="7"/>
      <c r="H689" s="7"/>
      <c r="I689" s="7"/>
      <c r="J689" s="8"/>
      <c r="K689" s="7"/>
      <c r="L689" s="254"/>
      <c r="R689" s="7"/>
      <c r="T689" s="174"/>
      <c r="U689" s="7"/>
      <c r="W689" s="174"/>
    </row>
    <row r="690" spans="1:23" customFormat="1">
      <c r="A690" s="7"/>
      <c r="B690" s="7"/>
      <c r="C690" s="7"/>
      <c r="D690" s="7"/>
      <c r="E690" s="7"/>
      <c r="F690" s="7"/>
      <c r="G690" s="7"/>
      <c r="H690" s="7"/>
      <c r="I690" s="7"/>
      <c r="J690" s="8"/>
      <c r="K690" s="7"/>
      <c r="L690" s="254"/>
      <c r="R690" s="7"/>
      <c r="T690" s="174"/>
      <c r="U690" s="7"/>
      <c r="W690" s="174"/>
    </row>
    <row r="691" spans="1:23" customFormat="1">
      <c r="A691" s="7"/>
      <c r="B691" s="7"/>
      <c r="C691" s="7"/>
      <c r="D691" s="7"/>
      <c r="E691" s="7"/>
      <c r="F691" s="7"/>
      <c r="G691" s="7"/>
      <c r="H691" s="7"/>
      <c r="I691" s="7"/>
      <c r="J691" s="8"/>
      <c r="K691" s="7"/>
      <c r="L691" s="254"/>
      <c r="R691" s="7"/>
      <c r="T691" s="174"/>
      <c r="U691" s="7"/>
      <c r="W691" s="174"/>
    </row>
    <row r="692" spans="1:23" customFormat="1">
      <c r="A692" s="7"/>
      <c r="B692" s="7"/>
      <c r="C692" s="7"/>
      <c r="D692" s="7"/>
      <c r="E692" s="7"/>
      <c r="F692" s="7"/>
      <c r="G692" s="7"/>
      <c r="H692" s="7"/>
      <c r="I692" s="7"/>
      <c r="J692" s="8"/>
      <c r="K692" s="7"/>
      <c r="L692" s="254"/>
      <c r="R692" s="7"/>
      <c r="T692" s="174"/>
      <c r="U692" s="7"/>
      <c r="W692" s="174"/>
    </row>
    <row r="693" spans="1:23" customFormat="1">
      <c r="A693" s="7"/>
      <c r="B693" s="7"/>
      <c r="C693" s="7"/>
      <c r="D693" s="7"/>
      <c r="E693" s="7"/>
      <c r="F693" s="7"/>
      <c r="G693" s="7"/>
      <c r="H693" s="7"/>
      <c r="I693" s="7"/>
      <c r="J693" s="8"/>
      <c r="K693" s="7"/>
      <c r="L693" s="254"/>
      <c r="R693" s="7"/>
      <c r="T693" s="174"/>
      <c r="U693" s="7"/>
      <c r="W693" s="174"/>
    </row>
    <row r="694" spans="1:23" customFormat="1">
      <c r="A694" s="7"/>
      <c r="B694" s="7"/>
      <c r="C694" s="7"/>
      <c r="D694" s="7"/>
      <c r="E694" s="7"/>
      <c r="F694" s="7"/>
      <c r="G694" s="7"/>
      <c r="H694" s="7"/>
      <c r="I694" s="7"/>
      <c r="J694" s="8"/>
      <c r="K694" s="7"/>
      <c r="L694" s="254"/>
      <c r="R694" s="7"/>
      <c r="T694" s="174"/>
      <c r="U694" s="7"/>
      <c r="W694" s="174"/>
    </row>
    <row r="695" spans="1:23" customFormat="1">
      <c r="A695" s="7"/>
      <c r="B695" s="7"/>
      <c r="C695" s="7"/>
      <c r="D695" s="7"/>
      <c r="E695" s="7"/>
      <c r="F695" s="7"/>
      <c r="G695" s="7"/>
      <c r="H695" s="7"/>
      <c r="I695" s="7"/>
      <c r="J695" s="8"/>
      <c r="K695" s="7"/>
      <c r="L695" s="254"/>
      <c r="R695" s="7"/>
      <c r="T695" s="174"/>
      <c r="U695" s="7"/>
      <c r="W695" s="174"/>
    </row>
    <row r="696" spans="1:23" customFormat="1">
      <c r="A696" s="7"/>
      <c r="B696" s="7"/>
      <c r="C696" s="7"/>
      <c r="D696" s="7"/>
      <c r="E696" s="7"/>
      <c r="F696" s="7"/>
      <c r="G696" s="7"/>
      <c r="H696" s="7"/>
      <c r="I696" s="7"/>
      <c r="J696" s="8"/>
      <c r="K696" s="7"/>
      <c r="L696" s="254"/>
      <c r="R696" s="7"/>
      <c r="T696" s="174"/>
      <c r="U696" s="7"/>
      <c r="W696" s="174"/>
    </row>
    <row r="697" spans="1:23" customFormat="1">
      <c r="A697" s="7"/>
      <c r="B697" s="7"/>
      <c r="C697" s="7"/>
      <c r="D697" s="7"/>
      <c r="E697" s="7"/>
      <c r="F697" s="7"/>
      <c r="G697" s="7"/>
      <c r="H697" s="7"/>
      <c r="I697" s="7"/>
      <c r="J697" s="8"/>
      <c r="K697" s="7"/>
      <c r="L697" s="254"/>
      <c r="R697" s="7"/>
      <c r="T697" s="174"/>
      <c r="U697" s="7"/>
      <c r="W697" s="174"/>
    </row>
    <row r="698" spans="1:23" customFormat="1">
      <c r="A698" s="7"/>
      <c r="B698" s="7"/>
      <c r="C698" s="7"/>
      <c r="D698" s="7"/>
      <c r="E698" s="7"/>
      <c r="F698" s="7"/>
      <c r="G698" s="7"/>
      <c r="H698" s="7"/>
      <c r="I698" s="7"/>
      <c r="J698" s="8"/>
      <c r="K698" s="7"/>
      <c r="L698" s="254"/>
      <c r="R698" s="7"/>
      <c r="T698" s="174"/>
      <c r="U698" s="7"/>
      <c r="W698" s="174"/>
    </row>
    <row r="699" spans="1:23" customFormat="1">
      <c r="A699" s="7"/>
      <c r="B699" s="7"/>
      <c r="C699" s="7"/>
      <c r="D699" s="7"/>
      <c r="E699" s="7"/>
      <c r="F699" s="7"/>
      <c r="G699" s="7"/>
      <c r="H699" s="7"/>
      <c r="I699" s="7"/>
      <c r="J699" s="8"/>
      <c r="K699" s="7"/>
      <c r="L699" s="254"/>
      <c r="R699" s="7"/>
      <c r="T699" s="174"/>
      <c r="U699" s="7"/>
      <c r="W699" s="174"/>
    </row>
    <row r="700" spans="1:23" customFormat="1">
      <c r="A700" s="7"/>
      <c r="B700" s="7"/>
      <c r="C700" s="7"/>
      <c r="D700" s="7"/>
      <c r="E700" s="7"/>
      <c r="F700" s="7"/>
      <c r="G700" s="7"/>
      <c r="H700" s="7"/>
      <c r="I700" s="7"/>
      <c r="J700" s="8"/>
      <c r="K700" s="7"/>
      <c r="L700" s="254"/>
      <c r="R700" s="7"/>
      <c r="T700" s="174"/>
      <c r="U700" s="7"/>
      <c r="W700" s="174"/>
    </row>
    <row r="701" spans="1:23" customFormat="1">
      <c r="A701" s="7"/>
      <c r="B701" s="7"/>
      <c r="C701" s="7"/>
      <c r="D701" s="7"/>
      <c r="E701" s="7"/>
      <c r="F701" s="7"/>
      <c r="G701" s="7"/>
      <c r="H701" s="7"/>
      <c r="I701" s="7"/>
      <c r="J701" s="8"/>
      <c r="K701" s="7"/>
      <c r="L701" s="254"/>
      <c r="R701" s="7"/>
      <c r="T701" s="174"/>
      <c r="U701" s="7"/>
      <c r="W701" s="174"/>
    </row>
    <row r="702" spans="1:23" customFormat="1">
      <c r="A702" s="7"/>
      <c r="B702" s="7"/>
      <c r="C702" s="7"/>
      <c r="D702" s="7"/>
      <c r="E702" s="7"/>
      <c r="F702" s="7"/>
      <c r="G702" s="7"/>
      <c r="H702" s="7"/>
      <c r="I702" s="7"/>
      <c r="J702" s="8"/>
      <c r="K702" s="7"/>
      <c r="L702" s="254"/>
      <c r="R702" s="7"/>
      <c r="T702" s="174"/>
      <c r="U702" s="7"/>
      <c r="W702" s="174"/>
    </row>
    <row r="703" spans="1:23" customFormat="1">
      <c r="A703" s="7"/>
      <c r="B703" s="7"/>
      <c r="C703" s="7"/>
      <c r="D703" s="7"/>
      <c r="E703" s="7"/>
      <c r="F703" s="7"/>
      <c r="G703" s="7"/>
      <c r="H703" s="7"/>
      <c r="I703" s="7"/>
      <c r="J703" s="8"/>
      <c r="K703" s="7"/>
      <c r="L703" s="254"/>
      <c r="R703" s="7"/>
      <c r="T703" s="174"/>
      <c r="U703" s="7"/>
      <c r="W703" s="174"/>
    </row>
    <row r="704" spans="1:23" customFormat="1">
      <c r="A704" s="7"/>
      <c r="B704" s="7"/>
      <c r="C704" s="7"/>
      <c r="D704" s="7"/>
      <c r="E704" s="7"/>
      <c r="F704" s="7"/>
      <c r="G704" s="7"/>
      <c r="H704" s="7"/>
      <c r="I704" s="7"/>
      <c r="J704" s="8"/>
      <c r="K704" s="7"/>
      <c r="L704" s="254"/>
      <c r="R704" s="7"/>
      <c r="T704" s="174"/>
      <c r="U704" s="7"/>
      <c r="W704" s="174"/>
    </row>
    <row r="705" spans="1:23" customFormat="1">
      <c r="A705" s="7"/>
      <c r="B705" s="7"/>
      <c r="C705" s="7"/>
      <c r="D705" s="7"/>
      <c r="E705" s="7"/>
      <c r="F705" s="7"/>
      <c r="G705" s="7"/>
      <c r="H705" s="7"/>
      <c r="I705" s="7"/>
      <c r="J705" s="8"/>
      <c r="K705" s="7"/>
      <c r="L705" s="254"/>
      <c r="R705" s="7"/>
      <c r="T705" s="174"/>
      <c r="U705" s="7"/>
      <c r="W705" s="174"/>
    </row>
    <row r="706" spans="1:23" customFormat="1">
      <c r="A706" s="7"/>
      <c r="B706" s="7"/>
      <c r="C706" s="7"/>
      <c r="D706" s="7"/>
      <c r="E706" s="7"/>
      <c r="F706" s="7"/>
      <c r="G706" s="7"/>
      <c r="H706" s="7"/>
      <c r="I706" s="7"/>
      <c r="J706" s="8"/>
      <c r="K706" s="7"/>
      <c r="L706" s="254"/>
      <c r="R706" s="7"/>
      <c r="T706" s="174"/>
      <c r="U706" s="7"/>
      <c r="W706" s="174"/>
    </row>
    <row r="707" spans="1:23" customFormat="1">
      <c r="A707" s="7"/>
      <c r="B707" s="7"/>
      <c r="C707" s="7"/>
      <c r="D707" s="7"/>
      <c r="E707" s="7"/>
      <c r="F707" s="7"/>
      <c r="G707" s="7"/>
      <c r="H707" s="7"/>
      <c r="I707" s="7"/>
      <c r="J707" s="8"/>
      <c r="K707" s="7"/>
      <c r="L707" s="254"/>
      <c r="R707" s="7"/>
      <c r="T707" s="174"/>
      <c r="U707" s="7"/>
      <c r="W707" s="174"/>
    </row>
    <row r="708" spans="1:23" customFormat="1">
      <c r="A708" s="7"/>
      <c r="B708" s="7"/>
      <c r="C708" s="7"/>
      <c r="D708" s="7"/>
      <c r="E708" s="7"/>
      <c r="F708" s="7"/>
      <c r="G708" s="7"/>
      <c r="H708" s="7"/>
      <c r="I708" s="7"/>
      <c r="J708" s="8"/>
      <c r="K708" s="7"/>
      <c r="L708" s="254"/>
      <c r="R708" s="7"/>
      <c r="T708" s="174"/>
      <c r="U708" s="7"/>
      <c r="W708" s="174"/>
    </row>
    <row r="709" spans="1:23" customFormat="1">
      <c r="A709" s="7"/>
      <c r="B709" s="7"/>
      <c r="C709" s="7"/>
      <c r="D709" s="7"/>
      <c r="E709" s="7"/>
      <c r="F709" s="7"/>
      <c r="G709" s="7"/>
      <c r="H709" s="7"/>
      <c r="I709" s="7"/>
      <c r="J709" s="8"/>
      <c r="K709" s="7"/>
      <c r="L709" s="254"/>
      <c r="R709" s="7"/>
      <c r="T709" s="174"/>
      <c r="U709" s="7"/>
      <c r="W709" s="174"/>
    </row>
    <row r="710" spans="1:23" customFormat="1">
      <c r="A710" s="7"/>
      <c r="B710" s="7"/>
      <c r="C710" s="7"/>
      <c r="D710" s="7"/>
      <c r="E710" s="7"/>
      <c r="F710" s="7"/>
      <c r="G710" s="7"/>
      <c r="H710" s="7"/>
      <c r="I710" s="7"/>
      <c r="J710" s="8"/>
      <c r="K710" s="7"/>
      <c r="L710" s="254"/>
      <c r="R710" s="7"/>
      <c r="T710" s="174"/>
      <c r="U710" s="7"/>
      <c r="W710" s="174"/>
    </row>
    <row r="711" spans="1:23" customFormat="1">
      <c r="A711" s="7"/>
      <c r="B711" s="7"/>
      <c r="C711" s="7"/>
      <c r="D711" s="7"/>
      <c r="E711" s="7"/>
      <c r="F711" s="7"/>
      <c r="G711" s="7"/>
      <c r="H711" s="7"/>
      <c r="I711" s="7"/>
      <c r="J711" s="8"/>
      <c r="K711" s="7"/>
      <c r="L711" s="254"/>
      <c r="R711" s="7"/>
      <c r="T711" s="174"/>
      <c r="U711" s="7"/>
      <c r="W711" s="174"/>
    </row>
    <row r="712" spans="1:23" customFormat="1">
      <c r="A712" s="7"/>
      <c r="B712" s="7"/>
      <c r="C712" s="7"/>
      <c r="D712" s="7"/>
      <c r="E712" s="7"/>
      <c r="F712" s="7"/>
      <c r="G712" s="7"/>
      <c r="H712" s="7"/>
      <c r="I712" s="7"/>
      <c r="J712" s="8"/>
      <c r="K712" s="7"/>
      <c r="L712" s="254"/>
      <c r="R712" s="7"/>
      <c r="T712" s="174"/>
      <c r="U712" s="7"/>
      <c r="W712" s="174"/>
    </row>
    <row r="713" spans="1:23" customFormat="1">
      <c r="A713" s="7"/>
      <c r="B713" s="7"/>
      <c r="C713" s="7"/>
      <c r="D713" s="7"/>
      <c r="E713" s="7"/>
      <c r="F713" s="7"/>
      <c r="G713" s="7"/>
      <c r="H713" s="7"/>
      <c r="I713" s="7"/>
      <c r="J713" s="8"/>
      <c r="K713" s="7"/>
      <c r="L713" s="254"/>
      <c r="R713" s="7"/>
      <c r="T713" s="174"/>
      <c r="U713" s="7"/>
      <c r="W713" s="174"/>
    </row>
    <row r="714" spans="1:23" customFormat="1">
      <c r="A714" s="7"/>
      <c r="B714" s="7"/>
      <c r="C714" s="7"/>
      <c r="D714" s="7"/>
      <c r="E714" s="7"/>
      <c r="F714" s="7"/>
      <c r="G714" s="7"/>
      <c r="H714" s="7"/>
      <c r="I714" s="7"/>
      <c r="J714" s="8"/>
      <c r="K714" s="7"/>
      <c r="L714" s="254"/>
      <c r="R714" s="7"/>
      <c r="T714" s="174"/>
      <c r="U714" s="7"/>
      <c r="W714" s="174"/>
    </row>
    <row r="715" spans="1:23" customFormat="1">
      <c r="A715" s="7"/>
      <c r="B715" s="7"/>
      <c r="C715" s="7"/>
      <c r="D715" s="7"/>
      <c r="E715" s="7"/>
      <c r="F715" s="7"/>
      <c r="G715" s="7"/>
      <c r="H715" s="7"/>
      <c r="I715" s="7"/>
      <c r="J715" s="8"/>
      <c r="K715" s="7"/>
      <c r="L715" s="254"/>
      <c r="R715" s="7"/>
      <c r="T715" s="174"/>
      <c r="U715" s="7"/>
      <c r="W715" s="174"/>
    </row>
    <row r="716" spans="1:23" customFormat="1">
      <c r="A716" s="7"/>
      <c r="B716" s="7"/>
      <c r="C716" s="7"/>
      <c r="D716" s="7"/>
      <c r="E716" s="7"/>
      <c r="F716" s="7"/>
      <c r="G716" s="7"/>
      <c r="H716" s="7"/>
      <c r="I716" s="7"/>
      <c r="J716" s="8"/>
      <c r="K716" s="7"/>
      <c r="L716" s="254"/>
      <c r="R716" s="7"/>
      <c r="T716" s="174"/>
      <c r="U716" s="7"/>
      <c r="W716" s="174"/>
    </row>
    <row r="717" spans="1:23" customFormat="1">
      <c r="A717" s="7"/>
      <c r="B717" s="7"/>
      <c r="C717" s="7"/>
      <c r="D717" s="7"/>
      <c r="E717" s="7"/>
      <c r="F717" s="7"/>
      <c r="G717" s="7"/>
      <c r="H717" s="7"/>
      <c r="I717" s="7"/>
      <c r="J717" s="8"/>
      <c r="K717" s="7"/>
      <c r="L717" s="254"/>
      <c r="R717" s="7"/>
      <c r="T717" s="174"/>
      <c r="U717" s="7"/>
      <c r="W717" s="174"/>
    </row>
    <row r="718" spans="1:23" customFormat="1">
      <c r="A718" s="7"/>
      <c r="B718" s="7"/>
      <c r="C718" s="7"/>
      <c r="D718" s="7"/>
      <c r="E718" s="7"/>
      <c r="F718" s="7"/>
      <c r="G718" s="7"/>
      <c r="H718" s="7"/>
      <c r="I718" s="7"/>
      <c r="J718" s="8"/>
      <c r="K718" s="7"/>
      <c r="L718" s="254"/>
      <c r="R718" s="7"/>
      <c r="T718" s="174"/>
      <c r="U718" s="7"/>
      <c r="W718" s="174"/>
    </row>
    <row r="719" spans="1:23" customFormat="1">
      <c r="A719" s="7"/>
      <c r="B719" s="7"/>
      <c r="C719" s="7"/>
      <c r="D719" s="7"/>
      <c r="E719" s="7"/>
      <c r="F719" s="7"/>
      <c r="G719" s="7"/>
      <c r="H719" s="7"/>
      <c r="I719" s="7"/>
      <c r="J719" s="8"/>
      <c r="K719" s="7"/>
      <c r="L719" s="254"/>
      <c r="R719" s="7"/>
      <c r="T719" s="174"/>
      <c r="U719" s="7"/>
      <c r="W719" s="174"/>
    </row>
    <row r="720" spans="1:23" customFormat="1">
      <c r="A720" s="7"/>
      <c r="B720" s="7"/>
      <c r="C720" s="7"/>
      <c r="D720" s="7"/>
      <c r="E720" s="7"/>
      <c r="F720" s="7"/>
      <c r="G720" s="7"/>
      <c r="H720" s="7"/>
      <c r="I720" s="7"/>
      <c r="J720" s="8"/>
      <c r="K720" s="7"/>
      <c r="L720" s="254"/>
      <c r="R720" s="7"/>
      <c r="T720" s="174"/>
      <c r="U720" s="7"/>
      <c r="W720" s="174"/>
    </row>
    <row r="721" spans="1:23" customFormat="1">
      <c r="A721" s="7"/>
      <c r="B721" s="7"/>
      <c r="C721" s="7"/>
      <c r="D721" s="7"/>
      <c r="E721" s="7"/>
      <c r="F721" s="7"/>
      <c r="G721" s="7"/>
      <c r="H721" s="7"/>
      <c r="I721" s="7"/>
      <c r="J721" s="8"/>
      <c r="K721" s="7"/>
      <c r="L721" s="254"/>
      <c r="R721" s="7"/>
      <c r="T721" s="174"/>
      <c r="U721" s="7"/>
      <c r="W721" s="174"/>
    </row>
    <row r="722" spans="1:23" customFormat="1">
      <c r="A722" s="7"/>
      <c r="B722" s="7"/>
      <c r="C722" s="7"/>
      <c r="D722" s="7"/>
      <c r="E722" s="7"/>
      <c r="F722" s="7"/>
      <c r="G722" s="7"/>
      <c r="H722" s="7"/>
      <c r="I722" s="7"/>
      <c r="J722" s="8"/>
      <c r="K722" s="7"/>
      <c r="L722" s="254"/>
      <c r="R722" s="7"/>
      <c r="T722" s="174"/>
      <c r="U722" s="7"/>
      <c r="W722" s="174"/>
    </row>
    <row r="723" spans="1:23" customFormat="1">
      <c r="A723" s="7"/>
      <c r="B723" s="7"/>
      <c r="C723" s="7"/>
      <c r="D723" s="7"/>
      <c r="E723" s="7"/>
      <c r="F723" s="7"/>
      <c r="G723" s="7"/>
      <c r="H723" s="7"/>
      <c r="I723" s="7"/>
      <c r="J723" s="8"/>
      <c r="K723" s="7"/>
      <c r="L723" s="254"/>
      <c r="R723" s="7"/>
      <c r="T723" s="174"/>
      <c r="U723" s="7"/>
      <c r="W723" s="174"/>
    </row>
    <row r="724" spans="1:23" customFormat="1">
      <c r="A724" s="7"/>
      <c r="B724" s="7"/>
      <c r="C724" s="7"/>
      <c r="D724" s="7"/>
      <c r="E724" s="7"/>
      <c r="F724" s="7"/>
      <c r="G724" s="7"/>
      <c r="H724" s="7"/>
      <c r="I724" s="7"/>
      <c r="J724" s="8"/>
      <c r="K724" s="7"/>
      <c r="L724" s="254"/>
      <c r="R724" s="7"/>
      <c r="T724" s="174"/>
      <c r="U724" s="7"/>
      <c r="W724" s="174"/>
    </row>
    <row r="725" spans="1:23" customFormat="1">
      <c r="A725" s="7"/>
      <c r="B725" s="7"/>
      <c r="C725" s="7"/>
      <c r="D725" s="7"/>
      <c r="E725" s="7"/>
      <c r="F725" s="7"/>
      <c r="G725" s="7"/>
      <c r="H725" s="7"/>
      <c r="I725" s="7"/>
      <c r="J725" s="8"/>
      <c r="K725" s="7"/>
      <c r="L725" s="254"/>
      <c r="R725" s="7"/>
      <c r="T725" s="174"/>
      <c r="U725" s="7"/>
      <c r="W725" s="174"/>
    </row>
    <row r="726" spans="1:23" customFormat="1">
      <c r="A726" s="7"/>
      <c r="B726" s="7"/>
      <c r="C726" s="7"/>
      <c r="D726" s="7"/>
      <c r="E726" s="7"/>
      <c r="F726" s="7"/>
      <c r="G726" s="7"/>
      <c r="H726" s="7"/>
      <c r="I726" s="7"/>
      <c r="J726" s="8"/>
      <c r="K726" s="7"/>
      <c r="L726" s="254"/>
      <c r="R726" s="7"/>
      <c r="T726" s="174"/>
      <c r="U726" s="7"/>
      <c r="W726" s="174"/>
    </row>
    <row r="727" spans="1:23" customFormat="1">
      <c r="A727" s="7"/>
      <c r="B727" s="7"/>
      <c r="C727" s="7"/>
      <c r="D727" s="7"/>
      <c r="E727" s="7"/>
      <c r="F727" s="7"/>
      <c r="G727" s="7"/>
      <c r="H727" s="7"/>
      <c r="I727" s="7"/>
      <c r="J727" s="8"/>
      <c r="K727" s="7"/>
      <c r="L727" s="254"/>
      <c r="R727" s="7"/>
      <c r="T727" s="174"/>
      <c r="U727" s="7"/>
      <c r="W727" s="174"/>
    </row>
    <row r="728" spans="1:23" customFormat="1">
      <c r="A728" s="7"/>
      <c r="B728" s="7"/>
      <c r="C728" s="7"/>
      <c r="D728" s="7"/>
      <c r="E728" s="7"/>
      <c r="F728" s="7"/>
      <c r="G728" s="7"/>
      <c r="H728" s="7"/>
      <c r="I728" s="7"/>
      <c r="J728" s="8"/>
      <c r="K728" s="7"/>
      <c r="L728" s="254"/>
      <c r="R728" s="7"/>
      <c r="T728" s="174"/>
      <c r="U728" s="7"/>
      <c r="W728" s="174"/>
    </row>
    <row r="729" spans="1:23" customFormat="1">
      <c r="A729" s="7"/>
      <c r="B729" s="7"/>
      <c r="C729" s="7"/>
      <c r="D729" s="7"/>
      <c r="E729" s="7"/>
      <c r="F729" s="7"/>
      <c r="G729" s="7"/>
      <c r="H729" s="7"/>
      <c r="I729" s="7"/>
      <c r="J729" s="8"/>
      <c r="K729" s="7"/>
      <c r="L729" s="254"/>
      <c r="R729" s="7"/>
      <c r="T729" s="174"/>
      <c r="U729" s="7"/>
      <c r="W729" s="174"/>
    </row>
    <row r="730" spans="1:23" customFormat="1">
      <c r="A730" s="7"/>
      <c r="B730" s="7"/>
      <c r="C730" s="7"/>
      <c r="D730" s="7"/>
      <c r="E730" s="7"/>
      <c r="F730" s="7"/>
      <c r="G730" s="7"/>
      <c r="H730" s="7"/>
      <c r="I730" s="7"/>
      <c r="J730" s="8"/>
      <c r="K730" s="7"/>
      <c r="L730" s="254"/>
      <c r="R730" s="7"/>
      <c r="T730" s="174"/>
      <c r="U730" s="7"/>
      <c r="W730" s="174"/>
    </row>
    <row r="731" spans="1:23" customFormat="1">
      <c r="A731" s="7"/>
      <c r="B731" s="7"/>
      <c r="C731" s="7"/>
      <c r="D731" s="7"/>
      <c r="E731" s="7"/>
      <c r="F731" s="7"/>
      <c r="G731" s="7"/>
      <c r="H731" s="7"/>
      <c r="I731" s="7"/>
      <c r="J731" s="8"/>
      <c r="K731" s="7"/>
      <c r="L731" s="254"/>
      <c r="R731" s="7"/>
      <c r="T731" s="174"/>
      <c r="U731" s="7"/>
      <c r="W731" s="174"/>
    </row>
    <row r="732" spans="1:23" customFormat="1">
      <c r="A732" s="7"/>
      <c r="B732" s="7"/>
      <c r="C732" s="7"/>
      <c r="D732" s="7"/>
      <c r="E732" s="7"/>
      <c r="F732" s="7"/>
      <c r="G732" s="7"/>
      <c r="H732" s="7"/>
      <c r="I732" s="7"/>
      <c r="J732" s="8"/>
      <c r="K732" s="7"/>
      <c r="L732" s="254"/>
      <c r="R732" s="7"/>
      <c r="T732" s="174"/>
      <c r="U732" s="7"/>
      <c r="W732" s="174"/>
    </row>
    <row r="733" spans="1:23" customFormat="1">
      <c r="A733" s="7"/>
      <c r="B733" s="7"/>
      <c r="C733" s="7"/>
      <c r="D733" s="7"/>
      <c r="E733" s="7"/>
      <c r="F733" s="7"/>
      <c r="G733" s="7"/>
      <c r="H733" s="7"/>
      <c r="I733" s="7"/>
      <c r="J733" s="8"/>
      <c r="K733" s="7"/>
      <c r="L733" s="254"/>
      <c r="R733" s="7"/>
      <c r="T733" s="174"/>
      <c r="U733" s="7"/>
      <c r="W733" s="174"/>
    </row>
    <row r="734" spans="1:23" customFormat="1">
      <c r="A734" s="7"/>
      <c r="B734" s="7"/>
      <c r="C734" s="7"/>
      <c r="D734" s="7"/>
      <c r="E734" s="7"/>
      <c r="F734" s="7"/>
      <c r="G734" s="7"/>
      <c r="H734" s="7"/>
      <c r="I734" s="7"/>
      <c r="J734" s="8"/>
      <c r="K734" s="7"/>
      <c r="L734" s="254"/>
      <c r="R734" s="7"/>
      <c r="T734" s="174"/>
      <c r="U734" s="7"/>
      <c r="W734" s="174"/>
    </row>
    <row r="735" spans="1:23" customFormat="1">
      <c r="A735" s="7"/>
      <c r="B735" s="7"/>
      <c r="C735" s="7"/>
      <c r="D735" s="7"/>
      <c r="E735" s="7"/>
      <c r="F735" s="7"/>
      <c r="G735" s="7"/>
      <c r="H735" s="7"/>
      <c r="I735" s="7"/>
      <c r="J735" s="8"/>
      <c r="K735" s="7"/>
      <c r="L735" s="254"/>
      <c r="R735" s="7"/>
      <c r="T735" s="174"/>
      <c r="U735" s="7"/>
      <c r="W735" s="174"/>
    </row>
    <row r="736" spans="1:23" customFormat="1">
      <c r="A736" s="7"/>
      <c r="B736" s="7"/>
      <c r="C736" s="7"/>
      <c r="D736" s="7"/>
      <c r="E736" s="7"/>
      <c r="F736" s="7"/>
      <c r="G736" s="7"/>
      <c r="H736" s="7"/>
      <c r="I736" s="7"/>
      <c r="J736" s="8"/>
      <c r="K736" s="7"/>
      <c r="L736" s="254"/>
      <c r="R736" s="7"/>
      <c r="T736" s="174"/>
      <c r="U736" s="7"/>
      <c r="W736" s="174"/>
    </row>
    <row r="737" spans="1:23" customFormat="1">
      <c r="A737" s="7"/>
      <c r="B737" s="7"/>
      <c r="C737" s="7"/>
      <c r="D737" s="7"/>
      <c r="E737" s="7"/>
      <c r="F737" s="7"/>
      <c r="G737" s="7"/>
      <c r="H737" s="7"/>
      <c r="I737" s="7"/>
      <c r="J737" s="8"/>
      <c r="K737" s="7"/>
      <c r="L737" s="254"/>
      <c r="R737" s="7"/>
      <c r="T737" s="174"/>
      <c r="U737" s="7"/>
      <c r="W737" s="174"/>
    </row>
    <row r="738" spans="1:23" customFormat="1">
      <c r="A738" s="7"/>
      <c r="B738" s="7"/>
      <c r="C738" s="7"/>
      <c r="D738" s="7"/>
      <c r="E738" s="7"/>
      <c r="F738" s="7"/>
      <c r="G738" s="7"/>
      <c r="H738" s="7"/>
      <c r="I738" s="7"/>
      <c r="J738" s="8"/>
      <c r="K738" s="7"/>
      <c r="L738" s="254"/>
      <c r="R738" s="7"/>
      <c r="T738" s="174"/>
      <c r="U738" s="7"/>
      <c r="W738" s="174"/>
    </row>
    <row r="739" spans="1:23" customFormat="1">
      <c r="A739" s="7"/>
      <c r="B739" s="7"/>
      <c r="C739" s="7"/>
      <c r="D739" s="7"/>
      <c r="E739" s="7"/>
      <c r="F739" s="7"/>
      <c r="G739" s="7"/>
      <c r="H739" s="7"/>
      <c r="I739" s="7"/>
      <c r="J739" s="8"/>
      <c r="K739" s="7"/>
      <c r="L739" s="254"/>
      <c r="R739" s="7"/>
      <c r="T739" s="174"/>
      <c r="U739" s="7"/>
      <c r="W739" s="174"/>
    </row>
    <row r="740" spans="1:23" customFormat="1">
      <c r="A740" s="7"/>
      <c r="B740" s="7"/>
      <c r="C740" s="7"/>
      <c r="D740" s="7"/>
      <c r="E740" s="7"/>
      <c r="F740" s="7"/>
      <c r="G740" s="7"/>
      <c r="H740" s="7"/>
      <c r="I740" s="7"/>
      <c r="J740" s="8"/>
      <c r="K740" s="7"/>
      <c r="L740" s="254"/>
      <c r="R740" s="7"/>
      <c r="T740" s="174"/>
      <c r="U740" s="7"/>
      <c r="W740" s="174"/>
    </row>
    <row r="741" spans="1:23" customFormat="1">
      <c r="A741" s="7"/>
      <c r="B741" s="7"/>
      <c r="C741" s="7"/>
      <c r="D741" s="7"/>
      <c r="E741" s="7"/>
      <c r="F741" s="7"/>
      <c r="G741" s="7"/>
      <c r="H741" s="7"/>
      <c r="I741" s="7"/>
      <c r="J741" s="8"/>
      <c r="K741" s="7"/>
      <c r="L741" s="254"/>
      <c r="R741" s="7"/>
      <c r="T741" s="174"/>
      <c r="U741" s="7"/>
      <c r="W741" s="174"/>
    </row>
    <row r="742" spans="1:23" customFormat="1">
      <c r="A742" s="7"/>
      <c r="B742" s="7"/>
      <c r="C742" s="7"/>
      <c r="D742" s="7"/>
      <c r="E742" s="7"/>
      <c r="F742" s="7"/>
      <c r="G742" s="7"/>
      <c r="H742" s="7"/>
      <c r="I742" s="7"/>
      <c r="J742" s="8"/>
      <c r="K742" s="7"/>
      <c r="L742" s="254"/>
      <c r="R742" s="7"/>
      <c r="T742" s="174"/>
      <c r="U742" s="7"/>
      <c r="W742" s="174"/>
    </row>
    <row r="743" spans="1:23" customFormat="1">
      <c r="A743" s="7"/>
      <c r="B743" s="7"/>
      <c r="C743" s="7"/>
      <c r="D743" s="7"/>
      <c r="E743" s="7"/>
      <c r="F743" s="7"/>
      <c r="G743" s="7"/>
      <c r="H743" s="7"/>
      <c r="I743" s="7"/>
      <c r="J743" s="8"/>
      <c r="K743" s="7"/>
      <c r="L743" s="254"/>
      <c r="R743" s="7"/>
      <c r="T743" s="174"/>
      <c r="U743" s="7"/>
      <c r="W743" s="174"/>
    </row>
    <row r="744" spans="1:23" customFormat="1">
      <c r="A744" s="7"/>
      <c r="B744" s="7"/>
      <c r="C744" s="7"/>
      <c r="D744" s="7"/>
      <c r="E744" s="7"/>
      <c r="F744" s="7"/>
      <c r="G744" s="7"/>
      <c r="H744" s="7"/>
      <c r="I744" s="7"/>
      <c r="J744" s="8"/>
      <c r="K744" s="7"/>
      <c r="L744" s="254"/>
      <c r="R744" s="7"/>
      <c r="T744" s="174"/>
      <c r="U744" s="7"/>
      <c r="W744" s="174"/>
    </row>
    <row r="745" spans="1:23" customFormat="1">
      <c r="A745" s="7"/>
      <c r="B745" s="7"/>
      <c r="C745" s="7"/>
      <c r="D745" s="7"/>
      <c r="E745" s="7"/>
      <c r="F745" s="7"/>
      <c r="G745" s="7"/>
      <c r="H745" s="7"/>
      <c r="I745" s="7"/>
      <c r="J745" s="8"/>
      <c r="K745" s="7"/>
      <c r="L745" s="254"/>
      <c r="R745" s="7"/>
      <c r="T745" s="174"/>
      <c r="U745" s="7"/>
      <c r="W745" s="174"/>
    </row>
    <row r="746" spans="1:23" customFormat="1">
      <c r="A746" s="7"/>
      <c r="B746" s="7"/>
      <c r="C746" s="7"/>
      <c r="D746" s="7"/>
      <c r="E746" s="7"/>
      <c r="F746" s="7"/>
      <c r="G746" s="7"/>
      <c r="H746" s="7"/>
      <c r="I746" s="7"/>
      <c r="J746" s="8"/>
      <c r="K746" s="7"/>
      <c r="L746" s="254"/>
      <c r="R746" s="7"/>
      <c r="T746" s="174"/>
      <c r="U746" s="7"/>
      <c r="W746" s="174"/>
    </row>
    <row r="747" spans="1:23" customFormat="1">
      <c r="A747" s="7"/>
      <c r="B747" s="7"/>
      <c r="C747" s="7"/>
      <c r="D747" s="7"/>
      <c r="E747" s="7"/>
      <c r="F747" s="7"/>
      <c r="G747" s="7"/>
      <c r="H747" s="7"/>
      <c r="I747" s="7"/>
      <c r="J747" s="8"/>
      <c r="K747" s="7"/>
      <c r="L747" s="254"/>
      <c r="R747" s="7"/>
      <c r="T747" s="174"/>
      <c r="U747" s="7"/>
      <c r="W747" s="174"/>
    </row>
    <row r="748" spans="1:23" customFormat="1">
      <c r="A748" s="7"/>
      <c r="B748" s="7"/>
      <c r="C748" s="7"/>
      <c r="D748" s="7"/>
      <c r="E748" s="7"/>
      <c r="F748" s="7"/>
      <c r="G748" s="7"/>
      <c r="H748" s="7"/>
      <c r="I748" s="7"/>
      <c r="J748" s="8"/>
      <c r="K748" s="7"/>
      <c r="L748" s="254"/>
      <c r="R748" s="7"/>
      <c r="T748" s="174"/>
      <c r="U748" s="7"/>
      <c r="W748" s="174"/>
    </row>
    <row r="749" spans="1:23" customFormat="1">
      <c r="A749" s="7"/>
      <c r="B749" s="7"/>
      <c r="C749" s="7"/>
      <c r="D749" s="7"/>
      <c r="E749" s="7"/>
      <c r="F749" s="7"/>
      <c r="G749" s="7"/>
      <c r="H749" s="7"/>
      <c r="I749" s="7"/>
      <c r="J749" s="8"/>
      <c r="K749" s="7"/>
      <c r="L749" s="254"/>
      <c r="R749" s="7"/>
      <c r="T749" s="174"/>
      <c r="U749" s="7"/>
      <c r="W749" s="174"/>
    </row>
    <row r="750" spans="1:23" customFormat="1">
      <c r="A750" s="7"/>
      <c r="B750" s="7"/>
      <c r="C750" s="7"/>
      <c r="D750" s="7"/>
      <c r="E750" s="7"/>
      <c r="F750" s="7"/>
      <c r="G750" s="7"/>
      <c r="H750" s="7"/>
      <c r="I750" s="7"/>
      <c r="J750" s="8"/>
      <c r="K750" s="7"/>
      <c r="L750" s="254"/>
      <c r="R750" s="7"/>
      <c r="T750" s="174"/>
      <c r="U750" s="7"/>
      <c r="W750" s="174"/>
    </row>
    <row r="751" spans="1:23" customFormat="1">
      <c r="A751" s="7"/>
      <c r="B751" s="7"/>
      <c r="C751" s="7"/>
      <c r="D751" s="7"/>
      <c r="E751" s="7"/>
      <c r="F751" s="7"/>
      <c r="G751" s="7"/>
      <c r="H751" s="7"/>
      <c r="I751" s="7"/>
      <c r="J751" s="8"/>
      <c r="K751" s="7"/>
      <c r="L751" s="254"/>
      <c r="R751" s="7"/>
      <c r="T751" s="174"/>
      <c r="U751" s="7"/>
      <c r="W751" s="174"/>
    </row>
    <row r="752" spans="1:23" customFormat="1">
      <c r="A752" s="7"/>
      <c r="B752" s="7"/>
      <c r="C752" s="7"/>
      <c r="D752" s="7"/>
      <c r="E752" s="7"/>
      <c r="F752" s="7"/>
      <c r="G752" s="7"/>
      <c r="H752" s="7"/>
      <c r="I752" s="7"/>
      <c r="J752" s="8"/>
      <c r="K752" s="7"/>
      <c r="L752" s="254"/>
      <c r="R752" s="7"/>
      <c r="T752" s="174"/>
      <c r="U752" s="7"/>
      <c r="W752" s="174"/>
    </row>
    <row r="753" spans="1:23" customFormat="1">
      <c r="A753" s="7"/>
      <c r="B753" s="7"/>
      <c r="C753" s="7"/>
      <c r="D753" s="7"/>
      <c r="E753" s="7"/>
      <c r="F753" s="7"/>
      <c r="G753" s="7"/>
      <c r="H753" s="7"/>
      <c r="I753" s="7"/>
      <c r="J753" s="8"/>
      <c r="K753" s="7"/>
      <c r="L753" s="254"/>
      <c r="R753" s="7"/>
      <c r="T753" s="174"/>
      <c r="U753" s="7"/>
      <c r="W753" s="174"/>
    </row>
    <row r="754" spans="1:23" customFormat="1">
      <c r="A754" s="7"/>
      <c r="B754" s="7"/>
      <c r="C754" s="7"/>
      <c r="D754" s="7"/>
      <c r="E754" s="7"/>
      <c r="F754" s="7"/>
      <c r="G754" s="7"/>
      <c r="H754" s="7"/>
      <c r="I754" s="7"/>
      <c r="J754" s="8"/>
      <c r="K754" s="7"/>
      <c r="L754" s="254"/>
      <c r="R754" s="7"/>
      <c r="T754" s="174"/>
      <c r="U754" s="7"/>
      <c r="W754" s="174"/>
    </row>
    <row r="755" spans="1:23" customFormat="1">
      <c r="A755" s="7"/>
      <c r="B755" s="7"/>
      <c r="C755" s="7"/>
      <c r="D755" s="7"/>
      <c r="E755" s="7"/>
      <c r="F755" s="7"/>
      <c r="G755" s="7"/>
      <c r="H755" s="7"/>
      <c r="I755" s="7"/>
      <c r="J755" s="8"/>
      <c r="K755" s="7"/>
      <c r="L755" s="254"/>
      <c r="R755" s="7"/>
      <c r="T755" s="174"/>
      <c r="U755" s="7"/>
      <c r="W755" s="174"/>
    </row>
    <row r="756" spans="1:23" customFormat="1">
      <c r="A756" s="7"/>
      <c r="B756" s="7"/>
      <c r="C756" s="7"/>
      <c r="D756" s="7"/>
      <c r="E756" s="7"/>
      <c r="F756" s="7"/>
      <c r="G756" s="7"/>
      <c r="H756" s="7"/>
      <c r="I756" s="7"/>
      <c r="J756" s="8"/>
      <c r="K756" s="7"/>
      <c r="L756" s="254"/>
      <c r="R756" s="7"/>
      <c r="T756" s="174"/>
      <c r="U756" s="7"/>
      <c r="W756" s="174"/>
    </row>
    <row r="757" spans="1:23" customFormat="1">
      <c r="A757" s="7"/>
      <c r="B757" s="7"/>
      <c r="C757" s="7"/>
      <c r="D757" s="7"/>
      <c r="E757" s="7"/>
      <c r="F757" s="7"/>
      <c r="G757" s="7"/>
      <c r="H757" s="7"/>
      <c r="I757" s="7"/>
      <c r="J757" s="8"/>
      <c r="K757" s="7"/>
      <c r="L757" s="254"/>
      <c r="R757" s="7"/>
      <c r="T757" s="174"/>
      <c r="U757" s="7"/>
      <c r="W757" s="174"/>
    </row>
    <row r="758" spans="1:23" customFormat="1">
      <c r="A758" s="7"/>
      <c r="B758" s="7"/>
      <c r="C758" s="7"/>
      <c r="D758" s="7"/>
      <c r="E758" s="7"/>
      <c r="F758" s="7"/>
      <c r="G758" s="7"/>
      <c r="H758" s="7"/>
      <c r="I758" s="7"/>
      <c r="J758" s="8"/>
      <c r="K758" s="7"/>
      <c r="L758" s="254"/>
      <c r="R758" s="7"/>
      <c r="T758" s="174"/>
      <c r="U758" s="7"/>
      <c r="W758" s="174"/>
    </row>
    <row r="759" spans="1:23" customFormat="1">
      <c r="A759" s="7"/>
      <c r="B759" s="7"/>
      <c r="C759" s="7"/>
      <c r="D759" s="7"/>
      <c r="E759" s="7"/>
      <c r="F759" s="7"/>
      <c r="G759" s="7"/>
      <c r="H759" s="7"/>
      <c r="I759" s="7"/>
      <c r="J759" s="8"/>
      <c r="K759" s="7"/>
      <c r="L759" s="254"/>
      <c r="R759" s="7"/>
      <c r="T759" s="174"/>
      <c r="U759" s="7"/>
      <c r="W759" s="174"/>
    </row>
    <row r="760" spans="1:23" customFormat="1">
      <c r="A760" s="7"/>
      <c r="B760" s="7"/>
      <c r="C760" s="7"/>
      <c r="D760" s="7"/>
      <c r="E760" s="7"/>
      <c r="F760" s="7"/>
      <c r="G760" s="7"/>
      <c r="H760" s="7"/>
      <c r="I760" s="7"/>
      <c r="J760" s="8"/>
      <c r="K760" s="7"/>
      <c r="L760" s="254"/>
      <c r="R760" s="7"/>
      <c r="T760" s="174"/>
      <c r="U760" s="7"/>
      <c r="W760" s="174"/>
    </row>
    <row r="761" spans="1:23" customFormat="1">
      <c r="A761" s="7"/>
      <c r="B761" s="7"/>
      <c r="C761" s="7"/>
      <c r="D761" s="7"/>
      <c r="E761" s="7"/>
      <c r="F761" s="7"/>
      <c r="G761" s="7"/>
      <c r="H761" s="7"/>
      <c r="I761" s="7"/>
      <c r="J761" s="8"/>
      <c r="K761" s="7"/>
      <c r="L761" s="254"/>
      <c r="R761" s="7"/>
      <c r="T761" s="174"/>
      <c r="U761" s="7"/>
      <c r="W761" s="174"/>
    </row>
    <row r="762" spans="1:23" customFormat="1">
      <c r="A762" s="7"/>
      <c r="B762" s="7"/>
      <c r="C762" s="7"/>
      <c r="D762" s="7"/>
      <c r="E762" s="7"/>
      <c r="F762" s="7"/>
      <c r="G762" s="7"/>
      <c r="H762" s="7"/>
      <c r="I762" s="7"/>
      <c r="J762" s="8"/>
      <c r="K762" s="7"/>
      <c r="L762" s="254"/>
      <c r="R762" s="7"/>
      <c r="T762" s="174"/>
      <c r="U762" s="7"/>
      <c r="W762" s="174"/>
    </row>
    <row r="763" spans="1:23" customFormat="1">
      <c r="A763" s="7"/>
      <c r="B763" s="7"/>
      <c r="C763" s="7"/>
      <c r="D763" s="7"/>
      <c r="E763" s="7"/>
      <c r="F763" s="7"/>
      <c r="G763" s="7"/>
      <c r="H763" s="7"/>
      <c r="I763" s="7"/>
      <c r="J763" s="8"/>
      <c r="K763" s="7"/>
      <c r="L763" s="254"/>
      <c r="R763" s="7"/>
      <c r="T763" s="174"/>
      <c r="U763" s="7"/>
      <c r="W763" s="174"/>
    </row>
    <row r="764" spans="1:23" customFormat="1">
      <c r="A764" s="7"/>
      <c r="B764" s="7"/>
      <c r="C764" s="7"/>
      <c r="D764" s="7"/>
      <c r="E764" s="7"/>
      <c r="F764" s="7"/>
      <c r="G764" s="7"/>
      <c r="H764" s="7"/>
      <c r="I764" s="7"/>
      <c r="J764" s="8"/>
      <c r="K764" s="7"/>
      <c r="L764" s="254"/>
      <c r="R764" s="7"/>
      <c r="T764" s="174"/>
      <c r="U764" s="7"/>
      <c r="W764" s="174"/>
    </row>
    <row r="765" spans="1:23" customFormat="1">
      <c r="A765" s="7"/>
      <c r="B765" s="7"/>
      <c r="C765" s="7"/>
      <c r="D765" s="7"/>
      <c r="E765" s="7"/>
      <c r="F765" s="7"/>
      <c r="G765" s="7"/>
      <c r="H765" s="7"/>
      <c r="I765" s="7"/>
      <c r="J765" s="8"/>
      <c r="K765" s="7"/>
      <c r="L765" s="254"/>
      <c r="R765" s="7"/>
      <c r="T765" s="174"/>
      <c r="U765" s="7"/>
      <c r="W765" s="174"/>
    </row>
    <row r="766" spans="1:23" customFormat="1">
      <c r="A766" s="7"/>
      <c r="B766" s="7"/>
      <c r="C766" s="7"/>
      <c r="D766" s="7"/>
      <c r="E766" s="7"/>
      <c r="F766" s="7"/>
      <c r="G766" s="7"/>
      <c r="H766" s="7"/>
      <c r="I766" s="7"/>
      <c r="J766" s="8"/>
      <c r="K766" s="7"/>
      <c r="L766" s="254"/>
      <c r="R766" s="7"/>
      <c r="T766" s="174"/>
      <c r="U766" s="7"/>
      <c r="W766" s="174"/>
    </row>
    <row r="767" spans="1:23" customFormat="1">
      <c r="A767" s="7"/>
      <c r="B767" s="7"/>
      <c r="C767" s="7"/>
      <c r="D767" s="7"/>
      <c r="E767" s="7"/>
      <c r="F767" s="7"/>
      <c r="G767" s="7"/>
      <c r="H767" s="7"/>
      <c r="I767" s="7"/>
      <c r="J767" s="8"/>
      <c r="K767" s="7"/>
      <c r="L767" s="254"/>
      <c r="R767" s="7"/>
      <c r="T767" s="174"/>
      <c r="U767" s="7"/>
      <c r="W767" s="174"/>
    </row>
    <row r="768" spans="1:23" customFormat="1">
      <c r="A768" s="7"/>
      <c r="B768" s="7"/>
      <c r="C768" s="7"/>
      <c r="D768" s="7"/>
      <c r="E768" s="7"/>
      <c r="F768" s="7"/>
      <c r="G768" s="7"/>
      <c r="H768" s="7"/>
      <c r="I768" s="7"/>
      <c r="J768" s="8"/>
      <c r="K768" s="7"/>
      <c r="L768" s="254"/>
      <c r="R768" s="7"/>
      <c r="T768" s="174"/>
      <c r="U768" s="7"/>
      <c r="W768" s="174"/>
    </row>
    <row r="769" spans="1:23" customFormat="1">
      <c r="A769" s="7"/>
      <c r="B769" s="7"/>
      <c r="C769" s="7"/>
      <c r="D769" s="7"/>
      <c r="E769" s="7"/>
      <c r="F769" s="7"/>
      <c r="G769" s="7"/>
      <c r="H769" s="7"/>
      <c r="I769" s="7"/>
      <c r="J769" s="8"/>
      <c r="K769" s="7"/>
      <c r="L769" s="254"/>
      <c r="R769" s="7"/>
      <c r="T769" s="174"/>
      <c r="U769" s="7"/>
      <c r="W769" s="174"/>
    </row>
    <row r="770" spans="1:23" customFormat="1">
      <c r="A770" s="7"/>
      <c r="B770" s="7"/>
      <c r="C770" s="7"/>
      <c r="D770" s="7"/>
      <c r="E770" s="7"/>
      <c r="F770" s="7"/>
      <c r="G770" s="7"/>
      <c r="H770" s="7"/>
      <c r="I770" s="7"/>
      <c r="J770" s="8"/>
      <c r="K770" s="7"/>
      <c r="L770" s="254"/>
      <c r="R770" s="7"/>
      <c r="T770" s="174"/>
      <c r="U770" s="7"/>
      <c r="W770" s="174"/>
    </row>
    <row r="771" spans="1:23" customFormat="1">
      <c r="A771" s="7"/>
      <c r="B771" s="7"/>
      <c r="C771" s="7"/>
      <c r="D771" s="7"/>
      <c r="E771" s="7"/>
      <c r="F771" s="7"/>
      <c r="G771" s="7"/>
      <c r="H771" s="7"/>
      <c r="I771" s="7"/>
      <c r="J771" s="8"/>
      <c r="K771" s="7"/>
      <c r="L771" s="254"/>
      <c r="R771" s="7"/>
      <c r="T771" s="174"/>
      <c r="U771" s="7"/>
      <c r="W771" s="174"/>
    </row>
    <row r="772" spans="1:23" customFormat="1">
      <c r="A772" s="7"/>
      <c r="B772" s="7"/>
      <c r="C772" s="7"/>
      <c r="D772" s="7"/>
      <c r="E772" s="7"/>
      <c r="F772" s="7"/>
      <c r="G772" s="7"/>
      <c r="H772" s="7"/>
      <c r="I772" s="7"/>
      <c r="J772" s="8"/>
      <c r="K772" s="7"/>
      <c r="L772" s="254"/>
      <c r="R772" s="7"/>
      <c r="T772" s="174"/>
      <c r="U772" s="7"/>
      <c r="W772" s="174"/>
    </row>
    <row r="773" spans="1:23" customFormat="1">
      <c r="A773" s="7"/>
      <c r="B773" s="7"/>
      <c r="C773" s="7"/>
      <c r="D773" s="7"/>
      <c r="E773" s="7"/>
      <c r="F773" s="7"/>
      <c r="G773" s="7"/>
      <c r="H773" s="7"/>
      <c r="I773" s="7"/>
      <c r="J773" s="8"/>
      <c r="K773" s="7"/>
      <c r="L773" s="254"/>
      <c r="R773" s="7"/>
      <c r="T773" s="174"/>
      <c r="U773" s="7"/>
      <c r="W773" s="174"/>
    </row>
    <row r="774" spans="1:23" customFormat="1">
      <c r="A774" s="7"/>
      <c r="B774" s="7"/>
      <c r="C774" s="7"/>
      <c r="D774" s="7"/>
      <c r="E774" s="7"/>
      <c r="F774" s="7"/>
      <c r="G774" s="7"/>
      <c r="H774" s="7"/>
      <c r="I774" s="7"/>
      <c r="J774" s="8"/>
      <c r="K774" s="7"/>
      <c r="L774" s="254"/>
      <c r="R774" s="7"/>
      <c r="T774" s="174"/>
      <c r="U774" s="7"/>
      <c r="W774" s="174"/>
    </row>
    <row r="775" spans="1:23" customFormat="1">
      <c r="A775" s="7"/>
      <c r="B775" s="7"/>
      <c r="C775" s="7"/>
      <c r="D775" s="7"/>
      <c r="E775" s="7"/>
      <c r="F775" s="7"/>
      <c r="G775" s="7"/>
      <c r="H775" s="7"/>
      <c r="I775" s="7"/>
      <c r="J775" s="8"/>
      <c r="K775" s="7"/>
      <c r="L775" s="254"/>
      <c r="R775" s="7"/>
      <c r="T775" s="174"/>
      <c r="U775" s="7"/>
      <c r="W775" s="174"/>
    </row>
    <row r="776" spans="1:23" customFormat="1">
      <c r="A776" s="7"/>
      <c r="B776" s="7"/>
      <c r="C776" s="7"/>
      <c r="D776" s="7"/>
      <c r="E776" s="7"/>
      <c r="F776" s="7"/>
      <c r="G776" s="7"/>
      <c r="H776" s="7"/>
      <c r="I776" s="7"/>
      <c r="J776" s="8"/>
      <c r="K776" s="7"/>
      <c r="L776" s="254"/>
      <c r="R776" s="7"/>
      <c r="T776" s="174"/>
      <c r="U776" s="7"/>
      <c r="W776" s="174"/>
    </row>
    <row r="777" spans="1:23" customFormat="1">
      <c r="A777" s="7"/>
      <c r="B777" s="7"/>
      <c r="C777" s="7"/>
      <c r="D777" s="7"/>
      <c r="E777" s="7"/>
      <c r="F777" s="7"/>
      <c r="G777" s="7"/>
      <c r="H777" s="7"/>
      <c r="I777" s="7"/>
      <c r="J777" s="8"/>
      <c r="K777" s="7"/>
      <c r="L777" s="254"/>
      <c r="R777" s="7"/>
      <c r="T777" s="174"/>
      <c r="U777" s="7"/>
      <c r="W777" s="174"/>
    </row>
    <row r="778" spans="1:23" customFormat="1">
      <c r="A778" s="7"/>
      <c r="B778" s="7"/>
      <c r="C778" s="7"/>
      <c r="D778" s="7"/>
      <c r="E778" s="7"/>
      <c r="F778" s="7"/>
      <c r="G778" s="7"/>
      <c r="H778" s="7"/>
      <c r="I778" s="7"/>
      <c r="J778" s="8"/>
      <c r="K778" s="7"/>
      <c r="L778" s="254"/>
      <c r="R778" s="7"/>
      <c r="T778" s="174"/>
      <c r="U778" s="7"/>
      <c r="W778" s="174"/>
    </row>
    <row r="779" spans="1:23" customFormat="1">
      <c r="A779" s="7"/>
      <c r="B779" s="7"/>
      <c r="C779" s="7"/>
      <c r="D779" s="7"/>
      <c r="E779" s="7"/>
      <c r="F779" s="7"/>
      <c r="G779" s="7"/>
      <c r="H779" s="7"/>
      <c r="I779" s="7"/>
      <c r="J779" s="8"/>
      <c r="K779" s="7"/>
      <c r="L779" s="254"/>
      <c r="R779" s="7"/>
      <c r="T779" s="174"/>
      <c r="U779" s="7"/>
      <c r="W779" s="174"/>
    </row>
    <row r="780" spans="1:23" customFormat="1">
      <c r="A780" s="7"/>
      <c r="B780" s="7"/>
      <c r="C780" s="7"/>
      <c r="D780" s="7"/>
      <c r="E780" s="7"/>
      <c r="F780" s="7"/>
      <c r="G780" s="7"/>
      <c r="H780" s="7"/>
      <c r="I780" s="7"/>
      <c r="J780" s="8"/>
      <c r="K780" s="7"/>
      <c r="L780" s="254"/>
      <c r="R780" s="7"/>
      <c r="T780" s="174"/>
      <c r="U780" s="7"/>
      <c r="W780" s="174"/>
    </row>
    <row r="781" spans="1:23" customFormat="1">
      <c r="A781" s="7"/>
      <c r="B781" s="7"/>
      <c r="C781" s="7"/>
      <c r="D781" s="7"/>
      <c r="E781" s="7"/>
      <c r="F781" s="7"/>
      <c r="G781" s="7"/>
      <c r="H781" s="7"/>
      <c r="I781" s="7"/>
      <c r="J781" s="8"/>
      <c r="K781" s="7"/>
      <c r="L781" s="254"/>
      <c r="R781" s="7"/>
      <c r="T781" s="174"/>
      <c r="U781" s="7"/>
      <c r="W781" s="174"/>
    </row>
    <row r="782" spans="1:23" customFormat="1">
      <c r="A782" s="7"/>
      <c r="B782" s="7"/>
      <c r="C782" s="7"/>
      <c r="D782" s="7"/>
      <c r="E782" s="7"/>
      <c r="F782" s="7"/>
      <c r="G782" s="7"/>
      <c r="H782" s="7"/>
      <c r="I782" s="7"/>
      <c r="J782" s="8"/>
      <c r="K782" s="7"/>
      <c r="L782" s="254"/>
      <c r="R782" s="7"/>
      <c r="T782" s="174"/>
      <c r="U782" s="7"/>
      <c r="W782" s="174"/>
    </row>
    <row r="783" spans="1:23" customFormat="1">
      <c r="A783" s="7"/>
      <c r="B783" s="7"/>
      <c r="C783" s="7"/>
      <c r="D783" s="7"/>
      <c r="E783" s="7"/>
      <c r="F783" s="7"/>
      <c r="G783" s="7"/>
      <c r="H783" s="7"/>
      <c r="I783" s="7"/>
      <c r="J783" s="8"/>
      <c r="K783" s="7"/>
      <c r="L783" s="254"/>
      <c r="R783" s="7"/>
      <c r="T783" s="174"/>
      <c r="U783" s="7"/>
      <c r="W783" s="174"/>
    </row>
    <row r="784" spans="1:23" customFormat="1">
      <c r="A784" s="7"/>
      <c r="B784" s="7"/>
      <c r="C784" s="7"/>
      <c r="D784" s="7"/>
      <c r="E784" s="7"/>
      <c r="F784" s="7"/>
      <c r="G784" s="7"/>
      <c r="H784" s="7"/>
      <c r="I784" s="7"/>
      <c r="J784" s="8"/>
      <c r="K784" s="7"/>
      <c r="L784" s="254"/>
      <c r="R784" s="7"/>
      <c r="T784" s="174"/>
      <c r="U784" s="7"/>
      <c r="W784" s="174"/>
    </row>
    <row r="785" spans="1:23" customFormat="1">
      <c r="A785" s="7"/>
      <c r="B785" s="7"/>
      <c r="C785" s="7"/>
      <c r="D785" s="7"/>
      <c r="E785" s="7"/>
      <c r="F785" s="7"/>
      <c r="G785" s="7"/>
      <c r="H785" s="7"/>
      <c r="I785" s="7"/>
      <c r="J785" s="8"/>
      <c r="K785" s="7"/>
      <c r="L785" s="254"/>
      <c r="R785" s="7"/>
      <c r="T785" s="174"/>
      <c r="U785" s="7"/>
      <c r="W785" s="174"/>
    </row>
    <row r="786" spans="1:23" customFormat="1">
      <c r="A786" s="7"/>
      <c r="B786" s="7"/>
      <c r="C786" s="7"/>
      <c r="D786" s="7"/>
      <c r="E786" s="7"/>
      <c r="F786" s="7"/>
      <c r="G786" s="7"/>
      <c r="H786" s="7"/>
      <c r="I786" s="7"/>
      <c r="J786" s="8"/>
      <c r="K786" s="7"/>
      <c r="L786" s="254"/>
      <c r="R786" s="7"/>
      <c r="T786" s="174"/>
      <c r="U786" s="7"/>
      <c r="W786" s="174"/>
    </row>
    <row r="787" spans="1:23" customFormat="1">
      <c r="A787" s="7"/>
      <c r="B787" s="7"/>
      <c r="C787" s="7"/>
      <c r="D787" s="7"/>
      <c r="E787" s="7"/>
      <c r="F787" s="7"/>
      <c r="G787" s="7"/>
      <c r="H787" s="7"/>
      <c r="I787" s="7"/>
      <c r="J787" s="8"/>
      <c r="K787" s="7"/>
      <c r="L787" s="254"/>
      <c r="R787" s="7"/>
      <c r="T787" s="174"/>
      <c r="U787" s="7"/>
      <c r="W787" s="174"/>
    </row>
    <row r="788" spans="1:23" customFormat="1">
      <c r="A788" s="7"/>
      <c r="B788" s="7"/>
      <c r="C788" s="7"/>
      <c r="D788" s="7"/>
      <c r="E788" s="7"/>
      <c r="F788" s="7"/>
      <c r="G788" s="7"/>
      <c r="H788" s="7"/>
      <c r="I788" s="7"/>
      <c r="J788" s="8"/>
      <c r="K788" s="7"/>
      <c r="L788" s="254"/>
      <c r="R788" s="7"/>
      <c r="T788" s="174"/>
      <c r="U788" s="7"/>
      <c r="W788" s="174"/>
    </row>
    <row r="789" spans="1:23" customFormat="1">
      <c r="A789" s="7"/>
      <c r="B789" s="7"/>
      <c r="C789" s="7"/>
      <c r="D789" s="7"/>
      <c r="E789" s="7"/>
      <c r="F789" s="7"/>
      <c r="G789" s="7"/>
      <c r="H789" s="7"/>
      <c r="I789" s="7"/>
      <c r="J789" s="8"/>
      <c r="K789" s="7"/>
      <c r="L789" s="254"/>
      <c r="R789" s="7"/>
      <c r="T789" s="174"/>
      <c r="U789" s="7"/>
      <c r="W789" s="174"/>
    </row>
    <row r="790" spans="1:23" customFormat="1">
      <c r="A790" s="7"/>
      <c r="B790" s="7"/>
      <c r="C790" s="7"/>
      <c r="D790" s="7"/>
      <c r="E790" s="7"/>
      <c r="F790" s="7"/>
      <c r="G790" s="7"/>
      <c r="H790" s="7"/>
      <c r="I790" s="7"/>
      <c r="J790" s="8"/>
      <c r="K790" s="7"/>
      <c r="L790" s="254"/>
      <c r="R790" s="7"/>
      <c r="T790" s="174"/>
      <c r="U790" s="7"/>
      <c r="W790" s="174"/>
    </row>
    <row r="791" spans="1:23" customFormat="1">
      <c r="A791" s="7"/>
      <c r="B791" s="7"/>
      <c r="C791" s="7"/>
      <c r="D791" s="7"/>
      <c r="E791" s="7"/>
      <c r="F791" s="7"/>
      <c r="G791" s="7"/>
      <c r="H791" s="7"/>
      <c r="I791" s="7"/>
      <c r="J791" s="8"/>
      <c r="K791" s="7"/>
      <c r="L791" s="254"/>
      <c r="R791" s="7"/>
      <c r="T791" s="174"/>
      <c r="U791" s="7"/>
      <c r="W791" s="174"/>
    </row>
    <row r="792" spans="1:23" customFormat="1">
      <c r="A792" s="7"/>
      <c r="B792" s="7"/>
      <c r="C792" s="7"/>
      <c r="D792" s="7"/>
      <c r="E792" s="7"/>
      <c r="F792" s="7"/>
      <c r="G792" s="7"/>
      <c r="H792" s="7"/>
      <c r="I792" s="7"/>
      <c r="J792" s="8"/>
      <c r="K792" s="7"/>
      <c r="L792" s="254"/>
      <c r="R792" s="7"/>
      <c r="T792" s="174"/>
      <c r="U792" s="7"/>
      <c r="W792" s="174"/>
    </row>
    <row r="793" spans="1:23" customFormat="1">
      <c r="A793" s="7"/>
      <c r="B793" s="7"/>
      <c r="C793" s="7"/>
      <c r="D793" s="7"/>
      <c r="E793" s="7"/>
      <c r="F793" s="7"/>
      <c r="G793" s="7"/>
      <c r="H793" s="7"/>
      <c r="I793" s="7"/>
      <c r="J793" s="8"/>
      <c r="K793" s="7"/>
      <c r="L793" s="254"/>
      <c r="R793" s="7"/>
      <c r="T793" s="174"/>
      <c r="U793" s="7"/>
      <c r="W793" s="174"/>
    </row>
    <row r="794" spans="1:23" customFormat="1">
      <c r="A794" s="7"/>
      <c r="B794" s="7"/>
      <c r="C794" s="7"/>
      <c r="D794" s="7"/>
      <c r="E794" s="7"/>
      <c r="F794" s="7"/>
      <c r="G794" s="7"/>
      <c r="H794" s="7"/>
      <c r="I794" s="7"/>
      <c r="J794" s="8"/>
      <c r="K794" s="7"/>
      <c r="L794" s="254"/>
      <c r="R794" s="7"/>
      <c r="T794" s="174"/>
      <c r="U794" s="7"/>
      <c r="W794" s="174"/>
    </row>
    <row r="795" spans="1:23" customFormat="1">
      <c r="A795" s="7"/>
      <c r="B795" s="7"/>
      <c r="C795" s="7"/>
      <c r="D795" s="7"/>
      <c r="E795" s="7"/>
      <c r="F795" s="7"/>
      <c r="G795" s="7"/>
      <c r="H795" s="7"/>
      <c r="I795" s="7"/>
      <c r="J795" s="8"/>
      <c r="K795" s="7"/>
      <c r="L795" s="254"/>
      <c r="R795" s="7"/>
      <c r="T795" s="174"/>
      <c r="U795" s="7"/>
      <c r="W795" s="174"/>
    </row>
    <row r="796" spans="1:23" customFormat="1">
      <c r="A796" s="7"/>
      <c r="B796" s="7"/>
      <c r="C796" s="7"/>
      <c r="D796" s="7"/>
      <c r="E796" s="7"/>
      <c r="F796" s="7"/>
      <c r="G796" s="7"/>
      <c r="H796" s="7"/>
      <c r="I796" s="7"/>
      <c r="J796" s="8"/>
      <c r="K796" s="7"/>
      <c r="L796" s="254"/>
      <c r="R796" s="7"/>
      <c r="T796" s="174"/>
      <c r="U796" s="7"/>
      <c r="W796" s="174"/>
    </row>
    <row r="797" spans="1:23" customFormat="1">
      <c r="A797" s="7"/>
      <c r="B797" s="7"/>
      <c r="C797" s="7"/>
      <c r="D797" s="7"/>
      <c r="E797" s="7"/>
      <c r="F797" s="7"/>
      <c r="G797" s="7"/>
      <c r="H797" s="7"/>
      <c r="I797" s="7"/>
      <c r="J797" s="8"/>
      <c r="K797" s="7"/>
      <c r="L797" s="254"/>
      <c r="R797" s="7"/>
      <c r="T797" s="174"/>
      <c r="U797" s="7"/>
      <c r="W797" s="174"/>
    </row>
    <row r="798" spans="1:23" customFormat="1">
      <c r="A798" s="7"/>
      <c r="B798" s="7"/>
      <c r="C798" s="7"/>
      <c r="D798" s="7"/>
      <c r="E798" s="7"/>
      <c r="F798" s="7"/>
      <c r="G798" s="7"/>
      <c r="H798" s="7"/>
      <c r="I798" s="7"/>
      <c r="J798" s="8"/>
      <c r="K798" s="7"/>
      <c r="L798" s="254"/>
      <c r="R798" s="7"/>
      <c r="T798" s="174"/>
      <c r="U798" s="7"/>
      <c r="W798" s="174"/>
    </row>
    <row r="799" spans="1:23" customFormat="1">
      <c r="A799" s="7"/>
      <c r="B799" s="7"/>
      <c r="C799" s="7"/>
      <c r="D799" s="7"/>
      <c r="E799" s="7"/>
      <c r="F799" s="7"/>
      <c r="G799" s="7"/>
      <c r="H799" s="7"/>
      <c r="I799" s="7"/>
      <c r="J799" s="8"/>
      <c r="K799" s="7"/>
      <c r="L799" s="254"/>
      <c r="R799" s="7"/>
      <c r="T799" s="174"/>
      <c r="U799" s="7"/>
      <c r="W799" s="174"/>
    </row>
    <row r="800" spans="1:23" customFormat="1">
      <c r="A800" s="7"/>
      <c r="B800" s="7"/>
      <c r="C800" s="7"/>
      <c r="D800" s="7"/>
      <c r="E800" s="7"/>
      <c r="F800" s="7"/>
      <c r="G800" s="7"/>
      <c r="H800" s="7"/>
      <c r="I800" s="7"/>
      <c r="J800" s="8"/>
      <c r="K800" s="7"/>
      <c r="L800" s="254"/>
      <c r="R800" s="7"/>
      <c r="T800" s="174"/>
      <c r="U800" s="7"/>
      <c r="W800" s="174"/>
    </row>
    <row r="801" spans="1:23" customFormat="1">
      <c r="A801" s="7"/>
      <c r="B801" s="7"/>
      <c r="C801" s="7"/>
      <c r="D801" s="7"/>
      <c r="E801" s="7"/>
      <c r="F801" s="7"/>
      <c r="G801" s="7"/>
      <c r="H801" s="7"/>
      <c r="I801" s="7"/>
      <c r="J801" s="8"/>
      <c r="K801" s="7"/>
      <c r="L801" s="254"/>
      <c r="R801" s="7"/>
      <c r="T801" s="174"/>
      <c r="U801" s="7"/>
      <c r="W801" s="174"/>
    </row>
    <row r="802" spans="1:23" customFormat="1">
      <c r="A802" s="7"/>
      <c r="B802" s="7"/>
      <c r="C802" s="7"/>
      <c r="D802" s="7"/>
      <c r="E802" s="7"/>
      <c r="F802" s="7"/>
      <c r="G802" s="7"/>
      <c r="H802" s="7"/>
      <c r="I802" s="7"/>
      <c r="J802" s="8"/>
      <c r="K802" s="7"/>
      <c r="L802" s="254"/>
      <c r="R802" s="7"/>
      <c r="T802" s="174"/>
      <c r="U802" s="7"/>
      <c r="W802" s="174"/>
    </row>
    <row r="803" spans="1:23" customFormat="1">
      <c r="A803" s="7"/>
      <c r="B803" s="7"/>
      <c r="C803" s="7"/>
      <c r="D803" s="7"/>
      <c r="E803" s="7"/>
      <c r="F803" s="7"/>
      <c r="G803" s="7"/>
      <c r="H803" s="7"/>
      <c r="I803" s="7"/>
      <c r="J803" s="8"/>
      <c r="K803" s="7"/>
      <c r="L803" s="254"/>
      <c r="R803" s="7"/>
      <c r="T803" s="174"/>
      <c r="U803" s="7"/>
      <c r="W803" s="174"/>
    </row>
    <row r="804" spans="1:23" customFormat="1">
      <c r="A804" s="7"/>
      <c r="B804" s="7"/>
      <c r="C804" s="7"/>
      <c r="D804" s="7"/>
      <c r="E804" s="7"/>
      <c r="F804" s="7"/>
      <c r="G804" s="7"/>
      <c r="H804" s="7"/>
      <c r="I804" s="7"/>
      <c r="J804" s="8"/>
      <c r="K804" s="7"/>
      <c r="L804" s="254"/>
      <c r="R804" s="7"/>
      <c r="T804" s="174"/>
      <c r="U804" s="7"/>
      <c r="W804" s="174"/>
    </row>
    <row r="805" spans="1:23" customFormat="1">
      <c r="A805" s="7"/>
      <c r="B805" s="7"/>
      <c r="C805" s="7"/>
      <c r="D805" s="7"/>
      <c r="E805" s="7"/>
      <c r="F805" s="7"/>
      <c r="G805" s="7"/>
      <c r="H805" s="7"/>
      <c r="I805" s="7"/>
      <c r="J805" s="8"/>
      <c r="K805" s="7"/>
      <c r="L805" s="254"/>
      <c r="R805" s="7"/>
      <c r="T805" s="174"/>
      <c r="U805" s="7"/>
      <c r="W805" s="174"/>
    </row>
    <row r="806" spans="1:23" customFormat="1">
      <c r="A806" s="7"/>
      <c r="B806" s="7"/>
      <c r="C806" s="7"/>
      <c r="D806" s="7"/>
      <c r="E806" s="7"/>
      <c r="F806" s="7"/>
      <c r="G806" s="7"/>
      <c r="H806" s="7"/>
      <c r="I806" s="7"/>
      <c r="J806" s="8"/>
      <c r="K806" s="7"/>
      <c r="L806" s="254"/>
      <c r="R806" s="7"/>
      <c r="T806" s="174"/>
      <c r="U806" s="7"/>
      <c r="W806" s="174"/>
    </row>
    <row r="807" spans="1:23" customFormat="1">
      <c r="A807" s="7"/>
      <c r="B807" s="7"/>
      <c r="C807" s="7"/>
      <c r="D807" s="7"/>
      <c r="E807" s="7"/>
      <c r="F807" s="7"/>
      <c r="G807" s="7"/>
      <c r="H807" s="7"/>
      <c r="I807" s="7"/>
      <c r="J807" s="8"/>
      <c r="K807" s="7"/>
      <c r="L807" s="254"/>
      <c r="R807" s="7"/>
      <c r="T807" s="174"/>
      <c r="U807" s="7"/>
      <c r="W807" s="174"/>
    </row>
    <row r="808" spans="1:23" customFormat="1">
      <c r="A808" s="7"/>
      <c r="B808" s="7"/>
      <c r="C808" s="7"/>
      <c r="D808" s="7"/>
      <c r="E808" s="7"/>
      <c r="F808" s="7"/>
      <c r="G808" s="7"/>
      <c r="H808" s="7"/>
      <c r="I808" s="7"/>
      <c r="J808" s="8"/>
      <c r="K808" s="7"/>
      <c r="L808" s="254"/>
      <c r="R808" s="7"/>
      <c r="T808" s="174"/>
      <c r="U808" s="7"/>
      <c r="W808" s="174"/>
    </row>
    <row r="809" spans="1:23" customFormat="1">
      <c r="A809" s="7"/>
      <c r="B809" s="7"/>
      <c r="C809" s="7"/>
      <c r="D809" s="7"/>
      <c r="E809" s="7"/>
      <c r="F809" s="7"/>
      <c r="G809" s="7"/>
      <c r="H809" s="7"/>
      <c r="I809" s="7"/>
      <c r="J809" s="8"/>
      <c r="K809" s="7"/>
      <c r="L809" s="254"/>
      <c r="R809" s="7"/>
      <c r="T809" s="174"/>
      <c r="U809" s="7"/>
      <c r="W809" s="174"/>
    </row>
    <row r="810" spans="1:23" customFormat="1">
      <c r="A810" s="7"/>
      <c r="B810" s="7"/>
      <c r="C810" s="7"/>
      <c r="D810" s="7"/>
      <c r="E810" s="7"/>
      <c r="F810" s="7"/>
      <c r="G810" s="7"/>
      <c r="H810" s="7"/>
      <c r="I810" s="7"/>
      <c r="J810" s="8"/>
      <c r="K810" s="7"/>
      <c r="L810" s="254"/>
      <c r="R810" s="7"/>
      <c r="T810" s="174"/>
      <c r="U810" s="7"/>
      <c r="W810" s="174"/>
    </row>
    <row r="811" spans="1:23" customFormat="1">
      <c r="A811" s="7"/>
      <c r="B811" s="7"/>
      <c r="C811" s="7"/>
      <c r="D811" s="7"/>
      <c r="E811" s="7"/>
      <c r="F811" s="7"/>
      <c r="G811" s="7"/>
      <c r="H811" s="7"/>
      <c r="I811" s="7"/>
      <c r="J811" s="8"/>
      <c r="K811" s="7"/>
      <c r="L811" s="254"/>
      <c r="R811" s="7"/>
      <c r="T811" s="174"/>
      <c r="U811" s="7"/>
      <c r="W811" s="174"/>
    </row>
    <row r="812" spans="1:23" customFormat="1">
      <c r="A812" s="7"/>
      <c r="B812" s="7"/>
      <c r="C812" s="7"/>
      <c r="D812" s="7"/>
      <c r="E812" s="7"/>
      <c r="F812" s="7"/>
      <c r="G812" s="7"/>
      <c r="H812" s="7"/>
      <c r="I812" s="7"/>
      <c r="J812" s="8"/>
      <c r="K812" s="7"/>
      <c r="L812" s="254"/>
      <c r="R812" s="7"/>
      <c r="T812" s="174"/>
      <c r="U812" s="7"/>
      <c r="W812" s="174"/>
    </row>
    <row r="813" spans="1:23" customFormat="1">
      <c r="A813" s="7"/>
      <c r="B813" s="7"/>
      <c r="C813" s="7"/>
      <c r="D813" s="7"/>
      <c r="E813" s="7"/>
      <c r="F813" s="7"/>
      <c r="G813" s="7"/>
      <c r="H813" s="7"/>
      <c r="I813" s="7"/>
      <c r="J813" s="8"/>
      <c r="K813" s="7"/>
      <c r="L813" s="254"/>
      <c r="R813" s="7"/>
      <c r="T813" s="174"/>
      <c r="U813" s="7"/>
      <c r="W813" s="174"/>
    </row>
    <row r="814" spans="1:23" customFormat="1">
      <c r="A814" s="7"/>
      <c r="B814" s="7"/>
      <c r="C814" s="7"/>
      <c r="D814" s="7"/>
      <c r="E814" s="7"/>
      <c r="F814" s="7"/>
      <c r="G814" s="7"/>
      <c r="H814" s="7"/>
      <c r="I814" s="7"/>
      <c r="J814" s="8"/>
      <c r="K814" s="7"/>
      <c r="L814" s="254"/>
      <c r="R814" s="7"/>
      <c r="T814" s="174"/>
      <c r="U814" s="7"/>
      <c r="W814" s="174"/>
    </row>
    <row r="815" spans="1:23" customFormat="1">
      <c r="A815" s="7"/>
      <c r="B815" s="7"/>
      <c r="C815" s="7"/>
      <c r="D815" s="7"/>
      <c r="E815" s="7"/>
      <c r="F815" s="7"/>
      <c r="G815" s="7"/>
      <c r="H815" s="7"/>
      <c r="I815" s="7"/>
      <c r="J815" s="8"/>
      <c r="K815" s="7"/>
      <c r="L815" s="254"/>
      <c r="R815" s="7"/>
      <c r="T815" s="174"/>
      <c r="U815" s="7"/>
      <c r="W815" s="174"/>
    </row>
    <row r="816" spans="1:23" customFormat="1">
      <c r="A816" s="7"/>
      <c r="B816" s="7"/>
      <c r="C816" s="7"/>
      <c r="D816" s="7"/>
      <c r="E816" s="7"/>
      <c r="F816" s="7"/>
      <c r="G816" s="7"/>
      <c r="H816" s="7"/>
      <c r="I816" s="7"/>
      <c r="J816" s="8"/>
      <c r="K816" s="7"/>
      <c r="L816" s="254"/>
      <c r="R816" s="7"/>
      <c r="T816" s="174"/>
      <c r="U816" s="7"/>
      <c r="W816" s="174"/>
    </row>
    <row r="817" spans="1:23" customFormat="1">
      <c r="A817" s="7"/>
      <c r="B817" s="7"/>
      <c r="C817" s="7"/>
      <c r="D817" s="7"/>
      <c r="E817" s="7"/>
      <c r="F817" s="7"/>
      <c r="G817" s="7"/>
      <c r="H817" s="7"/>
      <c r="I817" s="7"/>
      <c r="J817" s="8"/>
      <c r="K817" s="7"/>
      <c r="L817" s="254"/>
      <c r="R817" s="7"/>
      <c r="T817" s="174"/>
      <c r="U817" s="7"/>
      <c r="W817" s="174"/>
    </row>
    <row r="818" spans="1:23" customFormat="1">
      <c r="A818" s="7"/>
      <c r="B818" s="7"/>
      <c r="C818" s="7"/>
      <c r="D818" s="7"/>
      <c r="E818" s="7"/>
      <c r="F818" s="7"/>
      <c r="G818" s="7"/>
      <c r="H818" s="7"/>
      <c r="I818" s="7"/>
      <c r="J818" s="8"/>
      <c r="K818" s="7"/>
      <c r="L818" s="254"/>
      <c r="R818" s="7"/>
      <c r="T818" s="174"/>
      <c r="U818" s="7"/>
      <c r="W818" s="174"/>
    </row>
    <row r="819" spans="1:23" customFormat="1">
      <c r="A819" s="7"/>
      <c r="B819" s="7"/>
      <c r="C819" s="7"/>
      <c r="D819" s="7"/>
      <c r="E819" s="7"/>
      <c r="F819" s="7"/>
      <c r="G819" s="7"/>
      <c r="H819" s="7"/>
      <c r="I819" s="7"/>
      <c r="J819" s="8"/>
      <c r="K819" s="7"/>
      <c r="L819" s="254"/>
      <c r="R819" s="7"/>
      <c r="T819" s="174"/>
      <c r="U819" s="7"/>
      <c r="W819" s="174"/>
    </row>
    <row r="820" spans="1:23" customFormat="1">
      <c r="A820" s="7"/>
      <c r="B820" s="7"/>
      <c r="C820" s="7"/>
      <c r="D820" s="7"/>
      <c r="E820" s="7"/>
      <c r="F820" s="7"/>
      <c r="G820" s="7"/>
      <c r="H820" s="7"/>
      <c r="I820" s="7"/>
      <c r="J820" s="8"/>
      <c r="K820" s="7"/>
      <c r="L820" s="254"/>
      <c r="R820" s="7"/>
      <c r="T820" s="174"/>
      <c r="U820" s="7"/>
      <c r="W820" s="174"/>
    </row>
    <row r="821" spans="1:23" customFormat="1">
      <c r="A821" s="7"/>
      <c r="B821" s="7"/>
      <c r="C821" s="7"/>
      <c r="D821" s="7"/>
      <c r="E821" s="7"/>
      <c r="F821" s="7"/>
      <c r="G821" s="7"/>
      <c r="H821" s="7"/>
      <c r="I821" s="7"/>
      <c r="J821" s="8"/>
      <c r="K821" s="7"/>
      <c r="L821" s="254"/>
      <c r="R821" s="7"/>
      <c r="T821" s="174"/>
      <c r="U821" s="7"/>
      <c r="W821" s="174"/>
    </row>
    <row r="822" spans="1:23" customFormat="1">
      <c r="A822" s="7"/>
      <c r="B822" s="7"/>
      <c r="C822" s="7"/>
      <c r="D822" s="7"/>
      <c r="E822" s="7"/>
      <c r="F822" s="7"/>
      <c r="G822" s="7"/>
      <c r="H822" s="7"/>
      <c r="I822" s="7"/>
      <c r="J822" s="8"/>
      <c r="K822" s="7"/>
      <c r="L822" s="254"/>
      <c r="R822" s="7"/>
      <c r="T822" s="174"/>
      <c r="U822" s="7"/>
      <c r="W822" s="174"/>
    </row>
    <row r="823" spans="1:23" customFormat="1">
      <c r="A823" s="7"/>
      <c r="B823" s="7"/>
      <c r="C823" s="7"/>
      <c r="D823" s="7"/>
      <c r="E823" s="7"/>
      <c r="F823" s="7"/>
      <c r="G823" s="7"/>
      <c r="H823" s="7"/>
      <c r="I823" s="7"/>
      <c r="J823" s="8"/>
      <c r="K823" s="7"/>
      <c r="L823" s="254"/>
      <c r="R823" s="7"/>
      <c r="T823" s="174"/>
      <c r="U823" s="7"/>
      <c r="W823" s="174"/>
    </row>
    <row r="824" spans="1:23" customFormat="1">
      <c r="A824" s="7"/>
      <c r="B824" s="7"/>
      <c r="C824" s="7"/>
      <c r="D824" s="7"/>
      <c r="E824" s="7"/>
      <c r="F824" s="7"/>
      <c r="G824" s="7"/>
      <c r="H824" s="7"/>
      <c r="I824" s="7"/>
      <c r="J824" s="8"/>
      <c r="K824" s="7"/>
      <c r="L824" s="254"/>
      <c r="R824" s="7"/>
      <c r="T824" s="174"/>
      <c r="U824" s="7"/>
      <c r="W824" s="174"/>
    </row>
    <row r="825" spans="1:23" customFormat="1">
      <c r="A825" s="7"/>
      <c r="B825" s="7"/>
      <c r="C825" s="7"/>
      <c r="D825" s="7"/>
      <c r="E825" s="7"/>
      <c r="F825" s="7"/>
      <c r="G825" s="7"/>
      <c r="H825" s="7"/>
      <c r="I825" s="7"/>
      <c r="J825" s="8"/>
      <c r="K825" s="7"/>
      <c r="L825" s="254"/>
      <c r="R825" s="7"/>
      <c r="T825" s="174"/>
      <c r="U825" s="7"/>
      <c r="W825" s="174"/>
    </row>
    <row r="826" spans="1:23" customFormat="1">
      <c r="A826" s="7"/>
      <c r="B826" s="7"/>
      <c r="C826" s="7"/>
      <c r="D826" s="7"/>
      <c r="E826" s="7"/>
      <c r="F826" s="7"/>
      <c r="G826" s="7"/>
      <c r="H826" s="7"/>
      <c r="I826" s="7"/>
      <c r="J826" s="8"/>
      <c r="K826" s="7"/>
      <c r="L826" s="254"/>
      <c r="R826" s="7"/>
      <c r="T826" s="174"/>
      <c r="U826" s="7"/>
      <c r="W826" s="174"/>
    </row>
    <row r="827" spans="1:23" customFormat="1">
      <c r="A827" s="7"/>
      <c r="B827" s="7"/>
      <c r="C827" s="7"/>
      <c r="D827" s="7"/>
      <c r="E827" s="7"/>
      <c r="F827" s="7"/>
      <c r="G827" s="7"/>
      <c r="H827" s="7"/>
      <c r="I827" s="7"/>
      <c r="J827" s="8"/>
      <c r="K827" s="7"/>
      <c r="L827" s="254"/>
      <c r="R827" s="7"/>
      <c r="T827" s="174"/>
      <c r="U827" s="7"/>
      <c r="W827" s="174"/>
    </row>
    <row r="828" spans="1:23" customFormat="1">
      <c r="A828" s="7"/>
      <c r="B828" s="7"/>
      <c r="C828" s="7"/>
      <c r="D828" s="7"/>
      <c r="E828" s="7"/>
      <c r="F828" s="7"/>
      <c r="G828" s="7"/>
      <c r="H828" s="7"/>
      <c r="I828" s="7"/>
      <c r="J828" s="8"/>
      <c r="K828" s="7"/>
      <c r="L828" s="254"/>
      <c r="R828" s="7"/>
      <c r="T828" s="174"/>
      <c r="U828" s="7"/>
      <c r="W828" s="174"/>
    </row>
    <row r="829" spans="1:23" customFormat="1">
      <c r="A829" s="7"/>
      <c r="B829" s="7"/>
      <c r="C829" s="7"/>
      <c r="D829" s="7"/>
      <c r="E829" s="7"/>
      <c r="F829" s="7"/>
      <c r="G829" s="7"/>
      <c r="H829" s="7"/>
      <c r="I829" s="7"/>
      <c r="J829" s="8"/>
      <c r="K829" s="7"/>
      <c r="L829" s="254"/>
      <c r="R829" s="7"/>
      <c r="T829" s="174"/>
      <c r="U829" s="7"/>
      <c r="W829" s="174"/>
    </row>
    <row r="830" spans="1:23" customFormat="1">
      <c r="A830" s="7"/>
      <c r="B830" s="7"/>
      <c r="C830" s="7"/>
      <c r="D830" s="7"/>
      <c r="E830" s="7"/>
      <c r="F830" s="7"/>
      <c r="G830" s="7"/>
      <c r="H830" s="7"/>
      <c r="I830" s="7"/>
      <c r="J830" s="8"/>
      <c r="K830" s="7"/>
      <c r="L830" s="254"/>
      <c r="R830" s="7"/>
      <c r="T830" s="174"/>
      <c r="U830" s="7"/>
      <c r="W830" s="174"/>
    </row>
    <row r="831" spans="1:23" customFormat="1">
      <c r="A831" s="7"/>
      <c r="B831" s="7"/>
      <c r="C831" s="7"/>
      <c r="D831" s="7"/>
      <c r="E831" s="7"/>
      <c r="F831" s="7"/>
      <c r="G831" s="7"/>
      <c r="H831" s="7"/>
      <c r="I831" s="7"/>
      <c r="J831" s="8"/>
      <c r="K831" s="7"/>
      <c r="L831" s="254"/>
      <c r="R831" s="7"/>
      <c r="T831" s="174"/>
      <c r="U831" s="7"/>
      <c r="W831" s="174"/>
    </row>
    <row r="832" spans="1:23" customFormat="1">
      <c r="A832" s="7"/>
      <c r="B832" s="7"/>
      <c r="C832" s="7"/>
      <c r="D832" s="7"/>
      <c r="E832" s="7"/>
      <c r="F832" s="7"/>
      <c r="G832" s="7"/>
      <c r="H832" s="7"/>
      <c r="I832" s="7"/>
      <c r="J832" s="8"/>
      <c r="K832" s="7"/>
      <c r="L832" s="254"/>
      <c r="R832" s="7"/>
      <c r="T832" s="174"/>
      <c r="U832" s="7"/>
      <c r="W832" s="174"/>
    </row>
    <row r="833" spans="1:23" customFormat="1">
      <c r="A833" s="7"/>
      <c r="B833" s="7"/>
      <c r="C833" s="7"/>
      <c r="D833" s="7"/>
      <c r="E833" s="7"/>
      <c r="F833" s="7"/>
      <c r="G833" s="7"/>
      <c r="H833" s="7"/>
      <c r="I833" s="7"/>
      <c r="J833" s="8"/>
      <c r="K833" s="7"/>
      <c r="L833" s="254"/>
      <c r="R833" s="7"/>
      <c r="T833" s="174"/>
      <c r="U833" s="7"/>
      <c r="W833" s="174"/>
    </row>
    <row r="834" spans="1:23" customFormat="1">
      <c r="A834" s="7"/>
      <c r="B834" s="7"/>
      <c r="C834" s="7"/>
      <c r="D834" s="7"/>
      <c r="E834" s="7"/>
      <c r="F834" s="7"/>
      <c r="G834" s="7"/>
      <c r="H834" s="7"/>
      <c r="I834" s="7"/>
      <c r="J834" s="8"/>
      <c r="K834" s="7"/>
      <c r="L834" s="254"/>
      <c r="R834" s="7"/>
      <c r="T834" s="174"/>
      <c r="U834" s="7"/>
      <c r="W834" s="174"/>
    </row>
    <row r="835" spans="1:23" customFormat="1">
      <c r="A835" s="7"/>
      <c r="B835" s="7"/>
      <c r="C835" s="7"/>
      <c r="D835" s="7"/>
      <c r="E835" s="7"/>
      <c r="F835" s="7"/>
      <c r="G835" s="7"/>
      <c r="H835" s="7"/>
      <c r="I835" s="7"/>
      <c r="J835" s="8"/>
      <c r="K835" s="7"/>
      <c r="L835" s="254"/>
      <c r="R835" s="7"/>
      <c r="T835" s="174"/>
      <c r="U835" s="7"/>
      <c r="W835" s="174"/>
    </row>
    <row r="836" spans="1:23" customFormat="1">
      <c r="A836" s="7"/>
      <c r="B836" s="7"/>
      <c r="C836" s="7"/>
      <c r="D836" s="7"/>
      <c r="E836" s="7"/>
      <c r="F836" s="7"/>
      <c r="G836" s="7"/>
      <c r="H836" s="7"/>
      <c r="I836" s="7"/>
      <c r="J836" s="8"/>
      <c r="K836" s="7"/>
      <c r="L836" s="254"/>
      <c r="R836" s="7"/>
      <c r="T836" s="174"/>
      <c r="U836" s="7"/>
      <c r="W836" s="174"/>
    </row>
    <row r="837" spans="1:23" customFormat="1">
      <c r="A837" s="7"/>
      <c r="B837" s="7"/>
      <c r="C837" s="7"/>
      <c r="D837" s="7"/>
      <c r="E837" s="7"/>
      <c r="F837" s="7"/>
      <c r="G837" s="7"/>
      <c r="H837" s="7"/>
      <c r="I837" s="7"/>
      <c r="J837" s="8"/>
      <c r="K837" s="7"/>
      <c r="L837" s="254"/>
      <c r="R837" s="7"/>
      <c r="T837" s="174"/>
      <c r="U837" s="7"/>
      <c r="W837" s="174"/>
    </row>
    <row r="838" spans="1:23" customFormat="1">
      <c r="A838" s="7"/>
      <c r="B838" s="7"/>
      <c r="C838" s="7"/>
      <c r="D838" s="7"/>
      <c r="E838" s="7"/>
      <c r="F838" s="7"/>
      <c r="G838" s="7"/>
      <c r="H838" s="7"/>
      <c r="I838" s="7"/>
      <c r="J838" s="8"/>
      <c r="K838" s="7"/>
      <c r="L838" s="254"/>
      <c r="R838" s="7"/>
      <c r="T838" s="174"/>
      <c r="U838" s="7"/>
      <c r="W838" s="174"/>
    </row>
    <row r="839" spans="1:23" customFormat="1">
      <c r="A839" s="7"/>
      <c r="B839" s="7"/>
      <c r="C839" s="7"/>
      <c r="D839" s="7"/>
      <c r="E839" s="7"/>
      <c r="F839" s="7"/>
      <c r="G839" s="7"/>
      <c r="H839" s="7"/>
      <c r="I839" s="7"/>
      <c r="J839" s="8"/>
      <c r="K839" s="7"/>
      <c r="L839" s="254"/>
      <c r="R839" s="7"/>
      <c r="T839" s="174"/>
      <c r="U839" s="7"/>
      <c r="W839" s="174"/>
    </row>
    <row r="840" spans="1:23" customFormat="1">
      <c r="A840" s="7"/>
      <c r="B840" s="7"/>
      <c r="C840" s="7"/>
      <c r="D840" s="7"/>
      <c r="E840" s="7"/>
      <c r="F840" s="7"/>
      <c r="G840" s="7"/>
      <c r="H840" s="7"/>
      <c r="I840" s="7"/>
      <c r="J840" s="8"/>
      <c r="K840" s="7"/>
      <c r="L840" s="254"/>
      <c r="R840" s="7"/>
      <c r="T840" s="174"/>
      <c r="U840" s="7"/>
      <c r="W840" s="174"/>
    </row>
    <row r="841" spans="1:23" customFormat="1">
      <c r="A841" s="7"/>
      <c r="B841" s="7"/>
      <c r="C841" s="7"/>
      <c r="D841" s="7"/>
      <c r="E841" s="7"/>
      <c r="F841" s="7"/>
      <c r="G841" s="7"/>
      <c r="H841" s="7"/>
      <c r="I841" s="7"/>
      <c r="J841" s="8"/>
      <c r="K841" s="7"/>
      <c r="L841" s="254"/>
      <c r="R841" s="7"/>
      <c r="T841" s="174"/>
      <c r="U841" s="7"/>
      <c r="W841" s="174"/>
    </row>
    <row r="842" spans="1:23" customFormat="1">
      <c r="A842" s="7"/>
      <c r="B842" s="7"/>
      <c r="C842" s="7"/>
      <c r="D842" s="7"/>
      <c r="E842" s="7"/>
      <c r="F842" s="7"/>
      <c r="G842" s="7"/>
      <c r="H842" s="7"/>
      <c r="I842" s="7"/>
      <c r="J842" s="8"/>
      <c r="K842" s="7"/>
      <c r="L842" s="254"/>
      <c r="R842" s="7"/>
      <c r="T842" s="174"/>
      <c r="U842" s="7"/>
      <c r="W842" s="174"/>
    </row>
    <row r="843" spans="1:23" customFormat="1">
      <c r="A843" s="7"/>
      <c r="B843" s="7"/>
      <c r="C843" s="7"/>
      <c r="D843" s="7"/>
      <c r="E843" s="7"/>
      <c r="F843" s="7"/>
      <c r="G843" s="7"/>
      <c r="H843" s="7"/>
      <c r="I843" s="7"/>
      <c r="J843" s="8"/>
      <c r="K843" s="7"/>
      <c r="L843" s="254"/>
      <c r="R843" s="7"/>
      <c r="T843" s="174"/>
      <c r="U843" s="7"/>
      <c r="W843" s="174"/>
    </row>
    <row r="844" spans="1:23" customFormat="1">
      <c r="A844" s="7"/>
      <c r="B844" s="7"/>
      <c r="C844" s="7"/>
      <c r="D844" s="7"/>
      <c r="E844" s="7"/>
      <c r="F844" s="7"/>
      <c r="G844" s="7"/>
      <c r="H844" s="7"/>
      <c r="I844" s="7"/>
      <c r="J844" s="8"/>
      <c r="K844" s="7"/>
      <c r="L844" s="254"/>
      <c r="R844" s="7"/>
      <c r="T844" s="174"/>
      <c r="U844" s="7"/>
      <c r="W844" s="174"/>
    </row>
    <row r="845" spans="1:23" customFormat="1">
      <c r="A845" s="7"/>
      <c r="B845" s="7"/>
      <c r="C845" s="7"/>
      <c r="D845" s="7"/>
      <c r="E845" s="7"/>
      <c r="F845" s="7"/>
      <c r="G845" s="7"/>
      <c r="H845" s="7"/>
      <c r="I845" s="7"/>
      <c r="J845" s="8"/>
      <c r="K845" s="7"/>
      <c r="L845" s="254"/>
      <c r="R845" s="7"/>
      <c r="T845" s="174"/>
      <c r="U845" s="7"/>
      <c r="W845" s="174"/>
    </row>
    <row r="846" spans="1:23" customFormat="1">
      <c r="A846" s="7"/>
      <c r="B846" s="7"/>
      <c r="C846" s="7"/>
      <c r="D846" s="7"/>
      <c r="E846" s="7"/>
      <c r="F846" s="7"/>
      <c r="G846" s="7"/>
      <c r="H846" s="7"/>
      <c r="I846" s="7"/>
      <c r="J846" s="8"/>
      <c r="K846" s="7"/>
      <c r="L846" s="254"/>
      <c r="R846" s="7"/>
      <c r="T846" s="174"/>
      <c r="U846" s="7"/>
      <c r="W846" s="174"/>
    </row>
    <row r="847" spans="1:23" customFormat="1">
      <c r="A847" s="7"/>
      <c r="B847" s="7"/>
      <c r="C847" s="7"/>
      <c r="D847" s="7"/>
      <c r="E847" s="7"/>
      <c r="F847" s="7"/>
      <c r="G847" s="7"/>
      <c r="H847" s="7"/>
      <c r="I847" s="7"/>
      <c r="J847" s="8"/>
      <c r="K847" s="7"/>
      <c r="L847" s="254"/>
      <c r="R847" s="7"/>
      <c r="T847" s="174"/>
      <c r="U847" s="7"/>
      <c r="W847" s="174"/>
    </row>
    <row r="848" spans="1:23" customFormat="1">
      <c r="A848" s="7"/>
      <c r="B848" s="7"/>
      <c r="C848" s="7"/>
      <c r="D848" s="7"/>
      <c r="E848" s="7"/>
      <c r="F848" s="7"/>
      <c r="G848" s="7"/>
      <c r="H848" s="7"/>
      <c r="I848" s="7"/>
      <c r="J848" s="8"/>
      <c r="K848" s="7"/>
      <c r="L848" s="254"/>
      <c r="R848" s="7"/>
      <c r="T848" s="174"/>
      <c r="U848" s="7"/>
      <c r="W848" s="174"/>
    </row>
    <row r="849" spans="1:23" customFormat="1">
      <c r="A849" s="7"/>
      <c r="B849" s="7"/>
      <c r="C849" s="7"/>
      <c r="D849" s="7"/>
      <c r="E849" s="7"/>
      <c r="F849" s="7"/>
      <c r="G849" s="7"/>
      <c r="H849" s="7"/>
      <c r="I849" s="7"/>
      <c r="J849" s="8"/>
      <c r="K849" s="7"/>
      <c r="L849" s="254"/>
      <c r="R849" s="7"/>
      <c r="T849" s="174"/>
      <c r="U849" s="7"/>
      <c r="W849" s="174"/>
    </row>
    <row r="850" spans="1:23" customFormat="1">
      <c r="A850" s="7"/>
      <c r="B850" s="7"/>
      <c r="C850" s="7"/>
      <c r="D850" s="7"/>
      <c r="E850" s="7"/>
      <c r="F850" s="7"/>
      <c r="G850" s="7"/>
      <c r="H850" s="7"/>
      <c r="I850" s="7"/>
      <c r="J850" s="8"/>
      <c r="K850" s="7"/>
      <c r="L850" s="254"/>
      <c r="R850" s="7"/>
      <c r="T850" s="174"/>
      <c r="U850" s="7"/>
      <c r="W850" s="174"/>
    </row>
    <row r="851" spans="1:23" customFormat="1">
      <c r="A851" s="7"/>
      <c r="B851" s="7"/>
      <c r="C851" s="7"/>
      <c r="D851" s="7"/>
      <c r="E851" s="7"/>
      <c r="F851" s="7"/>
      <c r="G851" s="7"/>
      <c r="H851" s="7"/>
      <c r="I851" s="7"/>
      <c r="J851" s="8"/>
      <c r="K851" s="7"/>
      <c r="L851" s="254"/>
      <c r="R851" s="7"/>
      <c r="T851" s="174"/>
      <c r="U851" s="7"/>
      <c r="W851" s="174"/>
    </row>
    <row r="852" spans="1:23" customFormat="1">
      <c r="A852" s="7"/>
      <c r="B852" s="7"/>
      <c r="C852" s="7"/>
      <c r="D852" s="7"/>
      <c r="E852" s="7"/>
      <c r="F852" s="7"/>
      <c r="G852" s="7"/>
      <c r="H852" s="7"/>
      <c r="I852" s="7"/>
      <c r="J852" s="8"/>
      <c r="K852" s="7"/>
      <c r="L852" s="254"/>
      <c r="R852" s="7"/>
      <c r="T852" s="174"/>
      <c r="U852" s="7"/>
      <c r="W852" s="174"/>
    </row>
    <row r="853" spans="1:23" customFormat="1">
      <c r="A853" s="7"/>
      <c r="B853" s="7"/>
      <c r="C853" s="7"/>
      <c r="D853" s="7"/>
      <c r="E853" s="7"/>
      <c r="F853" s="7"/>
      <c r="G853" s="7"/>
      <c r="H853" s="7"/>
      <c r="I853" s="7"/>
      <c r="J853" s="8"/>
      <c r="K853" s="7"/>
      <c r="L853" s="254"/>
      <c r="R853" s="7"/>
      <c r="T853" s="174"/>
      <c r="U853" s="7"/>
      <c r="W853" s="174"/>
    </row>
    <row r="854" spans="1:23" customFormat="1">
      <c r="A854" s="7"/>
      <c r="B854" s="7"/>
      <c r="C854" s="7"/>
      <c r="D854" s="7"/>
      <c r="E854" s="7"/>
      <c r="F854" s="7"/>
      <c r="G854" s="7"/>
      <c r="H854" s="7"/>
      <c r="I854" s="7"/>
      <c r="J854" s="8"/>
      <c r="K854" s="7"/>
      <c r="L854" s="254"/>
      <c r="R854" s="7"/>
      <c r="T854" s="174"/>
      <c r="U854" s="7"/>
      <c r="W854" s="174"/>
    </row>
    <row r="855" spans="1:23" customFormat="1">
      <c r="A855" s="7"/>
      <c r="B855" s="7"/>
      <c r="C855" s="7"/>
      <c r="D855" s="7"/>
      <c r="E855" s="7"/>
      <c r="F855" s="7"/>
      <c r="G855" s="7"/>
      <c r="H855" s="7"/>
      <c r="I855" s="7"/>
      <c r="J855" s="8"/>
      <c r="K855" s="7"/>
      <c r="L855" s="254"/>
      <c r="R855" s="7"/>
      <c r="T855" s="174"/>
      <c r="U855" s="7"/>
      <c r="W855" s="174"/>
    </row>
    <row r="856" spans="1:23" customFormat="1">
      <c r="A856" s="7"/>
      <c r="B856" s="7"/>
      <c r="C856" s="7"/>
      <c r="D856" s="7"/>
      <c r="E856" s="7"/>
      <c r="F856" s="7"/>
      <c r="G856" s="7"/>
      <c r="H856" s="7"/>
      <c r="I856" s="7"/>
      <c r="J856" s="8"/>
      <c r="K856" s="7"/>
      <c r="L856" s="254"/>
      <c r="R856" s="7"/>
      <c r="T856" s="174"/>
      <c r="U856" s="7"/>
      <c r="W856" s="174"/>
    </row>
    <row r="857" spans="1:23" customFormat="1">
      <c r="A857" s="7"/>
      <c r="B857" s="7"/>
      <c r="C857" s="7"/>
      <c r="D857" s="7"/>
      <c r="E857" s="7"/>
      <c r="F857" s="7"/>
      <c r="G857" s="7"/>
      <c r="H857" s="7"/>
      <c r="I857" s="7"/>
      <c r="J857" s="8"/>
      <c r="K857" s="7"/>
      <c r="L857" s="254"/>
      <c r="R857" s="7"/>
      <c r="T857" s="174"/>
      <c r="U857" s="7"/>
      <c r="W857" s="174"/>
    </row>
    <row r="858" spans="1:23" customFormat="1">
      <c r="A858" s="7"/>
      <c r="B858" s="7"/>
      <c r="C858" s="7"/>
      <c r="D858" s="7"/>
      <c r="E858" s="7"/>
      <c r="F858" s="7"/>
      <c r="G858" s="7"/>
      <c r="H858" s="7"/>
      <c r="I858" s="7"/>
      <c r="J858" s="8"/>
      <c r="K858" s="7"/>
      <c r="L858" s="254"/>
      <c r="R858" s="7"/>
      <c r="T858" s="174"/>
      <c r="U858" s="7"/>
      <c r="W858" s="174"/>
    </row>
    <row r="859" spans="1:23" customFormat="1">
      <c r="A859" s="7"/>
      <c r="B859" s="7"/>
      <c r="C859" s="7"/>
      <c r="D859" s="7"/>
      <c r="E859" s="7"/>
      <c r="F859" s="7"/>
      <c r="G859" s="7"/>
      <c r="H859" s="7"/>
      <c r="I859" s="7"/>
      <c r="J859" s="8"/>
      <c r="K859" s="7"/>
      <c r="L859" s="254"/>
      <c r="R859" s="7"/>
      <c r="T859" s="174"/>
      <c r="U859" s="7"/>
      <c r="W859" s="174"/>
    </row>
    <row r="860" spans="1:23" customFormat="1">
      <c r="A860" s="7"/>
      <c r="B860" s="7"/>
      <c r="C860" s="7"/>
      <c r="D860" s="7"/>
      <c r="E860" s="7"/>
      <c r="F860" s="7"/>
      <c r="G860" s="7"/>
      <c r="H860" s="7"/>
      <c r="I860" s="7"/>
      <c r="J860" s="8"/>
      <c r="K860" s="7"/>
      <c r="L860" s="254"/>
      <c r="R860" s="7"/>
      <c r="T860" s="174"/>
      <c r="U860" s="7"/>
      <c r="W860" s="174"/>
    </row>
    <row r="861" spans="1:23" customFormat="1">
      <c r="A861" s="7"/>
      <c r="B861" s="7"/>
      <c r="C861" s="7"/>
      <c r="D861" s="7"/>
      <c r="E861" s="7"/>
      <c r="F861" s="7"/>
      <c r="G861" s="7"/>
      <c r="H861" s="7"/>
      <c r="I861" s="7"/>
      <c r="J861" s="8"/>
      <c r="K861" s="7"/>
      <c r="L861" s="254"/>
      <c r="R861" s="7"/>
      <c r="T861" s="174"/>
      <c r="U861" s="7"/>
      <c r="W861" s="174"/>
    </row>
    <row r="862" spans="1:23" customFormat="1">
      <c r="A862" s="7"/>
      <c r="B862" s="7"/>
      <c r="C862" s="7"/>
      <c r="D862" s="7"/>
      <c r="E862" s="7"/>
      <c r="F862" s="7"/>
      <c r="G862" s="7"/>
      <c r="H862" s="7"/>
      <c r="I862" s="7"/>
      <c r="J862" s="8"/>
      <c r="K862" s="7"/>
      <c r="L862" s="254"/>
      <c r="R862" s="7"/>
      <c r="T862" s="174"/>
      <c r="U862" s="7"/>
      <c r="W862" s="174"/>
    </row>
    <row r="863" spans="1:23" customFormat="1">
      <c r="A863" s="7"/>
      <c r="B863" s="7"/>
      <c r="C863" s="7"/>
      <c r="D863" s="7"/>
      <c r="E863" s="7"/>
      <c r="F863" s="7"/>
      <c r="G863" s="7"/>
      <c r="H863" s="7"/>
      <c r="I863" s="7"/>
      <c r="J863" s="8"/>
      <c r="K863" s="7"/>
      <c r="L863" s="254"/>
      <c r="R863" s="7"/>
      <c r="T863" s="174"/>
      <c r="U863" s="7"/>
      <c r="W863" s="174"/>
    </row>
    <row r="864" spans="1:23" customFormat="1">
      <c r="A864" s="7"/>
      <c r="B864" s="7"/>
      <c r="C864" s="7"/>
      <c r="D864" s="7"/>
      <c r="E864" s="7"/>
      <c r="F864" s="7"/>
      <c r="G864" s="7"/>
      <c r="H864" s="7"/>
      <c r="I864" s="7"/>
      <c r="J864" s="8"/>
      <c r="K864" s="7"/>
      <c r="L864" s="254"/>
      <c r="R864" s="7"/>
      <c r="T864" s="174"/>
      <c r="U864" s="7"/>
      <c r="W864" s="174"/>
    </row>
    <row r="865" spans="1:23" customFormat="1">
      <c r="A865" s="7"/>
      <c r="B865" s="7"/>
      <c r="C865" s="7"/>
      <c r="D865" s="7"/>
      <c r="E865" s="7"/>
      <c r="F865" s="7"/>
      <c r="G865" s="7"/>
      <c r="H865" s="7"/>
      <c r="I865" s="7"/>
      <c r="J865" s="8"/>
      <c r="K865" s="7"/>
      <c r="L865" s="254"/>
      <c r="R865" s="7"/>
      <c r="T865" s="174"/>
      <c r="U865" s="7"/>
      <c r="W865" s="174"/>
    </row>
    <row r="866" spans="1:23" customFormat="1">
      <c r="A866" s="7"/>
      <c r="B866" s="7"/>
      <c r="C866" s="7"/>
      <c r="D866" s="7"/>
      <c r="E866" s="7"/>
      <c r="F866" s="7"/>
      <c r="G866" s="7"/>
      <c r="H866" s="7"/>
      <c r="I866" s="7"/>
      <c r="J866" s="8"/>
      <c r="K866" s="7"/>
      <c r="L866" s="254"/>
      <c r="R866" s="7"/>
      <c r="T866" s="174"/>
      <c r="U866" s="7"/>
      <c r="W866" s="174"/>
    </row>
    <row r="867" spans="1:23" customFormat="1">
      <c r="A867" s="7"/>
      <c r="B867" s="7"/>
      <c r="C867" s="7"/>
      <c r="D867" s="7"/>
      <c r="E867" s="7"/>
      <c r="F867" s="7"/>
      <c r="G867" s="7"/>
      <c r="H867" s="7"/>
      <c r="I867" s="7"/>
      <c r="J867" s="8"/>
      <c r="K867" s="7"/>
      <c r="L867" s="254"/>
      <c r="R867" s="7"/>
      <c r="T867" s="174"/>
      <c r="U867" s="7"/>
      <c r="W867" s="174"/>
    </row>
    <row r="868" spans="1:23" customFormat="1">
      <c r="A868" s="7"/>
      <c r="B868" s="7"/>
      <c r="C868" s="7"/>
      <c r="D868" s="7"/>
      <c r="E868" s="7"/>
      <c r="F868" s="7"/>
      <c r="G868" s="7"/>
      <c r="H868" s="7"/>
      <c r="I868" s="7"/>
      <c r="J868" s="8"/>
      <c r="K868" s="7"/>
      <c r="L868" s="254"/>
      <c r="R868" s="7"/>
      <c r="T868" s="174"/>
      <c r="U868" s="7"/>
      <c r="W868" s="174"/>
    </row>
    <row r="869" spans="1:23" customFormat="1">
      <c r="A869" s="7"/>
      <c r="B869" s="7"/>
      <c r="C869" s="7"/>
      <c r="D869" s="7"/>
      <c r="E869" s="7"/>
      <c r="F869" s="7"/>
      <c r="G869" s="7"/>
      <c r="H869" s="7"/>
      <c r="I869" s="7"/>
      <c r="J869" s="8"/>
      <c r="K869" s="7"/>
      <c r="L869" s="254"/>
      <c r="R869" s="7"/>
      <c r="T869" s="174"/>
      <c r="U869" s="7"/>
      <c r="W869" s="174"/>
    </row>
    <row r="870" spans="1:23" customFormat="1">
      <c r="A870" s="7"/>
      <c r="B870" s="7"/>
      <c r="C870" s="7"/>
      <c r="D870" s="7"/>
      <c r="E870" s="7"/>
      <c r="F870" s="7"/>
      <c r="G870" s="7"/>
      <c r="H870" s="7"/>
      <c r="I870" s="7"/>
      <c r="J870" s="8"/>
      <c r="K870" s="7"/>
      <c r="L870" s="254"/>
      <c r="R870" s="7"/>
      <c r="T870" s="174"/>
      <c r="U870" s="7"/>
      <c r="W870" s="174"/>
    </row>
    <row r="871" spans="1:23" customFormat="1">
      <c r="A871" s="7"/>
      <c r="B871" s="7"/>
      <c r="C871" s="7"/>
      <c r="D871" s="7"/>
      <c r="E871" s="7"/>
      <c r="F871" s="7"/>
      <c r="G871" s="7"/>
      <c r="H871" s="7"/>
      <c r="I871" s="7"/>
      <c r="J871" s="8"/>
      <c r="K871" s="7"/>
      <c r="L871" s="254"/>
      <c r="R871" s="7"/>
      <c r="T871" s="174"/>
      <c r="U871" s="7"/>
      <c r="W871" s="174"/>
    </row>
    <row r="872" spans="1:23" customFormat="1">
      <c r="A872" s="7"/>
      <c r="B872" s="7"/>
      <c r="C872" s="7"/>
      <c r="D872" s="7"/>
      <c r="E872" s="7"/>
      <c r="F872" s="7"/>
      <c r="G872" s="7"/>
      <c r="H872" s="7"/>
      <c r="I872" s="7"/>
      <c r="J872" s="8"/>
      <c r="K872" s="7"/>
      <c r="L872" s="254"/>
      <c r="R872" s="7"/>
      <c r="T872" s="174"/>
      <c r="U872" s="7"/>
      <c r="W872" s="174"/>
    </row>
    <row r="873" spans="1:23" customFormat="1">
      <c r="A873" s="7"/>
      <c r="B873" s="7"/>
      <c r="C873" s="7"/>
      <c r="D873" s="7"/>
      <c r="E873" s="7"/>
      <c r="F873" s="7"/>
      <c r="G873" s="7"/>
      <c r="H873" s="7"/>
      <c r="I873" s="7"/>
      <c r="J873" s="8"/>
      <c r="K873" s="7"/>
      <c r="L873" s="254"/>
      <c r="R873" s="7"/>
      <c r="T873" s="174"/>
      <c r="U873" s="7"/>
      <c r="W873" s="174"/>
    </row>
    <row r="874" spans="1:23" customFormat="1">
      <c r="A874" s="7"/>
      <c r="B874" s="7"/>
      <c r="C874" s="7"/>
      <c r="D874" s="7"/>
      <c r="E874" s="7"/>
      <c r="F874" s="7"/>
      <c r="G874" s="7"/>
      <c r="H874" s="7"/>
      <c r="I874" s="7"/>
      <c r="J874" s="8"/>
      <c r="K874" s="7"/>
      <c r="L874" s="254"/>
      <c r="R874" s="7"/>
      <c r="T874" s="174"/>
      <c r="U874" s="7"/>
      <c r="W874" s="174"/>
    </row>
    <row r="875" spans="1:23" customFormat="1">
      <c r="A875" s="7"/>
      <c r="B875" s="7"/>
      <c r="C875" s="7"/>
      <c r="D875" s="7"/>
      <c r="E875" s="7"/>
      <c r="F875" s="7"/>
      <c r="G875" s="7"/>
      <c r="H875" s="7"/>
      <c r="I875" s="7"/>
      <c r="J875" s="8"/>
      <c r="K875" s="7"/>
      <c r="L875" s="254"/>
      <c r="R875" s="7"/>
      <c r="T875" s="174"/>
      <c r="U875" s="7"/>
      <c r="W875" s="174"/>
    </row>
    <row r="876" spans="1:23" customFormat="1">
      <c r="A876" s="7"/>
      <c r="B876" s="7"/>
      <c r="C876" s="7"/>
      <c r="D876" s="7"/>
      <c r="E876" s="7"/>
      <c r="F876" s="7"/>
      <c r="G876" s="7"/>
      <c r="H876" s="7"/>
      <c r="I876" s="7"/>
      <c r="J876" s="8"/>
      <c r="K876" s="7"/>
      <c r="L876" s="254"/>
      <c r="R876" s="7"/>
      <c r="T876" s="174"/>
      <c r="U876" s="7"/>
      <c r="W876" s="174"/>
    </row>
    <row r="877" spans="1:23" customFormat="1">
      <c r="A877" s="7"/>
      <c r="B877" s="7"/>
      <c r="C877" s="7"/>
      <c r="D877" s="7"/>
      <c r="E877" s="7"/>
      <c r="F877" s="7"/>
      <c r="G877" s="7"/>
      <c r="H877" s="7"/>
      <c r="I877" s="7"/>
      <c r="J877" s="8"/>
      <c r="K877" s="7"/>
      <c r="L877" s="254"/>
      <c r="R877" s="7"/>
      <c r="T877" s="174"/>
      <c r="U877" s="7"/>
      <c r="W877" s="174"/>
    </row>
    <row r="878" spans="1:23" customFormat="1">
      <c r="A878" s="7"/>
      <c r="B878" s="7"/>
      <c r="C878" s="7"/>
      <c r="D878" s="7"/>
      <c r="E878" s="7"/>
      <c r="F878" s="7"/>
      <c r="G878" s="7"/>
      <c r="H878" s="7"/>
      <c r="I878" s="7"/>
      <c r="J878" s="8"/>
      <c r="K878" s="7"/>
      <c r="L878" s="254"/>
      <c r="R878" s="7"/>
      <c r="T878" s="174"/>
      <c r="U878" s="7"/>
      <c r="W878" s="174"/>
    </row>
    <row r="879" spans="1:23" customFormat="1">
      <c r="A879" s="7"/>
      <c r="B879" s="7"/>
      <c r="C879" s="7"/>
      <c r="D879" s="7"/>
      <c r="E879" s="7"/>
      <c r="F879" s="7"/>
      <c r="G879" s="7"/>
      <c r="H879" s="7"/>
      <c r="I879" s="7"/>
      <c r="J879" s="8"/>
      <c r="K879" s="7"/>
      <c r="L879" s="254"/>
      <c r="R879" s="7"/>
      <c r="T879" s="174"/>
      <c r="U879" s="7"/>
      <c r="W879" s="174"/>
    </row>
    <row r="880" spans="1:23" customFormat="1">
      <c r="A880" s="7"/>
      <c r="B880" s="7"/>
      <c r="C880" s="7"/>
      <c r="D880" s="7"/>
      <c r="E880" s="7"/>
      <c r="F880" s="7"/>
      <c r="G880" s="7"/>
      <c r="H880" s="7"/>
      <c r="I880" s="7"/>
      <c r="J880" s="8"/>
      <c r="K880" s="7"/>
      <c r="L880" s="254"/>
      <c r="R880" s="7"/>
      <c r="T880" s="174"/>
      <c r="U880" s="7"/>
      <c r="W880" s="174"/>
    </row>
    <row r="881" spans="1:23" customFormat="1">
      <c r="A881" s="7"/>
      <c r="B881" s="7"/>
      <c r="C881" s="7"/>
      <c r="D881" s="7"/>
      <c r="E881" s="7"/>
      <c r="F881" s="7"/>
      <c r="G881" s="7"/>
      <c r="H881" s="7"/>
      <c r="I881" s="7"/>
      <c r="J881" s="8"/>
      <c r="K881" s="7"/>
      <c r="L881" s="254"/>
      <c r="R881" s="7"/>
      <c r="T881" s="174"/>
      <c r="U881" s="7"/>
      <c r="W881" s="174"/>
    </row>
    <row r="882" spans="1:23" customFormat="1">
      <c r="A882" s="7"/>
      <c r="B882" s="7"/>
      <c r="C882" s="7"/>
      <c r="D882" s="7"/>
      <c r="E882" s="7"/>
      <c r="F882" s="7"/>
      <c r="G882" s="7"/>
      <c r="H882" s="7"/>
      <c r="I882" s="7"/>
      <c r="J882" s="8"/>
      <c r="K882" s="7"/>
      <c r="L882" s="254"/>
      <c r="R882" s="7"/>
      <c r="T882" s="174"/>
      <c r="U882" s="7"/>
      <c r="W882" s="174"/>
    </row>
    <row r="883" spans="1:23" customFormat="1">
      <c r="A883" s="7"/>
      <c r="B883" s="7"/>
      <c r="C883" s="7"/>
      <c r="D883" s="7"/>
      <c r="E883" s="7"/>
      <c r="F883" s="7"/>
      <c r="G883" s="7"/>
      <c r="H883" s="7"/>
      <c r="I883" s="7"/>
      <c r="J883" s="8"/>
      <c r="K883" s="7"/>
      <c r="L883" s="254"/>
      <c r="R883" s="7"/>
      <c r="T883" s="174"/>
      <c r="U883" s="7"/>
      <c r="W883" s="174"/>
    </row>
    <row r="884" spans="1:23" customFormat="1">
      <c r="A884" s="7"/>
      <c r="B884" s="7"/>
      <c r="C884" s="7"/>
      <c r="D884" s="7"/>
      <c r="E884" s="7"/>
      <c r="F884" s="7"/>
      <c r="G884" s="7"/>
      <c r="H884" s="7"/>
      <c r="I884" s="7"/>
      <c r="J884" s="8"/>
      <c r="K884" s="7"/>
      <c r="L884" s="254"/>
      <c r="R884" s="7"/>
      <c r="T884" s="174"/>
      <c r="U884" s="7"/>
      <c r="W884" s="174"/>
    </row>
    <row r="885" spans="1:23" customFormat="1">
      <c r="A885" s="7"/>
      <c r="B885" s="7"/>
      <c r="C885" s="7"/>
      <c r="D885" s="7"/>
      <c r="E885" s="7"/>
      <c r="F885" s="7"/>
      <c r="G885" s="7"/>
      <c r="H885" s="7"/>
      <c r="I885" s="7"/>
      <c r="J885" s="8"/>
      <c r="K885" s="7"/>
      <c r="L885" s="254"/>
      <c r="R885" s="7"/>
      <c r="T885" s="174"/>
      <c r="U885" s="7"/>
      <c r="W885" s="174"/>
    </row>
    <row r="886" spans="1:23" customFormat="1">
      <c r="A886" s="7"/>
      <c r="B886" s="7"/>
      <c r="C886" s="7"/>
      <c r="D886" s="7"/>
      <c r="E886" s="7"/>
      <c r="F886" s="7"/>
      <c r="G886" s="7"/>
      <c r="H886" s="7"/>
      <c r="I886" s="7"/>
      <c r="J886" s="8"/>
      <c r="K886" s="7"/>
      <c r="L886" s="254"/>
      <c r="R886" s="7"/>
      <c r="T886" s="174"/>
      <c r="U886" s="7"/>
      <c r="W886" s="174"/>
    </row>
    <row r="887" spans="1:23" customFormat="1">
      <c r="A887" s="7"/>
      <c r="B887" s="7"/>
      <c r="C887" s="7"/>
      <c r="D887" s="7"/>
      <c r="E887" s="7"/>
      <c r="F887" s="7"/>
      <c r="G887" s="7"/>
      <c r="H887" s="7"/>
      <c r="I887" s="7"/>
      <c r="J887" s="8"/>
      <c r="K887" s="7"/>
      <c r="L887" s="254"/>
      <c r="R887" s="7"/>
      <c r="T887" s="174"/>
      <c r="U887" s="7"/>
      <c r="W887" s="174"/>
    </row>
    <row r="888" spans="1:23" customFormat="1">
      <c r="A888" s="7"/>
      <c r="B888" s="7"/>
      <c r="C888" s="7"/>
      <c r="D888" s="7"/>
      <c r="E888" s="7"/>
      <c r="F888" s="7"/>
      <c r="G888" s="7"/>
      <c r="H888" s="7"/>
      <c r="I888" s="7"/>
      <c r="J888" s="8"/>
      <c r="K888" s="7"/>
      <c r="L888" s="254"/>
      <c r="R888" s="7"/>
      <c r="T888" s="174"/>
      <c r="U888" s="7"/>
      <c r="W888" s="174"/>
    </row>
    <row r="889" spans="1:23" customFormat="1">
      <c r="A889" s="7"/>
      <c r="B889" s="7"/>
      <c r="C889" s="7"/>
      <c r="D889" s="7"/>
      <c r="E889" s="7"/>
      <c r="F889" s="7"/>
      <c r="G889" s="7"/>
      <c r="H889" s="7"/>
      <c r="I889" s="7"/>
      <c r="J889" s="8"/>
      <c r="K889" s="7"/>
      <c r="L889" s="254"/>
      <c r="R889" s="7"/>
      <c r="T889" s="174"/>
      <c r="U889" s="7"/>
      <c r="W889" s="174"/>
    </row>
    <row r="890" spans="1:23" customFormat="1">
      <c r="A890" s="7"/>
      <c r="B890" s="7"/>
      <c r="C890" s="7"/>
      <c r="D890" s="7"/>
      <c r="E890" s="7"/>
      <c r="F890" s="7"/>
      <c r="G890" s="7"/>
      <c r="H890" s="7"/>
      <c r="I890" s="7"/>
      <c r="J890" s="8"/>
      <c r="K890" s="7"/>
      <c r="L890" s="254"/>
      <c r="R890" s="7"/>
      <c r="T890" s="174"/>
      <c r="U890" s="7"/>
      <c r="W890" s="174"/>
    </row>
    <row r="891" spans="1:23" customFormat="1">
      <c r="A891" s="7"/>
      <c r="B891" s="7"/>
      <c r="C891" s="7"/>
      <c r="D891" s="7"/>
      <c r="E891" s="7"/>
      <c r="F891" s="7"/>
      <c r="G891" s="7"/>
      <c r="H891" s="7"/>
      <c r="I891" s="7"/>
      <c r="J891" s="8"/>
      <c r="K891" s="7"/>
      <c r="L891" s="254"/>
      <c r="R891" s="7"/>
      <c r="T891" s="174"/>
      <c r="U891" s="7"/>
      <c r="W891" s="174"/>
    </row>
    <row r="892" spans="1:23" customFormat="1">
      <c r="A892" s="7"/>
      <c r="B892" s="7"/>
      <c r="C892" s="7"/>
      <c r="D892" s="7"/>
      <c r="E892" s="7"/>
      <c r="F892" s="7"/>
      <c r="G892" s="7"/>
      <c r="H892" s="7"/>
      <c r="I892" s="7"/>
      <c r="J892" s="8"/>
      <c r="K892" s="7"/>
      <c r="L892" s="254"/>
      <c r="R892" s="7"/>
      <c r="T892" s="174"/>
      <c r="U892" s="7"/>
      <c r="W892" s="174"/>
    </row>
    <row r="893" spans="1:23" customFormat="1">
      <c r="A893" s="7"/>
      <c r="B893" s="7"/>
      <c r="C893" s="7"/>
      <c r="D893" s="7"/>
      <c r="E893" s="7"/>
      <c r="F893" s="7"/>
      <c r="G893" s="7"/>
      <c r="H893" s="7"/>
      <c r="I893" s="7"/>
      <c r="J893" s="8"/>
      <c r="K893" s="7"/>
      <c r="L893" s="254"/>
      <c r="R893" s="7"/>
      <c r="T893" s="174"/>
      <c r="U893" s="7"/>
      <c r="W893" s="174"/>
    </row>
    <row r="894" spans="1:23" customFormat="1">
      <c r="A894" s="7"/>
      <c r="B894" s="7"/>
      <c r="C894" s="7"/>
      <c r="D894" s="7"/>
      <c r="E894" s="7"/>
      <c r="F894" s="7"/>
      <c r="G894" s="7"/>
      <c r="H894" s="7"/>
      <c r="I894" s="7"/>
      <c r="J894" s="8"/>
      <c r="K894" s="7"/>
      <c r="L894" s="254"/>
      <c r="R894" s="7"/>
      <c r="T894" s="174"/>
      <c r="U894" s="7"/>
      <c r="W894" s="174"/>
    </row>
    <row r="895" spans="1:23" customFormat="1">
      <c r="A895" s="7"/>
      <c r="B895" s="7"/>
      <c r="C895" s="7"/>
      <c r="D895" s="7"/>
      <c r="E895" s="7"/>
      <c r="F895" s="7"/>
      <c r="G895" s="7"/>
      <c r="H895" s="7"/>
      <c r="I895" s="7"/>
      <c r="J895" s="8"/>
      <c r="K895" s="7"/>
      <c r="L895" s="254"/>
      <c r="R895" s="7"/>
      <c r="T895" s="174"/>
      <c r="U895" s="7"/>
      <c r="W895" s="174"/>
    </row>
    <row r="896" spans="1:23" customFormat="1">
      <c r="A896" s="7"/>
      <c r="B896" s="7"/>
      <c r="C896" s="7"/>
      <c r="D896" s="7"/>
      <c r="E896" s="7"/>
      <c r="F896" s="7"/>
      <c r="G896" s="7"/>
      <c r="H896" s="7"/>
      <c r="I896" s="7"/>
      <c r="J896" s="8"/>
      <c r="K896" s="7"/>
      <c r="L896" s="254"/>
      <c r="R896" s="7"/>
      <c r="T896" s="174"/>
      <c r="U896" s="7"/>
      <c r="W896" s="174"/>
    </row>
    <row r="897" spans="1:23" customFormat="1">
      <c r="A897" s="7"/>
      <c r="B897" s="7"/>
      <c r="C897" s="7"/>
      <c r="D897" s="7"/>
      <c r="E897" s="7"/>
      <c r="F897" s="7"/>
      <c r="G897" s="7"/>
      <c r="H897" s="7"/>
      <c r="I897" s="7"/>
      <c r="J897" s="8"/>
      <c r="K897" s="7"/>
      <c r="L897" s="254"/>
      <c r="R897" s="7"/>
      <c r="T897" s="174"/>
      <c r="U897" s="7"/>
      <c r="W897" s="174"/>
    </row>
    <row r="898" spans="1:23" customFormat="1">
      <c r="A898" s="7"/>
      <c r="B898" s="7"/>
      <c r="C898" s="7"/>
      <c r="D898" s="7"/>
      <c r="E898" s="7"/>
      <c r="F898" s="7"/>
      <c r="G898" s="7"/>
      <c r="H898" s="7"/>
      <c r="I898" s="7"/>
      <c r="J898" s="8"/>
      <c r="K898" s="7"/>
      <c r="L898" s="254"/>
      <c r="R898" s="7"/>
      <c r="T898" s="174"/>
      <c r="U898" s="7"/>
      <c r="W898" s="174"/>
    </row>
    <row r="899" spans="1:23" customFormat="1">
      <c r="A899" s="7"/>
      <c r="B899" s="7"/>
      <c r="C899" s="7"/>
      <c r="D899" s="7"/>
      <c r="E899" s="7"/>
      <c r="F899" s="7"/>
      <c r="G899" s="7"/>
      <c r="H899" s="7"/>
      <c r="I899" s="7"/>
      <c r="J899" s="8"/>
      <c r="K899" s="7"/>
      <c r="L899" s="254"/>
      <c r="R899" s="7"/>
      <c r="T899" s="174"/>
      <c r="U899" s="7"/>
      <c r="W899" s="174"/>
    </row>
    <row r="900" spans="1:23" customFormat="1">
      <c r="A900" s="7"/>
      <c r="B900" s="7"/>
      <c r="C900" s="7"/>
      <c r="D900" s="7"/>
      <c r="E900" s="7"/>
      <c r="F900" s="7"/>
      <c r="G900" s="7"/>
      <c r="H900" s="7"/>
      <c r="I900" s="7"/>
      <c r="J900" s="8"/>
      <c r="K900" s="7"/>
      <c r="L900" s="254"/>
      <c r="R900" s="7"/>
      <c r="T900" s="174"/>
      <c r="U900" s="7"/>
      <c r="W900" s="174"/>
    </row>
    <row r="901" spans="1:23" customFormat="1">
      <c r="A901" s="7"/>
      <c r="B901" s="7"/>
      <c r="C901" s="7"/>
      <c r="D901" s="7"/>
      <c r="E901" s="7"/>
      <c r="F901" s="7"/>
      <c r="G901" s="7"/>
      <c r="H901" s="7"/>
      <c r="I901" s="7"/>
      <c r="J901" s="8"/>
      <c r="K901" s="7"/>
      <c r="L901" s="254"/>
      <c r="R901" s="7"/>
      <c r="T901" s="174"/>
      <c r="U901" s="7"/>
      <c r="W901" s="174"/>
    </row>
    <row r="902" spans="1:23" customFormat="1">
      <c r="A902" s="7"/>
      <c r="B902" s="7"/>
      <c r="C902" s="7"/>
      <c r="D902" s="7"/>
      <c r="E902" s="7"/>
      <c r="F902" s="7"/>
      <c r="G902" s="7"/>
      <c r="H902" s="7"/>
      <c r="I902" s="7"/>
      <c r="J902" s="8"/>
      <c r="K902" s="7"/>
      <c r="L902" s="254"/>
      <c r="R902" s="7"/>
      <c r="T902" s="174"/>
      <c r="U902" s="7"/>
      <c r="W902" s="174"/>
    </row>
    <row r="903" spans="1:23" customFormat="1">
      <c r="A903" s="7"/>
      <c r="B903" s="7"/>
      <c r="C903" s="7"/>
      <c r="D903" s="7"/>
      <c r="E903" s="7"/>
      <c r="F903" s="7"/>
      <c r="G903" s="7"/>
      <c r="H903" s="7"/>
      <c r="I903" s="7"/>
      <c r="J903" s="8"/>
      <c r="K903" s="7"/>
      <c r="L903" s="254"/>
      <c r="R903" s="7"/>
      <c r="T903" s="174"/>
      <c r="U903" s="7"/>
      <c r="W903" s="174"/>
    </row>
    <row r="904" spans="1:23" customFormat="1">
      <c r="A904" s="7"/>
      <c r="B904" s="7"/>
      <c r="C904" s="7"/>
      <c r="D904" s="7"/>
      <c r="E904" s="7"/>
      <c r="F904" s="7"/>
      <c r="G904" s="7"/>
      <c r="H904" s="7"/>
      <c r="I904" s="7"/>
      <c r="J904" s="8"/>
      <c r="K904" s="7"/>
      <c r="L904" s="254"/>
      <c r="R904" s="7"/>
      <c r="T904" s="174"/>
      <c r="U904" s="7"/>
      <c r="W904" s="174"/>
    </row>
    <row r="905" spans="1:23" customFormat="1">
      <c r="A905" s="7"/>
      <c r="B905" s="7"/>
      <c r="C905" s="7"/>
      <c r="D905" s="7"/>
      <c r="E905" s="7"/>
      <c r="F905" s="7"/>
      <c r="G905" s="7"/>
      <c r="H905" s="7"/>
      <c r="I905" s="7"/>
      <c r="J905" s="8"/>
      <c r="K905" s="7"/>
      <c r="L905" s="254"/>
      <c r="R905" s="7"/>
      <c r="T905" s="174"/>
      <c r="U905" s="7"/>
      <c r="W905" s="174"/>
    </row>
    <row r="906" spans="1:23" customFormat="1">
      <c r="A906" s="7"/>
      <c r="B906" s="7"/>
      <c r="C906" s="7"/>
      <c r="D906" s="7"/>
      <c r="E906" s="7"/>
      <c r="F906" s="7"/>
      <c r="G906" s="7"/>
      <c r="H906" s="7"/>
      <c r="I906" s="7"/>
      <c r="J906" s="8"/>
      <c r="K906" s="7"/>
      <c r="L906" s="254"/>
      <c r="R906" s="7"/>
      <c r="T906" s="174"/>
      <c r="U906" s="7"/>
      <c r="W906" s="174"/>
    </row>
    <row r="907" spans="1:23" customFormat="1">
      <c r="A907" s="7"/>
      <c r="B907" s="7"/>
      <c r="C907" s="7"/>
      <c r="D907" s="7"/>
      <c r="E907" s="7"/>
      <c r="F907" s="7"/>
      <c r="G907" s="7"/>
      <c r="H907" s="7"/>
      <c r="I907" s="7"/>
      <c r="J907" s="8"/>
      <c r="K907" s="7"/>
      <c r="L907" s="254"/>
      <c r="R907" s="7"/>
      <c r="T907" s="174"/>
      <c r="U907" s="7"/>
      <c r="W907" s="174"/>
    </row>
    <row r="908" spans="1:23" customFormat="1">
      <c r="A908" s="7"/>
      <c r="B908" s="7"/>
      <c r="C908" s="7"/>
      <c r="D908" s="7"/>
      <c r="E908" s="7"/>
      <c r="F908" s="7"/>
      <c r="G908" s="7"/>
      <c r="H908" s="7"/>
      <c r="I908" s="7"/>
      <c r="J908" s="8"/>
      <c r="K908" s="7"/>
      <c r="L908" s="254"/>
      <c r="R908" s="7"/>
      <c r="T908" s="174"/>
      <c r="U908" s="7"/>
      <c r="W908" s="174"/>
    </row>
    <row r="909" spans="1:23" customFormat="1">
      <c r="A909" s="7"/>
      <c r="B909" s="7"/>
      <c r="C909" s="7"/>
      <c r="D909" s="7"/>
      <c r="E909" s="7"/>
      <c r="F909" s="7"/>
      <c r="G909" s="7"/>
      <c r="H909" s="7"/>
      <c r="I909" s="7"/>
      <c r="J909" s="8"/>
      <c r="K909" s="7"/>
      <c r="L909" s="254"/>
      <c r="R909" s="7"/>
      <c r="T909" s="174"/>
      <c r="U909" s="7"/>
      <c r="W909" s="174"/>
    </row>
    <row r="910" spans="1:23" customFormat="1">
      <c r="A910" s="7"/>
      <c r="B910" s="7"/>
      <c r="C910" s="7"/>
      <c r="D910" s="7"/>
      <c r="E910" s="7"/>
      <c r="F910" s="7"/>
      <c r="G910" s="7"/>
      <c r="H910" s="7"/>
      <c r="I910" s="7"/>
      <c r="J910" s="8"/>
      <c r="K910" s="7"/>
      <c r="L910" s="254"/>
      <c r="R910" s="7"/>
      <c r="T910" s="174"/>
      <c r="U910" s="7"/>
      <c r="W910" s="174"/>
    </row>
    <row r="911" spans="1:23" customFormat="1">
      <c r="A911" s="7"/>
      <c r="B911" s="7"/>
      <c r="C911" s="7"/>
      <c r="D911" s="7"/>
      <c r="E911" s="7"/>
      <c r="F911" s="7"/>
      <c r="G911" s="7"/>
      <c r="H911" s="7"/>
      <c r="I911" s="7"/>
      <c r="J911" s="8"/>
      <c r="K911" s="7"/>
      <c r="L911" s="254"/>
      <c r="R911" s="7"/>
      <c r="T911" s="174"/>
      <c r="U911" s="7"/>
      <c r="W911" s="174"/>
    </row>
    <row r="912" spans="1:23" customFormat="1">
      <c r="A912" s="7"/>
      <c r="B912" s="7"/>
      <c r="C912" s="7"/>
      <c r="D912" s="7"/>
      <c r="E912" s="7"/>
      <c r="F912" s="7"/>
      <c r="G912" s="7"/>
      <c r="H912" s="7"/>
      <c r="I912" s="7"/>
      <c r="J912" s="8"/>
      <c r="K912" s="7"/>
      <c r="L912" s="254"/>
      <c r="R912" s="7"/>
      <c r="T912" s="174"/>
      <c r="U912" s="7"/>
      <c r="W912" s="174"/>
    </row>
    <row r="913" spans="1:23" customFormat="1">
      <c r="A913" s="7"/>
      <c r="B913" s="7"/>
      <c r="C913" s="7"/>
      <c r="D913" s="7"/>
      <c r="E913" s="7"/>
      <c r="F913" s="7"/>
      <c r="G913" s="7"/>
      <c r="H913" s="7"/>
      <c r="I913" s="7"/>
      <c r="J913" s="8"/>
      <c r="K913" s="7"/>
      <c r="L913" s="254"/>
      <c r="R913" s="7"/>
      <c r="T913" s="174"/>
      <c r="U913" s="7"/>
      <c r="W913" s="174"/>
    </row>
    <row r="914" spans="1:23" customFormat="1">
      <c r="A914" s="7"/>
      <c r="B914" s="7"/>
      <c r="C914" s="7"/>
      <c r="D914" s="7"/>
      <c r="E914" s="7"/>
      <c r="F914" s="7"/>
      <c r="G914" s="7"/>
      <c r="H914" s="7"/>
      <c r="I914" s="7"/>
      <c r="J914" s="8"/>
      <c r="K914" s="7"/>
      <c r="L914" s="254"/>
      <c r="R914" s="7"/>
      <c r="T914" s="174"/>
      <c r="U914" s="7"/>
      <c r="W914" s="174"/>
    </row>
    <row r="915" spans="1:23" customFormat="1">
      <c r="A915" s="7"/>
      <c r="B915" s="7"/>
      <c r="C915" s="7"/>
      <c r="D915" s="7"/>
      <c r="E915" s="7"/>
      <c r="F915" s="7"/>
      <c r="G915" s="7"/>
      <c r="H915" s="7"/>
      <c r="I915" s="7"/>
      <c r="J915" s="8"/>
      <c r="K915" s="7"/>
      <c r="L915" s="254"/>
      <c r="R915" s="7"/>
      <c r="T915" s="174"/>
      <c r="U915" s="7"/>
      <c r="W915" s="174"/>
    </row>
    <row r="916" spans="1:23" customFormat="1">
      <c r="A916" s="7"/>
      <c r="B916" s="7"/>
      <c r="C916" s="7"/>
      <c r="D916" s="7"/>
      <c r="E916" s="7"/>
      <c r="F916" s="7"/>
      <c r="G916" s="7"/>
      <c r="H916" s="7"/>
      <c r="I916" s="7"/>
      <c r="J916" s="8"/>
      <c r="K916" s="7"/>
      <c r="L916" s="254"/>
      <c r="R916" s="7"/>
      <c r="T916" s="174"/>
      <c r="U916" s="7"/>
      <c r="W916" s="174"/>
    </row>
    <row r="917" spans="1:23" customFormat="1">
      <c r="A917" s="7"/>
      <c r="B917" s="7"/>
      <c r="C917" s="7"/>
      <c r="D917" s="7"/>
      <c r="E917" s="7"/>
      <c r="F917" s="7"/>
      <c r="G917" s="7"/>
      <c r="H917" s="7"/>
      <c r="I917" s="7"/>
      <c r="J917" s="8"/>
      <c r="K917" s="7"/>
      <c r="L917" s="254"/>
      <c r="R917" s="7"/>
      <c r="T917" s="174"/>
      <c r="U917" s="7"/>
      <c r="W917" s="174"/>
    </row>
    <row r="918" spans="1:23" customFormat="1">
      <c r="A918" s="7"/>
      <c r="B918" s="7"/>
      <c r="C918" s="7"/>
      <c r="D918" s="7"/>
      <c r="E918" s="7"/>
      <c r="F918" s="7"/>
      <c r="G918" s="7"/>
      <c r="H918" s="7"/>
      <c r="I918" s="7"/>
      <c r="J918" s="8"/>
      <c r="K918" s="7"/>
      <c r="L918" s="254"/>
      <c r="R918" s="7"/>
      <c r="T918" s="174"/>
      <c r="U918" s="7"/>
      <c r="W918" s="174"/>
    </row>
    <row r="919" spans="1:23" customFormat="1">
      <c r="A919" s="7"/>
      <c r="B919" s="7"/>
      <c r="C919" s="7"/>
      <c r="D919" s="7"/>
      <c r="E919" s="7"/>
      <c r="F919" s="7"/>
      <c r="G919" s="7"/>
      <c r="H919" s="7"/>
      <c r="I919" s="7"/>
      <c r="J919" s="8"/>
      <c r="K919" s="7"/>
      <c r="L919" s="254"/>
      <c r="R919" s="7"/>
      <c r="T919" s="174"/>
      <c r="U919" s="7"/>
      <c r="W919" s="174"/>
    </row>
    <row r="920" spans="1:23" customFormat="1">
      <c r="A920" s="7"/>
      <c r="B920" s="7"/>
      <c r="C920" s="7"/>
      <c r="D920" s="7"/>
      <c r="E920" s="7"/>
      <c r="F920" s="7"/>
      <c r="G920" s="7"/>
      <c r="H920" s="7"/>
      <c r="I920" s="7"/>
      <c r="J920" s="8"/>
      <c r="K920" s="7"/>
      <c r="L920" s="254"/>
      <c r="R920" s="7"/>
      <c r="T920" s="174"/>
      <c r="U920" s="7"/>
      <c r="W920" s="174"/>
    </row>
    <row r="921" spans="1:23" customFormat="1">
      <c r="A921" s="7"/>
      <c r="B921" s="7"/>
      <c r="C921" s="7"/>
      <c r="D921" s="7"/>
      <c r="E921" s="7"/>
      <c r="F921" s="7"/>
      <c r="G921" s="7"/>
      <c r="H921" s="7"/>
      <c r="I921" s="7"/>
      <c r="J921" s="8"/>
      <c r="K921" s="7"/>
      <c r="L921" s="254"/>
      <c r="R921" s="7"/>
      <c r="T921" s="174"/>
      <c r="U921" s="7"/>
      <c r="W921" s="174"/>
    </row>
    <row r="922" spans="1:23" customFormat="1">
      <c r="A922" s="7"/>
      <c r="B922" s="7"/>
      <c r="C922" s="7"/>
      <c r="D922" s="7"/>
      <c r="E922" s="7"/>
      <c r="F922" s="7"/>
      <c r="G922" s="7"/>
      <c r="H922" s="7"/>
      <c r="I922" s="7"/>
      <c r="J922" s="8"/>
      <c r="K922" s="7"/>
      <c r="L922" s="254"/>
      <c r="R922" s="7"/>
      <c r="T922" s="174"/>
      <c r="U922" s="7"/>
      <c r="W922" s="174"/>
    </row>
    <row r="923" spans="1:23" customFormat="1">
      <c r="A923" s="7"/>
      <c r="B923" s="7"/>
      <c r="C923" s="7"/>
      <c r="D923" s="7"/>
      <c r="E923" s="7"/>
      <c r="F923" s="7"/>
      <c r="G923" s="7"/>
      <c r="H923" s="7"/>
      <c r="I923" s="7"/>
      <c r="J923" s="8"/>
      <c r="K923" s="7"/>
      <c r="L923" s="254"/>
      <c r="R923" s="7"/>
      <c r="T923" s="174"/>
      <c r="U923" s="7"/>
      <c r="W923" s="174"/>
    </row>
    <row r="924" spans="1:23" customFormat="1">
      <c r="A924" s="7"/>
      <c r="B924" s="7"/>
      <c r="C924" s="7"/>
      <c r="D924" s="7"/>
      <c r="E924" s="7"/>
      <c r="F924" s="7"/>
      <c r="G924" s="7"/>
      <c r="H924" s="7"/>
      <c r="I924" s="7"/>
      <c r="J924" s="8"/>
      <c r="K924" s="7"/>
      <c r="L924" s="254"/>
      <c r="R924" s="7"/>
      <c r="T924" s="174"/>
      <c r="U924" s="7"/>
      <c r="W924" s="174"/>
    </row>
    <row r="925" spans="1:23" customFormat="1">
      <c r="A925" s="7"/>
      <c r="B925" s="7"/>
      <c r="C925" s="7"/>
      <c r="D925" s="7"/>
      <c r="E925" s="7"/>
      <c r="F925" s="7"/>
      <c r="G925" s="7"/>
      <c r="H925" s="7"/>
      <c r="I925" s="7"/>
      <c r="J925" s="8"/>
      <c r="K925" s="7"/>
      <c r="L925" s="254"/>
      <c r="R925" s="7"/>
      <c r="T925" s="174"/>
      <c r="U925" s="7"/>
      <c r="W925" s="174"/>
    </row>
    <row r="926" spans="1:23" customFormat="1">
      <c r="A926" s="7"/>
      <c r="B926" s="7"/>
      <c r="C926" s="7"/>
      <c r="D926" s="7"/>
      <c r="E926" s="7"/>
      <c r="F926" s="7"/>
      <c r="G926" s="7"/>
      <c r="H926" s="7"/>
      <c r="I926" s="7"/>
      <c r="J926" s="8"/>
      <c r="K926" s="7"/>
      <c r="L926" s="254"/>
      <c r="R926" s="7"/>
      <c r="T926" s="174"/>
      <c r="U926" s="7"/>
      <c r="W926" s="174"/>
    </row>
    <row r="927" spans="1:23" customFormat="1">
      <c r="A927" s="7"/>
      <c r="B927" s="7"/>
      <c r="C927" s="7"/>
      <c r="D927" s="7"/>
      <c r="E927" s="7"/>
      <c r="F927" s="7"/>
      <c r="G927" s="7"/>
      <c r="H927" s="7"/>
      <c r="I927" s="7"/>
      <c r="J927" s="8"/>
      <c r="K927" s="7"/>
      <c r="L927" s="254"/>
      <c r="R927" s="7"/>
      <c r="T927" s="174"/>
      <c r="U927" s="7"/>
      <c r="W927" s="174"/>
    </row>
    <row r="928" spans="1:23" customFormat="1">
      <c r="A928" s="7"/>
      <c r="B928" s="7"/>
      <c r="C928" s="7"/>
      <c r="D928" s="7"/>
      <c r="E928" s="7"/>
      <c r="F928" s="7"/>
      <c r="G928" s="7"/>
      <c r="H928" s="7"/>
      <c r="I928" s="7"/>
      <c r="J928" s="8"/>
      <c r="K928" s="7"/>
      <c r="L928" s="254"/>
      <c r="R928" s="7"/>
      <c r="T928" s="174"/>
      <c r="U928" s="7"/>
      <c r="W928" s="174"/>
    </row>
    <row r="929" spans="1:23" customFormat="1">
      <c r="A929" s="7"/>
      <c r="B929" s="7"/>
      <c r="C929" s="7"/>
      <c r="D929" s="7"/>
      <c r="E929" s="7"/>
      <c r="F929" s="7"/>
      <c r="G929" s="7"/>
      <c r="H929" s="7"/>
      <c r="I929" s="7"/>
      <c r="J929" s="8"/>
      <c r="K929" s="7"/>
      <c r="L929" s="254"/>
      <c r="R929" s="7"/>
      <c r="T929" s="174"/>
      <c r="U929" s="7"/>
      <c r="W929" s="174"/>
    </row>
    <row r="930" spans="1:23" customFormat="1">
      <c r="A930" s="7"/>
      <c r="B930" s="7"/>
      <c r="C930" s="7"/>
      <c r="D930" s="7"/>
      <c r="E930" s="7"/>
      <c r="F930" s="7"/>
      <c r="G930" s="7"/>
      <c r="H930" s="7"/>
      <c r="I930" s="7"/>
      <c r="J930" s="8"/>
      <c r="K930" s="7"/>
      <c r="L930" s="254"/>
      <c r="R930" s="7"/>
      <c r="T930" s="174"/>
      <c r="U930" s="7"/>
      <c r="W930" s="174"/>
    </row>
    <row r="931" spans="1:23" customFormat="1">
      <c r="A931" s="7"/>
      <c r="B931" s="7"/>
      <c r="C931" s="7"/>
      <c r="D931" s="7"/>
      <c r="E931" s="7"/>
      <c r="F931" s="7"/>
      <c r="G931" s="7"/>
      <c r="H931" s="7"/>
      <c r="I931" s="7"/>
      <c r="J931" s="8"/>
      <c r="K931" s="7"/>
      <c r="L931" s="254"/>
      <c r="R931" s="7"/>
      <c r="T931" s="174"/>
      <c r="U931" s="7"/>
      <c r="W931" s="174"/>
    </row>
    <row r="932" spans="1:23" customFormat="1">
      <c r="A932" s="7"/>
      <c r="B932" s="7"/>
      <c r="C932" s="7"/>
      <c r="D932" s="7"/>
      <c r="E932" s="7"/>
      <c r="F932" s="7"/>
      <c r="G932" s="7"/>
      <c r="H932" s="7"/>
      <c r="I932" s="7"/>
      <c r="J932" s="8"/>
      <c r="K932" s="7"/>
      <c r="L932" s="254"/>
      <c r="R932" s="7"/>
      <c r="T932" s="174"/>
      <c r="U932" s="7"/>
      <c r="W932" s="174"/>
    </row>
    <row r="933" spans="1:23" customFormat="1">
      <c r="A933" s="7"/>
      <c r="B933" s="7"/>
      <c r="C933" s="7"/>
      <c r="D933" s="7"/>
      <c r="E933" s="7"/>
      <c r="F933" s="7"/>
      <c r="G933" s="7"/>
      <c r="H933" s="7"/>
      <c r="I933" s="7"/>
      <c r="J933" s="8"/>
      <c r="K933" s="7"/>
      <c r="L933" s="254"/>
      <c r="R933" s="7"/>
      <c r="T933" s="174"/>
      <c r="U933" s="7"/>
      <c r="W933" s="174"/>
    </row>
    <row r="934" spans="1:23" customFormat="1">
      <c r="A934" s="7"/>
      <c r="B934" s="7"/>
      <c r="C934" s="7"/>
      <c r="D934" s="7"/>
      <c r="E934" s="7"/>
      <c r="F934" s="7"/>
      <c r="G934" s="7"/>
      <c r="H934" s="7"/>
      <c r="I934" s="7"/>
      <c r="J934" s="8"/>
      <c r="K934" s="7"/>
      <c r="L934" s="254"/>
      <c r="R934" s="7"/>
      <c r="T934" s="174"/>
      <c r="U934" s="7"/>
      <c r="W934" s="174"/>
    </row>
    <row r="935" spans="1:23" customFormat="1">
      <c r="A935" s="7"/>
      <c r="B935" s="7"/>
      <c r="C935" s="7"/>
      <c r="D935" s="7"/>
      <c r="E935" s="7"/>
      <c r="F935" s="7"/>
      <c r="G935" s="7"/>
      <c r="H935" s="7"/>
      <c r="I935" s="7"/>
      <c r="J935" s="8"/>
      <c r="K935" s="7"/>
      <c r="L935" s="254"/>
      <c r="R935" s="7"/>
      <c r="T935" s="174"/>
      <c r="U935" s="7"/>
      <c r="W935" s="174"/>
    </row>
    <row r="936" spans="1:23" customFormat="1">
      <c r="A936" s="7"/>
      <c r="B936" s="7"/>
      <c r="C936" s="7"/>
      <c r="D936" s="7"/>
      <c r="E936" s="7"/>
      <c r="F936" s="7"/>
      <c r="G936" s="7"/>
      <c r="H936" s="7"/>
      <c r="I936" s="7"/>
      <c r="J936" s="8"/>
      <c r="K936" s="7"/>
      <c r="L936" s="254"/>
      <c r="R936" s="7"/>
      <c r="T936" s="174"/>
      <c r="U936" s="7"/>
      <c r="W936" s="174"/>
    </row>
    <row r="937" spans="1:23" customFormat="1">
      <c r="A937" s="7"/>
      <c r="B937" s="7"/>
      <c r="C937" s="7"/>
      <c r="D937" s="7"/>
      <c r="E937" s="7"/>
      <c r="F937" s="7"/>
      <c r="G937" s="7"/>
      <c r="H937" s="7"/>
      <c r="I937" s="7"/>
      <c r="J937" s="8"/>
      <c r="K937" s="7"/>
      <c r="L937" s="254"/>
      <c r="R937" s="7"/>
      <c r="T937" s="174"/>
      <c r="U937" s="7"/>
      <c r="W937" s="174"/>
    </row>
    <row r="938" spans="1:23" customFormat="1">
      <c r="A938" s="7"/>
      <c r="B938" s="7"/>
      <c r="C938" s="7"/>
      <c r="D938" s="7"/>
      <c r="E938" s="7"/>
      <c r="F938" s="7"/>
      <c r="G938" s="7"/>
      <c r="H938" s="7"/>
      <c r="I938" s="7"/>
      <c r="J938" s="8"/>
      <c r="K938" s="7"/>
      <c r="L938" s="254"/>
      <c r="R938" s="7"/>
      <c r="T938" s="174"/>
      <c r="U938" s="7"/>
      <c r="W938" s="174"/>
    </row>
    <row r="939" spans="1:23" customFormat="1">
      <c r="A939" s="7"/>
      <c r="B939" s="7"/>
      <c r="C939" s="7"/>
      <c r="D939" s="7"/>
      <c r="E939" s="7"/>
      <c r="F939" s="7"/>
      <c r="G939" s="7"/>
      <c r="H939" s="7"/>
      <c r="I939" s="7"/>
      <c r="J939" s="8"/>
      <c r="K939" s="7"/>
      <c r="L939" s="254"/>
      <c r="R939" s="7"/>
      <c r="T939" s="174"/>
      <c r="U939" s="7"/>
      <c r="W939" s="174"/>
    </row>
    <row r="940" spans="1:23" customFormat="1">
      <c r="A940" s="7"/>
      <c r="B940" s="7"/>
      <c r="C940" s="7"/>
      <c r="D940" s="7"/>
      <c r="E940" s="7"/>
      <c r="F940" s="7"/>
      <c r="G940" s="7"/>
      <c r="H940" s="7"/>
      <c r="I940" s="7"/>
      <c r="J940" s="8"/>
      <c r="K940" s="7"/>
      <c r="L940" s="254"/>
      <c r="R940" s="7"/>
      <c r="T940" s="174"/>
      <c r="U940" s="7"/>
      <c r="W940" s="174"/>
    </row>
    <row r="941" spans="1:23" customFormat="1">
      <c r="A941" s="7"/>
      <c r="B941" s="7"/>
      <c r="C941" s="7"/>
      <c r="D941" s="7"/>
      <c r="E941" s="7"/>
      <c r="F941" s="7"/>
      <c r="G941" s="7"/>
      <c r="H941" s="7"/>
      <c r="I941" s="7"/>
      <c r="J941" s="8"/>
      <c r="K941" s="7"/>
      <c r="L941" s="254"/>
      <c r="R941" s="7"/>
      <c r="T941" s="174"/>
      <c r="U941" s="7"/>
      <c r="W941" s="174"/>
    </row>
    <row r="942" spans="1:23" customFormat="1">
      <c r="A942" s="7"/>
      <c r="B942" s="7"/>
      <c r="C942" s="7"/>
      <c r="D942" s="7"/>
      <c r="E942" s="7"/>
      <c r="F942" s="7"/>
      <c r="G942" s="7"/>
      <c r="H942" s="7"/>
      <c r="I942" s="7"/>
      <c r="J942" s="8"/>
      <c r="K942" s="7"/>
      <c r="L942" s="254"/>
      <c r="R942" s="7"/>
      <c r="T942" s="174"/>
      <c r="U942" s="7"/>
      <c r="W942" s="174"/>
    </row>
    <row r="943" spans="1:23" customFormat="1">
      <c r="A943" s="7"/>
      <c r="B943" s="7"/>
      <c r="C943" s="7"/>
      <c r="D943" s="7"/>
      <c r="E943" s="7"/>
      <c r="F943" s="7"/>
      <c r="G943" s="7"/>
      <c r="H943" s="7"/>
      <c r="I943" s="7"/>
      <c r="J943" s="8"/>
      <c r="K943" s="7"/>
      <c r="L943" s="254"/>
      <c r="R943" s="7"/>
      <c r="T943" s="174"/>
      <c r="U943" s="7"/>
      <c r="W943" s="174"/>
    </row>
    <row r="944" spans="1:23" customFormat="1">
      <c r="A944" s="7"/>
      <c r="B944" s="7"/>
      <c r="C944" s="7"/>
      <c r="D944" s="7"/>
      <c r="E944" s="7"/>
      <c r="F944" s="7"/>
      <c r="G944" s="7"/>
      <c r="H944" s="7"/>
      <c r="I944" s="7"/>
      <c r="J944" s="8"/>
      <c r="K944" s="7"/>
      <c r="L944" s="254"/>
      <c r="R944" s="7"/>
      <c r="T944" s="174"/>
      <c r="U944" s="7"/>
      <c r="W944" s="174"/>
    </row>
    <row r="945" spans="1:23" customFormat="1">
      <c r="A945" s="7"/>
      <c r="B945" s="7"/>
      <c r="C945" s="7"/>
      <c r="D945" s="7"/>
      <c r="E945" s="7"/>
      <c r="F945" s="7"/>
      <c r="G945" s="7"/>
      <c r="H945" s="7"/>
      <c r="I945" s="7"/>
      <c r="J945" s="8"/>
      <c r="K945" s="7"/>
      <c r="L945" s="254"/>
      <c r="R945" s="7"/>
      <c r="T945" s="174"/>
      <c r="U945" s="7"/>
      <c r="W945" s="174"/>
    </row>
    <row r="946" spans="1:23" customFormat="1">
      <c r="A946" s="7"/>
      <c r="B946" s="7"/>
      <c r="C946" s="7"/>
      <c r="D946" s="7"/>
      <c r="E946" s="7"/>
      <c r="F946" s="7"/>
      <c r="G946" s="7"/>
      <c r="H946" s="7"/>
      <c r="I946" s="7"/>
      <c r="J946" s="8"/>
      <c r="K946" s="7"/>
      <c r="L946" s="254"/>
      <c r="R946" s="7"/>
      <c r="T946" s="174"/>
      <c r="U946" s="7"/>
      <c r="W946" s="174"/>
    </row>
    <row r="947" spans="1:23" customFormat="1">
      <c r="A947" s="7"/>
      <c r="B947" s="7"/>
      <c r="C947" s="7"/>
      <c r="D947" s="7"/>
      <c r="E947" s="7"/>
      <c r="F947" s="7"/>
      <c r="G947" s="7"/>
      <c r="H947" s="7"/>
      <c r="I947" s="7"/>
      <c r="J947" s="8"/>
      <c r="K947" s="7"/>
      <c r="L947" s="254"/>
      <c r="R947" s="7"/>
      <c r="T947" s="174"/>
      <c r="U947" s="7"/>
      <c r="W947" s="174"/>
    </row>
    <row r="948" spans="1:23" customFormat="1">
      <c r="A948" s="7"/>
      <c r="B948" s="7"/>
      <c r="C948" s="7"/>
      <c r="D948" s="7"/>
      <c r="E948" s="7"/>
      <c r="F948" s="7"/>
      <c r="G948" s="7"/>
      <c r="H948" s="7"/>
      <c r="I948" s="7"/>
      <c r="J948" s="8"/>
      <c r="K948" s="7"/>
      <c r="L948" s="254"/>
      <c r="R948" s="7"/>
      <c r="T948" s="174"/>
      <c r="U948" s="7"/>
      <c r="W948" s="174"/>
    </row>
    <row r="949" spans="1:23" customFormat="1">
      <c r="A949" s="7"/>
      <c r="B949" s="7"/>
      <c r="C949" s="7"/>
      <c r="D949" s="7"/>
      <c r="E949" s="7"/>
      <c r="F949" s="7"/>
      <c r="G949" s="7"/>
      <c r="H949" s="7"/>
      <c r="I949" s="7"/>
      <c r="J949" s="8"/>
      <c r="K949" s="7"/>
      <c r="L949" s="254"/>
      <c r="R949" s="7"/>
      <c r="T949" s="174"/>
      <c r="U949" s="7"/>
      <c r="W949" s="174"/>
    </row>
    <row r="950" spans="1:23" customFormat="1">
      <c r="A950" s="7"/>
      <c r="B950" s="7"/>
      <c r="C950" s="7"/>
      <c r="D950" s="7"/>
      <c r="E950" s="7"/>
      <c r="F950" s="7"/>
      <c r="G950" s="7"/>
      <c r="H950" s="7"/>
      <c r="I950" s="7"/>
      <c r="J950" s="8"/>
      <c r="K950" s="7"/>
      <c r="L950" s="254"/>
      <c r="R950" s="7"/>
      <c r="T950" s="174"/>
      <c r="U950" s="7"/>
      <c r="W950" s="174"/>
    </row>
    <row r="951" spans="1:23" customFormat="1">
      <c r="A951" s="7"/>
      <c r="B951" s="7"/>
      <c r="C951" s="7"/>
      <c r="D951" s="7"/>
      <c r="E951" s="7"/>
      <c r="F951" s="7"/>
      <c r="G951" s="7"/>
      <c r="H951" s="7"/>
      <c r="I951" s="7"/>
      <c r="J951" s="8"/>
      <c r="K951" s="7"/>
      <c r="L951" s="254"/>
      <c r="R951" s="7"/>
      <c r="T951" s="174"/>
      <c r="U951" s="7"/>
      <c r="W951" s="174"/>
    </row>
    <row r="952" spans="1:23" customFormat="1">
      <c r="A952" s="7"/>
      <c r="B952" s="7"/>
      <c r="C952" s="7"/>
      <c r="D952" s="7"/>
      <c r="E952" s="7"/>
      <c r="F952" s="7"/>
      <c r="G952" s="7"/>
      <c r="H952" s="7"/>
      <c r="I952" s="7"/>
      <c r="J952" s="8"/>
      <c r="K952" s="7"/>
      <c r="L952" s="254"/>
      <c r="R952" s="7"/>
      <c r="T952" s="174"/>
      <c r="U952" s="7"/>
      <c r="W952" s="174"/>
    </row>
    <row r="953" spans="1:23" customFormat="1">
      <c r="A953" s="7"/>
      <c r="B953" s="7"/>
      <c r="C953" s="7"/>
      <c r="D953" s="7"/>
      <c r="E953" s="7"/>
      <c r="F953" s="7"/>
      <c r="G953" s="7"/>
      <c r="H953" s="7"/>
      <c r="I953" s="7"/>
      <c r="J953" s="8"/>
      <c r="K953" s="7"/>
      <c r="L953" s="254"/>
      <c r="R953" s="7"/>
      <c r="T953" s="174"/>
      <c r="U953" s="7"/>
      <c r="W953" s="174"/>
    </row>
    <row r="954" spans="1:23" customFormat="1">
      <c r="A954" s="7"/>
      <c r="B954" s="7"/>
      <c r="C954" s="7"/>
      <c r="D954" s="7"/>
      <c r="E954" s="7"/>
      <c r="F954" s="7"/>
      <c r="G954" s="7"/>
      <c r="H954" s="7"/>
      <c r="I954" s="7"/>
      <c r="J954" s="8"/>
      <c r="K954" s="7"/>
      <c r="L954" s="254"/>
      <c r="R954" s="7"/>
      <c r="T954" s="174"/>
      <c r="U954" s="7"/>
      <c r="W954" s="174"/>
    </row>
    <row r="955" spans="1:23" customFormat="1">
      <c r="A955" s="7"/>
      <c r="B955" s="7"/>
      <c r="C955" s="7"/>
      <c r="D955" s="7"/>
      <c r="E955" s="7"/>
      <c r="F955" s="7"/>
      <c r="G955" s="7"/>
      <c r="H955" s="7"/>
      <c r="I955" s="7"/>
      <c r="J955" s="8"/>
      <c r="K955" s="7"/>
      <c r="L955" s="254"/>
      <c r="R955" s="7"/>
      <c r="T955" s="174"/>
      <c r="U955" s="7"/>
      <c r="W955" s="174"/>
    </row>
    <row r="956" spans="1:23" customFormat="1">
      <c r="A956" s="7"/>
      <c r="B956" s="7"/>
      <c r="C956" s="7"/>
      <c r="D956" s="7"/>
      <c r="E956" s="7"/>
      <c r="F956" s="7"/>
      <c r="G956" s="7"/>
      <c r="H956" s="7"/>
      <c r="I956" s="7"/>
      <c r="J956" s="8"/>
      <c r="K956" s="7"/>
      <c r="L956" s="254"/>
      <c r="R956" s="7"/>
      <c r="T956" s="174"/>
      <c r="U956" s="7"/>
      <c r="W956" s="174"/>
    </row>
    <row r="957" spans="1:23" customFormat="1">
      <c r="A957" s="7"/>
      <c r="B957" s="7"/>
      <c r="C957" s="7"/>
      <c r="D957" s="7"/>
      <c r="E957" s="7"/>
      <c r="F957" s="7"/>
      <c r="G957" s="7"/>
      <c r="H957" s="7"/>
      <c r="I957" s="7"/>
      <c r="J957" s="8"/>
      <c r="K957" s="7"/>
      <c r="L957" s="254"/>
      <c r="R957" s="7"/>
      <c r="T957" s="174"/>
      <c r="U957" s="7"/>
      <c r="W957" s="174"/>
    </row>
    <row r="958" spans="1:23" customFormat="1">
      <c r="A958" s="7"/>
      <c r="B958" s="7"/>
      <c r="C958" s="7"/>
      <c r="D958" s="7"/>
      <c r="E958" s="7"/>
      <c r="F958" s="7"/>
      <c r="G958" s="7"/>
      <c r="H958" s="7"/>
      <c r="I958" s="7"/>
      <c r="J958" s="8"/>
      <c r="K958" s="7"/>
      <c r="L958" s="254"/>
      <c r="R958" s="7"/>
      <c r="T958" s="174"/>
      <c r="U958" s="7"/>
      <c r="W958" s="174"/>
    </row>
    <row r="959" spans="1:23" customFormat="1">
      <c r="A959" s="7"/>
      <c r="B959" s="7"/>
      <c r="C959" s="7"/>
      <c r="D959" s="7"/>
      <c r="E959" s="7"/>
      <c r="F959" s="7"/>
      <c r="G959" s="7"/>
      <c r="H959" s="7"/>
      <c r="I959" s="7"/>
      <c r="J959" s="8"/>
      <c r="K959" s="7"/>
      <c r="L959" s="254"/>
      <c r="R959" s="7"/>
      <c r="T959" s="174"/>
      <c r="U959" s="7"/>
      <c r="W959" s="174"/>
    </row>
    <row r="960" spans="1:23" customFormat="1">
      <c r="A960" s="7"/>
      <c r="B960" s="7"/>
      <c r="C960" s="7"/>
      <c r="D960" s="7"/>
      <c r="E960" s="7"/>
      <c r="F960" s="7"/>
      <c r="G960" s="7"/>
      <c r="H960" s="7"/>
      <c r="I960" s="7"/>
      <c r="J960" s="8"/>
      <c r="K960" s="7"/>
      <c r="L960" s="254"/>
      <c r="R960" s="7"/>
      <c r="T960" s="174"/>
      <c r="U960" s="7"/>
      <c r="W960" s="174"/>
    </row>
    <row r="961" spans="1:23" customFormat="1">
      <c r="A961" s="7"/>
      <c r="B961" s="7"/>
      <c r="C961" s="7"/>
      <c r="D961" s="7"/>
      <c r="E961" s="7"/>
      <c r="F961" s="7"/>
      <c r="G961" s="7"/>
      <c r="H961" s="7"/>
      <c r="I961" s="7"/>
      <c r="J961" s="8"/>
      <c r="K961" s="7"/>
      <c r="L961" s="254"/>
      <c r="R961" s="7"/>
      <c r="T961" s="174"/>
      <c r="U961" s="7"/>
      <c r="W961" s="174"/>
    </row>
    <row r="962" spans="1:23" customFormat="1">
      <c r="A962" s="7"/>
      <c r="B962" s="7"/>
      <c r="C962" s="7"/>
      <c r="D962" s="7"/>
      <c r="E962" s="7"/>
      <c r="F962" s="7"/>
      <c r="G962" s="7"/>
      <c r="H962" s="7"/>
      <c r="I962" s="7"/>
      <c r="J962" s="8"/>
      <c r="K962" s="7"/>
      <c r="L962" s="254"/>
      <c r="R962" s="7"/>
      <c r="T962" s="174"/>
      <c r="U962" s="7"/>
      <c r="W962" s="174"/>
    </row>
    <row r="963" spans="1:23" customFormat="1">
      <c r="A963" s="7"/>
      <c r="B963" s="7"/>
      <c r="C963" s="7"/>
      <c r="D963" s="7"/>
      <c r="E963" s="7"/>
      <c r="F963" s="7"/>
      <c r="G963" s="7"/>
      <c r="H963" s="7"/>
      <c r="I963" s="7"/>
      <c r="J963" s="8"/>
      <c r="K963" s="7"/>
      <c r="L963" s="254"/>
      <c r="R963" s="7"/>
      <c r="T963" s="174"/>
      <c r="U963" s="7"/>
      <c r="W963" s="174"/>
    </row>
    <row r="964" spans="1:23" customFormat="1">
      <c r="A964" s="7"/>
      <c r="B964" s="7"/>
      <c r="C964" s="7"/>
      <c r="D964" s="7"/>
      <c r="E964" s="7"/>
      <c r="F964" s="7"/>
      <c r="G964" s="7"/>
      <c r="H964" s="7"/>
      <c r="I964" s="7"/>
      <c r="J964" s="8"/>
      <c r="K964" s="7"/>
      <c r="L964" s="254"/>
      <c r="R964" s="7"/>
      <c r="T964" s="174"/>
      <c r="U964" s="7"/>
      <c r="W964" s="174"/>
    </row>
    <row r="965" spans="1:23" customFormat="1">
      <c r="A965" s="7"/>
      <c r="B965" s="7"/>
      <c r="C965" s="7"/>
      <c r="D965" s="7"/>
      <c r="E965" s="7"/>
      <c r="F965" s="7"/>
      <c r="G965" s="7"/>
      <c r="H965" s="7"/>
      <c r="I965" s="7"/>
      <c r="J965" s="8"/>
      <c r="K965" s="7"/>
      <c r="L965" s="254"/>
      <c r="R965" s="7"/>
      <c r="T965" s="174"/>
      <c r="U965" s="7"/>
      <c r="W965" s="174"/>
    </row>
    <row r="966" spans="1:23" customFormat="1">
      <c r="A966" s="7"/>
      <c r="B966" s="7"/>
      <c r="C966" s="7"/>
      <c r="D966" s="7"/>
      <c r="E966" s="7"/>
      <c r="F966" s="7"/>
      <c r="G966" s="7"/>
      <c r="H966" s="7"/>
      <c r="I966" s="7"/>
      <c r="J966" s="8"/>
      <c r="K966" s="7"/>
      <c r="L966" s="254"/>
      <c r="R966" s="7"/>
      <c r="T966" s="174"/>
      <c r="U966" s="7"/>
      <c r="W966" s="174"/>
    </row>
    <row r="967" spans="1:23" customFormat="1">
      <c r="A967" s="7"/>
      <c r="B967" s="7"/>
      <c r="C967" s="7"/>
      <c r="D967" s="7"/>
      <c r="E967" s="7"/>
      <c r="F967" s="7"/>
      <c r="G967" s="7"/>
      <c r="H967" s="7"/>
      <c r="I967" s="7"/>
      <c r="J967" s="8"/>
      <c r="K967" s="7"/>
      <c r="L967" s="254"/>
      <c r="R967" s="7"/>
      <c r="T967" s="174"/>
      <c r="U967" s="7"/>
      <c r="W967" s="174"/>
    </row>
    <row r="968" spans="1:23" customFormat="1">
      <c r="A968" s="7"/>
      <c r="B968" s="7"/>
      <c r="C968" s="7"/>
      <c r="D968" s="7"/>
      <c r="E968" s="7"/>
      <c r="F968" s="7"/>
      <c r="G968" s="7"/>
      <c r="H968" s="7"/>
      <c r="I968" s="7"/>
      <c r="J968" s="8"/>
      <c r="K968" s="7"/>
      <c r="L968" s="254"/>
      <c r="R968" s="7"/>
      <c r="T968" s="174"/>
      <c r="U968" s="7"/>
      <c r="W968" s="174"/>
    </row>
    <row r="969" spans="1:23" customFormat="1">
      <c r="A969" s="7"/>
      <c r="B969" s="7"/>
      <c r="C969" s="7"/>
      <c r="D969" s="7"/>
      <c r="E969" s="7"/>
      <c r="F969" s="7"/>
      <c r="G969" s="7"/>
      <c r="H969" s="7"/>
      <c r="I969" s="7"/>
      <c r="J969" s="8"/>
      <c r="K969" s="7"/>
      <c r="L969" s="254"/>
      <c r="R969" s="7"/>
      <c r="T969" s="174"/>
      <c r="U969" s="7"/>
      <c r="W969" s="174"/>
    </row>
    <row r="970" spans="1:23" customFormat="1">
      <c r="A970" s="7"/>
      <c r="B970" s="7"/>
      <c r="C970" s="7"/>
      <c r="D970" s="7"/>
      <c r="E970" s="7"/>
      <c r="F970" s="7"/>
      <c r="G970" s="7"/>
      <c r="H970" s="7"/>
      <c r="I970" s="7"/>
      <c r="J970" s="8"/>
      <c r="K970" s="7"/>
      <c r="L970" s="254"/>
      <c r="R970" s="7"/>
      <c r="T970" s="174"/>
      <c r="U970" s="7"/>
      <c r="W970" s="174"/>
    </row>
    <row r="971" spans="1:23" customFormat="1">
      <c r="A971" s="7"/>
      <c r="B971" s="7"/>
      <c r="C971" s="7"/>
      <c r="D971" s="7"/>
      <c r="E971" s="7"/>
      <c r="F971" s="7"/>
      <c r="G971" s="7"/>
      <c r="H971" s="7"/>
      <c r="I971" s="7"/>
      <c r="J971" s="8"/>
      <c r="K971" s="7"/>
      <c r="L971" s="254"/>
      <c r="R971" s="7"/>
      <c r="T971" s="174"/>
      <c r="U971" s="7"/>
      <c r="W971" s="174"/>
    </row>
    <row r="972" spans="1:23" customFormat="1">
      <c r="A972" s="7"/>
      <c r="B972" s="7"/>
      <c r="C972" s="7"/>
      <c r="D972" s="7"/>
      <c r="E972" s="7"/>
      <c r="F972" s="7"/>
      <c r="G972" s="7"/>
      <c r="H972" s="7"/>
      <c r="I972" s="7"/>
      <c r="J972" s="8"/>
      <c r="K972" s="7"/>
      <c r="L972" s="254"/>
      <c r="R972" s="7"/>
      <c r="T972" s="174"/>
      <c r="U972" s="7"/>
      <c r="W972" s="174"/>
    </row>
    <row r="973" spans="1:23" customFormat="1">
      <c r="A973" s="7"/>
      <c r="B973" s="7"/>
      <c r="C973" s="7"/>
      <c r="D973" s="7"/>
      <c r="E973" s="7"/>
      <c r="F973" s="7"/>
      <c r="G973" s="7"/>
      <c r="H973" s="7"/>
      <c r="I973" s="7"/>
      <c r="J973" s="8"/>
      <c r="K973" s="7"/>
      <c r="L973" s="254"/>
      <c r="R973" s="7"/>
      <c r="T973" s="174"/>
      <c r="U973" s="7"/>
      <c r="W973" s="174"/>
    </row>
    <row r="974" spans="1:23" customFormat="1">
      <c r="A974" s="7"/>
      <c r="B974" s="7"/>
      <c r="C974" s="7"/>
      <c r="D974" s="7"/>
      <c r="E974" s="7"/>
      <c r="F974" s="7"/>
      <c r="G974" s="7"/>
      <c r="H974" s="7"/>
      <c r="I974" s="7"/>
      <c r="J974" s="8"/>
      <c r="K974" s="7"/>
      <c r="L974" s="254"/>
      <c r="R974" s="7"/>
      <c r="T974" s="174"/>
      <c r="U974" s="7"/>
      <c r="W974" s="174"/>
    </row>
    <row r="975" spans="1:23" customFormat="1">
      <c r="A975" s="7"/>
      <c r="B975" s="7"/>
      <c r="C975" s="7"/>
      <c r="D975" s="7"/>
      <c r="E975" s="7"/>
      <c r="F975" s="7"/>
      <c r="G975" s="7"/>
      <c r="H975" s="7"/>
      <c r="I975" s="7"/>
      <c r="J975" s="8"/>
      <c r="K975" s="7"/>
      <c r="L975" s="254"/>
      <c r="R975" s="7"/>
      <c r="T975" s="174"/>
      <c r="U975" s="7"/>
      <c r="W975" s="174"/>
    </row>
    <row r="976" spans="1:23" customFormat="1">
      <c r="A976" s="7"/>
      <c r="B976" s="7"/>
      <c r="C976" s="7"/>
      <c r="D976" s="7"/>
      <c r="E976" s="7"/>
      <c r="F976" s="7"/>
      <c r="G976" s="7"/>
      <c r="H976" s="7"/>
      <c r="I976" s="7"/>
      <c r="J976" s="8"/>
      <c r="K976" s="7"/>
      <c r="L976" s="254"/>
      <c r="R976" s="7"/>
      <c r="T976" s="174"/>
      <c r="U976" s="7"/>
      <c r="W976" s="174"/>
    </row>
    <row r="977" spans="1:23" customFormat="1">
      <c r="A977" s="7"/>
      <c r="B977" s="7"/>
      <c r="C977" s="7"/>
      <c r="D977" s="7"/>
      <c r="E977" s="7"/>
      <c r="F977" s="7"/>
      <c r="G977" s="7"/>
      <c r="H977" s="7"/>
      <c r="I977" s="7"/>
      <c r="J977" s="8"/>
      <c r="K977" s="7"/>
      <c r="L977" s="254"/>
      <c r="R977" s="7"/>
      <c r="T977" s="174"/>
      <c r="U977" s="7"/>
      <c r="W977" s="174"/>
    </row>
    <row r="978" spans="1:23" customFormat="1">
      <c r="A978" s="7"/>
      <c r="B978" s="7"/>
      <c r="C978" s="7"/>
      <c r="D978" s="7"/>
      <c r="E978" s="7"/>
      <c r="F978" s="7"/>
      <c r="G978" s="7"/>
      <c r="H978" s="7"/>
      <c r="I978" s="7"/>
      <c r="J978" s="8"/>
      <c r="K978" s="7"/>
      <c r="L978" s="254"/>
      <c r="R978" s="7"/>
      <c r="T978" s="174"/>
      <c r="U978" s="7"/>
      <c r="W978" s="174"/>
    </row>
    <row r="979" spans="1:23" customFormat="1">
      <c r="A979" s="7"/>
      <c r="B979" s="7"/>
      <c r="C979" s="7"/>
      <c r="D979" s="7"/>
      <c r="E979" s="7"/>
      <c r="F979" s="7"/>
      <c r="G979" s="7"/>
      <c r="H979" s="7"/>
      <c r="I979" s="7"/>
      <c r="J979" s="8"/>
      <c r="K979" s="7"/>
      <c r="L979" s="254"/>
      <c r="R979" s="7"/>
      <c r="T979" s="174"/>
      <c r="U979" s="7"/>
      <c r="W979" s="174"/>
    </row>
    <row r="980" spans="1:23" customFormat="1">
      <c r="A980" s="7"/>
      <c r="B980" s="7"/>
      <c r="C980" s="7"/>
      <c r="D980" s="7"/>
      <c r="E980" s="7"/>
      <c r="F980" s="7"/>
      <c r="G980" s="7"/>
      <c r="H980" s="7"/>
      <c r="I980" s="7"/>
      <c r="J980" s="8"/>
      <c r="K980" s="7"/>
      <c r="L980" s="254"/>
      <c r="R980" s="7"/>
      <c r="T980" s="174"/>
      <c r="U980" s="7"/>
      <c r="W980" s="174"/>
    </row>
    <row r="981" spans="1:23" customFormat="1">
      <c r="A981" s="7"/>
      <c r="B981" s="7"/>
      <c r="C981" s="7"/>
      <c r="D981" s="7"/>
      <c r="E981" s="7"/>
      <c r="F981" s="7"/>
      <c r="G981" s="7"/>
      <c r="H981" s="7"/>
      <c r="I981" s="7"/>
      <c r="J981" s="8"/>
      <c r="K981" s="7"/>
      <c r="L981" s="254"/>
      <c r="R981" s="7"/>
      <c r="T981" s="174"/>
      <c r="U981" s="7"/>
      <c r="W981" s="174"/>
    </row>
    <row r="982" spans="1:23" customFormat="1">
      <c r="A982" s="7"/>
      <c r="B982" s="7"/>
      <c r="C982" s="7"/>
      <c r="D982" s="7"/>
      <c r="E982" s="7"/>
      <c r="F982" s="7"/>
      <c r="G982" s="7"/>
      <c r="H982" s="7"/>
      <c r="I982" s="7"/>
      <c r="J982" s="8"/>
      <c r="K982" s="7"/>
      <c r="L982" s="254"/>
      <c r="R982" s="7"/>
      <c r="T982" s="174"/>
      <c r="U982" s="7"/>
      <c r="W982" s="174"/>
    </row>
    <row r="983" spans="1:23" customFormat="1">
      <c r="A983" s="7"/>
      <c r="B983" s="7"/>
      <c r="C983" s="7"/>
      <c r="D983" s="7"/>
      <c r="E983" s="7"/>
      <c r="F983" s="7"/>
      <c r="G983" s="7"/>
      <c r="H983" s="7"/>
      <c r="I983" s="7"/>
      <c r="J983" s="8"/>
      <c r="K983" s="7"/>
      <c r="L983" s="254"/>
      <c r="R983" s="7"/>
      <c r="T983" s="174"/>
      <c r="U983" s="7"/>
      <c r="W983" s="174"/>
    </row>
    <row r="984" spans="1:23" customFormat="1">
      <c r="A984" s="7"/>
      <c r="B984" s="7"/>
      <c r="C984" s="7"/>
      <c r="D984" s="7"/>
      <c r="E984" s="7"/>
      <c r="F984" s="7"/>
      <c r="G984" s="7"/>
      <c r="H984" s="7"/>
      <c r="I984" s="7"/>
      <c r="J984" s="8"/>
      <c r="K984" s="7"/>
      <c r="L984" s="254"/>
      <c r="R984" s="7"/>
      <c r="T984" s="174"/>
      <c r="U984" s="7"/>
      <c r="W984" s="174"/>
    </row>
    <row r="985" spans="1:23" customFormat="1">
      <c r="A985" s="7"/>
      <c r="B985" s="7"/>
      <c r="C985" s="7"/>
      <c r="D985" s="7"/>
      <c r="E985" s="7"/>
      <c r="F985" s="7"/>
      <c r="G985" s="7"/>
      <c r="H985" s="7"/>
      <c r="I985" s="7"/>
      <c r="J985" s="8"/>
      <c r="K985" s="7"/>
      <c r="L985" s="254"/>
      <c r="R985" s="7"/>
      <c r="T985" s="174"/>
      <c r="U985" s="7"/>
      <c r="W985" s="174"/>
    </row>
    <row r="986" spans="1:23" customFormat="1">
      <c r="A986" s="7"/>
      <c r="B986" s="7"/>
      <c r="C986" s="7"/>
      <c r="D986" s="7"/>
      <c r="E986" s="7"/>
      <c r="F986" s="7"/>
      <c r="G986" s="7"/>
      <c r="H986" s="7"/>
      <c r="I986" s="7"/>
      <c r="J986" s="8"/>
      <c r="K986" s="7"/>
      <c r="L986" s="254"/>
      <c r="R986" s="7"/>
      <c r="T986" s="174"/>
      <c r="U986" s="7"/>
      <c r="W986" s="174"/>
    </row>
    <row r="987" spans="1:23" customFormat="1">
      <c r="A987" s="7"/>
      <c r="B987" s="7"/>
      <c r="C987" s="7"/>
      <c r="D987" s="7"/>
      <c r="E987" s="7"/>
      <c r="F987" s="7"/>
      <c r="G987" s="7"/>
      <c r="H987" s="7"/>
      <c r="I987" s="7"/>
      <c r="J987" s="8"/>
      <c r="K987" s="7"/>
      <c r="L987" s="254"/>
      <c r="R987" s="7"/>
      <c r="T987" s="174"/>
      <c r="U987" s="7"/>
      <c r="W987" s="174"/>
    </row>
    <row r="988" spans="1:23" customFormat="1">
      <c r="A988" s="7"/>
      <c r="B988" s="7"/>
      <c r="C988" s="7"/>
      <c r="D988" s="7"/>
      <c r="E988" s="7"/>
      <c r="F988" s="7"/>
      <c r="G988" s="7"/>
      <c r="H988" s="7"/>
      <c r="I988" s="7"/>
      <c r="J988" s="8"/>
      <c r="K988" s="7"/>
      <c r="L988" s="254"/>
      <c r="R988" s="7"/>
      <c r="T988" s="174"/>
      <c r="U988" s="7"/>
      <c r="W988" s="174"/>
    </row>
    <row r="989" spans="1:23" customFormat="1">
      <c r="A989" s="7"/>
      <c r="B989" s="7"/>
      <c r="C989" s="7"/>
      <c r="D989" s="7"/>
      <c r="E989" s="7"/>
      <c r="F989" s="7"/>
      <c r="G989" s="7"/>
      <c r="H989" s="7"/>
      <c r="I989" s="7"/>
      <c r="J989" s="8"/>
      <c r="K989" s="7"/>
      <c r="L989" s="254"/>
      <c r="R989" s="7"/>
      <c r="T989" s="174"/>
      <c r="U989" s="7"/>
      <c r="W989" s="174"/>
    </row>
    <row r="990" spans="1:23" customFormat="1">
      <c r="A990" s="7"/>
      <c r="B990" s="7"/>
      <c r="C990" s="7"/>
      <c r="D990" s="7"/>
      <c r="E990" s="7"/>
      <c r="F990" s="7"/>
      <c r="G990" s="7"/>
      <c r="H990" s="7"/>
      <c r="I990" s="7"/>
      <c r="J990" s="8"/>
      <c r="K990" s="7"/>
      <c r="L990" s="254"/>
      <c r="R990" s="7"/>
      <c r="T990" s="174"/>
      <c r="U990" s="7"/>
      <c r="W990" s="174"/>
    </row>
    <row r="991" spans="1:23" customFormat="1">
      <c r="A991" s="7"/>
      <c r="B991" s="7"/>
      <c r="C991" s="7"/>
      <c r="D991" s="7"/>
      <c r="E991" s="7"/>
      <c r="F991" s="7"/>
      <c r="G991" s="7"/>
      <c r="H991" s="7"/>
      <c r="I991" s="7"/>
      <c r="J991" s="8"/>
      <c r="K991" s="7"/>
      <c r="L991" s="254"/>
      <c r="R991" s="7"/>
      <c r="T991" s="174"/>
      <c r="U991" s="7"/>
      <c r="W991" s="174"/>
    </row>
    <row r="992" spans="1:23" customFormat="1">
      <c r="A992" s="7"/>
      <c r="B992" s="7"/>
      <c r="C992" s="7"/>
      <c r="D992" s="7"/>
      <c r="E992" s="7"/>
      <c r="F992" s="7"/>
      <c r="G992" s="7"/>
      <c r="H992" s="7"/>
      <c r="I992" s="7"/>
      <c r="J992" s="8"/>
      <c r="K992" s="7"/>
      <c r="L992" s="254"/>
      <c r="R992" s="7"/>
      <c r="T992" s="174"/>
      <c r="U992" s="7"/>
      <c r="W992" s="174"/>
    </row>
    <row r="993" spans="1:23" customFormat="1">
      <c r="A993" s="7"/>
      <c r="B993" s="7"/>
      <c r="C993" s="7"/>
      <c r="D993" s="7"/>
      <c r="E993" s="7"/>
      <c r="F993" s="7"/>
      <c r="G993" s="7"/>
      <c r="H993" s="7"/>
      <c r="I993" s="7"/>
      <c r="J993" s="8"/>
      <c r="K993" s="7"/>
      <c r="L993" s="254"/>
      <c r="R993" s="7"/>
      <c r="T993" s="174"/>
      <c r="U993" s="7"/>
      <c r="W993" s="174"/>
    </row>
    <row r="994" spans="1:23" customFormat="1">
      <c r="A994" s="7"/>
      <c r="B994" s="7"/>
      <c r="C994" s="7"/>
      <c r="D994" s="7"/>
      <c r="E994" s="7"/>
      <c r="F994" s="7"/>
      <c r="G994" s="7"/>
      <c r="H994" s="7"/>
      <c r="I994" s="7"/>
      <c r="J994" s="8"/>
      <c r="K994" s="7"/>
      <c r="L994" s="254"/>
      <c r="R994" s="7"/>
      <c r="T994" s="174"/>
      <c r="U994" s="7"/>
      <c r="W994" s="174"/>
    </row>
    <row r="995" spans="1:23" customFormat="1">
      <c r="A995" s="7"/>
      <c r="B995" s="7"/>
      <c r="C995" s="7"/>
      <c r="D995" s="7"/>
      <c r="E995" s="7"/>
      <c r="F995" s="7"/>
      <c r="G995" s="7"/>
      <c r="H995" s="7"/>
      <c r="I995" s="7"/>
      <c r="J995" s="8"/>
      <c r="K995" s="7"/>
      <c r="L995" s="254"/>
      <c r="R995" s="7"/>
      <c r="T995" s="174"/>
      <c r="U995" s="7"/>
      <c r="W995" s="174"/>
    </row>
    <row r="996" spans="1:23" customFormat="1">
      <c r="A996" s="7"/>
      <c r="B996" s="7"/>
      <c r="C996" s="7"/>
      <c r="D996" s="7"/>
      <c r="E996" s="7"/>
      <c r="F996" s="7"/>
      <c r="G996" s="7"/>
      <c r="H996" s="7"/>
      <c r="I996" s="7"/>
      <c r="J996" s="8"/>
      <c r="K996" s="7"/>
      <c r="L996" s="254"/>
      <c r="R996" s="7"/>
      <c r="T996" s="174"/>
      <c r="U996" s="7"/>
      <c r="W996" s="174"/>
    </row>
    <row r="997" spans="1:23" customFormat="1">
      <c r="A997" s="7"/>
      <c r="B997" s="7"/>
      <c r="C997" s="7"/>
      <c r="D997" s="7"/>
      <c r="E997" s="7"/>
      <c r="F997" s="7"/>
      <c r="G997" s="7"/>
      <c r="H997" s="7"/>
      <c r="I997" s="7"/>
      <c r="J997" s="8"/>
      <c r="K997" s="7"/>
      <c r="L997" s="254"/>
      <c r="R997" s="7"/>
      <c r="T997" s="174"/>
      <c r="U997" s="7"/>
      <c r="W997" s="174"/>
    </row>
    <row r="998" spans="1:23" customFormat="1">
      <c r="A998" s="7"/>
      <c r="B998" s="7"/>
      <c r="C998" s="7"/>
      <c r="D998" s="7"/>
      <c r="E998" s="7"/>
      <c r="F998" s="7"/>
      <c r="G998" s="7"/>
      <c r="H998" s="7"/>
      <c r="I998" s="7"/>
      <c r="J998" s="8"/>
      <c r="K998" s="7"/>
      <c r="L998" s="254"/>
      <c r="R998" s="7"/>
      <c r="T998" s="174"/>
      <c r="U998" s="7"/>
      <c r="W998" s="174"/>
    </row>
    <row r="999" spans="1:23" customFormat="1">
      <c r="A999" s="7"/>
      <c r="B999" s="7"/>
      <c r="C999" s="7"/>
      <c r="D999" s="7"/>
      <c r="E999" s="7"/>
      <c r="F999" s="7"/>
      <c r="G999" s="7"/>
      <c r="H999" s="7"/>
      <c r="I999" s="7"/>
      <c r="J999" s="8"/>
      <c r="K999" s="7"/>
      <c r="L999" s="254"/>
      <c r="R999" s="7"/>
      <c r="T999" s="174"/>
      <c r="U999" s="7"/>
      <c r="W999" s="174"/>
    </row>
    <row r="1000" spans="1:23" customFormat="1">
      <c r="A1000" s="7"/>
      <c r="B1000" s="7"/>
      <c r="C1000" s="7"/>
      <c r="D1000" s="7"/>
      <c r="E1000" s="7"/>
      <c r="F1000" s="7"/>
      <c r="G1000" s="7"/>
      <c r="H1000" s="7"/>
      <c r="I1000" s="7"/>
      <c r="J1000" s="8"/>
      <c r="K1000" s="7"/>
      <c r="L1000" s="254"/>
      <c r="R1000" s="7"/>
      <c r="T1000" s="174"/>
      <c r="U1000" s="7"/>
      <c r="W1000" s="174"/>
    </row>
    <row r="1001" spans="1:23" customFormat="1">
      <c r="A1001" s="7"/>
      <c r="B1001" s="7"/>
      <c r="C1001" s="7"/>
      <c r="D1001" s="7"/>
      <c r="E1001" s="7"/>
      <c r="F1001" s="7"/>
      <c r="G1001" s="7"/>
      <c r="H1001" s="7"/>
      <c r="I1001" s="7"/>
      <c r="J1001" s="8"/>
      <c r="K1001" s="7"/>
      <c r="L1001" s="254"/>
      <c r="R1001" s="7"/>
      <c r="T1001" s="174"/>
      <c r="U1001" s="7"/>
      <c r="W1001" s="174"/>
    </row>
    <row r="1002" spans="1:23" customFormat="1">
      <c r="A1002" s="7"/>
      <c r="B1002" s="7"/>
      <c r="C1002" s="7"/>
      <c r="D1002" s="7"/>
      <c r="E1002" s="7"/>
      <c r="F1002" s="7"/>
      <c r="G1002" s="7"/>
      <c r="H1002" s="7"/>
      <c r="I1002" s="7"/>
      <c r="J1002" s="8"/>
      <c r="K1002" s="7"/>
      <c r="L1002" s="254"/>
      <c r="R1002" s="7"/>
      <c r="T1002" s="174"/>
      <c r="U1002" s="7"/>
      <c r="W1002" s="174"/>
    </row>
    <row r="1003" spans="1:23" customFormat="1">
      <c r="A1003" s="7"/>
      <c r="B1003" s="7"/>
      <c r="C1003" s="7"/>
      <c r="D1003" s="7"/>
      <c r="E1003" s="7"/>
      <c r="F1003" s="7"/>
      <c r="G1003" s="7"/>
      <c r="H1003" s="7"/>
      <c r="I1003" s="7"/>
      <c r="J1003" s="8"/>
      <c r="K1003" s="7"/>
      <c r="L1003" s="254"/>
      <c r="R1003" s="7"/>
      <c r="T1003" s="174"/>
      <c r="U1003" s="7"/>
      <c r="W1003" s="174"/>
    </row>
    <row r="1004" spans="1:23" customFormat="1">
      <c r="A1004" s="7"/>
      <c r="B1004" s="7"/>
      <c r="C1004" s="7"/>
      <c r="D1004" s="7"/>
      <c r="E1004" s="7"/>
      <c r="F1004" s="7"/>
      <c r="G1004" s="7"/>
      <c r="H1004" s="7"/>
      <c r="I1004" s="7"/>
      <c r="J1004" s="8"/>
      <c r="K1004" s="7"/>
      <c r="L1004" s="254"/>
      <c r="R1004" s="7"/>
      <c r="T1004" s="174"/>
      <c r="U1004" s="7"/>
      <c r="W1004" s="174"/>
    </row>
    <row r="1005" spans="1:23" customFormat="1">
      <c r="A1005" s="7"/>
      <c r="B1005" s="7"/>
      <c r="C1005" s="7"/>
      <c r="D1005" s="7"/>
      <c r="E1005" s="7"/>
      <c r="F1005" s="7"/>
      <c r="G1005" s="7"/>
      <c r="H1005" s="7"/>
      <c r="I1005" s="7"/>
      <c r="J1005" s="8"/>
      <c r="K1005" s="7"/>
      <c r="L1005" s="254"/>
      <c r="R1005" s="7"/>
      <c r="T1005" s="174"/>
      <c r="U1005" s="7"/>
      <c r="W1005" s="174"/>
    </row>
    <row r="1006" spans="1:23" customFormat="1">
      <c r="A1006" s="7"/>
      <c r="B1006" s="7"/>
      <c r="C1006" s="7"/>
      <c r="D1006" s="7"/>
      <c r="E1006" s="7"/>
      <c r="F1006" s="7"/>
      <c r="G1006" s="7"/>
      <c r="H1006" s="7"/>
      <c r="I1006" s="7"/>
      <c r="J1006" s="8"/>
      <c r="K1006" s="7"/>
      <c r="L1006" s="254"/>
      <c r="R1006" s="7"/>
      <c r="T1006" s="174"/>
      <c r="U1006" s="7"/>
      <c r="W1006" s="174"/>
    </row>
    <row r="1007" spans="1:23" customFormat="1">
      <c r="A1007" s="7"/>
      <c r="B1007" s="7"/>
      <c r="C1007" s="7"/>
      <c r="D1007" s="7"/>
      <c r="E1007" s="7"/>
      <c r="F1007" s="7"/>
      <c r="G1007" s="7"/>
      <c r="H1007" s="7"/>
      <c r="I1007" s="7"/>
      <c r="J1007" s="8"/>
      <c r="K1007" s="7"/>
      <c r="L1007" s="254"/>
      <c r="R1007" s="7"/>
      <c r="T1007" s="174"/>
      <c r="U1007" s="7"/>
      <c r="W1007" s="174"/>
    </row>
    <row r="1008" spans="1:23" customFormat="1">
      <c r="A1008" s="7"/>
      <c r="B1008" s="7"/>
      <c r="C1008" s="7"/>
      <c r="D1008" s="7"/>
      <c r="E1008" s="7"/>
      <c r="F1008" s="7"/>
      <c r="G1008" s="7"/>
      <c r="H1008" s="7"/>
      <c r="I1008" s="7"/>
      <c r="J1008" s="8"/>
      <c r="K1008" s="7"/>
      <c r="L1008" s="254"/>
      <c r="R1008" s="7"/>
      <c r="T1008" s="174"/>
      <c r="U1008" s="7"/>
      <c r="W1008" s="174"/>
    </row>
    <row r="1009" spans="1:23" customFormat="1">
      <c r="A1009" s="7"/>
      <c r="B1009" s="7"/>
      <c r="C1009" s="7"/>
      <c r="D1009" s="7"/>
      <c r="E1009" s="7"/>
      <c r="F1009" s="7"/>
      <c r="G1009" s="7"/>
      <c r="H1009" s="7"/>
      <c r="I1009" s="7"/>
      <c r="J1009" s="8"/>
      <c r="K1009" s="7"/>
      <c r="L1009" s="254"/>
      <c r="R1009" s="7"/>
      <c r="T1009" s="174"/>
      <c r="U1009" s="7"/>
      <c r="W1009" s="174"/>
    </row>
    <row r="1010" spans="1:23" customFormat="1">
      <c r="A1010" s="7"/>
      <c r="B1010" s="7"/>
      <c r="C1010" s="7"/>
      <c r="D1010" s="7"/>
      <c r="E1010" s="7"/>
      <c r="F1010" s="7"/>
      <c r="G1010" s="7"/>
      <c r="H1010" s="7"/>
      <c r="I1010" s="7"/>
      <c r="J1010" s="8"/>
      <c r="K1010" s="7"/>
      <c r="L1010" s="254"/>
      <c r="R1010" s="7"/>
      <c r="T1010" s="174"/>
      <c r="U1010" s="7"/>
      <c r="W1010" s="174"/>
    </row>
    <row r="1011" spans="1:23" customFormat="1">
      <c r="A1011" s="7"/>
      <c r="B1011" s="7"/>
      <c r="C1011" s="7"/>
      <c r="D1011" s="7"/>
      <c r="E1011" s="7"/>
      <c r="F1011" s="7"/>
      <c r="G1011" s="7"/>
      <c r="H1011" s="7"/>
      <c r="I1011" s="7"/>
      <c r="J1011" s="8"/>
      <c r="K1011" s="7"/>
      <c r="L1011" s="254"/>
      <c r="R1011" s="7"/>
      <c r="T1011" s="174"/>
      <c r="U1011" s="7"/>
      <c r="W1011" s="174"/>
    </row>
    <row r="1012" spans="1:23" customFormat="1">
      <c r="A1012" s="7"/>
      <c r="B1012" s="7"/>
      <c r="C1012" s="7"/>
      <c r="D1012" s="7"/>
      <c r="E1012" s="7"/>
      <c r="F1012" s="7"/>
      <c r="G1012" s="7"/>
      <c r="H1012" s="7"/>
      <c r="I1012" s="7"/>
      <c r="J1012" s="8"/>
      <c r="K1012" s="7"/>
      <c r="L1012" s="254"/>
      <c r="R1012" s="7"/>
      <c r="T1012" s="174"/>
      <c r="U1012" s="7"/>
      <c r="W1012" s="174"/>
    </row>
    <row r="1013" spans="1:23" customFormat="1">
      <c r="A1013" s="7"/>
      <c r="B1013" s="7"/>
      <c r="C1013" s="7"/>
      <c r="D1013" s="7"/>
      <c r="E1013" s="7"/>
      <c r="F1013" s="7"/>
      <c r="G1013" s="7"/>
      <c r="H1013" s="7"/>
      <c r="I1013" s="7"/>
      <c r="J1013" s="8"/>
      <c r="K1013" s="7"/>
      <c r="L1013" s="254"/>
      <c r="R1013" s="7"/>
      <c r="T1013" s="174"/>
      <c r="U1013" s="7"/>
      <c r="W1013" s="174"/>
    </row>
    <row r="1014" spans="1:23" customFormat="1">
      <c r="A1014" s="7"/>
      <c r="B1014" s="7"/>
      <c r="C1014" s="7"/>
      <c r="D1014" s="7"/>
      <c r="E1014" s="7"/>
      <c r="F1014" s="7"/>
      <c r="G1014" s="7"/>
      <c r="H1014" s="7"/>
      <c r="I1014" s="7"/>
      <c r="J1014" s="8"/>
      <c r="K1014" s="7"/>
      <c r="L1014" s="254"/>
      <c r="R1014" s="7"/>
      <c r="T1014" s="174"/>
      <c r="U1014" s="7"/>
      <c r="W1014" s="174"/>
    </row>
    <row r="1015" spans="1:23" customFormat="1">
      <c r="A1015" s="7"/>
      <c r="B1015" s="7"/>
      <c r="C1015" s="7"/>
      <c r="D1015" s="7"/>
      <c r="E1015" s="7"/>
      <c r="F1015" s="7"/>
      <c r="G1015" s="7"/>
      <c r="H1015" s="7"/>
      <c r="I1015" s="7"/>
      <c r="J1015" s="8"/>
      <c r="K1015" s="7"/>
      <c r="L1015" s="254"/>
      <c r="R1015" s="7"/>
      <c r="T1015" s="174"/>
      <c r="U1015" s="7"/>
      <c r="W1015" s="174"/>
    </row>
    <row r="1016" spans="1:23" customFormat="1">
      <c r="A1016" s="7"/>
      <c r="B1016" s="7"/>
      <c r="C1016" s="7"/>
      <c r="D1016" s="7"/>
      <c r="E1016" s="7"/>
      <c r="F1016" s="7"/>
      <c r="G1016" s="7"/>
      <c r="H1016" s="7"/>
      <c r="I1016" s="7"/>
      <c r="J1016" s="8"/>
      <c r="K1016" s="7"/>
      <c r="L1016" s="254"/>
      <c r="R1016" s="7"/>
      <c r="T1016" s="174"/>
      <c r="U1016" s="7"/>
      <c r="W1016" s="174"/>
    </row>
    <row r="1017" spans="1:23" customFormat="1">
      <c r="A1017" s="7"/>
      <c r="B1017" s="7"/>
      <c r="C1017" s="7"/>
      <c r="D1017" s="7"/>
      <c r="E1017" s="7"/>
      <c r="F1017" s="7"/>
      <c r="G1017" s="7"/>
      <c r="H1017" s="7"/>
      <c r="I1017" s="7"/>
      <c r="J1017" s="8"/>
      <c r="K1017" s="7"/>
      <c r="L1017" s="254"/>
      <c r="R1017" s="7"/>
      <c r="T1017" s="174"/>
      <c r="U1017" s="7"/>
      <c r="W1017" s="174"/>
    </row>
    <row r="1018" spans="1:23" customFormat="1">
      <c r="A1018" s="7"/>
      <c r="B1018" s="7"/>
      <c r="C1018" s="7"/>
      <c r="D1018" s="7"/>
      <c r="E1018" s="7"/>
      <c r="F1018" s="7"/>
      <c r="G1018" s="7"/>
      <c r="H1018" s="7"/>
      <c r="I1018" s="7"/>
      <c r="J1018" s="8"/>
      <c r="K1018" s="7"/>
      <c r="L1018" s="254"/>
      <c r="R1018" s="7"/>
      <c r="T1018" s="174"/>
      <c r="U1018" s="7"/>
      <c r="W1018" s="174"/>
    </row>
    <row r="1019" spans="1:23" customFormat="1">
      <c r="A1019" s="7"/>
      <c r="B1019" s="7"/>
      <c r="C1019" s="7"/>
      <c r="D1019" s="7"/>
      <c r="E1019" s="7"/>
      <c r="F1019" s="7"/>
      <c r="G1019" s="7"/>
      <c r="H1019" s="7"/>
      <c r="I1019" s="7"/>
      <c r="J1019" s="8"/>
      <c r="K1019" s="7"/>
      <c r="L1019" s="254"/>
      <c r="R1019" s="7"/>
      <c r="T1019" s="174"/>
      <c r="U1019" s="7"/>
      <c r="W1019" s="174"/>
    </row>
    <row r="1020" spans="1:23" customFormat="1">
      <c r="A1020" s="7"/>
      <c r="B1020" s="7"/>
      <c r="C1020" s="7"/>
      <c r="D1020" s="7"/>
      <c r="E1020" s="7"/>
      <c r="F1020" s="7"/>
      <c r="G1020" s="7"/>
      <c r="H1020" s="7"/>
      <c r="I1020" s="7"/>
      <c r="J1020" s="8"/>
      <c r="K1020" s="7"/>
      <c r="L1020" s="254"/>
      <c r="R1020" s="7"/>
      <c r="T1020" s="174"/>
      <c r="U1020" s="7"/>
      <c r="W1020" s="174"/>
    </row>
    <row r="1021" spans="1:23" customFormat="1">
      <c r="A1021" s="7"/>
      <c r="B1021" s="7"/>
      <c r="C1021" s="7"/>
      <c r="D1021" s="7"/>
      <c r="E1021" s="7"/>
      <c r="F1021" s="7"/>
      <c r="G1021" s="7"/>
      <c r="H1021" s="7"/>
      <c r="I1021" s="7"/>
      <c r="J1021" s="8"/>
      <c r="K1021" s="7"/>
      <c r="L1021" s="254"/>
      <c r="R1021" s="7"/>
      <c r="T1021" s="174"/>
      <c r="U1021" s="7"/>
      <c r="W1021" s="174"/>
    </row>
    <row r="1022" spans="1:23" customFormat="1">
      <c r="A1022" s="7"/>
      <c r="B1022" s="7"/>
      <c r="C1022" s="7"/>
      <c r="D1022" s="7"/>
      <c r="E1022" s="7"/>
      <c r="F1022" s="7"/>
      <c r="G1022" s="7"/>
      <c r="H1022" s="7"/>
      <c r="I1022" s="7"/>
      <c r="J1022" s="8"/>
      <c r="K1022" s="7"/>
      <c r="L1022" s="254"/>
      <c r="R1022" s="7"/>
      <c r="T1022" s="174"/>
      <c r="U1022" s="7"/>
      <c r="W1022" s="174"/>
    </row>
    <row r="1023" spans="1:23" customFormat="1">
      <c r="A1023" s="7"/>
      <c r="B1023" s="7"/>
      <c r="C1023" s="7"/>
      <c r="D1023" s="7"/>
      <c r="E1023" s="7"/>
      <c r="F1023" s="7"/>
      <c r="G1023" s="7"/>
      <c r="H1023" s="7"/>
      <c r="I1023" s="7"/>
      <c r="J1023" s="8"/>
      <c r="K1023" s="7"/>
      <c r="L1023" s="254"/>
      <c r="R1023" s="7"/>
      <c r="T1023" s="174"/>
      <c r="U1023" s="7"/>
      <c r="W1023" s="174"/>
    </row>
    <row r="1024" spans="1:23" customFormat="1">
      <c r="A1024" s="7"/>
      <c r="B1024" s="7"/>
      <c r="C1024" s="7"/>
      <c r="D1024" s="7"/>
      <c r="E1024" s="7"/>
      <c r="F1024" s="7"/>
      <c r="G1024" s="7"/>
      <c r="H1024" s="7"/>
      <c r="I1024" s="7"/>
      <c r="J1024" s="8"/>
      <c r="K1024" s="7"/>
      <c r="L1024" s="254"/>
      <c r="R1024" s="7"/>
      <c r="T1024" s="174"/>
      <c r="U1024" s="7"/>
      <c r="W1024" s="174"/>
    </row>
    <row r="1025" spans="1:23" customFormat="1">
      <c r="A1025" s="7"/>
      <c r="B1025" s="7"/>
      <c r="C1025" s="7"/>
      <c r="D1025" s="7"/>
      <c r="E1025" s="7"/>
      <c r="F1025" s="7"/>
      <c r="G1025" s="7"/>
      <c r="H1025" s="7"/>
      <c r="I1025" s="7"/>
      <c r="J1025" s="8"/>
      <c r="K1025" s="7"/>
      <c r="L1025" s="254"/>
      <c r="R1025" s="7"/>
      <c r="T1025" s="174"/>
      <c r="U1025" s="7"/>
      <c r="W1025" s="174"/>
    </row>
    <row r="1026" spans="1:23" customFormat="1">
      <c r="A1026" s="7"/>
      <c r="B1026" s="7"/>
      <c r="C1026" s="7"/>
      <c r="D1026" s="7"/>
      <c r="E1026" s="7"/>
      <c r="F1026" s="7"/>
      <c r="G1026" s="7"/>
      <c r="H1026" s="7"/>
      <c r="I1026" s="7"/>
      <c r="J1026" s="8"/>
      <c r="K1026" s="7"/>
      <c r="L1026" s="254"/>
      <c r="R1026" s="7"/>
      <c r="T1026" s="174"/>
      <c r="U1026" s="7"/>
      <c r="W1026" s="174"/>
    </row>
    <row r="1027" spans="1:23" customFormat="1">
      <c r="A1027" s="7"/>
      <c r="B1027" s="7"/>
      <c r="C1027" s="7"/>
      <c r="D1027" s="7"/>
      <c r="E1027" s="7"/>
      <c r="F1027" s="7"/>
      <c r="G1027" s="7"/>
      <c r="H1027" s="7"/>
      <c r="I1027" s="7"/>
      <c r="J1027" s="8"/>
      <c r="K1027" s="7"/>
      <c r="L1027" s="254"/>
      <c r="R1027" s="7"/>
      <c r="T1027" s="174"/>
      <c r="U1027" s="7"/>
      <c r="W1027" s="174"/>
    </row>
    <row r="1028" spans="1:23" customFormat="1">
      <c r="A1028" s="7"/>
      <c r="B1028" s="7"/>
      <c r="C1028" s="7"/>
      <c r="D1028" s="7"/>
      <c r="E1028" s="7"/>
      <c r="F1028" s="7"/>
      <c r="G1028" s="7"/>
      <c r="H1028" s="7"/>
      <c r="I1028" s="7"/>
      <c r="J1028" s="8"/>
      <c r="K1028" s="7"/>
      <c r="L1028" s="254"/>
      <c r="R1028" s="7"/>
      <c r="T1028" s="174"/>
      <c r="U1028" s="7"/>
      <c r="W1028" s="174"/>
    </row>
    <row r="1029" spans="1:23" customFormat="1">
      <c r="A1029" s="7"/>
      <c r="B1029" s="7"/>
      <c r="C1029" s="7"/>
      <c r="D1029" s="7"/>
      <c r="E1029" s="7"/>
      <c r="F1029" s="7"/>
      <c r="G1029" s="7"/>
      <c r="H1029" s="7"/>
      <c r="I1029" s="7"/>
      <c r="J1029" s="8"/>
      <c r="K1029" s="7"/>
      <c r="L1029" s="254"/>
      <c r="R1029" s="7"/>
      <c r="T1029" s="174"/>
      <c r="U1029" s="7"/>
      <c r="W1029" s="174"/>
    </row>
    <row r="1030" spans="1:23" customFormat="1">
      <c r="A1030" s="7"/>
      <c r="B1030" s="7"/>
      <c r="C1030" s="7"/>
      <c r="D1030" s="7"/>
      <c r="E1030" s="7"/>
      <c r="F1030" s="7"/>
      <c r="G1030" s="7"/>
      <c r="H1030" s="7"/>
      <c r="I1030" s="7"/>
      <c r="J1030" s="8"/>
      <c r="K1030" s="7"/>
      <c r="L1030" s="254"/>
      <c r="R1030" s="7"/>
      <c r="T1030" s="174"/>
      <c r="U1030" s="7"/>
      <c r="W1030" s="174"/>
    </row>
    <row r="1031" spans="1:23" customFormat="1">
      <c r="A1031" s="7"/>
      <c r="B1031" s="7"/>
      <c r="C1031" s="7"/>
      <c r="D1031" s="7"/>
      <c r="E1031" s="7"/>
      <c r="F1031" s="7"/>
      <c r="G1031" s="7"/>
      <c r="H1031" s="7"/>
      <c r="I1031" s="7"/>
      <c r="J1031" s="8"/>
      <c r="K1031" s="7"/>
      <c r="L1031" s="254"/>
      <c r="R1031" s="7"/>
      <c r="T1031" s="174"/>
      <c r="U1031" s="7"/>
      <c r="W1031" s="174"/>
    </row>
    <row r="1032" spans="1:23" customFormat="1">
      <c r="A1032" s="7"/>
      <c r="B1032" s="7"/>
      <c r="C1032" s="7"/>
      <c r="D1032" s="7"/>
      <c r="E1032" s="7"/>
      <c r="F1032" s="7"/>
      <c r="G1032" s="7"/>
      <c r="H1032" s="7"/>
      <c r="I1032" s="7"/>
      <c r="J1032" s="8"/>
      <c r="K1032" s="7"/>
      <c r="L1032" s="254"/>
      <c r="R1032" s="7"/>
      <c r="T1032" s="174"/>
      <c r="U1032" s="7"/>
      <c r="W1032" s="174"/>
    </row>
    <row r="1033" spans="1:23" customFormat="1">
      <c r="A1033" s="7"/>
      <c r="B1033" s="7"/>
      <c r="C1033" s="7"/>
      <c r="D1033" s="7"/>
      <c r="E1033" s="7"/>
      <c r="F1033" s="7"/>
      <c r="G1033" s="7"/>
      <c r="H1033" s="7"/>
      <c r="I1033" s="7"/>
      <c r="J1033" s="8"/>
      <c r="K1033" s="7"/>
      <c r="L1033" s="254"/>
      <c r="R1033" s="7"/>
      <c r="T1033" s="174"/>
      <c r="U1033" s="7"/>
      <c r="W1033" s="174"/>
    </row>
    <row r="1034" spans="1:23" customFormat="1">
      <c r="A1034" s="7"/>
      <c r="B1034" s="7"/>
      <c r="C1034" s="7"/>
      <c r="D1034" s="7"/>
      <c r="E1034" s="7"/>
      <c r="F1034" s="7"/>
      <c r="G1034" s="7"/>
      <c r="H1034" s="7"/>
      <c r="I1034" s="7"/>
      <c r="J1034" s="8"/>
      <c r="K1034" s="7"/>
      <c r="L1034" s="254"/>
      <c r="R1034" s="7"/>
      <c r="T1034" s="174"/>
      <c r="U1034" s="7"/>
      <c r="W1034" s="174"/>
    </row>
    <row r="1035" spans="1:23" customFormat="1">
      <c r="A1035" s="7"/>
      <c r="B1035" s="7"/>
      <c r="C1035" s="7"/>
      <c r="D1035" s="7"/>
      <c r="E1035" s="7"/>
      <c r="F1035" s="7"/>
      <c r="G1035" s="7"/>
      <c r="H1035" s="7"/>
      <c r="I1035" s="7"/>
      <c r="J1035" s="8"/>
      <c r="K1035" s="7"/>
      <c r="L1035" s="254"/>
      <c r="R1035" s="7"/>
      <c r="T1035" s="174"/>
      <c r="U1035" s="7"/>
      <c r="W1035" s="174"/>
    </row>
    <row r="1036" spans="1:23" customFormat="1">
      <c r="A1036" s="7"/>
      <c r="B1036" s="7"/>
      <c r="C1036" s="7"/>
      <c r="D1036" s="7"/>
      <c r="E1036" s="7"/>
      <c r="F1036" s="7"/>
      <c r="G1036" s="7"/>
      <c r="H1036" s="7"/>
      <c r="I1036" s="7"/>
      <c r="J1036" s="8"/>
      <c r="K1036" s="7"/>
      <c r="L1036" s="254"/>
      <c r="R1036" s="7"/>
      <c r="T1036" s="174"/>
      <c r="U1036" s="7"/>
      <c r="W1036" s="174"/>
    </row>
    <row r="1037" spans="1:23" customFormat="1">
      <c r="A1037" s="7"/>
      <c r="B1037" s="7"/>
      <c r="C1037" s="7"/>
      <c r="D1037" s="7"/>
      <c r="E1037" s="7"/>
      <c r="F1037" s="7"/>
      <c r="G1037" s="7"/>
      <c r="H1037" s="7"/>
      <c r="I1037" s="7"/>
      <c r="J1037" s="8"/>
      <c r="K1037" s="7"/>
      <c r="L1037" s="254"/>
      <c r="R1037" s="7"/>
      <c r="T1037" s="174"/>
      <c r="U1037" s="7"/>
      <c r="W1037" s="174"/>
    </row>
    <row r="1038" spans="1:23" customFormat="1">
      <c r="A1038" s="7"/>
      <c r="B1038" s="7"/>
      <c r="C1038" s="7"/>
      <c r="D1038" s="7"/>
      <c r="E1038" s="7"/>
      <c r="F1038" s="7"/>
      <c r="G1038" s="7"/>
      <c r="H1038" s="7"/>
      <c r="I1038" s="7"/>
      <c r="J1038" s="8"/>
      <c r="K1038" s="7"/>
      <c r="L1038" s="254"/>
      <c r="R1038" s="7"/>
      <c r="T1038" s="174"/>
      <c r="U1038" s="7"/>
      <c r="W1038" s="174"/>
    </row>
    <row r="1039" spans="1:23" customFormat="1">
      <c r="A1039" s="7"/>
      <c r="B1039" s="7"/>
      <c r="C1039" s="7"/>
      <c r="D1039" s="7"/>
      <c r="E1039" s="7"/>
      <c r="F1039" s="7"/>
      <c r="G1039" s="7"/>
      <c r="H1039" s="7"/>
      <c r="I1039" s="7"/>
      <c r="J1039" s="8"/>
      <c r="K1039" s="7"/>
      <c r="L1039" s="254"/>
      <c r="R1039" s="7"/>
      <c r="T1039" s="174"/>
      <c r="U1039" s="7"/>
      <c r="W1039" s="174"/>
    </row>
    <row r="1040" spans="1:23" customFormat="1">
      <c r="A1040" s="7"/>
      <c r="B1040" s="7"/>
      <c r="C1040" s="7"/>
      <c r="D1040" s="7"/>
      <c r="E1040" s="7"/>
      <c r="F1040" s="7"/>
      <c r="G1040" s="7"/>
      <c r="H1040" s="7"/>
      <c r="I1040" s="7"/>
      <c r="J1040" s="8"/>
      <c r="K1040" s="7"/>
      <c r="L1040" s="254"/>
      <c r="R1040" s="7"/>
      <c r="T1040" s="174"/>
      <c r="U1040" s="7"/>
      <c r="W1040" s="174"/>
    </row>
    <row r="1041" spans="1:23" customFormat="1">
      <c r="A1041" s="7"/>
      <c r="B1041" s="7"/>
      <c r="C1041" s="7"/>
      <c r="D1041" s="7"/>
      <c r="E1041" s="7"/>
      <c r="F1041" s="7"/>
      <c r="G1041" s="7"/>
      <c r="H1041" s="7"/>
      <c r="I1041" s="7"/>
      <c r="J1041" s="8"/>
      <c r="K1041" s="7"/>
      <c r="L1041" s="254"/>
      <c r="R1041" s="7"/>
      <c r="T1041" s="174"/>
      <c r="U1041" s="7"/>
      <c r="W1041" s="174"/>
    </row>
    <row r="1042" spans="1:23" customFormat="1">
      <c r="A1042" s="7"/>
      <c r="B1042" s="7"/>
      <c r="C1042" s="7"/>
      <c r="D1042" s="7"/>
      <c r="E1042" s="7"/>
      <c r="F1042" s="7"/>
      <c r="G1042" s="7"/>
      <c r="H1042" s="7"/>
      <c r="I1042" s="7"/>
      <c r="J1042" s="8"/>
      <c r="K1042" s="7"/>
      <c r="L1042" s="254"/>
      <c r="R1042" s="7"/>
      <c r="T1042" s="174"/>
      <c r="U1042" s="7"/>
      <c r="W1042" s="174"/>
    </row>
    <row r="1043" spans="1:23" customFormat="1">
      <c r="A1043" s="7"/>
      <c r="B1043" s="7"/>
      <c r="C1043" s="7"/>
      <c r="D1043" s="7"/>
      <c r="E1043" s="7"/>
      <c r="F1043" s="7"/>
      <c r="G1043" s="7"/>
      <c r="H1043" s="7"/>
      <c r="I1043" s="7"/>
      <c r="J1043" s="8"/>
      <c r="K1043" s="7"/>
      <c r="L1043" s="254"/>
      <c r="R1043" s="7"/>
      <c r="T1043" s="174"/>
      <c r="U1043" s="7"/>
      <c r="W1043" s="174"/>
    </row>
    <row r="1044" spans="1:23" customFormat="1">
      <c r="A1044" s="7"/>
      <c r="B1044" s="7"/>
      <c r="C1044" s="7"/>
      <c r="D1044" s="7"/>
      <c r="E1044" s="7"/>
      <c r="F1044" s="7"/>
      <c r="G1044" s="7"/>
      <c r="H1044" s="7"/>
      <c r="I1044" s="7"/>
      <c r="J1044" s="8"/>
      <c r="K1044" s="7"/>
      <c r="L1044" s="254"/>
      <c r="R1044" s="7"/>
      <c r="T1044" s="174"/>
      <c r="U1044" s="7"/>
      <c r="W1044" s="174"/>
    </row>
    <row r="1045" spans="1:23" customFormat="1">
      <c r="A1045" s="7"/>
      <c r="B1045" s="7"/>
      <c r="C1045" s="7"/>
      <c r="D1045" s="7"/>
      <c r="E1045" s="7"/>
      <c r="F1045" s="7"/>
      <c r="G1045" s="7"/>
      <c r="H1045" s="7"/>
      <c r="I1045" s="7"/>
      <c r="J1045" s="8"/>
      <c r="K1045" s="7"/>
      <c r="L1045" s="254"/>
      <c r="R1045" s="7"/>
      <c r="T1045" s="174"/>
      <c r="U1045" s="7"/>
      <c r="W1045" s="174"/>
    </row>
    <row r="1046" spans="1:23" customFormat="1">
      <c r="A1046" s="7"/>
      <c r="B1046" s="7"/>
      <c r="C1046" s="7"/>
      <c r="D1046" s="7"/>
      <c r="E1046" s="7"/>
      <c r="F1046" s="7"/>
      <c r="G1046" s="7"/>
      <c r="H1046" s="7"/>
      <c r="I1046" s="7"/>
      <c r="J1046" s="8"/>
      <c r="K1046" s="7"/>
      <c r="L1046" s="254"/>
      <c r="R1046" s="7"/>
      <c r="T1046" s="174"/>
      <c r="U1046" s="7"/>
      <c r="W1046" s="174"/>
    </row>
    <row r="1047" spans="1:23" customFormat="1">
      <c r="A1047" s="7"/>
      <c r="B1047" s="7"/>
      <c r="C1047" s="7"/>
      <c r="D1047" s="7"/>
      <c r="E1047" s="7"/>
      <c r="F1047" s="7"/>
      <c r="G1047" s="7"/>
      <c r="H1047" s="7"/>
      <c r="I1047" s="7"/>
      <c r="J1047" s="8"/>
      <c r="K1047" s="7"/>
      <c r="L1047" s="254"/>
      <c r="R1047" s="7"/>
      <c r="T1047" s="174"/>
      <c r="U1047" s="7"/>
      <c r="W1047" s="174"/>
    </row>
    <row r="1048" spans="1:23" customFormat="1">
      <c r="A1048" s="7"/>
      <c r="B1048" s="7"/>
      <c r="C1048" s="7"/>
      <c r="D1048" s="7"/>
      <c r="E1048" s="7"/>
      <c r="F1048" s="7"/>
      <c r="G1048" s="7"/>
      <c r="H1048" s="7"/>
      <c r="I1048" s="7"/>
      <c r="J1048" s="8"/>
      <c r="K1048" s="7"/>
      <c r="L1048" s="254"/>
      <c r="R1048" s="7"/>
      <c r="T1048" s="174"/>
      <c r="U1048" s="7"/>
      <c r="W1048" s="174"/>
    </row>
    <row r="1049" spans="1:23" customFormat="1">
      <c r="A1049" s="7"/>
      <c r="B1049" s="7"/>
      <c r="C1049" s="7"/>
      <c r="D1049" s="7"/>
      <c r="E1049" s="7"/>
      <c r="F1049" s="7"/>
      <c r="G1049" s="7"/>
      <c r="H1049" s="7"/>
      <c r="I1049" s="7"/>
      <c r="J1049" s="8"/>
      <c r="K1049" s="7"/>
      <c r="L1049" s="254"/>
      <c r="R1049" s="7"/>
      <c r="T1049" s="174"/>
      <c r="U1049" s="7"/>
      <c r="W1049" s="174"/>
    </row>
    <row r="1050" spans="1:23" customFormat="1">
      <c r="A1050" s="7"/>
      <c r="B1050" s="7"/>
      <c r="C1050" s="7"/>
      <c r="D1050" s="7"/>
      <c r="E1050" s="7"/>
      <c r="F1050" s="7"/>
      <c r="G1050" s="7"/>
      <c r="H1050" s="7"/>
      <c r="I1050" s="7"/>
      <c r="J1050" s="8"/>
      <c r="K1050" s="7"/>
      <c r="L1050" s="254"/>
      <c r="R1050" s="7"/>
      <c r="T1050" s="174"/>
      <c r="U1050" s="7"/>
      <c r="W1050" s="174"/>
    </row>
    <row r="1051" spans="1:23" customFormat="1">
      <c r="A1051" s="7"/>
      <c r="B1051" s="7"/>
      <c r="C1051" s="7"/>
      <c r="D1051" s="7"/>
      <c r="E1051" s="7"/>
      <c r="F1051" s="7"/>
      <c r="G1051" s="7"/>
      <c r="H1051" s="7"/>
      <c r="I1051" s="7"/>
      <c r="J1051" s="8"/>
      <c r="K1051" s="7"/>
      <c r="L1051" s="254"/>
      <c r="R1051" s="7"/>
      <c r="T1051" s="174"/>
      <c r="U1051" s="7"/>
      <c r="W1051" s="174"/>
    </row>
    <row r="1052" spans="1:23" customFormat="1">
      <c r="A1052" s="7"/>
      <c r="B1052" s="7"/>
      <c r="C1052" s="7"/>
      <c r="D1052" s="7"/>
      <c r="E1052" s="7"/>
      <c r="F1052" s="7"/>
      <c r="G1052" s="7"/>
      <c r="H1052" s="7"/>
      <c r="I1052" s="7"/>
      <c r="J1052" s="8"/>
      <c r="K1052" s="7"/>
      <c r="L1052" s="254"/>
      <c r="R1052" s="7"/>
      <c r="T1052" s="174"/>
      <c r="U1052" s="7"/>
      <c r="W1052" s="174"/>
    </row>
    <row r="1053" spans="1:23" customFormat="1">
      <c r="A1053" s="7"/>
      <c r="B1053" s="7"/>
      <c r="C1053" s="7"/>
      <c r="D1053" s="7"/>
      <c r="E1053" s="7"/>
      <c r="F1053" s="7"/>
      <c r="G1053" s="7"/>
      <c r="H1053" s="7"/>
      <c r="I1053" s="7"/>
      <c r="J1053" s="8"/>
      <c r="K1053" s="7"/>
      <c r="L1053" s="254"/>
      <c r="R1053" s="7"/>
      <c r="T1053" s="174"/>
      <c r="U1053" s="7"/>
      <c r="W1053" s="174"/>
    </row>
    <row r="1054" spans="1:23" customFormat="1">
      <c r="A1054" s="7"/>
      <c r="B1054" s="7"/>
      <c r="C1054" s="7"/>
      <c r="D1054" s="7"/>
      <c r="E1054" s="7"/>
      <c r="F1054" s="7"/>
      <c r="G1054" s="7"/>
      <c r="H1054" s="7"/>
      <c r="I1054" s="7"/>
      <c r="J1054" s="8"/>
      <c r="K1054" s="7"/>
      <c r="L1054" s="254"/>
      <c r="R1054" s="7"/>
      <c r="T1054" s="174"/>
      <c r="U1054" s="7"/>
      <c r="W1054" s="174"/>
    </row>
    <row r="1055" spans="1:23" customFormat="1">
      <c r="A1055" s="7"/>
      <c r="B1055" s="7"/>
      <c r="C1055" s="7"/>
      <c r="D1055" s="7"/>
      <c r="E1055" s="7"/>
      <c r="F1055" s="7"/>
      <c r="G1055" s="7"/>
      <c r="H1055" s="7"/>
      <c r="I1055" s="7"/>
      <c r="J1055" s="8"/>
      <c r="K1055" s="7"/>
      <c r="L1055" s="254"/>
      <c r="R1055" s="7"/>
      <c r="T1055" s="174"/>
      <c r="U1055" s="7"/>
      <c r="W1055" s="174"/>
    </row>
    <row r="1056" spans="1:23" customFormat="1">
      <c r="A1056" s="7"/>
      <c r="B1056" s="7"/>
      <c r="C1056" s="7"/>
      <c r="D1056" s="7"/>
      <c r="E1056" s="7"/>
      <c r="F1056" s="7"/>
      <c r="G1056" s="7"/>
      <c r="H1056" s="7"/>
      <c r="I1056" s="7"/>
      <c r="J1056" s="8"/>
      <c r="K1056" s="7"/>
      <c r="L1056" s="254"/>
      <c r="R1056" s="7"/>
      <c r="T1056" s="174"/>
      <c r="U1056" s="7"/>
      <c r="W1056" s="174"/>
    </row>
    <row r="1057" spans="1:23" customFormat="1">
      <c r="A1057" s="7"/>
      <c r="B1057" s="7"/>
      <c r="C1057" s="7"/>
      <c r="D1057" s="7"/>
      <c r="E1057" s="7"/>
      <c r="F1057" s="7"/>
      <c r="G1057" s="7"/>
      <c r="H1057" s="7"/>
      <c r="I1057" s="7"/>
      <c r="J1057" s="8"/>
      <c r="K1057" s="7"/>
      <c r="L1057" s="254"/>
      <c r="R1057" s="7"/>
      <c r="T1057" s="174"/>
      <c r="U1057" s="7"/>
      <c r="W1057" s="174"/>
    </row>
    <row r="1058" spans="1:23" customFormat="1">
      <c r="A1058" s="7"/>
      <c r="B1058" s="7"/>
      <c r="C1058" s="7"/>
      <c r="D1058" s="7"/>
      <c r="E1058" s="7"/>
      <c r="F1058" s="7"/>
      <c r="G1058" s="7"/>
      <c r="H1058" s="7"/>
      <c r="I1058" s="7"/>
      <c r="J1058" s="8"/>
      <c r="K1058" s="7"/>
      <c r="L1058" s="254"/>
      <c r="R1058" s="7"/>
      <c r="T1058" s="174"/>
      <c r="U1058" s="7"/>
      <c r="W1058" s="174"/>
    </row>
    <row r="1059" spans="1:23" customFormat="1">
      <c r="A1059" s="7"/>
      <c r="B1059" s="7"/>
      <c r="C1059" s="7"/>
      <c r="D1059" s="7"/>
      <c r="E1059" s="7"/>
      <c r="F1059" s="7"/>
      <c r="G1059" s="7"/>
      <c r="H1059" s="7"/>
      <c r="I1059" s="7"/>
      <c r="J1059" s="8"/>
      <c r="K1059" s="7"/>
      <c r="L1059" s="254"/>
      <c r="R1059" s="7"/>
      <c r="T1059" s="174"/>
      <c r="U1059" s="7"/>
      <c r="W1059" s="174"/>
    </row>
    <row r="1060" spans="1:23" customFormat="1">
      <c r="A1060" s="7"/>
      <c r="B1060" s="7"/>
      <c r="C1060" s="7"/>
      <c r="D1060" s="7"/>
      <c r="E1060" s="7"/>
      <c r="F1060" s="7"/>
      <c r="G1060" s="7"/>
      <c r="H1060" s="7"/>
      <c r="I1060" s="7"/>
      <c r="J1060" s="8"/>
      <c r="K1060" s="7"/>
      <c r="L1060" s="254"/>
      <c r="R1060" s="7"/>
      <c r="T1060" s="174"/>
      <c r="U1060" s="7"/>
      <c r="W1060" s="174"/>
    </row>
    <row r="1061" spans="1:23" customFormat="1">
      <c r="A1061" s="7"/>
      <c r="B1061" s="7"/>
      <c r="C1061" s="7"/>
      <c r="D1061" s="7"/>
      <c r="E1061" s="7"/>
      <c r="F1061" s="7"/>
      <c r="G1061" s="7"/>
      <c r="H1061" s="7"/>
      <c r="I1061" s="7"/>
      <c r="J1061" s="8"/>
      <c r="K1061" s="7"/>
      <c r="L1061" s="254"/>
      <c r="R1061" s="7"/>
      <c r="T1061" s="174"/>
      <c r="U1061" s="7"/>
      <c r="W1061" s="174"/>
    </row>
    <row r="1062" spans="1:23" customFormat="1">
      <c r="A1062" s="7"/>
      <c r="B1062" s="7"/>
      <c r="C1062" s="7"/>
      <c r="D1062" s="7"/>
      <c r="E1062" s="7"/>
      <c r="F1062" s="7"/>
      <c r="G1062" s="7"/>
      <c r="H1062" s="7"/>
      <c r="I1062" s="7"/>
      <c r="J1062" s="8"/>
      <c r="K1062" s="7"/>
      <c r="L1062" s="254"/>
      <c r="R1062" s="7"/>
      <c r="T1062" s="174"/>
      <c r="U1062" s="7"/>
      <c r="W1062" s="174"/>
    </row>
    <row r="1063" spans="1:23" customFormat="1">
      <c r="A1063" s="7"/>
      <c r="B1063" s="7"/>
      <c r="C1063" s="7"/>
      <c r="D1063" s="7"/>
      <c r="E1063" s="7"/>
      <c r="F1063" s="7"/>
      <c r="G1063" s="7"/>
      <c r="H1063" s="7"/>
      <c r="I1063" s="7"/>
      <c r="J1063" s="8"/>
      <c r="K1063" s="7"/>
      <c r="L1063" s="254"/>
      <c r="R1063" s="7"/>
      <c r="T1063" s="174"/>
      <c r="U1063" s="7"/>
      <c r="W1063" s="174"/>
    </row>
    <row r="1064" spans="1:23" customFormat="1">
      <c r="A1064" s="7"/>
      <c r="B1064" s="7"/>
      <c r="C1064" s="7"/>
      <c r="D1064" s="7"/>
      <c r="E1064" s="7"/>
      <c r="F1064" s="7"/>
      <c r="G1064" s="7"/>
      <c r="H1064" s="7"/>
      <c r="I1064" s="7"/>
      <c r="J1064" s="8"/>
      <c r="K1064" s="7"/>
      <c r="L1064" s="254"/>
      <c r="R1064" s="7"/>
      <c r="T1064" s="174"/>
      <c r="U1064" s="7"/>
      <c r="W1064" s="174"/>
    </row>
    <row r="1065" spans="1:23" customFormat="1">
      <c r="A1065" s="7"/>
      <c r="B1065" s="7"/>
      <c r="C1065" s="7"/>
      <c r="D1065" s="7"/>
      <c r="E1065" s="7"/>
      <c r="F1065" s="7"/>
      <c r="G1065" s="7"/>
      <c r="H1065" s="7"/>
      <c r="I1065" s="7"/>
      <c r="J1065" s="8"/>
      <c r="K1065" s="7"/>
      <c r="L1065" s="254"/>
      <c r="R1065" s="7"/>
      <c r="T1065" s="174"/>
      <c r="U1065" s="7"/>
      <c r="W1065" s="174"/>
    </row>
    <row r="1066" spans="1:23" customFormat="1">
      <c r="A1066" s="7"/>
      <c r="B1066" s="7"/>
      <c r="C1066" s="7"/>
      <c r="D1066" s="7"/>
      <c r="E1066" s="7"/>
      <c r="F1066" s="7"/>
      <c r="G1066" s="7"/>
      <c r="H1066" s="7"/>
      <c r="I1066" s="7"/>
      <c r="J1066" s="8"/>
      <c r="K1066" s="7"/>
      <c r="L1066" s="254"/>
      <c r="R1066" s="7"/>
      <c r="T1066" s="174"/>
      <c r="U1066" s="7"/>
      <c r="W1066" s="174"/>
    </row>
    <row r="1067" spans="1:23" customFormat="1">
      <c r="A1067" s="7"/>
      <c r="B1067" s="7"/>
      <c r="C1067" s="7"/>
      <c r="D1067" s="7"/>
      <c r="E1067" s="7"/>
      <c r="F1067" s="7"/>
      <c r="G1067" s="7"/>
      <c r="H1067" s="7"/>
      <c r="I1067" s="7"/>
      <c r="J1067" s="8"/>
      <c r="K1067" s="7"/>
      <c r="L1067" s="254"/>
      <c r="R1067" s="7"/>
      <c r="T1067" s="174"/>
      <c r="U1067" s="7"/>
      <c r="W1067" s="174"/>
    </row>
    <row r="1068" spans="1:23" customFormat="1">
      <c r="A1068" s="7"/>
      <c r="B1068" s="7"/>
      <c r="C1068" s="7"/>
      <c r="D1068" s="7"/>
      <c r="E1068" s="7"/>
      <c r="F1068" s="7"/>
      <c r="G1068" s="7"/>
      <c r="H1068" s="7"/>
      <c r="I1068" s="7"/>
      <c r="J1068" s="8"/>
      <c r="K1068" s="7"/>
      <c r="L1068" s="254"/>
      <c r="R1068" s="7"/>
      <c r="T1068" s="174"/>
      <c r="U1068" s="7"/>
      <c r="W1068" s="174"/>
    </row>
    <row r="1069" spans="1:23" customFormat="1">
      <c r="A1069" s="7"/>
      <c r="B1069" s="7"/>
      <c r="C1069" s="7"/>
      <c r="D1069" s="7"/>
      <c r="E1069" s="7"/>
      <c r="F1069" s="7"/>
      <c r="G1069" s="7"/>
      <c r="H1069" s="7"/>
      <c r="I1069" s="7"/>
      <c r="J1069" s="8"/>
      <c r="K1069" s="7"/>
      <c r="L1069" s="254"/>
      <c r="R1069" s="7"/>
      <c r="T1069" s="174"/>
      <c r="U1069" s="7"/>
      <c r="W1069" s="174"/>
    </row>
    <row r="1070" spans="1:23" customFormat="1">
      <c r="A1070" s="7"/>
      <c r="B1070" s="7"/>
      <c r="C1070" s="7"/>
      <c r="D1070" s="7"/>
      <c r="E1070" s="7"/>
      <c r="F1070" s="7"/>
      <c r="G1070" s="7"/>
      <c r="H1070" s="7"/>
      <c r="I1070" s="7"/>
      <c r="J1070" s="8"/>
      <c r="K1070" s="7"/>
      <c r="L1070" s="254"/>
      <c r="R1070" s="7"/>
      <c r="T1070" s="174"/>
      <c r="U1070" s="7"/>
      <c r="W1070" s="174"/>
    </row>
    <row r="1071" spans="1:23" customFormat="1">
      <c r="A1071" s="7"/>
      <c r="B1071" s="7"/>
      <c r="C1071" s="7"/>
      <c r="D1071" s="7"/>
      <c r="E1071" s="7"/>
      <c r="F1071" s="7"/>
      <c r="G1071" s="7"/>
      <c r="H1071" s="7"/>
      <c r="I1071" s="7"/>
      <c r="J1071" s="8"/>
      <c r="K1071" s="7"/>
      <c r="L1071" s="254"/>
      <c r="R1071" s="7"/>
      <c r="T1071" s="174"/>
      <c r="U1071" s="7"/>
      <c r="W1071" s="174"/>
    </row>
    <row r="1072" spans="1:23" customFormat="1">
      <c r="A1072" s="7"/>
      <c r="B1072" s="7"/>
      <c r="C1072" s="7"/>
      <c r="D1072" s="7"/>
      <c r="E1072" s="7"/>
      <c r="F1072" s="7"/>
      <c r="G1072" s="7"/>
      <c r="H1072" s="7"/>
      <c r="I1072" s="7"/>
      <c r="J1072" s="8"/>
      <c r="K1072" s="7"/>
      <c r="L1072" s="254"/>
      <c r="R1072" s="7"/>
      <c r="T1072" s="174"/>
      <c r="U1072" s="7"/>
      <c r="W1072" s="174"/>
    </row>
    <row r="1073" spans="1:23" customFormat="1">
      <c r="A1073" s="7"/>
      <c r="B1073" s="7"/>
      <c r="C1073" s="7"/>
      <c r="D1073" s="7"/>
      <c r="E1073" s="7"/>
      <c r="F1073" s="7"/>
      <c r="G1073" s="7"/>
      <c r="H1073" s="7"/>
      <c r="I1073" s="7"/>
      <c r="J1073" s="8"/>
      <c r="K1073" s="7"/>
      <c r="L1073" s="254"/>
      <c r="R1073" s="7"/>
      <c r="T1073" s="174"/>
      <c r="U1073" s="7"/>
      <c r="W1073" s="174"/>
    </row>
    <row r="1074" spans="1:23" customFormat="1">
      <c r="A1074" s="7"/>
      <c r="B1074" s="7"/>
      <c r="C1074" s="7"/>
      <c r="D1074" s="7"/>
      <c r="E1074" s="7"/>
      <c r="F1074" s="7"/>
      <c r="G1074" s="7"/>
      <c r="H1074" s="7"/>
      <c r="I1074" s="7"/>
      <c r="J1074" s="8"/>
      <c r="K1074" s="7"/>
      <c r="L1074" s="254"/>
      <c r="R1074" s="7"/>
      <c r="T1074" s="174"/>
      <c r="U1074" s="7"/>
      <c r="W1074" s="174"/>
    </row>
    <row r="1075" spans="1:23" customFormat="1">
      <c r="A1075" s="7"/>
      <c r="B1075" s="7"/>
      <c r="C1075" s="7"/>
      <c r="D1075" s="7"/>
      <c r="E1075" s="7"/>
      <c r="F1075" s="7"/>
      <c r="G1075" s="7"/>
      <c r="H1075" s="7"/>
      <c r="I1075" s="7"/>
      <c r="J1075" s="8"/>
      <c r="K1075" s="7"/>
      <c r="L1075" s="254"/>
      <c r="R1075" s="7"/>
      <c r="T1075" s="174"/>
      <c r="U1075" s="7"/>
      <c r="W1075" s="174"/>
    </row>
    <row r="1076" spans="1:23" customFormat="1">
      <c r="A1076" s="7"/>
      <c r="B1076" s="7"/>
      <c r="C1076" s="7"/>
      <c r="D1076" s="7"/>
      <c r="E1076" s="7"/>
      <c r="F1076" s="7"/>
      <c r="G1076" s="7"/>
      <c r="H1076" s="7"/>
      <c r="I1076" s="7"/>
      <c r="J1076" s="8"/>
      <c r="K1076" s="7"/>
      <c r="L1076" s="254"/>
      <c r="R1076" s="7"/>
      <c r="T1076" s="174"/>
      <c r="U1076" s="7"/>
      <c r="W1076" s="174"/>
    </row>
    <row r="1077" spans="1:23" customFormat="1">
      <c r="A1077" s="7"/>
      <c r="B1077" s="7"/>
      <c r="C1077" s="7"/>
      <c r="D1077" s="7"/>
      <c r="E1077" s="7"/>
      <c r="F1077" s="7"/>
      <c r="G1077" s="7"/>
      <c r="H1077" s="7"/>
      <c r="I1077" s="7"/>
      <c r="J1077" s="8"/>
      <c r="K1077" s="7"/>
      <c r="L1077" s="254"/>
      <c r="R1077" s="7"/>
      <c r="T1077" s="174"/>
      <c r="U1077" s="7"/>
      <c r="W1077" s="174"/>
    </row>
    <row r="1078" spans="1:23" customFormat="1">
      <c r="A1078" s="7"/>
      <c r="B1078" s="7"/>
      <c r="C1078" s="7"/>
      <c r="D1078" s="7"/>
      <c r="E1078" s="7"/>
      <c r="F1078" s="7"/>
      <c r="G1078" s="7"/>
      <c r="H1078" s="7"/>
      <c r="I1078" s="7"/>
      <c r="J1078" s="8"/>
      <c r="K1078" s="7"/>
      <c r="L1078" s="254"/>
      <c r="R1078" s="7"/>
      <c r="T1078" s="174"/>
      <c r="U1078" s="7"/>
      <c r="W1078" s="174"/>
    </row>
    <row r="1079" spans="1:23" customFormat="1">
      <c r="A1079" s="7"/>
      <c r="B1079" s="7"/>
      <c r="C1079" s="7"/>
      <c r="D1079" s="7"/>
      <c r="E1079" s="7"/>
      <c r="F1079" s="7"/>
      <c r="G1079" s="7"/>
      <c r="H1079" s="7"/>
      <c r="I1079" s="7"/>
      <c r="J1079" s="8"/>
      <c r="K1079" s="7"/>
      <c r="L1079" s="254"/>
      <c r="R1079" s="7"/>
      <c r="T1079" s="174"/>
      <c r="U1079" s="7"/>
      <c r="W1079" s="174"/>
    </row>
    <row r="1080" spans="1:23" customFormat="1">
      <c r="A1080" s="7"/>
      <c r="B1080" s="7"/>
      <c r="C1080" s="7"/>
      <c r="D1080" s="7"/>
      <c r="E1080" s="7"/>
      <c r="F1080" s="7"/>
      <c r="G1080" s="7"/>
      <c r="H1080" s="7"/>
      <c r="I1080" s="7"/>
      <c r="J1080" s="8"/>
      <c r="K1080" s="7"/>
      <c r="L1080" s="254"/>
      <c r="R1080" s="7"/>
      <c r="T1080" s="174"/>
      <c r="U1080" s="7"/>
      <c r="W1080" s="174"/>
    </row>
    <row r="1081" spans="1:23" customFormat="1">
      <c r="A1081" s="7"/>
      <c r="B1081" s="7"/>
      <c r="C1081" s="7"/>
      <c r="D1081" s="7"/>
      <c r="E1081" s="7"/>
      <c r="F1081" s="7"/>
      <c r="G1081" s="7"/>
      <c r="H1081" s="7"/>
      <c r="I1081" s="7"/>
      <c r="J1081" s="8"/>
      <c r="K1081" s="7"/>
      <c r="L1081" s="254"/>
      <c r="R1081" s="7"/>
      <c r="T1081" s="174"/>
      <c r="U1081" s="7"/>
      <c r="W1081" s="174"/>
    </row>
    <row r="1082" spans="1:23" customFormat="1">
      <c r="A1082" s="7"/>
      <c r="B1082" s="7"/>
      <c r="C1082" s="7"/>
      <c r="D1082" s="7"/>
      <c r="E1082" s="7"/>
      <c r="F1082" s="7"/>
      <c r="G1082" s="7"/>
      <c r="H1082" s="7"/>
      <c r="I1082" s="7"/>
      <c r="J1082" s="8"/>
      <c r="K1082" s="7"/>
      <c r="L1082" s="254"/>
      <c r="R1082" s="7"/>
      <c r="T1082" s="174"/>
      <c r="U1082" s="7"/>
      <c r="W1082" s="174"/>
    </row>
    <row r="1083" spans="1:23" customFormat="1">
      <c r="A1083" s="7"/>
      <c r="B1083" s="7"/>
      <c r="C1083" s="7"/>
      <c r="D1083" s="7"/>
      <c r="E1083" s="7"/>
      <c r="F1083" s="7"/>
      <c r="G1083" s="7"/>
      <c r="H1083" s="7"/>
      <c r="I1083" s="7"/>
      <c r="J1083" s="8"/>
      <c r="K1083" s="7"/>
      <c r="L1083" s="254"/>
      <c r="R1083" s="7"/>
      <c r="T1083" s="174"/>
      <c r="U1083" s="7"/>
      <c r="W1083" s="174"/>
    </row>
    <row r="1084" spans="1:23" customFormat="1">
      <c r="A1084" s="7"/>
      <c r="B1084" s="7"/>
      <c r="C1084" s="7"/>
      <c r="D1084" s="7"/>
      <c r="E1084" s="7"/>
      <c r="F1084" s="7"/>
      <c r="G1084" s="7"/>
      <c r="H1084" s="7"/>
      <c r="I1084" s="7"/>
      <c r="J1084" s="8"/>
      <c r="K1084" s="7"/>
      <c r="L1084" s="254"/>
      <c r="R1084" s="7"/>
      <c r="T1084" s="174"/>
      <c r="U1084" s="7"/>
      <c r="W1084" s="174"/>
    </row>
    <row r="1085" spans="1:23" customFormat="1">
      <c r="A1085" s="7"/>
      <c r="B1085" s="7"/>
      <c r="C1085" s="7"/>
      <c r="D1085" s="7"/>
      <c r="E1085" s="7"/>
      <c r="F1085" s="7"/>
      <c r="G1085" s="7"/>
      <c r="H1085" s="7"/>
      <c r="I1085" s="7"/>
      <c r="J1085" s="8"/>
      <c r="K1085" s="7"/>
      <c r="L1085" s="254"/>
      <c r="R1085" s="7"/>
      <c r="T1085" s="174"/>
      <c r="U1085" s="7"/>
      <c r="W1085" s="174"/>
    </row>
    <row r="1086" spans="1:23" customFormat="1">
      <c r="A1086" s="7"/>
      <c r="B1086" s="7"/>
      <c r="C1086" s="7"/>
      <c r="D1086" s="7"/>
      <c r="E1086" s="7"/>
      <c r="F1086" s="7"/>
      <c r="G1086" s="7"/>
      <c r="H1086" s="7"/>
      <c r="I1086" s="7"/>
      <c r="J1086" s="8"/>
      <c r="K1086" s="7"/>
      <c r="L1086" s="254"/>
      <c r="R1086" s="7"/>
      <c r="T1086" s="174"/>
      <c r="U1086" s="7"/>
      <c r="W1086" s="174"/>
    </row>
    <row r="1087" spans="1:23" customFormat="1">
      <c r="A1087" s="7"/>
      <c r="B1087" s="7"/>
      <c r="C1087" s="7"/>
      <c r="D1087" s="7"/>
      <c r="E1087" s="7"/>
      <c r="F1087" s="7"/>
      <c r="G1087" s="7"/>
      <c r="H1087" s="7"/>
      <c r="I1087" s="7"/>
      <c r="J1087" s="8"/>
      <c r="K1087" s="7"/>
      <c r="L1087" s="254"/>
      <c r="R1087" s="7"/>
      <c r="T1087" s="174"/>
      <c r="U1087" s="7"/>
      <c r="W1087" s="174"/>
    </row>
    <row r="1088" spans="1:23" customFormat="1">
      <c r="A1088" s="7"/>
      <c r="B1088" s="7"/>
      <c r="C1088" s="7"/>
      <c r="D1088" s="7"/>
      <c r="E1088" s="7"/>
      <c r="F1088" s="7"/>
      <c r="G1088" s="7"/>
      <c r="H1088" s="7"/>
      <c r="I1088" s="7"/>
      <c r="J1088" s="8"/>
      <c r="K1088" s="7"/>
      <c r="L1088" s="254"/>
      <c r="R1088" s="7"/>
      <c r="T1088" s="174"/>
      <c r="U1088" s="7"/>
      <c r="W1088" s="174"/>
    </row>
    <row r="1089" spans="1:23" customFormat="1">
      <c r="A1089" s="7"/>
      <c r="B1089" s="7"/>
      <c r="C1089" s="7"/>
      <c r="D1089" s="7"/>
      <c r="E1089" s="7"/>
      <c r="F1089" s="7"/>
      <c r="G1089" s="7"/>
      <c r="H1089" s="7"/>
      <c r="I1089" s="7"/>
      <c r="J1089" s="8"/>
      <c r="K1089" s="7"/>
      <c r="L1089" s="254"/>
      <c r="R1089" s="7"/>
      <c r="T1089" s="174"/>
      <c r="U1089" s="7"/>
      <c r="W1089" s="174"/>
    </row>
    <row r="1090" spans="1:23" customFormat="1">
      <c r="A1090" s="7"/>
      <c r="B1090" s="7"/>
      <c r="C1090" s="7"/>
      <c r="D1090" s="7"/>
      <c r="E1090" s="7"/>
      <c r="F1090" s="7"/>
      <c r="G1090" s="7"/>
      <c r="H1090" s="7"/>
      <c r="I1090" s="7"/>
      <c r="J1090" s="8"/>
      <c r="K1090" s="7"/>
      <c r="L1090" s="254"/>
      <c r="R1090" s="7"/>
      <c r="T1090" s="174"/>
      <c r="U1090" s="7"/>
      <c r="W1090" s="174"/>
    </row>
    <row r="1091" spans="1:23" customFormat="1">
      <c r="A1091" s="7"/>
      <c r="B1091" s="7"/>
      <c r="C1091" s="7"/>
      <c r="D1091" s="7"/>
      <c r="E1091" s="7"/>
      <c r="F1091" s="7"/>
      <c r="G1091" s="7"/>
      <c r="H1091" s="7"/>
      <c r="I1091" s="7"/>
      <c r="J1091" s="8"/>
      <c r="K1091" s="7"/>
      <c r="L1091" s="254"/>
      <c r="R1091" s="7"/>
      <c r="T1091" s="174"/>
      <c r="U1091" s="7"/>
      <c r="W1091" s="174"/>
    </row>
    <row r="1092" spans="1:23" customFormat="1">
      <c r="A1092" s="7"/>
      <c r="B1092" s="7"/>
      <c r="C1092" s="7"/>
      <c r="D1092" s="7"/>
      <c r="E1092" s="7"/>
      <c r="F1092" s="7"/>
      <c r="G1092" s="7"/>
      <c r="H1092" s="7"/>
      <c r="I1092" s="7"/>
      <c r="J1092" s="8"/>
      <c r="K1092" s="7"/>
      <c r="L1092" s="254"/>
      <c r="R1092" s="7"/>
      <c r="T1092" s="174"/>
      <c r="U1092" s="7"/>
      <c r="W1092" s="174"/>
    </row>
    <row r="1093" spans="1:23" customFormat="1">
      <c r="A1093" s="7"/>
      <c r="B1093" s="7"/>
      <c r="C1093" s="7"/>
      <c r="D1093" s="7"/>
      <c r="E1093" s="7"/>
      <c r="F1093" s="7"/>
      <c r="G1093" s="7"/>
      <c r="H1093" s="7"/>
      <c r="I1093" s="7"/>
      <c r="J1093" s="8"/>
      <c r="K1093" s="7"/>
      <c r="L1093" s="254"/>
      <c r="R1093" s="7"/>
      <c r="T1093" s="174"/>
      <c r="U1093" s="7"/>
      <c r="W1093" s="174"/>
    </row>
    <row r="1094" spans="1:23" customFormat="1">
      <c r="A1094" s="7"/>
      <c r="B1094" s="7"/>
      <c r="C1094" s="7"/>
      <c r="D1094" s="7"/>
      <c r="E1094" s="7"/>
      <c r="F1094" s="7"/>
      <c r="G1094" s="7"/>
      <c r="H1094" s="7"/>
      <c r="I1094" s="7"/>
      <c r="J1094" s="8"/>
      <c r="K1094" s="7"/>
      <c r="L1094" s="254"/>
      <c r="R1094" s="7"/>
      <c r="T1094" s="174"/>
      <c r="U1094" s="7"/>
      <c r="W1094" s="174"/>
    </row>
    <row r="1095" spans="1:23" customFormat="1">
      <c r="A1095" s="7"/>
      <c r="B1095" s="7"/>
      <c r="C1095" s="7"/>
      <c r="D1095" s="7"/>
      <c r="E1095" s="7"/>
      <c r="F1095" s="7"/>
      <c r="G1095" s="7"/>
      <c r="H1095" s="7"/>
      <c r="I1095" s="7"/>
      <c r="J1095" s="8"/>
      <c r="K1095" s="7"/>
      <c r="L1095" s="254"/>
      <c r="R1095" s="7"/>
      <c r="T1095" s="174"/>
      <c r="U1095" s="7"/>
      <c r="W1095" s="174"/>
    </row>
    <row r="1096" spans="1:23" customFormat="1">
      <c r="A1096" s="7"/>
      <c r="B1096" s="7"/>
      <c r="C1096" s="7"/>
      <c r="D1096" s="7"/>
      <c r="E1096" s="7"/>
      <c r="F1096" s="7"/>
      <c r="G1096" s="7"/>
      <c r="H1096" s="7"/>
      <c r="I1096" s="7"/>
      <c r="J1096" s="8"/>
      <c r="K1096" s="7"/>
      <c r="L1096" s="254"/>
      <c r="R1096" s="7"/>
      <c r="T1096" s="174"/>
      <c r="U1096" s="7"/>
      <c r="W1096" s="174"/>
    </row>
    <row r="1097" spans="1:23" customFormat="1">
      <c r="A1097" s="7"/>
      <c r="B1097" s="7"/>
      <c r="C1097" s="7"/>
      <c r="D1097" s="7"/>
      <c r="E1097" s="7"/>
      <c r="F1097" s="7"/>
      <c r="G1097" s="7"/>
      <c r="H1097" s="7"/>
      <c r="I1097" s="7"/>
      <c r="J1097" s="8"/>
      <c r="K1097" s="7"/>
      <c r="L1097" s="254"/>
      <c r="R1097" s="7"/>
      <c r="T1097" s="174"/>
      <c r="U1097" s="7"/>
      <c r="W1097" s="174"/>
    </row>
    <row r="1098" spans="1:23" customFormat="1">
      <c r="A1098" s="7"/>
      <c r="B1098" s="7"/>
      <c r="C1098" s="7"/>
      <c r="D1098" s="7"/>
      <c r="E1098" s="7"/>
      <c r="F1098" s="7"/>
      <c r="G1098" s="7"/>
      <c r="H1098" s="7"/>
      <c r="I1098" s="7"/>
      <c r="J1098" s="8"/>
      <c r="K1098" s="7"/>
      <c r="L1098" s="254"/>
      <c r="R1098" s="7"/>
      <c r="T1098" s="174"/>
      <c r="U1098" s="7"/>
      <c r="W1098" s="174"/>
    </row>
    <row r="1099" spans="1:23" customFormat="1">
      <c r="A1099" s="7"/>
      <c r="B1099" s="7"/>
      <c r="C1099" s="7"/>
      <c r="D1099" s="7"/>
      <c r="E1099" s="7"/>
      <c r="F1099" s="7"/>
      <c r="G1099" s="7"/>
      <c r="H1099" s="7"/>
      <c r="I1099" s="7"/>
      <c r="J1099" s="8"/>
      <c r="K1099" s="7"/>
      <c r="L1099" s="254"/>
      <c r="R1099" s="7"/>
      <c r="T1099" s="174"/>
      <c r="U1099" s="7"/>
      <c r="W1099" s="174"/>
    </row>
    <row r="1100" spans="1:23" customFormat="1">
      <c r="A1100" s="7"/>
      <c r="B1100" s="7"/>
      <c r="C1100" s="7"/>
      <c r="D1100" s="7"/>
      <c r="E1100" s="7"/>
      <c r="F1100" s="7"/>
      <c r="G1100" s="7"/>
      <c r="H1100" s="7"/>
      <c r="I1100" s="7"/>
      <c r="J1100" s="8"/>
      <c r="K1100" s="7"/>
      <c r="L1100" s="254"/>
      <c r="R1100" s="7"/>
      <c r="T1100" s="174"/>
      <c r="U1100" s="7"/>
      <c r="W1100" s="174"/>
    </row>
    <row r="1101" spans="1:23" customFormat="1">
      <c r="A1101" s="7"/>
      <c r="B1101" s="7"/>
      <c r="C1101" s="7"/>
      <c r="D1101" s="7"/>
      <c r="E1101" s="7"/>
      <c r="F1101" s="7"/>
      <c r="G1101" s="7"/>
      <c r="H1101" s="7"/>
      <c r="I1101" s="7"/>
      <c r="J1101" s="8"/>
      <c r="K1101" s="7"/>
      <c r="L1101" s="254"/>
      <c r="R1101" s="7"/>
      <c r="T1101" s="174"/>
      <c r="U1101" s="7"/>
      <c r="W1101" s="174"/>
    </row>
    <row r="1102" spans="1:23" customFormat="1">
      <c r="A1102" s="7"/>
      <c r="B1102" s="7"/>
      <c r="C1102" s="7"/>
      <c r="D1102" s="7"/>
      <c r="E1102" s="7"/>
      <c r="F1102" s="7"/>
      <c r="G1102" s="7"/>
      <c r="H1102" s="7"/>
      <c r="I1102" s="7"/>
      <c r="J1102" s="8"/>
      <c r="K1102" s="7"/>
      <c r="L1102" s="254"/>
      <c r="R1102" s="7"/>
      <c r="T1102" s="174"/>
      <c r="U1102" s="7"/>
      <c r="W1102" s="174"/>
    </row>
    <row r="1103" spans="1:23" customFormat="1">
      <c r="A1103" s="7"/>
      <c r="B1103" s="7"/>
      <c r="C1103" s="7"/>
      <c r="D1103" s="7"/>
      <c r="E1103" s="7"/>
      <c r="F1103" s="7"/>
      <c r="G1103" s="7"/>
      <c r="H1103" s="7"/>
      <c r="I1103" s="7"/>
      <c r="J1103" s="8"/>
      <c r="K1103" s="7"/>
      <c r="L1103" s="254"/>
      <c r="R1103" s="7"/>
      <c r="T1103" s="174"/>
      <c r="U1103" s="7"/>
      <c r="W1103" s="174"/>
    </row>
    <row r="1104" spans="1:23" customFormat="1">
      <c r="A1104" s="7"/>
      <c r="B1104" s="7"/>
      <c r="C1104" s="7"/>
      <c r="D1104" s="7"/>
      <c r="E1104" s="7"/>
      <c r="F1104" s="7"/>
      <c r="G1104" s="7"/>
      <c r="H1104" s="7"/>
      <c r="I1104" s="7"/>
      <c r="J1104" s="8"/>
      <c r="K1104" s="7"/>
      <c r="L1104" s="254"/>
      <c r="R1104" s="7"/>
      <c r="T1104" s="174"/>
      <c r="U1104" s="7"/>
      <c r="W1104" s="174"/>
    </row>
    <row r="1105" spans="1:23" customFormat="1">
      <c r="A1105" s="7"/>
      <c r="B1105" s="7"/>
      <c r="C1105" s="7"/>
      <c r="D1105" s="7"/>
      <c r="E1105" s="7"/>
      <c r="F1105" s="7"/>
      <c r="G1105" s="7"/>
      <c r="H1105" s="7"/>
      <c r="I1105" s="7"/>
      <c r="J1105" s="8"/>
      <c r="K1105" s="7"/>
      <c r="L1105" s="254"/>
      <c r="R1105" s="7"/>
      <c r="T1105" s="174"/>
      <c r="U1105" s="7"/>
      <c r="W1105" s="174"/>
    </row>
    <row r="1106" spans="1:23" customFormat="1">
      <c r="A1106" s="7"/>
      <c r="B1106" s="7"/>
      <c r="C1106" s="7"/>
      <c r="D1106" s="7"/>
      <c r="E1106" s="7"/>
      <c r="F1106" s="7"/>
      <c r="G1106" s="7"/>
      <c r="H1106" s="7"/>
      <c r="I1106" s="7"/>
      <c r="J1106" s="8"/>
      <c r="K1106" s="7"/>
      <c r="L1106" s="254"/>
      <c r="R1106" s="7"/>
      <c r="T1106" s="174"/>
      <c r="U1106" s="7"/>
      <c r="W1106" s="174"/>
    </row>
    <row r="1107" spans="1:23" customFormat="1">
      <c r="A1107" s="7"/>
      <c r="B1107" s="7"/>
      <c r="C1107" s="7"/>
      <c r="D1107" s="7"/>
      <c r="E1107" s="7"/>
      <c r="F1107" s="7"/>
      <c r="G1107" s="7"/>
      <c r="H1107" s="7"/>
      <c r="I1107" s="7"/>
      <c r="J1107" s="8"/>
      <c r="K1107" s="7"/>
      <c r="L1107" s="254"/>
      <c r="R1107" s="7"/>
      <c r="T1107" s="174"/>
      <c r="U1107" s="7"/>
      <c r="W1107" s="174"/>
    </row>
    <row r="1108" spans="1:23" customFormat="1">
      <c r="A1108" s="7"/>
      <c r="B1108" s="7"/>
      <c r="C1108" s="7"/>
      <c r="D1108" s="7"/>
      <c r="E1108" s="7"/>
      <c r="F1108" s="7"/>
      <c r="G1108" s="7"/>
      <c r="H1108" s="7"/>
      <c r="I1108" s="7"/>
      <c r="J1108" s="8"/>
      <c r="K1108" s="7"/>
      <c r="L1108" s="254"/>
      <c r="R1108" s="7"/>
      <c r="T1108" s="174"/>
      <c r="U1108" s="7"/>
      <c r="W1108" s="174"/>
    </row>
    <row r="1109" spans="1:23" customFormat="1">
      <c r="A1109" s="7"/>
      <c r="B1109" s="7"/>
      <c r="C1109" s="7"/>
      <c r="D1109" s="7"/>
      <c r="E1109" s="7"/>
      <c r="F1109" s="7"/>
      <c r="G1109" s="7"/>
      <c r="H1109" s="7"/>
      <c r="I1109" s="7"/>
      <c r="J1109" s="8"/>
      <c r="K1109" s="7"/>
      <c r="L1109" s="254"/>
      <c r="R1109" s="7"/>
      <c r="T1109" s="174"/>
      <c r="U1109" s="7"/>
      <c r="W1109" s="174"/>
    </row>
    <row r="1110" spans="1:23" customFormat="1">
      <c r="A1110" s="7"/>
      <c r="B1110" s="7"/>
      <c r="C1110" s="7"/>
      <c r="D1110" s="7"/>
      <c r="E1110" s="7"/>
      <c r="F1110" s="7"/>
      <c r="G1110" s="7"/>
      <c r="H1110" s="7"/>
      <c r="I1110" s="7"/>
      <c r="J1110" s="8"/>
      <c r="K1110" s="7"/>
      <c r="L1110" s="254"/>
      <c r="R1110" s="7"/>
      <c r="T1110" s="174"/>
      <c r="U1110" s="7"/>
      <c r="W1110" s="174"/>
    </row>
    <row r="1111" spans="1:23" customFormat="1">
      <c r="A1111" s="7"/>
      <c r="B1111" s="7"/>
      <c r="C1111" s="7"/>
      <c r="D1111" s="7"/>
      <c r="E1111" s="7"/>
      <c r="F1111" s="7"/>
      <c r="G1111" s="7"/>
      <c r="H1111" s="7"/>
      <c r="I1111" s="7"/>
      <c r="J1111" s="8"/>
      <c r="K1111" s="7"/>
      <c r="L1111" s="254"/>
      <c r="R1111" s="7"/>
      <c r="T1111" s="174"/>
      <c r="U1111" s="7"/>
      <c r="W1111" s="174"/>
    </row>
    <row r="1112" spans="1:23" customFormat="1">
      <c r="A1112" s="7"/>
      <c r="B1112" s="7"/>
      <c r="C1112" s="7"/>
      <c r="D1112" s="7"/>
      <c r="E1112" s="7"/>
      <c r="F1112" s="7"/>
      <c r="G1112" s="7"/>
      <c r="H1112" s="7"/>
      <c r="I1112" s="7"/>
      <c r="J1112" s="8"/>
      <c r="K1112" s="7"/>
      <c r="L1112" s="254"/>
      <c r="R1112" s="7"/>
      <c r="T1112" s="174"/>
      <c r="U1112" s="7"/>
      <c r="W1112" s="174"/>
    </row>
    <row r="1113" spans="1:23" customFormat="1">
      <c r="A1113" s="7"/>
      <c r="B1113" s="7"/>
      <c r="C1113" s="7"/>
      <c r="D1113" s="7"/>
      <c r="E1113" s="7"/>
      <c r="F1113" s="7"/>
      <c r="G1113" s="7"/>
      <c r="H1113" s="7"/>
      <c r="I1113" s="7"/>
      <c r="J1113" s="8"/>
      <c r="K1113" s="7"/>
      <c r="L1113" s="254"/>
      <c r="R1113" s="7"/>
      <c r="T1113" s="174"/>
      <c r="U1113" s="7"/>
      <c r="W1113" s="174"/>
    </row>
    <row r="1114" spans="1:23" customFormat="1">
      <c r="A1114" s="7"/>
      <c r="B1114" s="7"/>
      <c r="C1114" s="7"/>
      <c r="D1114" s="7"/>
      <c r="E1114" s="7"/>
      <c r="F1114" s="7"/>
      <c r="G1114" s="7"/>
      <c r="H1114" s="7"/>
      <c r="I1114" s="7"/>
      <c r="J1114" s="8"/>
      <c r="K1114" s="7"/>
      <c r="L1114" s="254"/>
      <c r="R1114" s="7"/>
      <c r="T1114" s="174"/>
      <c r="U1114" s="7"/>
      <c r="W1114" s="174"/>
    </row>
    <row r="1115" spans="1:23" customFormat="1">
      <c r="A1115" s="7"/>
      <c r="B1115" s="7"/>
      <c r="C1115" s="7"/>
      <c r="D1115" s="7"/>
      <c r="E1115" s="7"/>
      <c r="F1115" s="7"/>
      <c r="G1115" s="7"/>
      <c r="H1115" s="7"/>
      <c r="I1115" s="7"/>
      <c r="J1115" s="8"/>
      <c r="K1115" s="7"/>
      <c r="L1115" s="254"/>
      <c r="R1115" s="7"/>
      <c r="T1115" s="174"/>
      <c r="U1115" s="7"/>
      <c r="W1115" s="174"/>
    </row>
    <row r="1116" spans="1:23" customFormat="1">
      <c r="A1116" s="7"/>
      <c r="B1116" s="7"/>
      <c r="C1116" s="7"/>
      <c r="D1116" s="7"/>
      <c r="E1116" s="7"/>
      <c r="F1116" s="7"/>
      <c r="G1116" s="7"/>
      <c r="H1116" s="7"/>
      <c r="I1116" s="7"/>
      <c r="J1116" s="8"/>
      <c r="K1116" s="7"/>
      <c r="L1116" s="254"/>
      <c r="R1116" s="7"/>
      <c r="T1116" s="174"/>
      <c r="U1116" s="7"/>
      <c r="W1116" s="174"/>
    </row>
    <row r="1117" spans="1:23" customFormat="1">
      <c r="A1117" s="7"/>
      <c r="B1117" s="7"/>
      <c r="C1117" s="7"/>
      <c r="D1117" s="7"/>
      <c r="E1117" s="7"/>
      <c r="F1117" s="7"/>
      <c r="G1117" s="7"/>
      <c r="H1117" s="7"/>
      <c r="I1117" s="7"/>
      <c r="J1117" s="8"/>
      <c r="K1117" s="7"/>
      <c r="L1117" s="254"/>
      <c r="R1117" s="7"/>
      <c r="T1117" s="174"/>
      <c r="U1117" s="7"/>
      <c r="W1117" s="174"/>
    </row>
    <row r="1118" spans="1:23" customFormat="1">
      <c r="A1118" s="7"/>
      <c r="B1118" s="7"/>
      <c r="C1118" s="7"/>
      <c r="D1118" s="7"/>
      <c r="E1118" s="7"/>
      <c r="F1118" s="7"/>
      <c r="G1118" s="7"/>
      <c r="H1118" s="7"/>
      <c r="I1118" s="7"/>
      <c r="J1118" s="8"/>
      <c r="K1118" s="7"/>
      <c r="L1118" s="254"/>
      <c r="R1118" s="7"/>
      <c r="T1118" s="174"/>
      <c r="U1118" s="7"/>
      <c r="W1118" s="174"/>
    </row>
    <row r="1119" spans="1:23" customFormat="1">
      <c r="A1119" s="7"/>
      <c r="B1119" s="7"/>
      <c r="C1119" s="7"/>
      <c r="D1119" s="7"/>
      <c r="E1119" s="7"/>
      <c r="F1119" s="7"/>
      <c r="G1119" s="7"/>
      <c r="H1119" s="7"/>
      <c r="I1119" s="7"/>
      <c r="J1119" s="8"/>
      <c r="K1119" s="7"/>
      <c r="L1119" s="254"/>
      <c r="R1119" s="7"/>
      <c r="T1119" s="174"/>
      <c r="U1119" s="7"/>
      <c r="W1119" s="174"/>
    </row>
    <row r="1120" spans="1:23" customFormat="1">
      <c r="A1120" s="7"/>
      <c r="B1120" s="7"/>
      <c r="C1120" s="7"/>
      <c r="D1120" s="7"/>
      <c r="E1120" s="7"/>
      <c r="F1120" s="7"/>
      <c r="G1120" s="7"/>
      <c r="H1120" s="7"/>
      <c r="I1120" s="7"/>
      <c r="J1120" s="8"/>
      <c r="K1120" s="7"/>
      <c r="L1120" s="254"/>
      <c r="R1120" s="7"/>
      <c r="T1120" s="174"/>
      <c r="U1120" s="7"/>
      <c r="W1120" s="174"/>
    </row>
    <row r="1121" spans="1:23" customFormat="1">
      <c r="A1121" s="7"/>
      <c r="B1121" s="7"/>
      <c r="C1121" s="7"/>
      <c r="D1121" s="7"/>
      <c r="E1121" s="7"/>
      <c r="F1121" s="7"/>
      <c r="G1121" s="7"/>
      <c r="H1121" s="7"/>
      <c r="I1121" s="7"/>
      <c r="J1121" s="8"/>
      <c r="K1121" s="7"/>
      <c r="L1121" s="254"/>
      <c r="R1121" s="7"/>
      <c r="T1121" s="174"/>
      <c r="U1121" s="7"/>
      <c r="W1121" s="174"/>
    </row>
    <row r="1122" spans="1:23" customFormat="1">
      <c r="A1122" s="7"/>
      <c r="B1122" s="7"/>
      <c r="C1122" s="7"/>
      <c r="D1122" s="7"/>
      <c r="E1122" s="7"/>
      <c r="F1122" s="7"/>
      <c r="G1122" s="7"/>
      <c r="H1122" s="7"/>
      <c r="I1122" s="7"/>
      <c r="J1122" s="8"/>
      <c r="K1122" s="7"/>
      <c r="L1122" s="254"/>
      <c r="R1122" s="7"/>
      <c r="T1122" s="174"/>
      <c r="U1122" s="7"/>
      <c r="W1122" s="174"/>
    </row>
    <row r="1123" spans="1:23" customFormat="1">
      <c r="A1123" s="7"/>
      <c r="B1123" s="7"/>
      <c r="C1123" s="7"/>
      <c r="D1123" s="7"/>
      <c r="E1123" s="7"/>
      <c r="F1123" s="7"/>
      <c r="G1123" s="7"/>
      <c r="H1123" s="7"/>
      <c r="I1123" s="7"/>
      <c r="J1123" s="8"/>
      <c r="K1123" s="7"/>
      <c r="L1123" s="254"/>
      <c r="R1123" s="7"/>
      <c r="T1123" s="174"/>
      <c r="U1123" s="7"/>
      <c r="W1123" s="174"/>
    </row>
    <row r="1124" spans="1:23" customFormat="1">
      <c r="A1124" s="7"/>
      <c r="B1124" s="7"/>
      <c r="C1124" s="7"/>
      <c r="D1124" s="7"/>
      <c r="E1124" s="7"/>
      <c r="F1124" s="7"/>
      <c r="G1124" s="7"/>
      <c r="H1124" s="7"/>
      <c r="I1124" s="7"/>
      <c r="J1124" s="8"/>
      <c r="K1124" s="7"/>
      <c r="L1124" s="254"/>
      <c r="R1124" s="7"/>
      <c r="T1124" s="174"/>
      <c r="U1124" s="7"/>
      <c r="W1124" s="174"/>
    </row>
    <row r="1125" spans="1:23" customFormat="1">
      <c r="A1125" s="7"/>
      <c r="B1125" s="7"/>
      <c r="C1125" s="7"/>
      <c r="D1125" s="7"/>
      <c r="E1125" s="7"/>
      <c r="F1125" s="7"/>
      <c r="G1125" s="7"/>
      <c r="H1125" s="7"/>
      <c r="I1125" s="7"/>
      <c r="J1125" s="8"/>
      <c r="K1125" s="7"/>
      <c r="L1125" s="254"/>
      <c r="R1125" s="7"/>
      <c r="T1125" s="174"/>
      <c r="U1125" s="7"/>
      <c r="W1125" s="174"/>
    </row>
    <row r="1126" spans="1:23" customFormat="1">
      <c r="A1126" s="7"/>
      <c r="B1126" s="7"/>
      <c r="C1126" s="7"/>
      <c r="D1126" s="7"/>
      <c r="E1126" s="7"/>
      <c r="F1126" s="7"/>
      <c r="G1126" s="7"/>
      <c r="H1126" s="7"/>
      <c r="I1126" s="7"/>
      <c r="J1126" s="8"/>
      <c r="K1126" s="7"/>
      <c r="L1126" s="254"/>
      <c r="R1126" s="7"/>
      <c r="T1126" s="174"/>
      <c r="U1126" s="7"/>
      <c r="W1126" s="174"/>
    </row>
    <row r="1127" spans="1:23" customFormat="1">
      <c r="A1127" s="7"/>
      <c r="B1127" s="7"/>
      <c r="C1127" s="7"/>
      <c r="D1127" s="7"/>
      <c r="E1127" s="7"/>
      <c r="F1127" s="7"/>
      <c r="G1127" s="7"/>
      <c r="H1127" s="7"/>
      <c r="I1127" s="7"/>
      <c r="J1127" s="8"/>
      <c r="K1127" s="7"/>
      <c r="L1127" s="254"/>
      <c r="R1127" s="7"/>
      <c r="T1127" s="174"/>
      <c r="U1127" s="7"/>
      <c r="W1127" s="174"/>
    </row>
    <row r="1128" spans="1:23" customFormat="1">
      <c r="A1128" s="7"/>
      <c r="B1128" s="7"/>
      <c r="C1128" s="7"/>
      <c r="D1128" s="7"/>
      <c r="E1128" s="7"/>
      <c r="F1128" s="7"/>
      <c r="G1128" s="7"/>
      <c r="H1128" s="7"/>
      <c r="I1128" s="7"/>
      <c r="J1128" s="8"/>
      <c r="K1128" s="7"/>
      <c r="L1128" s="254"/>
      <c r="R1128" s="7"/>
      <c r="T1128" s="174"/>
      <c r="U1128" s="7"/>
      <c r="W1128" s="174"/>
    </row>
    <row r="1129" spans="1:23" customFormat="1">
      <c r="A1129" s="7"/>
      <c r="B1129" s="7"/>
      <c r="C1129" s="7"/>
      <c r="D1129" s="7"/>
      <c r="E1129" s="7"/>
      <c r="F1129" s="7"/>
      <c r="G1129" s="7"/>
      <c r="H1129" s="7"/>
      <c r="I1129" s="7"/>
      <c r="J1129" s="8"/>
      <c r="K1129" s="7"/>
      <c r="L1129" s="254"/>
      <c r="R1129" s="7"/>
      <c r="T1129" s="174"/>
      <c r="U1129" s="7"/>
      <c r="W1129" s="174"/>
    </row>
    <row r="1130" spans="1:23" customFormat="1">
      <c r="A1130" s="7"/>
      <c r="B1130" s="7"/>
      <c r="C1130" s="7"/>
      <c r="D1130" s="7"/>
      <c r="E1130" s="7"/>
      <c r="F1130" s="7"/>
      <c r="G1130" s="7"/>
      <c r="H1130" s="7"/>
      <c r="I1130" s="7"/>
      <c r="J1130" s="8"/>
      <c r="K1130" s="7"/>
      <c r="L1130" s="254"/>
      <c r="R1130" s="7"/>
      <c r="T1130" s="174"/>
      <c r="U1130" s="7"/>
      <c r="W1130" s="174"/>
    </row>
    <row r="1131" spans="1:23" customFormat="1">
      <c r="A1131" s="7"/>
      <c r="B1131" s="7"/>
      <c r="C1131" s="7"/>
      <c r="D1131" s="7"/>
      <c r="E1131" s="7"/>
      <c r="F1131" s="7"/>
      <c r="G1131" s="7"/>
      <c r="H1131" s="7"/>
      <c r="I1131" s="7"/>
      <c r="J1131" s="8"/>
      <c r="K1131" s="7"/>
      <c r="L1131" s="254"/>
      <c r="R1131" s="7"/>
      <c r="T1131" s="174"/>
      <c r="U1131" s="7"/>
      <c r="W1131" s="174"/>
    </row>
    <row r="1132" spans="1:23" customFormat="1">
      <c r="A1132" s="7"/>
      <c r="B1132" s="7"/>
      <c r="C1132" s="7"/>
      <c r="D1132" s="7"/>
      <c r="E1132" s="7"/>
      <c r="F1132" s="7"/>
      <c r="G1132" s="7"/>
      <c r="H1132" s="7"/>
      <c r="I1132" s="7"/>
      <c r="J1132" s="8"/>
      <c r="K1132" s="7"/>
      <c r="L1132" s="254"/>
      <c r="R1132" s="7"/>
      <c r="T1132" s="174"/>
      <c r="U1132" s="7"/>
      <c r="W1132" s="174"/>
    </row>
    <row r="1133" spans="1:23" customFormat="1">
      <c r="A1133" s="7"/>
      <c r="B1133" s="7"/>
      <c r="C1133" s="7"/>
      <c r="D1133" s="7"/>
      <c r="E1133" s="7"/>
      <c r="F1133" s="7"/>
      <c r="G1133" s="7"/>
      <c r="H1133" s="7"/>
      <c r="I1133" s="7"/>
      <c r="J1133" s="8"/>
      <c r="K1133" s="7"/>
      <c r="L1133" s="254"/>
      <c r="R1133" s="7"/>
      <c r="T1133" s="174"/>
      <c r="U1133" s="7"/>
      <c r="W1133" s="174"/>
    </row>
    <row r="1134" spans="1:23" customFormat="1">
      <c r="A1134" s="7"/>
      <c r="B1134" s="7"/>
      <c r="C1134" s="7"/>
      <c r="D1134" s="7"/>
      <c r="E1134" s="7"/>
      <c r="F1134" s="7"/>
      <c r="G1134" s="7"/>
      <c r="H1134" s="7"/>
      <c r="I1134" s="7"/>
      <c r="J1134" s="8"/>
      <c r="K1134" s="7"/>
      <c r="L1134" s="254"/>
      <c r="R1134" s="7"/>
      <c r="T1134" s="174"/>
      <c r="U1134" s="7"/>
      <c r="W1134" s="174"/>
    </row>
    <row r="1135" spans="1:23" customFormat="1">
      <c r="A1135" s="7"/>
      <c r="B1135" s="7"/>
      <c r="C1135" s="7"/>
      <c r="D1135" s="7"/>
      <c r="E1135" s="7"/>
      <c r="F1135" s="7"/>
      <c r="G1135" s="7"/>
      <c r="H1135" s="7"/>
      <c r="I1135" s="7"/>
      <c r="J1135" s="8"/>
      <c r="K1135" s="7"/>
      <c r="L1135" s="254"/>
      <c r="R1135" s="7"/>
      <c r="T1135" s="174"/>
      <c r="U1135" s="7"/>
      <c r="W1135" s="174"/>
    </row>
    <row r="1136" spans="1:23" customFormat="1">
      <c r="A1136" s="7"/>
      <c r="B1136" s="7"/>
      <c r="C1136" s="7"/>
      <c r="D1136" s="7"/>
      <c r="E1136" s="7"/>
      <c r="F1136" s="7"/>
      <c r="G1136" s="7"/>
      <c r="H1136" s="7"/>
      <c r="I1136" s="7"/>
      <c r="J1136" s="8"/>
      <c r="K1136" s="7"/>
      <c r="L1136" s="254"/>
      <c r="R1136" s="7"/>
      <c r="T1136" s="174"/>
      <c r="U1136" s="7"/>
      <c r="W1136" s="174"/>
    </row>
    <row r="1137" spans="1:23" customFormat="1">
      <c r="A1137" s="7"/>
      <c r="B1137" s="7"/>
      <c r="C1137" s="7"/>
      <c r="D1137" s="7"/>
      <c r="E1137" s="7"/>
      <c r="F1137" s="7"/>
      <c r="G1137" s="7"/>
      <c r="H1137" s="7"/>
      <c r="I1137" s="7"/>
      <c r="J1137" s="8"/>
      <c r="K1137" s="7"/>
      <c r="L1137" s="254"/>
      <c r="R1137" s="7"/>
      <c r="T1137" s="174"/>
      <c r="U1137" s="7"/>
      <c r="W1137" s="174"/>
    </row>
    <row r="1138" spans="1:23" customFormat="1">
      <c r="A1138" s="7"/>
      <c r="B1138" s="7"/>
      <c r="C1138" s="7"/>
      <c r="D1138" s="7"/>
      <c r="E1138" s="7"/>
      <c r="F1138" s="7"/>
      <c r="G1138" s="7"/>
      <c r="H1138" s="7"/>
      <c r="I1138" s="7"/>
      <c r="J1138" s="8"/>
      <c r="K1138" s="7"/>
      <c r="L1138" s="254"/>
      <c r="R1138" s="7"/>
      <c r="T1138" s="174"/>
      <c r="U1138" s="7"/>
      <c r="W1138" s="174"/>
    </row>
    <row r="1139" spans="1:23" customFormat="1">
      <c r="A1139" s="7"/>
      <c r="B1139" s="7"/>
      <c r="C1139" s="7"/>
      <c r="D1139" s="7"/>
      <c r="E1139" s="7"/>
      <c r="F1139" s="7"/>
      <c r="G1139" s="7"/>
      <c r="H1139" s="7"/>
      <c r="I1139" s="7"/>
      <c r="J1139" s="8"/>
      <c r="K1139" s="7"/>
      <c r="L1139" s="254"/>
      <c r="R1139" s="7"/>
      <c r="T1139" s="174"/>
      <c r="U1139" s="7"/>
      <c r="W1139" s="174"/>
    </row>
    <row r="1140" spans="1:23" customFormat="1">
      <c r="A1140" s="7"/>
      <c r="B1140" s="7"/>
      <c r="C1140" s="7"/>
      <c r="D1140" s="7"/>
      <c r="E1140" s="7"/>
      <c r="F1140" s="7"/>
      <c r="G1140" s="7"/>
      <c r="H1140" s="7"/>
      <c r="I1140" s="7"/>
      <c r="J1140" s="8"/>
      <c r="K1140" s="7"/>
      <c r="L1140" s="254"/>
      <c r="R1140" s="7"/>
      <c r="T1140" s="174"/>
      <c r="U1140" s="7"/>
      <c r="W1140" s="174"/>
    </row>
    <row r="1141" spans="1:23" customFormat="1">
      <c r="A1141" s="7"/>
      <c r="B1141" s="7"/>
      <c r="C1141" s="7"/>
      <c r="D1141" s="7"/>
      <c r="E1141" s="7"/>
      <c r="F1141" s="7"/>
      <c r="G1141" s="7"/>
      <c r="H1141" s="7"/>
      <c r="I1141" s="7"/>
      <c r="J1141" s="8"/>
      <c r="K1141" s="7"/>
      <c r="L1141" s="254"/>
      <c r="R1141" s="7"/>
      <c r="T1141" s="174"/>
      <c r="U1141" s="7"/>
      <c r="W1141" s="174"/>
    </row>
    <row r="1142" spans="1:23" customFormat="1">
      <c r="A1142" s="7"/>
      <c r="B1142" s="7"/>
      <c r="C1142" s="7"/>
      <c r="D1142" s="7"/>
      <c r="E1142" s="7"/>
      <c r="F1142" s="7"/>
      <c r="G1142" s="7"/>
      <c r="H1142" s="7"/>
      <c r="I1142" s="7"/>
      <c r="J1142" s="8"/>
      <c r="K1142" s="7"/>
      <c r="L1142" s="254"/>
      <c r="R1142" s="7"/>
      <c r="T1142" s="174"/>
      <c r="U1142" s="7"/>
      <c r="W1142" s="174"/>
    </row>
    <row r="1143" spans="1:23" customFormat="1">
      <c r="A1143" s="7"/>
      <c r="B1143" s="7"/>
      <c r="C1143" s="7"/>
      <c r="D1143" s="7"/>
      <c r="E1143" s="7"/>
      <c r="F1143" s="7"/>
      <c r="G1143" s="7"/>
      <c r="H1143" s="7"/>
      <c r="I1143" s="7"/>
      <c r="J1143" s="8"/>
      <c r="K1143" s="7"/>
      <c r="L1143" s="254"/>
      <c r="R1143" s="7"/>
      <c r="T1143" s="174"/>
      <c r="U1143" s="7"/>
      <c r="W1143" s="174"/>
    </row>
    <row r="1144" spans="1:23" customFormat="1">
      <c r="A1144" s="7"/>
      <c r="B1144" s="7"/>
      <c r="C1144" s="7"/>
      <c r="D1144" s="7"/>
      <c r="E1144" s="7"/>
      <c r="F1144" s="7"/>
      <c r="G1144" s="7"/>
      <c r="H1144" s="7"/>
      <c r="I1144" s="7"/>
      <c r="J1144" s="8"/>
      <c r="K1144" s="7"/>
      <c r="L1144" s="254"/>
      <c r="R1144" s="7"/>
      <c r="T1144" s="174"/>
      <c r="U1144" s="7"/>
      <c r="W1144" s="174"/>
    </row>
    <row r="1145" spans="1:23" customFormat="1">
      <c r="A1145" s="7"/>
      <c r="B1145" s="7"/>
      <c r="C1145" s="7"/>
      <c r="D1145" s="7"/>
      <c r="E1145" s="7"/>
      <c r="F1145" s="7"/>
      <c r="G1145" s="7"/>
      <c r="H1145" s="7"/>
      <c r="I1145" s="7"/>
      <c r="J1145" s="8"/>
      <c r="K1145" s="7"/>
      <c r="L1145" s="254"/>
      <c r="R1145" s="7"/>
      <c r="T1145" s="174"/>
      <c r="U1145" s="7"/>
      <c r="W1145" s="174"/>
    </row>
    <row r="1146" spans="1:23" customFormat="1">
      <c r="A1146" s="7"/>
      <c r="B1146" s="7"/>
      <c r="C1146" s="7"/>
      <c r="D1146" s="7"/>
      <c r="E1146" s="7"/>
      <c r="F1146" s="7"/>
      <c r="G1146" s="7"/>
      <c r="H1146" s="7"/>
      <c r="I1146" s="7"/>
      <c r="J1146" s="8"/>
      <c r="K1146" s="7"/>
      <c r="L1146" s="254"/>
      <c r="R1146" s="7"/>
      <c r="T1146" s="174"/>
      <c r="U1146" s="7"/>
      <c r="W1146" s="174"/>
    </row>
    <row r="1147" spans="1:23" customFormat="1">
      <c r="A1147" s="7"/>
      <c r="B1147" s="7"/>
      <c r="C1147" s="7"/>
      <c r="D1147" s="7"/>
      <c r="E1147" s="7"/>
      <c r="F1147" s="7"/>
      <c r="G1147" s="7"/>
      <c r="H1147" s="7"/>
      <c r="I1147" s="7"/>
      <c r="J1147" s="8"/>
      <c r="K1147" s="7"/>
      <c r="L1147" s="254"/>
      <c r="R1147" s="7"/>
      <c r="T1147" s="174"/>
      <c r="U1147" s="7"/>
      <c r="W1147" s="174"/>
    </row>
    <row r="1148" spans="1:23" customFormat="1">
      <c r="A1148" s="7"/>
      <c r="B1148" s="7"/>
      <c r="C1148" s="7"/>
      <c r="D1148" s="7"/>
      <c r="E1148" s="7"/>
      <c r="F1148" s="7"/>
      <c r="G1148" s="7"/>
      <c r="H1148" s="7"/>
      <c r="I1148" s="7"/>
      <c r="J1148" s="8"/>
      <c r="K1148" s="7"/>
      <c r="L1148" s="254"/>
      <c r="R1148" s="7"/>
      <c r="T1148" s="174"/>
      <c r="U1148" s="7"/>
      <c r="W1148" s="174"/>
    </row>
    <row r="1149" spans="1:23" customFormat="1">
      <c r="A1149" s="7"/>
      <c r="B1149" s="7"/>
      <c r="C1149" s="7"/>
      <c r="D1149" s="7"/>
      <c r="E1149" s="7"/>
      <c r="F1149" s="7"/>
      <c r="G1149" s="7"/>
      <c r="H1149" s="7"/>
      <c r="I1149" s="7"/>
      <c r="J1149" s="8"/>
      <c r="K1149" s="7"/>
      <c r="L1149" s="254"/>
      <c r="R1149" s="7"/>
      <c r="T1149" s="174"/>
      <c r="U1149" s="7"/>
      <c r="W1149" s="174"/>
    </row>
    <row r="1150" spans="1:23" customFormat="1">
      <c r="A1150" s="7"/>
      <c r="B1150" s="7"/>
      <c r="C1150" s="7"/>
      <c r="D1150" s="7"/>
      <c r="E1150" s="7"/>
      <c r="F1150" s="7"/>
      <c r="G1150" s="7"/>
      <c r="H1150" s="7"/>
      <c r="I1150" s="7"/>
      <c r="J1150" s="8"/>
      <c r="K1150" s="7"/>
      <c r="L1150" s="254"/>
      <c r="R1150" s="7"/>
      <c r="T1150" s="174"/>
      <c r="U1150" s="7"/>
      <c r="W1150" s="174"/>
    </row>
    <row r="1151" spans="1:23" customFormat="1">
      <c r="A1151" s="7"/>
      <c r="B1151" s="7"/>
      <c r="C1151" s="7"/>
      <c r="D1151" s="7"/>
      <c r="E1151" s="7"/>
      <c r="F1151" s="7"/>
      <c r="G1151" s="7"/>
      <c r="H1151" s="7"/>
      <c r="I1151" s="7"/>
      <c r="J1151" s="8"/>
      <c r="K1151" s="7"/>
      <c r="L1151" s="254"/>
      <c r="R1151" s="7"/>
      <c r="T1151" s="174"/>
      <c r="U1151" s="7"/>
      <c r="W1151" s="174"/>
    </row>
    <row r="1152" spans="1:23" customFormat="1">
      <c r="A1152" s="7"/>
      <c r="B1152" s="7"/>
      <c r="C1152" s="7"/>
      <c r="D1152" s="7"/>
      <c r="E1152" s="7"/>
      <c r="F1152" s="7"/>
      <c r="G1152" s="7"/>
      <c r="H1152" s="7"/>
      <c r="I1152" s="7"/>
      <c r="J1152" s="8"/>
      <c r="K1152" s="7"/>
      <c r="L1152" s="254"/>
      <c r="R1152" s="7"/>
      <c r="T1152" s="174"/>
      <c r="U1152" s="7"/>
      <c r="W1152" s="174"/>
    </row>
    <row r="1153" spans="1:23" customFormat="1">
      <c r="A1153" s="7"/>
      <c r="B1153" s="7"/>
      <c r="C1153" s="7"/>
      <c r="D1153" s="7"/>
      <c r="E1153" s="7"/>
      <c r="F1153" s="7"/>
      <c r="G1153" s="7"/>
      <c r="H1153" s="7"/>
      <c r="I1153" s="7"/>
      <c r="J1153" s="8"/>
      <c r="K1153" s="7"/>
      <c r="L1153" s="254"/>
      <c r="R1153" s="7"/>
      <c r="T1153" s="174"/>
      <c r="U1153" s="7"/>
      <c r="W1153" s="174"/>
    </row>
    <row r="1154" spans="1:23" customFormat="1">
      <c r="A1154" s="7"/>
      <c r="B1154" s="7"/>
      <c r="C1154" s="7"/>
      <c r="D1154" s="7"/>
      <c r="E1154" s="7"/>
      <c r="F1154" s="7"/>
      <c r="G1154" s="7"/>
      <c r="H1154" s="7"/>
      <c r="I1154" s="7"/>
      <c r="J1154" s="8"/>
      <c r="K1154" s="7"/>
      <c r="L1154" s="254"/>
      <c r="R1154" s="7"/>
      <c r="T1154" s="174"/>
      <c r="U1154" s="7"/>
      <c r="W1154" s="174"/>
    </row>
    <row r="1155" spans="1:23" customFormat="1">
      <c r="A1155" s="7"/>
      <c r="B1155" s="7"/>
      <c r="C1155" s="7"/>
      <c r="D1155" s="7"/>
      <c r="E1155" s="7"/>
      <c r="F1155" s="7"/>
      <c r="G1155" s="7"/>
      <c r="H1155" s="7"/>
      <c r="I1155" s="7"/>
      <c r="J1155" s="8"/>
      <c r="K1155" s="7"/>
      <c r="L1155" s="254"/>
      <c r="R1155" s="7"/>
      <c r="T1155" s="174"/>
      <c r="U1155" s="7"/>
      <c r="W1155" s="174"/>
    </row>
    <row r="1156" spans="1:23" customFormat="1">
      <c r="A1156" s="7"/>
      <c r="B1156" s="7"/>
      <c r="C1156" s="7"/>
      <c r="D1156" s="7"/>
      <c r="E1156" s="7"/>
      <c r="F1156" s="7"/>
      <c r="G1156" s="7"/>
      <c r="H1156" s="7"/>
      <c r="I1156" s="7"/>
      <c r="J1156" s="8"/>
      <c r="K1156" s="7"/>
      <c r="L1156" s="254"/>
      <c r="R1156" s="7"/>
      <c r="T1156" s="174"/>
      <c r="U1156" s="7"/>
      <c r="W1156" s="174"/>
    </row>
    <row r="1157" spans="1:23" customFormat="1">
      <c r="A1157" s="7"/>
      <c r="B1157" s="7"/>
      <c r="C1157" s="7"/>
      <c r="D1157" s="7"/>
      <c r="E1157" s="7"/>
      <c r="F1157" s="7"/>
      <c r="G1157" s="7"/>
      <c r="H1157" s="7"/>
      <c r="I1157" s="7"/>
      <c r="J1157" s="8"/>
      <c r="K1157" s="7"/>
      <c r="L1157" s="254"/>
      <c r="R1157" s="7"/>
      <c r="T1157" s="174"/>
      <c r="U1157" s="7"/>
      <c r="W1157" s="174"/>
    </row>
    <row r="1158" spans="1:23" customFormat="1">
      <c r="A1158" s="7"/>
      <c r="B1158" s="7"/>
      <c r="C1158" s="7"/>
      <c r="D1158" s="7"/>
      <c r="E1158" s="7"/>
      <c r="F1158" s="7"/>
      <c r="G1158" s="7"/>
      <c r="H1158" s="7"/>
      <c r="I1158" s="7"/>
      <c r="J1158" s="8"/>
      <c r="K1158" s="7"/>
      <c r="L1158" s="254"/>
      <c r="R1158" s="7"/>
      <c r="T1158" s="174"/>
      <c r="U1158" s="7"/>
      <c r="W1158" s="174"/>
    </row>
    <row r="1159" spans="1:23" customFormat="1">
      <c r="A1159" s="7"/>
      <c r="B1159" s="7"/>
      <c r="C1159" s="7"/>
      <c r="D1159" s="7"/>
      <c r="E1159" s="7"/>
      <c r="F1159" s="7"/>
      <c r="G1159" s="7"/>
      <c r="H1159" s="7"/>
      <c r="I1159" s="7"/>
      <c r="J1159" s="8"/>
      <c r="K1159" s="7"/>
      <c r="L1159" s="254"/>
      <c r="R1159" s="7"/>
      <c r="T1159" s="174"/>
      <c r="U1159" s="7"/>
      <c r="W1159" s="174"/>
    </row>
    <row r="1160" spans="1:23" customFormat="1">
      <c r="A1160" s="7"/>
      <c r="B1160" s="7"/>
      <c r="C1160" s="7"/>
      <c r="D1160" s="7"/>
      <c r="E1160" s="7"/>
      <c r="F1160" s="7"/>
      <c r="G1160" s="7"/>
      <c r="H1160" s="7"/>
      <c r="I1160" s="7"/>
      <c r="J1160" s="8"/>
      <c r="K1160" s="7"/>
      <c r="L1160" s="254"/>
      <c r="R1160" s="7"/>
      <c r="T1160" s="174"/>
      <c r="U1160" s="7"/>
      <c r="W1160" s="174"/>
    </row>
    <row r="1161" spans="1:23" customFormat="1">
      <c r="A1161" s="7"/>
      <c r="B1161" s="7"/>
      <c r="C1161" s="7"/>
      <c r="D1161" s="7"/>
      <c r="E1161" s="7"/>
      <c r="F1161" s="7"/>
      <c r="G1161" s="7"/>
      <c r="H1161" s="7"/>
      <c r="I1161" s="7"/>
      <c r="J1161" s="8"/>
      <c r="K1161" s="7"/>
      <c r="L1161" s="254"/>
      <c r="R1161" s="7"/>
      <c r="T1161" s="174"/>
      <c r="U1161" s="7"/>
      <c r="W1161" s="174"/>
    </row>
    <row r="1162" spans="1:23" customFormat="1">
      <c r="A1162" s="7"/>
      <c r="B1162" s="7"/>
      <c r="C1162" s="7"/>
      <c r="D1162" s="7"/>
      <c r="E1162" s="7"/>
      <c r="F1162" s="7"/>
      <c r="G1162" s="7"/>
      <c r="H1162" s="7"/>
      <c r="I1162" s="7"/>
      <c r="J1162" s="8"/>
      <c r="K1162" s="7"/>
      <c r="L1162" s="254"/>
      <c r="R1162" s="7"/>
      <c r="T1162" s="174"/>
      <c r="U1162" s="7"/>
      <c r="W1162" s="174"/>
    </row>
    <row r="1163" spans="1:23" customFormat="1">
      <c r="A1163" s="7"/>
      <c r="B1163" s="7"/>
      <c r="C1163" s="7"/>
      <c r="D1163" s="7"/>
      <c r="E1163" s="7"/>
      <c r="F1163" s="7"/>
      <c r="G1163" s="7"/>
      <c r="H1163" s="7"/>
      <c r="I1163" s="7"/>
      <c r="J1163" s="8"/>
      <c r="K1163" s="7"/>
      <c r="L1163" s="254"/>
      <c r="R1163" s="7"/>
      <c r="T1163" s="174"/>
      <c r="U1163" s="7"/>
      <c r="W1163" s="174"/>
    </row>
    <row r="1164" spans="1:23" customFormat="1">
      <c r="A1164" s="7"/>
      <c r="B1164" s="7"/>
      <c r="C1164" s="7"/>
      <c r="D1164" s="7"/>
      <c r="E1164" s="7"/>
      <c r="F1164" s="7"/>
      <c r="G1164" s="7"/>
      <c r="H1164" s="7"/>
      <c r="I1164" s="7"/>
      <c r="J1164" s="8"/>
      <c r="K1164" s="7"/>
      <c r="L1164" s="254"/>
      <c r="R1164" s="7"/>
      <c r="T1164" s="174"/>
      <c r="U1164" s="7"/>
      <c r="W1164" s="174"/>
    </row>
    <row r="1165" spans="1:23" customFormat="1">
      <c r="A1165" s="7"/>
      <c r="B1165" s="7"/>
      <c r="C1165" s="7"/>
      <c r="D1165" s="7"/>
      <c r="E1165" s="7"/>
      <c r="F1165" s="7"/>
      <c r="G1165" s="7"/>
      <c r="H1165" s="7"/>
      <c r="I1165" s="7"/>
      <c r="J1165" s="8"/>
      <c r="K1165" s="7"/>
      <c r="L1165" s="254"/>
      <c r="R1165" s="7"/>
      <c r="T1165" s="174"/>
      <c r="U1165" s="7"/>
      <c r="W1165" s="174"/>
    </row>
    <row r="1166" spans="1:23" customFormat="1">
      <c r="A1166" s="7"/>
      <c r="B1166" s="7"/>
      <c r="C1166" s="7"/>
      <c r="D1166" s="7"/>
      <c r="E1166" s="7"/>
      <c r="F1166" s="7"/>
      <c r="G1166" s="7"/>
      <c r="H1166" s="7"/>
      <c r="I1166" s="7"/>
      <c r="J1166" s="8"/>
      <c r="K1166" s="7"/>
      <c r="L1166" s="254"/>
      <c r="R1166" s="7"/>
      <c r="T1166" s="174"/>
      <c r="U1166" s="7"/>
      <c r="W1166" s="174"/>
    </row>
    <row r="1167" spans="1:23" customFormat="1">
      <c r="A1167" s="7"/>
      <c r="B1167" s="7"/>
      <c r="C1167" s="7"/>
      <c r="D1167" s="7"/>
      <c r="E1167" s="7"/>
      <c r="F1167" s="7"/>
      <c r="G1167" s="7"/>
      <c r="H1167" s="7"/>
      <c r="I1167" s="7"/>
      <c r="J1167" s="8"/>
      <c r="K1167" s="7"/>
      <c r="L1167" s="254"/>
      <c r="R1167" s="7"/>
      <c r="T1167" s="174"/>
      <c r="U1167" s="7"/>
      <c r="W1167" s="174"/>
    </row>
    <row r="1168" spans="1:23" customFormat="1">
      <c r="A1168" s="7"/>
      <c r="B1168" s="7"/>
      <c r="C1168" s="7"/>
      <c r="D1168" s="7"/>
      <c r="E1168" s="7"/>
      <c r="F1168" s="7"/>
      <c r="G1168" s="7"/>
      <c r="H1168" s="7"/>
      <c r="I1168" s="7"/>
      <c r="J1168" s="8"/>
      <c r="K1168" s="7"/>
      <c r="L1168" s="254"/>
      <c r="R1168" s="7"/>
      <c r="T1168" s="174"/>
      <c r="U1168" s="7"/>
      <c r="W1168" s="174"/>
    </row>
    <row r="1169" spans="1:23" customFormat="1">
      <c r="A1169" s="7"/>
      <c r="B1169" s="7"/>
      <c r="C1169" s="7"/>
      <c r="D1169" s="7"/>
      <c r="E1169" s="7"/>
      <c r="F1169" s="7"/>
      <c r="G1169" s="7"/>
      <c r="H1169" s="7"/>
      <c r="I1169" s="7"/>
      <c r="J1169" s="8"/>
      <c r="K1169" s="7"/>
      <c r="L1169" s="254"/>
      <c r="R1169" s="7"/>
      <c r="T1169" s="174"/>
      <c r="U1169" s="7"/>
      <c r="W1169" s="174"/>
    </row>
    <row r="1170" spans="1:23" customFormat="1">
      <c r="A1170" s="7"/>
      <c r="B1170" s="7"/>
      <c r="C1170" s="7"/>
      <c r="D1170" s="7"/>
      <c r="E1170" s="7"/>
      <c r="F1170" s="7"/>
      <c r="G1170" s="7"/>
      <c r="H1170" s="7"/>
      <c r="I1170" s="7"/>
      <c r="J1170" s="8"/>
      <c r="K1170" s="7"/>
      <c r="L1170" s="254"/>
      <c r="R1170" s="7"/>
      <c r="T1170" s="174"/>
      <c r="U1170" s="7"/>
      <c r="W1170" s="174"/>
    </row>
    <row r="1171" spans="1:23" customFormat="1">
      <c r="A1171" s="7"/>
      <c r="B1171" s="7"/>
      <c r="C1171" s="7"/>
      <c r="D1171" s="7"/>
      <c r="E1171" s="7"/>
      <c r="F1171" s="7"/>
      <c r="G1171" s="7"/>
      <c r="H1171" s="7"/>
      <c r="I1171" s="7"/>
      <c r="J1171" s="8"/>
      <c r="K1171" s="7"/>
      <c r="L1171" s="254"/>
      <c r="R1171" s="7"/>
      <c r="T1171" s="174"/>
      <c r="U1171" s="7"/>
      <c r="W1171" s="174"/>
    </row>
    <row r="1172" spans="1:23" customFormat="1">
      <c r="A1172" s="7"/>
      <c r="B1172" s="7"/>
      <c r="C1172" s="7"/>
      <c r="D1172" s="7"/>
      <c r="E1172" s="7"/>
      <c r="F1172" s="7"/>
      <c r="G1172" s="7"/>
      <c r="H1172" s="7"/>
      <c r="I1172" s="7"/>
      <c r="J1172" s="8"/>
      <c r="K1172" s="7"/>
      <c r="L1172" s="254"/>
      <c r="R1172" s="7"/>
      <c r="T1172" s="174"/>
      <c r="U1172" s="7"/>
      <c r="W1172" s="174"/>
    </row>
    <row r="1173" spans="1:23" customFormat="1">
      <c r="A1173" s="7"/>
      <c r="B1173" s="7"/>
      <c r="C1173" s="7"/>
      <c r="D1173" s="7"/>
      <c r="E1173" s="7"/>
      <c r="F1173" s="7"/>
      <c r="G1173" s="7"/>
      <c r="H1173" s="7"/>
      <c r="I1173" s="7"/>
      <c r="J1173" s="8"/>
      <c r="K1173" s="7"/>
      <c r="L1173" s="254"/>
      <c r="R1173" s="7"/>
      <c r="T1173" s="174"/>
      <c r="U1173" s="7"/>
      <c r="W1173" s="174"/>
    </row>
    <row r="1174" spans="1:23" customFormat="1">
      <c r="A1174" s="7"/>
      <c r="B1174" s="7"/>
      <c r="C1174" s="7"/>
      <c r="D1174" s="7"/>
      <c r="E1174" s="7"/>
      <c r="F1174" s="7"/>
      <c r="G1174" s="7"/>
      <c r="H1174" s="7"/>
      <c r="I1174" s="7"/>
      <c r="J1174" s="8"/>
      <c r="K1174" s="7"/>
      <c r="L1174" s="254"/>
      <c r="R1174" s="7"/>
      <c r="T1174" s="174"/>
      <c r="U1174" s="7"/>
      <c r="W1174" s="174"/>
    </row>
    <row r="1175" spans="1:23" customFormat="1">
      <c r="A1175" s="7"/>
      <c r="B1175" s="7"/>
      <c r="C1175" s="7"/>
      <c r="D1175" s="7"/>
      <c r="E1175" s="7"/>
      <c r="F1175" s="7"/>
      <c r="G1175" s="7"/>
      <c r="H1175" s="7"/>
      <c r="I1175" s="7"/>
      <c r="J1175" s="8"/>
      <c r="K1175" s="7"/>
      <c r="L1175" s="254"/>
      <c r="R1175" s="7"/>
      <c r="T1175" s="174"/>
      <c r="U1175" s="7"/>
      <c r="W1175" s="174"/>
    </row>
    <row r="1176" spans="1:23" customFormat="1">
      <c r="A1176" s="7"/>
      <c r="B1176" s="7"/>
      <c r="C1176" s="7"/>
      <c r="D1176" s="7"/>
      <c r="E1176" s="7"/>
      <c r="F1176" s="7"/>
      <c r="G1176" s="7"/>
      <c r="H1176" s="7"/>
      <c r="I1176" s="7"/>
      <c r="J1176" s="8"/>
      <c r="K1176" s="7"/>
      <c r="L1176" s="254"/>
      <c r="R1176" s="7"/>
      <c r="T1176" s="174"/>
      <c r="U1176" s="7"/>
      <c r="W1176" s="174"/>
    </row>
    <row r="1177" spans="1:23" customFormat="1">
      <c r="A1177" s="7"/>
      <c r="B1177" s="7"/>
      <c r="C1177" s="7"/>
      <c r="D1177" s="7"/>
      <c r="E1177" s="7"/>
      <c r="F1177" s="7"/>
      <c r="G1177" s="7"/>
      <c r="H1177" s="7"/>
      <c r="I1177" s="7"/>
      <c r="J1177" s="8"/>
      <c r="K1177" s="7"/>
      <c r="L1177" s="254"/>
      <c r="R1177" s="7"/>
      <c r="T1177" s="174"/>
      <c r="U1177" s="7"/>
      <c r="W1177" s="174"/>
    </row>
    <row r="1178" spans="1:23" customFormat="1">
      <c r="A1178" s="7"/>
      <c r="B1178" s="7"/>
      <c r="C1178" s="7"/>
      <c r="D1178" s="7"/>
      <c r="E1178" s="7"/>
      <c r="F1178" s="7"/>
      <c r="G1178" s="7"/>
      <c r="H1178" s="7"/>
      <c r="I1178" s="7"/>
      <c r="J1178" s="8"/>
      <c r="K1178" s="7"/>
      <c r="L1178" s="254"/>
      <c r="R1178" s="7"/>
      <c r="T1178" s="174"/>
      <c r="U1178" s="7"/>
      <c r="W1178" s="174"/>
    </row>
    <row r="1179" spans="1:23" customFormat="1">
      <c r="A1179" s="7"/>
      <c r="B1179" s="7"/>
      <c r="C1179" s="7"/>
      <c r="D1179" s="7"/>
      <c r="E1179" s="7"/>
      <c r="F1179" s="7"/>
      <c r="G1179" s="7"/>
      <c r="H1179" s="7"/>
      <c r="I1179" s="7"/>
      <c r="J1179" s="8"/>
      <c r="K1179" s="7"/>
      <c r="L1179" s="254"/>
      <c r="R1179" s="7"/>
      <c r="T1179" s="174"/>
      <c r="U1179" s="7"/>
      <c r="W1179" s="174"/>
    </row>
    <row r="1180" spans="1:23" customFormat="1">
      <c r="A1180" s="7"/>
      <c r="B1180" s="7"/>
      <c r="C1180" s="7"/>
      <c r="D1180" s="7"/>
      <c r="E1180" s="7"/>
      <c r="F1180" s="7"/>
      <c r="G1180" s="7"/>
      <c r="H1180" s="7"/>
      <c r="I1180" s="7"/>
      <c r="J1180" s="8"/>
      <c r="K1180" s="7"/>
      <c r="L1180" s="254"/>
      <c r="R1180" s="7"/>
      <c r="T1180" s="174"/>
      <c r="U1180" s="7"/>
      <c r="W1180" s="174"/>
    </row>
    <row r="1181" spans="1:23" customFormat="1">
      <c r="A1181" s="7"/>
      <c r="B1181" s="7"/>
      <c r="C1181" s="7"/>
      <c r="D1181" s="7"/>
      <c r="E1181" s="7"/>
      <c r="F1181" s="7"/>
      <c r="G1181" s="7"/>
      <c r="H1181" s="7"/>
      <c r="I1181" s="7"/>
      <c r="J1181" s="8"/>
      <c r="K1181" s="7"/>
      <c r="L1181" s="254"/>
      <c r="R1181" s="7"/>
      <c r="T1181" s="174"/>
      <c r="U1181" s="7"/>
      <c r="W1181" s="174"/>
    </row>
    <row r="1182" spans="1:23" customFormat="1">
      <c r="A1182" s="7"/>
      <c r="B1182" s="7"/>
      <c r="C1182" s="7"/>
      <c r="D1182" s="7"/>
      <c r="E1182" s="7"/>
      <c r="F1182" s="7"/>
      <c r="G1182" s="7"/>
      <c r="H1182" s="7"/>
      <c r="I1182" s="7"/>
      <c r="J1182" s="8"/>
      <c r="K1182" s="7"/>
      <c r="L1182" s="254"/>
      <c r="R1182" s="7"/>
      <c r="T1182" s="174"/>
      <c r="U1182" s="7"/>
      <c r="W1182" s="174"/>
    </row>
    <row r="1183" spans="1:23" customFormat="1">
      <c r="A1183" s="7"/>
      <c r="B1183" s="7"/>
      <c r="C1183" s="7"/>
      <c r="D1183" s="7"/>
      <c r="E1183" s="7"/>
      <c r="F1183" s="7"/>
      <c r="G1183" s="7"/>
      <c r="H1183" s="7"/>
      <c r="I1183" s="7"/>
      <c r="J1183" s="8"/>
      <c r="K1183" s="7"/>
      <c r="L1183" s="254"/>
      <c r="R1183" s="7"/>
      <c r="T1183" s="174"/>
      <c r="U1183" s="7"/>
      <c r="W1183" s="174"/>
    </row>
    <row r="1184" spans="1:23" customFormat="1">
      <c r="A1184" s="7"/>
      <c r="B1184" s="7"/>
      <c r="C1184" s="7"/>
      <c r="D1184" s="7"/>
      <c r="E1184" s="7"/>
      <c r="F1184" s="7"/>
      <c r="G1184" s="7"/>
      <c r="H1184" s="7"/>
      <c r="I1184" s="7"/>
      <c r="J1184" s="8"/>
      <c r="K1184" s="7"/>
      <c r="L1184" s="254"/>
      <c r="R1184" s="7"/>
      <c r="T1184" s="174"/>
      <c r="U1184" s="7"/>
      <c r="W1184" s="174"/>
    </row>
    <row r="1185" spans="1:23" customFormat="1">
      <c r="A1185" s="7"/>
      <c r="B1185" s="7"/>
      <c r="C1185" s="7"/>
      <c r="D1185" s="7"/>
      <c r="E1185" s="7"/>
      <c r="F1185" s="7"/>
      <c r="G1185" s="7"/>
      <c r="H1185" s="7"/>
      <c r="I1185" s="7"/>
      <c r="J1185" s="8"/>
      <c r="K1185" s="7"/>
      <c r="L1185" s="254"/>
      <c r="R1185" s="7"/>
      <c r="T1185" s="174"/>
      <c r="U1185" s="7"/>
      <c r="W1185" s="174"/>
    </row>
    <row r="1186" spans="1:23" customFormat="1">
      <c r="A1186" s="7"/>
      <c r="B1186" s="7"/>
      <c r="C1186" s="7"/>
      <c r="D1186" s="7"/>
      <c r="E1186" s="7"/>
      <c r="F1186" s="7"/>
      <c r="G1186" s="7"/>
      <c r="H1186" s="7"/>
      <c r="I1186" s="7"/>
      <c r="J1186" s="8"/>
      <c r="K1186" s="7"/>
      <c r="L1186" s="254"/>
      <c r="R1186" s="7"/>
      <c r="T1186" s="174"/>
      <c r="U1186" s="7"/>
      <c r="W1186" s="174"/>
    </row>
    <row r="1187" spans="1:23" customFormat="1">
      <c r="A1187" s="7"/>
      <c r="B1187" s="7"/>
      <c r="C1187" s="7"/>
      <c r="D1187" s="7"/>
      <c r="E1187" s="7"/>
      <c r="F1187" s="7"/>
      <c r="G1187" s="7"/>
      <c r="H1187" s="7"/>
      <c r="I1187" s="7"/>
      <c r="J1187" s="8"/>
      <c r="K1187" s="7"/>
      <c r="L1187" s="254"/>
      <c r="R1187" s="7"/>
      <c r="T1187" s="174"/>
      <c r="U1187" s="7"/>
      <c r="W1187" s="174"/>
    </row>
    <row r="1188" spans="1:23" customFormat="1">
      <c r="A1188" s="7"/>
      <c r="B1188" s="7"/>
      <c r="C1188" s="7"/>
      <c r="D1188" s="7"/>
      <c r="E1188" s="7"/>
      <c r="F1188" s="7"/>
      <c r="G1188" s="7"/>
      <c r="H1188" s="7"/>
      <c r="I1188" s="7"/>
      <c r="J1188" s="8"/>
      <c r="K1188" s="7"/>
      <c r="L1188" s="254"/>
      <c r="R1188" s="7"/>
      <c r="T1188" s="174"/>
      <c r="U1188" s="7"/>
      <c r="W1188" s="174"/>
    </row>
    <row r="1189" spans="1:23" customFormat="1">
      <c r="A1189" s="7"/>
      <c r="B1189" s="7"/>
      <c r="C1189" s="7"/>
      <c r="D1189" s="7"/>
      <c r="E1189" s="7"/>
      <c r="F1189" s="7"/>
      <c r="G1189" s="7"/>
      <c r="H1189" s="7"/>
      <c r="I1189" s="7"/>
      <c r="J1189" s="8"/>
      <c r="K1189" s="7"/>
      <c r="L1189" s="254"/>
      <c r="R1189" s="7"/>
      <c r="T1189" s="174"/>
      <c r="U1189" s="7"/>
      <c r="W1189" s="174"/>
    </row>
    <row r="1190" spans="1:23" customFormat="1">
      <c r="A1190" s="7"/>
      <c r="B1190" s="7"/>
      <c r="C1190" s="7"/>
      <c r="D1190" s="7"/>
      <c r="E1190" s="7"/>
      <c r="F1190" s="7"/>
      <c r="G1190" s="7"/>
      <c r="H1190" s="7"/>
      <c r="I1190" s="7"/>
      <c r="J1190" s="8"/>
      <c r="K1190" s="7"/>
      <c r="L1190" s="254"/>
      <c r="R1190" s="7"/>
      <c r="T1190" s="174"/>
      <c r="U1190" s="7"/>
      <c r="W1190" s="174"/>
    </row>
    <row r="1191" spans="1:23" customFormat="1">
      <c r="A1191" s="7"/>
      <c r="B1191" s="7"/>
      <c r="C1191" s="7"/>
      <c r="D1191" s="7"/>
      <c r="E1191" s="7"/>
      <c r="F1191" s="7"/>
      <c r="G1191" s="7"/>
      <c r="H1191" s="7"/>
      <c r="I1191" s="7"/>
      <c r="J1191" s="8"/>
      <c r="K1191" s="7"/>
      <c r="L1191" s="254"/>
      <c r="R1191" s="7"/>
      <c r="T1191" s="174"/>
      <c r="U1191" s="7"/>
      <c r="W1191" s="174"/>
    </row>
    <row r="1192" spans="1:23" customFormat="1">
      <c r="A1192" s="7"/>
      <c r="B1192" s="7"/>
      <c r="C1192" s="7"/>
      <c r="D1192" s="7"/>
      <c r="E1192" s="7"/>
      <c r="F1192" s="7"/>
      <c r="G1192" s="7"/>
      <c r="H1192" s="7"/>
      <c r="I1192" s="7"/>
      <c r="J1192" s="8"/>
      <c r="K1192" s="7"/>
      <c r="L1192" s="254"/>
      <c r="R1192" s="7"/>
      <c r="T1192" s="174"/>
      <c r="U1192" s="7"/>
      <c r="W1192" s="174"/>
    </row>
    <row r="1193" spans="1:23" customFormat="1">
      <c r="A1193" s="7"/>
      <c r="B1193" s="7"/>
      <c r="C1193" s="7"/>
      <c r="D1193" s="7"/>
      <c r="E1193" s="7"/>
      <c r="F1193" s="7"/>
      <c r="G1193" s="7"/>
      <c r="H1193" s="7"/>
      <c r="I1193" s="7"/>
      <c r="J1193" s="8"/>
      <c r="K1193" s="7"/>
      <c r="L1193" s="254"/>
      <c r="R1193" s="7"/>
      <c r="T1193" s="174"/>
      <c r="U1193" s="7"/>
      <c r="W1193" s="174"/>
    </row>
    <row r="1194" spans="1:23" customFormat="1">
      <c r="A1194" s="7"/>
      <c r="B1194" s="7"/>
      <c r="C1194" s="7"/>
      <c r="D1194" s="7"/>
      <c r="E1194" s="7"/>
      <c r="F1194" s="7"/>
      <c r="G1194" s="7"/>
      <c r="H1194" s="7"/>
      <c r="I1194" s="7"/>
      <c r="J1194" s="8"/>
      <c r="K1194" s="7"/>
      <c r="L1194" s="254"/>
      <c r="R1194" s="7"/>
      <c r="T1194" s="174"/>
      <c r="U1194" s="7"/>
      <c r="W1194" s="174"/>
    </row>
    <row r="1195" spans="1:23" customFormat="1">
      <c r="A1195" s="7"/>
      <c r="B1195" s="7"/>
      <c r="C1195" s="7"/>
      <c r="D1195" s="7"/>
      <c r="E1195" s="7"/>
      <c r="F1195" s="7"/>
      <c r="G1195" s="7"/>
      <c r="H1195" s="7"/>
      <c r="I1195" s="7"/>
      <c r="J1195" s="8"/>
      <c r="K1195" s="7"/>
      <c r="L1195" s="254"/>
      <c r="R1195" s="7"/>
      <c r="T1195" s="174"/>
      <c r="U1195" s="7"/>
      <c r="W1195" s="174"/>
    </row>
    <row r="1196" spans="1:23" customFormat="1">
      <c r="A1196" s="7"/>
      <c r="B1196" s="7"/>
      <c r="C1196" s="7"/>
      <c r="D1196" s="7"/>
      <c r="E1196" s="7"/>
      <c r="F1196" s="7"/>
      <c r="G1196" s="7"/>
      <c r="H1196" s="7"/>
      <c r="I1196" s="7"/>
      <c r="J1196" s="8"/>
      <c r="K1196" s="7"/>
      <c r="L1196" s="254"/>
      <c r="R1196" s="7"/>
      <c r="T1196" s="174"/>
      <c r="U1196" s="7"/>
      <c r="W1196" s="174"/>
    </row>
    <row r="1197" spans="1:23" customFormat="1">
      <c r="A1197" s="7"/>
      <c r="B1197" s="7"/>
      <c r="C1197" s="7"/>
      <c r="D1197" s="7"/>
      <c r="E1197" s="7"/>
      <c r="F1197" s="7"/>
      <c r="G1197" s="7"/>
      <c r="H1197" s="7"/>
      <c r="I1197" s="7"/>
      <c r="J1197" s="8"/>
      <c r="K1197" s="7"/>
      <c r="L1197" s="254"/>
      <c r="R1197" s="7"/>
      <c r="T1197" s="174"/>
      <c r="U1197" s="7"/>
      <c r="W1197" s="174"/>
    </row>
    <row r="1198" spans="1:23" customFormat="1">
      <c r="A1198" s="7"/>
      <c r="B1198" s="7"/>
      <c r="C1198" s="7"/>
      <c r="D1198" s="7"/>
      <c r="E1198" s="7"/>
      <c r="F1198" s="7"/>
      <c r="G1198" s="7"/>
      <c r="H1198" s="7"/>
      <c r="I1198" s="7"/>
      <c r="J1198" s="8"/>
      <c r="K1198" s="7"/>
      <c r="L1198" s="254"/>
      <c r="R1198" s="7"/>
      <c r="T1198" s="174"/>
      <c r="U1198" s="7"/>
      <c r="W1198" s="174"/>
    </row>
    <row r="1199" spans="1:23" customFormat="1">
      <c r="A1199" s="7"/>
      <c r="B1199" s="7"/>
      <c r="C1199" s="7"/>
      <c r="D1199" s="7"/>
      <c r="E1199" s="7"/>
      <c r="F1199" s="7"/>
      <c r="G1199" s="7"/>
      <c r="H1199" s="7"/>
      <c r="I1199" s="7"/>
      <c r="J1199" s="8"/>
      <c r="K1199" s="7"/>
      <c r="L1199" s="254"/>
      <c r="R1199" s="7"/>
      <c r="T1199" s="174"/>
      <c r="U1199" s="7"/>
      <c r="W1199" s="174"/>
    </row>
    <row r="1200" spans="1:23" customFormat="1">
      <c r="A1200" s="7"/>
      <c r="B1200" s="7"/>
      <c r="C1200" s="7"/>
      <c r="D1200" s="7"/>
      <c r="E1200" s="7"/>
      <c r="F1200" s="7"/>
      <c r="G1200" s="7"/>
      <c r="H1200" s="7"/>
      <c r="I1200" s="7"/>
      <c r="J1200" s="8"/>
      <c r="K1200" s="7"/>
      <c r="L1200" s="254"/>
      <c r="R1200" s="7"/>
      <c r="T1200" s="174"/>
      <c r="U1200" s="7"/>
      <c r="W1200" s="174"/>
    </row>
    <row r="1201" spans="1:23" customFormat="1">
      <c r="A1201" s="7"/>
      <c r="B1201" s="7"/>
      <c r="C1201" s="7"/>
      <c r="D1201" s="7"/>
      <c r="E1201" s="7"/>
      <c r="F1201" s="7"/>
      <c r="G1201" s="7"/>
      <c r="H1201" s="7"/>
      <c r="I1201" s="7"/>
      <c r="J1201" s="8"/>
      <c r="K1201" s="7"/>
      <c r="L1201" s="254"/>
      <c r="R1201" s="7"/>
      <c r="T1201" s="174"/>
      <c r="U1201" s="7"/>
      <c r="W1201" s="174"/>
    </row>
    <row r="1202" spans="1:23" customFormat="1">
      <c r="A1202" s="7"/>
      <c r="B1202" s="7"/>
      <c r="C1202" s="7"/>
      <c r="D1202" s="7"/>
      <c r="E1202" s="7"/>
      <c r="F1202" s="7"/>
      <c r="G1202" s="7"/>
      <c r="H1202" s="7"/>
      <c r="I1202" s="7"/>
      <c r="J1202" s="8"/>
      <c r="K1202" s="7"/>
      <c r="L1202" s="254"/>
      <c r="R1202" s="7"/>
      <c r="T1202" s="174"/>
      <c r="U1202" s="7"/>
      <c r="W1202" s="174"/>
    </row>
    <row r="1203" spans="1:23" customFormat="1">
      <c r="A1203" s="7"/>
      <c r="B1203" s="7"/>
      <c r="C1203" s="7"/>
      <c r="D1203" s="7"/>
      <c r="E1203" s="7"/>
      <c r="F1203" s="7"/>
      <c r="G1203" s="7"/>
      <c r="H1203" s="7"/>
      <c r="I1203" s="7"/>
      <c r="J1203" s="8"/>
      <c r="K1203" s="7"/>
      <c r="L1203" s="254"/>
      <c r="R1203" s="7"/>
      <c r="T1203" s="174"/>
      <c r="U1203" s="7"/>
      <c r="W1203" s="174"/>
    </row>
    <row r="1204" spans="1:23" customFormat="1">
      <c r="A1204" s="7"/>
      <c r="B1204" s="7"/>
      <c r="C1204" s="7"/>
      <c r="D1204" s="7"/>
      <c r="E1204" s="7"/>
      <c r="F1204" s="7"/>
      <c r="G1204" s="7"/>
      <c r="H1204" s="7"/>
      <c r="I1204" s="7"/>
      <c r="J1204" s="8"/>
      <c r="K1204" s="7"/>
      <c r="L1204" s="254"/>
      <c r="R1204" s="7"/>
      <c r="T1204" s="174"/>
      <c r="U1204" s="7"/>
      <c r="W1204" s="174"/>
    </row>
    <row r="1205" spans="1:23" customFormat="1">
      <c r="A1205" s="7"/>
      <c r="B1205" s="7"/>
      <c r="C1205" s="7"/>
      <c r="D1205" s="7"/>
      <c r="E1205" s="7"/>
      <c r="F1205" s="7"/>
      <c r="G1205" s="7"/>
      <c r="H1205" s="7"/>
      <c r="I1205" s="7"/>
      <c r="J1205" s="8"/>
      <c r="K1205" s="7"/>
      <c r="L1205" s="254"/>
      <c r="R1205" s="7"/>
      <c r="T1205" s="174"/>
      <c r="U1205" s="7"/>
      <c r="W1205" s="174"/>
    </row>
    <row r="1206" spans="1:23" customFormat="1">
      <c r="A1206" s="7"/>
      <c r="B1206" s="7"/>
      <c r="C1206" s="7"/>
      <c r="D1206" s="7"/>
      <c r="E1206" s="7"/>
      <c r="F1206" s="7"/>
      <c r="G1206" s="7"/>
      <c r="H1206" s="7"/>
      <c r="I1206" s="7"/>
      <c r="J1206" s="8"/>
      <c r="K1206" s="7"/>
      <c r="L1206" s="254"/>
      <c r="R1206" s="7"/>
      <c r="T1206" s="174"/>
      <c r="U1206" s="7"/>
      <c r="W1206" s="174"/>
    </row>
    <row r="1207" spans="1:23" customFormat="1">
      <c r="A1207" s="7"/>
      <c r="B1207" s="7"/>
      <c r="C1207" s="7"/>
      <c r="D1207" s="7"/>
      <c r="E1207" s="7"/>
      <c r="F1207" s="7"/>
      <c r="G1207" s="7"/>
      <c r="H1207" s="7"/>
      <c r="I1207" s="7"/>
      <c r="J1207" s="8"/>
      <c r="K1207" s="7"/>
      <c r="L1207" s="254"/>
      <c r="R1207" s="7"/>
      <c r="T1207" s="174"/>
      <c r="U1207" s="7"/>
      <c r="W1207" s="174"/>
    </row>
    <row r="1208" spans="1:23" customFormat="1">
      <c r="A1208" s="7"/>
      <c r="B1208" s="7"/>
      <c r="C1208" s="7"/>
      <c r="D1208" s="7"/>
      <c r="E1208" s="7"/>
      <c r="F1208" s="7"/>
      <c r="G1208" s="7"/>
      <c r="H1208" s="7"/>
      <c r="I1208" s="7"/>
      <c r="J1208" s="8"/>
      <c r="K1208" s="7"/>
      <c r="L1208" s="254"/>
      <c r="R1208" s="7"/>
      <c r="T1208" s="174"/>
      <c r="U1208" s="7"/>
      <c r="W1208" s="174"/>
    </row>
    <row r="1209" spans="1:23" customFormat="1">
      <c r="A1209" s="7"/>
      <c r="B1209" s="7"/>
      <c r="C1209" s="7"/>
      <c r="D1209" s="7"/>
      <c r="E1209" s="7"/>
      <c r="F1209" s="7"/>
      <c r="G1209" s="7"/>
      <c r="H1209" s="7"/>
      <c r="I1209" s="7"/>
      <c r="J1209" s="8"/>
      <c r="K1209" s="7"/>
      <c r="L1209" s="254"/>
      <c r="R1209" s="7"/>
      <c r="T1209" s="174"/>
      <c r="U1209" s="7"/>
      <c r="W1209" s="174"/>
    </row>
    <row r="1210" spans="1:23" customFormat="1">
      <c r="A1210" s="7"/>
      <c r="B1210" s="7"/>
      <c r="C1210" s="7"/>
      <c r="D1210" s="7"/>
      <c r="E1210" s="7"/>
      <c r="F1210" s="7"/>
      <c r="G1210" s="7"/>
      <c r="H1210" s="7"/>
      <c r="I1210" s="7"/>
      <c r="J1210" s="8"/>
      <c r="K1210" s="7"/>
      <c r="L1210" s="254"/>
      <c r="R1210" s="7"/>
      <c r="T1210" s="174"/>
      <c r="U1210" s="7"/>
      <c r="W1210" s="174"/>
    </row>
    <row r="1211" spans="1:23" customFormat="1">
      <c r="A1211" s="7"/>
      <c r="B1211" s="7"/>
      <c r="C1211" s="7"/>
      <c r="D1211" s="7"/>
      <c r="E1211" s="7"/>
      <c r="F1211" s="7"/>
      <c r="G1211" s="7"/>
      <c r="H1211" s="7"/>
      <c r="I1211" s="7"/>
      <c r="J1211" s="8"/>
      <c r="K1211" s="7"/>
      <c r="L1211" s="254"/>
      <c r="R1211" s="7"/>
      <c r="T1211" s="174"/>
      <c r="U1211" s="7"/>
      <c r="W1211" s="174"/>
    </row>
    <row r="1212" spans="1:23" customFormat="1">
      <c r="A1212" s="7"/>
      <c r="B1212" s="7"/>
      <c r="C1212" s="7"/>
      <c r="D1212" s="7"/>
      <c r="E1212" s="7"/>
      <c r="F1212" s="7"/>
      <c r="G1212" s="7"/>
      <c r="H1212" s="7"/>
      <c r="I1212" s="7"/>
      <c r="J1212" s="8"/>
      <c r="K1212" s="7"/>
      <c r="L1212" s="254"/>
      <c r="R1212" s="7"/>
      <c r="T1212" s="174"/>
      <c r="U1212" s="7"/>
      <c r="W1212" s="174"/>
    </row>
    <row r="1213" spans="1:23" customFormat="1">
      <c r="A1213" s="7"/>
      <c r="B1213" s="7"/>
      <c r="C1213" s="7"/>
      <c r="D1213" s="7"/>
      <c r="E1213" s="7"/>
      <c r="F1213" s="7"/>
      <c r="G1213" s="7"/>
      <c r="H1213" s="7"/>
      <c r="I1213" s="7"/>
      <c r="J1213" s="8"/>
      <c r="K1213" s="7"/>
      <c r="L1213" s="254"/>
      <c r="R1213" s="7"/>
      <c r="T1213" s="174"/>
      <c r="U1213" s="7"/>
      <c r="W1213" s="174"/>
    </row>
    <row r="1214" spans="1:23" customFormat="1">
      <c r="A1214" s="7"/>
      <c r="B1214" s="7"/>
      <c r="C1214" s="7"/>
      <c r="D1214" s="7"/>
      <c r="E1214" s="7"/>
      <c r="F1214" s="7"/>
      <c r="G1214" s="7"/>
      <c r="H1214" s="7"/>
      <c r="I1214" s="7"/>
      <c r="J1214" s="8"/>
      <c r="K1214" s="7"/>
      <c r="L1214" s="254"/>
      <c r="R1214" s="7"/>
      <c r="T1214" s="174"/>
      <c r="U1214" s="7"/>
      <c r="W1214" s="174"/>
    </row>
    <row r="1215" spans="1:23" customFormat="1">
      <c r="A1215" s="7"/>
      <c r="B1215" s="7"/>
      <c r="C1215" s="7"/>
      <c r="D1215" s="7"/>
      <c r="E1215" s="7"/>
      <c r="F1215" s="7"/>
      <c r="G1215" s="7"/>
      <c r="H1215" s="7"/>
      <c r="I1215" s="7"/>
      <c r="J1215" s="8"/>
      <c r="K1215" s="7"/>
      <c r="L1215" s="254"/>
      <c r="R1215" s="7"/>
      <c r="T1215" s="174"/>
      <c r="U1215" s="7"/>
      <c r="W1215" s="174"/>
    </row>
    <row r="1216" spans="1:23" customFormat="1">
      <c r="A1216" s="7"/>
      <c r="B1216" s="7"/>
      <c r="C1216" s="7"/>
      <c r="D1216" s="7"/>
      <c r="E1216" s="7"/>
      <c r="F1216" s="7"/>
      <c r="G1216" s="7"/>
      <c r="H1216" s="7"/>
      <c r="I1216" s="7"/>
      <c r="J1216" s="8"/>
      <c r="K1216" s="7"/>
      <c r="L1216" s="254"/>
      <c r="R1216" s="7"/>
      <c r="T1216" s="174"/>
      <c r="U1216" s="7"/>
      <c r="W1216" s="174"/>
    </row>
    <row r="1217" spans="1:23" customFormat="1">
      <c r="A1217" s="7"/>
      <c r="B1217" s="7"/>
      <c r="C1217" s="7"/>
      <c r="D1217" s="7"/>
      <c r="E1217" s="7"/>
      <c r="F1217" s="7"/>
      <c r="G1217" s="7"/>
      <c r="H1217" s="7"/>
      <c r="I1217" s="7"/>
      <c r="J1217" s="8"/>
      <c r="K1217" s="7"/>
      <c r="L1217" s="254"/>
      <c r="R1217" s="7"/>
      <c r="T1217" s="174"/>
      <c r="U1217" s="7"/>
      <c r="W1217" s="174"/>
    </row>
    <row r="1218" spans="1:23" customFormat="1">
      <c r="A1218" s="7"/>
      <c r="B1218" s="7"/>
      <c r="C1218" s="7"/>
      <c r="D1218" s="7"/>
      <c r="E1218" s="7"/>
      <c r="F1218" s="7"/>
      <c r="G1218" s="7"/>
      <c r="H1218" s="7"/>
      <c r="I1218" s="7"/>
      <c r="J1218" s="8"/>
      <c r="K1218" s="7"/>
      <c r="L1218" s="254"/>
      <c r="R1218" s="7"/>
      <c r="T1218" s="174"/>
      <c r="U1218" s="7"/>
      <c r="W1218" s="174"/>
    </row>
    <row r="1219" spans="1:23" customFormat="1">
      <c r="A1219" s="7"/>
      <c r="B1219" s="7"/>
      <c r="C1219" s="7"/>
      <c r="D1219" s="7"/>
      <c r="E1219" s="7"/>
      <c r="F1219" s="7"/>
      <c r="G1219" s="7"/>
      <c r="H1219" s="7"/>
      <c r="I1219" s="7"/>
      <c r="J1219" s="8"/>
      <c r="K1219" s="7"/>
      <c r="L1219" s="254"/>
      <c r="R1219" s="7"/>
      <c r="T1219" s="174"/>
      <c r="U1219" s="7"/>
      <c r="W1219" s="174"/>
    </row>
    <row r="1220" spans="1:23" customFormat="1">
      <c r="A1220" s="7"/>
      <c r="B1220" s="7"/>
      <c r="C1220" s="7"/>
      <c r="D1220" s="7"/>
      <c r="E1220" s="7"/>
      <c r="F1220" s="7"/>
      <c r="G1220" s="7"/>
      <c r="H1220" s="7"/>
      <c r="I1220" s="7"/>
      <c r="J1220" s="8"/>
      <c r="K1220" s="7"/>
      <c r="L1220" s="254"/>
      <c r="R1220" s="7"/>
      <c r="T1220" s="174"/>
      <c r="U1220" s="7"/>
      <c r="W1220" s="174"/>
    </row>
    <row r="1221" spans="1:23" customFormat="1">
      <c r="A1221" s="7"/>
      <c r="B1221" s="7"/>
      <c r="C1221" s="7"/>
      <c r="D1221" s="7"/>
      <c r="E1221" s="7"/>
      <c r="F1221" s="7"/>
      <c r="G1221" s="7"/>
      <c r="H1221" s="7"/>
      <c r="I1221" s="7"/>
      <c r="J1221" s="8"/>
      <c r="K1221" s="7"/>
      <c r="L1221" s="254"/>
      <c r="R1221" s="7"/>
      <c r="T1221" s="174"/>
      <c r="U1221" s="7"/>
      <c r="W1221" s="174"/>
    </row>
    <row r="1222" spans="1:23" customFormat="1">
      <c r="A1222" s="7"/>
      <c r="B1222" s="7"/>
      <c r="C1222" s="7"/>
      <c r="D1222" s="7"/>
      <c r="E1222" s="7"/>
      <c r="F1222" s="7"/>
      <c r="G1222" s="7"/>
      <c r="H1222" s="7"/>
      <c r="I1222" s="7"/>
      <c r="J1222" s="8"/>
      <c r="K1222" s="7"/>
      <c r="L1222" s="254"/>
      <c r="R1222" s="7"/>
      <c r="T1222" s="174"/>
      <c r="U1222" s="7"/>
      <c r="W1222" s="174"/>
    </row>
    <row r="1223" spans="1:23" customFormat="1">
      <c r="A1223" s="7"/>
      <c r="B1223" s="7"/>
      <c r="C1223" s="7"/>
      <c r="D1223" s="7"/>
      <c r="E1223" s="7"/>
      <c r="F1223" s="7"/>
      <c r="G1223" s="7"/>
      <c r="H1223" s="7"/>
      <c r="I1223" s="7"/>
      <c r="J1223" s="8"/>
      <c r="K1223" s="7"/>
      <c r="L1223" s="254"/>
      <c r="R1223" s="7"/>
      <c r="T1223" s="174"/>
      <c r="U1223" s="7"/>
      <c r="W1223" s="174"/>
    </row>
    <row r="1224" spans="1:23" customFormat="1">
      <c r="A1224" s="7"/>
      <c r="B1224" s="7"/>
      <c r="C1224" s="7"/>
      <c r="D1224" s="7"/>
      <c r="E1224" s="7"/>
      <c r="F1224" s="7"/>
      <c r="G1224" s="7"/>
      <c r="H1224" s="7"/>
      <c r="I1224" s="7"/>
      <c r="J1224" s="8"/>
      <c r="K1224" s="7"/>
      <c r="L1224" s="254"/>
      <c r="R1224" s="7"/>
      <c r="T1224" s="174"/>
      <c r="U1224" s="7"/>
      <c r="W1224" s="174"/>
    </row>
    <row r="1225" spans="1:23" customFormat="1">
      <c r="A1225" s="7"/>
      <c r="B1225" s="7"/>
      <c r="C1225" s="7"/>
      <c r="D1225" s="7"/>
      <c r="E1225" s="7"/>
      <c r="F1225" s="7"/>
      <c r="G1225" s="7"/>
      <c r="H1225" s="7"/>
      <c r="I1225" s="7"/>
      <c r="J1225" s="8"/>
      <c r="K1225" s="7"/>
      <c r="L1225" s="254"/>
      <c r="R1225" s="7"/>
      <c r="T1225" s="174"/>
      <c r="U1225" s="7"/>
      <c r="W1225" s="174"/>
    </row>
    <row r="1226" spans="1:23" customFormat="1">
      <c r="A1226" s="7"/>
      <c r="B1226" s="7"/>
      <c r="C1226" s="7"/>
      <c r="D1226" s="7"/>
      <c r="E1226" s="7"/>
      <c r="F1226" s="7"/>
      <c r="G1226" s="7"/>
      <c r="H1226" s="7"/>
      <c r="I1226" s="7"/>
      <c r="J1226" s="8"/>
      <c r="K1226" s="7"/>
      <c r="L1226" s="254"/>
      <c r="R1226" s="7"/>
      <c r="T1226" s="174"/>
      <c r="U1226" s="7"/>
      <c r="W1226" s="174"/>
    </row>
    <row r="1227" spans="1:23" customFormat="1">
      <c r="A1227" s="7"/>
      <c r="B1227" s="7"/>
      <c r="C1227" s="7"/>
      <c r="D1227" s="7"/>
      <c r="E1227" s="7"/>
      <c r="F1227" s="7"/>
      <c r="G1227" s="7"/>
      <c r="H1227" s="7"/>
      <c r="I1227" s="7"/>
      <c r="J1227" s="8"/>
      <c r="K1227" s="7"/>
      <c r="L1227" s="254"/>
      <c r="R1227" s="7"/>
      <c r="T1227" s="174"/>
      <c r="U1227" s="7"/>
      <c r="W1227" s="174"/>
    </row>
    <row r="1228" spans="1:23" customFormat="1">
      <c r="A1228" s="7"/>
      <c r="B1228" s="7"/>
      <c r="C1228" s="7"/>
      <c r="D1228" s="7"/>
      <c r="E1228" s="7"/>
      <c r="F1228" s="7"/>
      <c r="G1228" s="7"/>
      <c r="H1228" s="7"/>
      <c r="I1228" s="7"/>
      <c r="J1228" s="8"/>
      <c r="K1228" s="7"/>
      <c r="L1228" s="254"/>
      <c r="R1228" s="7"/>
      <c r="T1228" s="174"/>
      <c r="U1228" s="7"/>
      <c r="W1228" s="174"/>
    </row>
    <row r="1229" spans="1:23" customFormat="1">
      <c r="A1229" s="7"/>
      <c r="B1229" s="7"/>
      <c r="C1229" s="7"/>
      <c r="D1229" s="7"/>
      <c r="E1229" s="7"/>
      <c r="F1229" s="7"/>
      <c r="G1229" s="7"/>
      <c r="H1229" s="7"/>
      <c r="I1229" s="7"/>
      <c r="J1229" s="8"/>
      <c r="K1229" s="7"/>
      <c r="L1229" s="254"/>
      <c r="R1229" s="7"/>
      <c r="T1229" s="174"/>
      <c r="U1229" s="7"/>
      <c r="W1229" s="174"/>
    </row>
    <row r="1230" spans="1:23" customFormat="1">
      <c r="A1230" s="7"/>
      <c r="B1230" s="7"/>
      <c r="C1230" s="7"/>
      <c r="D1230" s="7"/>
      <c r="E1230" s="7"/>
      <c r="F1230" s="7"/>
      <c r="G1230" s="7"/>
      <c r="H1230" s="7"/>
      <c r="I1230" s="7"/>
      <c r="J1230" s="8"/>
      <c r="K1230" s="7"/>
      <c r="L1230" s="254"/>
      <c r="R1230" s="7"/>
      <c r="T1230" s="174"/>
      <c r="U1230" s="7"/>
      <c r="W1230" s="174"/>
    </row>
    <row r="1231" spans="1:23" customFormat="1">
      <c r="A1231" s="7"/>
      <c r="B1231" s="7"/>
      <c r="C1231" s="7"/>
      <c r="D1231" s="7"/>
      <c r="E1231" s="7"/>
      <c r="F1231" s="7"/>
      <c r="G1231" s="7"/>
      <c r="H1231" s="7"/>
      <c r="I1231" s="7"/>
      <c r="J1231" s="8"/>
      <c r="K1231" s="7"/>
      <c r="L1231" s="254"/>
      <c r="R1231" s="7"/>
      <c r="T1231" s="174"/>
      <c r="U1231" s="7"/>
      <c r="W1231" s="174"/>
    </row>
    <row r="1232" spans="1:23" customFormat="1">
      <c r="A1232" s="7"/>
      <c r="B1232" s="7"/>
      <c r="C1232" s="7"/>
      <c r="D1232" s="7"/>
      <c r="E1232" s="7"/>
      <c r="F1232" s="7"/>
      <c r="G1232" s="7"/>
      <c r="H1232" s="7"/>
      <c r="I1232" s="7"/>
      <c r="J1232" s="8"/>
      <c r="K1232" s="7"/>
      <c r="L1232" s="254"/>
      <c r="R1232" s="7"/>
      <c r="T1232" s="174"/>
      <c r="U1232" s="7"/>
      <c r="W1232" s="174"/>
    </row>
    <row r="1233" spans="1:23" customFormat="1">
      <c r="A1233" s="7"/>
      <c r="B1233" s="7"/>
      <c r="C1233" s="7"/>
      <c r="D1233" s="7"/>
      <c r="E1233" s="7"/>
      <c r="F1233" s="7"/>
      <c r="G1233" s="7"/>
      <c r="H1233" s="7"/>
      <c r="I1233" s="7"/>
      <c r="J1233" s="8"/>
      <c r="K1233" s="7"/>
      <c r="L1233" s="254"/>
      <c r="R1233" s="7"/>
      <c r="T1233" s="174"/>
      <c r="U1233" s="7"/>
      <c r="W1233" s="174"/>
    </row>
    <row r="1234" spans="1:23" customFormat="1">
      <c r="A1234" s="7"/>
      <c r="B1234" s="7"/>
      <c r="C1234" s="7"/>
      <c r="D1234" s="7"/>
      <c r="E1234" s="7"/>
      <c r="F1234" s="7"/>
      <c r="G1234" s="7"/>
      <c r="H1234" s="7"/>
      <c r="I1234" s="7"/>
      <c r="J1234" s="8"/>
      <c r="K1234" s="7"/>
      <c r="L1234" s="254"/>
      <c r="R1234" s="7"/>
      <c r="T1234" s="174"/>
      <c r="U1234" s="7"/>
      <c r="W1234" s="174"/>
    </row>
    <row r="1235" spans="1:23" customFormat="1">
      <c r="A1235" s="7"/>
      <c r="B1235" s="7"/>
      <c r="C1235" s="7"/>
      <c r="D1235" s="7"/>
      <c r="E1235" s="7"/>
      <c r="F1235" s="7"/>
      <c r="G1235" s="7"/>
      <c r="H1235" s="7"/>
      <c r="I1235" s="7"/>
      <c r="J1235" s="8"/>
      <c r="K1235" s="7"/>
      <c r="L1235" s="254"/>
      <c r="R1235" s="7"/>
      <c r="T1235" s="174"/>
      <c r="U1235" s="7"/>
      <c r="W1235" s="174"/>
    </row>
    <row r="1236" spans="1:23" customFormat="1">
      <c r="A1236" s="7"/>
      <c r="B1236" s="7"/>
      <c r="C1236" s="7"/>
      <c r="D1236" s="7"/>
      <c r="E1236" s="7"/>
      <c r="F1236" s="7"/>
      <c r="G1236" s="7"/>
      <c r="H1236" s="7"/>
      <c r="I1236" s="7"/>
      <c r="J1236" s="8"/>
      <c r="K1236" s="7"/>
      <c r="L1236" s="254"/>
      <c r="R1236" s="7"/>
      <c r="T1236" s="174"/>
      <c r="U1236" s="7"/>
      <c r="W1236" s="174"/>
    </row>
    <row r="1237" spans="1:23" customFormat="1">
      <c r="A1237" s="7"/>
      <c r="B1237" s="7"/>
      <c r="C1237" s="7"/>
      <c r="D1237" s="7"/>
      <c r="E1237" s="7"/>
      <c r="F1237" s="7"/>
      <c r="G1237" s="7"/>
      <c r="H1237" s="7"/>
      <c r="I1237" s="7"/>
      <c r="J1237" s="8"/>
      <c r="K1237" s="7"/>
      <c r="L1237" s="254"/>
      <c r="R1237" s="7"/>
      <c r="T1237" s="174"/>
      <c r="U1237" s="7"/>
      <c r="W1237" s="174"/>
    </row>
    <row r="1238" spans="1:23" customFormat="1">
      <c r="A1238" s="7"/>
      <c r="B1238" s="7"/>
      <c r="C1238" s="7"/>
      <c r="D1238" s="7"/>
      <c r="E1238" s="7"/>
      <c r="F1238" s="7"/>
      <c r="G1238" s="7"/>
      <c r="H1238" s="7"/>
      <c r="I1238" s="7"/>
      <c r="J1238" s="8"/>
      <c r="K1238" s="7"/>
      <c r="L1238" s="254"/>
      <c r="R1238" s="7"/>
      <c r="T1238" s="174"/>
      <c r="U1238" s="7"/>
      <c r="W1238" s="174"/>
    </row>
    <row r="1239" spans="1:23" customFormat="1">
      <c r="A1239" s="7"/>
      <c r="B1239" s="7"/>
      <c r="C1239" s="7"/>
      <c r="D1239" s="7"/>
      <c r="E1239" s="7"/>
      <c r="F1239" s="7"/>
      <c r="G1239" s="7"/>
      <c r="H1239" s="7"/>
      <c r="I1239" s="7"/>
      <c r="J1239" s="8"/>
      <c r="K1239" s="7"/>
      <c r="L1239" s="254"/>
      <c r="R1239" s="7"/>
      <c r="T1239" s="174"/>
      <c r="U1239" s="7"/>
      <c r="W1239" s="174"/>
    </row>
    <row r="1240" spans="1:23" customFormat="1">
      <c r="A1240" s="7"/>
      <c r="B1240" s="7"/>
      <c r="C1240" s="7"/>
      <c r="D1240" s="7"/>
      <c r="E1240" s="7"/>
      <c r="F1240" s="7"/>
      <c r="G1240" s="7"/>
      <c r="H1240" s="7"/>
      <c r="I1240" s="7"/>
      <c r="J1240" s="8"/>
      <c r="K1240" s="7"/>
      <c r="L1240" s="254"/>
      <c r="R1240" s="7"/>
      <c r="T1240" s="174"/>
      <c r="U1240" s="7"/>
      <c r="W1240" s="174"/>
    </row>
    <row r="1241" spans="1:23" customFormat="1">
      <c r="A1241" s="7"/>
      <c r="B1241" s="7"/>
      <c r="C1241" s="7"/>
      <c r="D1241" s="7"/>
      <c r="E1241" s="7"/>
      <c r="F1241" s="7"/>
      <c r="G1241" s="7"/>
      <c r="H1241" s="7"/>
      <c r="I1241" s="7"/>
      <c r="J1241" s="8"/>
      <c r="K1241" s="7"/>
      <c r="L1241" s="254"/>
      <c r="R1241" s="7"/>
      <c r="T1241" s="174"/>
      <c r="U1241" s="7"/>
      <c r="W1241" s="174"/>
    </row>
    <row r="1242" spans="1:23" customFormat="1">
      <c r="A1242" s="7"/>
      <c r="B1242" s="7"/>
      <c r="C1242" s="7"/>
      <c r="D1242" s="7"/>
      <c r="E1242" s="7"/>
      <c r="F1242" s="7"/>
      <c r="G1242" s="7"/>
      <c r="H1242" s="7"/>
      <c r="I1242" s="7"/>
      <c r="J1242" s="8"/>
      <c r="K1242" s="7"/>
      <c r="L1242" s="254"/>
      <c r="R1242" s="7"/>
      <c r="T1242" s="174"/>
      <c r="U1242" s="7"/>
      <c r="W1242" s="174"/>
    </row>
    <row r="1243" spans="1:23" customFormat="1">
      <c r="A1243" s="7"/>
      <c r="B1243" s="7"/>
      <c r="C1243" s="7"/>
      <c r="D1243" s="7"/>
      <c r="E1243" s="7"/>
      <c r="F1243" s="7"/>
      <c r="G1243" s="7"/>
      <c r="H1243" s="7"/>
      <c r="I1243" s="7"/>
      <c r="J1243" s="8"/>
      <c r="K1243" s="7"/>
      <c r="L1243" s="254"/>
      <c r="R1243" s="7"/>
      <c r="T1243" s="174"/>
      <c r="U1243" s="7"/>
      <c r="W1243" s="174"/>
    </row>
    <row r="1244" spans="1:23" customFormat="1">
      <c r="A1244" s="7"/>
      <c r="B1244" s="7"/>
      <c r="C1244" s="7"/>
      <c r="D1244" s="7"/>
      <c r="E1244" s="7"/>
      <c r="F1244" s="7"/>
      <c r="G1244" s="7"/>
      <c r="H1244" s="7"/>
      <c r="I1244" s="7"/>
      <c r="J1244" s="8"/>
      <c r="K1244" s="7"/>
      <c r="L1244" s="254"/>
      <c r="R1244" s="7"/>
      <c r="T1244" s="174"/>
      <c r="U1244" s="7"/>
      <c r="W1244" s="174"/>
    </row>
    <row r="1245" spans="1:23" customFormat="1">
      <c r="A1245" s="7"/>
      <c r="B1245" s="7"/>
      <c r="C1245" s="7"/>
      <c r="D1245" s="7"/>
      <c r="E1245" s="7"/>
      <c r="F1245" s="7"/>
      <c r="G1245" s="7"/>
      <c r="H1245" s="7"/>
      <c r="I1245" s="7"/>
      <c r="J1245" s="8"/>
      <c r="K1245" s="7"/>
      <c r="L1245" s="254"/>
      <c r="R1245" s="7"/>
      <c r="T1245" s="174"/>
      <c r="U1245" s="7"/>
      <c r="W1245" s="174"/>
    </row>
    <row r="1246" spans="1:23" customFormat="1">
      <c r="A1246" s="7"/>
      <c r="B1246" s="7"/>
      <c r="C1246" s="7"/>
      <c r="D1246" s="7"/>
      <c r="E1246" s="7"/>
      <c r="F1246" s="7"/>
      <c r="G1246" s="7"/>
      <c r="H1246" s="7"/>
      <c r="I1246" s="7"/>
      <c r="J1246" s="8"/>
      <c r="K1246" s="7"/>
      <c r="L1246" s="254"/>
      <c r="R1246" s="7"/>
      <c r="T1246" s="174"/>
      <c r="U1246" s="7"/>
      <c r="W1246" s="174"/>
    </row>
    <row r="1247" spans="1:23" customFormat="1">
      <c r="A1247" s="7"/>
      <c r="B1247" s="7"/>
      <c r="C1247" s="7"/>
      <c r="D1247" s="7"/>
      <c r="E1247" s="7"/>
      <c r="F1247" s="7"/>
      <c r="G1247" s="7"/>
      <c r="H1247" s="7"/>
      <c r="I1247" s="7"/>
      <c r="J1247" s="8"/>
      <c r="K1247" s="7"/>
      <c r="L1247" s="254"/>
      <c r="R1247" s="7"/>
      <c r="T1247" s="174"/>
      <c r="U1247" s="7"/>
      <c r="W1247" s="174"/>
    </row>
    <row r="1248" spans="1:23" customFormat="1">
      <c r="A1248" s="7"/>
      <c r="B1248" s="7"/>
      <c r="C1248" s="7"/>
      <c r="D1248" s="7"/>
      <c r="E1248" s="7"/>
      <c r="F1248" s="7"/>
      <c r="G1248" s="7"/>
      <c r="H1248" s="7"/>
      <c r="I1248" s="7"/>
      <c r="J1248" s="8"/>
      <c r="K1248" s="7"/>
      <c r="L1248" s="254"/>
      <c r="R1248" s="7"/>
      <c r="T1248" s="174"/>
      <c r="U1248" s="7"/>
      <c r="W1248" s="174"/>
    </row>
    <row r="1249" spans="1:23" customFormat="1">
      <c r="A1249" s="7"/>
      <c r="B1249" s="7"/>
      <c r="C1249" s="7"/>
      <c r="D1249" s="7"/>
      <c r="E1249" s="7"/>
      <c r="F1249" s="7"/>
      <c r="G1249" s="7"/>
      <c r="H1249" s="7"/>
      <c r="I1249" s="7"/>
      <c r="J1249" s="8"/>
      <c r="K1249" s="7"/>
      <c r="L1249" s="254"/>
      <c r="R1249" s="7"/>
      <c r="T1249" s="174"/>
      <c r="U1249" s="7"/>
      <c r="W1249" s="174"/>
    </row>
    <row r="1250" spans="1:23" customFormat="1">
      <c r="A1250" s="7"/>
      <c r="B1250" s="7"/>
      <c r="C1250" s="7"/>
      <c r="D1250" s="7"/>
      <c r="E1250" s="7"/>
      <c r="F1250" s="7"/>
      <c r="G1250" s="7"/>
      <c r="H1250" s="7"/>
      <c r="I1250" s="7"/>
      <c r="J1250" s="8"/>
      <c r="K1250" s="7"/>
      <c r="L1250" s="254"/>
      <c r="R1250" s="7"/>
      <c r="T1250" s="174"/>
      <c r="U1250" s="7"/>
      <c r="W1250" s="174"/>
    </row>
    <row r="1251" spans="1:23" customFormat="1">
      <c r="A1251" s="7"/>
      <c r="B1251" s="7"/>
      <c r="C1251" s="7"/>
      <c r="D1251" s="7"/>
      <c r="E1251" s="7"/>
      <c r="F1251" s="7"/>
      <c r="G1251" s="7"/>
      <c r="H1251" s="7"/>
      <c r="I1251" s="7"/>
      <c r="J1251" s="8"/>
      <c r="K1251" s="7"/>
      <c r="L1251" s="254"/>
      <c r="R1251" s="7"/>
      <c r="T1251" s="174"/>
      <c r="U1251" s="7"/>
      <c r="W1251" s="174"/>
    </row>
    <row r="1252" spans="1:23" customFormat="1">
      <c r="A1252" s="7"/>
      <c r="B1252" s="7"/>
      <c r="C1252" s="7"/>
      <c r="D1252" s="7"/>
      <c r="E1252" s="7"/>
      <c r="F1252" s="7"/>
      <c r="G1252" s="7"/>
      <c r="H1252" s="7"/>
      <c r="I1252" s="7"/>
      <c r="J1252" s="8"/>
      <c r="K1252" s="7"/>
      <c r="L1252" s="254"/>
      <c r="R1252" s="7"/>
      <c r="T1252" s="174"/>
      <c r="U1252" s="7"/>
      <c r="W1252" s="174"/>
    </row>
    <row r="1253" spans="1:23" customFormat="1">
      <c r="A1253" s="7"/>
      <c r="B1253" s="7"/>
      <c r="C1253" s="7"/>
      <c r="D1253" s="7"/>
      <c r="E1253" s="7"/>
      <c r="F1253" s="7"/>
      <c r="G1253" s="7"/>
      <c r="H1253" s="7"/>
      <c r="I1253" s="7"/>
      <c r="J1253" s="8"/>
      <c r="K1253" s="7"/>
      <c r="L1253" s="254"/>
      <c r="R1253" s="7"/>
      <c r="T1253" s="174"/>
      <c r="U1253" s="7"/>
      <c r="W1253" s="174"/>
    </row>
    <row r="1254" spans="1:23" customFormat="1">
      <c r="A1254" s="7"/>
      <c r="B1254" s="7"/>
      <c r="C1254" s="7"/>
      <c r="D1254" s="7"/>
      <c r="E1254" s="7"/>
      <c r="F1254" s="7"/>
      <c r="G1254" s="7"/>
      <c r="H1254" s="7"/>
      <c r="I1254" s="7"/>
      <c r="J1254" s="8"/>
      <c r="K1254" s="7"/>
      <c r="L1254" s="254"/>
      <c r="R1254" s="7"/>
      <c r="T1254" s="174"/>
      <c r="U1254" s="7"/>
      <c r="W1254" s="174"/>
    </row>
    <row r="1255" spans="1:23" customFormat="1">
      <c r="A1255" s="7"/>
      <c r="B1255" s="7"/>
      <c r="C1255" s="7"/>
      <c r="D1255" s="7"/>
      <c r="E1255" s="7"/>
      <c r="F1255" s="7"/>
      <c r="G1255" s="7"/>
      <c r="H1255" s="7"/>
      <c r="I1255" s="7"/>
      <c r="J1255" s="8"/>
      <c r="K1255" s="7"/>
      <c r="L1255" s="254"/>
      <c r="R1255" s="7"/>
      <c r="T1255" s="174"/>
      <c r="U1255" s="7"/>
      <c r="W1255" s="174"/>
    </row>
    <row r="1256" spans="1:23" customFormat="1">
      <c r="A1256" s="7"/>
      <c r="B1256" s="7"/>
      <c r="C1256" s="7"/>
      <c r="D1256" s="7"/>
      <c r="E1256" s="7"/>
      <c r="F1256" s="7"/>
      <c r="G1256" s="7"/>
      <c r="H1256" s="7"/>
      <c r="I1256" s="7"/>
      <c r="J1256" s="8"/>
      <c r="K1256" s="7"/>
      <c r="L1256" s="254"/>
      <c r="R1256" s="7"/>
      <c r="T1256" s="174"/>
      <c r="U1256" s="7"/>
      <c r="W1256" s="174"/>
    </row>
    <row r="1257" spans="1:23" customFormat="1">
      <c r="A1257" s="7"/>
      <c r="B1257" s="7"/>
      <c r="C1257" s="7"/>
      <c r="D1257" s="7"/>
      <c r="E1257" s="7"/>
      <c r="F1257" s="7"/>
      <c r="G1257" s="7"/>
      <c r="H1257" s="7"/>
      <c r="I1257" s="7"/>
      <c r="J1257" s="8"/>
      <c r="K1257" s="7"/>
      <c r="L1257" s="254"/>
      <c r="R1257" s="7"/>
      <c r="T1257" s="174"/>
      <c r="U1257" s="7"/>
      <c r="W1257" s="174"/>
    </row>
    <row r="1258" spans="1:23" customFormat="1">
      <c r="A1258" s="7"/>
      <c r="B1258" s="7"/>
      <c r="C1258" s="7"/>
      <c r="D1258" s="7"/>
      <c r="E1258" s="7"/>
      <c r="F1258" s="7"/>
      <c r="G1258" s="7"/>
      <c r="H1258" s="7"/>
      <c r="I1258" s="7"/>
      <c r="J1258" s="8"/>
      <c r="K1258" s="7"/>
      <c r="L1258" s="254"/>
      <c r="R1258" s="7"/>
      <c r="T1258" s="174"/>
      <c r="U1258" s="7"/>
      <c r="W1258" s="174"/>
    </row>
    <row r="1259" spans="1:23" customFormat="1">
      <c r="A1259" s="7"/>
      <c r="B1259" s="7"/>
      <c r="C1259" s="7"/>
      <c r="D1259" s="7"/>
      <c r="E1259" s="7"/>
      <c r="F1259" s="7"/>
      <c r="G1259" s="7"/>
      <c r="H1259" s="7"/>
      <c r="I1259" s="7"/>
      <c r="J1259" s="8"/>
      <c r="K1259" s="7"/>
      <c r="L1259" s="254"/>
      <c r="R1259" s="7"/>
      <c r="T1259" s="174"/>
      <c r="U1259" s="7"/>
      <c r="W1259" s="174"/>
    </row>
    <row r="1260" spans="1:23" customFormat="1">
      <c r="A1260" s="7"/>
      <c r="B1260" s="7"/>
      <c r="C1260" s="7"/>
      <c r="D1260" s="7"/>
      <c r="E1260" s="7"/>
      <c r="F1260" s="7"/>
      <c r="G1260" s="7"/>
      <c r="H1260" s="7"/>
      <c r="I1260" s="7"/>
      <c r="J1260" s="8"/>
      <c r="K1260" s="7"/>
      <c r="L1260" s="254"/>
      <c r="R1260" s="7"/>
      <c r="T1260" s="174"/>
      <c r="U1260" s="7"/>
      <c r="W1260" s="174"/>
    </row>
    <row r="1261" spans="1:23" customFormat="1">
      <c r="A1261" s="7"/>
      <c r="B1261" s="7"/>
      <c r="C1261" s="7"/>
      <c r="D1261" s="7"/>
      <c r="E1261" s="7"/>
      <c r="F1261" s="7"/>
      <c r="G1261" s="7"/>
      <c r="H1261" s="7"/>
      <c r="I1261" s="7"/>
      <c r="J1261" s="8"/>
      <c r="K1261" s="7"/>
      <c r="L1261" s="254"/>
      <c r="R1261" s="7"/>
      <c r="T1261" s="174"/>
      <c r="U1261" s="7"/>
      <c r="W1261" s="174"/>
    </row>
    <row r="1262" spans="1:23" customFormat="1">
      <c r="A1262" s="7"/>
      <c r="B1262" s="7"/>
      <c r="C1262" s="7"/>
      <c r="D1262" s="7"/>
      <c r="E1262" s="7"/>
      <c r="F1262" s="7"/>
      <c r="G1262" s="7"/>
      <c r="H1262" s="7"/>
      <c r="I1262" s="7"/>
      <c r="J1262" s="8"/>
      <c r="K1262" s="7"/>
      <c r="L1262" s="254"/>
      <c r="R1262" s="7"/>
      <c r="T1262" s="174"/>
      <c r="U1262" s="7"/>
      <c r="W1262" s="174"/>
    </row>
    <row r="1263" spans="1:23" customFormat="1">
      <c r="A1263" s="7"/>
      <c r="B1263" s="7"/>
      <c r="C1263" s="7"/>
      <c r="D1263" s="7"/>
      <c r="E1263" s="7"/>
      <c r="F1263" s="7"/>
      <c r="G1263" s="7"/>
      <c r="H1263" s="7"/>
      <c r="I1263" s="7"/>
      <c r="J1263" s="8"/>
      <c r="K1263" s="7"/>
      <c r="L1263" s="254"/>
      <c r="R1263" s="7"/>
      <c r="T1263" s="174"/>
      <c r="U1263" s="7"/>
      <c r="W1263" s="174"/>
    </row>
    <row r="1264" spans="1:23" customFormat="1">
      <c r="A1264" s="7"/>
      <c r="B1264" s="7"/>
      <c r="C1264" s="7"/>
      <c r="D1264" s="7"/>
      <c r="E1264" s="7"/>
      <c r="F1264" s="7"/>
      <c r="G1264" s="7"/>
      <c r="H1264" s="7"/>
      <c r="I1264" s="7"/>
      <c r="J1264" s="8"/>
      <c r="K1264" s="7"/>
      <c r="L1264" s="254"/>
      <c r="R1264" s="7"/>
      <c r="T1264" s="174"/>
      <c r="U1264" s="7"/>
      <c r="W1264" s="174"/>
    </row>
    <row r="1265" spans="1:23" customFormat="1">
      <c r="A1265" s="7"/>
      <c r="B1265" s="7"/>
      <c r="C1265" s="7"/>
      <c r="D1265" s="7"/>
      <c r="E1265" s="7"/>
      <c r="F1265" s="7"/>
      <c r="G1265" s="7"/>
      <c r="H1265" s="7"/>
      <c r="I1265" s="7"/>
      <c r="J1265" s="8"/>
      <c r="K1265" s="7"/>
      <c r="L1265" s="254"/>
      <c r="R1265" s="7"/>
      <c r="T1265" s="174"/>
      <c r="U1265" s="7"/>
      <c r="W1265" s="174"/>
    </row>
    <row r="1266" spans="1:23" customFormat="1">
      <c r="A1266" s="7"/>
      <c r="B1266" s="7"/>
      <c r="C1266" s="7"/>
      <c r="D1266" s="7"/>
      <c r="E1266" s="7"/>
      <c r="F1266" s="7"/>
      <c r="G1266" s="7"/>
      <c r="H1266" s="7"/>
      <c r="I1266" s="7"/>
      <c r="J1266" s="8"/>
      <c r="K1266" s="7"/>
      <c r="L1266" s="254"/>
      <c r="R1266" s="7"/>
      <c r="T1266" s="174"/>
      <c r="U1266" s="7"/>
      <c r="W1266" s="174"/>
    </row>
    <row r="1267" spans="1:23" customFormat="1">
      <c r="A1267" s="7"/>
      <c r="B1267" s="7"/>
      <c r="C1267" s="7"/>
      <c r="D1267" s="7"/>
      <c r="E1267" s="7"/>
      <c r="F1267" s="7"/>
      <c r="G1267" s="7"/>
      <c r="H1267" s="7"/>
      <c r="I1267" s="7"/>
      <c r="J1267" s="8"/>
      <c r="K1267" s="7"/>
      <c r="L1267" s="254"/>
      <c r="R1267" s="7"/>
      <c r="T1267" s="174"/>
      <c r="U1267" s="7"/>
      <c r="W1267" s="174"/>
    </row>
    <row r="1268" spans="1:23" customFormat="1">
      <c r="A1268" s="7"/>
      <c r="B1268" s="7"/>
      <c r="C1268" s="7"/>
      <c r="D1268" s="7"/>
      <c r="E1268" s="7"/>
      <c r="F1268" s="7"/>
      <c r="G1268" s="7"/>
      <c r="H1268" s="7"/>
      <c r="I1268" s="7"/>
      <c r="J1268" s="8"/>
      <c r="K1268" s="7"/>
      <c r="L1268" s="254"/>
      <c r="R1268" s="7"/>
      <c r="T1268" s="174"/>
      <c r="U1268" s="7"/>
      <c r="W1268" s="174"/>
    </row>
    <row r="1269" spans="1:23" customFormat="1">
      <c r="A1269" s="7"/>
      <c r="B1269" s="7"/>
      <c r="C1269" s="7"/>
      <c r="D1269" s="7"/>
      <c r="E1269" s="7"/>
      <c r="F1269" s="7"/>
      <c r="G1269" s="7"/>
      <c r="H1269" s="7"/>
      <c r="I1269" s="7"/>
      <c r="J1269" s="8"/>
      <c r="K1269" s="7"/>
      <c r="L1269" s="254"/>
      <c r="R1269" s="7"/>
      <c r="T1269" s="174"/>
      <c r="U1269" s="7"/>
      <c r="W1269" s="174"/>
    </row>
    <row r="1270" spans="1:23" customFormat="1">
      <c r="A1270" s="7"/>
      <c r="B1270" s="7"/>
      <c r="C1270" s="7"/>
      <c r="D1270" s="7"/>
      <c r="E1270" s="7"/>
      <c r="F1270" s="7"/>
      <c r="G1270" s="7"/>
      <c r="H1270" s="7"/>
      <c r="I1270" s="7"/>
      <c r="J1270" s="8"/>
      <c r="K1270" s="7"/>
      <c r="L1270" s="254"/>
      <c r="R1270" s="7"/>
      <c r="T1270" s="174"/>
      <c r="U1270" s="7"/>
      <c r="W1270" s="174"/>
    </row>
    <row r="1271" spans="1:23" customFormat="1">
      <c r="A1271" s="7"/>
      <c r="B1271" s="7"/>
      <c r="C1271" s="7"/>
      <c r="D1271" s="7"/>
      <c r="E1271" s="7"/>
      <c r="F1271" s="7"/>
      <c r="G1271" s="7"/>
      <c r="H1271" s="7"/>
      <c r="I1271" s="7"/>
      <c r="J1271" s="8"/>
      <c r="K1271" s="7"/>
      <c r="L1271" s="254"/>
      <c r="R1271" s="7"/>
      <c r="T1271" s="174"/>
      <c r="U1271" s="7"/>
      <c r="W1271" s="174"/>
    </row>
    <row r="1272" spans="1:23" customFormat="1">
      <c r="A1272" s="7"/>
      <c r="B1272" s="7"/>
      <c r="C1272" s="7"/>
      <c r="D1272" s="7"/>
      <c r="E1272" s="7"/>
      <c r="F1272" s="7"/>
      <c r="G1272" s="7"/>
      <c r="H1272" s="7"/>
      <c r="I1272" s="7"/>
      <c r="J1272" s="8"/>
      <c r="K1272" s="7"/>
      <c r="L1272" s="254"/>
      <c r="R1272" s="7"/>
      <c r="T1272" s="174"/>
      <c r="U1272" s="7"/>
      <c r="W1272" s="174"/>
    </row>
    <row r="1273" spans="1:23" customFormat="1">
      <c r="A1273" s="7"/>
      <c r="B1273" s="7"/>
      <c r="C1273" s="7"/>
      <c r="D1273" s="7"/>
      <c r="E1273" s="7"/>
      <c r="F1273" s="7"/>
      <c r="G1273" s="7"/>
      <c r="H1273" s="7"/>
      <c r="I1273" s="7"/>
      <c r="J1273" s="8"/>
      <c r="K1273" s="7"/>
      <c r="L1273" s="254"/>
      <c r="R1273" s="7"/>
      <c r="T1273" s="174"/>
      <c r="U1273" s="7"/>
      <c r="W1273" s="174"/>
    </row>
    <row r="1274" spans="1:23" customFormat="1">
      <c r="A1274" s="7"/>
      <c r="B1274" s="7"/>
      <c r="C1274" s="7"/>
      <c r="D1274" s="7"/>
      <c r="E1274" s="7"/>
      <c r="F1274" s="7"/>
      <c r="G1274" s="7"/>
      <c r="H1274" s="7"/>
      <c r="I1274" s="7"/>
      <c r="J1274" s="8"/>
      <c r="K1274" s="7"/>
      <c r="L1274" s="254"/>
      <c r="R1274" s="7"/>
      <c r="T1274" s="174"/>
      <c r="U1274" s="7"/>
      <c r="W1274" s="174"/>
    </row>
    <row r="1275" spans="1:23" customFormat="1">
      <c r="A1275" s="7"/>
      <c r="B1275" s="7"/>
      <c r="C1275" s="7"/>
      <c r="D1275" s="7"/>
      <c r="E1275" s="7"/>
      <c r="F1275" s="7"/>
      <c r="G1275" s="7"/>
      <c r="H1275" s="7"/>
      <c r="I1275" s="7"/>
      <c r="J1275" s="8"/>
      <c r="K1275" s="7"/>
      <c r="L1275" s="254"/>
      <c r="R1275" s="7"/>
      <c r="T1275" s="174"/>
      <c r="U1275" s="7"/>
      <c r="W1275" s="174"/>
    </row>
    <row r="1276" spans="1:23" customFormat="1">
      <c r="A1276" s="7"/>
      <c r="B1276" s="7"/>
      <c r="C1276" s="7"/>
      <c r="D1276" s="7"/>
      <c r="E1276" s="7"/>
      <c r="F1276" s="7"/>
      <c r="G1276" s="7"/>
      <c r="H1276" s="7"/>
      <c r="I1276" s="7"/>
      <c r="J1276" s="8"/>
      <c r="K1276" s="7"/>
      <c r="L1276" s="254"/>
      <c r="R1276" s="7"/>
      <c r="T1276" s="174"/>
      <c r="U1276" s="7"/>
      <c r="W1276" s="174"/>
    </row>
    <row r="1277" spans="1:23" customFormat="1">
      <c r="A1277" s="7"/>
      <c r="B1277" s="7"/>
      <c r="C1277" s="7"/>
      <c r="D1277" s="7"/>
      <c r="E1277" s="7"/>
      <c r="F1277" s="7"/>
      <c r="G1277" s="7"/>
      <c r="H1277" s="7"/>
      <c r="I1277" s="7"/>
      <c r="J1277" s="8"/>
      <c r="K1277" s="7"/>
      <c r="L1277" s="254"/>
      <c r="R1277" s="7"/>
      <c r="T1277" s="174"/>
      <c r="U1277" s="7"/>
      <c r="W1277" s="174"/>
    </row>
    <row r="1278" spans="1:23" customFormat="1">
      <c r="A1278" s="7"/>
      <c r="B1278" s="7"/>
      <c r="C1278" s="7"/>
      <c r="D1278" s="7"/>
      <c r="E1278" s="7"/>
      <c r="F1278" s="7"/>
      <c r="G1278" s="7"/>
      <c r="H1278" s="7"/>
      <c r="I1278" s="7"/>
      <c r="J1278" s="8"/>
      <c r="K1278" s="7"/>
      <c r="L1278" s="254"/>
      <c r="R1278" s="7"/>
      <c r="T1278" s="174"/>
      <c r="U1278" s="7"/>
      <c r="W1278" s="174"/>
    </row>
    <row r="1279" spans="1:23" customFormat="1">
      <c r="A1279" s="7"/>
      <c r="B1279" s="7"/>
      <c r="C1279" s="7"/>
      <c r="D1279" s="7"/>
      <c r="E1279" s="7"/>
      <c r="F1279" s="7"/>
      <c r="G1279" s="7"/>
      <c r="H1279" s="7"/>
      <c r="I1279" s="7"/>
      <c r="J1279" s="8"/>
      <c r="K1279" s="7"/>
      <c r="L1279" s="254"/>
      <c r="R1279" s="7"/>
      <c r="T1279" s="174"/>
      <c r="U1279" s="7"/>
      <c r="W1279" s="174"/>
    </row>
    <row r="1280" spans="1:23" customFormat="1">
      <c r="A1280" s="7"/>
      <c r="B1280" s="7"/>
      <c r="C1280" s="7"/>
      <c r="D1280" s="7"/>
      <c r="E1280" s="7"/>
      <c r="F1280" s="7"/>
      <c r="G1280" s="7"/>
      <c r="H1280" s="7"/>
      <c r="I1280" s="7"/>
      <c r="J1280" s="8"/>
      <c r="K1280" s="7"/>
      <c r="L1280" s="254"/>
      <c r="R1280" s="7"/>
      <c r="T1280" s="174"/>
      <c r="U1280" s="7"/>
      <c r="W1280" s="174"/>
    </row>
    <row r="1281" spans="1:23" customFormat="1">
      <c r="A1281" s="7"/>
      <c r="B1281" s="7"/>
      <c r="C1281" s="7"/>
      <c r="D1281" s="7"/>
      <c r="E1281" s="7"/>
      <c r="F1281" s="7"/>
      <c r="G1281" s="7"/>
      <c r="H1281" s="7"/>
      <c r="I1281" s="7"/>
      <c r="J1281" s="8"/>
      <c r="K1281" s="7"/>
      <c r="L1281" s="254"/>
      <c r="R1281" s="7"/>
      <c r="T1281" s="174"/>
      <c r="U1281" s="7"/>
      <c r="W1281" s="174"/>
    </row>
    <row r="1282" spans="1:23" customFormat="1">
      <c r="A1282" s="7"/>
      <c r="B1282" s="7"/>
      <c r="C1282" s="7"/>
      <c r="D1282" s="7"/>
      <c r="E1282" s="7"/>
      <c r="F1282" s="7"/>
      <c r="G1282" s="7"/>
      <c r="H1282" s="7"/>
      <c r="I1282" s="7"/>
      <c r="J1282" s="8"/>
      <c r="K1282" s="7"/>
      <c r="L1282" s="254"/>
      <c r="R1282" s="7"/>
      <c r="T1282" s="174"/>
      <c r="U1282" s="7"/>
      <c r="W1282" s="174"/>
    </row>
    <row r="1283" spans="1:23" customFormat="1">
      <c r="A1283" s="7"/>
      <c r="B1283" s="7"/>
      <c r="C1283" s="7"/>
      <c r="D1283" s="7"/>
      <c r="E1283" s="7"/>
      <c r="F1283" s="7"/>
      <c r="G1283" s="7"/>
      <c r="H1283" s="7"/>
      <c r="I1283" s="7"/>
      <c r="J1283" s="8"/>
      <c r="K1283" s="7"/>
      <c r="L1283" s="254"/>
      <c r="R1283" s="7"/>
      <c r="T1283" s="174"/>
      <c r="U1283" s="7"/>
      <c r="W1283" s="174"/>
    </row>
    <row r="1284" spans="1:23" customFormat="1">
      <c r="A1284" s="7"/>
      <c r="B1284" s="7"/>
      <c r="C1284" s="7"/>
      <c r="D1284" s="7"/>
      <c r="E1284" s="7"/>
      <c r="F1284" s="7"/>
      <c r="G1284" s="7"/>
      <c r="H1284" s="7"/>
      <c r="I1284" s="7"/>
      <c r="J1284" s="8"/>
      <c r="K1284" s="7"/>
      <c r="L1284" s="254"/>
      <c r="R1284" s="7"/>
      <c r="T1284" s="174"/>
      <c r="U1284" s="7"/>
      <c r="W1284" s="174"/>
    </row>
    <row r="1285" spans="1:23" customFormat="1">
      <c r="A1285" s="7"/>
      <c r="B1285" s="7"/>
      <c r="C1285" s="7"/>
      <c r="D1285" s="7"/>
      <c r="E1285" s="7"/>
      <c r="F1285" s="7"/>
      <c r="G1285" s="7"/>
      <c r="H1285" s="7"/>
      <c r="I1285" s="7"/>
      <c r="J1285" s="8"/>
      <c r="K1285" s="7"/>
      <c r="L1285" s="254"/>
      <c r="R1285" s="7"/>
      <c r="T1285" s="174"/>
      <c r="U1285" s="7"/>
      <c r="W1285" s="174"/>
    </row>
    <row r="1286" spans="1:23" customFormat="1">
      <c r="A1286" s="7"/>
      <c r="B1286" s="7"/>
      <c r="C1286" s="7"/>
      <c r="D1286" s="7"/>
      <c r="E1286" s="7"/>
      <c r="F1286" s="7"/>
      <c r="G1286" s="7"/>
      <c r="H1286" s="7"/>
      <c r="I1286" s="7"/>
      <c r="J1286" s="8"/>
      <c r="K1286" s="7"/>
      <c r="L1286" s="254"/>
      <c r="R1286" s="7"/>
      <c r="T1286" s="174"/>
      <c r="U1286" s="7"/>
      <c r="W1286" s="174"/>
    </row>
    <row r="1287" spans="1:23" customFormat="1">
      <c r="A1287" s="7"/>
      <c r="B1287" s="7"/>
      <c r="C1287" s="7"/>
      <c r="D1287" s="7"/>
      <c r="E1287" s="7"/>
      <c r="F1287" s="7"/>
      <c r="G1287" s="7"/>
      <c r="H1287" s="7"/>
      <c r="I1287" s="7"/>
      <c r="J1287" s="8"/>
      <c r="K1287" s="7"/>
      <c r="L1287" s="254"/>
      <c r="R1287" s="7"/>
      <c r="T1287" s="174"/>
      <c r="U1287" s="7"/>
      <c r="W1287" s="174"/>
    </row>
    <row r="1288" spans="1:23" customFormat="1">
      <c r="A1288" s="7"/>
      <c r="B1288" s="7"/>
      <c r="C1288" s="7"/>
      <c r="D1288" s="7"/>
      <c r="E1288" s="7"/>
      <c r="F1288" s="7"/>
      <c r="G1288" s="7"/>
      <c r="H1288" s="7"/>
      <c r="I1288" s="7"/>
      <c r="J1288" s="8"/>
      <c r="K1288" s="7"/>
      <c r="L1288" s="254"/>
      <c r="R1288" s="7"/>
      <c r="T1288" s="174"/>
      <c r="U1288" s="7"/>
      <c r="W1288" s="174"/>
    </row>
    <row r="1289" spans="1:23" customFormat="1">
      <c r="A1289" s="7"/>
      <c r="B1289" s="7"/>
      <c r="C1289" s="7"/>
      <c r="D1289" s="7"/>
      <c r="E1289" s="7"/>
      <c r="F1289" s="7"/>
      <c r="G1289" s="7"/>
      <c r="H1289" s="7"/>
      <c r="I1289" s="7"/>
      <c r="J1289" s="8"/>
      <c r="K1289" s="7"/>
      <c r="L1289" s="254"/>
      <c r="R1289" s="7"/>
      <c r="T1289" s="174"/>
      <c r="U1289" s="7"/>
      <c r="W1289" s="174"/>
    </row>
    <row r="1290" spans="1:23" customFormat="1">
      <c r="A1290" s="7"/>
      <c r="B1290" s="7"/>
      <c r="C1290" s="7"/>
      <c r="D1290" s="7"/>
      <c r="E1290" s="7"/>
      <c r="F1290" s="7"/>
      <c r="G1290" s="7"/>
      <c r="H1290" s="7"/>
      <c r="I1290" s="7"/>
      <c r="J1290" s="8"/>
      <c r="K1290" s="7"/>
      <c r="L1290" s="254"/>
      <c r="R1290" s="7"/>
      <c r="T1290" s="174"/>
      <c r="U1290" s="7"/>
      <c r="W1290" s="174"/>
    </row>
    <row r="1291" spans="1:23" customFormat="1">
      <c r="A1291" s="7"/>
      <c r="B1291" s="7"/>
      <c r="C1291" s="7"/>
      <c r="D1291" s="7"/>
      <c r="E1291" s="7"/>
      <c r="F1291" s="7"/>
      <c r="G1291" s="7"/>
      <c r="H1291" s="7"/>
      <c r="I1291" s="7"/>
      <c r="J1291" s="8"/>
      <c r="K1291" s="7"/>
      <c r="L1291" s="254"/>
      <c r="R1291" s="7"/>
      <c r="T1291" s="174"/>
      <c r="U1291" s="7"/>
      <c r="W1291" s="174"/>
    </row>
    <row r="1292" spans="1:23" customFormat="1">
      <c r="A1292" s="7"/>
      <c r="B1292" s="7"/>
      <c r="C1292" s="7"/>
      <c r="D1292" s="7"/>
      <c r="E1292" s="7"/>
      <c r="F1292" s="7"/>
      <c r="G1292" s="7"/>
      <c r="H1292" s="7"/>
      <c r="I1292" s="7"/>
      <c r="J1292" s="8"/>
      <c r="K1292" s="7"/>
      <c r="L1292" s="254"/>
      <c r="R1292" s="7"/>
      <c r="T1292" s="174"/>
      <c r="U1292" s="7"/>
      <c r="W1292" s="174"/>
    </row>
    <row r="1293" spans="1:23" customFormat="1">
      <c r="A1293" s="7"/>
      <c r="B1293" s="7"/>
      <c r="C1293" s="7"/>
      <c r="D1293" s="7"/>
      <c r="E1293" s="7"/>
      <c r="F1293" s="7"/>
      <c r="G1293" s="7"/>
      <c r="H1293" s="7"/>
      <c r="I1293" s="7"/>
      <c r="J1293" s="8"/>
      <c r="K1293" s="7"/>
      <c r="L1293" s="254"/>
      <c r="R1293" s="7"/>
      <c r="T1293" s="174"/>
      <c r="U1293" s="7"/>
      <c r="W1293" s="174"/>
    </row>
    <row r="1294" spans="1:23" customFormat="1">
      <c r="A1294" s="7"/>
      <c r="B1294" s="7"/>
      <c r="C1294" s="7"/>
      <c r="D1294" s="7"/>
      <c r="E1294" s="7"/>
      <c r="F1294" s="7"/>
      <c r="G1294" s="7"/>
      <c r="H1294" s="7"/>
      <c r="I1294" s="7"/>
      <c r="J1294" s="8"/>
      <c r="K1294" s="7"/>
      <c r="L1294" s="254"/>
      <c r="R1294" s="7"/>
      <c r="T1294" s="174"/>
      <c r="U1294" s="7"/>
      <c r="W1294" s="174"/>
    </row>
    <row r="1295" spans="1:23" customFormat="1">
      <c r="A1295" s="7"/>
      <c r="B1295" s="7"/>
      <c r="C1295" s="7"/>
      <c r="D1295" s="7"/>
      <c r="E1295" s="7"/>
      <c r="F1295" s="7"/>
      <c r="G1295" s="7"/>
      <c r="H1295" s="7"/>
      <c r="I1295" s="7"/>
      <c r="J1295" s="8"/>
      <c r="K1295" s="7"/>
      <c r="L1295" s="254"/>
      <c r="R1295" s="7"/>
      <c r="T1295" s="174"/>
      <c r="U1295" s="7"/>
      <c r="W1295" s="174"/>
    </row>
    <row r="1296" spans="1:23" customFormat="1">
      <c r="A1296" s="7"/>
      <c r="B1296" s="7"/>
      <c r="C1296" s="7"/>
      <c r="D1296" s="7"/>
      <c r="E1296" s="7"/>
      <c r="F1296" s="7"/>
      <c r="G1296" s="7"/>
      <c r="H1296" s="7"/>
      <c r="I1296" s="7"/>
      <c r="J1296" s="8"/>
      <c r="K1296" s="7"/>
      <c r="L1296" s="254"/>
      <c r="R1296" s="7"/>
      <c r="T1296" s="174"/>
      <c r="U1296" s="7"/>
      <c r="W1296" s="174"/>
    </row>
    <row r="1297" spans="1:23" customFormat="1">
      <c r="A1297" s="7"/>
      <c r="B1297" s="7"/>
      <c r="C1297" s="7"/>
      <c r="D1297" s="7"/>
      <c r="E1297" s="7"/>
      <c r="F1297" s="7"/>
      <c r="G1297" s="7"/>
      <c r="H1297" s="7"/>
      <c r="I1297" s="7"/>
      <c r="J1297" s="8"/>
      <c r="K1297" s="7"/>
      <c r="L1297" s="254"/>
      <c r="R1297" s="7"/>
      <c r="T1297" s="174"/>
      <c r="U1297" s="7"/>
      <c r="W1297" s="174"/>
    </row>
    <row r="1298" spans="1:23" customFormat="1">
      <c r="A1298" s="7"/>
      <c r="B1298" s="7"/>
      <c r="C1298" s="7"/>
      <c r="D1298" s="7"/>
      <c r="E1298" s="7"/>
      <c r="F1298" s="7"/>
      <c r="G1298" s="7"/>
      <c r="H1298" s="7"/>
      <c r="I1298" s="7"/>
      <c r="J1298" s="8"/>
      <c r="K1298" s="7"/>
      <c r="L1298" s="254"/>
      <c r="R1298" s="7"/>
      <c r="T1298" s="174"/>
      <c r="U1298" s="7"/>
      <c r="W1298" s="174"/>
    </row>
    <row r="1299" spans="1:23" customFormat="1">
      <c r="A1299" s="7"/>
      <c r="B1299" s="7"/>
      <c r="C1299" s="7"/>
      <c r="D1299" s="7"/>
      <c r="E1299" s="7"/>
      <c r="F1299" s="7"/>
      <c r="G1299" s="7"/>
      <c r="H1299" s="7"/>
      <c r="I1299" s="7"/>
      <c r="J1299" s="8"/>
      <c r="K1299" s="7"/>
      <c r="L1299" s="254"/>
      <c r="R1299" s="7"/>
      <c r="T1299" s="174"/>
      <c r="U1299" s="7"/>
      <c r="W1299" s="174"/>
    </row>
    <row r="1300" spans="1:23" customFormat="1">
      <c r="A1300" s="7"/>
      <c r="B1300" s="7"/>
      <c r="C1300" s="7"/>
      <c r="D1300" s="7"/>
      <c r="E1300" s="7"/>
      <c r="F1300" s="7"/>
      <c r="G1300" s="7"/>
      <c r="H1300" s="7"/>
      <c r="I1300" s="7"/>
      <c r="J1300" s="8"/>
      <c r="K1300" s="7"/>
      <c r="L1300" s="254"/>
      <c r="R1300" s="7"/>
      <c r="T1300" s="174"/>
      <c r="U1300" s="7"/>
      <c r="W1300" s="174"/>
    </row>
    <row r="1301" spans="1:23" customFormat="1">
      <c r="A1301" s="7"/>
      <c r="B1301" s="7"/>
      <c r="C1301" s="7"/>
      <c r="D1301" s="7"/>
      <c r="E1301" s="7"/>
      <c r="F1301" s="7"/>
      <c r="G1301" s="7"/>
      <c r="H1301" s="7"/>
      <c r="I1301" s="7"/>
      <c r="J1301" s="8"/>
      <c r="K1301" s="7"/>
      <c r="L1301" s="254"/>
      <c r="R1301" s="7"/>
      <c r="T1301" s="174"/>
      <c r="U1301" s="7"/>
      <c r="W1301" s="174"/>
    </row>
    <row r="1302" spans="1:23" customFormat="1">
      <c r="A1302" s="7"/>
      <c r="B1302" s="7"/>
      <c r="C1302" s="7"/>
      <c r="D1302" s="7"/>
      <c r="E1302" s="7"/>
      <c r="F1302" s="7"/>
      <c r="G1302" s="7"/>
      <c r="H1302" s="7"/>
      <c r="I1302" s="7"/>
      <c r="J1302" s="8"/>
      <c r="K1302" s="7"/>
      <c r="L1302" s="254"/>
      <c r="R1302" s="7"/>
      <c r="T1302" s="174"/>
      <c r="U1302" s="7"/>
      <c r="W1302" s="174"/>
    </row>
    <row r="1303" spans="1:23" customFormat="1">
      <c r="A1303" s="7"/>
      <c r="B1303" s="7"/>
      <c r="C1303" s="7"/>
      <c r="D1303" s="7"/>
      <c r="E1303" s="7"/>
      <c r="F1303" s="7"/>
      <c r="G1303" s="7"/>
      <c r="H1303" s="7"/>
      <c r="I1303" s="7"/>
      <c r="J1303" s="8"/>
      <c r="K1303" s="7"/>
      <c r="L1303" s="254"/>
      <c r="R1303" s="7"/>
      <c r="T1303" s="174"/>
      <c r="U1303" s="7"/>
      <c r="W1303" s="174"/>
    </row>
    <row r="1304" spans="1:23" customFormat="1">
      <c r="A1304" s="7"/>
      <c r="B1304" s="7"/>
      <c r="C1304" s="7"/>
      <c r="D1304" s="7"/>
      <c r="E1304" s="7"/>
      <c r="F1304" s="7"/>
      <c r="G1304" s="7"/>
      <c r="H1304" s="7"/>
      <c r="I1304" s="7"/>
      <c r="J1304" s="8"/>
      <c r="K1304" s="7"/>
      <c r="L1304" s="254"/>
      <c r="R1304" s="7"/>
      <c r="T1304" s="174"/>
      <c r="U1304" s="7"/>
      <c r="W1304" s="174"/>
    </row>
    <row r="1305" spans="1:23" customFormat="1">
      <c r="A1305" s="7"/>
      <c r="B1305" s="7"/>
      <c r="C1305" s="7"/>
      <c r="D1305" s="7"/>
      <c r="E1305" s="7"/>
      <c r="F1305" s="7"/>
      <c r="G1305" s="7"/>
      <c r="H1305" s="7"/>
      <c r="I1305" s="7"/>
      <c r="J1305" s="8"/>
      <c r="K1305" s="7"/>
      <c r="L1305" s="254"/>
      <c r="R1305" s="7"/>
      <c r="T1305" s="174"/>
      <c r="U1305" s="7"/>
      <c r="W1305" s="174"/>
    </row>
    <row r="1306" spans="1:23" customFormat="1">
      <c r="A1306" s="7"/>
      <c r="B1306" s="7"/>
      <c r="C1306" s="7"/>
      <c r="D1306" s="7"/>
      <c r="E1306" s="7"/>
      <c r="F1306" s="7"/>
      <c r="G1306" s="7"/>
      <c r="H1306" s="7"/>
      <c r="I1306" s="7"/>
      <c r="J1306" s="8"/>
      <c r="K1306" s="7"/>
      <c r="L1306" s="254"/>
      <c r="R1306" s="7"/>
      <c r="T1306" s="174"/>
      <c r="U1306" s="7"/>
      <c r="W1306" s="174"/>
    </row>
    <row r="1307" spans="1:23" customFormat="1">
      <c r="A1307" s="7"/>
      <c r="B1307" s="7"/>
      <c r="C1307" s="7"/>
      <c r="D1307" s="7"/>
      <c r="E1307" s="7"/>
      <c r="F1307" s="7"/>
      <c r="G1307" s="7"/>
      <c r="H1307" s="7"/>
      <c r="I1307" s="7"/>
      <c r="J1307" s="8"/>
      <c r="K1307" s="7"/>
      <c r="L1307" s="254"/>
      <c r="R1307" s="7"/>
      <c r="T1307" s="174"/>
      <c r="U1307" s="7"/>
      <c r="W1307" s="174"/>
    </row>
    <row r="1308" spans="1:23" customFormat="1">
      <c r="A1308" s="7"/>
      <c r="B1308" s="7"/>
      <c r="C1308" s="7"/>
      <c r="D1308" s="7"/>
      <c r="E1308" s="7"/>
      <c r="F1308" s="7"/>
      <c r="G1308" s="7"/>
      <c r="H1308" s="7"/>
      <c r="I1308" s="7"/>
      <c r="J1308" s="8"/>
      <c r="K1308" s="7"/>
      <c r="L1308" s="254"/>
      <c r="R1308" s="7"/>
      <c r="T1308" s="174"/>
      <c r="U1308" s="7"/>
      <c r="W1308" s="174"/>
    </row>
    <row r="1309" spans="1:23" customFormat="1">
      <c r="A1309" s="7"/>
      <c r="B1309" s="7"/>
      <c r="C1309" s="7"/>
      <c r="D1309" s="7"/>
      <c r="E1309" s="7"/>
      <c r="F1309" s="7"/>
      <c r="G1309" s="7"/>
      <c r="H1309" s="7"/>
      <c r="I1309" s="7"/>
      <c r="J1309" s="8"/>
      <c r="K1309" s="7"/>
      <c r="L1309" s="254"/>
      <c r="R1309" s="7"/>
      <c r="T1309" s="174"/>
      <c r="U1309" s="7"/>
      <c r="W1309" s="174"/>
    </row>
    <row r="1310" spans="1:23" customFormat="1">
      <c r="A1310" s="7"/>
      <c r="B1310" s="7"/>
      <c r="C1310" s="7"/>
      <c r="D1310" s="7"/>
      <c r="E1310" s="7"/>
      <c r="F1310" s="7"/>
      <c r="G1310" s="7"/>
      <c r="H1310" s="7"/>
      <c r="I1310" s="7"/>
      <c r="J1310" s="8"/>
      <c r="K1310" s="7"/>
      <c r="L1310" s="254"/>
      <c r="R1310" s="7"/>
      <c r="T1310" s="174"/>
      <c r="U1310" s="7"/>
      <c r="W1310" s="174"/>
    </row>
    <row r="1311" spans="1:23" customFormat="1">
      <c r="A1311" s="7"/>
      <c r="B1311" s="7"/>
      <c r="C1311" s="7"/>
      <c r="D1311" s="7"/>
      <c r="E1311" s="7"/>
      <c r="F1311" s="7"/>
      <c r="G1311" s="7"/>
      <c r="H1311" s="7"/>
      <c r="I1311" s="7"/>
      <c r="J1311" s="8"/>
      <c r="K1311" s="7"/>
      <c r="L1311" s="254"/>
      <c r="R1311" s="7"/>
      <c r="T1311" s="174"/>
      <c r="U1311" s="7"/>
      <c r="W1311" s="174"/>
    </row>
    <row r="1312" spans="1:23" customFormat="1">
      <c r="A1312" s="7"/>
      <c r="B1312" s="7"/>
      <c r="C1312" s="7"/>
      <c r="D1312" s="7"/>
      <c r="E1312" s="7"/>
      <c r="F1312" s="7"/>
      <c r="G1312" s="7"/>
      <c r="H1312" s="7"/>
      <c r="I1312" s="7"/>
      <c r="J1312" s="8"/>
      <c r="K1312" s="7"/>
      <c r="L1312" s="254"/>
      <c r="R1312" s="7"/>
      <c r="T1312" s="174"/>
      <c r="U1312" s="7"/>
      <c r="W1312" s="174"/>
    </row>
    <row r="1313" spans="1:23" customFormat="1">
      <c r="A1313" s="7"/>
      <c r="B1313" s="7"/>
      <c r="C1313" s="7"/>
      <c r="D1313" s="7"/>
      <c r="E1313" s="7"/>
      <c r="F1313" s="7"/>
      <c r="G1313" s="7"/>
      <c r="H1313" s="7"/>
      <c r="I1313" s="7"/>
      <c r="J1313" s="8"/>
      <c r="K1313" s="7"/>
      <c r="L1313" s="254"/>
      <c r="R1313" s="7"/>
      <c r="T1313" s="174"/>
      <c r="U1313" s="7"/>
      <c r="W1313" s="174"/>
    </row>
    <row r="1314" spans="1:23" customFormat="1">
      <c r="A1314" s="7"/>
      <c r="B1314" s="7"/>
      <c r="C1314" s="7"/>
      <c r="D1314" s="7"/>
      <c r="E1314" s="7"/>
      <c r="F1314" s="7"/>
      <c r="G1314" s="7"/>
      <c r="H1314" s="7"/>
      <c r="I1314" s="7"/>
      <c r="J1314" s="8"/>
      <c r="K1314" s="7"/>
      <c r="L1314" s="254"/>
      <c r="R1314" s="7"/>
      <c r="T1314" s="174"/>
      <c r="U1314" s="7"/>
      <c r="W1314" s="174"/>
    </row>
    <row r="1315" spans="1:23" customFormat="1">
      <c r="A1315" s="7"/>
      <c r="B1315" s="7"/>
      <c r="C1315" s="7"/>
      <c r="D1315" s="7"/>
      <c r="E1315" s="7"/>
      <c r="F1315" s="7"/>
      <c r="G1315" s="7"/>
      <c r="H1315" s="7"/>
      <c r="I1315" s="7"/>
      <c r="J1315" s="8"/>
      <c r="K1315" s="7"/>
      <c r="L1315" s="254"/>
      <c r="R1315" s="7"/>
      <c r="T1315" s="174"/>
      <c r="U1315" s="7"/>
      <c r="W1315" s="174"/>
    </row>
    <row r="1316" spans="1:23" customFormat="1">
      <c r="A1316" s="7"/>
      <c r="B1316" s="7"/>
      <c r="C1316" s="7"/>
      <c r="D1316" s="7"/>
      <c r="E1316" s="7"/>
      <c r="F1316" s="7"/>
      <c r="G1316" s="7"/>
      <c r="H1316" s="7"/>
      <c r="I1316" s="7"/>
      <c r="J1316" s="8"/>
      <c r="K1316" s="7"/>
      <c r="L1316" s="254"/>
      <c r="R1316" s="7"/>
      <c r="T1316" s="174"/>
      <c r="U1316" s="7"/>
      <c r="W1316" s="174"/>
    </row>
    <row r="1317" spans="1:23" customFormat="1">
      <c r="A1317" s="7"/>
      <c r="B1317" s="7"/>
      <c r="C1317" s="7"/>
      <c r="D1317" s="7"/>
      <c r="E1317" s="7"/>
      <c r="F1317" s="7"/>
      <c r="G1317" s="7"/>
      <c r="H1317" s="7"/>
      <c r="I1317" s="7"/>
      <c r="J1317" s="8"/>
      <c r="K1317" s="7"/>
      <c r="L1317" s="254"/>
      <c r="R1317" s="7"/>
      <c r="T1317" s="174"/>
      <c r="U1317" s="7"/>
      <c r="W1317" s="174"/>
    </row>
    <row r="1318" spans="1:23" customFormat="1">
      <c r="A1318" s="7"/>
      <c r="B1318" s="7"/>
      <c r="C1318" s="7"/>
      <c r="D1318" s="7"/>
      <c r="E1318" s="7"/>
      <c r="F1318" s="7"/>
      <c r="G1318" s="7"/>
      <c r="H1318" s="7"/>
      <c r="I1318" s="7"/>
      <c r="J1318" s="8"/>
      <c r="K1318" s="7"/>
      <c r="L1318" s="254"/>
      <c r="R1318" s="7"/>
      <c r="T1318" s="174"/>
      <c r="U1318" s="7"/>
      <c r="W1318" s="174"/>
    </row>
    <row r="1319" spans="1:23" customFormat="1">
      <c r="A1319" s="7"/>
      <c r="B1319" s="7"/>
      <c r="C1319" s="7"/>
      <c r="D1319" s="7"/>
      <c r="E1319" s="7"/>
      <c r="F1319" s="7"/>
      <c r="G1319" s="7"/>
      <c r="H1319" s="7"/>
      <c r="I1319" s="7"/>
      <c r="J1319" s="8"/>
      <c r="K1319" s="7"/>
      <c r="L1319" s="254"/>
      <c r="R1319" s="7"/>
      <c r="T1319" s="174"/>
      <c r="U1319" s="7"/>
      <c r="W1319" s="174"/>
    </row>
    <row r="1320" spans="1:23" customFormat="1">
      <c r="A1320" s="7"/>
      <c r="B1320" s="7"/>
      <c r="C1320" s="7"/>
      <c r="D1320" s="7"/>
      <c r="E1320" s="7"/>
      <c r="F1320" s="7"/>
      <c r="G1320" s="7"/>
      <c r="H1320" s="7"/>
      <c r="I1320" s="7"/>
      <c r="J1320" s="8"/>
      <c r="K1320" s="7"/>
      <c r="L1320" s="254"/>
      <c r="R1320" s="7"/>
      <c r="T1320" s="174"/>
      <c r="U1320" s="7"/>
      <c r="W1320" s="174"/>
    </row>
    <row r="1321" spans="1:23" customFormat="1">
      <c r="A1321" s="7"/>
      <c r="B1321" s="7"/>
      <c r="C1321" s="7"/>
      <c r="D1321" s="7"/>
      <c r="E1321" s="7"/>
      <c r="F1321" s="7"/>
      <c r="G1321" s="7"/>
      <c r="H1321" s="7"/>
      <c r="I1321" s="7"/>
      <c r="J1321" s="8"/>
      <c r="K1321" s="7"/>
      <c r="L1321" s="254"/>
      <c r="R1321" s="7"/>
      <c r="T1321" s="174"/>
      <c r="U1321" s="7"/>
      <c r="W1321" s="174"/>
    </row>
    <row r="1322" spans="1:23" customFormat="1">
      <c r="A1322" s="7"/>
      <c r="B1322" s="7"/>
      <c r="C1322" s="7"/>
      <c r="D1322" s="7"/>
      <c r="E1322" s="7"/>
      <c r="F1322" s="7"/>
      <c r="G1322" s="7"/>
      <c r="H1322" s="7"/>
      <c r="I1322" s="7"/>
      <c r="J1322" s="8"/>
      <c r="K1322" s="7"/>
      <c r="L1322" s="254"/>
      <c r="R1322" s="7"/>
      <c r="T1322" s="174"/>
      <c r="U1322" s="7"/>
      <c r="W1322" s="174"/>
    </row>
    <row r="1323" spans="1:23" customFormat="1">
      <c r="A1323" s="7"/>
      <c r="B1323" s="7"/>
      <c r="C1323" s="7"/>
      <c r="D1323" s="7"/>
      <c r="E1323" s="7"/>
      <c r="F1323" s="7"/>
      <c r="G1323" s="7"/>
      <c r="H1323" s="7"/>
      <c r="I1323" s="7"/>
      <c r="J1323" s="8"/>
      <c r="K1323" s="7"/>
      <c r="L1323" s="254"/>
      <c r="R1323" s="7"/>
      <c r="T1323" s="174"/>
      <c r="U1323" s="7"/>
      <c r="W1323" s="174"/>
    </row>
    <row r="1324" spans="1:23" customFormat="1">
      <c r="A1324" s="7"/>
      <c r="B1324" s="7"/>
      <c r="C1324" s="7"/>
      <c r="D1324" s="7"/>
      <c r="E1324" s="7"/>
      <c r="F1324" s="7"/>
      <c r="G1324" s="7"/>
      <c r="H1324" s="7"/>
      <c r="I1324" s="7"/>
      <c r="J1324" s="8"/>
      <c r="K1324" s="7"/>
      <c r="L1324" s="254"/>
      <c r="R1324" s="7"/>
      <c r="T1324" s="174"/>
      <c r="U1324" s="7"/>
      <c r="W1324" s="174"/>
    </row>
    <row r="1325" spans="1:23" customFormat="1">
      <c r="A1325" s="7"/>
      <c r="B1325" s="7"/>
      <c r="C1325" s="7"/>
      <c r="D1325" s="7"/>
      <c r="E1325" s="7"/>
      <c r="F1325" s="7"/>
      <c r="G1325" s="7"/>
      <c r="H1325" s="7"/>
      <c r="I1325" s="7"/>
      <c r="J1325" s="8"/>
      <c r="K1325" s="7"/>
      <c r="L1325" s="254"/>
      <c r="R1325" s="7"/>
      <c r="T1325" s="174"/>
      <c r="U1325" s="7"/>
      <c r="W1325" s="174"/>
    </row>
    <row r="1326" spans="1:23" customFormat="1">
      <c r="A1326" s="7"/>
      <c r="B1326" s="7"/>
      <c r="C1326" s="7"/>
      <c r="D1326" s="7"/>
      <c r="E1326" s="7"/>
      <c r="F1326" s="7"/>
      <c r="G1326" s="7"/>
      <c r="H1326" s="7"/>
      <c r="I1326" s="7"/>
      <c r="J1326" s="8"/>
      <c r="K1326" s="7"/>
      <c r="L1326" s="254"/>
      <c r="R1326" s="7"/>
      <c r="T1326" s="174"/>
      <c r="U1326" s="7"/>
      <c r="W1326" s="174"/>
    </row>
    <row r="1327" spans="1:23" customFormat="1">
      <c r="A1327" s="7"/>
      <c r="B1327" s="7"/>
      <c r="C1327" s="7"/>
      <c r="D1327" s="7"/>
      <c r="E1327" s="7"/>
      <c r="F1327" s="7"/>
      <c r="G1327" s="7"/>
      <c r="H1327" s="7"/>
      <c r="I1327" s="7"/>
      <c r="J1327" s="8"/>
      <c r="K1327" s="7"/>
      <c r="L1327" s="254"/>
      <c r="R1327" s="7"/>
      <c r="T1327" s="174"/>
      <c r="U1327" s="7"/>
      <c r="W1327" s="174"/>
    </row>
    <row r="1328" spans="1:23" customFormat="1">
      <c r="A1328" s="7"/>
      <c r="B1328" s="7"/>
      <c r="C1328" s="7"/>
      <c r="D1328" s="7"/>
      <c r="E1328" s="7"/>
      <c r="F1328" s="7"/>
      <c r="G1328" s="7"/>
      <c r="H1328" s="7"/>
      <c r="I1328" s="7"/>
      <c r="J1328" s="8"/>
      <c r="K1328" s="7"/>
      <c r="L1328" s="254"/>
      <c r="R1328" s="7"/>
      <c r="T1328" s="174"/>
      <c r="U1328" s="7"/>
      <c r="W1328" s="174"/>
    </row>
    <row r="1329" spans="1:23" customFormat="1">
      <c r="A1329" s="7"/>
      <c r="B1329" s="7"/>
      <c r="C1329" s="7"/>
      <c r="D1329" s="7"/>
      <c r="E1329" s="7"/>
      <c r="F1329" s="7"/>
      <c r="G1329" s="7"/>
      <c r="H1329" s="7"/>
      <c r="I1329" s="7"/>
      <c r="J1329" s="8"/>
      <c r="K1329" s="7"/>
      <c r="L1329" s="254"/>
      <c r="R1329" s="7"/>
      <c r="T1329" s="174"/>
      <c r="U1329" s="7"/>
      <c r="W1329" s="174"/>
    </row>
    <row r="1330" spans="1:23" customFormat="1">
      <c r="A1330" s="7"/>
      <c r="B1330" s="7"/>
      <c r="C1330" s="7"/>
      <c r="D1330" s="7"/>
      <c r="E1330" s="7"/>
      <c r="F1330" s="7"/>
      <c r="G1330" s="7"/>
      <c r="H1330" s="7"/>
      <c r="I1330" s="7"/>
      <c r="J1330" s="8"/>
      <c r="K1330" s="7"/>
      <c r="L1330" s="254"/>
      <c r="R1330" s="7"/>
      <c r="T1330" s="174"/>
      <c r="U1330" s="7"/>
      <c r="W1330" s="174"/>
    </row>
    <row r="1331" spans="1:23" customFormat="1">
      <c r="A1331" s="7"/>
      <c r="B1331" s="7"/>
      <c r="C1331" s="7"/>
      <c r="D1331" s="7"/>
      <c r="E1331" s="7"/>
      <c r="F1331" s="7"/>
      <c r="G1331" s="7"/>
      <c r="H1331" s="7"/>
      <c r="I1331" s="7"/>
      <c r="J1331" s="8"/>
      <c r="K1331" s="7"/>
      <c r="L1331" s="254"/>
      <c r="R1331" s="7"/>
      <c r="T1331" s="174"/>
      <c r="U1331" s="7"/>
      <c r="W1331" s="174"/>
    </row>
    <row r="1332" spans="1:23" customFormat="1">
      <c r="A1332" s="7"/>
      <c r="B1332" s="7"/>
      <c r="C1332" s="7"/>
      <c r="D1332" s="7"/>
      <c r="E1332" s="7"/>
      <c r="F1332" s="7"/>
      <c r="G1332" s="7"/>
      <c r="H1332" s="7"/>
      <c r="I1332" s="7"/>
      <c r="J1332" s="8"/>
      <c r="K1332" s="7"/>
      <c r="L1332" s="254"/>
      <c r="R1332" s="7"/>
      <c r="T1332" s="174"/>
      <c r="U1332" s="7"/>
      <c r="W1332" s="174"/>
    </row>
    <row r="1333" spans="1:23" customFormat="1">
      <c r="A1333" s="7"/>
      <c r="B1333" s="7"/>
      <c r="C1333" s="7"/>
      <c r="D1333" s="7"/>
      <c r="E1333" s="7"/>
      <c r="F1333" s="7"/>
      <c r="G1333" s="7"/>
      <c r="H1333" s="7"/>
      <c r="I1333" s="7"/>
      <c r="J1333" s="8"/>
      <c r="K1333" s="7"/>
      <c r="L1333" s="254"/>
      <c r="R1333" s="7"/>
      <c r="T1333" s="174"/>
      <c r="U1333" s="7"/>
      <c r="W1333" s="174"/>
    </row>
    <row r="1334" spans="1:23" customFormat="1">
      <c r="A1334" s="7"/>
      <c r="B1334" s="7"/>
      <c r="C1334" s="7"/>
      <c r="D1334" s="7"/>
      <c r="E1334" s="7"/>
      <c r="F1334" s="7"/>
      <c r="G1334" s="7"/>
      <c r="H1334" s="7"/>
      <c r="I1334" s="7"/>
      <c r="J1334" s="8"/>
      <c r="K1334" s="7"/>
      <c r="L1334" s="254"/>
      <c r="R1334" s="7"/>
      <c r="T1334" s="174"/>
      <c r="U1334" s="7"/>
      <c r="W1334" s="174"/>
    </row>
    <row r="1335" spans="1:23" customFormat="1">
      <c r="A1335" s="7"/>
      <c r="B1335" s="7"/>
      <c r="C1335" s="7"/>
      <c r="D1335" s="7"/>
      <c r="E1335" s="7"/>
      <c r="F1335" s="7"/>
      <c r="G1335" s="7"/>
      <c r="H1335" s="7"/>
      <c r="I1335" s="7"/>
      <c r="J1335" s="8"/>
      <c r="K1335" s="7"/>
      <c r="L1335" s="254"/>
      <c r="R1335" s="7"/>
      <c r="T1335" s="174"/>
      <c r="U1335" s="7"/>
      <c r="W1335" s="174"/>
    </row>
    <row r="1336" spans="1:23" customFormat="1">
      <c r="A1336" s="7"/>
      <c r="B1336" s="7"/>
      <c r="C1336" s="7"/>
      <c r="D1336" s="7"/>
      <c r="E1336" s="7"/>
      <c r="F1336" s="7"/>
      <c r="G1336" s="7"/>
      <c r="H1336" s="7"/>
      <c r="I1336" s="7"/>
      <c r="J1336" s="8"/>
      <c r="K1336" s="7"/>
      <c r="L1336" s="254"/>
      <c r="R1336" s="7"/>
      <c r="T1336" s="174"/>
      <c r="U1336" s="7"/>
      <c r="W1336" s="174"/>
    </row>
    <row r="1337" spans="1:23" customFormat="1">
      <c r="A1337" s="7"/>
      <c r="B1337" s="7"/>
      <c r="C1337" s="7"/>
      <c r="D1337" s="7"/>
      <c r="E1337" s="7"/>
      <c r="F1337" s="7"/>
      <c r="G1337" s="7"/>
      <c r="H1337" s="7"/>
      <c r="I1337" s="7"/>
      <c r="J1337" s="8"/>
      <c r="K1337" s="7"/>
      <c r="L1337" s="254"/>
      <c r="R1337" s="7"/>
      <c r="T1337" s="174"/>
      <c r="U1337" s="7"/>
      <c r="W1337" s="174"/>
    </row>
    <row r="1338" spans="1:23" customFormat="1">
      <c r="A1338" s="7"/>
      <c r="B1338" s="7"/>
      <c r="C1338" s="7"/>
      <c r="D1338" s="7"/>
      <c r="E1338" s="7"/>
      <c r="F1338" s="7"/>
      <c r="G1338" s="7"/>
      <c r="H1338" s="7"/>
      <c r="I1338" s="7"/>
      <c r="J1338" s="8"/>
      <c r="K1338" s="7"/>
      <c r="L1338" s="254"/>
      <c r="R1338" s="7"/>
      <c r="T1338" s="174"/>
      <c r="U1338" s="7"/>
      <c r="W1338" s="174"/>
    </row>
    <row r="1339" spans="1:23" customFormat="1">
      <c r="A1339" s="7"/>
      <c r="B1339" s="7"/>
      <c r="C1339" s="7"/>
      <c r="D1339" s="7"/>
      <c r="E1339" s="7"/>
      <c r="F1339" s="7"/>
      <c r="G1339" s="7"/>
      <c r="H1339" s="7"/>
      <c r="I1339" s="7"/>
      <c r="J1339" s="8"/>
      <c r="K1339" s="7"/>
      <c r="L1339" s="254"/>
      <c r="R1339" s="7"/>
      <c r="T1339" s="174"/>
      <c r="U1339" s="7"/>
      <c r="W1339" s="174"/>
    </row>
    <row r="1340" spans="1:23" customFormat="1">
      <c r="A1340" s="7"/>
      <c r="B1340" s="7"/>
      <c r="C1340" s="7"/>
      <c r="D1340" s="7"/>
      <c r="E1340" s="7"/>
      <c r="F1340" s="7"/>
      <c r="G1340" s="7"/>
      <c r="H1340" s="7"/>
      <c r="I1340" s="7"/>
      <c r="J1340" s="8"/>
      <c r="K1340" s="7"/>
      <c r="L1340" s="254"/>
      <c r="R1340" s="7"/>
      <c r="T1340" s="174"/>
      <c r="U1340" s="7"/>
      <c r="W1340" s="174"/>
    </row>
    <row r="1341" spans="1:23" customFormat="1">
      <c r="A1341" s="7"/>
      <c r="B1341" s="7"/>
      <c r="C1341" s="7"/>
      <c r="D1341" s="7"/>
      <c r="E1341" s="7"/>
      <c r="F1341" s="7"/>
      <c r="G1341" s="7"/>
      <c r="H1341" s="7"/>
      <c r="I1341" s="7"/>
      <c r="J1341" s="8"/>
      <c r="K1341" s="7"/>
      <c r="L1341" s="254"/>
      <c r="R1341" s="7"/>
      <c r="T1341" s="174"/>
      <c r="U1341" s="7"/>
      <c r="W1341" s="174"/>
    </row>
    <row r="1342" spans="1:23" customFormat="1">
      <c r="A1342" s="7"/>
      <c r="B1342" s="7"/>
      <c r="C1342" s="7"/>
      <c r="D1342" s="7"/>
      <c r="E1342" s="7"/>
      <c r="F1342" s="7"/>
      <c r="G1342" s="7"/>
      <c r="H1342" s="7"/>
      <c r="I1342" s="7"/>
      <c r="J1342" s="8"/>
      <c r="K1342" s="7"/>
      <c r="L1342" s="254"/>
      <c r="R1342" s="7"/>
      <c r="T1342" s="174"/>
      <c r="U1342" s="7"/>
      <c r="W1342" s="174"/>
    </row>
    <row r="1343" spans="1:23" customFormat="1">
      <c r="A1343" s="7"/>
      <c r="B1343" s="7"/>
      <c r="C1343" s="7"/>
      <c r="D1343" s="7"/>
      <c r="E1343" s="7"/>
      <c r="F1343" s="7"/>
      <c r="G1343" s="7"/>
      <c r="H1343" s="7"/>
      <c r="I1343" s="7"/>
      <c r="J1343" s="8"/>
      <c r="K1343" s="7"/>
      <c r="L1343" s="254"/>
      <c r="R1343" s="7"/>
      <c r="T1343" s="174"/>
      <c r="U1343" s="7"/>
      <c r="W1343" s="174"/>
    </row>
    <row r="1344" spans="1:23" customFormat="1">
      <c r="A1344" s="7"/>
      <c r="B1344" s="7"/>
      <c r="C1344" s="7"/>
      <c r="D1344" s="7"/>
      <c r="E1344" s="7"/>
      <c r="F1344" s="7"/>
      <c r="G1344" s="7"/>
      <c r="H1344" s="7"/>
      <c r="I1344" s="7"/>
      <c r="J1344" s="8"/>
      <c r="K1344" s="7"/>
      <c r="L1344" s="254"/>
      <c r="R1344" s="7"/>
      <c r="T1344" s="174"/>
      <c r="U1344" s="7"/>
      <c r="W1344" s="174"/>
    </row>
    <row r="1345" spans="1:23" customFormat="1">
      <c r="A1345" s="7"/>
      <c r="B1345" s="7"/>
      <c r="C1345" s="7"/>
      <c r="D1345" s="7"/>
      <c r="E1345" s="7"/>
      <c r="F1345" s="7"/>
      <c r="G1345" s="7"/>
      <c r="H1345" s="7"/>
      <c r="I1345" s="7"/>
      <c r="J1345" s="8"/>
      <c r="K1345" s="7"/>
      <c r="L1345" s="254"/>
      <c r="R1345" s="7"/>
      <c r="T1345" s="174"/>
      <c r="U1345" s="7"/>
      <c r="W1345" s="174"/>
    </row>
    <row r="1346" spans="1:23" customFormat="1">
      <c r="A1346" s="7"/>
      <c r="B1346" s="7"/>
      <c r="C1346" s="7"/>
      <c r="D1346" s="7"/>
      <c r="E1346" s="7"/>
      <c r="F1346" s="7"/>
      <c r="G1346" s="7"/>
      <c r="H1346" s="7"/>
      <c r="I1346" s="7"/>
      <c r="J1346" s="8"/>
      <c r="K1346" s="7"/>
      <c r="L1346" s="254"/>
      <c r="R1346" s="7"/>
      <c r="T1346" s="174"/>
      <c r="U1346" s="7"/>
      <c r="W1346" s="174"/>
    </row>
    <row r="1347" spans="1:23" customFormat="1">
      <c r="A1347" s="7"/>
      <c r="B1347" s="7"/>
      <c r="C1347" s="7"/>
      <c r="D1347" s="7"/>
      <c r="E1347" s="7"/>
      <c r="F1347" s="7"/>
      <c r="G1347" s="7"/>
      <c r="H1347" s="7"/>
      <c r="I1347" s="7"/>
      <c r="J1347" s="8"/>
      <c r="K1347" s="7"/>
      <c r="L1347" s="254"/>
      <c r="R1347" s="7"/>
      <c r="T1347" s="174"/>
      <c r="U1347" s="7"/>
      <c r="W1347" s="174"/>
    </row>
    <row r="1348" spans="1:23" customFormat="1">
      <c r="A1348" s="7"/>
      <c r="B1348" s="7"/>
      <c r="C1348" s="7"/>
      <c r="D1348" s="7"/>
      <c r="E1348" s="7"/>
      <c r="F1348" s="7"/>
      <c r="G1348" s="7"/>
      <c r="H1348" s="7"/>
      <c r="I1348" s="7"/>
      <c r="J1348" s="8"/>
      <c r="K1348" s="7"/>
      <c r="L1348" s="254"/>
      <c r="R1348" s="7"/>
      <c r="T1348" s="174"/>
      <c r="U1348" s="7"/>
      <c r="W1348" s="174"/>
    </row>
    <row r="1349" spans="1:23" customFormat="1">
      <c r="A1349" s="7"/>
      <c r="B1349" s="7"/>
      <c r="C1349" s="7"/>
      <c r="D1349" s="7"/>
      <c r="E1349" s="7"/>
      <c r="F1349" s="7"/>
      <c r="G1349" s="7"/>
      <c r="H1349" s="7"/>
      <c r="I1349" s="7"/>
      <c r="J1349" s="8"/>
      <c r="K1349" s="7"/>
      <c r="L1349" s="254"/>
      <c r="R1349" s="7"/>
      <c r="T1349" s="174"/>
      <c r="U1349" s="7"/>
      <c r="W1349" s="174"/>
    </row>
    <row r="1350" spans="1:23" customFormat="1">
      <c r="A1350" s="7"/>
      <c r="B1350" s="7"/>
      <c r="C1350" s="7"/>
      <c r="D1350" s="7"/>
      <c r="E1350" s="7"/>
      <c r="F1350" s="7"/>
      <c r="G1350" s="7"/>
      <c r="H1350" s="7"/>
      <c r="I1350" s="7"/>
      <c r="J1350" s="8"/>
      <c r="K1350" s="7"/>
      <c r="L1350" s="254"/>
      <c r="R1350" s="7"/>
      <c r="T1350" s="174"/>
      <c r="U1350" s="7"/>
      <c r="W1350" s="174"/>
    </row>
    <row r="1351" spans="1:23" customFormat="1">
      <c r="A1351" s="7"/>
      <c r="B1351" s="7"/>
      <c r="C1351" s="7"/>
      <c r="D1351" s="7"/>
      <c r="E1351" s="7"/>
      <c r="F1351" s="7"/>
      <c r="G1351" s="7"/>
      <c r="H1351" s="7"/>
      <c r="I1351" s="7"/>
      <c r="J1351" s="8"/>
      <c r="K1351" s="7"/>
      <c r="L1351" s="254"/>
      <c r="R1351" s="7"/>
      <c r="T1351" s="174"/>
      <c r="U1351" s="7"/>
      <c r="W1351" s="174"/>
    </row>
    <row r="1352" spans="1:23" customFormat="1">
      <c r="A1352" s="7"/>
      <c r="B1352" s="7"/>
      <c r="C1352" s="7"/>
      <c r="D1352" s="7"/>
      <c r="E1352" s="7"/>
      <c r="F1352" s="7"/>
      <c r="G1352" s="7"/>
      <c r="H1352" s="7"/>
      <c r="I1352" s="7"/>
      <c r="J1352" s="8"/>
      <c r="K1352" s="7"/>
      <c r="L1352" s="254"/>
      <c r="R1352" s="7"/>
      <c r="T1352" s="174"/>
      <c r="U1352" s="7"/>
      <c r="W1352" s="174"/>
    </row>
    <row r="1353" spans="1:23" customFormat="1">
      <c r="A1353" s="7"/>
      <c r="B1353" s="7"/>
      <c r="C1353" s="7"/>
      <c r="D1353" s="7"/>
      <c r="E1353" s="7"/>
      <c r="F1353" s="7"/>
      <c r="G1353" s="7"/>
      <c r="H1353" s="7"/>
      <c r="I1353" s="7"/>
      <c r="J1353" s="8"/>
      <c r="K1353" s="7"/>
      <c r="L1353" s="254"/>
      <c r="R1353" s="7"/>
      <c r="T1353" s="174"/>
      <c r="U1353" s="7"/>
      <c r="W1353" s="174"/>
    </row>
    <row r="1354" spans="1:23" customFormat="1">
      <c r="A1354" s="7"/>
      <c r="B1354" s="7"/>
      <c r="C1354" s="7"/>
      <c r="D1354" s="7"/>
      <c r="E1354" s="7"/>
      <c r="F1354" s="7"/>
      <c r="G1354" s="7"/>
      <c r="H1354" s="7"/>
      <c r="I1354" s="7"/>
      <c r="J1354" s="8"/>
      <c r="K1354" s="7"/>
      <c r="L1354" s="254"/>
      <c r="R1354" s="7"/>
      <c r="T1354" s="174"/>
      <c r="U1354" s="7"/>
      <c r="W1354" s="174"/>
    </row>
    <row r="1355" spans="1:23" customFormat="1">
      <c r="A1355" s="7"/>
      <c r="B1355" s="7"/>
      <c r="C1355" s="7"/>
      <c r="D1355" s="7"/>
      <c r="E1355" s="7"/>
      <c r="F1355" s="7"/>
      <c r="G1355" s="7"/>
      <c r="H1355" s="7"/>
      <c r="I1355" s="7"/>
      <c r="J1355" s="8"/>
      <c r="K1355" s="7"/>
      <c r="L1355" s="254"/>
      <c r="R1355" s="7"/>
      <c r="T1355" s="174"/>
      <c r="U1355" s="7"/>
      <c r="W1355" s="174"/>
    </row>
    <row r="1356" spans="1:23" customFormat="1">
      <c r="A1356" s="7"/>
      <c r="B1356" s="7"/>
      <c r="C1356" s="7"/>
      <c r="D1356" s="7"/>
      <c r="E1356" s="7"/>
      <c r="F1356" s="7"/>
      <c r="G1356" s="7"/>
      <c r="H1356" s="7"/>
      <c r="I1356" s="7"/>
      <c r="J1356" s="8"/>
      <c r="K1356" s="7"/>
      <c r="L1356" s="254"/>
      <c r="R1356" s="7"/>
      <c r="T1356" s="174"/>
      <c r="U1356" s="7"/>
      <c r="W1356" s="174"/>
    </row>
    <row r="1357" spans="1:23" customFormat="1">
      <c r="A1357" s="7"/>
      <c r="B1357" s="7"/>
      <c r="C1357" s="7"/>
      <c r="D1357" s="7"/>
      <c r="E1357" s="7"/>
      <c r="F1357" s="7"/>
      <c r="G1357" s="7"/>
      <c r="H1357" s="7"/>
      <c r="I1357" s="7"/>
      <c r="J1357" s="8"/>
      <c r="K1357" s="7"/>
      <c r="L1357" s="254"/>
      <c r="R1357" s="7"/>
      <c r="T1357" s="174"/>
      <c r="U1357" s="7"/>
      <c r="W1357" s="174"/>
    </row>
    <row r="1358" spans="1:23" customFormat="1">
      <c r="A1358" s="7"/>
      <c r="B1358" s="7"/>
      <c r="C1358" s="7"/>
      <c r="D1358" s="7"/>
      <c r="E1358" s="7"/>
      <c r="F1358" s="7"/>
      <c r="G1358" s="7"/>
      <c r="H1358" s="7"/>
      <c r="I1358" s="7"/>
      <c r="J1358" s="8"/>
      <c r="K1358" s="7"/>
      <c r="L1358" s="254"/>
      <c r="R1358" s="7"/>
      <c r="T1358" s="174"/>
      <c r="U1358" s="7"/>
      <c r="W1358" s="174"/>
    </row>
    <row r="1359" spans="1:23" customFormat="1">
      <c r="A1359" s="7"/>
      <c r="B1359" s="7"/>
      <c r="C1359" s="7"/>
      <c r="D1359" s="7"/>
      <c r="E1359" s="7"/>
      <c r="F1359" s="7"/>
      <c r="G1359" s="7"/>
      <c r="H1359" s="7"/>
      <c r="I1359" s="7"/>
      <c r="J1359" s="8"/>
      <c r="K1359" s="7"/>
      <c r="L1359" s="254"/>
      <c r="R1359" s="7"/>
      <c r="T1359" s="174"/>
      <c r="U1359" s="7"/>
      <c r="W1359" s="174"/>
    </row>
    <row r="1360" spans="1:23" customFormat="1">
      <c r="A1360" s="7"/>
      <c r="B1360" s="7"/>
      <c r="C1360" s="7"/>
      <c r="D1360" s="7"/>
      <c r="E1360" s="7"/>
      <c r="F1360" s="7"/>
      <c r="G1360" s="7"/>
      <c r="H1360" s="7"/>
      <c r="I1360" s="7"/>
      <c r="J1360" s="8"/>
      <c r="K1360" s="7"/>
      <c r="L1360" s="254"/>
      <c r="R1360" s="7"/>
      <c r="T1360" s="174"/>
      <c r="U1360" s="7"/>
      <c r="W1360" s="174"/>
    </row>
    <row r="1361" spans="1:23" customFormat="1">
      <c r="A1361" s="7"/>
      <c r="B1361" s="7"/>
      <c r="C1361" s="7"/>
      <c r="D1361" s="7"/>
      <c r="E1361" s="7"/>
      <c r="F1361" s="7"/>
      <c r="G1361" s="7"/>
      <c r="H1361" s="7"/>
      <c r="I1361" s="7"/>
      <c r="J1361" s="8"/>
      <c r="K1361" s="7"/>
      <c r="L1361" s="254"/>
      <c r="R1361" s="7"/>
      <c r="T1361" s="174"/>
      <c r="U1361" s="7"/>
      <c r="W1361" s="174"/>
    </row>
    <row r="1362" spans="1:23" customFormat="1">
      <c r="A1362" s="7"/>
      <c r="B1362" s="7"/>
      <c r="C1362" s="7"/>
      <c r="D1362" s="7"/>
      <c r="E1362" s="7"/>
      <c r="F1362" s="7"/>
      <c r="G1362" s="7"/>
      <c r="H1362" s="7"/>
      <c r="I1362" s="7"/>
      <c r="J1362" s="8"/>
      <c r="K1362" s="7"/>
      <c r="L1362" s="254"/>
      <c r="R1362" s="7"/>
      <c r="T1362" s="174"/>
      <c r="U1362" s="7"/>
      <c r="W1362" s="174"/>
    </row>
    <row r="1363" spans="1:23" customFormat="1">
      <c r="A1363" s="7"/>
      <c r="B1363" s="7"/>
      <c r="C1363" s="7"/>
      <c r="D1363" s="7"/>
      <c r="E1363" s="7"/>
      <c r="F1363" s="7"/>
      <c r="G1363" s="7"/>
      <c r="H1363" s="7"/>
      <c r="I1363" s="7"/>
      <c r="J1363" s="8"/>
      <c r="K1363" s="7"/>
      <c r="L1363" s="254"/>
      <c r="R1363" s="7"/>
      <c r="T1363" s="174"/>
      <c r="U1363" s="7"/>
      <c r="W1363" s="174"/>
    </row>
    <row r="1364" spans="1:23" customFormat="1">
      <c r="A1364" s="7"/>
      <c r="B1364" s="7"/>
      <c r="C1364" s="7"/>
      <c r="D1364" s="7"/>
      <c r="E1364" s="7"/>
      <c r="F1364" s="7"/>
      <c r="G1364" s="7"/>
      <c r="H1364" s="7"/>
      <c r="I1364" s="7"/>
      <c r="J1364" s="8"/>
      <c r="K1364" s="7"/>
      <c r="L1364" s="254"/>
      <c r="R1364" s="7"/>
      <c r="T1364" s="174"/>
      <c r="U1364" s="7"/>
      <c r="W1364" s="174"/>
    </row>
    <row r="1365" spans="1:23" customFormat="1">
      <c r="A1365" s="7"/>
      <c r="B1365" s="7"/>
      <c r="C1365" s="7"/>
      <c r="D1365" s="7"/>
      <c r="E1365" s="7"/>
      <c r="F1365" s="7"/>
      <c r="G1365" s="7"/>
      <c r="H1365" s="7"/>
      <c r="I1365" s="7"/>
      <c r="J1365" s="8"/>
      <c r="K1365" s="7"/>
      <c r="L1365" s="254"/>
      <c r="R1365" s="7"/>
      <c r="T1365" s="174"/>
      <c r="U1365" s="7"/>
      <c r="W1365" s="174"/>
    </row>
    <row r="1366" spans="1:23" customFormat="1">
      <c r="A1366" s="7"/>
      <c r="B1366" s="7"/>
      <c r="C1366" s="7"/>
      <c r="D1366" s="7"/>
      <c r="E1366" s="7"/>
      <c r="F1366" s="7"/>
      <c r="G1366" s="7"/>
      <c r="H1366" s="7"/>
      <c r="I1366" s="7"/>
      <c r="J1366" s="8"/>
      <c r="K1366" s="7"/>
      <c r="L1366" s="254"/>
      <c r="R1366" s="7"/>
      <c r="T1366" s="174"/>
      <c r="U1366" s="7"/>
      <c r="W1366" s="174"/>
    </row>
    <row r="1367" spans="1:23" customFormat="1">
      <c r="A1367" s="7"/>
      <c r="B1367" s="7"/>
      <c r="C1367" s="7"/>
      <c r="D1367" s="7"/>
      <c r="E1367" s="7"/>
      <c r="F1367" s="7"/>
      <c r="G1367" s="7"/>
      <c r="H1367" s="7"/>
      <c r="I1367" s="7"/>
      <c r="J1367" s="8"/>
      <c r="K1367" s="7"/>
      <c r="L1367" s="254"/>
      <c r="R1367" s="7"/>
      <c r="T1367" s="174"/>
      <c r="U1367" s="7"/>
      <c r="W1367" s="174"/>
    </row>
    <row r="1368" spans="1:23" customFormat="1">
      <c r="A1368" s="7"/>
      <c r="B1368" s="7"/>
      <c r="C1368" s="7"/>
      <c r="D1368" s="7"/>
      <c r="E1368" s="7"/>
      <c r="F1368" s="7"/>
      <c r="G1368" s="7"/>
      <c r="H1368" s="7"/>
      <c r="I1368" s="7"/>
      <c r="J1368" s="8"/>
      <c r="K1368" s="7"/>
      <c r="L1368" s="254"/>
      <c r="R1368" s="7"/>
      <c r="T1368" s="174"/>
      <c r="U1368" s="7"/>
      <c r="W1368" s="174"/>
    </row>
    <row r="1369" spans="1:23" customFormat="1">
      <c r="A1369" s="7"/>
      <c r="B1369" s="7"/>
      <c r="C1369" s="7"/>
      <c r="D1369" s="7"/>
      <c r="E1369" s="7"/>
      <c r="F1369" s="7"/>
      <c r="G1369" s="7"/>
      <c r="H1369" s="7"/>
      <c r="I1369" s="7"/>
      <c r="J1369" s="8"/>
      <c r="K1369" s="7"/>
      <c r="L1369" s="254"/>
      <c r="R1369" s="7"/>
      <c r="T1369" s="174"/>
      <c r="U1369" s="7"/>
      <c r="W1369" s="174"/>
    </row>
    <row r="1370" spans="1:23" customFormat="1">
      <c r="A1370" s="7"/>
      <c r="B1370" s="7"/>
      <c r="C1370" s="7"/>
      <c r="D1370" s="7"/>
      <c r="E1370" s="7"/>
      <c r="F1370" s="7"/>
      <c r="G1370" s="7"/>
      <c r="H1370" s="7"/>
      <c r="I1370" s="7"/>
      <c r="J1370" s="8"/>
      <c r="K1370" s="7"/>
      <c r="L1370" s="254"/>
      <c r="R1370" s="7"/>
      <c r="T1370" s="174"/>
      <c r="U1370" s="7"/>
      <c r="W1370" s="174"/>
    </row>
    <row r="1371" spans="1:23" customFormat="1">
      <c r="A1371" s="7"/>
      <c r="B1371" s="7"/>
      <c r="C1371" s="7"/>
      <c r="D1371" s="7"/>
      <c r="E1371" s="7"/>
      <c r="F1371" s="7"/>
      <c r="G1371" s="7"/>
      <c r="H1371" s="7"/>
      <c r="I1371" s="7"/>
      <c r="J1371" s="8"/>
      <c r="K1371" s="7"/>
      <c r="L1371" s="254"/>
      <c r="R1371" s="7"/>
      <c r="T1371" s="174"/>
      <c r="U1371" s="7"/>
      <c r="W1371" s="174"/>
    </row>
    <row r="1372" spans="1:23" customFormat="1">
      <c r="A1372" s="7"/>
      <c r="B1372" s="7"/>
      <c r="C1372" s="7"/>
      <c r="D1372" s="7"/>
      <c r="E1372" s="7"/>
      <c r="F1372" s="7"/>
      <c r="G1372" s="7"/>
      <c r="H1372" s="7"/>
      <c r="I1372" s="7"/>
      <c r="J1372" s="8"/>
      <c r="K1372" s="7"/>
      <c r="L1372" s="254"/>
      <c r="R1372" s="7"/>
      <c r="T1372" s="174"/>
      <c r="U1372" s="7"/>
      <c r="W1372" s="174"/>
    </row>
    <row r="1373" spans="1:23" customFormat="1">
      <c r="A1373" s="7"/>
      <c r="B1373" s="7"/>
      <c r="C1373" s="7"/>
      <c r="D1373" s="7"/>
      <c r="E1373" s="7"/>
      <c r="F1373" s="7"/>
      <c r="G1373" s="7"/>
      <c r="H1373" s="7"/>
      <c r="I1373" s="7"/>
      <c r="J1373" s="8"/>
      <c r="K1373" s="7"/>
      <c r="L1373" s="254"/>
      <c r="R1373" s="7"/>
      <c r="T1373" s="174"/>
      <c r="U1373" s="7"/>
      <c r="W1373" s="174"/>
    </row>
    <row r="1374" spans="1:23" customFormat="1">
      <c r="A1374" s="7"/>
      <c r="B1374" s="7"/>
      <c r="C1374" s="7"/>
      <c r="D1374" s="7"/>
      <c r="E1374" s="7"/>
      <c r="F1374" s="7"/>
      <c r="G1374" s="7"/>
      <c r="H1374" s="7"/>
      <c r="I1374" s="7"/>
      <c r="J1374" s="8"/>
      <c r="K1374" s="7"/>
      <c r="L1374" s="254"/>
      <c r="R1374" s="7"/>
      <c r="T1374" s="174"/>
      <c r="U1374" s="7"/>
      <c r="W1374" s="174"/>
    </row>
    <row r="1375" spans="1:23" customFormat="1">
      <c r="A1375" s="7"/>
      <c r="B1375" s="7"/>
      <c r="C1375" s="7"/>
      <c r="D1375" s="7"/>
      <c r="E1375" s="7"/>
      <c r="F1375" s="7"/>
      <c r="G1375" s="7"/>
      <c r="H1375" s="7"/>
      <c r="I1375" s="7"/>
      <c r="J1375" s="8"/>
      <c r="K1375" s="7"/>
      <c r="L1375" s="254"/>
      <c r="R1375" s="7"/>
      <c r="T1375" s="174"/>
      <c r="U1375" s="7"/>
      <c r="W1375" s="174"/>
    </row>
    <row r="1376" spans="1:23" customFormat="1">
      <c r="A1376" s="7"/>
      <c r="B1376" s="7"/>
      <c r="C1376" s="7"/>
      <c r="D1376" s="7"/>
      <c r="E1376" s="7"/>
      <c r="F1376" s="7"/>
      <c r="G1376" s="7"/>
      <c r="H1376" s="7"/>
      <c r="I1376" s="7"/>
      <c r="J1376" s="8"/>
      <c r="K1376" s="7"/>
      <c r="L1376" s="254"/>
      <c r="R1376" s="7"/>
      <c r="T1376" s="174"/>
      <c r="U1376" s="7"/>
      <c r="W1376" s="174"/>
    </row>
    <row r="1377" spans="1:23" customFormat="1">
      <c r="A1377" s="7"/>
      <c r="B1377" s="7"/>
      <c r="C1377" s="7"/>
      <c r="D1377" s="7"/>
      <c r="E1377" s="7"/>
      <c r="F1377" s="7"/>
      <c r="G1377" s="7"/>
      <c r="H1377" s="7"/>
      <c r="I1377" s="7"/>
      <c r="J1377" s="8"/>
      <c r="K1377" s="7"/>
      <c r="L1377" s="254"/>
      <c r="R1377" s="7"/>
      <c r="T1377" s="174"/>
      <c r="U1377" s="7"/>
      <c r="W1377" s="174"/>
    </row>
    <row r="1378" spans="1:23" customFormat="1">
      <c r="A1378" s="7"/>
      <c r="B1378" s="7"/>
      <c r="C1378" s="7"/>
      <c r="D1378" s="7"/>
      <c r="E1378" s="7"/>
      <c r="F1378" s="7"/>
      <c r="G1378" s="7"/>
      <c r="H1378" s="7"/>
      <c r="I1378" s="7"/>
      <c r="J1378" s="8"/>
      <c r="K1378" s="7"/>
      <c r="L1378" s="254"/>
      <c r="R1378" s="7"/>
      <c r="T1378" s="174"/>
      <c r="U1378" s="7"/>
      <c r="W1378" s="174"/>
    </row>
    <row r="1379" spans="1:23" customFormat="1">
      <c r="A1379" s="7"/>
      <c r="B1379" s="7"/>
      <c r="C1379" s="7"/>
      <c r="D1379" s="7"/>
      <c r="E1379" s="7"/>
      <c r="F1379" s="7"/>
      <c r="G1379" s="7"/>
      <c r="H1379" s="7"/>
      <c r="I1379" s="7"/>
      <c r="J1379" s="8"/>
      <c r="K1379" s="7"/>
      <c r="L1379" s="254"/>
      <c r="R1379" s="7"/>
      <c r="T1379" s="174"/>
      <c r="U1379" s="7"/>
      <c r="W1379" s="174"/>
    </row>
    <row r="1380" spans="1:23" customFormat="1">
      <c r="A1380" s="7"/>
      <c r="B1380" s="7"/>
      <c r="C1380" s="7"/>
      <c r="D1380" s="7"/>
      <c r="E1380" s="7"/>
      <c r="F1380" s="7"/>
      <c r="G1380" s="7"/>
      <c r="H1380" s="7"/>
      <c r="I1380" s="7"/>
      <c r="J1380" s="8"/>
      <c r="K1380" s="7"/>
      <c r="L1380" s="254"/>
      <c r="R1380" s="7"/>
      <c r="T1380" s="174"/>
      <c r="U1380" s="7"/>
      <c r="W1380" s="174"/>
    </row>
    <row r="1381" spans="1:23" customFormat="1">
      <c r="A1381" s="7"/>
      <c r="B1381" s="7"/>
      <c r="C1381" s="7"/>
      <c r="D1381" s="7"/>
      <c r="E1381" s="7"/>
      <c r="F1381" s="7"/>
      <c r="G1381" s="7"/>
      <c r="H1381" s="7"/>
      <c r="I1381" s="7"/>
      <c r="J1381" s="8"/>
      <c r="K1381" s="7"/>
      <c r="L1381" s="254"/>
      <c r="R1381" s="7"/>
      <c r="T1381" s="174"/>
      <c r="U1381" s="7"/>
      <c r="W1381" s="174"/>
    </row>
    <row r="1382" spans="1:23" customFormat="1">
      <c r="A1382" s="7"/>
      <c r="B1382" s="7"/>
      <c r="C1382" s="7"/>
      <c r="D1382" s="7"/>
      <c r="E1382" s="7"/>
      <c r="F1382" s="7"/>
      <c r="G1382" s="7"/>
      <c r="H1382" s="7"/>
      <c r="I1382" s="7"/>
      <c r="J1382" s="8"/>
      <c r="K1382" s="7"/>
      <c r="L1382" s="254"/>
      <c r="R1382" s="7"/>
      <c r="T1382" s="174"/>
      <c r="U1382" s="7"/>
      <c r="W1382" s="174"/>
    </row>
    <row r="1383" spans="1:23" customFormat="1">
      <c r="A1383" s="7"/>
      <c r="B1383" s="7"/>
      <c r="C1383" s="7"/>
      <c r="D1383" s="7"/>
      <c r="E1383" s="7"/>
      <c r="F1383" s="7"/>
      <c r="G1383" s="7"/>
      <c r="H1383" s="7"/>
      <c r="I1383" s="7"/>
      <c r="J1383" s="8"/>
      <c r="K1383" s="7"/>
      <c r="L1383" s="254"/>
      <c r="R1383" s="7"/>
      <c r="T1383" s="174"/>
      <c r="U1383" s="7"/>
      <c r="W1383" s="174"/>
    </row>
    <row r="1384" spans="1:23" customFormat="1">
      <c r="A1384" s="7"/>
      <c r="B1384" s="7"/>
      <c r="C1384" s="7"/>
      <c r="D1384" s="7"/>
      <c r="E1384" s="7"/>
      <c r="F1384" s="7"/>
      <c r="G1384" s="7"/>
      <c r="H1384" s="7"/>
      <c r="I1384" s="7"/>
      <c r="J1384" s="8"/>
      <c r="K1384" s="7"/>
      <c r="L1384" s="254"/>
      <c r="R1384" s="7"/>
      <c r="T1384" s="174"/>
      <c r="U1384" s="7"/>
      <c r="W1384" s="174"/>
    </row>
    <row r="1385" spans="1:23" customFormat="1">
      <c r="A1385" s="7"/>
      <c r="B1385" s="7"/>
      <c r="C1385" s="7"/>
      <c r="D1385" s="7"/>
      <c r="E1385" s="7"/>
      <c r="F1385" s="7"/>
      <c r="G1385" s="7"/>
      <c r="H1385" s="7"/>
      <c r="I1385" s="7"/>
      <c r="J1385" s="8"/>
      <c r="K1385" s="7"/>
      <c r="L1385" s="254"/>
      <c r="R1385" s="7"/>
      <c r="T1385" s="174"/>
      <c r="U1385" s="7"/>
      <c r="W1385" s="174"/>
    </row>
    <row r="1386" spans="1:23" customFormat="1">
      <c r="A1386" s="7"/>
      <c r="B1386" s="7"/>
      <c r="C1386" s="7"/>
      <c r="D1386" s="7"/>
      <c r="E1386" s="7"/>
      <c r="F1386" s="7"/>
      <c r="G1386" s="7"/>
      <c r="H1386" s="7"/>
      <c r="I1386" s="7"/>
      <c r="J1386" s="8"/>
      <c r="K1386" s="7"/>
      <c r="L1386" s="254"/>
      <c r="R1386" s="7"/>
      <c r="T1386" s="174"/>
      <c r="U1386" s="7"/>
      <c r="W1386" s="174"/>
    </row>
    <row r="1387" spans="1:23" customFormat="1">
      <c r="A1387" s="7"/>
      <c r="B1387" s="7"/>
      <c r="C1387" s="7"/>
      <c r="D1387" s="7"/>
      <c r="E1387" s="7"/>
      <c r="F1387" s="7"/>
      <c r="G1387" s="7"/>
      <c r="H1387" s="7"/>
      <c r="I1387" s="7"/>
      <c r="J1387" s="8"/>
      <c r="K1387" s="7"/>
      <c r="L1387" s="254"/>
      <c r="R1387" s="7"/>
      <c r="T1387" s="174"/>
      <c r="U1387" s="7"/>
      <c r="W1387" s="174"/>
    </row>
    <row r="1388" spans="1:23" customFormat="1">
      <c r="A1388" s="7"/>
      <c r="B1388" s="7"/>
      <c r="C1388" s="7"/>
      <c r="D1388" s="7"/>
      <c r="E1388" s="7"/>
      <c r="F1388" s="7"/>
      <c r="G1388" s="7"/>
      <c r="H1388" s="7"/>
      <c r="I1388" s="7"/>
      <c r="J1388" s="8"/>
      <c r="K1388" s="7"/>
      <c r="L1388" s="254"/>
      <c r="R1388" s="7"/>
      <c r="T1388" s="174"/>
      <c r="U1388" s="7"/>
      <c r="W1388" s="174"/>
    </row>
    <row r="1389" spans="1:23" customFormat="1">
      <c r="A1389" s="7"/>
      <c r="B1389" s="7"/>
      <c r="C1389" s="7"/>
      <c r="D1389" s="7"/>
      <c r="E1389" s="7"/>
      <c r="F1389" s="7"/>
      <c r="G1389" s="7"/>
      <c r="H1389" s="7"/>
      <c r="I1389" s="7"/>
      <c r="J1389" s="8"/>
      <c r="K1389" s="7"/>
      <c r="L1389" s="254"/>
      <c r="R1389" s="7"/>
      <c r="T1389" s="174"/>
      <c r="U1389" s="7"/>
      <c r="W1389" s="174"/>
    </row>
    <row r="1390" spans="1:23" customFormat="1">
      <c r="A1390" s="7"/>
      <c r="B1390" s="7"/>
      <c r="C1390" s="7"/>
      <c r="D1390" s="7"/>
      <c r="E1390" s="7"/>
      <c r="F1390" s="7"/>
      <c r="G1390" s="7"/>
      <c r="H1390" s="7"/>
      <c r="I1390" s="7"/>
      <c r="J1390" s="8"/>
      <c r="K1390" s="7"/>
      <c r="L1390" s="254"/>
      <c r="R1390" s="7"/>
      <c r="T1390" s="174"/>
      <c r="U1390" s="7"/>
      <c r="W1390" s="174"/>
    </row>
    <row r="1391" spans="1:23" customFormat="1">
      <c r="A1391" s="7"/>
      <c r="B1391" s="7"/>
      <c r="C1391" s="7"/>
      <c r="D1391" s="7"/>
      <c r="E1391" s="7"/>
      <c r="F1391" s="7"/>
      <c r="G1391" s="7"/>
      <c r="H1391" s="7"/>
      <c r="I1391" s="7"/>
      <c r="J1391" s="8"/>
      <c r="K1391" s="7"/>
      <c r="L1391" s="254"/>
      <c r="R1391" s="7"/>
      <c r="T1391" s="174"/>
      <c r="U1391" s="7"/>
      <c r="W1391" s="174"/>
    </row>
    <row r="1392" spans="1:23" customFormat="1">
      <c r="A1392" s="7"/>
      <c r="B1392" s="7"/>
      <c r="C1392" s="7"/>
      <c r="D1392" s="7"/>
      <c r="E1392" s="7"/>
      <c r="F1392" s="7"/>
      <c r="G1392" s="7"/>
      <c r="H1392" s="7"/>
      <c r="I1392" s="7"/>
      <c r="J1392" s="8"/>
      <c r="K1392" s="7"/>
      <c r="L1392" s="254"/>
      <c r="R1392" s="7"/>
      <c r="T1392" s="174"/>
      <c r="U1392" s="7"/>
      <c r="W1392" s="174"/>
    </row>
    <row r="1393" spans="1:23" customFormat="1">
      <c r="A1393" s="7"/>
      <c r="B1393" s="7"/>
      <c r="C1393" s="7"/>
      <c r="D1393" s="7"/>
      <c r="E1393" s="7"/>
      <c r="F1393" s="7"/>
      <c r="G1393" s="7"/>
      <c r="H1393" s="7"/>
      <c r="I1393" s="7"/>
      <c r="J1393" s="8"/>
      <c r="K1393" s="7"/>
      <c r="L1393" s="254"/>
      <c r="R1393" s="7"/>
      <c r="T1393" s="174"/>
      <c r="U1393" s="7"/>
      <c r="W1393" s="174"/>
    </row>
    <row r="1394" spans="1:23" customFormat="1">
      <c r="A1394" s="7"/>
      <c r="B1394" s="7"/>
      <c r="C1394" s="7"/>
      <c r="D1394" s="7"/>
      <c r="E1394" s="7"/>
      <c r="F1394" s="7"/>
      <c r="G1394" s="7"/>
      <c r="H1394" s="7"/>
      <c r="I1394" s="7"/>
      <c r="J1394" s="8"/>
      <c r="K1394" s="7"/>
      <c r="L1394" s="254"/>
      <c r="R1394" s="7"/>
      <c r="T1394" s="174"/>
      <c r="U1394" s="7"/>
      <c r="W1394" s="174"/>
    </row>
    <row r="1395" spans="1:23" customFormat="1">
      <c r="A1395" s="7"/>
      <c r="B1395" s="7"/>
      <c r="C1395" s="7"/>
      <c r="D1395" s="7"/>
      <c r="E1395" s="7"/>
      <c r="F1395" s="7"/>
      <c r="G1395" s="7"/>
      <c r="H1395" s="7"/>
      <c r="I1395" s="7"/>
      <c r="J1395" s="8"/>
      <c r="K1395" s="7"/>
      <c r="L1395" s="254"/>
      <c r="R1395" s="7"/>
      <c r="T1395" s="174"/>
      <c r="U1395" s="7"/>
      <c r="W1395" s="174"/>
    </row>
    <row r="1396" spans="1:23" customFormat="1">
      <c r="A1396" s="7"/>
      <c r="B1396" s="7"/>
      <c r="C1396" s="7"/>
      <c r="D1396" s="7"/>
      <c r="E1396" s="7"/>
      <c r="F1396" s="7"/>
      <c r="G1396" s="7"/>
      <c r="H1396" s="7"/>
      <c r="I1396" s="7"/>
      <c r="J1396" s="8"/>
      <c r="K1396" s="7"/>
      <c r="L1396" s="254"/>
      <c r="R1396" s="7"/>
      <c r="T1396" s="174"/>
      <c r="U1396" s="7"/>
      <c r="W1396" s="174"/>
    </row>
    <row r="1397" spans="1:23" customFormat="1">
      <c r="A1397" s="7"/>
      <c r="B1397" s="7"/>
      <c r="C1397" s="7"/>
      <c r="D1397" s="7"/>
      <c r="E1397" s="7"/>
      <c r="F1397" s="7"/>
      <c r="G1397" s="7"/>
      <c r="H1397" s="7"/>
      <c r="I1397" s="7"/>
      <c r="J1397" s="8"/>
      <c r="K1397" s="7"/>
      <c r="L1397" s="254"/>
      <c r="R1397" s="7"/>
      <c r="T1397" s="174"/>
      <c r="U1397" s="7"/>
      <c r="W1397" s="174"/>
    </row>
    <row r="1398" spans="1:23" customFormat="1">
      <c r="A1398" s="7"/>
      <c r="B1398" s="7"/>
      <c r="C1398" s="7"/>
      <c r="D1398" s="7"/>
      <c r="E1398" s="7"/>
      <c r="F1398" s="7"/>
      <c r="G1398" s="7"/>
      <c r="H1398" s="7"/>
      <c r="I1398" s="7"/>
      <c r="J1398" s="8"/>
      <c r="K1398" s="7"/>
      <c r="L1398" s="254"/>
      <c r="R1398" s="7"/>
      <c r="T1398" s="174"/>
      <c r="U1398" s="7"/>
      <c r="W1398" s="174"/>
    </row>
    <row r="1399" spans="1:23" customFormat="1">
      <c r="A1399" s="7"/>
      <c r="B1399" s="7"/>
      <c r="C1399" s="7"/>
      <c r="D1399" s="7"/>
      <c r="E1399" s="7"/>
      <c r="F1399" s="7"/>
      <c r="G1399" s="7"/>
      <c r="H1399" s="7"/>
      <c r="I1399" s="7"/>
      <c r="J1399" s="8"/>
      <c r="K1399" s="7"/>
      <c r="L1399" s="254"/>
      <c r="R1399" s="7"/>
      <c r="T1399" s="174"/>
      <c r="U1399" s="7"/>
      <c r="W1399" s="174"/>
    </row>
    <row r="1400" spans="1:23" customFormat="1">
      <c r="A1400" s="7"/>
      <c r="B1400" s="7"/>
      <c r="C1400" s="7"/>
      <c r="D1400" s="7"/>
      <c r="E1400" s="7"/>
      <c r="F1400" s="7"/>
      <c r="G1400" s="7"/>
      <c r="H1400" s="7"/>
      <c r="I1400" s="7"/>
      <c r="J1400" s="8"/>
      <c r="K1400" s="7"/>
      <c r="L1400" s="254"/>
      <c r="R1400" s="7"/>
      <c r="T1400" s="174"/>
      <c r="U1400" s="7"/>
      <c r="W1400" s="174"/>
    </row>
    <row r="1401" spans="1:23" customFormat="1">
      <c r="A1401" s="7"/>
      <c r="B1401" s="7"/>
      <c r="C1401" s="7"/>
      <c r="D1401" s="7"/>
      <c r="E1401" s="7"/>
      <c r="F1401" s="7"/>
      <c r="G1401" s="7"/>
      <c r="H1401" s="7"/>
      <c r="I1401" s="7"/>
      <c r="J1401" s="8"/>
      <c r="K1401" s="7"/>
      <c r="L1401" s="254"/>
      <c r="R1401" s="7"/>
      <c r="T1401" s="174"/>
      <c r="U1401" s="7"/>
      <c r="W1401" s="174"/>
    </row>
    <row r="1402" spans="1:23" customFormat="1">
      <c r="A1402" s="7"/>
      <c r="B1402" s="7"/>
      <c r="C1402" s="7"/>
      <c r="D1402" s="7"/>
      <c r="E1402" s="7"/>
      <c r="F1402" s="7"/>
      <c r="G1402" s="7"/>
      <c r="H1402" s="7"/>
      <c r="I1402" s="7"/>
      <c r="J1402" s="8"/>
      <c r="K1402" s="7"/>
      <c r="L1402" s="254"/>
      <c r="R1402" s="7"/>
      <c r="T1402" s="174"/>
      <c r="U1402" s="7"/>
      <c r="W1402" s="174"/>
    </row>
    <row r="1403" spans="1:23" customFormat="1">
      <c r="A1403" s="7"/>
      <c r="B1403" s="7"/>
      <c r="C1403" s="7"/>
      <c r="D1403" s="7"/>
      <c r="E1403" s="7"/>
      <c r="F1403" s="7"/>
      <c r="G1403" s="7"/>
      <c r="H1403" s="7"/>
      <c r="I1403" s="7"/>
      <c r="J1403" s="8"/>
      <c r="K1403" s="7"/>
      <c r="L1403" s="254"/>
      <c r="R1403" s="7"/>
      <c r="T1403" s="174"/>
      <c r="U1403" s="7"/>
      <c r="W1403" s="174"/>
    </row>
    <row r="1404" spans="1:23" customFormat="1">
      <c r="A1404" s="7"/>
      <c r="B1404" s="7"/>
      <c r="C1404" s="7"/>
      <c r="D1404" s="7"/>
      <c r="E1404" s="7"/>
      <c r="F1404" s="7"/>
      <c r="G1404" s="7"/>
      <c r="H1404" s="7"/>
      <c r="I1404" s="7"/>
      <c r="J1404" s="8"/>
      <c r="K1404" s="7"/>
      <c r="L1404" s="254"/>
      <c r="R1404" s="7"/>
      <c r="T1404" s="174"/>
      <c r="U1404" s="7"/>
      <c r="W1404" s="174"/>
    </row>
    <row r="1405" spans="1:23" customFormat="1">
      <c r="A1405" s="7"/>
      <c r="B1405" s="7"/>
      <c r="C1405" s="7"/>
      <c r="D1405" s="7"/>
      <c r="E1405" s="7"/>
      <c r="F1405" s="7"/>
      <c r="G1405" s="7"/>
      <c r="H1405" s="7"/>
      <c r="I1405" s="7"/>
      <c r="J1405" s="8"/>
      <c r="K1405" s="7"/>
      <c r="L1405" s="254"/>
      <c r="R1405" s="7"/>
      <c r="T1405" s="174"/>
      <c r="U1405" s="7"/>
      <c r="W1405" s="174"/>
    </row>
    <row r="1406" spans="1:23" customFormat="1">
      <c r="A1406" s="7"/>
      <c r="B1406" s="7"/>
      <c r="C1406" s="7"/>
      <c r="D1406" s="7"/>
      <c r="E1406" s="7"/>
      <c r="F1406" s="7"/>
      <c r="G1406" s="7"/>
      <c r="H1406" s="7"/>
      <c r="I1406" s="7"/>
      <c r="J1406" s="8"/>
      <c r="K1406" s="7"/>
      <c r="L1406" s="254"/>
      <c r="R1406" s="7"/>
      <c r="T1406" s="174"/>
      <c r="U1406" s="7"/>
      <c r="W1406" s="174"/>
    </row>
    <row r="1407" spans="1:23" customFormat="1">
      <c r="A1407" s="7"/>
      <c r="B1407" s="7"/>
      <c r="C1407" s="7"/>
      <c r="D1407" s="7"/>
      <c r="E1407" s="7"/>
      <c r="F1407" s="7"/>
      <c r="G1407" s="7"/>
      <c r="H1407" s="7"/>
      <c r="I1407" s="7"/>
      <c r="J1407" s="8"/>
      <c r="K1407" s="7"/>
      <c r="L1407" s="254"/>
      <c r="R1407" s="7"/>
      <c r="T1407" s="174"/>
      <c r="U1407" s="7"/>
      <c r="W1407" s="174"/>
    </row>
    <row r="1408" spans="1:23" customFormat="1">
      <c r="A1408" s="7"/>
      <c r="B1408" s="7"/>
      <c r="C1408" s="7"/>
      <c r="D1408" s="7"/>
      <c r="E1408" s="7"/>
      <c r="F1408" s="7"/>
      <c r="G1408" s="7"/>
      <c r="H1408" s="7"/>
      <c r="I1408" s="7"/>
      <c r="J1408" s="8"/>
      <c r="K1408" s="7"/>
      <c r="L1408" s="254"/>
      <c r="R1408" s="7"/>
      <c r="T1408" s="174"/>
      <c r="U1408" s="7"/>
      <c r="W1408" s="174"/>
    </row>
    <row r="1409" spans="1:23" customFormat="1">
      <c r="A1409" s="7"/>
      <c r="B1409" s="7"/>
      <c r="C1409" s="7"/>
      <c r="D1409" s="7"/>
      <c r="E1409" s="7"/>
      <c r="F1409" s="7"/>
      <c r="G1409" s="7"/>
      <c r="H1409" s="7"/>
      <c r="I1409" s="7"/>
      <c r="J1409" s="8"/>
      <c r="K1409" s="7"/>
      <c r="L1409" s="254"/>
      <c r="R1409" s="7"/>
      <c r="T1409" s="174"/>
      <c r="U1409" s="7"/>
      <c r="W1409" s="174"/>
    </row>
    <row r="1410" spans="1:23" customFormat="1">
      <c r="A1410" s="7"/>
      <c r="B1410" s="7"/>
      <c r="C1410" s="7"/>
      <c r="D1410" s="7"/>
      <c r="E1410" s="7"/>
      <c r="F1410" s="7"/>
      <c r="G1410" s="7"/>
      <c r="H1410" s="7"/>
      <c r="I1410" s="7"/>
      <c r="J1410" s="8"/>
      <c r="K1410" s="7"/>
      <c r="L1410" s="254"/>
      <c r="R1410" s="7"/>
      <c r="T1410" s="174"/>
      <c r="U1410" s="7"/>
      <c r="W1410" s="174"/>
    </row>
    <row r="1411" spans="1:23" customFormat="1">
      <c r="A1411" s="7"/>
      <c r="B1411" s="7"/>
      <c r="C1411" s="7"/>
      <c r="D1411" s="7"/>
      <c r="E1411" s="7"/>
      <c r="F1411" s="7"/>
      <c r="G1411" s="7"/>
      <c r="H1411" s="7"/>
      <c r="I1411" s="7"/>
      <c r="J1411" s="8"/>
      <c r="K1411" s="7"/>
      <c r="L1411" s="254"/>
      <c r="R1411" s="7"/>
      <c r="T1411" s="174"/>
      <c r="U1411" s="7"/>
      <c r="W1411" s="174"/>
    </row>
    <row r="1412" spans="1:23" customFormat="1">
      <c r="A1412" s="7"/>
      <c r="B1412" s="7"/>
      <c r="C1412" s="7"/>
      <c r="D1412" s="7"/>
      <c r="E1412" s="7"/>
      <c r="F1412" s="7"/>
      <c r="G1412" s="7"/>
      <c r="H1412" s="7"/>
      <c r="I1412" s="7"/>
      <c r="J1412" s="8"/>
      <c r="K1412" s="7"/>
      <c r="L1412" s="254"/>
      <c r="R1412" s="7"/>
      <c r="T1412" s="174"/>
      <c r="U1412" s="7"/>
      <c r="W1412" s="174"/>
    </row>
    <row r="1413" spans="1:23" customFormat="1">
      <c r="A1413" s="7"/>
      <c r="B1413" s="7"/>
      <c r="C1413" s="7"/>
      <c r="D1413" s="7"/>
      <c r="E1413" s="7"/>
      <c r="F1413" s="7"/>
      <c r="G1413" s="7"/>
      <c r="H1413" s="7"/>
      <c r="I1413" s="7"/>
      <c r="J1413" s="8"/>
      <c r="K1413" s="7"/>
      <c r="L1413" s="254"/>
      <c r="R1413" s="7"/>
      <c r="T1413" s="174"/>
      <c r="U1413" s="7"/>
      <c r="W1413" s="174"/>
    </row>
    <row r="1414" spans="1:23" customFormat="1">
      <c r="A1414" s="7"/>
      <c r="B1414" s="7"/>
      <c r="C1414" s="7"/>
      <c r="D1414" s="7"/>
      <c r="E1414" s="7"/>
      <c r="F1414" s="7"/>
      <c r="G1414" s="7"/>
      <c r="H1414" s="7"/>
      <c r="I1414" s="7"/>
      <c r="J1414" s="8"/>
      <c r="K1414" s="7"/>
      <c r="L1414" s="254"/>
      <c r="R1414" s="7"/>
      <c r="T1414" s="174"/>
      <c r="U1414" s="7"/>
      <c r="W1414" s="174"/>
    </row>
    <row r="1415" spans="1:23" customFormat="1">
      <c r="A1415" s="7"/>
      <c r="B1415" s="7"/>
      <c r="C1415" s="7"/>
      <c r="D1415" s="7"/>
      <c r="E1415" s="7"/>
      <c r="F1415" s="7"/>
      <c r="G1415" s="7"/>
      <c r="H1415" s="7"/>
      <c r="I1415" s="7"/>
      <c r="J1415" s="8"/>
      <c r="K1415" s="7"/>
      <c r="L1415" s="254"/>
      <c r="R1415" s="7"/>
      <c r="T1415" s="174"/>
      <c r="U1415" s="7"/>
      <c r="W1415" s="174"/>
    </row>
    <row r="1416" spans="1:23" customFormat="1">
      <c r="A1416" s="7"/>
      <c r="B1416" s="7"/>
      <c r="C1416" s="7"/>
      <c r="D1416" s="7"/>
      <c r="E1416" s="7"/>
      <c r="F1416" s="7"/>
      <c r="G1416" s="7"/>
      <c r="H1416" s="7"/>
      <c r="I1416" s="7"/>
      <c r="J1416" s="8"/>
      <c r="K1416" s="7"/>
      <c r="L1416" s="254"/>
      <c r="R1416" s="7"/>
      <c r="T1416" s="174"/>
      <c r="U1416" s="7"/>
      <c r="W1416" s="174"/>
    </row>
    <row r="1417" spans="1:23" customFormat="1">
      <c r="A1417" s="7"/>
      <c r="B1417" s="7"/>
      <c r="C1417" s="7"/>
      <c r="D1417" s="7"/>
      <c r="E1417" s="7"/>
      <c r="F1417" s="7"/>
      <c r="G1417" s="7"/>
      <c r="H1417" s="7"/>
      <c r="I1417" s="7"/>
      <c r="J1417" s="8"/>
      <c r="K1417" s="7"/>
      <c r="L1417" s="254"/>
      <c r="R1417" s="7"/>
      <c r="T1417" s="174"/>
      <c r="U1417" s="7"/>
      <c r="W1417" s="174"/>
    </row>
    <row r="1418" spans="1:23" customFormat="1">
      <c r="A1418" s="7"/>
      <c r="B1418" s="7"/>
      <c r="C1418" s="7"/>
      <c r="D1418" s="7"/>
      <c r="E1418" s="7"/>
      <c r="F1418" s="7"/>
      <c r="G1418" s="7"/>
      <c r="H1418" s="7"/>
      <c r="I1418" s="7"/>
      <c r="J1418" s="8"/>
      <c r="K1418" s="7"/>
      <c r="L1418" s="254"/>
      <c r="R1418" s="7"/>
      <c r="T1418" s="174"/>
      <c r="U1418" s="7"/>
      <c r="W1418" s="174"/>
    </row>
    <row r="1419" spans="1:23" customFormat="1">
      <c r="A1419" s="7"/>
      <c r="B1419" s="7"/>
      <c r="C1419" s="7"/>
      <c r="D1419" s="7"/>
      <c r="E1419" s="7"/>
      <c r="F1419" s="7"/>
      <c r="G1419" s="7"/>
      <c r="H1419" s="7"/>
      <c r="I1419" s="7"/>
      <c r="J1419" s="8"/>
      <c r="K1419" s="7"/>
      <c r="L1419" s="254"/>
      <c r="R1419" s="7"/>
      <c r="T1419" s="174"/>
      <c r="U1419" s="7"/>
      <c r="W1419" s="174"/>
    </row>
    <row r="1420" spans="1:23" customFormat="1">
      <c r="A1420" s="7"/>
      <c r="B1420" s="7"/>
      <c r="C1420" s="7"/>
      <c r="D1420" s="7"/>
      <c r="E1420" s="7"/>
      <c r="F1420" s="7"/>
      <c r="G1420" s="7"/>
      <c r="H1420" s="7"/>
      <c r="I1420" s="7"/>
      <c r="J1420" s="8"/>
      <c r="K1420" s="7"/>
      <c r="L1420" s="254"/>
      <c r="R1420" s="7"/>
      <c r="T1420" s="174"/>
      <c r="U1420" s="7"/>
      <c r="W1420" s="174"/>
    </row>
    <row r="1421" spans="1:23" customFormat="1">
      <c r="A1421" s="7"/>
      <c r="B1421" s="7"/>
      <c r="C1421" s="7"/>
      <c r="D1421" s="7"/>
      <c r="E1421" s="7"/>
      <c r="F1421" s="7"/>
      <c r="G1421" s="7"/>
      <c r="H1421" s="7"/>
      <c r="I1421" s="7"/>
      <c r="J1421" s="8"/>
      <c r="K1421" s="7"/>
      <c r="L1421" s="254"/>
      <c r="R1421" s="7"/>
      <c r="T1421" s="174"/>
      <c r="U1421" s="7"/>
      <c r="W1421" s="174"/>
    </row>
    <row r="1422" spans="1:23" customFormat="1">
      <c r="A1422" s="7"/>
      <c r="B1422" s="7"/>
      <c r="C1422" s="7"/>
      <c r="D1422" s="7"/>
      <c r="E1422" s="7"/>
      <c r="F1422" s="7"/>
      <c r="G1422" s="7"/>
      <c r="H1422" s="7"/>
      <c r="I1422" s="7"/>
      <c r="J1422" s="8"/>
      <c r="K1422" s="7"/>
      <c r="L1422" s="254"/>
      <c r="R1422" s="7"/>
      <c r="T1422" s="174"/>
      <c r="U1422" s="7"/>
      <c r="W1422" s="174"/>
    </row>
    <row r="1423" spans="1:23" customFormat="1">
      <c r="A1423" s="7"/>
      <c r="B1423" s="7"/>
      <c r="C1423" s="7"/>
      <c r="D1423" s="7"/>
      <c r="E1423" s="7"/>
      <c r="F1423" s="7"/>
      <c r="G1423" s="7"/>
      <c r="H1423" s="7"/>
      <c r="I1423" s="7"/>
      <c r="J1423" s="8"/>
      <c r="K1423" s="7"/>
      <c r="L1423" s="254"/>
      <c r="R1423" s="7"/>
      <c r="T1423" s="174"/>
      <c r="U1423" s="7"/>
      <c r="W1423" s="174"/>
    </row>
    <row r="1424" spans="1:23" customFormat="1">
      <c r="A1424" s="7"/>
      <c r="B1424" s="7"/>
      <c r="C1424" s="7"/>
      <c r="D1424" s="7"/>
      <c r="E1424" s="7"/>
      <c r="F1424" s="7"/>
      <c r="G1424" s="7"/>
      <c r="H1424" s="7"/>
      <c r="I1424" s="7"/>
      <c r="J1424" s="8"/>
      <c r="K1424" s="7"/>
      <c r="L1424" s="254"/>
      <c r="R1424" s="7"/>
      <c r="T1424" s="174"/>
      <c r="U1424" s="7"/>
      <c r="W1424" s="174"/>
    </row>
    <row r="1425" spans="1:23" customFormat="1">
      <c r="A1425" s="7"/>
      <c r="B1425" s="7"/>
      <c r="C1425" s="7"/>
      <c r="D1425" s="7"/>
      <c r="E1425" s="7"/>
      <c r="F1425" s="7"/>
      <c r="G1425" s="7"/>
      <c r="H1425" s="7"/>
      <c r="I1425" s="7"/>
      <c r="J1425" s="8"/>
      <c r="K1425" s="7"/>
      <c r="L1425" s="254"/>
      <c r="R1425" s="7"/>
      <c r="T1425" s="174"/>
      <c r="U1425" s="7"/>
      <c r="W1425" s="174"/>
    </row>
    <row r="1426" spans="1:23" customFormat="1">
      <c r="A1426" s="7"/>
      <c r="B1426" s="7"/>
      <c r="C1426" s="7"/>
      <c r="D1426" s="7"/>
      <c r="E1426" s="7"/>
      <c r="F1426" s="7"/>
      <c r="G1426" s="7"/>
      <c r="H1426" s="7"/>
      <c r="I1426" s="7"/>
      <c r="J1426" s="8"/>
      <c r="K1426" s="7"/>
      <c r="L1426" s="254"/>
      <c r="R1426" s="7"/>
      <c r="T1426" s="174"/>
      <c r="U1426" s="7"/>
      <c r="W1426" s="174"/>
    </row>
    <row r="1427" spans="1:23" customFormat="1">
      <c r="A1427" s="7"/>
      <c r="B1427" s="7"/>
      <c r="C1427" s="7"/>
      <c r="D1427" s="7"/>
      <c r="E1427" s="7"/>
      <c r="F1427" s="7"/>
      <c r="G1427" s="7"/>
      <c r="H1427" s="7"/>
      <c r="I1427" s="7"/>
      <c r="J1427" s="8"/>
      <c r="K1427" s="7"/>
      <c r="L1427" s="254"/>
      <c r="R1427" s="7"/>
      <c r="T1427" s="174"/>
      <c r="U1427" s="7"/>
      <c r="W1427" s="174"/>
    </row>
    <row r="1428" spans="1:23" customFormat="1">
      <c r="A1428" s="7"/>
      <c r="B1428" s="7"/>
      <c r="C1428" s="7"/>
      <c r="D1428" s="7"/>
      <c r="E1428" s="7"/>
      <c r="F1428" s="7"/>
      <c r="G1428" s="7"/>
      <c r="H1428" s="7"/>
      <c r="I1428" s="7"/>
      <c r="J1428" s="8"/>
      <c r="K1428" s="7"/>
      <c r="L1428" s="254"/>
      <c r="R1428" s="7"/>
      <c r="T1428" s="174"/>
      <c r="U1428" s="7"/>
      <c r="W1428" s="174"/>
    </row>
    <row r="1429" spans="1:23" customFormat="1">
      <c r="A1429" s="7"/>
      <c r="B1429" s="7"/>
      <c r="C1429" s="7"/>
      <c r="D1429" s="7"/>
      <c r="E1429" s="7"/>
      <c r="F1429" s="7"/>
      <c r="G1429" s="7"/>
      <c r="H1429" s="7"/>
      <c r="I1429" s="7"/>
      <c r="J1429" s="8"/>
      <c r="K1429" s="7"/>
      <c r="L1429" s="254"/>
      <c r="R1429" s="7"/>
      <c r="T1429" s="174"/>
      <c r="U1429" s="7"/>
      <c r="W1429" s="174"/>
    </row>
    <row r="1430" spans="1:23" customFormat="1">
      <c r="A1430" s="7"/>
      <c r="B1430" s="7"/>
      <c r="C1430" s="7"/>
      <c r="D1430" s="7"/>
      <c r="E1430" s="7"/>
      <c r="F1430" s="7"/>
      <c r="G1430" s="7"/>
      <c r="H1430" s="7"/>
      <c r="I1430" s="7"/>
      <c r="J1430" s="8"/>
      <c r="K1430" s="7"/>
      <c r="L1430" s="254"/>
      <c r="R1430" s="7"/>
      <c r="T1430" s="174"/>
      <c r="U1430" s="7"/>
      <c r="W1430" s="174"/>
    </row>
    <row r="1431" spans="1:23" customFormat="1">
      <c r="A1431" s="7"/>
      <c r="B1431" s="7"/>
      <c r="C1431" s="7"/>
      <c r="D1431" s="7"/>
      <c r="E1431" s="7"/>
      <c r="F1431" s="7"/>
      <c r="G1431" s="7"/>
      <c r="H1431" s="7"/>
      <c r="I1431" s="7"/>
      <c r="J1431" s="8"/>
      <c r="K1431" s="7"/>
      <c r="L1431" s="254"/>
      <c r="R1431" s="7"/>
      <c r="T1431" s="174"/>
      <c r="U1431" s="7"/>
      <c r="W1431" s="174"/>
    </row>
    <row r="1432" spans="1:23" customFormat="1">
      <c r="A1432" s="7"/>
      <c r="B1432" s="7"/>
      <c r="C1432" s="7"/>
      <c r="D1432" s="7"/>
      <c r="E1432" s="7"/>
      <c r="F1432" s="7"/>
      <c r="G1432" s="7"/>
      <c r="H1432" s="7"/>
      <c r="I1432" s="7"/>
      <c r="J1432" s="8"/>
      <c r="K1432" s="7"/>
      <c r="L1432" s="254"/>
      <c r="R1432" s="7"/>
      <c r="T1432" s="174"/>
      <c r="U1432" s="7"/>
      <c r="W1432" s="174"/>
    </row>
    <row r="1433" spans="1:23" customFormat="1">
      <c r="A1433" s="7"/>
      <c r="B1433" s="7"/>
      <c r="C1433" s="7"/>
      <c r="D1433" s="7"/>
      <c r="E1433" s="7"/>
      <c r="F1433" s="7"/>
      <c r="G1433" s="7"/>
      <c r="H1433" s="7"/>
      <c r="I1433" s="7"/>
      <c r="J1433" s="8"/>
      <c r="K1433" s="7"/>
      <c r="L1433" s="254"/>
      <c r="R1433" s="7"/>
      <c r="T1433" s="174"/>
      <c r="U1433" s="7"/>
      <c r="W1433" s="174"/>
    </row>
    <row r="1434" spans="1:23" customFormat="1">
      <c r="A1434" s="7"/>
      <c r="B1434" s="7"/>
      <c r="C1434" s="7"/>
      <c r="D1434" s="7"/>
      <c r="E1434" s="7"/>
      <c r="F1434" s="7"/>
      <c r="G1434" s="7"/>
      <c r="H1434" s="7"/>
      <c r="I1434" s="7"/>
      <c r="J1434" s="8"/>
      <c r="K1434" s="7"/>
      <c r="L1434" s="254"/>
      <c r="R1434" s="7"/>
      <c r="T1434" s="174"/>
      <c r="U1434" s="7"/>
      <c r="W1434" s="174"/>
    </row>
    <row r="1435" spans="1:23" customFormat="1">
      <c r="A1435" s="7"/>
      <c r="B1435" s="7"/>
      <c r="C1435" s="7"/>
      <c r="D1435" s="7"/>
      <c r="E1435" s="7"/>
      <c r="F1435" s="7"/>
      <c r="G1435" s="7"/>
      <c r="H1435" s="7"/>
      <c r="I1435" s="7"/>
      <c r="J1435" s="8"/>
      <c r="K1435" s="7"/>
      <c r="L1435" s="254"/>
      <c r="R1435" s="7"/>
      <c r="T1435" s="174"/>
      <c r="U1435" s="7"/>
      <c r="W1435" s="174"/>
    </row>
    <row r="1436" spans="1:23" customFormat="1">
      <c r="A1436" s="7"/>
      <c r="B1436" s="7"/>
      <c r="C1436" s="7"/>
      <c r="D1436" s="7"/>
      <c r="E1436" s="7"/>
      <c r="F1436" s="7"/>
      <c r="G1436" s="7"/>
      <c r="H1436" s="7"/>
      <c r="I1436" s="7"/>
      <c r="J1436" s="8"/>
      <c r="K1436" s="7"/>
      <c r="L1436" s="254"/>
      <c r="R1436" s="7"/>
      <c r="T1436" s="174"/>
      <c r="U1436" s="7"/>
      <c r="W1436" s="174"/>
    </row>
    <row r="1437" spans="1:23" customFormat="1">
      <c r="A1437" s="7"/>
      <c r="B1437" s="7"/>
      <c r="C1437" s="7"/>
      <c r="D1437" s="7"/>
      <c r="E1437" s="7"/>
      <c r="F1437" s="7"/>
      <c r="G1437" s="7"/>
      <c r="H1437" s="7"/>
      <c r="I1437" s="7"/>
      <c r="J1437" s="8"/>
      <c r="K1437" s="7"/>
      <c r="L1437" s="254"/>
      <c r="R1437" s="7"/>
      <c r="T1437" s="174"/>
      <c r="U1437" s="7"/>
      <c r="W1437" s="174"/>
    </row>
    <row r="1438" spans="1:23" customFormat="1">
      <c r="A1438" s="7"/>
      <c r="B1438" s="7"/>
      <c r="C1438" s="7"/>
      <c r="D1438" s="7"/>
      <c r="E1438" s="7"/>
      <c r="F1438" s="7"/>
      <c r="G1438" s="7"/>
      <c r="H1438" s="7"/>
      <c r="I1438" s="7"/>
      <c r="J1438" s="8"/>
      <c r="K1438" s="7"/>
      <c r="L1438" s="254"/>
      <c r="R1438" s="7"/>
      <c r="T1438" s="174"/>
      <c r="U1438" s="7"/>
      <c r="W1438" s="174"/>
    </row>
    <row r="1439" spans="1:23" customFormat="1">
      <c r="A1439" s="7"/>
      <c r="B1439" s="7"/>
      <c r="C1439" s="7"/>
      <c r="D1439" s="7"/>
      <c r="E1439" s="7"/>
      <c r="F1439" s="7"/>
      <c r="G1439" s="7"/>
      <c r="H1439" s="7"/>
      <c r="I1439" s="7"/>
      <c r="J1439" s="8"/>
      <c r="K1439" s="7"/>
      <c r="L1439" s="254"/>
      <c r="R1439" s="7"/>
      <c r="T1439" s="174"/>
      <c r="U1439" s="7"/>
      <c r="W1439" s="174"/>
    </row>
    <row r="1440" spans="1:23" customFormat="1">
      <c r="A1440" s="7"/>
      <c r="B1440" s="7"/>
      <c r="C1440" s="7"/>
      <c r="D1440" s="7"/>
      <c r="E1440" s="7"/>
      <c r="F1440" s="7"/>
      <c r="G1440" s="7"/>
      <c r="H1440" s="7"/>
      <c r="I1440" s="7"/>
      <c r="J1440" s="8"/>
      <c r="K1440" s="7"/>
      <c r="L1440" s="254"/>
      <c r="R1440" s="7"/>
      <c r="T1440" s="174"/>
      <c r="U1440" s="7"/>
      <c r="W1440" s="174"/>
    </row>
    <row r="1441" spans="1:23" customFormat="1">
      <c r="A1441" s="7"/>
      <c r="B1441" s="7"/>
      <c r="C1441" s="7"/>
      <c r="D1441" s="7"/>
      <c r="E1441" s="7"/>
      <c r="F1441" s="7"/>
      <c r="G1441" s="7"/>
      <c r="H1441" s="7"/>
      <c r="I1441" s="7"/>
      <c r="J1441" s="8"/>
      <c r="K1441" s="7"/>
      <c r="L1441" s="254"/>
      <c r="R1441" s="7"/>
      <c r="T1441" s="174"/>
      <c r="U1441" s="7"/>
      <c r="W1441" s="174"/>
    </row>
    <row r="1442" spans="1:23" customFormat="1">
      <c r="A1442" s="7"/>
      <c r="B1442" s="7"/>
      <c r="C1442" s="7"/>
      <c r="D1442" s="7"/>
      <c r="E1442" s="7"/>
      <c r="F1442" s="7"/>
      <c r="G1442" s="7"/>
      <c r="H1442" s="7"/>
      <c r="I1442" s="7"/>
      <c r="J1442" s="8"/>
      <c r="K1442" s="7"/>
      <c r="L1442" s="254"/>
      <c r="R1442" s="7"/>
      <c r="T1442" s="174"/>
      <c r="U1442" s="7"/>
      <c r="W1442" s="174"/>
    </row>
    <row r="1443" spans="1:23" customFormat="1">
      <c r="A1443" s="7"/>
      <c r="B1443" s="7"/>
      <c r="C1443" s="7"/>
      <c r="D1443" s="7"/>
      <c r="E1443" s="7"/>
      <c r="F1443" s="7"/>
      <c r="G1443" s="7"/>
      <c r="H1443" s="7"/>
      <c r="I1443" s="7"/>
      <c r="J1443" s="8"/>
      <c r="K1443" s="7"/>
      <c r="L1443" s="254"/>
      <c r="R1443" s="7"/>
      <c r="T1443" s="174"/>
      <c r="U1443" s="7"/>
      <c r="W1443" s="174"/>
    </row>
    <row r="1444" spans="1:23" customFormat="1">
      <c r="A1444" s="7"/>
      <c r="B1444" s="7"/>
      <c r="C1444" s="7"/>
      <c r="D1444" s="7"/>
      <c r="E1444" s="7"/>
      <c r="F1444" s="7"/>
      <c r="G1444" s="7"/>
      <c r="H1444" s="7"/>
      <c r="I1444" s="7"/>
      <c r="J1444" s="8"/>
      <c r="K1444" s="7"/>
      <c r="L1444" s="254"/>
      <c r="R1444" s="7"/>
      <c r="T1444" s="174"/>
      <c r="U1444" s="7"/>
      <c r="W1444" s="174"/>
    </row>
    <row r="1445" spans="1:23" customFormat="1">
      <c r="A1445" s="7"/>
      <c r="B1445" s="7"/>
      <c r="C1445" s="7"/>
      <c r="D1445" s="7"/>
      <c r="E1445" s="7"/>
      <c r="F1445" s="7"/>
      <c r="G1445" s="7"/>
      <c r="H1445" s="7"/>
      <c r="I1445" s="7"/>
      <c r="J1445" s="8"/>
      <c r="K1445" s="7"/>
      <c r="L1445" s="254"/>
      <c r="R1445" s="7"/>
      <c r="T1445" s="174"/>
      <c r="U1445" s="7"/>
      <c r="W1445" s="174"/>
    </row>
    <row r="1446" spans="1:23" customFormat="1">
      <c r="A1446" s="7"/>
      <c r="B1446" s="7"/>
      <c r="C1446" s="7"/>
      <c r="D1446" s="7"/>
      <c r="E1446" s="7"/>
      <c r="F1446" s="7"/>
      <c r="G1446" s="7"/>
      <c r="H1446" s="7"/>
      <c r="I1446" s="7"/>
      <c r="J1446" s="8"/>
      <c r="K1446" s="7"/>
      <c r="L1446" s="254"/>
      <c r="R1446" s="7"/>
      <c r="T1446" s="174"/>
      <c r="U1446" s="7"/>
      <c r="W1446" s="174"/>
    </row>
    <row r="1447" spans="1:23" customFormat="1">
      <c r="A1447" s="7"/>
      <c r="B1447" s="7"/>
      <c r="C1447" s="7"/>
      <c r="D1447" s="7"/>
      <c r="E1447" s="7"/>
      <c r="F1447" s="7"/>
      <c r="G1447" s="7"/>
      <c r="H1447" s="7"/>
      <c r="I1447" s="7"/>
      <c r="J1447" s="8"/>
      <c r="K1447" s="7"/>
      <c r="L1447" s="254"/>
      <c r="R1447" s="7"/>
      <c r="T1447" s="174"/>
      <c r="U1447" s="7"/>
      <c r="W1447" s="174"/>
    </row>
    <row r="1448" spans="1:23" customFormat="1">
      <c r="A1448" s="7"/>
      <c r="B1448" s="7"/>
      <c r="C1448" s="7"/>
      <c r="D1448" s="7"/>
      <c r="E1448" s="7"/>
      <c r="F1448" s="7"/>
      <c r="G1448" s="7"/>
      <c r="H1448" s="7"/>
      <c r="I1448" s="7"/>
      <c r="J1448" s="8"/>
      <c r="K1448" s="7"/>
      <c r="L1448" s="254"/>
      <c r="R1448" s="7"/>
      <c r="T1448" s="174"/>
      <c r="U1448" s="7"/>
      <c r="W1448" s="174"/>
    </row>
    <row r="1449" spans="1:23" customFormat="1">
      <c r="A1449" s="7"/>
      <c r="B1449" s="7"/>
      <c r="C1449" s="7"/>
      <c r="D1449" s="7"/>
      <c r="E1449" s="7"/>
      <c r="F1449" s="7"/>
      <c r="G1449" s="7"/>
      <c r="H1449" s="7"/>
      <c r="I1449" s="7"/>
      <c r="J1449" s="8"/>
      <c r="K1449" s="7"/>
      <c r="L1449" s="254"/>
      <c r="R1449" s="7"/>
      <c r="T1449" s="174"/>
      <c r="U1449" s="7"/>
      <c r="W1449" s="174"/>
    </row>
    <row r="1450" spans="1:23" customFormat="1">
      <c r="A1450" s="7"/>
      <c r="B1450" s="7"/>
      <c r="C1450" s="7"/>
      <c r="D1450" s="7"/>
      <c r="E1450" s="7"/>
      <c r="F1450" s="7"/>
      <c r="G1450" s="7"/>
      <c r="H1450" s="7"/>
      <c r="I1450" s="7"/>
      <c r="J1450" s="8"/>
      <c r="K1450" s="7"/>
      <c r="L1450" s="254"/>
      <c r="R1450" s="7"/>
      <c r="T1450" s="174"/>
      <c r="U1450" s="7"/>
      <c r="W1450" s="174"/>
    </row>
    <row r="1451" spans="1:23" customFormat="1">
      <c r="A1451" s="7"/>
      <c r="B1451" s="7"/>
      <c r="C1451" s="7"/>
      <c r="D1451" s="7"/>
      <c r="E1451" s="7"/>
      <c r="F1451" s="7"/>
      <c r="G1451" s="7"/>
      <c r="H1451" s="7"/>
      <c r="I1451" s="7"/>
      <c r="J1451" s="8"/>
      <c r="K1451" s="7"/>
      <c r="L1451" s="254"/>
      <c r="R1451" s="7"/>
      <c r="T1451" s="174"/>
      <c r="U1451" s="7"/>
      <c r="W1451" s="174"/>
    </row>
    <row r="1452" spans="1:23" customFormat="1">
      <c r="A1452" s="7"/>
      <c r="B1452" s="7"/>
      <c r="C1452" s="7"/>
      <c r="D1452" s="7"/>
      <c r="E1452" s="7"/>
      <c r="F1452" s="7"/>
      <c r="G1452" s="7"/>
      <c r="H1452" s="7"/>
      <c r="I1452" s="7"/>
      <c r="J1452" s="8"/>
      <c r="K1452" s="7"/>
      <c r="L1452" s="254"/>
      <c r="R1452" s="7"/>
      <c r="T1452" s="174"/>
      <c r="U1452" s="7"/>
      <c r="W1452" s="174"/>
    </row>
    <row r="1453" spans="1:23" customFormat="1">
      <c r="A1453" s="7"/>
      <c r="B1453" s="7"/>
      <c r="C1453" s="7"/>
      <c r="D1453" s="7"/>
      <c r="E1453" s="7"/>
      <c r="F1453" s="7"/>
      <c r="G1453" s="7"/>
      <c r="H1453" s="7"/>
      <c r="I1453" s="7"/>
      <c r="J1453" s="8"/>
      <c r="K1453" s="7"/>
      <c r="L1453" s="254"/>
      <c r="R1453" s="7"/>
      <c r="T1453" s="174"/>
      <c r="U1453" s="7"/>
      <c r="W1453" s="174"/>
    </row>
    <row r="1454" spans="1:23" customFormat="1">
      <c r="A1454" s="7"/>
      <c r="B1454" s="7"/>
      <c r="C1454" s="7"/>
      <c r="D1454" s="7"/>
      <c r="E1454" s="7"/>
      <c r="F1454" s="7"/>
      <c r="G1454" s="7"/>
      <c r="H1454" s="7"/>
      <c r="I1454" s="7"/>
      <c r="J1454" s="8"/>
      <c r="K1454" s="7"/>
      <c r="L1454" s="254"/>
      <c r="R1454" s="7"/>
      <c r="T1454" s="174"/>
      <c r="U1454" s="7"/>
      <c r="W1454" s="174"/>
    </row>
    <row r="1455" spans="1:23" customFormat="1">
      <c r="A1455" s="7"/>
      <c r="B1455" s="7"/>
      <c r="C1455" s="7"/>
      <c r="D1455" s="7"/>
      <c r="E1455" s="7"/>
      <c r="F1455" s="7"/>
      <c r="G1455" s="7"/>
      <c r="H1455" s="7"/>
      <c r="I1455" s="7"/>
      <c r="J1455" s="8"/>
      <c r="K1455" s="7"/>
      <c r="L1455" s="254"/>
      <c r="R1455" s="7"/>
      <c r="T1455" s="174"/>
      <c r="U1455" s="7"/>
      <c r="W1455" s="174"/>
    </row>
    <row r="1456" spans="1:23" customFormat="1">
      <c r="A1456" s="7"/>
      <c r="B1456" s="7"/>
      <c r="C1456" s="7"/>
      <c r="D1456" s="7"/>
      <c r="E1456" s="7"/>
      <c r="F1456" s="7"/>
      <c r="G1456" s="7"/>
      <c r="H1456" s="7"/>
      <c r="I1456" s="7"/>
      <c r="J1456" s="8"/>
      <c r="K1456" s="7"/>
      <c r="L1456" s="254"/>
      <c r="R1456" s="7"/>
      <c r="T1456" s="174"/>
      <c r="U1456" s="7"/>
      <c r="W1456" s="174"/>
    </row>
    <row r="1457" spans="1:23" customFormat="1">
      <c r="A1457" s="7"/>
      <c r="B1457" s="7"/>
      <c r="C1457" s="7"/>
      <c r="D1457" s="7"/>
      <c r="E1457" s="7"/>
      <c r="F1457" s="7"/>
      <c r="G1457" s="7"/>
      <c r="H1457" s="7"/>
      <c r="I1457" s="7"/>
      <c r="J1457" s="8"/>
      <c r="K1457" s="7"/>
      <c r="L1457" s="254"/>
      <c r="R1457" s="7"/>
      <c r="T1457" s="174"/>
      <c r="U1457" s="7"/>
      <c r="W1457" s="174"/>
    </row>
    <row r="1458" spans="1:23" customFormat="1">
      <c r="A1458" s="7"/>
      <c r="B1458" s="7"/>
      <c r="C1458" s="7"/>
      <c r="D1458" s="7"/>
      <c r="E1458" s="7"/>
      <c r="F1458" s="7"/>
      <c r="G1458" s="7"/>
      <c r="H1458" s="7"/>
      <c r="I1458" s="7"/>
      <c r="J1458" s="8"/>
      <c r="K1458" s="7"/>
      <c r="L1458" s="254"/>
      <c r="R1458" s="7"/>
      <c r="T1458" s="174"/>
      <c r="U1458" s="7"/>
      <c r="W1458" s="174"/>
    </row>
    <row r="1459" spans="1:23" customFormat="1">
      <c r="A1459" s="7"/>
      <c r="B1459" s="7"/>
      <c r="C1459" s="7"/>
      <c r="D1459" s="7"/>
      <c r="E1459" s="7"/>
      <c r="F1459" s="7"/>
      <c r="G1459" s="7"/>
      <c r="H1459" s="7"/>
      <c r="I1459" s="7"/>
      <c r="J1459" s="8"/>
      <c r="K1459" s="7"/>
      <c r="L1459" s="254"/>
      <c r="R1459" s="7"/>
      <c r="T1459" s="174"/>
      <c r="U1459" s="7"/>
      <c r="W1459" s="174"/>
    </row>
    <row r="1460" spans="1:23" customFormat="1">
      <c r="A1460" s="7"/>
      <c r="B1460" s="7"/>
      <c r="C1460" s="7"/>
      <c r="D1460" s="7"/>
      <c r="E1460" s="7"/>
      <c r="F1460" s="7"/>
      <c r="G1460" s="7"/>
      <c r="H1460" s="7"/>
      <c r="I1460" s="7"/>
      <c r="J1460" s="8"/>
      <c r="K1460" s="7"/>
      <c r="L1460" s="254"/>
      <c r="R1460" s="7"/>
      <c r="T1460" s="174"/>
      <c r="U1460" s="7"/>
      <c r="W1460" s="174"/>
    </row>
    <row r="1461" spans="1:23" customFormat="1">
      <c r="A1461" s="7"/>
      <c r="B1461" s="7"/>
      <c r="C1461" s="7"/>
      <c r="D1461" s="7"/>
      <c r="E1461" s="7"/>
      <c r="F1461" s="7"/>
      <c r="G1461" s="7"/>
      <c r="H1461" s="7"/>
      <c r="I1461" s="7"/>
      <c r="J1461" s="8"/>
      <c r="K1461" s="7"/>
      <c r="L1461" s="254"/>
      <c r="R1461" s="7"/>
      <c r="T1461" s="174"/>
      <c r="U1461" s="7"/>
      <c r="W1461" s="174"/>
    </row>
    <row r="1462" spans="1:23" customFormat="1" ht="15.75">
      <c r="A1462" s="7"/>
      <c r="B1462" s="7"/>
      <c r="C1462" s="7"/>
      <c r="D1462" s="7"/>
      <c r="E1462" s="7"/>
      <c r="F1462" s="7"/>
      <c r="G1462" s="7"/>
      <c r="H1462" s="7"/>
      <c r="I1462" s="7"/>
      <c r="J1462" s="8"/>
      <c r="K1462" s="142"/>
      <c r="L1462" s="254"/>
      <c r="R1462" s="142"/>
      <c r="T1462" s="253"/>
      <c r="U1462" s="142"/>
      <c r="W1462" s="253"/>
    </row>
    <row r="1463" spans="1:23" customFormat="1" ht="15.75">
      <c r="A1463" s="7"/>
      <c r="B1463" s="7"/>
      <c r="C1463" s="7"/>
      <c r="D1463" s="7"/>
      <c r="E1463" s="7"/>
      <c r="F1463" s="7"/>
      <c r="G1463" s="7"/>
      <c r="H1463" s="7"/>
      <c r="I1463" s="7"/>
      <c r="J1463" s="8"/>
      <c r="K1463" s="142"/>
      <c r="L1463" s="254"/>
      <c r="R1463" s="142"/>
      <c r="T1463" s="253"/>
      <c r="U1463" s="142"/>
      <c r="W1463" s="253"/>
    </row>
    <row r="1464" spans="1:23" customFormat="1" ht="15.75">
      <c r="A1464" s="7"/>
      <c r="B1464" s="7"/>
      <c r="C1464" s="7"/>
      <c r="D1464" s="7"/>
      <c r="E1464" s="7"/>
      <c r="F1464" s="7"/>
      <c r="G1464" s="7"/>
      <c r="H1464" s="7"/>
      <c r="I1464" s="7"/>
      <c r="J1464" s="8"/>
      <c r="K1464" s="142"/>
      <c r="L1464" s="254"/>
      <c r="R1464" s="142"/>
      <c r="T1464" s="253"/>
      <c r="U1464" s="142"/>
      <c r="W1464" s="253"/>
    </row>
    <row r="1465" spans="1:23" customFormat="1" ht="15.75">
      <c r="A1465" s="7"/>
      <c r="B1465" s="7"/>
      <c r="C1465" s="7"/>
      <c r="D1465" s="7"/>
      <c r="E1465" s="7"/>
      <c r="F1465" s="7"/>
      <c r="G1465" s="7"/>
      <c r="H1465" s="7"/>
      <c r="I1465" s="7"/>
      <c r="J1465" s="8"/>
      <c r="K1465" s="142"/>
      <c r="L1465" s="254"/>
      <c r="R1465" s="142"/>
      <c r="T1465" s="253"/>
      <c r="U1465" s="142"/>
      <c r="W1465" s="253"/>
    </row>
    <row r="1466" spans="1:23" customFormat="1" ht="15.75">
      <c r="A1466" s="7"/>
      <c r="B1466" s="7"/>
      <c r="C1466" s="7"/>
      <c r="D1466" s="7"/>
      <c r="E1466" s="7"/>
      <c r="F1466" s="7"/>
      <c r="G1466" s="7"/>
      <c r="H1466" s="7"/>
      <c r="I1466" s="7"/>
      <c r="J1466" s="8"/>
      <c r="K1466" s="142"/>
      <c r="L1466" s="254"/>
      <c r="R1466" s="142"/>
      <c r="T1466" s="253"/>
      <c r="U1466" s="142"/>
      <c r="W1466" s="253"/>
    </row>
    <row r="1467" spans="1:23" customFormat="1" ht="15.75">
      <c r="A1467" s="7"/>
      <c r="B1467" s="7"/>
      <c r="C1467" s="7"/>
      <c r="D1467" s="7"/>
      <c r="E1467" s="7"/>
      <c r="F1467" s="7"/>
      <c r="G1467" s="7"/>
      <c r="H1467" s="7"/>
      <c r="I1467" s="7"/>
      <c r="J1467" s="8"/>
      <c r="K1467" s="142"/>
      <c r="L1467" s="254"/>
      <c r="R1467" s="142"/>
      <c r="T1467" s="253"/>
      <c r="U1467" s="142"/>
      <c r="W1467" s="253"/>
    </row>
    <row r="1468" spans="1:23" customFormat="1" ht="15.75">
      <c r="A1468" s="7"/>
      <c r="B1468" s="7"/>
      <c r="C1468" s="7"/>
      <c r="D1468" s="7"/>
      <c r="E1468" s="7"/>
      <c r="F1468" s="7"/>
      <c r="G1468" s="7"/>
      <c r="H1468" s="7"/>
      <c r="I1468" s="7"/>
      <c r="J1468" s="8"/>
      <c r="K1468" s="142"/>
      <c r="L1468" s="254"/>
      <c r="R1468" s="142"/>
      <c r="T1468" s="253"/>
      <c r="U1468" s="142"/>
      <c r="W1468" s="253"/>
    </row>
    <row r="1469" spans="1:23" customFormat="1" ht="15.75">
      <c r="A1469" s="7"/>
      <c r="B1469" s="7"/>
      <c r="C1469" s="7"/>
      <c r="D1469" s="7"/>
      <c r="E1469" s="7"/>
      <c r="F1469" s="7"/>
      <c r="G1469" s="7"/>
      <c r="H1469" s="7"/>
      <c r="I1469" s="7"/>
      <c r="J1469" s="8"/>
      <c r="K1469" s="142"/>
      <c r="L1469" s="254"/>
      <c r="R1469" s="142"/>
      <c r="T1469" s="253"/>
      <c r="U1469" s="142"/>
      <c r="W1469" s="253"/>
    </row>
    <row r="1470" spans="1:23" customFormat="1" ht="15.75">
      <c r="A1470" s="7"/>
      <c r="B1470" s="7"/>
      <c r="C1470" s="7"/>
      <c r="D1470" s="7"/>
      <c r="E1470" s="7"/>
      <c r="F1470" s="7"/>
      <c r="G1470" s="7"/>
      <c r="H1470" s="7"/>
      <c r="I1470" s="7"/>
      <c r="J1470" s="8"/>
      <c r="K1470" s="142"/>
      <c r="L1470" s="254"/>
      <c r="R1470" s="142"/>
      <c r="T1470" s="253"/>
      <c r="U1470" s="142"/>
      <c r="W1470" s="253"/>
    </row>
    <row r="1471" spans="1:23" customFormat="1" ht="15.75">
      <c r="A1471" s="7"/>
      <c r="B1471" s="7"/>
      <c r="C1471" s="7"/>
      <c r="D1471" s="7"/>
      <c r="E1471" s="7"/>
      <c r="F1471" s="7"/>
      <c r="G1471" s="7"/>
      <c r="H1471" s="7"/>
      <c r="I1471" s="7"/>
      <c r="J1471" s="8"/>
      <c r="K1471" s="142"/>
      <c r="L1471" s="254"/>
      <c r="R1471" s="142"/>
      <c r="T1471" s="253"/>
      <c r="U1471" s="142"/>
      <c r="W1471" s="253"/>
    </row>
    <row r="1472" spans="1:23" customFormat="1" ht="15.75">
      <c r="A1472" s="7"/>
      <c r="B1472" s="7"/>
      <c r="C1472" s="7"/>
      <c r="D1472" s="7"/>
      <c r="E1472" s="7"/>
      <c r="F1472" s="7"/>
      <c r="G1472" s="7"/>
      <c r="H1472" s="7"/>
      <c r="I1472" s="7"/>
      <c r="J1472" s="8"/>
      <c r="K1472" s="142"/>
      <c r="L1472" s="254"/>
      <c r="R1472" s="142"/>
      <c r="T1472" s="253"/>
      <c r="U1472" s="142"/>
      <c r="W1472" s="253"/>
    </row>
    <row r="1473" spans="1:23" customFormat="1" ht="15.75">
      <c r="A1473" s="7"/>
      <c r="B1473" s="7"/>
      <c r="C1473" s="7"/>
      <c r="D1473" s="7"/>
      <c r="E1473" s="7"/>
      <c r="F1473" s="7"/>
      <c r="G1473" s="7"/>
      <c r="H1473" s="7"/>
      <c r="I1473" s="7"/>
      <c r="J1473" s="8"/>
      <c r="K1473" s="142"/>
      <c r="L1473" s="254"/>
      <c r="R1473" s="142"/>
      <c r="T1473" s="253"/>
      <c r="U1473" s="142"/>
      <c r="W1473" s="253"/>
    </row>
    <row r="1474" spans="1:23" customFormat="1" ht="15.75">
      <c r="A1474" s="7"/>
      <c r="B1474" s="7"/>
      <c r="C1474" s="7"/>
      <c r="D1474" s="7"/>
      <c r="E1474" s="7"/>
      <c r="F1474" s="7"/>
      <c r="G1474" s="7"/>
      <c r="H1474" s="7"/>
      <c r="I1474" s="7"/>
      <c r="J1474" s="8"/>
      <c r="K1474" s="142"/>
      <c r="L1474" s="254"/>
      <c r="R1474" s="142"/>
      <c r="T1474" s="253"/>
      <c r="U1474" s="142"/>
      <c r="W1474" s="253"/>
    </row>
    <row r="1475" spans="1:23" customFormat="1" ht="15.75">
      <c r="A1475" s="7"/>
      <c r="B1475" s="7"/>
      <c r="C1475" s="7"/>
      <c r="D1475" s="7"/>
      <c r="E1475" s="7"/>
      <c r="F1475" s="7"/>
      <c r="G1475" s="7"/>
      <c r="H1475" s="7"/>
      <c r="I1475" s="7"/>
      <c r="J1475" s="8"/>
      <c r="K1475" s="142"/>
      <c r="L1475" s="254"/>
      <c r="R1475" s="142"/>
      <c r="T1475" s="253"/>
      <c r="U1475" s="142"/>
      <c r="W1475" s="253"/>
    </row>
    <row r="1476" spans="1:23" customFormat="1" ht="15.75">
      <c r="A1476" s="7"/>
      <c r="B1476" s="7"/>
      <c r="C1476" s="7"/>
      <c r="D1476" s="7"/>
      <c r="E1476" s="7"/>
      <c r="F1476" s="7"/>
      <c r="G1476" s="7"/>
      <c r="H1476" s="7"/>
      <c r="I1476" s="7"/>
      <c r="J1476" s="8"/>
      <c r="K1476" s="142"/>
      <c r="L1476" s="254"/>
      <c r="R1476" s="142"/>
      <c r="T1476" s="253"/>
      <c r="U1476" s="142"/>
      <c r="W1476" s="253"/>
    </row>
    <row r="1477" spans="1:23" customFormat="1" ht="15.75">
      <c r="A1477" s="7"/>
      <c r="B1477" s="7"/>
      <c r="C1477" s="7"/>
      <c r="D1477" s="7"/>
      <c r="E1477" s="7"/>
      <c r="F1477" s="7"/>
      <c r="G1477" s="7"/>
      <c r="H1477" s="7"/>
      <c r="I1477" s="7"/>
      <c r="J1477" s="8"/>
      <c r="K1477" s="142"/>
      <c r="L1477" s="254"/>
      <c r="R1477" s="142"/>
      <c r="T1477" s="253"/>
      <c r="U1477" s="142"/>
      <c r="W1477" s="253"/>
    </row>
    <row r="1478" spans="1:23" customFormat="1" ht="15.75">
      <c r="A1478" s="7"/>
      <c r="B1478" s="7"/>
      <c r="C1478" s="7"/>
      <c r="D1478" s="7"/>
      <c r="E1478" s="7"/>
      <c r="F1478" s="7"/>
      <c r="G1478" s="7"/>
      <c r="H1478" s="7"/>
      <c r="I1478" s="7"/>
      <c r="J1478" s="8"/>
      <c r="K1478" s="142"/>
      <c r="L1478" s="254"/>
      <c r="R1478" s="142"/>
      <c r="T1478" s="253"/>
      <c r="U1478" s="142"/>
      <c r="W1478" s="253"/>
    </row>
    <row r="1479" spans="1:23" customFormat="1" ht="15.75">
      <c r="A1479" s="7"/>
      <c r="B1479" s="7"/>
      <c r="C1479" s="7"/>
      <c r="D1479" s="7"/>
      <c r="E1479" s="7"/>
      <c r="F1479" s="7"/>
      <c r="G1479" s="7"/>
      <c r="H1479" s="7"/>
      <c r="I1479" s="7"/>
      <c r="J1479" s="8"/>
      <c r="K1479" s="142"/>
      <c r="L1479" s="254"/>
      <c r="R1479" s="142"/>
      <c r="T1479" s="253"/>
      <c r="U1479" s="142"/>
      <c r="W1479" s="253"/>
    </row>
    <row r="1480" spans="1:23" customFormat="1" ht="15.75">
      <c r="A1480" s="7"/>
      <c r="B1480" s="7"/>
      <c r="C1480" s="7"/>
      <c r="D1480" s="7"/>
      <c r="E1480" s="7"/>
      <c r="F1480" s="7"/>
      <c r="G1480" s="7"/>
      <c r="H1480" s="7"/>
      <c r="I1480" s="7"/>
      <c r="J1480" s="8"/>
      <c r="K1480" s="142"/>
      <c r="L1480" s="254"/>
      <c r="R1480" s="142"/>
      <c r="T1480" s="253"/>
      <c r="U1480" s="142"/>
      <c r="W1480" s="253"/>
    </row>
    <row r="1481" spans="1:23" customFormat="1" ht="15.75">
      <c r="A1481" s="7"/>
      <c r="B1481" s="7"/>
      <c r="C1481" s="7"/>
      <c r="D1481" s="7"/>
      <c r="E1481" s="7"/>
      <c r="F1481" s="7"/>
      <c r="G1481" s="7"/>
      <c r="H1481" s="7"/>
      <c r="I1481" s="7"/>
      <c r="J1481" s="8"/>
      <c r="K1481" s="142"/>
      <c r="L1481" s="254"/>
      <c r="R1481" s="142"/>
      <c r="T1481" s="253"/>
      <c r="U1481" s="142"/>
      <c r="W1481" s="253"/>
    </row>
    <row r="1482" spans="1:23" customFormat="1" ht="15.75">
      <c r="A1482" s="7"/>
      <c r="B1482" s="7"/>
      <c r="C1482" s="7"/>
      <c r="D1482" s="7"/>
      <c r="E1482" s="7"/>
      <c r="F1482" s="7"/>
      <c r="G1482" s="7"/>
      <c r="H1482" s="7"/>
      <c r="I1482" s="7"/>
      <c r="J1482" s="8"/>
      <c r="K1482" s="142"/>
      <c r="L1482" s="254"/>
      <c r="R1482" s="142"/>
      <c r="T1482" s="253"/>
      <c r="U1482" s="142"/>
      <c r="W1482" s="253"/>
    </row>
    <row r="1483" spans="1:23" customFormat="1" ht="15.75">
      <c r="A1483" s="7"/>
      <c r="B1483" s="7"/>
      <c r="C1483" s="7"/>
      <c r="D1483" s="7"/>
      <c r="E1483" s="7"/>
      <c r="F1483" s="7"/>
      <c r="G1483" s="7"/>
      <c r="H1483" s="7"/>
      <c r="I1483" s="7"/>
      <c r="J1483" s="8"/>
      <c r="K1483" s="142"/>
      <c r="L1483" s="254"/>
      <c r="R1483" s="142"/>
      <c r="T1483" s="253"/>
      <c r="U1483" s="142"/>
      <c r="W1483" s="253"/>
    </row>
    <row r="1484" spans="1:23" customFormat="1" ht="15.75">
      <c r="A1484" s="7"/>
      <c r="B1484" s="7"/>
      <c r="C1484" s="7"/>
      <c r="D1484" s="7"/>
      <c r="E1484" s="7"/>
      <c r="F1484" s="7"/>
      <c r="G1484" s="7"/>
      <c r="H1484" s="7"/>
      <c r="I1484" s="7"/>
      <c r="J1484" s="8"/>
      <c r="K1484" s="142"/>
      <c r="L1484" s="254"/>
      <c r="R1484" s="142"/>
      <c r="T1484" s="253"/>
      <c r="U1484" s="142"/>
      <c r="W1484" s="253"/>
    </row>
    <row r="1485" spans="1:23" customFormat="1" ht="15.75">
      <c r="A1485" s="7"/>
      <c r="B1485" s="7"/>
      <c r="C1485" s="7"/>
      <c r="D1485" s="7"/>
      <c r="E1485" s="7"/>
      <c r="F1485" s="7"/>
      <c r="G1485" s="7"/>
      <c r="H1485" s="7"/>
      <c r="I1485" s="7"/>
      <c r="J1485" s="8"/>
      <c r="K1485" s="142"/>
      <c r="L1485" s="254"/>
      <c r="R1485" s="142"/>
      <c r="T1485" s="253"/>
      <c r="U1485" s="142"/>
      <c r="W1485" s="253"/>
    </row>
    <row r="1486" spans="1:23" customFormat="1" ht="15.75">
      <c r="A1486" s="7"/>
      <c r="B1486" s="7"/>
      <c r="C1486" s="7"/>
      <c r="D1486" s="7"/>
      <c r="E1486" s="7"/>
      <c r="F1486" s="7"/>
      <c r="G1486" s="7"/>
      <c r="H1486" s="7"/>
      <c r="I1486" s="7"/>
      <c r="J1486" s="8"/>
      <c r="K1486" s="142"/>
      <c r="L1486" s="254"/>
      <c r="R1486" s="142"/>
      <c r="T1486" s="253"/>
      <c r="U1486" s="142"/>
      <c r="W1486" s="253"/>
    </row>
    <row r="1487" spans="1:23" customFormat="1" ht="15.75">
      <c r="A1487" s="7"/>
      <c r="B1487" s="7"/>
      <c r="C1487" s="7"/>
      <c r="D1487" s="7"/>
      <c r="E1487" s="7"/>
      <c r="F1487" s="7"/>
      <c r="G1487" s="7"/>
      <c r="H1487" s="7"/>
      <c r="I1487" s="7"/>
      <c r="J1487" s="8"/>
      <c r="K1487" s="142"/>
      <c r="L1487" s="254"/>
      <c r="R1487" s="142"/>
      <c r="T1487" s="253"/>
      <c r="U1487" s="142"/>
      <c r="W1487" s="253"/>
    </row>
    <row r="1488" spans="1:23" customFormat="1" ht="15.75">
      <c r="A1488" s="7"/>
      <c r="B1488" s="7"/>
      <c r="C1488" s="7"/>
      <c r="D1488" s="7"/>
      <c r="E1488" s="7"/>
      <c r="F1488" s="7"/>
      <c r="G1488" s="7"/>
      <c r="H1488" s="7"/>
      <c r="I1488" s="7"/>
      <c r="J1488" s="8"/>
      <c r="K1488" s="142"/>
      <c r="L1488" s="254"/>
      <c r="R1488" s="142"/>
      <c r="T1488" s="253"/>
      <c r="U1488" s="142"/>
      <c r="W1488" s="253"/>
    </row>
    <row r="1489" spans="1:23" customFormat="1" ht="15.75">
      <c r="A1489" s="7"/>
      <c r="B1489" s="7"/>
      <c r="C1489" s="7"/>
      <c r="D1489" s="7"/>
      <c r="E1489" s="7"/>
      <c r="F1489" s="7"/>
      <c r="G1489" s="7"/>
      <c r="H1489" s="7"/>
      <c r="I1489" s="7"/>
      <c r="J1489" s="8"/>
      <c r="K1489" s="142"/>
      <c r="L1489" s="254"/>
      <c r="R1489" s="142"/>
      <c r="T1489" s="253"/>
      <c r="U1489" s="142"/>
      <c r="W1489" s="253"/>
    </row>
    <row r="1490" spans="1:23" customFormat="1" ht="15.75">
      <c r="A1490" s="7"/>
      <c r="B1490" s="7"/>
      <c r="C1490" s="7"/>
      <c r="D1490" s="7"/>
      <c r="E1490" s="7"/>
      <c r="F1490" s="7"/>
      <c r="G1490" s="7"/>
      <c r="H1490" s="7"/>
      <c r="I1490" s="7"/>
      <c r="J1490" s="8"/>
      <c r="K1490" s="142"/>
      <c r="L1490" s="254"/>
      <c r="R1490" s="142"/>
      <c r="T1490" s="253"/>
      <c r="U1490" s="142"/>
      <c r="W1490" s="253"/>
    </row>
    <row r="1491" spans="1:23" customFormat="1" ht="15.75">
      <c r="A1491" s="7"/>
      <c r="B1491" s="7"/>
      <c r="C1491" s="7"/>
      <c r="D1491" s="7"/>
      <c r="E1491" s="7"/>
      <c r="F1491" s="7"/>
      <c r="G1491" s="7"/>
      <c r="H1491" s="7"/>
      <c r="I1491" s="7"/>
      <c r="J1491" s="8"/>
      <c r="K1491" s="142"/>
      <c r="L1491" s="254"/>
      <c r="R1491" s="142"/>
      <c r="T1491" s="253"/>
      <c r="U1491" s="142"/>
      <c r="W1491" s="253"/>
    </row>
    <row r="1492" spans="1:23" customFormat="1" ht="15.75">
      <c r="A1492" s="7"/>
      <c r="B1492" s="7"/>
      <c r="C1492" s="7"/>
      <c r="D1492" s="7"/>
      <c r="E1492" s="7"/>
      <c r="F1492" s="7"/>
      <c r="G1492" s="7"/>
      <c r="H1492" s="7"/>
      <c r="I1492" s="7"/>
      <c r="J1492" s="8"/>
      <c r="K1492" s="142"/>
      <c r="L1492" s="254"/>
      <c r="R1492" s="142"/>
      <c r="T1492" s="253"/>
      <c r="U1492" s="142"/>
      <c r="W1492" s="253"/>
    </row>
    <row r="1493" spans="1:23" customFormat="1" ht="15.75">
      <c r="A1493" s="7"/>
      <c r="B1493" s="7"/>
      <c r="C1493" s="7"/>
      <c r="D1493" s="7"/>
      <c r="E1493" s="7"/>
      <c r="F1493" s="7"/>
      <c r="G1493" s="7"/>
      <c r="H1493" s="7"/>
      <c r="I1493" s="7"/>
      <c r="J1493" s="8"/>
      <c r="K1493" s="142"/>
      <c r="L1493" s="254"/>
      <c r="R1493" s="142"/>
      <c r="T1493" s="253"/>
      <c r="U1493" s="142"/>
      <c r="W1493" s="253"/>
    </row>
    <row r="1494" spans="1:23" customFormat="1" ht="15.75">
      <c r="A1494" s="7"/>
      <c r="B1494" s="7"/>
      <c r="C1494" s="7"/>
      <c r="D1494" s="7"/>
      <c r="E1494" s="7"/>
      <c r="F1494" s="7"/>
      <c r="G1494" s="7"/>
      <c r="H1494" s="7"/>
      <c r="I1494" s="7"/>
      <c r="J1494" s="8"/>
      <c r="K1494" s="142"/>
      <c r="L1494" s="254"/>
      <c r="R1494" s="142"/>
      <c r="T1494" s="253"/>
      <c r="U1494" s="142"/>
      <c r="W1494" s="253"/>
    </row>
    <row r="1495" spans="1:23" customFormat="1" ht="15.75">
      <c r="A1495" s="7"/>
      <c r="B1495" s="7"/>
      <c r="C1495" s="7"/>
      <c r="D1495" s="7"/>
      <c r="E1495" s="7"/>
      <c r="F1495" s="7"/>
      <c r="G1495" s="7"/>
      <c r="H1495" s="7"/>
      <c r="I1495" s="7"/>
      <c r="J1495" s="8"/>
      <c r="K1495" s="142"/>
      <c r="L1495" s="254"/>
      <c r="R1495" s="142"/>
      <c r="T1495" s="253"/>
      <c r="U1495" s="142"/>
      <c r="W1495" s="253"/>
    </row>
    <row r="1496" spans="1:23" customFormat="1" ht="15.75">
      <c r="A1496" s="7"/>
      <c r="B1496" s="7"/>
      <c r="C1496" s="7"/>
      <c r="D1496" s="7"/>
      <c r="E1496" s="7"/>
      <c r="F1496" s="7"/>
      <c r="G1496" s="7"/>
      <c r="H1496" s="7"/>
      <c r="I1496" s="7"/>
      <c r="J1496" s="8"/>
      <c r="K1496" s="142"/>
      <c r="L1496" s="254"/>
      <c r="R1496" s="142"/>
      <c r="T1496" s="253"/>
      <c r="U1496" s="142"/>
      <c r="W1496" s="253"/>
    </row>
    <row r="1497" spans="1:23" customFormat="1" ht="15.75">
      <c r="A1497" s="7"/>
      <c r="B1497" s="7"/>
      <c r="C1497" s="7"/>
      <c r="D1497" s="7"/>
      <c r="E1497" s="7"/>
      <c r="F1497" s="7"/>
      <c r="G1497" s="7"/>
      <c r="H1497" s="7"/>
      <c r="I1497" s="7"/>
      <c r="J1497" s="8"/>
      <c r="K1497" s="142"/>
      <c r="L1497" s="254"/>
      <c r="R1497" s="142"/>
      <c r="T1497" s="253"/>
      <c r="U1497" s="142"/>
      <c r="W1497" s="253"/>
    </row>
    <row r="1498" spans="1:23" customFormat="1" ht="15.75">
      <c r="A1498" s="7"/>
      <c r="B1498" s="7"/>
      <c r="C1498" s="7"/>
      <c r="D1498" s="7"/>
      <c r="E1498" s="7"/>
      <c r="F1498" s="7"/>
      <c r="G1498" s="7"/>
      <c r="H1498" s="7"/>
      <c r="I1498" s="7"/>
      <c r="J1498" s="8"/>
      <c r="K1498" s="142"/>
      <c r="L1498" s="254"/>
      <c r="R1498" s="142"/>
      <c r="T1498" s="253"/>
      <c r="U1498" s="142"/>
      <c r="W1498" s="253"/>
    </row>
    <row r="1499" spans="1:23" customFormat="1" ht="15.75">
      <c r="A1499" s="7"/>
      <c r="B1499" s="7"/>
      <c r="C1499" s="7"/>
      <c r="D1499" s="7"/>
      <c r="E1499" s="7"/>
      <c r="F1499" s="7"/>
      <c r="G1499" s="7"/>
      <c r="H1499" s="7"/>
      <c r="I1499" s="7"/>
      <c r="J1499" s="8"/>
      <c r="K1499" s="142"/>
      <c r="L1499" s="254"/>
      <c r="R1499" s="142"/>
      <c r="T1499" s="253"/>
      <c r="U1499" s="142"/>
      <c r="W1499" s="253"/>
    </row>
    <row r="1500" spans="1:23" customFormat="1" ht="15.75">
      <c r="A1500" s="7"/>
      <c r="B1500" s="7"/>
      <c r="C1500" s="7"/>
      <c r="D1500" s="7"/>
      <c r="E1500" s="7"/>
      <c r="F1500" s="7"/>
      <c r="G1500" s="7"/>
      <c r="H1500" s="7"/>
      <c r="I1500" s="7"/>
      <c r="J1500" s="8"/>
      <c r="K1500" s="142"/>
      <c r="L1500" s="254"/>
      <c r="R1500" s="142"/>
      <c r="T1500" s="253"/>
      <c r="U1500" s="142"/>
      <c r="W1500" s="253"/>
    </row>
    <row r="1501" spans="1:23" customFormat="1" ht="15.75">
      <c r="A1501" s="7"/>
      <c r="B1501" s="7"/>
      <c r="C1501" s="7"/>
      <c r="D1501" s="7"/>
      <c r="E1501" s="7"/>
      <c r="F1501" s="7"/>
      <c r="G1501" s="7"/>
      <c r="H1501" s="7"/>
      <c r="I1501" s="7"/>
      <c r="J1501" s="8"/>
      <c r="K1501" s="142"/>
      <c r="L1501" s="254"/>
      <c r="R1501" s="142"/>
      <c r="T1501" s="253"/>
      <c r="U1501" s="142"/>
      <c r="W1501" s="253"/>
    </row>
    <row r="1502" spans="1:23" customFormat="1" ht="15.75">
      <c r="A1502" s="7"/>
      <c r="B1502" s="7"/>
      <c r="C1502" s="7"/>
      <c r="D1502" s="7"/>
      <c r="E1502" s="7"/>
      <c r="F1502" s="7"/>
      <c r="G1502" s="7"/>
      <c r="H1502" s="7"/>
      <c r="I1502" s="7"/>
      <c r="J1502" s="8"/>
      <c r="K1502" s="142"/>
      <c r="L1502" s="254"/>
      <c r="R1502" s="142"/>
      <c r="T1502" s="253"/>
      <c r="U1502" s="142"/>
      <c r="W1502" s="253"/>
    </row>
    <row r="1503" spans="1:23" customFormat="1" ht="15.75">
      <c r="A1503" s="7"/>
      <c r="B1503" s="7"/>
      <c r="C1503" s="7"/>
      <c r="D1503" s="7"/>
      <c r="E1503" s="7"/>
      <c r="F1503" s="7"/>
      <c r="G1503" s="7"/>
      <c r="H1503" s="7"/>
      <c r="I1503" s="7"/>
      <c r="J1503" s="8"/>
      <c r="K1503" s="142"/>
      <c r="L1503" s="254"/>
      <c r="R1503" s="142"/>
      <c r="T1503" s="253"/>
      <c r="U1503" s="142"/>
      <c r="W1503" s="253"/>
    </row>
    <row r="1504" spans="1:23" customFormat="1" ht="15.75">
      <c r="A1504" s="7"/>
      <c r="B1504" s="7"/>
      <c r="C1504" s="7"/>
      <c r="D1504" s="7"/>
      <c r="E1504" s="7"/>
      <c r="F1504" s="7"/>
      <c r="G1504" s="7"/>
      <c r="H1504" s="7"/>
      <c r="I1504" s="7"/>
      <c r="J1504" s="8"/>
      <c r="K1504" s="142"/>
      <c r="L1504" s="254"/>
      <c r="R1504" s="142"/>
      <c r="T1504" s="253"/>
      <c r="U1504" s="142"/>
      <c r="W1504" s="253"/>
    </row>
    <row r="1505" spans="1:23" customFormat="1" ht="15.75">
      <c r="A1505" s="7"/>
      <c r="B1505" s="7"/>
      <c r="C1505" s="7"/>
      <c r="D1505" s="7"/>
      <c r="E1505" s="7"/>
      <c r="F1505" s="7"/>
      <c r="G1505" s="7"/>
      <c r="H1505" s="7"/>
      <c r="I1505" s="7"/>
      <c r="J1505" s="8"/>
      <c r="K1505" s="142"/>
      <c r="L1505" s="254"/>
      <c r="R1505" s="142"/>
      <c r="T1505" s="253"/>
      <c r="U1505" s="142"/>
      <c r="W1505" s="253"/>
    </row>
    <row r="1506" spans="1:23" customFormat="1" ht="15.75">
      <c r="A1506" s="7"/>
      <c r="B1506" s="7"/>
      <c r="C1506" s="7"/>
      <c r="D1506" s="7"/>
      <c r="E1506" s="7"/>
      <c r="F1506" s="7"/>
      <c r="G1506" s="7"/>
      <c r="H1506" s="7"/>
      <c r="I1506" s="7"/>
      <c r="J1506" s="8"/>
      <c r="K1506" s="142"/>
      <c r="L1506" s="254"/>
      <c r="R1506" s="142"/>
      <c r="T1506" s="253"/>
      <c r="U1506" s="142"/>
      <c r="W1506" s="253"/>
    </row>
    <row r="1507" spans="1:23" customFormat="1" ht="15.75">
      <c r="A1507" s="7"/>
      <c r="B1507" s="7"/>
      <c r="C1507" s="7"/>
      <c r="D1507" s="7"/>
      <c r="E1507" s="7"/>
      <c r="F1507" s="7"/>
      <c r="G1507" s="7"/>
      <c r="H1507" s="7"/>
      <c r="I1507" s="7"/>
      <c r="J1507" s="8"/>
      <c r="K1507" s="142"/>
      <c r="L1507" s="254"/>
      <c r="R1507" s="142"/>
      <c r="T1507" s="253"/>
      <c r="U1507" s="142"/>
      <c r="W1507" s="253"/>
    </row>
    <row r="1508" spans="1:23" customFormat="1" ht="15.75">
      <c r="A1508" s="7"/>
      <c r="B1508" s="7"/>
      <c r="C1508" s="7"/>
      <c r="D1508" s="7"/>
      <c r="E1508" s="7"/>
      <c r="F1508" s="7"/>
      <c r="G1508" s="7"/>
      <c r="H1508" s="7"/>
      <c r="I1508" s="7"/>
      <c r="J1508" s="8"/>
      <c r="K1508" s="142"/>
      <c r="L1508" s="254"/>
      <c r="R1508" s="142"/>
      <c r="T1508" s="253"/>
      <c r="U1508" s="142"/>
      <c r="W1508" s="253"/>
    </row>
    <row r="1509" spans="1:23" customFormat="1" ht="15.75">
      <c r="A1509" s="7"/>
      <c r="B1509" s="7"/>
      <c r="C1509" s="7"/>
      <c r="D1509" s="7"/>
      <c r="E1509" s="7"/>
      <c r="F1509" s="7"/>
      <c r="G1509" s="7"/>
      <c r="H1509" s="7"/>
      <c r="I1509" s="7"/>
      <c r="J1509" s="8"/>
      <c r="K1509" s="142"/>
      <c r="L1509" s="254"/>
      <c r="R1509" s="142"/>
      <c r="T1509" s="253"/>
      <c r="U1509" s="142"/>
      <c r="W1509" s="253"/>
    </row>
    <row r="1510" spans="1:23" customFormat="1" ht="15.75">
      <c r="A1510" s="7"/>
      <c r="B1510" s="7"/>
      <c r="C1510" s="7"/>
      <c r="D1510" s="7"/>
      <c r="E1510" s="7"/>
      <c r="F1510" s="7"/>
      <c r="G1510" s="7"/>
      <c r="H1510" s="7"/>
      <c r="I1510" s="7"/>
      <c r="J1510" s="8"/>
      <c r="K1510" s="142"/>
      <c r="L1510" s="254"/>
      <c r="R1510" s="142"/>
      <c r="T1510" s="253"/>
      <c r="U1510" s="142"/>
      <c r="W1510" s="253"/>
    </row>
    <row r="1511" spans="1:23" customFormat="1" ht="15.75">
      <c r="A1511" s="7"/>
      <c r="B1511" s="7"/>
      <c r="C1511" s="7"/>
      <c r="D1511" s="7"/>
      <c r="E1511" s="7"/>
      <c r="F1511" s="7"/>
      <c r="G1511" s="7"/>
      <c r="H1511" s="7"/>
      <c r="I1511" s="7"/>
      <c r="J1511" s="8"/>
      <c r="K1511" s="142"/>
      <c r="L1511" s="254"/>
      <c r="R1511" s="142"/>
      <c r="T1511" s="253"/>
      <c r="U1511" s="142"/>
      <c r="W1511" s="253"/>
    </row>
    <row r="1512" spans="1:23" customFormat="1" ht="15.75">
      <c r="A1512" s="7"/>
      <c r="B1512" s="7"/>
      <c r="C1512" s="7"/>
      <c r="D1512" s="7"/>
      <c r="E1512" s="7"/>
      <c r="F1512" s="7"/>
      <c r="G1512" s="7"/>
      <c r="H1512" s="7"/>
      <c r="I1512" s="7"/>
      <c r="J1512" s="8"/>
      <c r="K1512" s="142"/>
      <c r="L1512" s="254"/>
      <c r="R1512" s="142"/>
      <c r="T1512" s="253"/>
      <c r="U1512" s="142"/>
      <c r="W1512" s="253"/>
    </row>
    <row r="1513" spans="1:23" customFormat="1" ht="15.75">
      <c r="A1513" s="7"/>
      <c r="B1513" s="7"/>
      <c r="C1513" s="7"/>
      <c r="D1513" s="7"/>
      <c r="E1513" s="7"/>
      <c r="F1513" s="7"/>
      <c r="G1513" s="7"/>
      <c r="H1513" s="7"/>
      <c r="I1513" s="7"/>
      <c r="J1513" s="8"/>
      <c r="K1513" s="142"/>
      <c r="L1513" s="254"/>
      <c r="R1513" s="142"/>
      <c r="T1513" s="253"/>
      <c r="U1513" s="142"/>
      <c r="W1513" s="253"/>
    </row>
    <row r="1514" spans="1:23" customFormat="1" ht="15.75">
      <c r="A1514" s="7"/>
      <c r="B1514" s="7"/>
      <c r="C1514" s="7"/>
      <c r="D1514" s="7"/>
      <c r="E1514" s="7"/>
      <c r="F1514" s="7"/>
      <c r="G1514" s="7"/>
      <c r="H1514" s="7"/>
      <c r="I1514" s="7"/>
      <c r="J1514" s="8"/>
      <c r="K1514" s="142"/>
      <c r="L1514" s="254"/>
      <c r="R1514" s="142"/>
      <c r="T1514" s="253"/>
      <c r="U1514" s="142"/>
      <c r="W1514" s="253"/>
    </row>
    <row r="1515" spans="1:23" customFormat="1" ht="15.75">
      <c r="A1515" s="7"/>
      <c r="B1515" s="7"/>
      <c r="C1515" s="7"/>
      <c r="D1515" s="7"/>
      <c r="E1515" s="7"/>
      <c r="F1515" s="7"/>
      <c r="G1515" s="7"/>
      <c r="H1515" s="7"/>
      <c r="I1515" s="7"/>
      <c r="J1515" s="8"/>
      <c r="K1515" s="142"/>
      <c r="L1515" s="254"/>
      <c r="R1515" s="142"/>
      <c r="T1515" s="253"/>
      <c r="U1515" s="142"/>
      <c r="W1515" s="253"/>
    </row>
    <row r="1516" spans="1:23" customFormat="1" ht="15.75">
      <c r="A1516" s="7"/>
      <c r="B1516" s="7"/>
      <c r="C1516" s="7"/>
      <c r="D1516" s="7"/>
      <c r="E1516" s="7"/>
      <c r="F1516" s="7"/>
      <c r="G1516" s="7"/>
      <c r="H1516" s="7"/>
      <c r="I1516" s="7"/>
      <c r="J1516" s="8"/>
      <c r="K1516" s="142"/>
      <c r="L1516" s="254"/>
      <c r="R1516" s="142"/>
      <c r="T1516" s="253"/>
      <c r="U1516" s="142"/>
      <c r="W1516" s="253"/>
    </row>
    <row r="1517" spans="1:23" customFormat="1" ht="15.75">
      <c r="A1517" s="7"/>
      <c r="B1517" s="7"/>
      <c r="C1517" s="7"/>
      <c r="D1517" s="7"/>
      <c r="E1517" s="7"/>
      <c r="F1517" s="7"/>
      <c r="G1517" s="7"/>
      <c r="H1517" s="7"/>
      <c r="I1517" s="7"/>
      <c r="J1517" s="8"/>
      <c r="K1517" s="142"/>
      <c r="L1517" s="254"/>
      <c r="R1517" s="142"/>
      <c r="T1517" s="253"/>
      <c r="U1517" s="142"/>
      <c r="W1517" s="253"/>
    </row>
    <row r="1518" spans="1:23" customFormat="1" ht="15.75">
      <c r="A1518" s="7"/>
      <c r="B1518" s="7"/>
      <c r="C1518" s="7"/>
      <c r="D1518" s="7"/>
      <c r="E1518" s="7"/>
      <c r="F1518" s="7"/>
      <c r="G1518" s="7"/>
      <c r="H1518" s="7"/>
      <c r="I1518" s="7"/>
      <c r="J1518" s="8"/>
      <c r="K1518" s="142"/>
      <c r="L1518" s="254"/>
      <c r="R1518" s="142"/>
      <c r="T1518" s="253"/>
      <c r="U1518" s="142"/>
      <c r="W1518" s="253"/>
    </row>
    <row r="1519" spans="1:23" customFormat="1" ht="15.75">
      <c r="A1519" s="7"/>
      <c r="B1519" s="7"/>
      <c r="C1519" s="7"/>
      <c r="D1519" s="7"/>
      <c r="E1519" s="7"/>
      <c r="F1519" s="7"/>
      <c r="G1519" s="7"/>
      <c r="H1519" s="7"/>
      <c r="I1519" s="7"/>
      <c r="J1519" s="8"/>
      <c r="K1519" s="142"/>
      <c r="L1519" s="254"/>
      <c r="R1519" s="142"/>
      <c r="T1519" s="253"/>
      <c r="U1519" s="142"/>
      <c r="W1519" s="253"/>
    </row>
    <row r="1520" spans="1:23" customFormat="1" ht="15.75">
      <c r="A1520" s="7"/>
      <c r="B1520" s="7"/>
      <c r="C1520" s="7"/>
      <c r="D1520" s="7"/>
      <c r="E1520" s="7"/>
      <c r="F1520" s="7"/>
      <c r="G1520" s="7"/>
      <c r="H1520" s="7"/>
      <c r="I1520" s="7"/>
      <c r="J1520" s="8"/>
      <c r="K1520" s="142"/>
      <c r="L1520" s="254"/>
      <c r="R1520" s="142"/>
      <c r="T1520" s="253"/>
      <c r="U1520" s="142"/>
      <c r="W1520" s="253"/>
    </row>
    <row r="1521" spans="1:23" customFormat="1" ht="15.75">
      <c r="A1521" s="7"/>
      <c r="B1521" s="7"/>
      <c r="C1521" s="7"/>
      <c r="D1521" s="7"/>
      <c r="E1521" s="7"/>
      <c r="F1521" s="7"/>
      <c r="G1521" s="7"/>
      <c r="H1521" s="7"/>
      <c r="I1521" s="7"/>
      <c r="J1521" s="8"/>
      <c r="K1521" s="142"/>
      <c r="L1521" s="254"/>
      <c r="R1521" s="142"/>
      <c r="T1521" s="253"/>
      <c r="U1521" s="142"/>
      <c r="W1521" s="253"/>
    </row>
    <row r="1522" spans="1:23" customFormat="1" ht="15.75">
      <c r="A1522" s="7"/>
      <c r="B1522" s="7"/>
      <c r="C1522" s="7"/>
      <c r="D1522" s="7"/>
      <c r="E1522" s="7"/>
      <c r="F1522" s="7"/>
      <c r="G1522" s="7"/>
      <c r="H1522" s="7"/>
      <c r="I1522" s="7"/>
      <c r="J1522" s="8"/>
      <c r="K1522" s="142"/>
      <c r="L1522" s="254"/>
      <c r="R1522" s="142"/>
      <c r="T1522" s="253"/>
      <c r="U1522" s="142"/>
      <c r="W1522" s="253"/>
    </row>
    <row r="1523" spans="1:23" customFormat="1" ht="15.75">
      <c r="A1523" s="7"/>
      <c r="B1523" s="7"/>
      <c r="C1523" s="7"/>
      <c r="D1523" s="7"/>
      <c r="E1523" s="7"/>
      <c r="F1523" s="7"/>
      <c r="G1523" s="7"/>
      <c r="H1523" s="7"/>
      <c r="I1523" s="7"/>
      <c r="J1523" s="8"/>
      <c r="K1523" s="142"/>
      <c r="L1523" s="254"/>
      <c r="R1523" s="142"/>
      <c r="T1523" s="253"/>
      <c r="U1523" s="142"/>
      <c r="W1523" s="253"/>
    </row>
    <row r="1524" spans="1:23" customFormat="1" ht="15.75">
      <c r="A1524" s="7"/>
      <c r="B1524" s="7"/>
      <c r="C1524" s="7"/>
      <c r="D1524" s="7"/>
      <c r="E1524" s="7"/>
      <c r="F1524" s="7"/>
      <c r="G1524" s="7"/>
      <c r="H1524" s="7"/>
      <c r="I1524" s="7"/>
      <c r="J1524" s="8"/>
      <c r="K1524" s="142"/>
      <c r="L1524" s="254"/>
      <c r="R1524" s="142"/>
      <c r="T1524" s="253"/>
      <c r="U1524" s="142"/>
      <c r="W1524" s="253"/>
    </row>
    <row r="1525" spans="1:23" customFormat="1" ht="15.75">
      <c r="A1525" s="7"/>
      <c r="B1525" s="7"/>
      <c r="C1525" s="7"/>
      <c r="D1525" s="7"/>
      <c r="E1525" s="7"/>
      <c r="F1525" s="7"/>
      <c r="G1525" s="7"/>
      <c r="H1525" s="7"/>
      <c r="I1525" s="7"/>
      <c r="J1525" s="8"/>
      <c r="K1525" s="142"/>
      <c r="L1525" s="254"/>
      <c r="R1525" s="142"/>
      <c r="T1525" s="253"/>
      <c r="U1525" s="142"/>
      <c r="W1525" s="253"/>
    </row>
    <row r="1526" spans="1:23" customFormat="1" ht="15.75">
      <c r="A1526" s="7"/>
      <c r="B1526" s="7"/>
      <c r="C1526" s="7"/>
      <c r="D1526" s="7"/>
      <c r="E1526" s="7"/>
      <c r="F1526" s="7"/>
      <c r="G1526" s="7"/>
      <c r="H1526" s="7"/>
      <c r="I1526" s="7"/>
      <c r="J1526" s="8"/>
      <c r="K1526" s="142"/>
      <c r="L1526" s="254"/>
      <c r="R1526" s="142"/>
      <c r="T1526" s="253"/>
      <c r="U1526" s="142"/>
      <c r="W1526" s="253"/>
    </row>
    <row r="1527" spans="1:23" customFormat="1" ht="15.75">
      <c r="A1527" s="7"/>
      <c r="B1527" s="7"/>
      <c r="C1527" s="7"/>
      <c r="D1527" s="7"/>
      <c r="E1527" s="7"/>
      <c r="F1527" s="7"/>
      <c r="G1527" s="7"/>
      <c r="H1527" s="7"/>
      <c r="I1527" s="7"/>
      <c r="J1527" s="8"/>
      <c r="K1527" s="142"/>
      <c r="L1527" s="254"/>
      <c r="R1527" s="142"/>
      <c r="T1527" s="253"/>
      <c r="U1527" s="142"/>
      <c r="W1527" s="253"/>
    </row>
    <row r="1528" spans="1:23" customFormat="1" ht="15.75">
      <c r="A1528" s="7"/>
      <c r="B1528" s="7"/>
      <c r="C1528" s="7"/>
      <c r="D1528" s="7"/>
      <c r="E1528" s="7"/>
      <c r="F1528" s="7"/>
      <c r="G1528" s="7"/>
      <c r="H1528" s="7"/>
      <c r="I1528" s="7"/>
      <c r="J1528" s="8"/>
      <c r="K1528" s="142"/>
      <c r="L1528" s="254"/>
      <c r="R1528" s="142"/>
      <c r="T1528" s="253"/>
      <c r="U1528" s="142"/>
      <c r="W1528" s="253"/>
    </row>
    <row r="1529" spans="1:23" customFormat="1" ht="15.75">
      <c r="A1529" s="7"/>
      <c r="B1529" s="7"/>
      <c r="C1529" s="7"/>
      <c r="D1529" s="7"/>
      <c r="E1529" s="7"/>
      <c r="F1529" s="7"/>
      <c r="G1529" s="7"/>
      <c r="H1529" s="7"/>
      <c r="I1529" s="7"/>
      <c r="J1529" s="8"/>
      <c r="K1529" s="142"/>
      <c r="L1529" s="254"/>
      <c r="R1529" s="142"/>
      <c r="T1529" s="253"/>
      <c r="U1529" s="142"/>
      <c r="W1529" s="253"/>
    </row>
    <row r="1530" spans="1:23" customFormat="1" ht="15.75">
      <c r="A1530" s="7"/>
      <c r="B1530" s="7"/>
      <c r="C1530" s="7"/>
      <c r="D1530" s="7"/>
      <c r="E1530" s="7"/>
      <c r="F1530" s="7"/>
      <c r="G1530" s="7"/>
      <c r="H1530" s="7"/>
      <c r="I1530" s="7"/>
      <c r="J1530" s="8"/>
      <c r="K1530" s="142"/>
      <c r="L1530" s="254"/>
      <c r="R1530" s="142"/>
      <c r="T1530" s="253"/>
      <c r="U1530" s="142"/>
      <c r="W1530" s="253"/>
    </row>
    <row r="1531" spans="1:23" customFormat="1" ht="15.75">
      <c r="A1531" s="7"/>
      <c r="B1531" s="7"/>
      <c r="C1531" s="7"/>
      <c r="D1531" s="7"/>
      <c r="E1531" s="7"/>
      <c r="F1531" s="7"/>
      <c r="G1531" s="7"/>
      <c r="H1531" s="7"/>
      <c r="I1531" s="7"/>
      <c r="J1531" s="8"/>
      <c r="K1531" s="142"/>
      <c r="L1531" s="254"/>
      <c r="R1531" s="142"/>
      <c r="T1531" s="253"/>
      <c r="U1531" s="142"/>
      <c r="W1531" s="253"/>
    </row>
    <row r="1532" spans="1:23" customFormat="1" ht="15.75">
      <c r="A1532" s="7"/>
      <c r="B1532" s="7"/>
      <c r="C1532" s="7"/>
      <c r="D1532" s="7"/>
      <c r="E1532" s="7"/>
      <c r="F1532" s="7"/>
      <c r="G1532" s="7"/>
      <c r="H1532" s="7"/>
      <c r="I1532" s="7"/>
      <c r="J1532" s="8"/>
      <c r="K1532" s="142"/>
      <c r="L1532" s="254"/>
      <c r="R1532" s="142"/>
      <c r="T1532" s="253"/>
      <c r="U1532" s="142"/>
      <c r="W1532" s="253"/>
    </row>
    <row r="1533" spans="1:23" customFormat="1" ht="15.75">
      <c r="A1533" s="7"/>
      <c r="B1533" s="7"/>
      <c r="C1533" s="7"/>
      <c r="D1533" s="7"/>
      <c r="E1533" s="7"/>
      <c r="F1533" s="7"/>
      <c r="G1533" s="7"/>
      <c r="H1533" s="7"/>
      <c r="I1533" s="7"/>
      <c r="J1533" s="8"/>
      <c r="K1533" s="142"/>
      <c r="L1533" s="254"/>
      <c r="R1533" s="142"/>
      <c r="T1533" s="253"/>
      <c r="U1533" s="142"/>
      <c r="W1533" s="253"/>
    </row>
    <row r="1534" spans="1:23" customFormat="1" ht="15.75">
      <c r="A1534" s="7"/>
      <c r="B1534" s="7"/>
      <c r="C1534" s="7"/>
      <c r="D1534" s="7"/>
      <c r="E1534" s="7"/>
      <c r="F1534" s="7"/>
      <c r="G1534" s="7"/>
      <c r="H1534" s="7"/>
      <c r="I1534" s="7"/>
      <c r="J1534" s="8"/>
      <c r="K1534" s="142"/>
      <c r="L1534" s="254"/>
      <c r="R1534" s="142"/>
      <c r="T1534" s="253"/>
      <c r="U1534" s="142"/>
      <c r="W1534" s="253"/>
    </row>
    <row r="1535" spans="1:23" customFormat="1" ht="15.75">
      <c r="A1535" s="7"/>
      <c r="B1535" s="7"/>
      <c r="C1535" s="7"/>
      <c r="D1535" s="7"/>
      <c r="E1535" s="7"/>
      <c r="F1535" s="7"/>
      <c r="G1535" s="7"/>
      <c r="H1535" s="7"/>
      <c r="I1535" s="7"/>
      <c r="J1535" s="8"/>
      <c r="K1535" s="142"/>
      <c r="L1535" s="254"/>
      <c r="R1535" s="142"/>
      <c r="T1535" s="253"/>
      <c r="U1535" s="142"/>
      <c r="W1535" s="253"/>
    </row>
    <row r="1536" spans="1:23" customFormat="1" ht="15.75">
      <c r="A1536" s="7"/>
      <c r="B1536" s="7"/>
      <c r="C1536" s="7"/>
      <c r="D1536" s="7"/>
      <c r="E1536" s="7"/>
      <c r="F1536" s="7"/>
      <c r="G1536" s="7"/>
      <c r="H1536" s="7"/>
      <c r="I1536" s="7"/>
      <c r="J1536" s="8"/>
      <c r="K1536" s="142"/>
      <c r="L1536" s="254"/>
      <c r="R1536" s="142"/>
      <c r="T1536" s="253"/>
      <c r="U1536" s="142"/>
      <c r="W1536" s="253"/>
    </row>
    <row r="1537" spans="1:23" customFormat="1" ht="15.75">
      <c r="A1537" s="7"/>
      <c r="B1537" s="7"/>
      <c r="C1537" s="7"/>
      <c r="D1537" s="7"/>
      <c r="E1537" s="7"/>
      <c r="F1537" s="7"/>
      <c r="G1537" s="7"/>
      <c r="H1537" s="7"/>
      <c r="I1537" s="7"/>
      <c r="J1537" s="8"/>
      <c r="K1537" s="142"/>
      <c r="L1537" s="254"/>
      <c r="R1537" s="142"/>
      <c r="T1537" s="253"/>
      <c r="U1537" s="142"/>
      <c r="W1537" s="253"/>
    </row>
    <row r="1538" spans="1:23" customFormat="1" ht="15.75">
      <c r="A1538" s="7"/>
      <c r="B1538" s="7"/>
      <c r="C1538" s="7"/>
      <c r="D1538" s="7"/>
      <c r="E1538" s="7"/>
      <c r="F1538" s="7"/>
      <c r="G1538" s="7"/>
      <c r="H1538" s="7"/>
      <c r="I1538" s="7"/>
      <c r="J1538" s="8"/>
      <c r="K1538" s="142"/>
      <c r="L1538" s="254"/>
      <c r="R1538" s="142"/>
      <c r="T1538" s="253"/>
      <c r="U1538" s="142"/>
      <c r="W1538" s="253"/>
    </row>
    <row r="1539" spans="1:23" customFormat="1" ht="15.75">
      <c r="A1539" s="7"/>
      <c r="B1539" s="7"/>
      <c r="C1539" s="7"/>
      <c r="D1539" s="7"/>
      <c r="E1539" s="7"/>
      <c r="F1539" s="7"/>
      <c r="G1539" s="7"/>
      <c r="H1539" s="7"/>
      <c r="I1539" s="7"/>
      <c r="J1539" s="8"/>
      <c r="K1539" s="142"/>
      <c r="L1539" s="254"/>
      <c r="R1539" s="142"/>
      <c r="T1539" s="253"/>
      <c r="U1539" s="142"/>
      <c r="W1539" s="253"/>
    </row>
    <row r="1540" spans="1:23" customFormat="1" ht="15.75">
      <c r="A1540" s="7"/>
      <c r="B1540" s="7"/>
      <c r="C1540" s="7"/>
      <c r="D1540" s="7"/>
      <c r="E1540" s="7"/>
      <c r="F1540" s="7"/>
      <c r="G1540" s="7"/>
      <c r="H1540" s="7"/>
      <c r="I1540" s="7"/>
      <c r="J1540" s="8"/>
      <c r="K1540" s="142"/>
      <c r="L1540" s="254"/>
      <c r="R1540" s="142"/>
      <c r="T1540" s="253"/>
      <c r="U1540" s="142"/>
      <c r="W1540" s="253"/>
    </row>
    <row r="1541" spans="1:23" customFormat="1" ht="15.75">
      <c r="A1541" s="7"/>
      <c r="B1541" s="7"/>
      <c r="C1541" s="7"/>
      <c r="D1541" s="7"/>
      <c r="E1541" s="7"/>
      <c r="F1541" s="7"/>
      <c r="G1541" s="7"/>
      <c r="H1541" s="7"/>
      <c r="I1541" s="7"/>
      <c r="J1541" s="8"/>
      <c r="K1541" s="142"/>
      <c r="L1541" s="254"/>
      <c r="R1541" s="142"/>
      <c r="T1541" s="253"/>
      <c r="U1541" s="142"/>
      <c r="W1541" s="253"/>
    </row>
    <row r="1542" spans="1:23" customFormat="1" ht="15.75">
      <c r="A1542" s="7"/>
      <c r="B1542" s="7"/>
      <c r="C1542" s="7"/>
      <c r="D1542" s="7"/>
      <c r="E1542" s="7"/>
      <c r="F1542" s="7"/>
      <c r="G1542" s="7"/>
      <c r="H1542" s="7"/>
      <c r="I1542" s="7"/>
      <c r="J1542" s="8"/>
      <c r="K1542" s="142"/>
      <c r="L1542" s="254"/>
      <c r="R1542" s="142"/>
      <c r="T1542" s="253"/>
      <c r="U1542" s="142"/>
      <c r="W1542" s="253"/>
    </row>
    <row r="1543" spans="1:23" customFormat="1" ht="15.75">
      <c r="A1543" s="7"/>
      <c r="B1543" s="7"/>
      <c r="C1543" s="7"/>
      <c r="D1543" s="7"/>
      <c r="E1543" s="7"/>
      <c r="F1543" s="7"/>
      <c r="G1543" s="7"/>
      <c r="H1543" s="7"/>
      <c r="I1543" s="7"/>
      <c r="J1543" s="8"/>
      <c r="K1543" s="142"/>
      <c r="L1543" s="254"/>
      <c r="R1543" s="142"/>
      <c r="T1543" s="253"/>
      <c r="U1543" s="142"/>
      <c r="W1543" s="253"/>
    </row>
    <row r="1544" spans="1:23" customFormat="1" ht="15.75">
      <c r="A1544" s="7"/>
      <c r="B1544" s="7"/>
      <c r="C1544" s="7"/>
      <c r="D1544" s="7"/>
      <c r="E1544" s="7"/>
      <c r="F1544" s="7"/>
      <c r="G1544" s="7"/>
      <c r="H1544" s="7"/>
      <c r="I1544" s="7"/>
      <c r="J1544" s="8"/>
      <c r="K1544" s="142"/>
      <c r="L1544" s="254"/>
      <c r="R1544" s="142"/>
      <c r="T1544" s="253"/>
      <c r="U1544" s="142"/>
      <c r="W1544" s="253"/>
    </row>
    <row r="1545" spans="1:23" customFormat="1" ht="15.75">
      <c r="A1545" s="7"/>
      <c r="B1545" s="7"/>
      <c r="C1545" s="7"/>
      <c r="D1545" s="7"/>
      <c r="E1545" s="7"/>
      <c r="F1545" s="7"/>
      <c r="G1545" s="7"/>
      <c r="H1545" s="7"/>
      <c r="I1545" s="7"/>
      <c r="J1545" s="8"/>
      <c r="K1545" s="142"/>
      <c r="L1545" s="254"/>
      <c r="R1545" s="142"/>
      <c r="T1545" s="253"/>
      <c r="U1545" s="142"/>
      <c r="W1545" s="253"/>
    </row>
    <row r="1546" spans="1:23" customFormat="1" ht="15.75">
      <c r="A1546" s="7"/>
      <c r="B1546" s="7"/>
      <c r="C1546" s="7"/>
      <c r="D1546" s="7"/>
      <c r="E1546" s="7"/>
      <c r="F1546" s="7"/>
      <c r="G1546" s="7"/>
      <c r="H1546" s="7"/>
      <c r="I1546" s="7"/>
      <c r="J1546" s="8"/>
      <c r="K1546" s="142"/>
      <c r="L1546" s="254"/>
      <c r="R1546" s="142"/>
      <c r="T1546" s="253"/>
      <c r="U1546" s="142"/>
      <c r="W1546" s="253"/>
    </row>
    <row r="1547" spans="1:23" customFormat="1" ht="15.75">
      <c r="A1547" s="7"/>
      <c r="B1547" s="7"/>
      <c r="C1547" s="7"/>
      <c r="D1547" s="7"/>
      <c r="E1547" s="7"/>
      <c r="F1547" s="7"/>
      <c r="G1547" s="7"/>
      <c r="H1547" s="7"/>
      <c r="I1547" s="7"/>
      <c r="J1547" s="8"/>
      <c r="K1547" s="142"/>
      <c r="L1547" s="254"/>
      <c r="R1547" s="142"/>
      <c r="T1547" s="253"/>
      <c r="U1547" s="142"/>
      <c r="W1547" s="253"/>
    </row>
    <row r="1548" spans="1:23" customFormat="1" ht="15.75">
      <c r="A1548" s="7"/>
      <c r="B1548" s="7"/>
      <c r="C1548" s="7"/>
      <c r="D1548" s="7"/>
      <c r="E1548" s="7"/>
      <c r="F1548" s="7"/>
      <c r="G1548" s="7"/>
      <c r="H1548" s="7"/>
      <c r="I1548" s="7"/>
      <c r="J1548" s="8"/>
      <c r="K1548" s="142"/>
      <c r="L1548" s="254"/>
      <c r="R1548" s="142"/>
      <c r="T1548" s="253"/>
      <c r="U1548" s="142"/>
      <c r="W1548" s="253"/>
    </row>
    <row r="1549" spans="1:23" customFormat="1" ht="15.75">
      <c r="A1549" s="7"/>
      <c r="B1549" s="7"/>
      <c r="C1549" s="7"/>
      <c r="D1549" s="7"/>
      <c r="E1549" s="7"/>
      <c r="F1549" s="7"/>
      <c r="G1549" s="7"/>
      <c r="H1549" s="7"/>
      <c r="I1549" s="7"/>
      <c r="J1549" s="8"/>
      <c r="K1549" s="142"/>
      <c r="L1549" s="254"/>
      <c r="R1549" s="142"/>
      <c r="T1549" s="253"/>
      <c r="U1549" s="142"/>
      <c r="W1549" s="253"/>
    </row>
    <row r="1550" spans="1:23" customFormat="1" ht="15.75">
      <c r="A1550" s="7"/>
      <c r="B1550" s="7"/>
      <c r="C1550" s="7"/>
      <c r="D1550" s="7"/>
      <c r="E1550" s="7"/>
      <c r="F1550" s="7"/>
      <c r="G1550" s="7"/>
      <c r="H1550" s="7"/>
      <c r="I1550" s="7"/>
      <c r="J1550" s="8"/>
      <c r="K1550" s="142"/>
      <c r="L1550" s="254"/>
      <c r="R1550" s="142"/>
      <c r="T1550" s="253"/>
      <c r="U1550" s="142"/>
      <c r="W1550" s="253"/>
    </row>
    <row r="1551" spans="1:23" customFormat="1" ht="15.75">
      <c r="A1551" s="7"/>
      <c r="B1551" s="7"/>
      <c r="C1551" s="7"/>
      <c r="D1551" s="7"/>
      <c r="E1551" s="7"/>
      <c r="F1551" s="7"/>
      <c r="G1551" s="7"/>
      <c r="H1551" s="7"/>
      <c r="I1551" s="7"/>
      <c r="J1551" s="8"/>
      <c r="K1551" s="142"/>
      <c r="L1551" s="254"/>
      <c r="R1551" s="142"/>
      <c r="T1551" s="253"/>
      <c r="U1551" s="142"/>
      <c r="W1551" s="253"/>
    </row>
    <row r="1552" spans="1:23" customFormat="1" ht="15.75">
      <c r="A1552" s="7"/>
      <c r="B1552" s="7"/>
      <c r="C1552" s="7"/>
      <c r="D1552" s="7"/>
      <c r="E1552" s="7"/>
      <c r="F1552" s="7"/>
      <c r="G1552" s="7"/>
      <c r="H1552" s="7"/>
      <c r="I1552" s="7"/>
      <c r="J1552" s="8"/>
      <c r="K1552" s="142"/>
      <c r="L1552" s="254"/>
      <c r="R1552" s="142"/>
      <c r="T1552" s="253"/>
      <c r="U1552" s="142"/>
      <c r="W1552" s="253"/>
    </row>
    <row r="1553" spans="1:23" customFormat="1" ht="15.75">
      <c r="A1553" s="7"/>
      <c r="B1553" s="7"/>
      <c r="C1553" s="7"/>
      <c r="D1553" s="7"/>
      <c r="E1553" s="7"/>
      <c r="F1553" s="7"/>
      <c r="G1553" s="7"/>
      <c r="H1553" s="7"/>
      <c r="I1553" s="7"/>
      <c r="J1553" s="8"/>
      <c r="K1553" s="142"/>
      <c r="L1553" s="254"/>
      <c r="R1553" s="142"/>
      <c r="T1553" s="253"/>
      <c r="U1553" s="142"/>
      <c r="W1553" s="253"/>
    </row>
    <row r="1554" spans="1:23" customFormat="1" ht="15.75">
      <c r="A1554" s="7"/>
      <c r="B1554" s="7"/>
      <c r="C1554" s="7"/>
      <c r="D1554" s="7"/>
      <c r="E1554" s="7"/>
      <c r="F1554" s="7"/>
      <c r="G1554" s="7"/>
      <c r="H1554" s="7"/>
      <c r="I1554" s="7"/>
      <c r="J1554" s="8"/>
      <c r="K1554" s="142"/>
      <c r="L1554" s="254"/>
      <c r="R1554" s="142"/>
      <c r="T1554" s="253"/>
      <c r="U1554" s="142"/>
      <c r="W1554" s="253"/>
    </row>
    <row r="1555" spans="1:23" customFormat="1" ht="15.75">
      <c r="A1555" s="7"/>
      <c r="B1555" s="7"/>
      <c r="C1555" s="7"/>
      <c r="D1555" s="7"/>
      <c r="E1555" s="7"/>
      <c r="F1555" s="7"/>
      <c r="G1555" s="7"/>
      <c r="H1555" s="7"/>
      <c r="I1555" s="7"/>
      <c r="J1555" s="8"/>
      <c r="K1555" s="142"/>
      <c r="L1555" s="254"/>
      <c r="R1555" s="142"/>
      <c r="T1555" s="253"/>
      <c r="U1555" s="142"/>
      <c r="W1555" s="253"/>
    </row>
    <row r="1556" spans="1:23" customFormat="1" ht="15.75">
      <c r="A1556" s="7"/>
      <c r="B1556" s="7"/>
      <c r="C1556" s="7"/>
      <c r="D1556" s="7"/>
      <c r="E1556" s="7"/>
      <c r="F1556" s="7"/>
      <c r="G1556" s="7"/>
      <c r="H1556" s="7"/>
      <c r="I1556" s="7"/>
      <c r="J1556" s="8"/>
      <c r="K1556" s="142"/>
      <c r="L1556" s="254"/>
      <c r="R1556" s="142"/>
      <c r="T1556" s="253"/>
      <c r="U1556" s="142"/>
      <c r="W1556" s="253"/>
    </row>
    <row r="1557" spans="1:23" customFormat="1" ht="15.75">
      <c r="A1557" s="7"/>
      <c r="B1557" s="7"/>
      <c r="C1557" s="7"/>
      <c r="D1557" s="7"/>
      <c r="E1557" s="7"/>
      <c r="F1557" s="7"/>
      <c r="G1557" s="7"/>
      <c r="H1557" s="7"/>
      <c r="I1557" s="7"/>
      <c r="J1557" s="8"/>
      <c r="K1557" s="142"/>
      <c r="L1557" s="254"/>
      <c r="R1557" s="142"/>
      <c r="T1557" s="253"/>
      <c r="U1557" s="142"/>
      <c r="W1557" s="253"/>
    </row>
    <row r="1558" spans="1:23" customFormat="1" ht="15.75">
      <c r="A1558" s="7"/>
      <c r="B1558" s="7"/>
      <c r="C1558" s="7"/>
      <c r="D1558" s="7"/>
      <c r="E1558" s="7"/>
      <c r="F1558" s="7"/>
      <c r="G1558" s="7"/>
      <c r="H1558" s="7"/>
      <c r="I1558" s="7"/>
      <c r="J1558" s="8"/>
      <c r="K1558" s="142"/>
      <c r="L1558" s="254"/>
      <c r="R1558" s="142"/>
      <c r="T1558" s="253"/>
      <c r="U1558" s="142"/>
      <c r="W1558" s="253"/>
    </row>
    <row r="1559" spans="1:23" customFormat="1" ht="15.75">
      <c r="A1559" s="7"/>
      <c r="B1559" s="7"/>
      <c r="C1559" s="7"/>
      <c r="D1559" s="7"/>
      <c r="E1559" s="7"/>
      <c r="F1559" s="7"/>
      <c r="G1559" s="7"/>
      <c r="H1559" s="7"/>
      <c r="I1559" s="7"/>
      <c r="J1559" s="8"/>
      <c r="K1559" s="142"/>
      <c r="L1559" s="254"/>
      <c r="R1559" s="142"/>
      <c r="T1559" s="253"/>
      <c r="U1559" s="142"/>
      <c r="W1559" s="253"/>
    </row>
    <row r="1560" spans="1:23" customFormat="1" ht="15.75">
      <c r="A1560" s="7"/>
      <c r="B1560" s="7"/>
      <c r="C1560" s="7"/>
      <c r="D1560" s="7"/>
      <c r="E1560" s="7"/>
      <c r="F1560" s="7"/>
      <c r="G1560" s="7"/>
      <c r="H1560" s="7"/>
      <c r="I1560" s="7"/>
      <c r="J1560" s="8"/>
      <c r="K1560" s="142"/>
      <c r="L1560" s="254"/>
      <c r="R1560" s="142"/>
      <c r="T1560" s="253"/>
      <c r="U1560" s="142"/>
      <c r="W1560" s="253"/>
    </row>
    <row r="1561" spans="1:23" customFormat="1" ht="15.75">
      <c r="A1561" s="7"/>
      <c r="B1561" s="7"/>
      <c r="C1561" s="7"/>
      <c r="D1561" s="7"/>
      <c r="E1561" s="7"/>
      <c r="F1561" s="7"/>
      <c r="G1561" s="7"/>
      <c r="H1561" s="7"/>
      <c r="I1561" s="7"/>
      <c r="J1561" s="8"/>
      <c r="K1561" s="142"/>
      <c r="L1561" s="254"/>
      <c r="R1561" s="142"/>
      <c r="T1561" s="253"/>
      <c r="U1561" s="142"/>
      <c r="W1561" s="253"/>
    </row>
    <row r="1562" spans="1:23" customFormat="1" ht="15.75">
      <c r="A1562" s="7"/>
      <c r="B1562" s="7"/>
      <c r="C1562" s="7"/>
      <c r="D1562" s="7"/>
      <c r="E1562" s="7"/>
      <c r="F1562" s="7"/>
      <c r="G1562" s="7"/>
      <c r="H1562" s="7"/>
      <c r="I1562" s="7"/>
      <c r="J1562" s="8"/>
      <c r="K1562" s="142"/>
      <c r="L1562" s="254"/>
      <c r="R1562" s="142"/>
      <c r="T1562" s="253"/>
      <c r="U1562" s="142"/>
      <c r="W1562" s="253"/>
    </row>
    <row r="1563" spans="1:23" customFormat="1" ht="15.75">
      <c r="A1563" s="7"/>
      <c r="B1563" s="7"/>
      <c r="C1563" s="7"/>
      <c r="D1563" s="7"/>
      <c r="E1563" s="7"/>
      <c r="F1563" s="7"/>
      <c r="G1563" s="7"/>
      <c r="H1563" s="7"/>
      <c r="I1563" s="7"/>
      <c r="J1563" s="8"/>
      <c r="K1563" s="142"/>
      <c r="L1563" s="254"/>
      <c r="R1563" s="142"/>
      <c r="T1563" s="253"/>
      <c r="U1563" s="142"/>
      <c r="W1563" s="253"/>
    </row>
    <row r="1564" spans="1:23" customFormat="1" ht="15.75">
      <c r="A1564" s="7"/>
      <c r="B1564" s="7"/>
      <c r="C1564" s="7"/>
      <c r="D1564" s="7"/>
      <c r="E1564" s="7"/>
      <c r="F1564" s="7"/>
      <c r="G1564" s="7"/>
      <c r="H1564" s="7"/>
      <c r="I1564" s="7"/>
      <c r="J1564" s="8"/>
      <c r="K1564" s="142"/>
      <c r="L1564" s="254"/>
      <c r="R1564" s="142"/>
      <c r="T1564" s="253"/>
      <c r="U1564" s="142"/>
      <c r="W1564" s="253"/>
    </row>
    <row r="1565" spans="1:23" customFormat="1" ht="15.75">
      <c r="A1565" s="7"/>
      <c r="B1565" s="7"/>
      <c r="C1565" s="7"/>
      <c r="D1565" s="7"/>
      <c r="E1565" s="7"/>
      <c r="F1565" s="7"/>
      <c r="G1565" s="7"/>
      <c r="H1565" s="7"/>
      <c r="I1565" s="7"/>
      <c r="J1565" s="8"/>
      <c r="K1565" s="142"/>
      <c r="L1565" s="254"/>
      <c r="R1565" s="142"/>
      <c r="T1565" s="253"/>
      <c r="U1565" s="142"/>
      <c r="W1565" s="253"/>
    </row>
    <row r="1566" spans="1:23" customFormat="1" ht="15.75">
      <c r="A1566" s="7"/>
      <c r="B1566" s="7"/>
      <c r="C1566" s="7"/>
      <c r="D1566" s="7"/>
      <c r="E1566" s="7"/>
      <c r="F1566" s="7"/>
      <c r="G1566" s="7"/>
      <c r="H1566" s="7"/>
      <c r="I1566" s="7"/>
      <c r="J1566" s="8"/>
      <c r="K1566" s="142"/>
      <c r="L1566" s="254"/>
      <c r="R1566" s="142"/>
      <c r="T1566" s="253"/>
      <c r="U1566" s="142"/>
      <c r="W1566" s="253"/>
    </row>
    <row r="1567" spans="1:23" customFormat="1" ht="15.75">
      <c r="A1567" s="7"/>
      <c r="B1567" s="7"/>
      <c r="C1567" s="7"/>
      <c r="D1567" s="7"/>
      <c r="E1567" s="7"/>
      <c r="F1567" s="7"/>
      <c r="G1567" s="7"/>
      <c r="H1567" s="7"/>
      <c r="I1567" s="7"/>
      <c r="J1567" s="8"/>
      <c r="K1567" s="142"/>
      <c r="L1567" s="254"/>
      <c r="R1567" s="142"/>
      <c r="T1567" s="253"/>
      <c r="U1567" s="142"/>
      <c r="W1567" s="253"/>
    </row>
    <row r="1568" spans="1:23" customFormat="1" ht="15.75">
      <c r="A1568" s="7"/>
      <c r="B1568" s="7"/>
      <c r="C1568" s="7"/>
      <c r="D1568" s="7"/>
      <c r="E1568" s="7"/>
      <c r="F1568" s="7"/>
      <c r="G1568" s="7"/>
      <c r="H1568" s="7"/>
      <c r="I1568" s="7"/>
      <c r="J1568" s="8"/>
      <c r="K1568" s="142"/>
      <c r="L1568" s="254"/>
      <c r="R1568" s="142"/>
      <c r="T1568" s="253"/>
      <c r="U1568" s="142"/>
      <c r="W1568" s="253"/>
    </row>
    <row r="1569" spans="1:23" customFormat="1" ht="15.75">
      <c r="A1569" s="7"/>
      <c r="B1569" s="7"/>
      <c r="C1569" s="7"/>
      <c r="D1569" s="7"/>
      <c r="E1569" s="7"/>
      <c r="F1569" s="7"/>
      <c r="G1569" s="7"/>
      <c r="H1569" s="7"/>
      <c r="I1569" s="7"/>
      <c r="J1569" s="8"/>
      <c r="K1569" s="142"/>
      <c r="L1569" s="254"/>
      <c r="R1569" s="142"/>
      <c r="T1569" s="253"/>
      <c r="U1569" s="142"/>
      <c r="W1569" s="253"/>
    </row>
    <row r="1570" spans="1:23" customFormat="1" ht="15.75">
      <c r="A1570" s="7"/>
      <c r="B1570" s="7"/>
      <c r="C1570" s="7"/>
      <c r="D1570" s="7"/>
      <c r="E1570" s="7"/>
      <c r="F1570" s="7"/>
      <c r="G1570" s="7"/>
      <c r="H1570" s="7"/>
      <c r="I1570" s="7"/>
      <c r="J1570" s="8"/>
      <c r="K1570" s="142"/>
      <c r="L1570" s="254"/>
      <c r="R1570" s="142"/>
      <c r="T1570" s="253"/>
      <c r="U1570" s="142"/>
      <c r="W1570" s="253"/>
    </row>
    <row r="1571" spans="1:23" customFormat="1" ht="15.75">
      <c r="A1571" s="7"/>
      <c r="B1571" s="7"/>
      <c r="C1571" s="7"/>
      <c r="D1571" s="7"/>
      <c r="E1571" s="7"/>
      <c r="F1571" s="7"/>
      <c r="G1571" s="7"/>
      <c r="H1571" s="7"/>
      <c r="I1571" s="7"/>
      <c r="J1571" s="8"/>
      <c r="K1571" s="142"/>
      <c r="L1571" s="254"/>
      <c r="R1571" s="142"/>
      <c r="T1571" s="253"/>
      <c r="U1571" s="142"/>
      <c r="W1571" s="253"/>
    </row>
    <row r="1572" spans="1:23" customFormat="1" ht="15.75">
      <c r="A1572" s="7"/>
      <c r="B1572" s="7"/>
      <c r="C1572" s="7"/>
      <c r="D1572" s="7"/>
      <c r="E1572" s="7"/>
      <c r="F1572" s="7"/>
      <c r="G1572" s="7"/>
      <c r="H1572" s="7"/>
      <c r="I1572" s="7"/>
      <c r="J1572" s="8"/>
      <c r="K1572" s="142"/>
      <c r="L1572" s="254"/>
      <c r="R1572" s="142"/>
      <c r="T1572" s="253"/>
      <c r="U1572" s="142"/>
      <c r="W1572" s="253"/>
    </row>
    <row r="1573" spans="1:23" customFormat="1" ht="15.75">
      <c r="A1573" s="7"/>
      <c r="B1573" s="7"/>
      <c r="C1573" s="7"/>
      <c r="D1573" s="7"/>
      <c r="E1573" s="7"/>
      <c r="F1573" s="7"/>
      <c r="G1573" s="7"/>
      <c r="H1573" s="7"/>
      <c r="I1573" s="7"/>
      <c r="J1573" s="8"/>
      <c r="K1573" s="142"/>
      <c r="L1573" s="254"/>
      <c r="R1573" s="142"/>
      <c r="T1573" s="253"/>
      <c r="U1573" s="142"/>
      <c r="W1573" s="253"/>
    </row>
    <row r="1574" spans="1:23" customFormat="1" ht="15.75">
      <c r="A1574" s="7"/>
      <c r="B1574" s="7"/>
      <c r="C1574" s="7"/>
      <c r="D1574" s="7"/>
      <c r="E1574" s="7"/>
      <c r="F1574" s="7"/>
      <c r="G1574" s="7"/>
      <c r="H1574" s="7"/>
      <c r="I1574" s="7"/>
      <c r="J1574" s="8"/>
      <c r="K1574" s="142"/>
      <c r="L1574" s="254"/>
      <c r="R1574" s="142"/>
      <c r="T1574" s="253"/>
      <c r="U1574" s="142"/>
      <c r="W1574" s="253"/>
    </row>
    <row r="1575" spans="1:23" customFormat="1" ht="15.75">
      <c r="A1575" s="7"/>
      <c r="B1575" s="7"/>
      <c r="C1575" s="7"/>
      <c r="D1575" s="7"/>
      <c r="E1575" s="7"/>
      <c r="F1575" s="7"/>
      <c r="G1575" s="7"/>
      <c r="H1575" s="7"/>
      <c r="I1575" s="7"/>
      <c r="J1575" s="8"/>
      <c r="K1575" s="142"/>
      <c r="L1575" s="254"/>
      <c r="R1575" s="142"/>
      <c r="T1575" s="253"/>
      <c r="U1575" s="142"/>
      <c r="W1575" s="253"/>
    </row>
    <row r="1576" spans="1:23" customFormat="1" ht="15.75">
      <c r="A1576" s="7"/>
      <c r="B1576" s="7"/>
      <c r="C1576" s="7"/>
      <c r="D1576" s="7"/>
      <c r="E1576" s="7"/>
      <c r="F1576" s="7"/>
      <c r="G1576" s="7"/>
      <c r="H1576" s="7"/>
      <c r="I1576" s="7"/>
      <c r="J1576" s="8"/>
      <c r="K1576" s="142"/>
      <c r="L1576" s="254"/>
      <c r="R1576" s="142"/>
      <c r="T1576" s="253"/>
      <c r="U1576" s="142"/>
      <c r="W1576" s="253"/>
    </row>
    <row r="1577" spans="1:23" customFormat="1" ht="15.75">
      <c r="A1577" s="7"/>
      <c r="B1577" s="7"/>
      <c r="C1577" s="7"/>
      <c r="D1577" s="7"/>
      <c r="E1577" s="7"/>
      <c r="F1577" s="7"/>
      <c r="G1577" s="7"/>
      <c r="H1577" s="7"/>
      <c r="I1577" s="7"/>
      <c r="J1577" s="8"/>
      <c r="K1577" s="142"/>
      <c r="L1577" s="254"/>
      <c r="R1577" s="142"/>
      <c r="T1577" s="253"/>
      <c r="U1577" s="142"/>
      <c r="W1577" s="253"/>
    </row>
    <row r="1578" spans="1:23" customFormat="1" ht="15.75">
      <c r="A1578" s="7"/>
      <c r="B1578" s="7"/>
      <c r="C1578" s="7"/>
      <c r="D1578" s="7"/>
      <c r="E1578" s="7"/>
      <c r="F1578" s="7"/>
      <c r="G1578" s="7"/>
      <c r="H1578" s="7"/>
      <c r="I1578" s="7"/>
      <c r="J1578" s="8"/>
      <c r="K1578" s="142"/>
      <c r="L1578" s="254"/>
      <c r="R1578" s="142"/>
      <c r="T1578" s="253"/>
      <c r="U1578" s="142"/>
      <c r="W1578" s="253"/>
    </row>
    <row r="1579" spans="1:23" customFormat="1" ht="15.75">
      <c r="A1579" s="7"/>
      <c r="B1579" s="7"/>
      <c r="C1579" s="7"/>
      <c r="D1579" s="7"/>
      <c r="E1579" s="7"/>
      <c r="F1579" s="7"/>
      <c r="G1579" s="7"/>
      <c r="H1579" s="7"/>
      <c r="I1579" s="7"/>
      <c r="J1579" s="8"/>
      <c r="K1579" s="142"/>
      <c r="L1579" s="254"/>
      <c r="R1579" s="142"/>
      <c r="T1579" s="253"/>
      <c r="U1579" s="142"/>
      <c r="W1579" s="253"/>
    </row>
    <row r="1580" spans="1:23" customFormat="1" ht="15.75">
      <c r="A1580" s="7"/>
      <c r="B1580" s="7"/>
      <c r="C1580" s="7"/>
      <c r="D1580" s="7"/>
      <c r="E1580" s="7"/>
      <c r="F1580" s="7"/>
      <c r="G1580" s="7"/>
      <c r="H1580" s="7"/>
      <c r="I1580" s="7"/>
      <c r="J1580" s="8"/>
      <c r="K1580" s="142"/>
      <c r="L1580" s="254"/>
      <c r="R1580" s="142"/>
      <c r="T1580" s="253"/>
      <c r="U1580" s="142"/>
      <c r="W1580" s="253"/>
    </row>
    <row r="1581" spans="1:23" customFormat="1" ht="15.75">
      <c r="A1581" s="7"/>
      <c r="B1581" s="7"/>
      <c r="C1581" s="7"/>
      <c r="D1581" s="7"/>
      <c r="E1581" s="7"/>
      <c r="F1581" s="7"/>
      <c r="G1581" s="7"/>
      <c r="H1581" s="7"/>
      <c r="I1581" s="7"/>
      <c r="J1581" s="8"/>
      <c r="K1581" s="142"/>
      <c r="L1581" s="254"/>
      <c r="R1581" s="142"/>
      <c r="T1581" s="253"/>
      <c r="U1581" s="142"/>
      <c r="W1581" s="253"/>
    </row>
    <row r="1582" spans="1:23" customFormat="1" ht="15.75">
      <c r="A1582" s="7"/>
      <c r="B1582" s="7"/>
      <c r="C1582" s="7"/>
      <c r="D1582" s="7"/>
      <c r="E1582" s="7"/>
      <c r="F1582" s="7"/>
      <c r="G1582" s="7"/>
      <c r="H1582" s="7"/>
      <c r="I1582" s="7"/>
      <c r="J1582" s="8"/>
      <c r="K1582" s="142"/>
      <c r="L1582" s="254"/>
      <c r="R1582" s="142"/>
      <c r="T1582" s="253"/>
      <c r="U1582" s="142"/>
      <c r="W1582" s="253"/>
    </row>
    <row r="1583" spans="1:23" customFormat="1" ht="15.75">
      <c r="A1583" s="7"/>
      <c r="B1583" s="7"/>
      <c r="C1583" s="7"/>
      <c r="D1583" s="7"/>
      <c r="E1583" s="7"/>
      <c r="F1583" s="7"/>
      <c r="G1583" s="7"/>
      <c r="H1583" s="7"/>
      <c r="I1583" s="7"/>
      <c r="J1583" s="8"/>
      <c r="K1583" s="142"/>
      <c r="L1583" s="254"/>
      <c r="R1583" s="142"/>
      <c r="T1583" s="253"/>
      <c r="U1583" s="142"/>
      <c r="W1583" s="253"/>
    </row>
    <row r="1584" spans="1:23" customFormat="1" ht="15.75">
      <c r="A1584" s="7"/>
      <c r="B1584" s="7"/>
      <c r="C1584" s="7"/>
      <c r="D1584" s="7"/>
      <c r="E1584" s="7"/>
      <c r="F1584" s="7"/>
      <c r="G1584" s="7"/>
      <c r="H1584" s="7"/>
      <c r="I1584" s="7"/>
      <c r="J1584" s="8"/>
      <c r="K1584" s="142"/>
      <c r="L1584" s="254"/>
      <c r="R1584" s="142"/>
      <c r="T1584" s="253"/>
      <c r="U1584" s="142"/>
      <c r="W1584" s="253"/>
    </row>
    <row r="1585" spans="1:23" customFormat="1" ht="15.75">
      <c r="A1585" s="7"/>
      <c r="B1585" s="7"/>
      <c r="C1585" s="7"/>
      <c r="D1585" s="7"/>
      <c r="E1585" s="7"/>
      <c r="F1585" s="7"/>
      <c r="G1585" s="7"/>
      <c r="H1585" s="7"/>
      <c r="I1585" s="7"/>
      <c r="J1585" s="8"/>
      <c r="K1585" s="142"/>
      <c r="L1585" s="254"/>
      <c r="R1585" s="142"/>
      <c r="T1585" s="253"/>
      <c r="U1585" s="142"/>
      <c r="W1585" s="253"/>
    </row>
    <row r="1586" spans="1:23" customFormat="1" ht="15.75">
      <c r="A1586" s="7"/>
      <c r="B1586" s="7"/>
      <c r="C1586" s="7"/>
      <c r="D1586" s="7"/>
      <c r="E1586" s="7"/>
      <c r="F1586" s="7"/>
      <c r="G1586" s="7"/>
      <c r="H1586" s="7"/>
      <c r="I1586" s="7"/>
      <c r="J1586" s="8"/>
      <c r="K1586" s="142"/>
      <c r="L1586" s="254"/>
      <c r="R1586" s="142"/>
      <c r="T1586" s="253"/>
      <c r="U1586" s="142"/>
      <c r="W1586" s="253"/>
    </row>
    <row r="1587" spans="1:23" customFormat="1" ht="15.75">
      <c r="A1587" s="7"/>
      <c r="B1587" s="7"/>
      <c r="C1587" s="7"/>
      <c r="D1587" s="7"/>
      <c r="E1587" s="7"/>
      <c r="F1587" s="7"/>
      <c r="G1587" s="7"/>
      <c r="H1587" s="7"/>
      <c r="I1587" s="7"/>
      <c r="J1587" s="8"/>
      <c r="K1587" s="142"/>
      <c r="L1587" s="254"/>
      <c r="R1587" s="142"/>
      <c r="T1587" s="253"/>
      <c r="U1587" s="142"/>
      <c r="W1587" s="253"/>
    </row>
    <row r="1588" spans="1:23" customFormat="1" ht="15.75">
      <c r="A1588" s="7"/>
      <c r="B1588" s="7"/>
      <c r="C1588" s="7"/>
      <c r="D1588" s="7"/>
      <c r="E1588" s="7"/>
      <c r="F1588" s="7"/>
      <c r="G1588" s="7"/>
      <c r="H1588" s="7"/>
      <c r="I1588" s="7"/>
      <c r="J1588" s="8"/>
      <c r="K1588" s="142"/>
      <c r="L1588" s="254"/>
      <c r="R1588" s="142"/>
      <c r="T1588" s="253"/>
      <c r="U1588" s="142"/>
      <c r="W1588" s="253"/>
    </row>
    <row r="1589" spans="1:23" customFormat="1" ht="15.75">
      <c r="A1589" s="7"/>
      <c r="B1589" s="7"/>
      <c r="C1589" s="7"/>
      <c r="D1589" s="7"/>
      <c r="E1589" s="7"/>
      <c r="F1589" s="7"/>
      <c r="G1589" s="7"/>
      <c r="H1589" s="7"/>
      <c r="I1589" s="7"/>
      <c r="J1589" s="8"/>
      <c r="K1589" s="142"/>
      <c r="L1589" s="254"/>
      <c r="R1589" s="142"/>
      <c r="T1589" s="253"/>
      <c r="U1589" s="142"/>
      <c r="W1589" s="253"/>
    </row>
    <row r="1590" spans="1:23" customFormat="1" ht="15.75">
      <c r="A1590" s="7"/>
      <c r="B1590" s="7"/>
      <c r="C1590" s="7"/>
      <c r="D1590" s="7"/>
      <c r="E1590" s="7"/>
      <c r="F1590" s="7"/>
      <c r="G1590" s="7"/>
      <c r="H1590" s="7"/>
      <c r="I1590" s="7"/>
      <c r="J1590" s="8"/>
      <c r="K1590" s="142"/>
      <c r="L1590" s="254"/>
      <c r="R1590" s="142"/>
      <c r="T1590" s="253"/>
      <c r="U1590" s="142"/>
      <c r="W1590" s="253"/>
    </row>
    <row r="1591" spans="1:23" customFormat="1" ht="15.75">
      <c r="A1591" s="7"/>
      <c r="B1591" s="7"/>
      <c r="C1591" s="7"/>
      <c r="D1591" s="7"/>
      <c r="E1591" s="7"/>
      <c r="F1591" s="7"/>
      <c r="G1591" s="7"/>
      <c r="H1591" s="7"/>
      <c r="I1591" s="7"/>
      <c r="J1591" s="8"/>
      <c r="K1591" s="142"/>
      <c r="L1591" s="254"/>
      <c r="R1591" s="142"/>
      <c r="T1591" s="253"/>
      <c r="U1591" s="142"/>
      <c r="W1591" s="253"/>
    </row>
    <row r="1592" spans="1:23" customFormat="1" ht="15.75">
      <c r="A1592" s="7"/>
      <c r="B1592" s="7"/>
      <c r="C1592" s="7"/>
      <c r="D1592" s="7"/>
      <c r="E1592" s="7"/>
      <c r="F1592" s="7"/>
      <c r="G1592" s="7"/>
      <c r="H1592" s="7"/>
      <c r="I1592" s="7"/>
      <c r="J1592" s="8"/>
      <c r="K1592" s="142"/>
      <c r="L1592" s="254"/>
      <c r="R1592" s="142"/>
      <c r="T1592" s="253"/>
      <c r="U1592" s="142"/>
      <c r="W1592" s="253"/>
    </row>
    <row r="1593" spans="1:23" customFormat="1" ht="15.75">
      <c r="A1593" s="7"/>
      <c r="B1593" s="7"/>
      <c r="C1593" s="7"/>
      <c r="D1593" s="7"/>
      <c r="E1593" s="7"/>
      <c r="F1593" s="7"/>
      <c r="G1593" s="7"/>
      <c r="H1593" s="7"/>
      <c r="I1593" s="7"/>
      <c r="J1593" s="8"/>
      <c r="K1593" s="142"/>
      <c r="L1593" s="254"/>
      <c r="R1593" s="142"/>
      <c r="T1593" s="253"/>
      <c r="U1593" s="142"/>
      <c r="W1593" s="253"/>
    </row>
    <row r="1594" spans="1:23" customFormat="1" ht="15.75">
      <c r="A1594" s="7"/>
      <c r="B1594" s="7"/>
      <c r="C1594" s="7"/>
      <c r="D1594" s="7"/>
      <c r="E1594" s="7"/>
      <c r="F1594" s="7"/>
      <c r="G1594" s="7"/>
      <c r="H1594" s="7"/>
      <c r="I1594" s="7"/>
      <c r="J1594" s="8"/>
      <c r="K1594" s="142"/>
      <c r="L1594" s="254"/>
      <c r="R1594" s="142"/>
      <c r="T1594" s="253"/>
      <c r="U1594" s="142"/>
      <c r="W1594" s="253"/>
    </row>
    <row r="1595" spans="1:23" customFormat="1" ht="15.75">
      <c r="A1595" s="7"/>
      <c r="B1595" s="7"/>
      <c r="C1595" s="7"/>
      <c r="D1595" s="7"/>
      <c r="E1595" s="7"/>
      <c r="F1595" s="7"/>
      <c r="G1595" s="7"/>
      <c r="H1595" s="7"/>
      <c r="I1595" s="7"/>
      <c r="J1595" s="8"/>
      <c r="K1595" s="142"/>
      <c r="L1595" s="254"/>
      <c r="R1595" s="142"/>
      <c r="T1595" s="253"/>
      <c r="U1595" s="142"/>
      <c r="W1595" s="253"/>
    </row>
    <row r="1596" spans="1:23" customFormat="1" ht="15.75">
      <c r="A1596" s="7"/>
      <c r="B1596" s="7"/>
      <c r="C1596" s="7"/>
      <c r="D1596" s="7"/>
      <c r="E1596" s="7"/>
      <c r="F1596" s="7"/>
      <c r="G1596" s="7"/>
      <c r="H1596" s="7"/>
      <c r="I1596" s="7"/>
      <c r="J1596" s="8"/>
      <c r="K1596" s="142"/>
      <c r="L1596" s="254"/>
      <c r="R1596" s="142"/>
      <c r="T1596" s="253"/>
      <c r="U1596" s="142"/>
      <c r="W1596" s="253"/>
    </row>
    <row r="1597" spans="1:23" customFormat="1" ht="15.75">
      <c r="A1597" s="7"/>
      <c r="B1597" s="7"/>
      <c r="C1597" s="7"/>
      <c r="D1597" s="7"/>
      <c r="E1597" s="7"/>
      <c r="F1597" s="7"/>
      <c r="G1597" s="7"/>
      <c r="H1597" s="7"/>
      <c r="I1597" s="7"/>
      <c r="J1597" s="8"/>
      <c r="K1597" s="142"/>
      <c r="L1597" s="254"/>
      <c r="R1597" s="142"/>
      <c r="T1597" s="253"/>
      <c r="U1597" s="142"/>
      <c r="W1597" s="253"/>
    </row>
    <row r="1598" spans="1:23" customFormat="1" ht="15.75">
      <c r="A1598" s="7"/>
      <c r="B1598" s="7"/>
      <c r="C1598" s="7"/>
      <c r="D1598" s="7"/>
      <c r="E1598" s="7"/>
      <c r="F1598" s="7"/>
      <c r="G1598" s="7"/>
      <c r="H1598" s="7"/>
      <c r="I1598" s="7"/>
      <c r="J1598" s="8"/>
      <c r="K1598" s="142"/>
      <c r="L1598" s="254"/>
      <c r="R1598" s="142"/>
      <c r="T1598" s="253"/>
      <c r="U1598" s="142"/>
      <c r="W1598" s="253"/>
    </row>
    <row r="1599" spans="1:23" customFormat="1" ht="15.75">
      <c r="A1599" s="7"/>
      <c r="B1599" s="7"/>
      <c r="C1599" s="7"/>
      <c r="D1599" s="7"/>
      <c r="E1599" s="7"/>
      <c r="F1599" s="7"/>
      <c r="G1599" s="7"/>
      <c r="H1599" s="7"/>
      <c r="I1599" s="7"/>
      <c r="J1599" s="8"/>
      <c r="K1599" s="142"/>
      <c r="L1599" s="254"/>
      <c r="R1599" s="142"/>
      <c r="T1599" s="253"/>
      <c r="U1599" s="142"/>
      <c r="W1599" s="253"/>
    </row>
    <row r="1600" spans="1:23" customFormat="1" ht="15.75">
      <c r="A1600" s="7"/>
      <c r="B1600" s="7"/>
      <c r="C1600" s="7"/>
      <c r="D1600" s="7"/>
      <c r="E1600" s="7"/>
      <c r="F1600" s="7"/>
      <c r="G1600" s="7"/>
      <c r="H1600" s="7"/>
      <c r="I1600" s="7"/>
      <c r="J1600" s="8"/>
      <c r="K1600" s="142"/>
      <c r="L1600" s="254"/>
      <c r="R1600" s="142"/>
      <c r="T1600" s="253"/>
      <c r="U1600" s="142"/>
      <c r="W1600" s="253"/>
    </row>
    <row r="1601" spans="1:23" customFormat="1" ht="15.75">
      <c r="A1601" s="7"/>
      <c r="B1601" s="7"/>
      <c r="C1601" s="7"/>
      <c r="D1601" s="7"/>
      <c r="E1601" s="7"/>
      <c r="F1601" s="7"/>
      <c r="G1601" s="7"/>
      <c r="H1601" s="7"/>
      <c r="I1601" s="7"/>
      <c r="J1601" s="8"/>
      <c r="K1601" s="142"/>
      <c r="L1601" s="254"/>
      <c r="R1601" s="142"/>
      <c r="T1601" s="253"/>
      <c r="U1601" s="142"/>
      <c r="W1601" s="253"/>
    </row>
    <row r="1602" spans="1:23" customFormat="1" ht="15.75">
      <c r="A1602" s="7"/>
      <c r="B1602" s="7"/>
      <c r="C1602" s="7"/>
      <c r="D1602" s="7"/>
      <c r="E1602" s="7"/>
      <c r="F1602" s="7"/>
      <c r="G1602" s="7"/>
      <c r="H1602" s="7"/>
      <c r="I1602" s="7"/>
      <c r="J1602" s="8"/>
      <c r="K1602" s="142"/>
      <c r="L1602" s="254"/>
      <c r="R1602" s="142"/>
      <c r="T1602" s="253"/>
      <c r="U1602" s="142"/>
      <c r="W1602" s="253"/>
    </row>
    <row r="1603" spans="1:23" customFormat="1" ht="15.75">
      <c r="A1603" s="7"/>
      <c r="B1603" s="7"/>
      <c r="C1603" s="7"/>
      <c r="D1603" s="7"/>
      <c r="E1603" s="7"/>
      <c r="F1603" s="7"/>
      <c r="G1603" s="7"/>
      <c r="H1603" s="7"/>
      <c r="I1603" s="7"/>
      <c r="J1603" s="8"/>
      <c r="K1603" s="142"/>
      <c r="L1603" s="254"/>
      <c r="R1603" s="142"/>
      <c r="T1603" s="253"/>
      <c r="U1603" s="142"/>
      <c r="W1603" s="253"/>
    </row>
    <row r="1604" spans="1:23" customFormat="1" ht="15.75">
      <c r="A1604" s="7"/>
      <c r="B1604" s="7"/>
      <c r="C1604" s="7"/>
      <c r="D1604" s="7"/>
      <c r="E1604" s="7"/>
      <c r="F1604" s="7"/>
      <c r="G1604" s="7"/>
      <c r="H1604" s="7"/>
      <c r="I1604" s="7"/>
      <c r="J1604" s="8"/>
      <c r="K1604" s="142"/>
      <c r="L1604" s="254"/>
      <c r="R1604" s="142"/>
      <c r="T1604" s="253"/>
      <c r="U1604" s="142"/>
      <c r="W1604" s="253"/>
    </row>
    <row r="1605" spans="1:23" customFormat="1" ht="15.75">
      <c r="A1605" s="7"/>
      <c r="B1605" s="7"/>
      <c r="C1605" s="7"/>
      <c r="D1605" s="7"/>
      <c r="E1605" s="7"/>
      <c r="F1605" s="7"/>
      <c r="G1605" s="7"/>
      <c r="H1605" s="7"/>
      <c r="I1605" s="7"/>
      <c r="J1605" s="8"/>
      <c r="K1605" s="142"/>
      <c r="L1605" s="254"/>
      <c r="R1605" s="142"/>
      <c r="T1605" s="253"/>
      <c r="U1605" s="142"/>
      <c r="W1605" s="253"/>
    </row>
    <row r="1606" spans="1:23" customFormat="1" ht="15.75">
      <c r="A1606" s="7"/>
      <c r="B1606" s="7"/>
      <c r="C1606" s="7"/>
      <c r="D1606" s="7"/>
      <c r="E1606" s="7"/>
      <c r="F1606" s="7"/>
      <c r="G1606" s="7"/>
      <c r="H1606" s="7"/>
      <c r="I1606" s="7"/>
      <c r="J1606" s="8"/>
      <c r="K1606" s="142"/>
      <c r="L1606" s="254"/>
      <c r="R1606" s="142"/>
      <c r="T1606" s="253"/>
      <c r="U1606" s="142"/>
      <c r="W1606" s="253"/>
    </row>
    <row r="1607" spans="1:23" customFormat="1" ht="15.75">
      <c r="A1607" s="7"/>
      <c r="B1607" s="7"/>
      <c r="C1607" s="7"/>
      <c r="D1607" s="7"/>
      <c r="E1607" s="7"/>
      <c r="F1607" s="7"/>
      <c r="G1607" s="7"/>
      <c r="H1607" s="7"/>
      <c r="I1607" s="7"/>
      <c r="J1607" s="8"/>
      <c r="K1607" s="142"/>
      <c r="L1607" s="254"/>
      <c r="R1607" s="142"/>
      <c r="T1607" s="253"/>
      <c r="U1607" s="142"/>
      <c r="W1607" s="253"/>
    </row>
    <row r="1608" spans="1:23" customFormat="1" ht="15.75">
      <c r="A1608" s="7"/>
      <c r="B1608" s="7"/>
      <c r="C1608" s="7"/>
      <c r="D1608" s="7"/>
      <c r="E1608" s="7"/>
      <c r="F1608" s="7"/>
      <c r="G1608" s="7"/>
      <c r="H1608" s="7"/>
      <c r="I1608" s="7"/>
      <c r="J1608" s="8"/>
      <c r="K1608" s="142"/>
      <c r="L1608" s="254"/>
      <c r="R1608" s="142"/>
      <c r="T1608" s="253"/>
      <c r="U1608" s="142"/>
      <c r="W1608" s="253"/>
    </row>
    <row r="1609" spans="1:23" customFormat="1" ht="15.75">
      <c r="A1609" s="7"/>
      <c r="B1609" s="7"/>
      <c r="C1609" s="7"/>
      <c r="D1609" s="7"/>
      <c r="E1609" s="7"/>
      <c r="F1609" s="7"/>
      <c r="G1609" s="7"/>
      <c r="H1609" s="7"/>
      <c r="I1609" s="7"/>
      <c r="J1609" s="8"/>
      <c r="K1609" s="142"/>
      <c r="L1609" s="254"/>
      <c r="R1609" s="142"/>
      <c r="T1609" s="253"/>
      <c r="U1609" s="142"/>
      <c r="W1609" s="253"/>
    </row>
    <row r="1610" spans="1:23" customFormat="1" ht="15.75">
      <c r="A1610" s="7"/>
      <c r="B1610" s="7"/>
      <c r="C1610" s="7"/>
      <c r="D1610" s="7"/>
      <c r="E1610" s="7"/>
      <c r="F1610" s="7"/>
      <c r="G1610" s="7"/>
      <c r="H1610" s="7"/>
      <c r="I1610" s="7"/>
      <c r="J1610" s="8"/>
      <c r="K1610" s="142"/>
      <c r="L1610" s="254"/>
      <c r="R1610" s="142"/>
      <c r="T1610" s="253"/>
      <c r="U1610" s="142"/>
      <c r="W1610" s="253"/>
    </row>
    <row r="1611" spans="1:23" customFormat="1" ht="15.75">
      <c r="A1611" s="7"/>
      <c r="B1611" s="7"/>
      <c r="C1611" s="7"/>
      <c r="D1611" s="7"/>
      <c r="E1611" s="7"/>
      <c r="F1611" s="7"/>
      <c r="G1611" s="7"/>
      <c r="H1611" s="7"/>
      <c r="I1611" s="7"/>
      <c r="J1611" s="8"/>
      <c r="K1611" s="142"/>
      <c r="L1611" s="254"/>
      <c r="R1611" s="142"/>
      <c r="T1611" s="253"/>
      <c r="U1611" s="142"/>
      <c r="W1611" s="253"/>
    </row>
    <row r="1612" spans="1:23" customFormat="1" ht="15.75">
      <c r="A1612" s="7"/>
      <c r="B1612" s="7"/>
      <c r="C1612" s="7"/>
      <c r="D1612" s="7"/>
      <c r="E1612" s="7"/>
      <c r="F1612" s="7"/>
      <c r="G1612" s="7"/>
      <c r="H1612" s="7"/>
      <c r="I1612" s="7"/>
      <c r="J1612" s="8"/>
      <c r="K1612" s="142"/>
      <c r="L1612" s="254"/>
      <c r="R1612" s="142"/>
      <c r="T1612" s="253"/>
      <c r="U1612" s="142"/>
      <c r="W1612" s="253"/>
    </row>
    <row r="1613" spans="1:23" customFormat="1" ht="15.75">
      <c r="A1613" s="7"/>
      <c r="B1613" s="7"/>
      <c r="C1613" s="7"/>
      <c r="D1613" s="7"/>
      <c r="E1613" s="7"/>
      <c r="F1613" s="7"/>
      <c r="G1613" s="7"/>
      <c r="H1613" s="7"/>
      <c r="I1613" s="7"/>
      <c r="J1613" s="8"/>
      <c r="K1613" s="142"/>
      <c r="L1613" s="254"/>
      <c r="R1613" s="142"/>
      <c r="T1613" s="253"/>
      <c r="U1613" s="142"/>
      <c r="W1613" s="253"/>
    </row>
    <row r="1614" spans="1:23" customFormat="1" ht="15.75">
      <c r="A1614" s="7"/>
      <c r="B1614" s="7"/>
      <c r="C1614" s="7"/>
      <c r="D1614" s="7"/>
      <c r="E1614" s="7"/>
      <c r="F1614" s="7"/>
      <c r="G1614" s="7"/>
      <c r="H1614" s="7"/>
      <c r="I1614" s="7"/>
      <c r="J1614" s="8"/>
      <c r="K1614" s="142"/>
      <c r="L1614" s="254"/>
      <c r="R1614" s="142"/>
      <c r="T1614" s="253"/>
      <c r="U1614" s="142"/>
      <c r="W1614" s="253"/>
    </row>
    <row r="1615" spans="1:23" customFormat="1" ht="15.75">
      <c r="A1615" s="7"/>
      <c r="B1615" s="7"/>
      <c r="C1615" s="7"/>
      <c r="D1615" s="7"/>
      <c r="E1615" s="7"/>
      <c r="F1615" s="7"/>
      <c r="G1615" s="7"/>
      <c r="H1615" s="7"/>
      <c r="I1615" s="7"/>
      <c r="J1615" s="8"/>
      <c r="K1615" s="142"/>
      <c r="L1615" s="254"/>
      <c r="R1615" s="142"/>
      <c r="T1615" s="253"/>
      <c r="U1615" s="142"/>
      <c r="W1615" s="253"/>
    </row>
    <row r="1616" spans="1:23" customFormat="1" ht="15.75">
      <c r="A1616" s="7"/>
      <c r="B1616" s="7"/>
      <c r="C1616" s="7"/>
      <c r="D1616" s="7"/>
      <c r="E1616" s="7"/>
      <c r="F1616" s="7"/>
      <c r="G1616" s="7"/>
      <c r="H1616" s="7"/>
      <c r="I1616" s="7"/>
      <c r="J1616" s="8"/>
      <c r="K1616" s="142"/>
      <c r="L1616" s="254"/>
      <c r="R1616" s="142"/>
      <c r="T1616" s="253"/>
      <c r="U1616" s="142"/>
      <c r="W1616" s="253"/>
    </row>
    <row r="1617" spans="1:23" customFormat="1" ht="15.75">
      <c r="A1617" s="7"/>
      <c r="B1617" s="7"/>
      <c r="C1617" s="7"/>
      <c r="D1617" s="7"/>
      <c r="E1617" s="7"/>
      <c r="F1617" s="7"/>
      <c r="G1617" s="7"/>
      <c r="H1617" s="7"/>
      <c r="I1617" s="7"/>
      <c r="J1617" s="8"/>
      <c r="K1617" s="142"/>
      <c r="L1617" s="254"/>
      <c r="R1617" s="142"/>
      <c r="T1617" s="253"/>
      <c r="U1617" s="142"/>
      <c r="W1617" s="253"/>
    </row>
    <row r="1618" spans="1:23" customFormat="1" ht="15.75">
      <c r="A1618" s="7"/>
      <c r="B1618" s="7"/>
      <c r="C1618" s="7"/>
      <c r="D1618" s="7"/>
      <c r="E1618" s="7"/>
      <c r="F1618" s="7"/>
      <c r="G1618" s="7"/>
      <c r="H1618" s="7"/>
      <c r="I1618" s="7"/>
      <c r="J1618" s="8"/>
      <c r="K1618" s="142"/>
      <c r="L1618" s="254"/>
      <c r="R1618" s="142"/>
      <c r="T1618" s="253"/>
      <c r="U1618" s="142"/>
      <c r="W1618" s="253"/>
    </row>
    <row r="1619" spans="1:23" customFormat="1" ht="15.75">
      <c r="A1619" s="7"/>
      <c r="B1619" s="7"/>
      <c r="C1619" s="7"/>
      <c r="D1619" s="7"/>
      <c r="E1619" s="7"/>
      <c r="F1619" s="7"/>
      <c r="G1619" s="7"/>
      <c r="H1619" s="7"/>
      <c r="I1619" s="7"/>
      <c r="J1619" s="8"/>
      <c r="K1619" s="142"/>
      <c r="L1619" s="254"/>
      <c r="R1619" s="142"/>
      <c r="T1619" s="253"/>
      <c r="U1619" s="142"/>
      <c r="W1619" s="253"/>
    </row>
    <row r="1620" spans="1:23" customFormat="1" ht="15.75">
      <c r="A1620" s="7"/>
      <c r="B1620" s="7"/>
      <c r="C1620" s="7"/>
      <c r="D1620" s="7"/>
      <c r="E1620" s="7"/>
      <c r="F1620" s="7"/>
      <c r="G1620" s="7"/>
      <c r="H1620" s="7"/>
      <c r="I1620" s="7"/>
      <c r="J1620" s="8"/>
      <c r="K1620" s="142"/>
      <c r="L1620" s="254"/>
      <c r="R1620" s="142"/>
      <c r="T1620" s="253"/>
      <c r="U1620" s="142"/>
      <c r="W1620" s="253"/>
    </row>
    <row r="1621" spans="1:23" customFormat="1" ht="15.75">
      <c r="A1621" s="7"/>
      <c r="B1621" s="7"/>
      <c r="C1621" s="7"/>
      <c r="D1621" s="7"/>
      <c r="E1621" s="7"/>
      <c r="F1621" s="7"/>
      <c r="G1621" s="7"/>
      <c r="H1621" s="7"/>
      <c r="I1621" s="7"/>
      <c r="J1621" s="8"/>
      <c r="K1621" s="142"/>
      <c r="L1621" s="254"/>
      <c r="R1621" s="142"/>
      <c r="T1621" s="253"/>
      <c r="U1621" s="142"/>
      <c r="W1621" s="253"/>
    </row>
    <row r="1622" spans="1:23" customFormat="1" ht="15.75">
      <c r="A1622" s="7"/>
      <c r="B1622" s="7"/>
      <c r="C1622" s="7"/>
      <c r="D1622" s="7"/>
      <c r="E1622" s="7"/>
      <c r="F1622" s="7"/>
      <c r="G1622" s="7"/>
      <c r="H1622" s="7"/>
      <c r="I1622" s="7"/>
      <c r="J1622" s="8"/>
      <c r="K1622" s="142"/>
      <c r="L1622" s="254"/>
      <c r="R1622" s="142"/>
      <c r="T1622" s="253"/>
      <c r="U1622" s="142"/>
      <c r="W1622" s="253"/>
    </row>
    <row r="1623" spans="1:23" customFormat="1" ht="15.75">
      <c r="A1623" s="7"/>
      <c r="B1623" s="7"/>
      <c r="C1623" s="7"/>
      <c r="D1623" s="7"/>
      <c r="E1623" s="7"/>
      <c r="F1623" s="7"/>
      <c r="G1623" s="7"/>
      <c r="H1623" s="7"/>
      <c r="I1623" s="7"/>
      <c r="J1623" s="8"/>
      <c r="K1623" s="142"/>
      <c r="L1623" s="254"/>
      <c r="R1623" s="142"/>
      <c r="T1623" s="253"/>
      <c r="U1623" s="142"/>
      <c r="W1623" s="253"/>
    </row>
    <row r="1624" spans="1:23" customFormat="1" ht="15.75">
      <c r="A1624" s="7"/>
      <c r="B1624" s="7"/>
      <c r="C1624" s="7"/>
      <c r="D1624" s="7"/>
      <c r="E1624" s="7"/>
      <c r="F1624" s="7"/>
      <c r="G1624" s="7"/>
      <c r="H1624" s="7"/>
      <c r="I1624" s="7"/>
      <c r="J1624" s="8"/>
      <c r="K1624" s="142"/>
      <c r="L1624" s="254"/>
      <c r="R1624" s="142"/>
      <c r="T1624" s="253"/>
      <c r="U1624" s="142"/>
      <c r="W1624" s="253"/>
    </row>
    <row r="1625" spans="1:23" customFormat="1" ht="15.75">
      <c r="A1625" s="7"/>
      <c r="B1625" s="7"/>
      <c r="C1625" s="7"/>
      <c r="D1625" s="7"/>
      <c r="E1625" s="7"/>
      <c r="F1625" s="7"/>
      <c r="G1625" s="7"/>
      <c r="H1625" s="7"/>
      <c r="I1625" s="7"/>
      <c r="J1625" s="8"/>
      <c r="K1625" s="142"/>
      <c r="L1625" s="254"/>
      <c r="R1625" s="142"/>
      <c r="T1625" s="253"/>
      <c r="U1625" s="142"/>
      <c r="W1625" s="253"/>
    </row>
    <row r="1626" spans="1:23" customFormat="1" ht="15.75">
      <c r="A1626" s="7"/>
      <c r="B1626" s="7"/>
      <c r="C1626" s="7"/>
      <c r="D1626" s="7"/>
      <c r="E1626" s="7"/>
      <c r="F1626" s="7"/>
      <c r="G1626" s="7"/>
      <c r="H1626" s="7"/>
      <c r="I1626" s="7"/>
      <c r="J1626" s="8"/>
      <c r="K1626" s="142"/>
      <c r="L1626" s="254"/>
      <c r="R1626" s="142"/>
      <c r="T1626" s="253"/>
      <c r="U1626" s="142"/>
      <c r="W1626" s="253"/>
    </row>
    <row r="1627" spans="1:23" customFormat="1" ht="15.75">
      <c r="A1627" s="7"/>
      <c r="B1627" s="7"/>
      <c r="C1627" s="7"/>
      <c r="D1627" s="7"/>
      <c r="E1627" s="7"/>
      <c r="F1627" s="7"/>
      <c r="G1627" s="7"/>
      <c r="H1627" s="7"/>
      <c r="I1627" s="7"/>
      <c r="J1627" s="8"/>
      <c r="K1627" s="142"/>
      <c r="L1627" s="254"/>
      <c r="R1627" s="142"/>
      <c r="T1627" s="253"/>
      <c r="U1627" s="142"/>
      <c r="W1627" s="253"/>
    </row>
    <row r="1628" spans="1:23" customFormat="1" ht="15.75">
      <c r="A1628" s="7"/>
      <c r="B1628" s="7"/>
      <c r="C1628" s="7"/>
      <c r="D1628" s="7"/>
      <c r="E1628" s="7"/>
      <c r="F1628" s="7"/>
      <c r="G1628" s="7"/>
      <c r="H1628" s="7"/>
      <c r="I1628" s="7"/>
      <c r="J1628" s="8"/>
      <c r="K1628" s="142"/>
      <c r="L1628" s="254"/>
      <c r="R1628" s="142"/>
      <c r="T1628" s="253"/>
      <c r="U1628" s="142"/>
      <c r="W1628" s="253"/>
    </row>
    <row r="1629" spans="1:23" customFormat="1" ht="15.75">
      <c r="A1629" s="7"/>
      <c r="B1629" s="7"/>
      <c r="C1629" s="7"/>
      <c r="D1629" s="7"/>
      <c r="E1629" s="7"/>
      <c r="F1629" s="7"/>
      <c r="G1629" s="7"/>
      <c r="H1629" s="7"/>
      <c r="I1629" s="7"/>
      <c r="J1629" s="8"/>
      <c r="K1629" s="142"/>
      <c r="L1629" s="254"/>
      <c r="R1629" s="142"/>
      <c r="T1629" s="253"/>
      <c r="U1629" s="142"/>
      <c r="W1629" s="253"/>
    </row>
    <row r="1630" spans="1:23" customFormat="1" ht="15.75">
      <c r="A1630" s="7"/>
      <c r="B1630" s="7"/>
      <c r="C1630" s="7"/>
      <c r="D1630" s="7"/>
      <c r="E1630" s="7"/>
      <c r="F1630" s="7"/>
      <c r="G1630" s="7"/>
      <c r="H1630" s="7"/>
      <c r="I1630" s="7"/>
      <c r="J1630" s="8"/>
      <c r="K1630" s="142"/>
      <c r="L1630" s="254"/>
      <c r="R1630" s="142"/>
      <c r="T1630" s="253"/>
      <c r="U1630" s="142"/>
      <c r="W1630" s="253"/>
    </row>
    <row r="1631" spans="1:23" customFormat="1" ht="15.75">
      <c r="A1631" s="7"/>
      <c r="B1631" s="7"/>
      <c r="C1631" s="7"/>
      <c r="D1631" s="7"/>
      <c r="E1631" s="7"/>
      <c r="F1631" s="7"/>
      <c r="G1631" s="7"/>
      <c r="H1631" s="7"/>
      <c r="I1631" s="7"/>
      <c r="J1631" s="8"/>
      <c r="K1631" s="142"/>
      <c r="L1631" s="254"/>
      <c r="R1631" s="142"/>
      <c r="T1631" s="253"/>
      <c r="U1631" s="142"/>
      <c r="W1631" s="253"/>
    </row>
    <row r="1632" spans="1:23" customFormat="1" ht="15.75">
      <c r="A1632" s="7"/>
      <c r="B1632" s="7"/>
      <c r="C1632" s="7"/>
      <c r="D1632" s="7"/>
      <c r="E1632" s="7"/>
      <c r="F1632" s="7"/>
      <c r="G1632" s="7"/>
      <c r="H1632" s="7"/>
      <c r="I1632" s="7"/>
      <c r="J1632" s="8"/>
      <c r="K1632" s="142"/>
      <c r="L1632" s="254"/>
      <c r="R1632" s="142"/>
      <c r="T1632" s="253"/>
      <c r="U1632" s="142"/>
      <c r="W1632" s="253"/>
    </row>
    <row r="1633" spans="1:23" customFormat="1" ht="15.75">
      <c r="A1633" s="7"/>
      <c r="B1633" s="7"/>
      <c r="C1633" s="7"/>
      <c r="D1633" s="7"/>
      <c r="E1633" s="7"/>
      <c r="F1633" s="7"/>
      <c r="G1633" s="7"/>
      <c r="H1633" s="7"/>
      <c r="I1633" s="7"/>
      <c r="J1633" s="8"/>
      <c r="K1633" s="142"/>
      <c r="L1633" s="254"/>
      <c r="R1633" s="142"/>
      <c r="T1633" s="253"/>
      <c r="U1633" s="142"/>
      <c r="W1633" s="253"/>
    </row>
    <row r="1634" spans="1:23" customFormat="1" ht="15.75">
      <c r="A1634" s="7"/>
      <c r="B1634" s="7"/>
      <c r="C1634" s="7"/>
      <c r="D1634" s="7"/>
      <c r="E1634" s="7"/>
      <c r="F1634" s="7"/>
      <c r="G1634" s="7"/>
      <c r="H1634" s="7"/>
      <c r="I1634" s="7"/>
      <c r="J1634" s="8"/>
      <c r="K1634" s="142"/>
      <c r="L1634" s="254"/>
      <c r="R1634" s="142"/>
      <c r="T1634" s="253"/>
      <c r="U1634" s="142"/>
      <c r="W1634" s="253"/>
    </row>
    <row r="1635" spans="1:23" customFormat="1" ht="15.75">
      <c r="A1635" s="7"/>
      <c r="B1635" s="7"/>
      <c r="C1635" s="7"/>
      <c r="D1635" s="7"/>
      <c r="E1635" s="7"/>
      <c r="F1635" s="7"/>
      <c r="G1635" s="7"/>
      <c r="H1635" s="7"/>
      <c r="I1635" s="7"/>
      <c r="J1635" s="8"/>
      <c r="K1635" s="142"/>
      <c r="L1635" s="254"/>
      <c r="R1635" s="142"/>
      <c r="T1635" s="253"/>
      <c r="U1635" s="142"/>
      <c r="W1635" s="253"/>
    </row>
    <row r="1636" spans="1:23" customFormat="1" ht="15.75">
      <c r="A1636" s="7"/>
      <c r="B1636" s="7"/>
      <c r="C1636" s="7"/>
      <c r="D1636" s="7"/>
      <c r="E1636" s="7"/>
      <c r="F1636" s="7"/>
      <c r="G1636" s="7"/>
      <c r="H1636" s="7"/>
      <c r="I1636" s="7"/>
      <c r="J1636" s="8"/>
      <c r="K1636" s="142"/>
      <c r="L1636" s="254"/>
      <c r="R1636" s="142"/>
      <c r="T1636" s="253"/>
      <c r="U1636" s="142"/>
      <c r="W1636" s="253"/>
    </row>
    <row r="1637" spans="1:23" customFormat="1" ht="15.75">
      <c r="A1637" s="7"/>
      <c r="B1637" s="7"/>
      <c r="C1637" s="7"/>
      <c r="D1637" s="7"/>
      <c r="E1637" s="7"/>
      <c r="F1637" s="7"/>
      <c r="G1637" s="7"/>
      <c r="H1637" s="7"/>
      <c r="I1637" s="7"/>
      <c r="J1637" s="8"/>
      <c r="K1637" s="142"/>
      <c r="L1637" s="254"/>
      <c r="R1637" s="142"/>
      <c r="T1637" s="253"/>
      <c r="U1637" s="142"/>
      <c r="W1637" s="253"/>
    </row>
    <row r="1638" spans="1:23" customFormat="1" ht="15.75">
      <c r="A1638" s="7"/>
      <c r="B1638" s="7"/>
      <c r="C1638" s="7"/>
      <c r="D1638" s="7"/>
      <c r="E1638" s="7"/>
      <c r="F1638" s="7"/>
      <c r="G1638" s="7"/>
      <c r="H1638" s="7"/>
      <c r="I1638" s="7"/>
      <c r="J1638" s="8"/>
      <c r="K1638" s="142"/>
      <c r="L1638" s="254"/>
      <c r="R1638" s="142"/>
      <c r="T1638" s="253"/>
      <c r="U1638" s="142"/>
      <c r="W1638" s="253"/>
    </row>
    <row r="1639" spans="1:23" customFormat="1" ht="15.75">
      <c r="A1639" s="7"/>
      <c r="B1639" s="7"/>
      <c r="C1639" s="7"/>
      <c r="D1639" s="7"/>
      <c r="E1639" s="7"/>
      <c r="F1639" s="7"/>
      <c r="G1639" s="7"/>
      <c r="H1639" s="7"/>
      <c r="I1639" s="7"/>
      <c r="J1639" s="8"/>
      <c r="K1639" s="142"/>
      <c r="L1639" s="254"/>
      <c r="R1639" s="142"/>
      <c r="T1639" s="253"/>
      <c r="U1639" s="142"/>
      <c r="W1639" s="253"/>
    </row>
    <row r="1640" spans="1:23" customFormat="1" ht="15.75">
      <c r="A1640" s="7"/>
      <c r="B1640" s="7"/>
      <c r="C1640" s="7"/>
      <c r="D1640" s="7"/>
      <c r="E1640" s="7"/>
      <c r="F1640" s="7"/>
      <c r="G1640" s="7"/>
      <c r="H1640" s="7"/>
      <c r="I1640" s="7"/>
      <c r="J1640" s="8"/>
      <c r="K1640" s="142"/>
      <c r="L1640" s="254"/>
      <c r="R1640" s="142"/>
      <c r="T1640" s="253"/>
      <c r="U1640" s="142"/>
      <c r="W1640" s="253"/>
    </row>
    <row r="1641" spans="1:23" customFormat="1" ht="15.75">
      <c r="A1641" s="7"/>
      <c r="B1641" s="7"/>
      <c r="C1641" s="7"/>
      <c r="D1641" s="7"/>
      <c r="E1641" s="7"/>
      <c r="F1641" s="7"/>
      <c r="G1641" s="7"/>
      <c r="H1641" s="7"/>
      <c r="I1641" s="7"/>
      <c r="J1641" s="8"/>
      <c r="K1641" s="142"/>
      <c r="L1641" s="254"/>
      <c r="R1641" s="142"/>
      <c r="T1641" s="253"/>
      <c r="U1641" s="142"/>
      <c r="W1641" s="253"/>
    </row>
    <row r="1642" spans="1:23" customFormat="1" ht="15.75">
      <c r="A1642" s="7"/>
      <c r="B1642" s="7"/>
      <c r="C1642" s="7"/>
      <c r="D1642" s="7"/>
      <c r="E1642" s="7"/>
      <c r="F1642" s="7"/>
      <c r="G1642" s="7"/>
      <c r="H1642" s="7"/>
      <c r="I1642" s="7"/>
      <c r="J1642" s="8"/>
      <c r="K1642" s="142"/>
      <c r="L1642" s="254"/>
      <c r="R1642" s="142"/>
      <c r="T1642" s="253"/>
      <c r="U1642" s="142"/>
      <c r="W1642" s="253"/>
    </row>
    <row r="1643" spans="1:23" customFormat="1" ht="15.75">
      <c r="A1643" s="7"/>
      <c r="B1643" s="7"/>
      <c r="C1643" s="7"/>
      <c r="D1643" s="7"/>
      <c r="E1643" s="7"/>
      <c r="F1643" s="7"/>
      <c r="G1643" s="7"/>
      <c r="H1643" s="7"/>
      <c r="I1643" s="7"/>
      <c r="J1643" s="8"/>
      <c r="K1643" s="142"/>
      <c r="L1643" s="254"/>
      <c r="R1643" s="142"/>
      <c r="T1643" s="253"/>
      <c r="U1643" s="142"/>
      <c r="W1643" s="253"/>
    </row>
    <row r="1644" spans="1:23" customFormat="1" ht="15.75">
      <c r="A1644" s="7"/>
      <c r="B1644" s="7"/>
      <c r="C1644" s="7"/>
      <c r="D1644" s="7"/>
      <c r="E1644" s="7"/>
      <c r="F1644" s="7"/>
      <c r="G1644" s="7"/>
      <c r="H1644" s="7"/>
      <c r="I1644" s="7"/>
      <c r="J1644" s="8"/>
      <c r="K1644" s="142"/>
      <c r="L1644" s="254"/>
      <c r="R1644" s="142"/>
      <c r="T1644" s="253"/>
      <c r="U1644" s="142"/>
      <c r="W1644" s="253"/>
    </row>
    <row r="1645" spans="1:23" customFormat="1" ht="15.75">
      <c r="A1645" s="7"/>
      <c r="B1645" s="7"/>
      <c r="C1645" s="7"/>
      <c r="D1645" s="7"/>
      <c r="E1645" s="7"/>
      <c r="F1645" s="7"/>
      <c r="G1645" s="7"/>
      <c r="H1645" s="7"/>
      <c r="I1645" s="7"/>
      <c r="J1645" s="8"/>
      <c r="K1645" s="142"/>
      <c r="L1645" s="254"/>
      <c r="R1645" s="142"/>
      <c r="T1645" s="253"/>
      <c r="U1645" s="142"/>
      <c r="W1645" s="253"/>
    </row>
    <row r="1646" spans="1:23" customFormat="1" ht="15.75">
      <c r="A1646" s="7"/>
      <c r="B1646" s="7"/>
      <c r="C1646" s="7"/>
      <c r="D1646" s="7"/>
      <c r="E1646" s="7"/>
      <c r="F1646" s="7"/>
      <c r="G1646" s="7"/>
      <c r="H1646" s="7"/>
      <c r="I1646" s="7"/>
      <c r="J1646" s="8"/>
      <c r="K1646" s="142"/>
      <c r="L1646" s="254"/>
      <c r="R1646" s="142"/>
      <c r="T1646" s="253"/>
      <c r="U1646" s="142"/>
      <c r="W1646" s="253"/>
    </row>
    <row r="1647" spans="1:23" customFormat="1" ht="15.75">
      <c r="A1647" s="7"/>
      <c r="B1647" s="7"/>
      <c r="C1647" s="7"/>
      <c r="D1647" s="7"/>
      <c r="E1647" s="7"/>
      <c r="F1647" s="7"/>
      <c r="G1647" s="7"/>
      <c r="H1647" s="7"/>
      <c r="I1647" s="7"/>
      <c r="J1647" s="8"/>
      <c r="K1647" s="142"/>
      <c r="L1647" s="254"/>
      <c r="R1647" s="142"/>
      <c r="T1647" s="253"/>
      <c r="U1647" s="142"/>
      <c r="W1647" s="253"/>
    </row>
    <row r="1648" spans="1:23" customFormat="1" ht="15.75">
      <c r="A1648" s="7"/>
      <c r="B1648" s="7"/>
      <c r="C1648" s="7"/>
      <c r="D1648" s="7"/>
      <c r="E1648" s="7"/>
      <c r="F1648" s="7"/>
      <c r="G1648" s="7"/>
      <c r="H1648" s="7"/>
      <c r="I1648" s="7"/>
      <c r="J1648" s="8"/>
      <c r="K1648" s="142"/>
      <c r="L1648" s="254"/>
      <c r="R1648" s="142"/>
      <c r="T1648" s="253"/>
      <c r="U1648" s="142"/>
      <c r="W1648" s="253"/>
    </row>
    <row r="1649" spans="1:23" customFormat="1" ht="15.75">
      <c r="A1649" s="7"/>
      <c r="B1649" s="7"/>
      <c r="C1649" s="7"/>
      <c r="D1649" s="7"/>
      <c r="E1649" s="7"/>
      <c r="F1649" s="7"/>
      <c r="G1649" s="7"/>
      <c r="H1649" s="7"/>
      <c r="I1649" s="7"/>
      <c r="J1649" s="8"/>
      <c r="K1649" s="142"/>
      <c r="L1649" s="254"/>
      <c r="R1649" s="142"/>
      <c r="T1649" s="253"/>
      <c r="U1649" s="142"/>
      <c r="W1649" s="253"/>
    </row>
    <row r="1650" spans="1:23" customFormat="1" ht="15.75">
      <c r="A1650" s="7"/>
      <c r="B1650" s="7"/>
      <c r="C1650" s="7"/>
      <c r="D1650" s="7"/>
      <c r="E1650" s="7"/>
      <c r="F1650" s="7"/>
      <c r="G1650" s="7"/>
      <c r="H1650" s="7"/>
      <c r="I1650" s="7"/>
      <c r="J1650" s="8"/>
      <c r="K1650" s="142"/>
      <c r="L1650" s="254"/>
      <c r="R1650" s="142"/>
      <c r="T1650" s="253"/>
      <c r="U1650" s="142"/>
      <c r="W1650" s="253"/>
    </row>
    <row r="1651" spans="1:23" customFormat="1" ht="15.75">
      <c r="A1651" s="7"/>
      <c r="B1651" s="7"/>
      <c r="C1651" s="7"/>
      <c r="D1651" s="7"/>
      <c r="E1651" s="7"/>
      <c r="F1651" s="7"/>
      <c r="G1651" s="7"/>
      <c r="H1651" s="7"/>
      <c r="I1651" s="7"/>
      <c r="J1651" s="8"/>
      <c r="K1651" s="142"/>
      <c r="L1651" s="254"/>
      <c r="R1651" s="142"/>
      <c r="T1651" s="253"/>
      <c r="U1651" s="142"/>
      <c r="W1651" s="253"/>
    </row>
    <row r="1652" spans="1:23" customFormat="1" ht="15.75">
      <c r="A1652" s="7"/>
      <c r="B1652" s="7"/>
      <c r="C1652" s="7"/>
      <c r="D1652" s="7"/>
      <c r="E1652" s="7"/>
      <c r="F1652" s="7"/>
      <c r="G1652" s="7"/>
      <c r="H1652" s="7"/>
      <c r="I1652" s="7"/>
      <c r="J1652" s="8"/>
      <c r="K1652" s="142"/>
      <c r="L1652" s="254"/>
      <c r="R1652" s="142"/>
      <c r="T1652" s="253"/>
      <c r="U1652" s="142"/>
      <c r="W1652" s="253"/>
    </row>
    <row r="1653" spans="1:23" customFormat="1" ht="15.75">
      <c r="A1653" s="7"/>
      <c r="B1653" s="7"/>
      <c r="C1653" s="7"/>
      <c r="D1653" s="7"/>
      <c r="E1653" s="7"/>
      <c r="F1653" s="7"/>
      <c r="G1653" s="7"/>
      <c r="H1653" s="7"/>
      <c r="I1653" s="7"/>
      <c r="J1653" s="8"/>
      <c r="K1653" s="142"/>
      <c r="L1653" s="254"/>
      <c r="R1653" s="142"/>
      <c r="T1653" s="253"/>
      <c r="U1653" s="142"/>
      <c r="W1653" s="253"/>
    </row>
    <row r="1654" spans="1:23" customFormat="1" ht="15.75">
      <c r="A1654" s="7"/>
      <c r="B1654" s="7"/>
      <c r="C1654" s="7"/>
      <c r="D1654" s="7"/>
      <c r="E1654" s="7"/>
      <c r="F1654" s="7"/>
      <c r="G1654" s="7"/>
      <c r="H1654" s="7"/>
      <c r="I1654" s="7"/>
      <c r="J1654" s="8"/>
      <c r="K1654" s="142"/>
      <c r="L1654" s="254"/>
      <c r="R1654" s="142"/>
      <c r="T1654" s="253"/>
      <c r="U1654" s="142"/>
      <c r="W1654" s="253"/>
    </row>
    <row r="1655" spans="1:23" customFormat="1" ht="15.75">
      <c r="A1655" s="7"/>
      <c r="B1655" s="7"/>
      <c r="C1655" s="7"/>
      <c r="D1655" s="7"/>
      <c r="E1655" s="7"/>
      <c r="F1655" s="7"/>
      <c r="G1655" s="7"/>
      <c r="H1655" s="7"/>
      <c r="I1655" s="7"/>
      <c r="J1655" s="8"/>
      <c r="K1655" s="142"/>
      <c r="L1655" s="254"/>
      <c r="R1655" s="142"/>
      <c r="T1655" s="253"/>
      <c r="U1655" s="142"/>
      <c r="W1655" s="253"/>
    </row>
    <row r="1656" spans="1:23" customFormat="1" ht="15.75">
      <c r="A1656" s="7"/>
      <c r="B1656" s="7"/>
      <c r="C1656" s="7"/>
      <c r="D1656" s="7"/>
      <c r="E1656" s="7"/>
      <c r="F1656" s="7"/>
      <c r="G1656" s="7"/>
      <c r="H1656" s="7"/>
      <c r="I1656" s="7"/>
      <c r="J1656" s="8"/>
      <c r="K1656" s="142"/>
      <c r="L1656" s="254"/>
      <c r="R1656" s="142"/>
      <c r="T1656" s="253"/>
      <c r="U1656" s="142"/>
      <c r="W1656" s="253"/>
    </row>
    <row r="1657" spans="1:23" customFormat="1" ht="15.75">
      <c r="A1657" s="7"/>
      <c r="B1657" s="7"/>
      <c r="C1657" s="7"/>
      <c r="D1657" s="7"/>
      <c r="E1657" s="7"/>
      <c r="F1657" s="7"/>
      <c r="G1657" s="7"/>
      <c r="H1657" s="7"/>
      <c r="I1657" s="7"/>
      <c r="J1657" s="8"/>
      <c r="K1657" s="142"/>
      <c r="L1657" s="254"/>
      <c r="R1657" s="142"/>
      <c r="T1657" s="253"/>
      <c r="U1657" s="142"/>
      <c r="W1657" s="253"/>
    </row>
    <row r="1658" spans="1:23" customFormat="1" ht="15.75">
      <c r="A1658" s="7"/>
      <c r="B1658" s="7"/>
      <c r="C1658" s="7"/>
      <c r="D1658" s="7"/>
      <c r="E1658" s="7"/>
      <c r="F1658" s="7"/>
      <c r="G1658" s="7"/>
      <c r="H1658" s="7"/>
      <c r="I1658" s="7"/>
      <c r="J1658" s="8"/>
      <c r="K1658" s="142"/>
      <c r="L1658" s="254"/>
      <c r="R1658" s="142"/>
      <c r="T1658" s="253"/>
      <c r="U1658" s="142"/>
      <c r="W1658" s="253"/>
    </row>
    <row r="1659" spans="1:23" customFormat="1" ht="15.75">
      <c r="A1659" s="7"/>
      <c r="B1659" s="7"/>
      <c r="C1659" s="7"/>
      <c r="D1659" s="7"/>
      <c r="E1659" s="7"/>
      <c r="F1659" s="7"/>
      <c r="G1659" s="7"/>
      <c r="H1659" s="7"/>
      <c r="I1659" s="7"/>
      <c r="J1659" s="8"/>
      <c r="K1659" s="142"/>
      <c r="L1659" s="254"/>
      <c r="R1659" s="142"/>
      <c r="T1659" s="253"/>
      <c r="U1659" s="142"/>
      <c r="W1659" s="253"/>
    </row>
    <row r="1660" spans="1:23" customFormat="1" ht="15.75">
      <c r="A1660" s="7"/>
      <c r="B1660" s="7"/>
      <c r="C1660" s="7"/>
      <c r="D1660" s="7"/>
      <c r="E1660" s="7"/>
      <c r="F1660" s="7"/>
      <c r="G1660" s="7"/>
      <c r="H1660" s="7"/>
      <c r="I1660" s="7"/>
      <c r="J1660" s="8"/>
      <c r="K1660" s="142"/>
      <c r="L1660" s="254"/>
      <c r="R1660" s="142"/>
      <c r="T1660" s="253"/>
      <c r="U1660" s="142"/>
      <c r="W1660" s="253"/>
    </row>
    <row r="1661" spans="1:23" customFormat="1" ht="15.75">
      <c r="A1661" s="7"/>
      <c r="B1661" s="7"/>
      <c r="C1661" s="7"/>
      <c r="D1661" s="7"/>
      <c r="E1661" s="7"/>
      <c r="F1661" s="7"/>
      <c r="G1661" s="7"/>
      <c r="H1661" s="7"/>
      <c r="I1661" s="7"/>
      <c r="J1661" s="8"/>
      <c r="K1661" s="142"/>
      <c r="L1661" s="254"/>
      <c r="R1661" s="142"/>
      <c r="T1661" s="253"/>
      <c r="U1661" s="142"/>
      <c r="W1661" s="253"/>
    </row>
    <row r="1662" spans="1:23" customFormat="1" ht="15.75">
      <c r="A1662" s="7"/>
      <c r="B1662" s="7"/>
      <c r="C1662" s="7"/>
      <c r="D1662" s="7"/>
      <c r="E1662" s="7"/>
      <c r="F1662" s="7"/>
      <c r="G1662" s="7"/>
      <c r="H1662" s="7"/>
      <c r="I1662" s="7"/>
      <c r="J1662" s="8"/>
      <c r="K1662" s="142"/>
      <c r="L1662" s="254"/>
      <c r="R1662" s="142"/>
      <c r="T1662" s="253"/>
      <c r="U1662" s="142"/>
      <c r="W1662" s="253"/>
    </row>
    <row r="1663" spans="1:23" customFormat="1" ht="15.75">
      <c r="A1663" s="7"/>
      <c r="B1663" s="7"/>
      <c r="C1663" s="7"/>
      <c r="D1663" s="7"/>
      <c r="E1663" s="7"/>
      <c r="F1663" s="7"/>
      <c r="G1663" s="7"/>
      <c r="H1663" s="7"/>
      <c r="I1663" s="7"/>
      <c r="J1663" s="8"/>
      <c r="K1663" s="142"/>
      <c r="L1663" s="254"/>
      <c r="R1663" s="142"/>
      <c r="T1663" s="253"/>
      <c r="U1663" s="142"/>
      <c r="W1663" s="253"/>
    </row>
    <row r="1664" spans="1:23" customFormat="1" ht="15.75">
      <c r="A1664" s="7"/>
      <c r="B1664" s="7"/>
      <c r="C1664" s="7"/>
      <c r="D1664" s="7"/>
      <c r="E1664" s="7"/>
      <c r="F1664" s="7"/>
      <c r="G1664" s="7"/>
      <c r="H1664" s="7"/>
      <c r="I1664" s="7"/>
      <c r="J1664" s="8"/>
      <c r="K1664" s="142"/>
      <c r="L1664" s="254"/>
      <c r="R1664" s="142"/>
      <c r="T1664" s="253"/>
      <c r="U1664" s="142"/>
      <c r="W1664" s="253"/>
    </row>
    <row r="1665" spans="1:23" customFormat="1" ht="15.75">
      <c r="A1665" s="7"/>
      <c r="B1665" s="7"/>
      <c r="C1665" s="7"/>
      <c r="D1665" s="7"/>
      <c r="E1665" s="7"/>
      <c r="F1665" s="7"/>
      <c r="G1665" s="7"/>
      <c r="H1665" s="7"/>
      <c r="I1665" s="7"/>
      <c r="J1665" s="8"/>
      <c r="K1665" s="142"/>
      <c r="L1665" s="254"/>
      <c r="R1665" s="142"/>
      <c r="T1665" s="253"/>
      <c r="U1665" s="142"/>
      <c r="W1665" s="253"/>
    </row>
    <row r="1666" spans="1:23" customFormat="1" ht="15.75">
      <c r="A1666" s="7"/>
      <c r="B1666" s="7"/>
      <c r="C1666" s="7"/>
      <c r="D1666" s="7"/>
      <c r="E1666" s="7"/>
      <c r="F1666" s="7"/>
      <c r="G1666" s="7"/>
      <c r="H1666" s="7"/>
      <c r="I1666" s="7"/>
      <c r="J1666" s="8"/>
      <c r="K1666" s="142"/>
      <c r="L1666" s="254"/>
      <c r="R1666" s="142"/>
      <c r="T1666" s="253"/>
      <c r="U1666" s="142"/>
      <c r="W1666" s="253"/>
    </row>
    <row r="1667" spans="1:23" customFormat="1" ht="15.75">
      <c r="A1667" s="7"/>
      <c r="B1667" s="7"/>
      <c r="C1667" s="7"/>
      <c r="D1667" s="7"/>
      <c r="E1667" s="7"/>
      <c r="F1667" s="7"/>
      <c r="G1667" s="7"/>
      <c r="H1667" s="7"/>
      <c r="I1667" s="7"/>
      <c r="J1667" s="8"/>
      <c r="K1667" s="142"/>
      <c r="L1667" s="254"/>
      <c r="R1667" s="142"/>
      <c r="T1667" s="253"/>
      <c r="U1667" s="142"/>
      <c r="W1667" s="253"/>
    </row>
    <row r="1668" spans="1:23" customFormat="1" ht="15.75">
      <c r="A1668" s="7"/>
      <c r="B1668" s="7"/>
      <c r="C1668" s="7"/>
      <c r="D1668" s="7"/>
      <c r="E1668" s="7"/>
      <c r="F1668" s="7"/>
      <c r="G1668" s="7"/>
      <c r="H1668" s="7"/>
      <c r="I1668" s="7"/>
      <c r="J1668" s="8"/>
      <c r="K1668" s="142"/>
      <c r="L1668" s="254"/>
      <c r="R1668" s="142"/>
      <c r="T1668" s="253"/>
      <c r="U1668" s="142"/>
      <c r="W1668" s="253"/>
    </row>
    <row r="1669" spans="1:23" customFormat="1" ht="15.75">
      <c r="A1669" s="7"/>
      <c r="B1669" s="7"/>
      <c r="C1669" s="7"/>
      <c r="D1669" s="7"/>
      <c r="E1669" s="7"/>
      <c r="F1669" s="7"/>
      <c r="G1669" s="7"/>
      <c r="H1669" s="7"/>
      <c r="I1669" s="7"/>
      <c r="J1669" s="8"/>
      <c r="K1669" s="142"/>
      <c r="L1669" s="254"/>
      <c r="R1669" s="142"/>
      <c r="T1669" s="253"/>
      <c r="U1669" s="142"/>
      <c r="W1669" s="253"/>
    </row>
    <row r="1670" spans="1:23" customFormat="1" ht="15.75">
      <c r="A1670" s="7"/>
      <c r="B1670" s="7"/>
      <c r="C1670" s="7"/>
      <c r="D1670" s="7"/>
      <c r="E1670" s="7"/>
      <c r="F1670" s="7"/>
      <c r="G1670" s="7"/>
      <c r="H1670" s="7"/>
      <c r="I1670" s="7"/>
      <c r="J1670" s="8"/>
      <c r="K1670" s="142"/>
      <c r="L1670" s="254"/>
      <c r="R1670" s="142"/>
      <c r="T1670" s="253"/>
      <c r="U1670" s="142"/>
      <c r="W1670" s="253"/>
    </row>
    <row r="1671" spans="1:23" customFormat="1" ht="15.75">
      <c r="A1671" s="7"/>
      <c r="B1671" s="7"/>
      <c r="C1671" s="7"/>
      <c r="D1671" s="7"/>
      <c r="E1671" s="7"/>
      <c r="F1671" s="7"/>
      <c r="G1671" s="7"/>
      <c r="H1671" s="7"/>
      <c r="I1671" s="7"/>
      <c r="J1671" s="8"/>
      <c r="K1671" s="142"/>
      <c r="L1671" s="254"/>
      <c r="R1671" s="142"/>
      <c r="T1671" s="253"/>
      <c r="U1671" s="142"/>
      <c r="W1671" s="253"/>
    </row>
    <row r="1672" spans="1:23" customFormat="1" ht="15.75">
      <c r="A1672" s="7"/>
      <c r="B1672" s="7"/>
      <c r="C1672" s="7"/>
      <c r="D1672" s="7"/>
      <c r="E1672" s="7"/>
      <c r="F1672" s="7"/>
      <c r="G1672" s="7"/>
      <c r="H1672" s="7"/>
      <c r="I1672" s="7"/>
      <c r="J1672" s="8"/>
      <c r="K1672" s="142"/>
      <c r="L1672" s="254"/>
      <c r="R1672" s="142"/>
      <c r="T1672" s="253"/>
      <c r="U1672" s="142"/>
      <c r="W1672" s="253"/>
    </row>
    <row r="1673" spans="1:23" customFormat="1" ht="15.75">
      <c r="A1673" s="7"/>
      <c r="B1673" s="7"/>
      <c r="C1673" s="7"/>
      <c r="D1673" s="7"/>
      <c r="E1673" s="7"/>
      <c r="F1673" s="7"/>
      <c r="G1673" s="7"/>
      <c r="H1673" s="7"/>
      <c r="I1673" s="7"/>
      <c r="J1673" s="8"/>
      <c r="K1673" s="142"/>
      <c r="L1673" s="254"/>
      <c r="R1673" s="142"/>
      <c r="T1673" s="253"/>
      <c r="U1673" s="142"/>
      <c r="W1673" s="253"/>
    </row>
    <row r="1674" spans="1:23" customFormat="1" ht="15.75">
      <c r="A1674" s="7"/>
      <c r="B1674" s="7"/>
      <c r="C1674" s="7"/>
      <c r="D1674" s="7"/>
      <c r="E1674" s="7"/>
      <c r="F1674" s="7"/>
      <c r="G1674" s="7"/>
      <c r="H1674" s="7"/>
      <c r="I1674" s="7"/>
      <c r="J1674" s="8"/>
      <c r="K1674" s="142"/>
      <c r="L1674" s="254"/>
      <c r="R1674" s="142"/>
      <c r="T1674" s="253"/>
      <c r="U1674" s="142"/>
      <c r="W1674" s="253"/>
    </row>
    <row r="1675" spans="1:23" customFormat="1" ht="15.75">
      <c r="A1675" s="7"/>
      <c r="B1675" s="7"/>
      <c r="C1675" s="7"/>
      <c r="D1675" s="7"/>
      <c r="E1675" s="7"/>
      <c r="F1675" s="7"/>
      <c r="G1675" s="7"/>
      <c r="H1675" s="7"/>
      <c r="I1675" s="7"/>
      <c r="J1675" s="8"/>
      <c r="K1675" s="142"/>
      <c r="L1675" s="254"/>
      <c r="R1675" s="142"/>
      <c r="T1675" s="253"/>
      <c r="U1675" s="142"/>
      <c r="W1675" s="253"/>
    </row>
    <row r="1676" spans="1:23" customFormat="1" ht="15.75">
      <c r="A1676" s="7"/>
      <c r="B1676" s="7"/>
      <c r="C1676" s="7"/>
      <c r="D1676" s="7"/>
      <c r="E1676" s="7"/>
      <c r="F1676" s="7"/>
      <c r="G1676" s="7"/>
      <c r="H1676" s="7"/>
      <c r="I1676" s="7"/>
      <c r="J1676" s="8"/>
      <c r="K1676" s="142"/>
      <c r="L1676" s="254"/>
      <c r="R1676" s="142"/>
      <c r="T1676" s="253"/>
      <c r="U1676" s="142"/>
      <c r="W1676" s="253"/>
    </row>
    <row r="1677" spans="1:23" customFormat="1" ht="15.75">
      <c r="A1677" s="7"/>
      <c r="B1677" s="7"/>
      <c r="C1677" s="7"/>
      <c r="D1677" s="7"/>
      <c r="E1677" s="7"/>
      <c r="F1677" s="7"/>
      <c r="G1677" s="7"/>
      <c r="H1677" s="7"/>
      <c r="I1677" s="7"/>
      <c r="J1677" s="8"/>
      <c r="K1677" s="142"/>
      <c r="L1677" s="254"/>
      <c r="R1677" s="142"/>
      <c r="T1677" s="253"/>
      <c r="U1677" s="142"/>
      <c r="W1677" s="253"/>
    </row>
    <row r="1678" spans="1:23" customFormat="1" ht="15.75">
      <c r="A1678" s="7"/>
      <c r="B1678" s="7"/>
      <c r="C1678" s="7"/>
      <c r="D1678" s="7"/>
      <c r="E1678" s="7"/>
      <c r="F1678" s="7"/>
      <c r="G1678" s="7"/>
      <c r="H1678" s="7"/>
      <c r="I1678" s="7"/>
      <c r="J1678" s="8"/>
      <c r="K1678" s="142"/>
      <c r="L1678" s="254"/>
      <c r="R1678" s="142"/>
      <c r="T1678" s="253"/>
      <c r="U1678" s="142"/>
      <c r="W1678" s="253"/>
    </row>
    <row r="1679" spans="1:23" customFormat="1" ht="15.75">
      <c r="A1679" s="7"/>
      <c r="B1679" s="7"/>
      <c r="C1679" s="7"/>
      <c r="D1679" s="7"/>
      <c r="E1679" s="7"/>
      <c r="F1679" s="7"/>
      <c r="G1679" s="7"/>
      <c r="H1679" s="7"/>
      <c r="I1679" s="7"/>
      <c r="J1679" s="8"/>
      <c r="K1679" s="142"/>
      <c r="L1679" s="254"/>
      <c r="R1679" s="142"/>
      <c r="T1679" s="253"/>
      <c r="U1679" s="142"/>
      <c r="W1679" s="253"/>
    </row>
    <row r="1680" spans="1:23" customFormat="1" ht="15.75">
      <c r="A1680" s="7"/>
      <c r="B1680" s="7"/>
      <c r="C1680" s="7"/>
      <c r="D1680" s="7"/>
      <c r="E1680" s="7"/>
      <c r="F1680" s="7"/>
      <c r="G1680" s="7"/>
      <c r="H1680" s="7"/>
      <c r="I1680" s="7"/>
      <c r="J1680" s="8"/>
      <c r="K1680" s="142"/>
      <c r="L1680" s="254"/>
      <c r="R1680" s="142"/>
      <c r="T1680" s="253"/>
      <c r="U1680" s="142"/>
      <c r="W1680" s="253"/>
    </row>
    <row r="1681" spans="1:23" customFormat="1" ht="15.75">
      <c r="A1681" s="7"/>
      <c r="B1681" s="7"/>
      <c r="C1681" s="7"/>
      <c r="D1681" s="7"/>
      <c r="E1681" s="7"/>
      <c r="F1681" s="7"/>
      <c r="G1681" s="7"/>
      <c r="H1681" s="7"/>
      <c r="I1681" s="7"/>
      <c r="J1681" s="8"/>
      <c r="K1681" s="142"/>
      <c r="L1681" s="254"/>
      <c r="R1681" s="142"/>
      <c r="T1681" s="253"/>
      <c r="U1681" s="142"/>
      <c r="W1681" s="253"/>
    </row>
    <row r="1682" spans="1:23" customFormat="1" ht="15.75">
      <c r="A1682" s="7"/>
      <c r="B1682" s="7"/>
      <c r="C1682" s="7"/>
      <c r="D1682" s="7"/>
      <c r="E1682" s="7"/>
      <c r="F1682" s="7"/>
      <c r="G1682" s="7"/>
      <c r="H1682" s="7"/>
      <c r="I1682" s="7"/>
      <c r="J1682" s="8"/>
      <c r="K1682" s="142"/>
      <c r="L1682" s="254"/>
      <c r="R1682" s="142"/>
      <c r="T1682" s="253"/>
      <c r="U1682" s="142"/>
      <c r="W1682" s="253"/>
    </row>
    <row r="1683" spans="1:23" customFormat="1" ht="15.75">
      <c r="A1683" s="7"/>
      <c r="B1683" s="7"/>
      <c r="C1683" s="7"/>
      <c r="D1683" s="7"/>
      <c r="E1683" s="7"/>
      <c r="F1683" s="7"/>
      <c r="G1683" s="7"/>
      <c r="H1683" s="7"/>
      <c r="I1683" s="7"/>
      <c r="J1683" s="8"/>
      <c r="K1683" s="142"/>
      <c r="L1683" s="254"/>
      <c r="R1683" s="142"/>
      <c r="T1683" s="253"/>
      <c r="U1683" s="142"/>
      <c r="W1683" s="253"/>
    </row>
    <row r="1684" spans="1:23" customFormat="1" ht="15.75">
      <c r="A1684" s="7"/>
      <c r="B1684" s="7"/>
      <c r="C1684" s="7"/>
      <c r="D1684" s="7"/>
      <c r="E1684" s="7"/>
      <c r="F1684" s="7"/>
      <c r="G1684" s="7"/>
      <c r="H1684" s="7"/>
      <c r="I1684" s="7"/>
      <c r="J1684" s="8"/>
      <c r="K1684" s="142"/>
      <c r="L1684" s="254"/>
      <c r="R1684" s="142"/>
      <c r="T1684" s="253"/>
      <c r="U1684" s="142"/>
      <c r="W1684" s="253"/>
    </row>
    <row r="1685" spans="1:23" customFormat="1" ht="15.75">
      <c r="A1685" s="7"/>
      <c r="B1685" s="7"/>
      <c r="C1685" s="7"/>
      <c r="D1685" s="7"/>
      <c r="E1685" s="7"/>
      <c r="F1685" s="7"/>
      <c r="G1685" s="7"/>
      <c r="H1685" s="7"/>
      <c r="I1685" s="7"/>
      <c r="J1685" s="8"/>
      <c r="K1685" s="142"/>
      <c r="L1685" s="254"/>
      <c r="R1685" s="142"/>
      <c r="T1685" s="253"/>
      <c r="U1685" s="142"/>
      <c r="W1685" s="253"/>
    </row>
    <row r="1686" spans="1:23" customFormat="1" ht="15.75">
      <c r="A1686" s="7"/>
      <c r="B1686" s="7"/>
      <c r="C1686" s="7"/>
      <c r="D1686" s="7"/>
      <c r="E1686" s="7"/>
      <c r="F1686" s="7"/>
      <c r="G1686" s="7"/>
      <c r="H1686" s="7"/>
      <c r="I1686" s="7"/>
      <c r="J1686" s="8"/>
      <c r="K1686" s="142"/>
      <c r="L1686" s="254"/>
      <c r="R1686" s="142"/>
      <c r="T1686" s="253"/>
      <c r="U1686" s="142"/>
      <c r="W1686" s="253"/>
    </row>
    <row r="1687" spans="1:23" customFormat="1" ht="15.75">
      <c r="A1687" s="7"/>
      <c r="B1687" s="7"/>
      <c r="C1687" s="7"/>
      <c r="D1687" s="7"/>
      <c r="E1687" s="7"/>
      <c r="F1687" s="7"/>
      <c r="G1687" s="7"/>
      <c r="H1687" s="7"/>
      <c r="I1687" s="7"/>
      <c r="J1687" s="8"/>
      <c r="K1687" s="142"/>
      <c r="L1687" s="254"/>
      <c r="R1687" s="142"/>
      <c r="T1687" s="253"/>
      <c r="U1687" s="142"/>
      <c r="W1687" s="253"/>
    </row>
    <row r="1688" spans="1:23" customFormat="1" ht="15.75">
      <c r="A1688" s="7"/>
      <c r="B1688" s="7"/>
      <c r="C1688" s="7"/>
      <c r="D1688" s="7"/>
      <c r="E1688" s="7"/>
      <c r="F1688" s="7"/>
      <c r="G1688" s="7"/>
      <c r="H1688" s="7"/>
      <c r="I1688" s="7"/>
      <c r="J1688" s="8"/>
      <c r="K1688" s="142"/>
      <c r="L1688" s="254"/>
      <c r="R1688" s="142"/>
      <c r="T1688" s="253"/>
      <c r="U1688" s="142"/>
      <c r="W1688" s="253"/>
    </row>
    <row r="1689" spans="1:23" customFormat="1" ht="15.75">
      <c r="A1689" s="7"/>
      <c r="B1689" s="7"/>
      <c r="C1689" s="7"/>
      <c r="D1689" s="7"/>
      <c r="E1689" s="7"/>
      <c r="F1689" s="7"/>
      <c r="G1689" s="7"/>
      <c r="H1689" s="7"/>
      <c r="I1689" s="7"/>
      <c r="J1689" s="8"/>
      <c r="K1689" s="142"/>
      <c r="L1689" s="254"/>
      <c r="R1689" s="142"/>
      <c r="T1689" s="253"/>
      <c r="U1689" s="142"/>
      <c r="W1689" s="253"/>
    </row>
    <row r="1690" spans="1:23" customFormat="1" ht="15.75">
      <c r="A1690" s="7"/>
      <c r="B1690" s="7"/>
      <c r="C1690" s="7"/>
      <c r="D1690" s="7"/>
      <c r="E1690" s="7"/>
      <c r="F1690" s="7"/>
      <c r="G1690" s="7"/>
      <c r="H1690" s="7"/>
      <c r="I1690" s="7"/>
      <c r="J1690" s="8"/>
      <c r="K1690" s="142"/>
      <c r="L1690" s="254"/>
      <c r="R1690" s="142"/>
      <c r="T1690" s="253"/>
      <c r="U1690" s="142"/>
      <c r="W1690" s="253"/>
    </row>
    <row r="1691" spans="1:23" customFormat="1" ht="15.75">
      <c r="A1691" s="7"/>
      <c r="B1691" s="7"/>
      <c r="C1691" s="7"/>
      <c r="D1691" s="7"/>
      <c r="E1691" s="7"/>
      <c r="F1691" s="7"/>
      <c r="G1691" s="7"/>
      <c r="H1691" s="7"/>
      <c r="I1691" s="7"/>
      <c r="J1691" s="8"/>
      <c r="K1691" s="142"/>
      <c r="L1691" s="254"/>
      <c r="R1691" s="142"/>
      <c r="T1691" s="253"/>
      <c r="U1691" s="142"/>
      <c r="W1691" s="253"/>
    </row>
    <row r="1692" spans="1:23" customFormat="1" ht="15.75">
      <c r="A1692" s="7"/>
      <c r="B1692" s="7"/>
      <c r="C1692" s="7"/>
      <c r="D1692" s="7"/>
      <c r="E1692" s="7"/>
      <c r="F1692" s="7"/>
      <c r="G1692" s="7"/>
      <c r="H1692" s="7"/>
      <c r="I1692" s="7"/>
      <c r="J1692" s="8"/>
      <c r="K1692" s="142"/>
      <c r="L1692" s="254"/>
      <c r="R1692" s="142"/>
      <c r="T1692" s="253"/>
      <c r="U1692" s="142"/>
      <c r="W1692" s="253"/>
    </row>
    <row r="1693" spans="1:23" customFormat="1" ht="15.75">
      <c r="A1693" s="7"/>
      <c r="B1693" s="7"/>
      <c r="C1693" s="7"/>
      <c r="D1693" s="7"/>
      <c r="E1693" s="7"/>
      <c r="F1693" s="7"/>
      <c r="G1693" s="7"/>
      <c r="H1693" s="7"/>
      <c r="I1693" s="7"/>
      <c r="J1693" s="8"/>
      <c r="K1693" s="142"/>
      <c r="L1693" s="254"/>
      <c r="R1693" s="142"/>
      <c r="T1693" s="253"/>
      <c r="U1693" s="142"/>
      <c r="W1693" s="253"/>
    </row>
    <row r="1694" spans="1:23" customFormat="1" ht="15.75">
      <c r="A1694" s="7"/>
      <c r="B1694" s="7"/>
      <c r="C1694" s="7"/>
      <c r="D1694" s="7"/>
      <c r="E1694" s="7"/>
      <c r="F1694" s="7"/>
      <c r="G1694" s="7"/>
      <c r="H1694" s="7"/>
      <c r="I1694" s="7"/>
      <c r="J1694" s="8"/>
      <c r="K1694" s="142"/>
      <c r="L1694" s="254"/>
      <c r="R1694" s="142"/>
      <c r="T1694" s="253"/>
      <c r="U1694" s="142"/>
      <c r="W1694" s="253"/>
    </row>
    <row r="1695" spans="1:23" customFormat="1" ht="15.75">
      <c r="A1695" s="7"/>
      <c r="B1695" s="7"/>
      <c r="C1695" s="7"/>
      <c r="D1695" s="7"/>
      <c r="E1695" s="7"/>
      <c r="F1695" s="7"/>
      <c r="G1695" s="7"/>
      <c r="H1695" s="7"/>
      <c r="I1695" s="7"/>
      <c r="J1695" s="8"/>
      <c r="K1695" s="142"/>
      <c r="L1695" s="254"/>
      <c r="R1695" s="142"/>
      <c r="T1695" s="253"/>
      <c r="U1695" s="142"/>
      <c r="W1695" s="253"/>
    </row>
    <row r="1696" spans="1:23" customFormat="1" ht="15.75">
      <c r="A1696" s="7"/>
      <c r="B1696" s="7"/>
      <c r="C1696" s="7"/>
      <c r="D1696" s="7"/>
      <c r="E1696" s="7"/>
      <c r="F1696" s="7"/>
      <c r="G1696" s="7"/>
      <c r="H1696" s="7"/>
      <c r="I1696" s="7"/>
      <c r="J1696" s="8"/>
      <c r="K1696" s="142"/>
      <c r="L1696" s="254"/>
      <c r="R1696" s="142"/>
      <c r="T1696" s="253"/>
      <c r="U1696" s="142"/>
      <c r="W1696" s="253"/>
    </row>
    <row r="1697" spans="1:23" customFormat="1" ht="15.75">
      <c r="A1697" s="7"/>
      <c r="B1697" s="7"/>
      <c r="C1697" s="7"/>
      <c r="D1697" s="7"/>
      <c r="E1697" s="7"/>
      <c r="F1697" s="7"/>
      <c r="G1697" s="7"/>
      <c r="H1697" s="7"/>
      <c r="I1697" s="7"/>
      <c r="J1697" s="8"/>
      <c r="K1697" s="142"/>
      <c r="L1697" s="254"/>
      <c r="R1697" s="142"/>
      <c r="T1697" s="253"/>
      <c r="U1697" s="142"/>
      <c r="W1697" s="253"/>
    </row>
    <row r="1698" spans="1:23" customFormat="1" ht="15.75">
      <c r="A1698" s="7"/>
      <c r="B1698" s="7"/>
      <c r="C1698" s="7"/>
      <c r="D1698" s="7"/>
      <c r="E1698" s="7"/>
      <c r="F1698" s="7"/>
      <c r="G1698" s="7"/>
      <c r="H1698" s="7"/>
      <c r="I1698" s="7"/>
      <c r="J1698" s="8"/>
      <c r="K1698" s="142"/>
      <c r="L1698" s="254"/>
      <c r="R1698" s="142"/>
      <c r="T1698" s="253"/>
      <c r="U1698" s="142"/>
      <c r="W1698" s="253"/>
    </row>
    <row r="1699" spans="1:23" customFormat="1" ht="15.75">
      <c r="A1699" s="7"/>
      <c r="B1699" s="7"/>
      <c r="C1699" s="7"/>
      <c r="D1699" s="7"/>
      <c r="E1699" s="7"/>
      <c r="F1699" s="7"/>
      <c r="G1699" s="7"/>
      <c r="H1699" s="7"/>
      <c r="I1699" s="7"/>
      <c r="J1699" s="8"/>
      <c r="K1699" s="142"/>
      <c r="L1699" s="254"/>
      <c r="R1699" s="142"/>
      <c r="T1699" s="253"/>
      <c r="U1699" s="142"/>
      <c r="W1699" s="253"/>
    </row>
    <row r="1700" spans="1:23" customFormat="1" ht="15.75">
      <c r="A1700" s="7"/>
      <c r="B1700" s="7"/>
      <c r="C1700" s="7"/>
      <c r="D1700" s="7"/>
      <c r="E1700" s="7"/>
      <c r="F1700" s="7"/>
      <c r="G1700" s="7"/>
      <c r="H1700" s="7"/>
      <c r="I1700" s="7"/>
      <c r="J1700" s="8"/>
      <c r="K1700" s="142"/>
      <c r="L1700" s="254"/>
      <c r="R1700" s="142"/>
      <c r="T1700" s="253"/>
      <c r="U1700" s="142"/>
      <c r="W1700" s="253"/>
    </row>
    <row r="1701" spans="1:23" customFormat="1" ht="15.75">
      <c r="A1701" s="7"/>
      <c r="B1701" s="7"/>
      <c r="C1701" s="7"/>
      <c r="D1701" s="7"/>
      <c r="E1701" s="7"/>
      <c r="F1701" s="7"/>
      <c r="G1701" s="7"/>
      <c r="H1701" s="7"/>
      <c r="I1701" s="7"/>
      <c r="J1701" s="8"/>
      <c r="K1701" s="142"/>
      <c r="L1701" s="254"/>
      <c r="R1701" s="142"/>
      <c r="T1701" s="253"/>
      <c r="U1701" s="142"/>
      <c r="W1701" s="253"/>
    </row>
    <row r="1702" spans="1:23" customFormat="1" ht="15.75">
      <c r="A1702" s="7"/>
      <c r="B1702" s="7"/>
      <c r="C1702" s="7"/>
      <c r="D1702" s="7"/>
      <c r="E1702" s="7"/>
      <c r="F1702" s="7"/>
      <c r="G1702" s="7"/>
      <c r="H1702" s="7"/>
      <c r="I1702" s="7"/>
      <c r="J1702" s="8"/>
      <c r="K1702" s="142"/>
      <c r="L1702" s="254"/>
      <c r="R1702" s="142"/>
      <c r="T1702" s="253"/>
      <c r="U1702" s="142"/>
      <c r="W1702" s="253"/>
    </row>
    <row r="1703" spans="1:23" customFormat="1" ht="15.75">
      <c r="A1703" s="7"/>
      <c r="B1703" s="7"/>
      <c r="C1703" s="7"/>
      <c r="D1703" s="7"/>
      <c r="E1703" s="7"/>
      <c r="F1703" s="7"/>
      <c r="G1703" s="7"/>
      <c r="H1703" s="7"/>
      <c r="I1703" s="7"/>
      <c r="J1703" s="8"/>
      <c r="K1703" s="142"/>
      <c r="L1703" s="254"/>
      <c r="R1703" s="142"/>
      <c r="T1703" s="253"/>
      <c r="U1703" s="142"/>
      <c r="W1703" s="253"/>
    </row>
    <row r="1704" spans="1:23" customFormat="1" ht="15.75">
      <c r="A1704" s="7"/>
      <c r="B1704" s="7"/>
      <c r="C1704" s="7"/>
      <c r="D1704" s="7"/>
      <c r="E1704" s="7"/>
      <c r="F1704" s="7"/>
      <c r="G1704" s="7"/>
      <c r="H1704" s="7"/>
      <c r="I1704" s="7"/>
      <c r="J1704" s="8"/>
      <c r="K1704" s="142"/>
      <c r="L1704" s="254"/>
      <c r="R1704" s="142"/>
      <c r="T1704" s="253"/>
      <c r="U1704" s="142"/>
      <c r="W1704" s="253"/>
    </row>
    <row r="1705" spans="1:23" customFormat="1" ht="15.75">
      <c r="A1705" s="7"/>
      <c r="B1705" s="7"/>
      <c r="C1705" s="7"/>
      <c r="D1705" s="7"/>
      <c r="E1705" s="7"/>
      <c r="F1705" s="7"/>
      <c r="G1705" s="7"/>
      <c r="H1705" s="7"/>
      <c r="I1705" s="7"/>
      <c r="J1705" s="8"/>
      <c r="K1705" s="142"/>
      <c r="L1705" s="254"/>
      <c r="R1705" s="142"/>
      <c r="T1705" s="253"/>
      <c r="U1705" s="142"/>
      <c r="W1705" s="253"/>
    </row>
    <row r="1706" spans="1:23" customFormat="1" ht="15.75">
      <c r="A1706" s="7"/>
      <c r="B1706" s="7"/>
      <c r="C1706" s="7"/>
      <c r="D1706" s="7"/>
      <c r="E1706" s="7"/>
      <c r="F1706" s="7"/>
      <c r="G1706" s="7"/>
      <c r="H1706" s="7"/>
      <c r="I1706" s="7"/>
      <c r="J1706" s="8"/>
      <c r="K1706" s="142"/>
      <c r="L1706" s="254"/>
      <c r="R1706" s="142"/>
      <c r="T1706" s="253"/>
      <c r="U1706" s="142"/>
      <c r="W1706" s="253"/>
    </row>
    <row r="1707" spans="1:23" customFormat="1" ht="15.75">
      <c r="A1707" s="7"/>
      <c r="B1707" s="7"/>
      <c r="C1707" s="7"/>
      <c r="D1707" s="7"/>
      <c r="E1707" s="7"/>
      <c r="F1707" s="7"/>
      <c r="G1707" s="7"/>
      <c r="H1707" s="7"/>
      <c r="I1707" s="7"/>
      <c r="J1707" s="8"/>
      <c r="K1707" s="142"/>
      <c r="L1707" s="254"/>
      <c r="R1707" s="142"/>
      <c r="T1707" s="253"/>
      <c r="U1707" s="142"/>
      <c r="W1707" s="253"/>
    </row>
    <row r="1708" spans="1:23" customFormat="1" ht="15.75">
      <c r="A1708" s="7"/>
      <c r="B1708" s="7"/>
      <c r="C1708" s="7"/>
      <c r="D1708" s="7"/>
      <c r="E1708" s="7"/>
      <c r="F1708" s="7"/>
      <c r="G1708" s="7"/>
      <c r="H1708" s="7"/>
      <c r="I1708" s="7"/>
      <c r="J1708" s="8"/>
      <c r="K1708" s="142"/>
      <c r="L1708" s="254"/>
      <c r="R1708" s="142"/>
      <c r="T1708" s="253"/>
      <c r="U1708" s="142"/>
      <c r="W1708" s="253"/>
    </row>
    <row r="1709" spans="1:23" customFormat="1" ht="15.75">
      <c r="A1709" s="7"/>
      <c r="B1709" s="7"/>
      <c r="C1709" s="7"/>
      <c r="D1709" s="7"/>
      <c r="E1709" s="7"/>
      <c r="F1709" s="7"/>
      <c r="G1709" s="7"/>
      <c r="H1709" s="7"/>
      <c r="I1709" s="7"/>
      <c r="J1709" s="8"/>
      <c r="K1709" s="142"/>
      <c r="L1709" s="254"/>
      <c r="R1709" s="142"/>
      <c r="T1709" s="253"/>
      <c r="U1709" s="142"/>
      <c r="W1709" s="253"/>
    </row>
    <row r="1710" spans="1:23" customFormat="1" ht="15.75">
      <c r="A1710" s="7"/>
      <c r="B1710" s="7"/>
      <c r="C1710" s="7"/>
      <c r="D1710" s="7"/>
      <c r="E1710" s="7"/>
      <c r="F1710" s="7"/>
      <c r="G1710" s="7"/>
      <c r="H1710" s="7"/>
      <c r="I1710" s="7"/>
      <c r="J1710" s="8"/>
      <c r="K1710" s="142"/>
      <c r="L1710" s="254"/>
      <c r="R1710" s="142"/>
      <c r="T1710" s="253"/>
      <c r="U1710" s="142"/>
      <c r="W1710" s="253"/>
    </row>
    <row r="1711" spans="1:23" customFormat="1" ht="15.75">
      <c r="A1711" s="7"/>
      <c r="B1711" s="7"/>
      <c r="C1711" s="7"/>
      <c r="D1711" s="7"/>
      <c r="E1711" s="7"/>
      <c r="F1711" s="7"/>
      <c r="G1711" s="7"/>
      <c r="H1711" s="7"/>
      <c r="I1711" s="7"/>
      <c r="J1711" s="8"/>
      <c r="K1711" s="142"/>
      <c r="L1711" s="254"/>
      <c r="R1711" s="142"/>
      <c r="T1711" s="253"/>
      <c r="U1711" s="142"/>
      <c r="W1711" s="253"/>
    </row>
    <row r="1712" spans="1:23" customFormat="1" ht="15.75">
      <c r="A1712" s="7"/>
      <c r="B1712" s="7"/>
      <c r="C1712" s="7"/>
      <c r="D1712" s="7"/>
      <c r="E1712" s="7"/>
      <c r="F1712" s="7"/>
      <c r="G1712" s="7"/>
      <c r="H1712" s="7"/>
      <c r="I1712" s="7"/>
      <c r="J1712" s="8"/>
      <c r="K1712" s="142"/>
      <c r="L1712" s="254"/>
      <c r="R1712" s="142"/>
      <c r="T1712" s="253"/>
      <c r="U1712" s="142"/>
      <c r="W1712" s="253"/>
    </row>
    <row r="1713" spans="1:23" customFormat="1" ht="15.75">
      <c r="A1713" s="7"/>
      <c r="B1713" s="7"/>
      <c r="C1713" s="7"/>
      <c r="D1713" s="7"/>
      <c r="E1713" s="7"/>
      <c r="F1713" s="7"/>
      <c r="G1713" s="7"/>
      <c r="H1713" s="7"/>
      <c r="I1713" s="7"/>
      <c r="J1713" s="8"/>
      <c r="K1713" s="142"/>
      <c r="L1713" s="254"/>
      <c r="R1713" s="142"/>
      <c r="T1713" s="253"/>
      <c r="U1713" s="142"/>
      <c r="W1713" s="253"/>
    </row>
    <row r="1714" spans="1:23" customFormat="1" ht="15.75">
      <c r="A1714" s="7"/>
      <c r="B1714" s="7"/>
      <c r="C1714" s="7"/>
      <c r="D1714" s="7"/>
      <c r="E1714" s="7"/>
      <c r="F1714" s="7"/>
      <c r="G1714" s="7"/>
      <c r="H1714" s="7"/>
      <c r="I1714" s="7"/>
      <c r="J1714" s="8"/>
      <c r="K1714" s="142"/>
      <c r="L1714" s="254"/>
      <c r="R1714" s="142"/>
      <c r="T1714" s="253"/>
      <c r="U1714" s="142"/>
      <c r="W1714" s="253"/>
    </row>
    <row r="1715" spans="1:23" customFormat="1" ht="15.75">
      <c r="A1715" s="7"/>
      <c r="B1715" s="7"/>
      <c r="C1715" s="7"/>
      <c r="D1715" s="7"/>
      <c r="E1715" s="7"/>
      <c r="F1715" s="7"/>
      <c r="G1715" s="7"/>
      <c r="H1715" s="7"/>
      <c r="I1715" s="7"/>
      <c r="J1715" s="8"/>
      <c r="K1715" s="142"/>
      <c r="L1715" s="254"/>
      <c r="R1715" s="142"/>
      <c r="T1715" s="253"/>
      <c r="U1715" s="142"/>
      <c r="W1715" s="253"/>
    </row>
    <row r="1716" spans="1:23" customFormat="1" ht="15.75">
      <c r="A1716" s="7"/>
      <c r="B1716" s="7"/>
      <c r="C1716" s="7"/>
      <c r="D1716" s="7"/>
      <c r="E1716" s="7"/>
      <c r="F1716" s="7"/>
      <c r="G1716" s="7"/>
      <c r="H1716" s="7"/>
      <c r="I1716" s="7"/>
      <c r="J1716" s="8"/>
      <c r="K1716" s="142"/>
      <c r="L1716" s="254"/>
      <c r="R1716" s="142"/>
      <c r="T1716" s="253"/>
      <c r="U1716" s="142"/>
      <c r="W1716" s="253"/>
    </row>
    <row r="1717" spans="1:23" customFormat="1" ht="15.75">
      <c r="A1717" s="7"/>
      <c r="B1717" s="7"/>
      <c r="C1717" s="7"/>
      <c r="D1717" s="7"/>
      <c r="E1717" s="7"/>
      <c r="F1717" s="7"/>
      <c r="G1717" s="7"/>
      <c r="H1717" s="7"/>
      <c r="I1717" s="7"/>
      <c r="J1717" s="8"/>
      <c r="K1717" s="142"/>
      <c r="L1717" s="254"/>
      <c r="R1717" s="142"/>
      <c r="T1717" s="253"/>
      <c r="U1717" s="142"/>
      <c r="W1717" s="253"/>
    </row>
    <row r="1718" spans="1:23" customFormat="1" ht="15.75">
      <c r="A1718" s="7"/>
      <c r="B1718" s="7"/>
      <c r="C1718" s="7"/>
      <c r="D1718" s="7"/>
      <c r="E1718" s="7"/>
      <c r="F1718" s="7"/>
      <c r="G1718" s="7"/>
      <c r="H1718" s="7"/>
      <c r="I1718" s="7"/>
      <c r="J1718" s="8"/>
      <c r="K1718" s="142"/>
      <c r="L1718" s="254"/>
      <c r="R1718" s="142"/>
      <c r="T1718" s="253"/>
      <c r="U1718" s="142"/>
      <c r="W1718" s="253"/>
    </row>
    <row r="1719" spans="1:23" customFormat="1" ht="15.75">
      <c r="A1719" s="7"/>
      <c r="B1719" s="7"/>
      <c r="C1719" s="7"/>
      <c r="D1719" s="7"/>
      <c r="E1719" s="7"/>
      <c r="F1719" s="7"/>
      <c r="G1719" s="7"/>
      <c r="H1719" s="7"/>
      <c r="I1719" s="7"/>
      <c r="J1719" s="8"/>
      <c r="K1719" s="142"/>
      <c r="L1719" s="254"/>
      <c r="R1719" s="142"/>
      <c r="T1719" s="253"/>
      <c r="U1719" s="142"/>
      <c r="W1719" s="253"/>
    </row>
    <row r="1720" spans="1:23" customFormat="1" ht="15.75">
      <c r="A1720" s="7"/>
      <c r="B1720" s="7"/>
      <c r="C1720" s="7"/>
      <c r="D1720" s="7"/>
      <c r="E1720" s="7"/>
      <c r="F1720" s="7"/>
      <c r="G1720" s="7"/>
      <c r="H1720" s="7"/>
      <c r="I1720" s="7"/>
      <c r="J1720" s="8"/>
      <c r="K1720" s="142"/>
      <c r="L1720" s="254"/>
      <c r="R1720" s="142"/>
      <c r="T1720" s="253"/>
      <c r="U1720" s="142"/>
      <c r="W1720" s="253"/>
    </row>
    <row r="1721" spans="1:23" customFormat="1" ht="15.75">
      <c r="A1721" s="7"/>
      <c r="B1721" s="7"/>
      <c r="C1721" s="7"/>
      <c r="D1721" s="7"/>
      <c r="E1721" s="7"/>
      <c r="F1721" s="7"/>
      <c r="G1721" s="7"/>
      <c r="H1721" s="7"/>
      <c r="I1721" s="7"/>
      <c r="J1721" s="8"/>
      <c r="K1721" s="142"/>
      <c r="L1721" s="254"/>
      <c r="R1721" s="142"/>
      <c r="T1721" s="253"/>
      <c r="U1721" s="142"/>
      <c r="W1721" s="253"/>
    </row>
    <row r="1722" spans="1:23" customFormat="1" ht="15.75">
      <c r="A1722" s="7"/>
      <c r="B1722" s="7"/>
      <c r="C1722" s="7"/>
      <c r="D1722" s="7"/>
      <c r="E1722" s="7"/>
      <c r="F1722" s="7"/>
      <c r="G1722" s="7"/>
      <c r="H1722" s="7"/>
      <c r="I1722" s="7"/>
      <c r="J1722" s="8"/>
      <c r="K1722" s="142"/>
      <c r="L1722" s="254"/>
      <c r="R1722" s="142"/>
      <c r="T1722" s="253"/>
      <c r="U1722" s="142"/>
      <c r="W1722" s="253"/>
    </row>
    <row r="1723" spans="1:23" customFormat="1" ht="15.75">
      <c r="A1723" s="7"/>
      <c r="B1723" s="7"/>
      <c r="C1723" s="7"/>
      <c r="D1723" s="7"/>
      <c r="E1723" s="7"/>
      <c r="F1723" s="7"/>
      <c r="G1723" s="7"/>
      <c r="H1723" s="7"/>
      <c r="I1723" s="7"/>
      <c r="J1723" s="8"/>
      <c r="K1723" s="142"/>
      <c r="L1723" s="254"/>
      <c r="R1723" s="142"/>
      <c r="T1723" s="253"/>
      <c r="U1723" s="142"/>
      <c r="W1723" s="253"/>
    </row>
    <row r="1724" spans="1:23" customFormat="1" ht="15.75">
      <c r="A1724" s="7"/>
      <c r="B1724" s="7"/>
      <c r="C1724" s="7"/>
      <c r="D1724" s="7"/>
      <c r="E1724" s="7"/>
      <c r="F1724" s="7"/>
      <c r="G1724" s="7"/>
      <c r="H1724" s="7"/>
      <c r="I1724" s="7"/>
      <c r="J1724" s="8"/>
      <c r="K1724" s="142"/>
      <c r="L1724" s="254"/>
      <c r="R1724" s="142"/>
      <c r="T1724" s="253"/>
      <c r="U1724" s="142"/>
      <c r="W1724" s="253"/>
    </row>
    <row r="1725" spans="1:23" customFormat="1" ht="15.75">
      <c r="A1725" s="7"/>
      <c r="B1725" s="7"/>
      <c r="C1725" s="7"/>
      <c r="D1725" s="7"/>
      <c r="E1725" s="7"/>
      <c r="F1725" s="7"/>
      <c r="G1725" s="7"/>
      <c r="H1725" s="7"/>
      <c r="I1725" s="7"/>
      <c r="J1725" s="8"/>
      <c r="K1725" s="142"/>
      <c r="L1725" s="254"/>
      <c r="R1725" s="142"/>
      <c r="T1725" s="253"/>
      <c r="U1725" s="142"/>
      <c r="W1725" s="253"/>
    </row>
    <row r="1726" spans="1:23" customFormat="1" ht="15.75">
      <c r="A1726" s="7"/>
      <c r="B1726" s="7"/>
      <c r="C1726" s="7"/>
      <c r="D1726" s="7"/>
      <c r="E1726" s="7"/>
      <c r="F1726" s="7"/>
      <c r="G1726" s="7"/>
      <c r="H1726" s="7"/>
      <c r="I1726" s="7"/>
      <c r="J1726" s="8"/>
      <c r="K1726" s="142"/>
      <c r="L1726" s="254"/>
      <c r="R1726" s="142"/>
      <c r="T1726" s="253"/>
      <c r="U1726" s="142"/>
      <c r="W1726" s="253"/>
    </row>
    <row r="1727" spans="1:23" customFormat="1" ht="15.75">
      <c r="A1727" s="7"/>
      <c r="B1727" s="7"/>
      <c r="C1727" s="7"/>
      <c r="D1727" s="7"/>
      <c r="E1727" s="7"/>
      <c r="F1727" s="7"/>
      <c r="G1727" s="7"/>
      <c r="H1727" s="7"/>
      <c r="I1727" s="7"/>
      <c r="J1727" s="8"/>
      <c r="K1727" s="142"/>
      <c r="L1727" s="254"/>
      <c r="R1727" s="142"/>
      <c r="T1727" s="253"/>
      <c r="U1727" s="142"/>
      <c r="W1727" s="253"/>
    </row>
    <row r="1728" spans="1:23" customFormat="1" ht="15.75">
      <c r="A1728" s="7"/>
      <c r="B1728" s="7"/>
      <c r="C1728" s="7"/>
      <c r="D1728" s="7"/>
      <c r="E1728" s="7"/>
      <c r="F1728" s="7"/>
      <c r="G1728" s="7"/>
      <c r="H1728" s="7"/>
      <c r="I1728" s="7"/>
      <c r="J1728" s="8"/>
      <c r="K1728" s="142"/>
      <c r="L1728" s="254"/>
      <c r="R1728" s="142"/>
      <c r="T1728" s="253"/>
      <c r="U1728" s="142"/>
      <c r="W1728" s="253"/>
    </row>
    <row r="1729" spans="1:23" customFormat="1" ht="15.75">
      <c r="A1729" s="7"/>
      <c r="B1729" s="7"/>
      <c r="C1729" s="7"/>
      <c r="D1729" s="7"/>
      <c r="E1729" s="7"/>
      <c r="F1729" s="7"/>
      <c r="G1729" s="7"/>
      <c r="H1729" s="7"/>
      <c r="I1729" s="7"/>
      <c r="J1729" s="8"/>
      <c r="K1729" s="142"/>
      <c r="L1729" s="254"/>
      <c r="R1729" s="142"/>
      <c r="T1729" s="253"/>
      <c r="U1729" s="142"/>
      <c r="W1729" s="253"/>
    </row>
    <row r="1730" spans="1:23" customFormat="1" ht="15.75">
      <c r="A1730" s="7"/>
      <c r="B1730" s="7"/>
      <c r="C1730" s="7"/>
      <c r="D1730" s="7"/>
      <c r="E1730" s="7"/>
      <c r="F1730" s="7"/>
      <c r="G1730" s="7"/>
      <c r="H1730" s="7"/>
      <c r="I1730" s="7"/>
      <c r="J1730" s="8"/>
      <c r="K1730" s="142"/>
      <c r="L1730" s="254"/>
      <c r="R1730" s="142"/>
      <c r="T1730" s="253"/>
      <c r="U1730" s="142"/>
      <c r="W1730" s="253"/>
    </row>
    <row r="1731" spans="1:23" customFormat="1" ht="15.75">
      <c r="A1731" s="7"/>
      <c r="B1731" s="7"/>
      <c r="C1731" s="7"/>
      <c r="D1731" s="7"/>
      <c r="E1731" s="7"/>
      <c r="F1731" s="7"/>
      <c r="G1731" s="7"/>
      <c r="H1731" s="7"/>
      <c r="I1731" s="7"/>
      <c r="J1731" s="8"/>
      <c r="K1731" s="142"/>
      <c r="L1731" s="254"/>
      <c r="R1731" s="142"/>
      <c r="T1731" s="253"/>
      <c r="U1731" s="142"/>
      <c r="W1731" s="253"/>
    </row>
    <row r="1732" spans="1:23" customFormat="1" ht="15.75">
      <c r="A1732" s="7"/>
      <c r="B1732" s="7"/>
      <c r="C1732" s="7"/>
      <c r="D1732" s="7"/>
      <c r="E1732" s="7"/>
      <c r="F1732" s="7"/>
      <c r="G1732" s="7"/>
      <c r="H1732" s="7"/>
      <c r="I1732" s="7"/>
      <c r="J1732" s="8"/>
      <c r="K1732" s="142"/>
      <c r="L1732" s="254"/>
      <c r="R1732" s="142"/>
      <c r="T1732" s="253"/>
      <c r="U1732" s="142"/>
      <c r="W1732" s="253"/>
    </row>
    <row r="1733" spans="1:23" customFormat="1" ht="15.75">
      <c r="A1733" s="7"/>
      <c r="B1733" s="7"/>
      <c r="C1733" s="7"/>
      <c r="D1733" s="7"/>
      <c r="E1733" s="7"/>
      <c r="F1733" s="7"/>
      <c r="G1733" s="7"/>
      <c r="H1733" s="7"/>
      <c r="I1733" s="7"/>
      <c r="J1733" s="8"/>
      <c r="K1733" s="142"/>
      <c r="L1733" s="254"/>
      <c r="R1733" s="142"/>
      <c r="T1733" s="253"/>
      <c r="U1733" s="142"/>
      <c r="W1733" s="253"/>
    </row>
    <row r="1734" spans="1:23" customFormat="1" ht="15.75">
      <c r="A1734" s="7"/>
      <c r="B1734" s="7"/>
      <c r="C1734" s="7"/>
      <c r="D1734" s="7"/>
      <c r="E1734" s="7"/>
      <c r="F1734" s="7"/>
      <c r="G1734" s="7"/>
      <c r="H1734" s="7"/>
      <c r="I1734" s="7"/>
      <c r="J1734" s="8"/>
      <c r="K1734" s="142"/>
      <c r="L1734" s="254"/>
      <c r="R1734" s="142"/>
      <c r="T1734" s="253"/>
      <c r="U1734" s="142"/>
      <c r="W1734" s="253"/>
    </row>
    <row r="1735" spans="1:23" customFormat="1" ht="15.75">
      <c r="A1735" s="7"/>
      <c r="B1735" s="7"/>
      <c r="C1735" s="7"/>
      <c r="D1735" s="7"/>
      <c r="E1735" s="7"/>
      <c r="F1735" s="7"/>
      <c r="G1735" s="7"/>
      <c r="H1735" s="7"/>
      <c r="I1735" s="7"/>
      <c r="J1735" s="8"/>
      <c r="K1735" s="142"/>
      <c r="L1735" s="254"/>
      <c r="R1735" s="142"/>
      <c r="T1735" s="253"/>
      <c r="U1735" s="142"/>
      <c r="W1735" s="253"/>
    </row>
    <row r="1736" spans="1:23" customFormat="1" ht="15.75">
      <c r="A1736" s="7"/>
      <c r="B1736" s="7"/>
      <c r="C1736" s="7"/>
      <c r="D1736" s="7"/>
      <c r="E1736" s="7"/>
      <c r="F1736" s="7"/>
      <c r="G1736" s="7"/>
      <c r="H1736" s="7"/>
      <c r="I1736" s="7"/>
      <c r="J1736" s="8"/>
      <c r="K1736" s="142"/>
      <c r="L1736" s="254"/>
      <c r="R1736" s="142"/>
      <c r="T1736" s="253"/>
      <c r="U1736" s="142"/>
      <c r="W1736" s="253"/>
    </row>
    <row r="1737" spans="1:23" customFormat="1" ht="15.75">
      <c r="A1737" s="7"/>
      <c r="B1737" s="7"/>
      <c r="C1737" s="7"/>
      <c r="D1737" s="7"/>
      <c r="E1737" s="7"/>
      <c r="F1737" s="7"/>
      <c r="G1737" s="7"/>
      <c r="H1737" s="7"/>
      <c r="I1737" s="7"/>
      <c r="J1737" s="8"/>
      <c r="K1737" s="142"/>
      <c r="L1737" s="254"/>
      <c r="R1737" s="142"/>
      <c r="T1737" s="253"/>
      <c r="U1737" s="142"/>
      <c r="W1737" s="253"/>
    </row>
    <row r="1738" spans="1:23" customFormat="1" ht="15.75">
      <c r="A1738" s="7"/>
      <c r="B1738" s="7"/>
      <c r="C1738" s="7"/>
      <c r="D1738" s="7"/>
      <c r="E1738" s="7"/>
      <c r="F1738" s="7"/>
      <c r="G1738" s="7"/>
      <c r="H1738" s="7"/>
      <c r="I1738" s="7"/>
      <c r="J1738" s="8"/>
      <c r="K1738" s="142"/>
      <c r="L1738" s="254"/>
      <c r="R1738" s="142"/>
      <c r="T1738" s="253"/>
      <c r="U1738" s="142"/>
      <c r="W1738" s="253"/>
    </row>
    <row r="1739" spans="1:23" customFormat="1" ht="15.75">
      <c r="A1739" s="7"/>
      <c r="B1739" s="7"/>
      <c r="C1739" s="7"/>
      <c r="D1739" s="7"/>
      <c r="E1739" s="7"/>
      <c r="F1739" s="7"/>
      <c r="G1739" s="7"/>
      <c r="H1739" s="7"/>
      <c r="I1739" s="7"/>
      <c r="J1739" s="8"/>
      <c r="K1739" s="142"/>
      <c r="L1739" s="254"/>
      <c r="R1739" s="142"/>
      <c r="T1739" s="253"/>
      <c r="U1739" s="142"/>
      <c r="W1739" s="253"/>
    </row>
    <row r="1740" spans="1:23" customFormat="1" ht="15.75">
      <c r="A1740" s="7"/>
      <c r="B1740" s="7"/>
      <c r="C1740" s="7"/>
      <c r="D1740" s="7"/>
      <c r="E1740" s="7"/>
      <c r="F1740" s="7"/>
      <c r="G1740" s="7"/>
      <c r="H1740" s="7"/>
      <c r="I1740" s="7"/>
      <c r="J1740" s="8"/>
      <c r="K1740" s="142"/>
      <c r="L1740" s="254"/>
      <c r="R1740" s="142"/>
      <c r="T1740" s="253"/>
      <c r="U1740" s="142"/>
      <c r="W1740" s="253"/>
    </row>
    <row r="1741" spans="1:23" customFormat="1" ht="15.75">
      <c r="A1741" s="7"/>
      <c r="B1741" s="7"/>
      <c r="C1741" s="7"/>
      <c r="D1741" s="7"/>
      <c r="E1741" s="7"/>
      <c r="F1741" s="7"/>
      <c r="G1741" s="7"/>
      <c r="H1741" s="7"/>
      <c r="I1741" s="7"/>
      <c r="J1741" s="8"/>
      <c r="K1741" s="142"/>
      <c r="L1741" s="254"/>
      <c r="R1741" s="142"/>
      <c r="T1741" s="253"/>
      <c r="U1741" s="142"/>
      <c r="W1741" s="253"/>
    </row>
    <row r="1742" spans="1:23" customFormat="1" ht="15.75">
      <c r="A1742" s="7"/>
      <c r="B1742" s="7"/>
      <c r="C1742" s="7"/>
      <c r="D1742" s="7"/>
      <c r="E1742" s="7"/>
      <c r="F1742" s="7"/>
      <c r="G1742" s="7"/>
      <c r="H1742" s="7"/>
      <c r="I1742" s="7"/>
      <c r="J1742" s="8"/>
      <c r="K1742" s="142"/>
      <c r="L1742" s="254"/>
      <c r="R1742" s="142"/>
      <c r="T1742" s="253"/>
      <c r="U1742" s="142"/>
      <c r="W1742" s="253"/>
    </row>
    <row r="1743" spans="1:23" customFormat="1" ht="15.75">
      <c r="A1743" s="7"/>
      <c r="B1743" s="7"/>
      <c r="C1743" s="7"/>
      <c r="D1743" s="7"/>
      <c r="E1743" s="7"/>
      <c r="F1743" s="7"/>
      <c r="G1743" s="7"/>
      <c r="H1743" s="7"/>
      <c r="I1743" s="7"/>
      <c r="J1743" s="8"/>
      <c r="K1743" s="142"/>
      <c r="L1743" s="254"/>
      <c r="R1743" s="142"/>
      <c r="T1743" s="253"/>
      <c r="U1743" s="142"/>
      <c r="W1743" s="253"/>
    </row>
    <row r="1744" spans="1:23" customFormat="1" ht="15.75">
      <c r="A1744" s="7"/>
      <c r="B1744" s="7"/>
      <c r="C1744" s="7"/>
      <c r="D1744" s="7"/>
      <c r="E1744" s="7"/>
      <c r="F1744" s="7"/>
      <c r="G1744" s="7"/>
      <c r="H1744" s="7"/>
      <c r="I1744" s="7"/>
      <c r="J1744" s="8"/>
      <c r="K1744" s="142"/>
      <c r="L1744" s="254"/>
      <c r="R1744" s="142"/>
      <c r="T1744" s="253"/>
      <c r="U1744" s="142"/>
      <c r="W1744" s="253"/>
    </row>
    <row r="1745" spans="1:23" customFormat="1" ht="15.75">
      <c r="A1745" s="7"/>
      <c r="B1745" s="7"/>
      <c r="C1745" s="7"/>
      <c r="D1745" s="7"/>
      <c r="E1745" s="7"/>
      <c r="F1745" s="7"/>
      <c r="G1745" s="7"/>
      <c r="H1745" s="7"/>
      <c r="I1745" s="7"/>
      <c r="J1745" s="8"/>
      <c r="K1745" s="142"/>
      <c r="L1745" s="254"/>
      <c r="R1745" s="142"/>
      <c r="T1745" s="253"/>
      <c r="U1745" s="142"/>
      <c r="W1745" s="253"/>
    </row>
    <row r="1746" spans="1:23" customFormat="1" ht="15.75">
      <c r="A1746" s="7"/>
      <c r="B1746" s="7"/>
      <c r="C1746" s="7"/>
      <c r="D1746" s="7"/>
      <c r="E1746" s="7"/>
      <c r="F1746" s="7"/>
      <c r="G1746" s="7"/>
      <c r="H1746" s="7"/>
      <c r="I1746" s="7"/>
      <c r="J1746" s="8"/>
      <c r="K1746" s="142"/>
      <c r="L1746" s="254"/>
      <c r="R1746" s="142"/>
      <c r="T1746" s="253"/>
      <c r="U1746" s="142"/>
      <c r="W1746" s="253"/>
    </row>
    <row r="1747" spans="1:23" customFormat="1" ht="15.75">
      <c r="A1747" s="7"/>
      <c r="B1747" s="7"/>
      <c r="C1747" s="7"/>
      <c r="D1747" s="7"/>
      <c r="E1747" s="7"/>
      <c r="F1747" s="7"/>
      <c r="G1747" s="7"/>
      <c r="H1747" s="7"/>
      <c r="I1747" s="7"/>
      <c r="J1747" s="8"/>
      <c r="K1747" s="142"/>
      <c r="L1747" s="254"/>
      <c r="R1747" s="142"/>
      <c r="T1747" s="253"/>
      <c r="U1747" s="142"/>
      <c r="W1747" s="253"/>
    </row>
    <row r="1748" spans="1:23" customFormat="1" ht="15.75">
      <c r="A1748" s="7"/>
      <c r="B1748" s="7"/>
      <c r="C1748" s="7"/>
      <c r="D1748" s="7"/>
      <c r="E1748" s="7"/>
      <c r="F1748" s="7"/>
      <c r="G1748" s="7"/>
      <c r="H1748" s="7"/>
      <c r="I1748" s="7"/>
      <c r="J1748" s="8"/>
      <c r="K1748" s="142"/>
      <c r="L1748" s="254"/>
      <c r="R1748" s="142"/>
      <c r="T1748" s="253"/>
      <c r="U1748" s="142"/>
      <c r="W1748" s="253"/>
    </row>
    <row r="1749" spans="1:23" customFormat="1" ht="15.75">
      <c r="A1749" s="7"/>
      <c r="B1749" s="7"/>
      <c r="C1749" s="7"/>
      <c r="D1749" s="7"/>
      <c r="E1749" s="7"/>
      <c r="F1749" s="7"/>
      <c r="G1749" s="7"/>
      <c r="H1749" s="7"/>
      <c r="I1749" s="7"/>
      <c r="J1749" s="8"/>
      <c r="K1749" s="142"/>
      <c r="L1749" s="254"/>
      <c r="R1749" s="142"/>
      <c r="T1749" s="253"/>
      <c r="U1749" s="142"/>
      <c r="W1749" s="253"/>
    </row>
    <row r="1750" spans="1:23" customFormat="1" ht="15.75">
      <c r="A1750" s="7"/>
      <c r="B1750" s="7"/>
      <c r="C1750" s="7"/>
      <c r="D1750" s="7"/>
      <c r="E1750" s="7"/>
      <c r="F1750" s="7"/>
      <c r="G1750" s="7"/>
      <c r="H1750" s="7"/>
      <c r="I1750" s="7"/>
      <c r="J1750" s="8"/>
      <c r="K1750" s="142"/>
      <c r="L1750" s="254"/>
      <c r="R1750" s="142"/>
      <c r="T1750" s="253"/>
      <c r="U1750" s="142"/>
      <c r="W1750" s="253"/>
    </row>
    <row r="1751" spans="1:23" customFormat="1" ht="15.75">
      <c r="A1751" s="7"/>
      <c r="B1751" s="7"/>
      <c r="C1751" s="7"/>
      <c r="D1751" s="7"/>
      <c r="E1751" s="7"/>
      <c r="F1751" s="7"/>
      <c r="G1751" s="7"/>
      <c r="H1751" s="7"/>
      <c r="I1751" s="7"/>
      <c r="J1751" s="8"/>
      <c r="K1751" s="142"/>
      <c r="L1751" s="254"/>
      <c r="R1751" s="142"/>
      <c r="T1751" s="253"/>
      <c r="U1751" s="142"/>
      <c r="W1751" s="253"/>
    </row>
    <row r="1752" spans="1:23" customFormat="1" ht="15.75">
      <c r="A1752" s="7"/>
      <c r="B1752" s="7"/>
      <c r="C1752" s="7"/>
      <c r="D1752" s="7"/>
      <c r="E1752" s="7"/>
      <c r="F1752" s="7"/>
      <c r="G1752" s="7"/>
      <c r="H1752" s="7"/>
      <c r="I1752" s="7"/>
      <c r="J1752" s="8"/>
      <c r="K1752" s="142"/>
      <c r="L1752" s="254"/>
      <c r="R1752" s="142"/>
      <c r="T1752" s="253"/>
      <c r="U1752" s="142"/>
      <c r="W1752" s="253"/>
    </row>
    <row r="1753" spans="1:23" customFormat="1" ht="15.75">
      <c r="A1753" s="7"/>
      <c r="B1753" s="7"/>
      <c r="C1753" s="7"/>
      <c r="D1753" s="7"/>
      <c r="E1753" s="7"/>
      <c r="F1753" s="7"/>
      <c r="G1753" s="7"/>
      <c r="H1753" s="7"/>
      <c r="I1753" s="7"/>
      <c r="J1753" s="8"/>
      <c r="K1753" s="142"/>
      <c r="L1753" s="254"/>
      <c r="R1753" s="142"/>
      <c r="T1753" s="253"/>
      <c r="U1753" s="142"/>
      <c r="W1753" s="253"/>
    </row>
    <row r="1754" spans="1:23" customFormat="1" ht="15.75">
      <c r="A1754" s="7"/>
      <c r="B1754" s="7"/>
      <c r="C1754" s="7"/>
      <c r="D1754" s="7"/>
      <c r="E1754" s="7"/>
      <c r="F1754" s="7"/>
      <c r="G1754" s="7"/>
      <c r="H1754" s="7"/>
      <c r="I1754" s="7"/>
      <c r="J1754" s="8"/>
      <c r="K1754" s="142"/>
      <c r="L1754" s="254"/>
      <c r="R1754" s="142"/>
      <c r="T1754" s="253"/>
      <c r="U1754" s="142"/>
      <c r="W1754" s="253"/>
    </row>
    <row r="1755" spans="1:23" customFormat="1" ht="15.75">
      <c r="A1755" s="7"/>
      <c r="B1755" s="7"/>
      <c r="C1755" s="7"/>
      <c r="D1755" s="7"/>
      <c r="E1755" s="7"/>
      <c r="F1755" s="7"/>
      <c r="G1755" s="7"/>
      <c r="H1755" s="7"/>
      <c r="I1755" s="7"/>
      <c r="J1755" s="8"/>
      <c r="K1755" s="142"/>
      <c r="L1755" s="254"/>
      <c r="R1755" s="142"/>
      <c r="T1755" s="253"/>
      <c r="U1755" s="142"/>
      <c r="W1755" s="253"/>
    </row>
    <row r="1756" spans="1:23" customFormat="1" ht="15.75">
      <c r="A1756" s="7"/>
      <c r="B1756" s="7"/>
      <c r="C1756" s="7"/>
      <c r="D1756" s="7"/>
      <c r="E1756" s="7"/>
      <c r="F1756" s="7"/>
      <c r="G1756" s="7"/>
      <c r="H1756" s="7"/>
      <c r="I1756" s="7"/>
      <c r="J1756" s="8"/>
      <c r="K1756" s="142"/>
      <c r="L1756" s="254"/>
      <c r="R1756" s="142"/>
      <c r="T1756" s="253"/>
      <c r="U1756" s="142"/>
      <c r="W1756" s="253"/>
    </row>
    <row r="1757" spans="1:23" customFormat="1" ht="15.75">
      <c r="A1757" s="7"/>
      <c r="B1757" s="7"/>
      <c r="C1757" s="7"/>
      <c r="D1757" s="7"/>
      <c r="E1757" s="7"/>
      <c r="F1757" s="7"/>
      <c r="G1757" s="7"/>
      <c r="H1757" s="7"/>
      <c r="I1757" s="7"/>
      <c r="J1757" s="8"/>
      <c r="K1757" s="142"/>
      <c r="L1757" s="254"/>
      <c r="R1757" s="142"/>
      <c r="T1757" s="253"/>
      <c r="U1757" s="142"/>
      <c r="W1757" s="253"/>
    </row>
    <row r="1758" spans="1:23" customFormat="1" ht="15.75">
      <c r="A1758" s="7"/>
      <c r="B1758" s="7"/>
      <c r="C1758" s="7"/>
      <c r="D1758" s="7"/>
      <c r="E1758" s="7"/>
      <c r="F1758" s="7"/>
      <c r="G1758" s="7"/>
      <c r="H1758" s="7"/>
      <c r="I1758" s="7"/>
      <c r="J1758" s="8"/>
      <c r="K1758" s="142"/>
      <c r="L1758" s="254"/>
      <c r="R1758" s="142"/>
      <c r="T1758" s="253"/>
      <c r="U1758" s="142"/>
      <c r="W1758" s="253"/>
    </row>
    <row r="1759" spans="1:23" customFormat="1" ht="15.75">
      <c r="A1759" s="7"/>
      <c r="B1759" s="7"/>
      <c r="C1759" s="7"/>
      <c r="D1759" s="7"/>
      <c r="E1759" s="7"/>
      <c r="F1759" s="7"/>
      <c r="G1759" s="7"/>
      <c r="H1759" s="7"/>
      <c r="I1759" s="7"/>
      <c r="J1759" s="8"/>
      <c r="K1759" s="142"/>
      <c r="L1759" s="254"/>
      <c r="R1759" s="142"/>
      <c r="T1759" s="253"/>
      <c r="U1759" s="142"/>
      <c r="W1759" s="253"/>
    </row>
    <row r="1760" spans="1:23" customFormat="1" ht="15.75">
      <c r="A1760" s="7"/>
      <c r="B1760" s="7"/>
      <c r="C1760" s="7"/>
      <c r="D1760" s="7"/>
      <c r="E1760" s="7"/>
      <c r="F1760" s="7"/>
      <c r="G1760" s="7"/>
      <c r="H1760" s="7"/>
      <c r="I1760" s="7"/>
      <c r="J1760" s="8"/>
      <c r="K1760" s="142"/>
      <c r="L1760" s="254"/>
      <c r="R1760" s="142"/>
      <c r="T1760" s="253"/>
      <c r="U1760" s="142"/>
      <c r="W1760" s="253"/>
    </row>
    <row r="1761" spans="1:23" customFormat="1" ht="15.75">
      <c r="A1761" s="7"/>
      <c r="B1761" s="7"/>
      <c r="C1761" s="7"/>
      <c r="D1761" s="7"/>
      <c r="E1761" s="7"/>
      <c r="F1761" s="7"/>
      <c r="G1761" s="7"/>
      <c r="H1761" s="7"/>
      <c r="I1761" s="7"/>
      <c r="J1761" s="8"/>
      <c r="K1761" s="142"/>
      <c r="L1761" s="254"/>
      <c r="R1761" s="142"/>
      <c r="T1761" s="253"/>
      <c r="U1761" s="142"/>
      <c r="W1761" s="253"/>
    </row>
    <row r="1762" spans="1:23" customFormat="1" ht="15.75">
      <c r="A1762" s="7"/>
      <c r="B1762" s="7"/>
      <c r="C1762" s="7"/>
      <c r="D1762" s="7"/>
      <c r="E1762" s="7"/>
      <c r="F1762" s="7"/>
      <c r="G1762" s="7"/>
      <c r="H1762" s="7"/>
      <c r="I1762" s="7"/>
      <c r="J1762" s="8"/>
      <c r="K1762" s="142"/>
      <c r="L1762" s="254"/>
      <c r="R1762" s="142"/>
      <c r="T1762" s="253"/>
      <c r="U1762" s="142"/>
      <c r="W1762" s="253"/>
    </row>
    <row r="1763" spans="1:23" customFormat="1" ht="15.75">
      <c r="A1763" s="7"/>
      <c r="B1763" s="7"/>
      <c r="C1763" s="7"/>
      <c r="D1763" s="7"/>
      <c r="E1763" s="7"/>
      <c r="F1763" s="7"/>
      <c r="G1763" s="7"/>
      <c r="H1763" s="7"/>
      <c r="I1763" s="7"/>
      <c r="J1763" s="8"/>
      <c r="K1763" s="142"/>
      <c r="L1763" s="254"/>
      <c r="R1763" s="142"/>
      <c r="T1763" s="253"/>
      <c r="U1763" s="142"/>
      <c r="W1763" s="253"/>
    </row>
    <row r="1764" spans="1:23" customFormat="1" ht="15.75">
      <c r="A1764" s="7"/>
      <c r="B1764" s="7"/>
      <c r="C1764" s="7"/>
      <c r="D1764" s="7"/>
      <c r="E1764" s="7"/>
      <c r="F1764" s="7"/>
      <c r="G1764" s="7"/>
      <c r="H1764" s="7"/>
      <c r="I1764" s="7"/>
      <c r="J1764" s="8"/>
      <c r="K1764" s="142"/>
      <c r="L1764" s="254"/>
      <c r="R1764" s="142"/>
      <c r="T1764" s="253"/>
      <c r="U1764" s="142"/>
      <c r="W1764" s="253"/>
    </row>
    <row r="1765" spans="1:23" customFormat="1" ht="15.75">
      <c r="A1765" s="7"/>
      <c r="B1765" s="7"/>
      <c r="C1765" s="7"/>
      <c r="D1765" s="7"/>
      <c r="E1765" s="7"/>
      <c r="F1765" s="7"/>
      <c r="G1765" s="7"/>
      <c r="H1765" s="7"/>
      <c r="I1765" s="7"/>
      <c r="J1765" s="8"/>
      <c r="K1765" s="142"/>
      <c r="L1765" s="254"/>
      <c r="R1765" s="142"/>
      <c r="T1765" s="253"/>
      <c r="U1765" s="142"/>
      <c r="W1765" s="253"/>
    </row>
    <row r="1766" spans="1:23" customFormat="1" ht="15.75">
      <c r="A1766" s="7"/>
      <c r="B1766" s="7"/>
      <c r="C1766" s="7"/>
      <c r="D1766" s="7"/>
      <c r="E1766" s="7"/>
      <c r="F1766" s="7"/>
      <c r="G1766" s="7"/>
      <c r="H1766" s="7"/>
      <c r="I1766" s="7"/>
      <c r="J1766" s="8"/>
      <c r="K1766" s="142"/>
      <c r="L1766" s="254"/>
      <c r="R1766" s="142"/>
      <c r="T1766" s="253"/>
      <c r="U1766" s="142"/>
      <c r="W1766" s="253"/>
    </row>
    <row r="1767" spans="1:23" customFormat="1" ht="15.75">
      <c r="A1767" s="7"/>
      <c r="B1767" s="7"/>
      <c r="C1767" s="7"/>
      <c r="D1767" s="7"/>
      <c r="E1767" s="7"/>
      <c r="F1767" s="7"/>
      <c r="G1767" s="7"/>
      <c r="H1767" s="7"/>
      <c r="I1767" s="7"/>
      <c r="J1767" s="8"/>
      <c r="K1767" s="142"/>
      <c r="L1767" s="254"/>
      <c r="R1767" s="142"/>
      <c r="T1767" s="253"/>
      <c r="U1767" s="142"/>
      <c r="W1767" s="253"/>
    </row>
    <row r="1768" spans="1:23" customFormat="1" ht="15.75">
      <c r="A1768" s="7"/>
      <c r="B1768" s="7"/>
      <c r="C1768" s="7"/>
      <c r="D1768" s="7"/>
      <c r="E1768" s="7"/>
      <c r="F1768" s="7"/>
      <c r="G1768" s="7"/>
      <c r="H1768" s="7"/>
      <c r="I1768" s="7"/>
      <c r="J1768" s="8"/>
      <c r="K1768" s="142"/>
      <c r="L1768" s="254"/>
      <c r="R1768" s="142"/>
      <c r="T1768" s="253"/>
      <c r="U1768" s="142"/>
      <c r="W1768" s="253"/>
    </row>
    <row r="1769" spans="1:23" customFormat="1" ht="15.75">
      <c r="A1769" s="7"/>
      <c r="B1769" s="7"/>
      <c r="C1769" s="7"/>
      <c r="D1769" s="7"/>
      <c r="E1769" s="7"/>
      <c r="F1769" s="7"/>
      <c r="G1769" s="7"/>
      <c r="H1769" s="7"/>
      <c r="I1769" s="7"/>
      <c r="J1769" s="8"/>
      <c r="K1769" s="142"/>
      <c r="L1769" s="254"/>
      <c r="R1769" s="142"/>
      <c r="T1769" s="253"/>
      <c r="U1769" s="142"/>
      <c r="W1769" s="253"/>
    </row>
    <row r="1770" spans="1:23" customFormat="1" ht="15.75">
      <c r="A1770" s="7"/>
      <c r="B1770" s="7"/>
      <c r="C1770" s="7"/>
      <c r="D1770" s="7"/>
      <c r="E1770" s="7"/>
      <c r="F1770" s="7"/>
      <c r="G1770" s="7"/>
      <c r="H1770" s="7"/>
      <c r="I1770" s="7"/>
      <c r="J1770" s="8"/>
      <c r="K1770" s="142"/>
      <c r="L1770" s="254"/>
      <c r="R1770" s="142"/>
      <c r="T1770" s="253"/>
      <c r="U1770" s="142"/>
      <c r="W1770" s="253"/>
    </row>
    <row r="1771" spans="1:23" customFormat="1" ht="15.75">
      <c r="A1771" s="7"/>
      <c r="B1771" s="7"/>
      <c r="C1771" s="7"/>
      <c r="D1771" s="7"/>
      <c r="E1771" s="7"/>
      <c r="F1771" s="7"/>
      <c r="G1771" s="7"/>
      <c r="H1771" s="7"/>
      <c r="I1771" s="7"/>
      <c r="J1771" s="8"/>
      <c r="K1771" s="142"/>
      <c r="L1771" s="254"/>
      <c r="R1771" s="142"/>
      <c r="T1771" s="253"/>
      <c r="U1771" s="142"/>
      <c r="W1771" s="253"/>
    </row>
    <row r="1772" spans="1:23" customFormat="1" ht="15.75">
      <c r="A1772" s="7"/>
      <c r="B1772" s="7"/>
      <c r="C1772" s="7"/>
      <c r="D1772" s="7"/>
      <c r="E1772" s="7"/>
      <c r="F1772" s="7"/>
      <c r="G1772" s="7"/>
      <c r="H1772" s="7"/>
      <c r="I1772" s="7"/>
      <c r="J1772" s="8"/>
      <c r="K1772" s="142"/>
      <c r="L1772" s="254"/>
      <c r="R1772" s="142"/>
      <c r="T1772" s="253"/>
      <c r="U1772" s="142"/>
      <c r="W1772" s="253"/>
    </row>
    <row r="1773" spans="1:23" customFormat="1" ht="15.75">
      <c r="A1773" s="7"/>
      <c r="B1773" s="7"/>
      <c r="C1773" s="7"/>
      <c r="D1773" s="7"/>
      <c r="E1773" s="7"/>
      <c r="F1773" s="7"/>
      <c r="G1773" s="7"/>
      <c r="H1773" s="7"/>
      <c r="I1773" s="7"/>
      <c r="J1773" s="8"/>
      <c r="K1773" s="142"/>
      <c r="L1773" s="254"/>
      <c r="R1773" s="142"/>
      <c r="T1773" s="253"/>
      <c r="U1773" s="142"/>
      <c r="W1773" s="253"/>
    </row>
    <row r="1774" spans="1:23" customFormat="1" ht="15.75">
      <c r="A1774" s="7"/>
      <c r="B1774" s="7"/>
      <c r="C1774" s="7"/>
      <c r="D1774" s="7"/>
      <c r="E1774" s="7"/>
      <c r="F1774" s="7"/>
      <c r="G1774" s="7"/>
      <c r="H1774" s="7"/>
      <c r="I1774" s="7"/>
      <c r="J1774" s="8"/>
      <c r="K1774" s="142"/>
      <c r="L1774" s="254"/>
      <c r="R1774" s="142"/>
      <c r="T1774" s="253"/>
      <c r="U1774" s="142"/>
      <c r="W1774" s="253"/>
    </row>
    <row r="1775" spans="1:23" customFormat="1" ht="15.75">
      <c r="A1775" s="7"/>
      <c r="B1775" s="7"/>
      <c r="C1775" s="7"/>
      <c r="D1775" s="7"/>
      <c r="E1775" s="7"/>
      <c r="F1775" s="7"/>
      <c r="G1775" s="7"/>
      <c r="H1775" s="7"/>
      <c r="I1775" s="7"/>
      <c r="J1775" s="8"/>
      <c r="K1775" s="142"/>
      <c r="L1775" s="254"/>
      <c r="R1775" s="142"/>
      <c r="T1775" s="253"/>
      <c r="U1775" s="142"/>
      <c r="W1775" s="253"/>
    </row>
    <row r="1776" spans="1:23" customFormat="1" ht="15.75">
      <c r="A1776" s="7"/>
      <c r="B1776" s="7"/>
      <c r="C1776" s="7"/>
      <c r="D1776" s="7"/>
      <c r="E1776" s="7"/>
      <c r="F1776" s="7"/>
      <c r="G1776" s="7"/>
      <c r="H1776" s="7"/>
      <c r="I1776" s="7"/>
      <c r="J1776" s="8"/>
      <c r="K1776" s="142"/>
      <c r="L1776" s="254"/>
      <c r="R1776" s="142"/>
      <c r="T1776" s="253"/>
      <c r="U1776" s="142"/>
      <c r="W1776" s="253"/>
    </row>
    <row r="1777" spans="1:23" customFormat="1" ht="15.75">
      <c r="A1777" s="7"/>
      <c r="B1777" s="7"/>
      <c r="C1777" s="7"/>
      <c r="D1777" s="7"/>
      <c r="E1777" s="7"/>
      <c r="F1777" s="7"/>
      <c r="G1777" s="7"/>
      <c r="H1777" s="7"/>
      <c r="I1777" s="7"/>
      <c r="J1777" s="8"/>
      <c r="K1777" s="142"/>
      <c r="L1777" s="254"/>
      <c r="R1777" s="142"/>
      <c r="T1777" s="253"/>
      <c r="U1777" s="142"/>
      <c r="W1777" s="253"/>
    </row>
    <row r="1778" spans="1:23" customFormat="1" ht="15.75">
      <c r="A1778" s="7"/>
      <c r="B1778" s="7"/>
      <c r="C1778" s="7"/>
      <c r="D1778" s="7"/>
      <c r="E1778" s="7"/>
      <c r="F1778" s="7"/>
      <c r="G1778" s="7"/>
      <c r="H1778" s="7"/>
      <c r="I1778" s="7"/>
      <c r="J1778" s="8"/>
      <c r="K1778" s="142"/>
      <c r="L1778" s="254"/>
      <c r="R1778" s="142"/>
      <c r="T1778" s="253"/>
      <c r="U1778" s="142"/>
      <c r="W1778" s="253"/>
    </row>
    <row r="1779" spans="1:23" customFormat="1" ht="15.75">
      <c r="A1779" s="7"/>
      <c r="B1779" s="7"/>
      <c r="C1779" s="7"/>
      <c r="D1779" s="7"/>
      <c r="E1779" s="7"/>
      <c r="F1779" s="7"/>
      <c r="G1779" s="7"/>
      <c r="H1779" s="7"/>
      <c r="I1779" s="7"/>
      <c r="J1779" s="8"/>
      <c r="K1779" s="142"/>
      <c r="L1779" s="254"/>
      <c r="R1779" s="142"/>
      <c r="T1779" s="253"/>
      <c r="U1779" s="142"/>
      <c r="W1779" s="253"/>
    </row>
    <row r="1780" spans="1:23" customFormat="1" ht="15.75">
      <c r="A1780" s="7"/>
      <c r="B1780" s="7"/>
      <c r="C1780" s="7"/>
      <c r="D1780" s="7"/>
      <c r="E1780" s="7"/>
      <c r="F1780" s="7"/>
      <c r="G1780" s="7"/>
      <c r="H1780" s="7"/>
      <c r="I1780" s="7"/>
      <c r="J1780" s="8"/>
      <c r="K1780" s="142"/>
      <c r="L1780" s="254"/>
      <c r="R1780" s="142"/>
      <c r="T1780" s="253"/>
      <c r="U1780" s="142"/>
      <c r="W1780" s="253"/>
    </row>
    <row r="1781" spans="1:23" customFormat="1" ht="15.75">
      <c r="A1781" s="7"/>
      <c r="B1781" s="7"/>
      <c r="C1781" s="7"/>
      <c r="D1781" s="7"/>
      <c r="E1781" s="7"/>
      <c r="F1781" s="7"/>
      <c r="G1781" s="7"/>
      <c r="H1781" s="7"/>
      <c r="I1781" s="7"/>
      <c r="J1781" s="8"/>
      <c r="K1781" s="142"/>
      <c r="L1781" s="254"/>
      <c r="R1781" s="142"/>
      <c r="T1781" s="253"/>
      <c r="U1781" s="142"/>
      <c r="W1781" s="253"/>
    </row>
    <row r="1782" spans="1:23" customFormat="1" ht="15.75">
      <c r="A1782" s="7"/>
      <c r="B1782" s="7"/>
      <c r="C1782" s="7"/>
      <c r="D1782" s="7"/>
      <c r="E1782" s="7"/>
      <c r="F1782" s="7"/>
      <c r="G1782" s="7"/>
      <c r="H1782" s="7"/>
      <c r="I1782" s="7"/>
      <c r="J1782" s="8"/>
      <c r="K1782" s="142"/>
      <c r="L1782" s="254"/>
      <c r="R1782" s="142"/>
      <c r="T1782" s="253"/>
      <c r="U1782" s="142"/>
      <c r="W1782" s="253"/>
    </row>
    <row r="1783" spans="1:23" customFormat="1" ht="15.75">
      <c r="A1783" s="7"/>
      <c r="B1783" s="7"/>
      <c r="C1783" s="7"/>
      <c r="D1783" s="7"/>
      <c r="E1783" s="7"/>
      <c r="F1783" s="7"/>
      <c r="G1783" s="7"/>
      <c r="H1783" s="7"/>
      <c r="I1783" s="7"/>
      <c r="J1783" s="8"/>
      <c r="K1783" s="142"/>
      <c r="L1783" s="254"/>
      <c r="R1783" s="142"/>
      <c r="T1783" s="253"/>
      <c r="U1783" s="142"/>
      <c r="W1783" s="253"/>
    </row>
    <row r="1784" spans="1:23" customFormat="1" ht="15.75">
      <c r="A1784" s="7"/>
      <c r="B1784" s="7"/>
      <c r="C1784" s="7"/>
      <c r="D1784" s="7"/>
      <c r="E1784" s="7"/>
      <c r="F1784" s="7"/>
      <c r="G1784" s="7"/>
      <c r="H1784" s="7"/>
      <c r="I1784" s="7"/>
      <c r="J1784" s="8"/>
      <c r="K1784" s="142"/>
      <c r="L1784" s="254"/>
      <c r="R1784" s="142"/>
      <c r="T1784" s="253"/>
      <c r="U1784" s="142"/>
      <c r="W1784" s="253"/>
    </row>
    <row r="1785" spans="1:23" customFormat="1" ht="15.75">
      <c r="A1785" s="7"/>
      <c r="B1785" s="7"/>
      <c r="C1785" s="7"/>
      <c r="D1785" s="7"/>
      <c r="E1785" s="7"/>
      <c r="F1785" s="7"/>
      <c r="G1785" s="7"/>
      <c r="H1785" s="7"/>
      <c r="I1785" s="7"/>
      <c r="J1785" s="8"/>
      <c r="K1785" s="142"/>
      <c r="L1785" s="254"/>
      <c r="R1785" s="142"/>
      <c r="T1785" s="253"/>
      <c r="U1785" s="142"/>
      <c r="W1785" s="253"/>
    </row>
    <row r="1786" spans="1:23" customFormat="1" ht="15.75">
      <c r="A1786" s="7"/>
      <c r="B1786" s="7"/>
      <c r="C1786" s="7"/>
      <c r="D1786" s="7"/>
      <c r="E1786" s="7"/>
      <c r="F1786" s="7"/>
      <c r="G1786" s="7"/>
      <c r="H1786" s="7"/>
      <c r="I1786" s="7"/>
      <c r="J1786" s="8"/>
      <c r="K1786" s="142"/>
      <c r="L1786" s="254"/>
      <c r="R1786" s="142"/>
      <c r="T1786" s="253"/>
      <c r="U1786" s="142"/>
      <c r="W1786" s="253"/>
    </row>
    <row r="1787" spans="1:23" customFormat="1" ht="15.75">
      <c r="A1787" s="7"/>
      <c r="B1787" s="7"/>
      <c r="C1787" s="7"/>
      <c r="D1787" s="7"/>
      <c r="E1787" s="7"/>
      <c r="F1787" s="7"/>
      <c r="G1787" s="7"/>
      <c r="H1787" s="7"/>
      <c r="I1787" s="7"/>
      <c r="J1787" s="8"/>
      <c r="K1787" s="142"/>
      <c r="L1787" s="254"/>
      <c r="R1787" s="142"/>
      <c r="T1787" s="253"/>
      <c r="U1787" s="142"/>
      <c r="W1787" s="253"/>
    </row>
    <row r="1788" spans="1:23" customFormat="1" ht="15.75">
      <c r="A1788" s="7"/>
      <c r="B1788" s="7"/>
      <c r="C1788" s="7"/>
      <c r="D1788" s="7"/>
      <c r="E1788" s="7"/>
      <c r="F1788" s="7"/>
      <c r="G1788" s="7"/>
      <c r="H1788" s="7"/>
      <c r="I1788" s="7"/>
      <c r="J1788" s="8"/>
      <c r="K1788" s="142"/>
      <c r="L1788" s="254"/>
      <c r="R1788" s="142"/>
      <c r="T1788" s="253"/>
      <c r="U1788" s="142"/>
      <c r="W1788" s="253"/>
    </row>
    <row r="1789" spans="1:23" customFormat="1" ht="15.75">
      <c r="A1789" s="7"/>
      <c r="B1789" s="7"/>
      <c r="C1789" s="7"/>
      <c r="D1789" s="7"/>
      <c r="E1789" s="7"/>
      <c r="F1789" s="7"/>
      <c r="G1789" s="7"/>
      <c r="H1789" s="7"/>
      <c r="I1789" s="7"/>
      <c r="J1789" s="8"/>
      <c r="K1789" s="142"/>
      <c r="L1789" s="254"/>
      <c r="R1789" s="142"/>
      <c r="T1789" s="253"/>
      <c r="U1789" s="142"/>
      <c r="W1789" s="253"/>
    </row>
    <row r="1790" spans="1:23" customFormat="1" ht="15.75">
      <c r="A1790" s="7"/>
      <c r="B1790" s="7"/>
      <c r="C1790" s="7"/>
      <c r="D1790" s="7"/>
      <c r="E1790" s="7"/>
      <c r="F1790" s="7"/>
      <c r="G1790" s="7"/>
      <c r="H1790" s="7"/>
      <c r="I1790" s="7"/>
      <c r="J1790" s="8"/>
      <c r="K1790" s="142"/>
      <c r="L1790" s="254"/>
      <c r="R1790" s="142"/>
      <c r="T1790" s="253"/>
      <c r="U1790" s="142"/>
      <c r="W1790" s="253"/>
    </row>
    <row r="1791" spans="1:23" customFormat="1" ht="15.75">
      <c r="A1791" s="7"/>
      <c r="B1791" s="7"/>
      <c r="C1791" s="7"/>
      <c r="D1791" s="7"/>
      <c r="E1791" s="7"/>
      <c r="F1791" s="7"/>
      <c r="G1791" s="7"/>
      <c r="H1791" s="7"/>
      <c r="I1791" s="7"/>
      <c r="J1791" s="8"/>
      <c r="K1791" s="142"/>
      <c r="L1791" s="254"/>
      <c r="R1791" s="142"/>
      <c r="T1791" s="253"/>
      <c r="U1791" s="142"/>
      <c r="W1791" s="253"/>
    </row>
    <row r="1792" spans="1:23" customFormat="1" ht="15.75">
      <c r="A1792" s="7"/>
      <c r="B1792" s="7"/>
      <c r="C1792" s="7"/>
      <c r="D1792" s="7"/>
      <c r="E1792" s="7"/>
      <c r="F1792" s="7"/>
      <c r="G1792" s="7"/>
      <c r="H1792" s="7"/>
      <c r="I1792" s="7"/>
      <c r="J1792" s="8"/>
      <c r="K1792" s="142"/>
      <c r="L1792" s="254"/>
      <c r="R1792" s="142"/>
      <c r="T1792" s="253"/>
      <c r="U1792" s="142"/>
      <c r="W1792" s="253"/>
    </row>
    <row r="1793" spans="1:23" customFormat="1" ht="15.75">
      <c r="A1793" s="7"/>
      <c r="B1793" s="7"/>
      <c r="C1793" s="7"/>
      <c r="D1793" s="7"/>
      <c r="E1793" s="7"/>
      <c r="F1793" s="7"/>
      <c r="G1793" s="7"/>
      <c r="H1793" s="7"/>
      <c r="I1793" s="7"/>
      <c r="J1793" s="8"/>
      <c r="K1793" s="142"/>
      <c r="L1793" s="254"/>
      <c r="R1793" s="142"/>
      <c r="T1793" s="253"/>
      <c r="U1793" s="142"/>
      <c r="W1793" s="253"/>
    </row>
    <row r="1794" spans="1:23" customFormat="1" ht="15.75">
      <c r="A1794" s="7"/>
      <c r="B1794" s="7"/>
      <c r="C1794" s="7"/>
      <c r="D1794" s="7"/>
      <c r="E1794" s="7"/>
      <c r="F1794" s="7"/>
      <c r="G1794" s="7"/>
      <c r="H1794" s="7"/>
      <c r="I1794" s="7"/>
      <c r="J1794" s="8"/>
      <c r="K1794" s="142"/>
      <c r="L1794" s="254"/>
      <c r="R1794" s="142"/>
      <c r="T1794" s="253"/>
      <c r="U1794" s="142"/>
      <c r="W1794" s="253"/>
    </row>
    <row r="1795" spans="1:23" customFormat="1" ht="15.75">
      <c r="A1795" s="7"/>
      <c r="B1795" s="7"/>
      <c r="C1795" s="7"/>
      <c r="D1795" s="7"/>
      <c r="E1795" s="7"/>
      <c r="F1795" s="7"/>
      <c r="G1795" s="7"/>
      <c r="H1795" s="7"/>
      <c r="I1795" s="7"/>
      <c r="J1795" s="8"/>
      <c r="K1795" s="142"/>
      <c r="L1795" s="254"/>
      <c r="R1795" s="142"/>
      <c r="T1795" s="253"/>
      <c r="U1795" s="142"/>
      <c r="W1795" s="253"/>
    </row>
    <row r="1796" spans="1:23" customFormat="1" ht="15.75">
      <c r="A1796" s="7"/>
      <c r="B1796" s="7"/>
      <c r="C1796" s="7"/>
      <c r="D1796" s="7"/>
      <c r="E1796" s="7"/>
      <c r="F1796" s="7"/>
      <c r="G1796" s="7"/>
      <c r="H1796" s="7"/>
      <c r="I1796" s="7"/>
      <c r="J1796" s="8"/>
      <c r="K1796" s="142"/>
      <c r="L1796" s="254"/>
      <c r="R1796" s="142"/>
      <c r="T1796" s="253"/>
      <c r="U1796" s="142"/>
      <c r="W1796" s="253"/>
    </row>
    <row r="1797" spans="1:23" customFormat="1" ht="15.75">
      <c r="A1797" s="7"/>
      <c r="B1797" s="7"/>
      <c r="C1797" s="7"/>
      <c r="D1797" s="7"/>
      <c r="E1797" s="7"/>
      <c r="F1797" s="7"/>
      <c r="G1797" s="7"/>
      <c r="H1797" s="7"/>
      <c r="I1797" s="7"/>
      <c r="J1797" s="8"/>
      <c r="K1797" s="142"/>
      <c r="L1797" s="254"/>
      <c r="R1797" s="142"/>
      <c r="T1797" s="253"/>
      <c r="U1797" s="142"/>
      <c r="W1797" s="253"/>
    </row>
    <row r="1798" spans="1:23" customFormat="1" ht="15.75">
      <c r="A1798" s="7"/>
      <c r="B1798" s="7"/>
      <c r="C1798" s="7"/>
      <c r="D1798" s="7"/>
      <c r="E1798" s="7"/>
      <c r="F1798" s="7"/>
      <c r="G1798" s="7"/>
      <c r="H1798" s="7"/>
      <c r="I1798" s="7"/>
      <c r="J1798" s="8"/>
      <c r="K1798" s="142"/>
      <c r="L1798" s="254"/>
      <c r="R1798" s="142"/>
      <c r="T1798" s="253"/>
      <c r="U1798" s="142"/>
      <c r="W1798" s="253"/>
    </row>
    <row r="1799" spans="1:23" customFormat="1" ht="15.75">
      <c r="A1799" s="7"/>
      <c r="B1799" s="7"/>
      <c r="C1799" s="7"/>
      <c r="D1799" s="7"/>
      <c r="E1799" s="7"/>
      <c r="F1799" s="7"/>
      <c r="G1799" s="7"/>
      <c r="H1799" s="7"/>
      <c r="I1799" s="7"/>
      <c r="J1799" s="8"/>
      <c r="K1799" s="142"/>
      <c r="L1799" s="254"/>
      <c r="R1799" s="142"/>
      <c r="T1799" s="253"/>
      <c r="U1799" s="142"/>
      <c r="W1799" s="253"/>
    </row>
    <row r="1800" spans="1:23" customFormat="1" ht="15.75">
      <c r="A1800" s="7"/>
      <c r="B1800" s="7"/>
      <c r="C1800" s="7"/>
      <c r="D1800" s="7"/>
      <c r="E1800" s="7"/>
      <c r="F1800" s="7"/>
      <c r="G1800" s="7"/>
      <c r="H1800" s="7"/>
      <c r="I1800" s="7"/>
      <c r="J1800" s="8"/>
      <c r="K1800" s="142"/>
      <c r="L1800" s="254"/>
      <c r="R1800" s="142"/>
      <c r="T1800" s="253"/>
      <c r="U1800" s="142"/>
      <c r="W1800" s="253"/>
    </row>
    <row r="1801" spans="1:23" customFormat="1" ht="15.75">
      <c r="A1801" s="7"/>
      <c r="B1801" s="7"/>
      <c r="C1801" s="7"/>
      <c r="D1801" s="7"/>
      <c r="E1801" s="7"/>
      <c r="F1801" s="7"/>
      <c r="G1801" s="7"/>
      <c r="H1801" s="7"/>
      <c r="I1801" s="7"/>
      <c r="J1801" s="8"/>
      <c r="K1801" s="142"/>
      <c r="L1801" s="254"/>
      <c r="R1801" s="142"/>
      <c r="T1801" s="253"/>
      <c r="U1801" s="142"/>
      <c r="W1801" s="253"/>
    </row>
    <row r="1802" spans="1:23" customFormat="1" ht="15.75">
      <c r="A1802" s="7"/>
      <c r="B1802" s="7"/>
      <c r="C1802" s="7"/>
      <c r="D1802" s="7"/>
      <c r="E1802" s="7"/>
      <c r="F1802" s="7"/>
      <c r="G1802" s="7"/>
      <c r="H1802" s="7"/>
      <c r="I1802" s="7"/>
      <c r="J1802" s="8"/>
      <c r="K1802" s="142"/>
      <c r="L1802" s="254"/>
      <c r="R1802" s="142"/>
      <c r="T1802" s="253"/>
      <c r="U1802" s="142"/>
      <c r="W1802" s="253"/>
    </row>
    <row r="1803" spans="1:23" customFormat="1" ht="15.75">
      <c r="A1803" s="7"/>
      <c r="B1803" s="7"/>
      <c r="C1803" s="7"/>
      <c r="D1803" s="7"/>
      <c r="E1803" s="7"/>
      <c r="F1803" s="7"/>
      <c r="G1803" s="7"/>
      <c r="H1803" s="7"/>
      <c r="I1803" s="7"/>
      <c r="J1803" s="8"/>
      <c r="K1803" s="142"/>
      <c r="L1803" s="254"/>
      <c r="R1803" s="142"/>
      <c r="T1803" s="253"/>
      <c r="U1803" s="142"/>
      <c r="W1803" s="253"/>
    </row>
    <row r="1804" spans="1:23" customFormat="1" ht="15.75">
      <c r="A1804" s="7"/>
      <c r="B1804" s="7"/>
      <c r="C1804" s="7"/>
      <c r="D1804" s="7"/>
      <c r="E1804" s="7"/>
      <c r="F1804" s="7"/>
      <c r="G1804" s="7"/>
      <c r="H1804" s="7"/>
      <c r="I1804" s="7"/>
      <c r="J1804" s="8"/>
      <c r="K1804" s="142"/>
      <c r="L1804" s="254"/>
      <c r="R1804" s="142"/>
      <c r="T1804" s="253"/>
      <c r="U1804" s="142"/>
      <c r="W1804" s="253"/>
    </row>
    <row r="1805" spans="1:23" customFormat="1" ht="15.75">
      <c r="A1805" s="7"/>
      <c r="B1805" s="7"/>
      <c r="C1805" s="7"/>
      <c r="D1805" s="7"/>
      <c r="E1805" s="7"/>
      <c r="F1805" s="7"/>
      <c r="G1805" s="7"/>
      <c r="H1805" s="7"/>
      <c r="I1805" s="7"/>
      <c r="J1805" s="8"/>
      <c r="K1805" s="142"/>
      <c r="L1805" s="254"/>
      <c r="R1805" s="142"/>
      <c r="T1805" s="253"/>
      <c r="U1805" s="142"/>
      <c r="W1805" s="253"/>
    </row>
    <row r="1806" spans="1:23" customFormat="1" ht="15.75">
      <c r="A1806" s="7"/>
      <c r="B1806" s="7"/>
      <c r="C1806" s="7"/>
      <c r="D1806" s="7"/>
      <c r="E1806" s="7"/>
      <c r="F1806" s="7"/>
      <c r="G1806" s="7"/>
      <c r="H1806" s="7"/>
      <c r="I1806" s="7"/>
      <c r="J1806" s="8"/>
      <c r="K1806" s="142"/>
      <c r="L1806" s="254"/>
      <c r="R1806" s="142"/>
      <c r="T1806" s="253"/>
      <c r="U1806" s="142"/>
      <c r="W1806" s="253"/>
    </row>
    <row r="1807" spans="1:23" customFormat="1" ht="15.75">
      <c r="A1807" s="7"/>
      <c r="B1807" s="7"/>
      <c r="C1807" s="7"/>
      <c r="D1807" s="7"/>
      <c r="E1807" s="7"/>
      <c r="F1807" s="7"/>
      <c r="G1807" s="7"/>
      <c r="H1807" s="7"/>
      <c r="I1807" s="7"/>
      <c r="J1807" s="8"/>
      <c r="K1807" s="142"/>
      <c r="L1807" s="254"/>
      <c r="R1807" s="142"/>
      <c r="T1807" s="253"/>
      <c r="U1807" s="142"/>
      <c r="W1807" s="253"/>
    </row>
    <row r="1808" spans="1:23" customFormat="1" ht="15.75">
      <c r="A1808" s="7"/>
      <c r="B1808" s="7"/>
      <c r="C1808" s="7"/>
      <c r="D1808" s="7"/>
      <c r="E1808" s="7"/>
      <c r="F1808" s="7"/>
      <c r="G1808" s="7"/>
      <c r="H1808" s="7"/>
      <c r="I1808" s="7"/>
      <c r="J1808" s="8"/>
      <c r="K1808" s="142"/>
      <c r="L1808" s="254"/>
      <c r="R1808" s="142"/>
      <c r="T1808" s="253"/>
      <c r="U1808" s="142"/>
      <c r="W1808" s="253"/>
    </row>
    <row r="1809" spans="1:23" customFormat="1" ht="15.75">
      <c r="A1809" s="7"/>
      <c r="B1809" s="7"/>
      <c r="C1809" s="7"/>
      <c r="D1809" s="7"/>
      <c r="E1809" s="7"/>
      <c r="F1809" s="7"/>
      <c r="G1809" s="7"/>
      <c r="H1809" s="7"/>
      <c r="I1809" s="7"/>
      <c r="J1809" s="8"/>
      <c r="K1809" s="142"/>
      <c r="L1809" s="254"/>
      <c r="R1809" s="142"/>
      <c r="T1809" s="253"/>
      <c r="U1809" s="142"/>
      <c r="W1809" s="253"/>
    </row>
    <row r="1810" spans="1:23" customFormat="1" ht="15.75">
      <c r="A1810" s="7"/>
      <c r="B1810" s="7"/>
      <c r="C1810" s="7"/>
      <c r="D1810" s="7"/>
      <c r="E1810" s="7"/>
      <c r="F1810" s="7"/>
      <c r="G1810" s="7"/>
      <c r="H1810" s="7"/>
      <c r="I1810" s="7"/>
      <c r="J1810" s="8"/>
      <c r="K1810" s="142"/>
      <c r="L1810" s="254"/>
      <c r="R1810" s="142"/>
      <c r="T1810" s="253"/>
      <c r="U1810" s="142"/>
      <c r="W1810" s="253"/>
    </row>
    <row r="1811" spans="1:23" customFormat="1" ht="15.75">
      <c r="A1811" s="7"/>
      <c r="B1811" s="7"/>
      <c r="C1811" s="7"/>
      <c r="D1811" s="7"/>
      <c r="E1811" s="7"/>
      <c r="F1811" s="7"/>
      <c r="G1811" s="7"/>
      <c r="H1811" s="7"/>
      <c r="I1811" s="7"/>
      <c r="J1811" s="8"/>
      <c r="K1811" s="142"/>
      <c r="L1811" s="254"/>
      <c r="R1811" s="142"/>
      <c r="T1811" s="253"/>
      <c r="U1811" s="142"/>
      <c r="W1811" s="253"/>
    </row>
    <row r="1812" spans="1:23" customFormat="1" ht="15.75">
      <c r="A1812" s="7"/>
      <c r="B1812" s="7"/>
      <c r="C1812" s="7"/>
      <c r="D1812" s="7"/>
      <c r="E1812" s="7"/>
      <c r="F1812" s="7"/>
      <c r="G1812" s="7"/>
      <c r="H1812" s="7"/>
      <c r="I1812" s="7"/>
      <c r="J1812" s="8"/>
      <c r="K1812" s="142"/>
      <c r="L1812" s="254"/>
      <c r="R1812" s="142"/>
      <c r="T1812" s="253"/>
      <c r="U1812" s="142"/>
      <c r="W1812" s="253"/>
    </row>
    <row r="1813" spans="1:23" customFormat="1" ht="15.75">
      <c r="A1813" s="7"/>
      <c r="B1813" s="7"/>
      <c r="C1813" s="7"/>
      <c r="D1813" s="7"/>
      <c r="E1813" s="7"/>
      <c r="F1813" s="7"/>
      <c r="G1813" s="7"/>
      <c r="H1813" s="7"/>
      <c r="I1813" s="7"/>
      <c r="J1813" s="8"/>
      <c r="K1813" s="142"/>
      <c r="L1813" s="254"/>
      <c r="R1813" s="142"/>
      <c r="T1813" s="253"/>
      <c r="U1813" s="142"/>
      <c r="W1813" s="253"/>
    </row>
    <row r="1814" spans="1:23" customFormat="1" ht="15.75">
      <c r="A1814" s="7"/>
      <c r="B1814" s="7"/>
      <c r="C1814" s="7"/>
      <c r="D1814" s="7"/>
      <c r="E1814" s="7"/>
      <c r="F1814" s="7"/>
      <c r="G1814" s="7"/>
      <c r="H1814" s="7"/>
      <c r="I1814" s="7"/>
      <c r="J1814" s="8"/>
      <c r="K1814" s="142"/>
      <c r="L1814" s="254"/>
      <c r="R1814" s="142"/>
      <c r="T1814" s="253"/>
      <c r="U1814" s="142"/>
      <c r="W1814" s="253"/>
    </row>
    <row r="1815" spans="1:23" customFormat="1" ht="15.75">
      <c r="A1815" s="7"/>
      <c r="B1815" s="7"/>
      <c r="C1815" s="7"/>
      <c r="D1815" s="7"/>
      <c r="E1815" s="7"/>
      <c r="F1815" s="7"/>
      <c r="G1815" s="7"/>
      <c r="H1815" s="7"/>
      <c r="I1815" s="7"/>
      <c r="J1815" s="8"/>
      <c r="K1815" s="142"/>
      <c r="L1815" s="254"/>
      <c r="R1815" s="142"/>
      <c r="T1815" s="253"/>
      <c r="U1815" s="142"/>
      <c r="W1815" s="253"/>
    </row>
    <row r="1816" spans="1:23" customFormat="1" ht="15.75">
      <c r="A1816" s="7"/>
      <c r="B1816" s="7"/>
      <c r="C1816" s="7"/>
      <c r="D1816" s="7"/>
      <c r="E1816" s="7"/>
      <c r="F1816" s="7"/>
      <c r="G1816" s="7"/>
      <c r="H1816" s="7"/>
      <c r="I1816" s="7"/>
      <c r="J1816" s="8"/>
      <c r="K1816" s="142"/>
      <c r="L1816" s="254"/>
      <c r="R1816" s="142"/>
      <c r="T1816" s="253"/>
      <c r="U1816" s="142"/>
      <c r="W1816" s="253"/>
    </row>
    <row r="1817" spans="1:23" customFormat="1" ht="15.75">
      <c r="A1817" s="7"/>
      <c r="B1817" s="7"/>
      <c r="C1817" s="7"/>
      <c r="D1817" s="7"/>
      <c r="E1817" s="7"/>
      <c r="F1817" s="7"/>
      <c r="G1817" s="7"/>
      <c r="H1817" s="7"/>
      <c r="I1817" s="7"/>
      <c r="J1817" s="8"/>
      <c r="K1817" s="142"/>
      <c r="L1817" s="254"/>
      <c r="R1817" s="142"/>
      <c r="T1817" s="253"/>
      <c r="U1817" s="142"/>
      <c r="W1817" s="253"/>
    </row>
    <row r="1818" spans="1:23" customFormat="1" ht="15.75">
      <c r="A1818" s="7"/>
      <c r="B1818" s="7"/>
      <c r="C1818" s="7"/>
      <c r="D1818" s="7"/>
      <c r="E1818" s="7"/>
      <c r="F1818" s="7"/>
      <c r="G1818" s="7"/>
      <c r="H1818" s="7"/>
      <c r="I1818" s="7"/>
      <c r="J1818" s="8"/>
      <c r="K1818" s="142"/>
      <c r="L1818" s="254"/>
      <c r="R1818" s="142"/>
      <c r="T1818" s="253"/>
      <c r="U1818" s="142"/>
      <c r="W1818" s="253"/>
    </row>
    <row r="1819" spans="1:23" customFormat="1" ht="15.75">
      <c r="A1819" s="7"/>
      <c r="B1819" s="7"/>
      <c r="C1819" s="7"/>
      <c r="D1819" s="7"/>
      <c r="E1819" s="7"/>
      <c r="F1819" s="7"/>
      <c r="G1819" s="7"/>
      <c r="H1819" s="7"/>
      <c r="I1819" s="7"/>
      <c r="J1819" s="8"/>
      <c r="K1819" s="142"/>
      <c r="L1819" s="254"/>
      <c r="R1819" s="142"/>
      <c r="T1819" s="253"/>
      <c r="U1819" s="142"/>
      <c r="W1819" s="253"/>
    </row>
    <row r="1820" spans="1:23" customFormat="1" ht="15.75">
      <c r="A1820" s="7"/>
      <c r="B1820" s="7"/>
      <c r="C1820" s="7"/>
      <c r="D1820" s="7"/>
      <c r="E1820" s="7"/>
      <c r="F1820" s="7"/>
      <c r="G1820" s="7"/>
      <c r="H1820" s="7"/>
      <c r="I1820" s="7"/>
      <c r="J1820" s="8"/>
      <c r="K1820" s="142"/>
      <c r="L1820" s="254"/>
      <c r="R1820" s="142"/>
      <c r="T1820" s="253"/>
      <c r="U1820" s="142"/>
      <c r="W1820" s="253"/>
    </row>
    <row r="1821" spans="1:23" customFormat="1" ht="15.75">
      <c r="A1821" s="7"/>
      <c r="B1821" s="7"/>
      <c r="C1821" s="7"/>
      <c r="D1821" s="7"/>
      <c r="E1821" s="7"/>
      <c r="F1821" s="7"/>
      <c r="G1821" s="7"/>
      <c r="H1821" s="7"/>
      <c r="I1821" s="7"/>
      <c r="J1821" s="8"/>
      <c r="K1821" s="142"/>
      <c r="L1821" s="254"/>
      <c r="R1821" s="142"/>
      <c r="T1821" s="253"/>
      <c r="U1821" s="142"/>
      <c r="W1821" s="253"/>
    </row>
    <row r="1822" spans="1:23" customFormat="1" ht="15.75">
      <c r="A1822" s="7"/>
      <c r="B1822" s="7"/>
      <c r="C1822" s="7"/>
      <c r="D1822" s="7"/>
      <c r="E1822" s="7"/>
      <c r="F1822" s="7"/>
      <c r="G1822" s="7"/>
      <c r="H1822" s="7"/>
      <c r="I1822" s="7"/>
      <c r="J1822" s="8"/>
      <c r="K1822" s="142"/>
      <c r="L1822" s="254"/>
      <c r="R1822" s="142"/>
      <c r="T1822" s="253"/>
      <c r="U1822" s="142"/>
      <c r="W1822" s="253"/>
    </row>
    <row r="1823" spans="1:23" customFormat="1" ht="15.75">
      <c r="A1823" s="7"/>
      <c r="B1823" s="7"/>
      <c r="C1823" s="7"/>
      <c r="D1823" s="7"/>
      <c r="E1823" s="7"/>
      <c r="F1823" s="7"/>
      <c r="G1823" s="7"/>
      <c r="H1823" s="7"/>
      <c r="I1823" s="7"/>
      <c r="J1823" s="8"/>
      <c r="K1823" s="142"/>
      <c r="L1823" s="254"/>
      <c r="R1823" s="142"/>
      <c r="T1823" s="253"/>
      <c r="U1823" s="142"/>
      <c r="W1823" s="253"/>
    </row>
    <row r="1824" spans="1:23" customFormat="1" ht="15.75">
      <c r="A1824" s="7"/>
      <c r="B1824" s="7"/>
      <c r="C1824" s="7"/>
      <c r="D1824" s="7"/>
      <c r="E1824" s="7"/>
      <c r="F1824" s="7"/>
      <c r="G1824" s="7"/>
      <c r="H1824" s="7"/>
      <c r="I1824" s="7"/>
      <c r="J1824" s="8"/>
      <c r="K1824" s="142"/>
      <c r="L1824" s="254"/>
      <c r="R1824" s="142"/>
      <c r="T1824" s="253"/>
      <c r="U1824" s="142"/>
      <c r="W1824" s="253"/>
    </row>
    <row r="1825" spans="1:23" customFormat="1" ht="15.75">
      <c r="A1825" s="7"/>
      <c r="B1825" s="7"/>
      <c r="C1825" s="7"/>
      <c r="D1825" s="7"/>
      <c r="E1825" s="7"/>
      <c r="F1825" s="7"/>
      <c r="G1825" s="7"/>
      <c r="H1825" s="7"/>
      <c r="I1825" s="7"/>
      <c r="J1825" s="8"/>
      <c r="K1825" s="142"/>
      <c r="L1825" s="254"/>
      <c r="R1825" s="142"/>
      <c r="T1825" s="253"/>
      <c r="U1825" s="142"/>
      <c r="W1825" s="253"/>
    </row>
    <row r="1826" spans="1:23" customFormat="1" ht="15.75">
      <c r="A1826" s="7"/>
      <c r="B1826" s="7"/>
      <c r="C1826" s="7"/>
      <c r="D1826" s="7"/>
      <c r="E1826" s="7"/>
      <c r="F1826" s="7"/>
      <c r="G1826" s="7"/>
      <c r="H1826" s="7"/>
      <c r="I1826" s="7"/>
      <c r="J1826" s="8"/>
      <c r="K1826" s="142"/>
      <c r="L1826" s="254"/>
      <c r="R1826" s="142"/>
      <c r="T1826" s="253"/>
      <c r="U1826" s="142"/>
      <c r="W1826" s="253"/>
    </row>
    <row r="1827" spans="1:23" customFormat="1" ht="15.75">
      <c r="A1827" s="7"/>
      <c r="B1827" s="7"/>
      <c r="C1827" s="7"/>
      <c r="D1827" s="7"/>
      <c r="E1827" s="7"/>
      <c r="F1827" s="7"/>
      <c r="G1827" s="7"/>
      <c r="H1827" s="7"/>
      <c r="I1827" s="7"/>
      <c r="J1827" s="8"/>
      <c r="K1827" s="142"/>
      <c r="L1827" s="254"/>
      <c r="R1827" s="142"/>
      <c r="T1827" s="253"/>
      <c r="U1827" s="142"/>
      <c r="W1827" s="253"/>
    </row>
    <row r="1828" spans="1:23" customFormat="1" ht="15.75">
      <c r="A1828" s="7"/>
      <c r="B1828" s="7"/>
      <c r="C1828" s="7"/>
      <c r="D1828" s="7"/>
      <c r="E1828" s="7"/>
      <c r="F1828" s="7"/>
      <c r="G1828" s="7"/>
      <c r="H1828" s="7"/>
      <c r="I1828" s="7"/>
      <c r="J1828" s="8"/>
      <c r="K1828" s="142"/>
      <c r="L1828" s="254"/>
      <c r="R1828" s="142"/>
      <c r="T1828" s="253"/>
      <c r="U1828" s="142"/>
      <c r="W1828" s="253"/>
    </row>
    <row r="1829" spans="1:23" customFormat="1" ht="15.75">
      <c r="A1829" s="7"/>
      <c r="B1829" s="7"/>
      <c r="C1829" s="7"/>
      <c r="D1829" s="7"/>
      <c r="E1829" s="7"/>
      <c r="F1829" s="7"/>
      <c r="G1829" s="7"/>
      <c r="H1829" s="7"/>
      <c r="I1829" s="7"/>
      <c r="J1829" s="8"/>
      <c r="K1829" s="142"/>
      <c r="L1829" s="254"/>
      <c r="R1829" s="142"/>
      <c r="T1829" s="253"/>
      <c r="U1829" s="142"/>
      <c r="W1829" s="253"/>
    </row>
    <row r="1830" spans="1:23" customFormat="1" ht="15.75">
      <c r="A1830" s="7"/>
      <c r="B1830" s="7"/>
      <c r="C1830" s="7"/>
      <c r="D1830" s="7"/>
      <c r="E1830" s="7"/>
      <c r="F1830" s="7"/>
      <c r="G1830" s="7"/>
      <c r="H1830" s="7"/>
      <c r="I1830" s="7"/>
      <c r="J1830" s="8"/>
      <c r="K1830" s="142"/>
      <c r="L1830" s="254"/>
      <c r="R1830" s="142"/>
      <c r="T1830" s="253"/>
      <c r="U1830" s="142"/>
      <c r="W1830" s="253"/>
    </row>
    <row r="1831" spans="1:23" customFormat="1" ht="15.75">
      <c r="A1831" s="7"/>
      <c r="B1831" s="7"/>
      <c r="C1831" s="7"/>
      <c r="D1831" s="7"/>
      <c r="E1831" s="7"/>
      <c r="F1831" s="7"/>
      <c r="G1831" s="7"/>
      <c r="H1831" s="7"/>
      <c r="I1831" s="7"/>
      <c r="J1831" s="8"/>
      <c r="K1831" s="142"/>
      <c r="L1831" s="254"/>
      <c r="R1831" s="142"/>
      <c r="T1831" s="253"/>
      <c r="U1831" s="142"/>
      <c r="W1831" s="253"/>
    </row>
    <row r="1832" spans="1:23" customFormat="1" ht="15.75">
      <c r="A1832" s="7"/>
      <c r="B1832" s="7"/>
      <c r="C1832" s="7"/>
      <c r="D1832" s="7"/>
      <c r="E1832" s="7"/>
      <c r="F1832" s="7"/>
      <c r="G1832" s="7"/>
      <c r="H1832" s="7"/>
      <c r="I1832" s="7"/>
      <c r="J1832" s="8"/>
      <c r="K1832" s="142"/>
      <c r="L1832" s="254"/>
      <c r="R1832" s="142"/>
      <c r="T1832" s="253"/>
      <c r="U1832" s="142"/>
      <c r="W1832" s="253"/>
    </row>
    <row r="1833" spans="1:23" customFormat="1" ht="15.75">
      <c r="A1833" s="7"/>
      <c r="B1833" s="7"/>
      <c r="C1833" s="7"/>
      <c r="D1833" s="7"/>
      <c r="E1833" s="7"/>
      <c r="F1833" s="7"/>
      <c r="G1833" s="7"/>
      <c r="H1833" s="7"/>
      <c r="I1833" s="7"/>
      <c r="J1833" s="8"/>
      <c r="K1833" s="142"/>
      <c r="L1833" s="254"/>
      <c r="R1833" s="142"/>
      <c r="T1833" s="253"/>
      <c r="U1833" s="142"/>
      <c r="W1833" s="253"/>
    </row>
    <row r="1834" spans="1:23" customFormat="1" ht="15.75">
      <c r="A1834" s="7"/>
      <c r="B1834" s="7"/>
      <c r="C1834" s="7"/>
      <c r="D1834" s="7"/>
      <c r="E1834" s="7"/>
      <c r="F1834" s="7"/>
      <c r="G1834" s="7"/>
      <c r="H1834" s="7"/>
      <c r="I1834" s="7"/>
      <c r="J1834" s="8"/>
      <c r="K1834" s="142"/>
      <c r="L1834" s="254"/>
      <c r="R1834" s="142"/>
      <c r="T1834" s="253"/>
      <c r="U1834" s="142"/>
      <c r="W1834" s="253"/>
    </row>
    <row r="1835" spans="1:23" customFormat="1" ht="15.75">
      <c r="A1835" s="7"/>
      <c r="B1835" s="7"/>
      <c r="C1835" s="7"/>
      <c r="D1835" s="7"/>
      <c r="E1835" s="7"/>
      <c r="F1835" s="7"/>
      <c r="G1835" s="7"/>
      <c r="H1835" s="7"/>
      <c r="I1835" s="7"/>
      <c r="J1835" s="8"/>
      <c r="K1835" s="142"/>
      <c r="L1835" s="254"/>
      <c r="R1835" s="142"/>
      <c r="T1835" s="253"/>
      <c r="U1835" s="142"/>
      <c r="W1835" s="253"/>
    </row>
    <row r="1836" spans="1:23" customFormat="1" ht="15.75">
      <c r="A1836" s="7"/>
      <c r="B1836" s="7"/>
      <c r="C1836" s="7"/>
      <c r="D1836" s="7"/>
      <c r="E1836" s="7"/>
      <c r="F1836" s="7"/>
      <c r="G1836" s="7"/>
      <c r="H1836" s="7"/>
      <c r="I1836" s="7"/>
      <c r="J1836" s="8"/>
      <c r="K1836" s="142"/>
      <c r="L1836" s="254"/>
      <c r="R1836" s="142"/>
      <c r="T1836" s="253"/>
      <c r="U1836" s="142"/>
      <c r="W1836" s="253"/>
    </row>
    <row r="1837" spans="1:23" customFormat="1" ht="15.75">
      <c r="A1837" s="7"/>
      <c r="B1837" s="7"/>
      <c r="C1837" s="7"/>
      <c r="D1837" s="7"/>
      <c r="E1837" s="7"/>
      <c r="F1837" s="7"/>
      <c r="G1837" s="7"/>
      <c r="H1837" s="7"/>
      <c r="I1837" s="7"/>
      <c r="J1837" s="8"/>
      <c r="K1837" s="142"/>
      <c r="L1837" s="254"/>
      <c r="R1837" s="142"/>
      <c r="T1837" s="253"/>
      <c r="U1837" s="142"/>
      <c r="W1837" s="253"/>
    </row>
    <row r="1838" spans="1:23" customFormat="1" ht="15.75">
      <c r="A1838" s="7"/>
      <c r="B1838" s="7"/>
      <c r="C1838" s="7"/>
      <c r="D1838" s="7"/>
      <c r="E1838" s="7"/>
      <c r="F1838" s="7"/>
      <c r="G1838" s="7"/>
      <c r="H1838" s="7"/>
      <c r="I1838" s="7"/>
      <c r="J1838" s="8"/>
      <c r="K1838" s="142"/>
      <c r="L1838" s="254"/>
      <c r="R1838" s="142"/>
      <c r="T1838" s="253"/>
      <c r="U1838" s="142"/>
      <c r="W1838" s="253"/>
    </row>
    <row r="1839" spans="1:23" customFormat="1" ht="15.75">
      <c r="A1839" s="7"/>
      <c r="B1839" s="7"/>
      <c r="C1839" s="7"/>
      <c r="D1839" s="7"/>
      <c r="E1839" s="7"/>
      <c r="F1839" s="7"/>
      <c r="G1839" s="7"/>
      <c r="H1839" s="7"/>
      <c r="I1839" s="7"/>
      <c r="J1839" s="8"/>
      <c r="K1839" s="142"/>
      <c r="L1839" s="254"/>
      <c r="R1839" s="142"/>
      <c r="T1839" s="253"/>
      <c r="U1839" s="142"/>
      <c r="W1839" s="253"/>
    </row>
    <row r="1840" spans="1:23" customFormat="1" ht="15.75">
      <c r="A1840" s="7"/>
      <c r="B1840" s="7"/>
      <c r="C1840" s="7"/>
      <c r="D1840" s="7"/>
      <c r="E1840" s="7"/>
      <c r="F1840" s="7"/>
      <c r="G1840" s="7"/>
      <c r="H1840" s="7"/>
      <c r="I1840" s="7"/>
      <c r="J1840" s="8"/>
      <c r="K1840" s="142"/>
      <c r="L1840" s="254"/>
      <c r="R1840" s="142"/>
      <c r="T1840" s="253"/>
      <c r="U1840" s="142"/>
      <c r="W1840" s="253"/>
    </row>
    <row r="1841" spans="1:23" customFormat="1" ht="15.75">
      <c r="A1841" s="7"/>
      <c r="B1841" s="7"/>
      <c r="C1841" s="7"/>
      <c r="D1841" s="7"/>
      <c r="E1841" s="7"/>
      <c r="F1841" s="7"/>
      <c r="G1841" s="7"/>
      <c r="H1841" s="7"/>
      <c r="I1841" s="7"/>
      <c r="J1841" s="8"/>
      <c r="K1841" s="142"/>
      <c r="L1841" s="254"/>
      <c r="R1841" s="142"/>
      <c r="T1841" s="253"/>
      <c r="U1841" s="142"/>
      <c r="W1841" s="253"/>
    </row>
    <row r="1842" spans="1:23" customFormat="1" ht="15.75">
      <c r="A1842" s="7"/>
      <c r="B1842" s="7"/>
      <c r="C1842" s="7"/>
      <c r="D1842" s="7"/>
      <c r="E1842" s="7"/>
      <c r="F1842" s="7"/>
      <c r="G1842" s="7"/>
      <c r="H1842" s="7"/>
      <c r="I1842" s="7"/>
      <c r="J1842" s="8"/>
      <c r="K1842" s="142"/>
      <c r="L1842" s="254"/>
      <c r="R1842" s="142"/>
      <c r="T1842" s="253"/>
      <c r="U1842" s="142"/>
      <c r="W1842" s="253"/>
    </row>
    <row r="1843" spans="1:23" customFormat="1" ht="15.75">
      <c r="A1843" s="7"/>
      <c r="B1843" s="7"/>
      <c r="C1843" s="7"/>
      <c r="D1843" s="7"/>
      <c r="E1843" s="7"/>
      <c r="F1843" s="7"/>
      <c r="G1843" s="7"/>
      <c r="H1843" s="7"/>
      <c r="I1843" s="7"/>
      <c r="J1843" s="8"/>
      <c r="K1843" s="142"/>
      <c r="L1843" s="254"/>
      <c r="R1843" s="142"/>
      <c r="T1843" s="253"/>
      <c r="U1843" s="142"/>
      <c r="W1843" s="253"/>
    </row>
    <row r="1844" spans="1:23" customFormat="1" ht="15.75">
      <c r="A1844" s="7"/>
      <c r="B1844" s="7"/>
      <c r="C1844" s="7"/>
      <c r="D1844" s="7"/>
      <c r="E1844" s="7"/>
      <c r="F1844" s="7"/>
      <c r="G1844" s="7"/>
      <c r="H1844" s="7"/>
      <c r="I1844" s="7"/>
      <c r="J1844" s="8"/>
      <c r="K1844" s="142"/>
      <c r="L1844" s="254"/>
      <c r="R1844" s="142"/>
      <c r="T1844" s="253"/>
      <c r="U1844" s="142"/>
      <c r="W1844" s="253"/>
    </row>
    <row r="1845" spans="1:23" customFormat="1" ht="15.75">
      <c r="A1845" s="7"/>
      <c r="B1845" s="7"/>
      <c r="C1845" s="7"/>
      <c r="D1845" s="7"/>
      <c r="E1845" s="7"/>
      <c r="F1845" s="7"/>
      <c r="G1845" s="7"/>
      <c r="H1845" s="7"/>
      <c r="I1845" s="7"/>
      <c r="J1845" s="8"/>
      <c r="K1845" s="142"/>
      <c r="L1845" s="254"/>
      <c r="R1845" s="142"/>
      <c r="T1845" s="253"/>
      <c r="U1845" s="142"/>
      <c r="W1845" s="253"/>
    </row>
    <row r="1846" spans="1:23" customFormat="1" ht="15.75">
      <c r="A1846" s="7"/>
      <c r="B1846" s="7"/>
      <c r="C1846" s="7"/>
      <c r="D1846" s="7"/>
      <c r="E1846" s="7"/>
      <c r="F1846" s="7"/>
      <c r="G1846" s="7"/>
      <c r="H1846" s="7"/>
      <c r="I1846" s="7"/>
      <c r="J1846" s="8"/>
      <c r="K1846" s="142"/>
      <c r="L1846" s="254"/>
      <c r="R1846" s="142"/>
      <c r="T1846" s="253"/>
      <c r="U1846" s="142"/>
      <c r="W1846" s="253"/>
    </row>
    <row r="1847" spans="1:23" customFormat="1" ht="15.75">
      <c r="A1847" s="7"/>
      <c r="B1847" s="7"/>
      <c r="C1847" s="7"/>
      <c r="D1847" s="7"/>
      <c r="E1847" s="7"/>
      <c r="F1847" s="7"/>
      <c r="G1847" s="7"/>
      <c r="H1847" s="7"/>
      <c r="I1847" s="7"/>
      <c r="J1847" s="8"/>
      <c r="K1847" s="142"/>
      <c r="L1847" s="254"/>
      <c r="R1847" s="142"/>
      <c r="T1847" s="253"/>
      <c r="U1847" s="142"/>
      <c r="W1847" s="253"/>
    </row>
    <row r="1848" spans="1:23" customFormat="1" ht="15.75">
      <c r="A1848" s="7"/>
      <c r="B1848" s="7"/>
      <c r="C1848" s="7"/>
      <c r="D1848" s="7"/>
      <c r="E1848" s="7"/>
      <c r="F1848" s="7"/>
      <c r="G1848" s="7"/>
      <c r="H1848" s="7"/>
      <c r="I1848" s="7"/>
      <c r="J1848" s="8"/>
      <c r="K1848" s="142"/>
      <c r="L1848" s="254"/>
      <c r="R1848" s="142"/>
      <c r="T1848" s="253"/>
      <c r="U1848" s="142"/>
      <c r="W1848" s="253"/>
    </row>
    <row r="1849" spans="1:23" customFormat="1" ht="15.75">
      <c r="A1849" s="7"/>
      <c r="B1849" s="7"/>
      <c r="C1849" s="7"/>
      <c r="D1849" s="7"/>
      <c r="E1849" s="7"/>
      <c r="F1849" s="7"/>
      <c r="G1849" s="7"/>
      <c r="H1849" s="7"/>
      <c r="I1849" s="7"/>
      <c r="J1849" s="8"/>
      <c r="K1849" s="142"/>
      <c r="L1849" s="254"/>
      <c r="R1849" s="142"/>
      <c r="T1849" s="253"/>
      <c r="U1849" s="142"/>
      <c r="W1849" s="253"/>
    </row>
    <row r="1850" spans="1:23" customFormat="1" ht="15.75">
      <c r="A1850" s="7"/>
      <c r="B1850" s="7"/>
      <c r="C1850" s="7"/>
      <c r="D1850" s="7"/>
      <c r="E1850" s="7"/>
      <c r="F1850" s="7"/>
      <c r="G1850" s="7"/>
      <c r="H1850" s="7"/>
      <c r="I1850" s="7"/>
      <c r="J1850" s="8"/>
      <c r="K1850" s="142"/>
      <c r="L1850" s="254"/>
      <c r="R1850" s="142"/>
      <c r="T1850" s="253"/>
      <c r="U1850" s="142"/>
      <c r="W1850" s="253"/>
    </row>
    <row r="1851" spans="1:23" customFormat="1" ht="15.75">
      <c r="A1851" s="7"/>
      <c r="B1851" s="7"/>
      <c r="C1851" s="7"/>
      <c r="D1851" s="7"/>
      <c r="E1851" s="7"/>
      <c r="F1851" s="7"/>
      <c r="G1851" s="7"/>
      <c r="H1851" s="7"/>
      <c r="I1851" s="7"/>
      <c r="J1851" s="8"/>
      <c r="K1851" s="142"/>
      <c r="L1851" s="254"/>
      <c r="R1851" s="142"/>
      <c r="T1851" s="253"/>
      <c r="U1851" s="142"/>
      <c r="W1851" s="253"/>
    </row>
    <row r="1852" spans="1:23" customFormat="1" ht="15.75">
      <c r="A1852" s="7"/>
      <c r="B1852" s="7"/>
      <c r="C1852" s="7"/>
      <c r="D1852" s="7"/>
      <c r="E1852" s="7"/>
      <c r="F1852" s="7"/>
      <c r="G1852" s="7"/>
      <c r="H1852" s="7"/>
      <c r="I1852" s="7"/>
      <c r="J1852" s="8"/>
      <c r="K1852" s="142"/>
      <c r="L1852" s="254"/>
      <c r="R1852" s="142"/>
      <c r="T1852" s="253"/>
      <c r="U1852" s="142"/>
      <c r="W1852" s="253"/>
    </row>
    <row r="1853" spans="1:23" customFormat="1" ht="15.75">
      <c r="A1853" s="7"/>
      <c r="B1853" s="7"/>
      <c r="C1853" s="7"/>
      <c r="D1853" s="7"/>
      <c r="E1853" s="7"/>
      <c r="F1853" s="7"/>
      <c r="G1853" s="7"/>
      <c r="H1853" s="7"/>
      <c r="I1853" s="7"/>
      <c r="J1853" s="8"/>
      <c r="K1853" s="142"/>
      <c r="L1853" s="254"/>
      <c r="R1853" s="142"/>
      <c r="T1853" s="253"/>
      <c r="U1853" s="142"/>
      <c r="W1853" s="253"/>
    </row>
    <row r="1854" spans="1:23" customFormat="1" ht="15.75">
      <c r="A1854" s="7"/>
      <c r="B1854" s="7"/>
      <c r="C1854" s="7"/>
      <c r="D1854" s="7"/>
      <c r="E1854" s="7"/>
      <c r="F1854" s="7"/>
      <c r="G1854" s="7"/>
      <c r="H1854" s="7"/>
      <c r="I1854" s="7"/>
      <c r="J1854" s="8"/>
      <c r="K1854" s="142"/>
      <c r="L1854" s="254"/>
      <c r="R1854" s="142"/>
      <c r="T1854" s="253"/>
      <c r="U1854" s="142"/>
      <c r="W1854" s="253"/>
    </row>
    <row r="1855" spans="1:23" customFormat="1" ht="15.75">
      <c r="A1855" s="7"/>
      <c r="B1855" s="7"/>
      <c r="C1855" s="7"/>
      <c r="D1855" s="7"/>
      <c r="E1855" s="7"/>
      <c r="F1855" s="7"/>
      <c r="G1855" s="7"/>
      <c r="H1855" s="7"/>
      <c r="I1855" s="7"/>
      <c r="J1855" s="8"/>
      <c r="K1855" s="142"/>
      <c r="L1855" s="254"/>
      <c r="R1855" s="142"/>
      <c r="T1855" s="253"/>
      <c r="U1855" s="142"/>
      <c r="W1855" s="253"/>
    </row>
    <row r="1856" spans="1:23" customFormat="1" ht="15.75">
      <c r="A1856" s="7"/>
      <c r="B1856" s="7"/>
      <c r="C1856" s="7"/>
      <c r="D1856" s="7"/>
      <c r="E1856" s="7"/>
      <c r="F1856" s="7"/>
      <c r="G1856" s="7"/>
      <c r="H1856" s="7"/>
      <c r="I1856" s="7"/>
      <c r="J1856" s="8"/>
      <c r="K1856" s="142"/>
      <c r="L1856" s="254"/>
      <c r="R1856" s="142"/>
      <c r="T1856" s="253"/>
      <c r="U1856" s="142"/>
      <c r="W1856" s="253"/>
    </row>
    <row r="1857" spans="1:23" customFormat="1" ht="15.75">
      <c r="A1857" s="7"/>
      <c r="B1857" s="7"/>
      <c r="C1857" s="7"/>
      <c r="D1857" s="7"/>
      <c r="E1857" s="7"/>
      <c r="F1857" s="7"/>
      <c r="G1857" s="7"/>
      <c r="H1857" s="7"/>
      <c r="I1857" s="7"/>
      <c r="J1857" s="8"/>
      <c r="K1857" s="142"/>
      <c r="L1857" s="254"/>
      <c r="R1857" s="142"/>
      <c r="T1857" s="253"/>
      <c r="U1857" s="142"/>
      <c r="W1857" s="253"/>
    </row>
    <row r="1858" spans="1:23" customFormat="1" ht="15.75">
      <c r="A1858" s="7"/>
      <c r="B1858" s="7"/>
      <c r="C1858" s="7"/>
      <c r="D1858" s="7"/>
      <c r="E1858" s="7"/>
      <c r="F1858" s="7"/>
      <c r="G1858" s="7"/>
      <c r="H1858" s="7"/>
      <c r="I1858" s="7"/>
      <c r="J1858" s="8"/>
      <c r="K1858" s="142"/>
      <c r="L1858" s="254"/>
      <c r="R1858" s="142"/>
      <c r="T1858" s="253"/>
      <c r="U1858" s="142"/>
      <c r="W1858" s="253"/>
    </row>
    <row r="1859" spans="1:23" customFormat="1" ht="15.75">
      <c r="A1859" s="7"/>
      <c r="B1859" s="7"/>
      <c r="C1859" s="7"/>
      <c r="D1859" s="7"/>
      <c r="E1859" s="7"/>
      <c r="F1859" s="7"/>
      <c r="G1859" s="7"/>
      <c r="H1859" s="7"/>
      <c r="I1859" s="7"/>
      <c r="J1859" s="8"/>
      <c r="K1859" s="142"/>
      <c r="L1859" s="254"/>
      <c r="R1859" s="142"/>
      <c r="T1859" s="253"/>
      <c r="U1859" s="142"/>
      <c r="W1859" s="253"/>
    </row>
    <row r="1860" spans="1:23" customFormat="1" ht="15.75">
      <c r="A1860" s="7"/>
      <c r="B1860" s="7"/>
      <c r="C1860" s="7"/>
      <c r="D1860" s="7"/>
      <c r="E1860" s="7"/>
      <c r="F1860" s="7"/>
      <c r="G1860" s="7"/>
      <c r="H1860" s="7"/>
      <c r="I1860" s="7"/>
      <c r="J1860" s="8"/>
      <c r="K1860" s="142"/>
      <c r="L1860" s="254"/>
      <c r="R1860" s="142"/>
      <c r="T1860" s="253"/>
      <c r="U1860" s="142"/>
      <c r="W1860" s="253"/>
    </row>
    <row r="1861" spans="1:23" customFormat="1" ht="15.75">
      <c r="A1861" s="7"/>
      <c r="B1861" s="7"/>
      <c r="C1861" s="7"/>
      <c r="D1861" s="7"/>
      <c r="E1861" s="7"/>
      <c r="F1861" s="7"/>
      <c r="G1861" s="7"/>
      <c r="H1861" s="7"/>
      <c r="I1861" s="7"/>
      <c r="J1861" s="8"/>
      <c r="K1861" s="142"/>
      <c r="L1861" s="254"/>
      <c r="R1861" s="142"/>
      <c r="T1861" s="253"/>
      <c r="U1861" s="142"/>
      <c r="W1861" s="253"/>
    </row>
    <row r="1862" spans="1:23" customFormat="1" ht="15.75">
      <c r="A1862" s="7"/>
      <c r="B1862" s="7"/>
      <c r="C1862" s="7"/>
      <c r="D1862" s="7"/>
      <c r="E1862" s="7"/>
      <c r="F1862" s="7"/>
      <c r="G1862" s="7"/>
      <c r="H1862" s="7"/>
      <c r="I1862" s="7"/>
      <c r="J1862" s="8"/>
      <c r="K1862" s="142"/>
      <c r="L1862" s="254"/>
      <c r="R1862" s="142"/>
      <c r="T1862" s="253"/>
      <c r="U1862" s="142"/>
      <c r="W1862" s="253"/>
    </row>
    <row r="1863" spans="1:23" customFormat="1" ht="15.75">
      <c r="A1863" s="7"/>
      <c r="B1863" s="7"/>
      <c r="C1863" s="7"/>
      <c r="D1863" s="7"/>
      <c r="E1863" s="7"/>
      <c r="F1863" s="7"/>
      <c r="G1863" s="7"/>
      <c r="H1863" s="7"/>
      <c r="I1863" s="7"/>
      <c r="J1863" s="8"/>
      <c r="K1863" s="142"/>
      <c r="L1863" s="254"/>
      <c r="R1863" s="142"/>
      <c r="T1863" s="253"/>
      <c r="U1863" s="142"/>
      <c r="W1863" s="253"/>
    </row>
    <row r="1864" spans="1:23" customFormat="1" ht="15.75">
      <c r="A1864" s="7"/>
      <c r="B1864" s="7"/>
      <c r="C1864" s="7"/>
      <c r="D1864" s="7"/>
      <c r="E1864" s="7"/>
      <c r="F1864" s="7"/>
      <c r="G1864" s="7"/>
      <c r="H1864" s="7"/>
      <c r="I1864" s="7"/>
      <c r="J1864" s="8"/>
      <c r="K1864" s="142"/>
      <c r="L1864" s="254"/>
      <c r="R1864" s="142"/>
      <c r="T1864" s="253"/>
      <c r="U1864" s="142"/>
      <c r="W1864" s="253"/>
    </row>
    <row r="1865" spans="1:23" customFormat="1" ht="15.75">
      <c r="A1865" s="7"/>
      <c r="B1865" s="7"/>
      <c r="C1865" s="7"/>
      <c r="D1865" s="7"/>
      <c r="E1865" s="7"/>
      <c r="F1865" s="7"/>
      <c r="G1865" s="7"/>
      <c r="H1865" s="7"/>
      <c r="I1865" s="7"/>
      <c r="J1865" s="8"/>
      <c r="K1865" s="142"/>
      <c r="L1865" s="254"/>
      <c r="R1865" s="142"/>
      <c r="T1865" s="253"/>
      <c r="U1865" s="142"/>
      <c r="W1865" s="253"/>
    </row>
    <row r="1866" spans="1:23" customFormat="1" ht="15.75">
      <c r="A1866" s="7"/>
      <c r="B1866" s="7"/>
      <c r="C1866" s="7"/>
      <c r="D1866" s="7"/>
      <c r="E1866" s="7"/>
      <c r="F1866" s="7"/>
      <c r="G1866" s="7"/>
      <c r="H1866" s="7"/>
      <c r="I1866" s="7"/>
      <c r="J1866" s="8"/>
      <c r="K1866" s="142"/>
      <c r="L1866" s="254"/>
      <c r="R1866" s="142"/>
      <c r="T1866" s="253"/>
      <c r="U1866" s="142"/>
      <c r="W1866" s="253"/>
    </row>
    <row r="1867" spans="1:23" customFormat="1" ht="15.75">
      <c r="A1867" s="7"/>
      <c r="B1867" s="7"/>
      <c r="C1867" s="7"/>
      <c r="D1867" s="7"/>
      <c r="E1867" s="7"/>
      <c r="F1867" s="7"/>
      <c r="G1867" s="7"/>
      <c r="H1867" s="7"/>
      <c r="I1867" s="7"/>
      <c r="J1867" s="8"/>
      <c r="K1867" s="142"/>
      <c r="L1867" s="254"/>
      <c r="R1867" s="142"/>
      <c r="T1867" s="253"/>
      <c r="U1867" s="142"/>
      <c r="W1867" s="253"/>
    </row>
    <row r="1868" spans="1:23" customFormat="1" ht="15.75">
      <c r="A1868" s="7"/>
      <c r="B1868" s="7"/>
      <c r="C1868" s="7"/>
      <c r="D1868" s="7"/>
      <c r="E1868" s="7"/>
      <c r="F1868" s="7"/>
      <c r="G1868" s="7"/>
      <c r="H1868" s="7"/>
      <c r="I1868" s="7"/>
      <c r="J1868" s="8"/>
      <c r="K1868" s="142"/>
      <c r="L1868" s="254"/>
      <c r="R1868" s="142"/>
      <c r="T1868" s="253"/>
      <c r="U1868" s="142"/>
      <c r="W1868" s="253"/>
    </row>
    <row r="1869" spans="1:23" customFormat="1" ht="15.75">
      <c r="A1869" s="7"/>
      <c r="B1869" s="7"/>
      <c r="C1869" s="7"/>
      <c r="D1869" s="7"/>
      <c r="E1869" s="7"/>
      <c r="F1869" s="7"/>
      <c r="G1869" s="7"/>
      <c r="H1869" s="7"/>
      <c r="I1869" s="7"/>
      <c r="J1869" s="8"/>
      <c r="K1869" s="142"/>
      <c r="L1869" s="254"/>
      <c r="R1869" s="142"/>
      <c r="T1869" s="253"/>
      <c r="U1869" s="142"/>
      <c r="W1869" s="253"/>
    </row>
    <row r="1870" spans="1:23" customFormat="1" ht="15.75">
      <c r="A1870" s="7"/>
      <c r="B1870" s="7"/>
      <c r="C1870" s="7"/>
      <c r="D1870" s="7"/>
      <c r="E1870" s="7"/>
      <c r="F1870" s="7"/>
      <c r="G1870" s="7"/>
      <c r="H1870" s="7"/>
      <c r="I1870" s="7"/>
      <c r="J1870" s="8"/>
      <c r="K1870" s="142"/>
      <c r="L1870" s="254"/>
      <c r="R1870" s="142"/>
      <c r="T1870" s="253"/>
      <c r="U1870" s="142"/>
      <c r="W1870" s="253"/>
    </row>
    <row r="1871" spans="1:23" customFormat="1" ht="15.75">
      <c r="A1871" s="7"/>
      <c r="B1871" s="7"/>
      <c r="C1871" s="7"/>
      <c r="D1871" s="7"/>
      <c r="E1871" s="7"/>
      <c r="F1871" s="7"/>
      <c r="G1871" s="7"/>
      <c r="H1871" s="7"/>
      <c r="I1871" s="7"/>
      <c r="J1871" s="8"/>
      <c r="K1871" s="142"/>
      <c r="L1871" s="254"/>
      <c r="R1871" s="142"/>
      <c r="T1871" s="253"/>
      <c r="U1871" s="142"/>
      <c r="W1871" s="253"/>
    </row>
    <row r="1872" spans="1:23" customFormat="1" ht="15.75">
      <c r="A1872" s="7"/>
      <c r="B1872" s="7"/>
      <c r="C1872" s="7"/>
      <c r="D1872" s="7"/>
      <c r="E1872" s="7"/>
      <c r="F1872" s="7"/>
      <c r="G1872" s="7"/>
      <c r="H1872" s="7"/>
      <c r="I1872" s="7"/>
      <c r="J1872" s="8"/>
      <c r="K1872" s="142"/>
      <c r="L1872" s="254"/>
      <c r="R1872" s="142"/>
      <c r="T1872" s="253"/>
      <c r="U1872" s="142"/>
      <c r="W1872" s="253"/>
    </row>
    <row r="1873" spans="1:23" customFormat="1" ht="15.75">
      <c r="A1873" s="7"/>
      <c r="B1873" s="7"/>
      <c r="C1873" s="7"/>
      <c r="D1873" s="7"/>
      <c r="E1873" s="7"/>
      <c r="F1873" s="7"/>
      <c r="G1873" s="7"/>
      <c r="H1873" s="7"/>
      <c r="I1873" s="7"/>
      <c r="J1873" s="8"/>
      <c r="K1873" s="142"/>
      <c r="L1873" s="254"/>
      <c r="R1873" s="142"/>
      <c r="T1873" s="253"/>
      <c r="U1873" s="142"/>
      <c r="W1873" s="253"/>
    </row>
    <row r="1874" spans="1:23" customFormat="1" ht="15.75">
      <c r="A1874" s="7"/>
      <c r="B1874" s="7"/>
      <c r="C1874" s="7"/>
      <c r="D1874" s="7"/>
      <c r="E1874" s="7"/>
      <c r="F1874" s="7"/>
      <c r="G1874" s="7"/>
      <c r="H1874" s="7"/>
      <c r="I1874" s="7"/>
      <c r="J1874" s="8"/>
      <c r="K1874" s="142"/>
      <c r="L1874" s="254"/>
      <c r="R1874" s="142"/>
      <c r="T1874" s="253"/>
      <c r="U1874" s="142"/>
      <c r="W1874" s="253"/>
    </row>
    <row r="1875" spans="1:23" customFormat="1" ht="15.75">
      <c r="A1875" s="7"/>
      <c r="B1875" s="7"/>
      <c r="C1875" s="7"/>
      <c r="D1875" s="7"/>
      <c r="E1875" s="7"/>
      <c r="F1875" s="7"/>
      <c r="G1875" s="7"/>
      <c r="H1875" s="7"/>
      <c r="I1875" s="7"/>
      <c r="J1875" s="8"/>
      <c r="K1875" s="142"/>
      <c r="L1875" s="254"/>
      <c r="R1875" s="142"/>
      <c r="T1875" s="253"/>
      <c r="U1875" s="142"/>
      <c r="W1875" s="253"/>
    </row>
    <row r="1876" spans="1:23" customFormat="1" ht="15.75">
      <c r="A1876" s="7"/>
      <c r="B1876" s="7"/>
      <c r="C1876" s="7"/>
      <c r="D1876" s="7"/>
      <c r="E1876" s="7"/>
      <c r="F1876" s="7"/>
      <c r="G1876" s="7"/>
      <c r="H1876" s="7"/>
      <c r="I1876" s="7"/>
      <c r="J1876" s="8"/>
      <c r="K1876" s="142"/>
      <c r="L1876" s="254"/>
      <c r="R1876" s="142"/>
      <c r="T1876" s="253"/>
      <c r="U1876" s="142"/>
      <c r="W1876" s="253"/>
    </row>
    <row r="1877" spans="1:23" customFormat="1" ht="15.75">
      <c r="A1877" s="7"/>
      <c r="B1877" s="7"/>
      <c r="C1877" s="7"/>
      <c r="D1877" s="7"/>
      <c r="E1877" s="7"/>
      <c r="F1877" s="7"/>
      <c r="G1877" s="7"/>
      <c r="H1877" s="7"/>
      <c r="I1877" s="7"/>
      <c r="J1877" s="8"/>
      <c r="K1877" s="142"/>
      <c r="L1877" s="254"/>
      <c r="R1877" s="142"/>
      <c r="T1877" s="253"/>
      <c r="U1877" s="142"/>
      <c r="W1877" s="253"/>
    </row>
    <row r="1878" spans="1:23" customFormat="1" ht="15.75">
      <c r="A1878" s="7"/>
      <c r="B1878" s="7"/>
      <c r="C1878" s="7"/>
      <c r="D1878" s="7"/>
      <c r="E1878" s="7"/>
      <c r="F1878" s="7"/>
      <c r="G1878" s="7"/>
      <c r="H1878" s="7"/>
      <c r="I1878" s="7"/>
      <c r="J1878" s="8"/>
      <c r="K1878" s="142"/>
      <c r="L1878" s="254"/>
      <c r="R1878" s="142"/>
      <c r="T1878" s="253"/>
      <c r="U1878" s="142"/>
      <c r="W1878" s="253"/>
    </row>
    <row r="1879" spans="1:23" customFormat="1" ht="15.75">
      <c r="A1879" s="7"/>
      <c r="B1879" s="7"/>
      <c r="C1879" s="7"/>
      <c r="D1879" s="7"/>
      <c r="E1879" s="7"/>
      <c r="F1879" s="7"/>
      <c r="G1879" s="7"/>
      <c r="H1879" s="7"/>
      <c r="I1879" s="7"/>
      <c r="J1879" s="8"/>
      <c r="K1879" s="142"/>
      <c r="L1879" s="254"/>
      <c r="R1879" s="142"/>
      <c r="T1879" s="253"/>
      <c r="U1879" s="142"/>
      <c r="W1879" s="253"/>
    </row>
    <row r="1880" spans="1:23" customFormat="1" ht="15.75">
      <c r="A1880" s="7"/>
      <c r="B1880" s="7"/>
      <c r="C1880" s="7"/>
      <c r="D1880" s="7"/>
      <c r="E1880" s="7"/>
      <c r="F1880" s="7"/>
      <c r="G1880" s="7"/>
      <c r="H1880" s="7"/>
      <c r="I1880" s="7"/>
      <c r="J1880" s="8"/>
      <c r="K1880" s="142"/>
      <c r="L1880" s="254"/>
      <c r="R1880" s="142"/>
      <c r="T1880" s="253"/>
      <c r="U1880" s="142"/>
      <c r="W1880" s="253"/>
    </row>
    <row r="1881" spans="1:23" customFormat="1" ht="15.75">
      <c r="A1881" s="7"/>
      <c r="B1881" s="7"/>
      <c r="C1881" s="7"/>
      <c r="D1881" s="7"/>
      <c r="E1881" s="7"/>
      <c r="F1881" s="7"/>
      <c r="G1881" s="7"/>
      <c r="H1881" s="7"/>
      <c r="I1881" s="7"/>
      <c r="J1881" s="8"/>
      <c r="K1881" s="142"/>
      <c r="L1881" s="254"/>
      <c r="R1881" s="142"/>
      <c r="T1881" s="253"/>
      <c r="U1881" s="142"/>
      <c r="W1881" s="253"/>
    </row>
    <row r="1882" spans="1:23" customFormat="1" ht="15.75">
      <c r="A1882" s="7"/>
      <c r="B1882" s="7"/>
      <c r="C1882" s="7"/>
      <c r="D1882" s="7"/>
      <c r="E1882" s="7"/>
      <c r="F1882" s="7"/>
      <c r="G1882" s="7"/>
      <c r="H1882" s="7"/>
      <c r="I1882" s="7"/>
      <c r="J1882" s="8"/>
      <c r="K1882" s="142"/>
      <c r="L1882" s="254"/>
      <c r="R1882" s="142"/>
      <c r="T1882" s="253"/>
      <c r="U1882" s="142"/>
      <c r="W1882" s="253"/>
    </row>
    <row r="1883" spans="1:23" customFormat="1" ht="15.75">
      <c r="A1883" s="7"/>
      <c r="B1883" s="7"/>
      <c r="C1883" s="7"/>
      <c r="D1883" s="7"/>
      <c r="E1883" s="7"/>
      <c r="F1883" s="7"/>
      <c r="G1883" s="7"/>
      <c r="H1883" s="7"/>
      <c r="I1883" s="7"/>
      <c r="J1883" s="8"/>
      <c r="K1883" s="142"/>
      <c r="L1883" s="254"/>
      <c r="R1883" s="142"/>
      <c r="T1883" s="253"/>
      <c r="U1883" s="142"/>
      <c r="W1883" s="253"/>
    </row>
    <row r="1884" spans="1:23" customFormat="1" ht="15.75">
      <c r="A1884" s="7"/>
      <c r="B1884" s="7"/>
      <c r="C1884" s="7"/>
      <c r="D1884" s="7"/>
      <c r="E1884" s="7"/>
      <c r="F1884" s="7"/>
      <c r="G1884" s="7"/>
      <c r="H1884" s="7"/>
      <c r="I1884" s="7"/>
      <c r="J1884" s="8"/>
      <c r="K1884" s="142"/>
      <c r="L1884" s="254"/>
      <c r="R1884" s="142"/>
      <c r="T1884" s="253"/>
      <c r="U1884" s="142"/>
      <c r="W1884" s="253"/>
    </row>
    <row r="1885" spans="1:23" customFormat="1" ht="15.75">
      <c r="A1885" s="7"/>
      <c r="B1885" s="7"/>
      <c r="C1885" s="7"/>
      <c r="D1885" s="7"/>
      <c r="E1885" s="7"/>
      <c r="F1885" s="7"/>
      <c r="G1885" s="7"/>
      <c r="H1885" s="7"/>
      <c r="I1885" s="7"/>
      <c r="J1885" s="8"/>
      <c r="K1885" s="142"/>
      <c r="L1885" s="254"/>
      <c r="R1885" s="142"/>
      <c r="T1885" s="253"/>
      <c r="U1885" s="142"/>
      <c r="W1885" s="253"/>
    </row>
    <row r="1886" spans="1:23" customFormat="1" ht="15.75">
      <c r="A1886" s="7"/>
      <c r="B1886" s="7"/>
      <c r="C1886" s="7"/>
      <c r="D1886" s="7"/>
      <c r="E1886" s="7"/>
      <c r="F1886" s="7"/>
      <c r="G1886" s="7"/>
      <c r="H1886" s="7"/>
      <c r="I1886" s="7"/>
      <c r="J1886" s="8"/>
      <c r="K1886" s="142"/>
      <c r="L1886" s="254"/>
      <c r="R1886" s="142"/>
      <c r="T1886" s="253"/>
      <c r="U1886" s="142"/>
      <c r="W1886" s="253"/>
    </row>
    <row r="1887" spans="1:23" customFormat="1" ht="15.75">
      <c r="A1887" s="7"/>
      <c r="B1887" s="7"/>
      <c r="C1887" s="7"/>
      <c r="D1887" s="7"/>
      <c r="E1887" s="7"/>
      <c r="F1887" s="7"/>
      <c r="G1887" s="7"/>
      <c r="H1887" s="7"/>
      <c r="I1887" s="7"/>
      <c r="J1887" s="8"/>
      <c r="K1887" s="142"/>
      <c r="L1887" s="254"/>
      <c r="R1887" s="142"/>
      <c r="T1887" s="253"/>
      <c r="U1887" s="142"/>
      <c r="W1887" s="253"/>
    </row>
    <row r="1888" spans="1:23" customFormat="1" ht="15.75">
      <c r="A1888" s="7"/>
      <c r="B1888" s="7"/>
      <c r="C1888" s="7"/>
      <c r="D1888" s="7"/>
      <c r="E1888" s="7"/>
      <c r="F1888" s="7"/>
      <c r="G1888" s="7"/>
      <c r="H1888" s="7"/>
      <c r="I1888" s="7"/>
      <c r="J1888" s="8"/>
      <c r="K1888" s="142"/>
      <c r="L1888" s="254"/>
      <c r="R1888" s="142"/>
      <c r="T1888" s="253"/>
      <c r="U1888" s="142"/>
      <c r="W1888" s="253"/>
    </row>
    <row r="1889" spans="1:23" customFormat="1" ht="15.75">
      <c r="A1889" s="7"/>
      <c r="B1889" s="7"/>
      <c r="C1889" s="7"/>
      <c r="D1889" s="7"/>
      <c r="E1889" s="7"/>
      <c r="F1889" s="7"/>
      <c r="G1889" s="7"/>
      <c r="H1889" s="7"/>
      <c r="I1889" s="7"/>
      <c r="J1889" s="8"/>
      <c r="K1889" s="142"/>
      <c r="L1889" s="254"/>
      <c r="R1889" s="142"/>
      <c r="T1889" s="253"/>
      <c r="U1889" s="142"/>
      <c r="W1889" s="253"/>
    </row>
    <row r="1890" spans="1:23" customFormat="1" ht="15.75">
      <c r="A1890" s="7"/>
      <c r="B1890" s="7"/>
      <c r="C1890" s="7"/>
      <c r="D1890" s="7"/>
      <c r="E1890" s="7"/>
      <c r="F1890" s="7"/>
      <c r="G1890" s="7"/>
      <c r="H1890" s="7"/>
      <c r="I1890" s="7"/>
      <c r="J1890" s="8"/>
      <c r="K1890" s="142"/>
      <c r="L1890" s="254"/>
      <c r="R1890" s="142"/>
      <c r="T1890" s="253"/>
      <c r="U1890" s="142"/>
      <c r="W1890" s="253"/>
    </row>
    <row r="1891" spans="1:23" customFormat="1" ht="15.75">
      <c r="A1891" s="7"/>
      <c r="B1891" s="7"/>
      <c r="C1891" s="7"/>
      <c r="D1891" s="7"/>
      <c r="E1891" s="7"/>
      <c r="F1891" s="7"/>
      <c r="G1891" s="7"/>
      <c r="H1891" s="7"/>
      <c r="I1891" s="7"/>
      <c r="J1891" s="8"/>
      <c r="K1891" s="142"/>
      <c r="L1891" s="254"/>
      <c r="R1891" s="142"/>
      <c r="T1891" s="253"/>
      <c r="U1891" s="142"/>
      <c r="W1891" s="253"/>
    </row>
    <row r="1892" spans="1:23" customFormat="1" ht="15.75">
      <c r="A1892" s="7"/>
      <c r="B1892" s="7"/>
      <c r="C1892" s="7"/>
      <c r="D1892" s="7"/>
      <c r="E1892" s="7"/>
      <c r="F1892" s="7"/>
      <c r="G1892" s="7"/>
      <c r="H1892" s="7"/>
      <c r="I1892" s="7"/>
      <c r="J1892" s="8"/>
      <c r="K1892" s="142"/>
      <c r="L1892" s="254"/>
      <c r="R1892" s="142"/>
      <c r="T1892" s="253"/>
      <c r="U1892" s="142"/>
      <c r="W1892" s="253"/>
    </row>
    <row r="1893" spans="1:23" customFormat="1" ht="15.75">
      <c r="A1893" s="7"/>
      <c r="B1893" s="7"/>
      <c r="C1893" s="7"/>
      <c r="D1893" s="7"/>
      <c r="E1893" s="7"/>
      <c r="F1893" s="7"/>
      <c r="G1893" s="7"/>
      <c r="H1893" s="7"/>
      <c r="I1893" s="7"/>
      <c r="J1893" s="8"/>
      <c r="K1893" s="142"/>
      <c r="L1893" s="254"/>
      <c r="R1893" s="142"/>
      <c r="T1893" s="253"/>
      <c r="U1893" s="142"/>
      <c r="W1893" s="253"/>
    </row>
    <row r="1894" spans="1:23" customFormat="1" ht="15.75">
      <c r="A1894" s="7"/>
      <c r="B1894" s="7"/>
      <c r="C1894" s="7"/>
      <c r="D1894" s="7"/>
      <c r="E1894" s="7"/>
      <c r="F1894" s="7"/>
      <c r="G1894" s="7"/>
      <c r="H1894" s="7"/>
      <c r="I1894" s="7"/>
      <c r="J1894" s="8"/>
      <c r="K1894" s="142"/>
      <c r="L1894" s="254"/>
      <c r="R1894" s="142"/>
      <c r="T1894" s="253"/>
      <c r="U1894" s="142"/>
      <c r="W1894" s="253"/>
    </row>
    <row r="1895" spans="1:23" customFormat="1" ht="15.75">
      <c r="A1895" s="7"/>
      <c r="B1895" s="7"/>
      <c r="C1895" s="7"/>
      <c r="D1895" s="7"/>
      <c r="E1895" s="7"/>
      <c r="F1895" s="7"/>
      <c r="G1895" s="7"/>
      <c r="H1895" s="7"/>
      <c r="I1895" s="7"/>
      <c r="J1895" s="8"/>
      <c r="K1895" s="142"/>
      <c r="L1895" s="254"/>
      <c r="R1895" s="142"/>
      <c r="T1895" s="253"/>
      <c r="U1895" s="142"/>
      <c r="W1895" s="253"/>
    </row>
    <row r="1896" spans="1:23" customFormat="1" ht="15.75">
      <c r="A1896" s="7"/>
      <c r="B1896" s="7"/>
      <c r="C1896" s="7"/>
      <c r="D1896" s="7"/>
      <c r="E1896" s="7"/>
      <c r="F1896" s="7"/>
      <c r="G1896" s="7"/>
      <c r="H1896" s="7"/>
      <c r="I1896" s="7"/>
      <c r="J1896" s="8"/>
      <c r="K1896" s="142"/>
      <c r="L1896" s="254"/>
      <c r="R1896" s="142"/>
      <c r="T1896" s="253"/>
      <c r="U1896" s="142"/>
      <c r="W1896" s="253"/>
    </row>
    <row r="1897" spans="1:23" customFormat="1" ht="15.75">
      <c r="A1897" s="7"/>
      <c r="B1897" s="7"/>
      <c r="C1897" s="7"/>
      <c r="D1897" s="7"/>
      <c r="E1897" s="7"/>
      <c r="F1897" s="7"/>
      <c r="G1897" s="7"/>
      <c r="H1897" s="7"/>
      <c r="I1897" s="7"/>
      <c r="J1897" s="8"/>
      <c r="K1897" s="142"/>
      <c r="L1897" s="254"/>
      <c r="R1897" s="142"/>
      <c r="T1897" s="253"/>
      <c r="U1897" s="142"/>
      <c r="W1897" s="253"/>
    </row>
    <row r="1898" spans="1:23" customFormat="1" ht="15.75">
      <c r="A1898" s="7"/>
      <c r="B1898" s="7"/>
      <c r="C1898" s="7"/>
      <c r="D1898" s="7"/>
      <c r="E1898" s="7"/>
      <c r="F1898" s="7"/>
      <c r="G1898" s="7"/>
      <c r="H1898" s="7"/>
      <c r="I1898" s="7"/>
      <c r="J1898" s="8"/>
      <c r="K1898" s="142"/>
      <c r="L1898" s="254"/>
      <c r="R1898" s="142"/>
      <c r="T1898" s="253"/>
      <c r="U1898" s="142"/>
      <c r="W1898" s="253"/>
    </row>
  </sheetData>
  <sheetProtection selectLockedCells="1" selectUnlockedCells="1"/>
  <customSheetViews>
    <customSheetView guid="{67C22DF3-BFA9-4C7F-B397-0971510842B5}" showPageBreaks="1" printArea="1" showAutoFilter="1" hiddenRows="1" hiddenColumns="1" view="pageBreakPreview" topLeftCell="C1">
      <pane ySplit="7" topLeftCell="A661" activePane="bottomLeft" state="frozen"/>
      <selection pane="bottomLeft" activeCell="C678" sqref="C678"/>
      <rowBreaks count="17" manualBreakCount="17">
        <brk id="68" min="2" max="45" man="1"/>
        <brk id="96" max="16383" man="1"/>
        <brk id="123" min="2" max="45" man="1"/>
        <brk id="154" max="16383" man="1"/>
        <brk id="194" min="2" max="45" man="1"/>
        <brk id="243" min="2" max="45" man="1"/>
        <brk id="280" min="2" max="40" man="1"/>
        <brk id="302" min="2" max="45" man="1"/>
        <brk id="341" min="2" max="45" man="1"/>
        <brk id="388" min="2" max="45" man="1"/>
        <brk id="431" min="2" max="45" man="1"/>
        <brk id="489" min="2" max="45" man="1"/>
        <brk id="544" min="2" max="45" man="1"/>
        <brk id="600" min="2" max="45" man="1"/>
        <brk id="652" min="2" max="45" man="1"/>
        <brk id="679" min="2" max="45" man="1"/>
        <brk id="717" min="2" max="40" man="1"/>
      </rowBreaks>
      <pageMargins left="0.2" right="0.2" top="0.7" bottom="0.17" header="0.5" footer="0.25"/>
      <printOptions horizontalCentered="1"/>
      <pageSetup scale="50" fitToWidth="0" fitToHeight="0" orientation="landscape" horizontalDpi="4294967294" verticalDpi="4294967294" r:id="rId1"/>
      <headerFooter alignWithMargins="0">
        <oddHeader>&amp;CDEPARTMENT OF EDUCATION FISCAL YEAR 2017 OMB REQUEST
&amp;11(in thousands of dollars)&amp;RSeptember 3, 2015, 3:56 PM</oddHeader>
        <oddFooter>&amp;C&amp;20 &amp;R&amp;P</oddFooter>
      </headerFooter>
      <autoFilter ref="A1:A2037" xr:uid="{FD5FB669-17F6-4560-B1D3-19E17CD5E40D}"/>
    </customSheetView>
    <customSheetView guid="{07581191-F31F-4703-A75F-2B794D4694A9}" scale="72" showPageBreaks="1" printArea="1" hiddenColumns="1" view="pageBreakPreview" topLeftCell="B1">
      <pane xSplit="12" ySplit="7" topLeftCell="P752" activePane="bottomRight" state="frozen"/>
      <selection pane="bottomRight" activeCell="B8" sqref="B8"/>
      <rowBreaks count="18" manualBreakCount="18">
        <brk id="56" min="2" max="68" man="1"/>
        <brk id="79" max="16383" man="1"/>
        <brk id="107" min="2" max="68" man="1"/>
        <brk id="140" min="2" max="68" man="1"/>
        <brk id="171" max="16383" man="1"/>
        <brk id="214" min="2" max="68" man="1"/>
        <brk id="261" min="2" max="68" man="1"/>
        <brk id="297" max="16383" man="1"/>
        <brk id="321" max="16383" man="1"/>
        <brk id="365" min="2" max="68" man="1"/>
        <brk id="411" min="2" max="68" man="1"/>
        <brk id="451" min="2" max="68" man="1"/>
        <brk id="507" min="2" max="68" man="1"/>
        <brk id="562" min="2" max="68" man="1"/>
        <brk id="616" max="16383" man="1"/>
        <brk id="666" max="16383" man="1"/>
        <brk id="695" max="16383" man="1"/>
        <brk id="735" min="2" max="68" man="1"/>
      </rowBreaks>
      <pageMargins left="0.2" right="0.2" top="0.7" bottom="0.17" header="0.5" footer="0.25"/>
      <printOptions horizontalCentered="1"/>
      <pageSetup paperSize="5" scale="50" fitToHeight="0" orientation="landscape" r:id="rId2"/>
      <headerFooter alignWithMargins="0">
        <oddHeader>&amp;CDEPARTMENT OF EDUCATION FISCAL YEAR 2017 OMB REQUEST
&amp;11(in thousands of dollars)&amp;RAugust 7, 2015, 6:40 AM</oddHeader>
        <oddFooter>&amp;C&amp;20 &amp;R&amp;P</oddFooter>
      </headerFooter>
    </customSheetView>
    <customSheetView guid="{EE1F8132-CF09-4933-A1C8-89A700D98234}" scale="80" showPageBreaks="1" printArea="1" hiddenColumns="1" view="pageBreakPreview">
      <selection activeCell="BN1" sqref="BN1:BO1048576"/>
      <rowBreaks count="18" manualBreakCount="18">
        <brk id="56" min="2" max="76" man="1"/>
        <brk id="79" max="16383" man="1"/>
        <brk id="107" min="2" max="76" man="1"/>
        <brk id="140" min="2" max="76" man="1"/>
        <brk id="171" max="16383" man="1"/>
        <brk id="212" min="2" max="76" man="1"/>
        <brk id="260" max="16383" man="1"/>
        <brk id="295" max="16383" man="1"/>
        <brk id="319" max="16383" man="1"/>
        <brk id="356" min="2" max="76" man="1"/>
        <brk id="402" min="2" max="76" man="1"/>
        <brk id="442" min="2" max="76" man="1"/>
        <brk id="504" max="16383" man="1"/>
        <brk id="558" min="2" max="76" man="1"/>
        <brk id="612" max="16383" man="1"/>
        <brk id="662" max="16383" man="1"/>
        <brk id="691" max="16383" man="1"/>
        <brk id="730" min="2" max="76" man="1"/>
      </rowBreaks>
      <pageMargins left="0.2" right="7.0000000000000007E-2" top="0.71" bottom="0.17" header="0.5" footer="0.25"/>
      <printOptions horizontalCentered="1"/>
      <pageSetup paperSize="5" scale="47" fitToHeight="0" orientation="landscape" r:id="rId3"/>
      <headerFooter alignWithMargins="0">
        <oddHeader>&amp;CDEPARTMENT OF EDUCATION FISCAL YEAR 2017 OMB REQUEST
&amp;11(in thousands of dollars)&amp;RJuly 16, 2015 10:56 am</oddHeader>
        <oddFooter>&amp;C&amp;20 &amp;R&amp;P</oddFooter>
      </headerFooter>
    </customSheetView>
    <customSheetView guid="{FD15C62E-E96E-4F97-B62A-30DF35E23D7E}" scale="70" fitToPage="1" printArea="1" showAutoFilter="1" hiddenColumns="1" topLeftCell="C1">
      <pane ySplit="7" topLeftCell="A762" activePane="bottomLeft" state="frozen"/>
      <selection pane="bottomLeft" activeCell="Z779" sqref="Z779"/>
      <rowBreaks count="18" manualBreakCount="18">
        <brk id="56" min="2" max="40" man="1"/>
        <brk id="79" max="16383" man="1"/>
        <brk id="107" min="2" max="40" man="1"/>
        <brk id="140" min="2" max="40" man="1"/>
        <brk id="171" max="16383" man="1"/>
        <brk id="211" min="2" max="40" man="1"/>
        <brk id="260" min="2" max="40" man="1"/>
        <brk id="295" min="2" max="40" man="1"/>
        <brk id="319" min="2" max="40" man="1"/>
        <brk id="361" min="2" max="40" man="1"/>
        <brk id="407" min="2" max="40" man="1"/>
        <brk id="449" min="2" max="40" man="1"/>
        <brk id="506" min="2" max="40" man="1"/>
        <brk id="560" min="2" max="40" man="1"/>
        <brk id="614" min="2" max="40" man="1"/>
        <brk id="664" min="2" max="40" man="1"/>
        <brk id="693" min="2" max="40" man="1"/>
        <brk id="733" min="2" max="40" man="1"/>
      </rowBreaks>
      <pageMargins left="0.2" right="0.2" top="0.7" bottom="0.17" header="0.5" footer="0.25"/>
      <printOptions horizontalCentered="1"/>
      <pageSetup paperSize="5" scale="43" fitToHeight="0" orientation="landscape" r:id="rId4"/>
      <headerFooter alignWithMargins="0">
        <oddHeader>&amp;CDEPARTMENT OF EDUCATION FISCAL YEAR 2017 OMB REQUEST
&amp;11(in thousands of dollars)&amp;RAugust 17, 2015, 10:16 AM</oddHeader>
        <oddFooter>&amp;C&amp;20 &amp;R&amp;P</oddFooter>
      </headerFooter>
      <autoFilter ref="A1:A2053" xr:uid="{84269011-48A8-47C6-ACC8-F592474B2736}"/>
    </customSheetView>
  </customSheetViews>
  <mergeCells count="12">
    <mergeCell ref="A2:H4"/>
    <mergeCell ref="J2:J4"/>
    <mergeCell ref="M2:M4"/>
    <mergeCell ref="L2:L4"/>
    <mergeCell ref="U2:W2"/>
    <mergeCell ref="U3:W3"/>
    <mergeCell ref="R2:T2"/>
    <mergeCell ref="R3:T3"/>
    <mergeCell ref="P2:P4"/>
    <mergeCell ref="N2:N4"/>
    <mergeCell ref="O2:O4"/>
    <mergeCell ref="Q2:Q4"/>
  </mergeCells>
  <conditionalFormatting sqref="L139:L144">
    <cfRule type="cellIs" dxfId="69" priority="95" stopIfTrue="1" operator="lessThan">
      <formula>0</formula>
    </cfRule>
  </conditionalFormatting>
  <conditionalFormatting sqref="L223:L306">
    <cfRule type="cellIs" dxfId="68" priority="3053" stopIfTrue="1" operator="lessThan">
      <formula>0</formula>
    </cfRule>
  </conditionalFormatting>
  <conditionalFormatting sqref="L485:L517">
    <cfRule type="cellIs" dxfId="67" priority="2987" stopIfTrue="1" operator="lessThan">
      <formula>0</formula>
    </cfRule>
  </conditionalFormatting>
  <conditionalFormatting sqref="L307:M313">
    <cfRule type="cellIs" dxfId="66" priority="3153" stopIfTrue="1" operator="lessThan">
      <formula>0</formula>
    </cfRule>
  </conditionalFormatting>
  <conditionalFormatting sqref="L145:N159">
    <cfRule type="cellIs" dxfId="65" priority="2983" stopIfTrue="1" operator="lessThan">
      <formula>0</formula>
    </cfRule>
  </conditionalFormatting>
  <conditionalFormatting sqref="L314:O314">
    <cfRule type="cellIs" dxfId="64" priority="293" stopIfTrue="1" operator="lessThan">
      <formula>0</formula>
    </cfRule>
  </conditionalFormatting>
  <conditionalFormatting sqref="L334:P471">
    <cfRule type="cellIs" dxfId="63" priority="73" stopIfTrue="1" operator="lessThan">
      <formula>0</formula>
    </cfRule>
  </conditionalFormatting>
  <conditionalFormatting sqref="L518:P568">
    <cfRule type="cellIs" dxfId="62" priority="51" stopIfTrue="1" operator="lessThan">
      <formula>0</formula>
    </cfRule>
  </conditionalFormatting>
  <conditionalFormatting sqref="L32:Q55">
    <cfRule type="cellIs" dxfId="61" priority="69" stopIfTrue="1" operator="lessThan">
      <formula>0</formula>
    </cfRule>
  </conditionalFormatting>
  <conditionalFormatting sqref="L62:Q86">
    <cfRule type="cellIs" dxfId="60" priority="164" stopIfTrue="1" operator="lessThan">
      <formula>0</formula>
    </cfRule>
  </conditionalFormatting>
  <conditionalFormatting sqref="L88:Q107">
    <cfRule type="cellIs" dxfId="59" priority="162" stopIfTrue="1" operator="lessThan">
      <formula>0</formula>
    </cfRule>
  </conditionalFormatting>
  <conditionalFormatting sqref="L161:Q176">
    <cfRule type="cellIs" dxfId="58" priority="149" stopIfTrue="1" operator="lessThan">
      <formula>0</formula>
    </cfRule>
  </conditionalFormatting>
  <conditionalFormatting sqref="L648:Q656">
    <cfRule type="cellIs" dxfId="57" priority="65" stopIfTrue="1" operator="lessThan">
      <formula>0</formula>
    </cfRule>
  </conditionalFormatting>
  <conditionalFormatting sqref="L108:W133">
    <cfRule type="cellIs" dxfId="56" priority="54" stopIfTrue="1" operator="lessThan">
      <formula>0</formula>
    </cfRule>
  </conditionalFormatting>
  <conditionalFormatting sqref="L659:W660">
    <cfRule type="cellIs" dxfId="55" priority="21" stopIfTrue="1" operator="lessThan">
      <formula>0</formula>
    </cfRule>
  </conditionalFormatting>
  <conditionalFormatting sqref="M28:M30">
    <cfRule type="cellIs" dxfId="54" priority="3045" stopIfTrue="1" operator="lessThan">
      <formula>0</formula>
    </cfRule>
  </conditionalFormatting>
  <conditionalFormatting sqref="M277:M306">
    <cfRule type="cellIs" dxfId="53" priority="3151" stopIfTrue="1" operator="lessThan">
      <formula>0</formula>
    </cfRule>
  </conditionalFormatting>
  <conditionalFormatting sqref="M485:M499">
    <cfRule type="cellIs" dxfId="52" priority="3052" stopIfTrue="1" operator="lessThan">
      <formula>0</formula>
    </cfRule>
  </conditionalFormatting>
  <conditionalFormatting sqref="M141:N144">
    <cfRule type="cellIs" dxfId="51" priority="3057" stopIfTrue="1" operator="lessThan">
      <formula>0</formula>
    </cfRule>
  </conditionalFormatting>
  <conditionalFormatting sqref="M8:O27 L8:L30 N28:O29 N30:Q30 V32:V55 W32:W107 S88:S107 V88:V107 L134:O138 S134:S159 V134:V159 R134:R176 W134:W176 L177:W178 L180:O222 R180:R323 W180:W323 L315:L323 M322:P323 L324:P332 R326:R367 W326:W367 L472:O477 L478:M484 N478:O499 M500:O517 S569:S617 V569:V617 L569:L647">
    <cfRule type="cellIs" dxfId="50" priority="3613" stopIfTrue="1" operator="lessThan">
      <formula>0</formula>
    </cfRule>
  </conditionalFormatting>
  <conditionalFormatting sqref="M139:O140">
    <cfRule type="cellIs" dxfId="49" priority="3058" stopIfTrue="1" operator="lessThan">
      <formula>0</formula>
    </cfRule>
  </conditionalFormatting>
  <conditionalFormatting sqref="M223:O224">
    <cfRule type="cellIs" dxfId="48" priority="336" stopIfTrue="1" operator="lessThan">
      <formula>0</formula>
    </cfRule>
  </conditionalFormatting>
  <conditionalFormatting sqref="M226:O276">
    <cfRule type="cellIs" dxfId="47" priority="335" stopIfTrue="1" operator="lessThan">
      <formula>0</formula>
    </cfRule>
  </conditionalFormatting>
  <conditionalFormatting sqref="M315:O321">
    <cfRule type="cellIs" dxfId="46" priority="330" stopIfTrue="1" operator="lessThan">
      <formula>0</formula>
    </cfRule>
  </conditionalFormatting>
  <conditionalFormatting sqref="M569:P617">
    <cfRule type="cellIs" dxfId="45" priority="50" stopIfTrue="1" operator="lessThan">
      <formula>0</formula>
    </cfRule>
  </conditionalFormatting>
  <conditionalFormatting sqref="M620:Q646">
    <cfRule type="cellIs" dxfId="44" priority="97" stopIfTrue="1" operator="lessThan">
      <formula>0</formula>
    </cfRule>
  </conditionalFormatting>
  <conditionalFormatting sqref="N277:O313">
    <cfRule type="cellIs" dxfId="43" priority="18" stopIfTrue="1" operator="lessThan">
      <formula>0</formula>
    </cfRule>
  </conditionalFormatting>
  <conditionalFormatting sqref="O141:O159">
    <cfRule type="cellIs" dxfId="42" priority="56" stopIfTrue="1" operator="lessThan">
      <formula>0</formula>
    </cfRule>
  </conditionalFormatting>
  <conditionalFormatting sqref="P226:P321">
    <cfRule type="cellIs" dxfId="41" priority="16" stopIfTrue="1" operator="lessThan">
      <formula>0</formula>
    </cfRule>
  </conditionalFormatting>
  <conditionalFormatting sqref="P472:P517">
    <cfRule type="cellIs" dxfId="40" priority="380" stopIfTrue="1" operator="lessThan">
      <formula>0</formula>
    </cfRule>
  </conditionalFormatting>
  <conditionalFormatting sqref="P8:Q29">
    <cfRule type="cellIs" dxfId="39" priority="173" stopIfTrue="1" operator="lessThan">
      <formula>0</formula>
    </cfRule>
  </conditionalFormatting>
  <conditionalFormatting sqref="P134:Q159">
    <cfRule type="cellIs" dxfId="38" priority="55" stopIfTrue="1" operator="lessThan">
      <formula>0</formula>
    </cfRule>
  </conditionalFormatting>
  <conditionalFormatting sqref="P180:Q224">
    <cfRule type="cellIs" dxfId="37" priority="89" stopIfTrue="1" operator="lessThan">
      <formula>0</formula>
    </cfRule>
  </conditionalFormatting>
  <conditionalFormatting sqref="Q226:Q332">
    <cfRule type="cellIs" dxfId="36" priority="1" stopIfTrue="1" operator="lessThan">
      <formula>0</formula>
    </cfRule>
  </conditionalFormatting>
  <conditionalFormatting sqref="Q334:Q617">
    <cfRule type="cellIs" dxfId="35" priority="3" stopIfTrue="1" operator="lessThan">
      <formula>0</formula>
    </cfRule>
  </conditionalFormatting>
  <conditionalFormatting sqref="R8:R107">
    <cfRule type="cellIs" dxfId="34" priority="143" stopIfTrue="1" operator="lessThan">
      <formula>0</formula>
    </cfRule>
  </conditionalFormatting>
  <conditionalFormatting sqref="R569:R658">
    <cfRule type="cellIs" dxfId="33" priority="2320" stopIfTrue="1" operator="lessThan">
      <formula>0</formula>
    </cfRule>
  </conditionalFormatting>
  <conditionalFormatting sqref="R324:W325">
    <cfRule type="cellIs" dxfId="32" priority="44" stopIfTrue="1" operator="lessThan">
      <formula>0</formula>
    </cfRule>
  </conditionalFormatting>
  <conditionalFormatting sqref="R368:W568">
    <cfRule type="cellIs" dxfId="31" priority="29" stopIfTrue="1" operator="lessThan">
      <formula>0</formula>
    </cfRule>
  </conditionalFormatting>
  <conditionalFormatting sqref="S8:S30">
    <cfRule type="cellIs" dxfId="30" priority="2356" stopIfTrue="1" operator="lessThan">
      <formula>0</formula>
    </cfRule>
  </conditionalFormatting>
  <conditionalFormatting sqref="S32:S55">
    <cfRule type="cellIs" dxfId="29" priority="1237" stopIfTrue="1" operator="lessThan">
      <formula>0</formula>
    </cfRule>
  </conditionalFormatting>
  <conditionalFormatting sqref="S62:S86">
    <cfRule type="cellIs" dxfId="28" priority="2346" stopIfTrue="1" operator="lessThan">
      <formula>0</formula>
    </cfRule>
  </conditionalFormatting>
  <conditionalFormatting sqref="S161:S176">
    <cfRule type="cellIs" dxfId="27" priority="2338" stopIfTrue="1" operator="lessThan">
      <formula>0</formula>
    </cfRule>
  </conditionalFormatting>
  <conditionalFormatting sqref="S180:S224">
    <cfRule type="cellIs" dxfId="26" priority="2344" stopIfTrue="1" operator="lessThan">
      <formula>0</formula>
    </cfRule>
  </conditionalFormatting>
  <conditionalFormatting sqref="S226:S323">
    <cfRule type="cellIs" dxfId="25" priority="1227" stopIfTrue="1" operator="lessThan">
      <formula>0</formula>
    </cfRule>
  </conditionalFormatting>
  <conditionalFormatting sqref="S326:S332">
    <cfRule type="cellIs" dxfId="24" priority="2362" stopIfTrue="1" operator="lessThan">
      <formula>0</formula>
    </cfRule>
  </conditionalFormatting>
  <conditionalFormatting sqref="S334:S367">
    <cfRule type="cellIs" dxfId="23" priority="2336" stopIfTrue="1" operator="lessThan">
      <formula>0</formula>
    </cfRule>
  </conditionalFormatting>
  <conditionalFormatting sqref="S620:S646">
    <cfRule type="cellIs" dxfId="22" priority="2332" stopIfTrue="1" operator="lessThan">
      <formula>0</formula>
    </cfRule>
  </conditionalFormatting>
  <conditionalFormatting sqref="S648:S656">
    <cfRule type="cellIs" dxfId="21" priority="2334" stopIfTrue="1" operator="lessThan">
      <formula>0</formula>
    </cfRule>
  </conditionalFormatting>
  <conditionalFormatting sqref="T8:T107">
    <cfRule type="cellIs" dxfId="20" priority="142" stopIfTrue="1" operator="lessThan">
      <formula>0</formula>
    </cfRule>
  </conditionalFormatting>
  <conditionalFormatting sqref="T134:U176">
    <cfRule type="cellIs" dxfId="19" priority="1153" stopIfTrue="1" operator="lessThan">
      <formula>0</formula>
    </cfRule>
  </conditionalFormatting>
  <conditionalFormatting sqref="T180:U323">
    <cfRule type="cellIs" dxfId="18" priority="1150" stopIfTrue="1" operator="lessThan">
      <formula>0</formula>
    </cfRule>
  </conditionalFormatting>
  <conditionalFormatting sqref="T326:U367">
    <cfRule type="cellIs" dxfId="17" priority="1212" stopIfTrue="1" operator="lessThan">
      <formula>0</formula>
    </cfRule>
  </conditionalFormatting>
  <conditionalFormatting sqref="T569:U658">
    <cfRule type="cellIs" dxfId="16" priority="1178" stopIfTrue="1" operator="lessThan">
      <formula>0</formula>
    </cfRule>
  </conditionalFormatting>
  <conditionalFormatting sqref="U32:U107">
    <cfRule type="cellIs" dxfId="15" priority="1156" stopIfTrue="1" operator="lessThan">
      <formula>0</formula>
    </cfRule>
  </conditionalFormatting>
  <conditionalFormatting sqref="U8:W30">
    <cfRule type="cellIs" dxfId="14" priority="1239" stopIfTrue="1" operator="lessThan">
      <formula>0</formula>
    </cfRule>
  </conditionalFormatting>
  <conditionalFormatting sqref="V62:V86">
    <cfRule type="cellIs" dxfId="13" priority="1364" stopIfTrue="1" operator="lessThan">
      <formula>0</formula>
    </cfRule>
  </conditionalFormatting>
  <conditionalFormatting sqref="V161:V176">
    <cfRule type="cellIs" dxfId="12" priority="1356" stopIfTrue="1" operator="lessThan">
      <formula>0</formula>
    </cfRule>
  </conditionalFormatting>
  <conditionalFormatting sqref="V180:V224">
    <cfRule type="cellIs" dxfId="11" priority="1362" stopIfTrue="1" operator="lessThan">
      <formula>0</formula>
    </cfRule>
  </conditionalFormatting>
  <conditionalFormatting sqref="V226:V323">
    <cfRule type="cellIs" dxfId="10" priority="1343" stopIfTrue="1" operator="lessThan">
      <formula>0</formula>
    </cfRule>
  </conditionalFormatting>
  <conditionalFormatting sqref="V326:V332">
    <cfRule type="cellIs" dxfId="9" priority="1380" stopIfTrue="1" operator="lessThan">
      <formula>0</formula>
    </cfRule>
  </conditionalFormatting>
  <conditionalFormatting sqref="V334:V367">
    <cfRule type="cellIs" dxfId="8" priority="1354" stopIfTrue="1" operator="lessThan">
      <formula>0</formula>
    </cfRule>
  </conditionalFormatting>
  <conditionalFormatting sqref="V620:V646">
    <cfRule type="cellIs" dxfId="7" priority="1350" stopIfTrue="1" operator="lessThan">
      <formula>0</formula>
    </cfRule>
  </conditionalFormatting>
  <conditionalFormatting sqref="V648:V656">
    <cfRule type="cellIs" dxfId="6" priority="1352" stopIfTrue="1" operator="lessThan">
      <formula>0</formula>
    </cfRule>
  </conditionalFormatting>
  <conditionalFormatting sqref="W569:W658">
    <cfRule type="cellIs" dxfId="5" priority="1337" stopIfTrue="1" operator="lessThan">
      <formula>0</formula>
    </cfRule>
  </conditionalFormatting>
  <conditionalFormatting sqref="X261">
    <cfRule type="cellIs" dxfId="4" priority="357" stopIfTrue="1" operator="lessThan">
      <formula>0</formula>
    </cfRule>
  </conditionalFormatting>
  <conditionalFormatting sqref="Y10">
    <cfRule type="cellIs" dxfId="3" priority="358" stopIfTrue="1" operator="lessThan">
      <formula>0</formula>
    </cfRule>
  </conditionalFormatting>
  <conditionalFormatting sqref="Y188">
    <cfRule type="cellIs" dxfId="2" priority="359" stopIfTrue="1" operator="lessThan">
      <formula>0</formula>
    </cfRule>
  </conditionalFormatting>
  <printOptions horizontalCentered="1"/>
  <pageMargins left="0.2" right="0.2" top="0.7" bottom="0.17" header="0.33" footer="0.25"/>
  <pageSetup scale="55" fitToWidth="0" fitToHeight="0" orientation="landscape" cellComments="asDisplayed" horizontalDpi="4294967294" verticalDpi="4294967294" r:id="rId5"/>
  <headerFooter alignWithMargins="0">
    <oddHeader xml:space="preserve">&amp;CDEPARTMENT OF EDUCATION FISCAL YEAR 2017 CONGRESSIONAL ACTION
&amp;11(dollars in thousands)&amp;RJuly 17, 2017 </oddHeader>
    <oddFooter>&amp;C&amp;20 &amp;R&amp;P</oddFooter>
  </headerFooter>
  <rowBreaks count="14" manualBreakCount="14">
    <brk id="61" max="16383" man="1"/>
    <brk id="110" max="16383" man="1"/>
    <brk id="133" max="16383" man="1"/>
    <brk id="179" max="16383" man="1"/>
    <brk id="218" max="16383" man="1"/>
    <brk id="246" max="16383" man="1"/>
    <brk id="285" max="16383" man="1"/>
    <brk id="330" max="16383" man="1"/>
    <brk id="372" max="16383" man="1"/>
    <brk id="417" max="16383" man="1"/>
    <brk id="472" max="16383" man="1"/>
    <brk id="523" max="16383" man="1"/>
    <brk id="569" max="16383" man="1"/>
    <brk id="619" max="16383" man="1"/>
  </rowBreaks>
  <ignoredErrors>
    <ignoredError sqref="A65:D996" numberStoredAsText="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8"/>
  </sheetPr>
  <dimension ref="A1:BR2046"/>
  <sheetViews>
    <sheetView view="pageBreakPreview" topLeftCell="A574" zoomScale="80" zoomScaleNormal="80" zoomScaleSheetLayoutView="80" workbookViewId="0">
      <selection activeCell="X205" sqref="X205"/>
    </sheetView>
  </sheetViews>
  <sheetFormatPr defaultColWidth="8.88671875" defaultRowHeight="15" outlineLevelRow="1" outlineLevelCol="1"/>
  <cols>
    <col min="1" max="1" width="0.5546875" style="7" customWidth="1" outlineLevel="1"/>
    <col min="2" max="2" width="5" style="230" customWidth="1" outlineLevel="1"/>
    <col min="3" max="3" width="4.5546875" style="7" customWidth="1"/>
    <col min="4" max="4" width="3.33203125" style="7" customWidth="1"/>
    <col min="5" max="5" width="3.77734375" style="7" customWidth="1"/>
    <col min="6" max="7" width="2.77734375" style="7" customWidth="1"/>
    <col min="8" max="8" width="5.21875" style="7" customWidth="1"/>
    <col min="9" max="9" width="2.77734375" style="7" customWidth="1"/>
    <col min="10" max="10" width="62.88671875" style="7" customWidth="1"/>
    <col min="11" max="11" width="0.5546875" style="7" customWidth="1"/>
    <col min="12" max="12" width="8.33203125" style="8" customWidth="1"/>
    <col min="13" max="13" width="0.6640625" style="7" customWidth="1"/>
    <col min="14" max="14" width="15.6640625" style="7" customWidth="1"/>
    <col min="15" max="15" width="0.5546875" customWidth="1"/>
    <col min="16" max="16" width="15.77734375" customWidth="1"/>
    <col min="17" max="17" width="0.6640625" customWidth="1"/>
    <col min="18" max="18" width="15.6640625" customWidth="1"/>
    <col min="19" max="19" width="0.6640625" customWidth="1"/>
    <col min="20" max="20" width="15.6640625" customWidth="1"/>
    <col min="21" max="21" width="0.6640625" customWidth="1"/>
    <col min="22" max="22" width="15.6640625" customWidth="1"/>
    <col min="23" max="23" width="0.6640625" customWidth="1"/>
    <col min="24" max="24" width="15.6640625" customWidth="1"/>
    <col min="25" max="25" width="0.5546875" customWidth="1"/>
    <col min="26" max="26" width="15.6640625" style="7" customWidth="1" collapsed="1"/>
    <col min="27" max="27" width="0.6640625" customWidth="1"/>
    <col min="28" max="28" width="15.6640625" style="7" customWidth="1"/>
    <col min="29" max="29" width="0.6640625" style="7" customWidth="1"/>
    <col min="30" max="30" width="15.6640625" style="7" customWidth="1" collapsed="1"/>
    <col min="31" max="31" width="0.6640625" customWidth="1"/>
    <col min="32" max="32" width="15.6640625" style="7" customWidth="1"/>
    <col min="33" max="33" width="0.6640625" customWidth="1"/>
    <col min="34" max="34" width="15.6640625" style="7" customWidth="1" collapsed="1"/>
    <col min="35" max="35" width="0.6640625" customWidth="1"/>
    <col min="36" max="36" width="15.6640625" style="7" customWidth="1"/>
    <col min="37" max="37" width="0.6640625" style="7" customWidth="1"/>
    <col min="38" max="38" width="15.6640625" style="7" hidden="1" customWidth="1" collapsed="1"/>
    <col min="39" max="39" width="0.6640625" hidden="1" customWidth="1"/>
    <col min="40" max="40" width="15.6640625" style="7" hidden="1" customWidth="1"/>
    <col min="41" max="41" width="0.6640625" style="7" hidden="1" customWidth="1"/>
    <col min="42" max="42" width="15.6640625" style="7" hidden="1" customWidth="1" collapsed="1"/>
    <col min="43" max="43" width="0.6640625" hidden="1" customWidth="1"/>
    <col min="44" max="44" width="15.77734375" style="7" hidden="1" customWidth="1"/>
    <col min="45" max="45" width="0.6640625" hidden="1" customWidth="1"/>
    <col min="46" max="46" width="15.6640625" style="7" hidden="1" customWidth="1" collapsed="1"/>
    <col min="47" max="47" width="0.6640625" hidden="1" customWidth="1"/>
    <col min="48" max="48" width="15.6640625" style="7" hidden="1" customWidth="1"/>
    <col min="49" max="49" width="0.6640625" hidden="1" customWidth="1"/>
    <col min="50" max="50" width="15.6640625" style="7" hidden="1" customWidth="1" collapsed="1"/>
    <col min="51" max="51" width="0.6640625" hidden="1" customWidth="1"/>
    <col min="52" max="52" width="15.6640625" style="7" hidden="1" customWidth="1"/>
    <col min="53" max="53" width="0.5546875" hidden="1" customWidth="1"/>
    <col min="54" max="54" width="15.6640625" style="7" hidden="1" customWidth="1" collapsed="1"/>
    <col min="55" max="55" width="0.6640625" hidden="1" customWidth="1"/>
    <col min="56" max="56" width="15.6640625" style="7" hidden="1" customWidth="1"/>
    <col min="57" max="57" width="0.5546875" hidden="1" customWidth="1"/>
    <col min="58" max="58" width="15.6640625" style="7" hidden="1" customWidth="1" collapsed="1"/>
    <col min="59" max="59" width="0.6640625" hidden="1" customWidth="1"/>
    <col min="60" max="60" width="15.6640625" style="7" hidden="1" customWidth="1"/>
    <col min="61" max="61" width="0.6640625" style="7" hidden="1" customWidth="1"/>
    <col min="62" max="62" width="15.6640625" style="7" hidden="1" customWidth="1" collapsed="1"/>
    <col min="63" max="63" width="0.6640625" hidden="1" customWidth="1"/>
    <col min="64" max="64" width="15.6640625" style="7" hidden="1" customWidth="1"/>
    <col min="65" max="65" width="0.6640625" hidden="1" customWidth="1"/>
    <col min="66" max="70" width="8.88671875" style="7" customWidth="1"/>
    <col min="71" max="16384" width="8.88671875" style="7"/>
  </cols>
  <sheetData>
    <row r="1" spans="2:65" ht="15.75" customHeight="1">
      <c r="C1" s="341"/>
      <c r="D1" s="341"/>
      <c r="E1" s="341"/>
      <c r="F1" s="341"/>
      <c r="G1" s="341"/>
      <c r="H1" s="341"/>
      <c r="I1" s="341"/>
      <c r="J1" s="341"/>
      <c r="K1" s="341"/>
      <c r="L1" s="341"/>
      <c r="O1" s="7"/>
      <c r="P1" s="7"/>
      <c r="Q1" s="7"/>
      <c r="R1" s="7"/>
      <c r="S1" s="7"/>
      <c r="T1" s="7"/>
      <c r="U1" s="7"/>
      <c r="V1" s="7"/>
      <c r="W1" s="7"/>
      <c r="X1" s="7"/>
      <c r="Y1" s="7"/>
      <c r="Z1"/>
      <c r="AA1" s="7"/>
      <c r="AD1"/>
      <c r="AE1" s="7"/>
      <c r="AG1" s="7"/>
      <c r="AH1"/>
      <c r="AI1" s="7"/>
      <c r="AL1"/>
      <c r="AM1" s="7"/>
      <c r="AP1"/>
      <c r="AQ1" s="7"/>
      <c r="AS1" s="7"/>
      <c r="AT1"/>
      <c r="AU1" s="7"/>
      <c r="AW1" s="7"/>
      <c r="AX1"/>
      <c r="AY1" s="7"/>
      <c r="BA1" s="7"/>
      <c r="BB1"/>
      <c r="BC1" s="7"/>
      <c r="BE1" s="7"/>
      <c r="BF1"/>
      <c r="BG1" s="7"/>
      <c r="BJ1"/>
      <c r="BK1" s="7"/>
      <c r="BM1" s="7"/>
    </row>
    <row r="2" spans="2:65" ht="15.75">
      <c r="C2" s="123"/>
      <c r="D2" s="9"/>
      <c r="E2" s="9"/>
      <c r="F2" s="9"/>
      <c r="G2" s="9"/>
      <c r="H2" s="9"/>
      <c r="I2" s="9"/>
      <c r="J2" s="143"/>
      <c r="K2" s="9"/>
      <c r="L2" s="240"/>
      <c r="M2" s="141"/>
      <c r="N2" s="61" t="s">
        <v>307</v>
      </c>
      <c r="O2" s="141"/>
      <c r="P2" s="61" t="s">
        <v>311</v>
      </c>
      <c r="Q2" s="61"/>
      <c r="R2" s="61" t="s">
        <v>366</v>
      </c>
      <c r="S2" s="61"/>
      <c r="T2" s="61" t="s">
        <v>396</v>
      </c>
      <c r="U2" s="61"/>
      <c r="V2" s="61" t="s">
        <v>367</v>
      </c>
      <c r="W2" s="61"/>
      <c r="X2" s="61" t="s">
        <v>403</v>
      </c>
      <c r="Y2" s="61"/>
      <c r="Z2" s="158"/>
      <c r="AA2" s="158"/>
      <c r="AB2" s="158"/>
      <c r="AC2" s="158"/>
      <c r="AD2" s="158"/>
      <c r="AE2" s="158"/>
      <c r="AF2" s="158"/>
      <c r="AG2" s="61"/>
      <c r="AH2" s="237"/>
      <c r="AI2" s="158"/>
      <c r="AJ2" s="158"/>
      <c r="AK2" s="158"/>
      <c r="AL2" s="158"/>
      <c r="AM2" s="158"/>
      <c r="AN2" s="158"/>
      <c r="AP2" s="158"/>
      <c r="AQ2" s="158"/>
      <c r="AR2" s="158"/>
      <c r="AS2" s="61"/>
      <c r="AT2" s="158"/>
      <c r="AU2" s="158"/>
      <c r="AV2" s="158"/>
      <c r="AW2" s="61"/>
      <c r="AX2" s="158"/>
      <c r="AY2" s="158"/>
      <c r="AZ2" s="158"/>
      <c r="BA2" s="61"/>
      <c r="BB2" s="158"/>
      <c r="BC2" s="158"/>
      <c r="BD2" s="158"/>
      <c r="BE2" s="61"/>
      <c r="BF2" s="158"/>
      <c r="BG2" s="158"/>
      <c r="BH2" s="158"/>
      <c r="BJ2" s="158"/>
      <c r="BK2" s="158"/>
      <c r="BL2" s="158"/>
      <c r="BM2" s="61"/>
    </row>
    <row r="3" spans="2:65" ht="15.75" customHeight="1">
      <c r="D3" s="63" t="s">
        <v>230</v>
      </c>
    </row>
    <row r="4" spans="2:65" ht="15.75" customHeight="1">
      <c r="C4" s="13"/>
      <c r="D4" s="13"/>
      <c r="E4" s="13"/>
      <c r="F4" s="13"/>
      <c r="G4" s="13"/>
      <c r="H4" s="13"/>
      <c r="I4" s="13"/>
      <c r="J4" s="13"/>
      <c r="K4" s="13"/>
      <c r="L4" s="66"/>
      <c r="M4" s="139"/>
      <c r="N4" s="139"/>
      <c r="O4" s="139"/>
      <c r="P4" s="139"/>
      <c r="Q4" s="139"/>
      <c r="R4" s="139"/>
      <c r="S4" s="139"/>
      <c r="T4" s="139"/>
      <c r="U4" s="139"/>
      <c r="V4" s="139"/>
      <c r="W4" s="139"/>
      <c r="X4" s="139"/>
      <c r="Y4" s="139"/>
      <c r="Z4" s="32"/>
      <c r="AA4" s="32"/>
      <c r="AB4" s="32"/>
      <c r="AC4" s="32"/>
      <c r="AD4" s="32"/>
      <c r="AE4" s="32"/>
      <c r="AF4" s="32"/>
      <c r="AG4" s="139"/>
      <c r="AH4" s="32"/>
      <c r="AI4" s="32"/>
      <c r="AJ4" s="32"/>
      <c r="AK4" s="32"/>
      <c r="AL4" s="32"/>
      <c r="AM4" s="32"/>
      <c r="AN4" s="32"/>
      <c r="AP4" s="32"/>
      <c r="AQ4" s="32"/>
      <c r="AR4" s="32"/>
      <c r="AS4" s="139"/>
      <c r="AT4" s="32"/>
      <c r="AU4" s="32"/>
      <c r="AV4" s="32"/>
      <c r="AW4" s="139"/>
      <c r="AX4" s="32"/>
      <c r="AY4" s="32"/>
      <c r="AZ4" s="32"/>
      <c r="BA4" s="139"/>
      <c r="BB4" s="32"/>
      <c r="BC4" s="32"/>
      <c r="BD4" s="32"/>
      <c r="BE4" s="139"/>
      <c r="BF4" s="32"/>
      <c r="BG4" s="32"/>
      <c r="BH4" s="32"/>
      <c r="BJ4" s="32"/>
      <c r="BK4" s="32"/>
      <c r="BL4" s="32"/>
      <c r="BM4" s="139"/>
    </row>
    <row r="5" spans="2:65" ht="15.75" customHeight="1">
      <c r="C5" s="332" t="s">
        <v>27</v>
      </c>
      <c r="D5" s="332"/>
      <c r="E5" s="332"/>
      <c r="F5" s="332"/>
      <c r="G5" s="332"/>
      <c r="H5" s="332"/>
      <c r="I5" s="332"/>
      <c r="J5" s="332"/>
      <c r="K5" s="13"/>
      <c r="L5" s="332" t="s">
        <v>401</v>
      </c>
      <c r="M5" s="66"/>
      <c r="N5" s="332" t="s">
        <v>406</v>
      </c>
      <c r="O5" s="66"/>
      <c r="P5" s="336" t="s">
        <v>412</v>
      </c>
      <c r="Q5" s="225"/>
      <c r="R5" s="336" t="s">
        <v>410</v>
      </c>
      <c r="S5" s="225"/>
      <c r="T5" s="336" t="s">
        <v>411</v>
      </c>
      <c r="U5" s="225"/>
      <c r="V5" s="332" t="s">
        <v>408</v>
      </c>
      <c r="W5" s="225"/>
      <c r="X5" s="336" t="s">
        <v>409</v>
      </c>
      <c r="Y5" s="225"/>
      <c r="Z5" s="343" t="s">
        <v>398</v>
      </c>
      <c r="AA5" s="342"/>
      <c r="AB5" s="339"/>
      <c r="AC5" s="229"/>
      <c r="AD5" s="342" t="s">
        <v>398</v>
      </c>
      <c r="AE5" s="342"/>
      <c r="AF5" s="342"/>
      <c r="AG5" s="227"/>
      <c r="AH5" s="342" t="s">
        <v>398</v>
      </c>
      <c r="AI5" s="342"/>
      <c r="AJ5" s="339"/>
      <c r="AK5" s="229"/>
      <c r="AL5" s="339" t="s">
        <v>398</v>
      </c>
      <c r="AM5" s="340"/>
      <c r="AN5" s="340"/>
      <c r="AO5" s="234"/>
      <c r="AP5" s="342" t="s">
        <v>398</v>
      </c>
      <c r="AQ5" s="342"/>
      <c r="AR5" s="339"/>
      <c r="AS5" s="227"/>
      <c r="AT5" s="342" t="s">
        <v>402</v>
      </c>
      <c r="AU5" s="342"/>
      <c r="AV5" s="339"/>
      <c r="AW5" s="227"/>
      <c r="AX5" s="342" t="s">
        <v>397</v>
      </c>
      <c r="AY5" s="342"/>
      <c r="AZ5" s="339"/>
      <c r="BA5" s="236"/>
      <c r="BB5" s="342" t="s">
        <v>397</v>
      </c>
      <c r="BC5" s="342"/>
      <c r="BD5" s="339"/>
      <c r="BE5" s="227"/>
      <c r="BF5" s="342" t="s">
        <v>397</v>
      </c>
      <c r="BG5" s="342"/>
      <c r="BH5" s="339"/>
      <c r="BI5" s="234"/>
      <c r="BJ5" s="342" t="s">
        <v>397</v>
      </c>
      <c r="BK5" s="342"/>
      <c r="BL5" s="339"/>
      <c r="BM5" s="227"/>
    </row>
    <row r="6" spans="2:65" ht="15.75" customHeight="1">
      <c r="C6" s="332"/>
      <c r="D6" s="332"/>
      <c r="E6" s="332"/>
      <c r="F6" s="332"/>
      <c r="G6" s="332"/>
      <c r="H6" s="332"/>
      <c r="I6" s="332"/>
      <c r="J6" s="332"/>
      <c r="K6" s="66"/>
      <c r="L6" s="332"/>
      <c r="M6" s="66"/>
      <c r="N6" s="332"/>
      <c r="O6" s="238"/>
      <c r="P6" s="336"/>
      <c r="Q6" s="238"/>
      <c r="R6" s="336"/>
      <c r="S6" s="238"/>
      <c r="T6" s="336"/>
      <c r="U6" s="238"/>
      <c r="V6" s="332"/>
      <c r="W6" s="238"/>
      <c r="X6" s="336"/>
      <c r="Y6" s="238"/>
      <c r="Z6" s="344" t="s">
        <v>404</v>
      </c>
      <c r="AA6" s="345"/>
      <c r="AB6" s="346"/>
      <c r="AC6" s="228"/>
      <c r="AD6" s="345" t="s">
        <v>365</v>
      </c>
      <c r="AE6" s="345"/>
      <c r="AF6" s="345"/>
      <c r="AG6" s="224"/>
      <c r="AH6" s="345" t="s">
        <v>327</v>
      </c>
      <c r="AI6" s="345"/>
      <c r="AJ6" s="346"/>
      <c r="AK6" s="228"/>
      <c r="AL6" s="347" t="s">
        <v>400</v>
      </c>
      <c r="AM6" s="348"/>
      <c r="AN6" s="348"/>
      <c r="AO6" s="68"/>
      <c r="AP6" s="345" t="s">
        <v>399</v>
      </c>
      <c r="AQ6" s="345"/>
      <c r="AR6" s="346"/>
      <c r="AS6" s="224"/>
      <c r="AT6" s="345" t="s">
        <v>400</v>
      </c>
      <c r="AU6" s="345"/>
      <c r="AV6" s="346"/>
      <c r="AW6" s="224"/>
      <c r="AX6" s="345" t="s">
        <v>327</v>
      </c>
      <c r="AY6" s="345"/>
      <c r="AZ6" s="346"/>
      <c r="BA6" s="224"/>
      <c r="BB6" s="345" t="s">
        <v>365</v>
      </c>
      <c r="BC6" s="345"/>
      <c r="BD6" s="346"/>
      <c r="BE6" s="224"/>
      <c r="BF6" s="347" t="s">
        <v>400</v>
      </c>
      <c r="BG6" s="348"/>
      <c r="BH6" s="348"/>
      <c r="BI6" s="68"/>
      <c r="BJ6" s="345" t="s">
        <v>399</v>
      </c>
      <c r="BK6" s="345"/>
      <c r="BL6" s="346"/>
      <c r="BM6" s="224"/>
    </row>
    <row r="7" spans="2:65" ht="15.75" customHeight="1">
      <c r="B7" s="230" t="s">
        <v>226</v>
      </c>
      <c r="C7" s="333"/>
      <c r="D7" s="333"/>
      <c r="E7" s="333"/>
      <c r="F7" s="333"/>
      <c r="G7" s="333"/>
      <c r="H7" s="333"/>
      <c r="I7" s="333"/>
      <c r="J7" s="333"/>
      <c r="K7" s="239" t="s">
        <v>139</v>
      </c>
      <c r="L7" s="333"/>
      <c r="M7" s="154"/>
      <c r="N7" s="333"/>
      <c r="O7" s="219"/>
      <c r="P7" s="337"/>
      <c r="Q7" s="219"/>
      <c r="R7" s="337"/>
      <c r="S7" s="219"/>
      <c r="T7" s="337"/>
      <c r="U7" s="219"/>
      <c r="V7" s="333"/>
      <c r="W7" s="219"/>
      <c r="X7" s="337"/>
      <c r="Y7" s="220"/>
      <c r="Z7" s="228" t="s">
        <v>175</v>
      </c>
      <c r="AA7" s="222"/>
      <c r="AB7" s="223" t="s">
        <v>158</v>
      </c>
      <c r="AC7" s="222"/>
      <c r="AD7" s="154" t="s">
        <v>175</v>
      </c>
      <c r="AE7" s="222"/>
      <c r="AF7" s="154" t="s">
        <v>158</v>
      </c>
      <c r="AG7" s="222"/>
      <c r="AH7" s="226" t="s">
        <v>175</v>
      </c>
      <c r="AI7" s="222"/>
      <c r="AJ7" s="221" t="s">
        <v>158</v>
      </c>
      <c r="AK7" s="228"/>
      <c r="AL7" s="226" t="s">
        <v>175</v>
      </c>
      <c r="AM7" s="222"/>
      <c r="AN7" s="221" t="s">
        <v>158</v>
      </c>
      <c r="AO7" s="235"/>
      <c r="AP7" s="154" t="s">
        <v>175</v>
      </c>
      <c r="AQ7" s="222"/>
      <c r="AR7" s="223" t="s">
        <v>158</v>
      </c>
      <c r="AS7" s="222"/>
      <c r="AT7" s="154" t="s">
        <v>175</v>
      </c>
      <c r="AU7" s="222"/>
      <c r="AV7" s="223" t="s">
        <v>158</v>
      </c>
      <c r="AW7" s="222"/>
      <c r="AX7" s="154" t="s">
        <v>175</v>
      </c>
      <c r="AY7" s="222"/>
      <c r="AZ7" s="223" t="s">
        <v>158</v>
      </c>
      <c r="BA7" s="224"/>
      <c r="BB7" s="154" t="s">
        <v>175</v>
      </c>
      <c r="BC7" s="222"/>
      <c r="BD7" s="223" t="s">
        <v>158</v>
      </c>
      <c r="BE7" s="222"/>
      <c r="BF7" s="226" t="s">
        <v>175</v>
      </c>
      <c r="BG7" s="222"/>
      <c r="BH7" s="221" t="s">
        <v>158</v>
      </c>
      <c r="BI7" s="235"/>
      <c r="BJ7" s="154" t="s">
        <v>175</v>
      </c>
      <c r="BK7" s="222"/>
      <c r="BL7" s="223" t="s">
        <v>158</v>
      </c>
      <c r="BM7" s="222"/>
    </row>
    <row r="8" spans="2:65" ht="15.75" customHeight="1">
      <c r="C8" s="13"/>
      <c r="D8" s="13"/>
      <c r="E8" s="13"/>
      <c r="F8" s="13"/>
      <c r="G8" s="13"/>
      <c r="H8" s="13"/>
      <c r="I8" s="13"/>
      <c r="J8" s="13"/>
      <c r="K8" s="13"/>
      <c r="L8" s="14"/>
      <c r="M8" s="80"/>
      <c r="N8" s="80"/>
      <c r="O8" s="80"/>
      <c r="P8" s="80"/>
      <c r="Q8" s="80"/>
      <c r="R8" s="80"/>
      <c r="S8" s="80"/>
      <c r="T8" s="80"/>
      <c r="U8" s="80"/>
      <c r="V8" s="80"/>
      <c r="W8" s="80"/>
      <c r="X8" s="80"/>
      <c r="Y8" s="80"/>
      <c r="Z8" s="80"/>
      <c r="AA8" s="80"/>
      <c r="AB8" s="80"/>
      <c r="AC8" s="80"/>
      <c r="AD8" s="80"/>
      <c r="AE8" s="80"/>
      <c r="AF8" s="80"/>
      <c r="AG8" s="80"/>
      <c r="AH8" s="80"/>
      <c r="AI8" s="80"/>
      <c r="AJ8" s="80"/>
      <c r="AK8" s="80"/>
      <c r="AL8" s="80"/>
      <c r="AM8" s="80"/>
      <c r="AN8" s="80"/>
      <c r="AP8" s="80"/>
      <c r="AQ8" s="80"/>
      <c r="AR8" s="80"/>
      <c r="AS8" s="80"/>
      <c r="AT8" s="80"/>
      <c r="AU8" s="80"/>
      <c r="AV8" s="80"/>
      <c r="AW8" s="80"/>
      <c r="AX8" s="80"/>
      <c r="AY8" s="80"/>
      <c r="AZ8" s="80"/>
      <c r="BA8" s="80"/>
      <c r="BB8" s="80"/>
      <c r="BC8" s="80"/>
      <c r="BD8" s="80"/>
      <c r="BE8" s="80"/>
      <c r="BF8" s="80"/>
      <c r="BG8" s="80"/>
      <c r="BH8" s="80"/>
      <c r="BJ8" s="80"/>
      <c r="BK8" s="80"/>
      <c r="BL8" s="80"/>
      <c r="BM8" s="80"/>
    </row>
    <row r="9" spans="2:65" ht="15.75" customHeight="1">
      <c r="C9" s="15" t="s">
        <v>28</v>
      </c>
      <c r="D9" s="15"/>
      <c r="E9" s="15"/>
      <c r="F9" s="15"/>
      <c r="G9" s="15"/>
      <c r="H9" s="15"/>
      <c r="I9" s="15"/>
      <c r="J9" s="15"/>
      <c r="K9" s="13"/>
      <c r="L9" s="14"/>
      <c r="M9" s="80"/>
      <c r="N9" s="80"/>
      <c r="O9" s="80"/>
      <c r="P9" s="80"/>
      <c r="Q9" s="80"/>
      <c r="R9" s="80"/>
      <c r="S9" s="80"/>
      <c r="T9" s="41"/>
      <c r="U9" s="80"/>
      <c r="V9" s="80"/>
      <c r="W9" s="80"/>
      <c r="X9" s="41"/>
      <c r="Y9" s="41"/>
      <c r="Z9" s="80"/>
      <c r="AA9" s="80"/>
      <c r="AB9" s="80"/>
      <c r="AC9" s="80"/>
      <c r="AD9" s="80"/>
      <c r="AE9" s="80"/>
      <c r="AF9" s="80"/>
      <c r="AG9" s="80"/>
      <c r="AH9" s="80"/>
      <c r="AI9" s="80"/>
      <c r="AJ9" s="80"/>
      <c r="AK9" s="80"/>
      <c r="AL9" s="80"/>
      <c r="AM9" s="80"/>
      <c r="AN9" s="80"/>
      <c r="AP9" s="80"/>
      <c r="AQ9" s="80"/>
      <c r="AR9" s="80"/>
      <c r="AS9" s="80"/>
      <c r="AT9" s="80"/>
      <c r="AU9" s="80"/>
      <c r="AV9" s="80"/>
      <c r="AW9" s="80"/>
      <c r="AX9" s="80"/>
      <c r="AY9" s="80"/>
      <c r="AZ9" s="80"/>
      <c r="BA9" s="80"/>
      <c r="BB9" s="80"/>
      <c r="BC9" s="80"/>
      <c r="BD9" s="80"/>
      <c r="BE9" s="80"/>
      <c r="BF9" s="80"/>
      <c r="BG9" s="80"/>
      <c r="BH9" s="80"/>
      <c r="BJ9" s="80"/>
      <c r="BK9" s="80"/>
      <c r="BL9" s="80"/>
      <c r="BM9" s="80"/>
    </row>
    <row r="10" spans="2:65" ht="15.75" customHeight="1">
      <c r="C10" s="15"/>
      <c r="D10" s="13"/>
      <c r="E10" s="13"/>
      <c r="F10" s="13"/>
      <c r="G10" s="13"/>
      <c r="H10" s="13"/>
      <c r="I10" s="13"/>
      <c r="J10" s="13"/>
      <c r="K10" s="13"/>
      <c r="L10" s="14"/>
      <c r="M10" s="80"/>
      <c r="N10" s="80"/>
      <c r="O10" s="80"/>
      <c r="P10" s="80"/>
      <c r="Q10" s="80"/>
      <c r="R10" s="80"/>
      <c r="S10" s="80"/>
      <c r="T10" s="41"/>
      <c r="U10" s="80"/>
      <c r="V10" s="80"/>
      <c r="W10" s="80"/>
      <c r="X10" s="41"/>
      <c r="Y10" s="41"/>
      <c r="Z10" s="80"/>
      <c r="AA10" s="80"/>
      <c r="AB10" s="80"/>
      <c r="AC10" s="80"/>
      <c r="AD10" s="80"/>
      <c r="AE10" s="80"/>
      <c r="AF10" s="80"/>
      <c r="AG10" s="80"/>
      <c r="AH10" s="80"/>
      <c r="AI10" s="80"/>
      <c r="AJ10" s="80"/>
      <c r="AK10" s="80"/>
      <c r="AL10" s="80"/>
      <c r="AM10" s="80"/>
      <c r="AN10" s="80"/>
      <c r="AP10" s="80"/>
      <c r="AQ10" s="80"/>
      <c r="AR10" s="80"/>
      <c r="AS10" s="80"/>
      <c r="AT10" s="80"/>
      <c r="AU10" s="80"/>
      <c r="AV10" s="80"/>
      <c r="AW10" s="80"/>
      <c r="AX10" s="80"/>
      <c r="AY10" s="80"/>
      <c r="AZ10" s="80"/>
      <c r="BA10" s="80"/>
      <c r="BB10" s="80"/>
      <c r="BC10" s="80"/>
      <c r="BD10" s="80"/>
      <c r="BE10" s="80"/>
      <c r="BF10" s="80"/>
      <c r="BG10" s="80"/>
      <c r="BH10" s="80"/>
      <c r="BJ10" s="80"/>
      <c r="BK10" s="80"/>
      <c r="BL10" s="80"/>
      <c r="BM10" s="80"/>
    </row>
    <row r="11" spans="2:65" ht="15.75" customHeight="1">
      <c r="C11" s="16" t="s">
        <v>30</v>
      </c>
      <c r="D11" s="53"/>
      <c r="E11" s="53"/>
      <c r="F11" s="53"/>
      <c r="G11" s="53"/>
      <c r="H11" s="53"/>
      <c r="I11" s="53"/>
      <c r="J11" s="53"/>
      <c r="K11" s="13"/>
      <c r="L11" s="66"/>
      <c r="M11" s="80"/>
      <c r="N11" s="80"/>
      <c r="O11" s="80"/>
      <c r="P11" s="80"/>
      <c r="Q11" s="80"/>
      <c r="R11" s="80"/>
      <c r="S11" s="80"/>
      <c r="T11" s="41"/>
      <c r="U11" s="80"/>
      <c r="V11" s="80"/>
      <c r="W11" s="80"/>
      <c r="X11" s="41"/>
      <c r="Y11" s="41"/>
      <c r="Z11" s="80"/>
      <c r="AA11" s="80"/>
      <c r="AB11" s="80"/>
      <c r="AC11" s="80"/>
      <c r="AD11" s="80"/>
      <c r="AE11" s="80"/>
      <c r="AF11" s="80"/>
      <c r="AG11" s="80"/>
      <c r="AH11" s="80"/>
      <c r="AI11" s="80"/>
      <c r="AJ11" s="80"/>
      <c r="AK11" s="80"/>
      <c r="AL11" s="80"/>
      <c r="AM11" s="80"/>
      <c r="AN11" s="80"/>
      <c r="AP11" s="80"/>
      <c r="AQ11" s="80"/>
      <c r="AR11" s="80"/>
      <c r="AS11" s="80"/>
      <c r="AT11" s="80"/>
      <c r="AU11" s="80"/>
      <c r="AV11" s="80"/>
      <c r="AW11" s="80"/>
      <c r="AX11" s="80"/>
      <c r="AY11" s="80"/>
      <c r="AZ11" s="80"/>
      <c r="BA11" s="80"/>
      <c r="BB11" s="80"/>
      <c r="BC11" s="80"/>
      <c r="BD11" s="80"/>
      <c r="BE11" s="80"/>
      <c r="BF11" s="80"/>
      <c r="BG11" s="80"/>
      <c r="BH11" s="80"/>
      <c r="BJ11" s="80"/>
      <c r="BK11" s="80"/>
      <c r="BL11" s="80"/>
      <c r="BM11" s="80"/>
    </row>
    <row r="12" spans="2:65" ht="15.75" customHeight="1">
      <c r="C12" s="13"/>
      <c r="D12" s="13"/>
      <c r="E12" s="13"/>
      <c r="F12" s="13"/>
      <c r="G12" s="13"/>
      <c r="H12" s="13"/>
      <c r="I12" s="13"/>
      <c r="J12" s="13"/>
      <c r="K12" s="13"/>
      <c r="L12" s="66"/>
      <c r="M12" s="80"/>
      <c r="N12" s="80"/>
      <c r="O12" s="80"/>
      <c r="P12" s="80"/>
      <c r="Q12" s="80"/>
      <c r="R12" s="80"/>
      <c r="S12" s="80"/>
      <c r="T12" s="41"/>
      <c r="U12" s="80"/>
      <c r="V12" s="80"/>
      <c r="W12" s="80"/>
      <c r="X12" s="41"/>
      <c r="Y12" s="41"/>
      <c r="Z12" s="80"/>
      <c r="AA12" s="80"/>
      <c r="AB12" s="80"/>
      <c r="AC12" s="80"/>
      <c r="AD12" s="80"/>
      <c r="AE12" s="80"/>
      <c r="AF12" s="80"/>
      <c r="AG12" s="80"/>
      <c r="AH12" s="80"/>
      <c r="AI12" s="80"/>
      <c r="AJ12" s="80"/>
      <c r="AK12" s="80"/>
      <c r="AL12" s="80"/>
      <c r="AM12" s="80"/>
      <c r="AN12" s="80"/>
      <c r="AP12" s="80"/>
      <c r="AQ12" s="80"/>
      <c r="AR12" s="80"/>
      <c r="AS12" s="80"/>
      <c r="AT12" s="80"/>
      <c r="AU12" s="80"/>
      <c r="AV12" s="80"/>
      <c r="AW12" s="80"/>
      <c r="AX12" s="80"/>
      <c r="AY12" s="80"/>
      <c r="AZ12" s="80"/>
      <c r="BA12" s="80"/>
      <c r="BB12" s="80"/>
      <c r="BC12" s="80"/>
      <c r="BD12" s="80"/>
      <c r="BE12" s="80"/>
      <c r="BF12" s="80"/>
      <c r="BG12" s="80"/>
      <c r="BH12" s="80"/>
      <c r="BJ12" s="80"/>
      <c r="BK12" s="80"/>
      <c r="BL12" s="80"/>
      <c r="BM12" s="80"/>
    </row>
    <row r="13" spans="2:65" ht="15.75" customHeight="1">
      <c r="C13" s="55">
        <v>1</v>
      </c>
      <c r="D13" s="13" t="s">
        <v>41</v>
      </c>
      <c r="E13" s="13"/>
      <c r="F13" s="13"/>
      <c r="G13" s="13"/>
      <c r="H13" s="13"/>
      <c r="I13" s="13"/>
      <c r="J13" s="13"/>
      <c r="K13" s="13"/>
      <c r="L13" s="66"/>
      <c r="M13" s="41"/>
      <c r="N13" s="41"/>
      <c r="O13" s="80"/>
      <c r="P13" s="80"/>
      <c r="Q13" s="80"/>
      <c r="R13" s="80"/>
      <c r="S13" s="80"/>
      <c r="T13" s="41"/>
      <c r="U13" s="80"/>
      <c r="V13" s="80"/>
      <c r="W13" s="80"/>
      <c r="X13" s="41"/>
      <c r="Y13" s="41"/>
      <c r="Z13" s="41"/>
      <c r="AA13" s="80"/>
      <c r="AB13" s="41"/>
      <c r="AC13" s="41"/>
      <c r="AD13" s="41"/>
      <c r="AE13" s="80"/>
      <c r="AF13" s="41"/>
      <c r="AG13" s="80"/>
      <c r="AH13" s="41"/>
      <c r="AI13" s="80"/>
      <c r="AJ13" s="41"/>
      <c r="AK13" s="41"/>
      <c r="AL13" s="41"/>
      <c r="AM13" s="80"/>
      <c r="AN13" s="41"/>
      <c r="AP13" s="41"/>
      <c r="AQ13" s="80"/>
      <c r="AR13" s="41"/>
      <c r="AS13" s="80"/>
      <c r="AT13" s="41"/>
      <c r="AU13" s="80"/>
      <c r="AV13" s="41"/>
      <c r="AW13" s="80"/>
      <c r="AX13" s="41"/>
      <c r="AY13" s="80"/>
      <c r="AZ13" s="41"/>
      <c r="BA13" s="80"/>
      <c r="BB13" s="41"/>
      <c r="BC13" s="80"/>
      <c r="BD13" s="41"/>
      <c r="BE13" s="80"/>
      <c r="BF13" s="41"/>
      <c r="BG13" s="80"/>
      <c r="BH13" s="41"/>
      <c r="BJ13" s="41"/>
      <c r="BK13" s="80"/>
      <c r="BL13" s="41"/>
      <c r="BM13" s="80"/>
    </row>
    <row r="14" spans="2:65" ht="15.75" customHeight="1">
      <c r="C14" s="19"/>
      <c r="D14" s="59" t="s">
        <v>225</v>
      </c>
      <c r="E14" s="13" t="s">
        <v>42</v>
      </c>
      <c r="F14" s="13"/>
      <c r="G14" s="13"/>
      <c r="H14" s="13"/>
      <c r="I14" s="13"/>
      <c r="K14" s="13"/>
      <c r="L14" s="66"/>
      <c r="M14" s="80"/>
      <c r="N14" s="41"/>
      <c r="O14" s="80"/>
      <c r="P14" s="80"/>
      <c r="Q14" s="80"/>
      <c r="R14" s="80"/>
      <c r="S14" s="80"/>
      <c r="T14" s="41"/>
      <c r="U14" s="80"/>
      <c r="V14" s="80"/>
      <c r="W14" s="80"/>
      <c r="X14" s="41"/>
      <c r="Y14" s="41"/>
      <c r="Z14" s="80"/>
      <c r="AA14" s="80"/>
      <c r="AB14" s="80"/>
      <c r="AC14" s="80"/>
      <c r="AD14" s="80"/>
      <c r="AE14" s="80"/>
      <c r="AF14" s="80"/>
      <c r="AG14" s="80"/>
      <c r="AH14" s="80"/>
      <c r="AI14" s="80"/>
      <c r="AJ14" s="80"/>
      <c r="AK14" s="80"/>
      <c r="AL14" s="80"/>
      <c r="AM14" s="80"/>
      <c r="AN14" s="80"/>
      <c r="AP14" s="80"/>
      <c r="AQ14" s="80"/>
      <c r="AR14" s="187"/>
      <c r="AS14" s="80"/>
      <c r="AT14" s="80"/>
      <c r="AU14" s="80"/>
      <c r="AV14" s="80"/>
      <c r="AW14" s="80"/>
      <c r="AX14" s="80"/>
      <c r="AY14" s="80"/>
      <c r="AZ14" s="80"/>
      <c r="BA14" s="80"/>
      <c r="BB14" s="80"/>
      <c r="BC14" s="80"/>
      <c r="BD14" s="80"/>
      <c r="BE14" s="80"/>
      <c r="BF14" s="80"/>
      <c r="BG14" s="80"/>
      <c r="BH14" s="80"/>
      <c r="BJ14" s="80"/>
      <c r="BK14" s="80"/>
      <c r="BL14" s="187"/>
      <c r="BM14" s="80"/>
    </row>
    <row r="15" spans="2:65" ht="15.75" customHeight="1">
      <c r="B15" s="231">
        <v>3</v>
      </c>
      <c r="C15" s="19"/>
      <c r="D15" s="18"/>
      <c r="E15" s="13"/>
      <c r="F15" s="13" t="s">
        <v>44</v>
      </c>
      <c r="G15" s="13"/>
      <c r="H15" s="13"/>
      <c r="I15" s="13"/>
      <c r="K15" s="20"/>
      <c r="L15" s="66" t="s">
        <v>29</v>
      </c>
      <c r="M15" s="125"/>
      <c r="N15" s="41">
        <f>VLOOKUP($B15,'[1]09-10-11'!$A$4:$EA$400,MATCH(N$2, '[1]09-10-11'!$A$4:$EA$4, 0))</f>
        <v>3568625</v>
      </c>
      <c r="O15" s="45"/>
      <c r="P15" s="41">
        <f>VLOOKUP($B15,'[1]09-10-11'!$A$4:$EA$400,MATCH(P$2, '[1]09-10-11'!$A$4:$EA$4, 0))</f>
        <v>4568625</v>
      </c>
      <c r="Q15" s="41"/>
      <c r="R15" s="41">
        <f>VLOOKUP($B15,'[1]09-10-11'!$A$4:$EA$400,MATCH(R$2, '[1]09-10-11'!$A$4:$EA$4, 0))</f>
        <v>3568625</v>
      </c>
      <c r="S15" s="41"/>
      <c r="T15" s="41" t="e">
        <f>VLOOKUP($B15,'[1]09-10-11'!$A$4:$EA$400,MATCH(T$2, '[1]09-10-11'!$A$4:$EA$4, 0))</f>
        <v>#N/A</v>
      </c>
      <c r="U15" s="41"/>
      <c r="V15" s="41">
        <f>VLOOKUP($B15,'[1]09-10-11'!$A$4:$EA$400,MATCH(V$2, '[1]09-10-11'!$A$4:$EA$4, 0))</f>
        <v>4068625</v>
      </c>
      <c r="W15" s="41"/>
      <c r="X15" s="41">
        <f>VLOOKUP($B15,'[1]09-10-11'!$A$4:$EA$400,MATCH(X$2, '[1]09-10-11'!$A$4:$EA$4, 0))</f>
        <v>4818625</v>
      </c>
      <c r="Y15" s="41"/>
      <c r="Z15" s="41">
        <f>IF(AND(ISNUMBER($V15),ISNUMBER($X15)),IF((ABS($V15-$X15))&gt;0.49,$X15-$V15,0),"")</f>
        <v>750000</v>
      </c>
      <c r="AA15" s="41"/>
      <c r="AB15" s="181">
        <f>IF($V15="","",  IF($X15="","", IF($V15=0,"---",(IF(ISERROR(($X15/$V15)-1),"---",($X15/$V15)-1) ))))</f>
        <v>0.18433746044425336</v>
      </c>
      <c r="AC15" s="161"/>
      <c r="AD15" s="41">
        <f>IF(AND(ISNUMBER($P15),ISNUMBER($X15)),IF((ABS($P15-$X15))&gt;0.49,$X15-$P15,0),"")</f>
        <v>250000</v>
      </c>
      <c r="AE15" s="41"/>
      <c r="AF15" s="181">
        <f>IF($P15="","",  IF($X15="","", IF($P15=0,"---",(IF(ISERROR(($X15/$P15)-1),"---",($X15/$P15)-1) ))))</f>
        <v>5.4721059399710059E-2</v>
      </c>
      <c r="AG15" s="41"/>
      <c r="AH15" s="41">
        <f>IF(AND(ISNUMBER($N15),ISNUMBER($X15)),IF((ABS($N15-$X15))&gt;0.49,$X15-$N15,0),"")</f>
        <v>1250000</v>
      </c>
      <c r="AI15" s="41"/>
      <c r="AJ15" s="181">
        <f>IF($N15="","",  IF($X15="","", IF($N15=0,"---",(IF(ISERROR(($X15/$N15)-1),"---",($X15/$N15)-1) ))))</f>
        <v>0.35027496584819073</v>
      </c>
      <c r="AK15" s="161"/>
      <c r="AL15" s="41">
        <f>IF(AND(ISNUMBER($R15),ISNUMBER($X15)),IF((ABS($R15-$X15))&gt;0.49,$X15-$R15,0),"")</f>
        <v>1250000</v>
      </c>
      <c r="AM15" s="41"/>
      <c r="AN15" s="181">
        <f>IF($R15="","",  IF($X15="","", IF($R15=0,"---",(IF(ISERROR(($X15/$R15)-1),"---",($X15/$R15)-1) ))))</f>
        <v>0.35027496584819073</v>
      </c>
      <c r="AP15" s="41" t="str">
        <f>IF(AND(ISNUMBER($T15),ISNUMBER($X15)),IF((ABS($T15-$X15))&gt;0.49,$X15-$T15,0),"")</f>
        <v/>
      </c>
      <c r="AQ15" s="41"/>
      <c r="AR15" s="181" t="e">
        <f>IF($T15="","",  IF($X15="","", IF($T15=0,"---",(IF(ISERROR(($X15/$T15)-1),"---",($X15/$T15)-1) ))))</f>
        <v>#N/A</v>
      </c>
      <c r="AS15" s="41"/>
      <c r="AT15" s="41" t="str">
        <f>IF(AND(ISNUMBER($R15),ISNUMBER($T15)),IF((ABS($R15-$T15))&gt;0.49,$T15-$R15,0),"")</f>
        <v/>
      </c>
      <c r="AU15" s="41"/>
      <c r="AV15" s="181" t="e">
        <f>IF($R15="","",  IF($T15="","", IF($R15=0,"---",(IF(ISERROR(($T15/$R15)-1),"---",($T15/$R15)-1) ))))</f>
        <v>#N/A</v>
      </c>
      <c r="AW15" s="41"/>
      <c r="AX15" s="41">
        <f>IF(AND(ISNUMBER($N15),ISNUMBER($V15)),IF((ABS($N15-$V15))&gt;0.49,$V15-$N15,0),"")</f>
        <v>500000</v>
      </c>
      <c r="AY15" s="41"/>
      <c r="AZ15" s="181">
        <f>IF($N15="","",  IF($V15="","", IF($N15=0,"---",(IF(ISERROR(($V15/$N15)-1),"---",($V15/$N15)-1) ))))</f>
        <v>0.14010998633927629</v>
      </c>
      <c r="BA15" s="41"/>
      <c r="BB15" s="41">
        <f>IF(AND(ISNUMBER($P15),ISNUMBER($V15)),IF((ABS($P15-$V15))&gt;0.49,$V15-$P15,0),"")</f>
        <v>-500000</v>
      </c>
      <c r="BC15" s="41"/>
      <c r="BD15" s="181">
        <f>IF($P15="","",  IF($V15="","", IF($P15=0,"---",(IF(ISERROR(($V15/$P15)-1),"---",($V15/$P15)-1) ))))</f>
        <v>-0.10944211879942001</v>
      </c>
      <c r="BE15" s="41"/>
      <c r="BF15" s="41">
        <f>IF(AND(ISNUMBER($R15),ISNUMBER($V15)),IF((ABS($R15-$V15))&gt;0.49,$V15-$R15,0),"")</f>
        <v>500000</v>
      </c>
      <c r="BG15" s="41"/>
      <c r="BH15" s="181">
        <f>IF($R15="","",  IF($V15="","", IF($R15=0,"---",(IF(ISERROR(($V15/$R15)-1),"---",($V15/$R15)-1) ))))</f>
        <v>0.14010998633927629</v>
      </c>
      <c r="BJ15" s="41" t="str">
        <f>IF(AND(ISNUMBER($T15),ISNUMBER($V15)),IF((ABS($T15-$V15))&gt;0.49,$V15-$T15,0),"")</f>
        <v/>
      </c>
      <c r="BK15" s="41"/>
      <c r="BL15" s="181" t="e">
        <f>IF($T15="","",  IF($V15="","", IF($T15=0,"---",(IF(ISERROR(($V15/$T15)-1),"---",($V15/$T15)-1) ))))</f>
        <v>#N/A</v>
      </c>
      <c r="BM15" s="41"/>
    </row>
    <row r="16" spans="2:65" ht="15.75" customHeight="1">
      <c r="B16" s="231">
        <v>4</v>
      </c>
      <c r="C16" s="19"/>
      <c r="D16" s="18"/>
      <c r="E16" s="13"/>
      <c r="F16" s="13" t="s">
        <v>275</v>
      </c>
      <c r="G16" s="13"/>
      <c r="H16" s="13"/>
      <c r="I16" s="13"/>
      <c r="K16" s="21"/>
      <c r="L16" s="66" t="s">
        <v>29</v>
      </c>
      <c r="M16" s="125"/>
      <c r="N16" s="81">
        <f>VLOOKUP($B16,'[1]09-10-11'!$A$4:$EA$400,MATCH(N$2, '[1]09-10-11'!$A$4:$EA$4, 0))</f>
        <v>2890776</v>
      </c>
      <c r="O16" s="45"/>
      <c r="P16" s="81">
        <f>VLOOKUP($B16,'[1]09-10-11'!$A$4:$EA$400,MATCH(P$2, '[1]09-10-11'!$A$4:$EA$4, 0))</f>
        <v>1890776</v>
      </c>
      <c r="Q16" s="81"/>
      <c r="R16" s="81">
        <f>VLOOKUP($B16,'[1]09-10-11'!$A$4:$EA$400,MATCH(R$2, '[1]09-10-11'!$A$4:$EA$4, 0))</f>
        <v>2890776</v>
      </c>
      <c r="S16" s="81"/>
      <c r="T16" s="81">
        <v>2740776</v>
      </c>
      <c r="U16" s="81"/>
      <c r="V16" s="81">
        <f>VLOOKUP($B16,'[1]09-10-11'!$A$4:$EA$400,MATCH(V$2, '[1]09-10-11'!$A$4:$EA$4, 0))</f>
        <v>2390776</v>
      </c>
      <c r="W16" s="81"/>
      <c r="X16" s="81">
        <f>VLOOKUP($B16,'[1]09-10-11'!$A$4:$EA$400,MATCH(X$2, '[1]09-10-11'!$A$4:$EA$4, 0))</f>
        <v>1640776</v>
      </c>
      <c r="Y16" s="41"/>
      <c r="Z16" s="81">
        <f>IF(AND(ISNUMBER($V16),ISNUMBER($X16)),IF((ABS($V16-$X16))&gt;0.49,$X16-$V16,0),"")</f>
        <v>-750000</v>
      </c>
      <c r="AA16" s="81"/>
      <c r="AB16" s="182">
        <f>IF($V16="","",  IF($X16="","", IF($V16=0,"---",(IF(ISERROR(($X16/$V16)-1),"---",($X16/$V16)-1) ))))</f>
        <v>-0.31370567547942596</v>
      </c>
      <c r="AC16" s="156"/>
      <c r="AD16" s="81">
        <f>IF(AND(ISNUMBER($P16),ISNUMBER($X16)),IF((ABS($P16-$X16))&gt;0.49,$X16-$P16,0),"")</f>
        <v>-250000</v>
      </c>
      <c r="AE16" s="81"/>
      <c r="AF16" s="182">
        <f>IF($P16="","",  IF($X16="","", IF($P16=0,"---",(IF(ISERROR(($X16/$P16)-1),"---",($X16/$P16)-1) ))))</f>
        <v>-0.13222084477484375</v>
      </c>
      <c r="AG16" s="41"/>
      <c r="AH16" s="81">
        <f>IF(AND(ISNUMBER($N16),ISNUMBER($X16)),IF((ABS($N16-$X16))&gt;0.49,$X16-$N16,0),"")</f>
        <v>-1250000</v>
      </c>
      <c r="AI16" s="81"/>
      <c r="AJ16" s="182">
        <f>IF($N16="","",  IF($X16="","", IF($N16=0,"---",(IF(ISERROR(($X16/$N16)-1),"---",($X16/$N16)-1) ))))</f>
        <v>-0.4324098442771076</v>
      </c>
      <c r="AK16" s="156"/>
      <c r="AL16" s="81">
        <f>IF(AND(ISNUMBER($R16),ISNUMBER($X16)),IF((ABS($R16-$X16))&gt;0.49,$X16-$R16,0),"")</f>
        <v>-1250000</v>
      </c>
      <c r="AM16" s="81"/>
      <c r="AN16" s="182">
        <f>IF($R16="","",  IF($X16="","", IF($R16=0,"---",(IF(ISERROR(($X16/$R16)-1),"---",($X16/$R16)-1) ))))</f>
        <v>-0.4324098442771076</v>
      </c>
      <c r="AP16" s="81">
        <f>IF(AND(ISNUMBER($T16),ISNUMBER($X16)),IF((ABS($T16-$X16))&gt;0.49,$X16-$T16,0),"")</f>
        <v>-1100000</v>
      </c>
      <c r="AQ16" s="81"/>
      <c r="AR16" s="182">
        <f>IF($T16="","",  IF($X16="","", IF($T16=0,"---",(IF(ISERROR(($X16/$T16)-1),"---",($X16/$T16)-1) ))))</f>
        <v>-0.40134618808687761</v>
      </c>
      <c r="AS16" s="41"/>
      <c r="AT16" s="81">
        <f>IF(AND(ISNUMBER($R16),ISNUMBER($T16)),IF((ABS($R16-$T16))&gt;0.49,$T16-$R16,0),"")</f>
        <v>-150000</v>
      </c>
      <c r="AU16" s="81"/>
      <c r="AV16" s="182">
        <f>IF($R16="","",  IF($T16="","", IF($R16=0,"---",(IF(ISERROR(($T16/$R16)-1),"---",($T16/$R16)-1) ))))</f>
        <v>-5.188918131325293E-2</v>
      </c>
      <c r="AW16" s="41"/>
      <c r="AX16" s="81">
        <f>IF(AND(ISNUMBER($N16),ISNUMBER($V16)),IF((ABS($N16-$V16))&gt;0.49,$V16-$N16,0),"")</f>
        <v>-500000</v>
      </c>
      <c r="AY16" s="81"/>
      <c r="AZ16" s="182">
        <f>IF($N16="","",  IF($V16="","", IF($N16=0,"---",(IF(ISERROR(($V16/$N16)-1),"---",($V16/$N16)-1) ))))</f>
        <v>-0.17296393771084306</v>
      </c>
      <c r="BA16" s="41"/>
      <c r="BB16" s="81">
        <f>IF(AND(ISNUMBER($P16),ISNUMBER($V16)),IF((ABS($P16-$V16))&gt;0.49,$V16-$P16,0),"")</f>
        <v>500000</v>
      </c>
      <c r="BC16" s="81"/>
      <c r="BD16" s="182">
        <f>IF($P16="","",  IF($V16="","", IF($P16=0,"---",(IF(ISERROR(($V16/$P16)-1),"---",($V16/$P16)-1) ))))</f>
        <v>0.2644416895496875</v>
      </c>
      <c r="BE16" s="41"/>
      <c r="BF16" s="81">
        <f>IF(AND(ISNUMBER($R16),ISNUMBER($V16)),IF((ABS($R16-$V16))&gt;0.49,$V16-$R16,0),"")</f>
        <v>-500000</v>
      </c>
      <c r="BG16" s="81"/>
      <c r="BH16" s="182">
        <f>IF($R16="","",  IF($V16="","", IF($R16=0,"---",(IF(ISERROR(($V16/$R16)-1),"---",($V16/$R16)-1) ))))</f>
        <v>-0.17296393771084306</v>
      </c>
      <c r="BJ16" s="81">
        <f>IF(AND(ISNUMBER($T16),ISNUMBER($V16)),IF((ABS($T16-$V16))&gt;0.49,$V16-$T16,0),"")</f>
        <v>-350000</v>
      </c>
      <c r="BK16" s="81"/>
      <c r="BL16" s="182">
        <f>IF($T16="","",  IF($V16="","", IF($T16=0,"---",(IF(ISERROR(($V16/$T16)-1),"---",($V16/$T16)-1) ))))</f>
        <v>-0.12770105984582469</v>
      </c>
      <c r="BM16" s="41"/>
    </row>
    <row r="17" spans="2:65" ht="15.75" customHeight="1">
      <c r="C17" s="19"/>
      <c r="D17" s="18"/>
      <c r="E17" s="13"/>
      <c r="F17" s="13"/>
      <c r="G17" s="13"/>
      <c r="H17" s="13"/>
      <c r="I17" s="13"/>
      <c r="K17" s="20"/>
      <c r="L17" s="66"/>
      <c r="M17" s="125"/>
      <c r="N17" s="125"/>
      <c r="O17" s="80"/>
      <c r="P17" s="125"/>
      <c r="Q17" s="125"/>
      <c r="R17" s="125"/>
      <c r="S17" s="125"/>
      <c r="T17" s="125"/>
      <c r="U17" s="125"/>
      <c r="V17" s="125"/>
      <c r="W17" s="125"/>
      <c r="X17" s="125"/>
      <c r="Y17" s="125"/>
      <c r="Z17" s="41"/>
      <c r="AA17" s="125"/>
      <c r="AB17" s="181"/>
      <c r="AC17" s="161"/>
      <c r="AD17" s="41"/>
      <c r="AE17" s="125"/>
      <c r="AF17" s="181"/>
      <c r="AG17" s="125"/>
      <c r="AH17" s="41"/>
      <c r="AI17" s="125"/>
      <c r="AJ17" s="181"/>
      <c r="AK17" s="161"/>
      <c r="AL17" s="41"/>
      <c r="AM17" s="125"/>
      <c r="AN17" s="181"/>
      <c r="AP17" s="41"/>
      <c r="AQ17" s="125"/>
      <c r="AR17" s="181"/>
      <c r="AS17" s="125"/>
      <c r="AT17" s="41"/>
      <c r="AU17" s="125"/>
      <c r="AV17" s="181"/>
      <c r="AW17" s="125"/>
      <c r="AX17" s="41"/>
      <c r="AY17" s="125"/>
      <c r="AZ17" s="181"/>
      <c r="BA17" s="125"/>
      <c r="BB17" s="41"/>
      <c r="BC17" s="125"/>
      <c r="BD17" s="181"/>
      <c r="BE17" s="125"/>
      <c r="BF17" s="41"/>
      <c r="BG17" s="125"/>
      <c r="BH17" s="181"/>
      <c r="BJ17" s="41"/>
      <c r="BK17" s="125"/>
      <c r="BL17" s="181"/>
      <c r="BM17" s="125"/>
    </row>
    <row r="18" spans="2:65" ht="15.75" customHeight="1">
      <c r="C18" s="19"/>
      <c r="D18" s="18"/>
      <c r="E18" s="13"/>
      <c r="F18" s="13"/>
      <c r="G18" s="13"/>
      <c r="H18" s="13" t="s">
        <v>39</v>
      </c>
      <c r="I18" s="13"/>
      <c r="K18" s="20"/>
      <c r="L18" s="66"/>
      <c r="M18" s="125"/>
      <c r="N18" s="41">
        <f>SUM(N15:N17)</f>
        <v>6459401</v>
      </c>
      <c r="O18" s="41"/>
      <c r="P18" s="41">
        <f>SUM(P15:P17)</f>
        <v>6459401</v>
      </c>
      <c r="Q18" s="41"/>
      <c r="R18" s="41">
        <f>SUM(R15:R17)</f>
        <v>6459401</v>
      </c>
      <c r="S18" s="41"/>
      <c r="T18" s="41" t="e">
        <f>SUM(T15:T17)</f>
        <v>#N/A</v>
      </c>
      <c r="U18" s="41"/>
      <c r="V18" s="41">
        <f>SUM(V15:V17)</f>
        <v>6459401</v>
      </c>
      <c r="W18" s="41"/>
      <c r="X18" s="41">
        <f>SUM(X15:X17)</f>
        <v>6459401</v>
      </c>
      <c r="Y18" s="41"/>
      <c r="Z18" s="41">
        <f>IF(AND(ISNUMBER($V18),ISNUMBER($X18)),IF((ABS($V18-$X18))&gt;0.49,$X18-$V18,0),"")</f>
        <v>0</v>
      </c>
      <c r="AA18" s="41"/>
      <c r="AB18" s="181">
        <f>IF($V18="","",  IF($X18="","", IF($V18=0,"---",(IF(ISERROR(($X18/$V18)-1),"---",($X18/$V18)-1) ))))</f>
        <v>0</v>
      </c>
      <c r="AC18" s="161"/>
      <c r="AD18" s="41">
        <f>IF(AND(ISNUMBER($P18),ISNUMBER($X18)),IF((ABS($P18-$X18))&gt;0.49,$X18-$P18,0),"")</f>
        <v>0</v>
      </c>
      <c r="AE18" s="41"/>
      <c r="AF18" s="181">
        <f>IF($P18="","",  IF($X18="","", IF($P18=0,"---",(IF(ISERROR(($X18/$P18)-1),"---",($X18/$P18)-1) ))))</f>
        <v>0</v>
      </c>
      <c r="AG18" s="41"/>
      <c r="AH18" s="41">
        <f>IF(AND(ISNUMBER($N18),ISNUMBER($X18)),IF((ABS($N18-$X18))&gt;0.49,$X18-$N18,0),"")</f>
        <v>0</v>
      </c>
      <c r="AI18" s="41"/>
      <c r="AJ18" s="181">
        <f>IF($N18="","",  IF($X18="","", IF($N18=0,"---",(IF(ISERROR(($X18/$N18)-1),"---",($X18/$N18)-1) ))))</f>
        <v>0</v>
      </c>
      <c r="AK18" s="161"/>
      <c r="AL18" s="41">
        <f>IF(AND(ISNUMBER($R18),ISNUMBER($X18)),IF((ABS($R18-$X18))&gt;0.49,$X18-$R18,0),"")</f>
        <v>0</v>
      </c>
      <c r="AM18" s="41"/>
      <c r="AN18" s="181">
        <f>IF($R18="","",  IF($X18="","", IF($R18=0,"---",(IF(ISERROR(($X18/$R18)-1),"---",($X18/$R18)-1) ))))</f>
        <v>0</v>
      </c>
      <c r="AP18" s="41" t="str">
        <f>IF(AND(ISNUMBER($T18),ISNUMBER($X18)),IF((ABS($T18-$X18))&gt;0.49,$X18-$T18,0),"")</f>
        <v/>
      </c>
      <c r="AQ18" s="41"/>
      <c r="AR18" s="181" t="e">
        <f>IF($T18="","",  IF($X18="","", IF($T18=0,"---",(IF(ISERROR(($X18/$T18)-1),"---",($X18/$T18)-1) ))))</f>
        <v>#N/A</v>
      </c>
      <c r="AS18" s="41"/>
      <c r="AT18" s="41" t="str">
        <f>IF(AND(ISNUMBER($R18),ISNUMBER($T18)),IF((ABS($R18-$T18))&gt;0.49,$T18-$R18,0),"")</f>
        <v/>
      </c>
      <c r="AU18" s="41"/>
      <c r="AV18" s="181" t="e">
        <f>IF($R18="","",  IF($T18="","", IF($R18=0,"---",(IF(ISERROR(($T18/$R18)-1),"---",($T18/$R18)-1) ))))</f>
        <v>#N/A</v>
      </c>
      <c r="AW18" s="41"/>
      <c r="AX18" s="41">
        <f>IF(AND(ISNUMBER($N18),ISNUMBER($V18)),IF((ABS($N18-$V18))&gt;0.49,$V18-$N18,0),"")</f>
        <v>0</v>
      </c>
      <c r="AY18" s="41"/>
      <c r="AZ18" s="181">
        <f>IF($N18="","",  IF($V18="","", IF($N18=0,"---",(IF(ISERROR(($V18/$N18)-1),"---",($V18/$N18)-1) ))))</f>
        <v>0</v>
      </c>
      <c r="BA18" s="41"/>
      <c r="BB18" s="41">
        <f>IF(AND(ISNUMBER($P18),ISNUMBER($V18)),IF((ABS($P18-$V18))&gt;0.49,$V18-$P18,0),"")</f>
        <v>0</v>
      </c>
      <c r="BC18" s="41"/>
      <c r="BD18" s="181">
        <f>IF($P18="","",  IF($V18="","", IF($P18=0,"---",(IF(ISERROR(($V18/$P18)-1),"---",($V18/$P18)-1) ))))</f>
        <v>0</v>
      </c>
      <c r="BE18" s="41"/>
      <c r="BF18" s="41">
        <f>IF(AND(ISNUMBER($R18),ISNUMBER($V18)),IF((ABS($R18-$V18))&gt;0.49,$V18-$R18,0),"")</f>
        <v>0</v>
      </c>
      <c r="BG18" s="41"/>
      <c r="BH18" s="181">
        <f>IF($R18="","",  IF($V18="","", IF($R18=0,"---",(IF(ISERROR(($V18/$R18)-1),"---",($V18/$R18)-1) ))))</f>
        <v>0</v>
      </c>
      <c r="BJ18" s="41" t="str">
        <f>IF(AND(ISNUMBER($T18),ISNUMBER($V18)),IF((ABS($T18-$V18))&gt;0.49,$V18-$T18,0),"")</f>
        <v/>
      </c>
      <c r="BK18" s="41"/>
      <c r="BL18" s="181" t="e">
        <f>IF($T18="","",  IF($V18="","", IF($T18=0,"---",(IF(ISERROR(($V18/$T18)-1),"---",($V18/$T18)-1) ))))</f>
        <v>#N/A</v>
      </c>
      <c r="BM18" s="41"/>
    </row>
    <row r="19" spans="2:65" ht="15.75" customHeight="1">
      <c r="C19" s="19"/>
      <c r="D19" s="18"/>
      <c r="E19" s="13"/>
      <c r="F19" s="13"/>
      <c r="G19" s="13"/>
      <c r="H19" s="13"/>
      <c r="I19" s="13"/>
      <c r="K19" s="21"/>
      <c r="L19" s="66"/>
      <c r="M19" s="125"/>
      <c r="N19" s="125"/>
      <c r="O19" s="80"/>
      <c r="P19" s="125"/>
      <c r="Q19" s="125"/>
      <c r="R19" s="125"/>
      <c r="S19" s="125"/>
      <c r="T19" s="125"/>
      <c r="U19" s="125"/>
      <c r="V19" s="125"/>
      <c r="W19" s="125"/>
      <c r="X19" s="125"/>
      <c r="Y19" s="125"/>
      <c r="Z19" s="100"/>
      <c r="AA19" s="125"/>
      <c r="AB19" s="183"/>
      <c r="AC19" s="169"/>
      <c r="AD19" s="100"/>
      <c r="AE19" s="125"/>
      <c r="AF19" s="183"/>
      <c r="AG19" s="125"/>
      <c r="AH19" s="41"/>
      <c r="AI19" s="125"/>
      <c r="AJ19" s="183"/>
      <c r="AK19" s="169"/>
      <c r="AL19" s="41"/>
      <c r="AM19" s="125"/>
      <c r="AN19" s="181"/>
      <c r="AP19" s="41"/>
      <c r="AQ19" s="125"/>
      <c r="AR19" s="181"/>
      <c r="AS19" s="125"/>
      <c r="AT19" s="100"/>
      <c r="AU19" s="125"/>
      <c r="AV19" s="183"/>
      <c r="AW19" s="125"/>
      <c r="AX19" s="100"/>
      <c r="AY19" s="125"/>
      <c r="AZ19" s="183"/>
      <c r="BA19" s="125"/>
      <c r="BB19" s="100"/>
      <c r="BC19" s="125"/>
      <c r="BD19" s="183"/>
      <c r="BE19" s="125"/>
      <c r="BF19" s="41"/>
      <c r="BG19" s="125"/>
      <c r="BH19" s="181"/>
      <c r="BJ19" s="41"/>
      <c r="BK19" s="125"/>
      <c r="BL19" s="181"/>
      <c r="BM19" s="125"/>
    </row>
    <row r="20" spans="2:65" ht="15.75" customHeight="1">
      <c r="C20" s="19"/>
      <c r="D20" s="59" t="s">
        <v>222</v>
      </c>
      <c r="E20" s="13" t="s">
        <v>43</v>
      </c>
      <c r="F20" s="13"/>
      <c r="G20" s="13"/>
      <c r="H20" s="13"/>
      <c r="I20" s="13"/>
      <c r="K20" s="20"/>
      <c r="L20" s="66"/>
      <c r="M20" s="125"/>
      <c r="N20" s="125"/>
      <c r="O20" s="80"/>
      <c r="P20" s="125"/>
      <c r="Q20" s="125"/>
      <c r="R20" s="125"/>
      <c r="S20" s="125"/>
      <c r="T20" s="125"/>
      <c r="U20" s="125"/>
      <c r="V20" s="125"/>
      <c r="W20" s="125"/>
      <c r="X20" s="125"/>
      <c r="Y20" s="125"/>
      <c r="Z20" s="100" t="str">
        <f>IF(AND(ISNUMBER($V20),ISNUMBER($X20)),IF((ABS($V20-$X20))&gt;0.49,$X20-$V20,0),"")</f>
        <v/>
      </c>
      <c r="AA20" s="125"/>
      <c r="AB20" s="183" t="str">
        <f>IF($V20="","",  IF($X20="","", IF($V20=0,"---",(IF(ISERROR(($X20/$V20)-1),"---",($X20/$V20)-1) ))))</f>
        <v/>
      </c>
      <c r="AC20" s="169"/>
      <c r="AD20" s="100" t="str">
        <f>IF(AND(ISNUMBER($P20),ISNUMBER($X20)),IF((ABS($P20-$X20))&gt;0.49,$X20-$P20,0),"")</f>
        <v/>
      </c>
      <c r="AE20" s="125"/>
      <c r="AF20" s="183" t="str">
        <f>IF($P20="","",  IF($X20="","", IF($P20=0,"---",(IF(ISERROR(($X20/$P20)-1),"---",($X20/$P20)-1) ))))</f>
        <v/>
      </c>
      <c r="AG20" s="125"/>
      <c r="AH20" s="41" t="str">
        <f>IF(AND(ISNUMBER($N20),ISNUMBER($X20)),IF((ABS($N20-$X20))&gt;0.49,$X20-$N20,0),"")</f>
        <v/>
      </c>
      <c r="AI20" s="125"/>
      <c r="AJ20" s="183" t="str">
        <f>IF($N20="","",  IF($X20="","", IF($N20=0,"---",(IF(ISERROR(($X20/$N20)-1),"---",($X20/$N20)-1) ))))</f>
        <v/>
      </c>
      <c r="AK20" s="169"/>
      <c r="AL20" s="41" t="str">
        <f>IF(AND(ISNUMBER($R20),ISNUMBER($X20)),IF((ABS($R20-$X20))&gt;0.49,$X20-$R20,0),"")</f>
        <v/>
      </c>
      <c r="AM20" s="125"/>
      <c r="AN20" s="181" t="str">
        <f>IF($R20="","",  IF($X20="","", IF($R20=0,"---",(IF(ISERROR(($X20/$R20)-1),"---",($X20/$R20)-1) ))))</f>
        <v/>
      </c>
      <c r="AP20" s="41" t="str">
        <f>IF(AND(ISNUMBER($T20),ISNUMBER($X20)),IF((ABS($T20-$X20))&gt;0.49,$X20-$T20,0),"")</f>
        <v/>
      </c>
      <c r="AQ20" s="125"/>
      <c r="AR20" s="181" t="str">
        <f>IF($T20="","",  IF($X20="","", IF($T20=0,"---",(IF(ISERROR(($X20/$T20)-1),"---",($X20/$T20)-1) ))))</f>
        <v/>
      </c>
      <c r="AS20" s="125"/>
      <c r="AT20" s="100" t="str">
        <f>IF(AND(ISNUMBER($R20),ISNUMBER($T20)),IF((ABS($R20-$T20))&gt;0.49,$T20-$R20,0),"")</f>
        <v/>
      </c>
      <c r="AU20" s="125"/>
      <c r="AV20" s="183" t="str">
        <f>IF($R20="","",  IF($T20="","", IF($R20=0,"---",(IF(ISERROR(($T20/$R20)-1),"---",($T20/$R20)-1) ))))</f>
        <v/>
      </c>
      <c r="AW20" s="125"/>
      <c r="AX20" s="100" t="str">
        <f>IF(AND(ISNUMBER($N20),ISNUMBER($V20)),IF((ABS($N20-$V20))&gt;0.49,$V20-$N20,0),"")</f>
        <v/>
      </c>
      <c r="AY20" s="125"/>
      <c r="AZ20" s="183" t="str">
        <f>IF($N20="","",  IF($V20="","", IF($N20=0,"---",(IF(ISERROR(($V20/$N20)-1),"---",($V20/$N20)-1) ))))</f>
        <v/>
      </c>
      <c r="BA20" s="125"/>
      <c r="BB20" s="100" t="str">
        <f>IF(AND(ISNUMBER($P20),ISNUMBER($V20)),IF((ABS($P20-$V20))&gt;0.49,$V20-$P20,0),"")</f>
        <v/>
      </c>
      <c r="BC20" s="125"/>
      <c r="BD20" s="183" t="str">
        <f>IF($P20="","",  IF($V20="","", IF($P20=0,"---",(IF(ISERROR(($V20/$P20)-1),"---",($V20/$P20)-1) ))))</f>
        <v/>
      </c>
      <c r="BE20" s="125"/>
      <c r="BF20" s="41" t="str">
        <f>IF(AND(ISNUMBER($R20),ISNUMBER($V20)),IF((ABS($R20-$V20))&gt;0.49,$V20-$R20,0),"")</f>
        <v/>
      </c>
      <c r="BG20" s="125"/>
      <c r="BH20" s="181" t="str">
        <f>IF($R20="","",  IF($V20="","", IF($R20=0,"---",(IF(ISERROR(($V20/$R20)-1),"---",($V20/$R20)-1) ))))</f>
        <v/>
      </c>
      <c r="BJ20" s="41" t="str">
        <f>IF(AND(ISNUMBER($T20),ISNUMBER($V20)),IF((ABS($T20-$V20))&gt;0.49,$V20-$T20,0),"")</f>
        <v/>
      </c>
      <c r="BK20" s="125"/>
      <c r="BL20" s="181" t="str">
        <f>IF($T20="","",  IF($V20="","", IF($T20=0,"---",(IF(ISERROR(($V20/$T20)-1),"---",($V20/$T20)-1) ))))</f>
        <v/>
      </c>
      <c r="BM20" s="125"/>
    </row>
    <row r="21" spans="2:65" ht="15.75" customHeight="1">
      <c r="B21" s="231">
        <v>6</v>
      </c>
      <c r="C21" s="19"/>
      <c r="D21" s="18"/>
      <c r="E21" s="13"/>
      <c r="F21" s="13" t="s">
        <v>44</v>
      </c>
      <c r="G21" s="13"/>
      <c r="H21" s="13"/>
      <c r="I21" s="13"/>
      <c r="K21" s="20"/>
      <c r="L21" s="66" t="s">
        <v>29</v>
      </c>
      <c r="M21" s="125"/>
      <c r="N21" s="41">
        <f>VLOOKUP($B21,'[1]09-10-11'!$A$4:$EA$400,MATCH(N$2, '[1]09-10-11'!$A$4:$EA$4, 0))</f>
        <v>0</v>
      </c>
      <c r="O21" s="80"/>
      <c r="P21" s="41">
        <f>VLOOKUP($B21,'[1]09-10-11'!$A$4:$EA$400,MATCH(P$2, '[1]09-10-11'!$A$4:$EA$4, 0))</f>
        <v>0</v>
      </c>
      <c r="Q21" s="41"/>
      <c r="R21" s="41">
        <f>VLOOKUP($B21,'[1]09-10-11'!$A$4:$EA$400,MATCH(R$2, '[1]09-10-11'!$A$4:$EA$4, 0))</f>
        <v>0</v>
      </c>
      <c r="S21" s="41"/>
      <c r="T21" s="41" t="e">
        <f>VLOOKUP($B21,'[1]09-10-11'!$A$4:$EA$400,MATCH(T$2, '[1]09-10-11'!$A$4:$EA$4, 0))</f>
        <v>#N/A</v>
      </c>
      <c r="U21" s="41"/>
      <c r="V21" s="41">
        <f>VLOOKUP($B21,'[1]09-10-11'!$A$4:$EA$400,MATCH(V$2, '[1]09-10-11'!$A$4:$EA$4, 0))</f>
        <v>0</v>
      </c>
      <c r="W21" s="41"/>
      <c r="X21" s="41">
        <f>VLOOKUP($B21,'[1]09-10-11'!$A$4:$EA$400,MATCH(X$2, '[1]09-10-11'!$A$4:$EA$4, 0))</f>
        <v>0</v>
      </c>
      <c r="Y21" s="41"/>
      <c r="Z21" s="100">
        <f>IF(AND(ISNUMBER($V21),ISNUMBER($X21)),IF((ABS($V21-$X21))&gt;0.49,$X21-$V21,0),"")</f>
        <v>0</v>
      </c>
      <c r="AA21" s="100"/>
      <c r="AB21" s="183" t="str">
        <f>IF($V21="","",  IF($X21="","", IF($V21=0,"---",(IF(ISERROR(($X21/$V21)-1),"---",($X21/$V21)-1) ))))</f>
        <v>---</v>
      </c>
      <c r="AC21" s="169"/>
      <c r="AD21" s="100">
        <f>IF(AND(ISNUMBER($P21),ISNUMBER($X21)),IF((ABS($P21-$X21))&gt;0.49,$X21-$P21,0),"")</f>
        <v>0</v>
      </c>
      <c r="AE21" s="100"/>
      <c r="AF21" s="183" t="str">
        <f>IF($P21="","",  IF($X21="","", IF($P21=0,"---",(IF(ISERROR(($X21/$P21)-1),"---",($X21/$P21)-1) ))))</f>
        <v>---</v>
      </c>
      <c r="AG21" s="100"/>
      <c r="AH21" s="41">
        <f>IF(AND(ISNUMBER($N21),ISNUMBER($X21)),IF((ABS($N21-$X21))&gt;0.49,$X21-$N21,0),"")</f>
        <v>0</v>
      </c>
      <c r="AI21" s="41"/>
      <c r="AJ21" s="183" t="str">
        <f>IF($N21="","",  IF($X21="","", IF($N21=0,"---",(IF(ISERROR(($X21/$N21)-1),"---",($X21/$N21)-1) ))))</f>
        <v>---</v>
      </c>
      <c r="AK21" s="169"/>
      <c r="AL21" s="41">
        <f>IF(AND(ISNUMBER($R21),ISNUMBER($X21)),IF((ABS($R21-$X21))&gt;0.49,$X21-$R21,0),"")</f>
        <v>0</v>
      </c>
      <c r="AM21" s="100"/>
      <c r="AN21" s="183" t="str">
        <f>IF($R21="","",  IF($X21="","", IF($R21=0,"---",(IF(ISERROR(($X21/$R21)-1),"---",($X21/$R21)-1) ))))</f>
        <v>---</v>
      </c>
      <c r="AP21" s="100" t="str">
        <f>IF(AND(ISNUMBER($T21),ISNUMBER($X21)),IF((ABS($T21-$X21))&gt;0.49,$X21-$T21,0),"")</f>
        <v/>
      </c>
      <c r="AQ21" s="100"/>
      <c r="AR21" s="183" t="e">
        <f>IF($T21="","",  IF($X21="","", IF($T21=0,"---",(IF(ISERROR(($X21/$T21)-1),"---",($X21/$T21)-1) ))))</f>
        <v>#N/A</v>
      </c>
      <c r="AS21" s="100"/>
      <c r="AT21" s="100" t="str">
        <f>IF(AND(ISNUMBER($R21),ISNUMBER($T21)),IF((ABS($R21-$T21))&gt;0.49,$T21-$R21,0),"")</f>
        <v/>
      </c>
      <c r="AU21" s="100"/>
      <c r="AV21" s="183" t="e">
        <f>IF($R21="","",  IF($T21="","", IF($R21=0,"---",(IF(ISERROR(($T21/$R21)-1),"---",($T21/$R21)-1) ))))</f>
        <v>#N/A</v>
      </c>
      <c r="AW21" s="100"/>
      <c r="AX21" s="100">
        <f>IF(AND(ISNUMBER($N21),ISNUMBER($V21)),IF((ABS($N21-$V21))&gt;0.49,$V21-$N21,0),"")</f>
        <v>0</v>
      </c>
      <c r="AY21" s="100"/>
      <c r="AZ21" s="183" t="str">
        <f>IF($N21="","",  IF($V21="","", IF($N21=0,"---",(IF(ISERROR(($V21/$N21)-1),"---",($V21/$N21)-1) ))))</f>
        <v>---</v>
      </c>
      <c r="BA21" s="100"/>
      <c r="BB21" s="100">
        <f>IF(AND(ISNUMBER($P21),ISNUMBER($V21)),IF((ABS($P21-$V21))&gt;0.49,$V21-$P21,0),"")</f>
        <v>0</v>
      </c>
      <c r="BC21" s="100"/>
      <c r="BD21" s="183" t="str">
        <f>IF($P21="","",  IF($V21="","", IF($P21=0,"---",(IF(ISERROR(($V21/$P21)-1),"---",($V21/$P21)-1) ))))</f>
        <v>---</v>
      </c>
      <c r="BE21" s="100"/>
      <c r="BF21" s="41">
        <f>IF(AND(ISNUMBER($R21),ISNUMBER($V21)),IF((ABS($R21-$V21))&gt;0.49,$V21-$R21,0),"")</f>
        <v>0</v>
      </c>
      <c r="BG21" s="100"/>
      <c r="BH21" s="183" t="str">
        <f>IF($R21="","",  IF($V21="","", IF($R21=0,"---",(IF(ISERROR(($V21/$R21)-1),"---",($V21/$R21)-1) ))))</f>
        <v>---</v>
      </c>
      <c r="BJ21" s="100" t="str">
        <f>IF(AND(ISNUMBER($T21),ISNUMBER($V21)),IF((ABS($T21-$V21))&gt;0.49,$V21-$T21,0),"")</f>
        <v/>
      </c>
      <c r="BK21" s="100"/>
      <c r="BL21" s="183" t="e">
        <f>IF($T21="","",  IF($V21="","", IF($T21=0,"---",(IF(ISERROR(($V21/$T21)-1),"---",($V21/$T21)-1) ))))</f>
        <v>#N/A</v>
      </c>
      <c r="BM21" s="100"/>
    </row>
    <row r="22" spans="2:65" ht="15.75" customHeight="1">
      <c r="B22" s="231">
        <v>7</v>
      </c>
      <c r="C22" s="19"/>
      <c r="D22" s="18"/>
      <c r="E22" s="13"/>
      <c r="F22" s="13" t="s">
        <v>275</v>
      </c>
      <c r="G22" s="13"/>
      <c r="H22" s="13"/>
      <c r="I22" s="13"/>
      <c r="K22" s="21"/>
      <c r="L22" s="66" t="s">
        <v>29</v>
      </c>
      <c r="M22" s="125"/>
      <c r="N22" s="81">
        <f>VLOOKUP($B22,'[1]09-10-11'!$A$4:$EA$400,MATCH(N$2, '[1]09-10-11'!$A$4:$EA$4, 0))</f>
        <v>1362301</v>
      </c>
      <c r="O22" s="45"/>
      <c r="P22" s="81">
        <f>VLOOKUP($B22,'[1]09-10-11'!$A$4:$EA$400,MATCH(P$2, '[1]09-10-11'!$A$4:$EA$4, 0))</f>
        <v>1362301</v>
      </c>
      <c r="Q22" s="81"/>
      <c r="R22" s="81">
        <f>VLOOKUP($B22,'[1]09-10-11'!$A$4:$EA$400,MATCH(R$2, '[1]09-10-11'!$A$4:$EA$4, 0))</f>
        <v>1362301</v>
      </c>
      <c r="S22" s="81"/>
      <c r="T22" s="81" t="e">
        <f>VLOOKUP($B22,'[1]09-10-11'!$A$4:$EA$400,MATCH(T$2, '[1]09-10-11'!$A$4:$EA$4, 0))</f>
        <v>#N/A</v>
      </c>
      <c r="U22" s="81"/>
      <c r="V22" s="81">
        <f>VLOOKUP($B22,'[1]09-10-11'!$A$4:$EA$400,MATCH(V$2, '[1]09-10-11'!$A$4:$EA$4, 0))</f>
        <v>1362301</v>
      </c>
      <c r="W22" s="81"/>
      <c r="X22" s="81">
        <f>VLOOKUP($B22,'[1]09-10-11'!$A$4:$EA$400,MATCH(X$2, '[1]09-10-11'!$A$4:$EA$4, 0))</f>
        <v>1362301</v>
      </c>
      <c r="Y22" s="41"/>
      <c r="Z22" s="172">
        <f>IF(AND(ISNUMBER($V22),ISNUMBER($X22)),IF((ABS($V22-$X22))&gt;0.49,$X22-$V22,0),"")</f>
        <v>0</v>
      </c>
      <c r="AA22" s="172"/>
      <c r="AB22" s="184">
        <f>IF($V22="","",  IF($X22="","", IF($V22=0,"---",(IF(ISERROR(($X22/$V22)-1),"---",($X22/$V22)-1) ))))</f>
        <v>0</v>
      </c>
      <c r="AC22" s="170"/>
      <c r="AD22" s="172">
        <f>IF(AND(ISNUMBER($P22),ISNUMBER($X22)),IF((ABS($P22-$X22))&gt;0.49,$X22-$P22,0),"")</f>
        <v>0</v>
      </c>
      <c r="AE22" s="172"/>
      <c r="AF22" s="184">
        <f>IF($P22="","",  IF($X22="","", IF($P22=0,"---",(IF(ISERROR(($X22/$P22)-1),"---",($X22/$P22)-1) ))))</f>
        <v>0</v>
      </c>
      <c r="AG22" s="100"/>
      <c r="AH22" s="81">
        <f>IF(AND(ISNUMBER($N22),ISNUMBER($X22)),IF((ABS($N22-$X22))&gt;0.49,$X22-$N22,0),"")</f>
        <v>0</v>
      </c>
      <c r="AI22" s="81"/>
      <c r="AJ22" s="184">
        <f>IF($N22="","",  IF($X22="","", IF($N22=0,"---",(IF(ISERROR(($X22/$N22)-1),"---",($X22/$N22)-1) ))))</f>
        <v>0</v>
      </c>
      <c r="AK22" s="170"/>
      <c r="AL22" s="81">
        <f>IF(AND(ISNUMBER($R22),ISNUMBER($X22)),IF((ABS($R22-$X22))&gt;0.49,$X22-$R22,0),"")</f>
        <v>0</v>
      </c>
      <c r="AM22" s="172"/>
      <c r="AN22" s="182">
        <f>IF($R22="","",  IF($X22="","", IF($R22=0,"---",(IF(ISERROR(($X22/$R22)-1),"---",($X22/$R22)-1) ))))</f>
        <v>0</v>
      </c>
      <c r="AP22" s="81" t="str">
        <f>IF(AND(ISNUMBER($T22),ISNUMBER($X22)),IF((ABS($T22-$X22))&gt;0.49,$X22-$T22,0),"")</f>
        <v/>
      </c>
      <c r="AQ22" s="172"/>
      <c r="AR22" s="182" t="e">
        <f>IF($T22="","",  IF($X22="","", IF($T22=0,"---",(IF(ISERROR(($X22/$T22)-1),"---",($X22/$T22)-1) ))))</f>
        <v>#N/A</v>
      </c>
      <c r="AS22" s="100"/>
      <c r="AT22" s="172" t="str">
        <f>IF(AND(ISNUMBER($R22),ISNUMBER($T22)),IF((ABS($R22-$T22))&gt;0.49,$T22-$R22,0),"")</f>
        <v/>
      </c>
      <c r="AU22" s="172"/>
      <c r="AV22" s="184" t="e">
        <f>IF($R22="","",  IF($T22="","", IF($R22=0,"---",(IF(ISERROR(($T22/$R22)-1),"---",($T22/$R22)-1) ))))</f>
        <v>#N/A</v>
      </c>
      <c r="AW22" s="100"/>
      <c r="AX22" s="172">
        <f>IF(AND(ISNUMBER($N22),ISNUMBER($V22)),IF((ABS($N22-$V22))&gt;0.49,$V22-$N22,0),"")</f>
        <v>0</v>
      </c>
      <c r="AY22" s="172"/>
      <c r="AZ22" s="184">
        <f>IF($N22="","",  IF($V22="","", IF($N22=0,"---",(IF(ISERROR(($V22/$N22)-1),"---",($V22/$N22)-1) ))))</f>
        <v>0</v>
      </c>
      <c r="BA22" s="100"/>
      <c r="BB22" s="172">
        <f>IF(AND(ISNUMBER($P22),ISNUMBER($V22)),IF((ABS($P22-$V22))&gt;0.49,$V22-$P22,0),"")</f>
        <v>0</v>
      </c>
      <c r="BC22" s="172"/>
      <c r="BD22" s="184">
        <f>IF($P22="","",  IF($V22="","", IF($P22=0,"---",(IF(ISERROR(($V22/$P22)-1),"---",($V22/$P22)-1) ))))</f>
        <v>0</v>
      </c>
      <c r="BE22" s="100"/>
      <c r="BF22" s="81">
        <f>IF(AND(ISNUMBER($R22),ISNUMBER($V22)),IF((ABS($R22-$V22))&gt;0.49,$V22-$R22,0),"")</f>
        <v>0</v>
      </c>
      <c r="BG22" s="172"/>
      <c r="BH22" s="182">
        <f>IF($R22="","",  IF($V22="","", IF($R22=0,"---",(IF(ISERROR(($V22/$R22)-1),"---",($V22/$R22)-1) ))))</f>
        <v>0</v>
      </c>
      <c r="BJ22" s="81" t="str">
        <f>IF(AND(ISNUMBER($T22),ISNUMBER($V22)),IF((ABS($T22-$V22))&gt;0.49,$V22-$T22,0),"")</f>
        <v/>
      </c>
      <c r="BK22" s="172"/>
      <c r="BL22" s="182" t="e">
        <f>IF($T22="","",  IF($V22="","", IF($T22=0,"---",(IF(ISERROR(($V22/$T22)-1),"---",($V22/$T22)-1) ))))</f>
        <v>#N/A</v>
      </c>
      <c r="BM22" s="100"/>
    </row>
    <row r="23" spans="2:65" ht="15.75" customHeight="1">
      <c r="C23" s="19"/>
      <c r="D23" s="18"/>
      <c r="E23" s="13"/>
      <c r="F23" s="13"/>
      <c r="G23" s="13"/>
      <c r="H23" s="13"/>
      <c r="I23" s="13"/>
      <c r="K23" s="20"/>
      <c r="L23" s="66"/>
      <c r="M23" s="125"/>
      <c r="N23" s="125"/>
      <c r="O23" s="80"/>
      <c r="P23" s="125"/>
      <c r="Q23" s="125"/>
      <c r="R23" s="125"/>
      <c r="S23" s="125"/>
      <c r="T23" s="125"/>
      <c r="U23" s="125"/>
      <c r="V23" s="125"/>
      <c r="W23" s="125"/>
      <c r="X23" s="125"/>
      <c r="Y23" s="125"/>
      <c r="Z23" s="100"/>
      <c r="AA23" s="125"/>
      <c r="AB23" s="183"/>
      <c r="AC23" s="169"/>
      <c r="AD23" s="100"/>
      <c r="AE23" s="125"/>
      <c r="AF23" s="183"/>
      <c r="AG23" s="125"/>
      <c r="AH23" s="41"/>
      <c r="AI23" s="125"/>
      <c r="AJ23" s="183"/>
      <c r="AK23" s="169"/>
      <c r="AL23" s="41"/>
      <c r="AM23" s="125"/>
      <c r="AN23" s="181"/>
      <c r="AP23" s="41"/>
      <c r="AQ23" s="125"/>
      <c r="AR23" s="181"/>
      <c r="AS23" s="125"/>
      <c r="AT23" s="100"/>
      <c r="AU23" s="125"/>
      <c r="AV23" s="183"/>
      <c r="AW23" s="125"/>
      <c r="AX23" s="100"/>
      <c r="AY23" s="125"/>
      <c r="AZ23" s="183"/>
      <c r="BA23" s="125"/>
      <c r="BB23" s="100"/>
      <c r="BC23" s="125"/>
      <c r="BD23" s="183"/>
      <c r="BE23" s="125"/>
      <c r="BF23" s="41"/>
      <c r="BG23" s="125"/>
      <c r="BH23" s="181"/>
      <c r="BJ23" s="41"/>
      <c r="BK23" s="125"/>
      <c r="BL23" s="181"/>
      <c r="BM23" s="125"/>
    </row>
    <row r="24" spans="2:65" ht="15.75" customHeight="1">
      <c r="C24" s="19"/>
      <c r="D24" s="18"/>
      <c r="E24" s="13"/>
      <c r="F24" s="13"/>
      <c r="G24" s="13"/>
      <c r="H24" s="13" t="s">
        <v>39</v>
      </c>
      <c r="I24" s="13"/>
      <c r="K24" s="20"/>
      <c r="L24" s="66"/>
      <c r="M24" s="125"/>
      <c r="N24" s="41">
        <f>SUM(N21:N23)</f>
        <v>1362301</v>
      </c>
      <c r="O24" s="41"/>
      <c r="P24" s="41">
        <f>SUM(P21:P23)</f>
        <v>1362301</v>
      </c>
      <c r="Q24" s="41"/>
      <c r="R24" s="41">
        <f>SUM(R21:R23)</f>
        <v>1362301</v>
      </c>
      <c r="S24" s="41"/>
      <c r="T24" s="41" t="e">
        <f>SUM(T21:T23)</f>
        <v>#N/A</v>
      </c>
      <c r="U24" s="41"/>
      <c r="V24" s="41">
        <f>SUM(V21:V23)</f>
        <v>1362301</v>
      </c>
      <c r="W24" s="41"/>
      <c r="X24" s="41">
        <f>SUM(X21:X23)</f>
        <v>1362301</v>
      </c>
      <c r="Y24" s="41"/>
      <c r="Z24" s="100">
        <f>IF(AND(ISNUMBER($V24),ISNUMBER($X24)),IF((ABS($V24-$X24))&gt;0.49,$X24-$V24,0),"")</f>
        <v>0</v>
      </c>
      <c r="AA24" s="100"/>
      <c r="AB24" s="183">
        <f>IF($V24="","",  IF($X24="","", IF($V24=0,"---",(IF(ISERROR(($X24/$V24)-1),"---",($X24/$V24)-1) ))))</f>
        <v>0</v>
      </c>
      <c r="AC24" s="169"/>
      <c r="AD24" s="100">
        <f>IF(AND(ISNUMBER($P24),ISNUMBER($X24)),IF((ABS($P24-$X24))&gt;0.49,$X24-$P24,0),"")</f>
        <v>0</v>
      </c>
      <c r="AE24" s="100"/>
      <c r="AF24" s="183">
        <f>IF($P24="","",  IF($X24="","", IF($P24=0,"---",(IF(ISERROR(($X24/$P24)-1),"---",($X24/$P24)-1) ))))</f>
        <v>0</v>
      </c>
      <c r="AG24" s="100"/>
      <c r="AH24" s="41">
        <f>IF(AND(ISNUMBER($N24),ISNUMBER($X24)),IF((ABS($N24-$X24))&gt;0.49,$X24-$N24,0),"")</f>
        <v>0</v>
      </c>
      <c r="AI24" s="41"/>
      <c r="AJ24" s="183">
        <f>IF($N24="","",  IF($X24="","", IF($N24=0,"---",(IF(ISERROR(($X24/$N24)-1),"---",($X24/$N24)-1) ))))</f>
        <v>0</v>
      </c>
      <c r="AK24" s="169"/>
      <c r="AL24" s="41">
        <f>IF(AND(ISNUMBER($R24),ISNUMBER($X24)),IF((ABS($R24-$X24))&gt;0.49,$X24-$R24,0),"")</f>
        <v>0</v>
      </c>
      <c r="AM24" s="100"/>
      <c r="AN24" s="181">
        <f>IF($R24="","",  IF($X24="","", IF($R24=0,"---",(IF(ISERROR(($X24/$R24)-1),"---",($X24/$R24)-1) ))))</f>
        <v>0</v>
      </c>
      <c r="AP24" s="41" t="str">
        <f>IF(AND(ISNUMBER($T24),ISNUMBER($X24)),IF((ABS($T24-$X24))&gt;0.49,$X24-$T24,0),"")</f>
        <v/>
      </c>
      <c r="AQ24" s="100"/>
      <c r="AR24" s="181" t="e">
        <f>IF($T24="","",  IF($X24="","", IF($T24=0,"---",(IF(ISERROR(($X24/$T24)-1),"---",($X24/$T24)-1) ))))</f>
        <v>#N/A</v>
      </c>
      <c r="AS24" s="100"/>
      <c r="AT24" s="100" t="str">
        <f>IF(AND(ISNUMBER($R24),ISNUMBER($T24)),IF((ABS($R24-$T24))&gt;0.49,$T24-$R24,0),"")</f>
        <v/>
      </c>
      <c r="AU24" s="100"/>
      <c r="AV24" s="183" t="e">
        <f>IF($R24="","",  IF($T24="","", IF($R24=0,"---",(IF(ISERROR(($T24/$R24)-1),"---",($T24/$R24)-1) ))))</f>
        <v>#N/A</v>
      </c>
      <c r="AW24" s="100"/>
      <c r="AX24" s="100">
        <f>IF(AND(ISNUMBER($N24),ISNUMBER($V24)),IF((ABS($N24-$V24))&gt;0.49,$V24-$N24,0),"")</f>
        <v>0</v>
      </c>
      <c r="AY24" s="100"/>
      <c r="AZ24" s="183">
        <f>IF($N24="","",  IF($V24="","", IF($N24=0,"---",(IF(ISERROR(($V24/$N24)-1),"---",($V24/$N24)-1) ))))</f>
        <v>0</v>
      </c>
      <c r="BA24" s="100"/>
      <c r="BB24" s="100">
        <f>IF(AND(ISNUMBER($P24),ISNUMBER($V24)),IF((ABS($P24-$V24))&gt;0.49,$V24-$P24,0),"")</f>
        <v>0</v>
      </c>
      <c r="BC24" s="100"/>
      <c r="BD24" s="183">
        <f>IF($P24="","",  IF($V24="","", IF($P24=0,"---",(IF(ISERROR(($V24/$P24)-1),"---",($V24/$P24)-1) ))))</f>
        <v>0</v>
      </c>
      <c r="BE24" s="100"/>
      <c r="BF24" s="41">
        <f>IF(AND(ISNUMBER($R24),ISNUMBER($V24)),IF((ABS($R24-$V24))&gt;0.49,$V24-$R24,0),"")</f>
        <v>0</v>
      </c>
      <c r="BG24" s="100"/>
      <c r="BH24" s="181">
        <f>IF($R24="","",  IF($V24="","", IF($R24=0,"---",(IF(ISERROR(($V24/$R24)-1),"---",($V24/$R24)-1) ))))</f>
        <v>0</v>
      </c>
      <c r="BJ24" s="41" t="str">
        <f>IF(AND(ISNUMBER($T24),ISNUMBER($V24)),IF((ABS($T24-$V24))&gt;0.49,$V24-$T24,0),"")</f>
        <v/>
      </c>
      <c r="BK24" s="100"/>
      <c r="BL24" s="181" t="e">
        <f>IF($T24="","",  IF($V24="","", IF($T24=0,"---",(IF(ISERROR(($V24/$T24)-1),"---",($V24/$T24)-1) ))))</f>
        <v>#N/A</v>
      </c>
      <c r="BM24" s="100"/>
    </row>
    <row r="25" spans="2:65" ht="15.75" customHeight="1">
      <c r="C25" s="19"/>
      <c r="D25" s="18"/>
      <c r="E25" s="13"/>
      <c r="F25" s="13"/>
      <c r="G25" s="13"/>
      <c r="H25" s="13"/>
      <c r="I25" s="13"/>
      <c r="K25" s="21"/>
      <c r="L25" s="66"/>
      <c r="M25" s="125"/>
      <c r="N25" s="125"/>
      <c r="O25" s="80"/>
      <c r="P25" s="125"/>
      <c r="Q25" s="125"/>
      <c r="R25" s="125"/>
      <c r="S25" s="125"/>
      <c r="T25" s="125"/>
      <c r="U25" s="125"/>
      <c r="V25" s="125"/>
      <c r="W25" s="125"/>
      <c r="X25" s="125"/>
      <c r="Y25" s="125"/>
      <c r="Z25" s="100"/>
      <c r="AA25" s="125"/>
      <c r="AB25" s="183"/>
      <c r="AC25" s="169"/>
      <c r="AD25" s="100"/>
      <c r="AE25" s="125"/>
      <c r="AF25" s="183"/>
      <c r="AG25" s="125"/>
      <c r="AH25" s="41"/>
      <c r="AI25" s="125"/>
      <c r="AJ25" s="183"/>
      <c r="AK25" s="169"/>
      <c r="AL25" s="41"/>
      <c r="AM25" s="125"/>
      <c r="AN25" s="181"/>
      <c r="AP25" s="41"/>
      <c r="AQ25" s="125"/>
      <c r="AR25" s="181"/>
      <c r="AS25" s="125"/>
      <c r="AT25" s="100"/>
      <c r="AU25" s="125"/>
      <c r="AV25" s="183"/>
      <c r="AW25" s="125"/>
      <c r="AX25" s="100"/>
      <c r="AY25" s="125"/>
      <c r="AZ25" s="183"/>
      <c r="BA25" s="125"/>
      <c r="BB25" s="100"/>
      <c r="BC25" s="125"/>
      <c r="BD25" s="183"/>
      <c r="BE25" s="125"/>
      <c r="BF25" s="41"/>
      <c r="BG25" s="125"/>
      <c r="BH25" s="181"/>
      <c r="BJ25" s="41"/>
      <c r="BK25" s="125"/>
      <c r="BL25" s="181"/>
      <c r="BM25" s="125"/>
    </row>
    <row r="26" spans="2:65" ht="15.75" customHeight="1">
      <c r="C26" s="19"/>
      <c r="D26" s="59" t="s">
        <v>223</v>
      </c>
      <c r="E26" s="13" t="s">
        <v>89</v>
      </c>
      <c r="F26" s="13"/>
      <c r="G26" s="13"/>
      <c r="H26" s="13"/>
      <c r="I26" s="13"/>
      <c r="K26" s="20"/>
      <c r="L26" s="22"/>
      <c r="M26" s="125"/>
      <c r="N26" s="125"/>
      <c r="O26" s="80"/>
      <c r="P26" s="125"/>
      <c r="Q26" s="125"/>
      <c r="R26" s="125"/>
      <c r="S26" s="125"/>
      <c r="T26" s="125"/>
      <c r="U26" s="125"/>
      <c r="V26" s="125"/>
      <c r="W26" s="125"/>
      <c r="X26" s="125"/>
      <c r="Y26" s="125"/>
      <c r="Z26" s="100" t="str">
        <f>IF(AND(ISNUMBER($V26),ISNUMBER($X26)),IF((ABS($V26-$X26))&gt;0.49,$X26-$V26,0),"")</f>
        <v/>
      </c>
      <c r="AA26" s="125"/>
      <c r="AB26" s="183" t="str">
        <f>IF($V26="","",  IF($X26="","", IF($V26=0,"---",(IF(ISERROR(($X26/$V26)-1),"---",($X26/$V26)-1) ))))</f>
        <v/>
      </c>
      <c r="AC26" s="169"/>
      <c r="AD26" s="100" t="str">
        <f>IF(AND(ISNUMBER($P26),ISNUMBER($X26)),IF((ABS($P26-$X26))&gt;0.49,$X26-$P26,0),"")</f>
        <v/>
      </c>
      <c r="AE26" s="125"/>
      <c r="AF26" s="183" t="str">
        <f>IF($P26="","",  IF($X26="","", IF($P26=0,"---",(IF(ISERROR(($X26/$P26)-1),"---",($X26/$P26)-1) ))))</f>
        <v/>
      </c>
      <c r="AG26" s="125"/>
      <c r="AH26" s="41" t="str">
        <f>IF(AND(ISNUMBER($N26),ISNUMBER($X26)),IF((ABS($N26-$X26))&gt;0.49,$X26-$N26,0),"")</f>
        <v/>
      </c>
      <c r="AI26" s="125"/>
      <c r="AJ26" s="183" t="str">
        <f>IF($N26="","",  IF($X26="","", IF($N26=0,"---",(IF(ISERROR(($X26/$N26)-1),"---",($X26/$N26)-1) ))))</f>
        <v/>
      </c>
      <c r="AK26" s="169"/>
      <c r="AL26" s="41" t="str">
        <f>IF(AND(ISNUMBER($R26),ISNUMBER($X26)),IF((ABS($R26-$X26))&gt;0.49,$X26-$R26,0),"")</f>
        <v/>
      </c>
      <c r="AM26" s="125"/>
      <c r="AN26" s="181" t="str">
        <f>IF($R26="","",  IF($X26="","", IF($R26=0,"---",(IF(ISERROR(($X26/$R26)-1),"---",($X26/$R26)-1) ))))</f>
        <v/>
      </c>
      <c r="AP26" s="41" t="str">
        <f>IF(AND(ISNUMBER($T26),ISNUMBER($X26)),IF((ABS($T26-$X26))&gt;0.49,$X26-$T26,0),"")</f>
        <v/>
      </c>
      <c r="AQ26" s="125"/>
      <c r="AR26" s="181" t="str">
        <f>IF($T26="","",  IF($X26="","", IF($T26=0,"---",(IF(ISERROR(($X26/$T26)-1),"---",($X26/$T26)-1) ))))</f>
        <v/>
      </c>
      <c r="AS26" s="125"/>
      <c r="AT26" s="100" t="str">
        <f>IF(AND(ISNUMBER($R26),ISNUMBER($T26)),IF((ABS($R26-$T26))&gt;0.49,$T26-$R26,0),"")</f>
        <v/>
      </c>
      <c r="AU26" s="125"/>
      <c r="AV26" s="183" t="str">
        <f>IF($R26="","",  IF($T26="","", IF($R26=0,"---",(IF(ISERROR(($T26/$R26)-1),"---",($T26/$R26)-1) ))))</f>
        <v/>
      </c>
      <c r="AW26" s="125"/>
      <c r="AX26" s="100" t="str">
        <f>IF(AND(ISNUMBER($N26),ISNUMBER($V26)),IF((ABS($N26-$V26))&gt;0.49,$V26-$N26,0),"")</f>
        <v/>
      </c>
      <c r="AY26" s="125"/>
      <c r="AZ26" s="183" t="str">
        <f>IF($N26="","",  IF($V26="","", IF($N26=0,"---",(IF(ISERROR(($V26/$N26)-1),"---",($V26/$N26)-1) ))))</f>
        <v/>
      </c>
      <c r="BA26" s="125"/>
      <c r="BB26" s="100" t="str">
        <f>IF(AND(ISNUMBER($P26),ISNUMBER($V26)),IF((ABS($P26-$V26))&gt;0.49,$V26-$P26,0),"")</f>
        <v/>
      </c>
      <c r="BC26" s="125"/>
      <c r="BD26" s="183" t="str">
        <f>IF($P26="","",  IF($V26="","", IF($P26=0,"---",(IF(ISERROR(($V26/$P26)-1),"---",($V26/$P26)-1) ))))</f>
        <v/>
      </c>
      <c r="BE26" s="125"/>
      <c r="BF26" s="41" t="str">
        <f>IF(AND(ISNUMBER($R26),ISNUMBER($V26)),IF((ABS($R26-$V26))&gt;0.49,$V26-$R26,0),"")</f>
        <v/>
      </c>
      <c r="BG26" s="125"/>
      <c r="BH26" s="181" t="str">
        <f>IF($R26="","",  IF($V26="","", IF($R26=0,"---",(IF(ISERROR(($V26/$R26)-1),"---",($V26/$R26)-1) ))))</f>
        <v/>
      </c>
      <c r="BJ26" s="41" t="str">
        <f>IF(AND(ISNUMBER($T26),ISNUMBER($V26)),IF((ABS($T26-$V26))&gt;0.49,$V26-$T26,0),"")</f>
        <v/>
      </c>
      <c r="BK26" s="125"/>
      <c r="BL26" s="181" t="str">
        <f>IF($T26="","",  IF($V26="","", IF($T26=0,"---",(IF(ISERROR(($V26/$T26)-1),"---",($V26/$T26)-1) ))))</f>
        <v/>
      </c>
      <c r="BM26" s="125"/>
    </row>
    <row r="27" spans="2:65" ht="15.75" customHeight="1">
      <c r="B27" s="231">
        <v>9</v>
      </c>
      <c r="C27" s="19"/>
      <c r="D27" s="18"/>
      <c r="E27" s="13"/>
      <c r="F27" s="13" t="s">
        <v>44</v>
      </c>
      <c r="G27" s="13"/>
      <c r="H27" s="13"/>
      <c r="I27" s="13"/>
      <c r="K27" s="20"/>
      <c r="L27" s="66" t="s">
        <v>29</v>
      </c>
      <c r="M27" s="125"/>
      <c r="N27" s="41">
        <f>VLOOKUP($B27,'[1]09-10-11'!$A$4:$EA$400,MATCH(N$2, '[1]09-10-11'!$A$4:$EA$4, 0))</f>
        <v>0</v>
      </c>
      <c r="O27" s="80"/>
      <c r="P27" s="41">
        <f>VLOOKUP($B27,'[1]09-10-11'!$A$4:$EA$400,MATCH(P$2, '[1]09-10-11'!$A$4:$EA$4, 0))</f>
        <v>0</v>
      </c>
      <c r="Q27" s="41"/>
      <c r="R27" s="41">
        <f>VLOOKUP($B27,'[1]09-10-11'!$A$4:$EA$400,MATCH(R$2, '[1]09-10-11'!$A$4:$EA$4, 0))</f>
        <v>0</v>
      </c>
      <c r="S27" s="41"/>
      <c r="T27" s="41" t="e">
        <f>VLOOKUP($B27,'[1]09-10-11'!$A$4:$EA$400,MATCH(T$2, '[1]09-10-11'!$A$4:$EA$4, 0))</f>
        <v>#N/A</v>
      </c>
      <c r="U27" s="41"/>
      <c r="V27" s="41">
        <f>VLOOKUP($B27,'[1]09-10-11'!$A$4:$EA$400,MATCH(V$2, '[1]09-10-11'!$A$4:$EA$4, 0))</f>
        <v>0</v>
      </c>
      <c r="W27" s="41"/>
      <c r="X27" s="41">
        <f>VLOOKUP($B27,'[1]09-10-11'!$A$4:$EA$400,MATCH(X$2, '[1]09-10-11'!$A$4:$EA$4, 0))</f>
        <v>0</v>
      </c>
      <c r="Y27" s="41"/>
      <c r="Z27" s="100">
        <f>IF(AND(ISNUMBER($V27),ISNUMBER($X27)),IF((ABS($V27-$X27))&gt;0.49,$X27-$V27,0),"")</f>
        <v>0</v>
      </c>
      <c r="AA27" s="100"/>
      <c r="AB27" s="183" t="str">
        <f>IF($V27="","",  IF($X27="","", IF($V27=0,"---",(IF(ISERROR(($X27/$V27)-1),"---",($X27/$V27)-1) ))))</f>
        <v>---</v>
      </c>
      <c r="AC27" s="169"/>
      <c r="AD27" s="100">
        <f>IF(AND(ISNUMBER($P27),ISNUMBER($X27)),IF((ABS($P27-$X27))&gt;0.49,$X27-$P27,0),"")</f>
        <v>0</v>
      </c>
      <c r="AE27" s="100"/>
      <c r="AF27" s="183" t="str">
        <f>IF($P27="","",  IF($X27="","", IF($P27=0,"---",(IF(ISERROR(($X27/$P27)-1),"---",($X27/$P27)-1) ))))</f>
        <v>---</v>
      </c>
      <c r="AG27" s="100"/>
      <c r="AH27" s="41">
        <f>IF(AND(ISNUMBER($N27),ISNUMBER($X27)),IF((ABS($N27-$X27))&gt;0.49,$X27-$N27,0),"")</f>
        <v>0</v>
      </c>
      <c r="AI27" s="41"/>
      <c r="AJ27" s="183" t="str">
        <f>IF($N27="","",  IF($X27="","", IF($N27=0,"---",(IF(ISERROR(($X27/$N27)-1),"---",($X27/$N27)-1) ))))</f>
        <v>---</v>
      </c>
      <c r="AK27" s="169"/>
      <c r="AL27" s="100">
        <f>IF(AND(ISNUMBER($R27),ISNUMBER($X27)),IF((ABS($R27-$X27))&gt;0.49,$X27-$R27,0),"")</f>
        <v>0</v>
      </c>
      <c r="AM27" s="100"/>
      <c r="AN27" s="183" t="str">
        <f>IF($R27="","",  IF($X27="","", IF($R27=0,"---",(IF(ISERROR(($X27/$R27)-1),"---",($X27/$R27)-1) ))))</f>
        <v>---</v>
      </c>
      <c r="AP27" s="100" t="str">
        <f>IF(AND(ISNUMBER($T27),ISNUMBER($X27)),IF((ABS($T27-$X27))&gt;0.49,$X27-$T27,0),"")</f>
        <v/>
      </c>
      <c r="AQ27" s="100"/>
      <c r="AR27" s="183" t="e">
        <f>IF($T27="","",  IF($X27="","", IF($T27=0,"---",(IF(ISERROR(($X27/$T27)-1),"---",($X27/$T27)-1) ))))</f>
        <v>#N/A</v>
      </c>
      <c r="AS27" s="100"/>
      <c r="AT27" s="100" t="str">
        <f>IF(AND(ISNUMBER($R27),ISNUMBER($T27)),IF((ABS($R27-$T27))&gt;0.49,$T27-$R27,0),"")</f>
        <v/>
      </c>
      <c r="AU27" s="100"/>
      <c r="AV27" s="183" t="e">
        <f>IF($R27="","",  IF($T27="","", IF($R27=0,"---",(IF(ISERROR(($T27/$R27)-1),"---",($T27/$R27)-1) ))))</f>
        <v>#N/A</v>
      </c>
      <c r="AW27" s="100"/>
      <c r="AX27" s="100">
        <f>IF(AND(ISNUMBER($N27),ISNUMBER($V27)),IF((ABS($N27-$V27))&gt;0.49,$V27-$N27,0),"")</f>
        <v>0</v>
      </c>
      <c r="AY27" s="100"/>
      <c r="AZ27" s="183" t="str">
        <f>IF($N27="","",  IF($V27="","", IF($N27=0,"---",(IF(ISERROR(($V27/$N27)-1),"---",($V27/$N27)-1) ))))</f>
        <v>---</v>
      </c>
      <c r="BA27" s="100"/>
      <c r="BB27" s="100">
        <f>IF(AND(ISNUMBER($P27),ISNUMBER($V27)),IF((ABS($P27-$V27))&gt;0.49,$V27-$P27,0),"")</f>
        <v>0</v>
      </c>
      <c r="BC27" s="100"/>
      <c r="BD27" s="183" t="str">
        <f>IF($P27="","",  IF($V27="","", IF($P27=0,"---",(IF(ISERROR(($V27/$P27)-1),"---",($V27/$P27)-1) ))))</f>
        <v>---</v>
      </c>
      <c r="BE27" s="100"/>
      <c r="BF27" s="100">
        <f>IF(AND(ISNUMBER($R27),ISNUMBER($V27)),IF((ABS($R27-$V27))&gt;0.49,$V27-$R27,0),"")</f>
        <v>0</v>
      </c>
      <c r="BG27" s="100"/>
      <c r="BH27" s="183" t="str">
        <f>IF($R27="","",  IF($V27="","", IF($R27=0,"---",(IF(ISERROR(($V27/$R27)-1),"---",($V27/$R27)-1) ))))</f>
        <v>---</v>
      </c>
      <c r="BJ27" s="100" t="str">
        <f>IF(AND(ISNUMBER($T27),ISNUMBER($V27)),IF((ABS($T27-$V27))&gt;0.49,$V27-$T27,0),"")</f>
        <v/>
      </c>
      <c r="BK27" s="100"/>
      <c r="BL27" s="183" t="e">
        <f>IF($T27="","",  IF($V27="","", IF($T27=0,"---",(IF(ISERROR(($V27/$T27)-1),"---",($V27/$T27)-1) ))))</f>
        <v>#N/A</v>
      </c>
      <c r="BM27" s="100"/>
    </row>
    <row r="28" spans="2:65" ht="15.75" customHeight="1">
      <c r="B28" s="231">
        <v>10</v>
      </c>
      <c r="C28" s="19"/>
      <c r="D28" s="18"/>
      <c r="E28" s="13"/>
      <c r="F28" s="13" t="s">
        <v>275</v>
      </c>
      <c r="G28" s="13"/>
      <c r="H28" s="13"/>
      <c r="I28" s="13"/>
      <c r="K28" s="21"/>
      <c r="L28" s="66" t="s">
        <v>29</v>
      </c>
      <c r="M28" s="125"/>
      <c r="N28" s="81">
        <f>VLOOKUP($B28,'[1]09-10-11'!$A$4:$EA$400,MATCH(N$2, '[1]09-10-11'!$A$4:$EA$4, 0))</f>
        <v>3294050</v>
      </c>
      <c r="O28" s="45"/>
      <c r="P28" s="81">
        <f>VLOOKUP($B28,'[1]09-10-11'!$A$4:$EA$400,MATCH(P$2, '[1]09-10-11'!$A$4:$EA$4, 0))</f>
        <v>3794050</v>
      </c>
      <c r="Q28" s="81"/>
      <c r="R28" s="81">
        <f>VLOOKUP($B28,'[1]09-10-11'!$A$4:$EA$400,MATCH(R$2, '[1]09-10-11'!$A$4:$EA$4, 0))</f>
        <v>3294050</v>
      </c>
      <c r="S28" s="81"/>
      <c r="T28" s="81" t="e">
        <f>VLOOKUP($B28,'[1]09-10-11'!$A$4:$EA$400,MATCH(T$2, '[1]09-10-11'!$A$4:$EA$4, 0))</f>
        <v>#N/A</v>
      </c>
      <c r="U28" s="81"/>
      <c r="V28" s="81">
        <f>VLOOKUP($B28,'[1]09-10-11'!$A$4:$EA$400,MATCH(V$2, '[1]09-10-11'!$A$4:$EA$4, 0))</f>
        <v>3544050</v>
      </c>
      <c r="W28" s="81"/>
      <c r="X28" s="81">
        <f>VLOOKUP($B28,'[1]09-10-11'!$A$4:$EA$400,MATCH(X$2, '[1]09-10-11'!$A$4:$EA$4, 0))</f>
        <v>3919050</v>
      </c>
      <c r="Y28" s="41"/>
      <c r="Z28" s="172">
        <f>IF(AND(ISNUMBER($V28),ISNUMBER($X28)),IF((ABS($V28-$X28))&gt;0.49,$X28-$V28,0),"")</f>
        <v>375000</v>
      </c>
      <c r="AA28" s="172"/>
      <c r="AB28" s="184">
        <f>IF($V28="","",  IF($X28="","", IF($V28=0,"---",(IF(ISERROR(($X28/$V28)-1),"---",($X28/$V28)-1) ))))</f>
        <v>0.10581114826258098</v>
      </c>
      <c r="AC28" s="170"/>
      <c r="AD28" s="172">
        <f>IF(AND(ISNUMBER($P28),ISNUMBER($X28)),IF((ABS($P28-$X28))&gt;0.49,$X28-$P28,0),"")</f>
        <v>125000</v>
      </c>
      <c r="AE28" s="172"/>
      <c r="AF28" s="184">
        <f>IF($P28="","",  IF($X28="","", IF($P28=0,"---",(IF(ISERROR(($X28/$P28)-1),"---",($X28/$P28)-1) ))))</f>
        <v>3.2946323849184944E-2</v>
      </c>
      <c r="AG28" s="100"/>
      <c r="AH28" s="81">
        <f>IF(AND(ISNUMBER($N28),ISNUMBER($X28)),IF((ABS($N28-$X28))&gt;0.49,$X28-$N28,0),"")</f>
        <v>625000</v>
      </c>
      <c r="AI28" s="81"/>
      <c r="AJ28" s="184">
        <f>IF($N28="","",  IF($X28="","", IF($N28=0,"---",(IF(ISERROR(($X28/$N28)-1),"---",($X28/$N28)-1) ))))</f>
        <v>0.18973603922223403</v>
      </c>
      <c r="AK28" s="160"/>
      <c r="AL28" s="172">
        <f>IF(AND(ISNUMBER($R28),ISNUMBER($X28)),IF((ABS($R28-$X28))&gt;0.49,$X28-$R28,0),"")</f>
        <v>625000</v>
      </c>
      <c r="AM28" s="172"/>
      <c r="AN28" s="184">
        <f>IF($R28="","",  IF($X28="","", IF($R28=0,"---",(IF(ISERROR(($X28/$R28)-1),"---",($X28/$R28)-1) ))))</f>
        <v>0.18973603922223403</v>
      </c>
      <c r="AP28" s="172" t="str">
        <f>IF(AND(ISNUMBER($T28),ISNUMBER($X28)),IF((ABS($T28-$X28))&gt;0.49,$X28-$T28,0),"")</f>
        <v/>
      </c>
      <c r="AQ28" s="172"/>
      <c r="AR28" s="184" t="e">
        <f>IF($T28="","",  IF($X28="","", IF($T28=0,"---",(IF(ISERROR(($X28/$T28)-1),"---",($X28/$T28)-1) ))))</f>
        <v>#N/A</v>
      </c>
      <c r="AS28" s="100"/>
      <c r="AT28" s="172" t="str">
        <f>IF(AND(ISNUMBER($R28),ISNUMBER($T28)),IF((ABS($R28-$T28))&gt;0.49,$T28-$R28,0),"")</f>
        <v/>
      </c>
      <c r="AU28" s="172"/>
      <c r="AV28" s="184" t="e">
        <f>IF($R28="","",  IF($T28="","", IF($R28=0,"---",(IF(ISERROR(($T28/$R28)-1),"---",($T28/$R28)-1) ))))</f>
        <v>#N/A</v>
      </c>
      <c r="AW28" s="100"/>
      <c r="AX28" s="172">
        <f>IF(AND(ISNUMBER($N28),ISNUMBER($V28)),IF((ABS($N28-$V28))&gt;0.49,$V28-$N28,0),"")</f>
        <v>250000</v>
      </c>
      <c r="AY28" s="172"/>
      <c r="AZ28" s="184">
        <f>IF($N28="","",  IF($V28="","", IF($N28=0,"---",(IF(ISERROR(($V28/$N28)-1),"---",($V28/$N28)-1) ))))</f>
        <v>7.5894415688893657E-2</v>
      </c>
      <c r="BA28" s="100"/>
      <c r="BB28" s="172">
        <f>IF(AND(ISNUMBER($P28),ISNUMBER($V28)),IF((ABS($P28-$V28))&gt;0.49,$V28-$P28,0),"")</f>
        <v>-250000</v>
      </c>
      <c r="BC28" s="172"/>
      <c r="BD28" s="184">
        <f>IF($P28="","",  IF($V28="","", IF($P28=0,"---",(IF(ISERROR(($V28/$P28)-1),"---",($V28/$P28)-1) ))))</f>
        <v>-6.5892647698369777E-2</v>
      </c>
      <c r="BE28" s="100"/>
      <c r="BF28" s="172">
        <f>IF(AND(ISNUMBER($R28),ISNUMBER($V28)),IF((ABS($R28-$V28))&gt;0.49,$V28-$R28,0),"")</f>
        <v>250000</v>
      </c>
      <c r="BG28" s="172"/>
      <c r="BH28" s="184">
        <f>IF($R28="","",  IF($V28="","", IF($R28=0,"---",(IF(ISERROR(($V28/$R28)-1),"---",($V28/$R28)-1) ))))</f>
        <v>7.5894415688893657E-2</v>
      </c>
      <c r="BJ28" s="172" t="str">
        <f>IF(AND(ISNUMBER($T28),ISNUMBER($V28)),IF((ABS($T28-$V28))&gt;0.49,$V28-$T28,0),"")</f>
        <v/>
      </c>
      <c r="BK28" s="172"/>
      <c r="BL28" s="184" t="e">
        <f>IF($T28="","",  IF($V28="","", IF($T28=0,"---",(IF(ISERROR(($V28/$T28)-1),"---",($V28/$T28)-1) ))))</f>
        <v>#N/A</v>
      </c>
      <c r="BM28" s="100"/>
    </row>
    <row r="29" spans="2:65" ht="15.75" customHeight="1">
      <c r="C29" s="19"/>
      <c r="D29" s="18"/>
      <c r="E29" s="13"/>
      <c r="F29" s="13"/>
      <c r="G29" s="13"/>
      <c r="H29" s="13"/>
      <c r="I29" s="13"/>
      <c r="K29" s="20"/>
      <c r="L29" s="66"/>
      <c r="M29" s="125"/>
      <c r="N29" s="125"/>
      <c r="O29" s="80"/>
      <c r="P29" s="125"/>
      <c r="Q29" s="125"/>
      <c r="R29" s="125"/>
      <c r="S29" s="125"/>
      <c r="T29" s="125"/>
      <c r="U29" s="125"/>
      <c r="V29" s="125"/>
      <c r="W29" s="125"/>
      <c r="X29" s="125"/>
      <c r="Y29" s="125"/>
      <c r="Z29" s="100"/>
      <c r="AA29" s="125"/>
      <c r="AB29" s="183"/>
      <c r="AC29" s="169"/>
      <c r="AD29" s="100"/>
      <c r="AE29" s="125"/>
      <c r="AF29" s="183"/>
      <c r="AG29" s="125"/>
      <c r="AH29" s="41"/>
      <c r="AI29" s="125"/>
      <c r="AJ29" s="183"/>
      <c r="AK29" s="169"/>
      <c r="AL29" s="100"/>
      <c r="AM29" s="125"/>
      <c r="AN29" s="183"/>
      <c r="AP29" s="100"/>
      <c r="AQ29" s="125"/>
      <c r="AR29" s="183"/>
      <c r="AS29" s="125"/>
      <c r="AT29" s="100"/>
      <c r="AU29" s="125"/>
      <c r="AV29" s="183"/>
      <c r="AW29" s="125"/>
      <c r="AX29" s="100"/>
      <c r="AY29" s="125"/>
      <c r="AZ29" s="183"/>
      <c r="BA29" s="125"/>
      <c r="BB29" s="100"/>
      <c r="BC29" s="125"/>
      <c r="BD29" s="183"/>
      <c r="BE29" s="125"/>
      <c r="BF29" s="100"/>
      <c r="BG29" s="125"/>
      <c r="BH29" s="183"/>
      <c r="BJ29" s="100"/>
      <c r="BK29" s="125"/>
      <c r="BL29" s="183"/>
      <c r="BM29" s="125"/>
    </row>
    <row r="30" spans="2:65" ht="15.75" customHeight="1">
      <c r="C30" s="19"/>
      <c r="D30" s="18"/>
      <c r="E30" s="13"/>
      <c r="F30" s="13"/>
      <c r="G30" s="13"/>
      <c r="H30" s="13" t="s">
        <v>39</v>
      </c>
      <c r="I30" s="13"/>
      <c r="K30" s="20"/>
      <c r="L30" s="66"/>
      <c r="M30" s="125"/>
      <c r="N30" s="41">
        <f>SUM(N27:N29)</f>
        <v>3294050</v>
      </c>
      <c r="O30" s="41"/>
      <c r="P30" s="41">
        <f>SUM(P27:P29)</f>
        <v>3794050</v>
      </c>
      <c r="Q30" s="41"/>
      <c r="R30" s="41">
        <f>SUM(R27:R29)</f>
        <v>3294050</v>
      </c>
      <c r="S30" s="41"/>
      <c r="T30" s="41" t="e">
        <f>SUM(T27:T29)</f>
        <v>#N/A</v>
      </c>
      <c r="U30" s="41"/>
      <c r="V30" s="41">
        <f>SUM(V27:V29)</f>
        <v>3544050</v>
      </c>
      <c r="W30" s="41"/>
      <c r="X30" s="41">
        <f>SUM(X27:X29)</f>
        <v>3919050</v>
      </c>
      <c r="Y30" s="41"/>
      <c r="Z30" s="100">
        <f>IF(AND(ISNUMBER($V30),ISNUMBER($X30)),IF((ABS($V30-$X30))&gt;0.49,$X30-$V30,0),"")</f>
        <v>375000</v>
      </c>
      <c r="AA30" s="100"/>
      <c r="AB30" s="183">
        <f>IF($V30="","",  IF($X30="","", IF($V30=0,"---",(IF(ISERROR(($X30/$V30)-1),"---",($X30/$V30)-1) ))))</f>
        <v>0.10581114826258098</v>
      </c>
      <c r="AC30" s="169"/>
      <c r="AD30" s="100">
        <f>IF(AND(ISNUMBER($P30),ISNUMBER($X30)),IF((ABS($P30-$X30))&gt;0.49,$X30-$P30,0),"")</f>
        <v>125000</v>
      </c>
      <c r="AE30" s="100"/>
      <c r="AF30" s="183">
        <f>IF($P30="","",  IF($X30="","", IF($P30=0,"---",(IF(ISERROR(($X30/$P30)-1),"---",($X30/$P30)-1) ))))</f>
        <v>3.2946323849184944E-2</v>
      </c>
      <c r="AG30" s="100"/>
      <c r="AH30" s="41">
        <f>IF(AND(ISNUMBER($N30),ISNUMBER($X30)),IF((ABS($N30-$X30))&gt;0.49,$X30-$N30,0),"")</f>
        <v>625000</v>
      </c>
      <c r="AI30" s="41"/>
      <c r="AJ30" s="183">
        <f>IF($N30="","",  IF($X30="","", IF($N30=0,"---",(IF(ISERROR(($X30/$N30)-1),"---",($X30/$N30)-1) ))))</f>
        <v>0.18973603922223403</v>
      </c>
      <c r="AK30" s="169"/>
      <c r="AL30" s="100">
        <f>IF(AND(ISNUMBER($R30),ISNUMBER($X30)),IF((ABS($R30-$X30))&gt;0.49,$X30-$R30,0),"")</f>
        <v>625000</v>
      </c>
      <c r="AM30" s="100"/>
      <c r="AN30" s="183">
        <f>IF($R30="","",  IF($X30="","", IF($R30=0,"---",(IF(ISERROR(($X30/$R30)-1),"---",($X30/$R30)-1) ))))</f>
        <v>0.18973603922223403</v>
      </c>
      <c r="AP30" s="100" t="str">
        <f>IF(AND(ISNUMBER($T30),ISNUMBER($X30)),IF((ABS($T30-$X30))&gt;0.49,$X30-$T30,0),"")</f>
        <v/>
      </c>
      <c r="AQ30" s="100"/>
      <c r="AR30" s="183" t="e">
        <f>IF($T30="","",  IF($X30="","", IF($T30=0,"---",(IF(ISERROR(($X30/$T30)-1),"---",($X30/$T30)-1) ))))</f>
        <v>#N/A</v>
      </c>
      <c r="AS30" s="100"/>
      <c r="AT30" s="100" t="str">
        <f>IF(AND(ISNUMBER($R30),ISNUMBER($T30)),IF((ABS($R30-$T30))&gt;0.49,$T30-$R30,0),"")</f>
        <v/>
      </c>
      <c r="AU30" s="100"/>
      <c r="AV30" s="183" t="e">
        <f>IF($R30="","",  IF($T30="","", IF($R30=0,"---",(IF(ISERROR(($T30/$R30)-1),"---",($T30/$R30)-1) ))))</f>
        <v>#N/A</v>
      </c>
      <c r="AW30" s="100"/>
      <c r="AX30" s="100">
        <f>IF(AND(ISNUMBER($N30),ISNUMBER($V30)),IF((ABS($N30-$V30))&gt;0.49,$V30-$N30,0),"")</f>
        <v>250000</v>
      </c>
      <c r="AY30" s="100"/>
      <c r="AZ30" s="183">
        <f>IF($N30="","",  IF($V30="","", IF($N30=0,"---",(IF(ISERROR(($V30/$N30)-1),"---",($V30/$N30)-1) ))))</f>
        <v>7.5894415688893657E-2</v>
      </c>
      <c r="BA30" s="100"/>
      <c r="BB30" s="100">
        <f>IF(AND(ISNUMBER($P30),ISNUMBER($V30)),IF((ABS($P30-$V30))&gt;0.49,$V30-$P30,0),"")</f>
        <v>-250000</v>
      </c>
      <c r="BC30" s="100"/>
      <c r="BD30" s="183">
        <f>IF($P30="","",  IF($V30="","", IF($P30=0,"---",(IF(ISERROR(($V30/$P30)-1),"---",($V30/$P30)-1) ))))</f>
        <v>-6.5892647698369777E-2</v>
      </c>
      <c r="BE30" s="100"/>
      <c r="BF30" s="100">
        <f>IF(AND(ISNUMBER($R30),ISNUMBER($V30)),IF((ABS($R30-$V30))&gt;0.49,$V30-$R30,0),"")</f>
        <v>250000</v>
      </c>
      <c r="BG30" s="100"/>
      <c r="BH30" s="183">
        <f>IF($R30="","",  IF($V30="","", IF($R30=0,"---",(IF(ISERROR(($V30/$R30)-1),"---",($V30/$R30)-1) ))))</f>
        <v>7.5894415688893657E-2</v>
      </c>
      <c r="BJ30" s="100" t="str">
        <f>IF(AND(ISNUMBER($T30),ISNUMBER($V30)),IF((ABS($T30-$V30))&gt;0.49,$V30-$T30,0),"")</f>
        <v/>
      </c>
      <c r="BK30" s="100"/>
      <c r="BL30" s="183" t="e">
        <f>IF($T30="","",  IF($V30="","", IF($T30=0,"---",(IF(ISERROR(($V30/$T30)-1),"---",($V30/$T30)-1) ))))</f>
        <v>#N/A</v>
      </c>
      <c r="BM30" s="100"/>
    </row>
    <row r="31" spans="2:65" ht="15.75" customHeight="1">
      <c r="C31" s="19"/>
      <c r="D31" s="18"/>
      <c r="E31" s="13"/>
      <c r="F31" s="13"/>
      <c r="G31" s="13"/>
      <c r="H31" s="13"/>
      <c r="I31" s="13"/>
      <c r="K31" s="21"/>
      <c r="L31" s="22"/>
      <c r="M31" s="125"/>
      <c r="N31" s="125"/>
      <c r="O31" s="80"/>
      <c r="P31" s="125"/>
      <c r="Q31" s="125"/>
      <c r="R31" s="125"/>
      <c r="S31" s="125"/>
      <c r="T31" s="125"/>
      <c r="U31" s="125"/>
      <c r="V31" s="125"/>
      <c r="W31" s="125"/>
      <c r="X31" s="125"/>
      <c r="Y31" s="125"/>
      <c r="Z31" s="100"/>
      <c r="AA31" s="125"/>
      <c r="AB31" s="183"/>
      <c r="AC31" s="169"/>
      <c r="AD31" s="100"/>
      <c r="AE31" s="125"/>
      <c r="AF31" s="183"/>
      <c r="AG31" s="125"/>
      <c r="AH31" s="41"/>
      <c r="AI31" s="125"/>
      <c r="AJ31" s="183"/>
      <c r="AK31" s="169"/>
      <c r="AL31" s="100"/>
      <c r="AM31" s="125"/>
      <c r="AN31" s="183"/>
      <c r="AP31" s="100"/>
      <c r="AQ31" s="125"/>
      <c r="AR31" s="183"/>
      <c r="AS31" s="125"/>
      <c r="AT31" s="100"/>
      <c r="AU31" s="125"/>
      <c r="AV31" s="183"/>
      <c r="AW31" s="125"/>
      <c r="AX31" s="100"/>
      <c r="AY31" s="125"/>
      <c r="AZ31" s="183"/>
      <c r="BA31" s="125"/>
      <c r="BB31" s="100"/>
      <c r="BC31" s="125"/>
      <c r="BD31" s="183"/>
      <c r="BE31" s="125"/>
      <c r="BF31" s="100"/>
      <c r="BG31" s="125"/>
      <c r="BH31" s="183"/>
      <c r="BJ31" s="100"/>
      <c r="BK31" s="125"/>
      <c r="BL31" s="183"/>
      <c r="BM31" s="125"/>
    </row>
    <row r="32" spans="2:65" ht="15.75" customHeight="1">
      <c r="C32" s="19"/>
      <c r="D32" s="59" t="s">
        <v>221</v>
      </c>
      <c r="E32" s="13" t="s">
        <v>205</v>
      </c>
      <c r="F32" s="13"/>
      <c r="G32" s="13"/>
      <c r="H32" s="13"/>
      <c r="I32" s="13"/>
      <c r="K32" s="13"/>
      <c r="L32" s="22"/>
      <c r="M32" s="125"/>
      <c r="N32" s="125"/>
      <c r="O32" s="80"/>
      <c r="P32" s="125"/>
      <c r="Q32" s="125"/>
      <c r="R32" s="125"/>
      <c r="S32" s="125"/>
      <c r="T32" s="125"/>
      <c r="U32" s="125"/>
      <c r="V32" s="125"/>
      <c r="W32" s="125"/>
      <c r="X32" s="125"/>
      <c r="Y32" s="125"/>
      <c r="Z32" s="100" t="str">
        <f>IF(AND(ISNUMBER($V32),ISNUMBER($X32)),IF((ABS($V32-$X32))&gt;0.49,$X32-$V32,0),"")</f>
        <v/>
      </c>
      <c r="AA32" s="125"/>
      <c r="AB32" s="183" t="str">
        <f>IF($V32="","",  IF($X32="","", IF($V32=0,"---",(IF(ISERROR(($X32/$V32)-1),"---",($X32/$V32)-1) ))))</f>
        <v/>
      </c>
      <c r="AC32" s="169"/>
      <c r="AD32" s="100" t="str">
        <f>IF(AND(ISNUMBER($P32),ISNUMBER($X32)),IF((ABS($P32-$X32))&gt;0.49,$X32-$P32,0),"")</f>
        <v/>
      </c>
      <c r="AE32" s="125"/>
      <c r="AF32" s="183" t="str">
        <f>IF($P32="","",  IF($X32="","", IF($P32=0,"---",(IF(ISERROR(($X32/$P32)-1),"---",($X32/$P32)-1) ))))</f>
        <v/>
      </c>
      <c r="AG32" s="125"/>
      <c r="AH32" s="41" t="str">
        <f>IF(AND(ISNUMBER($N32),ISNUMBER($X32)),IF((ABS($N32-$X32))&gt;0.49,$X32-$N32,0),"")</f>
        <v/>
      </c>
      <c r="AI32" s="125"/>
      <c r="AJ32" s="183" t="str">
        <f>IF($N32="","",  IF($X32="","", IF($N32=0,"---",(IF(ISERROR(($X32/$N32)-1),"---",($X32/$N32)-1) ))))</f>
        <v/>
      </c>
      <c r="AK32" s="169"/>
      <c r="AL32" s="100" t="str">
        <f>IF(AND(ISNUMBER($R32),ISNUMBER($X32)),IF((ABS($R32-$X32))&gt;0.49,$X32-$R32,0),"")</f>
        <v/>
      </c>
      <c r="AM32" s="125"/>
      <c r="AN32" s="183" t="str">
        <f>IF($R32="","",  IF($X32="","", IF($R32=0,"---",(IF(ISERROR(($X32/$R32)-1),"---",($X32/$R32)-1) ))))</f>
        <v/>
      </c>
      <c r="AP32" s="100" t="str">
        <f>IF(AND(ISNUMBER($T32),ISNUMBER($X32)),IF((ABS($T32-$X32))&gt;0.49,$X32-$T32,0),"")</f>
        <v/>
      </c>
      <c r="AQ32" s="125"/>
      <c r="AR32" s="183" t="str">
        <f>IF($T32="","",  IF($X32="","", IF($T32=0,"---",(IF(ISERROR(($X32/$T32)-1),"---",($X32/$T32)-1) ))))</f>
        <v/>
      </c>
      <c r="AS32" s="125"/>
      <c r="AT32" s="100" t="str">
        <f>IF(AND(ISNUMBER($R32),ISNUMBER($T32)),IF((ABS($R32-$T32))&gt;0.49,$T32-$R32,0),"")</f>
        <v/>
      </c>
      <c r="AU32" s="125"/>
      <c r="AV32" s="183" t="str">
        <f>IF($R32="","",  IF($T32="","", IF($R32=0,"---",(IF(ISERROR(($T32/$R32)-1),"---",($T32/$R32)-1) ))))</f>
        <v/>
      </c>
      <c r="AW32" s="125"/>
      <c r="AX32" s="100" t="str">
        <f>IF(AND(ISNUMBER($N32),ISNUMBER($V32)),IF((ABS($N32-$V32))&gt;0.49,$V32-$N32,0),"")</f>
        <v/>
      </c>
      <c r="AY32" s="125"/>
      <c r="AZ32" s="183" t="str">
        <f>IF($N32="","",  IF($V32="","", IF($N32=0,"---",(IF(ISERROR(($V32/$N32)-1),"---",($V32/$N32)-1) ))))</f>
        <v/>
      </c>
      <c r="BA32" s="125"/>
      <c r="BB32" s="100" t="str">
        <f>IF(AND(ISNUMBER($P32),ISNUMBER($V32)),IF((ABS($P32-$V32))&gt;0.49,$V32-$P32,0),"")</f>
        <v/>
      </c>
      <c r="BC32" s="125"/>
      <c r="BD32" s="183" t="str">
        <f>IF($P32="","",  IF($V32="","", IF($P32=0,"---",(IF(ISERROR(($V32/$P32)-1),"---",($V32/$P32)-1) ))))</f>
        <v/>
      </c>
      <c r="BE32" s="125"/>
      <c r="BF32" s="100" t="str">
        <f>IF(AND(ISNUMBER($R32),ISNUMBER($V32)),IF((ABS($R32-$V32))&gt;0.49,$V32-$R32,0),"")</f>
        <v/>
      </c>
      <c r="BG32" s="125"/>
      <c r="BH32" s="183" t="str">
        <f>IF($R32="","",  IF($V32="","", IF($R32=0,"---",(IF(ISERROR(($V32/$R32)-1),"---",($V32/$R32)-1) ))))</f>
        <v/>
      </c>
      <c r="BJ32" s="100" t="str">
        <f>IF(AND(ISNUMBER($T32),ISNUMBER($V32)),IF((ABS($T32-$V32))&gt;0.49,$V32-$T32,0),"")</f>
        <v/>
      </c>
      <c r="BK32" s="125"/>
      <c r="BL32" s="183" t="str">
        <f>IF($T32="","",  IF($V32="","", IF($T32=0,"---",(IF(ISERROR(($V32/$T32)-1),"---",($V32/$T32)-1) ))))</f>
        <v/>
      </c>
      <c r="BM32" s="125"/>
    </row>
    <row r="33" spans="2:65" ht="15.75" customHeight="1">
      <c r="B33" s="231">
        <v>12</v>
      </c>
      <c r="C33" s="19"/>
      <c r="D33" s="18"/>
      <c r="E33" s="13"/>
      <c r="F33" s="13" t="s">
        <v>44</v>
      </c>
      <c r="G33" s="13"/>
      <c r="H33" s="13"/>
      <c r="I33" s="13"/>
      <c r="K33" s="13"/>
      <c r="L33" s="66" t="s">
        <v>29</v>
      </c>
      <c r="M33" s="125"/>
      <c r="N33" s="41">
        <f>VLOOKUP($B33,'[1]09-10-11'!$A$4:$EA$400,MATCH(N$2, '[1]09-10-11'!$A$4:$EA$4, 0))</f>
        <v>0</v>
      </c>
      <c r="O33" s="80"/>
      <c r="P33" s="41">
        <f>VLOOKUP($B33,'[1]09-10-11'!$A$4:$EA$400,MATCH(P$2, '[1]09-10-11'!$A$4:$EA$4, 0))</f>
        <v>0</v>
      </c>
      <c r="Q33" s="41"/>
      <c r="R33" s="41">
        <f>VLOOKUP($B33,'[1]09-10-11'!$A$4:$EA$400,MATCH(R$2, '[1]09-10-11'!$A$4:$EA$4, 0))</f>
        <v>0</v>
      </c>
      <c r="S33" s="41"/>
      <c r="T33" s="41" t="e">
        <f>VLOOKUP($B33,'[1]09-10-11'!$A$4:$EA$400,MATCH(T$2, '[1]09-10-11'!$A$4:$EA$4, 0))</f>
        <v>#N/A</v>
      </c>
      <c r="U33" s="41"/>
      <c r="V33" s="41">
        <f>VLOOKUP($B33,'[1]09-10-11'!$A$4:$EA$400,MATCH(V$2, '[1]09-10-11'!$A$4:$EA$4, 0))</f>
        <v>0</v>
      </c>
      <c r="W33" s="41"/>
      <c r="X33" s="41">
        <f>VLOOKUP($B33,'[1]09-10-11'!$A$4:$EA$400,MATCH(X$2, '[1]09-10-11'!$A$4:$EA$4, 0))</f>
        <v>0</v>
      </c>
      <c r="Y33" s="41"/>
      <c r="Z33" s="100">
        <f>IF(AND(ISNUMBER($V33),ISNUMBER($X33)),IF((ABS($V33-$X33))&gt;0.49,$X33-$V33,0),"")</f>
        <v>0</v>
      </c>
      <c r="AA33" s="100"/>
      <c r="AB33" s="183" t="str">
        <f>IF($V33="","",  IF($X33="","", IF($V33=0,"---",(IF(ISERROR(($X33/$V33)-1),"---",($X33/$V33)-1) ))))</f>
        <v>---</v>
      </c>
      <c r="AC33" s="169"/>
      <c r="AD33" s="100">
        <f>IF(AND(ISNUMBER($P33),ISNUMBER($X33)),IF((ABS($P33-$X33))&gt;0.49,$X33-$P33,0),"")</f>
        <v>0</v>
      </c>
      <c r="AE33" s="100"/>
      <c r="AF33" s="183" t="str">
        <f>IF($P33="","",  IF($X33="","", IF($P33=0,"---",(IF(ISERROR(($X33/$P33)-1),"---",($X33/$P33)-1) ))))</f>
        <v>---</v>
      </c>
      <c r="AG33" s="100"/>
      <c r="AH33" s="41">
        <f>IF(AND(ISNUMBER($N33),ISNUMBER($X33)),IF((ABS($N33-$X33))&gt;0.49,$X33-$N33,0),"")</f>
        <v>0</v>
      </c>
      <c r="AI33" s="41"/>
      <c r="AJ33" s="183" t="str">
        <f>IF($N33="","",  IF($X33="","", IF($N33=0,"---",(IF(ISERROR(($X33/$N33)-1),"---",($X33/$N33)-1) ))))</f>
        <v>---</v>
      </c>
      <c r="AK33" s="169"/>
      <c r="AL33" s="100">
        <f>IF(AND(ISNUMBER($R33),ISNUMBER($X33)),IF((ABS($R33-$X33))&gt;0.49,$X33-$R33,0),"")</f>
        <v>0</v>
      </c>
      <c r="AM33" s="100"/>
      <c r="AN33" s="183" t="str">
        <f>IF($R33="","",  IF($X33="","", IF($R33=0,"---",(IF(ISERROR(($X33/$R33)-1),"---",($X33/$R33)-1) ))))</f>
        <v>---</v>
      </c>
      <c r="AP33" s="100" t="str">
        <f>IF(AND(ISNUMBER($T33),ISNUMBER($X33)),IF((ABS($T33-$X33))&gt;0.49,$X33-$T33,0),"")</f>
        <v/>
      </c>
      <c r="AQ33" s="100"/>
      <c r="AR33" s="183" t="e">
        <f>IF($T33="","",  IF($X33="","", IF($T33=0,"---",(IF(ISERROR(($X33/$T33)-1),"---",($X33/$T33)-1) ))))</f>
        <v>#N/A</v>
      </c>
      <c r="AS33" s="100"/>
      <c r="AT33" s="100" t="str">
        <f>IF(AND(ISNUMBER($R33),ISNUMBER($T33)),IF((ABS($R33-$T33))&gt;0.49,$T33-$R33,0),"")</f>
        <v/>
      </c>
      <c r="AU33" s="100"/>
      <c r="AV33" s="183" t="e">
        <f>IF($R33="","",  IF($T33="","", IF($R33=0,"---",(IF(ISERROR(($T33/$R33)-1),"---",($T33/$R33)-1) ))))</f>
        <v>#N/A</v>
      </c>
      <c r="AW33" s="100"/>
      <c r="AX33" s="100">
        <f>IF(AND(ISNUMBER($N33),ISNUMBER($V33)),IF((ABS($N33-$V33))&gt;0.49,$V33-$N33,0),"")</f>
        <v>0</v>
      </c>
      <c r="AY33" s="100"/>
      <c r="AZ33" s="183" t="str">
        <f>IF($N33="","",  IF($V33="","", IF($N33=0,"---",(IF(ISERROR(($V33/$N33)-1),"---",($V33/$N33)-1) ))))</f>
        <v>---</v>
      </c>
      <c r="BA33" s="100"/>
      <c r="BB33" s="100">
        <f>IF(AND(ISNUMBER($P33),ISNUMBER($V33)),IF((ABS($P33-$V33))&gt;0.49,$V33-$P33,0),"")</f>
        <v>0</v>
      </c>
      <c r="BC33" s="100"/>
      <c r="BD33" s="183" t="str">
        <f>IF($P33="","",  IF($V33="","", IF($P33=0,"---",(IF(ISERROR(($V33/$P33)-1),"---",($V33/$P33)-1) ))))</f>
        <v>---</v>
      </c>
      <c r="BE33" s="100"/>
      <c r="BF33" s="100">
        <f>IF(AND(ISNUMBER($R33),ISNUMBER($V33)),IF((ABS($R33-$V33))&gt;0.49,$V33-$R33,0),"")</f>
        <v>0</v>
      </c>
      <c r="BG33" s="100"/>
      <c r="BH33" s="183" t="str">
        <f>IF($R33="","",  IF($V33="","", IF($R33=0,"---",(IF(ISERROR(($V33/$R33)-1),"---",($V33/$R33)-1) ))))</f>
        <v>---</v>
      </c>
      <c r="BJ33" s="100" t="str">
        <f>IF(AND(ISNUMBER($T33),ISNUMBER($V33)),IF((ABS($T33-$V33))&gt;0.49,$V33-$T33,0),"")</f>
        <v/>
      </c>
      <c r="BK33" s="100"/>
      <c r="BL33" s="183" t="e">
        <f>IF($T33="","",  IF($V33="","", IF($T33=0,"---",(IF(ISERROR(($V33/$T33)-1),"---",($V33/$T33)-1) ))))</f>
        <v>#N/A</v>
      </c>
      <c r="BM33" s="100"/>
    </row>
    <row r="34" spans="2:65" ht="15.75" customHeight="1">
      <c r="B34" s="231">
        <v>13</v>
      </c>
      <c r="C34" s="19"/>
      <c r="D34" s="18"/>
      <c r="E34" s="13"/>
      <c r="F34" s="13" t="s">
        <v>275</v>
      </c>
      <c r="G34" s="13"/>
      <c r="H34" s="13"/>
      <c r="I34" s="13"/>
      <c r="K34" s="13"/>
      <c r="L34" s="66" t="s">
        <v>29</v>
      </c>
      <c r="M34" s="125"/>
      <c r="N34" s="81">
        <f>VLOOKUP($B34,'[1]09-10-11'!$A$4:$EA$400,MATCH(N$2, '[1]09-10-11'!$A$4:$EA$4, 0))</f>
        <v>3294050</v>
      </c>
      <c r="O34" s="45"/>
      <c r="P34" s="81">
        <f>VLOOKUP($B34,'[1]09-10-11'!$A$4:$EA$400,MATCH(P$2, '[1]09-10-11'!$A$4:$EA$4, 0))</f>
        <v>3794050</v>
      </c>
      <c r="Q34" s="81"/>
      <c r="R34" s="81">
        <f>VLOOKUP($B34,'[1]09-10-11'!$A$4:$EA$400,MATCH(R$2, '[1]09-10-11'!$A$4:$EA$4, 0))</f>
        <v>3294050</v>
      </c>
      <c r="S34" s="81"/>
      <c r="T34" s="81" t="e">
        <f>VLOOKUP($B34,'[1]09-10-11'!$A$4:$EA$400,MATCH(T$2, '[1]09-10-11'!$A$4:$EA$4, 0))</f>
        <v>#N/A</v>
      </c>
      <c r="U34" s="81"/>
      <c r="V34" s="81">
        <f>VLOOKUP($B34,'[1]09-10-11'!$A$4:$EA$400,MATCH(V$2, '[1]09-10-11'!$A$4:$EA$4, 0))</f>
        <v>3544050</v>
      </c>
      <c r="W34" s="81"/>
      <c r="X34" s="81">
        <f>VLOOKUP($B34,'[1]09-10-11'!$A$4:$EA$400,MATCH(X$2, '[1]09-10-11'!$A$4:$EA$4, 0))</f>
        <v>3919050</v>
      </c>
      <c r="Y34" s="41"/>
      <c r="Z34" s="172">
        <f>IF(AND(ISNUMBER($V34),ISNUMBER($X34)),IF((ABS($V34-$X34))&gt;0.49,$X34-$V34,0),"")</f>
        <v>375000</v>
      </c>
      <c r="AA34" s="172"/>
      <c r="AB34" s="184">
        <f>IF($V34="","",  IF($X34="","", IF($V34=0,"---",(IF(ISERROR(($X34/$V34)-1),"---",($X34/$V34)-1) ))))</f>
        <v>0.10581114826258098</v>
      </c>
      <c r="AC34" s="170"/>
      <c r="AD34" s="172">
        <f>IF(AND(ISNUMBER($P34),ISNUMBER($X34)),IF((ABS($P34-$X34))&gt;0.49,$X34-$P34,0),"")</f>
        <v>125000</v>
      </c>
      <c r="AE34" s="172"/>
      <c r="AF34" s="184">
        <f>IF($P34="","",  IF($X34="","", IF($P34=0,"---",(IF(ISERROR(($X34/$P34)-1),"---",($X34/$P34)-1) ))))</f>
        <v>3.2946323849184944E-2</v>
      </c>
      <c r="AG34" s="100"/>
      <c r="AH34" s="81">
        <f>IF(AND(ISNUMBER($N34),ISNUMBER($X34)),IF((ABS($N34-$X34))&gt;0.49,$X34-$N34,0),"")</f>
        <v>625000</v>
      </c>
      <c r="AI34" s="81"/>
      <c r="AJ34" s="184">
        <f>IF($N34="","",  IF($X34="","", IF($N34=0,"---",(IF(ISERROR(($X34/$N34)-1),"---",($X34/$N34)-1) ))))</f>
        <v>0.18973603922223403</v>
      </c>
      <c r="AK34" s="160"/>
      <c r="AL34" s="172">
        <f>IF(AND(ISNUMBER($R34),ISNUMBER($X34)),IF((ABS($R34-$X34))&gt;0.49,$X34-$R34,0),"")</f>
        <v>625000</v>
      </c>
      <c r="AM34" s="172"/>
      <c r="AN34" s="184">
        <f>IF($R34="","",  IF($X34="","", IF($R34=0,"---",(IF(ISERROR(($X34/$R34)-1),"---",($X34/$R34)-1) ))))</f>
        <v>0.18973603922223403</v>
      </c>
      <c r="AP34" s="172" t="str">
        <f>IF(AND(ISNUMBER($T34),ISNUMBER($X34)),IF((ABS($T34-$X34))&gt;0.49,$X34-$T34,0),"")</f>
        <v/>
      </c>
      <c r="AQ34" s="172"/>
      <c r="AR34" s="184" t="e">
        <f>IF($T34="","",  IF($X34="","", IF($T34=0,"---",(IF(ISERROR(($X34/$T34)-1),"---",($X34/$T34)-1) ))))</f>
        <v>#N/A</v>
      </c>
      <c r="AS34" s="100"/>
      <c r="AT34" s="172" t="str">
        <f>IF(AND(ISNUMBER($R34),ISNUMBER($T34)),IF((ABS($R34-$T34))&gt;0.49,$T34-$R34,0),"")</f>
        <v/>
      </c>
      <c r="AU34" s="172"/>
      <c r="AV34" s="184" t="e">
        <f>IF($R34="","",  IF($T34="","", IF($R34=0,"---",(IF(ISERROR(($T34/$R34)-1),"---",($T34/$R34)-1) ))))</f>
        <v>#N/A</v>
      </c>
      <c r="AW34" s="100"/>
      <c r="AX34" s="172">
        <f>IF(AND(ISNUMBER($N34),ISNUMBER($V34)),IF((ABS($N34-$V34))&gt;0.49,$V34-$N34,0),"")</f>
        <v>250000</v>
      </c>
      <c r="AY34" s="172"/>
      <c r="AZ34" s="184">
        <f>IF($N34="","",  IF($V34="","", IF($N34=0,"---",(IF(ISERROR(($V34/$N34)-1),"---",($V34/$N34)-1) ))))</f>
        <v>7.5894415688893657E-2</v>
      </c>
      <c r="BA34" s="100"/>
      <c r="BB34" s="172">
        <f>IF(AND(ISNUMBER($P34),ISNUMBER($V34)),IF((ABS($P34-$V34))&gt;0.49,$V34-$P34,0),"")</f>
        <v>-250000</v>
      </c>
      <c r="BC34" s="172"/>
      <c r="BD34" s="184">
        <f>IF($P34="","",  IF($V34="","", IF($P34=0,"---",(IF(ISERROR(($V34/$P34)-1),"---",($V34/$P34)-1) ))))</f>
        <v>-6.5892647698369777E-2</v>
      </c>
      <c r="BE34" s="100"/>
      <c r="BF34" s="172">
        <f>IF(AND(ISNUMBER($R34),ISNUMBER($V34)),IF((ABS($R34-$V34))&gt;0.49,$V34-$R34,0),"")</f>
        <v>250000</v>
      </c>
      <c r="BG34" s="172"/>
      <c r="BH34" s="184">
        <f>IF($R34="","",  IF($V34="","", IF($R34=0,"---",(IF(ISERROR(($V34/$R34)-1),"---",($V34/$R34)-1) ))))</f>
        <v>7.5894415688893657E-2</v>
      </c>
      <c r="BJ34" s="172" t="str">
        <f>IF(AND(ISNUMBER($T34),ISNUMBER($V34)),IF((ABS($T34-$V34))&gt;0.49,$V34-$T34,0),"")</f>
        <v/>
      </c>
      <c r="BK34" s="172"/>
      <c r="BL34" s="184" t="e">
        <f>IF($T34="","",  IF($V34="","", IF($T34=0,"---",(IF(ISERROR(($V34/$T34)-1),"---",($V34/$T34)-1) ))))</f>
        <v>#N/A</v>
      </c>
      <c r="BM34" s="100"/>
    </row>
    <row r="35" spans="2:65" ht="15.75" customHeight="1">
      <c r="C35" s="19"/>
      <c r="D35" s="18"/>
      <c r="E35" s="13"/>
      <c r="F35" s="13"/>
      <c r="G35" s="13"/>
      <c r="H35" s="13"/>
      <c r="I35" s="13"/>
      <c r="K35" s="13"/>
      <c r="L35" s="66"/>
      <c r="M35" s="125"/>
      <c r="N35" s="125"/>
      <c r="O35" s="45"/>
      <c r="P35" s="125"/>
      <c r="Q35" s="125"/>
      <c r="R35" s="125"/>
      <c r="S35" s="125"/>
      <c r="T35" s="125"/>
      <c r="U35" s="125"/>
      <c r="V35" s="125"/>
      <c r="W35" s="125"/>
      <c r="X35" s="125"/>
      <c r="Y35" s="125"/>
      <c r="Z35" s="100"/>
      <c r="AA35" s="125"/>
      <c r="AB35" s="183"/>
      <c r="AC35" s="169"/>
      <c r="AD35" s="100"/>
      <c r="AE35" s="125"/>
      <c r="AF35" s="183"/>
      <c r="AG35" s="125"/>
      <c r="AH35" s="41"/>
      <c r="AI35" s="125"/>
      <c r="AJ35" s="183"/>
      <c r="AK35" s="169"/>
      <c r="AL35" s="41"/>
      <c r="AM35" s="125"/>
      <c r="AN35" s="181"/>
      <c r="AP35" s="41"/>
      <c r="AQ35" s="125"/>
      <c r="AR35" s="181"/>
      <c r="AS35" s="125"/>
      <c r="AT35" s="100"/>
      <c r="AU35" s="125"/>
      <c r="AV35" s="183"/>
      <c r="AW35" s="125"/>
      <c r="AX35" s="100"/>
      <c r="AY35" s="125"/>
      <c r="AZ35" s="183"/>
      <c r="BA35" s="125"/>
      <c r="BB35" s="100"/>
      <c r="BC35" s="125"/>
      <c r="BD35" s="183"/>
      <c r="BE35" s="125"/>
      <c r="BF35" s="41"/>
      <c r="BG35" s="125"/>
      <c r="BH35" s="181"/>
      <c r="BJ35" s="41"/>
      <c r="BK35" s="125"/>
      <c r="BL35" s="181"/>
      <c r="BM35" s="125"/>
    </row>
    <row r="36" spans="2:65" ht="15.75" customHeight="1">
      <c r="C36" s="19"/>
      <c r="D36" s="13"/>
      <c r="E36" s="13"/>
      <c r="F36" s="13"/>
      <c r="G36" s="13"/>
      <c r="H36" s="13" t="s">
        <v>39</v>
      </c>
      <c r="I36" s="13"/>
      <c r="K36" s="21"/>
      <c r="L36" s="66"/>
      <c r="M36" s="125"/>
      <c r="N36" s="41">
        <f>SUM(N33:N35)</f>
        <v>3294050</v>
      </c>
      <c r="O36" s="41"/>
      <c r="P36" s="41">
        <f>SUM(P33:P35)</f>
        <v>3794050</v>
      </c>
      <c r="Q36" s="41"/>
      <c r="R36" s="41">
        <f>SUM(R33:R35)</f>
        <v>3294050</v>
      </c>
      <c r="S36" s="41"/>
      <c r="T36" s="41" t="e">
        <f>SUM(T33:T35)</f>
        <v>#N/A</v>
      </c>
      <c r="U36" s="41"/>
      <c r="V36" s="41">
        <f>SUM(V33:V35)</f>
        <v>3544050</v>
      </c>
      <c r="W36" s="41"/>
      <c r="X36" s="41">
        <f>SUM(X33:X35)</f>
        <v>3919050</v>
      </c>
      <c r="Y36" s="41"/>
      <c r="Z36" s="100">
        <f>IF(AND(ISNUMBER($V36),ISNUMBER($X36)),IF((ABS($V36-$X36))&gt;0.49,$X36-$V36,0),"")</f>
        <v>375000</v>
      </c>
      <c r="AA36" s="100"/>
      <c r="AB36" s="183">
        <f>IF($V36="","",  IF($X36="","", IF($V36=0,"---",(IF(ISERROR(($X36/$V36)-1),"---",($X36/$V36)-1) ))))</f>
        <v>0.10581114826258098</v>
      </c>
      <c r="AC36" s="169"/>
      <c r="AD36" s="100">
        <f>IF(AND(ISNUMBER($P36),ISNUMBER($X36)),IF((ABS($P36-$X36))&gt;0.49,$X36-$P36,0),"")</f>
        <v>125000</v>
      </c>
      <c r="AE36" s="100"/>
      <c r="AF36" s="183">
        <f>IF($P36="","",  IF($X36="","", IF($P36=0,"---",(IF(ISERROR(($X36/$P36)-1),"---",($X36/$P36)-1) ))))</f>
        <v>3.2946323849184944E-2</v>
      </c>
      <c r="AG36" s="100"/>
      <c r="AH36" s="41">
        <f>IF(AND(ISNUMBER($N36),ISNUMBER($X36)),IF((ABS($N36-$X36))&gt;0.49,$X36-$N36,0),"")</f>
        <v>625000</v>
      </c>
      <c r="AI36" s="41"/>
      <c r="AJ36" s="183">
        <f>IF($N36="","",  IF($X36="","", IF($N36=0,"---",(IF(ISERROR(($X36/$N36)-1),"---",($X36/$N36)-1) ))))</f>
        <v>0.18973603922223403</v>
      </c>
      <c r="AK36" s="169"/>
      <c r="AL36" s="41">
        <f>IF(AND(ISNUMBER($R36),ISNUMBER($X36)),IF((ABS($R36-$X36))&gt;0.49,$X36-$R36,0),"")</f>
        <v>625000</v>
      </c>
      <c r="AM36" s="100"/>
      <c r="AN36" s="181">
        <f>IF($R36="","",  IF($X36="","", IF($R36=0,"---",(IF(ISERROR(($X36/$R36)-1),"---",($X36/$R36)-1) ))))</f>
        <v>0.18973603922223403</v>
      </c>
      <c r="AP36" s="41" t="str">
        <f>IF(AND(ISNUMBER($T36),ISNUMBER($X36)),IF((ABS($T36-$X36))&gt;0.49,$X36-$T36,0),"")</f>
        <v/>
      </c>
      <c r="AQ36" s="100"/>
      <c r="AR36" s="181" t="e">
        <f>IF($T36="","",  IF($X36="","", IF($T36=0,"---",(IF(ISERROR(($X36/$T36)-1),"---",($X36/$T36)-1) ))))</f>
        <v>#N/A</v>
      </c>
      <c r="AS36" s="100"/>
      <c r="AT36" s="100" t="str">
        <f>IF(AND(ISNUMBER($R36),ISNUMBER($T36)),IF((ABS($R36-$T36))&gt;0.49,$T36-$R36,0),"")</f>
        <v/>
      </c>
      <c r="AU36" s="100"/>
      <c r="AV36" s="183" t="e">
        <f>IF($R36="","",  IF($T36="","", IF($R36=0,"---",(IF(ISERROR(($T36/$R36)-1),"---",($T36/$R36)-1) ))))</f>
        <v>#N/A</v>
      </c>
      <c r="AW36" s="100"/>
      <c r="AX36" s="100">
        <f>IF(AND(ISNUMBER($N36),ISNUMBER($V36)),IF((ABS($N36-$V36))&gt;0.49,$V36-$N36,0),"")</f>
        <v>250000</v>
      </c>
      <c r="AY36" s="100"/>
      <c r="AZ36" s="183">
        <f>IF($N36="","",  IF($V36="","", IF($N36=0,"---",(IF(ISERROR(($V36/$N36)-1),"---",($V36/$N36)-1) ))))</f>
        <v>7.5894415688893657E-2</v>
      </c>
      <c r="BA36" s="100"/>
      <c r="BB36" s="100">
        <f>IF(AND(ISNUMBER($P36),ISNUMBER($V36)),IF((ABS($P36-$V36))&gt;0.49,$V36-$P36,0),"")</f>
        <v>-250000</v>
      </c>
      <c r="BC36" s="100"/>
      <c r="BD36" s="183">
        <f>IF($P36="","",  IF($V36="","", IF($P36=0,"---",(IF(ISERROR(($V36/$P36)-1),"---",($V36/$P36)-1) ))))</f>
        <v>-6.5892647698369777E-2</v>
      </c>
      <c r="BE36" s="100"/>
      <c r="BF36" s="41">
        <f>IF(AND(ISNUMBER($R36),ISNUMBER($V36)),IF((ABS($R36-$V36))&gt;0.49,$V36-$R36,0),"")</f>
        <v>250000</v>
      </c>
      <c r="BG36" s="100"/>
      <c r="BH36" s="181">
        <f>IF($R36="","",  IF($V36="","", IF($R36=0,"---",(IF(ISERROR(($V36/$R36)-1),"---",($V36/$R36)-1) ))))</f>
        <v>7.5894415688893657E-2</v>
      </c>
      <c r="BJ36" s="41" t="str">
        <f>IF(AND(ISNUMBER($T36),ISNUMBER($V36)),IF((ABS($T36-$V36))&gt;0.49,$V36-$T36,0),"")</f>
        <v/>
      </c>
      <c r="BK36" s="100"/>
      <c r="BL36" s="181" t="e">
        <f>IF($T36="","",  IF($V36="","", IF($T36=0,"---",(IF(ISERROR(($V36/$T36)-1),"---",($V36/$T36)-1) ))))</f>
        <v>#N/A</v>
      </c>
      <c r="BM36" s="100"/>
    </row>
    <row r="37" spans="2:65" ht="15.75" customHeight="1">
      <c r="C37" s="19"/>
      <c r="D37" s="13"/>
      <c r="E37" s="13"/>
      <c r="F37" s="13"/>
      <c r="G37" s="13"/>
      <c r="H37" s="13"/>
      <c r="I37" s="13"/>
      <c r="K37" s="21"/>
      <c r="L37" s="66"/>
      <c r="M37" s="125"/>
      <c r="N37" s="125"/>
      <c r="O37" s="80"/>
      <c r="P37" s="125"/>
      <c r="Q37" s="125"/>
      <c r="R37" s="125"/>
      <c r="S37" s="125"/>
      <c r="T37" s="125"/>
      <c r="U37" s="125"/>
      <c r="V37" s="125"/>
      <c r="W37" s="125"/>
      <c r="X37" s="125"/>
      <c r="Y37" s="125"/>
      <c r="Z37" s="100"/>
      <c r="AA37" s="125"/>
      <c r="AB37" s="183"/>
      <c r="AC37" s="169"/>
      <c r="AD37" s="100"/>
      <c r="AE37" s="125"/>
      <c r="AF37" s="183"/>
      <c r="AG37" s="125"/>
      <c r="AH37" s="41"/>
      <c r="AI37" s="125"/>
      <c r="AJ37" s="183"/>
      <c r="AK37" s="169"/>
      <c r="AL37" s="41"/>
      <c r="AM37" s="125"/>
      <c r="AN37" s="181"/>
      <c r="AP37" s="41"/>
      <c r="AQ37" s="125"/>
      <c r="AR37" s="181"/>
      <c r="AS37" s="125"/>
      <c r="AT37" s="100"/>
      <c r="AU37" s="125"/>
      <c r="AV37" s="183"/>
      <c r="AW37" s="125"/>
      <c r="AX37" s="100"/>
      <c r="AY37" s="125"/>
      <c r="AZ37" s="183"/>
      <c r="BA37" s="125"/>
      <c r="BB37" s="100"/>
      <c r="BC37" s="125"/>
      <c r="BD37" s="183"/>
      <c r="BE37" s="125"/>
      <c r="BF37" s="41"/>
      <c r="BG37" s="125"/>
      <c r="BH37" s="181"/>
      <c r="BJ37" s="41"/>
      <c r="BK37" s="125"/>
      <c r="BL37" s="181"/>
      <c r="BM37" s="125"/>
    </row>
    <row r="38" spans="2:65" ht="15.75" customHeight="1">
      <c r="C38" s="19"/>
      <c r="D38" s="13"/>
      <c r="E38" s="13"/>
      <c r="F38" s="13"/>
      <c r="G38" s="13"/>
      <c r="H38" s="13" t="s">
        <v>105</v>
      </c>
      <c r="I38" s="13"/>
      <c r="K38" s="23"/>
      <c r="L38" s="66"/>
      <c r="M38" s="125"/>
      <c r="N38" s="41">
        <f>SUM(N18+N24+N30+N36)</f>
        <v>14409802</v>
      </c>
      <c r="O38" s="41"/>
      <c r="P38" s="41">
        <f>SUM(P18+P24+P30+P36)</f>
        <v>15409802</v>
      </c>
      <c r="Q38" s="41"/>
      <c r="R38" s="41">
        <f>SUM(R18+R24+R30+R36)</f>
        <v>14409802</v>
      </c>
      <c r="S38" s="41"/>
      <c r="T38" s="41" t="e">
        <f>SUM(T18+T24+T30+T36)</f>
        <v>#N/A</v>
      </c>
      <c r="U38" s="41"/>
      <c r="V38" s="41">
        <f>SUM(V18+V24+V30+V36)</f>
        <v>14909802</v>
      </c>
      <c r="W38" s="41"/>
      <c r="X38" s="41">
        <f>SUM(X18+X24+X30+X36)</f>
        <v>15659802</v>
      </c>
      <c r="Y38" s="41"/>
      <c r="Z38" s="41">
        <f>IF(AND(ISNUMBER($V38),ISNUMBER($X38)),IF((ABS($V38-$X38))&gt;0.49,$X38-$V38,0),"")</f>
        <v>750000</v>
      </c>
      <c r="AA38" s="41"/>
      <c r="AB38" s="181">
        <f>IF($V38="","",  IF($X38="","", IF($V38=0,"---",(IF(ISERROR(($X38/$V38)-1),"---",($X38/$V38)-1) ))))</f>
        <v>5.0302478865916544E-2</v>
      </c>
      <c r="AC38" s="161"/>
      <c r="AD38" s="41">
        <f>IF(AND(ISNUMBER($P38),ISNUMBER($X38)),IF((ABS($P38-$X38))&gt;0.49,$X38-$P38,0),"")</f>
        <v>250000</v>
      </c>
      <c r="AE38" s="41"/>
      <c r="AF38" s="181">
        <f>IF($P38="","",  IF($X38="","", IF($P38=0,"---",(IF(ISERROR(($X38/$P38)-1),"---",($X38/$P38)-1) ))))</f>
        <v>1.6223440119477184E-2</v>
      </c>
      <c r="AG38" s="41"/>
      <c r="AH38" s="41">
        <f>IF(AND(ISNUMBER($N38),ISNUMBER($X38)),IF((ABS($N38-$X38))&gt;0.49,$X38-$N38,0),"")</f>
        <v>1250000</v>
      </c>
      <c r="AI38" s="41"/>
      <c r="AJ38" s="181">
        <f>IF($N38="","",  IF($X38="","", IF($N38=0,"---",(IF(ISERROR(($X38/$N38)-1),"---",($X38/$N38)-1) ))))</f>
        <v>8.6746507689696273E-2</v>
      </c>
      <c r="AK38" s="161"/>
      <c r="AL38" s="41">
        <f>IF(AND(ISNUMBER($R38),ISNUMBER($X38)),IF((ABS($R38-$X38))&gt;0.49,$X38-$R38,0),"")</f>
        <v>1250000</v>
      </c>
      <c r="AM38" s="41"/>
      <c r="AN38" s="181">
        <f>IF($R38="","",  IF($X38="","", IF($R38=0,"---",(IF(ISERROR(($X38/$R38)-1),"---",($X38/$R38)-1) ))))</f>
        <v>8.6746507689696273E-2</v>
      </c>
      <c r="AP38" s="41" t="str">
        <f>IF(AND(ISNUMBER($T38),ISNUMBER($X38)),IF((ABS($T38-$X38))&gt;0.49,$X38-$T38,0),"")</f>
        <v/>
      </c>
      <c r="AQ38" s="41"/>
      <c r="AR38" s="181" t="e">
        <f>IF($T38="","",  IF($X38="","", IF($T38=0,"---",(IF(ISERROR(($X38/$T38)-1),"---",($X38/$T38)-1) ))))</f>
        <v>#N/A</v>
      </c>
      <c r="AS38" s="41"/>
      <c r="AT38" s="41" t="str">
        <f>IF(AND(ISNUMBER($R38),ISNUMBER($T38)),IF((ABS($R38-$T38))&gt;0.49,$T38-$R38,0),"")</f>
        <v/>
      </c>
      <c r="AU38" s="41"/>
      <c r="AV38" s="181" t="e">
        <f>IF($R38="","",  IF($T38="","", IF($R38=0,"---",(IF(ISERROR(($T38/$R38)-1),"---",($T38/$R38)-1) ))))</f>
        <v>#N/A</v>
      </c>
      <c r="AW38" s="41"/>
      <c r="AX38" s="41">
        <f>IF(AND(ISNUMBER($N38),ISNUMBER($V38)),IF((ABS($N38-$V38))&gt;0.49,$V38-$N38,0),"")</f>
        <v>500000</v>
      </c>
      <c r="AY38" s="41"/>
      <c r="AZ38" s="181">
        <f>IF($N38="","",  IF($V38="","", IF($N38=0,"---",(IF(ISERROR(($V38/$N38)-1),"---",($V38/$N38)-1) ))))</f>
        <v>3.4698603075878465E-2</v>
      </c>
      <c r="BA38" s="41"/>
      <c r="BB38" s="41">
        <f>IF(AND(ISNUMBER($P38),ISNUMBER($V38)),IF((ABS($P38-$V38))&gt;0.49,$V38-$P38,0),"")</f>
        <v>-500000</v>
      </c>
      <c r="BC38" s="41"/>
      <c r="BD38" s="181">
        <f>IF($P38="","",  IF($V38="","", IF($P38=0,"---",(IF(ISERROR(($V38/$P38)-1),"---",($V38/$P38)-1) ))))</f>
        <v>-3.2446880238954368E-2</v>
      </c>
      <c r="BE38" s="41"/>
      <c r="BF38" s="41">
        <f>IF(AND(ISNUMBER($R38),ISNUMBER($V38)),IF((ABS($R38-$V38))&gt;0.49,$V38-$R38,0),"")</f>
        <v>500000</v>
      </c>
      <c r="BG38" s="41"/>
      <c r="BH38" s="181">
        <f>IF($R38="","",  IF($V38="","", IF($R38=0,"---",(IF(ISERROR(($V38/$R38)-1),"---",($V38/$R38)-1) ))))</f>
        <v>3.4698603075878465E-2</v>
      </c>
      <c r="BJ38" s="41" t="str">
        <f>IF(AND(ISNUMBER($T38),ISNUMBER($V38)),IF((ABS($T38-$V38))&gt;0.49,$V38-$T38,0),"")</f>
        <v/>
      </c>
      <c r="BK38" s="41"/>
      <c r="BL38" s="181" t="e">
        <f>IF($T38="","",  IF($V38="","", IF($T38=0,"---",(IF(ISERROR(($V38/$T38)-1),"---",($V38/$T38)-1) ))))</f>
        <v>#N/A</v>
      </c>
      <c r="BM38" s="41"/>
    </row>
    <row r="39" spans="2:65" ht="15.75" customHeight="1">
      <c r="C39" s="19"/>
      <c r="D39" s="13"/>
      <c r="E39" s="13"/>
      <c r="F39" s="13"/>
      <c r="G39" s="13"/>
      <c r="H39" s="13"/>
      <c r="I39" s="13" t="s">
        <v>282</v>
      </c>
      <c r="K39" s="21"/>
      <c r="L39" s="66" t="s">
        <v>29</v>
      </c>
      <c r="M39" s="125"/>
      <c r="N39" s="41">
        <f>+N15+N21+N27+N33</f>
        <v>3568625</v>
      </c>
      <c r="O39" s="41"/>
      <c r="P39" s="41">
        <f>+P15+P21+P27+P33</f>
        <v>4568625</v>
      </c>
      <c r="Q39" s="41"/>
      <c r="R39" s="41">
        <f>+R15+R21+R27+R33</f>
        <v>3568625</v>
      </c>
      <c r="S39" s="41"/>
      <c r="T39" s="41" t="e">
        <f>+T15+T21+T27+T33</f>
        <v>#N/A</v>
      </c>
      <c r="U39" s="41"/>
      <c r="V39" s="41">
        <f>+V15+V21+V27+V33</f>
        <v>4068625</v>
      </c>
      <c r="W39" s="41"/>
      <c r="X39" s="41">
        <f>+X15+X21+X27+X33</f>
        <v>4818625</v>
      </c>
      <c r="Y39" s="41"/>
      <c r="Z39" s="41">
        <f>IF(AND(ISNUMBER($V39),ISNUMBER($X39)),IF((ABS($V39-$X39))&gt;0.49,$X39-$V39,0),"")</f>
        <v>750000</v>
      </c>
      <c r="AA39" s="41"/>
      <c r="AB39" s="181">
        <f>IF($V39="","",  IF($X39="","", IF($V39=0,"---",(IF(ISERROR(($X39/$V39)-1),"---",($X39/$V39)-1) ))))</f>
        <v>0.18433746044425336</v>
      </c>
      <c r="AC39" s="161"/>
      <c r="AD39" s="41">
        <f>IF(AND(ISNUMBER($P39),ISNUMBER($X39)),IF((ABS($P39-$X39))&gt;0.49,$X39-$P39,0),"")</f>
        <v>250000</v>
      </c>
      <c r="AE39" s="41"/>
      <c r="AF39" s="181">
        <f>IF($P39="","",  IF($X39="","", IF($P39=0,"---",(IF(ISERROR(($X39/$P39)-1),"---",($X39/$P39)-1) ))))</f>
        <v>5.4721059399710059E-2</v>
      </c>
      <c r="AG39" s="41"/>
      <c r="AH39" s="41">
        <f>IF(AND(ISNUMBER($N39),ISNUMBER($X39)),IF((ABS($N39-$X39))&gt;0.49,$X39-$N39,0),"")</f>
        <v>1250000</v>
      </c>
      <c r="AI39" s="41"/>
      <c r="AJ39" s="181">
        <f>IF($N39="","",  IF($X39="","", IF($N39=0,"---",(IF(ISERROR(($X39/$N39)-1),"---",($X39/$N39)-1) ))))</f>
        <v>0.35027496584819073</v>
      </c>
      <c r="AK39" s="161"/>
      <c r="AL39" s="41">
        <f>IF(AND(ISNUMBER($R39),ISNUMBER($X39)),IF((ABS($R39-$X39))&gt;0.49,$X39-$R39,0),"")</f>
        <v>1250000</v>
      </c>
      <c r="AM39" s="41"/>
      <c r="AN39" s="181">
        <f>IF($R39="","",  IF($X39="","", IF($R39=0,"---",(IF(ISERROR(($X39/$R39)-1),"---",($X39/$R39)-1) ))))</f>
        <v>0.35027496584819073</v>
      </c>
      <c r="AP39" s="41" t="str">
        <f>IF(AND(ISNUMBER($T39),ISNUMBER($X39)),IF((ABS($T39-$X39))&gt;0.49,$X39-$T39,0),"")</f>
        <v/>
      </c>
      <c r="AQ39" s="41"/>
      <c r="AR39" s="181" t="e">
        <f>IF($T39="","",  IF($X39="","", IF($T39=0,"---",(IF(ISERROR(($X39/$T39)-1),"---",($X39/$T39)-1) ))))</f>
        <v>#N/A</v>
      </c>
      <c r="AS39" s="41"/>
      <c r="AT39" s="41" t="str">
        <f>IF(AND(ISNUMBER($R39),ISNUMBER($T39)),IF((ABS($R39-$T39))&gt;0.49,$T39-$R39,0),"")</f>
        <v/>
      </c>
      <c r="AU39" s="41"/>
      <c r="AV39" s="181" t="e">
        <f>IF($R39="","",  IF($T39="","", IF($R39=0,"---",(IF(ISERROR(($T39/$R39)-1),"---",($T39/$R39)-1) ))))</f>
        <v>#N/A</v>
      </c>
      <c r="AW39" s="41"/>
      <c r="AX39" s="41">
        <f>IF(AND(ISNUMBER($N39),ISNUMBER($V39)),IF((ABS($N39-$V39))&gt;0.49,$V39-$N39,0),"")</f>
        <v>500000</v>
      </c>
      <c r="AY39" s="41"/>
      <c r="AZ39" s="181">
        <f>IF($N39="","",  IF($V39="","", IF($N39=0,"---",(IF(ISERROR(($V39/$N39)-1),"---",($V39/$N39)-1) ))))</f>
        <v>0.14010998633927629</v>
      </c>
      <c r="BA39" s="41"/>
      <c r="BB39" s="41">
        <f>IF(AND(ISNUMBER($P39),ISNUMBER($V39)),IF((ABS($P39-$V39))&gt;0.49,$V39-$P39,0),"")</f>
        <v>-500000</v>
      </c>
      <c r="BC39" s="41"/>
      <c r="BD39" s="181">
        <f>IF($P39="","",  IF($V39="","", IF($P39=0,"---",(IF(ISERROR(($V39/$P39)-1),"---",($V39/$P39)-1) ))))</f>
        <v>-0.10944211879942001</v>
      </c>
      <c r="BE39" s="41"/>
      <c r="BF39" s="41">
        <f>IF(AND(ISNUMBER($R39),ISNUMBER($V39)),IF((ABS($R39-$V39))&gt;0.49,$V39-$R39,0),"")</f>
        <v>500000</v>
      </c>
      <c r="BG39" s="41"/>
      <c r="BH39" s="181">
        <f>IF($R39="","",  IF($V39="","", IF($R39=0,"---",(IF(ISERROR(($V39/$R39)-1),"---",($V39/$R39)-1) ))))</f>
        <v>0.14010998633927629</v>
      </c>
      <c r="BJ39" s="41" t="str">
        <f>IF(AND(ISNUMBER($T39),ISNUMBER($V39)),IF((ABS($T39-$V39))&gt;0.49,$V39-$T39,0),"")</f>
        <v/>
      </c>
      <c r="BK39" s="41"/>
      <c r="BL39" s="181" t="e">
        <f>IF($T39="","",  IF($V39="","", IF($T39=0,"---",(IF(ISERROR(($V39/$T39)-1),"---",($V39/$T39)-1) ))))</f>
        <v>#N/A</v>
      </c>
      <c r="BM39" s="41"/>
    </row>
    <row r="40" spans="2:65" ht="15.75" customHeight="1">
      <c r="C40" s="19"/>
      <c r="D40" s="13"/>
      <c r="E40" s="13"/>
      <c r="F40" s="13"/>
      <c r="G40" s="13"/>
      <c r="H40" s="13"/>
      <c r="I40" s="13" t="s">
        <v>315</v>
      </c>
      <c r="K40" s="21"/>
      <c r="L40" s="66" t="s">
        <v>29</v>
      </c>
      <c r="M40" s="125"/>
      <c r="N40" s="41">
        <f>+N16+N22+N28+N34</f>
        <v>10841177</v>
      </c>
      <c r="O40" s="41"/>
      <c r="P40" s="41">
        <f>+P16+P22+P28+P34</f>
        <v>10841177</v>
      </c>
      <c r="Q40" s="41"/>
      <c r="R40" s="41">
        <f>+R16+R22+R28+R34</f>
        <v>10841177</v>
      </c>
      <c r="S40" s="41"/>
      <c r="T40" s="41" t="e">
        <f>+T16+T22+T28+T34</f>
        <v>#N/A</v>
      </c>
      <c r="U40" s="41"/>
      <c r="V40" s="41">
        <f>+V16+V22+V28+V34</f>
        <v>10841177</v>
      </c>
      <c r="W40" s="41"/>
      <c r="X40" s="41">
        <f>+X16+X22+X28+X34</f>
        <v>10841177</v>
      </c>
      <c r="Y40" s="41"/>
      <c r="Z40" s="41">
        <f>IF(AND(ISNUMBER($V40),ISNUMBER($X40)),IF((ABS($V40-$X40))&gt;0.49,$X40-$V40,0),"")</f>
        <v>0</v>
      </c>
      <c r="AA40" s="41"/>
      <c r="AB40" s="181">
        <f>IF($V40="","",  IF($X40="","", IF($V40=0,"---",(IF(ISERROR(($X40/$V40)-1),"---",($X40/$V40)-1) ))))</f>
        <v>0</v>
      </c>
      <c r="AC40" s="161"/>
      <c r="AD40" s="41">
        <f>IF(AND(ISNUMBER($P40),ISNUMBER($X40)),IF((ABS($P40-$X40))&gt;0.49,$X40-$P40,0),"")</f>
        <v>0</v>
      </c>
      <c r="AE40" s="41"/>
      <c r="AF40" s="181">
        <f>IF($P40="","",  IF($X40="","", IF($P40=0,"---",(IF(ISERROR(($X40/$P40)-1),"---",($X40/$P40)-1) ))))</f>
        <v>0</v>
      </c>
      <c r="AG40" s="41"/>
      <c r="AH40" s="41">
        <f>IF(AND(ISNUMBER($N40),ISNUMBER($X40)),IF((ABS($N40-$X40))&gt;0.49,$X40-$N40,0),"")</f>
        <v>0</v>
      </c>
      <c r="AI40" s="41"/>
      <c r="AJ40" s="181">
        <f>IF($N40="","",  IF($X40="","", IF($N40=0,"---",(IF(ISERROR(($X40/$N40)-1),"---",($X40/$N40)-1) ))))</f>
        <v>0</v>
      </c>
      <c r="AK40" s="161"/>
      <c r="AL40" s="41">
        <f>IF(AND(ISNUMBER($R40),ISNUMBER($X40)),IF((ABS($R40-$X40))&gt;0.49,$X40-$R40,0),"")</f>
        <v>0</v>
      </c>
      <c r="AM40" s="41"/>
      <c r="AN40" s="181">
        <f>IF($R40="","",  IF($X40="","", IF($R40=0,"---",(IF(ISERROR(($X40/$R40)-1),"---",($X40/$R40)-1) ))))</f>
        <v>0</v>
      </c>
      <c r="AP40" s="41" t="str">
        <f>IF(AND(ISNUMBER($T40),ISNUMBER($X40)),IF((ABS($T40-$X40))&gt;0.49,$X40-$T40,0),"")</f>
        <v/>
      </c>
      <c r="AQ40" s="41"/>
      <c r="AR40" s="181" t="e">
        <f>IF($T40="","",  IF($X40="","", IF($T40=0,"---",(IF(ISERROR(($X40/$T40)-1),"---",($X40/$T40)-1) ))))</f>
        <v>#N/A</v>
      </c>
      <c r="AS40" s="41"/>
      <c r="AT40" s="41" t="str">
        <f>IF(AND(ISNUMBER($R40),ISNUMBER($T40)),IF((ABS($R40-$T40))&gt;0.49,$T40-$R40,0),"")</f>
        <v/>
      </c>
      <c r="AU40" s="41"/>
      <c r="AV40" s="181" t="e">
        <f>IF($R40="","",  IF($T40="","", IF($R40=0,"---",(IF(ISERROR(($T40/$R40)-1),"---",($T40/$R40)-1) ))))</f>
        <v>#N/A</v>
      </c>
      <c r="AW40" s="41"/>
      <c r="AX40" s="41">
        <f>IF(AND(ISNUMBER($N40),ISNUMBER($V40)),IF((ABS($N40-$V40))&gt;0.49,$V40-$N40,0),"")</f>
        <v>0</v>
      </c>
      <c r="AY40" s="41"/>
      <c r="AZ40" s="181">
        <f>IF($N40="","",  IF($V40="","", IF($N40=0,"---",(IF(ISERROR(($V40/$N40)-1),"---",($V40/$N40)-1) ))))</f>
        <v>0</v>
      </c>
      <c r="BA40" s="41"/>
      <c r="BB40" s="41">
        <f>IF(AND(ISNUMBER($P40),ISNUMBER($V40)),IF((ABS($P40-$V40))&gt;0.49,$V40-$P40,0),"")</f>
        <v>0</v>
      </c>
      <c r="BC40" s="41"/>
      <c r="BD40" s="181">
        <f>IF($P40="","",  IF($V40="","", IF($P40=0,"---",(IF(ISERROR(($V40/$P40)-1),"---",($V40/$P40)-1) ))))</f>
        <v>0</v>
      </c>
      <c r="BE40" s="41"/>
      <c r="BF40" s="41">
        <f>IF(AND(ISNUMBER($R40),ISNUMBER($V40)),IF((ABS($R40-$V40))&gt;0.49,$V40-$R40,0),"")</f>
        <v>0</v>
      </c>
      <c r="BG40" s="41"/>
      <c r="BH40" s="181">
        <f>IF($R40="","",  IF($V40="","", IF($R40=0,"---",(IF(ISERROR(($V40/$R40)-1),"---",($V40/$R40)-1) ))))</f>
        <v>0</v>
      </c>
      <c r="BJ40" s="41" t="str">
        <f>IF(AND(ISNUMBER($T40),ISNUMBER($V40)),IF((ABS($T40-$V40))&gt;0.49,$V40-$T40,0),"")</f>
        <v/>
      </c>
      <c r="BK40" s="41"/>
      <c r="BL40" s="181" t="e">
        <f>IF($T40="","",  IF($V40="","", IF($T40=0,"---",(IF(ISERROR(($V40/$T40)-1),"---",($V40/$T40)-1) ))))</f>
        <v>#N/A</v>
      </c>
      <c r="BM40" s="41"/>
    </row>
    <row r="41" spans="2:65" ht="15.75" customHeight="1">
      <c r="C41" s="19"/>
      <c r="D41" s="13"/>
      <c r="E41" s="13"/>
      <c r="F41" s="13"/>
      <c r="G41" s="13"/>
      <c r="H41" s="13"/>
      <c r="I41" s="13"/>
      <c r="J41" s="13"/>
      <c r="K41" s="21"/>
      <c r="L41" s="66"/>
      <c r="M41" s="125"/>
      <c r="N41" s="125"/>
      <c r="O41" s="80"/>
      <c r="P41" s="125"/>
      <c r="Q41" s="125"/>
      <c r="R41" s="125"/>
      <c r="S41" s="125"/>
      <c r="T41" s="125"/>
      <c r="U41" s="125"/>
      <c r="V41" s="125"/>
      <c r="W41" s="125"/>
      <c r="X41" s="125"/>
      <c r="Y41" s="125"/>
      <c r="Z41" s="41"/>
      <c r="AA41" s="125"/>
      <c r="AB41" s="181"/>
      <c r="AC41" s="161"/>
      <c r="AD41" s="41"/>
      <c r="AE41" s="125"/>
      <c r="AF41" s="181"/>
      <c r="AG41" s="125"/>
      <c r="AH41" s="41"/>
      <c r="AI41" s="125"/>
      <c r="AJ41" s="181"/>
      <c r="AK41" s="161"/>
      <c r="AL41" s="41"/>
      <c r="AM41" s="125"/>
      <c r="AN41" s="181"/>
      <c r="AP41" s="41"/>
      <c r="AQ41" s="125"/>
      <c r="AR41" s="181"/>
      <c r="AS41" s="125"/>
      <c r="AT41" s="41"/>
      <c r="AU41" s="125"/>
      <c r="AV41" s="181"/>
      <c r="AW41" s="125"/>
      <c r="AX41" s="41"/>
      <c r="AY41" s="125"/>
      <c r="AZ41" s="181"/>
      <c r="BA41" s="125"/>
      <c r="BB41" s="41"/>
      <c r="BC41" s="125"/>
      <c r="BD41" s="181"/>
      <c r="BE41" s="125"/>
      <c r="BF41" s="41"/>
      <c r="BG41" s="125"/>
      <c r="BH41" s="181"/>
      <c r="BJ41" s="41"/>
      <c r="BK41" s="125"/>
      <c r="BL41" s="181"/>
      <c r="BM41" s="125"/>
    </row>
    <row r="42" spans="2:65">
      <c r="Z42" s="41"/>
      <c r="AB42" s="181"/>
      <c r="AC42" s="161"/>
      <c r="AD42" s="41"/>
      <c r="AF42" s="181"/>
      <c r="AH42" s="41"/>
      <c r="AJ42" s="181"/>
      <c r="AK42" s="161"/>
      <c r="AL42" s="41"/>
      <c r="AN42" s="181"/>
      <c r="AP42" s="41"/>
      <c r="AR42" s="181"/>
      <c r="AT42" s="41"/>
      <c r="AV42" s="181"/>
      <c r="AX42" s="41"/>
      <c r="AZ42" s="181"/>
      <c r="BB42" s="41"/>
      <c r="BD42" s="181"/>
      <c r="BF42" s="41"/>
      <c r="BH42" s="181"/>
      <c r="BJ42" s="41"/>
      <c r="BL42" s="181"/>
    </row>
    <row r="43" spans="2:65" ht="15.75" customHeight="1">
      <c r="B43" s="231">
        <v>15</v>
      </c>
      <c r="C43" s="55">
        <v>2</v>
      </c>
      <c r="D43" s="13" t="s">
        <v>303</v>
      </c>
      <c r="E43" s="13"/>
      <c r="F43" s="13"/>
      <c r="G43" s="13"/>
      <c r="H43" s="13"/>
      <c r="I43" s="13"/>
      <c r="J43" s="13"/>
      <c r="K43" s="20"/>
      <c r="L43" s="66" t="s">
        <v>29</v>
      </c>
      <c r="M43" s="125"/>
      <c r="N43" s="41">
        <f>VLOOKUP($B43,'[1]09-10-11'!$A$4:$EA$400,MATCH(N$2, '[1]09-10-11'!$A$4:$EA$4, 0))</f>
        <v>505756</v>
      </c>
      <c r="O43" s="80"/>
      <c r="P43" s="41">
        <f>VLOOKUP($B43,'[1]09-10-11'!$A$4:$EA$400,MATCH(P$2, '[1]09-10-11'!$A$4:$EA$4, 0))</f>
        <v>555756</v>
      </c>
      <c r="Q43" s="41"/>
      <c r="R43" s="41">
        <f>VLOOKUP($B43,'[1]09-10-11'!$A$4:$EA$400,MATCH(R$2, '[1]09-10-11'!$A$4:$EA$4, 0))</f>
        <v>0</v>
      </c>
      <c r="S43" s="41"/>
      <c r="T43" s="41" t="e">
        <f>VLOOKUP($B43,'[1]09-10-11'!$A$4:$EA$400,MATCH(T$2, '[1]09-10-11'!$A$4:$EA$4, 0))</f>
        <v>#N/A</v>
      </c>
      <c r="U43" s="41"/>
      <c r="V43" s="41">
        <f>VLOOKUP($B43,'[1]09-10-11'!$A$4:$EA$400,MATCH(V$2, '[1]09-10-11'!$A$4:$EA$4, 0))</f>
        <v>450000</v>
      </c>
      <c r="W43" s="41"/>
      <c r="X43" s="41">
        <f>VLOOKUP($B43,'[1]09-10-11'!$A$4:$EA$400,MATCH(X$2, '[1]09-10-11'!$A$4:$EA$4, 0))</f>
        <v>505756</v>
      </c>
      <c r="Y43" s="41"/>
      <c r="Z43" s="41">
        <f>IF(AND(ISNUMBER($V43),ISNUMBER($X43)),IF((ABS($V43-$X43))&gt;0.49,$X43-$V43,0),"")</f>
        <v>55756</v>
      </c>
      <c r="AA43" s="41"/>
      <c r="AB43" s="181">
        <f>IF($V43="","",  IF($X43="","", IF($V43=0,"---",(IF(ISERROR(($X43/$V43)-1),"---",($X43/$V43)-1) ))))</f>
        <v>0.12390222222222214</v>
      </c>
      <c r="AC43" s="161"/>
      <c r="AD43" s="41">
        <f>IF(AND(ISNUMBER($P43),ISNUMBER($X43)),IF((ABS($P43-$X43))&gt;0.49,$X43-$P43,0),"")</f>
        <v>-50000</v>
      </c>
      <c r="AE43" s="41"/>
      <c r="AF43" s="181">
        <f>IF($P43="","",  IF($X43="","", IF($P43=0,"---",(IF(ISERROR(($X43/$P43)-1),"---",($X43/$P43)-1) ))))</f>
        <v>-8.996753971167204E-2</v>
      </c>
      <c r="AG43" s="41"/>
      <c r="AH43" s="41">
        <f>IF(AND(ISNUMBER($N43),ISNUMBER($X43)),IF((ABS($N43-$X43))&gt;0.49,$X43-$N43,0),"")</f>
        <v>0</v>
      </c>
      <c r="AI43" s="41"/>
      <c r="AJ43" s="181">
        <f>IF($N43="","",  IF($X43="","", IF($N43=0,"---",(IF(ISERROR(($X43/$N43)-1),"---",($X43/$N43)-1) ))))</f>
        <v>0</v>
      </c>
      <c r="AK43" s="161"/>
      <c r="AL43" s="41">
        <f>IF(AND(ISNUMBER($R43),ISNUMBER($X43)),IF((ABS($R43-$X43))&gt;0.49,$X43-$R43,0),"")</f>
        <v>505756</v>
      </c>
      <c r="AM43" s="41"/>
      <c r="AN43" s="181" t="str">
        <f>IF($R43="","",  IF($X43="","", IF($R43=0,"---",(IF(ISERROR(($X43/$R43)-1),"---",($X43/$R43)-1) ))))</f>
        <v>---</v>
      </c>
      <c r="AP43" s="41" t="str">
        <f>IF(AND(ISNUMBER($T43),ISNUMBER($X43)),IF((ABS($T43-$X43))&gt;0.49,$X43-$T43,0),"")</f>
        <v/>
      </c>
      <c r="AQ43" s="41"/>
      <c r="AR43" s="181" t="e">
        <f>IF($T43="","",  IF($X43="","", IF($T43=0,"---",(IF(ISERROR(($X43/$T43)-1),"---",($X43/$T43)-1) ))))</f>
        <v>#N/A</v>
      </c>
      <c r="AS43" s="41"/>
      <c r="AT43" s="41" t="str">
        <f>IF(AND(ISNUMBER($R43),ISNUMBER($T43)),IF((ABS($R43-$T43))&gt;0.49,$T43-$R43,0),"")</f>
        <v/>
      </c>
      <c r="AU43" s="41"/>
      <c r="AV43" s="181" t="e">
        <f>IF($R43="","",  IF($T43="","", IF($R43=0,"---",(IF(ISERROR(($T43/$R43)-1),"---",($T43/$R43)-1) ))))</f>
        <v>#N/A</v>
      </c>
      <c r="AW43" s="41"/>
      <c r="AX43" s="41">
        <f>IF(AND(ISNUMBER($N43),ISNUMBER($V43)),IF((ABS($N43-$V43))&gt;0.49,$V43-$N43,0),"")</f>
        <v>-55756</v>
      </c>
      <c r="AY43" s="41"/>
      <c r="AZ43" s="181">
        <f>IF($N43="","",  IF($V43="","", IF($N43=0,"---",(IF(ISERROR(($V43/$N43)-1),"---",($V43/$N43)-1) ))))</f>
        <v>-0.11024288392030945</v>
      </c>
      <c r="BA43" s="41"/>
      <c r="BB43" s="41">
        <f>IF(AND(ISNUMBER($P43),ISNUMBER($V43)),IF((ABS($P43-$V43))&gt;0.49,$V43-$P43,0),"")</f>
        <v>-105756</v>
      </c>
      <c r="BC43" s="41"/>
      <c r="BD43" s="181">
        <f>IF($P43="","",  IF($V43="","", IF($P43=0,"---",(IF(ISERROR(($V43/$P43)-1),"---",($V43/$P43)-1) ))))</f>
        <v>-0.19029214259495175</v>
      </c>
      <c r="BE43" s="41"/>
      <c r="BF43" s="41">
        <f>IF(AND(ISNUMBER($R43),ISNUMBER($V43)),IF((ABS($R43-$V43))&gt;0.49,$V43-$R43,0),"")</f>
        <v>450000</v>
      </c>
      <c r="BG43" s="41"/>
      <c r="BH43" s="181" t="str">
        <f>IF($R43="","",  IF($V43="","", IF($R43=0,"---",(IF(ISERROR(($V43/$R43)-1),"---",($V43/$R43)-1) ))))</f>
        <v>---</v>
      </c>
      <c r="BJ43" s="41" t="str">
        <f>IF(AND(ISNUMBER($T43),ISNUMBER($V43)),IF((ABS($T43-$V43))&gt;0.49,$V43-$T43,0),"")</f>
        <v/>
      </c>
      <c r="BK43" s="41"/>
      <c r="BL43" s="181" t="e">
        <f>IF($T43="","",  IF($V43="","", IF($T43=0,"---",(IF(ISERROR(($V43/$T43)-1),"---",($V43/$T43)-1) ))))</f>
        <v>#N/A</v>
      </c>
      <c r="BM43" s="41"/>
    </row>
    <row r="44" spans="2:65" ht="15.75" customHeight="1">
      <c r="B44" s="231">
        <v>35</v>
      </c>
      <c r="C44" s="55">
        <v>3</v>
      </c>
      <c r="D44" s="13" t="s">
        <v>316</v>
      </c>
      <c r="E44" s="13"/>
      <c r="F44" s="13"/>
      <c r="G44" s="13"/>
      <c r="H44" s="13"/>
      <c r="I44" s="13"/>
      <c r="J44" s="13"/>
      <c r="K44" s="67"/>
      <c r="L44" s="22" t="s">
        <v>29</v>
      </c>
      <c r="M44" s="125"/>
      <c r="N44" s="41">
        <f>VLOOKUP($B44,'[1]09-10-11'!$A$4:$EA$400,MATCH(N$2, '[1]09-10-11'!$A$4:$EA$4, 0))</f>
        <v>160000</v>
      </c>
      <c r="O44" s="80"/>
      <c r="P44" s="41">
        <f>VLOOKUP($B44,'[1]09-10-11'!$A$4:$EA$400,MATCH(P$2, '[1]09-10-11'!$A$4:$EA$4, 0))</f>
        <v>160000</v>
      </c>
      <c r="Q44" s="41"/>
      <c r="R44" s="41">
        <f>VLOOKUP($B44,'[1]09-10-11'!$A$4:$EA$400,MATCH(R$2, '[1]09-10-11'!$A$4:$EA$4, 0))</f>
        <v>0</v>
      </c>
      <c r="S44" s="41"/>
      <c r="T44" s="41" t="e">
        <f>VLOOKUP($B44,'[1]09-10-11'!$A$4:$EA$400,MATCH(T$2, '[1]09-10-11'!$A$4:$EA$4, 0))</f>
        <v>#N/A</v>
      </c>
      <c r="U44" s="41"/>
      <c r="V44" s="41">
        <f>VLOOKUP($B44,'[1]09-10-11'!$A$4:$EA$400,MATCH(V$2, '[1]09-10-11'!$A$4:$EA$4, 0))</f>
        <v>190000</v>
      </c>
      <c r="W44" s="41"/>
      <c r="X44" s="41">
        <f>VLOOKUP($B44,'[1]09-10-11'!$A$4:$EA$400,MATCH(X$2, '[1]09-10-11'!$A$4:$EA$4, 0))</f>
        <v>160000</v>
      </c>
      <c r="Y44" s="41"/>
      <c r="Z44" s="41">
        <f>IF(AND(ISNUMBER($V44),ISNUMBER($X44)),IF((ABS($V44-$X44))&gt;0.49,$X44-$V44,0),"")</f>
        <v>-30000</v>
      </c>
      <c r="AA44" s="41"/>
      <c r="AB44" s="181">
        <f>IF($V44="","",  IF($X44="","", IF($V44=0,"---",(IF(ISERROR(($X44/$V44)-1),"---",($X44/$V44)-1) ))))</f>
        <v>-0.15789473684210531</v>
      </c>
      <c r="AC44" s="161"/>
      <c r="AD44" s="41">
        <f>IF(AND(ISNUMBER($P44),ISNUMBER($X44)),IF((ABS($P44-$X44))&gt;0.49,$X44-$P44,0),"")</f>
        <v>0</v>
      </c>
      <c r="AE44" s="41"/>
      <c r="AF44" s="181">
        <f>IF($P44="","",  IF($X44="","", IF($P44=0,"---",(IF(ISERROR(($X44/$P44)-1),"---",($X44/$P44)-1) ))))</f>
        <v>0</v>
      </c>
      <c r="AG44" s="41"/>
      <c r="AH44" s="41">
        <f>IF(AND(ISNUMBER($N44),ISNUMBER($X44)),IF((ABS($N44-$X44))&gt;0.49,$X44-$N44,0),"")</f>
        <v>0</v>
      </c>
      <c r="AI44" s="41"/>
      <c r="AJ44" s="181">
        <f>IF($N44="","",  IF($X44="","", IF($N44=0,"---",(IF(ISERROR(($X44/$N44)-1),"---",($X44/$N44)-1) ))))</f>
        <v>0</v>
      </c>
      <c r="AK44" s="161"/>
      <c r="AL44" s="41">
        <f>IF(AND(ISNUMBER($R44),ISNUMBER($X44)),IF((ABS($R44-$X44))&gt;0.49,$X44-$R44,0),"")</f>
        <v>160000</v>
      </c>
      <c r="AM44" s="41"/>
      <c r="AN44" s="181" t="str">
        <f>IF($R44="","",  IF($X44="","", IF($R44=0,"---",(IF(ISERROR(($X44/$R44)-1),"---",($X44/$R44)-1) ))))</f>
        <v>---</v>
      </c>
      <c r="AP44" s="41" t="str">
        <f>IF(AND(ISNUMBER($T44),ISNUMBER($X44)),IF((ABS($T44-$X44))&gt;0.49,$X44-$T44,0),"")</f>
        <v/>
      </c>
      <c r="AQ44" s="41"/>
      <c r="AR44" s="181" t="e">
        <f>IF($T44="","",  IF($X44="","", IF($T44=0,"---",(IF(ISERROR(($X44/$T44)-1),"---",($X44/$T44)-1) ))))</f>
        <v>#N/A</v>
      </c>
      <c r="AS44" s="41"/>
      <c r="AT44" s="41" t="str">
        <f>IF(AND(ISNUMBER($R44),ISNUMBER($T44)),IF((ABS($R44-$T44))&gt;0.49,$T44-$R44,0),"")</f>
        <v/>
      </c>
      <c r="AU44" s="41"/>
      <c r="AV44" s="181" t="e">
        <f>IF($R44="","",  IF($T44="","", IF($R44=0,"---",(IF(ISERROR(($T44/$R44)-1),"---",($T44/$R44)-1) ))))</f>
        <v>#N/A</v>
      </c>
      <c r="AW44" s="41"/>
      <c r="AX44" s="41">
        <f>IF(AND(ISNUMBER($N44),ISNUMBER($V44)),IF((ABS($N44-$V44))&gt;0.49,$V44-$N44,0),"")</f>
        <v>30000</v>
      </c>
      <c r="AY44" s="41"/>
      <c r="AZ44" s="181">
        <f>IF($N44="","",  IF($V44="","", IF($N44=0,"---",(IF(ISERROR(($V44/$N44)-1),"---",($V44/$N44)-1) ))))</f>
        <v>0.1875</v>
      </c>
      <c r="BA44" s="41"/>
      <c r="BB44" s="41">
        <f>IF(AND(ISNUMBER($P44),ISNUMBER($V44)),IF((ABS($P44-$V44))&gt;0.49,$V44-$P44,0),"")</f>
        <v>30000</v>
      </c>
      <c r="BC44" s="41"/>
      <c r="BD44" s="181">
        <f>IF($P44="","",  IF($V44="","", IF($P44=0,"---",(IF(ISERROR(($V44/$P44)-1),"---",($V44/$P44)-1) ))))</f>
        <v>0.1875</v>
      </c>
      <c r="BE44" s="41"/>
      <c r="BF44" s="41">
        <f>IF(AND(ISNUMBER($R44),ISNUMBER($V44)),IF((ABS($R44-$V44))&gt;0.49,$V44-$R44,0),"")</f>
        <v>190000</v>
      </c>
      <c r="BG44" s="41"/>
      <c r="BH44" s="181" t="str">
        <f>IF($R44="","",  IF($V44="","", IF($R44=0,"---",(IF(ISERROR(($V44/$R44)-1),"---",($V44/$R44)-1) ))))</f>
        <v>---</v>
      </c>
      <c r="BJ44" s="41" t="str">
        <f>IF(AND(ISNUMBER($T44),ISNUMBER($V44)),IF((ABS($T44-$V44))&gt;0.49,$V44-$T44,0),"")</f>
        <v/>
      </c>
      <c r="BK44" s="41"/>
      <c r="BL44" s="181" t="e">
        <f>IF($T44="","",  IF($V44="","", IF($T44=0,"---",(IF(ISERROR(($V44/$T44)-1),"---",($V44/$T44)-1) ))))</f>
        <v>#N/A</v>
      </c>
      <c r="BM44" s="41"/>
    </row>
    <row r="45" spans="2:65" ht="15.75" customHeight="1">
      <c r="C45" s="17"/>
      <c r="D45" s="13"/>
      <c r="E45" s="13"/>
      <c r="F45" s="13"/>
      <c r="G45" s="13"/>
      <c r="H45" s="13"/>
      <c r="I45" s="13"/>
      <c r="J45" s="13"/>
      <c r="K45" s="20"/>
      <c r="L45" s="22"/>
      <c r="M45" s="125"/>
      <c r="N45" s="125"/>
      <c r="O45" s="80"/>
      <c r="P45" s="125"/>
      <c r="Q45" s="125"/>
      <c r="R45" s="125"/>
      <c r="S45" s="125"/>
      <c r="T45" s="125"/>
      <c r="U45" s="125"/>
      <c r="V45" s="125"/>
      <c r="W45" s="125"/>
      <c r="X45" s="125"/>
      <c r="Y45" s="125"/>
      <c r="Z45" s="41"/>
      <c r="AA45" s="125"/>
      <c r="AB45" s="181"/>
      <c r="AC45" s="161"/>
      <c r="AD45" s="41"/>
      <c r="AE45" s="125"/>
      <c r="AF45" s="181"/>
      <c r="AG45" s="125"/>
      <c r="AH45" s="41"/>
      <c r="AI45" s="125"/>
      <c r="AJ45" s="181"/>
      <c r="AK45" s="161"/>
      <c r="AL45" s="41"/>
      <c r="AM45" s="125"/>
      <c r="AN45" s="181"/>
      <c r="AP45" s="41"/>
      <c r="AQ45" s="125"/>
      <c r="AR45" s="181"/>
      <c r="AS45" s="125"/>
      <c r="AT45" s="41"/>
      <c r="AU45" s="125"/>
      <c r="AV45" s="181"/>
      <c r="AW45" s="125"/>
      <c r="AX45" s="41"/>
      <c r="AY45" s="125"/>
      <c r="AZ45" s="181"/>
      <c r="BA45" s="125"/>
      <c r="BB45" s="41"/>
      <c r="BC45" s="125"/>
      <c r="BD45" s="181"/>
      <c r="BE45" s="125"/>
      <c r="BF45" s="41"/>
      <c r="BG45" s="125"/>
      <c r="BH45" s="181"/>
      <c r="BJ45" s="41"/>
      <c r="BK45" s="125"/>
      <c r="BL45" s="181"/>
      <c r="BM45" s="125"/>
    </row>
    <row r="46" spans="2:65" ht="15.75" customHeight="1">
      <c r="C46" s="15"/>
      <c r="D46" s="13"/>
      <c r="E46" s="13"/>
      <c r="F46" s="13"/>
      <c r="G46" s="13"/>
      <c r="H46" s="13"/>
      <c r="I46" s="13"/>
      <c r="J46" s="13"/>
      <c r="K46" s="67"/>
      <c r="L46" s="66"/>
      <c r="M46" s="125"/>
      <c r="N46" s="41"/>
      <c r="O46" s="80"/>
      <c r="P46" s="41"/>
      <c r="Q46" s="41"/>
      <c r="R46" s="41"/>
      <c r="S46" s="41"/>
      <c r="T46" s="41"/>
      <c r="U46" s="41"/>
      <c r="V46" s="41"/>
      <c r="W46" s="41"/>
      <c r="X46" s="41"/>
      <c r="Y46" s="41"/>
      <c r="Z46" s="41"/>
      <c r="AA46" s="41"/>
      <c r="AB46" s="181"/>
      <c r="AC46" s="161"/>
      <c r="AD46" s="41"/>
      <c r="AE46" s="41"/>
      <c r="AF46" s="181"/>
      <c r="AG46" s="41"/>
      <c r="AH46" s="41"/>
      <c r="AI46" s="41"/>
      <c r="AJ46" s="181"/>
      <c r="AK46" s="161"/>
      <c r="AL46" s="41"/>
      <c r="AM46" s="41"/>
      <c r="AN46" s="181"/>
      <c r="AP46" s="41"/>
      <c r="AQ46" s="41"/>
      <c r="AR46" s="181"/>
      <c r="AS46" s="41"/>
      <c r="AT46" s="41"/>
      <c r="AU46" s="41"/>
      <c r="AV46" s="181"/>
      <c r="AW46" s="41"/>
      <c r="AX46" s="41"/>
      <c r="AY46" s="41"/>
      <c r="AZ46" s="181"/>
      <c r="BA46" s="41"/>
      <c r="BB46" s="41"/>
      <c r="BC46" s="41"/>
      <c r="BD46" s="181"/>
      <c r="BE46" s="41"/>
      <c r="BF46" s="41"/>
      <c r="BG46" s="41"/>
      <c r="BH46" s="181"/>
      <c r="BJ46" s="41"/>
      <c r="BK46" s="41"/>
      <c r="BL46" s="181"/>
      <c r="BM46" s="41"/>
    </row>
    <row r="47" spans="2:65" s="71" customFormat="1" ht="15.75" customHeight="1">
      <c r="B47" s="230"/>
      <c r="C47" s="76" t="s">
        <v>286</v>
      </c>
      <c r="D47" s="76"/>
      <c r="E47" s="76"/>
      <c r="F47" s="76"/>
      <c r="G47" s="76"/>
      <c r="H47" s="76"/>
      <c r="I47" s="76"/>
      <c r="J47" s="76"/>
      <c r="K47" s="76"/>
      <c r="L47" s="193"/>
      <c r="M47" s="194"/>
      <c r="N47" s="195"/>
      <c r="O47" s="3"/>
      <c r="P47" s="195"/>
      <c r="Q47" s="195"/>
      <c r="R47" s="195"/>
      <c r="S47" s="195"/>
      <c r="T47" s="195"/>
      <c r="U47" s="195"/>
      <c r="V47" s="195"/>
      <c r="W47" s="195"/>
      <c r="X47" s="195"/>
      <c r="Y47" s="195"/>
      <c r="Z47" s="195" t="str">
        <f>IF(AND(ISNUMBER($V47),ISNUMBER($X47)),IF((ABS($V47-$X47))&gt;0.49,$X47-$V47,0),"")</f>
        <v/>
      </c>
      <c r="AA47" s="195"/>
      <c r="AB47" s="204" t="str">
        <f>IF($V47="","",  IF($X47="","", IF($V47=0,"---",(IF(ISERROR(($X47/$V47)-1),"---",($X47/$V47)-1) ))))</f>
        <v/>
      </c>
      <c r="AC47" s="203"/>
      <c r="AD47" s="195" t="str">
        <f>IF(AND(ISNUMBER($P47),ISNUMBER($X47)),IF((ABS($P47-$X47))&gt;0.49,$X47-$P47,0),"")</f>
        <v/>
      </c>
      <c r="AE47" s="195"/>
      <c r="AF47" s="204" t="str">
        <f>IF($P47="","",  IF($X47="","", IF($P47=0,"---",(IF(ISERROR(($X47/$P47)-1),"---",($X47/$P47)-1) ))))</f>
        <v/>
      </c>
      <c r="AG47" s="195"/>
      <c r="AH47" s="195" t="str">
        <f>IF(AND(ISNUMBER($N47),ISNUMBER($X47)),IF((ABS($N47-$X47))&gt;0.49,$X47-$N47,0),"")</f>
        <v/>
      </c>
      <c r="AI47" s="195"/>
      <c r="AJ47" s="204" t="str">
        <f>IF($N47="","",  IF($X47="","", IF($N47=0,"---",(IF(ISERROR(($X47/$N47)-1),"---",($X47/$N47)-1) ))))</f>
        <v/>
      </c>
      <c r="AK47" s="203"/>
      <c r="AL47" s="195" t="str">
        <f>IF(AND(ISNUMBER($R47),ISNUMBER($X47)),IF((ABS($R47-$X47))&gt;0.49,$X47-$R47,0),"")</f>
        <v/>
      </c>
      <c r="AM47" s="195"/>
      <c r="AN47" s="204" t="str">
        <f>IF($R47="","",  IF($X47="","", IF($R47=0,"---",(IF(ISERROR(($X47/$R47)-1),"---",($X47/$R47)-1) ))))</f>
        <v/>
      </c>
      <c r="AP47" s="195" t="str">
        <f>IF(AND(ISNUMBER($T47),ISNUMBER($X47)),IF((ABS($T47-$X47))&gt;0.49,$X47-$T47,0),"")</f>
        <v/>
      </c>
      <c r="AQ47" s="195"/>
      <c r="AR47" s="204" t="str">
        <f>IF($T47="","",  IF($X47="","", IF($T47=0,"---",(IF(ISERROR(($X47/$T47)-1),"---",($X47/$T47)-1) ))))</f>
        <v/>
      </c>
      <c r="AS47" s="195"/>
      <c r="AT47" s="195" t="str">
        <f>IF(AND(ISNUMBER($R47),ISNUMBER($T47)),IF((ABS($R47-$T47))&gt;0.49,$T47-$R47,0),"")</f>
        <v/>
      </c>
      <c r="AU47" s="195"/>
      <c r="AV47" s="204" t="str">
        <f>IF($R47="","",  IF($T47="","", IF($R47=0,"---",(IF(ISERROR(($T47/$R47)-1),"---",($T47/$R47)-1) ))))</f>
        <v/>
      </c>
      <c r="AW47" s="195"/>
      <c r="AX47" s="195" t="str">
        <f>IF(AND(ISNUMBER($N47),ISNUMBER($V47)),IF((ABS($N47-$V47))&gt;0.49,$V47-$N47,0),"")</f>
        <v/>
      </c>
      <c r="AY47" s="195"/>
      <c r="AZ47" s="204" t="str">
        <f>IF($N47="","",  IF($V47="","", IF($N47=0,"---",(IF(ISERROR(($V47/$N47)-1),"---",($V47/$N47)-1) ))))</f>
        <v/>
      </c>
      <c r="BA47" s="195"/>
      <c r="BB47" s="195" t="str">
        <f>IF(AND(ISNUMBER($P47),ISNUMBER($V47)),IF((ABS($P47-$V47))&gt;0.49,$V47-$P47,0),"")</f>
        <v/>
      </c>
      <c r="BC47" s="195"/>
      <c r="BD47" s="204" t="str">
        <f>IF($P47="","",  IF($V47="","", IF($P47=0,"---",(IF(ISERROR(($V47/$P47)-1),"---",($V47/$P47)-1) ))))</f>
        <v/>
      </c>
      <c r="BE47" s="195"/>
      <c r="BF47" s="195" t="str">
        <f>IF(AND(ISNUMBER($R47),ISNUMBER($V47)),IF((ABS($R47-$V47))&gt;0.49,$V47-$R47,0),"")</f>
        <v/>
      </c>
      <c r="BG47" s="195"/>
      <c r="BH47" s="204" t="str">
        <f>IF($R47="","",  IF($V47="","", IF($R47=0,"---",(IF(ISERROR(($V47/$R47)-1),"---",($V47/$R47)-1) ))))</f>
        <v/>
      </c>
      <c r="BJ47" s="195" t="str">
        <f>IF(AND(ISNUMBER($T47),ISNUMBER($V47)),IF((ABS($T47-$V47))&gt;0.49,$V47-$T47,0),"")</f>
        <v/>
      </c>
      <c r="BK47" s="195"/>
      <c r="BL47" s="204" t="str">
        <f>IF($T47="","",  IF($V47="","", IF($T47=0,"---",(IF(ISERROR(($V47/$T47)-1),"---",($V47/$T47)-1) ))))</f>
        <v/>
      </c>
      <c r="BM47" s="195"/>
    </row>
    <row r="48" spans="2:65" s="71" customFormat="1" ht="15.75" customHeight="1">
      <c r="B48" s="230"/>
      <c r="C48" s="76"/>
      <c r="D48" s="76"/>
      <c r="E48" s="76"/>
      <c r="F48" s="76"/>
      <c r="G48" s="76"/>
      <c r="H48" s="76"/>
      <c r="I48" s="76"/>
      <c r="J48" s="76"/>
      <c r="K48" s="76"/>
      <c r="L48" s="193"/>
      <c r="M48" s="194"/>
      <c r="N48" s="194"/>
      <c r="O48" s="3"/>
      <c r="P48" s="194"/>
      <c r="Q48" s="194"/>
      <c r="R48" s="194"/>
      <c r="S48" s="194"/>
      <c r="T48" s="194"/>
      <c r="U48" s="194"/>
      <c r="V48" s="194"/>
      <c r="W48" s="194"/>
      <c r="X48" s="194"/>
      <c r="Y48" s="194"/>
      <c r="Z48" s="195"/>
      <c r="AA48" s="194"/>
      <c r="AB48" s="204"/>
      <c r="AC48" s="203"/>
      <c r="AD48" s="195"/>
      <c r="AE48" s="194"/>
      <c r="AF48" s="204"/>
      <c r="AG48" s="194"/>
      <c r="AH48" s="195"/>
      <c r="AI48" s="194"/>
      <c r="AJ48" s="204"/>
      <c r="AK48" s="203"/>
      <c r="AL48" s="195"/>
      <c r="AM48" s="194"/>
      <c r="AN48" s="204"/>
      <c r="AP48" s="195"/>
      <c r="AQ48" s="194"/>
      <c r="AR48" s="204"/>
      <c r="AS48" s="194"/>
      <c r="AT48" s="195"/>
      <c r="AU48" s="194"/>
      <c r="AV48" s="204"/>
      <c r="AW48" s="194"/>
      <c r="AX48" s="195"/>
      <c r="AY48" s="194"/>
      <c r="AZ48" s="204"/>
      <c r="BA48" s="194"/>
      <c r="BB48" s="195"/>
      <c r="BC48" s="194"/>
      <c r="BD48" s="204"/>
      <c r="BE48" s="194"/>
      <c r="BF48" s="195"/>
      <c r="BG48" s="194"/>
      <c r="BH48" s="204"/>
      <c r="BJ48" s="195"/>
      <c r="BK48" s="194"/>
      <c r="BL48" s="204"/>
      <c r="BM48" s="194"/>
    </row>
    <row r="49" spans="2:65" s="71" customFormat="1" ht="15.75" customHeight="1">
      <c r="B49" s="230"/>
      <c r="C49" s="76" t="s">
        <v>254</v>
      </c>
      <c r="D49" s="153"/>
      <c r="F49" s="76"/>
      <c r="G49" s="76"/>
      <c r="H49" s="76"/>
      <c r="I49" s="76"/>
      <c r="J49" s="76"/>
      <c r="K49" s="76"/>
      <c r="L49" s="193"/>
      <c r="M49" s="194"/>
      <c r="N49" s="194"/>
      <c r="O49" s="3"/>
      <c r="P49" s="194"/>
      <c r="Q49" s="194"/>
      <c r="R49" s="194"/>
      <c r="S49" s="194"/>
      <c r="T49" s="194"/>
      <c r="U49" s="194"/>
      <c r="V49" s="194"/>
      <c r="W49" s="194"/>
      <c r="X49" s="194"/>
      <c r="Y49" s="194"/>
      <c r="Z49" s="195" t="str">
        <f>IF(AND(ISNUMBER($V49),ISNUMBER($X49)),IF((ABS($V49-$X49))&gt;0.49,$X49-$V49,0),"")</f>
        <v/>
      </c>
      <c r="AA49" s="194"/>
      <c r="AB49" s="204" t="str">
        <f>IF($V49="","",  IF($X49="","", IF($V49=0,"---",(IF(ISERROR(($X49/$V49)-1),"---",($X49/$V49)-1) ))))</f>
        <v/>
      </c>
      <c r="AC49" s="203"/>
      <c r="AD49" s="195" t="str">
        <f>IF(AND(ISNUMBER($P49),ISNUMBER($X49)),IF((ABS($P49-$X49))&gt;0.49,$X49-$P49,0),"")</f>
        <v/>
      </c>
      <c r="AE49" s="194"/>
      <c r="AF49" s="204" t="str">
        <f>IF($P49="","",  IF($X49="","", IF($P49=0,"---",(IF(ISERROR(($X49/$P49)-1),"---",($X49/$P49)-1) ))))</f>
        <v/>
      </c>
      <c r="AG49" s="194"/>
      <c r="AH49" s="195" t="str">
        <f>IF(AND(ISNUMBER($N49),ISNUMBER($X49)),IF((ABS($N49-$X49))&gt;0.49,$X49-$N49,0),"")</f>
        <v/>
      </c>
      <c r="AI49" s="194"/>
      <c r="AJ49" s="204" t="str">
        <f>IF($N49="","",  IF($X49="","", IF($N49=0,"---",(IF(ISERROR(($X49/$N49)-1),"---",($X49/$N49)-1) ))))</f>
        <v/>
      </c>
      <c r="AK49" s="203"/>
      <c r="AL49" s="195" t="str">
        <f>IF(AND(ISNUMBER($R49),ISNUMBER($X49)),IF((ABS($R49-$X49))&gt;0.49,$X49-$R49,0),"")</f>
        <v/>
      </c>
      <c r="AM49" s="194"/>
      <c r="AN49" s="204" t="str">
        <f>IF($R49="","",  IF($X49="","", IF($R49=0,"---",(IF(ISERROR(($X49/$R49)-1),"---",($X49/$R49)-1) ))))</f>
        <v/>
      </c>
      <c r="AP49" s="195" t="str">
        <f>IF(AND(ISNUMBER($T49),ISNUMBER($X49)),IF((ABS($T49-$X49))&gt;0.49,$X49-$T49,0),"")</f>
        <v/>
      </c>
      <c r="AQ49" s="194"/>
      <c r="AR49" s="204" t="str">
        <f>IF($T49="","",  IF($X49="","", IF($T49=0,"---",(IF(ISERROR(($X49/$T49)-1),"---",($X49/$T49)-1) ))))</f>
        <v/>
      </c>
      <c r="AS49" s="194"/>
      <c r="AT49" s="195" t="str">
        <f>IF(AND(ISNUMBER($R49),ISNUMBER($T49)),IF((ABS($R49-$T49))&gt;0.49,$T49-$R49,0),"")</f>
        <v/>
      </c>
      <c r="AU49" s="194"/>
      <c r="AV49" s="204" t="str">
        <f>IF($R49="","",  IF($T49="","", IF($R49=0,"---",(IF(ISERROR(($T49/$R49)-1),"---",($T49/$R49)-1) ))))</f>
        <v/>
      </c>
      <c r="AW49" s="194"/>
      <c r="AX49" s="195" t="str">
        <f>IF(AND(ISNUMBER($N49),ISNUMBER($V49)),IF((ABS($N49-$V49))&gt;0.49,$V49-$N49,0),"")</f>
        <v/>
      </c>
      <c r="AY49" s="194"/>
      <c r="AZ49" s="204" t="str">
        <f>IF($N49="","",  IF($V49="","", IF($N49=0,"---",(IF(ISERROR(($V49/$N49)-1),"---",($V49/$N49)-1) ))))</f>
        <v/>
      </c>
      <c r="BA49" s="194"/>
      <c r="BB49" s="195" t="str">
        <f>IF(AND(ISNUMBER($P49),ISNUMBER($V49)),IF((ABS($P49-$V49))&gt;0.49,$V49-$P49,0),"")</f>
        <v/>
      </c>
      <c r="BC49" s="194"/>
      <c r="BD49" s="204" t="str">
        <f>IF($P49="","",  IF($V49="","", IF($P49=0,"---",(IF(ISERROR(($V49/$P49)-1),"---",($V49/$P49)-1) ))))</f>
        <v/>
      </c>
      <c r="BE49" s="194"/>
      <c r="BF49" s="195" t="str">
        <f>IF(AND(ISNUMBER($R49),ISNUMBER($V49)),IF((ABS($R49-$V49))&gt;0.49,$V49-$R49,0),"")</f>
        <v/>
      </c>
      <c r="BG49" s="194"/>
      <c r="BH49" s="204" t="str">
        <f>IF($R49="","",  IF($V49="","", IF($R49=0,"---",(IF(ISERROR(($V49/$R49)-1),"---",($V49/$R49)-1) ))))</f>
        <v/>
      </c>
      <c r="BJ49" s="195" t="str">
        <f>IF(AND(ISNUMBER($T49),ISNUMBER($V49)),IF((ABS($T49-$V49))&gt;0.49,$V49-$T49,0),"")</f>
        <v/>
      </c>
      <c r="BK49" s="194"/>
      <c r="BL49" s="204" t="str">
        <f>IF($T49="","",  IF($V49="","", IF($T49=0,"---",(IF(ISERROR(($V49/$T49)-1),"---",($V49/$T49)-1) ))))</f>
        <v/>
      </c>
      <c r="BM49" s="194"/>
    </row>
    <row r="50" spans="2:65" s="71" customFormat="1" ht="15.75" customHeight="1">
      <c r="B50" s="230"/>
      <c r="D50" s="76"/>
      <c r="F50" s="76"/>
      <c r="G50" s="76"/>
      <c r="H50" s="76"/>
      <c r="I50" s="76"/>
      <c r="J50" s="76"/>
      <c r="K50" s="76"/>
      <c r="L50" s="193"/>
      <c r="M50" s="194"/>
      <c r="N50" s="194"/>
      <c r="O50" s="3"/>
      <c r="P50" s="194"/>
      <c r="Q50" s="194"/>
      <c r="R50" s="194"/>
      <c r="S50" s="194"/>
      <c r="T50" s="194"/>
      <c r="U50" s="194"/>
      <c r="V50" s="194"/>
      <c r="W50" s="194"/>
      <c r="X50" s="194"/>
      <c r="Y50" s="194"/>
      <c r="Z50" s="195"/>
      <c r="AA50" s="194"/>
      <c r="AB50" s="204"/>
      <c r="AC50" s="203"/>
      <c r="AD50" s="195"/>
      <c r="AE50" s="194"/>
      <c r="AF50" s="204"/>
      <c r="AG50" s="194"/>
      <c r="AH50" s="195"/>
      <c r="AI50" s="194"/>
      <c r="AJ50" s="204"/>
      <c r="AK50" s="203"/>
      <c r="AL50" s="195"/>
      <c r="AM50" s="194"/>
      <c r="AN50" s="204"/>
      <c r="AP50" s="195"/>
      <c r="AQ50" s="194"/>
      <c r="AR50" s="204"/>
      <c r="AS50" s="194"/>
      <c r="AT50" s="195"/>
      <c r="AU50" s="194"/>
      <c r="AV50" s="204"/>
      <c r="AW50" s="194"/>
      <c r="AX50" s="195"/>
      <c r="AY50" s="194"/>
      <c r="AZ50" s="204"/>
      <c r="BA50" s="194"/>
      <c r="BB50" s="195"/>
      <c r="BC50" s="194"/>
      <c r="BD50" s="204"/>
      <c r="BE50" s="194"/>
      <c r="BF50" s="195"/>
      <c r="BG50" s="194"/>
      <c r="BH50" s="204"/>
      <c r="BJ50" s="195"/>
      <c r="BK50" s="194"/>
      <c r="BL50" s="204"/>
      <c r="BM50" s="194"/>
    </row>
    <row r="51" spans="2:65" s="71" customFormat="1" ht="15.75" customHeight="1">
      <c r="B51" s="230"/>
      <c r="C51" s="71" t="s">
        <v>391</v>
      </c>
      <c r="D51" s="76"/>
      <c r="F51" s="76"/>
      <c r="G51" s="76"/>
      <c r="H51" s="76"/>
      <c r="I51" s="76"/>
      <c r="J51" s="76"/>
      <c r="K51" s="76"/>
      <c r="L51" s="193"/>
      <c r="M51" s="194"/>
      <c r="N51" s="194"/>
      <c r="O51" s="206"/>
      <c r="P51" s="194"/>
      <c r="Q51" s="194"/>
      <c r="R51" s="194"/>
      <c r="S51" s="194"/>
      <c r="T51" s="194"/>
      <c r="U51" s="194"/>
      <c r="V51" s="194"/>
      <c r="W51" s="194"/>
      <c r="X51" s="194"/>
      <c r="Y51" s="194"/>
      <c r="Z51" s="195"/>
      <c r="AA51" s="194"/>
      <c r="AB51" s="204"/>
      <c r="AC51" s="203"/>
      <c r="AD51" s="195"/>
      <c r="AE51" s="194"/>
      <c r="AF51" s="204"/>
      <c r="AG51" s="194"/>
      <c r="AH51" s="195"/>
      <c r="AI51" s="194"/>
      <c r="AJ51" s="204"/>
      <c r="AK51" s="203"/>
      <c r="AL51" s="195"/>
      <c r="AM51" s="194"/>
      <c r="AN51" s="204"/>
      <c r="AP51" s="195"/>
      <c r="AQ51" s="194"/>
      <c r="AR51" s="204"/>
      <c r="AS51" s="194"/>
      <c r="AT51" s="195"/>
      <c r="AU51" s="194"/>
      <c r="AV51" s="204"/>
      <c r="AW51" s="194"/>
      <c r="AX51" s="195"/>
      <c r="AY51" s="194"/>
      <c r="AZ51" s="204"/>
      <c r="BA51" s="194"/>
      <c r="BB51" s="195"/>
      <c r="BC51" s="194"/>
      <c r="BD51" s="204"/>
      <c r="BE51" s="194"/>
      <c r="BF51" s="195"/>
      <c r="BG51" s="194"/>
      <c r="BH51" s="204"/>
      <c r="BJ51" s="195"/>
      <c r="BK51" s="194"/>
      <c r="BL51" s="204"/>
      <c r="BM51" s="194"/>
    </row>
    <row r="52" spans="2:65" s="71" customFormat="1" ht="15.75" customHeight="1">
      <c r="B52" s="230"/>
      <c r="C52" s="71" t="s">
        <v>392</v>
      </c>
      <c r="D52" s="76"/>
      <c r="F52" s="76"/>
      <c r="G52" s="76"/>
      <c r="H52" s="76"/>
      <c r="I52" s="76"/>
      <c r="J52" s="76"/>
      <c r="K52" s="76"/>
      <c r="L52" s="193"/>
      <c r="M52" s="194"/>
      <c r="N52" s="194"/>
      <c r="O52" s="206"/>
      <c r="P52" s="194"/>
      <c r="Q52" s="194"/>
      <c r="R52" s="194"/>
      <c r="S52" s="194"/>
      <c r="T52" s="194"/>
      <c r="U52" s="194"/>
      <c r="V52" s="194"/>
      <c r="W52" s="194"/>
      <c r="X52" s="194"/>
      <c r="Y52" s="194"/>
      <c r="Z52" s="195"/>
      <c r="AA52" s="194"/>
      <c r="AB52" s="204" t="str">
        <f>IF($V52="","",  IF($X52="","", IF($V52=0,"---",(IF(ISERROR(($X52/$V52)-1),"---",($X52/$V52)-1) ))))</f>
        <v/>
      </c>
      <c r="AC52" s="203"/>
      <c r="AD52" s="195"/>
      <c r="AE52" s="194"/>
      <c r="AF52" s="204" t="str">
        <f>IF($P52="","",  IF($X52="","", IF($P52=0,"---",(IF(ISERROR(($X52/$P52)-1),"---",($X52/$P52)-1) ))))</f>
        <v/>
      </c>
      <c r="AG52" s="194"/>
      <c r="AH52" s="195"/>
      <c r="AI52" s="194"/>
      <c r="AJ52" s="204" t="str">
        <f>IF($N52="","",  IF($X52="","", IF($N52=0,"---",(IF(ISERROR(($X52/$N52)-1),"---",($X52/$N52)-1) ))))</f>
        <v/>
      </c>
      <c r="AK52" s="203"/>
      <c r="AL52" s="195"/>
      <c r="AM52" s="194"/>
      <c r="AN52" s="204" t="str">
        <f>IF($R52="","",  IF($X52="","", IF($R52=0,"---",(IF(ISERROR(($X52/$R52)-1),"---",($X52/$R52)-1) ))))</f>
        <v/>
      </c>
      <c r="AP52" s="195"/>
      <c r="AQ52" s="194"/>
      <c r="AR52" s="204" t="str">
        <f>IF($T52="","",  IF($X52="","", IF($T52=0,"---",(IF(ISERROR(($X52/$T52)-1),"---",($X52/$T52)-1) ))))</f>
        <v/>
      </c>
      <c r="AS52" s="194"/>
      <c r="AT52" s="195"/>
      <c r="AU52" s="194"/>
      <c r="AV52" s="204" t="str">
        <f>IF($R52="","",  IF($T52="","", IF($R52=0,"---",(IF(ISERROR(($T52/$R52)-1),"---",($T52/$R52)-1) ))))</f>
        <v/>
      </c>
      <c r="AW52" s="194"/>
      <c r="AX52" s="195"/>
      <c r="AY52" s="194"/>
      <c r="AZ52" s="204" t="str">
        <f>IF($N52="","",  IF($V52="","", IF($N52=0,"---",(IF(ISERROR(($V52/$N52)-1),"---",($V52/$N52)-1) ))))</f>
        <v/>
      </c>
      <c r="BA52" s="194"/>
      <c r="BB52" s="195"/>
      <c r="BC52" s="194"/>
      <c r="BD52" s="204" t="str">
        <f>IF($P52="","",  IF($V52="","", IF($P52=0,"---",(IF(ISERROR(($V52/$P52)-1),"---",($V52/$P52)-1) ))))</f>
        <v/>
      </c>
      <c r="BE52" s="194"/>
      <c r="BF52" s="195"/>
      <c r="BG52" s="194"/>
      <c r="BH52" s="204" t="str">
        <f>IF($R52="","",  IF($V52="","", IF($R52=0,"---",(IF(ISERROR(($V52/$R52)-1),"---",($V52/$R52)-1) ))))</f>
        <v/>
      </c>
      <c r="BJ52" s="195"/>
      <c r="BK52" s="194"/>
      <c r="BL52" s="204" t="str">
        <f>IF($T52="","",  IF($V52="","", IF($T52=0,"---",(IF(ISERROR(($V52/$T52)-1),"---",($V52/$T52)-1) ))))</f>
        <v/>
      </c>
      <c r="BM52" s="194"/>
    </row>
    <row r="53" spans="2:65" s="71" customFormat="1" ht="15.75" customHeight="1">
      <c r="B53" s="230"/>
      <c r="D53" s="76"/>
      <c r="F53" s="76"/>
      <c r="G53" s="76"/>
      <c r="H53" s="76"/>
      <c r="I53" s="76"/>
      <c r="J53" s="76"/>
      <c r="K53" s="76"/>
      <c r="L53" s="193"/>
      <c r="M53" s="194"/>
      <c r="N53" s="194"/>
      <c r="O53" s="206"/>
      <c r="P53" s="194"/>
      <c r="Q53" s="194"/>
      <c r="R53" s="194"/>
      <c r="S53" s="194"/>
      <c r="T53" s="194"/>
      <c r="U53" s="194"/>
      <c r="V53" s="194"/>
      <c r="W53" s="194"/>
      <c r="X53" s="194"/>
      <c r="Y53" s="194"/>
      <c r="Z53" s="195"/>
      <c r="AA53" s="194"/>
      <c r="AB53" s="204"/>
      <c r="AC53" s="203"/>
      <c r="AD53" s="195"/>
      <c r="AE53" s="194"/>
      <c r="AF53" s="204"/>
      <c r="AG53" s="194"/>
      <c r="AH53" s="195"/>
      <c r="AI53" s="194"/>
      <c r="AJ53" s="204"/>
      <c r="AK53" s="203"/>
      <c r="AL53" s="195"/>
      <c r="AM53" s="194"/>
      <c r="AN53" s="204"/>
      <c r="AP53" s="195"/>
      <c r="AQ53" s="194"/>
      <c r="AR53" s="204"/>
      <c r="AS53" s="194"/>
      <c r="AT53" s="195"/>
      <c r="AU53" s="194"/>
      <c r="AV53" s="204"/>
      <c r="AW53" s="194"/>
      <c r="AX53" s="195"/>
      <c r="AY53" s="194"/>
      <c r="AZ53" s="204"/>
      <c r="BA53" s="194"/>
      <c r="BB53" s="195"/>
      <c r="BC53" s="194"/>
      <c r="BD53" s="204"/>
      <c r="BE53" s="194"/>
      <c r="BF53" s="195"/>
      <c r="BG53" s="194"/>
      <c r="BH53" s="204"/>
      <c r="BJ53" s="195"/>
      <c r="BK53" s="194"/>
      <c r="BL53" s="204"/>
      <c r="BM53" s="194"/>
    </row>
    <row r="54" spans="2:65" s="71" customFormat="1" ht="15.75" customHeight="1">
      <c r="B54" s="230"/>
      <c r="C54" s="71" t="s">
        <v>265</v>
      </c>
      <c r="D54" s="76"/>
      <c r="F54" s="76"/>
      <c r="G54" s="76"/>
      <c r="H54" s="76"/>
      <c r="I54" s="76"/>
      <c r="J54" s="76"/>
      <c r="K54" s="76"/>
      <c r="L54" s="193"/>
      <c r="M54" s="194"/>
      <c r="N54" s="194"/>
      <c r="O54" s="206"/>
      <c r="P54" s="194"/>
      <c r="Q54" s="194"/>
      <c r="R54" s="194"/>
      <c r="S54" s="194"/>
      <c r="T54" s="194"/>
      <c r="U54" s="194"/>
      <c r="V54" s="194"/>
      <c r="W54" s="194"/>
      <c r="X54" s="194"/>
      <c r="Y54" s="194"/>
      <c r="Z54" s="195"/>
      <c r="AA54" s="194"/>
      <c r="AB54" s="204" t="str">
        <f t="shared" ref="AB54:AB117" si="0">IF($V54="","",  IF($X54="","", IF($V54=0,"---",(IF(ISERROR(($X54/$V54)-1),"---",($X54/$V54)-1) ))))</f>
        <v/>
      </c>
      <c r="AC54" s="203"/>
      <c r="AD54" s="195"/>
      <c r="AE54" s="194"/>
      <c r="AF54" s="204" t="str">
        <f t="shared" ref="AF54:AF85" si="1">IF($P54="","",  IF($X54="","", IF($P54=0,"---",(IF(ISERROR(($X54/$P54)-1),"---",($X54/$P54)-1) ))))</f>
        <v/>
      </c>
      <c r="AG54" s="194"/>
      <c r="AH54" s="195"/>
      <c r="AI54" s="194"/>
      <c r="AJ54" s="204" t="str">
        <f t="shared" ref="AJ54:AJ85" si="2">IF($N54="","",  IF($X54="","", IF($N54=0,"---",(IF(ISERROR(($X54/$N54)-1),"---",($X54/$N54)-1) ))))</f>
        <v/>
      </c>
      <c r="AK54" s="203"/>
      <c r="AL54" s="195"/>
      <c r="AM54" s="194"/>
      <c r="AN54" s="204" t="str">
        <f t="shared" ref="AN54:AN117" si="3">IF($R54="","",  IF($X54="","", IF($R54=0,"---",(IF(ISERROR(($X54/$R54)-1),"---",($X54/$R54)-1) ))))</f>
        <v/>
      </c>
      <c r="AP54" s="195"/>
      <c r="AQ54" s="194"/>
      <c r="AR54" s="204" t="str">
        <f t="shared" ref="AR54:AR117" si="4">IF($T54="","",  IF($X54="","", IF($T54=0,"---",(IF(ISERROR(($X54/$T54)-1),"---",($X54/$T54)-1) ))))</f>
        <v/>
      </c>
      <c r="AS54" s="194"/>
      <c r="AT54" s="195"/>
      <c r="AU54" s="194"/>
      <c r="AV54" s="204" t="str">
        <f t="shared" ref="AV54:AV117" si="5">IF($R54="","",  IF($T54="","", IF($R54=0,"---",(IF(ISERROR(($T54/$R54)-1),"---",($T54/$R54)-1) ))))</f>
        <v/>
      </c>
      <c r="AW54" s="194"/>
      <c r="AX54" s="195"/>
      <c r="AY54" s="194"/>
      <c r="AZ54" s="204" t="str">
        <f t="shared" ref="AZ54:AZ85" si="6">IF($N54="","",  IF($V54="","", IF($N54=0,"---",(IF(ISERROR(($V54/$N54)-1),"---",($V54/$N54)-1) ))))</f>
        <v/>
      </c>
      <c r="BA54" s="194"/>
      <c r="BB54" s="195"/>
      <c r="BC54" s="194"/>
      <c r="BD54" s="204" t="str">
        <f t="shared" ref="BD54:BD85" si="7">IF($P54="","",  IF($V54="","", IF($P54=0,"---",(IF(ISERROR(($V54/$P54)-1),"---",($V54/$P54)-1) ))))</f>
        <v/>
      </c>
      <c r="BE54" s="194"/>
      <c r="BF54" s="195"/>
      <c r="BG54" s="194"/>
      <c r="BH54" s="204" t="str">
        <f t="shared" ref="BH54:BH117" si="8">IF($R54="","",  IF($V54="","", IF($R54=0,"---",(IF(ISERROR(($V54/$R54)-1),"---",($V54/$R54)-1) ))))</f>
        <v/>
      </c>
      <c r="BJ54" s="195"/>
      <c r="BK54" s="194"/>
      <c r="BL54" s="204" t="str">
        <f t="shared" ref="BL54:BL117" si="9">IF($T54="","",  IF($V54="","", IF($T54=0,"---",(IF(ISERROR(($V54/$T54)-1),"---",($V54/$T54)-1) ))))</f>
        <v/>
      </c>
      <c r="BM54" s="194"/>
    </row>
    <row r="55" spans="2:65" s="69" customFormat="1" ht="17.25" customHeight="1">
      <c r="B55" s="232"/>
      <c r="C55" s="132"/>
      <c r="D55" s="127"/>
      <c r="L55" s="72"/>
      <c r="M55" s="125"/>
      <c r="N55" s="125"/>
      <c r="O55" s="73"/>
      <c r="P55" s="125"/>
      <c r="Q55" s="125"/>
      <c r="R55" s="125"/>
      <c r="S55" s="125"/>
      <c r="T55" s="125"/>
      <c r="U55" s="125"/>
      <c r="V55" s="125"/>
      <c r="W55" s="125"/>
      <c r="X55" s="125"/>
      <c r="Y55" s="125"/>
      <c r="Z55" s="41" t="str">
        <f t="shared" ref="Z55:Z118" si="10">IF(AND(ISNUMBER($V55),ISNUMBER($X55)),IF((ABS($V55-$X55))&gt;0.49,$X55-$V55,0),"")</f>
        <v/>
      </c>
      <c r="AA55" s="125"/>
      <c r="AB55" s="181" t="str">
        <f t="shared" si="0"/>
        <v/>
      </c>
      <c r="AC55" s="161"/>
      <c r="AD55" s="41" t="str">
        <f t="shared" ref="AD55:AD86" si="11">IF(AND(ISNUMBER($P55),ISNUMBER($X55)),IF((ABS($P55-$X55))&gt;0.49,$X55-$P55,0),"")</f>
        <v/>
      </c>
      <c r="AE55" s="125"/>
      <c r="AF55" s="181" t="str">
        <f t="shared" si="1"/>
        <v/>
      </c>
      <c r="AG55" s="125"/>
      <c r="AH55" s="41" t="str">
        <f t="shared" ref="AH55:AH86" si="12">IF(AND(ISNUMBER($N55),ISNUMBER($X55)),IF((ABS($N55-$X55))&gt;0.49,$X55-$N55,0),"")</f>
        <v/>
      </c>
      <c r="AI55" s="125"/>
      <c r="AJ55" s="181" t="str">
        <f t="shared" si="2"/>
        <v/>
      </c>
      <c r="AK55" s="161"/>
      <c r="AL55" s="41" t="str">
        <f t="shared" ref="AL55:AL118" si="13">IF(AND(ISNUMBER($R55),ISNUMBER($X55)),IF((ABS($R55-$X55))&gt;0.49,$X55-$R55,0),"")</f>
        <v/>
      </c>
      <c r="AM55" s="125"/>
      <c r="AN55" s="181" t="str">
        <f t="shared" si="3"/>
        <v/>
      </c>
      <c r="AP55" s="41" t="str">
        <f t="shared" ref="AP55:AP118" si="14">IF(AND(ISNUMBER($T55),ISNUMBER($X55)),IF((ABS($T55-$X55))&gt;0.49,$X55-$T55,0),"")</f>
        <v/>
      </c>
      <c r="AQ55" s="125"/>
      <c r="AR55" s="181" t="str">
        <f t="shared" si="4"/>
        <v/>
      </c>
      <c r="AS55" s="125"/>
      <c r="AT55" s="41" t="str">
        <f t="shared" ref="AT55:AT118" si="15">IF(AND(ISNUMBER($R55),ISNUMBER($T55)),IF((ABS($R55-$T55))&gt;0.49,$T55-$R55,0),"")</f>
        <v/>
      </c>
      <c r="AU55" s="125"/>
      <c r="AV55" s="181" t="str">
        <f t="shared" si="5"/>
        <v/>
      </c>
      <c r="AW55" s="125"/>
      <c r="AX55" s="41" t="str">
        <f t="shared" ref="AX55:AX86" si="16">IF(AND(ISNUMBER($N55),ISNUMBER($V55)),IF((ABS($N55-$V55))&gt;0.49,$V55-$N55,0),"")</f>
        <v/>
      </c>
      <c r="AY55" s="125"/>
      <c r="AZ55" s="181" t="str">
        <f t="shared" si="6"/>
        <v/>
      </c>
      <c r="BA55" s="125"/>
      <c r="BB55" s="41" t="str">
        <f t="shared" ref="BB55:BB86" si="17">IF(AND(ISNUMBER($P55),ISNUMBER($V55)),IF((ABS($P55-$V55))&gt;0.49,$V55-$P55,0),"")</f>
        <v/>
      </c>
      <c r="BC55" s="125"/>
      <c r="BD55" s="181" t="str">
        <f t="shared" si="7"/>
        <v/>
      </c>
      <c r="BE55" s="125"/>
      <c r="BF55" s="41" t="str">
        <f t="shared" ref="BF55:BF118" si="18">IF(AND(ISNUMBER($R55),ISNUMBER($V55)),IF((ABS($R55-$V55))&gt;0.49,$V55-$R55,0),"")</f>
        <v/>
      </c>
      <c r="BG55" s="125"/>
      <c r="BH55" s="181" t="str">
        <f t="shared" si="8"/>
        <v/>
      </c>
      <c r="BJ55" s="41" t="str">
        <f t="shared" ref="BJ55:BJ118" si="19">IF(AND(ISNUMBER($T55),ISNUMBER($V55)),IF((ABS($T55-$V55))&gt;0.49,$V55-$T55,0),"")</f>
        <v/>
      </c>
      <c r="BK55" s="125"/>
      <c r="BL55" s="181" t="str">
        <f t="shared" si="9"/>
        <v/>
      </c>
      <c r="BM55" s="125"/>
    </row>
    <row r="56" spans="2:65" s="69" customFormat="1" ht="17.25" customHeight="1">
      <c r="B56" s="232"/>
      <c r="C56" s="128"/>
      <c r="D56" s="129"/>
      <c r="E56" s="71"/>
      <c r="L56" s="72"/>
      <c r="M56" s="125"/>
      <c r="N56" s="125"/>
      <c r="O56" s="73"/>
      <c r="P56" s="125"/>
      <c r="Q56" s="125"/>
      <c r="R56" s="125"/>
      <c r="S56" s="125"/>
      <c r="T56" s="125"/>
      <c r="U56" s="125"/>
      <c r="V56" s="125"/>
      <c r="W56" s="125"/>
      <c r="X56" s="125"/>
      <c r="Y56" s="125"/>
      <c r="Z56" s="41" t="str">
        <f t="shared" si="10"/>
        <v/>
      </c>
      <c r="AA56" s="125"/>
      <c r="AB56" s="181" t="str">
        <f t="shared" si="0"/>
        <v/>
      </c>
      <c r="AC56" s="161"/>
      <c r="AD56" s="41" t="str">
        <f t="shared" si="11"/>
        <v/>
      </c>
      <c r="AE56" s="125"/>
      <c r="AF56" s="181" t="str">
        <f t="shared" si="1"/>
        <v/>
      </c>
      <c r="AG56" s="125"/>
      <c r="AH56" s="41" t="str">
        <f t="shared" si="12"/>
        <v/>
      </c>
      <c r="AI56" s="125"/>
      <c r="AJ56" s="181" t="str">
        <f t="shared" si="2"/>
        <v/>
      </c>
      <c r="AK56" s="161"/>
      <c r="AL56" s="41" t="str">
        <f t="shared" si="13"/>
        <v/>
      </c>
      <c r="AM56" s="125"/>
      <c r="AN56" s="181" t="str">
        <f t="shared" si="3"/>
        <v/>
      </c>
      <c r="AP56" s="41" t="str">
        <f t="shared" si="14"/>
        <v/>
      </c>
      <c r="AQ56" s="125"/>
      <c r="AR56" s="181" t="str">
        <f t="shared" si="4"/>
        <v/>
      </c>
      <c r="AS56" s="125"/>
      <c r="AT56" s="41" t="str">
        <f t="shared" si="15"/>
        <v/>
      </c>
      <c r="AU56" s="125"/>
      <c r="AV56" s="181" t="str">
        <f t="shared" si="5"/>
        <v/>
      </c>
      <c r="AW56" s="125"/>
      <c r="AX56" s="41" t="str">
        <f t="shared" si="16"/>
        <v/>
      </c>
      <c r="AY56" s="125"/>
      <c r="AZ56" s="181" t="str">
        <f t="shared" si="6"/>
        <v/>
      </c>
      <c r="BA56" s="125"/>
      <c r="BB56" s="41" t="str">
        <f t="shared" si="17"/>
        <v/>
      </c>
      <c r="BC56" s="125"/>
      <c r="BD56" s="181" t="str">
        <f t="shared" si="7"/>
        <v/>
      </c>
      <c r="BE56" s="125"/>
      <c r="BF56" s="41" t="str">
        <f t="shared" si="18"/>
        <v/>
      </c>
      <c r="BG56" s="125"/>
      <c r="BH56" s="181" t="str">
        <f t="shared" si="8"/>
        <v/>
      </c>
      <c r="BJ56" s="41" t="str">
        <f t="shared" si="19"/>
        <v/>
      </c>
      <c r="BK56" s="125"/>
      <c r="BL56" s="181" t="str">
        <f t="shared" si="9"/>
        <v/>
      </c>
      <c r="BM56" s="125"/>
    </row>
    <row r="57" spans="2:65" ht="15.75" customHeight="1">
      <c r="C57" s="17"/>
      <c r="D57" s="13"/>
      <c r="E57" s="13"/>
      <c r="F57" s="13"/>
      <c r="G57" s="13"/>
      <c r="H57" s="13"/>
      <c r="I57" s="13"/>
      <c r="J57" s="13"/>
      <c r="K57" s="67"/>
      <c r="L57" s="22"/>
      <c r="M57" s="125"/>
      <c r="N57" s="125"/>
      <c r="O57" s="80"/>
      <c r="P57" s="125"/>
      <c r="Q57" s="125"/>
      <c r="R57" s="125"/>
      <c r="S57" s="125"/>
      <c r="T57" s="125"/>
      <c r="U57" s="125"/>
      <c r="V57" s="125"/>
      <c r="W57" s="125"/>
      <c r="X57" s="125"/>
      <c r="Y57" s="125"/>
      <c r="Z57" s="41" t="str">
        <f t="shared" si="10"/>
        <v/>
      </c>
      <c r="AA57" s="125"/>
      <c r="AB57" s="181" t="str">
        <f t="shared" si="0"/>
        <v/>
      </c>
      <c r="AC57" s="161"/>
      <c r="AD57" s="41" t="str">
        <f t="shared" si="11"/>
        <v/>
      </c>
      <c r="AE57" s="125"/>
      <c r="AF57" s="181" t="str">
        <f t="shared" si="1"/>
        <v/>
      </c>
      <c r="AG57" s="125"/>
      <c r="AH57" s="41" t="str">
        <f t="shared" si="12"/>
        <v/>
      </c>
      <c r="AI57" s="125"/>
      <c r="AJ57" s="181" t="str">
        <f t="shared" si="2"/>
        <v/>
      </c>
      <c r="AK57" s="161"/>
      <c r="AL57" s="41" t="str">
        <f t="shared" si="13"/>
        <v/>
      </c>
      <c r="AM57" s="125"/>
      <c r="AN57" s="181" t="str">
        <f t="shared" si="3"/>
        <v/>
      </c>
      <c r="AP57" s="41" t="str">
        <f t="shared" si="14"/>
        <v/>
      </c>
      <c r="AQ57" s="125"/>
      <c r="AR57" s="181" t="str">
        <f t="shared" si="4"/>
        <v/>
      </c>
      <c r="AS57" s="125"/>
      <c r="AT57" s="41" t="str">
        <f t="shared" si="15"/>
        <v/>
      </c>
      <c r="AU57" s="125"/>
      <c r="AV57" s="181" t="str">
        <f t="shared" si="5"/>
        <v/>
      </c>
      <c r="AW57" s="125"/>
      <c r="AX57" s="41" t="str">
        <f t="shared" si="16"/>
        <v/>
      </c>
      <c r="AY57" s="125"/>
      <c r="AZ57" s="181" t="str">
        <f t="shared" si="6"/>
        <v/>
      </c>
      <c r="BA57" s="125"/>
      <c r="BB57" s="41" t="str">
        <f t="shared" si="17"/>
        <v/>
      </c>
      <c r="BC57" s="125"/>
      <c r="BD57" s="181" t="str">
        <f t="shared" si="7"/>
        <v/>
      </c>
      <c r="BE57" s="125"/>
      <c r="BF57" s="41" t="str">
        <f t="shared" si="18"/>
        <v/>
      </c>
      <c r="BG57" s="125"/>
      <c r="BH57" s="181" t="str">
        <f t="shared" si="8"/>
        <v/>
      </c>
      <c r="BJ57" s="41" t="str">
        <f t="shared" si="19"/>
        <v/>
      </c>
      <c r="BK57" s="125"/>
      <c r="BL57" s="181" t="str">
        <f t="shared" si="9"/>
        <v/>
      </c>
      <c r="BM57" s="125"/>
    </row>
    <row r="58" spans="2:65" ht="15.75" customHeight="1">
      <c r="C58" s="16" t="s">
        <v>88</v>
      </c>
      <c r="D58" s="53"/>
      <c r="E58" s="53"/>
      <c r="F58" s="53"/>
      <c r="G58" s="53"/>
      <c r="H58" s="53"/>
      <c r="I58" s="53"/>
      <c r="J58" s="53"/>
      <c r="K58" s="67"/>
      <c r="L58" s="22"/>
      <c r="M58" s="125"/>
      <c r="N58" s="125"/>
      <c r="O58" s="80"/>
      <c r="P58" s="125"/>
      <c r="Q58" s="125"/>
      <c r="R58" s="125"/>
      <c r="S58" s="125"/>
      <c r="T58" s="125"/>
      <c r="U58" s="125"/>
      <c r="V58" s="125"/>
      <c r="W58" s="125"/>
      <c r="X58" s="125"/>
      <c r="Y58" s="125"/>
      <c r="Z58" s="41" t="str">
        <f t="shared" si="10"/>
        <v/>
      </c>
      <c r="AA58" s="125"/>
      <c r="AB58" s="181" t="str">
        <f t="shared" si="0"/>
        <v/>
      </c>
      <c r="AC58" s="161"/>
      <c r="AD58" s="41" t="str">
        <f t="shared" si="11"/>
        <v/>
      </c>
      <c r="AE58" s="125"/>
      <c r="AF58" s="181" t="str">
        <f t="shared" si="1"/>
        <v/>
      </c>
      <c r="AG58" s="125"/>
      <c r="AH58" s="41" t="str">
        <f t="shared" si="12"/>
        <v/>
      </c>
      <c r="AI58" s="125"/>
      <c r="AJ58" s="181" t="str">
        <f t="shared" si="2"/>
        <v/>
      </c>
      <c r="AK58" s="161"/>
      <c r="AL58" s="41" t="str">
        <f t="shared" si="13"/>
        <v/>
      </c>
      <c r="AM58" s="125"/>
      <c r="AN58" s="181" t="str">
        <f t="shared" si="3"/>
        <v/>
      </c>
      <c r="AP58" s="41" t="str">
        <f t="shared" si="14"/>
        <v/>
      </c>
      <c r="AQ58" s="125"/>
      <c r="AR58" s="181" t="str">
        <f t="shared" si="4"/>
        <v/>
      </c>
      <c r="AS58" s="125"/>
      <c r="AT58" s="41" t="str">
        <f t="shared" si="15"/>
        <v/>
      </c>
      <c r="AU58" s="125"/>
      <c r="AV58" s="181" t="str">
        <f t="shared" si="5"/>
        <v/>
      </c>
      <c r="AW58" s="125"/>
      <c r="AX58" s="41" t="str">
        <f t="shared" si="16"/>
        <v/>
      </c>
      <c r="AY58" s="125"/>
      <c r="AZ58" s="181" t="str">
        <f t="shared" si="6"/>
        <v/>
      </c>
      <c r="BA58" s="125"/>
      <c r="BB58" s="41" t="str">
        <f t="shared" si="17"/>
        <v/>
      </c>
      <c r="BC58" s="125"/>
      <c r="BD58" s="181" t="str">
        <f t="shared" si="7"/>
        <v/>
      </c>
      <c r="BE58" s="125"/>
      <c r="BF58" s="41" t="str">
        <f t="shared" si="18"/>
        <v/>
      </c>
      <c r="BG58" s="125"/>
      <c r="BH58" s="181" t="str">
        <f t="shared" si="8"/>
        <v/>
      </c>
      <c r="BJ58" s="41" t="str">
        <f t="shared" si="19"/>
        <v/>
      </c>
      <c r="BK58" s="125"/>
      <c r="BL58" s="181" t="str">
        <f t="shared" si="9"/>
        <v/>
      </c>
      <c r="BM58" s="125"/>
    </row>
    <row r="59" spans="2:65" ht="15.75" customHeight="1">
      <c r="C59" s="26"/>
      <c r="D59" s="13"/>
      <c r="E59" s="13"/>
      <c r="F59" s="13"/>
      <c r="G59" s="13"/>
      <c r="H59" s="13"/>
      <c r="I59" s="13"/>
      <c r="J59" s="13"/>
      <c r="K59" s="67"/>
      <c r="L59" s="22"/>
      <c r="M59" s="125"/>
      <c r="N59" s="125"/>
      <c r="O59" s="80"/>
      <c r="P59" s="125"/>
      <c r="Q59" s="125"/>
      <c r="R59" s="125"/>
      <c r="S59" s="125"/>
      <c r="T59" s="125"/>
      <c r="U59" s="125"/>
      <c r="V59" s="125"/>
      <c r="W59" s="125"/>
      <c r="X59" s="125"/>
      <c r="Y59" s="125"/>
      <c r="Z59" s="41" t="str">
        <f t="shared" si="10"/>
        <v/>
      </c>
      <c r="AA59" s="125"/>
      <c r="AB59" s="181" t="str">
        <f t="shared" si="0"/>
        <v/>
      </c>
      <c r="AC59" s="161"/>
      <c r="AD59" s="41" t="str">
        <f t="shared" si="11"/>
        <v/>
      </c>
      <c r="AE59" s="125"/>
      <c r="AF59" s="181" t="str">
        <f t="shared" si="1"/>
        <v/>
      </c>
      <c r="AG59" s="125"/>
      <c r="AH59" s="41" t="str">
        <f t="shared" si="12"/>
        <v/>
      </c>
      <c r="AI59" s="125"/>
      <c r="AJ59" s="181" t="str">
        <f t="shared" si="2"/>
        <v/>
      </c>
      <c r="AK59" s="161"/>
      <c r="AL59" s="41" t="str">
        <f t="shared" si="13"/>
        <v/>
      </c>
      <c r="AM59" s="125"/>
      <c r="AN59" s="181" t="str">
        <f t="shared" si="3"/>
        <v/>
      </c>
      <c r="AP59" s="41" t="str">
        <f t="shared" si="14"/>
        <v/>
      </c>
      <c r="AQ59" s="125"/>
      <c r="AR59" s="181" t="str">
        <f t="shared" si="4"/>
        <v/>
      </c>
      <c r="AS59" s="125"/>
      <c r="AT59" s="41" t="str">
        <f t="shared" si="15"/>
        <v/>
      </c>
      <c r="AU59" s="125"/>
      <c r="AV59" s="181" t="str">
        <f t="shared" si="5"/>
        <v/>
      </c>
      <c r="AW59" s="125"/>
      <c r="AX59" s="41" t="str">
        <f t="shared" si="16"/>
        <v/>
      </c>
      <c r="AY59" s="125"/>
      <c r="AZ59" s="181" t="str">
        <f t="shared" si="6"/>
        <v/>
      </c>
      <c r="BA59" s="125"/>
      <c r="BB59" s="41" t="str">
        <f t="shared" si="17"/>
        <v/>
      </c>
      <c r="BC59" s="125"/>
      <c r="BD59" s="181" t="str">
        <f t="shared" si="7"/>
        <v/>
      </c>
      <c r="BE59" s="125"/>
      <c r="BF59" s="41" t="str">
        <f t="shared" si="18"/>
        <v/>
      </c>
      <c r="BG59" s="125"/>
      <c r="BH59" s="181" t="str">
        <f t="shared" si="8"/>
        <v/>
      </c>
      <c r="BJ59" s="41" t="str">
        <f t="shared" si="19"/>
        <v/>
      </c>
      <c r="BK59" s="125"/>
      <c r="BL59" s="181" t="str">
        <f t="shared" si="9"/>
        <v/>
      </c>
      <c r="BM59" s="125"/>
    </row>
    <row r="60" spans="2:65" ht="15.75" customHeight="1">
      <c r="C60" s="55">
        <v>4</v>
      </c>
      <c r="D60" s="13" t="s">
        <v>45</v>
      </c>
      <c r="E60" s="13"/>
      <c r="F60" s="13"/>
      <c r="G60" s="13"/>
      <c r="H60" s="13"/>
      <c r="I60" s="13"/>
      <c r="J60" s="13"/>
      <c r="K60" s="20"/>
      <c r="L60" s="66"/>
      <c r="M60" s="125"/>
      <c r="N60" s="125"/>
      <c r="O60" s="80"/>
      <c r="P60" s="125"/>
      <c r="Q60" s="125"/>
      <c r="R60" s="125"/>
      <c r="S60" s="125"/>
      <c r="T60" s="125"/>
      <c r="U60" s="125"/>
      <c r="V60" s="125"/>
      <c r="W60" s="125"/>
      <c r="X60" s="125"/>
      <c r="Y60" s="125"/>
      <c r="Z60" s="41" t="str">
        <f t="shared" si="10"/>
        <v/>
      </c>
      <c r="AA60" s="125"/>
      <c r="AB60" s="181" t="str">
        <f t="shared" si="0"/>
        <v/>
      </c>
      <c r="AC60" s="161"/>
      <c r="AD60" s="41" t="str">
        <f t="shared" si="11"/>
        <v/>
      </c>
      <c r="AE60" s="125"/>
      <c r="AF60" s="181" t="str">
        <f t="shared" si="1"/>
        <v/>
      </c>
      <c r="AG60" s="125"/>
      <c r="AH60" s="41" t="str">
        <f t="shared" si="12"/>
        <v/>
      </c>
      <c r="AI60" s="125"/>
      <c r="AJ60" s="181" t="str">
        <f t="shared" si="2"/>
        <v/>
      </c>
      <c r="AK60" s="161"/>
      <c r="AL60" s="41" t="str">
        <f t="shared" si="13"/>
        <v/>
      </c>
      <c r="AM60" s="125"/>
      <c r="AN60" s="181" t="str">
        <f t="shared" si="3"/>
        <v/>
      </c>
      <c r="AP60" s="41" t="str">
        <f t="shared" si="14"/>
        <v/>
      </c>
      <c r="AQ60" s="125"/>
      <c r="AR60" s="181" t="str">
        <f t="shared" si="4"/>
        <v/>
      </c>
      <c r="AS60" s="125"/>
      <c r="AT60" s="41" t="str">
        <f t="shared" si="15"/>
        <v/>
      </c>
      <c r="AU60" s="125"/>
      <c r="AV60" s="181" t="str">
        <f t="shared" si="5"/>
        <v/>
      </c>
      <c r="AW60" s="125"/>
      <c r="AX60" s="41" t="str">
        <f t="shared" si="16"/>
        <v/>
      </c>
      <c r="AY60" s="125"/>
      <c r="AZ60" s="181" t="str">
        <f t="shared" si="6"/>
        <v/>
      </c>
      <c r="BA60" s="125"/>
      <c r="BB60" s="41" t="str">
        <f t="shared" si="17"/>
        <v/>
      </c>
      <c r="BC60" s="125"/>
      <c r="BD60" s="181" t="str">
        <f t="shared" si="7"/>
        <v/>
      </c>
      <c r="BE60" s="125"/>
      <c r="BF60" s="41" t="str">
        <f t="shared" si="18"/>
        <v/>
      </c>
      <c r="BG60" s="125"/>
      <c r="BH60" s="181" t="str">
        <f t="shared" si="8"/>
        <v/>
      </c>
      <c r="BJ60" s="41" t="str">
        <f t="shared" si="19"/>
        <v/>
      </c>
      <c r="BK60" s="125"/>
      <c r="BL60" s="181" t="str">
        <f t="shared" si="9"/>
        <v/>
      </c>
      <c r="BM60" s="125"/>
    </row>
    <row r="61" spans="2:65" ht="15.75" customHeight="1">
      <c r="B61" s="231">
        <v>20</v>
      </c>
      <c r="C61" s="19"/>
      <c r="D61" s="18" t="s">
        <v>38</v>
      </c>
      <c r="E61" s="13" t="s">
        <v>46</v>
      </c>
      <c r="F61" s="13"/>
      <c r="G61" s="13"/>
      <c r="H61" s="13"/>
      <c r="I61" s="13"/>
      <c r="J61" s="13"/>
      <c r="K61" s="23"/>
      <c r="L61" s="66" t="s">
        <v>29</v>
      </c>
      <c r="M61" s="125"/>
      <c r="N61" s="41">
        <f>VLOOKUP($B61,'[1]09-10-11'!$A$4:$EA$400,MATCH(N$2, '[1]09-10-11'!$A$4:$EA$4, 0))</f>
        <v>374751</v>
      </c>
      <c r="O61" s="80"/>
      <c r="P61" s="41">
        <f>VLOOKUP($B61,'[1]09-10-11'!$A$4:$EA$400,MATCH(P$2, '[1]09-10-11'!$A$4:$EA$4, 0))</f>
        <v>374751</v>
      </c>
      <c r="Q61" s="41"/>
      <c r="R61" s="41">
        <f>VLOOKUP($B61,'[1]09-10-11'!$A$4:$EA$400,MATCH(R$2, '[1]09-10-11'!$A$4:$EA$4, 0))</f>
        <v>374751</v>
      </c>
      <c r="S61" s="41"/>
      <c r="T61" s="41" t="e">
        <f>VLOOKUP($B61,'[1]09-10-11'!$A$4:$EA$400,MATCH(T$2, '[1]09-10-11'!$A$4:$EA$4, 0))</f>
        <v>#N/A</v>
      </c>
      <c r="U61" s="41"/>
      <c r="V61" s="41">
        <f>VLOOKUP($B61,'[1]09-10-11'!$A$4:$EA$400,MATCH(V$2, '[1]09-10-11'!$A$4:$EA$4, 0))</f>
        <v>374751</v>
      </c>
      <c r="W61" s="41"/>
      <c r="X61" s="41">
        <f>VLOOKUP($B61,'[1]09-10-11'!$A$4:$EA$400,MATCH(X$2, '[1]09-10-11'!$A$4:$EA$4, 0))</f>
        <v>374751</v>
      </c>
      <c r="Y61" s="41"/>
      <c r="Z61" s="41">
        <f t="shared" si="10"/>
        <v>0</v>
      </c>
      <c r="AA61" s="41"/>
      <c r="AB61" s="181">
        <f t="shared" si="0"/>
        <v>0</v>
      </c>
      <c r="AC61" s="161"/>
      <c r="AD61" s="41">
        <f t="shared" si="11"/>
        <v>0</v>
      </c>
      <c r="AE61" s="41"/>
      <c r="AF61" s="181">
        <f t="shared" si="1"/>
        <v>0</v>
      </c>
      <c r="AG61" s="41"/>
      <c r="AH61" s="41">
        <f t="shared" si="12"/>
        <v>0</v>
      </c>
      <c r="AI61" s="41"/>
      <c r="AJ61" s="181">
        <f t="shared" si="2"/>
        <v>0</v>
      </c>
      <c r="AK61" s="161"/>
      <c r="AL61" s="41">
        <f t="shared" si="13"/>
        <v>0</v>
      </c>
      <c r="AM61" s="41"/>
      <c r="AN61" s="181">
        <f t="shared" si="3"/>
        <v>0</v>
      </c>
      <c r="AP61" s="41" t="str">
        <f t="shared" si="14"/>
        <v/>
      </c>
      <c r="AQ61" s="41"/>
      <c r="AR61" s="181" t="e">
        <f t="shared" si="4"/>
        <v>#N/A</v>
      </c>
      <c r="AS61" s="41"/>
      <c r="AT61" s="41" t="str">
        <f t="shared" si="15"/>
        <v/>
      </c>
      <c r="AU61" s="41"/>
      <c r="AV61" s="181" t="e">
        <f t="shared" si="5"/>
        <v>#N/A</v>
      </c>
      <c r="AW61" s="41"/>
      <c r="AX61" s="41">
        <f t="shared" si="16"/>
        <v>0</v>
      </c>
      <c r="AY61" s="41"/>
      <c r="AZ61" s="181">
        <f t="shared" si="6"/>
        <v>0</v>
      </c>
      <c r="BA61" s="41"/>
      <c r="BB61" s="41">
        <f t="shared" si="17"/>
        <v>0</v>
      </c>
      <c r="BC61" s="41"/>
      <c r="BD61" s="181">
        <f t="shared" si="7"/>
        <v>0</v>
      </c>
      <c r="BE61" s="41"/>
      <c r="BF61" s="41">
        <f t="shared" si="18"/>
        <v>0</v>
      </c>
      <c r="BG61" s="41"/>
      <c r="BH61" s="181">
        <f t="shared" si="8"/>
        <v>0</v>
      </c>
      <c r="BJ61" s="41" t="str">
        <f t="shared" si="19"/>
        <v/>
      </c>
      <c r="BK61" s="41"/>
      <c r="BL61" s="181" t="e">
        <f t="shared" si="9"/>
        <v>#N/A</v>
      </c>
      <c r="BM61" s="41"/>
    </row>
    <row r="62" spans="2:65" ht="15.75" customHeight="1">
      <c r="B62" s="231">
        <v>22</v>
      </c>
      <c r="C62" s="19"/>
      <c r="D62" s="18" t="s">
        <v>13</v>
      </c>
      <c r="E62" s="13" t="s">
        <v>47</v>
      </c>
      <c r="F62" s="13"/>
      <c r="G62" s="13"/>
      <c r="H62" s="13"/>
      <c r="I62" s="13"/>
      <c r="J62" s="13"/>
      <c r="K62" s="20"/>
      <c r="L62" s="66" t="s">
        <v>29</v>
      </c>
      <c r="M62" s="125"/>
      <c r="N62" s="81">
        <f>VLOOKUP($B62,'[1]09-10-11'!$A$4:$EA$400,MATCH(N$2, '[1]09-10-11'!$A$4:$EA$4, 0))</f>
        <v>47614</v>
      </c>
      <c r="O62" s="80"/>
      <c r="P62" s="81">
        <f>VLOOKUP($B62,'[1]09-10-11'!$A$4:$EA$400,MATCH(P$2, '[1]09-10-11'!$A$4:$EA$4, 0))</f>
        <v>47614</v>
      </c>
      <c r="Q62" s="81"/>
      <c r="R62" s="81">
        <f>VLOOKUP($B62,'[1]09-10-11'!$A$4:$EA$400,MATCH(R$2, '[1]09-10-11'!$A$4:$EA$4, 0))</f>
        <v>47614</v>
      </c>
      <c r="S62" s="81"/>
      <c r="T62" s="81" t="e">
        <f>VLOOKUP($B62,'[1]09-10-11'!$A$4:$EA$400,MATCH(T$2, '[1]09-10-11'!$A$4:$EA$4, 0))</f>
        <v>#N/A</v>
      </c>
      <c r="U62" s="81"/>
      <c r="V62" s="81">
        <f>VLOOKUP($B62,'[1]09-10-11'!$A$4:$EA$400,MATCH(V$2, '[1]09-10-11'!$A$4:$EA$4, 0))</f>
        <v>47614</v>
      </c>
      <c r="W62" s="81"/>
      <c r="X62" s="81">
        <f>VLOOKUP($B62,'[1]09-10-11'!$A$4:$EA$400,MATCH(X$2, '[1]09-10-11'!$A$4:$EA$4, 0))</f>
        <v>47614</v>
      </c>
      <c r="Y62" s="41"/>
      <c r="Z62" s="81">
        <f t="shared" si="10"/>
        <v>0</v>
      </c>
      <c r="AA62" s="81"/>
      <c r="AB62" s="182">
        <f t="shared" si="0"/>
        <v>0</v>
      </c>
      <c r="AC62" s="156"/>
      <c r="AD62" s="81">
        <f t="shared" si="11"/>
        <v>0</v>
      </c>
      <c r="AE62" s="81"/>
      <c r="AF62" s="182">
        <f t="shared" si="1"/>
        <v>0</v>
      </c>
      <c r="AG62" s="41"/>
      <c r="AH62" s="81">
        <f t="shared" si="12"/>
        <v>0</v>
      </c>
      <c r="AI62" s="81"/>
      <c r="AJ62" s="182">
        <f t="shared" si="2"/>
        <v>0</v>
      </c>
      <c r="AK62" s="157"/>
      <c r="AL62" s="81">
        <f t="shared" si="13"/>
        <v>0</v>
      </c>
      <c r="AM62" s="81"/>
      <c r="AN62" s="182">
        <f t="shared" si="3"/>
        <v>0</v>
      </c>
      <c r="AP62" s="81" t="str">
        <f t="shared" si="14"/>
        <v/>
      </c>
      <c r="AQ62" s="81"/>
      <c r="AR62" s="182" t="e">
        <f t="shared" si="4"/>
        <v>#N/A</v>
      </c>
      <c r="AS62" s="41"/>
      <c r="AT62" s="81" t="str">
        <f t="shared" si="15"/>
        <v/>
      </c>
      <c r="AU62" s="81"/>
      <c r="AV62" s="182" t="e">
        <f t="shared" si="5"/>
        <v>#N/A</v>
      </c>
      <c r="AW62" s="41"/>
      <c r="AX62" s="81">
        <f t="shared" si="16"/>
        <v>0</v>
      </c>
      <c r="AY62" s="81"/>
      <c r="AZ62" s="182">
        <f t="shared" si="6"/>
        <v>0</v>
      </c>
      <c r="BA62" s="41"/>
      <c r="BB62" s="81">
        <f t="shared" si="17"/>
        <v>0</v>
      </c>
      <c r="BC62" s="81"/>
      <c r="BD62" s="182">
        <f t="shared" si="7"/>
        <v>0</v>
      </c>
      <c r="BE62" s="41"/>
      <c r="BF62" s="81">
        <f t="shared" si="18"/>
        <v>0</v>
      </c>
      <c r="BG62" s="81"/>
      <c r="BH62" s="182">
        <f t="shared" si="8"/>
        <v>0</v>
      </c>
      <c r="BJ62" s="81" t="str">
        <f t="shared" si="19"/>
        <v/>
      </c>
      <c r="BK62" s="81"/>
      <c r="BL62" s="182" t="e">
        <f t="shared" si="9"/>
        <v>#N/A</v>
      </c>
      <c r="BM62" s="41"/>
    </row>
    <row r="63" spans="2:65" ht="15.75" customHeight="1">
      <c r="C63" s="19"/>
      <c r="D63" s="13"/>
      <c r="E63" s="13"/>
      <c r="F63" s="13"/>
      <c r="G63" s="13"/>
      <c r="H63" s="13"/>
      <c r="I63" s="13"/>
      <c r="J63" s="13"/>
      <c r="K63" s="20"/>
      <c r="L63" s="66"/>
      <c r="M63" s="125"/>
      <c r="N63" s="125"/>
      <c r="O63" s="80"/>
      <c r="P63" s="125"/>
      <c r="Q63" s="125"/>
      <c r="R63" s="125"/>
      <c r="S63" s="125"/>
      <c r="T63" s="125"/>
      <c r="U63" s="125"/>
      <c r="V63" s="125"/>
      <c r="W63" s="125"/>
      <c r="X63" s="125"/>
      <c r="Y63" s="125"/>
      <c r="Z63" s="41" t="str">
        <f t="shared" si="10"/>
        <v/>
      </c>
      <c r="AA63" s="125"/>
      <c r="AB63" s="181" t="str">
        <f t="shared" si="0"/>
        <v/>
      </c>
      <c r="AC63" s="161"/>
      <c r="AD63" s="41" t="str">
        <f t="shared" si="11"/>
        <v/>
      </c>
      <c r="AE63" s="125"/>
      <c r="AF63" s="181" t="str">
        <f t="shared" si="1"/>
        <v/>
      </c>
      <c r="AG63" s="125"/>
      <c r="AH63" s="41" t="str">
        <f t="shared" si="12"/>
        <v/>
      </c>
      <c r="AI63" s="125"/>
      <c r="AJ63" s="181" t="str">
        <f t="shared" si="2"/>
        <v/>
      </c>
      <c r="AK63" s="161"/>
      <c r="AL63" s="41" t="str">
        <f t="shared" si="13"/>
        <v/>
      </c>
      <c r="AM63" s="125"/>
      <c r="AN63" s="181" t="str">
        <f t="shared" si="3"/>
        <v/>
      </c>
      <c r="AP63" s="41" t="str">
        <f t="shared" si="14"/>
        <v/>
      </c>
      <c r="AQ63" s="125"/>
      <c r="AR63" s="181" t="str">
        <f t="shared" si="4"/>
        <v/>
      </c>
      <c r="AS63" s="125"/>
      <c r="AT63" s="41" t="str">
        <f t="shared" si="15"/>
        <v/>
      </c>
      <c r="AU63" s="125"/>
      <c r="AV63" s="181" t="str">
        <f t="shared" si="5"/>
        <v/>
      </c>
      <c r="AW63" s="125"/>
      <c r="AX63" s="41" t="str">
        <f t="shared" si="16"/>
        <v/>
      </c>
      <c r="AY63" s="125"/>
      <c r="AZ63" s="181" t="str">
        <f t="shared" si="6"/>
        <v/>
      </c>
      <c r="BA63" s="125"/>
      <c r="BB63" s="41" t="str">
        <f t="shared" si="17"/>
        <v/>
      </c>
      <c r="BC63" s="125"/>
      <c r="BD63" s="181" t="str">
        <f t="shared" si="7"/>
        <v/>
      </c>
      <c r="BE63" s="125"/>
      <c r="BF63" s="41" t="str">
        <f t="shared" si="18"/>
        <v/>
      </c>
      <c r="BG63" s="125"/>
      <c r="BH63" s="181" t="str">
        <f t="shared" si="8"/>
        <v/>
      </c>
      <c r="BJ63" s="41" t="str">
        <f t="shared" si="19"/>
        <v/>
      </c>
      <c r="BK63" s="125"/>
      <c r="BL63" s="181" t="str">
        <f t="shared" si="9"/>
        <v/>
      </c>
      <c r="BM63" s="125"/>
    </row>
    <row r="64" spans="2:65" ht="15.75" customHeight="1">
      <c r="C64" s="19"/>
      <c r="D64" s="13"/>
      <c r="E64" s="13"/>
      <c r="F64" s="13"/>
      <c r="G64" s="13"/>
      <c r="H64" s="13"/>
      <c r="I64" s="13" t="s">
        <v>39</v>
      </c>
      <c r="J64" s="13"/>
      <c r="K64" s="20"/>
      <c r="L64" s="66"/>
      <c r="M64" s="125"/>
      <c r="N64" s="41">
        <f>SUM(N61:N63)</f>
        <v>422365</v>
      </c>
      <c r="O64" s="80"/>
      <c r="P64" s="41">
        <f>SUM(P61:P63)</f>
        <v>422365</v>
      </c>
      <c r="Q64" s="41"/>
      <c r="R64" s="41">
        <f>SUM(R61:R63)</f>
        <v>422365</v>
      </c>
      <c r="S64" s="41"/>
      <c r="T64" s="41" t="e">
        <f>SUM(T61:T63)</f>
        <v>#N/A</v>
      </c>
      <c r="U64" s="41"/>
      <c r="V64" s="41">
        <f>SUM(V61:V63)</f>
        <v>422365</v>
      </c>
      <c r="W64" s="41"/>
      <c r="X64" s="41">
        <f>SUM(X61:X63)</f>
        <v>422365</v>
      </c>
      <c r="Y64" s="41"/>
      <c r="Z64" s="41">
        <f t="shared" si="10"/>
        <v>0</v>
      </c>
      <c r="AA64" s="41"/>
      <c r="AB64" s="181">
        <f t="shared" si="0"/>
        <v>0</v>
      </c>
      <c r="AC64" s="161"/>
      <c r="AD64" s="41">
        <f t="shared" si="11"/>
        <v>0</v>
      </c>
      <c r="AE64" s="41"/>
      <c r="AF64" s="181">
        <f t="shared" si="1"/>
        <v>0</v>
      </c>
      <c r="AG64" s="41"/>
      <c r="AH64" s="41">
        <f t="shared" si="12"/>
        <v>0</v>
      </c>
      <c r="AI64" s="41"/>
      <c r="AJ64" s="181">
        <f t="shared" si="2"/>
        <v>0</v>
      </c>
      <c r="AK64" s="161"/>
      <c r="AL64" s="41">
        <f t="shared" si="13"/>
        <v>0</v>
      </c>
      <c r="AM64" s="41"/>
      <c r="AN64" s="181">
        <f t="shared" si="3"/>
        <v>0</v>
      </c>
      <c r="AP64" s="41" t="str">
        <f t="shared" si="14"/>
        <v/>
      </c>
      <c r="AQ64" s="41"/>
      <c r="AR64" s="181" t="e">
        <f t="shared" si="4"/>
        <v>#N/A</v>
      </c>
      <c r="AS64" s="41"/>
      <c r="AT64" s="41" t="str">
        <f t="shared" si="15"/>
        <v/>
      </c>
      <c r="AU64" s="41"/>
      <c r="AV64" s="181" t="e">
        <f t="shared" si="5"/>
        <v>#N/A</v>
      </c>
      <c r="AW64" s="41"/>
      <c r="AX64" s="41">
        <f t="shared" si="16"/>
        <v>0</v>
      </c>
      <c r="AY64" s="41"/>
      <c r="AZ64" s="181">
        <f t="shared" si="6"/>
        <v>0</v>
      </c>
      <c r="BA64" s="41"/>
      <c r="BB64" s="41">
        <f t="shared" si="17"/>
        <v>0</v>
      </c>
      <c r="BC64" s="41"/>
      <c r="BD64" s="181">
        <f t="shared" si="7"/>
        <v>0</v>
      </c>
      <c r="BE64" s="41"/>
      <c r="BF64" s="41">
        <f t="shared" si="18"/>
        <v>0</v>
      </c>
      <c r="BG64" s="41"/>
      <c r="BH64" s="181">
        <f t="shared" si="8"/>
        <v>0</v>
      </c>
      <c r="BJ64" s="41" t="str">
        <f t="shared" si="19"/>
        <v/>
      </c>
      <c r="BK64" s="41"/>
      <c r="BL64" s="181" t="e">
        <f t="shared" si="9"/>
        <v>#N/A</v>
      </c>
      <c r="BM64" s="41"/>
    </row>
    <row r="65" spans="2:65" ht="15.75" customHeight="1">
      <c r="C65" s="19"/>
      <c r="D65" s="13"/>
      <c r="E65" s="13"/>
      <c r="F65" s="13"/>
      <c r="G65" s="13"/>
      <c r="H65" s="13"/>
      <c r="I65" s="13"/>
      <c r="J65" s="13"/>
      <c r="K65" s="20"/>
      <c r="L65" s="66"/>
      <c r="M65" s="125"/>
      <c r="N65" s="125"/>
      <c r="O65" s="80"/>
      <c r="P65" s="125"/>
      <c r="Q65" s="125"/>
      <c r="R65" s="125"/>
      <c r="S65" s="125"/>
      <c r="T65" s="125"/>
      <c r="U65" s="125"/>
      <c r="V65" s="125"/>
      <c r="W65" s="125"/>
      <c r="X65" s="125"/>
      <c r="Y65" s="125"/>
      <c r="Z65" s="41" t="str">
        <f t="shared" si="10"/>
        <v/>
      </c>
      <c r="AA65" s="125"/>
      <c r="AB65" s="181" t="str">
        <f t="shared" si="0"/>
        <v/>
      </c>
      <c r="AC65" s="161"/>
      <c r="AD65" s="41" t="str">
        <f t="shared" si="11"/>
        <v/>
      </c>
      <c r="AE65" s="125"/>
      <c r="AF65" s="181" t="str">
        <f t="shared" si="1"/>
        <v/>
      </c>
      <c r="AG65" s="125"/>
      <c r="AH65" s="41" t="str">
        <f t="shared" si="12"/>
        <v/>
      </c>
      <c r="AI65" s="125"/>
      <c r="AJ65" s="181" t="str">
        <f t="shared" si="2"/>
        <v/>
      </c>
      <c r="AK65" s="161"/>
      <c r="AL65" s="100" t="str">
        <f t="shared" si="13"/>
        <v/>
      </c>
      <c r="AM65" s="125"/>
      <c r="AN65" s="183" t="str">
        <f t="shared" si="3"/>
        <v/>
      </c>
      <c r="AP65" s="100" t="str">
        <f t="shared" si="14"/>
        <v/>
      </c>
      <c r="AQ65" s="125"/>
      <c r="AR65" s="183" t="str">
        <f t="shared" si="4"/>
        <v/>
      </c>
      <c r="AS65" s="125"/>
      <c r="AT65" s="41" t="str">
        <f t="shared" si="15"/>
        <v/>
      </c>
      <c r="AU65" s="125"/>
      <c r="AV65" s="181" t="str">
        <f t="shared" si="5"/>
        <v/>
      </c>
      <c r="AW65" s="125"/>
      <c r="AX65" s="41" t="str">
        <f t="shared" si="16"/>
        <v/>
      </c>
      <c r="AY65" s="125"/>
      <c r="AZ65" s="181" t="str">
        <f t="shared" si="6"/>
        <v/>
      </c>
      <c r="BA65" s="125"/>
      <c r="BB65" s="41" t="str">
        <f t="shared" si="17"/>
        <v/>
      </c>
      <c r="BC65" s="125"/>
      <c r="BD65" s="181" t="str">
        <f t="shared" si="7"/>
        <v/>
      </c>
      <c r="BE65" s="125"/>
      <c r="BF65" s="100" t="str">
        <f t="shared" si="18"/>
        <v/>
      </c>
      <c r="BG65" s="125"/>
      <c r="BH65" s="183" t="str">
        <f t="shared" si="8"/>
        <v/>
      </c>
      <c r="BJ65" s="100" t="str">
        <f t="shared" si="19"/>
        <v/>
      </c>
      <c r="BK65" s="125"/>
      <c r="BL65" s="183" t="str">
        <f t="shared" si="9"/>
        <v/>
      </c>
      <c r="BM65" s="125"/>
    </row>
    <row r="66" spans="2:65" ht="15.75" customHeight="1">
      <c r="B66" s="231">
        <v>2</v>
      </c>
      <c r="C66" s="55">
        <v>5</v>
      </c>
      <c r="D66" s="13" t="s">
        <v>206</v>
      </c>
      <c r="E66" s="13"/>
      <c r="F66" s="13"/>
      <c r="G66" s="13"/>
      <c r="H66" s="13"/>
      <c r="I66" s="13"/>
      <c r="J66" s="13"/>
      <c r="K66" s="20"/>
      <c r="L66" s="66" t="s">
        <v>29</v>
      </c>
      <c r="M66" s="125"/>
      <c r="N66" s="41">
        <f>VLOOKUP($B66,'[1]09-10-11'!$A$4:$EA$400,MATCH(N$2, '[1]09-10-11'!$A$4:$EA$4, 0))</f>
        <v>710</v>
      </c>
      <c r="O66" s="80"/>
      <c r="P66" s="41">
        <f>VLOOKUP($B66,'[1]09-10-11'!$A$4:$EA$400,MATCH(P$2, '[1]09-10-11'!$A$4:$EA$4, 0))</f>
        <v>0</v>
      </c>
      <c r="Q66" s="41"/>
      <c r="R66" s="41">
        <f>VLOOKUP($B66,'[1]09-10-11'!$A$4:$EA$400,MATCH(R$2, '[1]09-10-11'!$A$4:$EA$4, 0))</f>
        <v>0</v>
      </c>
      <c r="S66" s="41"/>
      <c r="T66" s="41" t="e">
        <f>VLOOKUP($B66,'[1]09-10-11'!$A$4:$EA$400,MATCH(T$2, '[1]09-10-11'!$A$4:$EA$4, 0))</f>
        <v>#N/A</v>
      </c>
      <c r="U66" s="41"/>
      <c r="V66" s="41">
        <f>VLOOKUP($B66,'[1]09-10-11'!$A$4:$EA$400,MATCH(V$2, '[1]09-10-11'!$A$4:$EA$4, 0))</f>
        <v>0</v>
      </c>
      <c r="W66" s="41"/>
      <c r="X66" s="41">
        <f>VLOOKUP($B66,'[1]09-10-11'!$A$4:$EA$400,MATCH(X$2, '[1]09-10-11'!$A$4:$EA$4, 0))</f>
        <v>0</v>
      </c>
      <c r="Y66" s="41"/>
      <c r="Z66" s="100">
        <f t="shared" si="10"/>
        <v>0</v>
      </c>
      <c r="AA66" s="100"/>
      <c r="AB66" s="183" t="str">
        <f t="shared" si="0"/>
        <v>---</v>
      </c>
      <c r="AC66" s="169"/>
      <c r="AD66" s="100">
        <f t="shared" si="11"/>
        <v>0</v>
      </c>
      <c r="AE66" s="100"/>
      <c r="AF66" s="183" t="str">
        <f t="shared" si="1"/>
        <v>---</v>
      </c>
      <c r="AG66" s="100"/>
      <c r="AH66" s="41">
        <f t="shared" si="12"/>
        <v>-710</v>
      </c>
      <c r="AI66" s="41"/>
      <c r="AJ66" s="183">
        <f t="shared" si="2"/>
        <v>-1</v>
      </c>
      <c r="AK66" s="169"/>
      <c r="AL66" s="100">
        <f t="shared" si="13"/>
        <v>0</v>
      </c>
      <c r="AM66" s="100"/>
      <c r="AN66" s="183" t="str">
        <f t="shared" si="3"/>
        <v>---</v>
      </c>
      <c r="AP66" s="100" t="str">
        <f t="shared" si="14"/>
        <v/>
      </c>
      <c r="AQ66" s="100"/>
      <c r="AR66" s="183" t="e">
        <f t="shared" si="4"/>
        <v>#N/A</v>
      </c>
      <c r="AS66" s="100"/>
      <c r="AT66" s="100" t="str">
        <f t="shared" si="15"/>
        <v/>
      </c>
      <c r="AU66" s="100"/>
      <c r="AV66" s="183" t="e">
        <f t="shared" si="5"/>
        <v>#N/A</v>
      </c>
      <c r="AW66" s="100"/>
      <c r="AX66" s="100">
        <f t="shared" si="16"/>
        <v>-710</v>
      </c>
      <c r="AY66" s="100"/>
      <c r="AZ66" s="183">
        <f t="shared" si="6"/>
        <v>-1</v>
      </c>
      <c r="BA66" s="100"/>
      <c r="BB66" s="100">
        <f t="shared" si="17"/>
        <v>0</v>
      </c>
      <c r="BC66" s="100"/>
      <c r="BD66" s="183" t="str">
        <f t="shared" si="7"/>
        <v>---</v>
      </c>
      <c r="BE66" s="100"/>
      <c r="BF66" s="100">
        <f t="shared" si="18"/>
        <v>0</v>
      </c>
      <c r="BG66" s="100"/>
      <c r="BH66" s="183" t="str">
        <f t="shared" si="8"/>
        <v>---</v>
      </c>
      <c r="BJ66" s="100" t="str">
        <f t="shared" si="19"/>
        <v/>
      </c>
      <c r="BK66" s="100"/>
      <c r="BL66" s="183" t="e">
        <f t="shared" si="9"/>
        <v>#N/A</v>
      </c>
      <c r="BM66" s="100"/>
    </row>
    <row r="67" spans="2:65" ht="15.75" customHeight="1">
      <c r="B67" s="231">
        <v>21</v>
      </c>
      <c r="C67" s="55">
        <v>6</v>
      </c>
      <c r="D67" s="13" t="s">
        <v>207</v>
      </c>
      <c r="E67" s="13"/>
      <c r="F67" s="13"/>
      <c r="G67" s="13"/>
      <c r="H67" s="13"/>
      <c r="I67" s="13"/>
      <c r="J67" s="13"/>
      <c r="K67" s="20"/>
      <c r="L67" s="66" t="s">
        <v>29</v>
      </c>
      <c r="M67" s="125"/>
      <c r="N67" s="41">
        <f>VLOOKUP($B67,'[1]09-10-11'!$A$4:$EA$400,MATCH(N$2, '[1]09-10-11'!$A$4:$EA$4, 0))</f>
        <v>37474</v>
      </c>
      <c r="O67" s="80"/>
      <c r="P67" s="41">
        <f>VLOOKUP($B67,'[1]09-10-11'!$A$4:$EA$400,MATCH(P$2, '[1]09-10-11'!$A$4:$EA$4, 0))</f>
        <v>44623</v>
      </c>
      <c r="Q67" s="41"/>
      <c r="R67" s="41">
        <f>VLOOKUP($B67,'[1]09-10-11'!$A$4:$EA$400,MATCH(R$2, '[1]09-10-11'!$A$4:$EA$4, 0))</f>
        <v>37474</v>
      </c>
      <c r="S67" s="41"/>
      <c r="T67" s="41" t="e">
        <f>VLOOKUP($B67,'[1]09-10-11'!$A$4:$EA$400,MATCH(T$2, '[1]09-10-11'!$A$4:$EA$4, 0))</f>
        <v>#N/A</v>
      </c>
      <c r="U67" s="41"/>
      <c r="V67" s="41">
        <f>VLOOKUP($B67,'[1]09-10-11'!$A$4:$EA$400,MATCH(V$2, '[1]09-10-11'!$A$4:$EA$4, 0))</f>
        <v>44623</v>
      </c>
      <c r="W67" s="41"/>
      <c r="X67" s="41">
        <f>VLOOKUP($B67,'[1]09-10-11'!$A$4:$EA$400,MATCH(X$2, '[1]09-10-11'!$A$4:$EA$4, 0))</f>
        <v>44623</v>
      </c>
      <c r="Y67" s="41"/>
      <c r="Z67" s="100">
        <f t="shared" si="10"/>
        <v>0</v>
      </c>
      <c r="AA67" s="100"/>
      <c r="AB67" s="183">
        <f t="shared" si="0"/>
        <v>0</v>
      </c>
      <c r="AC67" s="169"/>
      <c r="AD67" s="100">
        <f t="shared" si="11"/>
        <v>0</v>
      </c>
      <c r="AE67" s="100"/>
      <c r="AF67" s="183">
        <f t="shared" si="1"/>
        <v>0</v>
      </c>
      <c r="AG67" s="100"/>
      <c r="AH67" s="41">
        <f t="shared" si="12"/>
        <v>7149</v>
      </c>
      <c r="AI67" s="41"/>
      <c r="AJ67" s="183">
        <f t="shared" si="2"/>
        <v>0.19077226877301601</v>
      </c>
      <c r="AK67" s="169"/>
      <c r="AL67" s="100">
        <f t="shared" si="13"/>
        <v>7149</v>
      </c>
      <c r="AM67" s="100"/>
      <c r="AN67" s="183">
        <f t="shared" si="3"/>
        <v>0.19077226877301601</v>
      </c>
      <c r="AP67" s="100" t="str">
        <f t="shared" si="14"/>
        <v/>
      </c>
      <c r="AQ67" s="100"/>
      <c r="AR67" s="183" t="e">
        <f t="shared" si="4"/>
        <v>#N/A</v>
      </c>
      <c r="AS67" s="100"/>
      <c r="AT67" s="100" t="str">
        <f t="shared" si="15"/>
        <v/>
      </c>
      <c r="AU67" s="100"/>
      <c r="AV67" s="183" t="e">
        <f t="shared" si="5"/>
        <v>#N/A</v>
      </c>
      <c r="AW67" s="100"/>
      <c r="AX67" s="100">
        <f t="shared" si="16"/>
        <v>7149</v>
      </c>
      <c r="AY67" s="100"/>
      <c r="AZ67" s="183">
        <f t="shared" si="6"/>
        <v>0.19077226877301601</v>
      </c>
      <c r="BA67" s="100"/>
      <c r="BB67" s="100">
        <f t="shared" si="17"/>
        <v>0</v>
      </c>
      <c r="BC67" s="100"/>
      <c r="BD67" s="183">
        <f t="shared" si="7"/>
        <v>0</v>
      </c>
      <c r="BE67" s="100"/>
      <c r="BF67" s="100">
        <f t="shared" si="18"/>
        <v>7149</v>
      </c>
      <c r="BG67" s="100"/>
      <c r="BH67" s="183">
        <f t="shared" si="8"/>
        <v>0.19077226877301601</v>
      </c>
      <c r="BJ67" s="100" t="str">
        <f t="shared" si="19"/>
        <v/>
      </c>
      <c r="BK67" s="100"/>
      <c r="BL67" s="183" t="e">
        <f t="shared" si="9"/>
        <v>#N/A</v>
      </c>
      <c r="BM67" s="100"/>
    </row>
    <row r="68" spans="2:65">
      <c r="M68" s="125"/>
      <c r="N68" s="125"/>
      <c r="P68" s="125"/>
      <c r="Q68" s="125"/>
      <c r="R68" s="125"/>
      <c r="S68" s="125"/>
      <c r="T68" s="125"/>
      <c r="U68" s="125"/>
      <c r="V68" s="125"/>
      <c r="W68" s="125"/>
      <c r="X68" s="125"/>
      <c r="Y68" s="125"/>
      <c r="Z68" s="41" t="str">
        <f t="shared" si="10"/>
        <v/>
      </c>
      <c r="AA68" s="125"/>
      <c r="AB68" s="181" t="str">
        <f t="shared" si="0"/>
        <v/>
      </c>
      <c r="AC68" s="161"/>
      <c r="AD68" s="41" t="str">
        <f t="shared" si="11"/>
        <v/>
      </c>
      <c r="AE68" s="125"/>
      <c r="AF68" s="181" t="str">
        <f t="shared" si="1"/>
        <v/>
      </c>
      <c r="AG68" s="125"/>
      <c r="AH68" s="41" t="str">
        <f t="shared" si="12"/>
        <v/>
      </c>
      <c r="AI68" s="125"/>
      <c r="AJ68" s="181" t="str">
        <f t="shared" si="2"/>
        <v/>
      </c>
      <c r="AK68" s="161"/>
      <c r="AL68" s="41" t="str">
        <f t="shared" si="13"/>
        <v/>
      </c>
      <c r="AM68" s="125"/>
      <c r="AN68" s="181" t="str">
        <f t="shared" si="3"/>
        <v/>
      </c>
      <c r="AP68" s="41" t="str">
        <f t="shared" si="14"/>
        <v/>
      </c>
      <c r="AQ68" s="125"/>
      <c r="AR68" s="181" t="str">
        <f t="shared" si="4"/>
        <v/>
      </c>
      <c r="AS68" s="125"/>
      <c r="AT68" s="41" t="str">
        <f t="shared" si="15"/>
        <v/>
      </c>
      <c r="AU68" s="125"/>
      <c r="AV68" s="181" t="str">
        <f t="shared" si="5"/>
        <v/>
      </c>
      <c r="AW68" s="125"/>
      <c r="AX68" s="41" t="str">
        <f t="shared" si="16"/>
        <v/>
      </c>
      <c r="AY68" s="125"/>
      <c r="AZ68" s="181" t="str">
        <f t="shared" si="6"/>
        <v/>
      </c>
      <c r="BA68" s="125"/>
      <c r="BB68" s="41" t="str">
        <f t="shared" si="17"/>
        <v/>
      </c>
      <c r="BC68" s="125"/>
      <c r="BD68" s="181" t="str">
        <f t="shared" si="7"/>
        <v/>
      </c>
      <c r="BE68" s="125"/>
      <c r="BF68" s="41" t="str">
        <f t="shared" si="18"/>
        <v/>
      </c>
      <c r="BG68" s="125"/>
      <c r="BH68" s="181" t="str">
        <f t="shared" si="8"/>
        <v/>
      </c>
      <c r="BJ68" s="41" t="str">
        <f t="shared" si="19"/>
        <v/>
      </c>
      <c r="BK68" s="125"/>
      <c r="BL68" s="181" t="str">
        <f t="shared" si="9"/>
        <v/>
      </c>
      <c r="BM68" s="125"/>
    </row>
    <row r="69" spans="2:65" ht="15.75" customHeight="1">
      <c r="C69" s="19"/>
      <c r="D69" s="13"/>
      <c r="E69" s="13"/>
      <c r="F69" s="13"/>
      <c r="G69" s="13"/>
      <c r="H69" s="13"/>
      <c r="I69" s="13"/>
      <c r="J69" s="13"/>
      <c r="K69" s="20"/>
      <c r="L69" s="66"/>
      <c r="M69" s="125"/>
      <c r="N69" s="125"/>
      <c r="O69" s="80"/>
      <c r="P69" s="125"/>
      <c r="Q69" s="125"/>
      <c r="R69" s="41"/>
      <c r="S69" s="41"/>
      <c r="T69" s="41"/>
      <c r="U69" s="125"/>
      <c r="V69" s="41"/>
      <c r="W69" s="41"/>
      <c r="X69" s="41"/>
      <c r="Y69" s="41"/>
      <c r="Z69" s="41" t="str">
        <f t="shared" si="10"/>
        <v/>
      </c>
      <c r="AA69" s="125"/>
      <c r="AB69" s="181" t="str">
        <f t="shared" si="0"/>
        <v/>
      </c>
      <c r="AC69" s="161"/>
      <c r="AD69" s="41" t="str">
        <f t="shared" si="11"/>
        <v/>
      </c>
      <c r="AE69" s="125"/>
      <c r="AF69" s="181" t="str">
        <f t="shared" si="1"/>
        <v/>
      </c>
      <c r="AG69" s="125"/>
      <c r="AH69" s="41" t="str">
        <f t="shared" si="12"/>
        <v/>
      </c>
      <c r="AI69" s="125"/>
      <c r="AJ69" s="181" t="str">
        <f t="shared" si="2"/>
        <v/>
      </c>
      <c r="AK69" s="161"/>
      <c r="AL69" s="41" t="str">
        <f t="shared" si="13"/>
        <v/>
      </c>
      <c r="AM69" s="125"/>
      <c r="AN69" s="181" t="str">
        <f t="shared" si="3"/>
        <v/>
      </c>
      <c r="AP69" s="41" t="str">
        <f t="shared" si="14"/>
        <v/>
      </c>
      <c r="AQ69" s="125"/>
      <c r="AR69" s="181" t="str">
        <f t="shared" si="4"/>
        <v/>
      </c>
      <c r="AS69" s="125"/>
      <c r="AT69" s="41" t="str">
        <f t="shared" si="15"/>
        <v/>
      </c>
      <c r="AU69" s="125"/>
      <c r="AV69" s="181" t="str">
        <f t="shared" si="5"/>
        <v/>
      </c>
      <c r="AW69" s="125"/>
      <c r="AX69" s="41" t="str">
        <f t="shared" si="16"/>
        <v/>
      </c>
      <c r="AY69" s="125"/>
      <c r="AZ69" s="181" t="str">
        <f t="shared" si="6"/>
        <v/>
      </c>
      <c r="BA69" s="125"/>
      <c r="BB69" s="41" t="str">
        <f t="shared" si="17"/>
        <v/>
      </c>
      <c r="BC69" s="125"/>
      <c r="BD69" s="181" t="str">
        <f t="shared" si="7"/>
        <v/>
      </c>
      <c r="BE69" s="125"/>
      <c r="BF69" s="41" t="str">
        <f t="shared" si="18"/>
        <v/>
      </c>
      <c r="BG69" s="125"/>
      <c r="BH69" s="181" t="str">
        <f t="shared" si="8"/>
        <v/>
      </c>
      <c r="BJ69" s="41" t="str">
        <f t="shared" si="19"/>
        <v/>
      </c>
      <c r="BK69" s="125"/>
      <c r="BL69" s="181" t="str">
        <f t="shared" si="9"/>
        <v/>
      </c>
      <c r="BM69" s="125"/>
    </row>
    <row r="70" spans="2:65" ht="15.75" customHeight="1">
      <c r="C70" s="19"/>
      <c r="D70" s="13" t="s">
        <v>232</v>
      </c>
      <c r="E70" s="13"/>
      <c r="F70" s="13"/>
      <c r="G70" s="102" t="s">
        <v>276</v>
      </c>
      <c r="H70" s="102"/>
      <c r="I70" s="136"/>
      <c r="J70" s="136"/>
      <c r="K70" s="137"/>
      <c r="L70" s="138" t="s">
        <v>29</v>
      </c>
      <c r="M70" s="133"/>
      <c r="N70" s="82">
        <f>N38+N43+N44+N64+N66+N67+N194</f>
        <v>15536107</v>
      </c>
      <c r="O70" s="82" t="e">
        <f>O38+O43+O44+O64+O66+O67+#REF!</f>
        <v>#REF!</v>
      </c>
      <c r="P70" s="82">
        <f>P38+P43+P44+P64+P66+P67</f>
        <v>16592546</v>
      </c>
      <c r="Q70" s="82"/>
      <c r="R70" s="82">
        <f>R38+R43+R44+R64+R66+R67+R194</f>
        <v>14869641</v>
      </c>
      <c r="S70" s="82"/>
      <c r="T70" s="82" t="e">
        <f>T38+T43+T44+T64+T66+T67+T194</f>
        <v>#N/A</v>
      </c>
      <c r="U70" s="82"/>
      <c r="V70" s="82">
        <f>V38+V43+V44+V64+V66+V67</f>
        <v>16016790</v>
      </c>
      <c r="W70" s="82"/>
      <c r="X70" s="82">
        <f>X38+X43+X44+X64+X66+X67</f>
        <v>16792546</v>
      </c>
      <c r="Y70" s="82"/>
      <c r="Z70" s="82">
        <f t="shared" si="10"/>
        <v>775756</v>
      </c>
      <c r="AA70" s="82" t="e">
        <f>AA38+AA43+AA44+AA64+AA66+AA67+#REF!</f>
        <v>#REF!</v>
      </c>
      <c r="AB70" s="185">
        <f t="shared" si="0"/>
        <v>4.8433924650320037E-2</v>
      </c>
      <c r="AC70" s="159"/>
      <c r="AD70" s="82">
        <f t="shared" si="11"/>
        <v>200000</v>
      </c>
      <c r="AE70" s="82" t="e">
        <f>AE38+AE43+AE44+AE64+AE66+AE67+#REF!</f>
        <v>#REF!</v>
      </c>
      <c r="AF70" s="185">
        <f t="shared" si="1"/>
        <v>1.205360527552557E-2</v>
      </c>
      <c r="AG70" s="82"/>
      <c r="AH70" s="82">
        <f t="shared" si="12"/>
        <v>1256439</v>
      </c>
      <c r="AI70" s="82" t="e">
        <f>AI38+AI43+AI44+AI64+AI66+AI67+#REF!</f>
        <v>#REF!</v>
      </c>
      <c r="AJ70" s="185">
        <f t="shared" si="2"/>
        <v>8.0872190182521342E-2</v>
      </c>
      <c r="AK70" s="159"/>
      <c r="AL70" s="82">
        <f t="shared" si="13"/>
        <v>1922905</v>
      </c>
      <c r="AM70" s="82" t="e">
        <f>AM38+AM43+AM44+AM64+AM66+AM67+#REF!</f>
        <v>#REF!</v>
      </c>
      <c r="AN70" s="185">
        <f t="shared" si="3"/>
        <v>0.12931751344904696</v>
      </c>
      <c r="AP70" s="82" t="str">
        <f t="shared" si="14"/>
        <v/>
      </c>
      <c r="AQ70" s="82" t="e">
        <f>AQ38+AQ43+AQ44+AQ64+AQ66+AQ67+#REF!</f>
        <v>#REF!</v>
      </c>
      <c r="AR70" s="185" t="e">
        <f t="shared" si="4"/>
        <v>#N/A</v>
      </c>
      <c r="AS70" s="82"/>
      <c r="AT70" s="82" t="str">
        <f t="shared" si="15"/>
        <v/>
      </c>
      <c r="AU70" s="82" t="e">
        <f>AU38+AU43+AU44+AU64+AU66+AU67+#REF!</f>
        <v>#REF!</v>
      </c>
      <c r="AV70" s="185" t="e">
        <f t="shared" si="5"/>
        <v>#N/A</v>
      </c>
      <c r="AW70" s="82"/>
      <c r="AX70" s="82">
        <f t="shared" si="16"/>
        <v>480683</v>
      </c>
      <c r="AY70" s="82" t="e">
        <f>AY38+AY43+AY44+AY64+AY66+AY67+#REF!</f>
        <v>#REF!</v>
      </c>
      <c r="AZ70" s="185">
        <f t="shared" si="6"/>
        <v>3.0939732842983014E-2</v>
      </c>
      <c r="BA70" s="82"/>
      <c r="BB70" s="82">
        <f t="shared" si="17"/>
        <v>-575756</v>
      </c>
      <c r="BC70" s="82" t="e">
        <f>BC38+BC43+BC44+BC64+BC66+BC67+#REF!</f>
        <v>#REF!</v>
      </c>
      <c r="BD70" s="185">
        <f t="shared" si="7"/>
        <v>-3.4699677795077433E-2</v>
      </c>
      <c r="BE70" s="82"/>
      <c r="BF70" s="82">
        <f t="shared" si="18"/>
        <v>1147149</v>
      </c>
      <c r="BG70" s="82" t="e">
        <f>BG38+BG43+BG44+BG64+BG66+BG67+#REF!</f>
        <v>#REF!</v>
      </c>
      <c r="BH70" s="185">
        <f t="shared" si="8"/>
        <v>7.7147054189136144E-2</v>
      </c>
      <c r="BJ70" s="82" t="str">
        <f t="shared" si="19"/>
        <v/>
      </c>
      <c r="BK70" s="82" t="e">
        <f>BK38+BK43+BK44+BK64+BK66+BK67+#REF!</f>
        <v>#REF!</v>
      </c>
      <c r="BL70" s="185" t="e">
        <f t="shared" si="9"/>
        <v>#N/A</v>
      </c>
      <c r="BM70" s="82"/>
    </row>
    <row r="71" spans="2:65" ht="15.75" customHeight="1">
      <c r="C71" s="19"/>
      <c r="D71" s="13"/>
      <c r="E71" s="13"/>
      <c r="F71" s="13"/>
      <c r="G71" s="13" t="s">
        <v>48</v>
      </c>
      <c r="H71" s="13"/>
      <c r="I71" s="13"/>
      <c r="J71" s="13"/>
      <c r="K71" s="23"/>
      <c r="L71" s="66" t="s">
        <v>29</v>
      </c>
      <c r="M71" s="125"/>
      <c r="N71" s="41">
        <f>SUM(N72:N73)</f>
        <v>15536107</v>
      </c>
      <c r="O71" s="41">
        <f>SUM(O72:O73)</f>
        <v>0</v>
      </c>
      <c r="P71" s="41">
        <f>SUM(P72:P73)</f>
        <v>16592546</v>
      </c>
      <c r="Q71" s="41"/>
      <c r="R71" s="41">
        <f>SUM(R72:R73)</f>
        <v>14869641</v>
      </c>
      <c r="S71" s="41"/>
      <c r="T71" s="41" t="e">
        <f>SUM(T72:T73)</f>
        <v>#N/A</v>
      </c>
      <c r="U71" s="41"/>
      <c r="V71" s="41">
        <f>SUM(V72:V73)</f>
        <v>16016790</v>
      </c>
      <c r="W71" s="41"/>
      <c r="X71" s="41">
        <f>SUM(X72:X73)</f>
        <v>16792546</v>
      </c>
      <c r="Y71" s="41"/>
      <c r="Z71" s="41">
        <f t="shared" si="10"/>
        <v>775756</v>
      </c>
      <c r="AA71" s="41">
        <f>SUM(AA72:AA73)</f>
        <v>0</v>
      </c>
      <c r="AB71" s="181">
        <f t="shared" si="0"/>
        <v>4.8433924650320037E-2</v>
      </c>
      <c r="AC71" s="161"/>
      <c r="AD71" s="41">
        <f t="shared" si="11"/>
        <v>200000</v>
      </c>
      <c r="AE71" s="41">
        <f>SUM(AE72:AE73)</f>
        <v>0</v>
      </c>
      <c r="AF71" s="181">
        <f t="shared" si="1"/>
        <v>1.205360527552557E-2</v>
      </c>
      <c r="AG71" s="41"/>
      <c r="AH71" s="41">
        <f t="shared" si="12"/>
        <v>1256439</v>
      </c>
      <c r="AI71" s="41">
        <f>SUM(AI72:AI73)</f>
        <v>0</v>
      </c>
      <c r="AJ71" s="181">
        <f t="shared" si="2"/>
        <v>8.0872190182521342E-2</v>
      </c>
      <c r="AK71" s="161"/>
      <c r="AL71" s="41">
        <f t="shared" si="13"/>
        <v>1922905</v>
      </c>
      <c r="AM71" s="41">
        <f>SUM(AM72:AM73)</f>
        <v>0</v>
      </c>
      <c r="AN71" s="181">
        <f t="shared" si="3"/>
        <v>0.12931751344904696</v>
      </c>
      <c r="AP71" s="41" t="str">
        <f t="shared" si="14"/>
        <v/>
      </c>
      <c r="AQ71" s="41">
        <f>SUM(AQ72:AQ73)</f>
        <v>0</v>
      </c>
      <c r="AR71" s="181" t="e">
        <f t="shared" si="4"/>
        <v>#N/A</v>
      </c>
      <c r="AS71" s="41"/>
      <c r="AT71" s="41" t="str">
        <f t="shared" si="15"/>
        <v/>
      </c>
      <c r="AU71" s="41">
        <f>SUM(AU72:AU73)</f>
        <v>0</v>
      </c>
      <c r="AV71" s="181" t="e">
        <f t="shared" si="5"/>
        <v>#N/A</v>
      </c>
      <c r="AW71" s="41"/>
      <c r="AX71" s="41">
        <f t="shared" si="16"/>
        <v>480683</v>
      </c>
      <c r="AY71" s="41">
        <f>SUM(AY72:AY73)</f>
        <v>0</v>
      </c>
      <c r="AZ71" s="181">
        <f t="shared" si="6"/>
        <v>3.0939732842983014E-2</v>
      </c>
      <c r="BA71" s="41"/>
      <c r="BB71" s="41">
        <f t="shared" si="17"/>
        <v>-575756</v>
      </c>
      <c r="BC71" s="41">
        <f>SUM(BC72:BC73)</f>
        <v>0</v>
      </c>
      <c r="BD71" s="181">
        <f t="shared" si="7"/>
        <v>-3.4699677795077433E-2</v>
      </c>
      <c r="BE71" s="41"/>
      <c r="BF71" s="41">
        <f t="shared" si="18"/>
        <v>1147149</v>
      </c>
      <c r="BG71" s="41">
        <f>SUM(BG72:BG73)</f>
        <v>0</v>
      </c>
      <c r="BH71" s="181">
        <f t="shared" si="8"/>
        <v>7.7147054189136144E-2</v>
      </c>
      <c r="BJ71" s="41" t="str">
        <f t="shared" si="19"/>
        <v/>
      </c>
      <c r="BK71" s="41">
        <f>SUM(BK72:BK73)</f>
        <v>0</v>
      </c>
      <c r="BL71" s="181" t="e">
        <f t="shared" si="9"/>
        <v>#N/A</v>
      </c>
      <c r="BM71" s="41"/>
    </row>
    <row r="72" spans="2:65" ht="15.75" customHeight="1">
      <c r="C72" s="13"/>
      <c r="D72" s="13"/>
      <c r="E72" s="19"/>
      <c r="F72" s="13"/>
      <c r="G72" s="13"/>
      <c r="H72" s="13" t="s">
        <v>49</v>
      </c>
      <c r="I72" s="13"/>
      <c r="J72" s="13"/>
      <c r="K72" s="23"/>
      <c r="L72" s="66"/>
      <c r="M72" s="125"/>
      <c r="N72" s="41">
        <f>N39+N43+N44+SUM(N64:N67)</f>
        <v>4694930</v>
      </c>
      <c r="O72" s="41">
        <f>O39+O43+O44+SUM(O64:O67)</f>
        <v>0</v>
      </c>
      <c r="P72" s="41">
        <f>P39+P43+P44+SUM(P64:P67)</f>
        <v>5751369</v>
      </c>
      <c r="Q72" s="41"/>
      <c r="R72" s="41">
        <f>R39+R43+R44+SUM(R64:R67)</f>
        <v>4028464</v>
      </c>
      <c r="S72" s="41"/>
      <c r="T72" s="41" t="e">
        <f>T39+T43+T44+SUM(T64:T67)</f>
        <v>#N/A</v>
      </c>
      <c r="U72" s="41"/>
      <c r="V72" s="41">
        <f>V39+V43+V44+SUM(V64:V67)</f>
        <v>5175613</v>
      </c>
      <c r="W72" s="41"/>
      <c r="X72" s="41">
        <f>X39+X43+X44+SUM(X64:X67)</f>
        <v>5951369</v>
      </c>
      <c r="Y72" s="41"/>
      <c r="Z72" s="41">
        <f t="shared" si="10"/>
        <v>775756</v>
      </c>
      <c r="AA72" s="41">
        <f>AA39+AA43+AA44+SUM(AA64:AA67)</f>
        <v>0</v>
      </c>
      <c r="AB72" s="181">
        <f t="shared" si="0"/>
        <v>0.14988678635748065</v>
      </c>
      <c r="AC72" s="161"/>
      <c r="AD72" s="41">
        <f t="shared" si="11"/>
        <v>200000</v>
      </c>
      <c r="AE72" s="41">
        <f>AE39+AE43+AE44+SUM(AE64:AE67)</f>
        <v>0</v>
      </c>
      <c r="AF72" s="181">
        <f t="shared" si="1"/>
        <v>3.4774329381404678E-2</v>
      </c>
      <c r="AG72" s="41"/>
      <c r="AH72" s="41">
        <f t="shared" si="12"/>
        <v>1256439</v>
      </c>
      <c r="AI72" s="41">
        <f>AI39+AI43+AI44+SUM(AI64:AI67)</f>
        <v>0</v>
      </c>
      <c r="AJ72" s="181">
        <f t="shared" si="2"/>
        <v>0.26761613059193645</v>
      </c>
      <c r="AK72" s="161"/>
      <c r="AL72" s="41">
        <f t="shared" si="13"/>
        <v>1922905</v>
      </c>
      <c r="AM72" s="41">
        <f>AM39+AM43+AM44+SUM(AM64:AM67)</f>
        <v>0</v>
      </c>
      <c r="AN72" s="181">
        <f t="shared" si="3"/>
        <v>0.47732957276023824</v>
      </c>
      <c r="AP72" s="41" t="str">
        <f t="shared" si="14"/>
        <v/>
      </c>
      <c r="AQ72" s="41">
        <f>AQ39+AQ43+AQ44+SUM(AQ64:AQ67)</f>
        <v>0</v>
      </c>
      <c r="AR72" s="181" t="e">
        <f t="shared" si="4"/>
        <v>#N/A</v>
      </c>
      <c r="AS72" s="41"/>
      <c r="AT72" s="41" t="str">
        <f t="shared" si="15"/>
        <v/>
      </c>
      <c r="AU72" s="41">
        <f>AU39+AU43+AU44+SUM(AU64:AU67)</f>
        <v>0</v>
      </c>
      <c r="AV72" s="181" t="e">
        <f t="shared" si="5"/>
        <v>#N/A</v>
      </c>
      <c r="AW72" s="41"/>
      <c r="AX72" s="41">
        <f t="shared" si="16"/>
        <v>480683</v>
      </c>
      <c r="AY72" s="41">
        <f>AY39+AY43+AY44+SUM(AY64:AY67)</f>
        <v>0</v>
      </c>
      <c r="AZ72" s="181">
        <f t="shared" si="6"/>
        <v>0.10238342211704965</v>
      </c>
      <c r="BA72" s="41"/>
      <c r="BB72" s="41">
        <f t="shared" si="17"/>
        <v>-575756</v>
      </c>
      <c r="BC72" s="41">
        <f>BC39+BC43+BC44+SUM(BC64:BC67)</f>
        <v>0</v>
      </c>
      <c r="BD72" s="181">
        <f t="shared" si="7"/>
        <v>-0.1001076439366001</v>
      </c>
      <c r="BE72" s="41"/>
      <c r="BF72" s="41">
        <f t="shared" si="18"/>
        <v>1147149</v>
      </c>
      <c r="BG72" s="41">
        <f>BG39+BG43+BG44+SUM(BG64:BG67)</f>
        <v>0</v>
      </c>
      <c r="BH72" s="181">
        <f t="shared" si="8"/>
        <v>0.28476089149611372</v>
      </c>
      <c r="BJ72" s="41" t="str">
        <f t="shared" si="19"/>
        <v/>
      </c>
      <c r="BK72" s="41">
        <f>BK39+BK43+BK44+SUM(BK64:BK67)</f>
        <v>0</v>
      </c>
      <c r="BL72" s="181" t="e">
        <f t="shared" si="9"/>
        <v>#N/A</v>
      </c>
      <c r="BM72" s="41"/>
    </row>
    <row r="73" spans="2:65" ht="15.75" customHeight="1">
      <c r="C73" s="19"/>
      <c r="D73" s="13"/>
      <c r="E73" s="13"/>
      <c r="F73" s="13"/>
      <c r="G73" s="13"/>
      <c r="H73" s="13" t="s">
        <v>314</v>
      </c>
      <c r="I73" s="13"/>
      <c r="J73" s="13"/>
      <c r="K73" s="23"/>
      <c r="L73" s="66"/>
      <c r="M73" s="125"/>
      <c r="N73" s="41">
        <v>10841177</v>
      </c>
      <c r="O73" s="45"/>
      <c r="P73" s="41">
        <v>10841177</v>
      </c>
      <c r="Q73" s="41"/>
      <c r="R73" s="41">
        <v>10841177</v>
      </c>
      <c r="S73" s="41"/>
      <c r="T73" s="41">
        <v>10841177</v>
      </c>
      <c r="U73" s="41"/>
      <c r="V73" s="41">
        <v>10841177</v>
      </c>
      <c r="W73" s="41"/>
      <c r="X73" s="41">
        <v>10841177</v>
      </c>
      <c r="Y73" s="41"/>
      <c r="Z73" s="41">
        <f t="shared" si="10"/>
        <v>0</v>
      </c>
      <c r="AA73" s="41"/>
      <c r="AB73" s="181">
        <f t="shared" si="0"/>
        <v>0</v>
      </c>
      <c r="AC73" s="161"/>
      <c r="AD73" s="41">
        <f t="shared" si="11"/>
        <v>0</v>
      </c>
      <c r="AE73" s="41"/>
      <c r="AF73" s="181">
        <f t="shared" si="1"/>
        <v>0</v>
      </c>
      <c r="AG73" s="41"/>
      <c r="AH73" s="41">
        <f t="shared" si="12"/>
        <v>0</v>
      </c>
      <c r="AI73" s="41"/>
      <c r="AJ73" s="181">
        <f t="shared" si="2"/>
        <v>0</v>
      </c>
      <c r="AK73" s="161"/>
      <c r="AL73" s="41">
        <f t="shared" si="13"/>
        <v>0</v>
      </c>
      <c r="AM73" s="41"/>
      <c r="AN73" s="181">
        <f t="shared" si="3"/>
        <v>0</v>
      </c>
      <c r="AP73" s="41">
        <f t="shared" si="14"/>
        <v>0</v>
      </c>
      <c r="AQ73" s="41"/>
      <c r="AR73" s="181">
        <f t="shared" si="4"/>
        <v>0</v>
      </c>
      <c r="AS73" s="41"/>
      <c r="AT73" s="41">
        <f t="shared" si="15"/>
        <v>0</v>
      </c>
      <c r="AU73" s="41"/>
      <c r="AV73" s="181">
        <f t="shared" si="5"/>
        <v>0</v>
      </c>
      <c r="AW73" s="41"/>
      <c r="AX73" s="41">
        <f t="shared" si="16"/>
        <v>0</v>
      </c>
      <c r="AY73" s="41"/>
      <c r="AZ73" s="181">
        <f t="shared" si="6"/>
        <v>0</v>
      </c>
      <c r="BA73" s="41"/>
      <c r="BB73" s="41">
        <f t="shared" si="17"/>
        <v>0</v>
      </c>
      <c r="BC73" s="41"/>
      <c r="BD73" s="181">
        <f t="shared" si="7"/>
        <v>0</v>
      </c>
      <c r="BE73" s="41"/>
      <c r="BF73" s="41">
        <f t="shared" si="18"/>
        <v>0</v>
      </c>
      <c r="BG73" s="41"/>
      <c r="BH73" s="181">
        <f t="shared" si="8"/>
        <v>0</v>
      </c>
      <c r="BJ73" s="41">
        <f t="shared" si="19"/>
        <v>0</v>
      </c>
      <c r="BK73" s="41"/>
      <c r="BL73" s="181">
        <f t="shared" si="9"/>
        <v>0</v>
      </c>
      <c r="BM73" s="41"/>
    </row>
    <row r="74" spans="2:65" ht="15.75" customHeight="1">
      <c r="C74" s="19"/>
      <c r="D74" s="13"/>
      <c r="E74" s="13"/>
      <c r="F74" s="13"/>
      <c r="G74" s="13"/>
      <c r="H74" s="13"/>
      <c r="I74" s="13"/>
      <c r="J74" s="13"/>
      <c r="K74" s="23"/>
      <c r="L74" s="66"/>
      <c r="M74" s="125"/>
      <c r="N74" s="125"/>
      <c r="O74" s="45"/>
      <c r="P74" s="125"/>
      <c r="Q74" s="125"/>
      <c r="R74" s="125"/>
      <c r="S74" s="125"/>
      <c r="T74" s="125"/>
      <c r="U74" s="125"/>
      <c r="V74" s="125"/>
      <c r="W74" s="125"/>
      <c r="X74" s="125"/>
      <c r="Y74" s="125"/>
      <c r="Z74" s="41" t="str">
        <f t="shared" si="10"/>
        <v/>
      </c>
      <c r="AA74" s="125"/>
      <c r="AB74" s="181" t="str">
        <f t="shared" si="0"/>
        <v/>
      </c>
      <c r="AC74" s="161"/>
      <c r="AD74" s="41" t="str">
        <f t="shared" si="11"/>
        <v/>
      </c>
      <c r="AE74" s="125"/>
      <c r="AF74" s="181" t="str">
        <f t="shared" si="1"/>
        <v/>
      </c>
      <c r="AG74" s="125"/>
      <c r="AH74" s="41" t="str">
        <f t="shared" si="12"/>
        <v/>
      </c>
      <c r="AI74" s="125"/>
      <c r="AJ74" s="181" t="str">
        <f t="shared" si="2"/>
        <v/>
      </c>
      <c r="AK74" s="161"/>
      <c r="AL74" s="41" t="str">
        <f t="shared" si="13"/>
        <v/>
      </c>
      <c r="AM74" s="125"/>
      <c r="AN74" s="181" t="str">
        <f t="shared" si="3"/>
        <v/>
      </c>
      <c r="AP74" s="41" t="str">
        <f t="shared" si="14"/>
        <v/>
      </c>
      <c r="AQ74" s="125"/>
      <c r="AR74" s="181" t="str">
        <f t="shared" si="4"/>
        <v/>
      </c>
      <c r="AS74" s="125"/>
      <c r="AT74" s="41" t="str">
        <f t="shared" si="15"/>
        <v/>
      </c>
      <c r="AU74" s="125"/>
      <c r="AV74" s="181" t="str">
        <f t="shared" si="5"/>
        <v/>
      </c>
      <c r="AW74" s="125"/>
      <c r="AX74" s="41" t="str">
        <f t="shared" si="16"/>
        <v/>
      </c>
      <c r="AY74" s="125"/>
      <c r="AZ74" s="181" t="str">
        <f t="shared" si="6"/>
        <v/>
      </c>
      <c r="BA74" s="125"/>
      <c r="BB74" s="41" t="str">
        <f t="shared" si="17"/>
        <v/>
      </c>
      <c r="BC74" s="125"/>
      <c r="BD74" s="181" t="str">
        <f t="shared" si="7"/>
        <v/>
      </c>
      <c r="BE74" s="125"/>
      <c r="BF74" s="41" t="str">
        <f t="shared" si="18"/>
        <v/>
      </c>
      <c r="BG74" s="125"/>
      <c r="BH74" s="181" t="str">
        <f t="shared" si="8"/>
        <v/>
      </c>
      <c r="BJ74" s="41" t="str">
        <f t="shared" si="19"/>
        <v/>
      </c>
      <c r="BK74" s="125"/>
      <c r="BL74" s="181" t="str">
        <f t="shared" si="9"/>
        <v/>
      </c>
      <c r="BM74" s="125"/>
    </row>
    <row r="75" spans="2:65" ht="15.75" customHeight="1">
      <c r="C75" s="19"/>
      <c r="D75" s="13"/>
      <c r="E75" s="13"/>
      <c r="F75" s="13"/>
      <c r="G75" s="13"/>
      <c r="H75" s="13"/>
      <c r="I75" s="13"/>
      <c r="J75" s="13"/>
      <c r="K75" s="23"/>
      <c r="L75" s="66"/>
      <c r="M75" s="125"/>
      <c r="N75" s="125"/>
      <c r="O75" s="45"/>
      <c r="P75" s="125"/>
      <c r="Q75" s="125"/>
      <c r="R75" s="125"/>
      <c r="S75" s="125"/>
      <c r="T75" s="125"/>
      <c r="U75" s="125"/>
      <c r="V75" s="125"/>
      <c r="W75" s="125"/>
      <c r="X75" s="125"/>
      <c r="Y75" s="125"/>
      <c r="Z75" s="41" t="str">
        <f t="shared" si="10"/>
        <v/>
      </c>
      <c r="AA75" s="125"/>
      <c r="AB75" s="181" t="str">
        <f t="shared" si="0"/>
        <v/>
      </c>
      <c r="AC75" s="161"/>
      <c r="AD75" s="41" t="str">
        <f t="shared" si="11"/>
        <v/>
      </c>
      <c r="AE75" s="125"/>
      <c r="AF75" s="181" t="str">
        <f t="shared" si="1"/>
        <v/>
      </c>
      <c r="AG75" s="125"/>
      <c r="AH75" s="41" t="str">
        <f t="shared" si="12"/>
        <v/>
      </c>
      <c r="AI75" s="125"/>
      <c r="AJ75" s="181" t="str">
        <f t="shared" si="2"/>
        <v/>
      </c>
      <c r="AK75" s="161"/>
      <c r="AL75" s="41" t="str">
        <f t="shared" si="13"/>
        <v/>
      </c>
      <c r="AM75" s="125"/>
      <c r="AN75" s="181" t="str">
        <f t="shared" si="3"/>
        <v/>
      </c>
      <c r="AP75" s="41" t="str">
        <f t="shared" si="14"/>
        <v/>
      </c>
      <c r="AQ75" s="125"/>
      <c r="AR75" s="181" t="str">
        <f t="shared" si="4"/>
        <v/>
      </c>
      <c r="AS75" s="125"/>
      <c r="AT75" s="41" t="str">
        <f t="shared" si="15"/>
        <v/>
      </c>
      <c r="AU75" s="125"/>
      <c r="AV75" s="181" t="str">
        <f t="shared" si="5"/>
        <v/>
      </c>
      <c r="AW75" s="125"/>
      <c r="AX75" s="41" t="str">
        <f t="shared" si="16"/>
        <v/>
      </c>
      <c r="AY75" s="125"/>
      <c r="AZ75" s="181" t="str">
        <f t="shared" si="6"/>
        <v/>
      </c>
      <c r="BA75" s="125"/>
      <c r="BB75" s="41" t="str">
        <f t="shared" si="17"/>
        <v/>
      </c>
      <c r="BC75" s="125"/>
      <c r="BD75" s="181" t="str">
        <f t="shared" si="7"/>
        <v/>
      </c>
      <c r="BE75" s="125"/>
      <c r="BF75" s="41" t="str">
        <f t="shared" si="18"/>
        <v/>
      </c>
      <c r="BG75" s="125"/>
      <c r="BH75" s="181" t="str">
        <f t="shared" si="8"/>
        <v/>
      </c>
      <c r="BJ75" s="41" t="str">
        <f t="shared" si="19"/>
        <v/>
      </c>
      <c r="BK75" s="125"/>
      <c r="BL75" s="181" t="str">
        <f t="shared" si="9"/>
        <v/>
      </c>
      <c r="BM75" s="125"/>
    </row>
    <row r="76" spans="2:65" ht="15.75" customHeight="1">
      <c r="C76" s="128"/>
      <c r="D76" s="129"/>
      <c r="E76" s="71"/>
      <c r="F76" s="13"/>
      <c r="G76" s="13"/>
      <c r="H76" s="13"/>
      <c r="I76" s="67"/>
      <c r="J76" s="67"/>
      <c r="K76" s="23"/>
      <c r="L76" s="66"/>
      <c r="M76" s="125"/>
      <c r="N76" s="125"/>
      <c r="O76" s="80"/>
      <c r="P76" s="125"/>
      <c r="Q76" s="125"/>
      <c r="R76" s="125"/>
      <c r="S76" s="125"/>
      <c r="T76" s="125"/>
      <c r="U76" s="125"/>
      <c r="V76" s="125"/>
      <c r="W76" s="125"/>
      <c r="X76" s="125"/>
      <c r="Y76" s="125"/>
      <c r="Z76" s="41" t="str">
        <f t="shared" si="10"/>
        <v/>
      </c>
      <c r="AA76" s="125"/>
      <c r="AB76" s="181" t="str">
        <f t="shared" si="0"/>
        <v/>
      </c>
      <c r="AC76" s="161"/>
      <c r="AD76" s="41" t="str">
        <f t="shared" si="11"/>
        <v/>
      </c>
      <c r="AE76" s="125"/>
      <c r="AF76" s="181" t="str">
        <f t="shared" si="1"/>
        <v/>
      </c>
      <c r="AG76" s="125"/>
      <c r="AH76" s="41" t="str">
        <f t="shared" si="12"/>
        <v/>
      </c>
      <c r="AI76" s="125"/>
      <c r="AJ76" s="181" t="str">
        <f t="shared" si="2"/>
        <v/>
      </c>
      <c r="AK76" s="161"/>
      <c r="AL76" s="41" t="str">
        <f t="shared" si="13"/>
        <v/>
      </c>
      <c r="AM76" s="125"/>
      <c r="AN76" s="181" t="str">
        <f t="shared" si="3"/>
        <v/>
      </c>
      <c r="AP76" s="41" t="str">
        <f t="shared" si="14"/>
        <v/>
      </c>
      <c r="AQ76" s="125"/>
      <c r="AR76" s="181" t="str">
        <f t="shared" si="4"/>
        <v/>
      </c>
      <c r="AS76" s="125"/>
      <c r="AT76" s="41" t="str">
        <f t="shared" si="15"/>
        <v/>
      </c>
      <c r="AU76" s="125"/>
      <c r="AV76" s="181" t="str">
        <f t="shared" si="5"/>
        <v/>
      </c>
      <c r="AW76" s="125"/>
      <c r="AX76" s="41" t="str">
        <f t="shared" si="16"/>
        <v/>
      </c>
      <c r="AY76" s="125"/>
      <c r="AZ76" s="181" t="str">
        <f t="shared" si="6"/>
        <v/>
      </c>
      <c r="BA76" s="125"/>
      <c r="BB76" s="41" t="str">
        <f t="shared" si="17"/>
        <v/>
      </c>
      <c r="BC76" s="125"/>
      <c r="BD76" s="181" t="str">
        <f t="shared" si="7"/>
        <v/>
      </c>
      <c r="BE76" s="125"/>
      <c r="BF76" s="41" t="str">
        <f t="shared" si="18"/>
        <v/>
      </c>
      <c r="BG76" s="125"/>
      <c r="BH76" s="181" t="str">
        <f t="shared" si="8"/>
        <v/>
      </c>
      <c r="BJ76" s="41" t="str">
        <f t="shared" si="19"/>
        <v/>
      </c>
      <c r="BK76" s="125"/>
      <c r="BL76" s="181" t="str">
        <f t="shared" si="9"/>
        <v/>
      </c>
      <c r="BM76" s="125"/>
    </row>
    <row r="77" spans="2:65" s="11" customFormat="1" ht="17.25" customHeight="1">
      <c r="B77" s="232"/>
      <c r="C77" s="128"/>
      <c r="D77" s="129"/>
      <c r="E77" s="70"/>
      <c r="F77" s="70"/>
      <c r="G77" s="70"/>
      <c r="H77" s="70"/>
      <c r="I77" s="70"/>
      <c r="J77" s="70"/>
      <c r="K77" s="70"/>
      <c r="L77" s="212"/>
      <c r="M77" s="125"/>
      <c r="N77" s="125"/>
      <c r="O77" s="42"/>
      <c r="P77" s="125"/>
      <c r="Q77" s="125"/>
      <c r="R77" s="125"/>
      <c r="S77" s="125"/>
      <c r="T77" s="125"/>
      <c r="U77" s="125"/>
      <c r="V77" s="125"/>
      <c r="W77" s="125"/>
      <c r="X77" s="125"/>
      <c r="Y77" s="125"/>
      <c r="Z77" s="41" t="str">
        <f t="shared" si="10"/>
        <v/>
      </c>
      <c r="AA77" s="125"/>
      <c r="AB77" s="181" t="str">
        <f t="shared" si="0"/>
        <v/>
      </c>
      <c r="AC77" s="161"/>
      <c r="AD77" s="41" t="str">
        <f t="shared" si="11"/>
        <v/>
      </c>
      <c r="AE77" s="125"/>
      <c r="AF77" s="181" t="str">
        <f t="shared" si="1"/>
        <v/>
      </c>
      <c r="AG77" s="125"/>
      <c r="AH77" s="41" t="str">
        <f t="shared" si="12"/>
        <v/>
      </c>
      <c r="AI77" s="125"/>
      <c r="AJ77" s="181" t="str">
        <f t="shared" si="2"/>
        <v/>
      </c>
      <c r="AK77" s="161"/>
      <c r="AL77" s="41" t="str">
        <f t="shared" si="13"/>
        <v/>
      </c>
      <c r="AM77" s="125"/>
      <c r="AN77" s="181" t="str">
        <f t="shared" si="3"/>
        <v/>
      </c>
      <c r="AP77" s="41" t="str">
        <f t="shared" si="14"/>
        <v/>
      </c>
      <c r="AQ77" s="125"/>
      <c r="AR77" s="181" t="str">
        <f t="shared" si="4"/>
        <v/>
      </c>
      <c r="AS77" s="125"/>
      <c r="AT77" s="41" t="str">
        <f t="shared" si="15"/>
        <v/>
      </c>
      <c r="AU77" s="125"/>
      <c r="AV77" s="181" t="str">
        <f t="shared" si="5"/>
        <v/>
      </c>
      <c r="AW77" s="125"/>
      <c r="AX77" s="41" t="str">
        <f t="shared" si="16"/>
        <v/>
      </c>
      <c r="AY77" s="125"/>
      <c r="AZ77" s="181" t="str">
        <f t="shared" si="6"/>
        <v/>
      </c>
      <c r="BA77" s="125"/>
      <c r="BB77" s="41" t="str">
        <f t="shared" si="17"/>
        <v/>
      </c>
      <c r="BC77" s="125"/>
      <c r="BD77" s="181" t="str">
        <f t="shared" si="7"/>
        <v/>
      </c>
      <c r="BE77" s="125"/>
      <c r="BF77" s="41" t="str">
        <f t="shared" si="18"/>
        <v/>
      </c>
      <c r="BG77" s="125"/>
      <c r="BH77" s="181" t="str">
        <f t="shared" si="8"/>
        <v/>
      </c>
      <c r="BJ77" s="41" t="str">
        <f t="shared" si="19"/>
        <v/>
      </c>
      <c r="BK77" s="125"/>
      <c r="BL77" s="181" t="str">
        <f t="shared" si="9"/>
        <v/>
      </c>
      <c r="BM77" s="125"/>
    </row>
    <row r="78" spans="2:65" s="11" customFormat="1" ht="17.25" customHeight="1">
      <c r="B78" s="232"/>
      <c r="C78" s="128"/>
      <c r="D78" s="129"/>
      <c r="E78" s="70"/>
      <c r="F78" s="70"/>
      <c r="G78" s="70"/>
      <c r="H78" s="70"/>
      <c r="I78" s="70"/>
      <c r="J78" s="70"/>
      <c r="K78" s="70"/>
      <c r="L78" s="212"/>
      <c r="M78" s="125"/>
      <c r="N78" s="125"/>
      <c r="O78" s="42"/>
      <c r="P78" s="125"/>
      <c r="Q78" s="125"/>
      <c r="R78" s="125"/>
      <c r="S78" s="125"/>
      <c r="T78" s="125"/>
      <c r="U78" s="125"/>
      <c r="V78" s="125"/>
      <c r="W78" s="125"/>
      <c r="X78" s="125"/>
      <c r="Y78" s="125"/>
      <c r="Z78" s="41" t="str">
        <f t="shared" si="10"/>
        <v/>
      </c>
      <c r="AA78" s="125"/>
      <c r="AB78" s="181" t="str">
        <f t="shared" si="0"/>
        <v/>
      </c>
      <c r="AC78" s="161"/>
      <c r="AD78" s="41" t="str">
        <f t="shared" si="11"/>
        <v/>
      </c>
      <c r="AE78" s="125"/>
      <c r="AF78" s="181" t="str">
        <f t="shared" si="1"/>
        <v/>
      </c>
      <c r="AG78" s="125"/>
      <c r="AH78" s="41" t="str">
        <f t="shared" si="12"/>
        <v/>
      </c>
      <c r="AI78" s="125"/>
      <c r="AJ78" s="181" t="str">
        <f t="shared" si="2"/>
        <v/>
      </c>
      <c r="AK78" s="161"/>
      <c r="AL78" s="41" t="str">
        <f t="shared" si="13"/>
        <v/>
      </c>
      <c r="AM78" s="125"/>
      <c r="AN78" s="181" t="str">
        <f t="shared" si="3"/>
        <v/>
      </c>
      <c r="AP78" s="41" t="str">
        <f t="shared" si="14"/>
        <v/>
      </c>
      <c r="AQ78" s="125"/>
      <c r="AR78" s="181" t="str">
        <f t="shared" si="4"/>
        <v/>
      </c>
      <c r="AS78" s="125"/>
      <c r="AT78" s="41" t="str">
        <f t="shared" si="15"/>
        <v/>
      </c>
      <c r="AU78" s="125"/>
      <c r="AV78" s="181" t="str">
        <f t="shared" si="5"/>
        <v/>
      </c>
      <c r="AW78" s="125"/>
      <c r="AX78" s="41" t="str">
        <f t="shared" si="16"/>
        <v/>
      </c>
      <c r="AY78" s="125"/>
      <c r="AZ78" s="181" t="str">
        <f t="shared" si="6"/>
        <v/>
      </c>
      <c r="BA78" s="125"/>
      <c r="BB78" s="41" t="str">
        <f t="shared" si="17"/>
        <v/>
      </c>
      <c r="BC78" s="125"/>
      <c r="BD78" s="181" t="str">
        <f t="shared" si="7"/>
        <v/>
      </c>
      <c r="BE78" s="125"/>
      <c r="BF78" s="41" t="str">
        <f t="shared" si="18"/>
        <v/>
      </c>
      <c r="BG78" s="125"/>
      <c r="BH78" s="181" t="str">
        <f t="shared" si="8"/>
        <v/>
      </c>
      <c r="BJ78" s="41" t="str">
        <f t="shared" si="19"/>
        <v/>
      </c>
      <c r="BK78" s="125"/>
      <c r="BL78" s="181" t="str">
        <f t="shared" si="9"/>
        <v/>
      </c>
      <c r="BM78" s="125"/>
    </row>
    <row r="79" spans="2:65" s="11" customFormat="1" ht="17.25" customHeight="1">
      <c r="B79" s="232"/>
      <c r="C79" s="128"/>
      <c r="D79" s="129"/>
      <c r="E79" s="70"/>
      <c r="F79" s="70"/>
      <c r="G79" s="70"/>
      <c r="H79" s="70"/>
      <c r="I79" s="70"/>
      <c r="J79" s="70"/>
      <c r="K79" s="70"/>
      <c r="L79" s="212"/>
      <c r="M79" s="125"/>
      <c r="N79" s="125"/>
      <c r="O79" s="42"/>
      <c r="P79" s="125"/>
      <c r="Q79" s="125"/>
      <c r="R79" s="125"/>
      <c r="S79" s="125"/>
      <c r="T79" s="125"/>
      <c r="U79" s="125"/>
      <c r="V79" s="125"/>
      <c r="W79" s="125"/>
      <c r="X79" s="125"/>
      <c r="Y79" s="125"/>
      <c r="Z79" s="41" t="str">
        <f t="shared" si="10"/>
        <v/>
      </c>
      <c r="AA79" s="125"/>
      <c r="AB79" s="181" t="str">
        <f t="shared" si="0"/>
        <v/>
      </c>
      <c r="AC79" s="161"/>
      <c r="AD79" s="41" t="str">
        <f t="shared" si="11"/>
        <v/>
      </c>
      <c r="AE79" s="125"/>
      <c r="AF79" s="181" t="str">
        <f t="shared" si="1"/>
        <v/>
      </c>
      <c r="AG79" s="125"/>
      <c r="AH79" s="41" t="str">
        <f t="shared" si="12"/>
        <v/>
      </c>
      <c r="AI79" s="125"/>
      <c r="AJ79" s="181" t="str">
        <f t="shared" si="2"/>
        <v/>
      </c>
      <c r="AK79" s="161"/>
      <c r="AL79" s="41" t="str">
        <f t="shared" si="13"/>
        <v/>
      </c>
      <c r="AM79" s="125"/>
      <c r="AN79" s="181" t="str">
        <f t="shared" si="3"/>
        <v/>
      </c>
      <c r="AP79" s="41" t="str">
        <f t="shared" si="14"/>
        <v/>
      </c>
      <c r="AQ79" s="125"/>
      <c r="AR79" s="181" t="str">
        <f t="shared" si="4"/>
        <v/>
      </c>
      <c r="AS79" s="125"/>
      <c r="AT79" s="41" t="str">
        <f t="shared" si="15"/>
        <v/>
      </c>
      <c r="AU79" s="125"/>
      <c r="AV79" s="181" t="str">
        <f t="shared" si="5"/>
        <v/>
      </c>
      <c r="AW79" s="125"/>
      <c r="AX79" s="41" t="str">
        <f t="shared" si="16"/>
        <v/>
      </c>
      <c r="AY79" s="125"/>
      <c r="AZ79" s="181" t="str">
        <f t="shared" si="6"/>
        <v/>
      </c>
      <c r="BA79" s="125"/>
      <c r="BB79" s="41" t="str">
        <f t="shared" si="17"/>
        <v/>
      </c>
      <c r="BC79" s="125"/>
      <c r="BD79" s="181" t="str">
        <f t="shared" si="7"/>
        <v/>
      </c>
      <c r="BE79" s="125"/>
      <c r="BF79" s="41" t="str">
        <f t="shared" si="18"/>
        <v/>
      </c>
      <c r="BG79" s="125"/>
      <c r="BH79" s="181" t="str">
        <f t="shared" si="8"/>
        <v/>
      </c>
      <c r="BJ79" s="41" t="str">
        <f t="shared" si="19"/>
        <v/>
      </c>
      <c r="BK79" s="125"/>
      <c r="BL79" s="181" t="str">
        <f t="shared" si="9"/>
        <v/>
      </c>
      <c r="BM79" s="125"/>
    </row>
    <row r="80" spans="2:65" s="11" customFormat="1" ht="15.75" customHeight="1">
      <c r="B80" s="232"/>
      <c r="C80" s="13"/>
      <c r="D80" s="13"/>
      <c r="E80" s="13"/>
      <c r="F80" s="13"/>
      <c r="G80" s="13"/>
      <c r="H80" s="13"/>
      <c r="I80" s="13"/>
      <c r="J80" s="13"/>
      <c r="K80" s="13"/>
      <c r="L80" s="66"/>
      <c r="M80" s="125"/>
      <c r="N80" s="125"/>
      <c r="O80" s="42"/>
      <c r="P80" s="125"/>
      <c r="Q80" s="125"/>
      <c r="R80" s="125"/>
      <c r="S80" s="125"/>
      <c r="T80" s="125"/>
      <c r="U80" s="125"/>
      <c r="V80" s="125"/>
      <c r="W80" s="125"/>
      <c r="X80" s="125"/>
      <c r="Y80" s="125"/>
      <c r="Z80" s="41" t="str">
        <f t="shared" si="10"/>
        <v/>
      </c>
      <c r="AA80" s="125"/>
      <c r="AB80" s="181" t="str">
        <f t="shared" si="0"/>
        <v/>
      </c>
      <c r="AC80" s="161"/>
      <c r="AD80" s="41" t="str">
        <f t="shared" si="11"/>
        <v/>
      </c>
      <c r="AE80" s="125"/>
      <c r="AF80" s="181" t="str">
        <f t="shared" si="1"/>
        <v/>
      </c>
      <c r="AG80" s="125"/>
      <c r="AH80" s="41" t="str">
        <f t="shared" si="12"/>
        <v/>
      </c>
      <c r="AI80" s="125"/>
      <c r="AJ80" s="181" t="str">
        <f t="shared" si="2"/>
        <v/>
      </c>
      <c r="AK80" s="161"/>
      <c r="AL80" s="41" t="str">
        <f t="shared" si="13"/>
        <v/>
      </c>
      <c r="AM80" s="125"/>
      <c r="AN80" s="181" t="str">
        <f t="shared" si="3"/>
        <v/>
      </c>
      <c r="AP80" s="41" t="str">
        <f t="shared" si="14"/>
        <v/>
      </c>
      <c r="AQ80" s="125"/>
      <c r="AR80" s="181" t="str">
        <f t="shared" si="4"/>
        <v/>
      </c>
      <c r="AS80" s="125"/>
      <c r="AT80" s="41" t="str">
        <f t="shared" si="15"/>
        <v/>
      </c>
      <c r="AU80" s="125"/>
      <c r="AV80" s="181" t="str">
        <f t="shared" si="5"/>
        <v/>
      </c>
      <c r="AW80" s="125"/>
      <c r="AX80" s="41" t="str">
        <f t="shared" si="16"/>
        <v/>
      </c>
      <c r="AY80" s="125"/>
      <c r="AZ80" s="181" t="str">
        <f t="shared" si="6"/>
        <v/>
      </c>
      <c r="BA80" s="125"/>
      <c r="BB80" s="41" t="str">
        <f t="shared" si="17"/>
        <v/>
      </c>
      <c r="BC80" s="125"/>
      <c r="BD80" s="181" t="str">
        <f t="shared" si="7"/>
        <v/>
      </c>
      <c r="BE80" s="125"/>
      <c r="BF80" s="41" t="str">
        <f t="shared" si="18"/>
        <v/>
      </c>
      <c r="BG80" s="125"/>
      <c r="BH80" s="181" t="str">
        <f t="shared" si="8"/>
        <v/>
      </c>
      <c r="BJ80" s="41" t="str">
        <f t="shared" si="19"/>
        <v/>
      </c>
      <c r="BK80" s="125"/>
      <c r="BL80" s="181" t="str">
        <f t="shared" si="9"/>
        <v/>
      </c>
      <c r="BM80" s="125"/>
    </row>
    <row r="81" spans="2:65" s="11" customFormat="1" ht="15.75" customHeight="1">
      <c r="B81" s="232"/>
      <c r="C81" s="77" t="s">
        <v>283</v>
      </c>
      <c r="D81" s="102"/>
      <c r="E81" s="102"/>
      <c r="F81" s="102"/>
      <c r="G81" s="102"/>
      <c r="H81" s="102"/>
      <c r="I81" s="102"/>
      <c r="J81" s="102"/>
      <c r="K81" s="13"/>
      <c r="L81" s="66"/>
      <c r="M81" s="125"/>
      <c r="N81" s="125"/>
      <c r="O81" s="42"/>
      <c r="P81" s="125"/>
      <c r="Q81" s="125"/>
      <c r="R81" s="125"/>
      <c r="S81" s="125"/>
      <c r="T81" s="125"/>
      <c r="U81" s="125"/>
      <c r="V81" s="125"/>
      <c r="W81" s="125"/>
      <c r="X81" s="125"/>
      <c r="Y81" s="125"/>
      <c r="Z81" s="41" t="str">
        <f t="shared" si="10"/>
        <v/>
      </c>
      <c r="AA81" s="125"/>
      <c r="AB81" s="181" t="str">
        <f t="shared" si="0"/>
        <v/>
      </c>
      <c r="AC81" s="161"/>
      <c r="AD81" s="41" t="str">
        <f t="shared" si="11"/>
        <v/>
      </c>
      <c r="AE81" s="125"/>
      <c r="AF81" s="181" t="str">
        <f t="shared" si="1"/>
        <v/>
      </c>
      <c r="AG81" s="125"/>
      <c r="AH81" s="41" t="str">
        <f t="shared" si="12"/>
        <v/>
      </c>
      <c r="AI81" s="125"/>
      <c r="AJ81" s="181" t="str">
        <f t="shared" si="2"/>
        <v/>
      </c>
      <c r="AK81" s="161"/>
      <c r="AL81" s="41" t="str">
        <f t="shared" si="13"/>
        <v/>
      </c>
      <c r="AM81" s="125"/>
      <c r="AN81" s="181" t="str">
        <f t="shared" si="3"/>
        <v/>
      </c>
      <c r="AP81" s="41" t="str">
        <f t="shared" si="14"/>
        <v/>
      </c>
      <c r="AQ81" s="125"/>
      <c r="AR81" s="181" t="str">
        <f t="shared" si="4"/>
        <v/>
      </c>
      <c r="AS81" s="125"/>
      <c r="AT81" s="41" t="str">
        <f t="shared" si="15"/>
        <v/>
      </c>
      <c r="AU81" s="125"/>
      <c r="AV81" s="181" t="str">
        <f t="shared" si="5"/>
        <v/>
      </c>
      <c r="AW81" s="125"/>
      <c r="AX81" s="41" t="str">
        <f t="shared" si="16"/>
        <v/>
      </c>
      <c r="AY81" s="125"/>
      <c r="AZ81" s="181" t="str">
        <f t="shared" si="6"/>
        <v/>
      </c>
      <c r="BA81" s="125"/>
      <c r="BB81" s="41" t="str">
        <f t="shared" si="17"/>
        <v/>
      </c>
      <c r="BC81" s="125"/>
      <c r="BD81" s="181" t="str">
        <f t="shared" si="7"/>
        <v/>
      </c>
      <c r="BE81" s="125"/>
      <c r="BF81" s="41" t="str">
        <f t="shared" si="18"/>
        <v/>
      </c>
      <c r="BG81" s="125"/>
      <c r="BH81" s="181" t="str">
        <f t="shared" si="8"/>
        <v/>
      </c>
      <c r="BJ81" s="41" t="str">
        <f t="shared" si="19"/>
        <v/>
      </c>
      <c r="BK81" s="125"/>
      <c r="BL81" s="181" t="str">
        <f t="shared" si="9"/>
        <v/>
      </c>
      <c r="BM81" s="125"/>
    </row>
    <row r="82" spans="2:65" s="11" customFormat="1" ht="15.75" customHeight="1">
      <c r="B82" s="232"/>
      <c r="C82" s="13"/>
      <c r="D82" s="13"/>
      <c r="E82" s="13"/>
      <c r="F82" s="13"/>
      <c r="G82" s="13"/>
      <c r="H82" s="13"/>
      <c r="I82" s="13"/>
      <c r="J82" s="13"/>
      <c r="K82" s="13"/>
      <c r="L82" s="66"/>
      <c r="M82" s="125"/>
      <c r="N82" s="145"/>
      <c r="O82" s="42"/>
      <c r="P82" s="145"/>
      <c r="Q82" s="145"/>
      <c r="R82" s="145"/>
      <c r="S82" s="145"/>
      <c r="T82" s="145"/>
      <c r="U82" s="145"/>
      <c r="V82" s="145"/>
      <c r="W82" s="145"/>
      <c r="X82" s="145"/>
      <c r="Y82" s="145"/>
      <c r="Z82" s="100" t="str">
        <f t="shared" si="10"/>
        <v/>
      </c>
      <c r="AA82" s="145"/>
      <c r="AB82" s="183" t="str">
        <f t="shared" si="0"/>
        <v/>
      </c>
      <c r="AC82" s="169"/>
      <c r="AD82" s="100" t="str">
        <f t="shared" si="11"/>
        <v/>
      </c>
      <c r="AE82" s="145"/>
      <c r="AF82" s="183" t="str">
        <f t="shared" si="1"/>
        <v/>
      </c>
      <c r="AG82" s="145"/>
      <c r="AH82" s="41" t="str">
        <f t="shared" si="12"/>
        <v/>
      </c>
      <c r="AI82" s="145"/>
      <c r="AJ82" s="183" t="str">
        <f t="shared" si="2"/>
        <v/>
      </c>
      <c r="AK82" s="169"/>
      <c r="AL82" s="41" t="str">
        <f t="shared" si="13"/>
        <v/>
      </c>
      <c r="AM82" s="145"/>
      <c r="AN82" s="181" t="str">
        <f t="shared" si="3"/>
        <v/>
      </c>
      <c r="AP82" s="41" t="str">
        <f t="shared" si="14"/>
        <v/>
      </c>
      <c r="AQ82" s="145"/>
      <c r="AR82" s="181" t="str">
        <f t="shared" si="4"/>
        <v/>
      </c>
      <c r="AS82" s="145"/>
      <c r="AT82" s="100" t="str">
        <f t="shared" si="15"/>
        <v/>
      </c>
      <c r="AU82" s="145"/>
      <c r="AV82" s="183" t="str">
        <f t="shared" si="5"/>
        <v/>
      </c>
      <c r="AW82" s="145"/>
      <c r="AX82" s="100" t="str">
        <f t="shared" si="16"/>
        <v/>
      </c>
      <c r="AY82" s="145"/>
      <c r="AZ82" s="183" t="str">
        <f t="shared" si="6"/>
        <v/>
      </c>
      <c r="BA82" s="145"/>
      <c r="BB82" s="100" t="str">
        <f t="shared" si="17"/>
        <v/>
      </c>
      <c r="BC82" s="145"/>
      <c r="BD82" s="183" t="str">
        <f t="shared" si="7"/>
        <v/>
      </c>
      <c r="BE82" s="145"/>
      <c r="BF82" s="41" t="str">
        <f t="shared" si="18"/>
        <v/>
      </c>
      <c r="BG82" s="145"/>
      <c r="BH82" s="181" t="str">
        <f t="shared" si="8"/>
        <v/>
      </c>
      <c r="BJ82" s="41" t="str">
        <f t="shared" si="19"/>
        <v/>
      </c>
      <c r="BK82" s="145"/>
      <c r="BL82" s="181" t="str">
        <f t="shared" si="9"/>
        <v/>
      </c>
      <c r="BM82" s="145"/>
    </row>
    <row r="83" spans="2:65" s="11" customFormat="1" ht="18.75" customHeight="1">
      <c r="B83" s="232">
        <v>60.01</v>
      </c>
      <c r="C83" s="17" t="s">
        <v>35</v>
      </c>
      <c r="D83" s="13" t="s">
        <v>328</v>
      </c>
      <c r="E83" s="13"/>
      <c r="F83" s="13"/>
      <c r="G83" s="13"/>
      <c r="H83" s="13"/>
      <c r="I83" s="13"/>
      <c r="J83" s="13"/>
      <c r="K83" s="13"/>
      <c r="L83" s="66" t="s">
        <v>29</v>
      </c>
      <c r="M83" s="125"/>
      <c r="N83" s="41">
        <f>VLOOKUP($B83,'[1]09-10-11'!$A$4:$EA$400,MATCH(N$2, '[1]09-10-11'!$A$4:$EA$4, 0))</f>
        <v>250000</v>
      </c>
      <c r="O83" s="42"/>
      <c r="P83" s="41">
        <f>VLOOKUP($B83,'[1]09-10-11'!$A$4:$EA$400,MATCH(P$2, '[1]09-10-11'!$A$4:$EA$4, 0))</f>
        <v>750000</v>
      </c>
      <c r="Q83" s="41"/>
      <c r="R83" s="41">
        <f>VLOOKUP($B83,'[1]09-10-11'!$A$4:$EA$400,MATCH(R$2, '[1]09-10-11'!$A$4:$EA$4, 0))</f>
        <v>0</v>
      </c>
      <c r="S83" s="41"/>
      <c r="T83" s="41" t="e">
        <f>VLOOKUP($B83,'[1]09-10-11'!$A$4:$EA$400,MATCH(T$2, '[1]09-10-11'!$A$4:$EA$4, 0))</f>
        <v>#N/A</v>
      </c>
      <c r="U83" s="41"/>
      <c r="V83" s="41">
        <f>VLOOKUP($B83,'[1]09-10-11'!$A$4:$EA$400,MATCH(V$2, '[1]09-10-11'!$A$4:$EA$4, 0))</f>
        <v>0</v>
      </c>
      <c r="W83" s="41"/>
      <c r="X83" s="41">
        <f>VLOOKUP($B83,'[1]09-10-11'!$A$4:$EA$400,MATCH(X$2, '[1]09-10-11'!$A$4:$EA$4, 0))</f>
        <v>750000</v>
      </c>
      <c r="Y83" s="41"/>
      <c r="Z83" s="100">
        <f t="shared" si="10"/>
        <v>750000</v>
      </c>
      <c r="AA83" s="100"/>
      <c r="AB83" s="183" t="str">
        <f t="shared" si="0"/>
        <v>---</v>
      </c>
      <c r="AC83" s="169"/>
      <c r="AD83" s="100">
        <f t="shared" si="11"/>
        <v>0</v>
      </c>
      <c r="AE83" s="100"/>
      <c r="AF83" s="183">
        <f t="shared" si="1"/>
        <v>0</v>
      </c>
      <c r="AG83" s="100"/>
      <c r="AH83" s="41">
        <f t="shared" si="12"/>
        <v>500000</v>
      </c>
      <c r="AI83" s="41"/>
      <c r="AJ83" s="183">
        <f t="shared" si="2"/>
        <v>2</v>
      </c>
      <c r="AK83" s="169"/>
      <c r="AL83" s="41">
        <f t="shared" si="13"/>
        <v>750000</v>
      </c>
      <c r="AM83" s="41"/>
      <c r="AN83" s="181" t="str">
        <f t="shared" si="3"/>
        <v>---</v>
      </c>
      <c r="AP83" s="100" t="str">
        <f t="shared" si="14"/>
        <v/>
      </c>
      <c r="AQ83" s="100"/>
      <c r="AR83" s="183" t="e">
        <f t="shared" si="4"/>
        <v>#N/A</v>
      </c>
      <c r="AS83" s="100"/>
      <c r="AT83" s="100" t="str">
        <f t="shared" si="15"/>
        <v/>
      </c>
      <c r="AU83" s="100"/>
      <c r="AV83" s="183" t="e">
        <f t="shared" si="5"/>
        <v>#N/A</v>
      </c>
      <c r="AW83" s="100"/>
      <c r="AX83" s="100">
        <f t="shared" si="16"/>
        <v>-250000</v>
      </c>
      <c r="AY83" s="100"/>
      <c r="AZ83" s="183">
        <f t="shared" si="6"/>
        <v>-1</v>
      </c>
      <c r="BA83" s="100"/>
      <c r="BB83" s="100">
        <f t="shared" si="17"/>
        <v>-750000</v>
      </c>
      <c r="BC83" s="100"/>
      <c r="BD83" s="183">
        <f t="shared" si="7"/>
        <v>-1</v>
      </c>
      <c r="BE83" s="100"/>
      <c r="BF83" s="41">
        <f t="shared" si="18"/>
        <v>0</v>
      </c>
      <c r="BG83" s="41"/>
      <c r="BH83" s="181" t="str">
        <f t="shared" si="8"/>
        <v>---</v>
      </c>
      <c r="BJ83" s="100" t="str">
        <f t="shared" si="19"/>
        <v/>
      </c>
      <c r="BK83" s="100"/>
      <c r="BL83" s="183" t="e">
        <f t="shared" si="9"/>
        <v>#N/A</v>
      </c>
      <c r="BM83" s="100"/>
    </row>
    <row r="84" spans="2:65" s="11" customFormat="1" ht="15.75" customHeight="1">
      <c r="B84" s="232">
        <v>60.02</v>
      </c>
      <c r="C84" s="17" t="s">
        <v>36</v>
      </c>
      <c r="D84" s="13" t="s">
        <v>284</v>
      </c>
      <c r="E84" s="13"/>
      <c r="F84" s="13"/>
      <c r="G84" s="13"/>
      <c r="H84" s="13"/>
      <c r="I84" s="13"/>
      <c r="J84" s="13"/>
      <c r="K84" s="13"/>
      <c r="L84" s="66" t="s">
        <v>33</v>
      </c>
      <c r="M84" s="125"/>
      <c r="N84" s="81">
        <f>VLOOKUP($B84,'[1]09-10-11'!$A$4:$EA$400,MATCH(N$2, '[1]09-10-11'!$A$4:$EA$4, 0))</f>
        <v>0</v>
      </c>
      <c r="O84" s="42"/>
      <c r="P84" s="81">
        <f>VLOOKUP($B84,'[1]09-10-11'!$A$4:$EA$400,MATCH(P$2, '[1]09-10-11'!$A$4:$EA$4, 0))</f>
        <v>1299982</v>
      </c>
      <c r="Q84" s="81"/>
      <c r="R84" s="81">
        <f>VLOOKUP($B84,'[1]09-10-11'!$A$4:$EA$400,MATCH(R$2, '[1]09-10-11'!$A$4:$EA$4, 0))</f>
        <v>0</v>
      </c>
      <c r="S84" s="81"/>
      <c r="T84" s="81" t="e">
        <f>VLOOKUP($B84,'[1]09-10-11'!$A$4:$EA$400,MATCH(T$2, '[1]09-10-11'!$A$4:$EA$4, 0))</f>
        <v>#N/A</v>
      </c>
      <c r="U84" s="81"/>
      <c r="V84" s="81">
        <f>VLOOKUP($B84,'[1]09-10-11'!$A$4:$EA$400,MATCH(V$2, '[1]09-10-11'!$A$4:$EA$4, 0))</f>
        <v>0</v>
      </c>
      <c r="W84" s="81"/>
      <c r="X84" s="81">
        <f>VLOOKUP($B84,'[1]09-10-11'!$A$4:$EA$400,MATCH(X$2, '[1]09-10-11'!$A$4:$EA$4, 0))</f>
        <v>1299982</v>
      </c>
      <c r="Y84" s="41"/>
      <c r="Z84" s="172">
        <f t="shared" si="10"/>
        <v>1299982</v>
      </c>
      <c r="AA84" s="172"/>
      <c r="AB84" s="184" t="str">
        <f t="shared" si="0"/>
        <v>---</v>
      </c>
      <c r="AC84" s="170"/>
      <c r="AD84" s="172">
        <f t="shared" si="11"/>
        <v>0</v>
      </c>
      <c r="AE84" s="172"/>
      <c r="AF84" s="184">
        <f t="shared" si="1"/>
        <v>0</v>
      </c>
      <c r="AG84" s="100"/>
      <c r="AH84" s="81">
        <f t="shared" si="12"/>
        <v>1299982</v>
      </c>
      <c r="AI84" s="81"/>
      <c r="AJ84" s="184" t="str">
        <f t="shared" si="2"/>
        <v>---</v>
      </c>
      <c r="AK84" s="160"/>
      <c r="AL84" s="81">
        <f t="shared" si="13"/>
        <v>1299982</v>
      </c>
      <c r="AM84" s="81"/>
      <c r="AN84" s="182" t="str">
        <f t="shared" si="3"/>
        <v>---</v>
      </c>
      <c r="AP84" s="172" t="str">
        <f t="shared" si="14"/>
        <v/>
      </c>
      <c r="AQ84" s="172"/>
      <c r="AR84" s="184" t="e">
        <f t="shared" si="4"/>
        <v>#N/A</v>
      </c>
      <c r="AS84" s="100"/>
      <c r="AT84" s="172" t="str">
        <f t="shared" si="15"/>
        <v/>
      </c>
      <c r="AU84" s="172"/>
      <c r="AV84" s="184" t="e">
        <f t="shared" si="5"/>
        <v>#N/A</v>
      </c>
      <c r="AW84" s="100"/>
      <c r="AX84" s="172">
        <f t="shared" si="16"/>
        <v>0</v>
      </c>
      <c r="AY84" s="172"/>
      <c r="AZ84" s="184" t="str">
        <f t="shared" si="6"/>
        <v>---</v>
      </c>
      <c r="BA84" s="100"/>
      <c r="BB84" s="172">
        <f t="shared" si="17"/>
        <v>-1299982</v>
      </c>
      <c r="BC84" s="172"/>
      <c r="BD84" s="184">
        <f t="shared" si="7"/>
        <v>-1</v>
      </c>
      <c r="BE84" s="100"/>
      <c r="BF84" s="81">
        <f t="shared" si="18"/>
        <v>0</v>
      </c>
      <c r="BG84" s="81"/>
      <c r="BH84" s="182" t="str">
        <f t="shared" si="8"/>
        <v>---</v>
      </c>
      <c r="BJ84" s="172" t="str">
        <f t="shared" si="19"/>
        <v/>
      </c>
      <c r="BK84" s="172"/>
      <c r="BL84" s="184" t="e">
        <f t="shared" si="9"/>
        <v>#N/A</v>
      </c>
      <c r="BM84" s="100"/>
    </row>
    <row r="85" spans="2:65" s="11" customFormat="1" ht="15.75" customHeight="1">
      <c r="B85" s="232"/>
      <c r="C85" s="13"/>
      <c r="D85" s="13"/>
      <c r="E85" s="13"/>
      <c r="F85" s="13"/>
      <c r="G85" s="13"/>
      <c r="H85" s="13"/>
      <c r="I85" s="13"/>
      <c r="J85" s="13"/>
      <c r="K85" s="13"/>
      <c r="L85" s="66"/>
      <c r="M85" s="125"/>
      <c r="N85" s="125"/>
      <c r="O85" s="42"/>
      <c r="P85" s="125"/>
      <c r="Q85" s="125"/>
      <c r="R85" s="125"/>
      <c r="S85" s="125"/>
      <c r="T85" s="125"/>
      <c r="U85" s="125"/>
      <c r="V85" s="125"/>
      <c r="W85" s="125"/>
      <c r="X85" s="125"/>
      <c r="Y85" s="125"/>
      <c r="Z85" s="100" t="str">
        <f t="shared" si="10"/>
        <v/>
      </c>
      <c r="AA85" s="125"/>
      <c r="AB85" s="183" t="str">
        <f t="shared" si="0"/>
        <v/>
      </c>
      <c r="AC85" s="169"/>
      <c r="AD85" s="100" t="str">
        <f t="shared" si="11"/>
        <v/>
      </c>
      <c r="AE85" s="125"/>
      <c r="AF85" s="183" t="str">
        <f t="shared" si="1"/>
        <v/>
      </c>
      <c r="AG85" s="125"/>
      <c r="AH85" s="41" t="str">
        <f t="shared" si="12"/>
        <v/>
      </c>
      <c r="AI85" s="125"/>
      <c r="AJ85" s="183" t="str">
        <f t="shared" si="2"/>
        <v/>
      </c>
      <c r="AK85" s="169"/>
      <c r="AL85" s="41" t="str">
        <f t="shared" si="13"/>
        <v/>
      </c>
      <c r="AM85" s="125"/>
      <c r="AN85" s="181" t="str">
        <f t="shared" si="3"/>
        <v/>
      </c>
      <c r="AP85" s="41" t="str">
        <f t="shared" si="14"/>
        <v/>
      </c>
      <c r="AQ85" s="125"/>
      <c r="AR85" s="181" t="str">
        <f t="shared" si="4"/>
        <v/>
      </c>
      <c r="AS85" s="125"/>
      <c r="AT85" s="100" t="str">
        <f t="shared" si="15"/>
        <v/>
      </c>
      <c r="AU85" s="125"/>
      <c r="AV85" s="183" t="str">
        <f t="shared" si="5"/>
        <v/>
      </c>
      <c r="AW85" s="125"/>
      <c r="AX85" s="100" t="str">
        <f t="shared" si="16"/>
        <v/>
      </c>
      <c r="AY85" s="125"/>
      <c r="AZ85" s="183" t="str">
        <f t="shared" si="6"/>
        <v/>
      </c>
      <c r="BA85" s="125"/>
      <c r="BB85" s="100" t="str">
        <f t="shared" si="17"/>
        <v/>
      </c>
      <c r="BC85" s="125"/>
      <c r="BD85" s="183" t="str">
        <f t="shared" si="7"/>
        <v/>
      </c>
      <c r="BE85" s="125"/>
      <c r="BF85" s="41" t="str">
        <f t="shared" si="18"/>
        <v/>
      </c>
      <c r="BG85" s="125"/>
      <c r="BH85" s="181" t="str">
        <f t="shared" si="8"/>
        <v/>
      </c>
      <c r="BJ85" s="41" t="str">
        <f t="shared" si="19"/>
        <v/>
      </c>
      <c r="BK85" s="125"/>
      <c r="BL85" s="181" t="str">
        <f t="shared" si="9"/>
        <v/>
      </c>
      <c r="BM85" s="125"/>
    </row>
    <row r="86" spans="2:65" s="11" customFormat="1" ht="15.75" customHeight="1">
      <c r="B86" s="232"/>
      <c r="C86" s="13"/>
      <c r="D86" s="13"/>
      <c r="E86" s="13"/>
      <c r="F86" s="13"/>
      <c r="G86" s="102" t="s">
        <v>273</v>
      </c>
      <c r="H86" s="102"/>
      <c r="I86" s="102"/>
      <c r="J86" s="102"/>
      <c r="K86" s="102"/>
      <c r="L86" s="138"/>
      <c r="M86" s="133"/>
      <c r="N86" s="82">
        <f>SUM(N87+N88)</f>
        <v>250000</v>
      </c>
      <c r="O86" s="140"/>
      <c r="P86" s="82">
        <f>SUM(P87+P88)</f>
        <v>2049982</v>
      </c>
      <c r="Q86" s="82"/>
      <c r="R86" s="82">
        <f>SUM(R87+R88)</f>
        <v>0</v>
      </c>
      <c r="S86" s="82"/>
      <c r="T86" s="82" t="e">
        <f>SUM(T87+T88)</f>
        <v>#N/A</v>
      </c>
      <c r="U86" s="82"/>
      <c r="V86" s="82">
        <f>SUM(V87+V88)</f>
        <v>0</v>
      </c>
      <c r="W86" s="82"/>
      <c r="X86" s="82">
        <f>SUM(X87+X88)</f>
        <v>2049982</v>
      </c>
      <c r="Y86" s="82"/>
      <c r="Z86" s="173">
        <f t="shared" si="10"/>
        <v>2049982</v>
      </c>
      <c r="AA86" s="173"/>
      <c r="AB86" s="186" t="str">
        <f t="shared" si="0"/>
        <v>---</v>
      </c>
      <c r="AC86" s="171"/>
      <c r="AD86" s="173">
        <f t="shared" si="11"/>
        <v>0</v>
      </c>
      <c r="AE86" s="173"/>
      <c r="AF86" s="186">
        <f t="shared" ref="AF86:AF117" si="20">IF($P86="","",  IF($X86="","", IF($P86=0,"---",(IF(ISERROR(($X86/$P86)-1),"---",($X86/$P86)-1) ))))</f>
        <v>0</v>
      </c>
      <c r="AG86" s="173"/>
      <c r="AH86" s="82">
        <f t="shared" si="12"/>
        <v>1799982</v>
      </c>
      <c r="AI86" s="82"/>
      <c r="AJ86" s="186">
        <f t="shared" ref="AJ86:AJ117" si="21">IF($N86="","",  IF($X86="","", IF($N86=0,"---",(IF(ISERROR(($X86/$N86)-1),"---",($X86/$N86)-1) ))))</f>
        <v>7.1999279999999999</v>
      </c>
      <c r="AK86" s="171"/>
      <c r="AL86" s="82">
        <f t="shared" si="13"/>
        <v>2049982</v>
      </c>
      <c r="AM86" s="82"/>
      <c r="AN86" s="185" t="str">
        <f t="shared" si="3"/>
        <v>---</v>
      </c>
      <c r="AP86" s="173" t="str">
        <f t="shared" si="14"/>
        <v/>
      </c>
      <c r="AQ86" s="173"/>
      <c r="AR86" s="186" t="e">
        <f t="shared" si="4"/>
        <v>#N/A</v>
      </c>
      <c r="AS86" s="173"/>
      <c r="AT86" s="173" t="str">
        <f t="shared" si="15"/>
        <v/>
      </c>
      <c r="AU86" s="173"/>
      <c r="AV86" s="186" t="e">
        <f t="shared" si="5"/>
        <v>#N/A</v>
      </c>
      <c r="AW86" s="173"/>
      <c r="AX86" s="173">
        <f t="shared" si="16"/>
        <v>-250000</v>
      </c>
      <c r="AY86" s="173"/>
      <c r="AZ86" s="186">
        <f t="shared" ref="AZ86:AZ117" si="22">IF($N86="","",  IF($V86="","", IF($N86=0,"---",(IF(ISERROR(($V86/$N86)-1),"---",($V86/$N86)-1) ))))</f>
        <v>-1</v>
      </c>
      <c r="BA86" s="173"/>
      <c r="BB86" s="173">
        <f t="shared" si="17"/>
        <v>-2049982</v>
      </c>
      <c r="BC86" s="173"/>
      <c r="BD86" s="186">
        <f t="shared" ref="BD86:BD117" si="23">IF($P86="","",  IF($V86="","", IF($P86=0,"---",(IF(ISERROR(($V86/$P86)-1),"---",($V86/$P86)-1) ))))</f>
        <v>-1</v>
      </c>
      <c r="BE86" s="173"/>
      <c r="BF86" s="82">
        <f t="shared" si="18"/>
        <v>0</v>
      </c>
      <c r="BG86" s="82"/>
      <c r="BH86" s="185" t="str">
        <f t="shared" si="8"/>
        <v>---</v>
      </c>
      <c r="BJ86" s="173" t="str">
        <f t="shared" si="19"/>
        <v/>
      </c>
      <c r="BK86" s="173"/>
      <c r="BL86" s="186" t="e">
        <f t="shared" si="9"/>
        <v>#N/A</v>
      </c>
      <c r="BM86" s="173"/>
    </row>
    <row r="87" spans="2:65" s="11" customFormat="1" ht="15.75" customHeight="1">
      <c r="B87" s="232"/>
      <c r="C87" s="13"/>
      <c r="E87" s="13"/>
      <c r="F87" s="13"/>
      <c r="G87" s="13"/>
      <c r="H87" s="13" t="s">
        <v>58</v>
      </c>
      <c r="I87" s="13"/>
      <c r="J87" s="13"/>
      <c r="K87" s="13"/>
      <c r="L87" s="66"/>
      <c r="M87" s="125"/>
      <c r="N87" s="41">
        <f>N83</f>
        <v>250000</v>
      </c>
      <c r="O87" s="42"/>
      <c r="P87" s="41">
        <f>P83</f>
        <v>750000</v>
      </c>
      <c r="Q87" s="41"/>
      <c r="R87" s="41">
        <f>R83</f>
        <v>0</v>
      </c>
      <c r="S87" s="41"/>
      <c r="T87" s="41" t="e">
        <f>T83</f>
        <v>#N/A</v>
      </c>
      <c r="U87" s="41"/>
      <c r="V87" s="41">
        <f>V83</f>
        <v>0</v>
      </c>
      <c r="W87" s="41"/>
      <c r="X87" s="41">
        <f>X83</f>
        <v>750000</v>
      </c>
      <c r="Y87" s="41"/>
      <c r="Z87" s="100">
        <f t="shared" si="10"/>
        <v>750000</v>
      </c>
      <c r="AA87" s="100"/>
      <c r="AB87" s="183" t="str">
        <f t="shared" si="0"/>
        <v>---</v>
      </c>
      <c r="AC87" s="169"/>
      <c r="AD87" s="100">
        <f t="shared" ref="AD87:AD118" si="24">IF(AND(ISNUMBER($P87),ISNUMBER($X87)),IF((ABS($P87-$X87))&gt;0.49,$X87-$P87,0),"")</f>
        <v>0</v>
      </c>
      <c r="AE87" s="100"/>
      <c r="AF87" s="183">
        <f t="shared" si="20"/>
        <v>0</v>
      </c>
      <c r="AG87" s="100"/>
      <c r="AH87" s="41">
        <f t="shared" ref="AH87:AH118" si="25">IF(AND(ISNUMBER($N87),ISNUMBER($X87)),IF((ABS($N87-$X87))&gt;0.49,$X87-$N87,0),"")</f>
        <v>500000</v>
      </c>
      <c r="AI87" s="41"/>
      <c r="AJ87" s="183">
        <f t="shared" si="21"/>
        <v>2</v>
      </c>
      <c r="AK87" s="169"/>
      <c r="AL87" s="41">
        <f t="shared" si="13"/>
        <v>750000</v>
      </c>
      <c r="AM87" s="41"/>
      <c r="AN87" s="181" t="str">
        <f t="shared" si="3"/>
        <v>---</v>
      </c>
      <c r="AP87" s="100" t="str">
        <f t="shared" si="14"/>
        <v/>
      </c>
      <c r="AQ87" s="100"/>
      <c r="AR87" s="183" t="e">
        <f t="shared" si="4"/>
        <v>#N/A</v>
      </c>
      <c r="AS87" s="100"/>
      <c r="AT87" s="100" t="str">
        <f t="shared" si="15"/>
        <v/>
      </c>
      <c r="AU87" s="100"/>
      <c r="AV87" s="183" t="e">
        <f t="shared" si="5"/>
        <v>#N/A</v>
      </c>
      <c r="AW87" s="100"/>
      <c r="AX87" s="100">
        <f t="shared" ref="AX87:AX118" si="26">IF(AND(ISNUMBER($N87),ISNUMBER($V87)),IF((ABS($N87-$V87))&gt;0.49,$V87-$N87,0),"")</f>
        <v>-250000</v>
      </c>
      <c r="AY87" s="100"/>
      <c r="AZ87" s="183">
        <f t="shared" si="22"/>
        <v>-1</v>
      </c>
      <c r="BA87" s="100"/>
      <c r="BB87" s="100">
        <f t="shared" ref="BB87:BB118" si="27">IF(AND(ISNUMBER($P87),ISNUMBER($V87)),IF((ABS($P87-$V87))&gt;0.49,$V87-$P87,0),"")</f>
        <v>-750000</v>
      </c>
      <c r="BC87" s="100"/>
      <c r="BD87" s="183">
        <f t="shared" si="23"/>
        <v>-1</v>
      </c>
      <c r="BE87" s="100"/>
      <c r="BF87" s="41">
        <f t="shared" si="18"/>
        <v>0</v>
      </c>
      <c r="BG87" s="41"/>
      <c r="BH87" s="181" t="str">
        <f t="shared" si="8"/>
        <v>---</v>
      </c>
      <c r="BJ87" s="100" t="str">
        <f t="shared" si="19"/>
        <v/>
      </c>
      <c r="BK87" s="100"/>
      <c r="BL87" s="183" t="e">
        <f t="shared" si="9"/>
        <v>#N/A</v>
      </c>
      <c r="BM87" s="100"/>
    </row>
    <row r="88" spans="2:65" s="11" customFormat="1" ht="15.75" customHeight="1">
      <c r="B88" s="232"/>
      <c r="C88" s="13"/>
      <c r="E88" s="13"/>
      <c r="F88" s="13"/>
      <c r="G88" s="13"/>
      <c r="H88" s="13" t="s">
        <v>72</v>
      </c>
      <c r="I88" s="13"/>
      <c r="J88" s="13"/>
      <c r="K88" s="13"/>
      <c r="L88" s="66"/>
      <c r="M88" s="125"/>
      <c r="N88" s="41">
        <f>N84</f>
        <v>0</v>
      </c>
      <c r="O88" s="42"/>
      <c r="P88" s="41">
        <f>P84</f>
        <v>1299982</v>
      </c>
      <c r="Q88" s="41"/>
      <c r="R88" s="41">
        <f>R84</f>
        <v>0</v>
      </c>
      <c r="S88" s="41"/>
      <c r="T88" s="41" t="e">
        <f>T84</f>
        <v>#N/A</v>
      </c>
      <c r="U88" s="41"/>
      <c r="V88" s="41">
        <f>V84</f>
        <v>0</v>
      </c>
      <c r="W88" s="41"/>
      <c r="X88" s="41">
        <f>X84</f>
        <v>1299982</v>
      </c>
      <c r="Y88" s="41"/>
      <c r="Z88" s="100">
        <f t="shared" si="10"/>
        <v>1299982</v>
      </c>
      <c r="AA88" s="100"/>
      <c r="AB88" s="183" t="str">
        <f t="shared" si="0"/>
        <v>---</v>
      </c>
      <c r="AC88" s="169"/>
      <c r="AD88" s="100">
        <f t="shared" si="24"/>
        <v>0</v>
      </c>
      <c r="AE88" s="100"/>
      <c r="AF88" s="183">
        <f t="shared" si="20"/>
        <v>0</v>
      </c>
      <c r="AG88" s="100"/>
      <c r="AH88" s="41">
        <f t="shared" si="25"/>
        <v>1299982</v>
      </c>
      <c r="AI88" s="41"/>
      <c r="AJ88" s="183" t="str">
        <f t="shared" si="21"/>
        <v>---</v>
      </c>
      <c r="AK88" s="169"/>
      <c r="AL88" s="41">
        <f t="shared" si="13"/>
        <v>1299982</v>
      </c>
      <c r="AM88" s="41"/>
      <c r="AN88" s="181" t="str">
        <f t="shared" si="3"/>
        <v>---</v>
      </c>
      <c r="AP88" s="100" t="str">
        <f t="shared" si="14"/>
        <v/>
      </c>
      <c r="AQ88" s="100"/>
      <c r="AR88" s="183" t="e">
        <f t="shared" si="4"/>
        <v>#N/A</v>
      </c>
      <c r="AS88" s="100"/>
      <c r="AT88" s="100" t="str">
        <f t="shared" si="15"/>
        <v/>
      </c>
      <c r="AU88" s="100"/>
      <c r="AV88" s="183" t="e">
        <f t="shared" si="5"/>
        <v>#N/A</v>
      </c>
      <c r="AW88" s="100"/>
      <c r="AX88" s="100">
        <f t="shared" si="26"/>
        <v>0</v>
      </c>
      <c r="AY88" s="100"/>
      <c r="AZ88" s="183" t="str">
        <f t="shared" si="22"/>
        <v>---</v>
      </c>
      <c r="BA88" s="100"/>
      <c r="BB88" s="100">
        <f t="shared" si="27"/>
        <v>-1299982</v>
      </c>
      <c r="BC88" s="100"/>
      <c r="BD88" s="183">
        <f t="shared" si="23"/>
        <v>-1</v>
      </c>
      <c r="BE88" s="100"/>
      <c r="BF88" s="41">
        <f t="shared" si="18"/>
        <v>0</v>
      </c>
      <c r="BG88" s="41"/>
      <c r="BH88" s="181" t="str">
        <f t="shared" si="8"/>
        <v>---</v>
      </c>
      <c r="BJ88" s="100" t="str">
        <f t="shared" si="19"/>
        <v/>
      </c>
      <c r="BK88" s="100"/>
      <c r="BL88" s="183" t="e">
        <f t="shared" si="9"/>
        <v>#N/A</v>
      </c>
      <c r="BM88" s="100"/>
    </row>
    <row r="89" spans="2:65" s="11" customFormat="1" ht="15.75" customHeight="1">
      <c r="B89" s="232"/>
      <c r="C89" s="13"/>
      <c r="E89" s="13"/>
      <c r="F89" s="13"/>
      <c r="G89" s="13"/>
      <c r="H89" s="13"/>
      <c r="I89" s="13"/>
      <c r="J89" s="13"/>
      <c r="K89" s="13"/>
      <c r="L89" s="66"/>
      <c r="M89" s="125"/>
      <c r="N89" s="125"/>
      <c r="O89" s="42"/>
      <c r="P89" s="125"/>
      <c r="Q89" s="125"/>
      <c r="R89" s="125"/>
      <c r="S89" s="125"/>
      <c r="T89" s="125"/>
      <c r="U89" s="125"/>
      <c r="V89" s="125"/>
      <c r="W89" s="125"/>
      <c r="X89" s="125"/>
      <c r="Y89" s="125"/>
      <c r="Z89" s="100" t="str">
        <f t="shared" si="10"/>
        <v/>
      </c>
      <c r="AA89" s="125"/>
      <c r="AB89" s="183" t="str">
        <f t="shared" si="0"/>
        <v/>
      </c>
      <c r="AC89" s="169"/>
      <c r="AD89" s="100" t="str">
        <f t="shared" si="24"/>
        <v/>
      </c>
      <c r="AE89" s="125"/>
      <c r="AF89" s="183" t="str">
        <f t="shared" si="20"/>
        <v/>
      </c>
      <c r="AG89" s="125"/>
      <c r="AH89" s="41" t="str">
        <f t="shared" si="25"/>
        <v/>
      </c>
      <c r="AI89" s="125"/>
      <c r="AJ89" s="183" t="str">
        <f t="shared" si="21"/>
        <v/>
      </c>
      <c r="AK89" s="169"/>
      <c r="AL89" s="41" t="str">
        <f t="shared" si="13"/>
        <v/>
      </c>
      <c r="AM89" s="125"/>
      <c r="AN89" s="181" t="str">
        <f t="shared" si="3"/>
        <v/>
      </c>
      <c r="AP89" s="100" t="str">
        <f t="shared" si="14"/>
        <v/>
      </c>
      <c r="AQ89" s="125"/>
      <c r="AR89" s="183" t="str">
        <f t="shared" si="4"/>
        <v/>
      </c>
      <c r="AS89" s="125"/>
      <c r="AT89" s="100" t="str">
        <f t="shared" si="15"/>
        <v/>
      </c>
      <c r="AU89" s="125"/>
      <c r="AV89" s="183" t="str">
        <f t="shared" si="5"/>
        <v/>
      </c>
      <c r="AW89" s="125"/>
      <c r="AX89" s="100" t="str">
        <f t="shared" si="26"/>
        <v/>
      </c>
      <c r="AY89" s="125"/>
      <c r="AZ89" s="183" t="str">
        <f t="shared" si="22"/>
        <v/>
      </c>
      <c r="BA89" s="125"/>
      <c r="BB89" s="100" t="str">
        <f t="shared" si="27"/>
        <v/>
      </c>
      <c r="BC89" s="125"/>
      <c r="BD89" s="183" t="str">
        <f t="shared" si="23"/>
        <v/>
      </c>
      <c r="BE89" s="125"/>
      <c r="BF89" s="41" t="str">
        <f t="shared" si="18"/>
        <v/>
      </c>
      <c r="BG89" s="125"/>
      <c r="BH89" s="181" t="str">
        <f t="shared" si="8"/>
        <v/>
      </c>
      <c r="BJ89" s="100" t="str">
        <f t="shared" si="19"/>
        <v/>
      </c>
      <c r="BK89" s="125"/>
      <c r="BL89" s="183" t="str">
        <f t="shared" si="9"/>
        <v/>
      </c>
      <c r="BM89" s="125"/>
    </row>
    <row r="90" spans="2:65" s="11" customFormat="1" ht="15.75" customHeight="1">
      <c r="B90" s="232"/>
      <c r="C90" s="13"/>
      <c r="D90" s="13"/>
      <c r="E90" s="13"/>
      <c r="F90" s="13"/>
      <c r="G90" s="13"/>
      <c r="H90" s="13"/>
      <c r="I90" s="13"/>
      <c r="J90" s="13"/>
      <c r="K90" s="13"/>
      <c r="L90" s="66"/>
      <c r="M90" s="125"/>
      <c r="N90" s="125"/>
      <c r="O90" s="42"/>
      <c r="P90" s="125"/>
      <c r="Q90" s="125"/>
      <c r="R90" s="125"/>
      <c r="S90" s="125"/>
      <c r="T90" s="125"/>
      <c r="U90" s="125"/>
      <c r="V90" s="125"/>
      <c r="W90" s="125"/>
      <c r="X90" s="125"/>
      <c r="Y90" s="125"/>
      <c r="Z90" s="41" t="str">
        <f t="shared" si="10"/>
        <v/>
      </c>
      <c r="AA90" s="125"/>
      <c r="AB90" s="181" t="str">
        <f t="shared" si="0"/>
        <v/>
      </c>
      <c r="AC90" s="161"/>
      <c r="AD90" s="41" t="str">
        <f t="shared" si="24"/>
        <v/>
      </c>
      <c r="AE90" s="125"/>
      <c r="AF90" s="181" t="str">
        <f t="shared" si="20"/>
        <v/>
      </c>
      <c r="AG90" s="125"/>
      <c r="AH90" s="41" t="str">
        <f t="shared" si="25"/>
        <v/>
      </c>
      <c r="AI90" s="125"/>
      <c r="AJ90" s="181" t="str">
        <f t="shared" si="21"/>
        <v/>
      </c>
      <c r="AK90" s="161"/>
      <c r="AL90" s="41" t="str">
        <f t="shared" si="13"/>
        <v/>
      </c>
      <c r="AM90" s="125"/>
      <c r="AN90" s="181" t="str">
        <f t="shared" si="3"/>
        <v/>
      </c>
      <c r="AP90" s="41" t="str">
        <f t="shared" si="14"/>
        <v/>
      </c>
      <c r="AQ90" s="125"/>
      <c r="AR90" s="181" t="str">
        <f t="shared" si="4"/>
        <v/>
      </c>
      <c r="AS90" s="125"/>
      <c r="AT90" s="41" t="str">
        <f t="shared" si="15"/>
        <v/>
      </c>
      <c r="AU90" s="125"/>
      <c r="AV90" s="181" t="str">
        <f t="shared" si="5"/>
        <v/>
      </c>
      <c r="AW90" s="125"/>
      <c r="AX90" s="41" t="str">
        <f t="shared" si="26"/>
        <v/>
      </c>
      <c r="AY90" s="125"/>
      <c r="AZ90" s="181" t="str">
        <f t="shared" si="22"/>
        <v/>
      </c>
      <c r="BA90" s="125"/>
      <c r="BB90" s="41" t="str">
        <f t="shared" si="27"/>
        <v/>
      </c>
      <c r="BC90" s="125"/>
      <c r="BD90" s="181" t="str">
        <f t="shared" si="23"/>
        <v/>
      </c>
      <c r="BE90" s="125"/>
      <c r="BF90" s="41" t="str">
        <f t="shared" si="18"/>
        <v/>
      </c>
      <c r="BG90" s="125"/>
      <c r="BH90" s="181" t="str">
        <f t="shared" si="8"/>
        <v/>
      </c>
      <c r="BJ90" s="41" t="str">
        <f t="shared" si="19"/>
        <v/>
      </c>
      <c r="BK90" s="125"/>
      <c r="BL90" s="181" t="str">
        <f t="shared" si="9"/>
        <v/>
      </c>
      <c r="BM90" s="125"/>
    </row>
    <row r="91" spans="2:65" ht="15.75" customHeight="1">
      <c r="C91" s="16" t="s">
        <v>32</v>
      </c>
      <c r="D91" s="53"/>
      <c r="E91" s="53"/>
      <c r="F91" s="53"/>
      <c r="G91" s="53"/>
      <c r="H91" s="53"/>
      <c r="I91" s="53"/>
      <c r="J91" s="53"/>
      <c r="K91" s="13"/>
      <c r="L91" s="66"/>
      <c r="M91" s="125"/>
      <c r="N91" s="125"/>
      <c r="O91" s="80"/>
      <c r="P91" s="125"/>
      <c r="Q91" s="125"/>
      <c r="R91" s="125"/>
      <c r="S91" s="125"/>
      <c r="T91" s="125"/>
      <c r="U91" s="125"/>
      <c r="V91" s="125"/>
      <c r="W91" s="125"/>
      <c r="X91" s="125"/>
      <c r="Y91" s="125"/>
      <c r="Z91" s="41" t="str">
        <f t="shared" si="10"/>
        <v/>
      </c>
      <c r="AA91" s="125"/>
      <c r="AB91" s="181" t="str">
        <f t="shared" si="0"/>
        <v/>
      </c>
      <c r="AC91" s="161"/>
      <c r="AD91" s="41" t="str">
        <f t="shared" si="24"/>
        <v/>
      </c>
      <c r="AE91" s="125"/>
      <c r="AF91" s="181" t="str">
        <f t="shared" si="20"/>
        <v/>
      </c>
      <c r="AG91" s="125"/>
      <c r="AH91" s="41" t="str">
        <f t="shared" si="25"/>
        <v/>
      </c>
      <c r="AI91" s="125"/>
      <c r="AJ91" s="181" t="str">
        <f t="shared" si="21"/>
        <v/>
      </c>
      <c r="AK91" s="161"/>
      <c r="AL91" s="41" t="str">
        <f t="shared" si="13"/>
        <v/>
      </c>
      <c r="AM91" s="125"/>
      <c r="AN91" s="181" t="str">
        <f t="shared" si="3"/>
        <v/>
      </c>
      <c r="AP91" s="41" t="str">
        <f t="shared" si="14"/>
        <v/>
      </c>
      <c r="AQ91" s="125"/>
      <c r="AR91" s="181" t="str">
        <f t="shared" si="4"/>
        <v/>
      </c>
      <c r="AS91" s="125"/>
      <c r="AT91" s="41" t="str">
        <f t="shared" si="15"/>
        <v/>
      </c>
      <c r="AU91" s="125"/>
      <c r="AV91" s="181" t="str">
        <f t="shared" si="5"/>
        <v/>
      </c>
      <c r="AW91" s="125"/>
      <c r="AX91" s="41" t="str">
        <f t="shared" si="26"/>
        <v/>
      </c>
      <c r="AY91" s="125"/>
      <c r="AZ91" s="181" t="str">
        <f t="shared" si="22"/>
        <v/>
      </c>
      <c r="BA91" s="125"/>
      <c r="BB91" s="41" t="str">
        <f t="shared" si="27"/>
        <v/>
      </c>
      <c r="BC91" s="125"/>
      <c r="BD91" s="181" t="str">
        <f t="shared" si="23"/>
        <v/>
      </c>
      <c r="BE91" s="125"/>
      <c r="BF91" s="41" t="str">
        <f t="shared" si="18"/>
        <v/>
      </c>
      <c r="BG91" s="125"/>
      <c r="BH91" s="181" t="str">
        <f t="shared" si="8"/>
        <v/>
      </c>
      <c r="BJ91" s="41" t="str">
        <f t="shared" si="19"/>
        <v/>
      </c>
      <c r="BK91" s="125"/>
      <c r="BL91" s="181" t="str">
        <f t="shared" si="9"/>
        <v/>
      </c>
      <c r="BM91" s="125"/>
    </row>
    <row r="92" spans="2:65" ht="15.75" customHeight="1">
      <c r="C92" s="13"/>
      <c r="D92" s="13"/>
      <c r="E92" s="13"/>
      <c r="F92" s="13"/>
      <c r="G92" s="13"/>
      <c r="H92" s="13"/>
      <c r="I92" s="13"/>
      <c r="J92" s="13"/>
      <c r="K92" s="13"/>
      <c r="L92" s="66"/>
      <c r="M92" s="125"/>
      <c r="N92" s="125"/>
      <c r="O92" s="80"/>
      <c r="P92" s="125"/>
      <c r="Q92" s="125"/>
      <c r="R92" s="125"/>
      <c r="S92" s="125"/>
      <c r="T92" s="125"/>
      <c r="U92" s="125"/>
      <c r="V92" s="125"/>
      <c r="W92" s="125"/>
      <c r="X92" s="125"/>
      <c r="Y92" s="125"/>
      <c r="Z92" s="41" t="str">
        <f t="shared" si="10"/>
        <v/>
      </c>
      <c r="AA92" s="125"/>
      <c r="AB92" s="181" t="str">
        <f t="shared" si="0"/>
        <v/>
      </c>
      <c r="AC92" s="161"/>
      <c r="AD92" s="41" t="str">
        <f t="shared" si="24"/>
        <v/>
      </c>
      <c r="AE92" s="125"/>
      <c r="AF92" s="181" t="str">
        <f t="shared" si="20"/>
        <v/>
      </c>
      <c r="AG92" s="125"/>
      <c r="AH92" s="41" t="str">
        <f t="shared" si="25"/>
        <v/>
      </c>
      <c r="AI92" s="125"/>
      <c r="AJ92" s="181" t="str">
        <f t="shared" si="21"/>
        <v/>
      </c>
      <c r="AK92" s="161"/>
      <c r="AL92" s="41" t="str">
        <f t="shared" si="13"/>
        <v/>
      </c>
      <c r="AM92" s="125"/>
      <c r="AN92" s="181" t="str">
        <f t="shared" si="3"/>
        <v/>
      </c>
      <c r="AP92" s="41" t="str">
        <f t="shared" si="14"/>
        <v/>
      </c>
      <c r="AQ92" s="125"/>
      <c r="AR92" s="181" t="str">
        <f t="shared" si="4"/>
        <v/>
      </c>
      <c r="AS92" s="125"/>
      <c r="AT92" s="41" t="str">
        <f t="shared" si="15"/>
        <v/>
      </c>
      <c r="AU92" s="125"/>
      <c r="AV92" s="181" t="str">
        <f t="shared" si="5"/>
        <v/>
      </c>
      <c r="AW92" s="125"/>
      <c r="AX92" s="41" t="str">
        <f t="shared" si="26"/>
        <v/>
      </c>
      <c r="AY92" s="125"/>
      <c r="AZ92" s="181" t="str">
        <f t="shared" si="22"/>
        <v/>
      </c>
      <c r="BA92" s="125"/>
      <c r="BB92" s="41" t="str">
        <f t="shared" si="27"/>
        <v/>
      </c>
      <c r="BC92" s="125"/>
      <c r="BD92" s="181" t="str">
        <f t="shared" si="23"/>
        <v/>
      </c>
      <c r="BE92" s="125"/>
      <c r="BF92" s="41" t="str">
        <f t="shared" si="18"/>
        <v/>
      </c>
      <c r="BG92" s="125"/>
      <c r="BH92" s="181" t="str">
        <f t="shared" si="8"/>
        <v/>
      </c>
      <c r="BJ92" s="41" t="str">
        <f t="shared" si="19"/>
        <v/>
      </c>
      <c r="BK92" s="125"/>
      <c r="BL92" s="181" t="str">
        <f t="shared" si="9"/>
        <v/>
      </c>
      <c r="BM92" s="125"/>
    </row>
    <row r="93" spans="2:65" ht="15.75" customHeight="1">
      <c r="C93" s="17" t="s">
        <v>35</v>
      </c>
      <c r="D93" s="13" t="s">
        <v>50</v>
      </c>
      <c r="E93" s="13"/>
      <c r="F93" s="13"/>
      <c r="G93" s="13"/>
      <c r="H93" s="13"/>
      <c r="I93" s="13"/>
      <c r="J93" s="13"/>
      <c r="K93" s="13"/>
      <c r="L93" s="66"/>
      <c r="M93" s="125"/>
      <c r="N93" s="125"/>
      <c r="O93" s="80"/>
      <c r="P93" s="125"/>
      <c r="Q93" s="125"/>
      <c r="R93" s="125"/>
      <c r="S93" s="125"/>
      <c r="T93" s="125"/>
      <c r="U93" s="125"/>
      <c r="V93" s="125"/>
      <c r="W93" s="125"/>
      <c r="X93" s="125"/>
      <c r="Y93" s="125"/>
      <c r="Z93" s="100" t="str">
        <f t="shared" si="10"/>
        <v/>
      </c>
      <c r="AA93" s="125"/>
      <c r="AB93" s="183" t="str">
        <f t="shared" si="0"/>
        <v/>
      </c>
      <c r="AC93" s="161"/>
      <c r="AD93" s="100" t="str">
        <f t="shared" si="24"/>
        <v/>
      </c>
      <c r="AE93" s="125"/>
      <c r="AF93" s="183" t="str">
        <f t="shared" si="20"/>
        <v/>
      </c>
      <c r="AG93" s="125"/>
      <c r="AH93" s="41" t="str">
        <f t="shared" si="25"/>
        <v/>
      </c>
      <c r="AI93" s="125"/>
      <c r="AJ93" s="181" t="str">
        <f t="shared" si="21"/>
        <v/>
      </c>
      <c r="AK93" s="161"/>
      <c r="AL93" s="41" t="str">
        <f t="shared" si="13"/>
        <v/>
      </c>
      <c r="AM93" s="125"/>
      <c r="AN93" s="181" t="str">
        <f t="shared" si="3"/>
        <v/>
      </c>
      <c r="AP93" s="41" t="str">
        <f t="shared" si="14"/>
        <v/>
      </c>
      <c r="AQ93" s="125"/>
      <c r="AR93" s="181" t="str">
        <f t="shared" si="4"/>
        <v/>
      </c>
      <c r="AS93" s="125"/>
      <c r="AT93" s="100" t="str">
        <f t="shared" si="15"/>
        <v/>
      </c>
      <c r="AU93" s="125"/>
      <c r="AV93" s="183" t="str">
        <f t="shared" si="5"/>
        <v/>
      </c>
      <c r="AW93" s="125"/>
      <c r="AX93" s="100" t="str">
        <f t="shared" si="26"/>
        <v/>
      </c>
      <c r="AY93" s="125"/>
      <c r="AZ93" s="183" t="str">
        <f t="shared" si="22"/>
        <v/>
      </c>
      <c r="BA93" s="125"/>
      <c r="BB93" s="100" t="str">
        <f t="shared" si="27"/>
        <v/>
      </c>
      <c r="BC93" s="125"/>
      <c r="BD93" s="183" t="str">
        <f t="shared" si="23"/>
        <v/>
      </c>
      <c r="BE93" s="125"/>
      <c r="BF93" s="41" t="str">
        <f t="shared" si="18"/>
        <v/>
      </c>
      <c r="BG93" s="125"/>
      <c r="BH93" s="181" t="str">
        <f t="shared" si="8"/>
        <v/>
      </c>
      <c r="BJ93" s="41" t="str">
        <f t="shared" si="19"/>
        <v/>
      </c>
      <c r="BK93" s="125"/>
      <c r="BL93" s="181" t="str">
        <f t="shared" si="9"/>
        <v/>
      </c>
      <c r="BM93" s="125"/>
    </row>
    <row r="94" spans="2:65" ht="15.75" customHeight="1">
      <c r="B94" s="231">
        <v>27</v>
      </c>
      <c r="C94" s="19"/>
      <c r="D94" s="18" t="s">
        <v>38</v>
      </c>
      <c r="E94" s="13" t="s">
        <v>52</v>
      </c>
      <c r="F94" s="13"/>
      <c r="G94" s="13"/>
      <c r="H94" s="13"/>
      <c r="I94" s="13"/>
      <c r="J94" s="13"/>
      <c r="K94" s="20"/>
      <c r="L94" s="66" t="s">
        <v>29</v>
      </c>
      <c r="M94" s="125"/>
      <c r="N94" s="41">
        <f>VLOOKUP($B94,'[1]09-10-11'!$A$4:$EA$400,MATCH(N$2, '[1]09-10-11'!$A$4:$EA$4, 0))</f>
        <v>1151233</v>
      </c>
      <c r="O94" s="80"/>
      <c r="P94" s="41">
        <f>VLOOKUP($B94,'[1]09-10-11'!$A$4:$EA$400,MATCH(P$2, '[1]09-10-11'!$A$4:$EA$4, 0))</f>
        <v>1151233</v>
      </c>
      <c r="Q94" s="41"/>
      <c r="R94" s="41">
        <f>VLOOKUP($B94,'[1]09-10-11'!$A$4:$EA$400,MATCH(R$2, '[1]09-10-11'!$A$4:$EA$4, 0))</f>
        <v>1161233</v>
      </c>
      <c r="S94" s="41"/>
      <c r="T94" s="41" t="e">
        <f>VLOOKUP($B94,'[1]09-10-11'!$A$4:$EA$400,MATCH(T$2, '[1]09-10-11'!$A$4:$EA$4, 0))</f>
        <v>#N/A</v>
      </c>
      <c r="U94" s="41"/>
      <c r="V94" s="41">
        <f>VLOOKUP($B94,'[1]09-10-11'!$A$4:$EA$400,MATCH(V$2, '[1]09-10-11'!$A$4:$EA$4, 0))</f>
        <v>1168233</v>
      </c>
      <c r="W94" s="41"/>
      <c r="X94" s="41">
        <f>VLOOKUP($B94,'[1]09-10-11'!$A$4:$EA$400,MATCH(X$2, '[1]09-10-11'!$A$4:$EA$4, 0))</f>
        <v>1151233</v>
      </c>
      <c r="Y94" s="41"/>
      <c r="Z94" s="100">
        <f t="shared" si="10"/>
        <v>-17000</v>
      </c>
      <c r="AA94" s="100"/>
      <c r="AB94" s="183">
        <f t="shared" si="0"/>
        <v>-1.4551891617511248E-2</v>
      </c>
      <c r="AC94" s="161"/>
      <c r="AD94" s="100">
        <f t="shared" si="24"/>
        <v>0</v>
      </c>
      <c r="AE94" s="100"/>
      <c r="AF94" s="183">
        <f t="shared" si="20"/>
        <v>0</v>
      </c>
      <c r="AG94" s="100"/>
      <c r="AH94" s="41">
        <f t="shared" si="25"/>
        <v>0</v>
      </c>
      <c r="AI94" s="41"/>
      <c r="AJ94" s="181">
        <f t="shared" si="21"/>
        <v>0</v>
      </c>
      <c r="AK94" s="161"/>
      <c r="AL94" s="41">
        <f t="shared" si="13"/>
        <v>-10000</v>
      </c>
      <c r="AM94" s="100"/>
      <c r="AN94" s="181">
        <f t="shared" si="3"/>
        <v>-8.6115361861056616E-3</v>
      </c>
      <c r="AP94" s="41" t="str">
        <f t="shared" si="14"/>
        <v/>
      </c>
      <c r="AQ94" s="100"/>
      <c r="AR94" s="181" t="e">
        <f t="shared" si="4"/>
        <v>#N/A</v>
      </c>
      <c r="AS94" s="100"/>
      <c r="AT94" s="100" t="str">
        <f t="shared" si="15"/>
        <v/>
      </c>
      <c r="AU94" s="100"/>
      <c r="AV94" s="183" t="e">
        <f t="shared" si="5"/>
        <v>#N/A</v>
      </c>
      <c r="AW94" s="100"/>
      <c r="AX94" s="100">
        <f t="shared" si="26"/>
        <v>17000</v>
      </c>
      <c r="AY94" s="100"/>
      <c r="AZ94" s="183">
        <f t="shared" si="22"/>
        <v>1.4766776143491311E-2</v>
      </c>
      <c r="BA94" s="100"/>
      <c r="BB94" s="100">
        <f t="shared" si="27"/>
        <v>17000</v>
      </c>
      <c r="BC94" s="100"/>
      <c r="BD94" s="183">
        <f t="shared" si="23"/>
        <v>1.4766776143491311E-2</v>
      </c>
      <c r="BE94" s="100"/>
      <c r="BF94" s="41">
        <f t="shared" si="18"/>
        <v>7000</v>
      </c>
      <c r="BG94" s="100"/>
      <c r="BH94" s="181">
        <f t="shared" si="8"/>
        <v>6.0280753302739409E-3</v>
      </c>
      <c r="BJ94" s="41" t="str">
        <f t="shared" si="19"/>
        <v/>
      </c>
      <c r="BK94" s="100"/>
      <c r="BL94" s="181" t="e">
        <f t="shared" si="9"/>
        <v>#N/A</v>
      </c>
      <c r="BM94" s="100"/>
    </row>
    <row r="95" spans="2:65" ht="15.75" customHeight="1">
      <c r="B95" s="231">
        <v>28</v>
      </c>
      <c r="C95" s="19"/>
      <c r="D95" s="18" t="s">
        <v>13</v>
      </c>
      <c r="E95" s="13" t="s">
        <v>51</v>
      </c>
      <c r="F95" s="13"/>
      <c r="G95" s="13"/>
      <c r="H95" s="13"/>
      <c r="I95" s="13"/>
      <c r="J95" s="13"/>
      <c r="K95" s="20"/>
      <c r="L95" s="66" t="s">
        <v>29</v>
      </c>
      <c r="M95" s="125"/>
      <c r="N95" s="81">
        <f>VLOOKUP($B95,'[1]09-10-11'!$A$4:$EA$400,MATCH(N$2, '[1]09-10-11'!$A$4:$EA$4, 0))</f>
        <v>48316</v>
      </c>
      <c r="O95" s="80"/>
      <c r="P95" s="81">
        <f>VLOOKUP($B95,'[1]09-10-11'!$A$4:$EA$400,MATCH(P$2, '[1]09-10-11'!$A$4:$EA$4, 0))</f>
        <v>48316</v>
      </c>
      <c r="Q95" s="81"/>
      <c r="R95" s="81">
        <f>VLOOKUP($B95,'[1]09-10-11'!$A$4:$EA$400,MATCH(R$2, '[1]09-10-11'!$A$4:$EA$4, 0))</f>
        <v>48316</v>
      </c>
      <c r="S95" s="81"/>
      <c r="T95" s="81" t="e">
        <f>VLOOKUP($B95,'[1]09-10-11'!$A$4:$EA$400,MATCH(T$2, '[1]09-10-11'!$A$4:$EA$4, 0))</f>
        <v>#N/A</v>
      </c>
      <c r="U95" s="81"/>
      <c r="V95" s="81">
        <f>VLOOKUP($B95,'[1]09-10-11'!$A$4:$EA$400,MATCH(V$2, '[1]09-10-11'!$A$4:$EA$4, 0))</f>
        <v>48316</v>
      </c>
      <c r="W95" s="81"/>
      <c r="X95" s="81">
        <f>VLOOKUP($B95,'[1]09-10-11'!$A$4:$EA$400,MATCH(X$2, '[1]09-10-11'!$A$4:$EA$4, 0))</f>
        <v>48316</v>
      </c>
      <c r="Y95" s="41"/>
      <c r="Z95" s="172">
        <f t="shared" si="10"/>
        <v>0</v>
      </c>
      <c r="AA95" s="172"/>
      <c r="AB95" s="184">
        <f t="shared" si="0"/>
        <v>0</v>
      </c>
      <c r="AC95" s="156"/>
      <c r="AD95" s="172">
        <f t="shared" si="24"/>
        <v>0</v>
      </c>
      <c r="AE95" s="172"/>
      <c r="AF95" s="184">
        <f t="shared" si="20"/>
        <v>0</v>
      </c>
      <c r="AG95" s="100"/>
      <c r="AH95" s="81">
        <f t="shared" si="25"/>
        <v>0</v>
      </c>
      <c r="AI95" s="81"/>
      <c r="AJ95" s="182">
        <f t="shared" si="21"/>
        <v>0</v>
      </c>
      <c r="AK95" s="157"/>
      <c r="AL95" s="81">
        <f t="shared" si="13"/>
        <v>0</v>
      </c>
      <c r="AM95" s="172"/>
      <c r="AN95" s="182">
        <f t="shared" si="3"/>
        <v>0</v>
      </c>
      <c r="AP95" s="81" t="str">
        <f t="shared" si="14"/>
        <v/>
      </c>
      <c r="AQ95" s="172"/>
      <c r="AR95" s="182" t="e">
        <f t="shared" si="4"/>
        <v>#N/A</v>
      </c>
      <c r="AS95" s="100"/>
      <c r="AT95" s="172" t="str">
        <f t="shared" si="15"/>
        <v/>
      </c>
      <c r="AU95" s="172"/>
      <c r="AV95" s="184" t="e">
        <f t="shared" si="5"/>
        <v>#N/A</v>
      </c>
      <c r="AW95" s="100"/>
      <c r="AX95" s="172">
        <f t="shared" si="26"/>
        <v>0</v>
      </c>
      <c r="AY95" s="172"/>
      <c r="AZ95" s="184">
        <f t="shared" si="22"/>
        <v>0</v>
      </c>
      <c r="BA95" s="100"/>
      <c r="BB95" s="172">
        <f t="shared" si="27"/>
        <v>0</v>
      </c>
      <c r="BC95" s="172"/>
      <c r="BD95" s="184">
        <f t="shared" si="23"/>
        <v>0</v>
      </c>
      <c r="BE95" s="100"/>
      <c r="BF95" s="81">
        <f t="shared" si="18"/>
        <v>0</v>
      </c>
      <c r="BG95" s="172"/>
      <c r="BH95" s="182">
        <f t="shared" si="8"/>
        <v>0</v>
      </c>
      <c r="BJ95" s="81" t="str">
        <f t="shared" si="19"/>
        <v/>
      </c>
      <c r="BK95" s="172"/>
      <c r="BL95" s="182" t="e">
        <f t="shared" si="9"/>
        <v>#N/A</v>
      </c>
      <c r="BM95" s="100"/>
    </row>
    <row r="96" spans="2:65" ht="15.75" customHeight="1">
      <c r="C96" s="19"/>
      <c r="D96" s="13"/>
      <c r="E96" s="13"/>
      <c r="F96" s="13"/>
      <c r="G96" s="13"/>
      <c r="H96" s="13"/>
      <c r="I96" s="13"/>
      <c r="J96" s="13"/>
      <c r="K96" s="20"/>
      <c r="L96" s="66"/>
      <c r="M96" s="125"/>
      <c r="N96" s="125"/>
      <c r="O96" s="80"/>
      <c r="P96" s="125"/>
      <c r="Q96" s="125"/>
      <c r="R96" s="125"/>
      <c r="S96" s="125"/>
      <c r="T96" s="125"/>
      <c r="U96" s="125"/>
      <c r="V96" s="125"/>
      <c r="W96" s="125"/>
      <c r="X96" s="125"/>
      <c r="Y96" s="125"/>
      <c r="Z96" s="100" t="str">
        <f t="shared" si="10"/>
        <v/>
      </c>
      <c r="AA96" s="125"/>
      <c r="AB96" s="183" t="str">
        <f t="shared" si="0"/>
        <v/>
      </c>
      <c r="AC96" s="161"/>
      <c r="AD96" s="100" t="str">
        <f t="shared" si="24"/>
        <v/>
      </c>
      <c r="AE96" s="125"/>
      <c r="AF96" s="183" t="str">
        <f t="shared" si="20"/>
        <v/>
      </c>
      <c r="AG96" s="125"/>
      <c r="AH96" s="41" t="str">
        <f t="shared" si="25"/>
        <v/>
      </c>
      <c r="AI96" s="125"/>
      <c r="AJ96" s="181" t="str">
        <f t="shared" si="21"/>
        <v/>
      </c>
      <c r="AK96" s="161"/>
      <c r="AL96" s="41" t="str">
        <f t="shared" si="13"/>
        <v/>
      </c>
      <c r="AM96" s="125"/>
      <c r="AN96" s="181" t="str">
        <f t="shared" si="3"/>
        <v/>
      </c>
      <c r="AP96" s="41" t="str">
        <f t="shared" si="14"/>
        <v/>
      </c>
      <c r="AQ96" s="125"/>
      <c r="AR96" s="181" t="str">
        <f t="shared" si="4"/>
        <v/>
      </c>
      <c r="AS96" s="125"/>
      <c r="AT96" s="100" t="str">
        <f t="shared" si="15"/>
        <v/>
      </c>
      <c r="AU96" s="125"/>
      <c r="AV96" s="183" t="str">
        <f t="shared" si="5"/>
        <v/>
      </c>
      <c r="AW96" s="125"/>
      <c r="AX96" s="100" t="str">
        <f t="shared" si="26"/>
        <v/>
      </c>
      <c r="AY96" s="125"/>
      <c r="AZ96" s="183" t="str">
        <f t="shared" si="22"/>
        <v/>
      </c>
      <c r="BA96" s="125"/>
      <c r="BB96" s="100" t="str">
        <f t="shared" si="27"/>
        <v/>
      </c>
      <c r="BC96" s="125"/>
      <c r="BD96" s="183" t="str">
        <f t="shared" si="23"/>
        <v/>
      </c>
      <c r="BE96" s="125"/>
      <c r="BF96" s="41" t="str">
        <f t="shared" si="18"/>
        <v/>
      </c>
      <c r="BG96" s="125"/>
      <c r="BH96" s="181" t="str">
        <f t="shared" si="8"/>
        <v/>
      </c>
      <c r="BJ96" s="41" t="str">
        <f t="shared" si="19"/>
        <v/>
      </c>
      <c r="BK96" s="125"/>
      <c r="BL96" s="181" t="str">
        <f t="shared" si="9"/>
        <v/>
      </c>
      <c r="BM96" s="125"/>
    </row>
    <row r="97" spans="2:65" ht="15.75" customHeight="1">
      <c r="C97" s="19"/>
      <c r="D97" s="13"/>
      <c r="E97" s="13"/>
      <c r="F97" s="13"/>
      <c r="G97" s="13"/>
      <c r="H97" s="13"/>
      <c r="I97" s="13" t="s">
        <v>39</v>
      </c>
      <c r="J97" s="13"/>
      <c r="K97" s="20"/>
      <c r="L97" s="66"/>
      <c r="M97" s="125"/>
      <c r="N97" s="41">
        <f>SUM(N94:N96)</f>
        <v>1199549</v>
      </c>
      <c r="O97" s="80"/>
      <c r="P97" s="41">
        <f>SUM(P94:P96)</f>
        <v>1199549</v>
      </c>
      <c r="Q97" s="41"/>
      <c r="R97" s="41">
        <f>SUM(R94:R96)</f>
        <v>1209549</v>
      </c>
      <c r="S97" s="41"/>
      <c r="T97" s="41" t="e">
        <f>SUM(T94:T96)</f>
        <v>#N/A</v>
      </c>
      <c r="U97" s="41"/>
      <c r="V97" s="41">
        <f>SUM(V94:V96)</f>
        <v>1216549</v>
      </c>
      <c r="W97" s="41"/>
      <c r="X97" s="41">
        <f>SUM(X94:X96)</f>
        <v>1199549</v>
      </c>
      <c r="Y97" s="41"/>
      <c r="Z97" s="100">
        <f t="shared" si="10"/>
        <v>-17000</v>
      </c>
      <c r="AA97" s="100"/>
      <c r="AB97" s="183">
        <f t="shared" si="0"/>
        <v>-1.3973954193378102E-2</v>
      </c>
      <c r="AC97" s="161"/>
      <c r="AD97" s="100">
        <f t="shared" si="24"/>
        <v>0</v>
      </c>
      <c r="AE97" s="100"/>
      <c r="AF97" s="183">
        <f t="shared" si="20"/>
        <v>0</v>
      </c>
      <c r="AG97" s="100"/>
      <c r="AH97" s="41">
        <f t="shared" si="25"/>
        <v>0</v>
      </c>
      <c r="AI97" s="41"/>
      <c r="AJ97" s="181">
        <f t="shared" si="21"/>
        <v>0</v>
      </c>
      <c r="AK97" s="161"/>
      <c r="AL97" s="41">
        <f t="shared" si="13"/>
        <v>-10000</v>
      </c>
      <c r="AM97" s="100"/>
      <c r="AN97" s="181">
        <f t="shared" si="3"/>
        <v>-8.2675443491747602E-3</v>
      </c>
      <c r="AP97" s="41" t="str">
        <f t="shared" si="14"/>
        <v/>
      </c>
      <c r="AQ97" s="100"/>
      <c r="AR97" s="181" t="e">
        <f t="shared" si="4"/>
        <v>#N/A</v>
      </c>
      <c r="AS97" s="100"/>
      <c r="AT97" s="100" t="str">
        <f t="shared" si="15"/>
        <v/>
      </c>
      <c r="AU97" s="100"/>
      <c r="AV97" s="183" t="e">
        <f t="shared" si="5"/>
        <v>#N/A</v>
      </c>
      <c r="AW97" s="100"/>
      <c r="AX97" s="100">
        <f t="shared" si="26"/>
        <v>17000</v>
      </c>
      <c r="AY97" s="100"/>
      <c r="AZ97" s="183">
        <f t="shared" si="22"/>
        <v>1.4171992974026049E-2</v>
      </c>
      <c r="BA97" s="100"/>
      <c r="BB97" s="100">
        <f t="shared" si="27"/>
        <v>17000</v>
      </c>
      <c r="BC97" s="100"/>
      <c r="BD97" s="183">
        <f t="shared" si="23"/>
        <v>1.4171992974026049E-2</v>
      </c>
      <c r="BE97" s="100"/>
      <c r="BF97" s="41">
        <f t="shared" si="18"/>
        <v>7000</v>
      </c>
      <c r="BG97" s="100"/>
      <c r="BH97" s="181">
        <f t="shared" si="8"/>
        <v>5.7872810444223877E-3</v>
      </c>
      <c r="BJ97" s="41" t="str">
        <f t="shared" si="19"/>
        <v/>
      </c>
      <c r="BK97" s="100"/>
      <c r="BL97" s="181" t="e">
        <f t="shared" si="9"/>
        <v>#N/A</v>
      </c>
      <c r="BM97" s="100"/>
    </row>
    <row r="98" spans="2:65" ht="15.75" customHeight="1">
      <c r="C98" s="19"/>
      <c r="D98" s="13"/>
      <c r="E98" s="13"/>
      <c r="F98" s="13"/>
      <c r="G98" s="13"/>
      <c r="H98" s="13"/>
      <c r="I98" s="13"/>
      <c r="J98" s="13"/>
      <c r="K98" s="20"/>
      <c r="L98" s="66"/>
      <c r="M98" s="125"/>
      <c r="N98" s="125"/>
      <c r="O98" s="80"/>
      <c r="P98" s="125"/>
      <c r="Q98" s="125"/>
      <c r="R98" s="125"/>
      <c r="S98" s="125"/>
      <c r="T98" s="125"/>
      <c r="U98" s="125"/>
      <c r="V98" s="125"/>
      <c r="W98" s="125"/>
      <c r="X98" s="125"/>
      <c r="Y98" s="125"/>
      <c r="Z98" s="100" t="str">
        <f t="shared" si="10"/>
        <v/>
      </c>
      <c r="AA98" s="125"/>
      <c r="AB98" s="183" t="str">
        <f t="shared" si="0"/>
        <v/>
      </c>
      <c r="AC98" s="161"/>
      <c r="AD98" s="100" t="str">
        <f t="shared" si="24"/>
        <v/>
      </c>
      <c r="AE98" s="125"/>
      <c r="AF98" s="183" t="str">
        <f t="shared" si="20"/>
        <v/>
      </c>
      <c r="AG98" s="125"/>
      <c r="AH98" s="41" t="str">
        <f t="shared" si="25"/>
        <v/>
      </c>
      <c r="AI98" s="125"/>
      <c r="AJ98" s="181" t="str">
        <f t="shared" si="21"/>
        <v/>
      </c>
      <c r="AK98" s="161"/>
      <c r="AL98" s="41" t="str">
        <f t="shared" si="13"/>
        <v/>
      </c>
      <c r="AM98" s="125"/>
      <c r="AN98" s="181" t="str">
        <f t="shared" si="3"/>
        <v/>
      </c>
      <c r="AP98" s="41" t="str">
        <f t="shared" si="14"/>
        <v/>
      </c>
      <c r="AQ98" s="125"/>
      <c r="AR98" s="181" t="str">
        <f t="shared" si="4"/>
        <v/>
      </c>
      <c r="AS98" s="125"/>
      <c r="AT98" s="100" t="str">
        <f t="shared" si="15"/>
        <v/>
      </c>
      <c r="AU98" s="125"/>
      <c r="AV98" s="183" t="str">
        <f t="shared" si="5"/>
        <v/>
      </c>
      <c r="AW98" s="125"/>
      <c r="AX98" s="100" t="str">
        <f t="shared" si="26"/>
        <v/>
      </c>
      <c r="AY98" s="125"/>
      <c r="AZ98" s="183" t="str">
        <f t="shared" si="22"/>
        <v/>
      </c>
      <c r="BA98" s="125"/>
      <c r="BB98" s="100" t="str">
        <f t="shared" si="27"/>
        <v/>
      </c>
      <c r="BC98" s="125"/>
      <c r="BD98" s="183" t="str">
        <f t="shared" si="23"/>
        <v/>
      </c>
      <c r="BE98" s="125"/>
      <c r="BF98" s="41" t="str">
        <f t="shared" si="18"/>
        <v/>
      </c>
      <c r="BG98" s="125"/>
      <c r="BH98" s="181" t="str">
        <f t="shared" si="8"/>
        <v/>
      </c>
      <c r="BJ98" s="41" t="str">
        <f t="shared" si="19"/>
        <v/>
      </c>
      <c r="BK98" s="125"/>
      <c r="BL98" s="181" t="str">
        <f t="shared" si="9"/>
        <v/>
      </c>
      <c r="BM98" s="125"/>
    </row>
    <row r="99" spans="2:65" ht="15.75" customHeight="1">
      <c r="B99" s="231">
        <v>29</v>
      </c>
      <c r="C99" s="17" t="s">
        <v>36</v>
      </c>
      <c r="D99" s="13" t="s">
        <v>10</v>
      </c>
      <c r="E99" s="13"/>
      <c r="F99" s="13"/>
      <c r="G99" s="13"/>
      <c r="H99" s="13"/>
      <c r="I99" s="13"/>
      <c r="J99" s="13"/>
      <c r="K99" s="20"/>
      <c r="L99" s="66" t="s">
        <v>29</v>
      </c>
      <c r="M99" s="125"/>
      <c r="N99" s="41">
        <f>VLOOKUP($B99,'[1]09-10-11'!$A$4:$EA$400,MATCH(N$2, '[1]09-10-11'!$A$4:$EA$4, 0))</f>
        <v>4835</v>
      </c>
      <c r="O99" s="80"/>
      <c r="P99" s="41">
        <f>VLOOKUP($B99,'[1]09-10-11'!$A$4:$EA$400,MATCH(P$2, '[1]09-10-11'!$A$4:$EA$4, 0))</f>
        <v>71648</v>
      </c>
      <c r="Q99" s="41"/>
      <c r="R99" s="41">
        <f>VLOOKUP($B99,'[1]09-10-11'!$A$4:$EA$400,MATCH(R$2, '[1]09-10-11'!$A$4:$EA$4, 0))</f>
        <v>4835</v>
      </c>
      <c r="S99" s="41"/>
      <c r="T99" s="41" t="e">
        <f>VLOOKUP($B99,'[1]09-10-11'!$A$4:$EA$400,MATCH(T$2, '[1]09-10-11'!$A$4:$EA$4, 0))</f>
        <v>#N/A</v>
      </c>
      <c r="U99" s="41"/>
      <c r="V99" s="41">
        <f>VLOOKUP($B99,'[1]09-10-11'!$A$4:$EA$400,MATCH(V$2, '[1]09-10-11'!$A$4:$EA$4, 0))</f>
        <v>4835</v>
      </c>
      <c r="W99" s="41"/>
      <c r="X99" s="41">
        <f>VLOOKUP($B99,'[1]09-10-11'!$A$4:$EA$400,MATCH(X$2, '[1]09-10-11'!$A$4:$EA$4, 0))</f>
        <v>4835</v>
      </c>
      <c r="Y99" s="41"/>
      <c r="Z99" s="100">
        <f t="shared" si="10"/>
        <v>0</v>
      </c>
      <c r="AA99" s="100"/>
      <c r="AB99" s="183">
        <f t="shared" si="0"/>
        <v>0</v>
      </c>
      <c r="AC99" s="161"/>
      <c r="AD99" s="100">
        <f t="shared" si="24"/>
        <v>-66813</v>
      </c>
      <c r="AE99" s="100"/>
      <c r="AF99" s="183">
        <f t="shared" si="20"/>
        <v>-0.93251730683340783</v>
      </c>
      <c r="AG99" s="100"/>
      <c r="AH99" s="41">
        <f t="shared" si="25"/>
        <v>0</v>
      </c>
      <c r="AI99" s="41"/>
      <c r="AJ99" s="181">
        <f t="shared" si="21"/>
        <v>0</v>
      </c>
      <c r="AK99" s="161"/>
      <c r="AL99" s="41">
        <f t="shared" si="13"/>
        <v>0</v>
      </c>
      <c r="AM99" s="100"/>
      <c r="AN99" s="181">
        <f t="shared" si="3"/>
        <v>0</v>
      </c>
      <c r="AP99" s="41" t="str">
        <f t="shared" si="14"/>
        <v/>
      </c>
      <c r="AQ99" s="100"/>
      <c r="AR99" s="181" t="e">
        <f t="shared" si="4"/>
        <v>#N/A</v>
      </c>
      <c r="AS99" s="100"/>
      <c r="AT99" s="100" t="str">
        <f t="shared" si="15"/>
        <v/>
      </c>
      <c r="AU99" s="100"/>
      <c r="AV99" s="183" t="e">
        <f t="shared" si="5"/>
        <v>#N/A</v>
      </c>
      <c r="AW99" s="100"/>
      <c r="AX99" s="100">
        <f t="shared" si="26"/>
        <v>0</v>
      </c>
      <c r="AY99" s="100"/>
      <c r="AZ99" s="183">
        <f t="shared" si="22"/>
        <v>0</v>
      </c>
      <c r="BA99" s="100"/>
      <c r="BB99" s="100">
        <f t="shared" si="27"/>
        <v>-66813</v>
      </c>
      <c r="BC99" s="100"/>
      <c r="BD99" s="183">
        <f t="shared" si="23"/>
        <v>-0.93251730683340783</v>
      </c>
      <c r="BE99" s="100"/>
      <c r="BF99" s="41">
        <f t="shared" si="18"/>
        <v>0</v>
      </c>
      <c r="BG99" s="100"/>
      <c r="BH99" s="181">
        <f t="shared" si="8"/>
        <v>0</v>
      </c>
      <c r="BJ99" s="41" t="str">
        <f t="shared" si="19"/>
        <v/>
      </c>
      <c r="BK99" s="100"/>
      <c r="BL99" s="181" t="e">
        <f t="shared" si="9"/>
        <v>#N/A</v>
      </c>
      <c r="BM99" s="100"/>
    </row>
    <row r="100" spans="2:65" ht="15.75" customHeight="1">
      <c r="B100" s="231">
        <v>30</v>
      </c>
      <c r="C100" s="17" t="s">
        <v>37</v>
      </c>
      <c r="D100" s="13" t="s">
        <v>11</v>
      </c>
      <c r="E100" s="13"/>
      <c r="F100" s="13"/>
      <c r="G100" s="13"/>
      <c r="H100" s="13"/>
      <c r="I100" s="13"/>
      <c r="J100" s="13"/>
      <c r="K100" s="20"/>
      <c r="L100" s="66" t="s">
        <v>29</v>
      </c>
      <c r="M100" s="125"/>
      <c r="N100" s="41">
        <f>VLOOKUP($B100,'[1]09-10-11'!$A$4:$EA$400,MATCH(N$2, '[1]09-10-11'!$A$4:$EA$4, 0))</f>
        <v>17406</v>
      </c>
      <c r="O100" s="80"/>
      <c r="P100" s="41">
        <f>VLOOKUP($B100,'[1]09-10-11'!$A$4:$EA$400,MATCH(P$2, '[1]09-10-11'!$A$4:$EA$4, 0))</f>
        <v>17406</v>
      </c>
      <c r="Q100" s="41"/>
      <c r="R100" s="41">
        <f>VLOOKUP($B100,'[1]09-10-11'!$A$4:$EA$400,MATCH(R$2, '[1]09-10-11'!$A$4:$EA$4, 0))</f>
        <v>17406</v>
      </c>
      <c r="S100" s="41"/>
      <c r="T100" s="41" t="e">
        <f>VLOOKUP($B100,'[1]09-10-11'!$A$4:$EA$400,MATCH(T$2, '[1]09-10-11'!$A$4:$EA$4, 0))</f>
        <v>#N/A</v>
      </c>
      <c r="U100" s="41"/>
      <c r="V100" s="41">
        <f>VLOOKUP($B100,'[1]09-10-11'!$A$4:$EA$400,MATCH(V$2, '[1]09-10-11'!$A$4:$EA$4, 0))</f>
        <v>17406</v>
      </c>
      <c r="W100" s="41"/>
      <c r="X100" s="41">
        <f>VLOOKUP($B100,'[1]09-10-11'!$A$4:$EA$400,MATCH(X$2, '[1]09-10-11'!$A$4:$EA$4, 0))</f>
        <v>17406</v>
      </c>
      <c r="Y100" s="41"/>
      <c r="Z100" s="100">
        <f t="shared" si="10"/>
        <v>0</v>
      </c>
      <c r="AA100" s="100"/>
      <c r="AB100" s="183">
        <f t="shared" si="0"/>
        <v>0</v>
      </c>
      <c r="AC100" s="161"/>
      <c r="AD100" s="100">
        <f t="shared" si="24"/>
        <v>0</v>
      </c>
      <c r="AE100" s="100"/>
      <c r="AF100" s="183">
        <f t="shared" si="20"/>
        <v>0</v>
      </c>
      <c r="AG100" s="100"/>
      <c r="AH100" s="41">
        <f t="shared" si="25"/>
        <v>0</v>
      </c>
      <c r="AI100" s="41"/>
      <c r="AJ100" s="181">
        <f t="shared" si="21"/>
        <v>0</v>
      </c>
      <c r="AK100" s="161"/>
      <c r="AL100" s="41">
        <f t="shared" si="13"/>
        <v>0</v>
      </c>
      <c r="AM100" s="100"/>
      <c r="AN100" s="181">
        <f t="shared" si="3"/>
        <v>0</v>
      </c>
      <c r="AP100" s="41" t="str">
        <f t="shared" si="14"/>
        <v/>
      </c>
      <c r="AQ100" s="100"/>
      <c r="AR100" s="181" t="e">
        <f t="shared" si="4"/>
        <v>#N/A</v>
      </c>
      <c r="AS100" s="100"/>
      <c r="AT100" s="100" t="str">
        <f t="shared" si="15"/>
        <v/>
      </c>
      <c r="AU100" s="100"/>
      <c r="AV100" s="183" t="e">
        <f t="shared" si="5"/>
        <v>#N/A</v>
      </c>
      <c r="AW100" s="100"/>
      <c r="AX100" s="100">
        <f t="shared" si="26"/>
        <v>0</v>
      </c>
      <c r="AY100" s="100"/>
      <c r="AZ100" s="183">
        <f t="shared" si="22"/>
        <v>0</v>
      </c>
      <c r="BA100" s="100"/>
      <c r="BB100" s="100">
        <f t="shared" si="27"/>
        <v>0</v>
      </c>
      <c r="BC100" s="100"/>
      <c r="BD100" s="183">
        <f t="shared" si="23"/>
        <v>0</v>
      </c>
      <c r="BE100" s="100"/>
      <c r="BF100" s="41">
        <f t="shared" si="18"/>
        <v>0</v>
      </c>
      <c r="BG100" s="100"/>
      <c r="BH100" s="181">
        <f t="shared" si="8"/>
        <v>0</v>
      </c>
      <c r="BJ100" s="41" t="str">
        <f t="shared" si="19"/>
        <v/>
      </c>
      <c r="BK100" s="100"/>
      <c r="BL100" s="181" t="e">
        <f t="shared" si="9"/>
        <v>#N/A</v>
      </c>
      <c r="BM100" s="100"/>
    </row>
    <row r="101" spans="2:65" ht="15.75" customHeight="1">
      <c r="B101" s="231">
        <v>31</v>
      </c>
      <c r="C101" s="17" t="s">
        <v>18</v>
      </c>
      <c r="D101" s="13" t="s">
        <v>12</v>
      </c>
      <c r="E101" s="13"/>
      <c r="F101" s="13"/>
      <c r="G101" s="13"/>
      <c r="H101" s="13"/>
      <c r="I101" s="13"/>
      <c r="J101" s="13"/>
      <c r="K101" s="20"/>
      <c r="L101" s="66" t="s">
        <v>29</v>
      </c>
      <c r="M101" s="125"/>
      <c r="N101" s="81">
        <f>VLOOKUP($B101,'[1]09-10-11'!$A$4:$EA$400,MATCH(N$2, '[1]09-10-11'!$A$4:$EA$4, 0))</f>
        <v>66813</v>
      </c>
      <c r="O101" s="80"/>
      <c r="P101" s="81">
        <f>VLOOKUP($B101,'[1]09-10-11'!$A$4:$EA$400,MATCH(P$2, '[1]09-10-11'!$A$4:$EA$4, 0))</f>
        <v>0</v>
      </c>
      <c r="Q101" s="81"/>
      <c r="R101" s="81">
        <f>VLOOKUP($B101,'[1]09-10-11'!$A$4:$EA$400,MATCH(R$2, '[1]09-10-11'!$A$4:$EA$4, 0))</f>
        <v>66813</v>
      </c>
      <c r="S101" s="81"/>
      <c r="T101" s="81" t="e">
        <f>VLOOKUP($B101,'[1]09-10-11'!$A$4:$EA$400,MATCH(T$2, '[1]09-10-11'!$A$4:$EA$4, 0))</f>
        <v>#N/A</v>
      </c>
      <c r="U101" s="81"/>
      <c r="V101" s="81">
        <f>VLOOKUP($B101,'[1]09-10-11'!$A$4:$EA$400,MATCH(V$2, '[1]09-10-11'!$A$4:$EA$4, 0))</f>
        <v>66813</v>
      </c>
      <c r="W101" s="81"/>
      <c r="X101" s="81">
        <f>VLOOKUP($B101,'[1]09-10-11'!$A$4:$EA$400,MATCH(X$2, '[1]09-10-11'!$A$4:$EA$4, 0))</f>
        <v>66813</v>
      </c>
      <c r="Y101" s="41"/>
      <c r="Z101" s="172">
        <f t="shared" si="10"/>
        <v>0</v>
      </c>
      <c r="AA101" s="172"/>
      <c r="AB101" s="184">
        <f t="shared" si="0"/>
        <v>0</v>
      </c>
      <c r="AC101" s="156"/>
      <c r="AD101" s="172">
        <f t="shared" si="24"/>
        <v>66813</v>
      </c>
      <c r="AE101" s="172"/>
      <c r="AF101" s="184" t="str">
        <f t="shared" si="20"/>
        <v>---</v>
      </c>
      <c r="AG101" s="100"/>
      <c r="AH101" s="81">
        <f t="shared" si="25"/>
        <v>0</v>
      </c>
      <c r="AI101" s="81"/>
      <c r="AJ101" s="182">
        <f t="shared" si="21"/>
        <v>0</v>
      </c>
      <c r="AK101" s="157"/>
      <c r="AL101" s="81">
        <f t="shared" si="13"/>
        <v>0</v>
      </c>
      <c r="AM101" s="172"/>
      <c r="AN101" s="184">
        <f t="shared" si="3"/>
        <v>0</v>
      </c>
      <c r="AP101" s="81" t="str">
        <f t="shared" si="14"/>
        <v/>
      </c>
      <c r="AQ101" s="172"/>
      <c r="AR101" s="182" t="e">
        <f t="shared" si="4"/>
        <v>#N/A</v>
      </c>
      <c r="AS101" s="100"/>
      <c r="AT101" s="172" t="str">
        <f t="shared" si="15"/>
        <v/>
      </c>
      <c r="AU101" s="172"/>
      <c r="AV101" s="184" t="e">
        <f t="shared" si="5"/>
        <v>#N/A</v>
      </c>
      <c r="AW101" s="100"/>
      <c r="AX101" s="172">
        <f t="shared" si="26"/>
        <v>0</v>
      </c>
      <c r="AY101" s="172"/>
      <c r="AZ101" s="184">
        <f t="shared" si="22"/>
        <v>0</v>
      </c>
      <c r="BA101" s="100"/>
      <c r="BB101" s="172">
        <f t="shared" si="27"/>
        <v>66813</v>
      </c>
      <c r="BC101" s="172"/>
      <c r="BD101" s="184" t="str">
        <f t="shared" si="23"/>
        <v>---</v>
      </c>
      <c r="BE101" s="100"/>
      <c r="BF101" s="81">
        <f t="shared" si="18"/>
        <v>0</v>
      </c>
      <c r="BG101" s="172"/>
      <c r="BH101" s="184">
        <f t="shared" si="8"/>
        <v>0</v>
      </c>
      <c r="BJ101" s="81" t="str">
        <f t="shared" si="19"/>
        <v/>
      </c>
      <c r="BK101" s="172"/>
      <c r="BL101" s="182" t="e">
        <f t="shared" si="9"/>
        <v>#N/A</v>
      </c>
      <c r="BM101" s="100"/>
    </row>
    <row r="102" spans="2:65" ht="15.75" customHeight="1">
      <c r="C102" s="13"/>
      <c r="D102" s="13"/>
      <c r="E102" s="13"/>
      <c r="F102" s="13"/>
      <c r="G102" s="13"/>
      <c r="H102" s="13"/>
      <c r="I102" s="13"/>
      <c r="J102" s="13"/>
      <c r="K102" s="20"/>
      <c r="L102" s="66"/>
      <c r="M102" s="125"/>
      <c r="N102" s="125"/>
      <c r="O102" s="80"/>
      <c r="P102" s="125"/>
      <c r="Q102" s="125"/>
      <c r="R102" s="125"/>
      <c r="S102" s="125"/>
      <c r="T102" s="125"/>
      <c r="U102" s="125"/>
      <c r="V102" s="125"/>
      <c r="W102" s="125"/>
      <c r="X102" s="125"/>
      <c r="Y102" s="125"/>
      <c r="Z102" s="41" t="str">
        <f t="shared" si="10"/>
        <v/>
      </c>
      <c r="AA102" s="125"/>
      <c r="AB102" s="181" t="str">
        <f t="shared" si="0"/>
        <v/>
      </c>
      <c r="AC102" s="161"/>
      <c r="AD102" s="41" t="str">
        <f t="shared" si="24"/>
        <v/>
      </c>
      <c r="AE102" s="125"/>
      <c r="AF102" s="181" t="str">
        <f t="shared" si="20"/>
        <v/>
      </c>
      <c r="AG102" s="125"/>
      <c r="AH102" s="41" t="str">
        <f t="shared" si="25"/>
        <v/>
      </c>
      <c r="AI102" s="125"/>
      <c r="AJ102" s="181" t="str">
        <f t="shared" si="21"/>
        <v/>
      </c>
      <c r="AK102" s="161"/>
      <c r="AL102" s="41" t="str">
        <f t="shared" si="13"/>
        <v/>
      </c>
      <c r="AM102" s="125"/>
      <c r="AN102" s="181" t="str">
        <f t="shared" si="3"/>
        <v/>
      </c>
      <c r="AP102" s="41" t="str">
        <f t="shared" si="14"/>
        <v/>
      </c>
      <c r="AQ102" s="125"/>
      <c r="AR102" s="181" t="str">
        <f t="shared" si="4"/>
        <v/>
      </c>
      <c r="AS102" s="125"/>
      <c r="AT102" s="41" t="str">
        <f t="shared" si="15"/>
        <v/>
      </c>
      <c r="AU102" s="125"/>
      <c r="AV102" s="181" t="str">
        <f t="shared" si="5"/>
        <v/>
      </c>
      <c r="AW102" s="125"/>
      <c r="AX102" s="41" t="str">
        <f t="shared" si="26"/>
        <v/>
      </c>
      <c r="AY102" s="125"/>
      <c r="AZ102" s="181" t="str">
        <f t="shared" si="22"/>
        <v/>
      </c>
      <c r="BA102" s="125"/>
      <c r="BB102" s="41" t="str">
        <f t="shared" si="27"/>
        <v/>
      </c>
      <c r="BC102" s="125"/>
      <c r="BD102" s="181" t="str">
        <f t="shared" si="23"/>
        <v/>
      </c>
      <c r="BE102" s="125"/>
      <c r="BF102" s="41" t="str">
        <f t="shared" si="18"/>
        <v/>
      </c>
      <c r="BG102" s="125"/>
      <c r="BH102" s="181" t="str">
        <f t="shared" si="8"/>
        <v/>
      </c>
      <c r="BJ102" s="41" t="str">
        <f t="shared" si="19"/>
        <v/>
      </c>
      <c r="BK102" s="125"/>
      <c r="BL102" s="181" t="str">
        <f t="shared" si="9"/>
        <v/>
      </c>
      <c r="BM102" s="125"/>
    </row>
    <row r="103" spans="2:65" ht="15.75" customHeight="1">
      <c r="C103" s="13"/>
      <c r="D103" s="13"/>
      <c r="E103" s="13"/>
      <c r="F103" s="13"/>
      <c r="G103" s="53" t="s">
        <v>273</v>
      </c>
      <c r="H103" s="53"/>
      <c r="I103" s="27"/>
      <c r="J103" s="27"/>
      <c r="K103" s="28"/>
      <c r="L103" s="29" t="s">
        <v>29</v>
      </c>
      <c r="M103" s="133"/>
      <c r="N103" s="82">
        <f>SUM(N97:N102)</f>
        <v>1288603</v>
      </c>
      <c r="O103" s="83"/>
      <c r="P103" s="82">
        <f>SUM(P97:P102)</f>
        <v>1288603</v>
      </c>
      <c r="Q103" s="82"/>
      <c r="R103" s="82">
        <f>SUM(R97:R102)</f>
        <v>1298603</v>
      </c>
      <c r="S103" s="82"/>
      <c r="T103" s="82" t="e">
        <f>SUM(T97:T102)</f>
        <v>#N/A</v>
      </c>
      <c r="U103" s="82"/>
      <c r="V103" s="82">
        <f>SUM(V97:V102)</f>
        <v>1305603</v>
      </c>
      <c r="W103" s="82"/>
      <c r="X103" s="82">
        <f>SUM(X97:X102)</f>
        <v>1288603</v>
      </c>
      <c r="Y103" s="82"/>
      <c r="Z103" s="82">
        <f t="shared" si="10"/>
        <v>-17000</v>
      </c>
      <c r="AA103" s="82"/>
      <c r="AB103" s="185">
        <f t="shared" si="0"/>
        <v>-1.302080341420786E-2</v>
      </c>
      <c r="AC103" s="159"/>
      <c r="AD103" s="82">
        <f t="shared" si="24"/>
        <v>0</v>
      </c>
      <c r="AE103" s="82"/>
      <c r="AF103" s="185">
        <f t="shared" si="20"/>
        <v>0</v>
      </c>
      <c r="AG103" s="82"/>
      <c r="AH103" s="82">
        <f t="shared" si="25"/>
        <v>0</v>
      </c>
      <c r="AI103" s="82"/>
      <c r="AJ103" s="185">
        <f t="shared" si="21"/>
        <v>0</v>
      </c>
      <c r="AK103" s="159"/>
      <c r="AL103" s="82">
        <f t="shared" si="13"/>
        <v>-10000</v>
      </c>
      <c r="AM103" s="82"/>
      <c r="AN103" s="185">
        <f t="shared" si="3"/>
        <v>-7.7005828571165003E-3</v>
      </c>
      <c r="AP103" s="82" t="str">
        <f t="shared" si="14"/>
        <v/>
      </c>
      <c r="AQ103" s="82"/>
      <c r="AR103" s="185" t="e">
        <f t="shared" si="4"/>
        <v>#N/A</v>
      </c>
      <c r="AS103" s="82"/>
      <c r="AT103" s="82" t="str">
        <f t="shared" si="15"/>
        <v/>
      </c>
      <c r="AU103" s="82"/>
      <c r="AV103" s="185" t="e">
        <f t="shared" si="5"/>
        <v>#N/A</v>
      </c>
      <c r="AW103" s="82"/>
      <c r="AX103" s="82">
        <f t="shared" si="26"/>
        <v>17000</v>
      </c>
      <c r="AY103" s="82"/>
      <c r="AZ103" s="185">
        <f t="shared" si="22"/>
        <v>1.3192581423448591E-2</v>
      </c>
      <c r="BA103" s="82"/>
      <c r="BB103" s="82">
        <f t="shared" si="27"/>
        <v>17000</v>
      </c>
      <c r="BC103" s="82"/>
      <c r="BD103" s="185">
        <f t="shared" si="23"/>
        <v>1.3192581423448591E-2</v>
      </c>
      <c r="BE103" s="82"/>
      <c r="BF103" s="82">
        <f t="shared" si="18"/>
        <v>7000</v>
      </c>
      <c r="BG103" s="82"/>
      <c r="BH103" s="185">
        <f t="shared" si="8"/>
        <v>5.3904079999815835E-3</v>
      </c>
      <c r="BJ103" s="82" t="str">
        <f t="shared" si="19"/>
        <v/>
      </c>
      <c r="BK103" s="82"/>
      <c r="BL103" s="185" t="e">
        <f t="shared" si="9"/>
        <v>#N/A</v>
      </c>
      <c r="BM103" s="82"/>
    </row>
    <row r="104" spans="2:65" ht="15.75" customHeight="1">
      <c r="C104" s="13"/>
      <c r="D104" s="13"/>
      <c r="E104" s="13"/>
      <c r="F104" s="13"/>
      <c r="G104" s="13"/>
      <c r="H104" s="13"/>
      <c r="I104" s="13"/>
      <c r="J104" s="13"/>
      <c r="K104" s="20"/>
      <c r="L104" s="66"/>
      <c r="M104" s="125"/>
      <c r="N104" s="125"/>
      <c r="O104" s="42"/>
      <c r="P104" s="125"/>
      <c r="Q104" s="125"/>
      <c r="R104" s="125"/>
      <c r="S104" s="125"/>
      <c r="T104" s="125"/>
      <c r="U104" s="125"/>
      <c r="V104" s="125"/>
      <c r="W104" s="125"/>
      <c r="X104" s="125"/>
      <c r="Y104" s="125"/>
      <c r="Z104" s="41" t="str">
        <f t="shared" si="10"/>
        <v/>
      </c>
      <c r="AA104" s="125"/>
      <c r="AB104" s="181" t="str">
        <f t="shared" si="0"/>
        <v/>
      </c>
      <c r="AC104" s="161"/>
      <c r="AD104" s="41" t="str">
        <f t="shared" si="24"/>
        <v/>
      </c>
      <c r="AE104" s="125"/>
      <c r="AF104" s="181" t="str">
        <f t="shared" si="20"/>
        <v/>
      </c>
      <c r="AG104" s="125"/>
      <c r="AH104" s="41" t="str">
        <f t="shared" si="25"/>
        <v/>
      </c>
      <c r="AI104" s="125"/>
      <c r="AJ104" s="181" t="str">
        <f t="shared" si="21"/>
        <v/>
      </c>
      <c r="AK104" s="161"/>
      <c r="AL104" s="41" t="str">
        <f t="shared" si="13"/>
        <v/>
      </c>
      <c r="AM104" s="125"/>
      <c r="AN104" s="181" t="str">
        <f t="shared" si="3"/>
        <v/>
      </c>
      <c r="AP104" s="41" t="str">
        <f t="shared" si="14"/>
        <v/>
      </c>
      <c r="AQ104" s="125"/>
      <c r="AR104" s="181" t="str">
        <f t="shared" si="4"/>
        <v/>
      </c>
      <c r="AS104" s="125"/>
      <c r="AT104" s="41" t="str">
        <f t="shared" si="15"/>
        <v/>
      </c>
      <c r="AU104" s="125"/>
      <c r="AV104" s="181" t="str">
        <f t="shared" si="5"/>
        <v/>
      </c>
      <c r="AW104" s="125"/>
      <c r="AX104" s="41" t="str">
        <f t="shared" si="26"/>
        <v/>
      </c>
      <c r="AY104" s="125"/>
      <c r="AZ104" s="181" t="str">
        <f t="shared" si="22"/>
        <v/>
      </c>
      <c r="BA104" s="125"/>
      <c r="BB104" s="41" t="str">
        <f t="shared" si="27"/>
        <v/>
      </c>
      <c r="BC104" s="125"/>
      <c r="BD104" s="181" t="str">
        <f t="shared" si="23"/>
        <v/>
      </c>
      <c r="BE104" s="125"/>
      <c r="BF104" s="41" t="str">
        <f t="shared" si="18"/>
        <v/>
      </c>
      <c r="BG104" s="125"/>
      <c r="BH104" s="181" t="str">
        <f t="shared" si="8"/>
        <v/>
      </c>
      <c r="BJ104" s="41" t="str">
        <f t="shared" si="19"/>
        <v/>
      </c>
      <c r="BK104" s="125"/>
      <c r="BL104" s="181" t="str">
        <f t="shared" si="9"/>
        <v/>
      </c>
      <c r="BM104" s="125"/>
    </row>
    <row r="105" spans="2:65" ht="15.75" customHeight="1">
      <c r="C105" s="4"/>
      <c r="D105" s="4"/>
      <c r="E105" s="4"/>
      <c r="F105" s="4"/>
      <c r="G105" s="4"/>
      <c r="H105" s="4"/>
      <c r="I105" s="4"/>
      <c r="J105" s="4"/>
      <c r="K105" s="33"/>
      <c r="L105" s="31"/>
      <c r="M105" s="125"/>
      <c r="N105" s="125"/>
      <c r="O105" s="42"/>
      <c r="P105" s="125"/>
      <c r="Q105" s="125"/>
      <c r="R105" s="125"/>
      <c r="S105" s="125"/>
      <c r="T105" s="125"/>
      <c r="U105" s="125"/>
      <c r="V105" s="125"/>
      <c r="W105" s="125"/>
      <c r="X105" s="125"/>
      <c r="Y105" s="125"/>
      <c r="Z105" s="41" t="str">
        <f t="shared" si="10"/>
        <v/>
      </c>
      <c r="AA105" s="125"/>
      <c r="AB105" s="181" t="str">
        <f t="shared" si="0"/>
        <v/>
      </c>
      <c r="AC105" s="161"/>
      <c r="AD105" s="41" t="str">
        <f t="shared" si="24"/>
        <v/>
      </c>
      <c r="AE105" s="125"/>
      <c r="AF105" s="181" t="str">
        <f t="shared" si="20"/>
        <v/>
      </c>
      <c r="AG105" s="125"/>
      <c r="AH105" s="41" t="str">
        <f t="shared" si="25"/>
        <v/>
      </c>
      <c r="AI105" s="125"/>
      <c r="AJ105" s="181" t="str">
        <f t="shared" si="21"/>
        <v/>
      </c>
      <c r="AK105" s="161"/>
      <c r="AL105" s="41" t="str">
        <f t="shared" si="13"/>
        <v/>
      </c>
      <c r="AM105" s="125"/>
      <c r="AN105" s="181" t="str">
        <f t="shared" si="3"/>
        <v/>
      </c>
      <c r="AP105" s="41" t="str">
        <f t="shared" si="14"/>
        <v/>
      </c>
      <c r="AQ105" s="125"/>
      <c r="AR105" s="181" t="str">
        <f t="shared" si="4"/>
        <v/>
      </c>
      <c r="AS105" s="125"/>
      <c r="AT105" s="41" t="str">
        <f t="shared" si="15"/>
        <v/>
      </c>
      <c r="AU105" s="125"/>
      <c r="AV105" s="181" t="str">
        <f t="shared" si="5"/>
        <v/>
      </c>
      <c r="AW105" s="125"/>
      <c r="AX105" s="41" t="str">
        <f t="shared" si="26"/>
        <v/>
      </c>
      <c r="AY105" s="125"/>
      <c r="AZ105" s="181" t="str">
        <f t="shared" si="22"/>
        <v/>
      </c>
      <c r="BA105" s="125"/>
      <c r="BB105" s="41" t="str">
        <f t="shared" si="27"/>
        <v/>
      </c>
      <c r="BC105" s="125"/>
      <c r="BD105" s="181" t="str">
        <f t="shared" si="23"/>
        <v/>
      </c>
      <c r="BE105" s="125"/>
      <c r="BF105" s="41" t="str">
        <f t="shared" si="18"/>
        <v/>
      </c>
      <c r="BG105" s="125"/>
      <c r="BH105" s="181" t="str">
        <f t="shared" si="8"/>
        <v/>
      </c>
      <c r="BJ105" s="41" t="str">
        <f t="shared" si="19"/>
        <v/>
      </c>
      <c r="BK105" s="125"/>
      <c r="BL105" s="181" t="str">
        <f t="shared" si="9"/>
        <v/>
      </c>
      <c r="BM105" s="125"/>
    </row>
    <row r="106" spans="2:65" ht="15.75" customHeight="1">
      <c r="C106" s="128">
        <v>1</v>
      </c>
      <c r="D106" s="129" t="s">
        <v>379</v>
      </c>
      <c r="E106" s="4"/>
      <c r="F106" s="4"/>
      <c r="G106" s="4"/>
      <c r="H106" s="4"/>
      <c r="I106" s="4"/>
      <c r="J106" s="4"/>
      <c r="K106" s="33"/>
      <c r="L106" s="31"/>
      <c r="M106" s="125"/>
      <c r="N106" s="125"/>
      <c r="O106" s="42"/>
      <c r="P106" s="125"/>
      <c r="Q106" s="125"/>
      <c r="R106" s="125"/>
      <c r="S106" s="125"/>
      <c r="T106" s="125"/>
      <c r="U106" s="125"/>
      <c r="V106" s="125"/>
      <c r="W106" s="125"/>
      <c r="X106" s="125"/>
      <c r="Y106" s="125"/>
      <c r="Z106" s="41" t="str">
        <f t="shared" si="10"/>
        <v/>
      </c>
      <c r="AA106" s="125"/>
      <c r="AB106" s="181" t="str">
        <f t="shared" si="0"/>
        <v/>
      </c>
      <c r="AC106" s="161"/>
      <c r="AD106" s="41" t="str">
        <f t="shared" si="24"/>
        <v/>
      </c>
      <c r="AE106" s="125"/>
      <c r="AF106" s="181" t="str">
        <f t="shared" si="20"/>
        <v/>
      </c>
      <c r="AG106" s="125"/>
      <c r="AH106" s="41" t="str">
        <f t="shared" si="25"/>
        <v/>
      </c>
      <c r="AI106" s="125"/>
      <c r="AJ106" s="181" t="str">
        <f t="shared" si="21"/>
        <v/>
      </c>
      <c r="AK106" s="161"/>
      <c r="AL106" s="41" t="str">
        <f t="shared" si="13"/>
        <v/>
      </c>
      <c r="AM106" s="125"/>
      <c r="AN106" s="181" t="str">
        <f t="shared" si="3"/>
        <v/>
      </c>
      <c r="AP106" s="41" t="str">
        <f t="shared" si="14"/>
        <v/>
      </c>
      <c r="AQ106" s="125"/>
      <c r="AR106" s="181" t="str">
        <f t="shared" si="4"/>
        <v/>
      </c>
      <c r="AS106" s="125"/>
      <c r="AT106" s="41" t="str">
        <f t="shared" si="15"/>
        <v/>
      </c>
      <c r="AU106" s="125"/>
      <c r="AV106" s="181" t="str">
        <f t="shared" si="5"/>
        <v/>
      </c>
      <c r="AW106" s="125"/>
      <c r="AX106" s="41" t="str">
        <f t="shared" si="26"/>
        <v/>
      </c>
      <c r="AY106" s="125"/>
      <c r="AZ106" s="181" t="str">
        <f t="shared" si="22"/>
        <v/>
      </c>
      <c r="BA106" s="125"/>
      <c r="BB106" s="41" t="str">
        <f t="shared" si="27"/>
        <v/>
      </c>
      <c r="BC106" s="125"/>
      <c r="BD106" s="181" t="str">
        <f t="shared" si="23"/>
        <v/>
      </c>
      <c r="BE106" s="125"/>
      <c r="BF106" s="41" t="str">
        <f t="shared" si="18"/>
        <v/>
      </c>
      <c r="BG106" s="125"/>
      <c r="BH106" s="181" t="str">
        <f t="shared" si="8"/>
        <v/>
      </c>
      <c r="BJ106" s="41" t="str">
        <f t="shared" si="19"/>
        <v/>
      </c>
      <c r="BK106" s="125"/>
      <c r="BL106" s="181" t="str">
        <f t="shared" si="9"/>
        <v/>
      </c>
      <c r="BM106" s="125"/>
    </row>
    <row r="107" spans="2:65" ht="15.75" customHeight="1">
      <c r="C107" s="128"/>
      <c r="D107" s="129"/>
      <c r="E107" s="76"/>
      <c r="F107" s="4"/>
      <c r="G107" s="4"/>
      <c r="H107" s="4"/>
      <c r="I107" s="4"/>
      <c r="J107" s="4"/>
      <c r="K107" s="33"/>
      <c r="L107" s="31"/>
      <c r="M107" s="125"/>
      <c r="N107" s="125"/>
      <c r="O107" s="42"/>
      <c r="P107" s="125"/>
      <c r="Q107" s="125"/>
      <c r="R107" s="125"/>
      <c r="S107" s="125"/>
      <c r="T107" s="125"/>
      <c r="U107" s="125"/>
      <c r="V107" s="125"/>
      <c r="W107" s="125"/>
      <c r="X107" s="125"/>
      <c r="Y107" s="125"/>
      <c r="Z107" s="41" t="str">
        <f t="shared" si="10"/>
        <v/>
      </c>
      <c r="AA107" s="125"/>
      <c r="AB107" s="181" t="str">
        <f t="shared" si="0"/>
        <v/>
      </c>
      <c r="AC107" s="161"/>
      <c r="AD107" s="41" t="str">
        <f t="shared" si="24"/>
        <v/>
      </c>
      <c r="AE107" s="125"/>
      <c r="AF107" s="181" t="str">
        <f t="shared" si="20"/>
        <v/>
      </c>
      <c r="AG107" s="125"/>
      <c r="AH107" s="41" t="str">
        <f t="shared" si="25"/>
        <v/>
      </c>
      <c r="AI107" s="125"/>
      <c r="AJ107" s="181" t="str">
        <f t="shared" si="21"/>
        <v/>
      </c>
      <c r="AK107" s="161"/>
      <c r="AL107" s="41" t="str">
        <f t="shared" si="13"/>
        <v/>
      </c>
      <c r="AM107" s="125"/>
      <c r="AN107" s="181" t="str">
        <f t="shared" si="3"/>
        <v/>
      </c>
      <c r="AP107" s="41" t="str">
        <f t="shared" si="14"/>
        <v/>
      </c>
      <c r="AQ107" s="125"/>
      <c r="AR107" s="181" t="str">
        <f t="shared" si="4"/>
        <v/>
      </c>
      <c r="AS107" s="125"/>
      <c r="AT107" s="41" t="str">
        <f t="shared" si="15"/>
        <v/>
      </c>
      <c r="AU107" s="125"/>
      <c r="AV107" s="181" t="str">
        <f t="shared" si="5"/>
        <v/>
      </c>
      <c r="AW107" s="125"/>
      <c r="AX107" s="41" t="str">
        <f t="shared" si="26"/>
        <v/>
      </c>
      <c r="AY107" s="125"/>
      <c r="AZ107" s="181" t="str">
        <f t="shared" si="22"/>
        <v/>
      </c>
      <c r="BA107" s="125"/>
      <c r="BB107" s="41" t="str">
        <f t="shared" si="27"/>
        <v/>
      </c>
      <c r="BC107" s="125"/>
      <c r="BD107" s="181" t="str">
        <f t="shared" si="23"/>
        <v/>
      </c>
      <c r="BE107" s="125"/>
      <c r="BF107" s="41" t="str">
        <f t="shared" si="18"/>
        <v/>
      </c>
      <c r="BG107" s="125"/>
      <c r="BH107" s="181" t="str">
        <f t="shared" si="8"/>
        <v/>
      </c>
      <c r="BJ107" s="41" t="str">
        <f t="shared" si="19"/>
        <v/>
      </c>
      <c r="BK107" s="125"/>
      <c r="BL107" s="181" t="str">
        <f t="shared" si="9"/>
        <v/>
      </c>
      <c r="BM107" s="125"/>
    </row>
    <row r="108" spans="2:65" ht="15.75" customHeight="1">
      <c r="C108" s="13"/>
      <c r="D108" s="13"/>
      <c r="E108" s="13"/>
      <c r="F108" s="13"/>
      <c r="G108" s="13"/>
      <c r="H108" s="13"/>
      <c r="I108" s="13"/>
      <c r="J108" s="13"/>
      <c r="K108" s="13"/>
      <c r="L108" s="66"/>
      <c r="M108" s="125"/>
      <c r="N108" s="125"/>
      <c r="O108" s="80"/>
      <c r="P108" s="125"/>
      <c r="Q108" s="125"/>
      <c r="R108" s="125"/>
      <c r="S108" s="125"/>
      <c r="T108" s="125"/>
      <c r="U108" s="125"/>
      <c r="V108" s="125"/>
      <c r="W108" s="125"/>
      <c r="X108" s="125"/>
      <c r="Y108" s="125"/>
      <c r="Z108" s="41" t="str">
        <f t="shared" si="10"/>
        <v/>
      </c>
      <c r="AA108" s="125"/>
      <c r="AB108" s="181" t="str">
        <f t="shared" si="0"/>
        <v/>
      </c>
      <c r="AC108" s="161"/>
      <c r="AD108" s="41" t="str">
        <f t="shared" si="24"/>
        <v/>
      </c>
      <c r="AE108" s="125"/>
      <c r="AF108" s="181" t="str">
        <f t="shared" si="20"/>
        <v/>
      </c>
      <c r="AG108" s="125"/>
      <c r="AH108" s="41" t="str">
        <f t="shared" si="25"/>
        <v/>
      </c>
      <c r="AI108" s="125"/>
      <c r="AJ108" s="181" t="str">
        <f t="shared" si="21"/>
        <v/>
      </c>
      <c r="AK108" s="161"/>
      <c r="AL108" s="41" t="str">
        <f t="shared" si="13"/>
        <v/>
      </c>
      <c r="AM108" s="125"/>
      <c r="AN108" s="181" t="str">
        <f t="shared" si="3"/>
        <v/>
      </c>
      <c r="AP108" s="41" t="str">
        <f t="shared" si="14"/>
        <v/>
      </c>
      <c r="AQ108" s="125"/>
      <c r="AR108" s="181" t="str">
        <f t="shared" si="4"/>
        <v/>
      </c>
      <c r="AS108" s="125"/>
      <c r="AT108" s="41" t="str">
        <f t="shared" si="15"/>
        <v/>
      </c>
      <c r="AU108" s="125"/>
      <c r="AV108" s="181" t="str">
        <f t="shared" si="5"/>
        <v/>
      </c>
      <c r="AW108" s="125"/>
      <c r="AX108" s="41" t="str">
        <f t="shared" si="26"/>
        <v/>
      </c>
      <c r="AY108" s="125"/>
      <c r="AZ108" s="181" t="str">
        <f t="shared" si="22"/>
        <v/>
      </c>
      <c r="BA108" s="125"/>
      <c r="BB108" s="41" t="str">
        <f t="shared" si="27"/>
        <v/>
      </c>
      <c r="BC108" s="125"/>
      <c r="BD108" s="181" t="str">
        <f t="shared" si="23"/>
        <v/>
      </c>
      <c r="BE108" s="125"/>
      <c r="BF108" s="41" t="str">
        <f t="shared" si="18"/>
        <v/>
      </c>
      <c r="BG108" s="125"/>
      <c r="BH108" s="181" t="str">
        <f t="shared" si="8"/>
        <v/>
      </c>
      <c r="BJ108" s="41" t="str">
        <f t="shared" si="19"/>
        <v/>
      </c>
      <c r="BK108" s="125"/>
      <c r="BL108" s="181" t="str">
        <f t="shared" si="9"/>
        <v/>
      </c>
      <c r="BM108" s="125"/>
    </row>
    <row r="109" spans="2:65" ht="15.75" customHeight="1">
      <c r="C109" s="16" t="s">
        <v>34</v>
      </c>
      <c r="D109" s="53"/>
      <c r="E109" s="53"/>
      <c r="F109" s="53"/>
      <c r="G109" s="53"/>
      <c r="H109" s="53"/>
      <c r="I109" s="53"/>
      <c r="J109" s="53"/>
      <c r="K109" s="13"/>
      <c r="L109" s="66"/>
      <c r="M109" s="125"/>
      <c r="N109" s="125"/>
      <c r="O109" s="80"/>
      <c r="P109" s="125"/>
      <c r="Q109" s="125"/>
      <c r="R109" s="125"/>
      <c r="S109" s="125"/>
      <c r="T109" s="125"/>
      <c r="U109" s="125"/>
      <c r="V109" s="125"/>
      <c r="W109" s="125"/>
      <c r="X109" s="125"/>
      <c r="Y109" s="125"/>
      <c r="Z109" s="41" t="str">
        <f t="shared" si="10"/>
        <v/>
      </c>
      <c r="AA109" s="125"/>
      <c r="AB109" s="181" t="str">
        <f t="shared" si="0"/>
        <v/>
      </c>
      <c r="AC109" s="161"/>
      <c r="AD109" s="41" t="str">
        <f t="shared" si="24"/>
        <v/>
      </c>
      <c r="AE109" s="125"/>
      <c r="AF109" s="181" t="str">
        <f t="shared" si="20"/>
        <v/>
      </c>
      <c r="AG109" s="125"/>
      <c r="AH109" s="41" t="str">
        <f t="shared" si="25"/>
        <v/>
      </c>
      <c r="AI109" s="125"/>
      <c r="AJ109" s="181" t="str">
        <f t="shared" si="21"/>
        <v/>
      </c>
      <c r="AK109" s="161"/>
      <c r="AL109" s="41" t="str">
        <f t="shared" si="13"/>
        <v/>
      </c>
      <c r="AM109" s="125"/>
      <c r="AN109" s="181" t="str">
        <f t="shared" si="3"/>
        <v/>
      </c>
      <c r="AP109" s="41" t="str">
        <f t="shared" si="14"/>
        <v/>
      </c>
      <c r="AQ109" s="125"/>
      <c r="AR109" s="181" t="str">
        <f t="shared" si="4"/>
        <v/>
      </c>
      <c r="AS109" s="125"/>
      <c r="AT109" s="41" t="str">
        <f t="shared" si="15"/>
        <v/>
      </c>
      <c r="AU109" s="125"/>
      <c r="AV109" s="181" t="str">
        <f t="shared" si="5"/>
        <v/>
      </c>
      <c r="AW109" s="125"/>
      <c r="AX109" s="41" t="str">
        <f t="shared" si="26"/>
        <v/>
      </c>
      <c r="AY109" s="125"/>
      <c r="AZ109" s="181" t="str">
        <f t="shared" si="22"/>
        <v/>
      </c>
      <c r="BA109" s="125"/>
      <c r="BB109" s="41" t="str">
        <f t="shared" si="27"/>
        <v/>
      </c>
      <c r="BC109" s="125"/>
      <c r="BD109" s="181" t="str">
        <f t="shared" si="23"/>
        <v/>
      </c>
      <c r="BE109" s="125"/>
      <c r="BF109" s="41" t="str">
        <f t="shared" si="18"/>
        <v/>
      </c>
      <c r="BG109" s="125"/>
      <c r="BH109" s="181" t="str">
        <f t="shared" si="8"/>
        <v/>
      </c>
      <c r="BJ109" s="41" t="str">
        <f t="shared" si="19"/>
        <v/>
      </c>
      <c r="BK109" s="125"/>
      <c r="BL109" s="181" t="str">
        <f t="shared" si="9"/>
        <v/>
      </c>
      <c r="BM109" s="125"/>
    </row>
    <row r="110" spans="2:65" ht="15.75" customHeight="1">
      <c r="C110" s="13"/>
      <c r="D110" s="13"/>
      <c r="E110" s="13"/>
      <c r="F110" s="13"/>
      <c r="G110" s="13"/>
      <c r="H110" s="13"/>
      <c r="I110" s="13"/>
      <c r="J110" s="13"/>
      <c r="K110" s="13"/>
      <c r="L110" s="66"/>
      <c r="M110" s="125"/>
      <c r="N110" s="125"/>
      <c r="O110" s="80"/>
      <c r="P110" s="125"/>
      <c r="Q110" s="125"/>
      <c r="R110" s="125"/>
      <c r="S110" s="125"/>
      <c r="T110" s="125"/>
      <c r="U110" s="125"/>
      <c r="V110" s="125"/>
      <c r="W110" s="125"/>
      <c r="X110" s="125"/>
      <c r="Y110" s="125"/>
      <c r="Z110" s="41" t="str">
        <f t="shared" si="10"/>
        <v/>
      </c>
      <c r="AA110" s="125"/>
      <c r="AB110" s="181" t="str">
        <f t="shared" si="0"/>
        <v/>
      </c>
      <c r="AC110" s="161"/>
      <c r="AD110" s="41" t="str">
        <f t="shared" si="24"/>
        <v/>
      </c>
      <c r="AE110" s="125"/>
      <c r="AF110" s="181" t="str">
        <f t="shared" si="20"/>
        <v/>
      </c>
      <c r="AG110" s="125"/>
      <c r="AH110" s="41" t="str">
        <f t="shared" si="25"/>
        <v/>
      </c>
      <c r="AI110" s="125"/>
      <c r="AJ110" s="181" t="str">
        <f t="shared" si="21"/>
        <v/>
      </c>
      <c r="AK110" s="161"/>
      <c r="AL110" s="41" t="str">
        <f t="shared" si="13"/>
        <v/>
      </c>
      <c r="AM110" s="125"/>
      <c r="AN110" s="181" t="str">
        <f t="shared" si="3"/>
        <v/>
      </c>
      <c r="AP110" s="41" t="str">
        <f t="shared" si="14"/>
        <v/>
      </c>
      <c r="AQ110" s="125"/>
      <c r="AR110" s="181" t="str">
        <f t="shared" si="4"/>
        <v/>
      </c>
      <c r="AS110" s="125"/>
      <c r="AT110" s="41" t="str">
        <f t="shared" si="15"/>
        <v/>
      </c>
      <c r="AU110" s="125"/>
      <c r="AV110" s="181" t="str">
        <f t="shared" si="5"/>
        <v/>
      </c>
      <c r="AW110" s="125"/>
      <c r="AX110" s="41" t="str">
        <f t="shared" si="26"/>
        <v/>
      </c>
      <c r="AY110" s="125"/>
      <c r="AZ110" s="181" t="str">
        <f t="shared" si="22"/>
        <v/>
      </c>
      <c r="BA110" s="125"/>
      <c r="BB110" s="41" t="str">
        <f t="shared" si="27"/>
        <v/>
      </c>
      <c r="BC110" s="125"/>
      <c r="BD110" s="181" t="str">
        <f t="shared" si="23"/>
        <v/>
      </c>
      <c r="BE110" s="125"/>
      <c r="BF110" s="41" t="str">
        <f t="shared" si="18"/>
        <v/>
      </c>
      <c r="BG110" s="125"/>
      <c r="BH110" s="181" t="str">
        <f t="shared" si="8"/>
        <v/>
      </c>
      <c r="BJ110" s="41" t="str">
        <f t="shared" si="19"/>
        <v/>
      </c>
      <c r="BK110" s="125"/>
      <c r="BL110" s="181" t="str">
        <f t="shared" si="9"/>
        <v/>
      </c>
      <c r="BM110" s="125"/>
    </row>
    <row r="111" spans="2:65" ht="15.75" customHeight="1">
      <c r="C111" s="55">
        <v>1</v>
      </c>
      <c r="D111" s="13" t="s">
        <v>92</v>
      </c>
      <c r="E111" s="13"/>
      <c r="F111" s="13"/>
      <c r="G111" s="13"/>
      <c r="H111" s="13"/>
      <c r="I111" s="13"/>
      <c r="J111" s="13"/>
      <c r="K111" s="13"/>
      <c r="L111" s="66"/>
      <c r="M111" s="125"/>
      <c r="N111" s="125"/>
      <c r="O111" s="80"/>
      <c r="P111" s="125"/>
      <c r="Q111" s="125"/>
      <c r="R111" s="125"/>
      <c r="S111" s="125"/>
      <c r="T111" s="125"/>
      <c r="U111" s="125"/>
      <c r="V111" s="125"/>
      <c r="W111" s="125"/>
      <c r="X111" s="125"/>
      <c r="Y111" s="125"/>
      <c r="Z111" s="41" t="str">
        <f t="shared" si="10"/>
        <v/>
      </c>
      <c r="AA111" s="125"/>
      <c r="AB111" s="181" t="str">
        <f t="shared" si="0"/>
        <v/>
      </c>
      <c r="AC111" s="161"/>
      <c r="AD111" s="41" t="str">
        <f t="shared" si="24"/>
        <v/>
      </c>
      <c r="AE111" s="125"/>
      <c r="AF111" s="181" t="str">
        <f t="shared" si="20"/>
        <v/>
      </c>
      <c r="AG111" s="125"/>
      <c r="AH111" s="41" t="str">
        <f t="shared" si="25"/>
        <v/>
      </c>
      <c r="AI111" s="125"/>
      <c r="AJ111" s="181" t="str">
        <f t="shared" si="21"/>
        <v/>
      </c>
      <c r="AK111" s="161"/>
      <c r="AL111" s="41" t="str">
        <f t="shared" si="13"/>
        <v/>
      </c>
      <c r="AM111" s="125"/>
      <c r="AN111" s="181" t="str">
        <f t="shared" si="3"/>
        <v/>
      </c>
      <c r="AP111" s="41" t="str">
        <f t="shared" si="14"/>
        <v/>
      </c>
      <c r="AQ111" s="125"/>
      <c r="AR111" s="181" t="str">
        <f t="shared" si="4"/>
        <v/>
      </c>
      <c r="AS111" s="125"/>
      <c r="AT111" s="41" t="str">
        <f t="shared" si="15"/>
        <v/>
      </c>
      <c r="AU111" s="125"/>
      <c r="AV111" s="181" t="str">
        <f t="shared" si="5"/>
        <v/>
      </c>
      <c r="AW111" s="125"/>
      <c r="AX111" s="41" t="str">
        <f t="shared" si="26"/>
        <v/>
      </c>
      <c r="AY111" s="125"/>
      <c r="AZ111" s="181" t="str">
        <f t="shared" si="22"/>
        <v/>
      </c>
      <c r="BA111" s="125"/>
      <c r="BB111" s="41" t="str">
        <f t="shared" si="27"/>
        <v/>
      </c>
      <c r="BC111" s="125"/>
      <c r="BD111" s="181" t="str">
        <f t="shared" si="23"/>
        <v/>
      </c>
      <c r="BE111" s="125"/>
      <c r="BF111" s="41" t="str">
        <f t="shared" si="18"/>
        <v/>
      </c>
      <c r="BG111" s="125"/>
      <c r="BH111" s="181" t="str">
        <f t="shared" si="8"/>
        <v/>
      </c>
      <c r="BJ111" s="41" t="str">
        <f t="shared" si="19"/>
        <v/>
      </c>
      <c r="BK111" s="125"/>
      <c r="BL111" s="181" t="str">
        <f t="shared" si="9"/>
        <v/>
      </c>
      <c r="BM111" s="125"/>
    </row>
    <row r="112" spans="2:65" ht="15.75" customHeight="1">
      <c r="C112" s="55"/>
      <c r="D112" s="18" t="s">
        <v>38</v>
      </c>
      <c r="E112" s="13" t="s">
        <v>312</v>
      </c>
      <c r="F112" s="13"/>
      <c r="G112" s="13"/>
      <c r="H112" s="13"/>
      <c r="I112" s="13"/>
      <c r="J112" s="13"/>
      <c r="K112" s="67"/>
      <c r="L112" s="22"/>
      <c r="M112" s="125"/>
      <c r="N112" s="125"/>
      <c r="O112" s="80"/>
      <c r="P112" s="125"/>
      <c r="Q112" s="125"/>
      <c r="R112" s="125"/>
      <c r="S112" s="125"/>
      <c r="T112" s="125"/>
      <c r="U112" s="125"/>
      <c r="V112" s="125"/>
      <c r="W112" s="125"/>
      <c r="X112" s="125"/>
      <c r="Y112" s="125"/>
      <c r="Z112" s="41" t="str">
        <f t="shared" si="10"/>
        <v/>
      </c>
      <c r="AA112" s="125"/>
      <c r="AB112" s="181" t="str">
        <f t="shared" si="0"/>
        <v/>
      </c>
      <c r="AC112" s="161"/>
      <c r="AD112" s="41" t="str">
        <f t="shared" si="24"/>
        <v/>
      </c>
      <c r="AE112" s="125"/>
      <c r="AF112" s="181" t="str">
        <f t="shared" si="20"/>
        <v/>
      </c>
      <c r="AG112" s="125"/>
      <c r="AH112" s="41" t="str">
        <f t="shared" si="25"/>
        <v/>
      </c>
      <c r="AI112" s="125"/>
      <c r="AJ112" s="181" t="str">
        <f t="shared" si="21"/>
        <v/>
      </c>
      <c r="AK112" s="161"/>
      <c r="AL112" s="41" t="str">
        <f t="shared" si="13"/>
        <v/>
      </c>
      <c r="AM112" s="125"/>
      <c r="AN112" s="181" t="str">
        <f t="shared" si="3"/>
        <v/>
      </c>
      <c r="AP112" s="100" t="str">
        <f t="shared" si="14"/>
        <v/>
      </c>
      <c r="AQ112" s="125"/>
      <c r="AR112" s="183" t="str">
        <f t="shared" si="4"/>
        <v/>
      </c>
      <c r="AS112" s="125"/>
      <c r="AT112" s="41" t="str">
        <f t="shared" si="15"/>
        <v/>
      </c>
      <c r="AU112" s="125"/>
      <c r="AV112" s="181" t="str">
        <f t="shared" si="5"/>
        <v/>
      </c>
      <c r="AW112" s="125"/>
      <c r="AX112" s="41" t="str">
        <f t="shared" si="26"/>
        <v/>
      </c>
      <c r="AY112" s="125"/>
      <c r="AZ112" s="181" t="str">
        <f t="shared" si="22"/>
        <v/>
      </c>
      <c r="BA112" s="125"/>
      <c r="BB112" s="41" t="str">
        <f t="shared" si="27"/>
        <v/>
      </c>
      <c r="BC112" s="125"/>
      <c r="BD112" s="181" t="str">
        <f t="shared" si="23"/>
        <v/>
      </c>
      <c r="BE112" s="125"/>
      <c r="BF112" s="41" t="str">
        <f t="shared" si="18"/>
        <v/>
      </c>
      <c r="BG112" s="125"/>
      <c r="BH112" s="181" t="str">
        <f t="shared" si="8"/>
        <v/>
      </c>
      <c r="BJ112" s="100" t="str">
        <f t="shared" si="19"/>
        <v/>
      </c>
      <c r="BK112" s="125"/>
      <c r="BL112" s="183" t="str">
        <f t="shared" si="9"/>
        <v/>
      </c>
      <c r="BM112" s="125"/>
    </row>
    <row r="113" spans="2:65" ht="15.75" customHeight="1">
      <c r="B113" s="231">
        <v>88</v>
      </c>
      <c r="C113" s="17"/>
      <c r="D113" s="18"/>
      <c r="E113" s="13"/>
      <c r="F113" s="13" t="s">
        <v>282</v>
      </c>
      <c r="G113" s="13"/>
      <c r="H113" s="13"/>
      <c r="I113" s="13"/>
      <c r="J113" s="13"/>
      <c r="K113" s="13"/>
      <c r="L113" s="66" t="s">
        <v>29</v>
      </c>
      <c r="M113" s="125"/>
      <c r="N113" s="41">
        <f>VLOOKUP($B113,'[1]09-10-11'!$A$4:$EA$400,MATCH(N$2, '[1]09-10-11'!$A$4:$EA$4, 0))</f>
        <v>668389</v>
      </c>
      <c r="O113" s="80"/>
      <c r="P113" s="41">
        <f>VLOOKUP($B113,'[1]09-10-11'!$A$4:$EA$400,MATCH(P$2, '[1]09-10-11'!$A$4:$EA$4, 0))</f>
        <v>668389</v>
      </c>
      <c r="Q113" s="41"/>
      <c r="R113" s="41">
        <f>VLOOKUP($B113,'[1]09-10-11'!$A$4:$EA$400,MATCH(R$2, '[1]09-10-11'!$A$4:$EA$4, 0))</f>
        <v>0</v>
      </c>
      <c r="S113" s="41"/>
      <c r="T113" s="41" t="e">
        <f>VLOOKUP($B113,'[1]09-10-11'!$A$4:$EA$400,MATCH(T$2, '[1]09-10-11'!$A$4:$EA$4, 0))</f>
        <v>#N/A</v>
      </c>
      <c r="U113" s="41"/>
      <c r="V113" s="41">
        <f>VLOOKUP($B113,'[1]09-10-11'!$A$4:$EA$400,MATCH(V$2, '[1]09-10-11'!$A$4:$EA$4, 0))</f>
        <v>668389</v>
      </c>
      <c r="W113" s="41"/>
      <c r="X113" s="41">
        <f>VLOOKUP($B113,'[1]09-10-11'!$A$4:$EA$400,MATCH(X$2, '[1]09-10-11'!$A$4:$EA$4, 0))</f>
        <v>668389</v>
      </c>
      <c r="Y113" s="41"/>
      <c r="Z113" s="41">
        <f t="shared" si="10"/>
        <v>0</v>
      </c>
      <c r="AA113" s="41"/>
      <c r="AB113" s="181">
        <f t="shared" si="0"/>
        <v>0</v>
      </c>
      <c r="AC113" s="161"/>
      <c r="AD113" s="41">
        <f t="shared" si="24"/>
        <v>0</v>
      </c>
      <c r="AE113" s="41"/>
      <c r="AF113" s="181">
        <f t="shared" si="20"/>
        <v>0</v>
      </c>
      <c r="AG113" s="41"/>
      <c r="AH113" s="41">
        <f t="shared" si="25"/>
        <v>0</v>
      </c>
      <c r="AI113" s="41"/>
      <c r="AJ113" s="181">
        <f t="shared" si="21"/>
        <v>0</v>
      </c>
      <c r="AK113" s="161"/>
      <c r="AL113" s="41">
        <f t="shared" si="13"/>
        <v>668389</v>
      </c>
      <c r="AM113" s="41"/>
      <c r="AN113" s="181" t="str">
        <f t="shared" si="3"/>
        <v>---</v>
      </c>
      <c r="AP113" s="100" t="str">
        <f t="shared" si="14"/>
        <v/>
      </c>
      <c r="AQ113" s="100"/>
      <c r="AR113" s="183" t="e">
        <f t="shared" si="4"/>
        <v>#N/A</v>
      </c>
      <c r="AS113" s="41"/>
      <c r="AT113" s="41" t="str">
        <f t="shared" si="15"/>
        <v/>
      </c>
      <c r="AU113" s="41"/>
      <c r="AV113" s="181" t="e">
        <f t="shared" si="5"/>
        <v>#N/A</v>
      </c>
      <c r="AW113" s="41"/>
      <c r="AX113" s="41">
        <f t="shared" si="26"/>
        <v>0</v>
      </c>
      <c r="AY113" s="41"/>
      <c r="AZ113" s="181">
        <f t="shared" si="22"/>
        <v>0</v>
      </c>
      <c r="BA113" s="41"/>
      <c r="BB113" s="41">
        <f t="shared" si="27"/>
        <v>0</v>
      </c>
      <c r="BC113" s="41"/>
      <c r="BD113" s="181">
        <f t="shared" si="23"/>
        <v>0</v>
      </c>
      <c r="BE113" s="41"/>
      <c r="BF113" s="41">
        <f t="shared" si="18"/>
        <v>668389</v>
      </c>
      <c r="BG113" s="41"/>
      <c r="BH113" s="181" t="str">
        <f t="shared" si="8"/>
        <v>---</v>
      </c>
      <c r="BJ113" s="100" t="str">
        <f t="shared" si="19"/>
        <v/>
      </c>
      <c r="BK113" s="100"/>
      <c r="BL113" s="183" t="e">
        <f t="shared" si="9"/>
        <v>#N/A</v>
      </c>
      <c r="BM113" s="41"/>
    </row>
    <row r="114" spans="2:65" ht="15.75" customHeight="1">
      <c r="B114" s="231">
        <v>89</v>
      </c>
      <c r="C114" s="17"/>
      <c r="D114" s="18"/>
      <c r="E114" s="13"/>
      <c r="F114" s="13" t="s">
        <v>275</v>
      </c>
      <c r="G114" s="13"/>
      <c r="H114" s="13"/>
      <c r="I114" s="13"/>
      <c r="J114" s="13"/>
      <c r="K114" s="13"/>
      <c r="L114" s="66" t="s">
        <v>29</v>
      </c>
      <c r="M114" s="125"/>
      <c r="N114" s="81">
        <f>VLOOKUP($B114,'[1]09-10-11'!$A$4:$EA$400,MATCH(N$2, '[1]09-10-11'!$A$4:$EA$4, 0))</f>
        <v>1681441</v>
      </c>
      <c r="O114" s="45"/>
      <c r="P114" s="81">
        <f>VLOOKUP($B114,'[1]09-10-11'!$A$4:$EA$400,MATCH(P$2, '[1]09-10-11'!$A$4:$EA$4, 0))</f>
        <v>1681441</v>
      </c>
      <c r="Q114" s="81"/>
      <c r="R114" s="81">
        <f>VLOOKUP($B114,'[1]09-10-11'!$A$4:$EA$400,MATCH(R$2, '[1]09-10-11'!$A$4:$EA$4, 0))</f>
        <v>1681441</v>
      </c>
      <c r="S114" s="81"/>
      <c r="T114" s="81" t="e">
        <f>VLOOKUP($B114,'[1]09-10-11'!$A$4:$EA$400,MATCH(T$2, '[1]09-10-11'!$A$4:$EA$4, 0))</f>
        <v>#N/A</v>
      </c>
      <c r="U114" s="81"/>
      <c r="V114" s="81">
        <f>VLOOKUP($B114,'[1]09-10-11'!$A$4:$EA$400,MATCH(V$2, '[1]09-10-11'!$A$4:$EA$4, 0))</f>
        <v>1681441</v>
      </c>
      <c r="W114" s="81"/>
      <c r="X114" s="81">
        <f>VLOOKUP($B114,'[1]09-10-11'!$A$4:$EA$400,MATCH(X$2, '[1]09-10-11'!$A$4:$EA$4, 0))</f>
        <v>1681441</v>
      </c>
      <c r="Y114" s="41"/>
      <c r="Z114" s="81">
        <f t="shared" si="10"/>
        <v>0</v>
      </c>
      <c r="AA114" s="81"/>
      <c r="AB114" s="182">
        <f t="shared" si="0"/>
        <v>0</v>
      </c>
      <c r="AC114" s="156"/>
      <c r="AD114" s="81">
        <f t="shared" si="24"/>
        <v>0</v>
      </c>
      <c r="AE114" s="81"/>
      <c r="AF114" s="182">
        <f t="shared" si="20"/>
        <v>0</v>
      </c>
      <c r="AG114" s="41"/>
      <c r="AH114" s="81">
        <f t="shared" si="25"/>
        <v>0</v>
      </c>
      <c r="AI114" s="81"/>
      <c r="AJ114" s="182">
        <f t="shared" si="21"/>
        <v>0</v>
      </c>
      <c r="AK114" s="157"/>
      <c r="AL114" s="81">
        <f t="shared" si="13"/>
        <v>0</v>
      </c>
      <c r="AM114" s="81"/>
      <c r="AN114" s="182">
        <f t="shared" si="3"/>
        <v>0</v>
      </c>
      <c r="AP114" s="172" t="str">
        <f t="shared" si="14"/>
        <v/>
      </c>
      <c r="AQ114" s="172"/>
      <c r="AR114" s="184" t="e">
        <f t="shared" si="4"/>
        <v>#N/A</v>
      </c>
      <c r="AS114" s="41"/>
      <c r="AT114" s="81" t="str">
        <f t="shared" si="15"/>
        <v/>
      </c>
      <c r="AU114" s="81"/>
      <c r="AV114" s="182" t="e">
        <f t="shared" si="5"/>
        <v>#N/A</v>
      </c>
      <c r="AW114" s="41"/>
      <c r="AX114" s="81">
        <f t="shared" si="26"/>
        <v>0</v>
      </c>
      <c r="AY114" s="81"/>
      <c r="AZ114" s="182">
        <f t="shared" si="22"/>
        <v>0</v>
      </c>
      <c r="BA114" s="41"/>
      <c r="BB114" s="81">
        <f t="shared" si="27"/>
        <v>0</v>
      </c>
      <c r="BC114" s="81"/>
      <c r="BD114" s="182">
        <f t="shared" si="23"/>
        <v>0</v>
      </c>
      <c r="BE114" s="41"/>
      <c r="BF114" s="81">
        <f t="shared" si="18"/>
        <v>0</v>
      </c>
      <c r="BG114" s="81"/>
      <c r="BH114" s="182">
        <f t="shared" si="8"/>
        <v>0</v>
      </c>
      <c r="BJ114" s="172" t="str">
        <f t="shared" si="19"/>
        <v/>
      </c>
      <c r="BK114" s="172"/>
      <c r="BL114" s="184" t="e">
        <f t="shared" si="9"/>
        <v>#N/A</v>
      </c>
      <c r="BM114" s="41"/>
    </row>
    <row r="115" spans="2:65" ht="15.75" customHeight="1">
      <c r="C115" s="17"/>
      <c r="D115" s="18"/>
      <c r="E115" s="13"/>
      <c r="F115" s="13"/>
      <c r="G115" s="13"/>
      <c r="H115" s="13"/>
      <c r="I115" s="13"/>
      <c r="J115" s="13"/>
      <c r="K115" s="20"/>
      <c r="L115" s="66"/>
      <c r="M115" s="125"/>
      <c r="N115" s="125"/>
      <c r="O115" s="80"/>
      <c r="P115" s="125"/>
      <c r="Q115" s="125"/>
      <c r="R115" s="125"/>
      <c r="S115" s="125"/>
      <c r="T115" s="125"/>
      <c r="U115" s="125"/>
      <c r="V115" s="125"/>
      <c r="W115" s="125"/>
      <c r="X115" s="125"/>
      <c r="Y115" s="125"/>
      <c r="Z115" s="41" t="str">
        <f t="shared" si="10"/>
        <v/>
      </c>
      <c r="AA115" s="125"/>
      <c r="AB115" s="181" t="str">
        <f t="shared" si="0"/>
        <v/>
      </c>
      <c r="AC115" s="161"/>
      <c r="AD115" s="41" t="str">
        <f t="shared" si="24"/>
        <v/>
      </c>
      <c r="AE115" s="125"/>
      <c r="AF115" s="181" t="str">
        <f t="shared" si="20"/>
        <v/>
      </c>
      <c r="AG115" s="125"/>
      <c r="AH115" s="41" t="str">
        <f t="shared" si="25"/>
        <v/>
      </c>
      <c r="AI115" s="125"/>
      <c r="AJ115" s="181" t="str">
        <f t="shared" si="21"/>
        <v/>
      </c>
      <c r="AK115" s="161"/>
      <c r="AL115" s="41" t="str">
        <f t="shared" si="13"/>
        <v/>
      </c>
      <c r="AM115" s="125"/>
      <c r="AN115" s="181" t="str">
        <f t="shared" si="3"/>
        <v/>
      </c>
      <c r="AP115" s="100" t="str">
        <f t="shared" si="14"/>
        <v/>
      </c>
      <c r="AQ115" s="125"/>
      <c r="AR115" s="183" t="str">
        <f t="shared" si="4"/>
        <v/>
      </c>
      <c r="AS115" s="125"/>
      <c r="AT115" s="41" t="str">
        <f t="shared" si="15"/>
        <v/>
      </c>
      <c r="AU115" s="125"/>
      <c r="AV115" s="181" t="str">
        <f t="shared" si="5"/>
        <v/>
      </c>
      <c r="AW115" s="125"/>
      <c r="AX115" s="41" t="str">
        <f t="shared" si="26"/>
        <v/>
      </c>
      <c r="AY115" s="125"/>
      <c r="AZ115" s="181" t="str">
        <f t="shared" si="22"/>
        <v/>
      </c>
      <c r="BA115" s="125"/>
      <c r="BB115" s="41" t="str">
        <f t="shared" si="27"/>
        <v/>
      </c>
      <c r="BC115" s="125"/>
      <c r="BD115" s="181" t="str">
        <f t="shared" si="23"/>
        <v/>
      </c>
      <c r="BE115" s="125"/>
      <c r="BF115" s="41" t="str">
        <f t="shared" si="18"/>
        <v/>
      </c>
      <c r="BG115" s="125"/>
      <c r="BH115" s="181" t="str">
        <f t="shared" si="8"/>
        <v/>
      </c>
      <c r="BJ115" s="100" t="str">
        <f t="shared" si="19"/>
        <v/>
      </c>
      <c r="BK115" s="125"/>
      <c r="BL115" s="183" t="str">
        <f t="shared" si="9"/>
        <v/>
      </c>
      <c r="BM115" s="125"/>
    </row>
    <row r="116" spans="2:65" ht="15.75" customHeight="1">
      <c r="C116" s="17"/>
      <c r="D116" s="18"/>
      <c r="E116" s="13"/>
      <c r="F116" s="13"/>
      <c r="G116" s="13" t="s">
        <v>308</v>
      </c>
      <c r="H116" s="13"/>
      <c r="I116" s="13"/>
      <c r="J116" s="13"/>
      <c r="K116" s="20"/>
      <c r="L116" s="66" t="s">
        <v>29</v>
      </c>
      <c r="M116" s="125"/>
      <c r="N116" s="41">
        <f>SUM(N113:N115)</f>
        <v>2349830</v>
      </c>
      <c r="O116" s="80"/>
      <c r="P116" s="41">
        <f>SUM(P113:P115)</f>
        <v>2349830</v>
      </c>
      <c r="Q116" s="41"/>
      <c r="R116" s="41">
        <f>SUM(R113:R115)</f>
        <v>1681441</v>
      </c>
      <c r="S116" s="41"/>
      <c r="T116" s="41" t="e">
        <f>SUM(T113:T115)</f>
        <v>#N/A</v>
      </c>
      <c r="U116" s="41"/>
      <c r="V116" s="41">
        <f>SUM(V113:V115)</f>
        <v>2349830</v>
      </c>
      <c r="W116" s="41"/>
      <c r="X116" s="41">
        <f>SUM(X113:X115)</f>
        <v>2349830</v>
      </c>
      <c r="Y116" s="41"/>
      <c r="Z116" s="41">
        <f t="shared" si="10"/>
        <v>0</v>
      </c>
      <c r="AA116" s="41"/>
      <c r="AB116" s="181">
        <f t="shared" si="0"/>
        <v>0</v>
      </c>
      <c r="AC116" s="161"/>
      <c r="AD116" s="41">
        <f t="shared" si="24"/>
        <v>0</v>
      </c>
      <c r="AE116" s="41"/>
      <c r="AF116" s="181">
        <f t="shared" si="20"/>
        <v>0</v>
      </c>
      <c r="AG116" s="41"/>
      <c r="AH116" s="41">
        <f t="shared" si="25"/>
        <v>0</v>
      </c>
      <c r="AI116" s="41"/>
      <c r="AJ116" s="181">
        <f t="shared" si="21"/>
        <v>0</v>
      </c>
      <c r="AK116" s="161"/>
      <c r="AL116" s="41">
        <f t="shared" si="13"/>
        <v>668389</v>
      </c>
      <c r="AM116" s="41"/>
      <c r="AN116" s="181">
        <f t="shared" si="3"/>
        <v>0.39750963608000522</v>
      </c>
      <c r="AP116" s="100" t="str">
        <f t="shared" si="14"/>
        <v/>
      </c>
      <c r="AQ116" s="100"/>
      <c r="AR116" s="183" t="e">
        <f t="shared" si="4"/>
        <v>#N/A</v>
      </c>
      <c r="AS116" s="41"/>
      <c r="AT116" s="41" t="str">
        <f t="shared" si="15"/>
        <v/>
      </c>
      <c r="AU116" s="41"/>
      <c r="AV116" s="181" t="e">
        <f t="shared" si="5"/>
        <v>#N/A</v>
      </c>
      <c r="AW116" s="41"/>
      <c r="AX116" s="41">
        <f t="shared" si="26"/>
        <v>0</v>
      </c>
      <c r="AY116" s="41"/>
      <c r="AZ116" s="181">
        <f t="shared" si="22"/>
        <v>0</v>
      </c>
      <c r="BA116" s="41"/>
      <c r="BB116" s="41">
        <f t="shared" si="27"/>
        <v>0</v>
      </c>
      <c r="BC116" s="41"/>
      <c r="BD116" s="181">
        <f t="shared" si="23"/>
        <v>0</v>
      </c>
      <c r="BE116" s="41"/>
      <c r="BF116" s="41">
        <f t="shared" si="18"/>
        <v>668389</v>
      </c>
      <c r="BG116" s="41"/>
      <c r="BH116" s="181">
        <f t="shared" si="8"/>
        <v>0.39750963608000522</v>
      </c>
      <c r="BJ116" s="100" t="str">
        <f t="shared" si="19"/>
        <v/>
      </c>
      <c r="BK116" s="100"/>
      <c r="BL116" s="183" t="e">
        <f t="shared" si="9"/>
        <v>#N/A</v>
      </c>
      <c r="BM116" s="41"/>
    </row>
    <row r="117" spans="2:65" ht="15.75" customHeight="1">
      <c r="C117" s="17"/>
      <c r="D117" s="18"/>
      <c r="E117" s="13"/>
      <c r="F117" s="13"/>
      <c r="G117" s="13"/>
      <c r="H117" s="13"/>
      <c r="I117" s="13"/>
      <c r="J117" s="13"/>
      <c r="K117" s="20"/>
      <c r="L117" s="66"/>
      <c r="M117" s="125"/>
      <c r="N117" s="125"/>
      <c r="O117" s="80"/>
      <c r="P117" s="125"/>
      <c r="Q117" s="125"/>
      <c r="R117" s="125"/>
      <c r="S117" s="125"/>
      <c r="T117" s="125"/>
      <c r="U117" s="125"/>
      <c r="V117" s="125"/>
      <c r="W117" s="125"/>
      <c r="X117" s="125"/>
      <c r="Y117" s="125"/>
      <c r="Z117" s="41" t="str">
        <f t="shared" si="10"/>
        <v/>
      </c>
      <c r="AA117" s="125"/>
      <c r="AB117" s="181" t="str">
        <f t="shared" si="0"/>
        <v/>
      </c>
      <c r="AC117" s="161"/>
      <c r="AD117" s="41" t="str">
        <f t="shared" si="24"/>
        <v/>
      </c>
      <c r="AE117" s="125"/>
      <c r="AF117" s="181" t="str">
        <f t="shared" si="20"/>
        <v/>
      </c>
      <c r="AG117" s="125"/>
      <c r="AH117" s="41" t="str">
        <f t="shared" si="25"/>
        <v/>
      </c>
      <c r="AI117" s="125"/>
      <c r="AJ117" s="181" t="str">
        <f t="shared" si="21"/>
        <v/>
      </c>
      <c r="AK117" s="161"/>
      <c r="AL117" s="41" t="str">
        <f t="shared" si="13"/>
        <v/>
      </c>
      <c r="AM117" s="125"/>
      <c r="AN117" s="181" t="str">
        <f t="shared" si="3"/>
        <v/>
      </c>
      <c r="AP117" s="100" t="str">
        <f t="shared" si="14"/>
        <v/>
      </c>
      <c r="AQ117" s="125"/>
      <c r="AR117" s="183" t="str">
        <f t="shared" si="4"/>
        <v/>
      </c>
      <c r="AS117" s="125"/>
      <c r="AT117" s="41" t="str">
        <f t="shared" si="15"/>
        <v/>
      </c>
      <c r="AU117" s="125"/>
      <c r="AV117" s="181" t="str">
        <f t="shared" si="5"/>
        <v/>
      </c>
      <c r="AW117" s="125"/>
      <c r="AX117" s="41" t="str">
        <f t="shared" si="26"/>
        <v/>
      </c>
      <c r="AY117" s="125"/>
      <c r="AZ117" s="181" t="str">
        <f t="shared" si="22"/>
        <v/>
      </c>
      <c r="BA117" s="125"/>
      <c r="BB117" s="41" t="str">
        <f t="shared" si="27"/>
        <v/>
      </c>
      <c r="BC117" s="125"/>
      <c r="BD117" s="181" t="str">
        <f t="shared" si="23"/>
        <v/>
      </c>
      <c r="BE117" s="125"/>
      <c r="BF117" s="41" t="str">
        <f t="shared" si="18"/>
        <v/>
      </c>
      <c r="BG117" s="125"/>
      <c r="BH117" s="181" t="str">
        <f t="shared" si="8"/>
        <v/>
      </c>
      <c r="BJ117" s="100" t="str">
        <f t="shared" si="19"/>
        <v/>
      </c>
      <c r="BK117" s="125"/>
      <c r="BL117" s="183" t="str">
        <f t="shared" si="9"/>
        <v/>
      </c>
      <c r="BM117" s="125"/>
    </row>
    <row r="118" spans="2:65" ht="15.75" customHeight="1">
      <c r="B118" s="231">
        <v>40</v>
      </c>
      <c r="C118" s="17"/>
      <c r="D118" s="18" t="s">
        <v>13</v>
      </c>
      <c r="E118" s="13" t="s">
        <v>313</v>
      </c>
      <c r="F118" s="13"/>
      <c r="G118" s="13"/>
      <c r="H118" s="13"/>
      <c r="I118" s="13"/>
      <c r="J118" s="13"/>
      <c r="K118" s="67"/>
      <c r="L118" s="22" t="s">
        <v>29</v>
      </c>
      <c r="M118" s="125"/>
      <c r="N118" s="41">
        <f>VLOOKUP($B118,'[1]09-10-11'!$A$4:$EA$400,MATCH(N$2, '[1]09-10-11'!$A$4:$EA$4, 0))</f>
        <v>152717</v>
      </c>
      <c r="O118" s="80"/>
      <c r="P118" s="41">
        <f>VLOOKUP($B118,'[1]09-10-11'!$A$4:$EA$400,MATCH(P$2, '[1]09-10-11'!$A$4:$EA$4, 0))</f>
        <v>202717</v>
      </c>
      <c r="Q118" s="41"/>
      <c r="R118" s="41">
        <f>VLOOKUP($B118,'[1]09-10-11'!$A$4:$EA$400,MATCH(R$2, '[1]09-10-11'!$A$4:$EA$4, 0))</f>
        <v>0</v>
      </c>
      <c r="S118" s="41"/>
      <c r="T118" s="41" t="e">
        <f>VLOOKUP($B118,'[1]09-10-11'!$A$4:$EA$400,MATCH(T$2, '[1]09-10-11'!$A$4:$EA$4, 0))</f>
        <v>#N/A</v>
      </c>
      <c r="U118" s="41"/>
      <c r="V118" s="41">
        <f>VLOOKUP($B118,'[1]09-10-11'!$A$4:$EA$400,MATCH(V$2, '[1]09-10-11'!$A$4:$EA$4, 0))</f>
        <v>152717</v>
      </c>
      <c r="W118" s="41"/>
      <c r="X118" s="41">
        <f>VLOOKUP($B118,'[1]09-10-11'!$A$4:$EA$400,MATCH(X$2, '[1]09-10-11'!$A$4:$EA$4, 0))</f>
        <v>202717</v>
      </c>
      <c r="Y118" s="41"/>
      <c r="Z118" s="41">
        <f t="shared" si="10"/>
        <v>50000</v>
      </c>
      <c r="AA118" s="41"/>
      <c r="AB118" s="181">
        <f t="shared" ref="AB118:AB180" si="28">IF($V118="","",  IF($X118="","", IF($V118=0,"---",(IF(ISERROR(($X118/$V118)-1),"---",($X118/$V118)-1) ))))</f>
        <v>0.32740297412861707</v>
      </c>
      <c r="AC118" s="161"/>
      <c r="AD118" s="41">
        <f t="shared" si="24"/>
        <v>0</v>
      </c>
      <c r="AE118" s="41"/>
      <c r="AF118" s="181">
        <f t="shared" ref="AF118:AF149" si="29">IF($P118="","",  IF($X118="","", IF($P118=0,"---",(IF(ISERROR(($X118/$P118)-1),"---",($X118/$P118)-1) ))))</f>
        <v>0</v>
      </c>
      <c r="AG118" s="41"/>
      <c r="AH118" s="41">
        <f t="shared" si="25"/>
        <v>50000</v>
      </c>
      <c r="AI118" s="41"/>
      <c r="AJ118" s="181">
        <f t="shared" ref="AJ118:AJ149" si="30">IF($N118="","",  IF($X118="","", IF($N118=0,"---",(IF(ISERROR(($X118/$N118)-1),"---",($X118/$N118)-1) ))))</f>
        <v>0.32740297412861707</v>
      </c>
      <c r="AK118" s="161"/>
      <c r="AL118" s="41">
        <f t="shared" si="13"/>
        <v>202717</v>
      </c>
      <c r="AM118" s="41"/>
      <c r="AN118" s="181" t="str">
        <f t="shared" ref="AN118:AN180" si="31">IF($R118="","",  IF($X118="","", IF($R118=0,"---",(IF(ISERROR(($X118/$R118)-1),"---",($X118/$R118)-1) ))))</f>
        <v>---</v>
      </c>
      <c r="AP118" s="100" t="str">
        <f t="shared" si="14"/>
        <v/>
      </c>
      <c r="AQ118" s="100"/>
      <c r="AR118" s="183" t="e">
        <f t="shared" ref="AR118:AR180" si="32">IF($T118="","",  IF($X118="","", IF($T118=0,"---",(IF(ISERROR(($X118/$T118)-1),"---",($X118/$T118)-1) ))))</f>
        <v>#N/A</v>
      </c>
      <c r="AS118" s="41"/>
      <c r="AT118" s="41" t="str">
        <f t="shared" si="15"/>
        <v/>
      </c>
      <c r="AU118" s="41"/>
      <c r="AV118" s="181" t="e">
        <f t="shared" ref="AV118:AV180" si="33">IF($R118="","",  IF($T118="","", IF($R118=0,"---",(IF(ISERROR(($T118/$R118)-1),"---",($T118/$R118)-1) ))))</f>
        <v>#N/A</v>
      </c>
      <c r="AW118" s="41"/>
      <c r="AX118" s="41">
        <f t="shared" si="26"/>
        <v>0</v>
      </c>
      <c r="AY118" s="41"/>
      <c r="AZ118" s="181">
        <f t="shared" ref="AZ118:AZ149" si="34">IF($N118="","",  IF($V118="","", IF($N118=0,"---",(IF(ISERROR(($V118/$N118)-1),"---",($V118/$N118)-1) ))))</f>
        <v>0</v>
      </c>
      <c r="BA118" s="41"/>
      <c r="BB118" s="41">
        <f t="shared" si="27"/>
        <v>-50000</v>
      </c>
      <c r="BC118" s="41"/>
      <c r="BD118" s="181">
        <f t="shared" ref="BD118:BD149" si="35">IF($P118="","",  IF($V118="","", IF($P118=0,"---",(IF(ISERROR(($V118/$P118)-1),"---",($V118/$P118)-1) ))))</f>
        <v>-0.24664926967151246</v>
      </c>
      <c r="BE118" s="41"/>
      <c r="BF118" s="41">
        <f t="shared" si="18"/>
        <v>152717</v>
      </c>
      <c r="BG118" s="41"/>
      <c r="BH118" s="181" t="str">
        <f t="shared" ref="BH118:BH180" si="36">IF($R118="","",  IF($V118="","", IF($R118=0,"---",(IF(ISERROR(($V118/$R118)-1),"---",($V118/$R118)-1) ))))</f>
        <v>---</v>
      </c>
      <c r="BJ118" s="100" t="str">
        <f t="shared" si="19"/>
        <v/>
      </c>
      <c r="BK118" s="100"/>
      <c r="BL118" s="183" t="e">
        <f t="shared" ref="BL118:BL180" si="37">IF($T118="","",  IF($V118="","", IF($T118=0,"---",(IF(ISERROR(($V118/$T118)-1),"---",($V118/$T118)-1) ))))</f>
        <v>#N/A</v>
      </c>
      <c r="BM118" s="41"/>
    </row>
    <row r="119" spans="2:65" ht="15.75" customHeight="1">
      <c r="C119" s="17"/>
      <c r="D119" s="18"/>
      <c r="E119" s="13"/>
      <c r="F119" s="13"/>
      <c r="G119" s="13"/>
      <c r="H119" s="13"/>
      <c r="I119" s="13"/>
      <c r="J119" s="13"/>
      <c r="K119" s="67"/>
      <c r="L119" s="22"/>
      <c r="M119" s="125"/>
      <c r="N119" s="125"/>
      <c r="O119" s="80"/>
      <c r="P119" s="125"/>
      <c r="Q119" s="125"/>
      <c r="R119" s="125"/>
      <c r="S119" s="125"/>
      <c r="T119" s="125"/>
      <c r="U119" s="125"/>
      <c r="V119" s="125"/>
      <c r="W119" s="125"/>
      <c r="X119" s="125"/>
      <c r="Y119" s="125"/>
      <c r="Z119" s="41" t="str">
        <f t="shared" ref="Z119:Z181" si="38">IF(AND(ISNUMBER($V119),ISNUMBER($X119)),IF((ABS($V119-$X119))&gt;0.49,$X119-$V119,0),"")</f>
        <v/>
      </c>
      <c r="AA119" s="125"/>
      <c r="AB119" s="181" t="str">
        <f t="shared" si="28"/>
        <v/>
      </c>
      <c r="AC119" s="161"/>
      <c r="AD119" s="41" t="str">
        <f t="shared" ref="AD119:AD150" si="39">IF(AND(ISNUMBER($P119),ISNUMBER($X119)),IF((ABS($P119-$X119))&gt;0.49,$X119-$P119,0),"")</f>
        <v/>
      </c>
      <c r="AE119" s="125"/>
      <c r="AF119" s="181" t="str">
        <f t="shared" si="29"/>
        <v/>
      </c>
      <c r="AG119" s="125"/>
      <c r="AH119" s="41" t="str">
        <f t="shared" ref="AH119:AH150" si="40">IF(AND(ISNUMBER($N119),ISNUMBER($X119)),IF((ABS($N119-$X119))&gt;0.49,$X119-$N119,0),"")</f>
        <v/>
      </c>
      <c r="AI119" s="125"/>
      <c r="AJ119" s="181" t="str">
        <f t="shared" si="30"/>
        <v/>
      </c>
      <c r="AK119" s="161"/>
      <c r="AL119" s="41" t="str">
        <f t="shared" ref="AL119:AL181" si="41">IF(AND(ISNUMBER($R119),ISNUMBER($X119)),IF((ABS($R119-$X119))&gt;0.49,$X119-$R119,0),"")</f>
        <v/>
      </c>
      <c r="AM119" s="125"/>
      <c r="AN119" s="181" t="str">
        <f t="shared" si="31"/>
        <v/>
      </c>
      <c r="AP119" s="100" t="str">
        <f t="shared" ref="AP119:AP181" si="42">IF(AND(ISNUMBER($T119),ISNUMBER($X119)),IF((ABS($T119-$X119))&gt;0.49,$X119-$T119,0),"")</f>
        <v/>
      </c>
      <c r="AQ119" s="125"/>
      <c r="AR119" s="183" t="str">
        <f t="shared" si="32"/>
        <v/>
      </c>
      <c r="AS119" s="125"/>
      <c r="AT119" s="41" t="str">
        <f t="shared" ref="AT119:AT181" si="43">IF(AND(ISNUMBER($R119),ISNUMBER($T119)),IF((ABS($R119-$T119))&gt;0.49,$T119-$R119,0),"")</f>
        <v/>
      </c>
      <c r="AU119" s="125"/>
      <c r="AV119" s="181" t="str">
        <f t="shared" si="33"/>
        <v/>
      </c>
      <c r="AW119" s="125"/>
      <c r="AX119" s="41" t="str">
        <f t="shared" ref="AX119:AX150" si="44">IF(AND(ISNUMBER($N119),ISNUMBER($V119)),IF((ABS($N119-$V119))&gt;0.49,$V119-$N119,0),"")</f>
        <v/>
      </c>
      <c r="AY119" s="125"/>
      <c r="AZ119" s="181" t="str">
        <f t="shared" si="34"/>
        <v/>
      </c>
      <c r="BA119" s="125"/>
      <c r="BB119" s="41" t="str">
        <f t="shared" ref="BB119:BB150" si="45">IF(AND(ISNUMBER($P119),ISNUMBER($V119)),IF((ABS($P119-$V119))&gt;0.49,$V119-$P119,0),"")</f>
        <v/>
      </c>
      <c r="BC119" s="125"/>
      <c r="BD119" s="181" t="str">
        <f t="shared" si="35"/>
        <v/>
      </c>
      <c r="BE119" s="125"/>
      <c r="BF119" s="41" t="str">
        <f t="shared" ref="BF119:BF181" si="46">IF(AND(ISNUMBER($R119),ISNUMBER($V119)),IF((ABS($R119-$V119))&gt;0.49,$V119-$R119,0),"")</f>
        <v/>
      </c>
      <c r="BG119" s="125"/>
      <c r="BH119" s="181" t="str">
        <f t="shared" si="36"/>
        <v/>
      </c>
      <c r="BJ119" s="100" t="str">
        <f t="shared" ref="BJ119:BJ181" si="47">IF(AND(ISNUMBER($T119),ISNUMBER($V119)),IF((ABS($T119-$V119))&gt;0.49,$V119-$T119,0),"")</f>
        <v/>
      </c>
      <c r="BK119" s="125"/>
      <c r="BL119" s="183" t="str">
        <f t="shared" si="37"/>
        <v/>
      </c>
      <c r="BM119" s="125"/>
    </row>
    <row r="120" spans="2:65" ht="15.75" customHeight="1">
      <c r="B120" s="230">
        <v>51</v>
      </c>
      <c r="C120" s="55">
        <v>2</v>
      </c>
      <c r="D120" s="150" t="s">
        <v>362</v>
      </c>
      <c r="E120" s="13"/>
      <c r="F120" s="13"/>
      <c r="G120" s="13"/>
      <c r="H120" s="13"/>
      <c r="I120" s="13"/>
      <c r="J120" s="13"/>
      <c r="K120" s="67"/>
      <c r="L120" s="22" t="s">
        <v>29</v>
      </c>
      <c r="M120" s="125"/>
      <c r="N120" s="41">
        <f>VLOOKUP($B120,'[1]09-10-11'!$A$4:$EA$400,MATCH(N$2, '[1]09-10-11'!$A$4:$EA$4, 0))</f>
        <v>0</v>
      </c>
      <c r="O120" s="80"/>
      <c r="P120" s="41">
        <f>VLOOKUP($B120,'[1]09-10-11'!$A$4:$EA$400,MATCH(P$2, '[1]09-10-11'!$A$4:$EA$4, 0))</f>
        <v>200000</v>
      </c>
      <c r="Q120" s="41"/>
      <c r="R120" s="41">
        <f>VLOOKUP($B120,'[1]09-10-11'!$A$4:$EA$400,MATCH(R$2, '[1]09-10-11'!$A$4:$EA$4, 0))</f>
        <v>0</v>
      </c>
      <c r="S120" s="41"/>
      <c r="T120" s="41" t="e">
        <f>VLOOKUP($B120,'[1]09-10-11'!$A$4:$EA$400,MATCH(T$2, '[1]09-10-11'!$A$4:$EA$4, 0))</f>
        <v>#N/A</v>
      </c>
      <c r="U120" s="41"/>
      <c r="V120" s="41">
        <f>VLOOKUP($B120,'[1]09-10-11'!$A$4:$EA$400,MATCH(V$2, '[1]09-10-11'!$A$4:$EA$4, 0))</f>
        <v>0</v>
      </c>
      <c r="W120" s="41"/>
      <c r="X120" s="41">
        <f>VLOOKUP($B120,'[1]09-10-11'!$A$4:$EA$400,MATCH(X$2, '[1]09-10-11'!$A$4:$EA$4, 0))</f>
        <v>0</v>
      </c>
      <c r="Y120" s="41"/>
      <c r="Z120" s="100">
        <f t="shared" si="38"/>
        <v>0</v>
      </c>
      <c r="AA120" s="100"/>
      <c r="AB120" s="183" t="str">
        <f t="shared" si="28"/>
        <v>---</v>
      </c>
      <c r="AC120" s="169"/>
      <c r="AD120" s="100">
        <f t="shared" si="39"/>
        <v>-200000</v>
      </c>
      <c r="AE120" s="100"/>
      <c r="AF120" s="183">
        <f t="shared" si="29"/>
        <v>-1</v>
      </c>
      <c r="AG120" s="41"/>
      <c r="AH120" s="41">
        <f t="shared" si="40"/>
        <v>0</v>
      </c>
      <c r="AI120" s="41"/>
      <c r="AJ120" s="183" t="str">
        <f t="shared" si="30"/>
        <v>---</v>
      </c>
      <c r="AK120" s="169"/>
      <c r="AL120" s="41">
        <f t="shared" si="41"/>
        <v>0</v>
      </c>
      <c r="AM120" s="41"/>
      <c r="AN120" s="181" t="str">
        <f t="shared" si="31"/>
        <v>---</v>
      </c>
      <c r="AP120" s="100" t="str">
        <f t="shared" si="42"/>
        <v/>
      </c>
      <c r="AQ120" s="100"/>
      <c r="AR120" s="183" t="e">
        <f t="shared" si="32"/>
        <v>#N/A</v>
      </c>
      <c r="AS120" s="41"/>
      <c r="AT120" s="100" t="str">
        <f t="shared" si="43"/>
        <v/>
      </c>
      <c r="AU120" s="100"/>
      <c r="AV120" s="183" t="e">
        <f t="shared" si="33"/>
        <v>#N/A</v>
      </c>
      <c r="AW120" s="41"/>
      <c r="AX120" s="100">
        <f t="shared" si="44"/>
        <v>0</v>
      </c>
      <c r="AY120" s="100"/>
      <c r="AZ120" s="183" t="str">
        <f t="shared" si="34"/>
        <v>---</v>
      </c>
      <c r="BA120" s="41"/>
      <c r="BB120" s="100">
        <f t="shared" si="45"/>
        <v>-200000</v>
      </c>
      <c r="BC120" s="100"/>
      <c r="BD120" s="183">
        <f t="shared" si="35"/>
        <v>-1</v>
      </c>
      <c r="BE120" s="41"/>
      <c r="BF120" s="41">
        <f t="shared" si="46"/>
        <v>0</v>
      </c>
      <c r="BG120" s="41"/>
      <c r="BH120" s="181" t="str">
        <f t="shared" si="36"/>
        <v>---</v>
      </c>
      <c r="BJ120" s="100" t="str">
        <f t="shared" si="47"/>
        <v/>
      </c>
      <c r="BK120" s="100"/>
      <c r="BL120" s="183" t="e">
        <f t="shared" si="37"/>
        <v>#N/A</v>
      </c>
      <c r="BM120" s="41"/>
    </row>
    <row r="121" spans="2:65" ht="15.75" customHeight="1">
      <c r="B121" s="231">
        <v>108</v>
      </c>
      <c r="C121" s="55">
        <v>3</v>
      </c>
      <c r="D121" s="18" t="s">
        <v>204</v>
      </c>
      <c r="E121" s="18"/>
      <c r="F121" s="18"/>
      <c r="G121" s="18"/>
      <c r="H121" s="18"/>
      <c r="I121" s="18"/>
      <c r="J121" s="13"/>
      <c r="K121" s="23"/>
      <c r="L121" s="22" t="s">
        <v>29</v>
      </c>
      <c r="M121" s="125"/>
      <c r="N121" s="41">
        <f>VLOOKUP($B121,'[1]09-10-11'!$A$4:$EA$400,MATCH(N$2, '[1]09-10-11'!$A$4:$EA$4, 0))</f>
        <v>1151673</v>
      </c>
      <c r="O121" s="80"/>
      <c r="P121" s="41">
        <f>VLOOKUP($B121,'[1]09-10-11'!$A$4:$EA$400,MATCH(P$2, '[1]09-10-11'!$A$4:$EA$4, 0))</f>
        <v>1151673</v>
      </c>
      <c r="Q121" s="41"/>
      <c r="R121" s="41">
        <f>VLOOKUP($B121,'[1]09-10-11'!$A$4:$EA$400,MATCH(R$2, '[1]09-10-11'!$A$4:$EA$4, 0))</f>
        <v>1151673</v>
      </c>
      <c r="S121" s="41"/>
      <c r="T121" s="41" t="e">
        <f>VLOOKUP($B121,'[1]09-10-11'!$A$4:$EA$400,MATCH(T$2, '[1]09-10-11'!$A$4:$EA$4, 0))</f>
        <v>#N/A</v>
      </c>
      <c r="U121" s="41"/>
      <c r="V121" s="41">
        <f>VLOOKUP($B121,'[1]09-10-11'!$A$4:$EA$400,MATCH(V$2, '[1]09-10-11'!$A$4:$EA$4, 0))</f>
        <v>1166673</v>
      </c>
      <c r="W121" s="41"/>
      <c r="X121" s="41">
        <f>VLOOKUP($B121,'[1]09-10-11'!$A$4:$EA$400,MATCH(X$2, '[1]09-10-11'!$A$4:$EA$4, 0))</f>
        <v>1151673</v>
      </c>
      <c r="Y121" s="41"/>
      <c r="Z121" s="41">
        <f t="shared" si="38"/>
        <v>-15000</v>
      </c>
      <c r="AA121" s="41"/>
      <c r="AB121" s="181">
        <f t="shared" si="28"/>
        <v>-1.285707306160333E-2</v>
      </c>
      <c r="AC121" s="161"/>
      <c r="AD121" s="41">
        <f t="shared" si="39"/>
        <v>0</v>
      </c>
      <c r="AE121" s="41"/>
      <c r="AF121" s="181">
        <f t="shared" si="29"/>
        <v>0</v>
      </c>
      <c r="AG121" s="41"/>
      <c r="AH121" s="41">
        <f t="shared" si="40"/>
        <v>0</v>
      </c>
      <c r="AI121" s="41"/>
      <c r="AJ121" s="181">
        <f t="shared" si="30"/>
        <v>0</v>
      </c>
      <c r="AK121" s="161"/>
      <c r="AL121" s="41">
        <f t="shared" si="41"/>
        <v>0</v>
      </c>
      <c r="AM121" s="41"/>
      <c r="AN121" s="181">
        <f t="shared" si="31"/>
        <v>0</v>
      </c>
      <c r="AP121" s="100" t="str">
        <f t="shared" si="42"/>
        <v/>
      </c>
      <c r="AQ121" s="100"/>
      <c r="AR121" s="183" t="e">
        <f t="shared" si="32"/>
        <v>#N/A</v>
      </c>
      <c r="AS121" s="41"/>
      <c r="AT121" s="41" t="str">
        <f t="shared" si="43"/>
        <v/>
      </c>
      <c r="AU121" s="41"/>
      <c r="AV121" s="181" t="e">
        <f t="shared" si="33"/>
        <v>#N/A</v>
      </c>
      <c r="AW121" s="41"/>
      <c r="AX121" s="41">
        <f t="shared" si="44"/>
        <v>15000</v>
      </c>
      <c r="AY121" s="41"/>
      <c r="AZ121" s="181">
        <f t="shared" si="34"/>
        <v>1.3024530400556511E-2</v>
      </c>
      <c r="BA121" s="41"/>
      <c r="BB121" s="41">
        <f t="shared" si="45"/>
        <v>15000</v>
      </c>
      <c r="BC121" s="41"/>
      <c r="BD121" s="181">
        <f t="shared" si="35"/>
        <v>1.3024530400556511E-2</v>
      </c>
      <c r="BE121" s="41"/>
      <c r="BF121" s="41">
        <f t="shared" si="46"/>
        <v>15000</v>
      </c>
      <c r="BG121" s="41"/>
      <c r="BH121" s="181">
        <f t="shared" si="36"/>
        <v>1.3024530400556511E-2</v>
      </c>
      <c r="BJ121" s="100" t="str">
        <f t="shared" si="47"/>
        <v/>
      </c>
      <c r="BK121" s="100"/>
      <c r="BL121" s="183" t="e">
        <f t="shared" si="37"/>
        <v>#N/A</v>
      </c>
      <c r="BM121" s="41"/>
    </row>
    <row r="122" spans="2:65" ht="15.75" customHeight="1">
      <c r="B122" s="231">
        <v>56.5</v>
      </c>
      <c r="C122" s="55">
        <v>4</v>
      </c>
      <c r="D122" s="13" t="s">
        <v>114</v>
      </c>
      <c r="E122" s="13"/>
      <c r="F122" s="13"/>
      <c r="G122" s="13"/>
      <c r="H122" s="13"/>
      <c r="I122" s="13"/>
      <c r="J122" s="13"/>
      <c r="K122" s="13"/>
      <c r="L122" s="22" t="s">
        <v>29</v>
      </c>
      <c r="M122" s="125"/>
      <c r="N122" s="41">
        <f>VLOOKUP($B122,'[1]09-10-11'!$A$4:$EA$400,MATCH(N$2, '[1]09-10-11'!$A$4:$EA$4, 0))</f>
        <v>378000</v>
      </c>
      <c r="O122" s="80"/>
      <c r="P122" s="41">
        <f>VLOOKUP($B122,'[1]09-10-11'!$A$4:$EA$400,MATCH(P$2, '[1]09-10-11'!$A$4:$EA$4, 0))</f>
        <v>403000</v>
      </c>
      <c r="Q122" s="41"/>
      <c r="R122" s="41">
        <f>VLOOKUP($B122,'[1]09-10-11'!$A$4:$EA$400,MATCH(R$2, '[1]09-10-11'!$A$4:$EA$4, 0))</f>
        <v>300000</v>
      </c>
      <c r="S122" s="41"/>
      <c r="T122" s="41" t="e">
        <f>VLOOKUP($B122,'[1]09-10-11'!$A$4:$EA$400,MATCH(T$2, '[1]09-10-11'!$A$4:$EA$4, 0))</f>
        <v>#N/A</v>
      </c>
      <c r="U122" s="41"/>
      <c r="V122" s="41">
        <f>VLOOKUP($B122,'[1]09-10-11'!$A$4:$EA$400,MATCH(V$2, '[1]09-10-11'!$A$4:$EA$4, 0))</f>
        <v>378000</v>
      </c>
      <c r="W122" s="41"/>
      <c r="X122" s="41">
        <f>VLOOKUP($B122,'[1]09-10-11'!$A$4:$EA$400,MATCH(X$2, '[1]09-10-11'!$A$4:$EA$4, 0))</f>
        <v>403000</v>
      </c>
      <c r="Y122" s="41"/>
      <c r="Z122" s="41">
        <f t="shared" si="38"/>
        <v>25000</v>
      </c>
      <c r="AA122" s="41"/>
      <c r="AB122" s="181">
        <f t="shared" si="28"/>
        <v>6.6137566137566051E-2</v>
      </c>
      <c r="AC122" s="161"/>
      <c r="AD122" s="41">
        <f t="shared" si="39"/>
        <v>0</v>
      </c>
      <c r="AE122" s="41"/>
      <c r="AF122" s="181">
        <f t="shared" si="29"/>
        <v>0</v>
      </c>
      <c r="AG122" s="41"/>
      <c r="AH122" s="41">
        <f t="shared" si="40"/>
        <v>25000</v>
      </c>
      <c r="AI122" s="41"/>
      <c r="AJ122" s="181">
        <f t="shared" si="30"/>
        <v>6.6137566137566051E-2</v>
      </c>
      <c r="AK122" s="161"/>
      <c r="AL122" s="41">
        <f t="shared" si="41"/>
        <v>103000</v>
      </c>
      <c r="AM122" s="41"/>
      <c r="AN122" s="181">
        <f t="shared" si="31"/>
        <v>0.34333333333333327</v>
      </c>
      <c r="AP122" s="100" t="str">
        <f t="shared" si="42"/>
        <v/>
      </c>
      <c r="AQ122" s="100"/>
      <c r="AR122" s="183" t="e">
        <f t="shared" si="32"/>
        <v>#N/A</v>
      </c>
      <c r="AS122" s="41"/>
      <c r="AT122" s="41" t="str">
        <f t="shared" si="43"/>
        <v/>
      </c>
      <c r="AU122" s="41"/>
      <c r="AV122" s="181" t="e">
        <f t="shared" si="33"/>
        <v>#N/A</v>
      </c>
      <c r="AW122" s="41"/>
      <c r="AX122" s="41">
        <f t="shared" si="44"/>
        <v>0</v>
      </c>
      <c r="AY122" s="41"/>
      <c r="AZ122" s="181">
        <f t="shared" si="34"/>
        <v>0</v>
      </c>
      <c r="BA122" s="41"/>
      <c r="BB122" s="41">
        <f t="shared" si="45"/>
        <v>-25000</v>
      </c>
      <c r="BC122" s="41"/>
      <c r="BD122" s="181">
        <f t="shared" si="35"/>
        <v>-6.2034739454094323E-2</v>
      </c>
      <c r="BE122" s="41"/>
      <c r="BF122" s="41">
        <f t="shared" si="46"/>
        <v>78000</v>
      </c>
      <c r="BG122" s="41"/>
      <c r="BH122" s="181">
        <f t="shared" si="36"/>
        <v>0.26</v>
      </c>
      <c r="BJ122" s="100" t="str">
        <f t="shared" si="47"/>
        <v/>
      </c>
      <c r="BK122" s="100"/>
      <c r="BL122" s="183" t="e">
        <f t="shared" si="37"/>
        <v>#N/A</v>
      </c>
      <c r="BM122" s="41"/>
    </row>
    <row r="123" spans="2:65" ht="15.75" customHeight="1">
      <c r="B123" s="231">
        <v>57</v>
      </c>
      <c r="C123" s="55">
        <v>5</v>
      </c>
      <c r="D123" s="13" t="s">
        <v>135</v>
      </c>
      <c r="E123" s="13"/>
      <c r="F123" s="13"/>
      <c r="G123" s="13"/>
      <c r="H123" s="13"/>
      <c r="I123" s="13"/>
      <c r="J123" s="13"/>
      <c r="K123" s="20"/>
      <c r="L123" s="66" t="s">
        <v>29</v>
      </c>
      <c r="M123" s="125"/>
      <c r="N123" s="41">
        <f>VLOOKUP($B123,'[1]09-10-11'!$A$4:$EA$400,MATCH(N$2, '[1]09-10-11'!$A$4:$EA$4, 0))</f>
        <v>65042</v>
      </c>
      <c r="O123" s="80"/>
      <c r="P123" s="41">
        <f>VLOOKUP($B123,'[1]09-10-11'!$A$4:$EA$400,MATCH(P$2, '[1]09-10-11'!$A$4:$EA$4, 0))</f>
        <v>71542</v>
      </c>
      <c r="Q123" s="41"/>
      <c r="R123" s="41">
        <f>VLOOKUP($B123,'[1]09-10-11'!$A$4:$EA$400,MATCH(R$2, '[1]09-10-11'!$A$4:$EA$4, 0))</f>
        <v>65042</v>
      </c>
      <c r="S123" s="41"/>
      <c r="T123" s="41" t="e">
        <f>VLOOKUP($B123,'[1]09-10-11'!$A$4:$EA$400,MATCH(T$2, '[1]09-10-11'!$A$4:$EA$4, 0))</f>
        <v>#N/A</v>
      </c>
      <c r="U123" s="41"/>
      <c r="V123" s="41">
        <f>VLOOKUP($B123,'[1]09-10-11'!$A$4:$EA$400,MATCH(V$2, '[1]09-10-11'!$A$4:$EA$4, 0))</f>
        <v>70000</v>
      </c>
      <c r="W123" s="41"/>
      <c r="X123" s="41">
        <f>VLOOKUP($B123,'[1]09-10-11'!$A$4:$EA$400,MATCH(X$2, '[1]09-10-11'!$A$4:$EA$4, 0))</f>
        <v>71542</v>
      </c>
      <c r="Y123" s="41"/>
      <c r="Z123" s="41">
        <f t="shared" si="38"/>
        <v>1542</v>
      </c>
      <c r="AA123" s="41"/>
      <c r="AB123" s="181">
        <f t="shared" si="28"/>
        <v>2.2028571428571508E-2</v>
      </c>
      <c r="AC123" s="161"/>
      <c r="AD123" s="41">
        <f t="shared" si="39"/>
        <v>0</v>
      </c>
      <c r="AE123" s="41"/>
      <c r="AF123" s="181">
        <f t="shared" si="29"/>
        <v>0</v>
      </c>
      <c r="AG123" s="41"/>
      <c r="AH123" s="41">
        <f t="shared" si="40"/>
        <v>6500</v>
      </c>
      <c r="AI123" s="41"/>
      <c r="AJ123" s="181">
        <f t="shared" si="30"/>
        <v>9.9935426339903488E-2</v>
      </c>
      <c r="AK123" s="161"/>
      <c r="AL123" s="41">
        <f t="shared" si="41"/>
        <v>6500</v>
      </c>
      <c r="AM123" s="41"/>
      <c r="AN123" s="181">
        <f t="shared" si="31"/>
        <v>9.9935426339903488E-2</v>
      </c>
      <c r="AP123" s="100" t="str">
        <f t="shared" si="42"/>
        <v/>
      </c>
      <c r="AQ123" s="100"/>
      <c r="AR123" s="183" t="e">
        <f t="shared" si="32"/>
        <v>#N/A</v>
      </c>
      <c r="AS123" s="41"/>
      <c r="AT123" s="41" t="str">
        <f t="shared" si="43"/>
        <v/>
      </c>
      <c r="AU123" s="41"/>
      <c r="AV123" s="181" t="e">
        <f t="shared" si="33"/>
        <v>#N/A</v>
      </c>
      <c r="AW123" s="41"/>
      <c r="AX123" s="41">
        <f t="shared" si="44"/>
        <v>4958</v>
      </c>
      <c r="AY123" s="41"/>
      <c r="AZ123" s="181">
        <f t="shared" si="34"/>
        <v>7.6227668275883342E-2</v>
      </c>
      <c r="BA123" s="41"/>
      <c r="BB123" s="41">
        <f t="shared" si="45"/>
        <v>-1542</v>
      </c>
      <c r="BC123" s="41"/>
      <c r="BD123" s="181">
        <f t="shared" si="35"/>
        <v>-2.1553772609096744E-2</v>
      </c>
      <c r="BE123" s="41"/>
      <c r="BF123" s="41">
        <f t="shared" si="46"/>
        <v>4958</v>
      </c>
      <c r="BG123" s="41"/>
      <c r="BH123" s="181">
        <f t="shared" si="36"/>
        <v>7.6227668275883342E-2</v>
      </c>
      <c r="BJ123" s="100" t="str">
        <f t="shared" si="47"/>
        <v/>
      </c>
      <c r="BK123" s="100"/>
      <c r="BL123" s="183" t="e">
        <f t="shared" si="37"/>
        <v>#N/A</v>
      </c>
      <c r="BM123" s="41"/>
    </row>
    <row r="124" spans="2:65" ht="15.75" customHeight="1">
      <c r="B124" s="231">
        <v>58</v>
      </c>
      <c r="C124" s="55">
        <v>6</v>
      </c>
      <c r="D124" s="13" t="s">
        <v>224</v>
      </c>
      <c r="E124" s="13"/>
      <c r="F124" s="13"/>
      <c r="G124" s="13"/>
      <c r="H124" s="13"/>
      <c r="I124" s="13"/>
      <c r="J124" s="13"/>
      <c r="K124" s="20"/>
      <c r="L124" s="66" t="s">
        <v>29</v>
      </c>
      <c r="M124" s="125"/>
      <c r="N124" s="41">
        <f>VLOOKUP($B124,'[1]09-10-11'!$A$4:$EA$400,MATCH(N$2, '[1]09-10-11'!$A$4:$EA$4, 0))</f>
        <v>32397</v>
      </c>
      <c r="O124" s="80"/>
      <c r="P124" s="41">
        <f>VLOOKUP($B124,'[1]09-10-11'!$A$4:$EA$400,MATCH(P$2, '[1]09-10-11'!$A$4:$EA$4, 0))</f>
        <v>33397</v>
      </c>
      <c r="Q124" s="41"/>
      <c r="R124" s="41">
        <f>VLOOKUP($B124,'[1]09-10-11'!$A$4:$EA$400,MATCH(R$2, '[1]09-10-11'!$A$4:$EA$4, 0))</f>
        <v>33397</v>
      </c>
      <c r="S124" s="41"/>
      <c r="T124" s="41" t="e">
        <f>VLOOKUP($B124,'[1]09-10-11'!$A$4:$EA$400,MATCH(T$2, '[1]09-10-11'!$A$4:$EA$4, 0))</f>
        <v>#N/A</v>
      </c>
      <c r="U124" s="41"/>
      <c r="V124" s="41">
        <f>VLOOKUP($B124,'[1]09-10-11'!$A$4:$EA$400,MATCH(V$2, '[1]09-10-11'!$A$4:$EA$4, 0))</f>
        <v>33397</v>
      </c>
      <c r="W124" s="41"/>
      <c r="X124" s="41">
        <f>VLOOKUP($B124,'[1]09-10-11'!$A$4:$EA$400,MATCH(X$2, '[1]09-10-11'!$A$4:$EA$4, 0))</f>
        <v>33397</v>
      </c>
      <c r="Y124" s="41"/>
      <c r="Z124" s="41">
        <f t="shared" si="38"/>
        <v>0</v>
      </c>
      <c r="AA124" s="41"/>
      <c r="AB124" s="181">
        <f t="shared" si="28"/>
        <v>0</v>
      </c>
      <c r="AC124" s="161"/>
      <c r="AD124" s="41">
        <f t="shared" si="39"/>
        <v>0</v>
      </c>
      <c r="AE124" s="41"/>
      <c r="AF124" s="181">
        <f t="shared" si="29"/>
        <v>0</v>
      </c>
      <c r="AG124" s="41"/>
      <c r="AH124" s="41">
        <f t="shared" si="40"/>
        <v>1000</v>
      </c>
      <c r="AI124" s="41"/>
      <c r="AJ124" s="181">
        <f t="shared" si="30"/>
        <v>3.0867055591567105E-2</v>
      </c>
      <c r="AK124" s="161"/>
      <c r="AL124" s="41">
        <f t="shared" si="41"/>
        <v>0</v>
      </c>
      <c r="AM124" s="41"/>
      <c r="AN124" s="181">
        <f t="shared" si="31"/>
        <v>0</v>
      </c>
      <c r="AP124" s="100" t="str">
        <f t="shared" si="42"/>
        <v/>
      </c>
      <c r="AQ124" s="100"/>
      <c r="AR124" s="183" t="e">
        <f t="shared" si="32"/>
        <v>#N/A</v>
      </c>
      <c r="AS124" s="41"/>
      <c r="AT124" s="41" t="str">
        <f t="shared" si="43"/>
        <v/>
      </c>
      <c r="AU124" s="41"/>
      <c r="AV124" s="181" t="e">
        <f t="shared" si="33"/>
        <v>#N/A</v>
      </c>
      <c r="AW124" s="41"/>
      <c r="AX124" s="41">
        <f t="shared" si="44"/>
        <v>1000</v>
      </c>
      <c r="AY124" s="41"/>
      <c r="AZ124" s="181">
        <f t="shared" si="34"/>
        <v>3.0867055591567105E-2</v>
      </c>
      <c r="BA124" s="41"/>
      <c r="BB124" s="41">
        <f t="shared" si="45"/>
        <v>0</v>
      </c>
      <c r="BC124" s="41"/>
      <c r="BD124" s="181">
        <f t="shared" si="35"/>
        <v>0</v>
      </c>
      <c r="BE124" s="41"/>
      <c r="BF124" s="41">
        <f t="shared" si="46"/>
        <v>0</v>
      </c>
      <c r="BG124" s="41"/>
      <c r="BH124" s="181">
        <f t="shared" si="36"/>
        <v>0</v>
      </c>
      <c r="BJ124" s="100" t="str">
        <f t="shared" si="47"/>
        <v/>
      </c>
      <c r="BK124" s="100"/>
      <c r="BL124" s="183" t="e">
        <f t="shared" si="37"/>
        <v>#N/A</v>
      </c>
      <c r="BM124" s="41"/>
    </row>
    <row r="125" spans="2:65" ht="15.75" customHeight="1">
      <c r="B125" s="231">
        <v>60</v>
      </c>
      <c r="C125" s="55">
        <v>7</v>
      </c>
      <c r="D125" s="13" t="s">
        <v>93</v>
      </c>
      <c r="E125" s="13"/>
      <c r="F125" s="13"/>
      <c r="G125" s="13"/>
      <c r="H125" s="13"/>
      <c r="I125" s="13"/>
      <c r="J125" s="13"/>
      <c r="K125" s="20"/>
      <c r="L125" s="66" t="s">
        <v>29</v>
      </c>
      <c r="M125" s="125"/>
      <c r="N125" s="41">
        <f>VLOOKUP($B125,'[1]09-10-11'!$A$4:$EA$400,MATCH(N$2, '[1]09-10-11'!$A$4:$EA$4, 0))</f>
        <v>31453</v>
      </c>
      <c r="O125" s="80"/>
      <c r="P125" s="41">
        <f>VLOOKUP($B125,'[1]09-10-11'!$A$4:$EA$400,MATCH(P$2, '[1]09-10-11'!$A$4:$EA$4, 0))</f>
        <v>32453</v>
      </c>
      <c r="Q125" s="41"/>
      <c r="R125" s="41">
        <f>VLOOKUP($B125,'[1]09-10-11'!$A$4:$EA$400,MATCH(R$2, '[1]09-10-11'!$A$4:$EA$4, 0))</f>
        <v>32453</v>
      </c>
      <c r="S125" s="41"/>
      <c r="T125" s="41" t="e">
        <f>VLOOKUP($B125,'[1]09-10-11'!$A$4:$EA$400,MATCH(T$2, '[1]09-10-11'!$A$4:$EA$4, 0))</f>
        <v>#N/A</v>
      </c>
      <c r="U125" s="41"/>
      <c r="V125" s="41">
        <f>VLOOKUP($B125,'[1]09-10-11'!$A$4:$EA$400,MATCH(V$2, '[1]09-10-11'!$A$4:$EA$4, 0))</f>
        <v>32453</v>
      </c>
      <c r="W125" s="41"/>
      <c r="X125" s="41">
        <f>VLOOKUP($B125,'[1]09-10-11'!$A$4:$EA$400,MATCH(X$2, '[1]09-10-11'!$A$4:$EA$4, 0))</f>
        <v>32453</v>
      </c>
      <c r="Y125" s="41"/>
      <c r="Z125" s="41">
        <f t="shared" si="38"/>
        <v>0</v>
      </c>
      <c r="AA125" s="41"/>
      <c r="AB125" s="181">
        <f t="shared" si="28"/>
        <v>0</v>
      </c>
      <c r="AC125" s="161"/>
      <c r="AD125" s="41">
        <f t="shared" si="39"/>
        <v>0</v>
      </c>
      <c r="AE125" s="41"/>
      <c r="AF125" s="181">
        <f t="shared" si="29"/>
        <v>0</v>
      </c>
      <c r="AG125" s="41"/>
      <c r="AH125" s="41">
        <f t="shared" si="40"/>
        <v>1000</v>
      </c>
      <c r="AI125" s="41"/>
      <c r="AJ125" s="181">
        <f t="shared" si="30"/>
        <v>3.1793469621339776E-2</v>
      </c>
      <c r="AK125" s="161"/>
      <c r="AL125" s="41">
        <f t="shared" si="41"/>
        <v>0</v>
      </c>
      <c r="AM125" s="41"/>
      <c r="AN125" s="181">
        <f t="shared" si="31"/>
        <v>0</v>
      </c>
      <c r="AP125" s="100" t="str">
        <f t="shared" si="42"/>
        <v/>
      </c>
      <c r="AQ125" s="100"/>
      <c r="AR125" s="183" t="e">
        <f t="shared" si="32"/>
        <v>#N/A</v>
      </c>
      <c r="AS125" s="41"/>
      <c r="AT125" s="41" t="str">
        <f t="shared" si="43"/>
        <v/>
      </c>
      <c r="AU125" s="41"/>
      <c r="AV125" s="181" t="e">
        <f t="shared" si="33"/>
        <v>#N/A</v>
      </c>
      <c r="AW125" s="41"/>
      <c r="AX125" s="41">
        <f t="shared" si="44"/>
        <v>1000</v>
      </c>
      <c r="AY125" s="41"/>
      <c r="AZ125" s="181">
        <f t="shared" si="34"/>
        <v>3.1793469621339776E-2</v>
      </c>
      <c r="BA125" s="41"/>
      <c r="BB125" s="41">
        <f t="shared" si="45"/>
        <v>0</v>
      </c>
      <c r="BC125" s="41"/>
      <c r="BD125" s="181">
        <f t="shared" si="35"/>
        <v>0</v>
      </c>
      <c r="BE125" s="41"/>
      <c r="BF125" s="41">
        <f t="shared" si="46"/>
        <v>0</v>
      </c>
      <c r="BG125" s="41"/>
      <c r="BH125" s="181">
        <f t="shared" si="36"/>
        <v>0</v>
      </c>
      <c r="BJ125" s="100" t="str">
        <f t="shared" si="47"/>
        <v/>
      </c>
      <c r="BK125" s="100"/>
      <c r="BL125" s="183" t="e">
        <f t="shared" si="37"/>
        <v>#N/A</v>
      </c>
      <c r="BM125" s="41"/>
    </row>
    <row r="126" spans="2:65" ht="15.75" customHeight="1">
      <c r="B126" s="231">
        <v>61</v>
      </c>
      <c r="C126" s="55">
        <v>8</v>
      </c>
      <c r="D126" s="13" t="s">
        <v>55</v>
      </c>
      <c r="E126" s="13"/>
      <c r="F126" s="13"/>
      <c r="G126" s="13"/>
      <c r="H126" s="13"/>
      <c r="I126" s="13"/>
      <c r="J126" s="13"/>
      <c r="K126" s="20"/>
      <c r="L126" s="22" t="s">
        <v>29</v>
      </c>
      <c r="M126" s="125"/>
      <c r="N126" s="41">
        <f>VLOOKUP($B126,'[1]09-10-11'!$A$4:$EA$400,MATCH(N$2, '[1]09-10-11'!$A$4:$EA$4, 0))</f>
        <v>6575</v>
      </c>
      <c r="O126" s="80"/>
      <c r="P126" s="41">
        <f>VLOOKUP($B126,'[1]09-10-11'!$A$4:$EA$400,MATCH(P$2, '[1]09-10-11'!$A$4:$EA$4, 0))</f>
        <v>6575</v>
      </c>
      <c r="Q126" s="41"/>
      <c r="R126" s="41">
        <f>VLOOKUP($B126,'[1]09-10-11'!$A$4:$EA$400,MATCH(R$2, '[1]09-10-11'!$A$4:$EA$4, 0))</f>
        <v>6575</v>
      </c>
      <c r="S126" s="41"/>
      <c r="T126" s="41" t="e">
        <f>VLOOKUP($B126,'[1]09-10-11'!$A$4:$EA$400,MATCH(T$2, '[1]09-10-11'!$A$4:$EA$4, 0))</f>
        <v>#N/A</v>
      </c>
      <c r="U126" s="41"/>
      <c r="V126" s="41">
        <f>VLOOKUP($B126,'[1]09-10-11'!$A$4:$EA$400,MATCH(V$2, '[1]09-10-11'!$A$4:$EA$4, 0))</f>
        <v>6575</v>
      </c>
      <c r="W126" s="41"/>
      <c r="X126" s="41">
        <f>VLOOKUP($B126,'[1]09-10-11'!$A$4:$EA$400,MATCH(X$2, '[1]09-10-11'!$A$4:$EA$4, 0))</f>
        <v>6575</v>
      </c>
      <c r="Y126" s="41"/>
      <c r="Z126" s="41">
        <f t="shared" si="38"/>
        <v>0</v>
      </c>
      <c r="AA126" s="41"/>
      <c r="AB126" s="181">
        <f t="shared" si="28"/>
        <v>0</v>
      </c>
      <c r="AC126" s="161"/>
      <c r="AD126" s="41">
        <f t="shared" si="39"/>
        <v>0</v>
      </c>
      <c r="AE126" s="41"/>
      <c r="AF126" s="181">
        <f t="shared" si="29"/>
        <v>0</v>
      </c>
      <c r="AG126" s="41"/>
      <c r="AH126" s="41">
        <f t="shared" si="40"/>
        <v>0</v>
      </c>
      <c r="AI126" s="41"/>
      <c r="AJ126" s="181">
        <f t="shared" si="30"/>
        <v>0</v>
      </c>
      <c r="AK126" s="161"/>
      <c r="AL126" s="41">
        <f t="shared" si="41"/>
        <v>0</v>
      </c>
      <c r="AM126" s="41"/>
      <c r="AN126" s="181">
        <f t="shared" si="31"/>
        <v>0</v>
      </c>
      <c r="AP126" s="100" t="str">
        <f t="shared" si="42"/>
        <v/>
      </c>
      <c r="AQ126" s="100"/>
      <c r="AR126" s="183" t="e">
        <f t="shared" si="32"/>
        <v>#N/A</v>
      </c>
      <c r="AS126" s="41"/>
      <c r="AT126" s="41" t="str">
        <f t="shared" si="43"/>
        <v/>
      </c>
      <c r="AU126" s="41"/>
      <c r="AV126" s="181" t="e">
        <f t="shared" si="33"/>
        <v>#N/A</v>
      </c>
      <c r="AW126" s="41"/>
      <c r="AX126" s="41">
        <f t="shared" si="44"/>
        <v>0</v>
      </c>
      <c r="AY126" s="41"/>
      <c r="AZ126" s="181">
        <f t="shared" si="34"/>
        <v>0</v>
      </c>
      <c r="BA126" s="41"/>
      <c r="BB126" s="41">
        <f t="shared" si="45"/>
        <v>0</v>
      </c>
      <c r="BC126" s="41"/>
      <c r="BD126" s="181">
        <f t="shared" si="35"/>
        <v>0</v>
      </c>
      <c r="BE126" s="41"/>
      <c r="BF126" s="41">
        <f t="shared" si="46"/>
        <v>0</v>
      </c>
      <c r="BG126" s="41"/>
      <c r="BH126" s="181">
        <f t="shared" si="36"/>
        <v>0</v>
      </c>
      <c r="BJ126" s="100" t="str">
        <f t="shared" si="47"/>
        <v/>
      </c>
      <c r="BK126" s="100"/>
      <c r="BL126" s="183" t="e">
        <f t="shared" si="37"/>
        <v>#N/A</v>
      </c>
      <c r="BM126" s="41"/>
    </row>
    <row r="127" spans="2:65" ht="15.75" customHeight="1">
      <c r="B127" s="231">
        <v>62</v>
      </c>
      <c r="C127" s="55">
        <v>9</v>
      </c>
      <c r="D127" s="13" t="s">
        <v>94</v>
      </c>
      <c r="E127" s="13"/>
      <c r="F127" s="13"/>
      <c r="G127" s="13"/>
      <c r="H127" s="13"/>
      <c r="I127" s="13"/>
      <c r="J127" s="13"/>
      <c r="K127" s="20"/>
      <c r="L127" s="22" t="s">
        <v>29</v>
      </c>
      <c r="M127" s="125"/>
      <c r="N127" s="41">
        <f>VLOOKUP($B127,'[1]09-10-11'!$A$4:$EA$400,MATCH(N$2, '[1]09-10-11'!$A$4:$EA$4, 0))</f>
        <v>169840</v>
      </c>
      <c r="O127" s="80"/>
      <c r="P127" s="41">
        <f>VLOOKUP($B127,'[1]09-10-11'!$A$4:$EA$400,MATCH(P$2, '[1]09-10-11'!$A$4:$EA$4, 0))</f>
        <v>169840</v>
      </c>
      <c r="Q127" s="41"/>
      <c r="R127" s="41">
        <f>VLOOKUP($B127,'[1]09-10-11'!$A$4:$EA$400,MATCH(R$2, '[1]09-10-11'!$A$4:$EA$4, 0))</f>
        <v>169840</v>
      </c>
      <c r="S127" s="41"/>
      <c r="T127" s="41" t="e">
        <f>VLOOKUP($B127,'[1]09-10-11'!$A$4:$EA$400,MATCH(T$2, '[1]09-10-11'!$A$4:$EA$4, 0))</f>
        <v>#N/A</v>
      </c>
      <c r="U127" s="41"/>
      <c r="V127" s="41">
        <f>VLOOKUP($B127,'[1]09-10-11'!$A$4:$EA$400,MATCH(V$2, '[1]09-10-11'!$A$4:$EA$4, 0))</f>
        <v>175840</v>
      </c>
      <c r="W127" s="41"/>
      <c r="X127" s="41">
        <f>VLOOKUP($B127,'[1]09-10-11'!$A$4:$EA$400,MATCH(X$2, '[1]09-10-11'!$A$4:$EA$4, 0))</f>
        <v>169840</v>
      </c>
      <c r="Y127" s="41"/>
      <c r="Z127" s="41">
        <f t="shared" si="38"/>
        <v>-6000</v>
      </c>
      <c r="AA127" s="41"/>
      <c r="AB127" s="181">
        <f t="shared" si="28"/>
        <v>-3.4121929026387665E-2</v>
      </c>
      <c r="AC127" s="161"/>
      <c r="AD127" s="41">
        <f t="shared" si="39"/>
        <v>0</v>
      </c>
      <c r="AE127" s="41"/>
      <c r="AF127" s="181">
        <f t="shared" si="29"/>
        <v>0</v>
      </c>
      <c r="AG127" s="41"/>
      <c r="AH127" s="41">
        <f t="shared" si="40"/>
        <v>0</v>
      </c>
      <c r="AI127" s="41"/>
      <c r="AJ127" s="181">
        <f t="shared" si="30"/>
        <v>0</v>
      </c>
      <c r="AK127" s="161"/>
      <c r="AL127" s="41">
        <f t="shared" si="41"/>
        <v>0</v>
      </c>
      <c r="AM127" s="41"/>
      <c r="AN127" s="181">
        <f t="shared" si="31"/>
        <v>0</v>
      </c>
      <c r="AP127" s="100" t="str">
        <f t="shared" si="42"/>
        <v/>
      </c>
      <c r="AQ127" s="100"/>
      <c r="AR127" s="183" t="e">
        <f t="shared" si="32"/>
        <v>#N/A</v>
      </c>
      <c r="AS127" s="41"/>
      <c r="AT127" s="41" t="str">
        <f t="shared" si="43"/>
        <v/>
      </c>
      <c r="AU127" s="41"/>
      <c r="AV127" s="181" t="e">
        <f t="shared" si="33"/>
        <v>#N/A</v>
      </c>
      <c r="AW127" s="41"/>
      <c r="AX127" s="41">
        <f t="shared" si="44"/>
        <v>6000</v>
      </c>
      <c r="AY127" s="41"/>
      <c r="AZ127" s="181">
        <f t="shared" si="34"/>
        <v>3.5327366933584514E-2</v>
      </c>
      <c r="BA127" s="41"/>
      <c r="BB127" s="41">
        <f t="shared" si="45"/>
        <v>6000</v>
      </c>
      <c r="BC127" s="41"/>
      <c r="BD127" s="181">
        <f t="shared" si="35"/>
        <v>3.5327366933584514E-2</v>
      </c>
      <c r="BE127" s="41"/>
      <c r="BF127" s="41">
        <f t="shared" si="46"/>
        <v>6000</v>
      </c>
      <c r="BG127" s="41"/>
      <c r="BH127" s="181">
        <f t="shared" si="36"/>
        <v>3.5327366933584514E-2</v>
      </c>
      <c r="BJ127" s="100" t="str">
        <f t="shared" si="47"/>
        <v/>
      </c>
      <c r="BK127" s="100"/>
      <c r="BL127" s="183" t="e">
        <f t="shared" si="37"/>
        <v>#N/A</v>
      </c>
      <c r="BM127" s="41"/>
    </row>
    <row r="128" spans="2:65" ht="15.75" customHeight="1">
      <c r="B128" s="231">
        <v>63</v>
      </c>
      <c r="C128" s="55">
        <v>10</v>
      </c>
      <c r="D128" s="13" t="s">
        <v>136</v>
      </c>
      <c r="E128" s="13"/>
      <c r="F128" s="13"/>
      <c r="G128" s="13"/>
      <c r="H128" s="13"/>
      <c r="I128" s="13"/>
      <c r="J128" s="13"/>
      <c r="K128" s="67"/>
      <c r="L128" s="22" t="s">
        <v>29</v>
      </c>
      <c r="M128" s="125"/>
      <c r="N128" s="41">
        <f>VLOOKUP($B128,'[1]09-10-11'!$A$4:$EA$400,MATCH(N$2, '[1]09-10-11'!$A$4:$EA$4, 0))</f>
        <v>16699</v>
      </c>
      <c r="O128" s="80"/>
      <c r="P128" s="41">
        <f>VLOOKUP($B128,'[1]09-10-11'!$A$4:$EA$400,MATCH(P$2, '[1]09-10-11'!$A$4:$EA$4, 0))</f>
        <v>16699</v>
      </c>
      <c r="Q128" s="41"/>
      <c r="R128" s="41">
        <f>VLOOKUP($B128,'[1]09-10-11'!$A$4:$EA$400,MATCH(R$2, '[1]09-10-11'!$A$4:$EA$4, 0))</f>
        <v>16699</v>
      </c>
      <c r="S128" s="41"/>
      <c r="T128" s="41" t="e">
        <f>VLOOKUP($B128,'[1]09-10-11'!$A$4:$EA$400,MATCH(T$2, '[1]09-10-11'!$A$4:$EA$4, 0))</f>
        <v>#N/A</v>
      </c>
      <c r="U128" s="41"/>
      <c r="V128" s="41">
        <f>VLOOKUP($B128,'[1]09-10-11'!$A$4:$EA$400,MATCH(V$2, '[1]09-10-11'!$A$4:$EA$4, 0))</f>
        <v>16699</v>
      </c>
      <c r="W128" s="41"/>
      <c r="X128" s="41">
        <f>VLOOKUP($B128,'[1]09-10-11'!$A$4:$EA$400,MATCH(X$2, '[1]09-10-11'!$A$4:$EA$4, 0))</f>
        <v>16699</v>
      </c>
      <c r="Y128" s="41"/>
      <c r="Z128" s="41">
        <f t="shared" si="38"/>
        <v>0</v>
      </c>
      <c r="AA128" s="41"/>
      <c r="AB128" s="181">
        <f t="shared" si="28"/>
        <v>0</v>
      </c>
      <c r="AC128" s="161"/>
      <c r="AD128" s="41">
        <f t="shared" si="39"/>
        <v>0</v>
      </c>
      <c r="AE128" s="41"/>
      <c r="AF128" s="181">
        <f t="shared" si="29"/>
        <v>0</v>
      </c>
      <c r="AG128" s="41"/>
      <c r="AH128" s="41">
        <f t="shared" si="40"/>
        <v>0</v>
      </c>
      <c r="AI128" s="41"/>
      <c r="AJ128" s="181">
        <f t="shared" si="30"/>
        <v>0</v>
      </c>
      <c r="AK128" s="161"/>
      <c r="AL128" s="41">
        <f t="shared" si="41"/>
        <v>0</v>
      </c>
      <c r="AM128" s="41"/>
      <c r="AN128" s="181">
        <f t="shared" si="31"/>
        <v>0</v>
      </c>
      <c r="AP128" s="100" t="str">
        <f t="shared" si="42"/>
        <v/>
      </c>
      <c r="AQ128" s="100"/>
      <c r="AR128" s="183" t="e">
        <f t="shared" si="32"/>
        <v>#N/A</v>
      </c>
      <c r="AS128" s="41"/>
      <c r="AT128" s="41" t="str">
        <f t="shared" si="43"/>
        <v/>
      </c>
      <c r="AU128" s="41"/>
      <c r="AV128" s="181" t="e">
        <f t="shared" si="33"/>
        <v>#N/A</v>
      </c>
      <c r="AW128" s="41"/>
      <c r="AX128" s="41">
        <f t="shared" si="44"/>
        <v>0</v>
      </c>
      <c r="AY128" s="41"/>
      <c r="AZ128" s="181">
        <f t="shared" si="34"/>
        <v>0</v>
      </c>
      <c r="BA128" s="41"/>
      <c r="BB128" s="41">
        <f t="shared" si="45"/>
        <v>0</v>
      </c>
      <c r="BC128" s="41"/>
      <c r="BD128" s="181">
        <f t="shared" si="35"/>
        <v>0</v>
      </c>
      <c r="BE128" s="41"/>
      <c r="BF128" s="41">
        <f t="shared" si="46"/>
        <v>0</v>
      </c>
      <c r="BG128" s="41"/>
      <c r="BH128" s="181">
        <f t="shared" si="36"/>
        <v>0</v>
      </c>
      <c r="BJ128" s="100" t="str">
        <f t="shared" si="47"/>
        <v/>
      </c>
      <c r="BK128" s="100"/>
      <c r="BL128" s="183" t="e">
        <f t="shared" si="37"/>
        <v>#N/A</v>
      </c>
      <c r="BM128" s="41"/>
    </row>
    <row r="129" spans="2:65" ht="15.75" customHeight="1">
      <c r="B129" s="231">
        <v>64</v>
      </c>
      <c r="C129" s="55">
        <v>11</v>
      </c>
      <c r="D129" s="13" t="s">
        <v>128</v>
      </c>
      <c r="E129" s="13"/>
      <c r="F129" s="18"/>
      <c r="G129" s="18"/>
      <c r="H129" s="13"/>
      <c r="I129" s="13"/>
      <c r="J129" s="13"/>
      <c r="K129" s="67"/>
      <c r="L129" s="22" t="s">
        <v>29</v>
      </c>
      <c r="M129" s="125"/>
      <c r="N129" s="81">
        <f>VLOOKUP($B129,'[1]09-10-11'!$A$4:$EA$400,MATCH(N$2, '[1]09-10-11'!$A$4:$EA$4, 0))</f>
        <v>48445</v>
      </c>
      <c r="O129" s="80"/>
      <c r="P129" s="81">
        <f>VLOOKUP($B129,'[1]09-10-11'!$A$4:$EA$400,MATCH(P$2, '[1]09-10-11'!$A$4:$EA$4, 0))</f>
        <v>55445</v>
      </c>
      <c r="Q129" s="81"/>
      <c r="R129" s="81">
        <f>VLOOKUP($B129,'[1]09-10-11'!$A$4:$EA$400,MATCH(R$2, '[1]09-10-11'!$A$4:$EA$4, 0))</f>
        <v>43600</v>
      </c>
      <c r="S129" s="81"/>
      <c r="T129" s="81" t="e">
        <f>VLOOKUP($B129,'[1]09-10-11'!$A$4:$EA$400,MATCH(T$2, '[1]09-10-11'!$A$4:$EA$4, 0))</f>
        <v>#N/A</v>
      </c>
      <c r="U129" s="81"/>
      <c r="V129" s="81">
        <f>VLOOKUP($B129,'[1]09-10-11'!$A$4:$EA$400,MATCH(V$2, '[1]09-10-11'!$A$4:$EA$4, 0))</f>
        <v>51445</v>
      </c>
      <c r="W129" s="81"/>
      <c r="X129" s="81">
        <f>VLOOKUP($B129,'[1]09-10-11'!$A$4:$EA$400,MATCH(X$2, '[1]09-10-11'!$A$4:$EA$4, 0))</f>
        <v>55445</v>
      </c>
      <c r="Y129" s="41"/>
      <c r="Z129" s="81">
        <f t="shared" si="38"/>
        <v>4000</v>
      </c>
      <c r="AA129" s="81"/>
      <c r="AB129" s="182">
        <f t="shared" si="28"/>
        <v>7.7752940033045004E-2</v>
      </c>
      <c r="AC129" s="156"/>
      <c r="AD129" s="81">
        <f t="shared" si="39"/>
        <v>0</v>
      </c>
      <c r="AE129" s="81"/>
      <c r="AF129" s="182">
        <f t="shared" si="29"/>
        <v>0</v>
      </c>
      <c r="AG129" s="81"/>
      <c r="AH129" s="81">
        <f t="shared" si="40"/>
        <v>7000</v>
      </c>
      <c r="AI129" s="81"/>
      <c r="AJ129" s="182">
        <f t="shared" si="30"/>
        <v>0.14449375580555279</v>
      </c>
      <c r="AK129" s="157"/>
      <c r="AL129" s="81">
        <f t="shared" si="41"/>
        <v>11845</v>
      </c>
      <c r="AM129" s="81"/>
      <c r="AN129" s="182">
        <f t="shared" si="31"/>
        <v>0.27167431192660541</v>
      </c>
      <c r="AP129" s="81" t="str">
        <f t="shared" si="42"/>
        <v/>
      </c>
      <c r="AQ129" s="81"/>
      <c r="AR129" s="182" t="e">
        <f t="shared" si="32"/>
        <v>#N/A</v>
      </c>
      <c r="AS129" s="81"/>
      <c r="AT129" s="81" t="str">
        <f t="shared" si="43"/>
        <v/>
      </c>
      <c r="AU129" s="81"/>
      <c r="AV129" s="182" t="e">
        <f t="shared" si="33"/>
        <v>#N/A</v>
      </c>
      <c r="AW129" s="81"/>
      <c r="AX129" s="81">
        <f t="shared" si="44"/>
        <v>3000</v>
      </c>
      <c r="AY129" s="81"/>
      <c r="AZ129" s="182">
        <f t="shared" si="34"/>
        <v>6.1925895345236848E-2</v>
      </c>
      <c r="BA129" s="81"/>
      <c r="BB129" s="81">
        <f t="shared" si="45"/>
        <v>-4000</v>
      </c>
      <c r="BC129" s="81"/>
      <c r="BD129" s="182">
        <f t="shared" si="35"/>
        <v>-7.2143565695734546E-2</v>
      </c>
      <c r="BE129" s="81"/>
      <c r="BF129" s="81">
        <f t="shared" si="46"/>
        <v>7845</v>
      </c>
      <c r="BG129" s="81"/>
      <c r="BH129" s="182">
        <f t="shared" si="36"/>
        <v>0.17993119266055047</v>
      </c>
      <c r="BJ129" s="81" t="str">
        <f t="shared" si="47"/>
        <v/>
      </c>
      <c r="BK129" s="81"/>
      <c r="BL129" s="182" t="e">
        <f t="shared" si="37"/>
        <v>#N/A</v>
      </c>
      <c r="BM129" s="81"/>
    </row>
    <row r="130" spans="2:65" ht="15.75" customHeight="1">
      <c r="C130" s="17"/>
      <c r="D130" s="13"/>
      <c r="E130" s="13"/>
      <c r="F130" s="13"/>
      <c r="G130" s="13"/>
      <c r="H130" s="13"/>
      <c r="I130" s="13"/>
      <c r="J130" s="52"/>
      <c r="K130" s="67"/>
      <c r="L130" s="22"/>
      <c r="M130" s="125"/>
      <c r="N130" s="125"/>
      <c r="O130" s="80"/>
      <c r="P130" s="125"/>
      <c r="Q130" s="125"/>
      <c r="R130" s="41"/>
      <c r="S130" s="41"/>
      <c r="T130" s="41"/>
      <c r="U130" s="125"/>
      <c r="V130" s="41"/>
      <c r="W130" s="41"/>
      <c r="X130" s="41"/>
      <c r="Y130" s="41"/>
      <c r="Z130" s="41" t="str">
        <f t="shared" si="38"/>
        <v/>
      </c>
      <c r="AA130" s="125"/>
      <c r="AB130" s="181" t="str">
        <f t="shared" si="28"/>
        <v/>
      </c>
      <c r="AC130" s="161"/>
      <c r="AD130" s="41" t="str">
        <f t="shared" si="39"/>
        <v/>
      </c>
      <c r="AE130" s="125"/>
      <c r="AF130" s="181" t="str">
        <f t="shared" si="29"/>
        <v/>
      </c>
      <c r="AG130" s="125"/>
      <c r="AH130" s="41" t="str">
        <f t="shared" si="40"/>
        <v/>
      </c>
      <c r="AI130" s="125"/>
      <c r="AJ130" s="181" t="str">
        <f t="shared" si="30"/>
        <v/>
      </c>
      <c r="AK130" s="161"/>
      <c r="AL130" s="41" t="str">
        <f t="shared" si="41"/>
        <v/>
      </c>
      <c r="AM130" s="125"/>
      <c r="AN130" s="181" t="str">
        <f t="shared" si="31"/>
        <v/>
      </c>
      <c r="AP130" s="41" t="str">
        <f t="shared" si="42"/>
        <v/>
      </c>
      <c r="AQ130" s="125"/>
      <c r="AR130" s="181" t="str">
        <f t="shared" si="32"/>
        <v/>
      </c>
      <c r="AS130" s="125"/>
      <c r="AT130" s="41" t="str">
        <f t="shared" si="43"/>
        <v/>
      </c>
      <c r="AU130" s="125"/>
      <c r="AV130" s="181" t="str">
        <f t="shared" si="33"/>
        <v/>
      </c>
      <c r="AW130" s="125"/>
      <c r="AX130" s="41" t="str">
        <f t="shared" si="44"/>
        <v/>
      </c>
      <c r="AY130" s="125"/>
      <c r="AZ130" s="181" t="str">
        <f t="shared" si="34"/>
        <v/>
      </c>
      <c r="BA130" s="125"/>
      <c r="BB130" s="41" t="str">
        <f t="shared" si="45"/>
        <v/>
      </c>
      <c r="BC130" s="125"/>
      <c r="BD130" s="181" t="str">
        <f t="shared" si="35"/>
        <v/>
      </c>
      <c r="BE130" s="125"/>
      <c r="BF130" s="41" t="str">
        <f t="shared" si="46"/>
        <v/>
      </c>
      <c r="BG130" s="125"/>
      <c r="BH130" s="181" t="str">
        <f t="shared" si="36"/>
        <v/>
      </c>
      <c r="BJ130" s="41" t="str">
        <f t="shared" si="47"/>
        <v/>
      </c>
      <c r="BK130" s="125"/>
      <c r="BL130" s="181" t="str">
        <f t="shared" si="37"/>
        <v/>
      </c>
      <c r="BM130" s="125"/>
    </row>
    <row r="131" spans="2:65" ht="15.75" customHeight="1">
      <c r="C131" s="19"/>
      <c r="D131" s="13"/>
      <c r="E131" s="13"/>
      <c r="F131" s="13"/>
      <c r="G131" s="53" t="s">
        <v>276</v>
      </c>
      <c r="H131" s="53"/>
      <c r="I131" s="27"/>
      <c r="J131" s="27"/>
      <c r="K131" s="28"/>
      <c r="L131" s="29" t="s">
        <v>29</v>
      </c>
      <c r="M131" s="133"/>
      <c r="N131" s="82">
        <f>N116+SUM(N118:N130)</f>
        <v>4402671</v>
      </c>
      <c r="O131" s="78"/>
      <c r="P131" s="82">
        <f>P116+SUM(P118:P130)</f>
        <v>4693171</v>
      </c>
      <c r="Q131" s="82"/>
      <c r="R131" s="82">
        <f>R116+SUM(R118:R129)</f>
        <v>3500720</v>
      </c>
      <c r="S131" s="82"/>
      <c r="T131" s="82" t="e">
        <f>T116+SUM(T118:T129)</f>
        <v>#N/A</v>
      </c>
      <c r="U131" s="82"/>
      <c r="V131" s="82">
        <f>V116+SUM(V118:V129)</f>
        <v>4433629</v>
      </c>
      <c r="W131" s="82"/>
      <c r="X131" s="82">
        <f>X116+SUM(X118:X129)</f>
        <v>4493171</v>
      </c>
      <c r="Y131" s="82"/>
      <c r="Z131" s="82">
        <f t="shared" si="38"/>
        <v>59542</v>
      </c>
      <c r="AA131" s="82"/>
      <c r="AB131" s="185">
        <f t="shared" si="28"/>
        <v>1.3429630670495962E-2</v>
      </c>
      <c r="AC131" s="159"/>
      <c r="AD131" s="82">
        <f t="shared" si="39"/>
        <v>-200000</v>
      </c>
      <c r="AE131" s="82"/>
      <c r="AF131" s="185">
        <f t="shared" si="29"/>
        <v>-4.2615110337978268E-2</v>
      </c>
      <c r="AG131" s="82"/>
      <c r="AH131" s="82">
        <f t="shared" si="40"/>
        <v>90500</v>
      </c>
      <c r="AI131" s="82"/>
      <c r="AJ131" s="185">
        <f t="shared" si="30"/>
        <v>2.0555703571763617E-2</v>
      </c>
      <c r="AK131" s="159"/>
      <c r="AL131" s="82">
        <f t="shared" si="41"/>
        <v>992451</v>
      </c>
      <c r="AM131" s="82"/>
      <c r="AN131" s="185">
        <f t="shared" si="31"/>
        <v>0.28349910875477047</v>
      </c>
      <c r="AP131" s="82" t="str">
        <f t="shared" si="42"/>
        <v/>
      </c>
      <c r="AQ131" s="82"/>
      <c r="AR131" s="185" t="e">
        <f t="shared" si="32"/>
        <v>#N/A</v>
      </c>
      <c r="AS131" s="82"/>
      <c r="AT131" s="82" t="str">
        <f t="shared" si="43"/>
        <v/>
      </c>
      <c r="AU131" s="82"/>
      <c r="AV131" s="185" t="e">
        <f t="shared" si="33"/>
        <v>#N/A</v>
      </c>
      <c r="AW131" s="82"/>
      <c r="AX131" s="82">
        <f t="shared" si="44"/>
        <v>30958</v>
      </c>
      <c r="AY131" s="82"/>
      <c r="AZ131" s="185">
        <f t="shared" si="34"/>
        <v>7.031640565465791E-3</v>
      </c>
      <c r="BA131" s="82"/>
      <c r="BB131" s="82">
        <f t="shared" si="45"/>
        <v>-259542</v>
      </c>
      <c r="BC131" s="82"/>
      <c r="BD131" s="185">
        <f t="shared" si="35"/>
        <v>-5.5302054836697812E-2</v>
      </c>
      <c r="BE131" s="82"/>
      <c r="BF131" s="82">
        <f t="shared" si="46"/>
        <v>932909</v>
      </c>
      <c r="BG131" s="82"/>
      <c r="BH131" s="185">
        <f t="shared" si="36"/>
        <v>0.26649060764642707</v>
      </c>
      <c r="BJ131" s="82" t="str">
        <f t="shared" si="47"/>
        <v/>
      </c>
      <c r="BK131" s="82"/>
      <c r="BL131" s="185" t="e">
        <f t="shared" si="37"/>
        <v>#N/A</v>
      </c>
      <c r="BM131" s="82"/>
    </row>
    <row r="132" spans="2:65" ht="15.75" customHeight="1">
      <c r="C132" s="19"/>
      <c r="D132" s="13"/>
      <c r="E132" s="13"/>
      <c r="F132" s="13"/>
      <c r="G132" s="13" t="s">
        <v>48</v>
      </c>
      <c r="H132" s="13"/>
      <c r="I132" s="13"/>
      <c r="J132" s="13"/>
      <c r="K132" s="23"/>
      <c r="L132" s="66" t="s">
        <v>29</v>
      </c>
      <c r="M132" s="125"/>
      <c r="N132" s="41">
        <f>SUM(N133:N134)</f>
        <v>4402671</v>
      </c>
      <c r="O132" s="41"/>
      <c r="P132" s="41">
        <f>SUM(P133:P134)</f>
        <v>4693171</v>
      </c>
      <c r="Q132" s="41"/>
      <c r="R132" s="41">
        <f>SUM(R133:R134)</f>
        <v>3500720</v>
      </c>
      <c r="S132" s="41"/>
      <c r="T132" s="41" t="e">
        <f>SUM(T133:T134)</f>
        <v>#N/A</v>
      </c>
      <c r="U132" s="41"/>
      <c r="V132" s="41">
        <f>SUM(V133:V134)</f>
        <v>4433629</v>
      </c>
      <c r="W132" s="41"/>
      <c r="X132" s="41">
        <f>SUM(X133:X134)</f>
        <v>4493171</v>
      </c>
      <c r="Y132" s="41"/>
      <c r="Z132" s="41">
        <f t="shared" si="38"/>
        <v>59542</v>
      </c>
      <c r="AA132" s="41"/>
      <c r="AB132" s="181">
        <f t="shared" si="28"/>
        <v>1.3429630670495962E-2</v>
      </c>
      <c r="AC132" s="161"/>
      <c r="AD132" s="41">
        <f t="shared" si="39"/>
        <v>-200000</v>
      </c>
      <c r="AE132" s="41"/>
      <c r="AF132" s="181">
        <f t="shared" si="29"/>
        <v>-4.2615110337978268E-2</v>
      </c>
      <c r="AG132" s="41"/>
      <c r="AH132" s="41">
        <f t="shared" si="40"/>
        <v>90500</v>
      </c>
      <c r="AI132" s="41"/>
      <c r="AJ132" s="181">
        <f t="shared" si="30"/>
        <v>2.0555703571763617E-2</v>
      </c>
      <c r="AK132" s="161"/>
      <c r="AL132" s="41">
        <f t="shared" si="41"/>
        <v>992451</v>
      </c>
      <c r="AM132" s="41"/>
      <c r="AN132" s="181">
        <f t="shared" si="31"/>
        <v>0.28349910875477047</v>
      </c>
      <c r="AP132" s="41" t="str">
        <f t="shared" si="42"/>
        <v/>
      </c>
      <c r="AQ132" s="41"/>
      <c r="AR132" s="181" t="e">
        <f t="shared" si="32"/>
        <v>#N/A</v>
      </c>
      <c r="AS132" s="41"/>
      <c r="AT132" s="41" t="str">
        <f t="shared" si="43"/>
        <v/>
      </c>
      <c r="AU132" s="41"/>
      <c r="AV132" s="181" t="e">
        <f t="shared" si="33"/>
        <v>#N/A</v>
      </c>
      <c r="AW132" s="41"/>
      <c r="AX132" s="41">
        <f t="shared" si="44"/>
        <v>30958</v>
      </c>
      <c r="AY132" s="41"/>
      <c r="AZ132" s="181">
        <f t="shared" si="34"/>
        <v>7.031640565465791E-3</v>
      </c>
      <c r="BA132" s="41"/>
      <c r="BB132" s="41">
        <f t="shared" si="45"/>
        <v>-259542</v>
      </c>
      <c r="BC132" s="41"/>
      <c r="BD132" s="181">
        <f t="shared" si="35"/>
        <v>-5.5302054836697812E-2</v>
      </c>
      <c r="BE132" s="41"/>
      <c r="BF132" s="41">
        <f t="shared" si="46"/>
        <v>932909</v>
      </c>
      <c r="BG132" s="41"/>
      <c r="BH132" s="181">
        <f t="shared" si="36"/>
        <v>0.26649060764642707</v>
      </c>
      <c r="BJ132" s="41" t="str">
        <f t="shared" si="47"/>
        <v/>
      </c>
      <c r="BK132" s="41"/>
      <c r="BL132" s="181" t="e">
        <f t="shared" si="37"/>
        <v>#N/A</v>
      </c>
      <c r="BM132" s="41"/>
    </row>
    <row r="133" spans="2:65" ht="15.75" customHeight="1">
      <c r="C133" s="19"/>
      <c r="D133" s="13"/>
      <c r="E133" s="13"/>
      <c r="F133" s="13"/>
      <c r="G133" s="13"/>
      <c r="H133" s="13" t="s">
        <v>49</v>
      </c>
      <c r="I133" s="13"/>
      <c r="J133" s="13"/>
      <c r="K133" s="23"/>
      <c r="L133" s="66"/>
      <c r="M133" s="125"/>
      <c r="N133" s="41">
        <f>+N131-N114</f>
        <v>2721230</v>
      </c>
      <c r="O133" s="45"/>
      <c r="P133" s="41">
        <f>+P131-P114</f>
        <v>3011730</v>
      </c>
      <c r="Q133" s="41"/>
      <c r="R133" s="41">
        <f>+R131-R114</f>
        <v>1819279</v>
      </c>
      <c r="S133" s="41"/>
      <c r="T133" s="41" t="e">
        <f>+T131-T114</f>
        <v>#N/A</v>
      </c>
      <c r="U133" s="41"/>
      <c r="V133" s="41">
        <f>+V131-V114</f>
        <v>2752188</v>
      </c>
      <c r="W133" s="41"/>
      <c r="X133" s="41">
        <f>+X131-X114</f>
        <v>2811730</v>
      </c>
      <c r="Y133" s="41"/>
      <c r="Z133" s="41">
        <f t="shared" si="38"/>
        <v>59542</v>
      </c>
      <c r="AA133" s="41"/>
      <c r="AB133" s="181">
        <f t="shared" si="28"/>
        <v>2.1634423229808464E-2</v>
      </c>
      <c r="AC133" s="161"/>
      <c r="AD133" s="41">
        <f t="shared" si="39"/>
        <v>-200000</v>
      </c>
      <c r="AE133" s="41"/>
      <c r="AF133" s="181">
        <f t="shared" si="29"/>
        <v>-6.6407015237089695E-2</v>
      </c>
      <c r="AG133" s="41"/>
      <c r="AH133" s="41">
        <f t="shared" si="40"/>
        <v>90500</v>
      </c>
      <c r="AI133" s="41"/>
      <c r="AJ133" s="181">
        <f t="shared" si="30"/>
        <v>3.3257019803544674E-2</v>
      </c>
      <c r="AK133" s="161"/>
      <c r="AL133" s="41">
        <f t="shared" si="41"/>
        <v>992451</v>
      </c>
      <c r="AM133" s="41"/>
      <c r="AN133" s="181">
        <f t="shared" si="31"/>
        <v>0.54551885664595701</v>
      </c>
      <c r="AP133" s="41" t="str">
        <f t="shared" si="42"/>
        <v/>
      </c>
      <c r="AQ133" s="41"/>
      <c r="AR133" s="181" t="e">
        <f t="shared" si="32"/>
        <v>#N/A</v>
      </c>
      <c r="AS133" s="41"/>
      <c r="AT133" s="41" t="str">
        <f t="shared" si="43"/>
        <v/>
      </c>
      <c r="AU133" s="41"/>
      <c r="AV133" s="181" t="e">
        <f t="shared" si="33"/>
        <v>#N/A</v>
      </c>
      <c r="AW133" s="41"/>
      <c r="AX133" s="41">
        <f t="shared" si="44"/>
        <v>30958</v>
      </c>
      <c r="AY133" s="41"/>
      <c r="AZ133" s="181">
        <f t="shared" si="34"/>
        <v>1.1376473138984933E-2</v>
      </c>
      <c r="BA133" s="41"/>
      <c r="BB133" s="41">
        <f t="shared" si="45"/>
        <v>-259542</v>
      </c>
      <c r="BC133" s="41"/>
      <c r="BD133" s="181">
        <f t="shared" si="35"/>
        <v>-8.6177047743323576E-2</v>
      </c>
      <c r="BE133" s="41"/>
      <c r="BF133" s="41">
        <f t="shared" si="46"/>
        <v>932909</v>
      </c>
      <c r="BG133" s="41"/>
      <c r="BH133" s="181">
        <f t="shared" si="36"/>
        <v>0.51279050656881098</v>
      </c>
      <c r="BJ133" s="41" t="str">
        <f t="shared" si="47"/>
        <v/>
      </c>
      <c r="BK133" s="41"/>
      <c r="BL133" s="181" t="e">
        <f t="shared" si="37"/>
        <v>#N/A</v>
      </c>
      <c r="BM133" s="41"/>
    </row>
    <row r="134" spans="2:65" ht="15.75" customHeight="1">
      <c r="C134" s="19"/>
      <c r="D134" s="13"/>
      <c r="E134" s="13"/>
      <c r="F134" s="13"/>
      <c r="G134" s="13"/>
      <c r="H134" s="13" t="s">
        <v>317</v>
      </c>
      <c r="I134" s="13"/>
      <c r="J134" s="6"/>
      <c r="K134" s="23"/>
      <c r="L134" s="66"/>
      <c r="M134" s="125"/>
      <c r="N134" s="41">
        <v>1681441</v>
      </c>
      <c r="O134" s="41"/>
      <c r="P134" s="41">
        <v>1681441</v>
      </c>
      <c r="Q134" s="41"/>
      <c r="R134" s="41">
        <v>1681441</v>
      </c>
      <c r="S134" s="41"/>
      <c r="T134" s="41">
        <v>1681441</v>
      </c>
      <c r="U134" s="41"/>
      <c r="V134" s="41">
        <v>1681441</v>
      </c>
      <c r="W134" s="41"/>
      <c r="X134" s="41">
        <v>1681441</v>
      </c>
      <c r="Y134" s="41"/>
      <c r="Z134" s="41">
        <f t="shared" si="38"/>
        <v>0</v>
      </c>
      <c r="AA134" s="41"/>
      <c r="AB134" s="181">
        <f t="shared" si="28"/>
        <v>0</v>
      </c>
      <c r="AC134" s="161"/>
      <c r="AD134" s="41">
        <f t="shared" si="39"/>
        <v>0</v>
      </c>
      <c r="AE134" s="41"/>
      <c r="AF134" s="181">
        <f t="shared" si="29"/>
        <v>0</v>
      </c>
      <c r="AG134" s="41"/>
      <c r="AH134" s="41">
        <f t="shared" si="40"/>
        <v>0</v>
      </c>
      <c r="AI134" s="41"/>
      <c r="AJ134" s="181">
        <f t="shared" si="30"/>
        <v>0</v>
      </c>
      <c r="AK134" s="161"/>
      <c r="AL134" s="41">
        <f t="shared" si="41"/>
        <v>0</v>
      </c>
      <c r="AM134" s="41"/>
      <c r="AN134" s="181">
        <f t="shared" si="31"/>
        <v>0</v>
      </c>
      <c r="AP134" s="41">
        <f t="shared" si="42"/>
        <v>0</v>
      </c>
      <c r="AQ134" s="41"/>
      <c r="AR134" s="181">
        <f t="shared" si="32"/>
        <v>0</v>
      </c>
      <c r="AS134" s="41"/>
      <c r="AT134" s="41">
        <f t="shared" si="43"/>
        <v>0</v>
      </c>
      <c r="AU134" s="41"/>
      <c r="AV134" s="181">
        <f t="shared" si="33"/>
        <v>0</v>
      </c>
      <c r="AW134" s="41"/>
      <c r="AX134" s="41">
        <f t="shared" si="44"/>
        <v>0</v>
      </c>
      <c r="AY134" s="41"/>
      <c r="AZ134" s="181">
        <f t="shared" si="34"/>
        <v>0</v>
      </c>
      <c r="BA134" s="41"/>
      <c r="BB134" s="41">
        <f t="shared" si="45"/>
        <v>0</v>
      </c>
      <c r="BC134" s="41"/>
      <c r="BD134" s="181">
        <f t="shared" si="35"/>
        <v>0</v>
      </c>
      <c r="BE134" s="41"/>
      <c r="BF134" s="41">
        <f t="shared" si="46"/>
        <v>0</v>
      </c>
      <c r="BG134" s="41"/>
      <c r="BH134" s="181">
        <f t="shared" si="36"/>
        <v>0</v>
      </c>
      <c r="BJ134" s="41">
        <f t="shared" si="47"/>
        <v>0</v>
      </c>
      <c r="BK134" s="41"/>
      <c r="BL134" s="181">
        <f t="shared" si="37"/>
        <v>0</v>
      </c>
      <c r="BM134" s="41"/>
    </row>
    <row r="135" spans="2:65" ht="15.75" customHeight="1">
      <c r="C135" s="19"/>
      <c r="D135" s="13"/>
      <c r="E135" s="13"/>
      <c r="F135" s="13"/>
      <c r="G135" s="13"/>
      <c r="H135" s="13"/>
      <c r="I135" s="13"/>
      <c r="J135" s="13"/>
      <c r="K135" s="23"/>
      <c r="L135" s="66"/>
      <c r="M135" s="125"/>
      <c r="N135" s="125"/>
      <c r="O135" s="80"/>
      <c r="P135" s="125"/>
      <c r="Q135" s="125"/>
      <c r="R135" s="125"/>
      <c r="S135" s="125"/>
      <c r="T135" s="125"/>
      <c r="U135" s="125"/>
      <c r="V135" s="125"/>
      <c r="W135" s="125"/>
      <c r="X135" s="125"/>
      <c r="Y135" s="125"/>
      <c r="Z135" s="41" t="str">
        <f t="shared" si="38"/>
        <v/>
      </c>
      <c r="AA135" s="125"/>
      <c r="AB135" s="181" t="str">
        <f t="shared" si="28"/>
        <v/>
      </c>
      <c r="AC135" s="161"/>
      <c r="AD135" s="41" t="str">
        <f t="shared" si="39"/>
        <v/>
      </c>
      <c r="AE135" s="125"/>
      <c r="AF135" s="181" t="str">
        <f t="shared" si="29"/>
        <v/>
      </c>
      <c r="AG135" s="125"/>
      <c r="AH135" s="41" t="str">
        <f t="shared" si="40"/>
        <v/>
      </c>
      <c r="AI135" s="125"/>
      <c r="AJ135" s="181" t="str">
        <f t="shared" si="30"/>
        <v/>
      </c>
      <c r="AK135" s="161"/>
      <c r="AL135" s="41" t="str">
        <f t="shared" si="41"/>
        <v/>
      </c>
      <c r="AM135" s="125"/>
      <c r="AN135" s="181" t="str">
        <f t="shared" si="31"/>
        <v/>
      </c>
      <c r="AP135" s="41" t="str">
        <f t="shared" si="42"/>
        <v/>
      </c>
      <c r="AQ135" s="125"/>
      <c r="AR135" s="181" t="str">
        <f t="shared" si="32"/>
        <v/>
      </c>
      <c r="AS135" s="125"/>
      <c r="AT135" s="41" t="str">
        <f t="shared" si="43"/>
        <v/>
      </c>
      <c r="AU135" s="125"/>
      <c r="AV135" s="181" t="str">
        <f t="shared" si="33"/>
        <v/>
      </c>
      <c r="AW135" s="125"/>
      <c r="AX135" s="41" t="str">
        <f t="shared" si="44"/>
        <v/>
      </c>
      <c r="AY135" s="125"/>
      <c r="AZ135" s="181" t="str">
        <f t="shared" si="34"/>
        <v/>
      </c>
      <c r="BA135" s="125"/>
      <c r="BB135" s="41" t="str">
        <f t="shared" si="45"/>
        <v/>
      </c>
      <c r="BC135" s="125"/>
      <c r="BD135" s="181" t="str">
        <f t="shared" si="35"/>
        <v/>
      </c>
      <c r="BE135" s="125"/>
      <c r="BF135" s="41" t="str">
        <f t="shared" si="46"/>
        <v/>
      </c>
      <c r="BG135" s="125"/>
      <c r="BH135" s="181" t="str">
        <f t="shared" si="36"/>
        <v/>
      </c>
      <c r="BJ135" s="41" t="str">
        <f t="shared" si="47"/>
        <v/>
      </c>
      <c r="BK135" s="125"/>
      <c r="BL135" s="181" t="str">
        <f t="shared" si="37"/>
        <v/>
      </c>
      <c r="BM135" s="125"/>
    </row>
    <row r="136" spans="2:65" ht="15.75" customHeight="1">
      <c r="C136" s="19"/>
      <c r="D136" s="13"/>
      <c r="E136" s="13"/>
      <c r="F136" s="13"/>
      <c r="G136" s="13"/>
      <c r="H136" s="13"/>
      <c r="I136" s="13"/>
      <c r="J136" s="13"/>
      <c r="K136" s="23"/>
      <c r="L136" s="66"/>
      <c r="M136" s="125"/>
      <c r="N136" s="41"/>
      <c r="O136" s="80"/>
      <c r="P136" s="41"/>
      <c r="Q136" s="125"/>
      <c r="R136" s="95"/>
      <c r="S136" s="95"/>
      <c r="T136" s="95"/>
      <c r="U136" s="125"/>
      <c r="V136" s="95"/>
      <c r="W136" s="95"/>
      <c r="X136" s="95"/>
      <c r="Y136" s="95"/>
      <c r="Z136" s="41" t="str">
        <f t="shared" si="38"/>
        <v/>
      </c>
      <c r="AA136" s="125"/>
      <c r="AB136" s="181" t="str">
        <f t="shared" si="28"/>
        <v/>
      </c>
      <c r="AC136" s="161"/>
      <c r="AD136" s="41" t="str">
        <f t="shared" si="39"/>
        <v/>
      </c>
      <c r="AE136" s="125"/>
      <c r="AF136" s="181" t="str">
        <f t="shared" si="29"/>
        <v/>
      </c>
      <c r="AG136" s="125"/>
      <c r="AH136" s="41" t="str">
        <f t="shared" si="40"/>
        <v/>
      </c>
      <c r="AI136" s="125"/>
      <c r="AJ136" s="181" t="str">
        <f t="shared" si="30"/>
        <v/>
      </c>
      <c r="AK136" s="161"/>
      <c r="AL136" s="41" t="str">
        <f t="shared" si="41"/>
        <v/>
      </c>
      <c r="AM136" s="125"/>
      <c r="AN136" s="181" t="str">
        <f t="shared" si="31"/>
        <v/>
      </c>
      <c r="AP136" s="41" t="str">
        <f t="shared" si="42"/>
        <v/>
      </c>
      <c r="AQ136" s="125"/>
      <c r="AR136" s="181" t="str">
        <f t="shared" si="32"/>
        <v/>
      </c>
      <c r="AS136" s="125"/>
      <c r="AT136" s="41" t="str">
        <f t="shared" si="43"/>
        <v/>
      </c>
      <c r="AU136" s="125"/>
      <c r="AV136" s="181" t="str">
        <f t="shared" si="33"/>
        <v/>
      </c>
      <c r="AW136" s="125"/>
      <c r="AX136" s="41" t="str">
        <f t="shared" si="44"/>
        <v/>
      </c>
      <c r="AY136" s="125"/>
      <c r="AZ136" s="181" t="str">
        <f t="shared" si="34"/>
        <v/>
      </c>
      <c r="BA136" s="125"/>
      <c r="BB136" s="41" t="str">
        <f t="shared" si="45"/>
        <v/>
      </c>
      <c r="BC136" s="125"/>
      <c r="BD136" s="181" t="str">
        <f t="shared" si="35"/>
        <v/>
      </c>
      <c r="BE136" s="125"/>
      <c r="BF136" s="41" t="str">
        <f t="shared" si="46"/>
        <v/>
      </c>
      <c r="BG136" s="125"/>
      <c r="BH136" s="181" t="str">
        <f t="shared" si="36"/>
        <v/>
      </c>
      <c r="BJ136" s="41" t="str">
        <f t="shared" si="47"/>
        <v/>
      </c>
      <c r="BK136" s="125"/>
      <c r="BL136" s="181" t="str">
        <f t="shared" si="37"/>
        <v/>
      </c>
      <c r="BM136" s="125"/>
    </row>
    <row r="137" spans="2:65" ht="15.75" customHeight="1">
      <c r="C137" s="128"/>
      <c r="D137" s="129"/>
      <c r="E137" s="13"/>
      <c r="F137" s="13"/>
      <c r="G137" s="13"/>
      <c r="H137" s="13"/>
      <c r="I137" s="13"/>
      <c r="J137" s="13"/>
      <c r="K137" s="23"/>
      <c r="L137" s="66"/>
      <c r="M137" s="125"/>
      <c r="N137" s="125"/>
      <c r="O137" s="80"/>
      <c r="P137" s="125"/>
      <c r="Q137" s="125"/>
      <c r="R137" s="125"/>
      <c r="S137" s="125"/>
      <c r="T137" s="125"/>
      <c r="U137" s="125"/>
      <c r="V137" s="125"/>
      <c r="W137" s="125"/>
      <c r="X137" s="125"/>
      <c r="Y137" s="125"/>
      <c r="Z137" s="41" t="str">
        <f t="shared" si="38"/>
        <v/>
      </c>
      <c r="AA137" s="125"/>
      <c r="AB137" s="181" t="str">
        <f t="shared" si="28"/>
        <v/>
      </c>
      <c r="AC137" s="161"/>
      <c r="AD137" s="41" t="str">
        <f t="shared" si="39"/>
        <v/>
      </c>
      <c r="AE137" s="125"/>
      <c r="AF137" s="181" t="str">
        <f t="shared" si="29"/>
        <v/>
      </c>
      <c r="AG137" s="125"/>
      <c r="AH137" s="41" t="str">
        <f t="shared" si="40"/>
        <v/>
      </c>
      <c r="AI137" s="125"/>
      <c r="AJ137" s="181" t="str">
        <f t="shared" si="30"/>
        <v/>
      </c>
      <c r="AK137" s="161"/>
      <c r="AL137" s="41" t="str">
        <f t="shared" si="41"/>
        <v/>
      </c>
      <c r="AM137" s="125"/>
      <c r="AN137" s="181" t="str">
        <f t="shared" si="31"/>
        <v/>
      </c>
      <c r="AP137" s="41" t="str">
        <f t="shared" si="42"/>
        <v/>
      </c>
      <c r="AQ137" s="125"/>
      <c r="AR137" s="181" t="str">
        <f t="shared" si="32"/>
        <v/>
      </c>
      <c r="AS137" s="125"/>
      <c r="AT137" s="41" t="str">
        <f t="shared" si="43"/>
        <v/>
      </c>
      <c r="AU137" s="125"/>
      <c r="AV137" s="181" t="str">
        <f t="shared" si="33"/>
        <v/>
      </c>
      <c r="AW137" s="125"/>
      <c r="AX137" s="41" t="str">
        <f t="shared" si="44"/>
        <v/>
      </c>
      <c r="AY137" s="125"/>
      <c r="AZ137" s="181" t="str">
        <f t="shared" si="34"/>
        <v/>
      </c>
      <c r="BA137" s="125"/>
      <c r="BB137" s="41" t="str">
        <f t="shared" si="45"/>
        <v/>
      </c>
      <c r="BC137" s="125"/>
      <c r="BD137" s="181" t="str">
        <f t="shared" si="35"/>
        <v/>
      </c>
      <c r="BE137" s="125"/>
      <c r="BF137" s="41" t="str">
        <f t="shared" si="46"/>
        <v/>
      </c>
      <c r="BG137" s="125"/>
      <c r="BH137" s="181" t="str">
        <f t="shared" si="36"/>
        <v/>
      </c>
      <c r="BJ137" s="41" t="str">
        <f t="shared" si="47"/>
        <v/>
      </c>
      <c r="BK137" s="125"/>
      <c r="BL137" s="181" t="str">
        <f t="shared" si="37"/>
        <v/>
      </c>
      <c r="BM137" s="125"/>
    </row>
    <row r="138" spans="2:65" ht="16.5" customHeight="1">
      <c r="C138" s="128"/>
      <c r="D138" s="129"/>
      <c r="E138" s="71"/>
      <c r="F138" s="71"/>
      <c r="G138" s="71"/>
      <c r="H138" s="71"/>
      <c r="I138" s="71"/>
      <c r="J138" s="71"/>
      <c r="K138" s="71"/>
      <c r="L138" s="130"/>
      <c r="M138" s="125"/>
      <c r="N138" s="125"/>
      <c r="P138" s="125"/>
      <c r="Q138" s="125"/>
      <c r="R138" s="95"/>
      <c r="S138" s="95"/>
      <c r="T138" s="95"/>
      <c r="U138" s="125"/>
      <c r="V138" s="95"/>
      <c r="W138" s="95"/>
      <c r="X138" s="95"/>
      <c r="Y138" s="95"/>
      <c r="Z138" s="41" t="str">
        <f t="shared" si="38"/>
        <v/>
      </c>
      <c r="AA138" s="125"/>
      <c r="AB138" s="181" t="str">
        <f t="shared" si="28"/>
        <v/>
      </c>
      <c r="AC138" s="161"/>
      <c r="AD138" s="41" t="str">
        <f t="shared" si="39"/>
        <v/>
      </c>
      <c r="AE138" s="125"/>
      <c r="AF138" s="181" t="str">
        <f t="shared" si="29"/>
        <v/>
      </c>
      <c r="AG138" s="125"/>
      <c r="AH138" s="41" t="str">
        <f t="shared" si="40"/>
        <v/>
      </c>
      <c r="AI138" s="125"/>
      <c r="AJ138" s="181" t="str">
        <f t="shared" si="30"/>
        <v/>
      </c>
      <c r="AK138" s="161"/>
      <c r="AL138" s="41" t="str">
        <f t="shared" si="41"/>
        <v/>
      </c>
      <c r="AM138" s="125"/>
      <c r="AN138" s="181" t="str">
        <f t="shared" si="31"/>
        <v/>
      </c>
      <c r="AP138" s="41" t="str">
        <f t="shared" si="42"/>
        <v/>
      </c>
      <c r="AQ138" s="125"/>
      <c r="AR138" s="181" t="str">
        <f t="shared" si="32"/>
        <v/>
      </c>
      <c r="AS138" s="125"/>
      <c r="AT138" s="41" t="str">
        <f t="shared" si="43"/>
        <v/>
      </c>
      <c r="AU138" s="125"/>
      <c r="AV138" s="181" t="str">
        <f t="shared" si="33"/>
        <v/>
      </c>
      <c r="AW138" s="125"/>
      <c r="AX138" s="41" t="str">
        <f t="shared" si="44"/>
        <v/>
      </c>
      <c r="AY138" s="125"/>
      <c r="AZ138" s="181" t="str">
        <f t="shared" si="34"/>
        <v/>
      </c>
      <c r="BA138" s="125"/>
      <c r="BB138" s="41" t="str">
        <f t="shared" si="45"/>
        <v/>
      </c>
      <c r="BC138" s="125"/>
      <c r="BD138" s="181" t="str">
        <f t="shared" si="35"/>
        <v/>
      </c>
      <c r="BE138" s="125"/>
      <c r="BF138" s="41" t="str">
        <f t="shared" si="46"/>
        <v/>
      </c>
      <c r="BG138" s="125"/>
      <c r="BH138" s="181" t="str">
        <f t="shared" si="36"/>
        <v/>
      </c>
      <c r="BJ138" s="41" t="str">
        <f t="shared" si="47"/>
        <v/>
      </c>
      <c r="BK138" s="125"/>
      <c r="BL138" s="181" t="str">
        <f t="shared" si="37"/>
        <v/>
      </c>
      <c r="BM138" s="125"/>
    </row>
    <row r="139" spans="2:65" ht="16.5" customHeight="1">
      <c r="C139" s="128"/>
      <c r="D139" s="129"/>
      <c r="E139" s="71"/>
      <c r="F139" s="71"/>
      <c r="G139" s="71"/>
      <c r="H139" s="71"/>
      <c r="I139" s="71"/>
      <c r="J139" s="71"/>
      <c r="K139" s="71"/>
      <c r="L139" s="130"/>
      <c r="M139" s="125"/>
      <c r="N139" s="125"/>
      <c r="P139" s="125"/>
      <c r="Q139" s="125"/>
      <c r="R139" s="95"/>
      <c r="S139" s="95"/>
      <c r="T139" s="95"/>
      <c r="U139" s="125"/>
      <c r="V139" s="95"/>
      <c r="W139" s="95"/>
      <c r="X139" s="95"/>
      <c r="Y139" s="95"/>
      <c r="Z139" s="41" t="str">
        <f t="shared" si="38"/>
        <v/>
      </c>
      <c r="AA139" s="125"/>
      <c r="AB139" s="181" t="str">
        <f t="shared" si="28"/>
        <v/>
      </c>
      <c r="AC139" s="161"/>
      <c r="AD139" s="41" t="str">
        <f t="shared" si="39"/>
        <v/>
      </c>
      <c r="AE139" s="125"/>
      <c r="AF139" s="181" t="str">
        <f t="shared" si="29"/>
        <v/>
      </c>
      <c r="AG139" s="125"/>
      <c r="AH139" s="41" t="str">
        <f t="shared" si="40"/>
        <v/>
      </c>
      <c r="AI139" s="125"/>
      <c r="AJ139" s="181" t="str">
        <f t="shared" si="30"/>
        <v/>
      </c>
      <c r="AK139" s="161"/>
      <c r="AL139" s="41" t="str">
        <f t="shared" si="41"/>
        <v/>
      </c>
      <c r="AM139" s="125"/>
      <c r="AN139" s="181" t="str">
        <f t="shared" si="31"/>
        <v/>
      </c>
      <c r="AP139" s="41" t="str">
        <f t="shared" si="42"/>
        <v/>
      </c>
      <c r="AQ139" s="125"/>
      <c r="AR139" s="181" t="str">
        <f t="shared" si="32"/>
        <v/>
      </c>
      <c r="AS139" s="125"/>
      <c r="AT139" s="41" t="str">
        <f t="shared" si="43"/>
        <v/>
      </c>
      <c r="AU139" s="125"/>
      <c r="AV139" s="181" t="str">
        <f t="shared" si="33"/>
        <v/>
      </c>
      <c r="AW139" s="125"/>
      <c r="AX139" s="41" t="str">
        <f t="shared" si="44"/>
        <v/>
      </c>
      <c r="AY139" s="125"/>
      <c r="AZ139" s="181" t="str">
        <f t="shared" si="34"/>
        <v/>
      </c>
      <c r="BA139" s="125"/>
      <c r="BB139" s="41" t="str">
        <f t="shared" si="45"/>
        <v/>
      </c>
      <c r="BC139" s="125"/>
      <c r="BD139" s="181" t="str">
        <f t="shared" si="35"/>
        <v/>
      </c>
      <c r="BE139" s="125"/>
      <c r="BF139" s="41" t="str">
        <f t="shared" si="46"/>
        <v/>
      </c>
      <c r="BG139" s="125"/>
      <c r="BH139" s="181" t="str">
        <f t="shared" si="36"/>
        <v/>
      </c>
      <c r="BJ139" s="41" t="str">
        <f t="shared" si="47"/>
        <v/>
      </c>
      <c r="BK139" s="125"/>
      <c r="BL139" s="181" t="str">
        <f t="shared" si="37"/>
        <v/>
      </c>
      <c r="BM139" s="125"/>
    </row>
    <row r="140" spans="2:65" ht="16.5" customHeight="1">
      <c r="C140" s="128"/>
      <c r="D140" s="129"/>
      <c r="E140" s="129"/>
      <c r="F140" s="129"/>
      <c r="G140" s="129"/>
      <c r="H140" s="129"/>
      <c r="I140" s="129"/>
      <c r="J140" s="129"/>
      <c r="K140" s="129"/>
      <c r="L140" s="241"/>
      <c r="M140" s="129"/>
      <c r="N140" s="129"/>
      <c r="O140" s="129"/>
      <c r="P140" s="129"/>
      <c r="Q140" s="129"/>
      <c r="R140" s="129"/>
      <c r="S140" s="129"/>
      <c r="T140" s="129"/>
      <c r="U140" s="129"/>
      <c r="V140" s="129"/>
      <c r="W140" s="129"/>
      <c r="X140" s="129"/>
      <c r="Y140" s="129"/>
      <c r="Z140" s="41" t="str">
        <f t="shared" si="38"/>
        <v/>
      </c>
      <c r="AA140" s="129"/>
      <c r="AB140" s="181" t="str">
        <f t="shared" si="28"/>
        <v/>
      </c>
      <c r="AC140" s="161"/>
      <c r="AD140" s="41" t="str">
        <f t="shared" si="39"/>
        <v/>
      </c>
      <c r="AE140" s="129"/>
      <c r="AF140" s="181" t="str">
        <f t="shared" si="29"/>
        <v/>
      </c>
      <c r="AG140" s="129"/>
      <c r="AH140" s="41" t="str">
        <f t="shared" si="40"/>
        <v/>
      </c>
      <c r="AI140" s="129"/>
      <c r="AJ140" s="181" t="str">
        <f t="shared" si="30"/>
        <v/>
      </c>
      <c r="AK140" s="161"/>
      <c r="AL140" s="41" t="str">
        <f t="shared" si="41"/>
        <v/>
      </c>
      <c r="AM140" s="129"/>
      <c r="AN140" s="181" t="str">
        <f t="shared" si="31"/>
        <v/>
      </c>
      <c r="AP140" s="41" t="str">
        <f t="shared" si="42"/>
        <v/>
      </c>
      <c r="AQ140" s="129"/>
      <c r="AR140" s="181" t="str">
        <f t="shared" si="32"/>
        <v/>
      </c>
      <c r="AS140" s="129"/>
      <c r="AT140" s="41" t="str">
        <f t="shared" si="43"/>
        <v/>
      </c>
      <c r="AU140" s="129"/>
      <c r="AV140" s="181" t="str">
        <f t="shared" si="33"/>
        <v/>
      </c>
      <c r="AW140" s="129"/>
      <c r="AX140" s="41" t="str">
        <f t="shared" si="44"/>
        <v/>
      </c>
      <c r="AY140" s="129"/>
      <c r="AZ140" s="181" t="str">
        <f t="shared" si="34"/>
        <v/>
      </c>
      <c r="BA140" s="129"/>
      <c r="BB140" s="41" t="str">
        <f t="shared" si="45"/>
        <v/>
      </c>
      <c r="BC140" s="129"/>
      <c r="BD140" s="181" t="str">
        <f t="shared" si="35"/>
        <v/>
      </c>
      <c r="BE140" s="129"/>
      <c r="BF140" s="41" t="str">
        <f t="shared" si="46"/>
        <v/>
      </c>
      <c r="BG140" s="129"/>
      <c r="BH140" s="181" t="str">
        <f t="shared" si="36"/>
        <v/>
      </c>
      <c r="BJ140" s="41" t="str">
        <f t="shared" si="47"/>
        <v/>
      </c>
      <c r="BK140" s="129"/>
      <c r="BL140" s="181" t="str">
        <f t="shared" si="37"/>
        <v/>
      </c>
      <c r="BM140" s="129"/>
    </row>
    <row r="141" spans="2:65" ht="15.75" customHeight="1">
      <c r="C141" s="34"/>
      <c r="D141" s="4"/>
      <c r="E141" s="13"/>
      <c r="F141" s="13"/>
      <c r="G141" s="13"/>
      <c r="H141" s="13"/>
      <c r="I141" s="13"/>
      <c r="J141" s="13"/>
      <c r="K141" s="67"/>
      <c r="L141" s="22"/>
      <c r="M141" s="125"/>
      <c r="N141" s="125"/>
      <c r="O141" s="80"/>
      <c r="P141" s="125"/>
      <c r="Q141" s="125"/>
      <c r="R141" s="125"/>
      <c r="S141" s="125"/>
      <c r="T141" s="125"/>
      <c r="U141" s="125"/>
      <c r="V141" s="125"/>
      <c r="W141" s="125"/>
      <c r="X141" s="125"/>
      <c r="Y141" s="125"/>
      <c r="Z141" s="41" t="str">
        <f t="shared" si="38"/>
        <v/>
      </c>
      <c r="AA141" s="125"/>
      <c r="AB141" s="181" t="str">
        <f t="shared" si="28"/>
        <v/>
      </c>
      <c r="AC141" s="161"/>
      <c r="AD141" s="41" t="str">
        <f t="shared" si="39"/>
        <v/>
      </c>
      <c r="AE141" s="125"/>
      <c r="AF141" s="181" t="str">
        <f t="shared" si="29"/>
        <v/>
      </c>
      <c r="AG141" s="125"/>
      <c r="AH141" s="41" t="str">
        <f t="shared" si="40"/>
        <v/>
      </c>
      <c r="AI141" s="125"/>
      <c r="AJ141" s="181" t="str">
        <f t="shared" si="30"/>
        <v/>
      </c>
      <c r="AK141" s="161"/>
      <c r="AL141" s="41" t="str">
        <f t="shared" si="41"/>
        <v/>
      </c>
      <c r="AM141" s="125"/>
      <c r="AN141" s="181" t="str">
        <f t="shared" si="31"/>
        <v/>
      </c>
      <c r="AP141" s="41" t="str">
        <f t="shared" si="42"/>
        <v/>
      </c>
      <c r="AQ141" s="125"/>
      <c r="AR141" s="181" t="str">
        <f t="shared" si="32"/>
        <v/>
      </c>
      <c r="AS141" s="125"/>
      <c r="AT141" s="41" t="str">
        <f t="shared" si="43"/>
        <v/>
      </c>
      <c r="AU141" s="125"/>
      <c r="AV141" s="181" t="str">
        <f t="shared" si="33"/>
        <v/>
      </c>
      <c r="AW141" s="125"/>
      <c r="AX141" s="41" t="str">
        <f t="shared" si="44"/>
        <v/>
      </c>
      <c r="AY141" s="125"/>
      <c r="AZ141" s="181" t="str">
        <f t="shared" si="34"/>
        <v/>
      </c>
      <c r="BA141" s="125"/>
      <c r="BB141" s="41" t="str">
        <f t="shared" si="45"/>
        <v/>
      </c>
      <c r="BC141" s="125"/>
      <c r="BD141" s="181" t="str">
        <f t="shared" si="35"/>
        <v/>
      </c>
      <c r="BE141" s="125"/>
      <c r="BF141" s="41" t="str">
        <f t="shared" si="46"/>
        <v/>
      </c>
      <c r="BG141" s="125"/>
      <c r="BH141" s="181" t="str">
        <f t="shared" si="36"/>
        <v/>
      </c>
      <c r="BJ141" s="41" t="str">
        <f t="shared" si="47"/>
        <v/>
      </c>
      <c r="BK141" s="125"/>
      <c r="BL141" s="181" t="str">
        <f t="shared" si="37"/>
        <v/>
      </c>
      <c r="BM141" s="125"/>
    </row>
    <row r="142" spans="2:65" ht="15.75" customHeight="1">
      <c r="C142" s="16" t="s">
        <v>116</v>
      </c>
      <c r="D142" s="37"/>
      <c r="E142" s="37"/>
      <c r="F142" s="37"/>
      <c r="G142" s="37"/>
      <c r="H142" s="37"/>
      <c r="I142" s="37"/>
      <c r="J142" s="37"/>
      <c r="K142" s="33"/>
      <c r="L142" s="31"/>
      <c r="M142" s="125"/>
      <c r="N142" s="125"/>
      <c r="O142" s="80"/>
      <c r="P142" s="125"/>
      <c r="Q142" s="125"/>
      <c r="R142" s="125"/>
      <c r="S142" s="125"/>
      <c r="T142" s="125"/>
      <c r="U142" s="125"/>
      <c r="V142" s="125"/>
      <c r="W142" s="125"/>
      <c r="X142" s="125"/>
      <c r="Y142" s="125"/>
      <c r="Z142" s="41" t="str">
        <f t="shared" si="38"/>
        <v/>
      </c>
      <c r="AA142" s="125"/>
      <c r="AB142" s="181" t="str">
        <f t="shared" si="28"/>
        <v/>
      </c>
      <c r="AC142" s="161"/>
      <c r="AD142" s="41" t="str">
        <f t="shared" si="39"/>
        <v/>
      </c>
      <c r="AE142" s="125"/>
      <c r="AF142" s="181" t="str">
        <f t="shared" si="29"/>
        <v/>
      </c>
      <c r="AG142" s="125"/>
      <c r="AH142" s="41" t="str">
        <f t="shared" si="40"/>
        <v/>
      </c>
      <c r="AI142" s="125"/>
      <c r="AJ142" s="181" t="str">
        <f t="shared" si="30"/>
        <v/>
      </c>
      <c r="AK142" s="161"/>
      <c r="AL142" s="41" t="str">
        <f t="shared" si="41"/>
        <v/>
      </c>
      <c r="AM142" s="125"/>
      <c r="AN142" s="181" t="str">
        <f t="shared" si="31"/>
        <v/>
      </c>
      <c r="AP142" s="41" t="str">
        <f t="shared" si="42"/>
        <v/>
      </c>
      <c r="AQ142" s="125"/>
      <c r="AR142" s="181" t="str">
        <f t="shared" si="32"/>
        <v/>
      </c>
      <c r="AS142" s="125"/>
      <c r="AT142" s="41" t="str">
        <f t="shared" si="43"/>
        <v/>
      </c>
      <c r="AU142" s="125"/>
      <c r="AV142" s="181" t="str">
        <f t="shared" si="33"/>
        <v/>
      </c>
      <c r="AW142" s="125"/>
      <c r="AX142" s="41" t="str">
        <f t="shared" si="44"/>
        <v/>
      </c>
      <c r="AY142" s="125"/>
      <c r="AZ142" s="181" t="str">
        <f t="shared" si="34"/>
        <v/>
      </c>
      <c r="BA142" s="125"/>
      <c r="BB142" s="41" t="str">
        <f t="shared" si="45"/>
        <v/>
      </c>
      <c r="BC142" s="125"/>
      <c r="BD142" s="181" t="str">
        <f t="shared" si="35"/>
        <v/>
      </c>
      <c r="BE142" s="125"/>
      <c r="BF142" s="41" t="str">
        <f t="shared" si="46"/>
        <v/>
      </c>
      <c r="BG142" s="125"/>
      <c r="BH142" s="181" t="str">
        <f t="shared" si="36"/>
        <v/>
      </c>
      <c r="BJ142" s="41" t="str">
        <f t="shared" si="47"/>
        <v/>
      </c>
      <c r="BK142" s="125"/>
      <c r="BL142" s="181" t="str">
        <f t="shared" si="37"/>
        <v/>
      </c>
      <c r="BM142" s="125"/>
    </row>
    <row r="143" spans="2:65" ht="15.75" customHeight="1">
      <c r="C143" s="26"/>
      <c r="D143" s="4"/>
      <c r="E143" s="4"/>
      <c r="F143" s="4"/>
      <c r="G143" s="4"/>
      <c r="H143" s="4"/>
      <c r="I143" s="4"/>
      <c r="J143" s="4"/>
      <c r="K143" s="33"/>
      <c r="L143" s="31"/>
      <c r="M143" s="125"/>
      <c r="N143" s="125"/>
      <c r="O143" s="80"/>
      <c r="P143" s="125"/>
      <c r="Q143" s="125"/>
      <c r="R143" s="125"/>
      <c r="S143" s="125"/>
      <c r="T143" s="125"/>
      <c r="U143" s="125"/>
      <c r="V143" s="125"/>
      <c r="W143" s="125"/>
      <c r="X143" s="125"/>
      <c r="Y143" s="125"/>
      <c r="Z143" s="41" t="str">
        <f t="shared" si="38"/>
        <v/>
      </c>
      <c r="AA143" s="125"/>
      <c r="AB143" s="181" t="str">
        <f t="shared" si="28"/>
        <v/>
      </c>
      <c r="AC143" s="161"/>
      <c r="AD143" s="41" t="str">
        <f t="shared" si="39"/>
        <v/>
      </c>
      <c r="AE143" s="125"/>
      <c r="AF143" s="181" t="str">
        <f t="shared" si="29"/>
        <v/>
      </c>
      <c r="AG143" s="125"/>
      <c r="AH143" s="41" t="str">
        <f t="shared" si="40"/>
        <v/>
      </c>
      <c r="AI143" s="125"/>
      <c r="AJ143" s="181" t="str">
        <f t="shared" si="30"/>
        <v/>
      </c>
      <c r="AK143" s="161"/>
      <c r="AL143" s="41" t="str">
        <f t="shared" si="41"/>
        <v/>
      </c>
      <c r="AM143" s="125"/>
      <c r="AN143" s="181" t="str">
        <f t="shared" si="31"/>
        <v/>
      </c>
      <c r="AP143" s="41" t="str">
        <f t="shared" si="42"/>
        <v/>
      </c>
      <c r="AQ143" s="125"/>
      <c r="AR143" s="181" t="str">
        <f t="shared" si="32"/>
        <v/>
      </c>
      <c r="AS143" s="125"/>
      <c r="AT143" s="41" t="str">
        <f t="shared" si="43"/>
        <v/>
      </c>
      <c r="AU143" s="125"/>
      <c r="AV143" s="181" t="str">
        <f t="shared" si="33"/>
        <v/>
      </c>
      <c r="AW143" s="125"/>
      <c r="AX143" s="41" t="str">
        <f t="shared" si="44"/>
        <v/>
      </c>
      <c r="AY143" s="125"/>
      <c r="AZ143" s="181" t="str">
        <f t="shared" si="34"/>
        <v/>
      </c>
      <c r="BA143" s="125"/>
      <c r="BB143" s="41" t="str">
        <f t="shared" si="45"/>
        <v/>
      </c>
      <c r="BC143" s="125"/>
      <c r="BD143" s="181" t="str">
        <f t="shared" si="35"/>
        <v/>
      </c>
      <c r="BE143" s="125"/>
      <c r="BF143" s="41" t="str">
        <f t="shared" si="46"/>
        <v/>
      </c>
      <c r="BG143" s="125"/>
      <c r="BH143" s="181" t="str">
        <f t="shared" si="36"/>
        <v/>
      </c>
      <c r="BJ143" s="41" t="str">
        <f t="shared" si="47"/>
        <v/>
      </c>
      <c r="BK143" s="125"/>
      <c r="BL143" s="181" t="str">
        <f t="shared" si="37"/>
        <v/>
      </c>
      <c r="BM143" s="125"/>
    </row>
    <row r="144" spans="2:65" ht="15.75" customHeight="1">
      <c r="B144" s="233">
        <v>104</v>
      </c>
      <c r="C144" s="17" t="s">
        <v>35</v>
      </c>
      <c r="D144" s="13" t="s">
        <v>354</v>
      </c>
      <c r="F144" s="13"/>
      <c r="H144" s="13"/>
      <c r="I144" s="13"/>
      <c r="J144" s="13"/>
      <c r="K144" s="20"/>
      <c r="L144" s="22" t="s">
        <v>29</v>
      </c>
      <c r="M144" s="125"/>
      <c r="N144" s="41">
        <f>VLOOKUP($B144,'[1]09-10-11'!$A$4:$EA$400,MATCH(N$2, '[1]09-10-11'!$A$4:$EA$4, 0))</f>
        <v>70000</v>
      </c>
      <c r="O144" s="45"/>
      <c r="P144" s="41">
        <f>VLOOKUP($B144,'[1]09-10-11'!$A$4:$EA$400,MATCH(P$2, '[1]09-10-11'!$A$4:$EA$4, 0))</f>
        <v>90000</v>
      </c>
      <c r="Q144" s="41"/>
      <c r="R144" s="41">
        <f>VLOOKUP($B144,'[1]09-10-11'!$A$4:$EA$400,MATCH(R$2, '[1]09-10-11'!$A$4:$EA$4, 0))</f>
        <v>0</v>
      </c>
      <c r="S144" s="41"/>
      <c r="T144" s="41" t="e">
        <f>VLOOKUP($B144,'[1]09-10-11'!$A$4:$EA$400,MATCH(T$2, '[1]09-10-11'!$A$4:$EA$4, 0))</f>
        <v>#N/A</v>
      </c>
      <c r="U144" s="41"/>
      <c r="V144" s="41">
        <f>VLOOKUP($B144,'[1]09-10-11'!$A$4:$EA$400,MATCH(V$2, '[1]09-10-11'!$A$4:$EA$4, 0))</f>
        <v>75000</v>
      </c>
      <c r="W144" s="41"/>
      <c r="X144" s="41">
        <f>VLOOKUP($B144,'[1]09-10-11'!$A$4:$EA$400,MATCH(X$2, '[1]09-10-11'!$A$4:$EA$4, 0))</f>
        <v>110000</v>
      </c>
      <c r="Y144" s="41"/>
      <c r="Z144" s="41">
        <f t="shared" si="38"/>
        <v>35000</v>
      </c>
      <c r="AA144" s="41"/>
      <c r="AB144" s="181">
        <f t="shared" si="28"/>
        <v>0.46666666666666656</v>
      </c>
      <c r="AC144" s="161"/>
      <c r="AD144" s="41">
        <f t="shared" si="39"/>
        <v>20000</v>
      </c>
      <c r="AE144" s="41"/>
      <c r="AF144" s="181">
        <f t="shared" si="29"/>
        <v>0.22222222222222232</v>
      </c>
      <c r="AG144" s="41"/>
      <c r="AH144" s="41">
        <f t="shared" si="40"/>
        <v>40000</v>
      </c>
      <c r="AI144" s="41"/>
      <c r="AJ144" s="181">
        <f t="shared" si="30"/>
        <v>0.5714285714285714</v>
      </c>
      <c r="AK144" s="161"/>
      <c r="AL144" s="41">
        <f t="shared" si="41"/>
        <v>110000</v>
      </c>
      <c r="AM144" s="41"/>
      <c r="AN144" s="181" t="str">
        <f t="shared" si="31"/>
        <v>---</v>
      </c>
      <c r="AP144" s="41" t="str">
        <f t="shared" si="42"/>
        <v/>
      </c>
      <c r="AQ144" s="41"/>
      <c r="AR144" s="181" t="e">
        <f t="shared" si="32"/>
        <v>#N/A</v>
      </c>
      <c r="AS144" s="41"/>
      <c r="AT144" s="41" t="str">
        <f t="shared" si="43"/>
        <v/>
      </c>
      <c r="AU144" s="41"/>
      <c r="AV144" s="181" t="e">
        <f t="shared" si="33"/>
        <v>#N/A</v>
      </c>
      <c r="AW144" s="41"/>
      <c r="AX144" s="41">
        <f t="shared" si="44"/>
        <v>5000</v>
      </c>
      <c r="AY144" s="41"/>
      <c r="AZ144" s="181">
        <f t="shared" si="34"/>
        <v>7.1428571428571397E-2</v>
      </c>
      <c r="BA144" s="41"/>
      <c r="BB144" s="41">
        <f t="shared" si="45"/>
        <v>-15000</v>
      </c>
      <c r="BC144" s="41"/>
      <c r="BD144" s="181">
        <f t="shared" si="35"/>
        <v>-0.16666666666666663</v>
      </c>
      <c r="BE144" s="41"/>
      <c r="BF144" s="41">
        <f t="shared" si="46"/>
        <v>75000</v>
      </c>
      <c r="BG144" s="41"/>
      <c r="BH144" s="181" t="str">
        <f t="shared" si="36"/>
        <v>---</v>
      </c>
      <c r="BJ144" s="41" t="str">
        <f t="shared" si="47"/>
        <v/>
      </c>
      <c r="BK144" s="41"/>
      <c r="BL144" s="181" t="e">
        <f t="shared" si="37"/>
        <v>#N/A</v>
      </c>
      <c r="BM144" s="41"/>
    </row>
    <row r="145" spans="2:65" ht="18" customHeight="1">
      <c r="B145" s="233">
        <v>105.1</v>
      </c>
      <c r="C145" s="17" t="s">
        <v>36</v>
      </c>
      <c r="D145" s="13" t="s">
        <v>390</v>
      </c>
      <c r="E145" s="18"/>
      <c r="F145" s="13"/>
      <c r="G145" s="13"/>
      <c r="H145" s="13"/>
      <c r="I145" s="13"/>
      <c r="J145" s="13"/>
      <c r="K145" s="67"/>
      <c r="L145" s="22" t="s">
        <v>29</v>
      </c>
      <c r="M145" s="125"/>
      <c r="N145" s="41">
        <f>VLOOKUP($B145,'[1]09-10-11'!$A$4:$EA$400,MATCH(N$2, '[1]09-10-11'!$A$4:$EA$4, 0))</f>
        <v>52509</v>
      </c>
      <c r="O145" s="80"/>
      <c r="P145" s="41">
        <f>VLOOKUP($B145,'[1]09-10-11'!$A$4:$EA$400,MATCH(P$2, '[1]09-10-11'!$A$4:$EA$4, 0))</f>
        <v>49561</v>
      </c>
      <c r="Q145" s="41"/>
      <c r="R145" s="41">
        <f>VLOOKUP($B145,'[1]09-10-11'!$A$4:$EA$400,MATCH(R$2, '[1]09-10-11'!$A$4:$EA$4, 0))</f>
        <v>0</v>
      </c>
      <c r="S145" s="41"/>
      <c r="T145" s="41" t="e">
        <f>VLOOKUP($B145,'[1]09-10-11'!$A$4:$EA$400,MATCH(T$2, '[1]09-10-11'!$A$4:$EA$4, 0))</f>
        <v>#N/A</v>
      </c>
      <c r="U145" s="41"/>
      <c r="V145" s="41">
        <f>VLOOKUP($B145,'[1]09-10-11'!$A$4:$EA$400,MATCH(V$2, '[1]09-10-11'!$A$4:$EA$4, 0))</f>
        <v>49561</v>
      </c>
      <c r="W145" s="41"/>
      <c r="X145" s="41">
        <f>VLOOKUP($B145,'[1]09-10-11'!$A$4:$EA$400,MATCH(X$2, '[1]09-10-11'!$A$4:$EA$4, 0))</f>
        <v>49561</v>
      </c>
      <c r="Y145" s="41"/>
      <c r="Z145" s="100">
        <f t="shared" si="38"/>
        <v>0</v>
      </c>
      <c r="AA145" s="100"/>
      <c r="AB145" s="183">
        <f t="shared" si="28"/>
        <v>0</v>
      </c>
      <c r="AC145" s="169"/>
      <c r="AD145" s="100">
        <f t="shared" si="39"/>
        <v>0</v>
      </c>
      <c r="AE145" s="100"/>
      <c r="AF145" s="183">
        <f t="shared" si="29"/>
        <v>0</v>
      </c>
      <c r="AG145" s="100"/>
      <c r="AH145" s="100">
        <f t="shared" si="40"/>
        <v>-2948</v>
      </c>
      <c r="AI145" s="100"/>
      <c r="AJ145" s="183">
        <f t="shared" si="30"/>
        <v>-5.6142756479841571E-2</v>
      </c>
      <c r="AK145" s="169"/>
      <c r="AL145" s="41">
        <f t="shared" si="41"/>
        <v>49561</v>
      </c>
      <c r="AM145" s="100"/>
      <c r="AN145" s="181" t="str">
        <f t="shared" si="31"/>
        <v>---</v>
      </c>
      <c r="AP145" s="41" t="str">
        <f t="shared" si="42"/>
        <v/>
      </c>
      <c r="AQ145" s="100"/>
      <c r="AR145" s="181" t="e">
        <f t="shared" si="32"/>
        <v>#N/A</v>
      </c>
      <c r="AS145" s="100"/>
      <c r="AT145" s="100" t="str">
        <f t="shared" si="43"/>
        <v/>
      </c>
      <c r="AU145" s="100"/>
      <c r="AV145" s="183" t="e">
        <f t="shared" si="33"/>
        <v>#N/A</v>
      </c>
      <c r="AW145" s="100"/>
      <c r="AX145" s="100">
        <f t="shared" si="44"/>
        <v>-2948</v>
      </c>
      <c r="AY145" s="100"/>
      <c r="AZ145" s="183">
        <f t="shared" si="34"/>
        <v>-5.6142756479841571E-2</v>
      </c>
      <c r="BA145" s="100"/>
      <c r="BB145" s="100">
        <f t="shared" si="45"/>
        <v>0</v>
      </c>
      <c r="BC145" s="100"/>
      <c r="BD145" s="183">
        <f t="shared" si="35"/>
        <v>0</v>
      </c>
      <c r="BE145" s="100"/>
      <c r="BF145" s="41">
        <f t="shared" si="46"/>
        <v>49561</v>
      </c>
      <c r="BG145" s="100"/>
      <c r="BH145" s="181" t="str">
        <f t="shared" si="36"/>
        <v>---</v>
      </c>
      <c r="BJ145" s="41" t="str">
        <f t="shared" si="47"/>
        <v/>
      </c>
      <c r="BK145" s="100"/>
      <c r="BL145" s="181" t="e">
        <f t="shared" si="37"/>
        <v>#N/A</v>
      </c>
      <c r="BM145" s="100"/>
    </row>
    <row r="146" spans="2:65" ht="18" customHeight="1">
      <c r="B146" s="233">
        <v>105.2</v>
      </c>
      <c r="C146" s="17" t="s">
        <v>37</v>
      </c>
      <c r="D146" s="13" t="s">
        <v>389</v>
      </c>
      <c r="E146" s="18"/>
      <c r="F146" s="13"/>
      <c r="G146" s="13"/>
      <c r="H146" s="13"/>
      <c r="I146" s="13"/>
      <c r="J146" s="13"/>
      <c r="K146" s="67"/>
      <c r="L146" s="22" t="s">
        <v>29</v>
      </c>
      <c r="M146" s="125"/>
      <c r="N146" s="41">
        <f>VLOOKUP($B146,'[1]09-10-11'!$A$4:$EA$400,MATCH(N$2, '[1]09-10-11'!$A$4:$EA$4, 0))</f>
        <v>44052</v>
      </c>
      <c r="O146" s="80"/>
      <c r="P146" s="41">
        <f>VLOOKUP($B146,'[1]09-10-11'!$A$4:$EA$400,MATCH(P$2, '[1]09-10-11'!$A$4:$EA$4, 0))</f>
        <v>60000</v>
      </c>
      <c r="Q146" s="41"/>
      <c r="R146" s="41">
        <f>VLOOKUP($B146,'[1]09-10-11'!$A$4:$EA$400,MATCH(R$2, '[1]09-10-11'!$A$4:$EA$4, 0))</f>
        <v>0</v>
      </c>
      <c r="S146" s="41"/>
      <c r="T146" s="41" t="e">
        <f>VLOOKUP($B146,'[1]09-10-11'!$A$4:$EA$400,MATCH(T$2, '[1]09-10-11'!$A$4:$EA$4, 0))</f>
        <v>#N/A</v>
      </c>
      <c r="U146" s="41"/>
      <c r="V146" s="41">
        <f>VLOOKUP($B146,'[1]09-10-11'!$A$4:$EA$400,MATCH(V$2, '[1]09-10-11'!$A$4:$EA$4, 0))</f>
        <v>47000</v>
      </c>
      <c r="W146" s="41"/>
      <c r="X146" s="41">
        <f>VLOOKUP($B146,'[1]09-10-11'!$A$4:$EA$400,MATCH(X$2, '[1]09-10-11'!$A$4:$EA$4, 0))</f>
        <v>60000</v>
      </c>
      <c r="Y146" s="41"/>
      <c r="Z146" s="100">
        <f t="shared" si="38"/>
        <v>13000</v>
      </c>
      <c r="AA146" s="100"/>
      <c r="AB146" s="183">
        <f t="shared" si="28"/>
        <v>0.27659574468085113</v>
      </c>
      <c r="AC146" s="169"/>
      <c r="AD146" s="100">
        <f t="shared" si="39"/>
        <v>0</v>
      </c>
      <c r="AE146" s="100"/>
      <c r="AF146" s="183">
        <f t="shared" si="29"/>
        <v>0</v>
      </c>
      <c r="AG146" s="100"/>
      <c r="AH146" s="100">
        <f t="shared" si="40"/>
        <v>15948</v>
      </c>
      <c r="AI146" s="100"/>
      <c r="AJ146" s="183">
        <f t="shared" si="30"/>
        <v>0.36202669572323609</v>
      </c>
      <c r="AK146" s="169"/>
      <c r="AL146" s="41">
        <f t="shared" si="41"/>
        <v>60000</v>
      </c>
      <c r="AM146" s="100"/>
      <c r="AN146" s="181" t="str">
        <f t="shared" si="31"/>
        <v>---</v>
      </c>
      <c r="AP146" s="41" t="str">
        <f t="shared" si="42"/>
        <v/>
      </c>
      <c r="AQ146" s="100"/>
      <c r="AR146" s="181" t="e">
        <f t="shared" si="32"/>
        <v>#N/A</v>
      </c>
      <c r="AS146" s="100"/>
      <c r="AT146" s="100" t="str">
        <f t="shared" si="43"/>
        <v/>
      </c>
      <c r="AU146" s="100"/>
      <c r="AV146" s="183" t="e">
        <f t="shared" si="33"/>
        <v>#N/A</v>
      </c>
      <c r="AW146" s="100"/>
      <c r="AX146" s="100">
        <f t="shared" si="44"/>
        <v>2948</v>
      </c>
      <c r="AY146" s="100"/>
      <c r="AZ146" s="183">
        <f t="shared" si="34"/>
        <v>6.6920911649868353E-2</v>
      </c>
      <c r="BA146" s="100"/>
      <c r="BB146" s="100">
        <f t="shared" si="45"/>
        <v>-13000</v>
      </c>
      <c r="BC146" s="100"/>
      <c r="BD146" s="183">
        <f t="shared" si="35"/>
        <v>-0.21666666666666667</v>
      </c>
      <c r="BE146" s="100"/>
      <c r="BF146" s="41">
        <f t="shared" si="46"/>
        <v>47000</v>
      </c>
      <c r="BG146" s="100"/>
      <c r="BH146" s="181" t="str">
        <f t="shared" si="36"/>
        <v>---</v>
      </c>
      <c r="BJ146" s="41" t="str">
        <f t="shared" si="47"/>
        <v/>
      </c>
      <c r="BK146" s="100"/>
      <c r="BL146" s="181" t="e">
        <f t="shared" si="37"/>
        <v>#N/A</v>
      </c>
      <c r="BM146" s="100"/>
    </row>
    <row r="147" spans="2:65" ht="15.75" customHeight="1">
      <c r="B147" s="230">
        <v>109.3</v>
      </c>
      <c r="C147" s="17" t="s">
        <v>18</v>
      </c>
      <c r="D147" s="13" t="s">
        <v>289</v>
      </c>
      <c r="E147" s="13"/>
      <c r="F147" s="13"/>
      <c r="G147" s="13"/>
      <c r="H147" s="13"/>
      <c r="I147" s="13"/>
      <c r="J147" s="13"/>
      <c r="K147" s="20"/>
      <c r="L147" s="66" t="s">
        <v>29</v>
      </c>
      <c r="M147" s="125"/>
      <c r="N147" s="81">
        <f>VLOOKUP($B147,'[1]09-10-11'!$A$4:$EA$400,MATCH(N$2, '[1]09-10-11'!$A$4:$EA$4, 0))</f>
        <v>56754</v>
      </c>
      <c r="O147" s="80"/>
      <c r="P147" s="81">
        <f>VLOOKUP($B147,'[1]09-10-11'!$A$4:$EA$400,MATCH(P$2, '[1]09-10-11'!$A$4:$EA$4, 0))</f>
        <v>150000</v>
      </c>
      <c r="Q147" s="81"/>
      <c r="R147" s="81">
        <f>VLOOKUP($B147,'[1]09-10-11'!$A$4:$EA$400,MATCH(R$2, '[1]09-10-11'!$A$4:$EA$4, 0))</f>
        <v>56754</v>
      </c>
      <c r="S147" s="81"/>
      <c r="T147" s="81" t="e">
        <f>VLOOKUP($B147,'[1]09-10-11'!$A$4:$EA$400,MATCH(T$2, '[1]09-10-11'!$A$4:$EA$4, 0))</f>
        <v>#N/A</v>
      </c>
      <c r="U147" s="81"/>
      <c r="V147" s="81">
        <f>VLOOKUP($B147,'[1]09-10-11'!$A$4:$EA$400,MATCH(V$2, '[1]09-10-11'!$A$4:$EA$4, 0))</f>
        <v>73254</v>
      </c>
      <c r="W147" s="81"/>
      <c r="X147" s="81">
        <f>VLOOKUP($B147,'[1]09-10-11'!$A$4:$EA$400,MATCH(X$2, '[1]09-10-11'!$A$4:$EA$4, 0))</f>
        <v>150000</v>
      </c>
      <c r="Y147" s="41"/>
      <c r="Z147" s="172">
        <f t="shared" si="38"/>
        <v>76746</v>
      </c>
      <c r="AA147" s="172"/>
      <c r="AB147" s="184">
        <f t="shared" si="28"/>
        <v>1.0476697518224261</v>
      </c>
      <c r="AC147" s="170"/>
      <c r="AD147" s="172">
        <f t="shared" si="39"/>
        <v>0</v>
      </c>
      <c r="AE147" s="172"/>
      <c r="AF147" s="184">
        <f t="shared" si="29"/>
        <v>0</v>
      </c>
      <c r="AG147" s="172"/>
      <c r="AH147" s="172">
        <f t="shared" si="40"/>
        <v>93246</v>
      </c>
      <c r="AI147" s="172"/>
      <c r="AJ147" s="184">
        <f t="shared" si="30"/>
        <v>1.6429855164393699</v>
      </c>
      <c r="AK147" s="160"/>
      <c r="AL147" s="81">
        <f t="shared" si="41"/>
        <v>93246</v>
      </c>
      <c r="AM147" s="172"/>
      <c r="AN147" s="182">
        <f t="shared" si="31"/>
        <v>1.6429855164393699</v>
      </c>
      <c r="AP147" s="81" t="str">
        <f t="shared" si="42"/>
        <v/>
      </c>
      <c r="AQ147" s="172"/>
      <c r="AR147" s="182" t="e">
        <f t="shared" si="32"/>
        <v>#N/A</v>
      </c>
      <c r="AS147" s="172"/>
      <c r="AT147" s="172" t="str">
        <f t="shared" si="43"/>
        <v/>
      </c>
      <c r="AU147" s="172"/>
      <c r="AV147" s="184" t="e">
        <f t="shared" si="33"/>
        <v>#N/A</v>
      </c>
      <c r="AW147" s="172"/>
      <c r="AX147" s="172">
        <f t="shared" si="44"/>
        <v>16500</v>
      </c>
      <c r="AY147" s="172"/>
      <c r="AZ147" s="184">
        <f t="shared" si="34"/>
        <v>0.29072840680833067</v>
      </c>
      <c r="BA147" s="172"/>
      <c r="BB147" s="172">
        <f t="shared" si="45"/>
        <v>-76746</v>
      </c>
      <c r="BC147" s="172"/>
      <c r="BD147" s="184">
        <f t="shared" si="35"/>
        <v>-0.51163999999999998</v>
      </c>
      <c r="BE147" s="172"/>
      <c r="BF147" s="81">
        <f t="shared" si="46"/>
        <v>16500</v>
      </c>
      <c r="BG147" s="172"/>
      <c r="BH147" s="182">
        <f t="shared" si="36"/>
        <v>0.29072840680833067</v>
      </c>
      <c r="BJ147" s="81" t="str">
        <f t="shared" si="47"/>
        <v/>
      </c>
      <c r="BK147" s="172"/>
      <c r="BL147" s="182" t="e">
        <f t="shared" si="37"/>
        <v>#N/A</v>
      </c>
      <c r="BM147" s="172"/>
    </row>
    <row r="148" spans="2:65" ht="15.75" customHeight="1">
      <c r="C148" s="19"/>
      <c r="D148" s="13"/>
      <c r="E148" s="13"/>
      <c r="F148" s="13"/>
      <c r="G148" s="13"/>
      <c r="H148" s="13"/>
      <c r="I148" s="13"/>
      <c r="J148" s="13"/>
      <c r="K148" s="20"/>
      <c r="L148" s="66"/>
      <c r="M148" s="125"/>
      <c r="N148" s="125"/>
      <c r="O148" s="80"/>
      <c r="P148" s="125"/>
      <c r="Q148" s="125"/>
      <c r="R148" s="125"/>
      <c r="S148" s="125"/>
      <c r="T148" s="125"/>
      <c r="U148" s="125"/>
      <c r="V148" s="125"/>
      <c r="W148" s="125"/>
      <c r="X148" s="125"/>
      <c r="Y148" s="125"/>
      <c r="Z148" s="100" t="str">
        <f t="shared" si="38"/>
        <v/>
      </c>
      <c r="AA148" s="125"/>
      <c r="AB148" s="183" t="str">
        <f t="shared" si="28"/>
        <v/>
      </c>
      <c r="AC148" s="169"/>
      <c r="AD148" s="100" t="str">
        <f t="shared" si="39"/>
        <v/>
      </c>
      <c r="AE148" s="125"/>
      <c r="AF148" s="183" t="str">
        <f t="shared" si="29"/>
        <v/>
      </c>
      <c r="AG148" s="125"/>
      <c r="AH148" s="100" t="str">
        <f t="shared" si="40"/>
        <v/>
      </c>
      <c r="AI148" s="125"/>
      <c r="AJ148" s="183" t="str">
        <f t="shared" si="30"/>
        <v/>
      </c>
      <c r="AK148" s="169"/>
      <c r="AL148" s="41" t="str">
        <f t="shared" si="41"/>
        <v/>
      </c>
      <c r="AM148" s="125"/>
      <c r="AN148" s="181" t="str">
        <f t="shared" si="31"/>
        <v/>
      </c>
      <c r="AP148" s="41" t="str">
        <f t="shared" si="42"/>
        <v/>
      </c>
      <c r="AQ148" s="125"/>
      <c r="AR148" s="181" t="str">
        <f t="shared" si="32"/>
        <v/>
      </c>
      <c r="AS148" s="125"/>
      <c r="AT148" s="100" t="str">
        <f t="shared" si="43"/>
        <v/>
      </c>
      <c r="AU148" s="125"/>
      <c r="AV148" s="183" t="str">
        <f t="shared" si="33"/>
        <v/>
      </c>
      <c r="AW148" s="125"/>
      <c r="AX148" s="100" t="str">
        <f t="shared" si="44"/>
        <v/>
      </c>
      <c r="AY148" s="125"/>
      <c r="AZ148" s="183" t="str">
        <f t="shared" si="34"/>
        <v/>
      </c>
      <c r="BA148" s="125"/>
      <c r="BB148" s="100" t="str">
        <f t="shared" si="45"/>
        <v/>
      </c>
      <c r="BC148" s="125"/>
      <c r="BD148" s="183" t="str">
        <f t="shared" si="35"/>
        <v/>
      </c>
      <c r="BE148" s="125"/>
      <c r="BF148" s="41" t="str">
        <f t="shared" si="46"/>
        <v/>
      </c>
      <c r="BG148" s="125"/>
      <c r="BH148" s="181" t="str">
        <f t="shared" si="36"/>
        <v/>
      </c>
      <c r="BJ148" s="41" t="str">
        <f t="shared" si="47"/>
        <v/>
      </c>
      <c r="BK148" s="125"/>
      <c r="BL148" s="181" t="str">
        <f t="shared" si="37"/>
        <v/>
      </c>
      <c r="BM148" s="125"/>
    </row>
    <row r="149" spans="2:65" ht="15.75" customHeight="1">
      <c r="C149" s="19"/>
      <c r="D149" s="13"/>
      <c r="E149" s="13"/>
      <c r="F149" s="13"/>
      <c r="G149" s="53" t="s">
        <v>174</v>
      </c>
      <c r="H149" s="53"/>
      <c r="I149" s="53"/>
      <c r="J149" s="53"/>
      <c r="K149" s="38"/>
      <c r="L149" s="29" t="s">
        <v>29</v>
      </c>
      <c r="M149" s="133"/>
      <c r="N149" s="82">
        <f>SUM(N144)+SUM(N145:N146)+N147</f>
        <v>223315</v>
      </c>
      <c r="O149" s="83"/>
      <c r="P149" s="82">
        <f>SUM(P144)+SUM(P145:P146)+P147</f>
        <v>349561</v>
      </c>
      <c r="Q149" s="82"/>
      <c r="R149" s="82">
        <f>SUM(R144)+SUM(R145:R146)+R147</f>
        <v>56754</v>
      </c>
      <c r="S149" s="82"/>
      <c r="T149" s="82" t="e">
        <f>SUM(T144)+SUM(T145:T146)+T147</f>
        <v>#N/A</v>
      </c>
      <c r="U149" s="82"/>
      <c r="V149" s="82">
        <f>SUM(V144)+SUM(V145:V146)+V147</f>
        <v>244815</v>
      </c>
      <c r="W149" s="82"/>
      <c r="X149" s="82">
        <f>SUM(X144)+SUM(X145:X146)+X147</f>
        <v>369561</v>
      </c>
      <c r="Y149" s="82"/>
      <c r="Z149" s="173">
        <f t="shared" si="38"/>
        <v>124746</v>
      </c>
      <c r="AA149" s="173"/>
      <c r="AB149" s="186">
        <f t="shared" si="28"/>
        <v>0.50955211077752582</v>
      </c>
      <c r="AC149" s="171"/>
      <c r="AD149" s="173">
        <f t="shared" si="39"/>
        <v>20000</v>
      </c>
      <c r="AE149" s="173"/>
      <c r="AF149" s="186">
        <f t="shared" si="29"/>
        <v>5.7214620624154389E-2</v>
      </c>
      <c r="AG149" s="173"/>
      <c r="AH149" s="173">
        <f t="shared" si="40"/>
        <v>146246</v>
      </c>
      <c r="AI149" s="173"/>
      <c r="AJ149" s="186">
        <f t="shared" si="30"/>
        <v>0.65488659516826009</v>
      </c>
      <c r="AK149" s="171"/>
      <c r="AL149" s="82">
        <f t="shared" si="41"/>
        <v>312807</v>
      </c>
      <c r="AM149" s="173"/>
      <c r="AN149" s="185">
        <f t="shared" si="31"/>
        <v>5.5116291362723331</v>
      </c>
      <c r="AP149" s="82" t="str">
        <f t="shared" si="42"/>
        <v/>
      </c>
      <c r="AQ149" s="173"/>
      <c r="AR149" s="185" t="e">
        <f t="shared" si="32"/>
        <v>#N/A</v>
      </c>
      <c r="AS149" s="173"/>
      <c r="AT149" s="173" t="str">
        <f t="shared" si="43"/>
        <v/>
      </c>
      <c r="AU149" s="173"/>
      <c r="AV149" s="186" t="e">
        <f t="shared" si="33"/>
        <v>#N/A</v>
      </c>
      <c r="AW149" s="173"/>
      <c r="AX149" s="173">
        <f t="shared" si="44"/>
        <v>21500</v>
      </c>
      <c r="AY149" s="173"/>
      <c r="AZ149" s="186">
        <f t="shared" si="34"/>
        <v>9.6276560016120616E-2</v>
      </c>
      <c r="BA149" s="173"/>
      <c r="BB149" s="173">
        <f t="shared" si="45"/>
        <v>-104746</v>
      </c>
      <c r="BC149" s="173"/>
      <c r="BD149" s="186">
        <f t="shared" si="35"/>
        <v>-0.29965013259488327</v>
      </c>
      <c r="BE149" s="173"/>
      <c r="BF149" s="82">
        <f t="shared" si="46"/>
        <v>188061</v>
      </c>
      <c r="BG149" s="173"/>
      <c r="BH149" s="185">
        <f t="shared" si="36"/>
        <v>3.3136166613806957</v>
      </c>
      <c r="BJ149" s="82" t="str">
        <f t="shared" si="47"/>
        <v/>
      </c>
      <c r="BK149" s="173"/>
      <c r="BL149" s="185" t="e">
        <f t="shared" si="37"/>
        <v>#N/A</v>
      </c>
      <c r="BM149" s="173"/>
    </row>
    <row r="150" spans="2:65" ht="15.75" customHeight="1">
      <c r="C150" s="17"/>
      <c r="D150" s="4"/>
      <c r="E150" s="4"/>
      <c r="F150" s="4"/>
      <c r="G150" s="4"/>
      <c r="H150" s="4"/>
      <c r="I150" s="4"/>
      <c r="J150" s="4"/>
      <c r="K150" s="54"/>
      <c r="L150" s="31"/>
      <c r="M150" s="125"/>
      <c r="N150" s="125"/>
      <c r="O150" s="80"/>
      <c r="P150" s="125"/>
      <c r="Q150" s="125"/>
      <c r="R150" s="125"/>
      <c r="S150" s="125"/>
      <c r="T150" s="125"/>
      <c r="U150" s="125"/>
      <c r="V150" s="125"/>
      <c r="W150" s="125"/>
      <c r="X150" s="125"/>
      <c r="Y150" s="125"/>
      <c r="Z150" s="100" t="str">
        <f t="shared" si="38"/>
        <v/>
      </c>
      <c r="AA150" s="125"/>
      <c r="AB150" s="183" t="str">
        <f t="shared" si="28"/>
        <v/>
      </c>
      <c r="AC150" s="169"/>
      <c r="AD150" s="100" t="str">
        <f t="shared" si="39"/>
        <v/>
      </c>
      <c r="AE150" s="125"/>
      <c r="AF150" s="183" t="str">
        <f t="shared" ref="AF150:AF180" si="48">IF($P150="","",  IF($X150="","", IF($P150=0,"---",(IF(ISERROR(($X150/$P150)-1),"---",($X150/$P150)-1) ))))</f>
        <v/>
      </c>
      <c r="AG150" s="125"/>
      <c r="AH150" s="100" t="str">
        <f t="shared" si="40"/>
        <v/>
      </c>
      <c r="AI150" s="125"/>
      <c r="AJ150" s="183" t="str">
        <f t="shared" ref="AJ150:AJ180" si="49">IF($N150="","",  IF($X150="","", IF($N150=0,"---",(IF(ISERROR(($X150/$N150)-1),"---",($X150/$N150)-1) ))))</f>
        <v/>
      </c>
      <c r="AK150" s="169"/>
      <c r="AL150" s="41" t="str">
        <f t="shared" si="41"/>
        <v/>
      </c>
      <c r="AM150" s="125"/>
      <c r="AN150" s="181" t="str">
        <f t="shared" si="31"/>
        <v/>
      </c>
      <c r="AP150" s="41" t="str">
        <f t="shared" si="42"/>
        <v/>
      </c>
      <c r="AQ150" s="125"/>
      <c r="AR150" s="181" t="str">
        <f t="shared" si="32"/>
        <v/>
      </c>
      <c r="AS150" s="125"/>
      <c r="AT150" s="100" t="str">
        <f t="shared" si="43"/>
        <v/>
      </c>
      <c r="AU150" s="125"/>
      <c r="AV150" s="183" t="str">
        <f t="shared" si="33"/>
        <v/>
      </c>
      <c r="AW150" s="125"/>
      <c r="AX150" s="100" t="str">
        <f t="shared" si="44"/>
        <v/>
      </c>
      <c r="AY150" s="125"/>
      <c r="AZ150" s="183" t="str">
        <f t="shared" ref="AZ150:AZ180" si="50">IF($N150="","",  IF($V150="","", IF($N150=0,"---",(IF(ISERROR(($V150/$N150)-1),"---",($V150/$N150)-1) ))))</f>
        <v/>
      </c>
      <c r="BA150" s="125"/>
      <c r="BB150" s="100" t="str">
        <f t="shared" si="45"/>
        <v/>
      </c>
      <c r="BC150" s="125"/>
      <c r="BD150" s="183" t="str">
        <f t="shared" ref="BD150:BD180" si="51">IF($P150="","",  IF($V150="","", IF($P150=0,"---",(IF(ISERROR(($V150/$P150)-1),"---",($V150/$P150)-1) ))))</f>
        <v/>
      </c>
      <c r="BE150" s="125"/>
      <c r="BF150" s="41" t="str">
        <f t="shared" si="46"/>
        <v/>
      </c>
      <c r="BG150" s="125"/>
      <c r="BH150" s="181" t="str">
        <f t="shared" si="36"/>
        <v/>
      </c>
      <c r="BJ150" s="41" t="str">
        <f t="shared" si="47"/>
        <v/>
      </c>
      <c r="BK150" s="125"/>
      <c r="BL150" s="181" t="str">
        <f t="shared" si="37"/>
        <v/>
      </c>
      <c r="BM150" s="125"/>
    </row>
    <row r="151" spans="2:65" ht="15.75" customHeight="1">
      <c r="C151" s="16" t="s">
        <v>100</v>
      </c>
      <c r="D151" s="53"/>
      <c r="E151" s="53"/>
      <c r="F151" s="53"/>
      <c r="G151" s="53"/>
      <c r="H151" s="53"/>
      <c r="I151" s="53"/>
      <c r="J151" s="53"/>
      <c r="K151" s="23"/>
      <c r="L151" s="66"/>
      <c r="M151" s="125"/>
      <c r="N151" s="125"/>
      <c r="O151" s="80"/>
      <c r="P151" s="125"/>
      <c r="Q151" s="125"/>
      <c r="R151" s="125"/>
      <c r="S151" s="125"/>
      <c r="T151" s="125"/>
      <c r="U151" s="125"/>
      <c r="V151" s="125"/>
      <c r="W151" s="125"/>
      <c r="X151" s="125"/>
      <c r="Y151" s="125"/>
      <c r="Z151" s="100" t="str">
        <f t="shared" si="38"/>
        <v/>
      </c>
      <c r="AA151" s="125"/>
      <c r="AB151" s="183" t="str">
        <f t="shared" si="28"/>
        <v/>
      </c>
      <c r="AC151" s="169"/>
      <c r="AD151" s="100" t="str">
        <f t="shared" ref="AD151:AD181" si="52">IF(AND(ISNUMBER($P151),ISNUMBER($X151)),IF((ABS($P151-$X151))&gt;0.49,$X151-$P151,0),"")</f>
        <v/>
      </c>
      <c r="AE151" s="125"/>
      <c r="AF151" s="183" t="str">
        <f t="shared" si="48"/>
        <v/>
      </c>
      <c r="AG151" s="125"/>
      <c r="AH151" s="100" t="str">
        <f t="shared" ref="AH151:AH181" si="53">IF(AND(ISNUMBER($N151),ISNUMBER($X151)),IF((ABS($N151-$X151))&gt;0.49,$X151-$N151,0),"")</f>
        <v/>
      </c>
      <c r="AI151" s="125"/>
      <c r="AJ151" s="183" t="str">
        <f t="shared" si="49"/>
        <v/>
      </c>
      <c r="AK151" s="169"/>
      <c r="AL151" s="41" t="str">
        <f t="shared" si="41"/>
        <v/>
      </c>
      <c r="AM151" s="125"/>
      <c r="AN151" s="181" t="str">
        <f t="shared" si="31"/>
        <v/>
      </c>
      <c r="AP151" s="41" t="str">
        <f t="shared" si="42"/>
        <v/>
      </c>
      <c r="AQ151" s="125"/>
      <c r="AR151" s="181" t="str">
        <f t="shared" si="32"/>
        <v/>
      </c>
      <c r="AS151" s="125"/>
      <c r="AT151" s="100" t="str">
        <f t="shared" si="43"/>
        <v/>
      </c>
      <c r="AU151" s="125"/>
      <c r="AV151" s="183" t="str">
        <f t="shared" si="33"/>
        <v/>
      </c>
      <c r="AW151" s="125"/>
      <c r="AX151" s="100" t="str">
        <f t="shared" ref="AX151:AX181" si="54">IF(AND(ISNUMBER($N151),ISNUMBER($V151)),IF((ABS($N151-$V151))&gt;0.49,$V151-$N151,0),"")</f>
        <v/>
      </c>
      <c r="AY151" s="125"/>
      <c r="AZ151" s="183" t="str">
        <f t="shared" si="50"/>
        <v/>
      </c>
      <c r="BA151" s="125"/>
      <c r="BB151" s="100" t="str">
        <f t="shared" ref="BB151:BB181" si="55">IF(AND(ISNUMBER($P151),ISNUMBER($V151)),IF((ABS($P151-$V151))&gt;0.49,$V151-$P151,0),"")</f>
        <v/>
      </c>
      <c r="BC151" s="125"/>
      <c r="BD151" s="183" t="str">
        <f t="shared" si="51"/>
        <v/>
      </c>
      <c r="BE151" s="125"/>
      <c r="BF151" s="41" t="str">
        <f t="shared" si="46"/>
        <v/>
      </c>
      <c r="BG151" s="125"/>
      <c r="BH151" s="181" t="str">
        <f t="shared" si="36"/>
        <v/>
      </c>
      <c r="BJ151" s="41" t="str">
        <f t="shared" si="47"/>
        <v/>
      </c>
      <c r="BK151" s="125"/>
      <c r="BL151" s="181" t="str">
        <f t="shared" si="37"/>
        <v/>
      </c>
      <c r="BM151" s="125"/>
    </row>
    <row r="152" spans="2:65" ht="15.75" customHeight="1">
      <c r="C152" s="13"/>
      <c r="D152" s="13"/>
      <c r="E152" s="13"/>
      <c r="F152" s="13"/>
      <c r="G152" s="13"/>
      <c r="H152" s="13"/>
      <c r="I152" s="13"/>
      <c r="J152" s="13"/>
      <c r="K152" s="23"/>
      <c r="L152" s="66"/>
      <c r="M152" s="125"/>
      <c r="N152" s="125"/>
      <c r="O152" s="80"/>
      <c r="P152" s="125"/>
      <c r="Q152" s="125"/>
      <c r="R152" s="125"/>
      <c r="S152" s="125"/>
      <c r="T152" s="125"/>
      <c r="U152" s="125"/>
      <c r="V152" s="125"/>
      <c r="W152" s="125"/>
      <c r="X152" s="125"/>
      <c r="Y152" s="125"/>
      <c r="Z152" s="100" t="str">
        <f t="shared" si="38"/>
        <v/>
      </c>
      <c r="AA152" s="125"/>
      <c r="AB152" s="183" t="str">
        <f t="shared" si="28"/>
        <v/>
      </c>
      <c r="AC152" s="169"/>
      <c r="AD152" s="100" t="str">
        <f t="shared" si="52"/>
        <v/>
      </c>
      <c r="AE152" s="125"/>
      <c r="AF152" s="183" t="str">
        <f t="shared" si="48"/>
        <v/>
      </c>
      <c r="AG152" s="125"/>
      <c r="AH152" s="100" t="str">
        <f t="shared" si="53"/>
        <v/>
      </c>
      <c r="AI152" s="125"/>
      <c r="AJ152" s="183" t="str">
        <f t="shared" si="49"/>
        <v/>
      </c>
      <c r="AK152" s="169"/>
      <c r="AL152" s="41" t="str">
        <f t="shared" si="41"/>
        <v/>
      </c>
      <c r="AM152" s="125"/>
      <c r="AN152" s="181" t="str">
        <f t="shared" si="31"/>
        <v/>
      </c>
      <c r="AP152" s="41" t="str">
        <f t="shared" si="42"/>
        <v/>
      </c>
      <c r="AQ152" s="125"/>
      <c r="AR152" s="181" t="str">
        <f t="shared" si="32"/>
        <v/>
      </c>
      <c r="AS152" s="125"/>
      <c r="AT152" s="100" t="str">
        <f t="shared" si="43"/>
        <v/>
      </c>
      <c r="AU152" s="125"/>
      <c r="AV152" s="183" t="str">
        <f t="shared" si="33"/>
        <v/>
      </c>
      <c r="AW152" s="125"/>
      <c r="AX152" s="100" t="str">
        <f t="shared" si="54"/>
        <v/>
      </c>
      <c r="AY152" s="125"/>
      <c r="AZ152" s="183" t="str">
        <f t="shared" si="50"/>
        <v/>
      </c>
      <c r="BA152" s="125"/>
      <c r="BB152" s="100" t="str">
        <f t="shared" si="55"/>
        <v/>
      </c>
      <c r="BC152" s="125"/>
      <c r="BD152" s="183" t="str">
        <f t="shared" si="51"/>
        <v/>
      </c>
      <c r="BE152" s="125"/>
      <c r="BF152" s="41" t="str">
        <f t="shared" si="46"/>
        <v/>
      </c>
      <c r="BG152" s="125"/>
      <c r="BH152" s="181" t="str">
        <f t="shared" si="36"/>
        <v/>
      </c>
      <c r="BJ152" s="41" t="str">
        <f t="shared" si="47"/>
        <v/>
      </c>
      <c r="BK152" s="125"/>
      <c r="BL152" s="181" t="str">
        <f t="shared" si="37"/>
        <v/>
      </c>
      <c r="BM152" s="125"/>
    </row>
    <row r="153" spans="2:65" ht="15.75" customHeight="1">
      <c r="B153" s="231">
        <v>67</v>
      </c>
      <c r="C153" s="17" t="s">
        <v>35</v>
      </c>
      <c r="D153" s="13" t="s">
        <v>95</v>
      </c>
      <c r="E153" s="13"/>
      <c r="F153" s="13"/>
      <c r="G153" s="13"/>
      <c r="H153" s="13"/>
      <c r="I153" s="13"/>
      <c r="J153" s="13"/>
      <c r="K153" s="20"/>
      <c r="L153" s="66" t="s">
        <v>29</v>
      </c>
      <c r="M153" s="125"/>
      <c r="N153" s="41">
        <f>VLOOKUP($B153,'[1]09-10-11'!$A$4:$EA$400,MATCH(N$2, '[1]09-10-11'!$A$4:$EA$4, 0))</f>
        <v>100381</v>
      </c>
      <c r="O153" s="80"/>
      <c r="P153" s="41">
        <f>VLOOKUP($B153,'[1]09-10-11'!$A$4:$EA$400,MATCH(P$2, '[1]09-10-11'!$A$4:$EA$4, 0))</f>
        <v>100381</v>
      </c>
      <c r="Q153" s="41"/>
      <c r="R153" s="41">
        <f>VLOOKUP($B153,'[1]09-10-11'!$A$4:$EA$400,MATCH(R$2, '[1]09-10-11'!$A$4:$EA$4, 0))</f>
        <v>100381</v>
      </c>
      <c r="S153" s="41"/>
      <c r="T153" s="41" t="e">
        <f>VLOOKUP($B153,'[1]09-10-11'!$A$4:$EA$400,MATCH(T$2, '[1]09-10-11'!$A$4:$EA$4, 0))</f>
        <v>#N/A</v>
      </c>
      <c r="U153" s="41"/>
      <c r="V153" s="41">
        <f>VLOOKUP($B153,'[1]09-10-11'!$A$4:$EA$400,MATCH(V$2, '[1]09-10-11'!$A$4:$EA$4, 0))</f>
        <v>100381</v>
      </c>
      <c r="W153" s="41"/>
      <c r="X153" s="41">
        <f>VLOOKUP($B153,'[1]09-10-11'!$A$4:$EA$400,MATCH(X$2, '[1]09-10-11'!$A$4:$EA$4, 0))</f>
        <v>130381</v>
      </c>
      <c r="Y153" s="41"/>
      <c r="Z153" s="100">
        <f t="shared" si="38"/>
        <v>30000</v>
      </c>
      <c r="AA153" s="100"/>
      <c r="AB153" s="183">
        <f t="shared" si="28"/>
        <v>0.29886133830107298</v>
      </c>
      <c r="AC153" s="169"/>
      <c r="AD153" s="100">
        <f t="shared" si="52"/>
        <v>30000</v>
      </c>
      <c r="AE153" s="100"/>
      <c r="AF153" s="183">
        <f t="shared" si="48"/>
        <v>0.29886133830107298</v>
      </c>
      <c r="AG153" s="100"/>
      <c r="AH153" s="100">
        <f t="shared" si="53"/>
        <v>30000</v>
      </c>
      <c r="AI153" s="100"/>
      <c r="AJ153" s="183">
        <f t="shared" si="49"/>
        <v>0.29886133830107298</v>
      </c>
      <c r="AK153" s="169"/>
      <c r="AL153" s="41">
        <f t="shared" si="41"/>
        <v>30000</v>
      </c>
      <c r="AM153" s="100"/>
      <c r="AN153" s="181">
        <f t="shared" si="31"/>
        <v>0.29886133830107298</v>
      </c>
      <c r="AP153" s="41" t="str">
        <f t="shared" si="42"/>
        <v/>
      </c>
      <c r="AQ153" s="100"/>
      <c r="AR153" s="181" t="e">
        <f t="shared" si="32"/>
        <v>#N/A</v>
      </c>
      <c r="AS153" s="100"/>
      <c r="AT153" s="100" t="str">
        <f t="shared" si="43"/>
        <v/>
      </c>
      <c r="AU153" s="100"/>
      <c r="AV153" s="183" t="e">
        <f t="shared" si="33"/>
        <v>#N/A</v>
      </c>
      <c r="AW153" s="100"/>
      <c r="AX153" s="100">
        <f t="shared" si="54"/>
        <v>0</v>
      </c>
      <c r="AY153" s="100"/>
      <c r="AZ153" s="183">
        <f t="shared" si="50"/>
        <v>0</v>
      </c>
      <c r="BA153" s="100"/>
      <c r="BB153" s="100">
        <f t="shared" si="55"/>
        <v>0</v>
      </c>
      <c r="BC153" s="100"/>
      <c r="BD153" s="183">
        <f t="shared" si="51"/>
        <v>0</v>
      </c>
      <c r="BE153" s="100"/>
      <c r="BF153" s="41">
        <f t="shared" si="46"/>
        <v>0</v>
      </c>
      <c r="BG153" s="100"/>
      <c r="BH153" s="181">
        <f t="shared" si="36"/>
        <v>0</v>
      </c>
      <c r="BJ153" s="41" t="str">
        <f t="shared" si="47"/>
        <v/>
      </c>
      <c r="BK153" s="100"/>
      <c r="BL153" s="181" t="e">
        <f t="shared" si="37"/>
        <v>#N/A</v>
      </c>
      <c r="BM153" s="100"/>
    </row>
    <row r="154" spans="2:65" ht="15.75" customHeight="1">
      <c r="B154" s="231">
        <v>68</v>
      </c>
      <c r="C154" s="17" t="s">
        <v>36</v>
      </c>
      <c r="D154" s="13" t="s">
        <v>96</v>
      </c>
      <c r="E154" s="13"/>
      <c r="F154" s="13"/>
      <c r="G154" s="13"/>
      <c r="H154" s="13"/>
      <c r="I154" s="13"/>
      <c r="J154" s="13"/>
      <c r="K154" s="20"/>
      <c r="L154" s="66" t="s">
        <v>29</v>
      </c>
      <c r="M154" s="125"/>
      <c r="N154" s="41">
        <f>VLOOKUP($B154,'[1]09-10-11'!$A$4:$EA$400,MATCH(N$2, '[1]09-10-11'!$A$4:$EA$4, 0))</f>
        <v>17993</v>
      </c>
      <c r="O154" s="80"/>
      <c r="P154" s="41">
        <f>VLOOKUP($B154,'[1]09-10-11'!$A$4:$EA$400,MATCH(P$2, '[1]09-10-11'!$A$4:$EA$4, 0))</f>
        <v>67993</v>
      </c>
      <c r="Q154" s="41"/>
      <c r="R154" s="41">
        <f>VLOOKUP($B154,'[1]09-10-11'!$A$4:$EA$400,MATCH(R$2, '[1]09-10-11'!$A$4:$EA$4, 0))</f>
        <v>37993</v>
      </c>
      <c r="S154" s="41"/>
      <c r="T154" s="41" t="e">
        <f>VLOOKUP($B154,'[1]09-10-11'!$A$4:$EA$400,MATCH(T$2, '[1]09-10-11'!$A$4:$EA$4, 0))</f>
        <v>#N/A</v>
      </c>
      <c r="U154" s="41"/>
      <c r="V154" s="41">
        <f>VLOOKUP($B154,'[1]09-10-11'!$A$4:$EA$400,MATCH(V$2, '[1]09-10-11'!$A$4:$EA$4, 0))</f>
        <v>37993</v>
      </c>
      <c r="W154" s="41"/>
      <c r="X154" s="41">
        <f>VLOOKUP($B154,'[1]09-10-11'!$A$4:$EA$400,MATCH(X$2, '[1]09-10-11'!$A$4:$EA$4, 0))</f>
        <v>67993</v>
      </c>
      <c r="Y154" s="41"/>
      <c r="Z154" s="100">
        <f t="shared" si="38"/>
        <v>30000</v>
      </c>
      <c r="AA154" s="100"/>
      <c r="AB154" s="183">
        <f t="shared" si="28"/>
        <v>0.78961914036796244</v>
      </c>
      <c r="AC154" s="169"/>
      <c r="AD154" s="100">
        <f t="shared" si="52"/>
        <v>0</v>
      </c>
      <c r="AE154" s="100"/>
      <c r="AF154" s="183">
        <f t="shared" si="48"/>
        <v>0</v>
      </c>
      <c r="AG154" s="100"/>
      <c r="AH154" s="100">
        <f t="shared" si="53"/>
        <v>50000</v>
      </c>
      <c r="AI154" s="100"/>
      <c r="AJ154" s="183">
        <f t="shared" si="49"/>
        <v>2.778858444950814</v>
      </c>
      <c r="AK154" s="169"/>
      <c r="AL154" s="41">
        <f t="shared" si="41"/>
        <v>30000</v>
      </c>
      <c r="AM154" s="100"/>
      <c r="AN154" s="181">
        <f t="shared" si="31"/>
        <v>0.78961914036796244</v>
      </c>
      <c r="AP154" s="41" t="str">
        <f t="shared" si="42"/>
        <v/>
      </c>
      <c r="AQ154" s="100"/>
      <c r="AR154" s="181" t="e">
        <f t="shared" si="32"/>
        <v>#N/A</v>
      </c>
      <c r="AS154" s="100"/>
      <c r="AT154" s="100" t="str">
        <f t="shared" si="43"/>
        <v/>
      </c>
      <c r="AU154" s="100"/>
      <c r="AV154" s="183" t="e">
        <f t="shared" si="33"/>
        <v>#N/A</v>
      </c>
      <c r="AW154" s="100"/>
      <c r="AX154" s="100">
        <f t="shared" si="54"/>
        <v>20000</v>
      </c>
      <c r="AY154" s="100"/>
      <c r="AZ154" s="183">
        <f t="shared" si="50"/>
        <v>1.1115433779803259</v>
      </c>
      <c r="BA154" s="100"/>
      <c r="BB154" s="100">
        <f t="shared" si="55"/>
        <v>-30000</v>
      </c>
      <c r="BC154" s="100"/>
      <c r="BD154" s="183">
        <f t="shared" si="51"/>
        <v>-0.44122189048872673</v>
      </c>
      <c r="BE154" s="100"/>
      <c r="BF154" s="41">
        <f t="shared" si="46"/>
        <v>0</v>
      </c>
      <c r="BG154" s="100"/>
      <c r="BH154" s="181">
        <f t="shared" si="36"/>
        <v>0</v>
      </c>
      <c r="BJ154" s="41" t="str">
        <f t="shared" si="47"/>
        <v/>
      </c>
      <c r="BK154" s="100"/>
      <c r="BL154" s="181" t="e">
        <f t="shared" si="37"/>
        <v>#N/A</v>
      </c>
      <c r="BM154" s="100"/>
    </row>
    <row r="155" spans="2:65" ht="15.75" customHeight="1">
      <c r="B155" s="231">
        <v>69</v>
      </c>
      <c r="C155" s="17" t="s">
        <v>37</v>
      </c>
      <c r="D155" s="13" t="s">
        <v>97</v>
      </c>
      <c r="E155" s="13"/>
      <c r="F155" s="13"/>
      <c r="G155" s="13"/>
      <c r="H155" s="13"/>
      <c r="I155" s="13"/>
      <c r="J155" s="13"/>
      <c r="K155" s="20"/>
      <c r="L155" s="66" t="s">
        <v>29</v>
      </c>
      <c r="M155" s="125"/>
      <c r="N155" s="81">
        <f>VLOOKUP($B155,'[1]09-10-11'!$A$4:$EA$400,MATCH(N$2, '[1]09-10-11'!$A$4:$EA$4, 0))</f>
        <v>5565</v>
      </c>
      <c r="O155" s="80"/>
      <c r="P155" s="81">
        <f>VLOOKUP($B155,'[1]09-10-11'!$A$4:$EA$400,MATCH(P$2, '[1]09-10-11'!$A$4:$EA$4, 0))</f>
        <v>5565</v>
      </c>
      <c r="Q155" s="81"/>
      <c r="R155" s="81">
        <f>VLOOKUP($B155,'[1]09-10-11'!$A$4:$EA$400,MATCH(R$2, '[1]09-10-11'!$A$4:$EA$4, 0))</f>
        <v>5565</v>
      </c>
      <c r="S155" s="81"/>
      <c r="T155" s="81" t="e">
        <f>VLOOKUP($B155,'[1]09-10-11'!$A$4:$EA$400,MATCH(T$2, '[1]09-10-11'!$A$4:$EA$4, 0))</f>
        <v>#N/A</v>
      </c>
      <c r="U155" s="81"/>
      <c r="V155" s="81">
        <f>VLOOKUP($B155,'[1]09-10-11'!$A$4:$EA$400,MATCH(V$2, '[1]09-10-11'!$A$4:$EA$4, 0))</f>
        <v>5565</v>
      </c>
      <c r="W155" s="81"/>
      <c r="X155" s="81">
        <f>VLOOKUP($B155,'[1]09-10-11'!$A$4:$EA$400,MATCH(X$2, '[1]09-10-11'!$A$4:$EA$4, 0))</f>
        <v>6565</v>
      </c>
      <c r="Y155" s="41"/>
      <c r="Z155" s="172">
        <f t="shared" si="38"/>
        <v>1000</v>
      </c>
      <c r="AA155" s="172"/>
      <c r="AB155" s="184">
        <f t="shared" si="28"/>
        <v>0.17969451931716085</v>
      </c>
      <c r="AC155" s="170"/>
      <c r="AD155" s="172">
        <f t="shared" si="52"/>
        <v>1000</v>
      </c>
      <c r="AE155" s="172"/>
      <c r="AF155" s="184">
        <f t="shared" si="48"/>
        <v>0.17969451931716085</v>
      </c>
      <c r="AG155" s="172"/>
      <c r="AH155" s="172">
        <f t="shared" si="53"/>
        <v>1000</v>
      </c>
      <c r="AI155" s="172"/>
      <c r="AJ155" s="184">
        <f t="shared" si="49"/>
        <v>0.17969451931716085</v>
      </c>
      <c r="AK155" s="160"/>
      <c r="AL155" s="81">
        <f t="shared" si="41"/>
        <v>1000</v>
      </c>
      <c r="AM155" s="172"/>
      <c r="AN155" s="182">
        <f t="shared" si="31"/>
        <v>0.17969451931716085</v>
      </c>
      <c r="AP155" s="81" t="str">
        <f t="shared" si="42"/>
        <v/>
      </c>
      <c r="AQ155" s="172"/>
      <c r="AR155" s="182" t="e">
        <f t="shared" si="32"/>
        <v>#N/A</v>
      </c>
      <c r="AS155" s="172"/>
      <c r="AT155" s="172" t="str">
        <f t="shared" si="43"/>
        <v/>
      </c>
      <c r="AU155" s="172"/>
      <c r="AV155" s="184" t="e">
        <f t="shared" si="33"/>
        <v>#N/A</v>
      </c>
      <c r="AW155" s="172"/>
      <c r="AX155" s="172">
        <f t="shared" si="54"/>
        <v>0</v>
      </c>
      <c r="AY155" s="172"/>
      <c r="AZ155" s="184">
        <f t="shared" si="50"/>
        <v>0</v>
      </c>
      <c r="BA155" s="172"/>
      <c r="BB155" s="172">
        <f t="shared" si="55"/>
        <v>0</v>
      </c>
      <c r="BC155" s="172"/>
      <c r="BD155" s="184">
        <f t="shared" si="51"/>
        <v>0</v>
      </c>
      <c r="BE155" s="172"/>
      <c r="BF155" s="81">
        <f t="shared" si="46"/>
        <v>0</v>
      </c>
      <c r="BG155" s="172"/>
      <c r="BH155" s="182">
        <f t="shared" si="36"/>
        <v>0</v>
      </c>
      <c r="BJ155" s="81" t="str">
        <f t="shared" si="47"/>
        <v/>
      </c>
      <c r="BK155" s="172"/>
      <c r="BL155" s="182" t="e">
        <f t="shared" si="37"/>
        <v>#N/A</v>
      </c>
      <c r="BM155" s="172"/>
    </row>
    <row r="156" spans="2:65" ht="15.75" customHeight="1">
      <c r="B156" s="231"/>
      <c r="C156" s="19"/>
      <c r="D156" s="13"/>
      <c r="E156" s="13"/>
      <c r="F156" s="13"/>
      <c r="G156" s="13"/>
      <c r="H156" s="13"/>
      <c r="I156" s="13"/>
      <c r="J156" s="13"/>
      <c r="K156" s="20"/>
      <c r="L156" s="66"/>
      <c r="M156" s="125"/>
      <c r="N156" s="125"/>
      <c r="O156" s="80"/>
      <c r="P156" s="125"/>
      <c r="Q156" s="125"/>
      <c r="R156" s="125"/>
      <c r="S156" s="125"/>
      <c r="T156" s="125"/>
      <c r="U156" s="125"/>
      <c r="V156" s="125"/>
      <c r="W156" s="125"/>
      <c r="X156" s="125"/>
      <c r="Y156" s="125"/>
      <c r="Z156" s="100" t="str">
        <f t="shared" si="38"/>
        <v/>
      </c>
      <c r="AA156" s="125"/>
      <c r="AB156" s="183" t="str">
        <f t="shared" si="28"/>
        <v/>
      </c>
      <c r="AC156" s="169"/>
      <c r="AD156" s="100" t="str">
        <f t="shared" si="52"/>
        <v/>
      </c>
      <c r="AE156" s="125"/>
      <c r="AF156" s="183" t="str">
        <f t="shared" si="48"/>
        <v/>
      </c>
      <c r="AG156" s="125"/>
      <c r="AH156" s="100" t="str">
        <f t="shared" si="53"/>
        <v/>
      </c>
      <c r="AI156" s="125"/>
      <c r="AJ156" s="183" t="str">
        <f t="shared" si="49"/>
        <v/>
      </c>
      <c r="AK156" s="169"/>
      <c r="AL156" s="41" t="str">
        <f t="shared" si="41"/>
        <v/>
      </c>
      <c r="AM156" s="125"/>
      <c r="AN156" s="181" t="str">
        <f t="shared" si="31"/>
        <v/>
      </c>
      <c r="AP156" s="41" t="str">
        <f t="shared" si="42"/>
        <v/>
      </c>
      <c r="AQ156" s="125"/>
      <c r="AR156" s="181" t="str">
        <f t="shared" si="32"/>
        <v/>
      </c>
      <c r="AS156" s="125"/>
      <c r="AT156" s="100" t="str">
        <f t="shared" si="43"/>
        <v/>
      </c>
      <c r="AU156" s="125"/>
      <c r="AV156" s="183" t="str">
        <f t="shared" si="33"/>
        <v/>
      </c>
      <c r="AW156" s="125"/>
      <c r="AX156" s="100" t="str">
        <f t="shared" si="54"/>
        <v/>
      </c>
      <c r="AY156" s="125"/>
      <c r="AZ156" s="183" t="str">
        <f t="shared" si="50"/>
        <v/>
      </c>
      <c r="BA156" s="125"/>
      <c r="BB156" s="100" t="str">
        <f t="shared" si="55"/>
        <v/>
      </c>
      <c r="BC156" s="125"/>
      <c r="BD156" s="183" t="str">
        <f t="shared" si="51"/>
        <v/>
      </c>
      <c r="BE156" s="125"/>
      <c r="BF156" s="41" t="str">
        <f t="shared" si="46"/>
        <v/>
      </c>
      <c r="BG156" s="125"/>
      <c r="BH156" s="181" t="str">
        <f t="shared" si="36"/>
        <v/>
      </c>
      <c r="BJ156" s="41" t="str">
        <f t="shared" si="47"/>
        <v/>
      </c>
      <c r="BK156" s="125"/>
      <c r="BL156" s="181" t="str">
        <f t="shared" si="37"/>
        <v/>
      </c>
      <c r="BM156" s="125"/>
    </row>
    <row r="157" spans="2:65" ht="15.75" customHeight="1">
      <c r="B157" s="231"/>
      <c r="C157" s="19"/>
      <c r="D157" s="13"/>
      <c r="E157" s="13"/>
      <c r="F157" s="13"/>
      <c r="G157" s="53" t="s">
        <v>40</v>
      </c>
      <c r="H157" s="53"/>
      <c r="I157" s="27"/>
      <c r="J157" s="27"/>
      <c r="K157" s="28"/>
      <c r="L157" s="29" t="s">
        <v>29</v>
      </c>
      <c r="M157" s="133"/>
      <c r="N157" s="82">
        <f>SUM(N153:N156)</f>
        <v>123939</v>
      </c>
      <c r="O157" s="83"/>
      <c r="P157" s="82">
        <f>SUM(P153:P156)</f>
        <v>173939</v>
      </c>
      <c r="Q157" s="82"/>
      <c r="R157" s="82">
        <f>SUM(R153:R156)</f>
        <v>143939</v>
      </c>
      <c r="S157" s="82"/>
      <c r="T157" s="82" t="e">
        <f>SUM(T153:T156)</f>
        <v>#N/A</v>
      </c>
      <c r="U157" s="82"/>
      <c r="V157" s="82">
        <f>SUM(V153:V156)</f>
        <v>143939</v>
      </c>
      <c r="W157" s="82"/>
      <c r="X157" s="82">
        <f>SUM(X153:X156)</f>
        <v>204939</v>
      </c>
      <c r="Y157" s="82"/>
      <c r="Z157" s="173">
        <f t="shared" si="38"/>
        <v>61000</v>
      </c>
      <c r="AA157" s="173"/>
      <c r="AB157" s="186">
        <f t="shared" si="28"/>
        <v>0.4237906335322601</v>
      </c>
      <c r="AC157" s="171"/>
      <c r="AD157" s="173">
        <f t="shared" si="52"/>
        <v>31000</v>
      </c>
      <c r="AE157" s="173"/>
      <c r="AF157" s="186">
        <f t="shared" si="48"/>
        <v>0.17822340015752647</v>
      </c>
      <c r="AG157" s="173"/>
      <c r="AH157" s="173">
        <f t="shared" si="53"/>
        <v>81000</v>
      </c>
      <c r="AI157" s="173"/>
      <c r="AJ157" s="186">
        <f t="shared" si="49"/>
        <v>0.65354730956357554</v>
      </c>
      <c r="AK157" s="171"/>
      <c r="AL157" s="82">
        <f t="shared" si="41"/>
        <v>61000</v>
      </c>
      <c r="AM157" s="173"/>
      <c r="AN157" s="185">
        <f t="shared" si="31"/>
        <v>0.4237906335322601</v>
      </c>
      <c r="AP157" s="82" t="str">
        <f t="shared" si="42"/>
        <v/>
      </c>
      <c r="AQ157" s="173"/>
      <c r="AR157" s="185" t="e">
        <f t="shared" si="32"/>
        <v>#N/A</v>
      </c>
      <c r="AS157" s="173"/>
      <c r="AT157" s="173" t="str">
        <f t="shared" si="43"/>
        <v/>
      </c>
      <c r="AU157" s="173"/>
      <c r="AV157" s="186" t="e">
        <f t="shared" si="33"/>
        <v>#N/A</v>
      </c>
      <c r="AW157" s="173"/>
      <c r="AX157" s="173">
        <f t="shared" si="54"/>
        <v>20000</v>
      </c>
      <c r="AY157" s="173"/>
      <c r="AZ157" s="186">
        <f t="shared" si="50"/>
        <v>0.1613697060650805</v>
      </c>
      <c r="BA157" s="173"/>
      <c r="BB157" s="173">
        <f t="shared" si="55"/>
        <v>-30000</v>
      </c>
      <c r="BC157" s="173"/>
      <c r="BD157" s="186">
        <f t="shared" si="51"/>
        <v>-0.17247425821696116</v>
      </c>
      <c r="BE157" s="173"/>
      <c r="BF157" s="82">
        <f t="shared" si="46"/>
        <v>0</v>
      </c>
      <c r="BG157" s="173"/>
      <c r="BH157" s="185">
        <f t="shared" si="36"/>
        <v>0</v>
      </c>
      <c r="BJ157" s="82" t="str">
        <f t="shared" si="47"/>
        <v/>
      </c>
      <c r="BK157" s="173"/>
      <c r="BL157" s="185" t="e">
        <f t="shared" si="37"/>
        <v>#N/A</v>
      </c>
      <c r="BM157" s="173"/>
    </row>
    <row r="158" spans="2:65" ht="15.75" customHeight="1">
      <c r="C158" s="17"/>
      <c r="D158" s="4"/>
      <c r="E158" s="4"/>
      <c r="F158" s="4"/>
      <c r="G158" s="4"/>
      <c r="H158" s="4"/>
      <c r="I158" s="4"/>
      <c r="J158" s="4"/>
      <c r="K158" s="54"/>
      <c r="L158" s="31"/>
      <c r="M158" s="125"/>
      <c r="N158" s="125"/>
      <c r="O158" s="80"/>
      <c r="P158" s="125"/>
      <c r="Q158" s="125"/>
      <c r="R158" s="125"/>
      <c r="S158" s="125"/>
      <c r="T158" s="125"/>
      <c r="U158" s="125"/>
      <c r="V158" s="125"/>
      <c r="W158" s="125"/>
      <c r="X158" s="125"/>
      <c r="Y158" s="125"/>
      <c r="Z158" s="100" t="str">
        <f t="shared" si="38"/>
        <v/>
      </c>
      <c r="AA158" s="125"/>
      <c r="AB158" s="183" t="str">
        <f t="shared" si="28"/>
        <v/>
      </c>
      <c r="AC158" s="169"/>
      <c r="AD158" s="100" t="str">
        <f t="shared" si="52"/>
        <v/>
      </c>
      <c r="AE158" s="125"/>
      <c r="AF158" s="183" t="str">
        <f t="shared" si="48"/>
        <v/>
      </c>
      <c r="AG158" s="125"/>
      <c r="AH158" s="100" t="str">
        <f t="shared" si="53"/>
        <v/>
      </c>
      <c r="AI158" s="125"/>
      <c r="AJ158" s="183" t="str">
        <f t="shared" si="49"/>
        <v/>
      </c>
      <c r="AK158" s="169"/>
      <c r="AL158" s="41" t="str">
        <f t="shared" si="41"/>
        <v/>
      </c>
      <c r="AM158" s="125"/>
      <c r="AN158" s="181" t="str">
        <f t="shared" si="31"/>
        <v/>
      </c>
      <c r="AP158" s="41" t="str">
        <f t="shared" si="42"/>
        <v/>
      </c>
      <c r="AQ158" s="125"/>
      <c r="AR158" s="181" t="str">
        <f t="shared" si="32"/>
        <v/>
      </c>
      <c r="AS158" s="125"/>
      <c r="AT158" s="100" t="str">
        <f t="shared" si="43"/>
        <v/>
      </c>
      <c r="AU158" s="125"/>
      <c r="AV158" s="183" t="str">
        <f t="shared" si="33"/>
        <v/>
      </c>
      <c r="AW158" s="125"/>
      <c r="AX158" s="100" t="str">
        <f t="shared" si="54"/>
        <v/>
      </c>
      <c r="AY158" s="125"/>
      <c r="AZ158" s="183" t="str">
        <f t="shared" si="50"/>
        <v/>
      </c>
      <c r="BA158" s="125"/>
      <c r="BB158" s="100" t="str">
        <f t="shared" si="55"/>
        <v/>
      </c>
      <c r="BC158" s="125"/>
      <c r="BD158" s="183" t="str">
        <f t="shared" si="51"/>
        <v/>
      </c>
      <c r="BE158" s="125"/>
      <c r="BF158" s="41" t="str">
        <f t="shared" si="46"/>
        <v/>
      </c>
      <c r="BG158" s="125"/>
      <c r="BH158" s="181" t="str">
        <f t="shared" si="36"/>
        <v/>
      </c>
      <c r="BJ158" s="41" t="str">
        <f t="shared" si="47"/>
        <v/>
      </c>
      <c r="BK158" s="125"/>
      <c r="BL158" s="181" t="str">
        <f t="shared" si="37"/>
        <v/>
      </c>
      <c r="BM158" s="125"/>
    </row>
    <row r="159" spans="2:65" ht="15.75" customHeight="1">
      <c r="C159" s="17"/>
      <c r="D159" s="4"/>
      <c r="E159" s="4"/>
      <c r="F159" s="4"/>
      <c r="G159" s="4"/>
      <c r="H159" s="4"/>
      <c r="I159" s="4"/>
      <c r="J159" s="4"/>
      <c r="K159" s="54"/>
      <c r="L159" s="31"/>
      <c r="M159" s="125"/>
      <c r="N159" s="125"/>
      <c r="O159" s="80"/>
      <c r="P159" s="125"/>
      <c r="Q159" s="125"/>
      <c r="R159" s="125"/>
      <c r="S159" s="125"/>
      <c r="T159" s="125"/>
      <c r="U159" s="125"/>
      <c r="V159" s="125"/>
      <c r="W159" s="125"/>
      <c r="X159" s="125"/>
      <c r="Y159" s="125"/>
      <c r="Z159" s="100" t="str">
        <f t="shared" si="38"/>
        <v/>
      </c>
      <c r="AA159" s="125"/>
      <c r="AB159" s="183" t="str">
        <f t="shared" si="28"/>
        <v/>
      </c>
      <c r="AC159" s="169"/>
      <c r="AD159" s="100" t="str">
        <f t="shared" si="52"/>
        <v/>
      </c>
      <c r="AE159" s="125"/>
      <c r="AF159" s="183" t="str">
        <f t="shared" si="48"/>
        <v/>
      </c>
      <c r="AG159" s="125"/>
      <c r="AH159" s="100" t="str">
        <f t="shared" si="53"/>
        <v/>
      </c>
      <c r="AI159" s="125"/>
      <c r="AJ159" s="183" t="str">
        <f t="shared" si="49"/>
        <v/>
      </c>
      <c r="AK159" s="169"/>
      <c r="AL159" s="41" t="str">
        <f t="shared" si="41"/>
        <v/>
      </c>
      <c r="AM159" s="125"/>
      <c r="AN159" s="181" t="str">
        <f t="shared" si="31"/>
        <v/>
      </c>
      <c r="AP159" s="41" t="str">
        <f t="shared" si="42"/>
        <v/>
      </c>
      <c r="AQ159" s="125"/>
      <c r="AR159" s="181" t="str">
        <f t="shared" si="32"/>
        <v/>
      </c>
      <c r="AS159" s="125"/>
      <c r="AT159" s="100" t="str">
        <f t="shared" si="43"/>
        <v/>
      </c>
      <c r="AU159" s="125"/>
      <c r="AV159" s="183" t="str">
        <f t="shared" si="33"/>
        <v/>
      </c>
      <c r="AW159" s="125"/>
      <c r="AX159" s="100" t="str">
        <f t="shared" si="54"/>
        <v/>
      </c>
      <c r="AY159" s="125"/>
      <c r="AZ159" s="183" t="str">
        <f t="shared" si="50"/>
        <v/>
      </c>
      <c r="BA159" s="125"/>
      <c r="BB159" s="100" t="str">
        <f t="shared" si="55"/>
        <v/>
      </c>
      <c r="BC159" s="125"/>
      <c r="BD159" s="183" t="str">
        <f t="shared" si="51"/>
        <v/>
      </c>
      <c r="BE159" s="125"/>
      <c r="BF159" s="41" t="str">
        <f t="shared" si="46"/>
        <v/>
      </c>
      <c r="BG159" s="125"/>
      <c r="BH159" s="181" t="str">
        <f t="shared" si="36"/>
        <v/>
      </c>
      <c r="BJ159" s="41" t="str">
        <f t="shared" si="47"/>
        <v/>
      </c>
      <c r="BK159" s="125"/>
      <c r="BL159" s="181" t="str">
        <f t="shared" si="37"/>
        <v/>
      </c>
      <c r="BM159" s="125"/>
    </row>
    <row r="160" spans="2:65" ht="15.75" customHeight="1">
      <c r="C160" s="17"/>
      <c r="D160" s="4"/>
      <c r="E160" s="4"/>
      <c r="F160" s="4"/>
      <c r="G160" s="4"/>
      <c r="H160" s="4"/>
      <c r="I160" s="4"/>
      <c r="J160" s="4"/>
      <c r="K160" s="54"/>
      <c r="L160" s="31"/>
      <c r="M160" s="125"/>
      <c r="N160" s="125"/>
      <c r="O160" s="80"/>
      <c r="P160" s="125"/>
      <c r="Q160" s="125"/>
      <c r="R160" s="125"/>
      <c r="S160" s="125"/>
      <c r="T160" s="125"/>
      <c r="U160" s="125"/>
      <c r="V160" s="125"/>
      <c r="W160" s="125"/>
      <c r="X160" s="125"/>
      <c r="Y160" s="125"/>
      <c r="Z160" s="100" t="str">
        <f t="shared" si="38"/>
        <v/>
      </c>
      <c r="AA160" s="125"/>
      <c r="AB160" s="183" t="str">
        <f t="shared" si="28"/>
        <v/>
      </c>
      <c r="AC160" s="169"/>
      <c r="AD160" s="100" t="str">
        <f t="shared" si="52"/>
        <v/>
      </c>
      <c r="AE160" s="125"/>
      <c r="AF160" s="183" t="str">
        <f t="shared" si="48"/>
        <v/>
      </c>
      <c r="AG160" s="125"/>
      <c r="AH160" s="100" t="str">
        <f t="shared" si="53"/>
        <v/>
      </c>
      <c r="AI160" s="125"/>
      <c r="AJ160" s="183" t="str">
        <f t="shared" si="49"/>
        <v/>
      </c>
      <c r="AK160" s="169"/>
      <c r="AL160" s="41" t="str">
        <f t="shared" si="41"/>
        <v/>
      </c>
      <c r="AM160" s="125"/>
      <c r="AN160" s="181" t="str">
        <f t="shared" si="31"/>
        <v/>
      </c>
      <c r="AP160" s="41" t="str">
        <f t="shared" si="42"/>
        <v/>
      </c>
      <c r="AQ160" s="125"/>
      <c r="AR160" s="181" t="str">
        <f t="shared" si="32"/>
        <v/>
      </c>
      <c r="AS160" s="125"/>
      <c r="AT160" s="100" t="str">
        <f t="shared" si="43"/>
        <v/>
      </c>
      <c r="AU160" s="125"/>
      <c r="AV160" s="183" t="str">
        <f t="shared" si="33"/>
        <v/>
      </c>
      <c r="AW160" s="125"/>
      <c r="AX160" s="100" t="str">
        <f t="shared" si="54"/>
        <v/>
      </c>
      <c r="AY160" s="125"/>
      <c r="AZ160" s="183" t="str">
        <f t="shared" si="50"/>
        <v/>
      </c>
      <c r="BA160" s="125"/>
      <c r="BB160" s="100" t="str">
        <f t="shared" si="55"/>
        <v/>
      </c>
      <c r="BC160" s="125"/>
      <c r="BD160" s="183" t="str">
        <f t="shared" si="51"/>
        <v/>
      </c>
      <c r="BE160" s="125"/>
      <c r="BF160" s="41" t="str">
        <f t="shared" si="46"/>
        <v/>
      </c>
      <c r="BG160" s="125"/>
      <c r="BH160" s="181" t="str">
        <f t="shared" si="36"/>
        <v/>
      </c>
      <c r="BJ160" s="41" t="str">
        <f t="shared" si="47"/>
        <v/>
      </c>
      <c r="BK160" s="125"/>
      <c r="BL160" s="181" t="str">
        <f t="shared" si="37"/>
        <v/>
      </c>
      <c r="BM160" s="125"/>
    </row>
    <row r="161" spans="3:65" ht="15.75" customHeight="1">
      <c r="C161" s="13" t="s">
        <v>277</v>
      </c>
      <c r="D161" s="13"/>
      <c r="E161" s="13"/>
      <c r="F161" s="13"/>
      <c r="G161" s="13"/>
      <c r="H161" s="13"/>
      <c r="I161" s="13"/>
      <c r="J161" s="13"/>
      <c r="K161" s="23"/>
      <c r="L161" s="66"/>
      <c r="M161" s="125"/>
      <c r="N161" s="41">
        <f>SUM(N162+N163)</f>
        <v>21824635</v>
      </c>
      <c r="O161" s="80"/>
      <c r="P161" s="41">
        <f>SUM(P162+P163)</f>
        <v>25147802</v>
      </c>
      <c r="Q161" s="41"/>
      <c r="R161" s="41">
        <f>SUM(R162+R163)</f>
        <v>19869657</v>
      </c>
      <c r="S161" s="41"/>
      <c r="T161" s="41" t="e">
        <f>SUM(T162+T163)</f>
        <v>#N/A</v>
      </c>
      <c r="U161" s="41"/>
      <c r="V161" s="41">
        <f>SUM(V162+V163)</f>
        <v>22144776</v>
      </c>
      <c r="W161" s="41"/>
      <c r="X161" s="41">
        <f>SUM(X162+X163)</f>
        <v>25198802</v>
      </c>
      <c r="Y161" s="41"/>
      <c r="Z161" s="100">
        <f t="shared" si="38"/>
        <v>3054026</v>
      </c>
      <c r="AA161" s="100"/>
      <c r="AB161" s="183">
        <f t="shared" si="28"/>
        <v>0.1379118036687299</v>
      </c>
      <c r="AC161" s="169"/>
      <c r="AD161" s="100">
        <f t="shared" si="52"/>
        <v>51000</v>
      </c>
      <c r="AE161" s="100"/>
      <c r="AF161" s="183">
        <f t="shared" si="48"/>
        <v>2.0280102412131296E-3</v>
      </c>
      <c r="AG161" s="100"/>
      <c r="AH161" s="100">
        <f t="shared" si="53"/>
        <v>3374167</v>
      </c>
      <c r="AI161" s="100"/>
      <c r="AJ161" s="183">
        <f t="shared" si="49"/>
        <v>0.15460359359961795</v>
      </c>
      <c r="AK161" s="169"/>
      <c r="AL161" s="41">
        <f t="shared" si="41"/>
        <v>5329145</v>
      </c>
      <c r="AM161" s="100"/>
      <c r="AN161" s="181">
        <f t="shared" si="31"/>
        <v>0.26820518341106747</v>
      </c>
      <c r="AP161" s="41" t="str">
        <f t="shared" si="42"/>
        <v/>
      </c>
      <c r="AQ161" s="100"/>
      <c r="AR161" s="181" t="e">
        <f t="shared" si="32"/>
        <v>#N/A</v>
      </c>
      <c r="AS161" s="100"/>
      <c r="AT161" s="100" t="str">
        <f t="shared" si="43"/>
        <v/>
      </c>
      <c r="AU161" s="100"/>
      <c r="AV161" s="183" t="e">
        <f t="shared" si="33"/>
        <v>#N/A</v>
      </c>
      <c r="AW161" s="100"/>
      <c r="AX161" s="100">
        <f t="shared" si="54"/>
        <v>320141</v>
      </c>
      <c r="AY161" s="100"/>
      <c r="AZ161" s="183">
        <f t="shared" si="50"/>
        <v>1.4668790566256806E-2</v>
      </c>
      <c r="BA161" s="100"/>
      <c r="BB161" s="100">
        <f t="shared" si="55"/>
        <v>-3003026</v>
      </c>
      <c r="BC161" s="100"/>
      <c r="BD161" s="183">
        <f t="shared" si="51"/>
        <v>-0.11941504867900588</v>
      </c>
      <c r="BE161" s="100"/>
      <c r="BF161" s="41">
        <f t="shared" si="46"/>
        <v>2275119</v>
      </c>
      <c r="BG161" s="100"/>
      <c r="BH161" s="181">
        <f t="shared" si="36"/>
        <v>0.11450217786849559</v>
      </c>
      <c r="BJ161" s="41" t="str">
        <f t="shared" si="47"/>
        <v/>
      </c>
      <c r="BK161" s="100"/>
      <c r="BL161" s="181" t="e">
        <f t="shared" si="37"/>
        <v>#N/A</v>
      </c>
      <c r="BM161" s="100"/>
    </row>
    <row r="162" spans="3:65" ht="15.75" customHeight="1">
      <c r="C162" s="13"/>
      <c r="D162" s="13" t="s">
        <v>58</v>
      </c>
      <c r="E162" s="13"/>
      <c r="F162" s="13"/>
      <c r="G162" s="13"/>
      <c r="H162" s="13"/>
      <c r="I162" s="13"/>
      <c r="J162" s="13"/>
      <c r="K162" s="23"/>
      <c r="L162" s="66" t="s">
        <v>29</v>
      </c>
      <c r="M162" s="125"/>
      <c r="N162" s="41">
        <f>N70+N87+N103+N131+N149+N157</f>
        <v>21824635</v>
      </c>
      <c r="O162" s="80"/>
      <c r="P162" s="41">
        <f>P70+P87+P103+P131+P149+P157</f>
        <v>23847820</v>
      </c>
      <c r="Q162" s="41"/>
      <c r="R162" s="41">
        <f>R70+R87+R103+R131+R149+R157</f>
        <v>19869657</v>
      </c>
      <c r="S162" s="41"/>
      <c r="T162" s="41" t="e">
        <f>T70+T87+T103+T131+T149+T157</f>
        <v>#N/A</v>
      </c>
      <c r="U162" s="41"/>
      <c r="V162" s="41">
        <f>V70+V87+V103+V131+V149+V157</f>
        <v>22144776</v>
      </c>
      <c r="W162" s="41"/>
      <c r="X162" s="41">
        <f>X70+X87+X103+X131+X149+X157</f>
        <v>23898820</v>
      </c>
      <c r="Y162" s="41"/>
      <c r="Z162" s="100">
        <f t="shared" si="38"/>
        <v>1754044</v>
      </c>
      <c r="AA162" s="100"/>
      <c r="AB162" s="183">
        <f t="shared" si="28"/>
        <v>7.9208026308326573E-2</v>
      </c>
      <c r="AC162" s="169"/>
      <c r="AD162" s="100">
        <f t="shared" si="52"/>
        <v>51000</v>
      </c>
      <c r="AE162" s="100"/>
      <c r="AF162" s="183">
        <f t="shared" si="48"/>
        <v>2.1385602541448279E-3</v>
      </c>
      <c r="AG162" s="100"/>
      <c r="AH162" s="100">
        <f t="shared" si="53"/>
        <v>2074185</v>
      </c>
      <c r="AI162" s="100"/>
      <c r="AJ162" s="183">
        <f t="shared" si="49"/>
        <v>9.5038702823666998E-2</v>
      </c>
      <c r="AK162" s="169"/>
      <c r="AL162" s="41">
        <f t="shared" si="41"/>
        <v>4029163</v>
      </c>
      <c r="AM162" s="100"/>
      <c r="AN162" s="181">
        <f t="shared" si="31"/>
        <v>0.20277969569379084</v>
      </c>
      <c r="AP162" s="100" t="str">
        <f t="shared" si="42"/>
        <v/>
      </c>
      <c r="AQ162" s="100"/>
      <c r="AR162" s="183" t="e">
        <f t="shared" si="32"/>
        <v>#N/A</v>
      </c>
      <c r="AS162" s="100"/>
      <c r="AT162" s="100" t="str">
        <f t="shared" si="43"/>
        <v/>
      </c>
      <c r="AU162" s="100"/>
      <c r="AV162" s="183" t="e">
        <f t="shared" si="33"/>
        <v>#N/A</v>
      </c>
      <c r="AW162" s="100"/>
      <c r="AX162" s="100">
        <f t="shared" si="54"/>
        <v>320141</v>
      </c>
      <c r="AY162" s="100"/>
      <c r="AZ162" s="183">
        <f t="shared" si="50"/>
        <v>1.4668790566256806E-2</v>
      </c>
      <c r="BA162" s="100"/>
      <c r="BB162" s="100">
        <f t="shared" si="55"/>
        <v>-1703044</v>
      </c>
      <c r="BC162" s="100"/>
      <c r="BD162" s="183">
        <f t="shared" si="51"/>
        <v>-7.1412984499212073E-2</v>
      </c>
      <c r="BE162" s="100"/>
      <c r="BF162" s="41">
        <f t="shared" si="46"/>
        <v>2275119</v>
      </c>
      <c r="BG162" s="100"/>
      <c r="BH162" s="181">
        <f t="shared" si="36"/>
        <v>0.11450217786849559</v>
      </c>
      <c r="BJ162" s="100" t="str">
        <f t="shared" si="47"/>
        <v/>
      </c>
      <c r="BK162" s="100"/>
      <c r="BL162" s="183" t="e">
        <f t="shared" si="37"/>
        <v>#N/A</v>
      </c>
      <c r="BM162" s="100"/>
    </row>
    <row r="163" spans="3:65" ht="15.75" customHeight="1">
      <c r="C163" s="13"/>
      <c r="D163" s="13" t="s">
        <v>72</v>
      </c>
      <c r="E163" s="13"/>
      <c r="F163" s="13"/>
      <c r="G163" s="13"/>
      <c r="H163" s="13"/>
      <c r="I163" s="13"/>
      <c r="J163" s="13"/>
      <c r="K163" s="23"/>
      <c r="L163" s="66" t="s">
        <v>33</v>
      </c>
      <c r="M163" s="125"/>
      <c r="N163" s="41">
        <f>N88</f>
        <v>0</v>
      </c>
      <c r="O163" s="80"/>
      <c r="P163" s="41">
        <f>P88</f>
        <v>1299982</v>
      </c>
      <c r="Q163" s="41"/>
      <c r="R163" s="41">
        <f>R88</f>
        <v>0</v>
      </c>
      <c r="S163" s="41"/>
      <c r="T163" s="41" t="e">
        <f>T88</f>
        <v>#N/A</v>
      </c>
      <c r="U163" s="41"/>
      <c r="V163" s="41">
        <f>V88</f>
        <v>0</v>
      </c>
      <c r="W163" s="41"/>
      <c r="X163" s="41">
        <f>X88</f>
        <v>1299982</v>
      </c>
      <c r="Y163" s="41"/>
      <c r="Z163" s="100">
        <f t="shared" si="38"/>
        <v>1299982</v>
      </c>
      <c r="AA163" s="100"/>
      <c r="AB163" s="183" t="str">
        <f t="shared" si="28"/>
        <v>---</v>
      </c>
      <c r="AC163" s="169"/>
      <c r="AD163" s="100">
        <f t="shared" si="52"/>
        <v>0</v>
      </c>
      <c r="AE163" s="100"/>
      <c r="AF163" s="183">
        <f t="shared" si="48"/>
        <v>0</v>
      </c>
      <c r="AG163" s="100"/>
      <c r="AH163" s="100">
        <f t="shared" si="53"/>
        <v>1299982</v>
      </c>
      <c r="AI163" s="100"/>
      <c r="AJ163" s="183" t="str">
        <f t="shared" si="49"/>
        <v>---</v>
      </c>
      <c r="AK163" s="169"/>
      <c r="AL163" s="41">
        <f t="shared" si="41"/>
        <v>1299982</v>
      </c>
      <c r="AM163" s="100"/>
      <c r="AN163" s="181" t="str">
        <f t="shared" si="31"/>
        <v>---</v>
      </c>
      <c r="AP163" s="100" t="str">
        <f t="shared" si="42"/>
        <v/>
      </c>
      <c r="AQ163" s="100"/>
      <c r="AR163" s="183" t="e">
        <f t="shared" si="32"/>
        <v>#N/A</v>
      </c>
      <c r="AS163" s="100"/>
      <c r="AT163" s="100" t="str">
        <f t="shared" si="43"/>
        <v/>
      </c>
      <c r="AU163" s="100"/>
      <c r="AV163" s="183" t="e">
        <f t="shared" si="33"/>
        <v>#N/A</v>
      </c>
      <c r="AW163" s="100"/>
      <c r="AX163" s="100">
        <f t="shared" si="54"/>
        <v>0</v>
      </c>
      <c r="AY163" s="100"/>
      <c r="AZ163" s="183" t="str">
        <f t="shared" si="50"/>
        <v>---</v>
      </c>
      <c r="BA163" s="100"/>
      <c r="BB163" s="100">
        <f t="shared" si="55"/>
        <v>-1299982</v>
      </c>
      <c r="BC163" s="100"/>
      <c r="BD163" s="183">
        <f t="shared" si="51"/>
        <v>-1</v>
      </c>
      <c r="BE163" s="100"/>
      <c r="BF163" s="41">
        <f t="shared" si="46"/>
        <v>0</v>
      </c>
      <c r="BG163" s="100"/>
      <c r="BH163" s="181" t="str">
        <f t="shared" si="36"/>
        <v>---</v>
      </c>
      <c r="BJ163" s="100" t="str">
        <f t="shared" si="47"/>
        <v/>
      </c>
      <c r="BK163" s="100"/>
      <c r="BL163" s="183" t="e">
        <f t="shared" si="37"/>
        <v>#N/A</v>
      </c>
      <c r="BM163" s="100"/>
    </row>
    <row r="164" spans="3:65" ht="15.75" customHeight="1">
      <c r="C164" s="13"/>
      <c r="D164" s="13"/>
      <c r="E164" s="13"/>
      <c r="F164" s="13"/>
      <c r="G164" s="13"/>
      <c r="H164" s="13"/>
      <c r="I164" s="13"/>
      <c r="J164" s="13"/>
      <c r="K164" s="23"/>
      <c r="L164" s="66"/>
      <c r="M164" s="125"/>
      <c r="N164" s="41"/>
      <c r="O164" s="80"/>
      <c r="P164" s="41"/>
      <c r="Q164" s="41"/>
      <c r="R164" s="41"/>
      <c r="S164" s="41"/>
      <c r="T164" s="41"/>
      <c r="U164" s="41"/>
      <c r="V164" s="41"/>
      <c r="W164" s="41"/>
      <c r="X164" s="41"/>
      <c r="Y164" s="41"/>
      <c r="Z164" s="100" t="str">
        <f t="shared" si="38"/>
        <v/>
      </c>
      <c r="AA164" s="100"/>
      <c r="AB164" s="183" t="str">
        <f t="shared" si="28"/>
        <v/>
      </c>
      <c r="AC164" s="169"/>
      <c r="AD164" s="100" t="str">
        <f t="shared" si="52"/>
        <v/>
      </c>
      <c r="AE164" s="100"/>
      <c r="AF164" s="183" t="str">
        <f t="shared" si="48"/>
        <v/>
      </c>
      <c r="AG164" s="100"/>
      <c r="AH164" s="100" t="str">
        <f t="shared" si="53"/>
        <v/>
      </c>
      <c r="AI164" s="100"/>
      <c r="AJ164" s="183" t="str">
        <f t="shared" si="49"/>
        <v/>
      </c>
      <c r="AK164" s="169"/>
      <c r="AL164" s="41" t="str">
        <f t="shared" si="41"/>
        <v/>
      </c>
      <c r="AM164" s="100"/>
      <c r="AN164" s="181" t="str">
        <f t="shared" si="31"/>
        <v/>
      </c>
      <c r="AP164" s="41" t="str">
        <f t="shared" si="42"/>
        <v/>
      </c>
      <c r="AQ164" s="100"/>
      <c r="AR164" s="181" t="str">
        <f t="shared" si="32"/>
        <v/>
      </c>
      <c r="AS164" s="100"/>
      <c r="AT164" s="100" t="str">
        <f t="shared" si="43"/>
        <v/>
      </c>
      <c r="AU164" s="100"/>
      <c r="AV164" s="183" t="str">
        <f t="shared" si="33"/>
        <v/>
      </c>
      <c r="AW164" s="100"/>
      <c r="AX164" s="100" t="str">
        <f t="shared" si="54"/>
        <v/>
      </c>
      <c r="AY164" s="100"/>
      <c r="AZ164" s="183" t="str">
        <f t="shared" si="50"/>
        <v/>
      </c>
      <c r="BA164" s="100"/>
      <c r="BB164" s="100" t="str">
        <f t="shared" si="55"/>
        <v/>
      </c>
      <c r="BC164" s="100"/>
      <c r="BD164" s="183" t="str">
        <f t="shared" si="51"/>
        <v/>
      </c>
      <c r="BE164" s="100"/>
      <c r="BF164" s="41" t="str">
        <f t="shared" si="46"/>
        <v/>
      </c>
      <c r="BG164" s="100"/>
      <c r="BH164" s="181" t="str">
        <f t="shared" si="36"/>
        <v/>
      </c>
      <c r="BJ164" s="41" t="str">
        <f t="shared" si="47"/>
        <v/>
      </c>
      <c r="BK164" s="100"/>
      <c r="BL164" s="181" t="str">
        <f t="shared" si="37"/>
        <v/>
      </c>
      <c r="BM164" s="100"/>
    </row>
    <row r="165" spans="3:65" ht="15.75" customHeight="1">
      <c r="C165" s="13" t="s">
        <v>56</v>
      </c>
      <c r="D165" s="13"/>
      <c r="E165" s="13"/>
      <c r="F165" s="13"/>
      <c r="G165" s="13"/>
      <c r="H165" s="13"/>
      <c r="I165" s="13"/>
      <c r="J165" s="13"/>
      <c r="K165" s="23"/>
      <c r="L165" s="66"/>
      <c r="M165" s="125"/>
      <c r="N165" s="41">
        <f>SUM(N166+N167)</f>
        <v>21824635</v>
      </c>
      <c r="O165" s="45"/>
      <c r="P165" s="41">
        <f>SUM(P166+P167)</f>
        <v>25147802</v>
      </c>
      <c r="Q165" s="41"/>
      <c r="R165" s="41">
        <f>SUM(R166+R167)</f>
        <v>19869657</v>
      </c>
      <c r="S165" s="41"/>
      <c r="T165" s="41" t="e">
        <f>SUM(T166+T167)</f>
        <v>#N/A</v>
      </c>
      <c r="U165" s="41"/>
      <c r="V165" s="41">
        <f>SUM(V166+V167)</f>
        <v>22144776</v>
      </c>
      <c r="W165" s="41"/>
      <c r="X165" s="41">
        <f>SUM(X166+X167)</f>
        <v>25198802</v>
      </c>
      <c r="Y165" s="41"/>
      <c r="Z165" s="100">
        <f t="shared" si="38"/>
        <v>3054026</v>
      </c>
      <c r="AA165" s="100"/>
      <c r="AB165" s="183">
        <f t="shared" si="28"/>
        <v>0.1379118036687299</v>
      </c>
      <c r="AC165" s="169"/>
      <c r="AD165" s="100">
        <f t="shared" si="52"/>
        <v>51000</v>
      </c>
      <c r="AE165" s="100"/>
      <c r="AF165" s="183">
        <f t="shared" si="48"/>
        <v>2.0280102412131296E-3</v>
      </c>
      <c r="AG165" s="100"/>
      <c r="AH165" s="100">
        <f t="shared" si="53"/>
        <v>3374167</v>
      </c>
      <c r="AI165" s="100"/>
      <c r="AJ165" s="183">
        <f t="shared" si="49"/>
        <v>0.15460359359961795</v>
      </c>
      <c r="AK165" s="169"/>
      <c r="AL165" s="41">
        <f t="shared" si="41"/>
        <v>5329145</v>
      </c>
      <c r="AM165" s="100"/>
      <c r="AN165" s="181">
        <f t="shared" si="31"/>
        <v>0.26820518341106747</v>
      </c>
      <c r="AP165" s="41" t="str">
        <f t="shared" si="42"/>
        <v/>
      </c>
      <c r="AQ165" s="100"/>
      <c r="AR165" s="181" t="e">
        <f t="shared" si="32"/>
        <v>#N/A</v>
      </c>
      <c r="AS165" s="100"/>
      <c r="AT165" s="100" t="str">
        <f t="shared" si="43"/>
        <v/>
      </c>
      <c r="AU165" s="100"/>
      <c r="AV165" s="183" t="e">
        <f t="shared" si="33"/>
        <v>#N/A</v>
      </c>
      <c r="AW165" s="100"/>
      <c r="AX165" s="100">
        <f t="shared" si="54"/>
        <v>320141</v>
      </c>
      <c r="AY165" s="100"/>
      <c r="AZ165" s="183">
        <f t="shared" si="50"/>
        <v>1.4668790566256806E-2</v>
      </c>
      <c r="BA165" s="100"/>
      <c r="BB165" s="100">
        <f t="shared" si="55"/>
        <v>-3003026</v>
      </c>
      <c r="BC165" s="100"/>
      <c r="BD165" s="183">
        <f t="shared" si="51"/>
        <v>-0.11941504867900588</v>
      </c>
      <c r="BE165" s="100"/>
      <c r="BF165" s="41">
        <f t="shared" si="46"/>
        <v>2275119</v>
      </c>
      <c r="BG165" s="100"/>
      <c r="BH165" s="181">
        <f t="shared" si="36"/>
        <v>0.11450217786849559</v>
      </c>
      <c r="BJ165" s="41" t="str">
        <f t="shared" si="47"/>
        <v/>
      </c>
      <c r="BK165" s="100"/>
      <c r="BL165" s="181" t="e">
        <f t="shared" si="37"/>
        <v>#N/A</v>
      </c>
      <c r="BM165" s="100"/>
    </row>
    <row r="166" spans="3:65" ht="15.75" customHeight="1">
      <c r="C166" s="13"/>
      <c r="D166" s="13" t="s">
        <v>58</v>
      </c>
      <c r="E166" s="13"/>
      <c r="F166" s="13"/>
      <c r="G166" s="13"/>
      <c r="H166" s="13"/>
      <c r="I166" s="13"/>
      <c r="J166" s="13"/>
      <c r="K166" s="23"/>
      <c r="L166" s="66" t="s">
        <v>29</v>
      </c>
      <c r="M166" s="125"/>
      <c r="N166" s="41">
        <f>N71+N87+N103+N132+N149+N157</f>
        <v>21824635</v>
      </c>
      <c r="O166" s="45"/>
      <c r="P166" s="41">
        <f>P71+P87+P103+P132+P149+P157</f>
        <v>23847820</v>
      </c>
      <c r="Q166" s="41"/>
      <c r="R166" s="41">
        <f>R71+R87+R103+R132+R149+R157</f>
        <v>19869657</v>
      </c>
      <c r="S166" s="41"/>
      <c r="T166" s="41" t="e">
        <f>T71+T87+T103+T132+T149+T157</f>
        <v>#N/A</v>
      </c>
      <c r="U166" s="41"/>
      <c r="V166" s="41">
        <f>V71+V87+V103+V132+V149+V157</f>
        <v>22144776</v>
      </c>
      <c r="W166" s="41"/>
      <c r="X166" s="41">
        <f>X71+X87+X103+X132+X149+X157</f>
        <v>23898820</v>
      </c>
      <c r="Y166" s="41"/>
      <c r="Z166" s="100">
        <f t="shared" si="38"/>
        <v>1754044</v>
      </c>
      <c r="AA166" s="100"/>
      <c r="AB166" s="183">
        <f t="shared" si="28"/>
        <v>7.9208026308326573E-2</v>
      </c>
      <c r="AC166" s="169"/>
      <c r="AD166" s="100">
        <f t="shared" si="52"/>
        <v>51000</v>
      </c>
      <c r="AE166" s="100"/>
      <c r="AF166" s="183">
        <f t="shared" si="48"/>
        <v>2.1385602541448279E-3</v>
      </c>
      <c r="AG166" s="100"/>
      <c r="AH166" s="100">
        <f t="shared" si="53"/>
        <v>2074185</v>
      </c>
      <c r="AI166" s="100"/>
      <c r="AJ166" s="183">
        <f t="shared" si="49"/>
        <v>9.5038702823666998E-2</v>
      </c>
      <c r="AK166" s="169"/>
      <c r="AL166" s="41">
        <f t="shared" si="41"/>
        <v>4029163</v>
      </c>
      <c r="AM166" s="100"/>
      <c r="AN166" s="181">
        <f t="shared" si="31"/>
        <v>0.20277969569379084</v>
      </c>
      <c r="AP166" s="41" t="str">
        <f t="shared" si="42"/>
        <v/>
      </c>
      <c r="AQ166" s="100"/>
      <c r="AR166" s="181" t="e">
        <f t="shared" si="32"/>
        <v>#N/A</v>
      </c>
      <c r="AS166" s="100"/>
      <c r="AT166" s="100" t="str">
        <f t="shared" si="43"/>
        <v/>
      </c>
      <c r="AU166" s="100"/>
      <c r="AV166" s="183" t="e">
        <f t="shared" si="33"/>
        <v>#N/A</v>
      </c>
      <c r="AW166" s="100"/>
      <c r="AX166" s="100">
        <f t="shared" si="54"/>
        <v>320141</v>
      </c>
      <c r="AY166" s="100"/>
      <c r="AZ166" s="183">
        <f t="shared" si="50"/>
        <v>1.4668790566256806E-2</v>
      </c>
      <c r="BA166" s="100"/>
      <c r="BB166" s="100">
        <f t="shared" si="55"/>
        <v>-1703044</v>
      </c>
      <c r="BC166" s="100"/>
      <c r="BD166" s="183">
        <f t="shared" si="51"/>
        <v>-7.1412984499212073E-2</v>
      </c>
      <c r="BE166" s="100"/>
      <c r="BF166" s="41">
        <f t="shared" si="46"/>
        <v>2275119</v>
      </c>
      <c r="BG166" s="100"/>
      <c r="BH166" s="181">
        <f t="shared" si="36"/>
        <v>0.11450217786849559</v>
      </c>
      <c r="BJ166" s="41" t="str">
        <f t="shared" si="47"/>
        <v/>
      </c>
      <c r="BK166" s="100"/>
      <c r="BL166" s="181" t="e">
        <f t="shared" si="37"/>
        <v>#N/A</v>
      </c>
      <c r="BM166" s="100"/>
    </row>
    <row r="167" spans="3:65" ht="15.75" customHeight="1">
      <c r="C167" s="13"/>
      <c r="D167" s="13" t="s">
        <v>72</v>
      </c>
      <c r="E167" s="76"/>
      <c r="F167" s="13"/>
      <c r="G167" s="13"/>
      <c r="H167" s="13"/>
      <c r="I167" s="13"/>
      <c r="J167" s="13"/>
      <c r="K167" s="23"/>
      <c r="L167" s="66" t="s">
        <v>33</v>
      </c>
      <c r="M167" s="125"/>
      <c r="N167" s="41">
        <f>N88</f>
        <v>0</v>
      </c>
      <c r="O167" s="45"/>
      <c r="P167" s="41">
        <f>P88</f>
        <v>1299982</v>
      </c>
      <c r="Q167" s="41"/>
      <c r="R167" s="41">
        <f>R88</f>
        <v>0</v>
      </c>
      <c r="S167" s="41"/>
      <c r="T167" s="41" t="e">
        <f>T88</f>
        <v>#N/A</v>
      </c>
      <c r="U167" s="41"/>
      <c r="V167" s="41">
        <f>V88</f>
        <v>0</v>
      </c>
      <c r="W167" s="41"/>
      <c r="X167" s="41">
        <f>X88</f>
        <v>1299982</v>
      </c>
      <c r="Y167" s="41"/>
      <c r="Z167" s="100">
        <f t="shared" si="38"/>
        <v>1299982</v>
      </c>
      <c r="AA167" s="100"/>
      <c r="AB167" s="183" t="str">
        <f t="shared" si="28"/>
        <v>---</v>
      </c>
      <c r="AC167" s="169"/>
      <c r="AD167" s="100">
        <f t="shared" si="52"/>
        <v>0</v>
      </c>
      <c r="AE167" s="100"/>
      <c r="AF167" s="183">
        <f t="shared" si="48"/>
        <v>0</v>
      </c>
      <c r="AG167" s="100"/>
      <c r="AH167" s="100">
        <f t="shared" si="53"/>
        <v>1299982</v>
      </c>
      <c r="AI167" s="100"/>
      <c r="AJ167" s="183" t="str">
        <f t="shared" si="49"/>
        <v>---</v>
      </c>
      <c r="AK167" s="169"/>
      <c r="AL167" s="41">
        <f t="shared" si="41"/>
        <v>1299982</v>
      </c>
      <c r="AM167" s="100"/>
      <c r="AN167" s="181" t="str">
        <f t="shared" si="31"/>
        <v>---</v>
      </c>
      <c r="AP167" s="100" t="str">
        <f t="shared" si="42"/>
        <v/>
      </c>
      <c r="AQ167" s="100"/>
      <c r="AR167" s="183" t="e">
        <f t="shared" si="32"/>
        <v>#N/A</v>
      </c>
      <c r="AS167" s="100"/>
      <c r="AT167" s="100" t="str">
        <f t="shared" si="43"/>
        <v/>
      </c>
      <c r="AU167" s="100"/>
      <c r="AV167" s="183" t="e">
        <f t="shared" si="33"/>
        <v>#N/A</v>
      </c>
      <c r="AW167" s="100"/>
      <c r="AX167" s="100">
        <f t="shared" si="54"/>
        <v>0</v>
      </c>
      <c r="AY167" s="100"/>
      <c r="AZ167" s="183" t="str">
        <f t="shared" si="50"/>
        <v>---</v>
      </c>
      <c r="BA167" s="100"/>
      <c r="BB167" s="100">
        <f t="shared" si="55"/>
        <v>-1299982</v>
      </c>
      <c r="BC167" s="100"/>
      <c r="BD167" s="183">
        <f t="shared" si="51"/>
        <v>-1</v>
      </c>
      <c r="BE167" s="100"/>
      <c r="BF167" s="41">
        <f t="shared" si="46"/>
        <v>0</v>
      </c>
      <c r="BG167" s="100"/>
      <c r="BH167" s="181" t="str">
        <f t="shared" si="36"/>
        <v>---</v>
      </c>
      <c r="BJ167" s="100" t="str">
        <f t="shared" si="47"/>
        <v/>
      </c>
      <c r="BK167" s="100"/>
      <c r="BL167" s="183" t="e">
        <f t="shared" si="37"/>
        <v>#N/A</v>
      </c>
      <c r="BM167" s="100"/>
    </row>
    <row r="168" spans="3:65" ht="15.75" customHeight="1">
      <c r="C168" s="93"/>
      <c r="D168" s="13"/>
      <c r="E168" s="76"/>
      <c r="F168" s="13"/>
      <c r="G168" s="13"/>
      <c r="H168" s="13"/>
      <c r="I168" s="13"/>
      <c r="J168" s="13"/>
      <c r="K168" s="23"/>
      <c r="L168" s="66"/>
      <c r="M168" s="125"/>
      <c r="N168" s="125"/>
      <c r="O168" s="45"/>
      <c r="P168" s="125"/>
      <c r="Q168" s="125"/>
      <c r="R168" s="125"/>
      <c r="S168" s="125"/>
      <c r="T168" s="125"/>
      <c r="U168" s="125"/>
      <c r="V168" s="125"/>
      <c r="W168" s="125"/>
      <c r="X168" s="125"/>
      <c r="Y168" s="125"/>
      <c r="Z168" s="100" t="str">
        <f t="shared" si="38"/>
        <v/>
      </c>
      <c r="AA168" s="125"/>
      <c r="AB168" s="183" t="str">
        <f t="shared" si="28"/>
        <v/>
      </c>
      <c r="AC168" s="169"/>
      <c r="AD168" s="100" t="str">
        <f t="shared" si="52"/>
        <v/>
      </c>
      <c r="AE168" s="125"/>
      <c r="AF168" s="183" t="str">
        <f t="shared" si="48"/>
        <v/>
      </c>
      <c r="AG168" s="125"/>
      <c r="AH168" s="100" t="str">
        <f t="shared" si="53"/>
        <v/>
      </c>
      <c r="AI168" s="125"/>
      <c r="AJ168" s="183" t="str">
        <f t="shared" si="49"/>
        <v/>
      </c>
      <c r="AK168" s="169"/>
      <c r="AL168" s="41" t="str">
        <f t="shared" si="41"/>
        <v/>
      </c>
      <c r="AM168" s="125"/>
      <c r="AN168" s="181" t="str">
        <f t="shared" si="31"/>
        <v/>
      </c>
      <c r="AP168" s="41" t="str">
        <f t="shared" si="42"/>
        <v/>
      </c>
      <c r="AQ168" s="125"/>
      <c r="AR168" s="181" t="str">
        <f t="shared" si="32"/>
        <v/>
      </c>
      <c r="AS168" s="125"/>
      <c r="AT168" s="100" t="str">
        <f t="shared" si="43"/>
        <v/>
      </c>
      <c r="AU168" s="125"/>
      <c r="AV168" s="183" t="str">
        <f t="shared" si="33"/>
        <v/>
      </c>
      <c r="AW168" s="125"/>
      <c r="AX168" s="100" t="str">
        <f t="shared" si="54"/>
        <v/>
      </c>
      <c r="AY168" s="125"/>
      <c r="AZ168" s="183" t="str">
        <f t="shared" si="50"/>
        <v/>
      </c>
      <c r="BA168" s="125"/>
      <c r="BB168" s="100" t="str">
        <f t="shared" si="55"/>
        <v/>
      </c>
      <c r="BC168" s="125"/>
      <c r="BD168" s="183" t="str">
        <f t="shared" si="51"/>
        <v/>
      </c>
      <c r="BE168" s="125"/>
      <c r="BF168" s="41" t="str">
        <f t="shared" si="46"/>
        <v/>
      </c>
      <c r="BG168" s="125"/>
      <c r="BH168" s="181" t="str">
        <f t="shared" si="36"/>
        <v/>
      </c>
      <c r="BJ168" s="41" t="str">
        <f t="shared" si="47"/>
        <v/>
      </c>
      <c r="BK168" s="125"/>
      <c r="BL168" s="181" t="str">
        <f t="shared" si="37"/>
        <v/>
      </c>
      <c r="BM168" s="125"/>
    </row>
    <row r="169" spans="3:65" ht="15.75" customHeight="1">
      <c r="C169" s="13"/>
      <c r="D169" s="13"/>
      <c r="E169" s="13"/>
      <c r="F169" s="13"/>
      <c r="G169" s="13"/>
      <c r="H169" s="13"/>
      <c r="I169" s="13"/>
      <c r="J169" s="13"/>
      <c r="K169" s="23"/>
      <c r="L169" s="66"/>
      <c r="M169" s="125"/>
      <c r="N169" s="125"/>
      <c r="O169" s="45"/>
      <c r="P169" s="125"/>
      <c r="Q169" s="125"/>
      <c r="R169" s="125"/>
      <c r="S169" s="125"/>
      <c r="T169" s="125"/>
      <c r="U169" s="125"/>
      <c r="V169" s="125"/>
      <c r="W169" s="125"/>
      <c r="X169" s="125"/>
      <c r="Y169" s="125"/>
      <c r="Z169" s="100" t="str">
        <f t="shared" si="38"/>
        <v/>
      </c>
      <c r="AA169" s="125"/>
      <c r="AB169" s="183" t="str">
        <f t="shared" si="28"/>
        <v/>
      </c>
      <c r="AC169" s="169"/>
      <c r="AD169" s="100" t="str">
        <f t="shared" si="52"/>
        <v/>
      </c>
      <c r="AE169" s="125"/>
      <c r="AF169" s="183" t="str">
        <f t="shared" si="48"/>
        <v/>
      </c>
      <c r="AG169" s="125"/>
      <c r="AH169" s="100" t="str">
        <f t="shared" si="53"/>
        <v/>
      </c>
      <c r="AI169" s="125"/>
      <c r="AJ169" s="183" t="str">
        <f t="shared" si="49"/>
        <v/>
      </c>
      <c r="AK169" s="169"/>
      <c r="AL169" s="41" t="str">
        <f t="shared" si="41"/>
        <v/>
      </c>
      <c r="AM169" s="125"/>
      <c r="AN169" s="181" t="str">
        <f t="shared" si="31"/>
        <v/>
      </c>
      <c r="AP169" s="41" t="str">
        <f t="shared" si="42"/>
        <v/>
      </c>
      <c r="AQ169" s="125"/>
      <c r="AR169" s="181" t="str">
        <f t="shared" si="32"/>
        <v/>
      </c>
      <c r="AS169" s="125"/>
      <c r="AT169" s="100" t="str">
        <f t="shared" si="43"/>
        <v/>
      </c>
      <c r="AU169" s="125"/>
      <c r="AV169" s="183" t="str">
        <f t="shared" si="33"/>
        <v/>
      </c>
      <c r="AW169" s="125"/>
      <c r="AX169" s="100" t="str">
        <f t="shared" si="54"/>
        <v/>
      </c>
      <c r="AY169" s="125"/>
      <c r="AZ169" s="183" t="str">
        <f t="shared" si="50"/>
        <v/>
      </c>
      <c r="BA169" s="125"/>
      <c r="BB169" s="100" t="str">
        <f t="shared" si="55"/>
        <v/>
      </c>
      <c r="BC169" s="125"/>
      <c r="BD169" s="183" t="str">
        <f t="shared" si="51"/>
        <v/>
      </c>
      <c r="BE169" s="125"/>
      <c r="BF169" s="41" t="str">
        <f t="shared" si="46"/>
        <v/>
      </c>
      <c r="BG169" s="125"/>
      <c r="BH169" s="181" t="str">
        <f t="shared" si="36"/>
        <v/>
      </c>
      <c r="BJ169" s="41" t="str">
        <f t="shared" si="47"/>
        <v/>
      </c>
      <c r="BK169" s="125"/>
      <c r="BL169" s="181" t="str">
        <f t="shared" si="37"/>
        <v/>
      </c>
      <c r="BM169" s="125"/>
    </row>
    <row r="170" spans="3:65" ht="15.75" customHeight="1">
      <c r="C170" s="128">
        <v>1</v>
      </c>
      <c r="D170" s="129" t="s">
        <v>388</v>
      </c>
      <c r="E170" s="13"/>
      <c r="F170" s="13"/>
      <c r="G170" s="13"/>
      <c r="H170" s="13"/>
      <c r="I170" s="13"/>
      <c r="J170" s="13"/>
      <c r="K170" s="23"/>
      <c r="L170" s="66"/>
      <c r="M170" s="125"/>
      <c r="N170" s="125"/>
      <c r="O170" s="80"/>
      <c r="P170" s="125"/>
      <c r="Q170" s="125"/>
      <c r="R170" s="125"/>
      <c r="S170" s="125"/>
      <c r="T170" s="125"/>
      <c r="U170" s="125"/>
      <c r="V170" s="125"/>
      <c r="W170" s="125"/>
      <c r="X170" s="125"/>
      <c r="Y170" s="125"/>
      <c r="Z170" s="41" t="str">
        <f t="shared" si="38"/>
        <v/>
      </c>
      <c r="AA170" s="125"/>
      <c r="AB170" s="181" t="str">
        <f t="shared" si="28"/>
        <v/>
      </c>
      <c r="AC170" s="161"/>
      <c r="AD170" s="41" t="str">
        <f t="shared" si="52"/>
        <v/>
      </c>
      <c r="AE170" s="125"/>
      <c r="AF170" s="181" t="str">
        <f t="shared" si="48"/>
        <v/>
      </c>
      <c r="AG170" s="125"/>
      <c r="AH170" s="41" t="str">
        <f t="shared" si="53"/>
        <v/>
      </c>
      <c r="AI170" s="125"/>
      <c r="AJ170" s="181" t="str">
        <f t="shared" si="49"/>
        <v/>
      </c>
      <c r="AK170" s="161"/>
      <c r="AL170" s="41" t="str">
        <f t="shared" si="41"/>
        <v/>
      </c>
      <c r="AM170" s="125"/>
      <c r="AN170" s="181" t="str">
        <f t="shared" si="31"/>
        <v/>
      </c>
      <c r="AP170" s="41" t="str">
        <f t="shared" si="42"/>
        <v/>
      </c>
      <c r="AQ170" s="125"/>
      <c r="AR170" s="181" t="str">
        <f t="shared" si="32"/>
        <v/>
      </c>
      <c r="AS170" s="125"/>
      <c r="AT170" s="41" t="str">
        <f t="shared" si="43"/>
        <v/>
      </c>
      <c r="AU170" s="125"/>
      <c r="AV170" s="181" t="str">
        <f t="shared" si="33"/>
        <v/>
      </c>
      <c r="AW170" s="125"/>
      <c r="AX170" s="41" t="str">
        <f t="shared" si="54"/>
        <v/>
      </c>
      <c r="AY170" s="125"/>
      <c r="AZ170" s="181" t="str">
        <f t="shared" si="50"/>
        <v/>
      </c>
      <c r="BA170" s="125"/>
      <c r="BB170" s="41" t="str">
        <f t="shared" si="55"/>
        <v/>
      </c>
      <c r="BC170" s="125"/>
      <c r="BD170" s="181" t="str">
        <f t="shared" si="51"/>
        <v/>
      </c>
      <c r="BE170" s="125"/>
      <c r="BF170" s="41" t="str">
        <f t="shared" si="46"/>
        <v/>
      </c>
      <c r="BG170" s="125"/>
      <c r="BH170" s="181" t="str">
        <f t="shared" si="36"/>
        <v/>
      </c>
      <c r="BJ170" s="41" t="str">
        <f t="shared" si="47"/>
        <v/>
      </c>
      <c r="BK170" s="125"/>
      <c r="BL170" s="181" t="str">
        <f t="shared" si="37"/>
        <v/>
      </c>
      <c r="BM170" s="125"/>
    </row>
    <row r="171" spans="3:65" ht="15.75" customHeight="1">
      <c r="C171" s="128"/>
      <c r="D171" s="129"/>
      <c r="E171" s="13"/>
      <c r="F171" s="13"/>
      <c r="G171" s="13"/>
      <c r="H171" s="13"/>
      <c r="I171" s="13"/>
      <c r="J171" s="13"/>
      <c r="K171" s="23"/>
      <c r="L171" s="66"/>
      <c r="M171" s="125"/>
      <c r="N171" s="125"/>
      <c r="O171" s="80"/>
      <c r="P171" s="125"/>
      <c r="Q171" s="125"/>
      <c r="R171" s="125"/>
      <c r="S171" s="125"/>
      <c r="T171" s="125"/>
      <c r="U171" s="125"/>
      <c r="V171" s="125"/>
      <c r="W171" s="125"/>
      <c r="X171" s="125"/>
      <c r="Y171" s="125"/>
      <c r="Z171" s="41" t="str">
        <f t="shared" si="38"/>
        <v/>
      </c>
      <c r="AA171" s="125"/>
      <c r="AB171" s="181" t="str">
        <f t="shared" si="28"/>
        <v/>
      </c>
      <c r="AC171" s="161"/>
      <c r="AD171" s="41" t="str">
        <f t="shared" si="52"/>
        <v/>
      </c>
      <c r="AE171" s="125"/>
      <c r="AF171" s="181" t="str">
        <f t="shared" si="48"/>
        <v/>
      </c>
      <c r="AG171" s="125"/>
      <c r="AH171" s="41" t="str">
        <f t="shared" si="53"/>
        <v/>
      </c>
      <c r="AI171" s="125"/>
      <c r="AJ171" s="181" t="str">
        <f t="shared" si="49"/>
        <v/>
      </c>
      <c r="AK171" s="161"/>
      <c r="AL171" s="41" t="str">
        <f t="shared" si="41"/>
        <v/>
      </c>
      <c r="AM171" s="125"/>
      <c r="AN171" s="181" t="str">
        <f t="shared" si="31"/>
        <v/>
      </c>
      <c r="AP171" s="41" t="str">
        <f t="shared" si="42"/>
        <v/>
      </c>
      <c r="AQ171" s="125"/>
      <c r="AR171" s="181" t="str">
        <f t="shared" si="32"/>
        <v/>
      </c>
      <c r="AS171" s="125"/>
      <c r="AT171" s="41" t="str">
        <f t="shared" si="43"/>
        <v/>
      </c>
      <c r="AU171" s="125"/>
      <c r="AV171" s="181" t="str">
        <f t="shared" si="33"/>
        <v/>
      </c>
      <c r="AW171" s="125"/>
      <c r="AX171" s="41" t="str">
        <f t="shared" si="54"/>
        <v/>
      </c>
      <c r="AY171" s="125"/>
      <c r="AZ171" s="181" t="str">
        <f t="shared" si="50"/>
        <v/>
      </c>
      <c r="BA171" s="125"/>
      <c r="BB171" s="41" t="str">
        <f t="shared" si="55"/>
        <v/>
      </c>
      <c r="BC171" s="125"/>
      <c r="BD171" s="181" t="str">
        <f t="shared" si="51"/>
        <v/>
      </c>
      <c r="BE171" s="125"/>
      <c r="BF171" s="41" t="str">
        <f t="shared" si="46"/>
        <v/>
      </c>
      <c r="BG171" s="125"/>
      <c r="BH171" s="181" t="str">
        <f t="shared" si="36"/>
        <v/>
      </c>
      <c r="BJ171" s="41" t="str">
        <f t="shared" si="47"/>
        <v/>
      </c>
      <c r="BK171" s="125"/>
      <c r="BL171" s="181" t="str">
        <f t="shared" si="37"/>
        <v/>
      </c>
      <c r="BM171" s="125"/>
    </row>
    <row r="172" spans="3:65" ht="15.75" customHeight="1">
      <c r="C172" s="34"/>
      <c r="D172" s="4"/>
      <c r="E172" s="13"/>
      <c r="F172" s="13"/>
      <c r="G172" s="13"/>
      <c r="H172" s="13"/>
      <c r="I172" s="13"/>
      <c r="J172" s="13"/>
      <c r="K172" s="67"/>
      <c r="L172" s="22"/>
      <c r="M172" s="125"/>
      <c r="N172" s="125"/>
      <c r="O172" s="80"/>
      <c r="P172" s="125"/>
      <c r="Q172" s="125"/>
      <c r="R172" s="125"/>
      <c r="S172" s="125"/>
      <c r="T172" s="125"/>
      <c r="U172" s="125"/>
      <c r="V172" s="125"/>
      <c r="W172" s="125"/>
      <c r="X172" s="125"/>
      <c r="Y172" s="125"/>
      <c r="Z172" s="41" t="str">
        <f t="shared" si="38"/>
        <v/>
      </c>
      <c r="AA172" s="125"/>
      <c r="AB172" s="181" t="str">
        <f t="shared" si="28"/>
        <v/>
      </c>
      <c r="AC172" s="161"/>
      <c r="AD172" s="41" t="str">
        <f t="shared" si="52"/>
        <v/>
      </c>
      <c r="AE172" s="125"/>
      <c r="AF172" s="181" t="str">
        <f t="shared" si="48"/>
        <v/>
      </c>
      <c r="AG172" s="125"/>
      <c r="AH172" s="41" t="str">
        <f t="shared" si="53"/>
        <v/>
      </c>
      <c r="AI172" s="125"/>
      <c r="AJ172" s="181" t="str">
        <f t="shared" si="49"/>
        <v/>
      </c>
      <c r="AK172" s="161"/>
      <c r="AL172" s="41" t="str">
        <f t="shared" si="41"/>
        <v/>
      </c>
      <c r="AM172" s="125"/>
      <c r="AN172" s="181" t="str">
        <f t="shared" si="31"/>
        <v/>
      </c>
      <c r="AP172" s="41" t="str">
        <f t="shared" si="42"/>
        <v/>
      </c>
      <c r="AQ172" s="125"/>
      <c r="AR172" s="181" t="str">
        <f t="shared" si="32"/>
        <v/>
      </c>
      <c r="AS172" s="125"/>
      <c r="AT172" s="41" t="str">
        <f t="shared" si="43"/>
        <v/>
      </c>
      <c r="AU172" s="125"/>
      <c r="AV172" s="181" t="str">
        <f t="shared" si="33"/>
        <v/>
      </c>
      <c r="AW172" s="125"/>
      <c r="AX172" s="41" t="str">
        <f t="shared" si="54"/>
        <v/>
      </c>
      <c r="AY172" s="125"/>
      <c r="AZ172" s="181" t="str">
        <f t="shared" si="50"/>
        <v/>
      </c>
      <c r="BA172" s="125"/>
      <c r="BB172" s="41" t="str">
        <f t="shared" si="55"/>
        <v/>
      </c>
      <c r="BC172" s="125"/>
      <c r="BD172" s="181" t="str">
        <f t="shared" si="51"/>
        <v/>
      </c>
      <c r="BE172" s="125"/>
      <c r="BF172" s="41" t="str">
        <f t="shared" si="46"/>
        <v/>
      </c>
      <c r="BG172" s="125"/>
      <c r="BH172" s="181" t="str">
        <f t="shared" si="36"/>
        <v/>
      </c>
      <c r="BJ172" s="41" t="str">
        <f t="shared" si="47"/>
        <v/>
      </c>
      <c r="BK172" s="125"/>
      <c r="BL172" s="181" t="str">
        <f t="shared" si="37"/>
        <v/>
      </c>
      <c r="BM172" s="125"/>
    </row>
    <row r="173" spans="3:65" ht="15.75" customHeight="1">
      <c r="C173" s="15" t="s">
        <v>121</v>
      </c>
      <c r="D173" s="13"/>
      <c r="E173" s="13"/>
      <c r="F173" s="13"/>
      <c r="G173" s="13"/>
      <c r="H173" s="13"/>
      <c r="I173" s="13"/>
      <c r="J173" s="13"/>
      <c r="K173" s="33"/>
      <c r="L173" s="31"/>
      <c r="M173" s="125"/>
      <c r="N173" s="125"/>
      <c r="O173" s="80"/>
      <c r="P173" s="125"/>
      <c r="Q173" s="125"/>
      <c r="R173" s="125"/>
      <c r="S173" s="125"/>
      <c r="T173" s="125"/>
      <c r="U173" s="125"/>
      <c r="V173" s="125"/>
      <c r="W173" s="125"/>
      <c r="X173" s="125"/>
      <c r="Y173" s="125"/>
      <c r="Z173" s="41" t="str">
        <f t="shared" si="38"/>
        <v/>
      </c>
      <c r="AA173" s="125"/>
      <c r="AB173" s="181" t="str">
        <f t="shared" si="28"/>
        <v/>
      </c>
      <c r="AC173" s="161"/>
      <c r="AD173" s="41" t="str">
        <f t="shared" si="52"/>
        <v/>
      </c>
      <c r="AE173" s="125"/>
      <c r="AF173" s="181" t="str">
        <f t="shared" si="48"/>
        <v/>
      </c>
      <c r="AG173" s="125"/>
      <c r="AH173" s="41" t="str">
        <f t="shared" si="53"/>
        <v/>
      </c>
      <c r="AI173" s="125"/>
      <c r="AJ173" s="181" t="str">
        <f t="shared" si="49"/>
        <v/>
      </c>
      <c r="AK173" s="161"/>
      <c r="AL173" s="41" t="str">
        <f t="shared" si="41"/>
        <v/>
      </c>
      <c r="AM173" s="125"/>
      <c r="AN173" s="181" t="str">
        <f t="shared" si="31"/>
        <v/>
      </c>
      <c r="AP173" s="41" t="str">
        <f t="shared" si="42"/>
        <v/>
      </c>
      <c r="AQ173" s="125"/>
      <c r="AR173" s="181" t="str">
        <f t="shared" si="32"/>
        <v/>
      </c>
      <c r="AS173" s="125"/>
      <c r="AT173" s="41" t="str">
        <f t="shared" si="43"/>
        <v/>
      </c>
      <c r="AU173" s="125"/>
      <c r="AV173" s="181" t="str">
        <f t="shared" si="33"/>
        <v/>
      </c>
      <c r="AW173" s="125"/>
      <c r="AX173" s="41" t="str">
        <f t="shared" si="54"/>
        <v/>
      </c>
      <c r="AY173" s="125"/>
      <c r="AZ173" s="181" t="str">
        <f t="shared" si="50"/>
        <v/>
      </c>
      <c r="BA173" s="125"/>
      <c r="BB173" s="41" t="str">
        <f t="shared" si="55"/>
        <v/>
      </c>
      <c r="BC173" s="125"/>
      <c r="BD173" s="181" t="str">
        <f t="shared" si="51"/>
        <v/>
      </c>
      <c r="BE173" s="125"/>
      <c r="BF173" s="41" t="str">
        <f t="shared" si="46"/>
        <v/>
      </c>
      <c r="BG173" s="125"/>
      <c r="BH173" s="181" t="str">
        <f t="shared" si="36"/>
        <v/>
      </c>
      <c r="BJ173" s="41" t="str">
        <f t="shared" si="47"/>
        <v/>
      </c>
      <c r="BK173" s="125"/>
      <c r="BL173" s="181" t="str">
        <f t="shared" si="37"/>
        <v/>
      </c>
      <c r="BM173" s="125"/>
    </row>
    <row r="174" spans="3:65" ht="15.75" customHeight="1">
      <c r="C174" s="13"/>
      <c r="D174" s="13"/>
      <c r="E174" s="13"/>
      <c r="F174" s="13"/>
      <c r="G174" s="13"/>
      <c r="H174" s="13"/>
      <c r="I174" s="13"/>
      <c r="J174" s="13"/>
      <c r="K174" s="20"/>
      <c r="L174" s="66"/>
      <c r="M174" s="125"/>
      <c r="N174" s="125"/>
      <c r="O174" s="80"/>
      <c r="P174" s="125"/>
      <c r="Q174" s="125"/>
      <c r="R174" s="125"/>
      <c r="S174" s="125"/>
      <c r="T174" s="125"/>
      <c r="U174" s="125"/>
      <c r="V174" s="125"/>
      <c r="W174" s="125"/>
      <c r="X174" s="125"/>
      <c r="Y174" s="125"/>
      <c r="Z174" s="41" t="str">
        <f t="shared" si="38"/>
        <v/>
      </c>
      <c r="AA174" s="125"/>
      <c r="AB174" s="181" t="str">
        <f t="shared" si="28"/>
        <v/>
      </c>
      <c r="AC174" s="161"/>
      <c r="AD174" s="41" t="str">
        <f t="shared" si="52"/>
        <v/>
      </c>
      <c r="AE174" s="125"/>
      <c r="AF174" s="181" t="str">
        <f t="shared" si="48"/>
        <v/>
      </c>
      <c r="AG174" s="125"/>
      <c r="AH174" s="41" t="str">
        <f t="shared" si="53"/>
        <v/>
      </c>
      <c r="AI174" s="125"/>
      <c r="AJ174" s="181" t="str">
        <f t="shared" si="49"/>
        <v/>
      </c>
      <c r="AK174" s="161"/>
      <c r="AL174" s="41" t="str">
        <f t="shared" si="41"/>
        <v/>
      </c>
      <c r="AM174" s="125"/>
      <c r="AN174" s="181" t="str">
        <f t="shared" si="31"/>
        <v/>
      </c>
      <c r="AP174" s="41" t="str">
        <f t="shared" si="42"/>
        <v/>
      </c>
      <c r="AQ174" s="125"/>
      <c r="AR174" s="181" t="str">
        <f t="shared" si="32"/>
        <v/>
      </c>
      <c r="AS174" s="125"/>
      <c r="AT174" s="41" t="str">
        <f t="shared" si="43"/>
        <v/>
      </c>
      <c r="AU174" s="125"/>
      <c r="AV174" s="181" t="str">
        <f t="shared" si="33"/>
        <v/>
      </c>
      <c r="AW174" s="125"/>
      <c r="AX174" s="41" t="str">
        <f t="shared" si="54"/>
        <v/>
      </c>
      <c r="AY174" s="125"/>
      <c r="AZ174" s="181" t="str">
        <f t="shared" si="50"/>
        <v/>
      </c>
      <c r="BA174" s="125"/>
      <c r="BB174" s="41" t="str">
        <f t="shared" si="55"/>
        <v/>
      </c>
      <c r="BC174" s="125"/>
      <c r="BD174" s="181" t="str">
        <f t="shared" si="51"/>
        <v/>
      </c>
      <c r="BE174" s="125"/>
      <c r="BF174" s="41" t="str">
        <f t="shared" si="46"/>
        <v/>
      </c>
      <c r="BG174" s="125"/>
      <c r="BH174" s="181" t="str">
        <f t="shared" si="36"/>
        <v/>
      </c>
      <c r="BJ174" s="41" t="str">
        <f t="shared" si="47"/>
        <v/>
      </c>
      <c r="BK174" s="125"/>
      <c r="BL174" s="181" t="str">
        <f t="shared" si="37"/>
        <v/>
      </c>
      <c r="BM174" s="125"/>
    </row>
    <row r="175" spans="3:65" ht="15.75" customHeight="1">
      <c r="C175" s="16" t="s">
        <v>113</v>
      </c>
      <c r="D175" s="53"/>
      <c r="E175" s="53"/>
      <c r="F175" s="53"/>
      <c r="G175" s="53"/>
      <c r="H175" s="53"/>
      <c r="I175" s="53"/>
      <c r="J175" s="53"/>
      <c r="K175" s="33"/>
      <c r="L175" s="31"/>
      <c r="M175" s="125"/>
      <c r="N175" s="125"/>
      <c r="O175" s="80"/>
      <c r="P175" s="125"/>
      <c r="Q175" s="125"/>
      <c r="R175" s="125"/>
      <c r="S175" s="125"/>
      <c r="T175" s="125"/>
      <c r="U175" s="125"/>
      <c r="V175" s="125"/>
      <c r="W175" s="125"/>
      <c r="X175" s="125"/>
      <c r="Y175" s="125"/>
      <c r="Z175" s="41" t="str">
        <f t="shared" si="38"/>
        <v/>
      </c>
      <c r="AA175" s="125"/>
      <c r="AB175" s="181" t="str">
        <f t="shared" si="28"/>
        <v/>
      </c>
      <c r="AC175" s="161"/>
      <c r="AD175" s="41" t="str">
        <f t="shared" si="52"/>
        <v/>
      </c>
      <c r="AE175" s="125"/>
      <c r="AF175" s="181" t="str">
        <f t="shared" si="48"/>
        <v/>
      </c>
      <c r="AG175" s="125"/>
      <c r="AH175" s="41" t="str">
        <f t="shared" si="53"/>
        <v/>
      </c>
      <c r="AI175" s="125"/>
      <c r="AJ175" s="181" t="str">
        <f t="shared" si="49"/>
        <v/>
      </c>
      <c r="AK175" s="161"/>
      <c r="AL175" s="41" t="str">
        <f t="shared" si="41"/>
        <v/>
      </c>
      <c r="AM175" s="125"/>
      <c r="AN175" s="181" t="str">
        <f t="shared" si="31"/>
        <v/>
      </c>
      <c r="AP175" s="41" t="str">
        <f t="shared" si="42"/>
        <v/>
      </c>
      <c r="AQ175" s="125"/>
      <c r="AR175" s="181" t="str">
        <f t="shared" si="32"/>
        <v/>
      </c>
      <c r="AS175" s="125"/>
      <c r="AT175" s="41" t="str">
        <f t="shared" si="43"/>
        <v/>
      </c>
      <c r="AU175" s="125"/>
      <c r="AV175" s="181" t="str">
        <f t="shared" si="33"/>
        <v/>
      </c>
      <c r="AW175" s="125"/>
      <c r="AX175" s="41" t="str">
        <f t="shared" si="54"/>
        <v/>
      </c>
      <c r="AY175" s="125"/>
      <c r="AZ175" s="181" t="str">
        <f t="shared" si="50"/>
        <v/>
      </c>
      <c r="BA175" s="125"/>
      <c r="BB175" s="41" t="str">
        <f t="shared" si="55"/>
        <v/>
      </c>
      <c r="BC175" s="125"/>
      <c r="BD175" s="181" t="str">
        <f t="shared" si="51"/>
        <v/>
      </c>
      <c r="BE175" s="125"/>
      <c r="BF175" s="41" t="str">
        <f t="shared" si="46"/>
        <v/>
      </c>
      <c r="BG175" s="125"/>
      <c r="BH175" s="181" t="str">
        <f t="shared" si="36"/>
        <v/>
      </c>
      <c r="BJ175" s="41" t="str">
        <f t="shared" si="47"/>
        <v/>
      </c>
      <c r="BK175" s="125"/>
      <c r="BL175" s="181" t="str">
        <f t="shared" si="37"/>
        <v/>
      </c>
      <c r="BM175" s="125"/>
    </row>
    <row r="176" spans="3:65" ht="15.75" customHeight="1">
      <c r="C176" s="13"/>
      <c r="D176" s="13"/>
      <c r="E176" s="13"/>
      <c r="F176" s="13"/>
      <c r="G176" s="13"/>
      <c r="H176" s="13"/>
      <c r="I176" s="13"/>
      <c r="J176" s="13"/>
      <c r="K176" s="20"/>
      <c r="L176" s="66"/>
      <c r="M176" s="125"/>
      <c r="N176" s="125"/>
      <c r="O176" s="80"/>
      <c r="P176" s="125"/>
      <c r="Q176" s="125"/>
      <c r="R176" s="125"/>
      <c r="S176" s="125"/>
      <c r="T176" s="125"/>
      <c r="U176" s="125"/>
      <c r="V176" s="125"/>
      <c r="W176" s="125"/>
      <c r="X176" s="125"/>
      <c r="Y176" s="125"/>
      <c r="Z176" s="41" t="str">
        <f t="shared" si="38"/>
        <v/>
      </c>
      <c r="AA176" s="125"/>
      <c r="AB176" s="181" t="str">
        <f t="shared" si="28"/>
        <v/>
      </c>
      <c r="AC176" s="161"/>
      <c r="AD176" s="41" t="str">
        <f t="shared" si="52"/>
        <v/>
      </c>
      <c r="AE176" s="125"/>
      <c r="AF176" s="181" t="str">
        <f t="shared" si="48"/>
        <v/>
      </c>
      <c r="AG176" s="125"/>
      <c r="AH176" s="41" t="str">
        <f t="shared" si="53"/>
        <v/>
      </c>
      <c r="AI176" s="125"/>
      <c r="AJ176" s="181" t="str">
        <f t="shared" si="49"/>
        <v/>
      </c>
      <c r="AK176" s="161"/>
      <c r="AL176" s="41" t="str">
        <f t="shared" si="41"/>
        <v/>
      </c>
      <c r="AM176" s="125"/>
      <c r="AN176" s="181" t="str">
        <f t="shared" si="31"/>
        <v/>
      </c>
      <c r="AP176" s="41" t="str">
        <f t="shared" si="42"/>
        <v/>
      </c>
      <c r="AQ176" s="125"/>
      <c r="AR176" s="181" t="str">
        <f t="shared" si="32"/>
        <v/>
      </c>
      <c r="AS176" s="125"/>
      <c r="AT176" s="41" t="str">
        <f t="shared" si="43"/>
        <v/>
      </c>
      <c r="AU176" s="125"/>
      <c r="AV176" s="181" t="str">
        <f t="shared" si="33"/>
        <v/>
      </c>
      <c r="AW176" s="125"/>
      <c r="AX176" s="41" t="str">
        <f t="shared" si="54"/>
        <v/>
      </c>
      <c r="AY176" s="125"/>
      <c r="AZ176" s="181" t="str">
        <f t="shared" si="50"/>
        <v/>
      </c>
      <c r="BA176" s="125"/>
      <c r="BB176" s="41" t="str">
        <f t="shared" si="55"/>
        <v/>
      </c>
      <c r="BC176" s="125"/>
      <c r="BD176" s="181" t="str">
        <f t="shared" si="51"/>
        <v/>
      </c>
      <c r="BE176" s="125"/>
      <c r="BF176" s="41" t="str">
        <f t="shared" si="46"/>
        <v/>
      </c>
      <c r="BG176" s="125"/>
      <c r="BH176" s="181" t="str">
        <f t="shared" si="36"/>
        <v/>
      </c>
      <c r="BJ176" s="41" t="str">
        <f t="shared" si="47"/>
        <v/>
      </c>
      <c r="BK176" s="125"/>
      <c r="BL176" s="181" t="str">
        <f t="shared" si="37"/>
        <v/>
      </c>
      <c r="BM176" s="125"/>
    </row>
    <row r="177" spans="2:65" ht="15.75" customHeight="1">
      <c r="B177" s="231">
        <v>50.01</v>
      </c>
      <c r="C177" s="55">
        <v>1</v>
      </c>
      <c r="D177" s="67" t="s">
        <v>359</v>
      </c>
      <c r="E177" s="13"/>
      <c r="F177" s="13"/>
      <c r="G177" s="13"/>
      <c r="H177" s="13"/>
      <c r="I177" s="13"/>
      <c r="J177" s="13"/>
      <c r="K177" s="20"/>
      <c r="L177" s="66" t="s">
        <v>29</v>
      </c>
      <c r="M177" s="125"/>
      <c r="N177" s="41">
        <f>VLOOKUP($B177,'[1]09-10-11'!$A$4:$EA$400,MATCH(N$2, '[1]09-10-11'!$A$4:$EA$4, 0))</f>
        <v>120000</v>
      </c>
      <c r="O177" s="84"/>
      <c r="P177" s="41">
        <f>VLOOKUP($B177,'[1]09-10-11'!$A$4:$EA$400,MATCH(P$2, '[1]09-10-11'!$A$4:$EA$4, 0))</f>
        <v>300000</v>
      </c>
      <c r="Q177" s="41"/>
      <c r="R177" s="41">
        <f>VLOOKUP($B177,'[1]09-10-11'!$A$4:$EA$400,MATCH(R$2, '[1]09-10-11'!$A$4:$EA$4, 0))</f>
        <v>0</v>
      </c>
      <c r="S177" s="41"/>
      <c r="T177" s="41" t="e">
        <f>VLOOKUP($B177,'[1]09-10-11'!$A$4:$EA$400,MATCH(T$2, '[1]09-10-11'!$A$4:$EA$4, 0))</f>
        <v>#N/A</v>
      </c>
      <c r="U177" s="41"/>
      <c r="V177" s="41">
        <f>VLOOKUP($B177,'[1]09-10-11'!$A$4:$EA$400,MATCH(V$2, '[1]09-10-11'!$A$4:$EA$4, 0))</f>
        <v>120000</v>
      </c>
      <c r="W177" s="41"/>
      <c r="X177" s="41">
        <f>VLOOKUP($B177,'[1]09-10-11'!$A$4:$EA$400,MATCH(X$2, '[1]09-10-11'!$A$4:$EA$4, 0))</f>
        <v>300000</v>
      </c>
      <c r="Y177" s="41"/>
      <c r="Z177" s="41">
        <f t="shared" si="38"/>
        <v>180000</v>
      </c>
      <c r="AA177" s="41"/>
      <c r="AB177" s="181">
        <f t="shared" si="28"/>
        <v>1.5</v>
      </c>
      <c r="AC177" s="161"/>
      <c r="AD177" s="41">
        <f t="shared" si="52"/>
        <v>0</v>
      </c>
      <c r="AE177" s="41"/>
      <c r="AF177" s="181">
        <f t="shared" si="48"/>
        <v>0</v>
      </c>
      <c r="AG177" s="41"/>
      <c r="AH177" s="41">
        <f t="shared" si="53"/>
        <v>180000</v>
      </c>
      <c r="AI177" s="41"/>
      <c r="AJ177" s="181">
        <f t="shared" si="49"/>
        <v>1.5</v>
      </c>
      <c r="AK177" s="161"/>
      <c r="AL177" s="41">
        <f t="shared" si="41"/>
        <v>300000</v>
      </c>
      <c r="AM177" s="41"/>
      <c r="AN177" s="181" t="str">
        <f t="shared" si="31"/>
        <v>---</v>
      </c>
      <c r="AP177" s="41" t="str">
        <f t="shared" si="42"/>
        <v/>
      </c>
      <c r="AQ177" s="41"/>
      <c r="AR177" s="181" t="e">
        <f t="shared" si="32"/>
        <v>#N/A</v>
      </c>
      <c r="AS177" s="41"/>
      <c r="AT177" s="41" t="str">
        <f t="shared" si="43"/>
        <v/>
      </c>
      <c r="AU177" s="41"/>
      <c r="AV177" s="181" t="e">
        <f t="shared" si="33"/>
        <v>#N/A</v>
      </c>
      <c r="AW177" s="41"/>
      <c r="AX177" s="41">
        <f t="shared" si="54"/>
        <v>0</v>
      </c>
      <c r="AY177" s="41"/>
      <c r="AZ177" s="181">
        <f t="shared" si="50"/>
        <v>0</v>
      </c>
      <c r="BA177" s="41"/>
      <c r="BB177" s="41">
        <f t="shared" si="55"/>
        <v>-180000</v>
      </c>
      <c r="BC177" s="41"/>
      <c r="BD177" s="181">
        <f t="shared" si="51"/>
        <v>-0.6</v>
      </c>
      <c r="BE177" s="41"/>
      <c r="BF177" s="41">
        <f t="shared" si="46"/>
        <v>120000</v>
      </c>
      <c r="BG177" s="41"/>
      <c r="BH177" s="181" t="str">
        <f t="shared" si="36"/>
        <v>---</v>
      </c>
      <c r="BJ177" s="41" t="str">
        <f t="shared" si="47"/>
        <v/>
      </c>
      <c r="BK177" s="41"/>
      <c r="BL177" s="181" t="e">
        <f t="shared" si="37"/>
        <v>#N/A</v>
      </c>
      <c r="BM177" s="41"/>
    </row>
    <row r="178" spans="2:65" ht="15.75" customHeight="1">
      <c r="B178" s="231">
        <v>79</v>
      </c>
      <c r="C178" s="55">
        <v>2</v>
      </c>
      <c r="D178" s="13" t="s">
        <v>375</v>
      </c>
      <c r="G178" s="13"/>
      <c r="H178" s="13"/>
      <c r="I178" s="13"/>
      <c r="J178" s="13"/>
      <c r="K178" s="13"/>
      <c r="L178" s="66" t="s">
        <v>29</v>
      </c>
      <c r="M178" s="125"/>
      <c r="N178" s="41">
        <f>VLOOKUP($B178,'[1]09-10-11'!$A$4:$EA$400,MATCH(N$2, '[1]09-10-11'!$A$4:$EA$4, 0))</f>
        <v>230000</v>
      </c>
      <c r="O178" s="84"/>
      <c r="P178" s="41">
        <f>VLOOKUP($B178,'[1]09-10-11'!$A$4:$EA$400,MATCH(P$2, '[1]09-10-11'!$A$4:$EA$4, 0))</f>
        <v>350000</v>
      </c>
      <c r="Q178" s="41"/>
      <c r="R178" s="41">
        <f>VLOOKUP($B178,'[1]09-10-11'!$A$4:$EA$400,MATCH(R$2, '[1]09-10-11'!$A$4:$EA$4, 0))</f>
        <v>0</v>
      </c>
      <c r="S178" s="41"/>
      <c r="T178" s="41" t="e">
        <f>VLOOKUP($B178,'[1]09-10-11'!$A$4:$EA$400,MATCH(T$2, '[1]09-10-11'!$A$4:$EA$4, 0))</f>
        <v>#N/A</v>
      </c>
      <c r="U178" s="41"/>
      <c r="V178" s="41">
        <f>VLOOKUP($B178,'[1]09-10-11'!$A$4:$EA$400,MATCH(V$2, '[1]09-10-11'!$A$4:$EA$4, 0))</f>
        <v>230000</v>
      </c>
      <c r="W178" s="41"/>
      <c r="X178" s="41">
        <f>VLOOKUP($B178,'[1]09-10-11'!$A$4:$EA$400,MATCH(X$2, '[1]09-10-11'!$A$4:$EA$4, 0))</f>
        <v>350000</v>
      </c>
      <c r="Y178" s="41"/>
      <c r="Z178" s="41">
        <f t="shared" si="38"/>
        <v>120000</v>
      </c>
      <c r="AA178" s="41"/>
      <c r="AB178" s="181">
        <f t="shared" si="28"/>
        <v>0.52173913043478271</v>
      </c>
      <c r="AC178" s="161"/>
      <c r="AD178" s="41">
        <f t="shared" si="52"/>
        <v>0</v>
      </c>
      <c r="AE178" s="41"/>
      <c r="AF178" s="181">
        <f t="shared" si="48"/>
        <v>0</v>
      </c>
      <c r="AG178" s="41"/>
      <c r="AH178" s="41">
        <f t="shared" si="53"/>
        <v>120000</v>
      </c>
      <c r="AI178" s="41"/>
      <c r="AJ178" s="181">
        <f t="shared" si="49"/>
        <v>0.52173913043478271</v>
      </c>
      <c r="AK178" s="161"/>
      <c r="AL178" s="41">
        <f t="shared" si="41"/>
        <v>350000</v>
      </c>
      <c r="AM178" s="41"/>
      <c r="AN178" s="181" t="str">
        <f t="shared" si="31"/>
        <v>---</v>
      </c>
      <c r="AP178" s="41" t="str">
        <f t="shared" si="42"/>
        <v/>
      </c>
      <c r="AQ178" s="41"/>
      <c r="AR178" s="181" t="e">
        <f t="shared" si="32"/>
        <v>#N/A</v>
      </c>
      <c r="AS178" s="41"/>
      <c r="AT178" s="41" t="str">
        <f t="shared" si="43"/>
        <v/>
      </c>
      <c r="AU178" s="41"/>
      <c r="AV178" s="181" t="e">
        <f t="shared" si="33"/>
        <v>#N/A</v>
      </c>
      <c r="AW178" s="41"/>
      <c r="AX178" s="41">
        <f t="shared" si="54"/>
        <v>0</v>
      </c>
      <c r="AY178" s="41"/>
      <c r="AZ178" s="181">
        <f t="shared" si="50"/>
        <v>0</v>
      </c>
      <c r="BA178" s="41"/>
      <c r="BB178" s="41">
        <f t="shared" si="55"/>
        <v>-120000</v>
      </c>
      <c r="BC178" s="41"/>
      <c r="BD178" s="181">
        <f t="shared" si="51"/>
        <v>-0.34285714285714286</v>
      </c>
      <c r="BE178" s="41"/>
      <c r="BF178" s="41">
        <f t="shared" si="46"/>
        <v>230000</v>
      </c>
      <c r="BG178" s="41"/>
      <c r="BH178" s="181" t="str">
        <f t="shared" si="36"/>
        <v>---</v>
      </c>
      <c r="BJ178" s="41" t="str">
        <f t="shared" si="47"/>
        <v/>
      </c>
      <c r="BK178" s="41"/>
      <c r="BL178" s="181" t="e">
        <f t="shared" si="37"/>
        <v>#N/A</v>
      </c>
      <c r="BM178" s="41"/>
    </row>
    <row r="179" spans="2:65" ht="15.75" customHeight="1">
      <c r="B179" s="231"/>
      <c r="C179" s="55"/>
      <c r="D179" s="13"/>
      <c r="G179" s="13"/>
      <c r="H179" s="13"/>
      <c r="I179" s="13"/>
      <c r="J179" s="13"/>
      <c r="K179" s="13"/>
      <c r="L179" s="66"/>
      <c r="M179" s="125"/>
      <c r="N179" s="41"/>
      <c r="O179" s="84"/>
      <c r="P179" s="41"/>
      <c r="Q179" s="41"/>
      <c r="R179" s="41"/>
      <c r="S179" s="41"/>
      <c r="T179" s="41"/>
      <c r="U179" s="41"/>
      <c r="V179" s="41"/>
      <c r="W179" s="41"/>
      <c r="X179" s="41"/>
      <c r="Y179" s="41"/>
      <c r="Z179" s="100" t="str">
        <f t="shared" si="38"/>
        <v/>
      </c>
      <c r="AA179" s="100"/>
      <c r="AB179" s="183" t="str">
        <f t="shared" si="28"/>
        <v/>
      </c>
      <c r="AC179" s="169"/>
      <c r="AD179" s="100" t="str">
        <f t="shared" si="52"/>
        <v/>
      </c>
      <c r="AE179" s="100"/>
      <c r="AF179" s="183" t="str">
        <f t="shared" si="48"/>
        <v/>
      </c>
      <c r="AG179" s="100"/>
      <c r="AH179" s="41" t="str">
        <f t="shared" si="53"/>
        <v/>
      </c>
      <c r="AI179" s="41"/>
      <c r="AJ179" s="183" t="str">
        <f t="shared" si="49"/>
        <v/>
      </c>
      <c r="AK179" s="169"/>
      <c r="AL179" s="41" t="str">
        <f t="shared" si="41"/>
        <v/>
      </c>
      <c r="AM179" s="100"/>
      <c r="AN179" s="181" t="str">
        <f t="shared" si="31"/>
        <v/>
      </c>
      <c r="AP179" s="41" t="str">
        <f t="shared" si="42"/>
        <v/>
      </c>
      <c r="AQ179" s="100"/>
      <c r="AR179" s="181" t="str">
        <f t="shared" si="32"/>
        <v/>
      </c>
      <c r="AS179" s="100"/>
      <c r="AT179" s="100" t="str">
        <f t="shared" si="43"/>
        <v/>
      </c>
      <c r="AU179" s="100"/>
      <c r="AV179" s="183" t="str">
        <f t="shared" si="33"/>
        <v/>
      </c>
      <c r="AW179" s="100"/>
      <c r="AX179" s="100" t="str">
        <f t="shared" si="54"/>
        <v/>
      </c>
      <c r="AY179" s="100"/>
      <c r="AZ179" s="183" t="str">
        <f t="shared" si="50"/>
        <v/>
      </c>
      <c r="BA179" s="100"/>
      <c r="BB179" s="100" t="str">
        <f t="shared" si="55"/>
        <v/>
      </c>
      <c r="BC179" s="100"/>
      <c r="BD179" s="183" t="str">
        <f t="shared" si="51"/>
        <v/>
      </c>
      <c r="BE179" s="100"/>
      <c r="BF179" s="41" t="str">
        <f t="shared" si="46"/>
        <v/>
      </c>
      <c r="BG179" s="100"/>
      <c r="BH179" s="181" t="str">
        <f t="shared" si="36"/>
        <v/>
      </c>
      <c r="BJ179" s="41" t="str">
        <f t="shared" si="47"/>
        <v/>
      </c>
      <c r="BK179" s="100"/>
      <c r="BL179" s="181" t="str">
        <f t="shared" si="37"/>
        <v/>
      </c>
      <c r="BM179" s="100"/>
    </row>
    <row r="180" spans="2:65" ht="15.75" customHeight="1">
      <c r="B180" s="231"/>
      <c r="C180" s="55">
        <v>3</v>
      </c>
      <c r="D180" s="13" t="s">
        <v>348</v>
      </c>
      <c r="G180" s="13"/>
      <c r="H180" s="13"/>
      <c r="I180" s="13"/>
      <c r="J180" s="13"/>
      <c r="K180" s="13"/>
      <c r="L180" s="66"/>
      <c r="M180" s="125"/>
      <c r="N180" s="41"/>
      <c r="O180" s="84"/>
      <c r="P180" s="41"/>
      <c r="Q180" s="41"/>
      <c r="R180" s="41"/>
      <c r="S180" s="41"/>
      <c r="T180" s="41"/>
      <c r="U180" s="41"/>
      <c r="V180" s="41"/>
      <c r="W180" s="41"/>
      <c r="X180" s="41"/>
      <c r="Y180" s="41"/>
      <c r="Z180" s="100" t="str">
        <f t="shared" si="38"/>
        <v/>
      </c>
      <c r="AA180" s="100"/>
      <c r="AB180" s="183" t="str">
        <f t="shared" si="28"/>
        <v/>
      </c>
      <c r="AC180" s="169"/>
      <c r="AD180" s="100" t="str">
        <f t="shared" si="52"/>
        <v/>
      </c>
      <c r="AE180" s="100"/>
      <c r="AF180" s="183" t="str">
        <f t="shared" si="48"/>
        <v/>
      </c>
      <c r="AG180" s="100"/>
      <c r="AH180" s="41" t="str">
        <f t="shared" si="53"/>
        <v/>
      </c>
      <c r="AI180" s="41"/>
      <c r="AJ180" s="183" t="str">
        <f t="shared" si="49"/>
        <v/>
      </c>
      <c r="AK180" s="169"/>
      <c r="AL180" s="41" t="str">
        <f t="shared" si="41"/>
        <v/>
      </c>
      <c r="AM180" s="100"/>
      <c r="AN180" s="181" t="str">
        <f t="shared" si="31"/>
        <v/>
      </c>
      <c r="AP180" s="41" t="str">
        <f t="shared" si="42"/>
        <v/>
      </c>
      <c r="AQ180" s="100"/>
      <c r="AR180" s="181" t="str">
        <f t="shared" si="32"/>
        <v/>
      </c>
      <c r="AS180" s="100"/>
      <c r="AT180" s="100" t="str">
        <f t="shared" si="43"/>
        <v/>
      </c>
      <c r="AU180" s="100"/>
      <c r="AV180" s="183" t="str">
        <f t="shared" si="33"/>
        <v/>
      </c>
      <c r="AW180" s="100"/>
      <c r="AX180" s="100" t="str">
        <f t="shared" si="54"/>
        <v/>
      </c>
      <c r="AY180" s="100"/>
      <c r="AZ180" s="183" t="str">
        <f t="shared" si="50"/>
        <v/>
      </c>
      <c r="BA180" s="100"/>
      <c r="BB180" s="100" t="str">
        <f t="shared" si="55"/>
        <v/>
      </c>
      <c r="BC180" s="100"/>
      <c r="BD180" s="183" t="str">
        <f t="shared" si="51"/>
        <v/>
      </c>
      <c r="BE180" s="100"/>
      <c r="BF180" s="41" t="str">
        <f t="shared" si="46"/>
        <v/>
      </c>
      <c r="BG180" s="100"/>
      <c r="BH180" s="181" t="str">
        <f t="shared" si="36"/>
        <v/>
      </c>
      <c r="BJ180" s="41" t="str">
        <f t="shared" si="47"/>
        <v/>
      </c>
      <c r="BK180" s="100"/>
      <c r="BL180" s="181" t="str">
        <f t="shared" si="37"/>
        <v/>
      </c>
      <c r="BM180" s="100"/>
    </row>
    <row r="181" spans="2:65" ht="15.75" customHeight="1">
      <c r="B181" s="231">
        <v>76.010000000000005</v>
      </c>
      <c r="D181" s="13" t="s">
        <v>38</v>
      </c>
      <c r="E181" s="13" t="s">
        <v>342</v>
      </c>
      <c r="F181" s="13"/>
      <c r="G181" s="13"/>
      <c r="H181" s="13"/>
      <c r="I181" s="13"/>
      <c r="J181" s="13"/>
      <c r="K181" s="67"/>
      <c r="L181" s="22" t="s">
        <v>29</v>
      </c>
      <c r="M181" s="125"/>
      <c r="N181" s="41">
        <f>VLOOKUP($B181,'[1]09-10-11'!$A$4:$EA$400,MATCH(N$2, '[1]09-10-11'!$A$4:$EA$4, 0))</f>
        <v>0</v>
      </c>
      <c r="O181" s="80"/>
      <c r="P181" s="41">
        <f>VLOOKUP($B181,'[1]09-10-11'!$A$4:$EA$400,MATCH(P$2, '[1]09-10-11'!$A$4:$EA$4, 0))</f>
        <v>138762</v>
      </c>
      <c r="Q181" s="41"/>
      <c r="R181" s="41">
        <f>VLOOKUP($B181,'[1]09-10-11'!$A$4:$EA$400,MATCH(R$2, '[1]09-10-11'!$A$4:$EA$4, 0))</f>
        <v>0</v>
      </c>
      <c r="S181" s="41"/>
      <c r="T181" s="41" t="e">
        <f>VLOOKUP($B181,'[1]09-10-11'!$A$4:$EA$400,MATCH(T$2, '[1]09-10-11'!$A$4:$EA$4, 0))</f>
        <v>#N/A</v>
      </c>
      <c r="U181" s="41"/>
      <c r="V181" s="41">
        <f>VLOOKUP($B181,'[1]09-10-11'!$A$4:$EA$400,MATCH(V$2, '[1]09-10-11'!$A$4:$EA$4, 0))</f>
        <v>0</v>
      </c>
      <c r="W181" s="41"/>
      <c r="X181" s="41">
        <f>VLOOKUP($B181,'[1]09-10-11'!$A$4:$EA$400,MATCH(X$2, '[1]09-10-11'!$A$4:$EA$4, 0))</f>
        <v>200000</v>
      </c>
      <c r="Y181" s="41"/>
      <c r="Z181" s="100">
        <f t="shared" si="38"/>
        <v>200000</v>
      </c>
      <c r="AA181" s="100"/>
      <c r="AB181" s="183" t="str">
        <f t="shared" ref="AB181:AB208" si="56">IF($V181="","",  IF($X181="","", IF($V181=0,"---",(IF(ISERROR(($X181/$V181)-1),"---",($X181/$V181)-1) ))))</f>
        <v>---</v>
      </c>
      <c r="AC181" s="169"/>
      <c r="AD181" s="100">
        <f t="shared" si="52"/>
        <v>61238</v>
      </c>
      <c r="AE181" s="100"/>
      <c r="AF181" s="183">
        <f t="shared" ref="AF181:AF208" si="57">IF($P181="","",  IF($X181="","", IF($P181=0,"---",(IF(ISERROR(($X181/$P181)-1),"---",($X181/$P181)-1) ))))</f>
        <v>0.44131678701661836</v>
      </c>
      <c r="AG181" s="100"/>
      <c r="AH181" s="41">
        <f t="shared" si="53"/>
        <v>200000</v>
      </c>
      <c r="AI181" s="41"/>
      <c r="AJ181" s="183" t="str">
        <f t="shared" ref="AJ181:AJ208" si="58">IF($N181="","",  IF($X181="","", IF($N181=0,"---",(IF(ISERROR(($X181/$N181)-1),"---",($X181/$N181)-1) ))))</f>
        <v>---</v>
      </c>
      <c r="AK181" s="169"/>
      <c r="AL181" s="41">
        <f t="shared" si="41"/>
        <v>200000</v>
      </c>
      <c r="AM181" s="100"/>
      <c r="AN181" s="181" t="str">
        <f t="shared" ref="AN181:AN208" si="59">IF($R181="","",  IF($X181="","", IF($R181=0,"---",(IF(ISERROR(($X181/$R181)-1),"---",($X181/$R181)-1) ))))</f>
        <v>---</v>
      </c>
      <c r="AP181" s="41" t="str">
        <f t="shared" si="42"/>
        <v/>
      </c>
      <c r="AQ181" s="100"/>
      <c r="AR181" s="183" t="e">
        <f t="shared" ref="AR181:AR208" si="60">IF($T181="","",  IF($X181="","", IF($T181=0,"---",(IF(ISERROR(($X181/$T181)-1),"---",($X181/$T181)-1) ))))</f>
        <v>#N/A</v>
      </c>
      <c r="AS181" s="100"/>
      <c r="AT181" s="100" t="str">
        <f t="shared" si="43"/>
        <v/>
      </c>
      <c r="AU181" s="100"/>
      <c r="AV181" s="183" t="e">
        <f t="shared" ref="AV181:AV208" si="61">IF($R181="","",  IF($T181="","", IF($R181=0,"---",(IF(ISERROR(($T181/$R181)-1),"---",($T181/$R181)-1) ))))</f>
        <v>#N/A</v>
      </c>
      <c r="AW181" s="100"/>
      <c r="AX181" s="100">
        <f t="shared" si="54"/>
        <v>0</v>
      </c>
      <c r="AY181" s="100"/>
      <c r="AZ181" s="183" t="str">
        <f t="shared" ref="AZ181:AZ208" si="62">IF($N181="","",  IF($V181="","", IF($N181=0,"---",(IF(ISERROR(($V181/$N181)-1),"---",($V181/$N181)-1) ))))</f>
        <v>---</v>
      </c>
      <c r="BA181" s="100"/>
      <c r="BB181" s="100">
        <f t="shared" si="55"/>
        <v>-138762</v>
      </c>
      <c r="BC181" s="100"/>
      <c r="BD181" s="183">
        <f t="shared" ref="BD181:BD208" si="63">IF($P181="","",  IF($V181="","", IF($P181=0,"---",(IF(ISERROR(($V181/$P181)-1),"---",($V181/$P181)-1) ))))</f>
        <v>-1</v>
      </c>
      <c r="BE181" s="100"/>
      <c r="BF181" s="41">
        <f t="shared" si="46"/>
        <v>0</v>
      </c>
      <c r="BG181" s="100"/>
      <c r="BH181" s="181" t="str">
        <f t="shared" ref="BH181:BH208" si="64">IF($R181="","",  IF($V181="","", IF($R181=0,"---",(IF(ISERROR(($V181/$R181)-1),"---",($V181/$R181)-1) ))))</f>
        <v>---</v>
      </c>
      <c r="BJ181" s="41" t="str">
        <f t="shared" si="47"/>
        <v/>
      </c>
      <c r="BK181" s="100"/>
      <c r="BL181" s="183" t="e">
        <f t="shared" ref="BL181:BL208" si="65">IF($T181="","",  IF($V181="","", IF($T181=0,"---",(IF(ISERROR(($V181/$T181)-1),"---",($V181/$T181)-1) ))))</f>
        <v>#N/A</v>
      </c>
      <c r="BM181" s="100"/>
    </row>
    <row r="182" spans="2:65" ht="15.75" customHeight="1">
      <c r="B182" s="231">
        <v>82</v>
      </c>
      <c r="C182" s="55"/>
      <c r="D182" s="7" t="s">
        <v>13</v>
      </c>
      <c r="E182" s="13" t="s">
        <v>296</v>
      </c>
      <c r="F182" s="13"/>
      <c r="G182" s="13"/>
      <c r="H182" s="13"/>
      <c r="I182" s="13"/>
      <c r="J182" s="13"/>
      <c r="K182" s="67"/>
      <c r="L182" s="22" t="s">
        <v>29</v>
      </c>
      <c r="M182" s="125"/>
      <c r="N182" s="41">
        <f>VLOOKUP($B182,'[1]09-10-11'!$A$4:$EA$400,MATCH(N$2, '[1]09-10-11'!$A$4:$EA$4, 0))</f>
        <v>13700</v>
      </c>
      <c r="O182" s="80"/>
      <c r="P182" s="41">
        <f>VLOOKUP($B182,'[1]09-10-11'!$A$4:$EA$400,MATCH(P$2, '[1]09-10-11'!$A$4:$EA$4, 0))</f>
        <v>0</v>
      </c>
      <c r="Q182" s="41"/>
      <c r="R182" s="41">
        <f>VLOOKUP($B182,'[1]09-10-11'!$A$4:$EA$400,MATCH(R$2, '[1]09-10-11'!$A$4:$EA$4, 0))</f>
        <v>0</v>
      </c>
      <c r="S182" s="41"/>
      <c r="T182" s="41" t="e">
        <f>VLOOKUP($B182,'[1]09-10-11'!$A$4:$EA$400,MATCH(T$2, '[1]09-10-11'!$A$4:$EA$4, 0))</f>
        <v>#N/A</v>
      </c>
      <c r="U182" s="41"/>
      <c r="V182" s="41">
        <f>VLOOKUP($B182,'[1]09-10-11'!$A$4:$EA$400,MATCH(V$2, '[1]09-10-11'!$A$4:$EA$4, 0))</f>
        <v>13700</v>
      </c>
      <c r="W182" s="41"/>
      <c r="X182" s="41">
        <f>VLOOKUP($B182,'[1]09-10-11'!$A$4:$EA$400,MATCH(X$2, '[1]09-10-11'!$A$4:$EA$4, 0))</f>
        <v>0</v>
      </c>
      <c r="Y182" s="41"/>
      <c r="Z182" s="100">
        <f t="shared" ref="Z182:Z208" si="66">IF(AND(ISNUMBER($V182),ISNUMBER($X182)),IF((ABS($V182-$X182))&gt;0.49,$X182-$V182,0),"")</f>
        <v>-13700</v>
      </c>
      <c r="AA182" s="100"/>
      <c r="AB182" s="183">
        <f t="shared" si="56"/>
        <v>-1</v>
      </c>
      <c r="AC182" s="169"/>
      <c r="AD182" s="100">
        <f t="shared" ref="AD182:AD208" si="67">IF(AND(ISNUMBER($P182),ISNUMBER($X182)),IF((ABS($P182-$X182))&gt;0.49,$X182-$P182,0),"")</f>
        <v>0</v>
      </c>
      <c r="AE182" s="100"/>
      <c r="AF182" s="183" t="str">
        <f t="shared" si="57"/>
        <v>---</v>
      </c>
      <c r="AG182" s="100"/>
      <c r="AH182" s="41">
        <f t="shared" ref="AH182:AH208" si="68">IF(AND(ISNUMBER($N182),ISNUMBER($X182)),IF((ABS($N182-$X182))&gt;0.49,$X182-$N182,0),"")</f>
        <v>-13700</v>
      </c>
      <c r="AI182" s="41"/>
      <c r="AJ182" s="183">
        <f t="shared" si="58"/>
        <v>-1</v>
      </c>
      <c r="AK182" s="169"/>
      <c r="AL182" s="41">
        <f t="shared" ref="AL182:AL208" si="69">IF(AND(ISNUMBER($R182),ISNUMBER($X182)),IF((ABS($R182-$X182))&gt;0.49,$X182-$R182,0),"")</f>
        <v>0</v>
      </c>
      <c r="AM182" s="100"/>
      <c r="AN182" s="183" t="str">
        <f t="shared" si="59"/>
        <v>---</v>
      </c>
      <c r="AP182" s="41" t="str">
        <f t="shared" ref="AP182:AP208" si="70">IF(AND(ISNUMBER($T182),ISNUMBER($X182)),IF((ABS($T182-$X182))&gt;0.49,$X182-$T182,0),"")</f>
        <v/>
      </c>
      <c r="AQ182" s="100"/>
      <c r="AR182" s="181" t="e">
        <f t="shared" si="60"/>
        <v>#N/A</v>
      </c>
      <c r="AS182" s="100"/>
      <c r="AT182" s="100" t="str">
        <f t="shared" ref="AT182:AT208" si="71">IF(AND(ISNUMBER($R182),ISNUMBER($T182)),IF((ABS($R182-$T182))&gt;0.49,$T182-$R182,0),"")</f>
        <v/>
      </c>
      <c r="AU182" s="100"/>
      <c r="AV182" s="183" t="e">
        <f t="shared" si="61"/>
        <v>#N/A</v>
      </c>
      <c r="AW182" s="100"/>
      <c r="AX182" s="100">
        <f t="shared" ref="AX182:AX208" si="72">IF(AND(ISNUMBER($N182),ISNUMBER($V182)),IF((ABS($N182-$V182))&gt;0.49,$V182-$N182,0),"")</f>
        <v>0</v>
      </c>
      <c r="AY182" s="100"/>
      <c r="AZ182" s="183">
        <f t="shared" si="62"/>
        <v>0</v>
      </c>
      <c r="BA182" s="100"/>
      <c r="BB182" s="100">
        <f t="shared" ref="BB182:BB208" si="73">IF(AND(ISNUMBER($P182),ISNUMBER($V182)),IF((ABS($P182-$V182))&gt;0.49,$V182-$P182,0),"")</f>
        <v>13700</v>
      </c>
      <c r="BC182" s="100"/>
      <c r="BD182" s="183" t="str">
        <f t="shared" si="63"/>
        <v>---</v>
      </c>
      <c r="BE182" s="100"/>
      <c r="BF182" s="41">
        <f t="shared" ref="BF182:BF208" si="74">IF(AND(ISNUMBER($R182),ISNUMBER($V182)),IF((ABS($R182-$V182))&gt;0.49,$V182-$R182,0),"")</f>
        <v>13700</v>
      </c>
      <c r="BG182" s="100"/>
      <c r="BH182" s="183" t="str">
        <f t="shared" si="64"/>
        <v>---</v>
      </c>
      <c r="BJ182" s="41" t="str">
        <f t="shared" ref="BJ182:BJ208" si="75">IF(AND(ISNUMBER($T182),ISNUMBER($V182)),IF((ABS($T182-$V182))&gt;0.49,$V182-$T182,0),"")</f>
        <v/>
      </c>
      <c r="BK182" s="100"/>
      <c r="BL182" s="181" t="e">
        <f t="shared" si="65"/>
        <v>#N/A</v>
      </c>
      <c r="BM182" s="100"/>
    </row>
    <row r="183" spans="2:65" ht="15.75" customHeight="1">
      <c r="B183" s="231">
        <v>84</v>
      </c>
      <c r="C183" s="55"/>
      <c r="D183" s="13" t="s">
        <v>15</v>
      </c>
      <c r="E183" s="13" t="s">
        <v>133</v>
      </c>
      <c r="F183" s="13"/>
      <c r="G183" s="13"/>
      <c r="H183" s="13"/>
      <c r="I183" s="13"/>
      <c r="J183" s="13"/>
      <c r="K183" s="67"/>
      <c r="L183" s="22" t="s">
        <v>29</v>
      </c>
      <c r="M183" s="125"/>
      <c r="N183" s="81">
        <f>VLOOKUP($B183,'[1]09-10-11'!$A$4:$EA$400,MATCH(N$2, '[1]09-10-11'!$A$4:$EA$4, 0))</f>
        <v>16368</v>
      </c>
      <c r="O183" s="80"/>
      <c r="P183" s="81">
        <f>VLOOKUP($B183,'[1]09-10-11'!$A$4:$EA$400,MATCH(P$2, '[1]09-10-11'!$A$4:$EA$4, 0))</f>
        <v>0</v>
      </c>
      <c r="Q183" s="81"/>
      <c r="R183" s="81">
        <f>VLOOKUP($B183,'[1]09-10-11'!$A$4:$EA$400,MATCH(R$2, '[1]09-10-11'!$A$4:$EA$4, 0))</f>
        <v>0</v>
      </c>
      <c r="S183" s="81"/>
      <c r="T183" s="81" t="e">
        <f>VLOOKUP($B183,'[1]09-10-11'!$A$4:$EA$400,MATCH(T$2, '[1]09-10-11'!$A$4:$EA$4, 0))</f>
        <v>#N/A</v>
      </c>
      <c r="U183" s="81"/>
      <c r="V183" s="81">
        <f>VLOOKUP($B183,'[1]09-10-11'!$A$4:$EA$400,MATCH(V$2, '[1]09-10-11'!$A$4:$EA$4, 0))</f>
        <v>16368</v>
      </c>
      <c r="W183" s="81"/>
      <c r="X183" s="81">
        <f>VLOOKUP($B183,'[1]09-10-11'!$A$4:$EA$400,MATCH(X$2, '[1]09-10-11'!$A$4:$EA$4, 0))</f>
        <v>0</v>
      </c>
      <c r="Y183" s="41"/>
      <c r="Z183" s="172">
        <f t="shared" si="66"/>
        <v>-16368</v>
      </c>
      <c r="AA183" s="172"/>
      <c r="AB183" s="184">
        <f t="shared" si="56"/>
        <v>-1</v>
      </c>
      <c r="AC183" s="170"/>
      <c r="AD183" s="172">
        <f t="shared" si="67"/>
        <v>0</v>
      </c>
      <c r="AE183" s="172"/>
      <c r="AF183" s="184" t="str">
        <f t="shared" si="57"/>
        <v>---</v>
      </c>
      <c r="AG183" s="100"/>
      <c r="AH183" s="81">
        <f t="shared" si="68"/>
        <v>-16368</v>
      </c>
      <c r="AI183" s="81"/>
      <c r="AJ183" s="184">
        <f t="shared" si="58"/>
        <v>-1</v>
      </c>
      <c r="AK183" s="160"/>
      <c r="AL183" s="81">
        <f t="shared" si="69"/>
        <v>0</v>
      </c>
      <c r="AM183" s="172"/>
      <c r="AN183" s="184" t="str">
        <f t="shared" si="59"/>
        <v>---</v>
      </c>
      <c r="AP183" s="81" t="str">
        <f t="shared" si="70"/>
        <v/>
      </c>
      <c r="AQ183" s="172"/>
      <c r="AR183" s="182" t="e">
        <f t="shared" si="60"/>
        <v>#N/A</v>
      </c>
      <c r="AS183" s="100"/>
      <c r="AT183" s="172" t="str">
        <f t="shared" si="71"/>
        <v/>
      </c>
      <c r="AU183" s="172"/>
      <c r="AV183" s="184" t="e">
        <f t="shared" si="61"/>
        <v>#N/A</v>
      </c>
      <c r="AW183" s="100"/>
      <c r="AX183" s="172">
        <f t="shared" si="72"/>
        <v>0</v>
      </c>
      <c r="AY183" s="172"/>
      <c r="AZ183" s="184">
        <f t="shared" si="62"/>
        <v>0</v>
      </c>
      <c r="BA183" s="100"/>
      <c r="BB183" s="172">
        <f t="shared" si="73"/>
        <v>16368</v>
      </c>
      <c r="BC183" s="172"/>
      <c r="BD183" s="184" t="str">
        <f t="shared" si="63"/>
        <v>---</v>
      </c>
      <c r="BE183" s="100"/>
      <c r="BF183" s="81">
        <f t="shared" si="74"/>
        <v>16368</v>
      </c>
      <c r="BG183" s="172"/>
      <c r="BH183" s="184" t="str">
        <f t="shared" si="64"/>
        <v>---</v>
      </c>
      <c r="BJ183" s="81" t="str">
        <f t="shared" si="75"/>
        <v/>
      </c>
      <c r="BK183" s="172"/>
      <c r="BL183" s="182" t="e">
        <f t="shared" si="65"/>
        <v>#N/A</v>
      </c>
      <c r="BM183" s="100"/>
    </row>
    <row r="184" spans="2:65">
      <c r="Z184" s="100" t="str">
        <f t="shared" si="66"/>
        <v/>
      </c>
      <c r="AA184" s="178"/>
      <c r="AB184" s="183" t="str">
        <f t="shared" si="56"/>
        <v/>
      </c>
      <c r="AC184" s="169"/>
      <c r="AD184" s="100" t="str">
        <f t="shared" si="67"/>
        <v/>
      </c>
      <c r="AE184" s="178"/>
      <c r="AF184" s="183" t="str">
        <f t="shared" si="57"/>
        <v/>
      </c>
      <c r="AG184" s="178"/>
      <c r="AH184" s="41" t="str">
        <f t="shared" si="68"/>
        <v/>
      </c>
      <c r="AJ184" s="183" t="str">
        <f t="shared" si="58"/>
        <v/>
      </c>
      <c r="AK184" s="169"/>
      <c r="AL184" s="41" t="str">
        <f t="shared" si="69"/>
        <v/>
      </c>
      <c r="AM184" s="178"/>
      <c r="AN184" s="181" t="str">
        <f t="shared" si="59"/>
        <v/>
      </c>
      <c r="AP184" s="41" t="str">
        <f t="shared" si="70"/>
        <v/>
      </c>
      <c r="AQ184" s="178"/>
      <c r="AR184" s="181" t="str">
        <f t="shared" si="60"/>
        <v/>
      </c>
      <c r="AS184" s="178"/>
      <c r="AT184" s="100" t="str">
        <f t="shared" si="71"/>
        <v/>
      </c>
      <c r="AU184" s="178"/>
      <c r="AV184" s="183" t="str">
        <f t="shared" si="61"/>
        <v/>
      </c>
      <c r="AW184" s="178"/>
      <c r="AX184" s="100" t="str">
        <f t="shared" si="72"/>
        <v/>
      </c>
      <c r="AY184" s="178"/>
      <c r="AZ184" s="183" t="str">
        <f t="shared" si="62"/>
        <v/>
      </c>
      <c r="BA184" s="178"/>
      <c r="BB184" s="100" t="str">
        <f t="shared" si="73"/>
        <v/>
      </c>
      <c r="BC184" s="178"/>
      <c r="BD184" s="183" t="str">
        <f t="shared" si="63"/>
        <v/>
      </c>
      <c r="BE184" s="178"/>
      <c r="BF184" s="41" t="str">
        <f t="shared" si="74"/>
        <v/>
      </c>
      <c r="BG184" s="178"/>
      <c r="BH184" s="181" t="str">
        <f t="shared" si="64"/>
        <v/>
      </c>
      <c r="BJ184" s="41" t="str">
        <f t="shared" si="75"/>
        <v/>
      </c>
      <c r="BK184" s="178"/>
      <c r="BL184" s="181" t="str">
        <f t="shared" si="65"/>
        <v/>
      </c>
      <c r="BM184" s="178"/>
    </row>
    <row r="185" spans="2:65">
      <c r="F185" s="13" t="s">
        <v>39</v>
      </c>
      <c r="N185" s="6">
        <f>SUM(N181:N183)</f>
        <v>30068</v>
      </c>
      <c r="O185" s="6">
        <f>SUM(O181:O183)</f>
        <v>0</v>
      </c>
      <c r="P185" s="6">
        <f>SUM(P181:P183)</f>
        <v>138762</v>
      </c>
      <c r="Q185" s="6"/>
      <c r="R185" s="6">
        <f>SUM(R181:R183)</f>
        <v>0</v>
      </c>
      <c r="S185" s="6"/>
      <c r="T185" s="6" t="e">
        <f>SUM(T181:T183)</f>
        <v>#N/A</v>
      </c>
      <c r="U185" s="6"/>
      <c r="V185" s="6">
        <f>SUM(V181:V183)</f>
        <v>30068</v>
      </c>
      <c r="W185" s="6"/>
      <c r="X185" s="6">
        <f>SUM(X181:X183)</f>
        <v>200000</v>
      </c>
      <c r="Y185" s="6"/>
      <c r="Z185" s="100">
        <f t="shared" si="66"/>
        <v>169932</v>
      </c>
      <c r="AA185" s="179"/>
      <c r="AB185" s="183">
        <f t="shared" si="56"/>
        <v>5.6515897299454574</v>
      </c>
      <c r="AC185" s="169"/>
      <c r="AD185" s="100">
        <f t="shared" si="67"/>
        <v>61238</v>
      </c>
      <c r="AE185" s="179"/>
      <c r="AF185" s="183">
        <f t="shared" si="57"/>
        <v>0.44131678701661836</v>
      </c>
      <c r="AG185" s="179"/>
      <c r="AH185" s="41">
        <f t="shared" si="68"/>
        <v>169932</v>
      </c>
      <c r="AI185" s="6"/>
      <c r="AJ185" s="183">
        <f t="shared" si="58"/>
        <v>5.6515897299454574</v>
      </c>
      <c r="AK185" s="169"/>
      <c r="AL185" s="41">
        <f t="shared" si="69"/>
        <v>200000</v>
      </c>
      <c r="AM185" s="179"/>
      <c r="AN185" s="181" t="str">
        <f t="shared" si="59"/>
        <v>---</v>
      </c>
      <c r="AP185" s="41" t="str">
        <f t="shared" si="70"/>
        <v/>
      </c>
      <c r="AQ185" s="179"/>
      <c r="AR185" s="181" t="e">
        <f t="shared" si="60"/>
        <v>#N/A</v>
      </c>
      <c r="AS185" s="179"/>
      <c r="AT185" s="100" t="str">
        <f t="shared" si="71"/>
        <v/>
      </c>
      <c r="AU185" s="179"/>
      <c r="AV185" s="183" t="e">
        <f t="shared" si="61"/>
        <v>#N/A</v>
      </c>
      <c r="AW185" s="179"/>
      <c r="AX185" s="100">
        <f t="shared" si="72"/>
        <v>0</v>
      </c>
      <c r="AY185" s="179"/>
      <c r="AZ185" s="183">
        <f t="shared" si="62"/>
        <v>0</v>
      </c>
      <c r="BA185" s="179"/>
      <c r="BB185" s="100">
        <f t="shared" si="73"/>
        <v>-108694</v>
      </c>
      <c r="BC185" s="179"/>
      <c r="BD185" s="183">
        <f t="shared" si="63"/>
        <v>-0.78331243423992158</v>
      </c>
      <c r="BE185" s="179"/>
      <c r="BF185" s="41">
        <f t="shared" si="74"/>
        <v>30068</v>
      </c>
      <c r="BG185" s="179"/>
      <c r="BH185" s="181" t="str">
        <f t="shared" si="64"/>
        <v>---</v>
      </c>
      <c r="BJ185" s="41" t="str">
        <f t="shared" si="75"/>
        <v/>
      </c>
      <c r="BK185" s="179"/>
      <c r="BL185" s="181" t="e">
        <f t="shared" si="65"/>
        <v>#N/A</v>
      </c>
      <c r="BM185" s="179"/>
    </row>
    <row r="186" spans="2:65" ht="15.75" customHeight="1">
      <c r="B186" s="231"/>
      <c r="C186" s="17"/>
      <c r="D186" s="13"/>
      <c r="E186" s="13"/>
      <c r="F186" s="13"/>
      <c r="G186" s="13"/>
      <c r="H186" s="13"/>
      <c r="I186" s="13"/>
      <c r="J186" s="13"/>
      <c r="K186" s="67"/>
      <c r="L186" s="22"/>
      <c r="M186" s="125"/>
      <c r="N186" s="125"/>
      <c r="O186" s="80"/>
      <c r="P186" s="125"/>
      <c r="Q186" s="125"/>
      <c r="R186" s="125"/>
      <c r="S186" s="125"/>
      <c r="T186" s="125"/>
      <c r="U186" s="125"/>
      <c r="V186" s="125"/>
      <c r="W186" s="125"/>
      <c r="X186" s="125"/>
      <c r="Y186" s="125"/>
      <c r="Z186" s="100" t="str">
        <f t="shared" si="66"/>
        <v/>
      </c>
      <c r="AA186" s="125"/>
      <c r="AB186" s="183" t="str">
        <f t="shared" si="56"/>
        <v/>
      </c>
      <c r="AC186" s="169"/>
      <c r="AD186" s="100" t="str">
        <f t="shared" si="67"/>
        <v/>
      </c>
      <c r="AE186" s="125"/>
      <c r="AF186" s="183" t="str">
        <f t="shared" si="57"/>
        <v/>
      </c>
      <c r="AG186" s="125"/>
      <c r="AH186" s="41" t="str">
        <f t="shared" si="68"/>
        <v/>
      </c>
      <c r="AI186" s="125"/>
      <c r="AJ186" s="183" t="str">
        <f t="shared" si="58"/>
        <v/>
      </c>
      <c r="AK186" s="169"/>
      <c r="AL186" s="41" t="str">
        <f t="shared" si="69"/>
        <v/>
      </c>
      <c r="AM186" s="125"/>
      <c r="AN186" s="181" t="str">
        <f t="shared" si="59"/>
        <v/>
      </c>
      <c r="AP186" s="41" t="str">
        <f t="shared" si="70"/>
        <v/>
      </c>
      <c r="AQ186" s="125"/>
      <c r="AR186" s="181" t="str">
        <f t="shared" si="60"/>
        <v/>
      </c>
      <c r="AS186" s="125"/>
      <c r="AT186" s="100" t="str">
        <f t="shared" si="71"/>
        <v/>
      </c>
      <c r="AU186" s="125"/>
      <c r="AV186" s="183" t="str">
        <f t="shared" si="61"/>
        <v/>
      </c>
      <c r="AW186" s="125"/>
      <c r="AX186" s="100" t="str">
        <f t="shared" si="72"/>
        <v/>
      </c>
      <c r="AY186" s="125"/>
      <c r="AZ186" s="183" t="str">
        <f t="shared" si="62"/>
        <v/>
      </c>
      <c r="BA186" s="125"/>
      <c r="BB186" s="100" t="str">
        <f t="shared" si="73"/>
        <v/>
      </c>
      <c r="BC186" s="125"/>
      <c r="BD186" s="183" t="str">
        <f t="shared" si="63"/>
        <v/>
      </c>
      <c r="BE186" s="125"/>
      <c r="BF186" s="41" t="str">
        <f t="shared" si="74"/>
        <v/>
      </c>
      <c r="BG186" s="125"/>
      <c r="BH186" s="181" t="str">
        <f t="shared" si="64"/>
        <v/>
      </c>
      <c r="BJ186" s="41" t="str">
        <f t="shared" si="75"/>
        <v/>
      </c>
      <c r="BK186" s="125"/>
      <c r="BL186" s="181" t="str">
        <f t="shared" si="65"/>
        <v/>
      </c>
      <c r="BM186" s="125"/>
    </row>
    <row r="187" spans="2:65" ht="15.75" customHeight="1">
      <c r="B187" s="231">
        <v>92</v>
      </c>
      <c r="C187" s="55">
        <v>4</v>
      </c>
      <c r="D187" s="13" t="s">
        <v>336</v>
      </c>
      <c r="F187" s="13"/>
      <c r="G187" s="13"/>
      <c r="H187" s="13"/>
      <c r="I187" s="13"/>
      <c r="J187" s="13"/>
      <c r="K187" s="20"/>
      <c r="L187" s="66" t="s">
        <v>29</v>
      </c>
      <c r="M187" s="125"/>
      <c r="N187" s="41">
        <f>VLOOKUP($B187,'[1]09-10-11'!$A$4:$EA$400,MATCH(N$2, '[1]09-10-11'!$A$4:$EA$4, 0))</f>
        <v>253172</v>
      </c>
      <c r="O187" s="80"/>
      <c r="P187" s="41">
        <f>VLOOKUP($B187,'[1]09-10-11'!$A$4:$EA$400,MATCH(P$2, '[1]09-10-11'!$A$4:$EA$4, 0))</f>
        <v>375000</v>
      </c>
      <c r="Q187" s="41"/>
      <c r="R187" s="41">
        <f>VLOOKUP($B187,'[1]09-10-11'!$A$4:$EA$400,MATCH(R$2, '[1]09-10-11'!$A$4:$EA$4, 0))</f>
        <v>275000</v>
      </c>
      <c r="S187" s="41"/>
      <c r="T187" s="41" t="e">
        <f>VLOOKUP($B187,'[1]09-10-11'!$A$4:$EA$400,MATCH(T$2, '[1]09-10-11'!$A$4:$EA$4, 0))</f>
        <v>#N/A</v>
      </c>
      <c r="U187" s="41"/>
      <c r="V187" s="41">
        <f>VLOOKUP($B187,'[1]09-10-11'!$A$4:$EA$400,MATCH(V$2, '[1]09-10-11'!$A$4:$EA$4, 0))</f>
        <v>333172</v>
      </c>
      <c r="W187" s="41"/>
      <c r="X187" s="41">
        <f>VLOOKUP($B187,'[1]09-10-11'!$A$4:$EA$400,MATCH(X$2, '[1]09-10-11'!$A$4:$EA$4, 0))</f>
        <v>400000</v>
      </c>
      <c r="Y187" s="41"/>
      <c r="Z187" s="100">
        <f t="shared" si="66"/>
        <v>66828</v>
      </c>
      <c r="AA187" s="100"/>
      <c r="AB187" s="183">
        <f t="shared" si="56"/>
        <v>0.20058108124332175</v>
      </c>
      <c r="AC187" s="169"/>
      <c r="AD187" s="100">
        <f t="shared" si="67"/>
        <v>25000</v>
      </c>
      <c r="AE187" s="100"/>
      <c r="AF187" s="183">
        <f t="shared" si="57"/>
        <v>6.6666666666666652E-2</v>
      </c>
      <c r="AG187" s="100"/>
      <c r="AH187" s="41">
        <f t="shared" si="68"/>
        <v>146828</v>
      </c>
      <c r="AI187" s="41"/>
      <c r="AJ187" s="183">
        <f t="shared" si="58"/>
        <v>0.57995354936564869</v>
      </c>
      <c r="AK187" s="169"/>
      <c r="AL187" s="41">
        <f t="shared" si="69"/>
        <v>125000</v>
      </c>
      <c r="AM187" s="100"/>
      <c r="AN187" s="181">
        <f t="shared" si="59"/>
        <v>0.45454545454545459</v>
      </c>
      <c r="AP187" s="41" t="str">
        <f t="shared" si="70"/>
        <v/>
      </c>
      <c r="AQ187" s="100"/>
      <c r="AR187" s="181" t="e">
        <f t="shared" si="60"/>
        <v>#N/A</v>
      </c>
      <c r="AS187" s="100"/>
      <c r="AT187" s="100" t="str">
        <f t="shared" si="71"/>
        <v/>
      </c>
      <c r="AU187" s="100"/>
      <c r="AV187" s="183" t="e">
        <f t="shared" si="61"/>
        <v>#N/A</v>
      </c>
      <c r="AW187" s="100"/>
      <c r="AX187" s="100">
        <f t="shared" si="72"/>
        <v>80000</v>
      </c>
      <c r="AY187" s="100"/>
      <c r="AZ187" s="183">
        <f t="shared" si="62"/>
        <v>0.31599070987312983</v>
      </c>
      <c r="BA187" s="100"/>
      <c r="BB187" s="100">
        <f t="shared" si="73"/>
        <v>-41828</v>
      </c>
      <c r="BC187" s="100"/>
      <c r="BD187" s="183">
        <f t="shared" si="63"/>
        <v>-0.11154133333333338</v>
      </c>
      <c r="BE187" s="100"/>
      <c r="BF187" s="41">
        <f t="shared" si="74"/>
        <v>58172</v>
      </c>
      <c r="BG187" s="100"/>
      <c r="BH187" s="181">
        <f t="shared" si="64"/>
        <v>0.21153454545454542</v>
      </c>
      <c r="BJ187" s="41" t="str">
        <f t="shared" si="75"/>
        <v/>
      </c>
      <c r="BK187" s="100"/>
      <c r="BL187" s="181" t="e">
        <f t="shared" si="65"/>
        <v>#N/A</v>
      </c>
      <c r="BM187" s="100"/>
    </row>
    <row r="188" spans="2:65" ht="16.5" customHeight="1">
      <c r="B188" s="231">
        <v>95</v>
      </c>
      <c r="C188" s="55">
        <v>5</v>
      </c>
      <c r="D188" s="13" t="s">
        <v>331</v>
      </c>
      <c r="F188" s="13"/>
      <c r="G188" s="13"/>
      <c r="H188" s="13"/>
      <c r="I188" s="13"/>
      <c r="J188" s="13"/>
      <c r="K188" s="20"/>
      <c r="L188" s="66" t="s">
        <v>29</v>
      </c>
      <c r="M188" s="125"/>
      <c r="N188" s="41">
        <f>VLOOKUP($B188,'[1]09-10-11'!$A$4:$EA$400,MATCH(N$2, '[1]09-10-11'!$A$4:$EA$4, 0))</f>
        <v>91647</v>
      </c>
      <c r="O188" s="80"/>
      <c r="P188" s="41">
        <f>VLOOKUP($B188,'[1]09-10-11'!$A$4:$EA$400,MATCH(P$2, '[1]09-10-11'!$A$4:$EA$4, 0))</f>
        <v>91647</v>
      </c>
      <c r="Q188" s="41"/>
      <c r="R188" s="41">
        <f>VLOOKUP($B188,'[1]09-10-11'!$A$4:$EA$400,MATCH(R$2, '[1]09-10-11'!$A$4:$EA$4, 0))</f>
        <v>0</v>
      </c>
      <c r="S188" s="41"/>
      <c r="T188" s="41" t="e">
        <f>VLOOKUP($B188,'[1]09-10-11'!$A$4:$EA$400,MATCH(T$2, '[1]09-10-11'!$A$4:$EA$4, 0))</f>
        <v>#N/A</v>
      </c>
      <c r="U188" s="41"/>
      <c r="V188" s="41">
        <f>VLOOKUP($B188,'[1]09-10-11'!$A$4:$EA$400,MATCH(V$2, '[1]09-10-11'!$A$4:$EA$4, 0))</f>
        <v>96647</v>
      </c>
      <c r="W188" s="41"/>
      <c r="X188" s="41">
        <f>VLOOKUP($B188,'[1]09-10-11'!$A$4:$EA$400,MATCH(X$2, '[1]09-10-11'!$A$4:$EA$4, 0))</f>
        <v>116647</v>
      </c>
      <c r="Y188" s="41"/>
      <c r="Z188" s="41">
        <f t="shared" si="66"/>
        <v>20000</v>
      </c>
      <c r="AA188" s="41"/>
      <c r="AB188" s="181">
        <f t="shared" si="56"/>
        <v>0.20693865303630732</v>
      </c>
      <c r="AC188" s="161"/>
      <c r="AD188" s="41">
        <f t="shared" si="67"/>
        <v>25000</v>
      </c>
      <c r="AE188" s="41"/>
      <c r="AF188" s="181">
        <f t="shared" si="57"/>
        <v>0.27278579768022948</v>
      </c>
      <c r="AG188" s="41"/>
      <c r="AH188" s="41">
        <f t="shared" si="68"/>
        <v>25000</v>
      </c>
      <c r="AI188" s="41"/>
      <c r="AJ188" s="181">
        <f t="shared" si="58"/>
        <v>0.27278579768022948</v>
      </c>
      <c r="AK188" s="161"/>
      <c r="AL188" s="41">
        <f t="shared" si="69"/>
        <v>116647</v>
      </c>
      <c r="AM188" s="41"/>
      <c r="AN188" s="181" t="str">
        <f t="shared" si="59"/>
        <v>---</v>
      </c>
      <c r="AP188" s="41" t="str">
        <f t="shared" si="70"/>
        <v/>
      </c>
      <c r="AQ188" s="41"/>
      <c r="AR188" s="181" t="e">
        <f t="shared" si="60"/>
        <v>#N/A</v>
      </c>
      <c r="AS188" s="41"/>
      <c r="AT188" s="41" t="str">
        <f t="shared" si="71"/>
        <v/>
      </c>
      <c r="AU188" s="41"/>
      <c r="AV188" s="181" t="e">
        <f t="shared" si="61"/>
        <v>#N/A</v>
      </c>
      <c r="AW188" s="41"/>
      <c r="AX188" s="41">
        <f t="shared" si="72"/>
        <v>5000</v>
      </c>
      <c r="AY188" s="41"/>
      <c r="AZ188" s="181">
        <f t="shared" si="62"/>
        <v>5.4557159536045896E-2</v>
      </c>
      <c r="BA188" s="41"/>
      <c r="BB188" s="41">
        <f t="shared" si="73"/>
        <v>5000</v>
      </c>
      <c r="BC188" s="41"/>
      <c r="BD188" s="181">
        <f t="shared" si="63"/>
        <v>5.4557159536045896E-2</v>
      </c>
      <c r="BE188" s="41"/>
      <c r="BF188" s="41">
        <f t="shared" si="74"/>
        <v>96647</v>
      </c>
      <c r="BG188" s="41"/>
      <c r="BH188" s="181" t="str">
        <f t="shared" si="64"/>
        <v>---</v>
      </c>
      <c r="BJ188" s="41" t="str">
        <f t="shared" si="75"/>
        <v/>
      </c>
      <c r="BK188" s="41"/>
      <c r="BL188" s="181" t="e">
        <f t="shared" si="65"/>
        <v>#N/A</v>
      </c>
      <c r="BM188" s="41"/>
    </row>
    <row r="189" spans="2:65" ht="15.75" customHeight="1">
      <c r="B189" s="231">
        <v>54</v>
      </c>
      <c r="C189" s="55">
        <v>6</v>
      </c>
      <c r="D189" s="13" t="s">
        <v>337</v>
      </c>
      <c r="E189" s="13"/>
      <c r="F189" s="13"/>
      <c r="G189" s="13"/>
      <c r="H189" s="13"/>
      <c r="I189" s="13"/>
      <c r="J189" s="13"/>
      <c r="K189" s="20"/>
      <c r="L189" s="66" t="s">
        <v>29</v>
      </c>
      <c r="M189" s="125"/>
      <c r="N189" s="41">
        <f>VLOOKUP($B189,'[1]09-10-11'!$A$4:$EA$400,MATCH(N$2, '[1]09-10-11'!$A$4:$EA$4, 0))</f>
        <v>28483</v>
      </c>
      <c r="O189" s="45"/>
      <c r="P189" s="41">
        <f>VLOOKUP($B189,'[1]09-10-11'!$A$4:$EA$400,MATCH(P$2, '[1]09-10-11'!$A$4:$EA$4, 0))</f>
        <v>28483</v>
      </c>
      <c r="Q189" s="41"/>
      <c r="R189" s="41">
        <f>VLOOKUP($B189,'[1]09-10-11'!$A$4:$EA$400,MATCH(R$2, '[1]09-10-11'!$A$4:$EA$4, 0))</f>
        <v>0</v>
      </c>
      <c r="S189" s="41"/>
      <c r="T189" s="41" t="e">
        <f>VLOOKUP($B189,'[1]09-10-11'!$A$4:$EA$400,MATCH(T$2, '[1]09-10-11'!$A$4:$EA$4, 0))</f>
        <v>#N/A</v>
      </c>
      <c r="U189" s="41"/>
      <c r="V189" s="41">
        <f>VLOOKUP($B189,'[1]09-10-11'!$A$4:$EA$400,MATCH(V$2, '[1]09-10-11'!$A$4:$EA$4, 0))</f>
        <v>28483</v>
      </c>
      <c r="W189" s="41"/>
      <c r="X189" s="41">
        <f>VLOOKUP($B189,'[1]09-10-11'!$A$4:$EA$400,MATCH(X$2, '[1]09-10-11'!$A$4:$EA$4, 0))</f>
        <v>28483</v>
      </c>
      <c r="Y189" s="41"/>
      <c r="Z189" s="41">
        <f t="shared" si="66"/>
        <v>0</v>
      </c>
      <c r="AA189" s="41"/>
      <c r="AB189" s="181">
        <f t="shared" si="56"/>
        <v>0</v>
      </c>
      <c r="AC189" s="161"/>
      <c r="AD189" s="41">
        <f t="shared" si="67"/>
        <v>0</v>
      </c>
      <c r="AE189" s="41"/>
      <c r="AF189" s="181">
        <f t="shared" si="57"/>
        <v>0</v>
      </c>
      <c r="AG189" s="41"/>
      <c r="AH189" s="41">
        <f t="shared" si="68"/>
        <v>0</v>
      </c>
      <c r="AI189" s="41"/>
      <c r="AJ189" s="181">
        <f t="shared" si="58"/>
        <v>0</v>
      </c>
      <c r="AK189" s="161"/>
      <c r="AL189" s="41">
        <f t="shared" si="69"/>
        <v>28483</v>
      </c>
      <c r="AM189" s="41"/>
      <c r="AN189" s="181" t="str">
        <f t="shared" si="59"/>
        <v>---</v>
      </c>
      <c r="AP189" s="41" t="str">
        <f t="shared" si="70"/>
        <v/>
      </c>
      <c r="AQ189" s="41"/>
      <c r="AR189" s="181" t="e">
        <f t="shared" si="60"/>
        <v>#N/A</v>
      </c>
      <c r="AS189" s="41"/>
      <c r="AT189" s="41" t="str">
        <f t="shared" si="71"/>
        <v/>
      </c>
      <c r="AU189" s="41"/>
      <c r="AV189" s="181" t="e">
        <f t="shared" si="61"/>
        <v>#N/A</v>
      </c>
      <c r="AW189" s="41"/>
      <c r="AX189" s="41">
        <f t="shared" si="72"/>
        <v>0</v>
      </c>
      <c r="AY189" s="41"/>
      <c r="AZ189" s="181">
        <f t="shared" si="62"/>
        <v>0</v>
      </c>
      <c r="BA189" s="41"/>
      <c r="BB189" s="41">
        <f t="shared" si="73"/>
        <v>0</v>
      </c>
      <c r="BC189" s="41"/>
      <c r="BD189" s="181">
        <f t="shared" si="63"/>
        <v>0</v>
      </c>
      <c r="BE189" s="41"/>
      <c r="BF189" s="41">
        <f t="shared" si="74"/>
        <v>28483</v>
      </c>
      <c r="BG189" s="41"/>
      <c r="BH189" s="181" t="str">
        <f t="shared" si="64"/>
        <v>---</v>
      </c>
      <c r="BJ189" s="41" t="str">
        <f t="shared" si="75"/>
        <v/>
      </c>
      <c r="BK189" s="41"/>
      <c r="BL189" s="181" t="e">
        <f t="shared" si="65"/>
        <v>#N/A</v>
      </c>
      <c r="BM189" s="41"/>
    </row>
    <row r="190" spans="2:65" ht="15.75" customHeight="1">
      <c r="B190" s="231">
        <v>39</v>
      </c>
      <c r="C190" s="55">
        <v>7</v>
      </c>
      <c r="D190" s="13" t="s">
        <v>338</v>
      </c>
      <c r="E190" s="13"/>
      <c r="F190" s="13"/>
      <c r="G190" s="13"/>
      <c r="H190" s="13"/>
      <c r="I190" s="13"/>
      <c r="J190" s="13"/>
      <c r="K190" s="20"/>
      <c r="L190" s="66" t="s">
        <v>29</v>
      </c>
      <c r="M190" s="125"/>
      <c r="N190" s="41">
        <f>VLOOKUP($B190,'[1]09-10-11'!$A$4:$EA$400,MATCH(N$2, '[1]09-10-11'!$A$4:$EA$4, 0))</f>
        <v>25741</v>
      </c>
      <c r="O190" s="80"/>
      <c r="P190" s="41">
        <f>VLOOKUP($B190,'[1]09-10-11'!$A$4:$EA$400,MATCH(P$2, '[1]09-10-11'!$A$4:$EA$4, 0))</f>
        <v>25741</v>
      </c>
      <c r="Q190" s="41"/>
      <c r="R190" s="41">
        <f>VLOOKUP($B190,'[1]09-10-11'!$A$4:$EA$400,MATCH(R$2, '[1]09-10-11'!$A$4:$EA$4, 0))</f>
        <v>0</v>
      </c>
      <c r="S190" s="41"/>
      <c r="T190" s="41" t="e">
        <f>VLOOKUP($B190,'[1]09-10-11'!$A$4:$EA$400,MATCH(T$2, '[1]09-10-11'!$A$4:$EA$4, 0))</f>
        <v>#N/A</v>
      </c>
      <c r="U190" s="41"/>
      <c r="V190" s="41">
        <f>VLOOKUP($B190,'[1]09-10-11'!$A$4:$EA$400,MATCH(V$2, '[1]09-10-11'!$A$4:$EA$4, 0))</f>
        <v>25741</v>
      </c>
      <c r="W190" s="41"/>
      <c r="X190" s="41">
        <f>VLOOKUP($B190,'[1]09-10-11'!$A$4:$EA$400,MATCH(X$2, '[1]09-10-11'!$A$4:$EA$4, 0))</f>
        <v>25741</v>
      </c>
      <c r="Y190" s="41"/>
      <c r="Z190" s="41">
        <f t="shared" si="66"/>
        <v>0</v>
      </c>
      <c r="AA190" s="41"/>
      <c r="AB190" s="181">
        <f t="shared" si="56"/>
        <v>0</v>
      </c>
      <c r="AC190" s="161"/>
      <c r="AD190" s="41">
        <f t="shared" si="67"/>
        <v>0</v>
      </c>
      <c r="AE190" s="41"/>
      <c r="AF190" s="181">
        <f t="shared" si="57"/>
        <v>0</v>
      </c>
      <c r="AG190" s="41"/>
      <c r="AH190" s="41">
        <f t="shared" si="68"/>
        <v>0</v>
      </c>
      <c r="AI190" s="41"/>
      <c r="AJ190" s="181">
        <f t="shared" si="58"/>
        <v>0</v>
      </c>
      <c r="AK190" s="161"/>
      <c r="AL190" s="41">
        <f t="shared" si="69"/>
        <v>25741</v>
      </c>
      <c r="AM190" s="41"/>
      <c r="AN190" s="181" t="str">
        <f t="shared" si="59"/>
        <v>---</v>
      </c>
      <c r="AP190" s="41" t="str">
        <f t="shared" si="70"/>
        <v/>
      </c>
      <c r="AQ190" s="41"/>
      <c r="AR190" s="181" t="e">
        <f t="shared" si="60"/>
        <v>#N/A</v>
      </c>
      <c r="AS190" s="41"/>
      <c r="AT190" s="41" t="str">
        <f t="shared" si="71"/>
        <v/>
      </c>
      <c r="AU190" s="41"/>
      <c r="AV190" s="181" t="e">
        <f t="shared" si="61"/>
        <v>#N/A</v>
      </c>
      <c r="AW190" s="41"/>
      <c r="AX190" s="41">
        <f t="shared" si="72"/>
        <v>0</v>
      </c>
      <c r="AY190" s="41"/>
      <c r="AZ190" s="181">
        <f t="shared" si="62"/>
        <v>0</v>
      </c>
      <c r="BA190" s="41"/>
      <c r="BB190" s="41">
        <f t="shared" si="73"/>
        <v>0</v>
      </c>
      <c r="BC190" s="41"/>
      <c r="BD190" s="181">
        <f t="shared" si="63"/>
        <v>0</v>
      </c>
      <c r="BE190" s="41"/>
      <c r="BF190" s="41">
        <f t="shared" si="74"/>
        <v>25741</v>
      </c>
      <c r="BG190" s="41"/>
      <c r="BH190" s="181" t="str">
        <f t="shared" si="64"/>
        <v>---</v>
      </c>
      <c r="BJ190" s="41" t="str">
        <f t="shared" si="75"/>
        <v/>
      </c>
      <c r="BK190" s="41"/>
      <c r="BL190" s="181" t="e">
        <f t="shared" si="65"/>
        <v>#N/A</v>
      </c>
      <c r="BM190" s="41"/>
    </row>
    <row r="191" spans="2:65" ht="15.75" customHeight="1">
      <c r="B191" s="231"/>
      <c r="C191" s="55"/>
      <c r="D191" s="13"/>
      <c r="E191" s="13"/>
      <c r="F191" s="13"/>
      <c r="G191" s="13"/>
      <c r="H191" s="13"/>
      <c r="I191" s="13"/>
      <c r="J191" s="13"/>
      <c r="K191" s="20"/>
      <c r="L191" s="66"/>
      <c r="M191" s="125"/>
      <c r="N191" s="41"/>
      <c r="O191" s="80"/>
      <c r="P191" s="41"/>
      <c r="Q191" s="41"/>
      <c r="R191" s="41"/>
      <c r="S191" s="41"/>
      <c r="T191" s="41"/>
      <c r="U191" s="41"/>
      <c r="V191" s="41"/>
      <c r="W191" s="41"/>
      <c r="X191" s="41"/>
      <c r="Y191" s="41"/>
      <c r="Z191" s="41" t="str">
        <f t="shared" si="66"/>
        <v/>
      </c>
      <c r="AA191" s="41"/>
      <c r="AB191" s="181" t="str">
        <f t="shared" si="56"/>
        <v/>
      </c>
      <c r="AC191" s="161"/>
      <c r="AD191" s="41" t="str">
        <f t="shared" si="67"/>
        <v/>
      </c>
      <c r="AE191" s="41"/>
      <c r="AF191" s="181" t="str">
        <f t="shared" si="57"/>
        <v/>
      </c>
      <c r="AG191" s="41"/>
      <c r="AH191" s="41" t="str">
        <f t="shared" si="68"/>
        <v/>
      </c>
      <c r="AI191" s="41"/>
      <c r="AJ191" s="181" t="str">
        <f t="shared" si="58"/>
        <v/>
      </c>
      <c r="AK191" s="161"/>
      <c r="AL191" s="41" t="str">
        <f t="shared" si="69"/>
        <v/>
      </c>
      <c r="AM191" s="41"/>
      <c r="AN191" s="181" t="str">
        <f t="shared" si="59"/>
        <v/>
      </c>
      <c r="AP191" s="41" t="str">
        <f t="shared" si="70"/>
        <v/>
      </c>
      <c r="AQ191" s="41"/>
      <c r="AR191" s="181" t="str">
        <f t="shared" si="60"/>
        <v/>
      </c>
      <c r="AS191" s="41"/>
      <c r="AT191" s="41" t="str">
        <f t="shared" si="71"/>
        <v/>
      </c>
      <c r="AU191" s="41"/>
      <c r="AV191" s="181" t="str">
        <f t="shared" si="61"/>
        <v/>
      </c>
      <c r="AW191" s="41"/>
      <c r="AX191" s="41" t="str">
        <f t="shared" si="72"/>
        <v/>
      </c>
      <c r="AY191" s="41"/>
      <c r="AZ191" s="181" t="str">
        <f t="shared" si="62"/>
        <v/>
      </c>
      <c r="BA191" s="41"/>
      <c r="BB191" s="41" t="str">
        <f t="shared" si="73"/>
        <v/>
      </c>
      <c r="BC191" s="41"/>
      <c r="BD191" s="181" t="str">
        <f t="shared" si="63"/>
        <v/>
      </c>
      <c r="BE191" s="41"/>
      <c r="BF191" s="41" t="str">
        <f t="shared" si="74"/>
        <v/>
      </c>
      <c r="BG191" s="41"/>
      <c r="BH191" s="181" t="str">
        <f t="shared" si="64"/>
        <v/>
      </c>
      <c r="BJ191" s="41" t="str">
        <f t="shared" si="75"/>
        <v/>
      </c>
      <c r="BK191" s="41"/>
      <c r="BL191" s="181" t="str">
        <f t="shared" si="65"/>
        <v/>
      </c>
      <c r="BM191" s="41"/>
    </row>
    <row r="192" spans="2:65" ht="15.75" customHeight="1">
      <c r="B192" s="231"/>
      <c r="C192" s="55">
        <v>8</v>
      </c>
      <c r="D192" s="13" t="s">
        <v>310</v>
      </c>
      <c r="E192" s="13"/>
      <c r="F192" s="13"/>
      <c r="G192" s="13"/>
      <c r="H192" s="13"/>
      <c r="I192" s="13"/>
      <c r="J192" s="13"/>
      <c r="K192" s="20"/>
      <c r="L192" s="66"/>
      <c r="M192" s="125"/>
      <c r="N192" s="41"/>
      <c r="O192" s="80"/>
      <c r="P192" s="41"/>
      <c r="Q192" s="41"/>
      <c r="R192" s="41"/>
      <c r="S192" s="41"/>
      <c r="T192" s="41"/>
      <c r="U192" s="41"/>
      <c r="V192" s="41"/>
      <c r="W192" s="41"/>
      <c r="X192" s="41"/>
      <c r="Y192" s="41"/>
      <c r="Z192" s="41" t="str">
        <f t="shared" si="66"/>
        <v/>
      </c>
      <c r="AA192" s="41"/>
      <c r="AB192" s="181" t="str">
        <f t="shared" si="56"/>
        <v/>
      </c>
      <c r="AC192" s="161"/>
      <c r="AD192" s="41" t="str">
        <f t="shared" si="67"/>
        <v/>
      </c>
      <c r="AE192" s="41"/>
      <c r="AF192" s="181" t="str">
        <f t="shared" si="57"/>
        <v/>
      </c>
      <c r="AG192" s="41"/>
      <c r="AH192" s="41" t="str">
        <f t="shared" si="68"/>
        <v/>
      </c>
      <c r="AI192" s="41"/>
      <c r="AJ192" s="181" t="str">
        <f t="shared" si="58"/>
        <v/>
      </c>
      <c r="AK192" s="161"/>
      <c r="AL192" s="41" t="str">
        <f t="shared" si="69"/>
        <v/>
      </c>
      <c r="AM192" s="41"/>
      <c r="AN192" s="181" t="str">
        <f t="shared" si="59"/>
        <v/>
      </c>
      <c r="AP192" s="41" t="str">
        <f t="shared" si="70"/>
        <v/>
      </c>
      <c r="AQ192" s="41"/>
      <c r="AR192" s="181" t="str">
        <f t="shared" si="60"/>
        <v/>
      </c>
      <c r="AS192" s="41"/>
      <c r="AT192" s="41" t="str">
        <f t="shared" si="71"/>
        <v/>
      </c>
      <c r="AU192" s="41"/>
      <c r="AV192" s="181" t="str">
        <f t="shared" si="61"/>
        <v/>
      </c>
      <c r="AW192" s="41"/>
      <c r="AX192" s="41" t="str">
        <f t="shared" si="72"/>
        <v/>
      </c>
      <c r="AY192" s="41"/>
      <c r="AZ192" s="181" t="str">
        <f t="shared" si="62"/>
        <v/>
      </c>
      <c r="BA192" s="41"/>
      <c r="BB192" s="41" t="str">
        <f t="shared" si="73"/>
        <v/>
      </c>
      <c r="BC192" s="41"/>
      <c r="BD192" s="181" t="str">
        <f t="shared" si="63"/>
        <v/>
      </c>
      <c r="BE192" s="41"/>
      <c r="BF192" s="41" t="str">
        <f t="shared" si="74"/>
        <v/>
      </c>
      <c r="BG192" s="41"/>
      <c r="BH192" s="181" t="str">
        <f t="shared" si="64"/>
        <v/>
      </c>
      <c r="BJ192" s="41" t="str">
        <f t="shared" si="75"/>
        <v/>
      </c>
      <c r="BK192" s="41"/>
      <c r="BL192" s="181" t="str">
        <f t="shared" si="65"/>
        <v/>
      </c>
      <c r="BM192" s="41"/>
    </row>
    <row r="193" spans="2:65" ht="15.75" customHeight="1">
      <c r="B193" s="231">
        <v>98.1</v>
      </c>
      <c r="C193" s="55"/>
      <c r="D193" s="13" t="s">
        <v>38</v>
      </c>
      <c r="E193" s="13" t="s">
        <v>309</v>
      </c>
      <c r="F193" s="13"/>
      <c r="G193" s="13"/>
      <c r="H193" s="13"/>
      <c r="I193" s="13"/>
      <c r="J193" s="13"/>
      <c r="K193" s="13"/>
      <c r="L193" s="66" t="s">
        <v>29</v>
      </c>
      <c r="M193" s="125"/>
      <c r="N193" s="41">
        <f>VLOOKUP($B193,'[1]09-10-11'!$A$4:$EA$400,MATCH(N$2, '[1]09-10-11'!$A$4:$EA$4, 0))</f>
        <v>48000</v>
      </c>
      <c r="O193" s="80"/>
      <c r="P193" s="41">
        <f>VLOOKUP($B193,'[1]09-10-11'!$A$4:$EA$400,MATCH(P$2, '[1]09-10-11'!$A$4:$EA$4, 0))</f>
        <v>41926</v>
      </c>
      <c r="Q193" s="41"/>
      <c r="R193" s="41">
        <f>VLOOKUP($B193,'[1]09-10-11'!$A$4:$EA$400,MATCH(R$2, '[1]09-10-11'!$A$4:$EA$4, 0))</f>
        <v>0</v>
      </c>
      <c r="S193" s="41"/>
      <c r="T193" s="41" t="e">
        <f>VLOOKUP($B193,'[1]09-10-11'!$A$4:$EA$400,MATCH(T$2, '[1]09-10-11'!$A$4:$EA$4, 0))</f>
        <v>#N/A</v>
      </c>
      <c r="U193" s="41"/>
      <c r="V193" s="41">
        <f>VLOOKUP($B193,'[1]09-10-11'!$A$4:$EA$400,MATCH(V$2, '[1]09-10-11'!$A$4:$EA$4, 0))</f>
        <v>41926</v>
      </c>
      <c r="W193" s="41"/>
      <c r="X193" s="41">
        <f>VLOOKUP($B193,'[1]09-10-11'!$A$4:$EA$400,MATCH(X$2, '[1]09-10-11'!$A$4:$EA$4, 0))</f>
        <v>63420</v>
      </c>
      <c r="Y193" s="41"/>
      <c r="Z193" s="100">
        <f t="shared" si="66"/>
        <v>21494</v>
      </c>
      <c r="AA193" s="100"/>
      <c r="AB193" s="183">
        <f t="shared" si="56"/>
        <v>0.51266517196966088</v>
      </c>
      <c r="AC193" s="169"/>
      <c r="AD193" s="100">
        <f t="shared" si="67"/>
        <v>21494</v>
      </c>
      <c r="AE193" s="100"/>
      <c r="AF193" s="183">
        <f t="shared" si="57"/>
        <v>0.51266517196966088</v>
      </c>
      <c r="AG193" s="100"/>
      <c r="AH193" s="41">
        <f t="shared" si="68"/>
        <v>15420</v>
      </c>
      <c r="AI193" s="41"/>
      <c r="AJ193" s="183">
        <f t="shared" si="58"/>
        <v>0.32125000000000004</v>
      </c>
      <c r="AK193" s="169"/>
      <c r="AL193" s="100">
        <f t="shared" si="69"/>
        <v>63420</v>
      </c>
      <c r="AM193" s="41"/>
      <c r="AN193" s="181" t="str">
        <f t="shared" si="59"/>
        <v>---</v>
      </c>
      <c r="AP193" s="100" t="str">
        <f t="shared" si="70"/>
        <v/>
      </c>
      <c r="AQ193" s="100"/>
      <c r="AR193" s="183" t="e">
        <f t="shared" si="60"/>
        <v>#N/A</v>
      </c>
      <c r="AS193" s="100"/>
      <c r="AT193" s="100" t="str">
        <f t="shared" si="71"/>
        <v/>
      </c>
      <c r="AU193" s="100"/>
      <c r="AV193" s="183" t="e">
        <f t="shared" si="61"/>
        <v>#N/A</v>
      </c>
      <c r="AW193" s="100"/>
      <c r="AX193" s="100">
        <f t="shared" si="72"/>
        <v>-6074</v>
      </c>
      <c r="AY193" s="100"/>
      <c r="AZ193" s="183">
        <f t="shared" si="62"/>
        <v>-0.12654166666666666</v>
      </c>
      <c r="BA193" s="100"/>
      <c r="BB193" s="100">
        <f t="shared" si="73"/>
        <v>0</v>
      </c>
      <c r="BC193" s="100"/>
      <c r="BD193" s="183">
        <f t="shared" si="63"/>
        <v>0</v>
      </c>
      <c r="BE193" s="100"/>
      <c r="BF193" s="100">
        <f t="shared" si="74"/>
        <v>41926</v>
      </c>
      <c r="BG193" s="41"/>
      <c r="BH193" s="181" t="str">
        <f t="shared" si="64"/>
        <v>---</v>
      </c>
      <c r="BJ193" s="100" t="str">
        <f t="shared" si="75"/>
        <v/>
      </c>
      <c r="BK193" s="100"/>
      <c r="BL193" s="183" t="e">
        <f t="shared" si="65"/>
        <v>#N/A</v>
      </c>
      <c r="BM193" s="100"/>
    </row>
    <row r="194" spans="2:65" ht="15.75" customHeight="1">
      <c r="B194" s="230">
        <v>14.01</v>
      </c>
      <c r="C194" s="55"/>
      <c r="D194" s="13" t="s">
        <v>13</v>
      </c>
      <c r="E194" s="13" t="s">
        <v>347</v>
      </c>
      <c r="F194" s="13"/>
      <c r="G194" s="13"/>
      <c r="H194" s="13"/>
      <c r="I194" s="13"/>
      <c r="K194" s="13"/>
      <c r="L194" s="66" t="s">
        <v>29</v>
      </c>
      <c r="M194" s="125"/>
      <c r="N194" s="41">
        <f>VLOOKUP($B194,'[1]09-10-11'!$A$4:$EA$400,MATCH(N$2, '[1]09-10-11'!$A$4:$EA$4, 0))</f>
        <v>0</v>
      </c>
      <c r="O194" s="45"/>
      <c r="P194" s="41">
        <f>VLOOKUP($B194,'[1]09-10-11'!$A$4:$EA$400,MATCH(P$2, '[1]09-10-11'!$A$4:$EA$4, 0))</f>
        <v>100000</v>
      </c>
      <c r="Q194" s="41"/>
      <c r="R194" s="41">
        <f>VLOOKUP($B194,'[1]09-10-11'!$A$4:$EA$400,MATCH(R$2, '[1]09-10-11'!$A$4:$EA$4, 0))</f>
        <v>0</v>
      </c>
      <c r="S194" s="41"/>
      <c r="T194" s="41" t="e">
        <f>VLOOKUP($B194,'[1]09-10-11'!$A$4:$EA$400,MATCH(T$2, '[1]09-10-11'!$A$4:$EA$4, 0))</f>
        <v>#N/A</v>
      </c>
      <c r="U194" s="41"/>
      <c r="V194" s="41">
        <f>VLOOKUP($B194,'[1]09-10-11'!$A$4:$EA$400,MATCH(V$2, '[1]09-10-11'!$A$4:$EA$4, 0))</f>
        <v>100000</v>
      </c>
      <c r="W194" s="41"/>
      <c r="X194" s="41">
        <f>VLOOKUP($B194,'[1]09-10-11'!$A$4:$EA$400,MATCH(X$2, '[1]09-10-11'!$A$4:$EA$4, 0))</f>
        <v>0</v>
      </c>
      <c r="Y194" s="41"/>
      <c r="Z194" s="100">
        <f t="shared" si="66"/>
        <v>-100000</v>
      </c>
      <c r="AA194" s="100"/>
      <c r="AB194" s="183">
        <f t="shared" si="56"/>
        <v>-1</v>
      </c>
      <c r="AC194" s="169"/>
      <c r="AD194" s="100">
        <f t="shared" si="67"/>
        <v>-100000</v>
      </c>
      <c r="AE194" s="100"/>
      <c r="AF194" s="183">
        <f t="shared" si="57"/>
        <v>-1</v>
      </c>
      <c r="AG194" s="100"/>
      <c r="AH194" s="41">
        <f t="shared" si="68"/>
        <v>0</v>
      </c>
      <c r="AI194" s="41"/>
      <c r="AJ194" s="183" t="str">
        <f t="shared" si="58"/>
        <v>---</v>
      </c>
      <c r="AK194" s="169"/>
      <c r="AL194" s="100">
        <f t="shared" si="69"/>
        <v>0</v>
      </c>
      <c r="AM194" s="41"/>
      <c r="AN194" s="181" t="str">
        <f t="shared" si="59"/>
        <v>---</v>
      </c>
      <c r="AP194" s="100" t="str">
        <f t="shared" si="70"/>
        <v/>
      </c>
      <c r="AQ194" s="100"/>
      <c r="AR194" s="183" t="e">
        <f t="shared" si="60"/>
        <v>#N/A</v>
      </c>
      <c r="AS194" s="100"/>
      <c r="AT194" s="100" t="str">
        <f t="shared" si="71"/>
        <v/>
      </c>
      <c r="AU194" s="100"/>
      <c r="AV194" s="183" t="e">
        <f t="shared" si="61"/>
        <v>#N/A</v>
      </c>
      <c r="AW194" s="100"/>
      <c r="AX194" s="100">
        <f t="shared" si="72"/>
        <v>100000</v>
      </c>
      <c r="AY194" s="100"/>
      <c r="AZ194" s="183" t="str">
        <f t="shared" si="62"/>
        <v>---</v>
      </c>
      <c r="BA194" s="100"/>
      <c r="BB194" s="100">
        <f t="shared" si="73"/>
        <v>0</v>
      </c>
      <c r="BC194" s="100"/>
      <c r="BD194" s="183">
        <f t="shared" si="63"/>
        <v>0</v>
      </c>
      <c r="BE194" s="100"/>
      <c r="BF194" s="100">
        <f t="shared" si="74"/>
        <v>100000</v>
      </c>
      <c r="BG194" s="41"/>
      <c r="BH194" s="181" t="str">
        <f t="shared" si="64"/>
        <v>---</v>
      </c>
      <c r="BJ194" s="100" t="str">
        <f t="shared" si="75"/>
        <v/>
      </c>
      <c r="BK194" s="100"/>
      <c r="BL194" s="183" t="e">
        <f t="shared" si="65"/>
        <v>#N/A</v>
      </c>
      <c r="BM194" s="100"/>
    </row>
    <row r="195" spans="2:65" ht="15.75" customHeight="1">
      <c r="B195" s="231">
        <v>42</v>
      </c>
      <c r="C195" s="55"/>
      <c r="D195" s="18" t="s">
        <v>15</v>
      </c>
      <c r="E195" s="13" t="s">
        <v>318</v>
      </c>
      <c r="F195" s="13"/>
      <c r="G195" s="13"/>
      <c r="H195" s="13"/>
      <c r="I195" s="13"/>
      <c r="J195" s="13"/>
      <c r="K195" s="13"/>
      <c r="L195" s="66" t="s">
        <v>29</v>
      </c>
      <c r="M195" s="125"/>
      <c r="N195" s="81">
        <f>VLOOKUP($B195,'[1]09-10-11'!$A$4:$EA$400,MATCH(N$2, '[1]09-10-11'!$A$4:$EA$4, 0))</f>
        <v>25000</v>
      </c>
      <c r="O195" s="80"/>
      <c r="P195" s="81">
        <f>VLOOKUP($B195,'[1]09-10-11'!$A$4:$EA$400,MATCH(P$2, '[1]09-10-11'!$A$4:$EA$4, 0))</f>
        <v>25000</v>
      </c>
      <c r="Q195" s="81"/>
      <c r="R195" s="81">
        <f>VLOOKUP($B195,'[1]09-10-11'!$A$4:$EA$400,MATCH(R$2, '[1]09-10-11'!$A$4:$EA$4, 0))</f>
        <v>0</v>
      </c>
      <c r="S195" s="81"/>
      <c r="T195" s="81" t="e">
        <f>VLOOKUP($B195,'[1]09-10-11'!$A$4:$EA$400,MATCH(T$2, '[1]09-10-11'!$A$4:$EA$4, 0))</f>
        <v>#N/A</v>
      </c>
      <c r="U195" s="81"/>
      <c r="V195" s="81">
        <f>VLOOKUP($B195,'[1]09-10-11'!$A$4:$EA$400,MATCH(V$2, '[1]09-10-11'!$A$4:$EA$4, 0))</f>
        <v>27000</v>
      </c>
      <c r="W195" s="81"/>
      <c r="X195" s="81">
        <f>VLOOKUP($B195,'[1]09-10-11'!$A$4:$EA$400,MATCH(X$2, '[1]09-10-11'!$A$4:$EA$4, 0))</f>
        <v>25000</v>
      </c>
      <c r="Y195" s="41"/>
      <c r="Z195" s="81">
        <f t="shared" si="66"/>
        <v>-2000</v>
      </c>
      <c r="AA195" s="81"/>
      <c r="AB195" s="182">
        <f t="shared" si="56"/>
        <v>-7.407407407407407E-2</v>
      </c>
      <c r="AC195" s="156"/>
      <c r="AD195" s="81">
        <f t="shared" si="67"/>
        <v>0</v>
      </c>
      <c r="AE195" s="81"/>
      <c r="AF195" s="182">
        <f t="shared" si="57"/>
        <v>0</v>
      </c>
      <c r="AG195" s="100"/>
      <c r="AH195" s="81">
        <f t="shared" si="68"/>
        <v>0</v>
      </c>
      <c r="AI195" s="81"/>
      <c r="AJ195" s="182">
        <f t="shared" si="58"/>
        <v>0</v>
      </c>
      <c r="AK195" s="157"/>
      <c r="AL195" s="172">
        <f t="shared" si="69"/>
        <v>25000</v>
      </c>
      <c r="AM195" s="81"/>
      <c r="AN195" s="182" t="str">
        <f t="shared" si="59"/>
        <v>---</v>
      </c>
      <c r="AP195" s="172" t="str">
        <f t="shared" si="70"/>
        <v/>
      </c>
      <c r="AQ195" s="172"/>
      <c r="AR195" s="184" t="e">
        <f t="shared" si="60"/>
        <v>#N/A</v>
      </c>
      <c r="AS195" s="100"/>
      <c r="AT195" s="81" t="str">
        <f t="shared" si="71"/>
        <v/>
      </c>
      <c r="AU195" s="81"/>
      <c r="AV195" s="182" t="e">
        <f t="shared" si="61"/>
        <v>#N/A</v>
      </c>
      <c r="AW195" s="100"/>
      <c r="AX195" s="81">
        <f t="shared" si="72"/>
        <v>2000</v>
      </c>
      <c r="AY195" s="81"/>
      <c r="AZ195" s="182">
        <f t="shared" si="62"/>
        <v>8.0000000000000071E-2</v>
      </c>
      <c r="BA195" s="100"/>
      <c r="BB195" s="81">
        <f t="shared" si="73"/>
        <v>2000</v>
      </c>
      <c r="BC195" s="81"/>
      <c r="BD195" s="182">
        <f t="shared" si="63"/>
        <v>8.0000000000000071E-2</v>
      </c>
      <c r="BE195" s="100"/>
      <c r="BF195" s="172">
        <f t="shared" si="74"/>
        <v>27000</v>
      </c>
      <c r="BG195" s="81"/>
      <c r="BH195" s="182" t="str">
        <f t="shared" si="64"/>
        <v>---</v>
      </c>
      <c r="BJ195" s="172" t="str">
        <f t="shared" si="75"/>
        <v/>
      </c>
      <c r="BK195" s="172"/>
      <c r="BL195" s="184" t="e">
        <f t="shared" si="65"/>
        <v>#N/A</v>
      </c>
      <c r="BM195" s="100"/>
    </row>
    <row r="196" spans="2:65" ht="15.75" customHeight="1">
      <c r="B196" s="231"/>
      <c r="C196" s="55"/>
      <c r="D196" s="18"/>
      <c r="E196" s="13"/>
      <c r="F196" s="13"/>
      <c r="G196" s="13"/>
      <c r="H196" s="13"/>
      <c r="I196" s="13"/>
      <c r="J196" s="13"/>
      <c r="K196" s="13"/>
      <c r="L196" s="66"/>
      <c r="M196" s="125"/>
      <c r="N196" s="41"/>
      <c r="O196" s="80"/>
      <c r="P196" s="41"/>
      <c r="Q196" s="41"/>
      <c r="R196" s="41"/>
      <c r="S196" s="41"/>
      <c r="T196" s="41"/>
      <c r="U196" s="41"/>
      <c r="V196" s="41"/>
      <c r="W196" s="41"/>
      <c r="X196" s="41"/>
      <c r="Y196" s="41"/>
      <c r="Z196" s="41" t="str">
        <f t="shared" si="66"/>
        <v/>
      </c>
      <c r="AA196" s="41"/>
      <c r="AB196" s="181" t="str">
        <f t="shared" si="56"/>
        <v/>
      </c>
      <c r="AC196" s="161"/>
      <c r="AD196" s="41" t="str">
        <f t="shared" si="67"/>
        <v/>
      </c>
      <c r="AE196" s="41"/>
      <c r="AF196" s="181" t="str">
        <f t="shared" si="57"/>
        <v/>
      </c>
      <c r="AG196" s="100"/>
      <c r="AH196" s="41" t="str">
        <f t="shared" si="68"/>
        <v/>
      </c>
      <c r="AI196" s="41"/>
      <c r="AJ196" s="181" t="str">
        <f t="shared" si="58"/>
        <v/>
      </c>
      <c r="AK196" s="161"/>
      <c r="AL196" s="100" t="str">
        <f t="shared" si="69"/>
        <v/>
      </c>
      <c r="AM196" s="41"/>
      <c r="AN196" s="181" t="str">
        <f t="shared" si="59"/>
        <v/>
      </c>
      <c r="AP196" s="100" t="str">
        <f t="shared" si="70"/>
        <v/>
      </c>
      <c r="AQ196" s="100"/>
      <c r="AR196" s="183" t="str">
        <f t="shared" si="60"/>
        <v/>
      </c>
      <c r="AS196" s="100"/>
      <c r="AT196" s="41" t="str">
        <f t="shared" si="71"/>
        <v/>
      </c>
      <c r="AU196" s="41"/>
      <c r="AV196" s="181" t="str">
        <f t="shared" si="61"/>
        <v/>
      </c>
      <c r="AW196" s="100"/>
      <c r="AX196" s="41" t="str">
        <f t="shared" si="72"/>
        <v/>
      </c>
      <c r="AY196" s="41"/>
      <c r="AZ196" s="181" t="str">
        <f t="shared" si="62"/>
        <v/>
      </c>
      <c r="BA196" s="100"/>
      <c r="BB196" s="41" t="str">
        <f t="shared" si="73"/>
        <v/>
      </c>
      <c r="BC196" s="41"/>
      <c r="BD196" s="181" t="str">
        <f t="shared" si="63"/>
        <v/>
      </c>
      <c r="BE196" s="100"/>
      <c r="BF196" s="100" t="str">
        <f t="shared" si="74"/>
        <v/>
      </c>
      <c r="BG196" s="41"/>
      <c r="BH196" s="181" t="str">
        <f t="shared" si="64"/>
        <v/>
      </c>
      <c r="BJ196" s="100" t="str">
        <f t="shared" si="75"/>
        <v/>
      </c>
      <c r="BK196" s="100"/>
      <c r="BL196" s="183" t="str">
        <f t="shared" si="65"/>
        <v/>
      </c>
      <c r="BM196" s="100"/>
    </row>
    <row r="197" spans="2:65" ht="15.75" customHeight="1">
      <c r="B197" s="231"/>
      <c r="C197" s="55"/>
      <c r="D197" s="18"/>
      <c r="E197" s="13"/>
      <c r="F197" s="13" t="s">
        <v>39</v>
      </c>
      <c r="G197" s="13"/>
      <c r="H197" s="13"/>
      <c r="I197" s="13"/>
      <c r="J197" s="13"/>
      <c r="K197" s="13"/>
      <c r="L197" s="66"/>
      <c r="M197" s="125"/>
      <c r="N197" s="41">
        <f>SUM(N193:N195)</f>
        <v>73000</v>
      </c>
      <c r="O197" s="80"/>
      <c r="P197" s="41">
        <f>SUM(P193:P195)</f>
        <v>166926</v>
      </c>
      <c r="Q197" s="41"/>
      <c r="R197" s="41">
        <f>SUM(R193:R195)</f>
        <v>0</v>
      </c>
      <c r="S197" s="41"/>
      <c r="T197" s="41" t="e">
        <f>SUM(T193:T195)</f>
        <v>#N/A</v>
      </c>
      <c r="U197" s="41"/>
      <c r="V197" s="41">
        <f>SUM(V193:V195)</f>
        <v>168926</v>
      </c>
      <c r="W197" s="41"/>
      <c r="X197" s="41">
        <f>SUM(X193:X195)</f>
        <v>88420</v>
      </c>
      <c r="Y197" s="41"/>
      <c r="Z197" s="41">
        <f t="shared" si="66"/>
        <v>-80506</v>
      </c>
      <c r="AA197" s="41"/>
      <c r="AB197" s="181">
        <f t="shared" si="56"/>
        <v>-0.47657554195328133</v>
      </c>
      <c r="AC197" s="161"/>
      <c r="AD197" s="41">
        <f t="shared" si="67"/>
        <v>-78506</v>
      </c>
      <c r="AE197" s="41"/>
      <c r="AF197" s="181">
        <f t="shared" si="57"/>
        <v>-0.47030420665444572</v>
      </c>
      <c r="AG197" s="100"/>
      <c r="AH197" s="41">
        <f t="shared" si="68"/>
        <v>15420</v>
      </c>
      <c r="AI197" s="41"/>
      <c r="AJ197" s="181">
        <f t="shared" si="58"/>
        <v>0.21123287671232882</v>
      </c>
      <c r="AK197" s="161"/>
      <c r="AL197" s="100">
        <f t="shared" si="69"/>
        <v>88420</v>
      </c>
      <c r="AM197" s="41"/>
      <c r="AN197" s="181" t="str">
        <f t="shared" si="59"/>
        <v>---</v>
      </c>
      <c r="AP197" s="100" t="str">
        <f t="shared" si="70"/>
        <v/>
      </c>
      <c r="AQ197" s="100"/>
      <c r="AR197" s="183" t="e">
        <f t="shared" si="60"/>
        <v>#N/A</v>
      </c>
      <c r="AS197" s="100"/>
      <c r="AT197" s="41" t="str">
        <f t="shared" si="71"/>
        <v/>
      </c>
      <c r="AU197" s="41"/>
      <c r="AV197" s="181" t="e">
        <f t="shared" si="61"/>
        <v>#N/A</v>
      </c>
      <c r="AW197" s="100"/>
      <c r="AX197" s="41">
        <f t="shared" si="72"/>
        <v>95926</v>
      </c>
      <c r="AY197" s="41"/>
      <c r="AZ197" s="181">
        <f t="shared" si="62"/>
        <v>1.3140547945205481</v>
      </c>
      <c r="BA197" s="100"/>
      <c r="BB197" s="41">
        <f t="shared" si="73"/>
        <v>2000</v>
      </c>
      <c r="BC197" s="41"/>
      <c r="BD197" s="181">
        <f t="shared" si="63"/>
        <v>1.1981357008494786E-2</v>
      </c>
      <c r="BE197" s="100"/>
      <c r="BF197" s="100">
        <f t="shared" si="74"/>
        <v>168926</v>
      </c>
      <c r="BG197" s="41"/>
      <c r="BH197" s="181" t="str">
        <f t="shared" si="64"/>
        <v>---</v>
      </c>
      <c r="BJ197" s="100" t="str">
        <f t="shared" si="75"/>
        <v/>
      </c>
      <c r="BK197" s="100"/>
      <c r="BL197" s="183" t="e">
        <f t="shared" si="65"/>
        <v>#N/A</v>
      </c>
      <c r="BM197" s="100"/>
    </row>
    <row r="198" spans="2:65" ht="15.75" customHeight="1">
      <c r="B198" s="231"/>
      <c r="C198" s="55"/>
      <c r="D198" s="18"/>
      <c r="E198" s="13"/>
      <c r="F198" s="13"/>
      <c r="G198" s="13"/>
      <c r="H198" s="13"/>
      <c r="I198" s="13"/>
      <c r="J198" s="13"/>
      <c r="K198" s="13"/>
      <c r="L198" s="66"/>
      <c r="M198" s="125"/>
      <c r="N198" s="41"/>
      <c r="O198" s="80"/>
      <c r="P198" s="41"/>
      <c r="Q198" s="41"/>
      <c r="R198" s="41"/>
      <c r="S198" s="41"/>
      <c r="T198" s="41"/>
      <c r="U198" s="41"/>
      <c r="V198" s="41"/>
      <c r="W198" s="41"/>
      <c r="X198" s="41"/>
      <c r="Y198" s="41"/>
      <c r="Z198" s="100" t="str">
        <f t="shared" si="66"/>
        <v/>
      </c>
      <c r="AA198" s="100"/>
      <c r="AB198" s="183" t="str">
        <f t="shared" si="56"/>
        <v/>
      </c>
      <c r="AC198" s="169"/>
      <c r="AD198" s="100" t="str">
        <f t="shared" si="67"/>
        <v/>
      </c>
      <c r="AE198" s="100"/>
      <c r="AF198" s="183" t="str">
        <f t="shared" si="57"/>
        <v/>
      </c>
      <c r="AG198" s="100"/>
      <c r="AH198" s="41" t="str">
        <f t="shared" si="68"/>
        <v/>
      </c>
      <c r="AI198" s="41"/>
      <c r="AJ198" s="183" t="str">
        <f t="shared" si="58"/>
        <v/>
      </c>
      <c r="AK198" s="169"/>
      <c r="AL198" s="100" t="str">
        <f t="shared" si="69"/>
        <v/>
      </c>
      <c r="AM198" s="41"/>
      <c r="AN198" s="181" t="str">
        <f t="shared" si="59"/>
        <v/>
      </c>
      <c r="AP198" s="100" t="str">
        <f t="shared" si="70"/>
        <v/>
      </c>
      <c r="AQ198" s="100"/>
      <c r="AR198" s="183" t="str">
        <f t="shared" si="60"/>
        <v/>
      </c>
      <c r="AS198" s="100"/>
      <c r="AT198" s="100" t="str">
        <f t="shared" si="71"/>
        <v/>
      </c>
      <c r="AU198" s="100"/>
      <c r="AV198" s="183" t="str">
        <f t="shared" si="61"/>
        <v/>
      </c>
      <c r="AW198" s="100"/>
      <c r="AX198" s="100" t="str">
        <f t="shared" si="72"/>
        <v/>
      </c>
      <c r="AY198" s="100"/>
      <c r="AZ198" s="183" t="str">
        <f t="shared" si="62"/>
        <v/>
      </c>
      <c r="BA198" s="100"/>
      <c r="BB198" s="100" t="str">
        <f t="shared" si="73"/>
        <v/>
      </c>
      <c r="BC198" s="100"/>
      <c r="BD198" s="183" t="str">
        <f t="shared" si="63"/>
        <v/>
      </c>
      <c r="BE198" s="100"/>
      <c r="BF198" s="100" t="str">
        <f t="shared" si="74"/>
        <v/>
      </c>
      <c r="BG198" s="41"/>
      <c r="BH198" s="181" t="str">
        <f t="shared" si="64"/>
        <v/>
      </c>
      <c r="BJ198" s="100" t="str">
        <f t="shared" si="75"/>
        <v/>
      </c>
      <c r="BK198" s="100"/>
      <c r="BL198" s="183" t="str">
        <f t="shared" si="65"/>
        <v/>
      </c>
      <c r="BM198" s="100"/>
    </row>
    <row r="199" spans="2:65" ht="15.75" customHeight="1">
      <c r="B199" s="231">
        <v>144.01</v>
      </c>
      <c r="C199" s="55">
        <v>9</v>
      </c>
      <c r="D199" s="13" t="s">
        <v>344</v>
      </c>
      <c r="E199" s="13"/>
      <c r="F199" s="13"/>
      <c r="G199" s="13"/>
      <c r="H199" s="13"/>
      <c r="I199" s="13"/>
      <c r="J199" s="13"/>
      <c r="K199" s="20"/>
      <c r="L199" s="66" t="s">
        <v>29</v>
      </c>
      <c r="M199" s="125"/>
      <c r="N199" s="41">
        <f>VLOOKUP($B199,'[1]09-10-11'!$A$4:$EA$400,MATCH(N$2, '[1]09-10-11'!$A$4:$EA$4, 0))</f>
        <v>0</v>
      </c>
      <c r="O199" s="80"/>
      <c r="P199" s="41">
        <f>VLOOKUP($B199,'[1]09-10-11'!$A$4:$EA$400,MATCH(P$2, '[1]09-10-11'!$A$4:$EA$4, 0))</f>
        <v>125000</v>
      </c>
      <c r="Q199" s="41"/>
      <c r="R199" s="41">
        <f>VLOOKUP($B199,'[1]09-10-11'!$A$4:$EA$400,MATCH(R$2, '[1]09-10-11'!$A$4:$EA$4, 0))</f>
        <v>0</v>
      </c>
      <c r="S199" s="41"/>
      <c r="T199" s="41" t="e">
        <f>VLOOKUP($B199,'[1]09-10-11'!$A$4:$EA$400,MATCH(T$2, '[1]09-10-11'!$A$4:$EA$4, 0))</f>
        <v>#N/A</v>
      </c>
      <c r="U199" s="41"/>
      <c r="V199" s="41">
        <f>VLOOKUP($B199,'[1]09-10-11'!$A$4:$EA$400,MATCH(V$2, '[1]09-10-11'!$A$4:$EA$4, 0))</f>
        <v>0</v>
      </c>
      <c r="W199" s="41"/>
      <c r="X199" s="41">
        <f>VLOOKUP($B199,'[1]09-10-11'!$A$4:$EA$400,MATCH(X$2, '[1]09-10-11'!$A$4:$EA$4, 0))</f>
        <v>125000</v>
      </c>
      <c r="Y199" s="41"/>
      <c r="Z199" s="100">
        <f t="shared" si="66"/>
        <v>125000</v>
      </c>
      <c r="AA199" s="100"/>
      <c r="AB199" s="183" t="str">
        <f t="shared" si="56"/>
        <v>---</v>
      </c>
      <c r="AC199" s="169"/>
      <c r="AD199" s="100">
        <f t="shared" si="67"/>
        <v>0</v>
      </c>
      <c r="AE199" s="100"/>
      <c r="AF199" s="183">
        <f t="shared" si="57"/>
        <v>0</v>
      </c>
      <c r="AG199" s="100"/>
      <c r="AH199" s="41">
        <f t="shared" si="68"/>
        <v>125000</v>
      </c>
      <c r="AI199" s="41"/>
      <c r="AJ199" s="183" t="str">
        <f t="shared" si="58"/>
        <v>---</v>
      </c>
      <c r="AK199" s="169"/>
      <c r="AL199" s="100">
        <f t="shared" si="69"/>
        <v>125000</v>
      </c>
      <c r="AM199" s="41"/>
      <c r="AN199" s="181" t="str">
        <f t="shared" si="59"/>
        <v>---</v>
      </c>
      <c r="AP199" s="100" t="str">
        <f t="shared" si="70"/>
        <v/>
      </c>
      <c r="AQ199" s="100"/>
      <c r="AR199" s="183" t="e">
        <f t="shared" si="60"/>
        <v>#N/A</v>
      </c>
      <c r="AS199" s="100"/>
      <c r="AT199" s="100" t="str">
        <f t="shared" si="71"/>
        <v/>
      </c>
      <c r="AU199" s="100"/>
      <c r="AV199" s="183" t="e">
        <f t="shared" si="61"/>
        <v>#N/A</v>
      </c>
      <c r="AW199" s="100"/>
      <c r="AX199" s="100">
        <f t="shared" si="72"/>
        <v>0</v>
      </c>
      <c r="AY199" s="100"/>
      <c r="AZ199" s="183" t="str">
        <f t="shared" si="62"/>
        <v>---</v>
      </c>
      <c r="BA199" s="100"/>
      <c r="BB199" s="100">
        <f t="shared" si="73"/>
        <v>-125000</v>
      </c>
      <c r="BC199" s="100"/>
      <c r="BD199" s="183">
        <f t="shared" si="63"/>
        <v>-1</v>
      </c>
      <c r="BE199" s="100"/>
      <c r="BF199" s="100">
        <f t="shared" si="74"/>
        <v>0</v>
      </c>
      <c r="BG199" s="41"/>
      <c r="BH199" s="181" t="str">
        <f t="shared" si="64"/>
        <v>---</v>
      </c>
      <c r="BJ199" s="100" t="str">
        <f t="shared" si="75"/>
        <v/>
      </c>
      <c r="BK199" s="100"/>
      <c r="BL199" s="183" t="e">
        <f t="shared" si="65"/>
        <v>#N/A</v>
      </c>
      <c r="BM199" s="100"/>
    </row>
    <row r="200" spans="2:65" ht="15.75" customHeight="1">
      <c r="B200" s="231"/>
      <c r="C200" s="55"/>
      <c r="D200" s="13"/>
      <c r="E200" s="13"/>
      <c r="F200" s="13"/>
      <c r="G200" s="13"/>
      <c r="H200" s="13"/>
      <c r="I200" s="13"/>
      <c r="J200" s="13"/>
      <c r="K200" s="20"/>
      <c r="L200" s="66"/>
      <c r="M200" s="125"/>
      <c r="N200" s="125"/>
      <c r="O200" s="80"/>
      <c r="P200" s="125"/>
      <c r="Q200" s="125"/>
      <c r="R200" s="125"/>
      <c r="S200" s="125"/>
      <c r="T200" s="125"/>
      <c r="U200" s="125"/>
      <c r="V200" s="125"/>
      <c r="W200" s="125"/>
      <c r="X200" s="125"/>
      <c r="Y200" s="125"/>
      <c r="Z200" s="100" t="str">
        <f t="shared" si="66"/>
        <v/>
      </c>
      <c r="AA200" s="125"/>
      <c r="AB200" s="183" t="str">
        <f t="shared" si="56"/>
        <v/>
      </c>
      <c r="AC200" s="169"/>
      <c r="AD200" s="100" t="str">
        <f t="shared" si="67"/>
        <v/>
      </c>
      <c r="AE200" s="125"/>
      <c r="AF200" s="183" t="str">
        <f t="shared" si="57"/>
        <v/>
      </c>
      <c r="AG200" s="125"/>
      <c r="AH200" s="41" t="str">
        <f t="shared" si="68"/>
        <v/>
      </c>
      <c r="AI200" s="125"/>
      <c r="AJ200" s="183" t="str">
        <f t="shared" si="58"/>
        <v/>
      </c>
      <c r="AK200" s="169"/>
      <c r="AL200" s="100" t="str">
        <f t="shared" si="69"/>
        <v/>
      </c>
      <c r="AM200" s="125"/>
      <c r="AN200" s="181" t="str">
        <f t="shared" si="59"/>
        <v/>
      </c>
      <c r="AP200" s="100" t="str">
        <f t="shared" si="70"/>
        <v/>
      </c>
      <c r="AQ200" s="125"/>
      <c r="AR200" s="183" t="str">
        <f t="shared" si="60"/>
        <v/>
      </c>
      <c r="AS200" s="125"/>
      <c r="AT200" s="100" t="str">
        <f t="shared" si="71"/>
        <v/>
      </c>
      <c r="AU200" s="125"/>
      <c r="AV200" s="183" t="str">
        <f t="shared" si="61"/>
        <v/>
      </c>
      <c r="AW200" s="125"/>
      <c r="AX200" s="100" t="str">
        <f t="shared" si="72"/>
        <v/>
      </c>
      <c r="AY200" s="125"/>
      <c r="AZ200" s="183" t="str">
        <f t="shared" si="62"/>
        <v/>
      </c>
      <c r="BA200" s="125"/>
      <c r="BB200" s="100" t="str">
        <f t="shared" si="73"/>
        <v/>
      </c>
      <c r="BC200" s="125"/>
      <c r="BD200" s="183" t="str">
        <f t="shared" si="63"/>
        <v/>
      </c>
      <c r="BE200" s="125"/>
      <c r="BF200" s="100" t="str">
        <f t="shared" si="74"/>
        <v/>
      </c>
      <c r="BG200" s="125"/>
      <c r="BH200" s="181" t="str">
        <f t="shared" si="64"/>
        <v/>
      </c>
      <c r="BJ200" s="100" t="str">
        <f t="shared" si="75"/>
        <v/>
      </c>
      <c r="BK200" s="125"/>
      <c r="BL200" s="183" t="str">
        <f t="shared" si="65"/>
        <v/>
      </c>
      <c r="BM200" s="125"/>
    </row>
    <row r="201" spans="2:65" ht="15" customHeight="1">
      <c r="B201" s="230">
        <v>98.4</v>
      </c>
      <c r="C201" s="55">
        <v>10</v>
      </c>
      <c r="D201" s="13" t="s">
        <v>345</v>
      </c>
      <c r="E201" s="13"/>
      <c r="F201" s="13"/>
      <c r="G201" s="13"/>
      <c r="H201" s="13"/>
      <c r="I201" s="13"/>
      <c r="J201" s="13"/>
      <c r="K201" s="13"/>
      <c r="L201" s="22" t="s">
        <v>33</v>
      </c>
      <c r="M201" s="125"/>
      <c r="N201" s="81">
        <f>VLOOKUP($B201,'[1]09-10-11'!$A$4:$EA$400,MATCH(N$2, '[1]09-10-11'!$A$4:$EA$4, 0))</f>
        <v>0</v>
      </c>
      <c r="O201" s="80"/>
      <c r="P201" s="81">
        <f>VLOOKUP($B201,'[1]09-10-11'!$A$4:$EA$400,MATCH(P$2, '[1]09-10-11'!$A$4:$EA$4, 0))</f>
        <v>1000000</v>
      </c>
      <c r="Q201" s="81"/>
      <c r="R201" s="81">
        <f>VLOOKUP($B201,'[1]09-10-11'!$A$4:$EA$400,MATCH(R$2, '[1]09-10-11'!$A$4:$EA$4, 0))</f>
        <v>0</v>
      </c>
      <c r="S201" s="81"/>
      <c r="T201" s="81" t="e">
        <f>VLOOKUP($B201,'[1]09-10-11'!$A$4:$EA$400,MATCH(T$2, '[1]09-10-11'!$A$4:$EA$4, 0))</f>
        <v>#N/A</v>
      </c>
      <c r="U201" s="81"/>
      <c r="V201" s="81">
        <f>VLOOKUP($B201,'[1]09-10-11'!$A$4:$EA$400,MATCH(V$2, '[1]09-10-11'!$A$4:$EA$4, 0))</f>
        <v>0</v>
      </c>
      <c r="W201" s="81"/>
      <c r="X201" s="81">
        <f>VLOOKUP($B201,'[1]09-10-11'!$A$4:$EA$400,MATCH(X$2, '[1]09-10-11'!$A$4:$EA$4, 0))</f>
        <v>5000000</v>
      </c>
      <c r="Y201" s="41"/>
      <c r="Z201" s="172">
        <f t="shared" si="66"/>
        <v>5000000</v>
      </c>
      <c r="AA201" s="172"/>
      <c r="AB201" s="184" t="str">
        <f t="shared" si="56"/>
        <v>---</v>
      </c>
      <c r="AC201" s="170"/>
      <c r="AD201" s="172">
        <f t="shared" si="67"/>
        <v>4000000</v>
      </c>
      <c r="AE201" s="172"/>
      <c r="AF201" s="184">
        <f t="shared" si="57"/>
        <v>4</v>
      </c>
      <c r="AG201" s="100"/>
      <c r="AH201" s="81">
        <f t="shared" si="68"/>
        <v>5000000</v>
      </c>
      <c r="AI201" s="81"/>
      <c r="AJ201" s="184" t="str">
        <f t="shared" si="58"/>
        <v>---</v>
      </c>
      <c r="AK201" s="160"/>
      <c r="AL201" s="172">
        <f t="shared" si="69"/>
        <v>5000000</v>
      </c>
      <c r="AM201" s="81"/>
      <c r="AN201" s="182" t="str">
        <f t="shared" si="59"/>
        <v>---</v>
      </c>
      <c r="AP201" s="172" t="str">
        <f t="shared" si="70"/>
        <v/>
      </c>
      <c r="AQ201" s="172"/>
      <c r="AR201" s="184" t="e">
        <f t="shared" si="60"/>
        <v>#N/A</v>
      </c>
      <c r="AS201" s="100"/>
      <c r="AT201" s="172" t="str">
        <f t="shared" si="71"/>
        <v/>
      </c>
      <c r="AU201" s="172"/>
      <c r="AV201" s="184" t="e">
        <f t="shared" si="61"/>
        <v>#N/A</v>
      </c>
      <c r="AW201" s="100"/>
      <c r="AX201" s="172">
        <f t="shared" si="72"/>
        <v>0</v>
      </c>
      <c r="AY201" s="172"/>
      <c r="AZ201" s="184" t="str">
        <f t="shared" si="62"/>
        <v>---</v>
      </c>
      <c r="BA201" s="100"/>
      <c r="BB201" s="172">
        <f t="shared" si="73"/>
        <v>-1000000</v>
      </c>
      <c r="BC201" s="172"/>
      <c r="BD201" s="184">
        <f t="shared" si="63"/>
        <v>-1</v>
      </c>
      <c r="BE201" s="100"/>
      <c r="BF201" s="172">
        <f t="shared" si="74"/>
        <v>0</v>
      </c>
      <c r="BG201" s="81"/>
      <c r="BH201" s="182" t="str">
        <f t="shared" si="64"/>
        <v>---</v>
      </c>
      <c r="BJ201" s="172" t="str">
        <f t="shared" si="75"/>
        <v/>
      </c>
      <c r="BK201" s="172"/>
      <c r="BL201" s="184" t="e">
        <f t="shared" si="65"/>
        <v>#N/A</v>
      </c>
      <c r="BM201" s="100"/>
    </row>
    <row r="202" spans="2:65" ht="15" customHeight="1">
      <c r="C202" s="18"/>
      <c r="D202" s="13"/>
      <c r="E202" s="13"/>
      <c r="F202" s="13"/>
      <c r="G202" s="13"/>
      <c r="H202" s="13"/>
      <c r="I202" s="13"/>
      <c r="J202" s="13"/>
      <c r="K202" s="13"/>
      <c r="L202" s="66"/>
      <c r="M202" s="125"/>
      <c r="N202" s="125"/>
      <c r="O202" s="80"/>
      <c r="P202" s="125"/>
      <c r="Q202" s="125"/>
      <c r="R202" s="125"/>
      <c r="S202" s="125"/>
      <c r="T202" s="125"/>
      <c r="U202" s="125"/>
      <c r="V202" s="125"/>
      <c r="W202" s="125"/>
      <c r="X202" s="125"/>
      <c r="Y202" s="125"/>
      <c r="Z202" s="100" t="str">
        <f t="shared" si="66"/>
        <v/>
      </c>
      <c r="AA202" s="125"/>
      <c r="AB202" s="183" t="str">
        <f t="shared" si="56"/>
        <v/>
      </c>
      <c r="AC202" s="169"/>
      <c r="AD202" s="100" t="str">
        <f t="shared" si="67"/>
        <v/>
      </c>
      <c r="AE202" s="125"/>
      <c r="AF202" s="183" t="str">
        <f t="shared" si="57"/>
        <v/>
      </c>
      <c r="AG202" s="125"/>
      <c r="AH202" s="41" t="str">
        <f t="shared" si="68"/>
        <v/>
      </c>
      <c r="AI202" s="125"/>
      <c r="AJ202" s="183" t="str">
        <f t="shared" si="58"/>
        <v/>
      </c>
      <c r="AK202" s="169"/>
      <c r="AL202" s="100" t="str">
        <f t="shared" si="69"/>
        <v/>
      </c>
      <c r="AM202" s="125"/>
      <c r="AN202" s="181" t="str">
        <f t="shared" si="59"/>
        <v/>
      </c>
      <c r="AP202" s="100" t="str">
        <f t="shared" si="70"/>
        <v/>
      </c>
      <c r="AQ202" s="125"/>
      <c r="AR202" s="183" t="str">
        <f t="shared" si="60"/>
        <v/>
      </c>
      <c r="AS202" s="125"/>
      <c r="AT202" s="100" t="str">
        <f t="shared" si="71"/>
        <v/>
      </c>
      <c r="AU202" s="125"/>
      <c r="AV202" s="183" t="str">
        <f t="shared" si="61"/>
        <v/>
      </c>
      <c r="AW202" s="125"/>
      <c r="AX202" s="100" t="str">
        <f t="shared" si="72"/>
        <v/>
      </c>
      <c r="AY202" s="125"/>
      <c r="AZ202" s="183" t="str">
        <f t="shared" si="62"/>
        <v/>
      </c>
      <c r="BA202" s="125"/>
      <c r="BB202" s="100" t="str">
        <f t="shared" si="73"/>
        <v/>
      </c>
      <c r="BC202" s="125"/>
      <c r="BD202" s="183" t="str">
        <f t="shared" si="63"/>
        <v/>
      </c>
      <c r="BE202" s="125"/>
      <c r="BF202" s="100" t="str">
        <f t="shared" si="74"/>
        <v/>
      </c>
      <c r="BG202" s="125"/>
      <c r="BH202" s="181" t="str">
        <f t="shared" si="64"/>
        <v/>
      </c>
      <c r="BJ202" s="100" t="str">
        <f t="shared" si="75"/>
        <v/>
      </c>
      <c r="BK202" s="125"/>
      <c r="BL202" s="183" t="str">
        <f t="shared" si="65"/>
        <v/>
      </c>
      <c r="BM202" s="125"/>
    </row>
    <row r="203" spans="2:65" ht="15.75" customHeight="1">
      <c r="C203" s="17"/>
      <c r="D203" s="13"/>
      <c r="E203" s="4"/>
      <c r="F203" s="4"/>
      <c r="G203" s="4"/>
      <c r="H203" s="4"/>
      <c r="I203" s="4"/>
      <c r="J203" s="4"/>
      <c r="K203" s="33"/>
      <c r="L203" s="66"/>
      <c r="M203" s="125"/>
      <c r="N203" s="125"/>
      <c r="O203" s="42"/>
      <c r="P203" s="125"/>
      <c r="Q203" s="125"/>
      <c r="R203" s="125"/>
      <c r="S203" s="125"/>
      <c r="T203" s="125"/>
      <c r="U203" s="125"/>
      <c r="V203" s="125"/>
      <c r="W203" s="125"/>
      <c r="X203" s="125"/>
      <c r="Y203" s="125"/>
      <c r="Z203" s="100" t="str">
        <f t="shared" si="66"/>
        <v/>
      </c>
      <c r="AA203" s="125"/>
      <c r="AB203" s="183" t="str">
        <f t="shared" si="56"/>
        <v/>
      </c>
      <c r="AC203" s="169"/>
      <c r="AD203" s="100" t="str">
        <f t="shared" si="67"/>
        <v/>
      </c>
      <c r="AE203" s="125"/>
      <c r="AF203" s="183" t="str">
        <f t="shared" si="57"/>
        <v/>
      </c>
      <c r="AG203" s="125"/>
      <c r="AH203" s="41" t="str">
        <f t="shared" si="68"/>
        <v/>
      </c>
      <c r="AI203" s="125"/>
      <c r="AJ203" s="183" t="str">
        <f t="shared" si="58"/>
        <v/>
      </c>
      <c r="AK203" s="169"/>
      <c r="AL203" s="100" t="str">
        <f t="shared" si="69"/>
        <v/>
      </c>
      <c r="AM203" s="125"/>
      <c r="AN203" s="181" t="str">
        <f t="shared" si="59"/>
        <v/>
      </c>
      <c r="AP203" s="100" t="str">
        <f t="shared" si="70"/>
        <v/>
      </c>
      <c r="AQ203" s="125"/>
      <c r="AR203" s="183" t="str">
        <f t="shared" si="60"/>
        <v/>
      </c>
      <c r="AS203" s="125"/>
      <c r="AT203" s="100" t="str">
        <f t="shared" si="71"/>
        <v/>
      </c>
      <c r="AU203" s="125"/>
      <c r="AV203" s="183" t="str">
        <f t="shared" si="61"/>
        <v/>
      </c>
      <c r="AW203" s="125"/>
      <c r="AX203" s="100" t="str">
        <f t="shared" si="72"/>
        <v/>
      </c>
      <c r="AY203" s="125"/>
      <c r="AZ203" s="183" t="str">
        <f t="shared" si="62"/>
        <v/>
      </c>
      <c r="BA203" s="125"/>
      <c r="BB203" s="100" t="str">
        <f t="shared" si="73"/>
        <v/>
      </c>
      <c r="BC203" s="125"/>
      <c r="BD203" s="183" t="str">
        <f t="shared" si="63"/>
        <v/>
      </c>
      <c r="BE203" s="125"/>
      <c r="BF203" s="100" t="str">
        <f t="shared" si="74"/>
        <v/>
      </c>
      <c r="BG203" s="125"/>
      <c r="BH203" s="181" t="str">
        <f t="shared" si="64"/>
        <v/>
      </c>
      <c r="BJ203" s="100" t="str">
        <f t="shared" si="75"/>
        <v/>
      </c>
      <c r="BK203" s="125"/>
      <c r="BL203" s="183" t="str">
        <f t="shared" si="65"/>
        <v/>
      </c>
      <c r="BM203" s="125"/>
    </row>
    <row r="204" spans="2:65" ht="18.75" customHeight="1">
      <c r="C204" s="13" t="s">
        <v>339</v>
      </c>
      <c r="D204" s="13"/>
      <c r="E204" s="13"/>
      <c r="F204" s="13"/>
      <c r="G204" s="13"/>
      <c r="H204" s="13"/>
      <c r="I204" s="67"/>
      <c r="J204" s="67"/>
      <c r="K204" s="23"/>
      <c r="L204" s="66"/>
      <c r="M204" s="133"/>
      <c r="N204" s="79">
        <f>SUM(N177:N178)+SUM(N185:N195)+SUM(N199:N201)</f>
        <v>852111</v>
      </c>
      <c r="O204" s="83"/>
      <c r="P204" s="79">
        <f>SUM(P177:P178)+SUM(P185:P195)+SUM(P199:P201)</f>
        <v>2601559</v>
      </c>
      <c r="Q204" s="79"/>
      <c r="R204" s="79">
        <f>SUM(R177:R178)+SUM(R185:R195)+SUM(R199:R201)</f>
        <v>275000</v>
      </c>
      <c r="S204" s="79"/>
      <c r="T204" s="79" t="e">
        <f>SUM(T177:T178)+SUM(T185:T195)+SUM(T199:T201)</f>
        <v>#N/A</v>
      </c>
      <c r="U204" s="79"/>
      <c r="V204" s="79">
        <f>SUM(V177:V178)+SUM(V185:V195)+SUM(V199:V201)</f>
        <v>1033037</v>
      </c>
      <c r="W204" s="79"/>
      <c r="X204" s="79">
        <f>SUM(X177:X178)+SUM(X185:X195)+SUM(X199:X201)</f>
        <v>6634291</v>
      </c>
      <c r="Y204" s="79"/>
      <c r="Z204" s="173">
        <f t="shared" si="66"/>
        <v>5601254</v>
      </c>
      <c r="AA204" s="175"/>
      <c r="AB204" s="186">
        <f t="shared" si="56"/>
        <v>5.4221233121369323</v>
      </c>
      <c r="AC204" s="171"/>
      <c r="AD204" s="173">
        <f t="shared" si="67"/>
        <v>4032732</v>
      </c>
      <c r="AE204" s="175"/>
      <c r="AF204" s="186">
        <f t="shared" si="57"/>
        <v>1.5501212926556729</v>
      </c>
      <c r="AG204" s="175"/>
      <c r="AH204" s="82">
        <f t="shared" si="68"/>
        <v>5782180</v>
      </c>
      <c r="AI204" s="79"/>
      <c r="AJ204" s="186">
        <f t="shared" si="58"/>
        <v>6.7857121900785229</v>
      </c>
      <c r="AK204" s="171"/>
      <c r="AL204" s="173">
        <f t="shared" si="69"/>
        <v>6359291</v>
      </c>
      <c r="AM204" s="79"/>
      <c r="AN204" s="185">
        <f t="shared" si="59"/>
        <v>23.124694545454545</v>
      </c>
      <c r="AP204" s="173" t="str">
        <f t="shared" si="70"/>
        <v/>
      </c>
      <c r="AQ204" s="175"/>
      <c r="AR204" s="186" t="e">
        <f t="shared" si="60"/>
        <v>#N/A</v>
      </c>
      <c r="AS204" s="175"/>
      <c r="AT204" s="173" t="str">
        <f t="shared" si="71"/>
        <v/>
      </c>
      <c r="AU204" s="175"/>
      <c r="AV204" s="186" t="e">
        <f t="shared" si="61"/>
        <v>#N/A</v>
      </c>
      <c r="AW204" s="175"/>
      <c r="AX204" s="173">
        <f t="shared" si="72"/>
        <v>180926</v>
      </c>
      <c r="AY204" s="175"/>
      <c r="AZ204" s="186">
        <f t="shared" si="62"/>
        <v>0.21232679779981711</v>
      </c>
      <c r="BA204" s="175"/>
      <c r="BB204" s="173">
        <f t="shared" si="73"/>
        <v>-1568522</v>
      </c>
      <c r="BC204" s="175"/>
      <c r="BD204" s="186">
        <f t="shared" si="63"/>
        <v>-0.60291617449383228</v>
      </c>
      <c r="BE204" s="175"/>
      <c r="BF204" s="173">
        <f t="shared" si="74"/>
        <v>758037</v>
      </c>
      <c r="BG204" s="79"/>
      <c r="BH204" s="185">
        <f t="shared" si="64"/>
        <v>2.756498181818182</v>
      </c>
      <c r="BJ204" s="173" t="str">
        <f t="shared" si="75"/>
        <v/>
      </c>
      <c r="BK204" s="175"/>
      <c r="BL204" s="186" t="e">
        <f t="shared" si="65"/>
        <v>#N/A</v>
      </c>
      <c r="BM204" s="175"/>
    </row>
    <row r="205" spans="2:65" ht="15.75" customHeight="1">
      <c r="C205" s="13"/>
      <c r="D205" s="13" t="s">
        <v>243</v>
      </c>
      <c r="E205" s="13"/>
      <c r="F205" s="13"/>
      <c r="G205" s="13"/>
      <c r="H205" s="13"/>
      <c r="I205" s="67"/>
      <c r="J205" s="67"/>
      <c r="K205" s="23"/>
      <c r="L205" s="66" t="s">
        <v>29</v>
      </c>
      <c r="M205" s="125"/>
      <c r="N205" s="10">
        <f>N177+N178+N187+N188+N189+N190+N199+N197+N185</f>
        <v>852111</v>
      </c>
      <c r="O205" s="80"/>
      <c r="P205" s="10">
        <f>P177+P178+P187+P188+P189+P190+P199+P197+P185</f>
        <v>1601559</v>
      </c>
      <c r="Q205" s="10"/>
      <c r="R205" s="10">
        <f>R177+R178+R187+R188+R189+R190+R199+R197+R185</f>
        <v>275000</v>
      </c>
      <c r="S205" s="10"/>
      <c r="T205" s="10" t="e">
        <f>T177+T178+T187+T188+T189+T190+T199+T197+T185</f>
        <v>#N/A</v>
      </c>
      <c r="U205" s="10"/>
      <c r="V205" s="10">
        <f>V177+V178+V187+V188+V189+V190+V199+V197+V185</f>
        <v>1033037</v>
      </c>
      <c r="W205" s="10"/>
      <c r="X205" s="10">
        <f>X177+X178+X187+X188+X189+X190+X199+X197+X185</f>
        <v>1634291</v>
      </c>
      <c r="Y205" s="10"/>
      <c r="Z205" s="100">
        <f t="shared" si="66"/>
        <v>601254</v>
      </c>
      <c r="AA205" s="176"/>
      <c r="AB205" s="183">
        <f t="shared" si="56"/>
        <v>0.58202561960510613</v>
      </c>
      <c r="AC205" s="169"/>
      <c r="AD205" s="100">
        <f t="shared" si="67"/>
        <v>32732</v>
      </c>
      <c r="AE205" s="176"/>
      <c r="AF205" s="183">
        <f t="shared" si="57"/>
        <v>2.0437586127017404E-2</v>
      </c>
      <c r="AG205" s="176"/>
      <c r="AH205" s="41">
        <f t="shared" si="68"/>
        <v>782180</v>
      </c>
      <c r="AI205" s="10"/>
      <c r="AJ205" s="183">
        <f t="shared" si="58"/>
        <v>0.91793205345312989</v>
      </c>
      <c r="AK205" s="169"/>
      <c r="AL205" s="100">
        <f t="shared" si="69"/>
        <v>1359291</v>
      </c>
      <c r="AM205" s="10"/>
      <c r="AN205" s="181">
        <f t="shared" si="59"/>
        <v>4.9428763636363637</v>
      </c>
      <c r="AP205" s="100" t="str">
        <f t="shared" si="70"/>
        <v/>
      </c>
      <c r="AQ205" s="176"/>
      <c r="AR205" s="183" t="e">
        <f t="shared" si="60"/>
        <v>#N/A</v>
      </c>
      <c r="AS205" s="176"/>
      <c r="AT205" s="100" t="str">
        <f t="shared" si="71"/>
        <v/>
      </c>
      <c r="AU205" s="176"/>
      <c r="AV205" s="183" t="e">
        <f t="shared" si="61"/>
        <v>#N/A</v>
      </c>
      <c r="AW205" s="176"/>
      <c r="AX205" s="100">
        <f t="shared" si="72"/>
        <v>180926</v>
      </c>
      <c r="AY205" s="176"/>
      <c r="AZ205" s="183">
        <f t="shared" si="62"/>
        <v>0.21232679779981711</v>
      </c>
      <c r="BA205" s="176"/>
      <c r="BB205" s="100">
        <f t="shared" si="73"/>
        <v>-568522</v>
      </c>
      <c r="BC205" s="176"/>
      <c r="BD205" s="183">
        <f t="shared" si="63"/>
        <v>-0.35498036600587302</v>
      </c>
      <c r="BE205" s="176"/>
      <c r="BF205" s="100">
        <f t="shared" si="74"/>
        <v>758037</v>
      </c>
      <c r="BG205" s="10"/>
      <c r="BH205" s="181">
        <f t="shared" si="64"/>
        <v>2.756498181818182</v>
      </c>
      <c r="BJ205" s="100" t="str">
        <f t="shared" si="75"/>
        <v/>
      </c>
      <c r="BK205" s="176"/>
      <c r="BL205" s="183" t="e">
        <f t="shared" si="65"/>
        <v>#N/A</v>
      </c>
      <c r="BM205" s="176"/>
    </row>
    <row r="206" spans="2:65" ht="15.75" customHeight="1">
      <c r="C206" s="13"/>
      <c r="D206" s="13" t="s">
        <v>244</v>
      </c>
      <c r="E206" s="13"/>
      <c r="F206" s="13"/>
      <c r="G206" s="13"/>
      <c r="H206" s="13"/>
      <c r="I206" s="67"/>
      <c r="J206" s="67"/>
      <c r="K206" s="23"/>
      <c r="L206" s="66" t="s">
        <v>33</v>
      </c>
      <c r="M206" s="125"/>
      <c r="N206" s="41">
        <f>N201</f>
        <v>0</v>
      </c>
      <c r="O206" s="80"/>
      <c r="P206" s="41">
        <f>P201</f>
        <v>1000000</v>
      </c>
      <c r="Q206" s="41"/>
      <c r="R206" s="41">
        <f>R201</f>
        <v>0</v>
      </c>
      <c r="S206" s="41"/>
      <c r="T206" s="41" t="e">
        <f>T201</f>
        <v>#N/A</v>
      </c>
      <c r="U206" s="41"/>
      <c r="V206" s="41">
        <f>V201</f>
        <v>0</v>
      </c>
      <c r="W206" s="41"/>
      <c r="X206" s="41">
        <f>X201</f>
        <v>5000000</v>
      </c>
      <c r="Y206" s="41"/>
      <c r="Z206" s="100">
        <f t="shared" si="66"/>
        <v>5000000</v>
      </c>
      <c r="AA206" s="100"/>
      <c r="AB206" s="183" t="str">
        <f t="shared" si="56"/>
        <v>---</v>
      </c>
      <c r="AC206" s="169"/>
      <c r="AD206" s="100">
        <f t="shared" si="67"/>
        <v>4000000</v>
      </c>
      <c r="AE206" s="100"/>
      <c r="AF206" s="183">
        <f t="shared" si="57"/>
        <v>4</v>
      </c>
      <c r="AG206" s="100"/>
      <c r="AH206" s="41">
        <f t="shared" si="68"/>
        <v>5000000</v>
      </c>
      <c r="AI206" s="41"/>
      <c r="AJ206" s="183" t="str">
        <f t="shared" si="58"/>
        <v>---</v>
      </c>
      <c r="AK206" s="169"/>
      <c r="AL206" s="100">
        <f t="shared" si="69"/>
        <v>5000000</v>
      </c>
      <c r="AM206" s="41"/>
      <c r="AN206" s="181" t="str">
        <f t="shared" si="59"/>
        <v>---</v>
      </c>
      <c r="AP206" s="100" t="str">
        <f t="shared" si="70"/>
        <v/>
      </c>
      <c r="AQ206" s="100"/>
      <c r="AR206" s="183" t="e">
        <f t="shared" si="60"/>
        <v>#N/A</v>
      </c>
      <c r="AS206" s="100"/>
      <c r="AT206" s="100" t="str">
        <f t="shared" si="71"/>
        <v/>
      </c>
      <c r="AU206" s="100"/>
      <c r="AV206" s="183" t="e">
        <f t="shared" si="61"/>
        <v>#N/A</v>
      </c>
      <c r="AW206" s="100"/>
      <c r="AX206" s="100">
        <f t="shared" si="72"/>
        <v>0</v>
      </c>
      <c r="AY206" s="100"/>
      <c r="AZ206" s="183" t="str">
        <f t="shared" si="62"/>
        <v>---</v>
      </c>
      <c r="BA206" s="100"/>
      <c r="BB206" s="100">
        <f t="shared" si="73"/>
        <v>-1000000</v>
      </c>
      <c r="BC206" s="100"/>
      <c r="BD206" s="183">
        <f t="shared" si="63"/>
        <v>-1</v>
      </c>
      <c r="BE206" s="100"/>
      <c r="BF206" s="100">
        <f t="shared" si="74"/>
        <v>0</v>
      </c>
      <c r="BG206" s="41"/>
      <c r="BH206" s="181" t="str">
        <f t="shared" si="64"/>
        <v>---</v>
      </c>
      <c r="BJ206" s="100" t="str">
        <f t="shared" si="75"/>
        <v/>
      </c>
      <c r="BK206" s="100"/>
      <c r="BL206" s="183" t="e">
        <f t="shared" si="65"/>
        <v>#N/A</v>
      </c>
      <c r="BM206" s="100"/>
    </row>
    <row r="207" spans="2:65" ht="15.75" customHeight="1">
      <c r="C207" s="24"/>
      <c r="D207" s="11"/>
      <c r="E207" s="58"/>
      <c r="F207" s="58"/>
      <c r="G207" s="58"/>
      <c r="H207" s="58"/>
      <c r="I207" s="58"/>
      <c r="J207" s="58"/>
      <c r="K207" s="58"/>
      <c r="L207" s="242"/>
      <c r="M207" s="125"/>
      <c r="N207" s="125"/>
      <c r="O207" s="85"/>
      <c r="P207" s="125"/>
      <c r="Q207" s="125"/>
      <c r="R207" s="125"/>
      <c r="S207" s="125"/>
      <c r="T207" s="125"/>
      <c r="U207" s="125"/>
      <c r="V207" s="125"/>
      <c r="W207" s="125"/>
      <c r="X207" s="125"/>
      <c r="Y207" s="125"/>
      <c r="Z207" s="100" t="str">
        <f t="shared" si="66"/>
        <v/>
      </c>
      <c r="AA207" s="125"/>
      <c r="AB207" s="183" t="str">
        <f t="shared" si="56"/>
        <v/>
      </c>
      <c r="AC207" s="169"/>
      <c r="AD207" s="100" t="str">
        <f t="shared" si="67"/>
        <v/>
      </c>
      <c r="AE207" s="125"/>
      <c r="AF207" s="183" t="str">
        <f t="shared" si="57"/>
        <v/>
      </c>
      <c r="AG207" s="125"/>
      <c r="AH207" s="41" t="str">
        <f t="shared" si="68"/>
        <v/>
      </c>
      <c r="AI207" s="125"/>
      <c r="AJ207" s="183" t="str">
        <f t="shared" si="58"/>
        <v/>
      </c>
      <c r="AK207" s="169"/>
      <c r="AL207" s="41" t="str">
        <f t="shared" si="69"/>
        <v/>
      </c>
      <c r="AM207" s="125"/>
      <c r="AN207" s="181" t="str">
        <f t="shared" si="59"/>
        <v/>
      </c>
      <c r="AP207" s="41" t="str">
        <f t="shared" si="70"/>
        <v/>
      </c>
      <c r="AQ207" s="125"/>
      <c r="AR207" s="181" t="str">
        <f t="shared" si="60"/>
        <v/>
      </c>
      <c r="AS207" s="125"/>
      <c r="AT207" s="100" t="str">
        <f t="shared" si="71"/>
        <v/>
      </c>
      <c r="AU207" s="125"/>
      <c r="AV207" s="183" t="str">
        <f t="shared" si="61"/>
        <v/>
      </c>
      <c r="AW207" s="125"/>
      <c r="AX207" s="100" t="str">
        <f t="shared" si="72"/>
        <v/>
      </c>
      <c r="AY207" s="125"/>
      <c r="AZ207" s="183" t="str">
        <f t="shared" si="62"/>
        <v/>
      </c>
      <c r="BA207" s="125"/>
      <c r="BB207" s="100" t="str">
        <f t="shared" si="73"/>
        <v/>
      </c>
      <c r="BC207" s="125"/>
      <c r="BD207" s="183" t="str">
        <f t="shared" si="63"/>
        <v/>
      </c>
      <c r="BE207" s="125"/>
      <c r="BF207" s="41" t="str">
        <f t="shared" si="74"/>
        <v/>
      </c>
      <c r="BG207" s="125"/>
      <c r="BH207" s="181" t="str">
        <f t="shared" si="64"/>
        <v/>
      </c>
      <c r="BJ207" s="41" t="str">
        <f t="shared" si="75"/>
        <v/>
      </c>
      <c r="BK207" s="125"/>
      <c r="BL207" s="181" t="str">
        <f t="shared" si="65"/>
        <v/>
      </c>
      <c r="BM207" s="125"/>
    </row>
    <row r="208" spans="2:65" ht="15.75" customHeight="1">
      <c r="C208" s="121"/>
      <c r="D208" s="129"/>
      <c r="E208" s="122"/>
      <c r="F208" s="122"/>
      <c r="G208" s="122"/>
      <c r="H208" s="122"/>
      <c r="I208" s="122"/>
      <c r="J208" s="122"/>
      <c r="K208" s="122"/>
      <c r="L208" s="243"/>
      <c r="M208" s="125"/>
      <c r="N208" s="125"/>
      <c r="O208" s="85"/>
      <c r="P208" s="125"/>
      <c r="Q208" s="125"/>
      <c r="R208" s="125"/>
      <c r="S208" s="125"/>
      <c r="T208" s="125"/>
      <c r="U208" s="125"/>
      <c r="V208" s="125"/>
      <c r="W208" s="125"/>
      <c r="X208" s="125"/>
      <c r="Y208" s="125"/>
      <c r="Z208" s="41" t="str">
        <f t="shared" si="66"/>
        <v/>
      </c>
      <c r="AA208" s="125"/>
      <c r="AB208" s="181" t="str">
        <f t="shared" si="56"/>
        <v/>
      </c>
      <c r="AC208" s="161"/>
      <c r="AD208" s="41" t="str">
        <f t="shared" si="67"/>
        <v/>
      </c>
      <c r="AE208" s="125"/>
      <c r="AF208" s="181" t="str">
        <f t="shared" si="57"/>
        <v/>
      </c>
      <c r="AG208" s="125"/>
      <c r="AH208" s="41" t="str">
        <f t="shared" si="68"/>
        <v/>
      </c>
      <c r="AI208" s="125"/>
      <c r="AJ208" s="181" t="str">
        <f t="shared" si="58"/>
        <v/>
      </c>
      <c r="AK208" s="161"/>
      <c r="AL208" s="41" t="str">
        <f t="shared" si="69"/>
        <v/>
      </c>
      <c r="AM208" s="125"/>
      <c r="AN208" s="181" t="str">
        <f t="shared" si="59"/>
        <v/>
      </c>
      <c r="AP208" s="41" t="str">
        <f t="shared" si="70"/>
        <v/>
      </c>
      <c r="AQ208" s="125"/>
      <c r="AR208" s="181" t="str">
        <f t="shared" si="60"/>
        <v/>
      </c>
      <c r="AS208" s="125"/>
      <c r="AT208" s="41" t="str">
        <f t="shared" si="71"/>
        <v/>
      </c>
      <c r="AU208" s="125"/>
      <c r="AV208" s="181" t="str">
        <f t="shared" si="61"/>
        <v/>
      </c>
      <c r="AW208" s="125"/>
      <c r="AX208" s="41" t="str">
        <f t="shared" si="72"/>
        <v/>
      </c>
      <c r="AY208" s="125"/>
      <c r="AZ208" s="181" t="str">
        <f t="shared" si="62"/>
        <v/>
      </c>
      <c r="BA208" s="125"/>
      <c r="BB208" s="41" t="str">
        <f t="shared" si="73"/>
        <v/>
      </c>
      <c r="BC208" s="125"/>
      <c r="BD208" s="181" t="str">
        <f t="shared" si="63"/>
        <v/>
      </c>
      <c r="BE208" s="125"/>
      <c r="BF208" s="41" t="str">
        <f t="shared" si="74"/>
        <v/>
      </c>
      <c r="BG208" s="125"/>
      <c r="BH208" s="181" t="str">
        <f t="shared" si="64"/>
        <v/>
      </c>
      <c r="BJ208" s="41" t="str">
        <f t="shared" si="75"/>
        <v/>
      </c>
      <c r="BK208" s="125"/>
      <c r="BL208" s="181" t="str">
        <f t="shared" si="65"/>
        <v/>
      </c>
      <c r="BM208" s="125"/>
    </row>
    <row r="209" spans="2:65" ht="15.75" customHeight="1">
      <c r="C209" s="121">
        <v>1</v>
      </c>
      <c r="D209" s="129" t="s">
        <v>368</v>
      </c>
      <c r="E209" s="122"/>
      <c r="F209" s="122"/>
      <c r="G209" s="122"/>
      <c r="H209" s="122"/>
      <c r="I209" s="122"/>
      <c r="J209" s="122"/>
      <c r="K209" s="122"/>
      <c r="L209" s="243"/>
      <c r="M209" s="125"/>
      <c r="N209" s="125"/>
      <c r="O209" s="85"/>
      <c r="P209" s="125"/>
      <c r="Q209" s="125"/>
      <c r="R209" s="125"/>
      <c r="S209" s="125"/>
      <c r="T209" s="125"/>
      <c r="U209" s="125"/>
      <c r="V209" s="125"/>
      <c r="W209" s="125"/>
      <c r="X209" s="125"/>
      <c r="Y209" s="125"/>
      <c r="Z209" s="41"/>
      <c r="AA209" s="125"/>
      <c r="AB209" s="181"/>
      <c r="AC209" s="161"/>
      <c r="AD209" s="41"/>
      <c r="AE209" s="125"/>
      <c r="AF209" s="181"/>
      <c r="AG209" s="125"/>
      <c r="AH209" s="41"/>
      <c r="AI209" s="125"/>
      <c r="AJ209" s="181"/>
      <c r="AK209" s="161"/>
      <c r="AL209" s="41"/>
      <c r="AM209" s="125"/>
      <c r="AN209" s="181"/>
      <c r="AP209" s="41"/>
      <c r="AQ209" s="125"/>
      <c r="AR209" s="181"/>
      <c r="AS209" s="125"/>
      <c r="AT209" s="41"/>
      <c r="AU209" s="125"/>
      <c r="AV209" s="181"/>
      <c r="AW209" s="125"/>
      <c r="AX209" s="41"/>
      <c r="AY209" s="125"/>
      <c r="AZ209" s="181"/>
      <c r="BA209" s="125"/>
      <c r="BB209" s="41"/>
      <c r="BC209" s="125"/>
      <c r="BD209" s="181"/>
      <c r="BE209" s="125"/>
      <c r="BF209" s="41"/>
      <c r="BG209" s="125"/>
      <c r="BH209" s="181"/>
      <c r="BJ209" s="41"/>
      <c r="BK209" s="125"/>
      <c r="BL209" s="181"/>
      <c r="BM209" s="125"/>
    </row>
    <row r="210" spans="2:65" ht="15.75" customHeight="1">
      <c r="C210" s="128"/>
      <c r="D210" s="129"/>
      <c r="E210" s="122"/>
      <c r="F210" s="122"/>
      <c r="G210" s="122"/>
      <c r="H210" s="122"/>
      <c r="I210" s="122"/>
      <c r="J210" s="122"/>
      <c r="K210" s="122"/>
      <c r="L210" s="243"/>
      <c r="M210" s="125"/>
      <c r="N210" s="125"/>
      <c r="O210" s="85"/>
      <c r="P210" s="125"/>
      <c r="Q210" s="125"/>
      <c r="R210" s="125"/>
      <c r="S210" s="125"/>
      <c r="T210" s="125"/>
      <c r="U210" s="125"/>
      <c r="V210" s="125"/>
      <c r="W210" s="125"/>
      <c r="X210" s="125"/>
      <c r="Y210" s="125"/>
      <c r="Z210" s="41" t="str">
        <f t="shared" ref="Z210:Z255" si="76">IF(AND(ISNUMBER($V210),ISNUMBER($X210)),IF((ABS($V210-$X210))&gt;0.49,$X210-$V210,0),"")</f>
        <v/>
      </c>
      <c r="AA210" s="125"/>
      <c r="AB210" s="181" t="str">
        <f t="shared" ref="AB210:AB273" si="77">IF($V210="","",  IF($X210="","", IF($V210=0,"---",(IF(ISERROR(($X210/$V210)-1),"---",($X210/$V210)-1) ))))</f>
        <v/>
      </c>
      <c r="AC210" s="161"/>
      <c r="AD210" s="41" t="str">
        <f t="shared" ref="AD210:AD255" si="78">IF(AND(ISNUMBER($P210),ISNUMBER($X210)),IF((ABS($P210-$X210))&gt;0.49,$X210-$P210,0),"")</f>
        <v/>
      </c>
      <c r="AE210" s="125"/>
      <c r="AF210" s="181" t="str">
        <f t="shared" ref="AF210:AF241" si="79">IF($P210="","",  IF($X210="","", IF($P210=0,"---",(IF(ISERROR(($X210/$P210)-1),"---",($X210/$P210)-1) ))))</f>
        <v/>
      </c>
      <c r="AG210" s="125"/>
      <c r="AH210" s="41" t="str">
        <f t="shared" ref="AH210:AH255" si="80">IF(AND(ISNUMBER($N210),ISNUMBER($X210)),IF((ABS($N210-$X210))&gt;0.49,$X210-$N210,0),"")</f>
        <v/>
      </c>
      <c r="AI210" s="125"/>
      <c r="AJ210" s="181" t="str">
        <f t="shared" ref="AJ210:AJ241" si="81">IF($N210="","",  IF($X210="","", IF($N210=0,"---",(IF(ISERROR(($X210/$N210)-1),"---",($X210/$N210)-1) ))))</f>
        <v/>
      </c>
      <c r="AK210" s="161"/>
      <c r="AL210" s="41" t="str">
        <f t="shared" ref="AL210:AL255" si="82">IF(AND(ISNUMBER($R210),ISNUMBER($X210)),IF((ABS($R210-$X210))&gt;0.49,$X210-$R210,0),"")</f>
        <v/>
      </c>
      <c r="AM210" s="125"/>
      <c r="AN210" s="181" t="str">
        <f t="shared" ref="AN210:AN273" si="83">IF($R210="","",  IF($X210="","", IF($R210=0,"---",(IF(ISERROR(($X210/$R210)-1),"---",($X210/$R210)-1) ))))</f>
        <v/>
      </c>
      <c r="AP210" s="41" t="str">
        <f t="shared" ref="AP210:AP255" si="84">IF(AND(ISNUMBER($T210),ISNUMBER($X210)),IF((ABS($T210-$X210))&gt;0.49,$X210-$T210,0),"")</f>
        <v/>
      </c>
      <c r="AQ210" s="125"/>
      <c r="AR210" s="181" t="str">
        <f t="shared" ref="AR210:AR273" si="85">IF($T210="","",  IF($X210="","", IF($T210=0,"---",(IF(ISERROR(($X210/$T210)-1),"---",($X210/$T210)-1) ))))</f>
        <v/>
      </c>
      <c r="AS210" s="125"/>
      <c r="AT210" s="41" t="str">
        <f t="shared" ref="AT210:AT255" si="86">IF(AND(ISNUMBER($R210),ISNUMBER($T210)),IF((ABS($R210-$T210))&gt;0.49,$T210-$R210,0),"")</f>
        <v/>
      </c>
      <c r="AU210" s="125"/>
      <c r="AV210" s="181" t="str">
        <f t="shared" ref="AV210:AV273" si="87">IF($R210="","",  IF($T210="","", IF($R210=0,"---",(IF(ISERROR(($T210/$R210)-1),"---",($T210/$R210)-1) ))))</f>
        <v/>
      </c>
      <c r="AW210" s="125"/>
      <c r="AX210" s="41" t="str">
        <f t="shared" ref="AX210:AX255" si="88">IF(AND(ISNUMBER($N210),ISNUMBER($V210)),IF((ABS($N210-$V210))&gt;0.49,$V210-$N210,0),"")</f>
        <v/>
      </c>
      <c r="AY210" s="125"/>
      <c r="AZ210" s="181" t="str">
        <f t="shared" ref="AZ210:AZ241" si="89">IF($N210="","",  IF($V210="","", IF($N210=0,"---",(IF(ISERROR(($V210/$N210)-1),"---",($V210/$N210)-1) ))))</f>
        <v/>
      </c>
      <c r="BA210" s="125"/>
      <c r="BB210" s="41" t="str">
        <f t="shared" ref="BB210:BB255" si="90">IF(AND(ISNUMBER($P210),ISNUMBER($V210)),IF((ABS($P210-$V210))&gt;0.49,$V210-$P210,0),"")</f>
        <v/>
      </c>
      <c r="BC210" s="125"/>
      <c r="BD210" s="181" t="str">
        <f t="shared" ref="BD210:BD241" si="91">IF($P210="","",  IF($V210="","", IF($P210=0,"---",(IF(ISERROR(($V210/$P210)-1),"---",($V210/$P210)-1) ))))</f>
        <v/>
      </c>
      <c r="BE210" s="125"/>
      <c r="BF210" s="41" t="str">
        <f t="shared" ref="BF210:BF255" si="92">IF(AND(ISNUMBER($R210),ISNUMBER($V210)),IF((ABS($R210-$V210))&gt;0.49,$V210-$R210,0),"")</f>
        <v/>
      </c>
      <c r="BG210" s="125"/>
      <c r="BH210" s="181" t="str">
        <f t="shared" ref="BH210:BH273" si="93">IF($R210="","",  IF($V210="","", IF($R210=0,"---",(IF(ISERROR(($V210/$R210)-1),"---",($V210/$R210)-1) ))))</f>
        <v/>
      </c>
      <c r="BJ210" s="41" t="str">
        <f t="shared" ref="BJ210:BJ255" si="94">IF(AND(ISNUMBER($T210),ISNUMBER($V210)),IF((ABS($T210-$V210))&gt;0.49,$V210-$T210,0),"")</f>
        <v/>
      </c>
      <c r="BK210" s="125"/>
      <c r="BL210" s="181" t="str">
        <f t="shared" ref="BL210:BL273" si="95">IF($T210="","",  IF($V210="","", IF($T210=0,"---",(IF(ISERROR(($V210/$T210)-1),"---",($V210/$T210)-1) ))))</f>
        <v/>
      </c>
      <c r="BM210" s="125"/>
    </row>
    <row r="211" spans="2:65" ht="15.75" customHeight="1">
      <c r="C211" s="34"/>
      <c r="D211" s="13"/>
      <c r="E211" s="13"/>
      <c r="F211" s="13"/>
      <c r="G211" s="13"/>
      <c r="H211" s="13"/>
      <c r="I211" s="13"/>
      <c r="J211" s="13"/>
      <c r="K211" s="13"/>
      <c r="L211" s="66"/>
      <c r="M211" s="125"/>
      <c r="N211" s="125"/>
      <c r="O211" s="80"/>
      <c r="P211" s="125"/>
      <c r="Q211" s="125"/>
      <c r="R211" s="125"/>
      <c r="S211" s="125"/>
      <c r="T211" s="125"/>
      <c r="U211" s="125"/>
      <c r="V211" s="125"/>
      <c r="W211" s="125"/>
      <c r="X211" s="125"/>
      <c r="Y211" s="125"/>
      <c r="Z211" s="41" t="str">
        <f t="shared" si="76"/>
        <v/>
      </c>
      <c r="AA211" s="125"/>
      <c r="AB211" s="181" t="str">
        <f t="shared" si="77"/>
        <v/>
      </c>
      <c r="AC211" s="161"/>
      <c r="AD211" s="41" t="str">
        <f t="shared" si="78"/>
        <v/>
      </c>
      <c r="AE211" s="125"/>
      <c r="AF211" s="181" t="str">
        <f t="shared" si="79"/>
        <v/>
      </c>
      <c r="AG211" s="125"/>
      <c r="AH211" s="41" t="str">
        <f t="shared" si="80"/>
        <v/>
      </c>
      <c r="AI211" s="125"/>
      <c r="AJ211" s="181" t="str">
        <f t="shared" si="81"/>
        <v/>
      </c>
      <c r="AK211" s="161"/>
      <c r="AL211" s="41" t="str">
        <f t="shared" si="82"/>
        <v/>
      </c>
      <c r="AM211" s="125"/>
      <c r="AN211" s="181" t="str">
        <f t="shared" si="83"/>
        <v/>
      </c>
      <c r="AP211" s="41" t="str">
        <f t="shared" si="84"/>
        <v/>
      </c>
      <c r="AQ211" s="125"/>
      <c r="AR211" s="181" t="str">
        <f t="shared" si="85"/>
        <v/>
      </c>
      <c r="AS211" s="125"/>
      <c r="AT211" s="41" t="str">
        <f t="shared" si="86"/>
        <v/>
      </c>
      <c r="AU211" s="125"/>
      <c r="AV211" s="181" t="str">
        <f t="shared" si="87"/>
        <v/>
      </c>
      <c r="AW211" s="125"/>
      <c r="AX211" s="41" t="str">
        <f t="shared" si="88"/>
        <v/>
      </c>
      <c r="AY211" s="125"/>
      <c r="AZ211" s="181" t="str">
        <f t="shared" si="89"/>
        <v/>
      </c>
      <c r="BA211" s="125"/>
      <c r="BB211" s="41" t="str">
        <f t="shared" si="90"/>
        <v/>
      </c>
      <c r="BC211" s="125"/>
      <c r="BD211" s="181" t="str">
        <f t="shared" si="91"/>
        <v/>
      </c>
      <c r="BE211" s="125"/>
      <c r="BF211" s="41" t="str">
        <f t="shared" si="92"/>
        <v/>
      </c>
      <c r="BG211" s="125"/>
      <c r="BH211" s="181" t="str">
        <f t="shared" si="93"/>
        <v/>
      </c>
      <c r="BJ211" s="41" t="str">
        <f t="shared" si="94"/>
        <v/>
      </c>
      <c r="BK211" s="125"/>
      <c r="BL211" s="181" t="str">
        <f t="shared" si="95"/>
        <v/>
      </c>
      <c r="BM211" s="125"/>
    </row>
    <row r="212" spans="2:65" ht="15.75" customHeight="1">
      <c r="C212" s="15" t="s">
        <v>106</v>
      </c>
      <c r="D212" s="13"/>
      <c r="E212" s="13"/>
      <c r="F212" s="13"/>
      <c r="G212" s="13"/>
      <c r="H212" s="13"/>
      <c r="I212" s="13"/>
      <c r="J212" s="13"/>
      <c r="K212" s="13"/>
      <c r="L212" s="66"/>
      <c r="M212" s="125"/>
      <c r="N212" s="125"/>
      <c r="O212" s="80"/>
      <c r="P212" s="125"/>
      <c r="Q212" s="125"/>
      <c r="R212" s="125"/>
      <c r="S212" s="125"/>
      <c r="T212" s="125"/>
      <c r="U212" s="125"/>
      <c r="V212" s="125"/>
      <c r="W212" s="125"/>
      <c r="X212" s="125"/>
      <c r="Y212" s="125"/>
      <c r="Z212" s="41" t="str">
        <f t="shared" si="76"/>
        <v/>
      </c>
      <c r="AA212" s="125"/>
      <c r="AB212" s="181" t="str">
        <f t="shared" si="77"/>
        <v/>
      </c>
      <c r="AC212" s="161"/>
      <c r="AD212" s="41" t="str">
        <f t="shared" si="78"/>
        <v/>
      </c>
      <c r="AE212" s="125"/>
      <c r="AF212" s="181" t="str">
        <f t="shared" si="79"/>
        <v/>
      </c>
      <c r="AG212" s="125"/>
      <c r="AH212" s="41" t="str">
        <f t="shared" si="80"/>
        <v/>
      </c>
      <c r="AI212" s="125"/>
      <c r="AJ212" s="181" t="str">
        <f t="shared" si="81"/>
        <v/>
      </c>
      <c r="AK212" s="161"/>
      <c r="AL212" s="41" t="str">
        <f t="shared" si="82"/>
        <v/>
      </c>
      <c r="AM212" s="125"/>
      <c r="AN212" s="181" t="str">
        <f t="shared" si="83"/>
        <v/>
      </c>
      <c r="AP212" s="41" t="str">
        <f t="shared" si="84"/>
        <v/>
      </c>
      <c r="AQ212" s="125"/>
      <c r="AR212" s="181" t="str">
        <f t="shared" si="85"/>
        <v/>
      </c>
      <c r="AS212" s="125"/>
      <c r="AT212" s="41" t="str">
        <f t="shared" si="86"/>
        <v/>
      </c>
      <c r="AU212" s="125"/>
      <c r="AV212" s="181" t="str">
        <f t="shared" si="87"/>
        <v/>
      </c>
      <c r="AW212" s="125"/>
      <c r="AX212" s="41" t="str">
        <f t="shared" si="88"/>
        <v/>
      </c>
      <c r="AY212" s="125"/>
      <c r="AZ212" s="181" t="str">
        <f t="shared" si="89"/>
        <v/>
      </c>
      <c r="BA212" s="125"/>
      <c r="BB212" s="41" t="str">
        <f t="shared" si="90"/>
        <v/>
      </c>
      <c r="BC212" s="125"/>
      <c r="BD212" s="181" t="str">
        <f t="shared" si="91"/>
        <v/>
      </c>
      <c r="BE212" s="125"/>
      <c r="BF212" s="41" t="str">
        <f t="shared" si="92"/>
        <v/>
      </c>
      <c r="BG212" s="125"/>
      <c r="BH212" s="181" t="str">
        <f t="shared" si="93"/>
        <v/>
      </c>
      <c r="BJ212" s="41" t="str">
        <f t="shared" si="94"/>
        <v/>
      </c>
      <c r="BK212" s="125"/>
      <c r="BL212" s="181" t="str">
        <f t="shared" si="95"/>
        <v/>
      </c>
      <c r="BM212" s="125"/>
    </row>
    <row r="213" spans="2:65" ht="15.75" customHeight="1">
      <c r="C213" s="13"/>
      <c r="D213" s="13"/>
      <c r="E213" s="13"/>
      <c r="F213" s="13"/>
      <c r="G213" s="13"/>
      <c r="H213" s="13"/>
      <c r="I213" s="13"/>
      <c r="J213" s="13"/>
      <c r="K213" s="13"/>
      <c r="L213" s="66"/>
      <c r="M213" s="125"/>
      <c r="N213" s="125"/>
      <c r="O213" s="80"/>
      <c r="P213" s="125"/>
      <c r="Q213" s="125"/>
      <c r="R213" s="125"/>
      <c r="S213" s="125"/>
      <c r="T213" s="125"/>
      <c r="U213" s="125"/>
      <c r="V213" s="125"/>
      <c r="W213" s="125"/>
      <c r="X213" s="125"/>
      <c r="Y213" s="125"/>
      <c r="Z213" s="41" t="str">
        <f t="shared" si="76"/>
        <v/>
      </c>
      <c r="AA213" s="125"/>
      <c r="AB213" s="181" t="str">
        <f t="shared" si="77"/>
        <v/>
      </c>
      <c r="AC213" s="161"/>
      <c r="AD213" s="41" t="str">
        <f t="shared" si="78"/>
        <v/>
      </c>
      <c r="AE213" s="125"/>
      <c r="AF213" s="181" t="str">
        <f t="shared" si="79"/>
        <v/>
      </c>
      <c r="AG213" s="125"/>
      <c r="AH213" s="41" t="str">
        <f t="shared" si="80"/>
        <v/>
      </c>
      <c r="AI213" s="125"/>
      <c r="AJ213" s="181" t="str">
        <f t="shared" si="81"/>
        <v/>
      </c>
      <c r="AK213" s="161"/>
      <c r="AL213" s="41" t="str">
        <f t="shared" si="82"/>
        <v/>
      </c>
      <c r="AM213" s="125"/>
      <c r="AN213" s="181" t="str">
        <f t="shared" si="83"/>
        <v/>
      </c>
      <c r="AP213" s="41" t="str">
        <f t="shared" si="84"/>
        <v/>
      </c>
      <c r="AQ213" s="125"/>
      <c r="AR213" s="181" t="str">
        <f t="shared" si="85"/>
        <v/>
      </c>
      <c r="AS213" s="125"/>
      <c r="AT213" s="41" t="str">
        <f t="shared" si="86"/>
        <v/>
      </c>
      <c r="AU213" s="125"/>
      <c r="AV213" s="181" t="str">
        <f t="shared" si="87"/>
        <v/>
      </c>
      <c r="AW213" s="125"/>
      <c r="AX213" s="41" t="str">
        <f t="shared" si="88"/>
        <v/>
      </c>
      <c r="AY213" s="125"/>
      <c r="AZ213" s="181" t="str">
        <f t="shared" si="89"/>
        <v/>
      </c>
      <c r="BA213" s="125"/>
      <c r="BB213" s="41" t="str">
        <f t="shared" si="90"/>
        <v/>
      </c>
      <c r="BC213" s="125"/>
      <c r="BD213" s="181" t="str">
        <f t="shared" si="91"/>
        <v/>
      </c>
      <c r="BE213" s="125"/>
      <c r="BF213" s="41" t="str">
        <f t="shared" si="92"/>
        <v/>
      </c>
      <c r="BG213" s="125"/>
      <c r="BH213" s="181" t="str">
        <f t="shared" si="93"/>
        <v/>
      </c>
      <c r="BJ213" s="41" t="str">
        <f t="shared" si="94"/>
        <v/>
      </c>
      <c r="BK213" s="125"/>
      <c r="BL213" s="181" t="str">
        <f t="shared" si="95"/>
        <v/>
      </c>
      <c r="BM213" s="125"/>
    </row>
    <row r="214" spans="2:65" ht="15.75" customHeight="1">
      <c r="B214" s="230">
        <v>109.6</v>
      </c>
      <c r="C214" s="16" t="s">
        <v>159</v>
      </c>
      <c r="D214" s="53"/>
      <c r="E214" s="53"/>
      <c r="F214" s="53"/>
      <c r="G214" s="53"/>
      <c r="H214" s="53"/>
      <c r="I214" s="53"/>
      <c r="J214" s="53"/>
      <c r="K214" s="53"/>
      <c r="L214" s="36" t="s">
        <v>29</v>
      </c>
      <c r="M214" s="133"/>
      <c r="N214" s="82">
        <f>VLOOKUP($B214,'[1]09-10-11'!$A$4:$EA$400,MATCH(N$2, '[1]09-10-11'!$A$4:$EA$4, 0))</f>
        <v>737400</v>
      </c>
      <c r="O214" s="83"/>
      <c r="P214" s="82">
        <f>VLOOKUP($B214,'[1]09-10-11'!$A$4:$EA$400,MATCH(P$2, '[1]09-10-11'!$A$4:$EA$4, 0))</f>
        <v>773400</v>
      </c>
      <c r="Q214" s="82"/>
      <c r="R214" s="82">
        <f>VLOOKUP($B214,'[1]09-10-11'!$A$4:$EA$400,MATCH(R$2, '[1]09-10-11'!$A$4:$EA$4, 0))</f>
        <v>737400</v>
      </c>
      <c r="S214" s="82"/>
      <c r="T214" s="82" t="e">
        <f>VLOOKUP($B214,'[1]09-10-11'!$A$4:$EA$400,MATCH(T$2, '[1]09-10-11'!$A$4:$EA$4, 0))</f>
        <v>#N/A</v>
      </c>
      <c r="U214" s="82"/>
      <c r="V214" s="82">
        <f>VLOOKUP($B214,'[1]09-10-11'!$A$4:$EA$400,MATCH(V$2, '[1]09-10-11'!$A$4:$EA$4, 0))</f>
        <v>737400</v>
      </c>
      <c r="W214" s="82"/>
      <c r="X214" s="82">
        <f>VLOOKUP($B214,'[1]09-10-11'!$A$4:$EA$400,MATCH(X$2, '[1]09-10-11'!$A$4:$EA$4, 0))</f>
        <v>800400</v>
      </c>
      <c r="Y214" s="82"/>
      <c r="Z214" s="82">
        <f t="shared" si="76"/>
        <v>63000</v>
      </c>
      <c r="AA214" s="82"/>
      <c r="AB214" s="185">
        <f t="shared" si="77"/>
        <v>8.5435313262815393E-2</v>
      </c>
      <c r="AC214" s="159"/>
      <c r="AD214" s="82">
        <f t="shared" si="78"/>
        <v>27000</v>
      </c>
      <c r="AE214" s="82"/>
      <c r="AF214" s="185">
        <f t="shared" si="79"/>
        <v>3.4910783553141922E-2</v>
      </c>
      <c r="AG214" s="82"/>
      <c r="AH214" s="82">
        <f t="shared" si="80"/>
        <v>63000</v>
      </c>
      <c r="AI214" s="82"/>
      <c r="AJ214" s="185">
        <f t="shared" si="81"/>
        <v>8.5435313262815393E-2</v>
      </c>
      <c r="AK214" s="159"/>
      <c r="AL214" s="82">
        <f t="shared" si="82"/>
        <v>63000</v>
      </c>
      <c r="AM214" s="82"/>
      <c r="AN214" s="185">
        <f t="shared" si="83"/>
        <v>8.5435313262815393E-2</v>
      </c>
      <c r="AP214" s="82" t="str">
        <f t="shared" si="84"/>
        <v/>
      </c>
      <c r="AQ214" s="82"/>
      <c r="AR214" s="185" t="e">
        <f t="shared" si="85"/>
        <v>#N/A</v>
      </c>
      <c r="AS214" s="82"/>
      <c r="AT214" s="82" t="str">
        <f t="shared" si="86"/>
        <v/>
      </c>
      <c r="AU214" s="82"/>
      <c r="AV214" s="185" t="e">
        <f t="shared" si="87"/>
        <v>#N/A</v>
      </c>
      <c r="AW214" s="82"/>
      <c r="AX214" s="82">
        <f t="shared" si="88"/>
        <v>0</v>
      </c>
      <c r="AY214" s="82"/>
      <c r="AZ214" s="185">
        <f t="shared" si="89"/>
        <v>0</v>
      </c>
      <c r="BA214" s="82"/>
      <c r="BB214" s="82">
        <f t="shared" si="90"/>
        <v>-36000</v>
      </c>
      <c r="BC214" s="82"/>
      <c r="BD214" s="185">
        <f t="shared" si="91"/>
        <v>-4.654771140418934E-2</v>
      </c>
      <c r="BE214" s="82"/>
      <c r="BF214" s="82">
        <f t="shared" si="92"/>
        <v>0</v>
      </c>
      <c r="BG214" s="82"/>
      <c r="BH214" s="185">
        <f t="shared" si="93"/>
        <v>0</v>
      </c>
      <c r="BJ214" s="82" t="str">
        <f t="shared" si="94"/>
        <v/>
      </c>
      <c r="BK214" s="82"/>
      <c r="BL214" s="185" t="e">
        <f t="shared" si="95"/>
        <v>#N/A</v>
      </c>
      <c r="BM214" s="82"/>
    </row>
    <row r="215" spans="2:65" ht="15.75" customHeight="1">
      <c r="C215" s="13"/>
      <c r="D215" s="13"/>
      <c r="E215" s="13"/>
      <c r="F215" s="13"/>
      <c r="G215" s="13"/>
      <c r="H215" s="13"/>
      <c r="I215" s="13"/>
      <c r="J215" s="13"/>
      <c r="K215" s="67"/>
      <c r="L215" s="22"/>
      <c r="M215" s="125"/>
      <c r="N215" s="125"/>
      <c r="O215" s="42"/>
      <c r="P215" s="125"/>
      <c r="Q215" s="125"/>
      <c r="R215" s="125"/>
      <c r="S215" s="125"/>
      <c r="T215" s="125"/>
      <c r="U215" s="125"/>
      <c r="V215" s="125"/>
      <c r="W215" s="125"/>
      <c r="X215" s="125"/>
      <c r="Y215" s="125"/>
      <c r="Z215" s="41" t="str">
        <f t="shared" si="76"/>
        <v/>
      </c>
      <c r="AA215" s="125"/>
      <c r="AB215" s="181" t="str">
        <f t="shared" si="77"/>
        <v/>
      </c>
      <c r="AC215" s="161"/>
      <c r="AD215" s="41" t="str">
        <f t="shared" si="78"/>
        <v/>
      </c>
      <c r="AE215" s="125"/>
      <c r="AF215" s="181" t="str">
        <f t="shared" si="79"/>
        <v/>
      </c>
      <c r="AG215" s="125"/>
      <c r="AH215" s="41" t="str">
        <f t="shared" si="80"/>
        <v/>
      </c>
      <c r="AI215" s="125"/>
      <c r="AJ215" s="181" t="str">
        <f t="shared" si="81"/>
        <v/>
      </c>
      <c r="AK215" s="161"/>
      <c r="AL215" s="41" t="str">
        <f t="shared" si="82"/>
        <v/>
      </c>
      <c r="AM215" s="125"/>
      <c r="AN215" s="181" t="str">
        <f t="shared" si="83"/>
        <v/>
      </c>
      <c r="AP215" s="41" t="str">
        <f t="shared" si="84"/>
        <v/>
      </c>
      <c r="AQ215" s="125"/>
      <c r="AR215" s="181" t="str">
        <f t="shared" si="85"/>
        <v/>
      </c>
      <c r="AS215" s="125"/>
      <c r="AT215" s="41" t="str">
        <f t="shared" si="86"/>
        <v/>
      </c>
      <c r="AU215" s="125"/>
      <c r="AV215" s="181" t="str">
        <f t="shared" si="87"/>
        <v/>
      </c>
      <c r="AW215" s="125"/>
      <c r="AX215" s="41" t="str">
        <f t="shared" si="88"/>
        <v/>
      </c>
      <c r="AY215" s="125"/>
      <c r="AZ215" s="181" t="str">
        <f t="shared" si="89"/>
        <v/>
      </c>
      <c r="BA215" s="125"/>
      <c r="BB215" s="41" t="str">
        <f t="shared" si="90"/>
        <v/>
      </c>
      <c r="BC215" s="125"/>
      <c r="BD215" s="181" t="str">
        <f t="shared" si="91"/>
        <v/>
      </c>
      <c r="BE215" s="125"/>
      <c r="BF215" s="41" t="str">
        <f t="shared" si="92"/>
        <v/>
      </c>
      <c r="BG215" s="125"/>
      <c r="BH215" s="181" t="str">
        <f t="shared" si="93"/>
        <v/>
      </c>
      <c r="BJ215" s="41" t="str">
        <f t="shared" si="94"/>
        <v/>
      </c>
      <c r="BK215" s="125"/>
      <c r="BL215" s="181" t="str">
        <f t="shared" si="95"/>
        <v/>
      </c>
      <c r="BM215" s="125"/>
    </row>
    <row r="216" spans="2:65" ht="15.75" customHeight="1">
      <c r="C216" s="13"/>
      <c r="D216" s="13"/>
      <c r="E216" s="13"/>
      <c r="F216" s="13"/>
      <c r="G216" s="13"/>
      <c r="H216" s="13"/>
      <c r="I216" s="13"/>
      <c r="J216" s="13"/>
      <c r="K216" s="23"/>
      <c r="L216" s="66"/>
      <c r="M216" s="125"/>
      <c r="N216" s="125"/>
      <c r="O216" s="42"/>
      <c r="P216" s="125"/>
      <c r="Q216" s="125"/>
      <c r="R216" s="125"/>
      <c r="S216" s="125"/>
      <c r="T216" s="125"/>
      <c r="U216" s="125"/>
      <c r="V216" s="125"/>
      <c r="W216" s="125"/>
      <c r="X216" s="125"/>
      <c r="Y216" s="125"/>
      <c r="Z216" s="41" t="str">
        <f t="shared" si="76"/>
        <v/>
      </c>
      <c r="AA216" s="125"/>
      <c r="AB216" s="181" t="str">
        <f t="shared" si="77"/>
        <v/>
      </c>
      <c r="AC216" s="161"/>
      <c r="AD216" s="41" t="str">
        <f t="shared" si="78"/>
        <v/>
      </c>
      <c r="AE216" s="125"/>
      <c r="AF216" s="181" t="str">
        <f t="shared" si="79"/>
        <v/>
      </c>
      <c r="AG216" s="125"/>
      <c r="AH216" s="41" t="str">
        <f t="shared" si="80"/>
        <v/>
      </c>
      <c r="AI216" s="125"/>
      <c r="AJ216" s="181" t="str">
        <f t="shared" si="81"/>
        <v/>
      </c>
      <c r="AK216" s="161"/>
      <c r="AL216" s="41" t="str">
        <f t="shared" si="82"/>
        <v/>
      </c>
      <c r="AM216" s="125"/>
      <c r="AN216" s="181" t="str">
        <f t="shared" si="83"/>
        <v/>
      </c>
      <c r="AP216" s="41" t="str">
        <f t="shared" si="84"/>
        <v/>
      </c>
      <c r="AQ216" s="125"/>
      <c r="AR216" s="181" t="str">
        <f t="shared" si="85"/>
        <v/>
      </c>
      <c r="AS216" s="125"/>
      <c r="AT216" s="41" t="str">
        <f t="shared" si="86"/>
        <v/>
      </c>
      <c r="AU216" s="125"/>
      <c r="AV216" s="181" t="str">
        <f t="shared" si="87"/>
        <v/>
      </c>
      <c r="AW216" s="125"/>
      <c r="AX216" s="41" t="str">
        <f t="shared" si="88"/>
        <v/>
      </c>
      <c r="AY216" s="125"/>
      <c r="AZ216" s="181" t="str">
        <f t="shared" si="89"/>
        <v/>
      </c>
      <c r="BA216" s="125"/>
      <c r="BB216" s="41" t="str">
        <f t="shared" si="90"/>
        <v/>
      </c>
      <c r="BC216" s="125"/>
      <c r="BD216" s="181" t="str">
        <f t="shared" si="91"/>
        <v/>
      </c>
      <c r="BE216" s="125"/>
      <c r="BF216" s="41" t="str">
        <f t="shared" si="92"/>
        <v/>
      </c>
      <c r="BG216" s="125"/>
      <c r="BH216" s="181" t="str">
        <f t="shared" si="93"/>
        <v/>
      </c>
      <c r="BJ216" s="41" t="str">
        <f t="shared" si="94"/>
        <v/>
      </c>
      <c r="BK216" s="125"/>
      <c r="BL216" s="181" t="str">
        <f t="shared" si="95"/>
        <v/>
      </c>
      <c r="BM216" s="125"/>
    </row>
    <row r="217" spans="2:65" ht="15.75" customHeight="1">
      <c r="C217" s="13" t="s">
        <v>107</v>
      </c>
      <c r="D217" s="13"/>
      <c r="E217" s="13"/>
      <c r="F217" s="13"/>
      <c r="G217" s="13"/>
      <c r="H217" s="13"/>
      <c r="I217" s="13"/>
      <c r="J217" s="13"/>
      <c r="K217" s="23"/>
      <c r="L217" s="66"/>
      <c r="M217" s="125"/>
      <c r="N217" s="41">
        <f>SUM(N214)</f>
        <v>737400</v>
      </c>
      <c r="O217" s="80"/>
      <c r="P217" s="41">
        <f>SUM(P214)</f>
        <v>773400</v>
      </c>
      <c r="Q217" s="41"/>
      <c r="R217" s="41">
        <f>SUM(R214)</f>
        <v>737400</v>
      </c>
      <c r="S217" s="41"/>
      <c r="T217" s="41" t="e">
        <f>SUM(T214)</f>
        <v>#N/A</v>
      </c>
      <c r="U217" s="41"/>
      <c r="V217" s="41">
        <f>SUM(V214)</f>
        <v>737400</v>
      </c>
      <c r="W217" s="41"/>
      <c r="X217" s="41">
        <f>SUM(X214)</f>
        <v>800400</v>
      </c>
      <c r="Y217" s="41"/>
      <c r="Z217" s="41">
        <f t="shared" si="76"/>
        <v>63000</v>
      </c>
      <c r="AA217" s="41"/>
      <c r="AB217" s="181">
        <f t="shared" si="77"/>
        <v>8.5435313262815393E-2</v>
      </c>
      <c r="AC217" s="161"/>
      <c r="AD217" s="41">
        <f t="shared" si="78"/>
        <v>27000</v>
      </c>
      <c r="AE217" s="41"/>
      <c r="AF217" s="181">
        <f t="shared" si="79"/>
        <v>3.4910783553141922E-2</v>
      </c>
      <c r="AG217" s="41"/>
      <c r="AH217" s="41">
        <f t="shared" si="80"/>
        <v>63000</v>
      </c>
      <c r="AI217" s="41"/>
      <c r="AJ217" s="181">
        <f t="shared" si="81"/>
        <v>8.5435313262815393E-2</v>
      </c>
      <c r="AK217" s="161"/>
      <c r="AL217" s="41">
        <f t="shared" si="82"/>
        <v>63000</v>
      </c>
      <c r="AM217" s="41"/>
      <c r="AN217" s="181">
        <f t="shared" si="83"/>
        <v>8.5435313262815393E-2</v>
      </c>
      <c r="AP217" s="41" t="str">
        <f t="shared" si="84"/>
        <v/>
      </c>
      <c r="AQ217" s="41"/>
      <c r="AR217" s="181" t="e">
        <f t="shared" si="85"/>
        <v>#N/A</v>
      </c>
      <c r="AS217" s="41"/>
      <c r="AT217" s="41" t="str">
        <f t="shared" si="86"/>
        <v/>
      </c>
      <c r="AU217" s="41"/>
      <c r="AV217" s="181" t="e">
        <f t="shared" si="87"/>
        <v>#N/A</v>
      </c>
      <c r="AW217" s="41"/>
      <c r="AX217" s="41">
        <f t="shared" si="88"/>
        <v>0</v>
      </c>
      <c r="AY217" s="41"/>
      <c r="AZ217" s="181">
        <f t="shared" si="89"/>
        <v>0</v>
      </c>
      <c r="BA217" s="41"/>
      <c r="BB217" s="41">
        <f t="shared" si="90"/>
        <v>-36000</v>
      </c>
      <c r="BC217" s="41"/>
      <c r="BD217" s="181">
        <f t="shared" si="91"/>
        <v>-4.654771140418934E-2</v>
      </c>
      <c r="BE217" s="41"/>
      <c r="BF217" s="41">
        <f t="shared" si="92"/>
        <v>0</v>
      </c>
      <c r="BG217" s="41"/>
      <c r="BH217" s="181">
        <f t="shared" si="93"/>
        <v>0</v>
      </c>
      <c r="BJ217" s="41" t="str">
        <f t="shared" si="94"/>
        <v/>
      </c>
      <c r="BK217" s="41"/>
      <c r="BL217" s="181" t="e">
        <f t="shared" si="95"/>
        <v>#N/A</v>
      </c>
      <c r="BM217" s="41"/>
    </row>
    <row r="218" spans="2:65" ht="15.75" customHeight="1">
      <c r="C218" s="13"/>
      <c r="D218" s="13"/>
      <c r="E218" s="13"/>
      <c r="F218" s="13"/>
      <c r="G218" s="13"/>
      <c r="H218" s="13"/>
      <c r="I218" s="13"/>
      <c r="J218" s="13"/>
      <c r="K218" s="23"/>
      <c r="L218" s="66"/>
      <c r="M218" s="125"/>
      <c r="N218" s="125"/>
      <c r="O218" s="80"/>
      <c r="P218" s="125"/>
      <c r="Q218" s="125"/>
      <c r="R218" s="125"/>
      <c r="S218" s="125"/>
      <c r="T218" s="125"/>
      <c r="U218" s="125"/>
      <c r="V218" s="125"/>
      <c r="W218" s="125"/>
      <c r="X218" s="125"/>
      <c r="Y218" s="125"/>
      <c r="Z218" s="41" t="str">
        <f t="shared" si="76"/>
        <v/>
      </c>
      <c r="AA218" s="125"/>
      <c r="AB218" s="181" t="str">
        <f t="shared" si="77"/>
        <v/>
      </c>
      <c r="AC218" s="161"/>
      <c r="AD218" s="41" t="str">
        <f t="shared" si="78"/>
        <v/>
      </c>
      <c r="AE218" s="125"/>
      <c r="AF218" s="181" t="str">
        <f t="shared" si="79"/>
        <v/>
      </c>
      <c r="AG218" s="125"/>
      <c r="AH218" s="41" t="str">
        <f t="shared" si="80"/>
        <v/>
      </c>
      <c r="AI218" s="125"/>
      <c r="AJ218" s="181" t="str">
        <f t="shared" si="81"/>
        <v/>
      </c>
      <c r="AK218" s="161"/>
      <c r="AL218" s="41" t="str">
        <f t="shared" si="82"/>
        <v/>
      </c>
      <c r="AM218" s="125"/>
      <c r="AN218" s="181" t="str">
        <f t="shared" si="83"/>
        <v/>
      </c>
      <c r="AP218" s="41" t="str">
        <f t="shared" si="84"/>
        <v/>
      </c>
      <c r="AQ218" s="125"/>
      <c r="AR218" s="181" t="str">
        <f t="shared" si="85"/>
        <v/>
      </c>
      <c r="AS218" s="125"/>
      <c r="AT218" s="41" t="str">
        <f t="shared" si="86"/>
        <v/>
      </c>
      <c r="AU218" s="125"/>
      <c r="AV218" s="181" t="str">
        <f t="shared" si="87"/>
        <v/>
      </c>
      <c r="AW218" s="125"/>
      <c r="AX218" s="41" t="str">
        <f t="shared" si="88"/>
        <v/>
      </c>
      <c r="AY218" s="125"/>
      <c r="AZ218" s="181" t="str">
        <f t="shared" si="89"/>
        <v/>
      </c>
      <c r="BA218" s="125"/>
      <c r="BB218" s="41" t="str">
        <f t="shared" si="90"/>
        <v/>
      </c>
      <c r="BC218" s="125"/>
      <c r="BD218" s="181" t="str">
        <f t="shared" si="91"/>
        <v/>
      </c>
      <c r="BE218" s="125"/>
      <c r="BF218" s="41" t="str">
        <f t="shared" si="92"/>
        <v/>
      </c>
      <c r="BG218" s="125"/>
      <c r="BH218" s="181" t="str">
        <f t="shared" si="93"/>
        <v/>
      </c>
      <c r="BJ218" s="41" t="str">
        <f t="shared" si="94"/>
        <v/>
      </c>
      <c r="BK218" s="125"/>
      <c r="BL218" s="181" t="str">
        <f t="shared" si="95"/>
        <v/>
      </c>
      <c r="BM218" s="125"/>
    </row>
    <row r="219" spans="2:65" ht="15.75" customHeight="1">
      <c r="C219" s="13"/>
      <c r="D219" s="13"/>
      <c r="E219" s="13"/>
      <c r="F219" s="13"/>
      <c r="G219" s="13"/>
      <c r="H219" s="13"/>
      <c r="I219" s="13"/>
      <c r="J219" s="13"/>
      <c r="K219" s="23"/>
      <c r="L219" s="66"/>
      <c r="M219" s="125"/>
      <c r="N219" s="125"/>
      <c r="O219" s="80"/>
      <c r="P219" s="125"/>
      <c r="Q219" s="125"/>
      <c r="R219" s="125"/>
      <c r="S219" s="125"/>
      <c r="T219" s="125"/>
      <c r="U219" s="125"/>
      <c r="V219" s="125"/>
      <c r="W219" s="125"/>
      <c r="X219" s="125"/>
      <c r="Y219" s="125"/>
      <c r="Z219" s="41" t="str">
        <f t="shared" si="76"/>
        <v/>
      </c>
      <c r="AA219" s="125"/>
      <c r="AB219" s="181" t="str">
        <f t="shared" si="77"/>
        <v/>
      </c>
      <c r="AC219" s="161"/>
      <c r="AD219" s="41" t="str">
        <f t="shared" si="78"/>
        <v/>
      </c>
      <c r="AE219" s="125"/>
      <c r="AF219" s="181" t="str">
        <f t="shared" si="79"/>
        <v/>
      </c>
      <c r="AG219" s="125"/>
      <c r="AH219" s="41" t="str">
        <f t="shared" si="80"/>
        <v/>
      </c>
      <c r="AI219" s="125"/>
      <c r="AJ219" s="181" t="str">
        <f t="shared" si="81"/>
        <v/>
      </c>
      <c r="AK219" s="161"/>
      <c r="AL219" s="41" t="str">
        <f t="shared" si="82"/>
        <v/>
      </c>
      <c r="AM219" s="125"/>
      <c r="AN219" s="181" t="str">
        <f t="shared" si="83"/>
        <v/>
      </c>
      <c r="AP219" s="41" t="str">
        <f t="shared" si="84"/>
        <v/>
      </c>
      <c r="AQ219" s="125"/>
      <c r="AR219" s="181" t="str">
        <f t="shared" si="85"/>
        <v/>
      </c>
      <c r="AS219" s="125"/>
      <c r="AT219" s="41" t="str">
        <f t="shared" si="86"/>
        <v/>
      </c>
      <c r="AU219" s="125"/>
      <c r="AV219" s="181" t="str">
        <f t="shared" si="87"/>
        <v/>
      </c>
      <c r="AW219" s="125"/>
      <c r="AX219" s="41" t="str">
        <f t="shared" si="88"/>
        <v/>
      </c>
      <c r="AY219" s="125"/>
      <c r="AZ219" s="181" t="str">
        <f t="shared" si="89"/>
        <v/>
      </c>
      <c r="BA219" s="125"/>
      <c r="BB219" s="41" t="str">
        <f t="shared" si="90"/>
        <v/>
      </c>
      <c r="BC219" s="125"/>
      <c r="BD219" s="181" t="str">
        <f t="shared" si="91"/>
        <v/>
      </c>
      <c r="BE219" s="125"/>
      <c r="BF219" s="41" t="str">
        <f t="shared" si="92"/>
        <v/>
      </c>
      <c r="BG219" s="125"/>
      <c r="BH219" s="181" t="str">
        <f t="shared" si="93"/>
        <v/>
      </c>
      <c r="BJ219" s="41" t="str">
        <f t="shared" si="94"/>
        <v/>
      </c>
      <c r="BK219" s="125"/>
      <c r="BL219" s="181" t="str">
        <f t="shared" si="95"/>
        <v/>
      </c>
      <c r="BM219" s="125"/>
    </row>
    <row r="220" spans="2:65" ht="15.75" customHeight="1">
      <c r="C220" s="13"/>
      <c r="D220" s="13"/>
      <c r="E220" s="13"/>
      <c r="F220" s="13"/>
      <c r="G220" s="13"/>
      <c r="H220" s="13"/>
      <c r="I220" s="13"/>
      <c r="J220" s="13"/>
      <c r="K220" s="23"/>
      <c r="L220" s="66"/>
      <c r="M220" s="125"/>
      <c r="N220" s="125"/>
      <c r="O220" s="80"/>
      <c r="P220" s="125"/>
      <c r="Q220" s="125"/>
      <c r="R220" s="125"/>
      <c r="S220" s="125"/>
      <c r="T220" s="125"/>
      <c r="U220" s="125"/>
      <c r="V220" s="125"/>
      <c r="W220" s="125"/>
      <c r="X220" s="125"/>
      <c r="Y220" s="125"/>
      <c r="Z220" s="41" t="str">
        <f t="shared" si="76"/>
        <v/>
      </c>
      <c r="AA220" s="125"/>
      <c r="AB220" s="181" t="str">
        <f t="shared" si="77"/>
        <v/>
      </c>
      <c r="AC220" s="161"/>
      <c r="AD220" s="41" t="str">
        <f t="shared" si="78"/>
        <v/>
      </c>
      <c r="AE220" s="125"/>
      <c r="AF220" s="181" t="str">
        <f t="shared" si="79"/>
        <v/>
      </c>
      <c r="AG220" s="125"/>
      <c r="AH220" s="41" t="str">
        <f t="shared" si="80"/>
        <v/>
      </c>
      <c r="AI220" s="125"/>
      <c r="AJ220" s="181" t="str">
        <f t="shared" si="81"/>
        <v/>
      </c>
      <c r="AK220" s="161"/>
      <c r="AL220" s="41" t="str">
        <f t="shared" si="82"/>
        <v/>
      </c>
      <c r="AM220" s="125"/>
      <c r="AN220" s="181" t="str">
        <f t="shared" si="83"/>
        <v/>
      </c>
      <c r="AP220" s="41" t="str">
        <f t="shared" si="84"/>
        <v/>
      </c>
      <c r="AQ220" s="125"/>
      <c r="AR220" s="181" t="str">
        <f t="shared" si="85"/>
        <v/>
      </c>
      <c r="AS220" s="125"/>
      <c r="AT220" s="41" t="str">
        <f t="shared" si="86"/>
        <v/>
      </c>
      <c r="AU220" s="125"/>
      <c r="AV220" s="181" t="str">
        <f t="shared" si="87"/>
        <v/>
      </c>
      <c r="AW220" s="125"/>
      <c r="AX220" s="41" t="str">
        <f t="shared" si="88"/>
        <v/>
      </c>
      <c r="AY220" s="125"/>
      <c r="AZ220" s="181" t="str">
        <f t="shared" si="89"/>
        <v/>
      </c>
      <c r="BA220" s="125"/>
      <c r="BB220" s="41" t="str">
        <f t="shared" si="90"/>
        <v/>
      </c>
      <c r="BC220" s="125"/>
      <c r="BD220" s="181" t="str">
        <f t="shared" si="91"/>
        <v/>
      </c>
      <c r="BE220" s="125"/>
      <c r="BF220" s="41" t="str">
        <f t="shared" si="92"/>
        <v/>
      </c>
      <c r="BG220" s="125"/>
      <c r="BH220" s="181" t="str">
        <f t="shared" si="93"/>
        <v/>
      </c>
      <c r="BJ220" s="41" t="str">
        <f t="shared" si="94"/>
        <v/>
      </c>
      <c r="BK220" s="125"/>
      <c r="BL220" s="181" t="str">
        <f t="shared" si="95"/>
        <v/>
      </c>
      <c r="BM220" s="125"/>
    </row>
    <row r="221" spans="2:65" ht="15.75" customHeight="1">
      <c r="C221" s="15" t="s">
        <v>82</v>
      </c>
      <c r="D221" s="13"/>
      <c r="E221" s="13"/>
      <c r="F221" s="13"/>
      <c r="G221" s="13"/>
      <c r="H221" s="13"/>
      <c r="I221" s="13"/>
      <c r="J221" s="13"/>
      <c r="K221" s="13"/>
      <c r="L221" s="66"/>
      <c r="M221" s="125"/>
      <c r="N221" s="125"/>
      <c r="O221" s="80"/>
      <c r="P221" s="125"/>
      <c r="Q221" s="125"/>
      <c r="R221" s="125"/>
      <c r="S221" s="125"/>
      <c r="T221" s="125"/>
      <c r="U221" s="125"/>
      <c r="V221" s="125"/>
      <c r="W221" s="125"/>
      <c r="X221" s="125"/>
      <c r="Y221" s="125"/>
      <c r="Z221" s="41" t="str">
        <f t="shared" si="76"/>
        <v/>
      </c>
      <c r="AA221" s="125"/>
      <c r="AB221" s="181" t="str">
        <f t="shared" si="77"/>
        <v/>
      </c>
      <c r="AC221" s="161"/>
      <c r="AD221" s="41" t="str">
        <f t="shared" si="78"/>
        <v/>
      </c>
      <c r="AE221" s="125"/>
      <c r="AF221" s="181" t="str">
        <f t="shared" si="79"/>
        <v/>
      </c>
      <c r="AG221" s="125"/>
      <c r="AH221" s="41" t="str">
        <f t="shared" si="80"/>
        <v/>
      </c>
      <c r="AI221" s="125"/>
      <c r="AJ221" s="181" t="str">
        <f t="shared" si="81"/>
        <v/>
      </c>
      <c r="AK221" s="161"/>
      <c r="AL221" s="41" t="str">
        <f t="shared" si="82"/>
        <v/>
      </c>
      <c r="AM221" s="125"/>
      <c r="AN221" s="181" t="str">
        <f t="shared" si="83"/>
        <v/>
      </c>
      <c r="AP221" s="41" t="str">
        <f t="shared" si="84"/>
        <v/>
      </c>
      <c r="AQ221" s="125"/>
      <c r="AR221" s="181" t="str">
        <f t="shared" si="85"/>
        <v/>
      </c>
      <c r="AS221" s="125"/>
      <c r="AT221" s="41" t="str">
        <f t="shared" si="86"/>
        <v/>
      </c>
      <c r="AU221" s="125"/>
      <c r="AV221" s="181" t="str">
        <f t="shared" si="87"/>
        <v/>
      </c>
      <c r="AW221" s="125"/>
      <c r="AX221" s="41" t="str">
        <f t="shared" si="88"/>
        <v/>
      </c>
      <c r="AY221" s="125"/>
      <c r="AZ221" s="181" t="str">
        <f t="shared" si="89"/>
        <v/>
      </c>
      <c r="BA221" s="125"/>
      <c r="BB221" s="41" t="str">
        <f t="shared" si="90"/>
        <v/>
      </c>
      <c r="BC221" s="125"/>
      <c r="BD221" s="181" t="str">
        <f t="shared" si="91"/>
        <v/>
      </c>
      <c r="BE221" s="125"/>
      <c r="BF221" s="41" t="str">
        <f t="shared" si="92"/>
        <v/>
      </c>
      <c r="BG221" s="125"/>
      <c r="BH221" s="181" t="str">
        <f t="shared" si="93"/>
        <v/>
      </c>
      <c r="BJ221" s="41" t="str">
        <f t="shared" si="94"/>
        <v/>
      </c>
      <c r="BK221" s="125"/>
      <c r="BL221" s="181" t="str">
        <f t="shared" si="95"/>
        <v/>
      </c>
      <c r="BM221" s="125"/>
    </row>
    <row r="222" spans="2:65" ht="15.75" customHeight="1">
      <c r="C222" s="39" t="s">
        <v>83</v>
      </c>
      <c r="D222" s="13"/>
      <c r="E222" s="13"/>
      <c r="F222" s="13"/>
      <c r="G222" s="13"/>
      <c r="H222" s="13"/>
      <c r="I222" s="13"/>
      <c r="J222" s="13"/>
      <c r="K222" s="13"/>
      <c r="L222" s="66"/>
      <c r="M222" s="125"/>
      <c r="N222" s="125"/>
      <c r="O222" s="80"/>
      <c r="P222" s="125"/>
      <c r="Q222" s="125"/>
      <c r="R222" s="125"/>
      <c r="S222" s="125"/>
      <c r="T222" s="125"/>
      <c r="U222" s="125"/>
      <c r="V222" s="125"/>
      <c r="W222" s="125"/>
      <c r="X222" s="125"/>
      <c r="Y222" s="125"/>
      <c r="Z222" s="41" t="str">
        <f t="shared" si="76"/>
        <v/>
      </c>
      <c r="AA222" s="125"/>
      <c r="AB222" s="181" t="str">
        <f t="shared" si="77"/>
        <v/>
      </c>
      <c r="AC222" s="161"/>
      <c r="AD222" s="41" t="str">
        <f t="shared" si="78"/>
        <v/>
      </c>
      <c r="AE222" s="125"/>
      <c r="AF222" s="181" t="str">
        <f t="shared" si="79"/>
        <v/>
      </c>
      <c r="AG222" s="125"/>
      <c r="AH222" s="41" t="str">
        <f t="shared" si="80"/>
        <v/>
      </c>
      <c r="AI222" s="125"/>
      <c r="AJ222" s="181" t="str">
        <f t="shared" si="81"/>
        <v/>
      </c>
      <c r="AK222" s="161"/>
      <c r="AL222" s="41" t="str">
        <f t="shared" si="82"/>
        <v/>
      </c>
      <c r="AM222" s="125"/>
      <c r="AN222" s="181" t="str">
        <f t="shared" si="83"/>
        <v/>
      </c>
      <c r="AP222" s="41" t="str">
        <f t="shared" si="84"/>
        <v/>
      </c>
      <c r="AQ222" s="125"/>
      <c r="AR222" s="181" t="str">
        <f t="shared" si="85"/>
        <v/>
      </c>
      <c r="AS222" s="125"/>
      <c r="AT222" s="41" t="str">
        <f t="shared" si="86"/>
        <v/>
      </c>
      <c r="AU222" s="125"/>
      <c r="AV222" s="181" t="str">
        <f t="shared" si="87"/>
        <v/>
      </c>
      <c r="AW222" s="125"/>
      <c r="AX222" s="41" t="str">
        <f t="shared" si="88"/>
        <v/>
      </c>
      <c r="AY222" s="125"/>
      <c r="AZ222" s="181" t="str">
        <f t="shared" si="89"/>
        <v/>
      </c>
      <c r="BA222" s="125"/>
      <c r="BB222" s="41" t="str">
        <f t="shared" si="90"/>
        <v/>
      </c>
      <c r="BC222" s="125"/>
      <c r="BD222" s="181" t="str">
        <f t="shared" si="91"/>
        <v/>
      </c>
      <c r="BE222" s="125"/>
      <c r="BF222" s="41" t="str">
        <f t="shared" si="92"/>
        <v/>
      </c>
      <c r="BG222" s="125"/>
      <c r="BH222" s="181" t="str">
        <f t="shared" si="93"/>
        <v/>
      </c>
      <c r="BJ222" s="41" t="str">
        <f t="shared" si="94"/>
        <v/>
      </c>
      <c r="BK222" s="125"/>
      <c r="BL222" s="181" t="str">
        <f t="shared" si="95"/>
        <v/>
      </c>
      <c r="BM222" s="125"/>
    </row>
    <row r="223" spans="2:65" ht="15.75" customHeight="1">
      <c r="C223" s="13"/>
      <c r="D223" s="13"/>
      <c r="E223" s="13"/>
      <c r="F223" s="13"/>
      <c r="G223" s="13"/>
      <c r="H223" s="13"/>
      <c r="I223" s="13"/>
      <c r="J223" s="13"/>
      <c r="K223" s="13"/>
      <c r="L223" s="66"/>
      <c r="M223" s="125"/>
      <c r="N223" s="125"/>
      <c r="O223" s="80"/>
      <c r="P223" s="125"/>
      <c r="Q223" s="125"/>
      <c r="R223" s="125"/>
      <c r="S223" s="125"/>
      <c r="T223" s="125"/>
      <c r="U223" s="125"/>
      <c r="V223" s="125"/>
      <c r="W223" s="125"/>
      <c r="X223" s="125"/>
      <c r="Y223" s="125"/>
      <c r="Z223" s="41" t="str">
        <f t="shared" si="76"/>
        <v/>
      </c>
      <c r="AA223" s="125"/>
      <c r="AB223" s="181" t="str">
        <f t="shared" si="77"/>
        <v/>
      </c>
      <c r="AC223" s="161"/>
      <c r="AD223" s="41" t="str">
        <f t="shared" si="78"/>
        <v/>
      </c>
      <c r="AE223" s="125"/>
      <c r="AF223" s="181" t="str">
        <f t="shared" si="79"/>
        <v/>
      </c>
      <c r="AG223" s="125"/>
      <c r="AH223" s="41" t="str">
        <f t="shared" si="80"/>
        <v/>
      </c>
      <c r="AI223" s="125"/>
      <c r="AJ223" s="181" t="str">
        <f t="shared" si="81"/>
        <v/>
      </c>
      <c r="AK223" s="161"/>
      <c r="AL223" s="41" t="str">
        <f t="shared" si="82"/>
        <v/>
      </c>
      <c r="AM223" s="125"/>
      <c r="AN223" s="181" t="str">
        <f t="shared" si="83"/>
        <v/>
      </c>
      <c r="AP223" s="41" t="str">
        <f t="shared" si="84"/>
        <v/>
      </c>
      <c r="AQ223" s="125"/>
      <c r="AR223" s="181" t="str">
        <f t="shared" si="85"/>
        <v/>
      </c>
      <c r="AS223" s="125"/>
      <c r="AT223" s="41" t="str">
        <f t="shared" si="86"/>
        <v/>
      </c>
      <c r="AU223" s="125"/>
      <c r="AV223" s="181" t="str">
        <f t="shared" si="87"/>
        <v/>
      </c>
      <c r="AW223" s="125"/>
      <c r="AX223" s="41" t="str">
        <f t="shared" si="88"/>
        <v/>
      </c>
      <c r="AY223" s="125"/>
      <c r="AZ223" s="181" t="str">
        <f t="shared" si="89"/>
        <v/>
      </c>
      <c r="BA223" s="125"/>
      <c r="BB223" s="41" t="str">
        <f t="shared" si="90"/>
        <v/>
      </c>
      <c r="BC223" s="125"/>
      <c r="BD223" s="181" t="str">
        <f t="shared" si="91"/>
        <v/>
      </c>
      <c r="BE223" s="125"/>
      <c r="BF223" s="41" t="str">
        <f t="shared" si="92"/>
        <v/>
      </c>
      <c r="BG223" s="125"/>
      <c r="BH223" s="181" t="str">
        <f t="shared" si="93"/>
        <v/>
      </c>
      <c r="BJ223" s="41" t="str">
        <f t="shared" si="94"/>
        <v/>
      </c>
      <c r="BK223" s="125"/>
      <c r="BL223" s="181" t="str">
        <f t="shared" si="95"/>
        <v/>
      </c>
      <c r="BM223" s="125"/>
    </row>
    <row r="224" spans="2:65" ht="15.75" customHeight="1">
      <c r="C224" s="16" t="s">
        <v>208</v>
      </c>
      <c r="D224" s="53"/>
      <c r="E224" s="53"/>
      <c r="F224" s="53"/>
      <c r="G224" s="53"/>
      <c r="H224" s="53"/>
      <c r="I224" s="53"/>
      <c r="J224" s="53"/>
      <c r="K224" s="13"/>
      <c r="L224" s="66"/>
      <c r="M224" s="125"/>
      <c r="N224" s="125"/>
      <c r="O224" s="80"/>
      <c r="P224" s="125"/>
      <c r="Q224" s="125"/>
      <c r="R224" s="125"/>
      <c r="S224" s="125"/>
      <c r="T224" s="125"/>
      <c r="U224" s="125"/>
      <c r="V224" s="125"/>
      <c r="W224" s="125"/>
      <c r="X224" s="125"/>
      <c r="Y224" s="125"/>
      <c r="Z224" s="41" t="str">
        <f t="shared" si="76"/>
        <v/>
      </c>
      <c r="AA224" s="125"/>
      <c r="AB224" s="181" t="str">
        <f t="shared" si="77"/>
        <v/>
      </c>
      <c r="AC224" s="161"/>
      <c r="AD224" s="41" t="str">
        <f t="shared" si="78"/>
        <v/>
      </c>
      <c r="AE224" s="125"/>
      <c r="AF224" s="181" t="str">
        <f t="shared" si="79"/>
        <v/>
      </c>
      <c r="AG224" s="125"/>
      <c r="AH224" s="41" t="str">
        <f t="shared" si="80"/>
        <v/>
      </c>
      <c r="AI224" s="125"/>
      <c r="AJ224" s="181" t="str">
        <f t="shared" si="81"/>
        <v/>
      </c>
      <c r="AK224" s="161"/>
      <c r="AL224" s="41" t="str">
        <f t="shared" si="82"/>
        <v/>
      </c>
      <c r="AM224" s="125"/>
      <c r="AN224" s="181" t="str">
        <f t="shared" si="83"/>
        <v/>
      </c>
      <c r="AP224" s="41" t="str">
        <f t="shared" si="84"/>
        <v/>
      </c>
      <c r="AQ224" s="125"/>
      <c r="AR224" s="181" t="str">
        <f t="shared" si="85"/>
        <v/>
      </c>
      <c r="AS224" s="125"/>
      <c r="AT224" s="41" t="str">
        <f t="shared" si="86"/>
        <v/>
      </c>
      <c r="AU224" s="125"/>
      <c r="AV224" s="181" t="str">
        <f t="shared" si="87"/>
        <v/>
      </c>
      <c r="AW224" s="125"/>
      <c r="AX224" s="41" t="str">
        <f t="shared" si="88"/>
        <v/>
      </c>
      <c r="AY224" s="125"/>
      <c r="AZ224" s="181" t="str">
        <f t="shared" si="89"/>
        <v/>
      </c>
      <c r="BA224" s="125"/>
      <c r="BB224" s="41" t="str">
        <f t="shared" si="90"/>
        <v/>
      </c>
      <c r="BC224" s="125"/>
      <c r="BD224" s="181" t="str">
        <f t="shared" si="91"/>
        <v/>
      </c>
      <c r="BE224" s="125"/>
      <c r="BF224" s="41" t="str">
        <f t="shared" si="92"/>
        <v/>
      </c>
      <c r="BG224" s="125"/>
      <c r="BH224" s="181" t="str">
        <f t="shared" si="93"/>
        <v/>
      </c>
      <c r="BJ224" s="41" t="str">
        <f t="shared" si="94"/>
        <v/>
      </c>
      <c r="BK224" s="125"/>
      <c r="BL224" s="181" t="str">
        <f t="shared" si="95"/>
        <v/>
      </c>
      <c r="BM224" s="125"/>
    </row>
    <row r="225" spans="2:65" ht="15.75" customHeight="1">
      <c r="C225" s="13"/>
      <c r="D225" s="13"/>
      <c r="E225" s="13"/>
      <c r="F225" s="13"/>
      <c r="G225" s="13"/>
      <c r="H225" s="13"/>
      <c r="I225" s="13"/>
      <c r="J225" s="13"/>
      <c r="K225" s="13"/>
      <c r="L225" s="66"/>
      <c r="M225" s="125"/>
      <c r="N225" s="41"/>
      <c r="O225" s="80"/>
      <c r="P225" s="41"/>
      <c r="Q225" s="41"/>
      <c r="R225" s="41"/>
      <c r="S225" s="41"/>
      <c r="T225" s="41"/>
      <c r="U225" s="41"/>
      <c r="V225" s="41"/>
      <c r="W225" s="41"/>
      <c r="X225" s="41"/>
      <c r="Y225" s="41"/>
      <c r="Z225" s="41" t="str">
        <f t="shared" si="76"/>
        <v/>
      </c>
      <c r="AA225" s="41"/>
      <c r="AB225" s="181" t="str">
        <f t="shared" si="77"/>
        <v/>
      </c>
      <c r="AC225" s="161"/>
      <c r="AD225" s="41" t="str">
        <f t="shared" si="78"/>
        <v/>
      </c>
      <c r="AE225" s="41"/>
      <c r="AF225" s="181" t="str">
        <f t="shared" si="79"/>
        <v/>
      </c>
      <c r="AG225" s="41"/>
      <c r="AH225" s="41" t="str">
        <f t="shared" si="80"/>
        <v/>
      </c>
      <c r="AI225" s="41"/>
      <c r="AJ225" s="181" t="str">
        <f t="shared" si="81"/>
        <v/>
      </c>
      <c r="AK225" s="161"/>
      <c r="AL225" s="41" t="str">
        <f t="shared" si="82"/>
        <v/>
      </c>
      <c r="AM225" s="41"/>
      <c r="AN225" s="181" t="str">
        <f t="shared" si="83"/>
        <v/>
      </c>
      <c r="AP225" s="41" t="str">
        <f t="shared" si="84"/>
        <v/>
      </c>
      <c r="AQ225" s="41"/>
      <c r="AR225" s="181" t="str">
        <f t="shared" si="85"/>
        <v/>
      </c>
      <c r="AS225" s="41"/>
      <c r="AT225" s="41" t="str">
        <f t="shared" si="86"/>
        <v/>
      </c>
      <c r="AU225" s="41"/>
      <c r="AV225" s="181" t="str">
        <f t="shared" si="87"/>
        <v/>
      </c>
      <c r="AW225" s="41"/>
      <c r="AX225" s="41" t="str">
        <f t="shared" si="88"/>
        <v/>
      </c>
      <c r="AY225" s="41"/>
      <c r="AZ225" s="181" t="str">
        <f t="shared" si="89"/>
        <v/>
      </c>
      <c r="BA225" s="41"/>
      <c r="BB225" s="41" t="str">
        <f t="shared" si="90"/>
        <v/>
      </c>
      <c r="BC225" s="41"/>
      <c r="BD225" s="181" t="str">
        <f t="shared" si="91"/>
        <v/>
      </c>
      <c r="BE225" s="41"/>
      <c r="BF225" s="41" t="str">
        <f t="shared" si="92"/>
        <v/>
      </c>
      <c r="BG225" s="41"/>
      <c r="BH225" s="181" t="str">
        <f t="shared" si="93"/>
        <v/>
      </c>
      <c r="BJ225" s="41" t="str">
        <f t="shared" si="94"/>
        <v/>
      </c>
      <c r="BK225" s="41"/>
      <c r="BL225" s="181" t="str">
        <f t="shared" si="95"/>
        <v/>
      </c>
      <c r="BM225" s="41"/>
    </row>
    <row r="226" spans="2:65" ht="15.75" customHeight="1">
      <c r="C226" s="17" t="s">
        <v>35</v>
      </c>
      <c r="D226" s="13" t="s">
        <v>57</v>
      </c>
      <c r="E226" s="13"/>
      <c r="F226" s="13"/>
      <c r="G226" s="13"/>
      <c r="H226" s="13"/>
      <c r="I226" s="13"/>
      <c r="J226" s="13"/>
      <c r="K226" s="13"/>
      <c r="L226" s="66"/>
      <c r="M226" s="125"/>
      <c r="N226" s="41"/>
      <c r="O226" s="80"/>
      <c r="P226" s="41"/>
      <c r="Q226" s="41"/>
      <c r="R226" s="41"/>
      <c r="S226" s="41"/>
      <c r="T226" s="41"/>
      <c r="U226" s="41"/>
      <c r="V226" s="41"/>
      <c r="W226" s="41"/>
      <c r="X226" s="41"/>
      <c r="Y226" s="41"/>
      <c r="Z226" s="41" t="str">
        <f t="shared" si="76"/>
        <v/>
      </c>
      <c r="AA226" s="41"/>
      <c r="AB226" s="181" t="str">
        <f t="shared" si="77"/>
        <v/>
      </c>
      <c r="AC226" s="161"/>
      <c r="AD226" s="41" t="str">
        <f t="shared" si="78"/>
        <v/>
      </c>
      <c r="AE226" s="41"/>
      <c r="AF226" s="181" t="str">
        <f t="shared" si="79"/>
        <v/>
      </c>
      <c r="AG226" s="41"/>
      <c r="AH226" s="41" t="str">
        <f t="shared" si="80"/>
        <v/>
      </c>
      <c r="AI226" s="41"/>
      <c r="AJ226" s="181" t="str">
        <f t="shared" si="81"/>
        <v/>
      </c>
      <c r="AK226" s="161"/>
      <c r="AL226" s="41" t="str">
        <f t="shared" si="82"/>
        <v/>
      </c>
      <c r="AM226" s="41"/>
      <c r="AN226" s="181" t="str">
        <f t="shared" si="83"/>
        <v/>
      </c>
      <c r="AP226" s="41" t="str">
        <f t="shared" si="84"/>
        <v/>
      </c>
      <c r="AQ226" s="41"/>
      <c r="AR226" s="181" t="str">
        <f t="shared" si="85"/>
        <v/>
      </c>
      <c r="AS226" s="41"/>
      <c r="AT226" s="41" t="str">
        <f t="shared" si="86"/>
        <v/>
      </c>
      <c r="AU226" s="41"/>
      <c r="AV226" s="181" t="str">
        <f t="shared" si="87"/>
        <v/>
      </c>
      <c r="AW226" s="41"/>
      <c r="AX226" s="41" t="str">
        <f t="shared" si="88"/>
        <v/>
      </c>
      <c r="AY226" s="41"/>
      <c r="AZ226" s="181" t="str">
        <f t="shared" si="89"/>
        <v/>
      </c>
      <c r="BA226" s="41"/>
      <c r="BB226" s="41" t="str">
        <f t="shared" si="90"/>
        <v/>
      </c>
      <c r="BC226" s="41"/>
      <c r="BD226" s="181" t="str">
        <f t="shared" si="91"/>
        <v/>
      </c>
      <c r="BE226" s="41"/>
      <c r="BF226" s="41" t="str">
        <f t="shared" si="92"/>
        <v/>
      </c>
      <c r="BG226" s="41"/>
      <c r="BH226" s="181" t="str">
        <f t="shared" si="93"/>
        <v/>
      </c>
      <c r="BJ226" s="41" t="str">
        <f t="shared" si="94"/>
        <v/>
      </c>
      <c r="BK226" s="41"/>
      <c r="BL226" s="181" t="str">
        <f t="shared" si="95"/>
        <v/>
      </c>
      <c r="BM226" s="41"/>
    </row>
    <row r="227" spans="2:65" ht="15.75" customHeight="1">
      <c r="C227" s="13"/>
      <c r="D227" s="18" t="s">
        <v>38</v>
      </c>
      <c r="E227" s="13" t="s">
        <v>355</v>
      </c>
      <c r="F227" s="13"/>
      <c r="G227" s="13"/>
      <c r="H227" s="13"/>
      <c r="I227" s="13"/>
      <c r="J227" s="13"/>
      <c r="K227" s="13"/>
      <c r="L227" s="66"/>
      <c r="M227" s="125"/>
      <c r="N227" s="41"/>
      <c r="O227" s="80"/>
      <c r="P227" s="41"/>
      <c r="Q227" s="41"/>
      <c r="R227" s="41"/>
      <c r="S227" s="41"/>
      <c r="T227" s="41"/>
      <c r="U227" s="41"/>
      <c r="V227" s="41"/>
      <c r="W227" s="41"/>
      <c r="X227" s="41"/>
      <c r="Y227" s="41"/>
      <c r="Z227" s="41" t="str">
        <f t="shared" si="76"/>
        <v/>
      </c>
      <c r="AA227" s="41"/>
      <c r="AB227" s="181" t="str">
        <f t="shared" si="77"/>
        <v/>
      </c>
      <c r="AC227" s="161"/>
      <c r="AD227" s="41" t="str">
        <f t="shared" si="78"/>
        <v/>
      </c>
      <c r="AE227" s="41"/>
      <c r="AF227" s="181" t="str">
        <f t="shared" si="79"/>
        <v/>
      </c>
      <c r="AG227" s="41"/>
      <c r="AH227" s="41" t="str">
        <f t="shared" si="80"/>
        <v/>
      </c>
      <c r="AI227" s="41"/>
      <c r="AJ227" s="181" t="str">
        <f t="shared" si="81"/>
        <v/>
      </c>
      <c r="AK227" s="161"/>
      <c r="AL227" s="41" t="str">
        <f t="shared" si="82"/>
        <v/>
      </c>
      <c r="AM227" s="41"/>
      <c r="AN227" s="181" t="str">
        <f t="shared" si="83"/>
        <v/>
      </c>
      <c r="AP227" s="41" t="str">
        <f t="shared" si="84"/>
        <v/>
      </c>
      <c r="AQ227" s="41"/>
      <c r="AR227" s="181" t="str">
        <f t="shared" si="85"/>
        <v/>
      </c>
      <c r="AS227" s="41"/>
      <c r="AT227" s="41" t="str">
        <f t="shared" si="86"/>
        <v/>
      </c>
      <c r="AU227" s="41"/>
      <c r="AV227" s="181" t="str">
        <f t="shared" si="87"/>
        <v/>
      </c>
      <c r="AW227" s="41"/>
      <c r="AX227" s="41" t="str">
        <f t="shared" si="88"/>
        <v/>
      </c>
      <c r="AY227" s="41"/>
      <c r="AZ227" s="181" t="str">
        <f t="shared" si="89"/>
        <v/>
      </c>
      <c r="BA227" s="41"/>
      <c r="BB227" s="41" t="str">
        <f t="shared" si="90"/>
        <v/>
      </c>
      <c r="BC227" s="41"/>
      <c r="BD227" s="181" t="str">
        <f t="shared" si="91"/>
        <v/>
      </c>
      <c r="BE227" s="41"/>
      <c r="BF227" s="41" t="str">
        <f t="shared" si="92"/>
        <v/>
      </c>
      <c r="BG227" s="41"/>
      <c r="BH227" s="181" t="str">
        <f t="shared" si="93"/>
        <v/>
      </c>
      <c r="BJ227" s="41" t="str">
        <f t="shared" si="94"/>
        <v/>
      </c>
      <c r="BK227" s="41"/>
      <c r="BL227" s="181" t="str">
        <f t="shared" si="95"/>
        <v/>
      </c>
      <c r="BM227" s="41"/>
    </row>
    <row r="228" spans="2:65" ht="15.75" customHeight="1">
      <c r="B228" s="231">
        <v>119</v>
      </c>
      <c r="C228" s="19"/>
      <c r="D228" s="13"/>
      <c r="E228" s="13"/>
      <c r="F228" s="13" t="s">
        <v>282</v>
      </c>
      <c r="G228" s="13"/>
      <c r="H228" s="13"/>
      <c r="I228" s="13"/>
      <c r="J228" s="13"/>
      <c r="K228" s="20"/>
      <c r="L228" s="66" t="s">
        <v>29</v>
      </c>
      <c r="M228" s="125"/>
      <c r="N228" s="41">
        <f>VLOOKUP($B228,'[1]09-10-11'!$A$4:$EA$400,MATCH(N$2, '[1]09-10-11'!$A$4:$EA$4, 0))</f>
        <v>2214465</v>
      </c>
      <c r="O228" s="80"/>
      <c r="P228" s="41">
        <f>VLOOKUP($B228,'[1]09-10-11'!$A$4:$EA$400,MATCH(P$2, '[1]09-10-11'!$A$4:$EA$4, 0))</f>
        <v>2389465</v>
      </c>
      <c r="Q228" s="41"/>
      <c r="R228" s="41">
        <f>VLOOKUP($B228,'[1]09-10-11'!$A$4:$EA$400,MATCH(R$2, '[1]09-10-11'!$A$4:$EA$4, 0))</f>
        <v>2575817</v>
      </c>
      <c r="S228" s="41"/>
      <c r="T228" s="41" t="e">
        <f>VLOOKUP($B228,'[1]09-10-11'!$A$4:$EA$400,MATCH(T$2, '[1]09-10-11'!$A$4:$EA$4, 0))</f>
        <v>#N/A</v>
      </c>
      <c r="U228" s="41"/>
      <c r="V228" s="41">
        <f>VLOOKUP($B228,'[1]09-10-11'!$A$4:$EA$400,MATCH(V$2, '[1]09-10-11'!$A$4:$EA$4, 0))</f>
        <v>2629465</v>
      </c>
      <c r="W228" s="41"/>
      <c r="X228" s="41">
        <f>VLOOKUP($B228,'[1]09-10-11'!$A$4:$EA$400,MATCH(X$2, '[1]09-10-11'!$A$4:$EA$4, 0))</f>
        <v>2389465</v>
      </c>
      <c r="Y228" s="41"/>
      <c r="Z228" s="41">
        <f t="shared" si="76"/>
        <v>-240000</v>
      </c>
      <c r="AA228" s="41"/>
      <c r="AB228" s="181">
        <f t="shared" si="77"/>
        <v>-9.1273319857841817E-2</v>
      </c>
      <c r="AC228" s="161"/>
      <c r="AD228" s="41">
        <f t="shared" si="78"/>
        <v>0</v>
      </c>
      <c r="AE228" s="41"/>
      <c r="AF228" s="181">
        <f t="shared" si="79"/>
        <v>0</v>
      </c>
      <c r="AG228" s="41"/>
      <c r="AH228" s="41">
        <f t="shared" si="80"/>
        <v>175000</v>
      </c>
      <c r="AI228" s="41"/>
      <c r="AJ228" s="181">
        <f t="shared" si="81"/>
        <v>7.9025859519116448E-2</v>
      </c>
      <c r="AK228" s="161"/>
      <c r="AL228" s="41">
        <f t="shared" si="82"/>
        <v>-186352</v>
      </c>
      <c r="AM228" s="41"/>
      <c r="AN228" s="181">
        <f t="shared" si="83"/>
        <v>-7.2346754447229711E-2</v>
      </c>
      <c r="AP228" s="41" t="str">
        <f t="shared" si="84"/>
        <v/>
      </c>
      <c r="AQ228" s="41"/>
      <c r="AR228" s="181" t="e">
        <f t="shared" si="85"/>
        <v>#N/A</v>
      </c>
      <c r="AS228" s="41"/>
      <c r="AT228" s="41" t="str">
        <f t="shared" si="86"/>
        <v/>
      </c>
      <c r="AU228" s="41"/>
      <c r="AV228" s="181" t="e">
        <f t="shared" si="87"/>
        <v>#N/A</v>
      </c>
      <c r="AW228" s="41"/>
      <c r="AX228" s="41">
        <f t="shared" si="88"/>
        <v>415000</v>
      </c>
      <c r="AY228" s="41"/>
      <c r="AZ228" s="181">
        <f t="shared" si="89"/>
        <v>0.18740418114533308</v>
      </c>
      <c r="BA228" s="41"/>
      <c r="BB228" s="41">
        <f t="shared" si="90"/>
        <v>240000</v>
      </c>
      <c r="BC228" s="41"/>
      <c r="BD228" s="181">
        <f t="shared" si="91"/>
        <v>0.10044089367285136</v>
      </c>
      <c r="BE228" s="41"/>
      <c r="BF228" s="41">
        <f t="shared" si="92"/>
        <v>53648</v>
      </c>
      <c r="BG228" s="41"/>
      <c r="BH228" s="181">
        <f t="shared" si="93"/>
        <v>2.0827566554611598E-2</v>
      </c>
      <c r="BJ228" s="41" t="str">
        <f t="shared" si="94"/>
        <v/>
      </c>
      <c r="BK228" s="41"/>
      <c r="BL228" s="181" t="e">
        <f t="shared" si="95"/>
        <v>#N/A</v>
      </c>
      <c r="BM228" s="41"/>
    </row>
    <row r="229" spans="2:65" ht="15.75" customHeight="1">
      <c r="B229" s="231">
        <v>119.01</v>
      </c>
      <c r="C229" s="19"/>
      <c r="D229" s="13"/>
      <c r="E229" s="13"/>
      <c r="F229" s="13" t="s">
        <v>275</v>
      </c>
      <c r="G229" s="13"/>
      <c r="H229" s="13"/>
      <c r="I229" s="13"/>
      <c r="J229" s="13"/>
      <c r="K229" s="20"/>
      <c r="L229" s="66" t="s">
        <v>29</v>
      </c>
      <c r="M229" s="125"/>
      <c r="N229" s="81">
        <f>VLOOKUP($B229,'[1]09-10-11'!$A$4:$EA$400,MATCH(N$2, '[1]09-10-11'!$A$4:$EA$4, 0))</f>
        <v>9283383</v>
      </c>
      <c r="O229" s="45"/>
      <c r="P229" s="81">
        <f>VLOOKUP($B229,'[1]09-10-11'!$A$4:$EA$400,MATCH(P$2, '[1]09-10-11'!$A$4:$EA$4, 0))</f>
        <v>9283383</v>
      </c>
      <c r="Q229" s="81"/>
      <c r="R229" s="81">
        <f>VLOOKUP($B229,'[1]09-10-11'!$A$4:$EA$400,MATCH(R$2, '[1]09-10-11'!$A$4:$EA$4, 0))</f>
        <v>9424183</v>
      </c>
      <c r="S229" s="81"/>
      <c r="T229" s="81" t="e">
        <f>VLOOKUP($B229,'[1]09-10-11'!$A$4:$EA$400,MATCH(T$2, '[1]09-10-11'!$A$4:$EA$4, 0))</f>
        <v>#N/A</v>
      </c>
      <c r="U229" s="81"/>
      <c r="V229" s="81">
        <f>VLOOKUP($B229,'[1]09-10-11'!$A$4:$EA$400,MATCH(V$2, '[1]09-10-11'!$A$4:$EA$4, 0))</f>
        <v>9283383</v>
      </c>
      <c r="W229" s="81"/>
      <c r="X229" s="81">
        <f>VLOOKUP($B229,'[1]09-10-11'!$A$4:$EA$400,MATCH(X$2, '[1]09-10-11'!$A$4:$EA$4, 0))</f>
        <v>9283383</v>
      </c>
      <c r="Y229" s="41"/>
      <c r="Z229" s="81">
        <f t="shared" si="76"/>
        <v>0</v>
      </c>
      <c r="AA229" s="81"/>
      <c r="AB229" s="182">
        <f t="shared" si="77"/>
        <v>0</v>
      </c>
      <c r="AC229" s="156"/>
      <c r="AD229" s="81">
        <f t="shared" si="78"/>
        <v>0</v>
      </c>
      <c r="AE229" s="81"/>
      <c r="AF229" s="182">
        <f t="shared" si="79"/>
        <v>0</v>
      </c>
      <c r="AG229" s="81"/>
      <c r="AH229" s="81">
        <f t="shared" si="80"/>
        <v>0</v>
      </c>
      <c r="AI229" s="81"/>
      <c r="AJ229" s="182">
        <f t="shared" si="81"/>
        <v>0</v>
      </c>
      <c r="AK229" s="157"/>
      <c r="AL229" s="81">
        <f t="shared" si="82"/>
        <v>-140800</v>
      </c>
      <c r="AM229" s="81"/>
      <c r="AN229" s="182">
        <f t="shared" si="83"/>
        <v>-1.4940287131521068E-2</v>
      </c>
      <c r="AP229" s="81" t="str">
        <f t="shared" si="84"/>
        <v/>
      </c>
      <c r="AQ229" s="81"/>
      <c r="AR229" s="182" t="e">
        <f t="shared" si="85"/>
        <v>#N/A</v>
      </c>
      <c r="AS229" s="81"/>
      <c r="AT229" s="81" t="str">
        <f t="shared" si="86"/>
        <v/>
      </c>
      <c r="AU229" s="81"/>
      <c r="AV229" s="182" t="e">
        <f t="shared" si="87"/>
        <v>#N/A</v>
      </c>
      <c r="AW229" s="81"/>
      <c r="AX229" s="81">
        <f t="shared" si="88"/>
        <v>0</v>
      </c>
      <c r="AY229" s="81"/>
      <c r="AZ229" s="182">
        <f t="shared" si="89"/>
        <v>0</v>
      </c>
      <c r="BA229" s="81"/>
      <c r="BB229" s="81">
        <f t="shared" si="90"/>
        <v>0</v>
      </c>
      <c r="BC229" s="81"/>
      <c r="BD229" s="182">
        <f t="shared" si="91"/>
        <v>0</v>
      </c>
      <c r="BE229" s="81"/>
      <c r="BF229" s="81">
        <f t="shared" si="92"/>
        <v>-140800</v>
      </c>
      <c r="BG229" s="81"/>
      <c r="BH229" s="182">
        <f t="shared" si="93"/>
        <v>-1.4940287131521068E-2</v>
      </c>
      <c r="BJ229" s="81" t="str">
        <f t="shared" si="94"/>
        <v/>
      </c>
      <c r="BK229" s="81"/>
      <c r="BL229" s="182" t="e">
        <f t="shared" si="95"/>
        <v>#N/A</v>
      </c>
      <c r="BM229" s="81"/>
    </row>
    <row r="230" spans="2:65" ht="15.75" customHeight="1">
      <c r="C230" s="19"/>
      <c r="D230" s="13"/>
      <c r="E230" s="13"/>
      <c r="F230" s="13"/>
      <c r="G230" s="13"/>
      <c r="H230" s="13"/>
      <c r="I230" s="13"/>
      <c r="J230" s="13" t="s">
        <v>31</v>
      </c>
      <c r="K230" s="20"/>
      <c r="L230" s="66"/>
      <c r="M230" s="125"/>
      <c r="N230" s="125"/>
      <c r="O230" s="80"/>
      <c r="P230" s="125"/>
      <c r="Q230" s="125"/>
      <c r="R230" s="125"/>
      <c r="S230" s="125"/>
      <c r="T230" s="125"/>
      <c r="U230" s="125"/>
      <c r="V230" s="125"/>
      <c r="W230" s="125"/>
      <c r="X230" s="125"/>
      <c r="Y230" s="125"/>
      <c r="Z230" s="41" t="str">
        <f t="shared" si="76"/>
        <v/>
      </c>
      <c r="AA230" s="125"/>
      <c r="AB230" s="181" t="str">
        <f t="shared" si="77"/>
        <v/>
      </c>
      <c r="AC230" s="161"/>
      <c r="AD230" s="41" t="str">
        <f t="shared" si="78"/>
        <v/>
      </c>
      <c r="AE230" s="125"/>
      <c r="AF230" s="181" t="str">
        <f t="shared" si="79"/>
        <v/>
      </c>
      <c r="AG230" s="125"/>
      <c r="AH230" s="41" t="str">
        <f t="shared" si="80"/>
        <v/>
      </c>
      <c r="AI230" s="125"/>
      <c r="AJ230" s="181" t="str">
        <f t="shared" si="81"/>
        <v/>
      </c>
      <c r="AK230" s="161"/>
      <c r="AL230" s="41" t="str">
        <f t="shared" si="82"/>
        <v/>
      </c>
      <c r="AM230" s="125"/>
      <c r="AN230" s="181" t="str">
        <f t="shared" si="83"/>
        <v/>
      </c>
      <c r="AP230" s="41" t="str">
        <f t="shared" si="84"/>
        <v/>
      </c>
      <c r="AQ230" s="125"/>
      <c r="AR230" s="181" t="str">
        <f t="shared" si="85"/>
        <v/>
      </c>
      <c r="AS230" s="125"/>
      <c r="AT230" s="41" t="str">
        <f t="shared" si="86"/>
        <v/>
      </c>
      <c r="AU230" s="125"/>
      <c r="AV230" s="181" t="str">
        <f t="shared" si="87"/>
        <v/>
      </c>
      <c r="AW230" s="125"/>
      <c r="AX230" s="41" t="str">
        <f t="shared" si="88"/>
        <v/>
      </c>
      <c r="AY230" s="125"/>
      <c r="AZ230" s="181" t="str">
        <f t="shared" si="89"/>
        <v/>
      </c>
      <c r="BA230" s="125"/>
      <c r="BB230" s="41" t="str">
        <f t="shared" si="90"/>
        <v/>
      </c>
      <c r="BC230" s="125"/>
      <c r="BD230" s="181" t="str">
        <f t="shared" si="91"/>
        <v/>
      </c>
      <c r="BE230" s="125"/>
      <c r="BF230" s="41" t="str">
        <f t="shared" si="92"/>
        <v/>
      </c>
      <c r="BG230" s="125"/>
      <c r="BH230" s="181" t="str">
        <f t="shared" si="93"/>
        <v/>
      </c>
      <c r="BJ230" s="41" t="str">
        <f t="shared" si="94"/>
        <v/>
      </c>
      <c r="BK230" s="125"/>
      <c r="BL230" s="181" t="str">
        <f t="shared" si="95"/>
        <v/>
      </c>
      <c r="BM230" s="125"/>
    </row>
    <row r="231" spans="2:65" ht="15.75" customHeight="1">
      <c r="C231" s="19"/>
      <c r="D231" s="13"/>
      <c r="E231" s="13"/>
      <c r="F231" s="13"/>
      <c r="G231" s="13"/>
      <c r="H231" s="13" t="s">
        <v>39</v>
      </c>
      <c r="I231" s="13"/>
      <c r="J231" s="13"/>
      <c r="K231" s="20"/>
      <c r="L231" s="66"/>
      <c r="M231" s="125"/>
      <c r="N231" s="41">
        <f>SUM(N228:N229)</f>
        <v>11497848</v>
      </c>
      <c r="O231" s="80"/>
      <c r="P231" s="41">
        <f>SUM(P228:P229)</f>
        <v>11672848</v>
      </c>
      <c r="Q231" s="41"/>
      <c r="R231" s="41">
        <f>SUM(R228:R229)</f>
        <v>12000000</v>
      </c>
      <c r="S231" s="41"/>
      <c r="T231" s="41" t="e">
        <f>SUM(T228:T229)</f>
        <v>#N/A</v>
      </c>
      <c r="U231" s="41"/>
      <c r="V231" s="41">
        <f>SUM(V228:V229)</f>
        <v>11912848</v>
      </c>
      <c r="W231" s="41"/>
      <c r="X231" s="41">
        <f>SUM(X228:X229)</f>
        <v>11672848</v>
      </c>
      <c r="Y231" s="41"/>
      <c r="Z231" s="41">
        <f t="shared" si="76"/>
        <v>-240000</v>
      </c>
      <c r="AA231" s="41"/>
      <c r="AB231" s="181">
        <f t="shared" si="77"/>
        <v>-2.0146315977505935E-2</v>
      </c>
      <c r="AC231" s="161"/>
      <c r="AD231" s="41">
        <f t="shared" si="78"/>
        <v>0</v>
      </c>
      <c r="AE231" s="41"/>
      <c r="AF231" s="181">
        <f t="shared" si="79"/>
        <v>0</v>
      </c>
      <c r="AG231" s="41"/>
      <c r="AH231" s="41">
        <f t="shared" si="80"/>
        <v>175000</v>
      </c>
      <c r="AI231" s="41"/>
      <c r="AJ231" s="181">
        <f t="shared" si="81"/>
        <v>1.5220239474378117E-2</v>
      </c>
      <c r="AK231" s="161"/>
      <c r="AL231" s="41">
        <f t="shared" si="82"/>
        <v>-327152</v>
      </c>
      <c r="AM231" s="41"/>
      <c r="AN231" s="181">
        <f t="shared" si="83"/>
        <v>-2.7262666666666657E-2</v>
      </c>
      <c r="AP231" s="41" t="str">
        <f t="shared" si="84"/>
        <v/>
      </c>
      <c r="AQ231" s="41"/>
      <c r="AR231" s="181" t="e">
        <f t="shared" si="85"/>
        <v>#N/A</v>
      </c>
      <c r="AS231" s="41"/>
      <c r="AT231" s="41" t="str">
        <f t="shared" si="86"/>
        <v/>
      </c>
      <c r="AU231" s="41"/>
      <c r="AV231" s="181" t="e">
        <f t="shared" si="87"/>
        <v>#N/A</v>
      </c>
      <c r="AW231" s="41"/>
      <c r="AX231" s="41">
        <f t="shared" si="88"/>
        <v>415000</v>
      </c>
      <c r="AY231" s="41"/>
      <c r="AZ231" s="181">
        <f t="shared" si="89"/>
        <v>3.6093710753525299E-2</v>
      </c>
      <c r="BA231" s="41"/>
      <c r="BB231" s="41">
        <f t="shared" si="90"/>
        <v>240000</v>
      </c>
      <c r="BC231" s="41"/>
      <c r="BD231" s="181">
        <f t="shared" si="91"/>
        <v>2.0560535012535075E-2</v>
      </c>
      <c r="BE231" s="41"/>
      <c r="BF231" s="41">
        <f t="shared" si="92"/>
        <v>-87152</v>
      </c>
      <c r="BG231" s="41"/>
      <c r="BH231" s="181">
        <f t="shared" si="93"/>
        <v>-7.2626666666666395E-3</v>
      </c>
      <c r="BJ231" s="41" t="str">
        <f t="shared" si="94"/>
        <v/>
      </c>
      <c r="BK231" s="41"/>
      <c r="BL231" s="181" t="e">
        <f t="shared" si="95"/>
        <v>#N/A</v>
      </c>
      <c r="BM231" s="41"/>
    </row>
    <row r="232" spans="2:65" ht="15.75" customHeight="1">
      <c r="C232" s="19"/>
      <c r="D232" s="13"/>
      <c r="E232" s="13"/>
      <c r="F232" s="13"/>
      <c r="G232" s="13"/>
      <c r="H232" s="13"/>
      <c r="I232" s="13"/>
      <c r="J232" s="13"/>
      <c r="K232" s="20"/>
      <c r="L232" s="66"/>
      <c r="M232" s="125"/>
      <c r="N232" s="125"/>
      <c r="O232" s="80"/>
      <c r="P232" s="125"/>
      <c r="Q232" s="125"/>
      <c r="R232" s="125"/>
      <c r="S232" s="125"/>
      <c r="T232" s="125"/>
      <c r="U232" s="125"/>
      <c r="V232" s="125"/>
      <c r="W232" s="125"/>
      <c r="X232" s="125"/>
      <c r="Y232" s="125"/>
      <c r="Z232" s="41" t="str">
        <f t="shared" si="76"/>
        <v/>
      </c>
      <c r="AA232" s="125"/>
      <c r="AB232" s="181" t="str">
        <f t="shared" si="77"/>
        <v/>
      </c>
      <c r="AC232" s="161"/>
      <c r="AD232" s="41" t="str">
        <f t="shared" si="78"/>
        <v/>
      </c>
      <c r="AE232" s="125"/>
      <c r="AF232" s="181" t="str">
        <f t="shared" si="79"/>
        <v/>
      </c>
      <c r="AG232" s="125"/>
      <c r="AH232" s="41" t="str">
        <f t="shared" si="80"/>
        <v/>
      </c>
      <c r="AI232" s="125"/>
      <c r="AJ232" s="181" t="str">
        <f t="shared" si="81"/>
        <v/>
      </c>
      <c r="AK232" s="161"/>
      <c r="AL232" s="41" t="str">
        <f t="shared" si="82"/>
        <v/>
      </c>
      <c r="AM232" s="125"/>
      <c r="AN232" s="181" t="str">
        <f t="shared" si="83"/>
        <v/>
      </c>
      <c r="AP232" s="41" t="str">
        <f t="shared" si="84"/>
        <v/>
      </c>
      <c r="AQ232" s="125"/>
      <c r="AR232" s="181" t="str">
        <f t="shared" si="85"/>
        <v/>
      </c>
      <c r="AS232" s="125"/>
      <c r="AT232" s="41" t="str">
        <f t="shared" si="86"/>
        <v/>
      </c>
      <c r="AU232" s="125"/>
      <c r="AV232" s="181" t="str">
        <f t="shared" si="87"/>
        <v/>
      </c>
      <c r="AW232" s="125"/>
      <c r="AX232" s="41" t="str">
        <f t="shared" si="88"/>
        <v/>
      </c>
      <c r="AY232" s="125"/>
      <c r="AZ232" s="181" t="str">
        <f t="shared" si="89"/>
        <v/>
      </c>
      <c r="BA232" s="125"/>
      <c r="BB232" s="41" t="str">
        <f t="shared" si="90"/>
        <v/>
      </c>
      <c r="BC232" s="125"/>
      <c r="BD232" s="181" t="str">
        <f t="shared" si="91"/>
        <v/>
      </c>
      <c r="BE232" s="125"/>
      <c r="BF232" s="41" t="str">
        <f t="shared" si="92"/>
        <v/>
      </c>
      <c r="BG232" s="125"/>
      <c r="BH232" s="181" t="str">
        <f t="shared" si="93"/>
        <v/>
      </c>
      <c r="BJ232" s="41" t="str">
        <f t="shared" si="94"/>
        <v/>
      </c>
      <c r="BK232" s="125"/>
      <c r="BL232" s="181" t="str">
        <f t="shared" si="95"/>
        <v/>
      </c>
      <c r="BM232" s="125"/>
    </row>
    <row r="233" spans="2:65" ht="15.75" customHeight="1">
      <c r="B233" s="230">
        <v>123.1</v>
      </c>
      <c r="C233" s="19"/>
      <c r="D233" s="18" t="s">
        <v>13</v>
      </c>
      <c r="E233" s="13" t="s">
        <v>356</v>
      </c>
      <c r="F233" s="13"/>
      <c r="G233" s="13"/>
      <c r="H233" s="13"/>
      <c r="I233" s="13"/>
      <c r="J233" s="13"/>
      <c r="K233" s="20"/>
      <c r="L233" s="66" t="s">
        <v>29</v>
      </c>
      <c r="M233" s="125"/>
      <c r="N233" s="41">
        <f>VLOOKUP($B233,'[1]09-10-11'!$A$4:$EA$400,MATCH(N$2, '[1]09-10-11'!$A$4:$EA$4, 0))</f>
        <v>353238</v>
      </c>
      <c r="O233" s="80"/>
      <c r="P233" s="41">
        <f>VLOOKUP($B233,'[1]09-10-11'!$A$4:$EA$400,MATCH(P$2, '[1]09-10-11'!$A$4:$EA$4, 0))</f>
        <v>403238</v>
      </c>
      <c r="Q233" s="41"/>
      <c r="R233" s="41">
        <f>VLOOKUP($B233,'[1]09-10-11'!$A$4:$EA$400,MATCH(R$2, '[1]09-10-11'!$A$4:$EA$4, 0))</f>
        <v>353238</v>
      </c>
      <c r="S233" s="41"/>
      <c r="T233" s="41" t="e">
        <f>VLOOKUP($B233,'[1]09-10-11'!$A$4:$EA$400,MATCH(T$2, '[1]09-10-11'!$A$4:$EA$4, 0))</f>
        <v>#N/A</v>
      </c>
      <c r="U233" s="41"/>
      <c r="V233" s="41">
        <f>VLOOKUP($B233,'[1]09-10-11'!$A$4:$EA$400,MATCH(V$2, '[1]09-10-11'!$A$4:$EA$4, 0))</f>
        <v>368238</v>
      </c>
      <c r="W233" s="41"/>
      <c r="X233" s="41">
        <f>VLOOKUP($B233,'[1]09-10-11'!$A$4:$EA$400,MATCH(X$2, '[1]09-10-11'!$A$4:$EA$4, 0))</f>
        <v>403238</v>
      </c>
      <c r="Y233" s="41"/>
      <c r="Z233" s="41">
        <f t="shared" si="76"/>
        <v>35000</v>
      </c>
      <c r="AA233" s="41"/>
      <c r="AB233" s="181">
        <f t="shared" si="77"/>
        <v>9.5047224892596649E-2</v>
      </c>
      <c r="AC233" s="161"/>
      <c r="AD233" s="41">
        <f t="shared" si="78"/>
        <v>0</v>
      </c>
      <c r="AE233" s="41"/>
      <c r="AF233" s="181">
        <f t="shared" si="79"/>
        <v>0</v>
      </c>
      <c r="AG233" s="41"/>
      <c r="AH233" s="41">
        <f t="shared" si="80"/>
        <v>50000</v>
      </c>
      <c r="AI233" s="41"/>
      <c r="AJ233" s="181">
        <f t="shared" si="81"/>
        <v>0.14154762511394581</v>
      </c>
      <c r="AK233" s="161"/>
      <c r="AL233" s="41">
        <f t="shared" si="82"/>
        <v>50000</v>
      </c>
      <c r="AM233" s="41"/>
      <c r="AN233" s="181">
        <f t="shared" si="83"/>
        <v>0.14154762511394581</v>
      </c>
      <c r="AP233" s="41" t="str">
        <f t="shared" si="84"/>
        <v/>
      </c>
      <c r="AQ233" s="41"/>
      <c r="AR233" s="181" t="e">
        <f t="shared" si="85"/>
        <v>#N/A</v>
      </c>
      <c r="AS233" s="41"/>
      <c r="AT233" s="41" t="str">
        <f t="shared" si="86"/>
        <v/>
      </c>
      <c r="AU233" s="41"/>
      <c r="AV233" s="181" t="e">
        <f t="shared" si="87"/>
        <v>#N/A</v>
      </c>
      <c r="AW233" s="41"/>
      <c r="AX233" s="41">
        <f t="shared" si="88"/>
        <v>15000</v>
      </c>
      <c r="AY233" s="41"/>
      <c r="AZ233" s="181">
        <f t="shared" si="89"/>
        <v>4.2464287534183853E-2</v>
      </c>
      <c r="BA233" s="41"/>
      <c r="BB233" s="41">
        <f t="shared" si="90"/>
        <v>-35000</v>
      </c>
      <c r="BC233" s="41"/>
      <c r="BD233" s="181">
        <f t="shared" si="91"/>
        <v>-8.6797375247372521E-2</v>
      </c>
      <c r="BE233" s="41"/>
      <c r="BF233" s="41">
        <f t="shared" si="92"/>
        <v>15000</v>
      </c>
      <c r="BG233" s="41"/>
      <c r="BH233" s="181">
        <f t="shared" si="93"/>
        <v>4.2464287534183853E-2</v>
      </c>
      <c r="BJ233" s="41" t="str">
        <f t="shared" si="94"/>
        <v/>
      </c>
      <c r="BK233" s="41"/>
      <c r="BL233" s="181" t="e">
        <f t="shared" si="95"/>
        <v>#N/A</v>
      </c>
      <c r="BM233" s="41"/>
    </row>
    <row r="234" spans="2:65" ht="15.75" customHeight="1">
      <c r="B234" s="230">
        <v>123.2</v>
      </c>
      <c r="C234" s="19"/>
      <c r="D234" s="18" t="s">
        <v>15</v>
      </c>
      <c r="E234" s="13" t="s">
        <v>357</v>
      </c>
      <c r="F234" s="13"/>
      <c r="G234" s="13"/>
      <c r="H234" s="13"/>
      <c r="I234" s="13"/>
      <c r="J234" s="13"/>
      <c r="K234" s="20"/>
      <c r="L234" s="66" t="s">
        <v>29</v>
      </c>
      <c r="M234" s="125"/>
      <c r="N234" s="81">
        <f>VLOOKUP($B234,'[1]09-10-11'!$A$4:$EA$400,MATCH(N$2, '[1]09-10-11'!$A$4:$EA$4, 0))</f>
        <v>438556</v>
      </c>
      <c r="O234" s="80"/>
      <c r="P234" s="81">
        <f>VLOOKUP($B234,'[1]09-10-11'!$A$4:$EA$400,MATCH(P$2, '[1]09-10-11'!$A$4:$EA$4, 0))</f>
        <v>503556</v>
      </c>
      <c r="Q234" s="81"/>
      <c r="R234" s="81">
        <f>VLOOKUP($B234,'[1]09-10-11'!$A$4:$EA$400,MATCH(R$2, '[1]09-10-11'!$A$4:$EA$4, 0))</f>
        <v>438556</v>
      </c>
      <c r="S234" s="81"/>
      <c r="T234" s="81" t="e">
        <f>VLOOKUP($B234,'[1]09-10-11'!$A$4:$EA$400,MATCH(T$2, '[1]09-10-11'!$A$4:$EA$4, 0))</f>
        <v>#N/A</v>
      </c>
      <c r="U234" s="81"/>
      <c r="V234" s="81">
        <f>VLOOKUP($B234,'[1]09-10-11'!$A$4:$EA$400,MATCH(V$2, '[1]09-10-11'!$A$4:$EA$4, 0))</f>
        <v>458556</v>
      </c>
      <c r="W234" s="81"/>
      <c r="X234" s="81">
        <f>VLOOKUP($B234,'[1]09-10-11'!$A$4:$EA$400,MATCH(X$2, '[1]09-10-11'!$A$4:$EA$4, 0))</f>
        <v>503556</v>
      </c>
      <c r="Y234" s="41"/>
      <c r="Z234" s="81">
        <f t="shared" si="76"/>
        <v>45000</v>
      </c>
      <c r="AA234" s="81"/>
      <c r="AB234" s="182">
        <f t="shared" si="77"/>
        <v>9.8134142830973659E-2</v>
      </c>
      <c r="AC234" s="156"/>
      <c r="AD234" s="81">
        <f t="shared" si="78"/>
        <v>0</v>
      </c>
      <c r="AE234" s="81"/>
      <c r="AF234" s="182">
        <f t="shared" si="79"/>
        <v>0</v>
      </c>
      <c r="AG234" s="81"/>
      <c r="AH234" s="81">
        <f t="shared" si="80"/>
        <v>65000</v>
      </c>
      <c r="AI234" s="81"/>
      <c r="AJ234" s="182">
        <f t="shared" si="81"/>
        <v>0.14821368308722271</v>
      </c>
      <c r="AK234" s="157"/>
      <c r="AL234" s="81">
        <f t="shared" si="82"/>
        <v>65000</v>
      </c>
      <c r="AM234" s="81"/>
      <c r="AN234" s="182">
        <f t="shared" si="83"/>
        <v>0.14821368308722271</v>
      </c>
      <c r="AP234" s="81" t="str">
        <f t="shared" si="84"/>
        <v/>
      </c>
      <c r="AQ234" s="81"/>
      <c r="AR234" s="182" t="e">
        <f t="shared" si="85"/>
        <v>#N/A</v>
      </c>
      <c r="AS234" s="81"/>
      <c r="AT234" s="81" t="str">
        <f t="shared" si="86"/>
        <v/>
      </c>
      <c r="AU234" s="81"/>
      <c r="AV234" s="182" t="e">
        <f t="shared" si="87"/>
        <v>#N/A</v>
      </c>
      <c r="AW234" s="81"/>
      <c r="AX234" s="81">
        <f t="shared" si="88"/>
        <v>20000</v>
      </c>
      <c r="AY234" s="81"/>
      <c r="AZ234" s="182">
        <f t="shared" si="89"/>
        <v>4.5604210180683946E-2</v>
      </c>
      <c r="BA234" s="81"/>
      <c r="BB234" s="81">
        <f t="shared" si="90"/>
        <v>-45000</v>
      </c>
      <c r="BC234" s="81"/>
      <c r="BD234" s="182">
        <f t="shared" si="91"/>
        <v>-8.9364440101994624E-2</v>
      </c>
      <c r="BE234" s="81"/>
      <c r="BF234" s="81">
        <f t="shared" si="92"/>
        <v>20000</v>
      </c>
      <c r="BG234" s="81"/>
      <c r="BH234" s="182">
        <f t="shared" si="93"/>
        <v>4.5604210180683946E-2</v>
      </c>
      <c r="BJ234" s="81" t="str">
        <f t="shared" si="94"/>
        <v/>
      </c>
      <c r="BK234" s="81"/>
      <c r="BL234" s="182" t="e">
        <f t="shared" si="95"/>
        <v>#N/A</v>
      </c>
      <c r="BM234" s="81"/>
    </row>
    <row r="235" spans="2:65" ht="15.75" customHeight="1">
      <c r="C235" s="19"/>
      <c r="D235" s="13"/>
      <c r="E235" s="13"/>
      <c r="F235" s="13"/>
      <c r="G235" s="13"/>
      <c r="H235" s="13"/>
      <c r="I235" s="13"/>
      <c r="J235" s="13"/>
      <c r="K235" s="20"/>
      <c r="L235" s="66"/>
      <c r="M235" s="125"/>
      <c r="N235" s="125"/>
      <c r="O235" s="80"/>
      <c r="P235" s="125"/>
      <c r="Q235" s="125"/>
      <c r="R235" s="125"/>
      <c r="S235" s="125"/>
      <c r="T235" s="125"/>
      <c r="U235" s="125"/>
      <c r="V235" s="125"/>
      <c r="W235" s="125"/>
      <c r="X235" s="125"/>
      <c r="Y235" s="125"/>
      <c r="Z235" s="41" t="str">
        <f t="shared" si="76"/>
        <v/>
      </c>
      <c r="AA235" s="125"/>
      <c r="AB235" s="181" t="str">
        <f t="shared" si="77"/>
        <v/>
      </c>
      <c r="AC235" s="161"/>
      <c r="AD235" s="41" t="str">
        <f t="shared" si="78"/>
        <v/>
      </c>
      <c r="AE235" s="125"/>
      <c r="AF235" s="181" t="str">
        <f t="shared" si="79"/>
        <v/>
      </c>
      <c r="AG235" s="125"/>
      <c r="AH235" s="41" t="str">
        <f t="shared" si="80"/>
        <v/>
      </c>
      <c r="AI235" s="125"/>
      <c r="AJ235" s="181" t="str">
        <f t="shared" si="81"/>
        <v/>
      </c>
      <c r="AK235" s="161"/>
      <c r="AL235" s="41" t="str">
        <f t="shared" si="82"/>
        <v/>
      </c>
      <c r="AM235" s="125"/>
      <c r="AN235" s="181" t="str">
        <f t="shared" si="83"/>
        <v/>
      </c>
      <c r="AP235" s="41" t="str">
        <f t="shared" si="84"/>
        <v/>
      </c>
      <c r="AQ235" s="125"/>
      <c r="AR235" s="181" t="str">
        <f t="shared" si="85"/>
        <v/>
      </c>
      <c r="AS235" s="125"/>
      <c r="AT235" s="41" t="str">
        <f t="shared" si="86"/>
        <v/>
      </c>
      <c r="AU235" s="125"/>
      <c r="AV235" s="181" t="str">
        <f t="shared" si="87"/>
        <v/>
      </c>
      <c r="AW235" s="125"/>
      <c r="AX235" s="41" t="str">
        <f t="shared" si="88"/>
        <v/>
      </c>
      <c r="AY235" s="125"/>
      <c r="AZ235" s="181" t="str">
        <f t="shared" si="89"/>
        <v/>
      </c>
      <c r="BA235" s="125"/>
      <c r="BB235" s="41" t="str">
        <f t="shared" si="90"/>
        <v/>
      </c>
      <c r="BC235" s="125"/>
      <c r="BD235" s="181" t="str">
        <f t="shared" si="91"/>
        <v/>
      </c>
      <c r="BE235" s="125"/>
      <c r="BF235" s="41" t="str">
        <f t="shared" si="92"/>
        <v/>
      </c>
      <c r="BG235" s="125"/>
      <c r="BH235" s="181" t="str">
        <f t="shared" si="93"/>
        <v/>
      </c>
      <c r="BJ235" s="41" t="str">
        <f t="shared" si="94"/>
        <v/>
      </c>
      <c r="BK235" s="125"/>
      <c r="BL235" s="181" t="str">
        <f t="shared" si="95"/>
        <v/>
      </c>
      <c r="BM235" s="125"/>
    </row>
    <row r="236" spans="2:65" ht="15.75" customHeight="1">
      <c r="C236" s="19"/>
      <c r="D236" s="13"/>
      <c r="E236" s="13"/>
      <c r="F236" s="13"/>
      <c r="G236" s="13"/>
      <c r="H236" s="13"/>
      <c r="I236" s="13" t="s">
        <v>53</v>
      </c>
      <c r="J236" s="13"/>
      <c r="K236" s="20"/>
      <c r="L236" s="66"/>
      <c r="M236" s="125"/>
      <c r="N236" s="41">
        <f>SUM(N230:N235)</f>
        <v>12289642</v>
      </c>
      <c r="O236" s="80"/>
      <c r="P236" s="41">
        <f>SUM(P230:P235)</f>
        <v>12579642</v>
      </c>
      <c r="Q236" s="41"/>
      <c r="R236" s="41">
        <f>SUM(R230:R235)</f>
        <v>12791794</v>
      </c>
      <c r="S236" s="41"/>
      <c r="T236" s="41" t="e">
        <f>SUM(T230:T235)</f>
        <v>#N/A</v>
      </c>
      <c r="U236" s="41"/>
      <c r="V236" s="41">
        <f>SUM(V230:V235)</f>
        <v>12739642</v>
      </c>
      <c r="W236" s="41"/>
      <c r="X236" s="41">
        <f>SUM(X230:X235)</f>
        <v>12579642</v>
      </c>
      <c r="Y236" s="41"/>
      <c r="Z236" s="41">
        <f t="shared" si="76"/>
        <v>-160000</v>
      </c>
      <c r="AA236" s="41"/>
      <c r="AB236" s="181">
        <f t="shared" si="77"/>
        <v>-1.2559222621797428E-2</v>
      </c>
      <c r="AC236" s="161"/>
      <c r="AD236" s="41">
        <f t="shared" si="78"/>
        <v>0</v>
      </c>
      <c r="AE236" s="41"/>
      <c r="AF236" s="181">
        <f t="shared" si="79"/>
        <v>0</v>
      </c>
      <c r="AG236" s="41"/>
      <c r="AH236" s="41">
        <f t="shared" si="80"/>
        <v>290000</v>
      </c>
      <c r="AI236" s="41"/>
      <c r="AJ236" s="181">
        <f t="shared" si="81"/>
        <v>2.3597107222488756E-2</v>
      </c>
      <c r="AK236" s="161"/>
      <c r="AL236" s="41">
        <f t="shared" si="82"/>
        <v>-212152</v>
      </c>
      <c r="AM236" s="41"/>
      <c r="AN236" s="181">
        <f t="shared" si="83"/>
        <v>-1.6585007544680619E-2</v>
      </c>
      <c r="AP236" s="41" t="str">
        <f t="shared" si="84"/>
        <v/>
      </c>
      <c r="AQ236" s="41"/>
      <c r="AR236" s="181" t="e">
        <f t="shared" si="85"/>
        <v>#N/A</v>
      </c>
      <c r="AS236" s="41"/>
      <c r="AT236" s="41" t="str">
        <f t="shared" si="86"/>
        <v/>
      </c>
      <c r="AU236" s="41"/>
      <c r="AV236" s="181" t="e">
        <f t="shared" si="87"/>
        <v>#N/A</v>
      </c>
      <c r="AW236" s="41"/>
      <c r="AX236" s="41">
        <f t="shared" si="88"/>
        <v>450000</v>
      </c>
      <c r="AY236" s="41"/>
      <c r="AZ236" s="181">
        <f t="shared" si="89"/>
        <v>3.6616200862482406E-2</v>
      </c>
      <c r="BA236" s="41"/>
      <c r="BB236" s="41">
        <f t="shared" si="90"/>
        <v>160000</v>
      </c>
      <c r="BC236" s="41"/>
      <c r="BD236" s="181">
        <f t="shared" si="91"/>
        <v>1.27189629084834E-2</v>
      </c>
      <c r="BE236" s="41"/>
      <c r="BF236" s="41">
        <f t="shared" si="92"/>
        <v>-52152</v>
      </c>
      <c r="BG236" s="41"/>
      <c r="BH236" s="181">
        <f t="shared" si="93"/>
        <v>-4.0769887319949127E-3</v>
      </c>
      <c r="BJ236" s="41" t="str">
        <f t="shared" si="94"/>
        <v/>
      </c>
      <c r="BK236" s="41"/>
      <c r="BL236" s="181" t="e">
        <f t="shared" si="95"/>
        <v>#N/A</v>
      </c>
      <c r="BM236" s="41"/>
    </row>
    <row r="237" spans="2:65" ht="15.75" customHeight="1">
      <c r="C237" s="19"/>
      <c r="D237" s="13"/>
      <c r="E237" s="13"/>
      <c r="F237" s="13"/>
      <c r="G237" s="13"/>
      <c r="H237" s="13"/>
      <c r="I237" s="13"/>
      <c r="J237" s="13"/>
      <c r="K237" s="20"/>
      <c r="L237" s="66"/>
      <c r="M237" s="125"/>
      <c r="N237" s="125"/>
      <c r="O237" s="80"/>
      <c r="P237" s="125"/>
      <c r="Q237" s="125"/>
      <c r="R237" s="125"/>
      <c r="S237" s="125"/>
      <c r="T237" s="125"/>
      <c r="U237" s="125"/>
      <c r="V237" s="125"/>
      <c r="W237" s="125"/>
      <c r="X237" s="125"/>
      <c r="Y237" s="125"/>
      <c r="Z237" s="41" t="str">
        <f t="shared" si="76"/>
        <v/>
      </c>
      <c r="AA237" s="125"/>
      <c r="AB237" s="181" t="str">
        <f t="shared" si="77"/>
        <v/>
      </c>
      <c r="AC237" s="161"/>
      <c r="AD237" s="41" t="str">
        <f t="shared" si="78"/>
        <v/>
      </c>
      <c r="AE237" s="125"/>
      <c r="AF237" s="181" t="str">
        <f t="shared" si="79"/>
        <v/>
      </c>
      <c r="AG237" s="125"/>
      <c r="AH237" s="41" t="str">
        <f t="shared" si="80"/>
        <v/>
      </c>
      <c r="AI237" s="125"/>
      <c r="AJ237" s="181" t="str">
        <f t="shared" si="81"/>
        <v/>
      </c>
      <c r="AK237" s="161"/>
      <c r="AL237" s="41" t="str">
        <f t="shared" si="82"/>
        <v/>
      </c>
      <c r="AM237" s="125"/>
      <c r="AN237" s="181" t="str">
        <f t="shared" si="83"/>
        <v/>
      </c>
      <c r="AP237" s="41" t="str">
        <f t="shared" si="84"/>
        <v/>
      </c>
      <c r="AQ237" s="125"/>
      <c r="AR237" s="181" t="str">
        <f t="shared" si="85"/>
        <v/>
      </c>
      <c r="AS237" s="125"/>
      <c r="AT237" s="41" t="str">
        <f t="shared" si="86"/>
        <v/>
      </c>
      <c r="AU237" s="125"/>
      <c r="AV237" s="181" t="str">
        <f t="shared" si="87"/>
        <v/>
      </c>
      <c r="AW237" s="125"/>
      <c r="AX237" s="41" t="str">
        <f t="shared" si="88"/>
        <v/>
      </c>
      <c r="AY237" s="125"/>
      <c r="AZ237" s="181" t="str">
        <f t="shared" si="89"/>
        <v/>
      </c>
      <c r="BA237" s="125"/>
      <c r="BB237" s="41" t="str">
        <f t="shared" si="90"/>
        <v/>
      </c>
      <c r="BC237" s="125"/>
      <c r="BD237" s="181" t="str">
        <f t="shared" si="91"/>
        <v/>
      </c>
      <c r="BE237" s="125"/>
      <c r="BF237" s="41" t="str">
        <f t="shared" si="92"/>
        <v/>
      </c>
      <c r="BG237" s="125"/>
      <c r="BH237" s="181" t="str">
        <f t="shared" si="93"/>
        <v/>
      </c>
      <c r="BJ237" s="41" t="str">
        <f t="shared" si="94"/>
        <v/>
      </c>
      <c r="BK237" s="125"/>
      <c r="BL237" s="181" t="str">
        <f t="shared" si="95"/>
        <v/>
      </c>
      <c r="BM237" s="125"/>
    </row>
    <row r="238" spans="2:65" ht="15.75" customHeight="1">
      <c r="C238" s="17" t="s">
        <v>36</v>
      </c>
      <c r="D238" s="13" t="s">
        <v>358</v>
      </c>
      <c r="E238" s="13"/>
      <c r="F238" s="13"/>
      <c r="G238" s="13"/>
      <c r="H238" s="13"/>
      <c r="I238" s="13"/>
      <c r="J238" s="13"/>
      <c r="K238" s="20"/>
      <c r="L238" s="66"/>
      <c r="M238" s="125"/>
      <c r="N238" s="125"/>
      <c r="O238" s="80"/>
      <c r="P238" s="125"/>
      <c r="Q238" s="125"/>
      <c r="R238" s="125"/>
      <c r="S238" s="125"/>
      <c r="T238" s="125"/>
      <c r="U238" s="125"/>
      <c r="V238" s="125"/>
      <c r="W238" s="125"/>
      <c r="X238" s="125"/>
      <c r="Y238" s="125"/>
      <c r="Z238" s="41" t="str">
        <f t="shared" si="76"/>
        <v/>
      </c>
      <c r="AA238" s="125"/>
      <c r="AB238" s="181" t="str">
        <f t="shared" si="77"/>
        <v/>
      </c>
      <c r="AC238" s="161"/>
      <c r="AD238" s="41" t="str">
        <f t="shared" si="78"/>
        <v/>
      </c>
      <c r="AE238" s="125"/>
      <c r="AF238" s="181" t="str">
        <f t="shared" si="79"/>
        <v/>
      </c>
      <c r="AG238" s="125"/>
      <c r="AH238" s="41" t="str">
        <f t="shared" si="80"/>
        <v/>
      </c>
      <c r="AI238" s="125"/>
      <c r="AJ238" s="181" t="str">
        <f t="shared" si="81"/>
        <v/>
      </c>
      <c r="AK238" s="161"/>
      <c r="AL238" s="41" t="str">
        <f t="shared" si="82"/>
        <v/>
      </c>
      <c r="AM238" s="125"/>
      <c r="AN238" s="181" t="str">
        <f t="shared" si="83"/>
        <v/>
      </c>
      <c r="AP238" s="41" t="str">
        <f t="shared" si="84"/>
        <v/>
      </c>
      <c r="AQ238" s="125"/>
      <c r="AR238" s="181" t="str">
        <f t="shared" si="85"/>
        <v/>
      </c>
      <c r="AS238" s="125"/>
      <c r="AT238" s="41" t="str">
        <f t="shared" si="86"/>
        <v/>
      </c>
      <c r="AU238" s="125"/>
      <c r="AV238" s="181" t="str">
        <f t="shared" si="87"/>
        <v/>
      </c>
      <c r="AW238" s="125"/>
      <c r="AX238" s="41" t="str">
        <f t="shared" si="88"/>
        <v/>
      </c>
      <c r="AY238" s="125"/>
      <c r="AZ238" s="181" t="str">
        <f t="shared" si="89"/>
        <v/>
      </c>
      <c r="BA238" s="125"/>
      <c r="BB238" s="41" t="str">
        <f t="shared" si="90"/>
        <v/>
      </c>
      <c r="BC238" s="125"/>
      <c r="BD238" s="181" t="str">
        <f t="shared" si="91"/>
        <v/>
      </c>
      <c r="BE238" s="125"/>
      <c r="BF238" s="41" t="str">
        <f t="shared" si="92"/>
        <v/>
      </c>
      <c r="BG238" s="125"/>
      <c r="BH238" s="181" t="str">
        <f t="shared" si="93"/>
        <v/>
      </c>
      <c r="BJ238" s="41" t="str">
        <f t="shared" si="94"/>
        <v/>
      </c>
      <c r="BK238" s="125"/>
      <c r="BL238" s="181" t="str">
        <f t="shared" si="95"/>
        <v/>
      </c>
      <c r="BM238" s="125"/>
    </row>
    <row r="239" spans="2:65" ht="15.75" customHeight="1">
      <c r="B239" s="231">
        <v>124</v>
      </c>
      <c r="C239" s="13"/>
      <c r="D239" s="18" t="s">
        <v>38</v>
      </c>
      <c r="E239" s="13" t="s">
        <v>141</v>
      </c>
      <c r="F239" s="13"/>
      <c r="G239" s="13"/>
      <c r="H239" s="13"/>
      <c r="I239" s="13"/>
      <c r="J239" s="13"/>
      <c r="K239" s="20"/>
      <c r="L239" s="66" t="s">
        <v>29</v>
      </c>
      <c r="M239" s="125"/>
      <c r="N239" s="41">
        <f>VLOOKUP($B239,'[1]09-10-11'!$A$4:$EA$400,MATCH(N$2, '[1]09-10-11'!$A$4:$EA$4, 0))</f>
        <v>41630</v>
      </c>
      <c r="O239" s="80"/>
      <c r="P239" s="41">
        <f>VLOOKUP($B239,'[1]09-10-11'!$A$4:$EA$400,MATCH(P$2, '[1]09-10-11'!$A$4:$EA$4, 0))</f>
        <v>41630</v>
      </c>
      <c r="Q239" s="41"/>
      <c r="R239" s="41">
        <f>VLOOKUP($B239,'[1]09-10-11'!$A$4:$EA$400,MATCH(R$2, '[1]09-10-11'!$A$4:$EA$4, 0))</f>
        <v>41630</v>
      </c>
      <c r="S239" s="41"/>
      <c r="T239" s="41" t="e">
        <f>VLOOKUP($B239,'[1]09-10-11'!$A$4:$EA$400,MATCH(T$2, '[1]09-10-11'!$A$4:$EA$4, 0))</f>
        <v>#N/A</v>
      </c>
      <c r="U239" s="41"/>
      <c r="V239" s="41">
        <f>VLOOKUP($B239,'[1]09-10-11'!$A$4:$EA$400,MATCH(V$2, '[1]09-10-11'!$A$4:$EA$4, 0))</f>
        <v>41630</v>
      </c>
      <c r="W239" s="41"/>
      <c r="X239" s="41">
        <f>VLOOKUP($B239,'[1]09-10-11'!$A$4:$EA$400,MATCH(X$2, '[1]09-10-11'!$A$4:$EA$4, 0))</f>
        <v>41630</v>
      </c>
      <c r="Y239" s="41"/>
      <c r="Z239" s="41">
        <f t="shared" si="76"/>
        <v>0</v>
      </c>
      <c r="AA239" s="41"/>
      <c r="AB239" s="181">
        <f t="shared" si="77"/>
        <v>0</v>
      </c>
      <c r="AC239" s="161"/>
      <c r="AD239" s="41">
        <f t="shared" si="78"/>
        <v>0</v>
      </c>
      <c r="AE239" s="41"/>
      <c r="AF239" s="181">
        <f t="shared" si="79"/>
        <v>0</v>
      </c>
      <c r="AG239" s="41"/>
      <c r="AH239" s="41">
        <f t="shared" si="80"/>
        <v>0</v>
      </c>
      <c r="AI239" s="41"/>
      <c r="AJ239" s="181">
        <f t="shared" si="81"/>
        <v>0</v>
      </c>
      <c r="AK239" s="161"/>
      <c r="AL239" s="41">
        <f t="shared" si="82"/>
        <v>0</v>
      </c>
      <c r="AM239" s="41"/>
      <c r="AN239" s="181">
        <f t="shared" si="83"/>
        <v>0</v>
      </c>
      <c r="AP239" s="41" t="str">
        <f t="shared" si="84"/>
        <v/>
      </c>
      <c r="AQ239" s="41"/>
      <c r="AR239" s="181" t="e">
        <f t="shared" si="85"/>
        <v>#N/A</v>
      </c>
      <c r="AS239" s="41"/>
      <c r="AT239" s="41" t="str">
        <f t="shared" si="86"/>
        <v/>
      </c>
      <c r="AU239" s="41"/>
      <c r="AV239" s="181" t="e">
        <f t="shared" si="87"/>
        <v>#N/A</v>
      </c>
      <c r="AW239" s="41"/>
      <c r="AX239" s="41">
        <f t="shared" si="88"/>
        <v>0</v>
      </c>
      <c r="AY239" s="41"/>
      <c r="AZ239" s="181">
        <f t="shared" si="89"/>
        <v>0</v>
      </c>
      <c r="BA239" s="41"/>
      <c r="BB239" s="41">
        <f t="shared" si="90"/>
        <v>0</v>
      </c>
      <c r="BC239" s="41"/>
      <c r="BD239" s="181">
        <f t="shared" si="91"/>
        <v>0</v>
      </c>
      <c r="BE239" s="41"/>
      <c r="BF239" s="41">
        <f t="shared" si="92"/>
        <v>0</v>
      </c>
      <c r="BG239" s="41"/>
      <c r="BH239" s="181">
        <f t="shared" si="93"/>
        <v>0</v>
      </c>
      <c r="BJ239" s="41" t="str">
        <f t="shared" si="94"/>
        <v/>
      </c>
      <c r="BK239" s="41"/>
      <c r="BL239" s="181" t="e">
        <f t="shared" si="95"/>
        <v>#N/A</v>
      </c>
      <c r="BM239" s="41"/>
    </row>
    <row r="240" spans="2:65" ht="20.25" customHeight="1">
      <c r="B240" s="231">
        <v>125</v>
      </c>
      <c r="C240" s="19"/>
      <c r="D240" s="18" t="s">
        <v>13</v>
      </c>
      <c r="E240" s="13" t="s">
        <v>320</v>
      </c>
      <c r="F240" s="13"/>
      <c r="G240" s="13"/>
      <c r="H240" s="13"/>
      <c r="I240" s="13"/>
      <c r="J240" s="13"/>
      <c r="K240" s="20"/>
      <c r="L240" s="66" t="s">
        <v>29</v>
      </c>
      <c r="M240" s="125"/>
      <c r="N240" s="41">
        <f>VLOOKUP($B240,'[1]09-10-11'!$A$4:$EA$400,MATCH(N$2, '[1]09-10-11'!$A$4:$EA$4, 0))</f>
        <v>44345</v>
      </c>
      <c r="O240" s="80"/>
      <c r="P240" s="41">
        <f>VLOOKUP($B240,'[1]09-10-11'!$A$4:$EA$400,MATCH(P$2, '[1]09-10-11'!$A$4:$EA$4, 0))</f>
        <v>54345</v>
      </c>
      <c r="Q240" s="41"/>
      <c r="R240" s="41">
        <f>VLOOKUP($B240,'[1]09-10-11'!$A$4:$EA$400,MATCH(R$2, '[1]09-10-11'!$A$4:$EA$4, 0))</f>
        <v>51928</v>
      </c>
      <c r="S240" s="41"/>
      <c r="T240" s="41" t="e">
        <f>VLOOKUP($B240,'[1]09-10-11'!$A$4:$EA$400,MATCH(T$2, '[1]09-10-11'!$A$4:$EA$4, 0))</f>
        <v>#N/A</v>
      </c>
      <c r="U240" s="41"/>
      <c r="V240" s="41">
        <f>VLOOKUP($B240,'[1]09-10-11'!$A$4:$EA$400,MATCH(V$2, '[1]09-10-11'!$A$4:$EA$4, 0))</f>
        <v>44345</v>
      </c>
      <c r="W240" s="41"/>
      <c r="X240" s="41">
        <f>VLOOKUP($B240,'[1]09-10-11'!$A$4:$EA$400,MATCH(X$2, '[1]09-10-11'!$A$4:$EA$4, 0))</f>
        <v>64345</v>
      </c>
      <c r="Y240" s="41"/>
      <c r="Z240" s="41">
        <f t="shared" si="76"/>
        <v>20000</v>
      </c>
      <c r="AA240" s="41"/>
      <c r="AB240" s="181">
        <f t="shared" si="77"/>
        <v>0.45100913293494194</v>
      </c>
      <c r="AC240" s="161"/>
      <c r="AD240" s="41">
        <f t="shared" si="78"/>
        <v>10000</v>
      </c>
      <c r="AE240" s="41"/>
      <c r="AF240" s="181">
        <f t="shared" si="79"/>
        <v>0.18400956849756178</v>
      </c>
      <c r="AG240" s="41"/>
      <c r="AH240" s="41">
        <f t="shared" si="80"/>
        <v>20000</v>
      </c>
      <c r="AI240" s="41"/>
      <c r="AJ240" s="181">
        <f t="shared" si="81"/>
        <v>0.45100913293494194</v>
      </c>
      <c r="AK240" s="161"/>
      <c r="AL240" s="41">
        <f t="shared" si="82"/>
        <v>12417</v>
      </c>
      <c r="AM240" s="41"/>
      <c r="AN240" s="181">
        <f t="shared" si="83"/>
        <v>0.23911955014635655</v>
      </c>
      <c r="AP240" s="41" t="str">
        <f t="shared" si="84"/>
        <v/>
      </c>
      <c r="AQ240" s="41"/>
      <c r="AR240" s="181" t="e">
        <f t="shared" si="85"/>
        <v>#N/A</v>
      </c>
      <c r="AS240" s="41"/>
      <c r="AT240" s="41" t="str">
        <f t="shared" si="86"/>
        <v/>
      </c>
      <c r="AU240" s="41"/>
      <c r="AV240" s="181" t="e">
        <f t="shared" si="87"/>
        <v>#N/A</v>
      </c>
      <c r="AW240" s="41"/>
      <c r="AX240" s="41">
        <f t="shared" si="88"/>
        <v>0</v>
      </c>
      <c r="AY240" s="41"/>
      <c r="AZ240" s="181">
        <f t="shared" si="89"/>
        <v>0</v>
      </c>
      <c r="BA240" s="41"/>
      <c r="BB240" s="41">
        <f t="shared" si="90"/>
        <v>-10000</v>
      </c>
      <c r="BC240" s="41"/>
      <c r="BD240" s="181">
        <f t="shared" si="91"/>
        <v>-0.18400956849756189</v>
      </c>
      <c r="BE240" s="41"/>
      <c r="BF240" s="41">
        <f t="shared" si="92"/>
        <v>-7583</v>
      </c>
      <c r="BG240" s="41"/>
      <c r="BH240" s="181">
        <f t="shared" si="93"/>
        <v>-0.14602911723925438</v>
      </c>
      <c r="BJ240" s="41" t="str">
        <f t="shared" si="94"/>
        <v/>
      </c>
      <c r="BK240" s="41"/>
      <c r="BL240" s="181" t="e">
        <f t="shared" si="95"/>
        <v>#N/A</v>
      </c>
      <c r="BM240" s="41"/>
    </row>
    <row r="241" spans="2:65" ht="15.75" customHeight="1">
      <c r="B241" s="231">
        <v>126</v>
      </c>
      <c r="C241" s="19"/>
      <c r="D241" s="18" t="s">
        <v>15</v>
      </c>
      <c r="E241" s="13" t="s">
        <v>129</v>
      </c>
      <c r="F241" s="13"/>
      <c r="G241" s="13"/>
      <c r="H241" s="13"/>
      <c r="I241" s="13"/>
      <c r="J241" s="13"/>
      <c r="K241" s="20"/>
      <c r="L241" s="66" t="s">
        <v>29</v>
      </c>
      <c r="M241" s="125"/>
      <c r="N241" s="41">
        <f>VLOOKUP($B241,'[1]09-10-11'!$A$4:$EA$400,MATCH(N$2, '[1]09-10-11'!$A$4:$EA$4, 0))</f>
        <v>83700</v>
      </c>
      <c r="O241" s="80"/>
      <c r="P241" s="41">
        <f>VLOOKUP($B241,'[1]09-10-11'!$A$4:$EA$400,MATCH(P$2, '[1]09-10-11'!$A$4:$EA$4, 0))</f>
        <v>83700</v>
      </c>
      <c r="Q241" s="41"/>
      <c r="R241" s="41">
        <f>VLOOKUP($B241,'[1]09-10-11'!$A$4:$EA$400,MATCH(R$2, '[1]09-10-11'!$A$4:$EA$4, 0))</f>
        <v>83700</v>
      </c>
      <c r="S241" s="41"/>
      <c r="T241" s="41" t="e">
        <f>VLOOKUP($B241,'[1]09-10-11'!$A$4:$EA$400,MATCH(T$2, '[1]09-10-11'!$A$4:$EA$4, 0))</f>
        <v>#N/A</v>
      </c>
      <c r="U241" s="41"/>
      <c r="V241" s="41">
        <f>VLOOKUP($B241,'[1]09-10-11'!$A$4:$EA$400,MATCH(V$2, '[1]09-10-11'!$A$4:$EA$4, 0))</f>
        <v>83700</v>
      </c>
      <c r="W241" s="41"/>
      <c r="X241" s="41">
        <f>VLOOKUP($B241,'[1]09-10-11'!$A$4:$EA$400,MATCH(X$2, '[1]09-10-11'!$A$4:$EA$4, 0))</f>
        <v>83700</v>
      </c>
      <c r="Y241" s="41"/>
      <c r="Z241" s="41">
        <f t="shared" si="76"/>
        <v>0</v>
      </c>
      <c r="AA241" s="41"/>
      <c r="AB241" s="181">
        <f t="shared" si="77"/>
        <v>0</v>
      </c>
      <c r="AC241" s="161"/>
      <c r="AD241" s="41">
        <f t="shared" si="78"/>
        <v>0</v>
      </c>
      <c r="AE241" s="41"/>
      <c r="AF241" s="181">
        <f t="shared" si="79"/>
        <v>0</v>
      </c>
      <c r="AG241" s="41"/>
      <c r="AH241" s="41">
        <f t="shared" si="80"/>
        <v>0</v>
      </c>
      <c r="AI241" s="41"/>
      <c r="AJ241" s="181">
        <f t="shared" si="81"/>
        <v>0</v>
      </c>
      <c r="AK241" s="161"/>
      <c r="AL241" s="41">
        <f t="shared" si="82"/>
        <v>0</v>
      </c>
      <c r="AM241" s="41"/>
      <c r="AN241" s="181">
        <f t="shared" si="83"/>
        <v>0</v>
      </c>
      <c r="AP241" s="41" t="str">
        <f t="shared" si="84"/>
        <v/>
      </c>
      <c r="AQ241" s="41"/>
      <c r="AR241" s="181" t="e">
        <f t="shared" si="85"/>
        <v>#N/A</v>
      </c>
      <c r="AS241" s="41"/>
      <c r="AT241" s="41" t="str">
        <f t="shared" si="86"/>
        <v/>
      </c>
      <c r="AU241" s="41"/>
      <c r="AV241" s="181" t="e">
        <f t="shared" si="87"/>
        <v>#N/A</v>
      </c>
      <c r="AW241" s="41"/>
      <c r="AX241" s="41">
        <f t="shared" si="88"/>
        <v>0</v>
      </c>
      <c r="AY241" s="41"/>
      <c r="AZ241" s="181">
        <f t="shared" si="89"/>
        <v>0</v>
      </c>
      <c r="BA241" s="41"/>
      <c r="BB241" s="41">
        <f t="shared" si="90"/>
        <v>0</v>
      </c>
      <c r="BC241" s="41"/>
      <c r="BD241" s="181">
        <f t="shared" si="91"/>
        <v>0</v>
      </c>
      <c r="BE241" s="41"/>
      <c r="BF241" s="41">
        <f t="shared" si="92"/>
        <v>0</v>
      </c>
      <c r="BG241" s="41"/>
      <c r="BH241" s="181">
        <f t="shared" si="93"/>
        <v>0</v>
      </c>
      <c r="BJ241" s="41" t="str">
        <f t="shared" si="94"/>
        <v/>
      </c>
      <c r="BK241" s="41"/>
      <c r="BL241" s="181" t="e">
        <f t="shared" si="95"/>
        <v>#N/A</v>
      </c>
      <c r="BM241" s="41"/>
    </row>
    <row r="242" spans="2:65" ht="15.75" customHeight="1">
      <c r="B242" s="231">
        <v>127</v>
      </c>
      <c r="C242" s="19"/>
      <c r="D242" s="18" t="s">
        <v>14</v>
      </c>
      <c r="E242" s="13" t="s">
        <v>130</v>
      </c>
      <c r="F242" s="13"/>
      <c r="G242" s="13"/>
      <c r="H242" s="13"/>
      <c r="I242" s="13"/>
      <c r="J242" s="13"/>
      <c r="K242" s="20"/>
      <c r="L242" s="66" t="s">
        <v>29</v>
      </c>
      <c r="M242" s="125"/>
      <c r="N242" s="41">
        <f>VLOOKUP($B242,'[1]09-10-11'!$A$4:$EA$400,MATCH(N$2, '[1]09-10-11'!$A$4:$EA$4, 0))</f>
        <v>27411</v>
      </c>
      <c r="O242" s="80"/>
      <c r="P242" s="41">
        <f>VLOOKUP($B242,'[1]09-10-11'!$A$4:$EA$400,MATCH(P$2, '[1]09-10-11'!$A$4:$EA$4, 0))</f>
        <v>27411</v>
      </c>
      <c r="Q242" s="41"/>
      <c r="R242" s="41">
        <f>VLOOKUP($B242,'[1]09-10-11'!$A$4:$EA$400,MATCH(R$2, '[1]09-10-11'!$A$4:$EA$4, 0))</f>
        <v>27411</v>
      </c>
      <c r="S242" s="41"/>
      <c r="T242" s="41" t="e">
        <f>VLOOKUP($B242,'[1]09-10-11'!$A$4:$EA$400,MATCH(T$2, '[1]09-10-11'!$A$4:$EA$4, 0))</f>
        <v>#N/A</v>
      </c>
      <c r="U242" s="41"/>
      <c r="V242" s="41">
        <f>VLOOKUP($B242,'[1]09-10-11'!$A$4:$EA$400,MATCH(V$2, '[1]09-10-11'!$A$4:$EA$4, 0))</f>
        <v>27411</v>
      </c>
      <c r="W242" s="41"/>
      <c r="X242" s="41">
        <f>VLOOKUP($B242,'[1]09-10-11'!$A$4:$EA$400,MATCH(X$2, '[1]09-10-11'!$A$4:$EA$4, 0))</f>
        <v>27411</v>
      </c>
      <c r="Y242" s="41"/>
      <c r="Z242" s="41">
        <f t="shared" si="76"/>
        <v>0</v>
      </c>
      <c r="AA242" s="41"/>
      <c r="AB242" s="181">
        <f t="shared" si="77"/>
        <v>0</v>
      </c>
      <c r="AC242" s="161"/>
      <c r="AD242" s="41">
        <f t="shared" si="78"/>
        <v>0</v>
      </c>
      <c r="AE242" s="41"/>
      <c r="AF242" s="181">
        <f t="shared" ref="AF242:AF273" si="96">IF($P242="","",  IF($X242="","", IF($P242=0,"---",(IF(ISERROR(($X242/$P242)-1),"---",($X242/$P242)-1) ))))</f>
        <v>0</v>
      </c>
      <c r="AG242" s="41"/>
      <c r="AH242" s="41">
        <f t="shared" si="80"/>
        <v>0</v>
      </c>
      <c r="AI242" s="41"/>
      <c r="AJ242" s="181">
        <f t="shared" ref="AJ242:AJ273" si="97">IF($N242="","",  IF($X242="","", IF($N242=0,"---",(IF(ISERROR(($X242/$N242)-1),"---",($X242/$N242)-1) ))))</f>
        <v>0</v>
      </c>
      <c r="AK242" s="161"/>
      <c r="AL242" s="41">
        <f t="shared" si="82"/>
        <v>0</v>
      </c>
      <c r="AM242" s="41"/>
      <c r="AN242" s="181">
        <f t="shared" si="83"/>
        <v>0</v>
      </c>
      <c r="AP242" s="41" t="str">
        <f t="shared" si="84"/>
        <v/>
      </c>
      <c r="AQ242" s="41"/>
      <c r="AR242" s="181" t="e">
        <f t="shared" si="85"/>
        <v>#N/A</v>
      </c>
      <c r="AS242" s="41"/>
      <c r="AT242" s="41" t="str">
        <f t="shared" si="86"/>
        <v/>
      </c>
      <c r="AU242" s="41"/>
      <c r="AV242" s="181" t="e">
        <f t="shared" si="87"/>
        <v>#N/A</v>
      </c>
      <c r="AW242" s="41"/>
      <c r="AX242" s="41">
        <f t="shared" si="88"/>
        <v>0</v>
      </c>
      <c r="AY242" s="41"/>
      <c r="AZ242" s="181">
        <f t="shared" ref="AZ242:AZ273" si="98">IF($N242="","",  IF($V242="","", IF($N242=0,"---",(IF(ISERROR(($V242/$N242)-1),"---",($V242/$N242)-1) ))))</f>
        <v>0</v>
      </c>
      <c r="BA242" s="41"/>
      <c r="BB242" s="41">
        <f t="shared" si="90"/>
        <v>0</v>
      </c>
      <c r="BC242" s="41"/>
      <c r="BD242" s="181">
        <f t="shared" ref="BD242:BD273" si="99">IF($P242="","",  IF($V242="","", IF($P242=0,"---",(IF(ISERROR(($V242/$P242)-1),"---",($V242/$P242)-1) ))))</f>
        <v>0</v>
      </c>
      <c r="BE242" s="41"/>
      <c r="BF242" s="41">
        <f t="shared" si="92"/>
        <v>0</v>
      </c>
      <c r="BG242" s="41"/>
      <c r="BH242" s="181">
        <f t="shared" si="93"/>
        <v>0</v>
      </c>
      <c r="BJ242" s="41" t="str">
        <f t="shared" si="94"/>
        <v/>
      </c>
      <c r="BK242" s="41"/>
      <c r="BL242" s="181" t="e">
        <f t="shared" si="95"/>
        <v>#N/A</v>
      </c>
      <c r="BM242" s="41"/>
    </row>
    <row r="243" spans="2:65" ht="15.75" customHeight="1">
      <c r="B243" s="231">
        <v>128</v>
      </c>
      <c r="C243" s="19"/>
      <c r="D243" s="18" t="s">
        <v>16</v>
      </c>
      <c r="E243" s="13" t="s">
        <v>281</v>
      </c>
      <c r="F243" s="13"/>
      <c r="G243" s="13"/>
      <c r="H243" s="13"/>
      <c r="I243" s="13"/>
      <c r="J243" s="13"/>
      <c r="K243" s="20"/>
      <c r="L243" s="66" t="s">
        <v>29</v>
      </c>
      <c r="M243" s="125"/>
      <c r="N243" s="81">
        <f>VLOOKUP($B243,'[1]09-10-11'!$A$4:$EA$400,MATCH(N$2, '[1]09-10-11'!$A$4:$EA$4, 0))</f>
        <v>28047</v>
      </c>
      <c r="O243" s="80"/>
      <c r="P243" s="81">
        <f>VLOOKUP($B243,'[1]09-10-11'!$A$4:$EA$400,MATCH(P$2, '[1]09-10-11'!$A$4:$EA$4, 0))</f>
        <v>28047</v>
      </c>
      <c r="Q243" s="81"/>
      <c r="R243" s="81">
        <f>VLOOKUP($B243,'[1]09-10-11'!$A$4:$EA$400,MATCH(R$2, '[1]09-10-11'!$A$4:$EA$4, 0))</f>
        <v>28047</v>
      </c>
      <c r="S243" s="81"/>
      <c r="T243" s="81" t="e">
        <f>VLOOKUP($B243,'[1]09-10-11'!$A$4:$EA$400,MATCH(T$2, '[1]09-10-11'!$A$4:$EA$4, 0))</f>
        <v>#N/A</v>
      </c>
      <c r="U243" s="81"/>
      <c r="V243" s="81">
        <f>VLOOKUP($B243,'[1]09-10-11'!$A$4:$EA$400,MATCH(V$2, '[1]09-10-11'!$A$4:$EA$4, 0))</f>
        <v>30047</v>
      </c>
      <c r="W243" s="81"/>
      <c r="X243" s="81">
        <f>VLOOKUP($B243,'[1]09-10-11'!$A$4:$EA$400,MATCH(X$2, '[1]09-10-11'!$A$4:$EA$4, 0))</f>
        <v>28047</v>
      </c>
      <c r="Y243" s="41"/>
      <c r="Z243" s="81">
        <f t="shared" si="76"/>
        <v>-2000</v>
      </c>
      <c r="AA243" s="81"/>
      <c r="AB243" s="182">
        <f t="shared" si="77"/>
        <v>-6.6562385595899776E-2</v>
      </c>
      <c r="AC243" s="156"/>
      <c r="AD243" s="81">
        <f t="shared" si="78"/>
        <v>0</v>
      </c>
      <c r="AE243" s="81"/>
      <c r="AF243" s="182">
        <f t="shared" si="96"/>
        <v>0</v>
      </c>
      <c r="AG243" s="81"/>
      <c r="AH243" s="81">
        <f t="shared" si="80"/>
        <v>0</v>
      </c>
      <c r="AI243" s="81"/>
      <c r="AJ243" s="182">
        <f t="shared" si="97"/>
        <v>0</v>
      </c>
      <c r="AK243" s="157"/>
      <c r="AL243" s="81">
        <f t="shared" si="82"/>
        <v>0</v>
      </c>
      <c r="AM243" s="81"/>
      <c r="AN243" s="182">
        <f t="shared" si="83"/>
        <v>0</v>
      </c>
      <c r="AP243" s="81" t="str">
        <f t="shared" si="84"/>
        <v/>
      </c>
      <c r="AQ243" s="81"/>
      <c r="AR243" s="182" t="e">
        <f t="shared" si="85"/>
        <v>#N/A</v>
      </c>
      <c r="AS243" s="81"/>
      <c r="AT243" s="81" t="str">
        <f t="shared" si="86"/>
        <v/>
      </c>
      <c r="AU243" s="81"/>
      <c r="AV243" s="182" t="e">
        <f t="shared" si="87"/>
        <v>#N/A</v>
      </c>
      <c r="AW243" s="81"/>
      <c r="AX243" s="81">
        <f t="shared" si="88"/>
        <v>2000</v>
      </c>
      <c r="AY243" s="81"/>
      <c r="AZ243" s="182">
        <f t="shared" si="98"/>
        <v>7.1308874389417687E-2</v>
      </c>
      <c r="BA243" s="81"/>
      <c r="BB243" s="81">
        <f t="shared" si="90"/>
        <v>2000</v>
      </c>
      <c r="BC243" s="81"/>
      <c r="BD243" s="182">
        <f t="shared" si="99"/>
        <v>7.1308874389417687E-2</v>
      </c>
      <c r="BE243" s="81"/>
      <c r="BF243" s="81">
        <f t="shared" si="92"/>
        <v>2000</v>
      </c>
      <c r="BG243" s="81"/>
      <c r="BH243" s="182">
        <f t="shared" si="93"/>
        <v>7.1308874389417687E-2</v>
      </c>
      <c r="BJ243" s="81" t="str">
        <f t="shared" si="94"/>
        <v/>
      </c>
      <c r="BK243" s="81"/>
      <c r="BL243" s="182" t="e">
        <f t="shared" si="95"/>
        <v>#N/A</v>
      </c>
      <c r="BM243" s="81"/>
    </row>
    <row r="244" spans="2:65" ht="15.75" customHeight="1">
      <c r="C244" s="19"/>
      <c r="D244" s="18"/>
      <c r="E244" s="13"/>
      <c r="F244" s="13"/>
      <c r="G244" s="13"/>
      <c r="H244" s="13"/>
      <c r="I244" s="13"/>
      <c r="J244" s="13"/>
      <c r="K244" s="20"/>
      <c r="L244" s="22"/>
      <c r="M244" s="125"/>
      <c r="N244" s="125"/>
      <c r="O244" s="41"/>
      <c r="P244" s="125"/>
      <c r="Q244" s="125"/>
      <c r="R244" s="125"/>
      <c r="S244" s="125"/>
      <c r="T244" s="125"/>
      <c r="U244" s="125"/>
      <c r="V244" s="125"/>
      <c r="W244" s="125"/>
      <c r="X244" s="125"/>
      <c r="Y244" s="125"/>
      <c r="Z244" s="41" t="str">
        <f t="shared" si="76"/>
        <v/>
      </c>
      <c r="AA244" s="125"/>
      <c r="AB244" s="181" t="str">
        <f t="shared" si="77"/>
        <v/>
      </c>
      <c r="AC244" s="161"/>
      <c r="AD244" s="41" t="str">
        <f t="shared" si="78"/>
        <v/>
      </c>
      <c r="AE244" s="125"/>
      <c r="AF244" s="181" t="str">
        <f t="shared" si="96"/>
        <v/>
      </c>
      <c r="AG244" s="125"/>
      <c r="AH244" s="41" t="str">
        <f t="shared" si="80"/>
        <v/>
      </c>
      <c r="AI244" s="125"/>
      <c r="AJ244" s="181" t="str">
        <f t="shared" si="97"/>
        <v/>
      </c>
      <c r="AK244" s="161"/>
      <c r="AL244" s="41" t="str">
        <f t="shared" si="82"/>
        <v/>
      </c>
      <c r="AM244" s="125"/>
      <c r="AN244" s="181" t="str">
        <f t="shared" si="83"/>
        <v/>
      </c>
      <c r="AP244" s="41" t="str">
        <f t="shared" si="84"/>
        <v/>
      </c>
      <c r="AQ244" s="125"/>
      <c r="AR244" s="181" t="str">
        <f t="shared" si="85"/>
        <v/>
      </c>
      <c r="AS244" s="125"/>
      <c r="AT244" s="41" t="str">
        <f t="shared" si="86"/>
        <v/>
      </c>
      <c r="AU244" s="125"/>
      <c r="AV244" s="181" t="str">
        <f t="shared" si="87"/>
        <v/>
      </c>
      <c r="AW244" s="125"/>
      <c r="AX244" s="41" t="str">
        <f t="shared" si="88"/>
        <v/>
      </c>
      <c r="AY244" s="125"/>
      <c r="AZ244" s="181" t="str">
        <f t="shared" si="98"/>
        <v/>
      </c>
      <c r="BA244" s="125"/>
      <c r="BB244" s="41" t="str">
        <f t="shared" si="90"/>
        <v/>
      </c>
      <c r="BC244" s="125"/>
      <c r="BD244" s="181" t="str">
        <f t="shared" si="99"/>
        <v/>
      </c>
      <c r="BE244" s="125"/>
      <c r="BF244" s="41" t="str">
        <f t="shared" si="92"/>
        <v/>
      </c>
      <c r="BG244" s="125"/>
      <c r="BH244" s="181" t="str">
        <f t="shared" si="93"/>
        <v/>
      </c>
      <c r="BJ244" s="41" t="str">
        <f t="shared" si="94"/>
        <v/>
      </c>
      <c r="BK244" s="125"/>
      <c r="BL244" s="181" t="str">
        <f t="shared" si="95"/>
        <v/>
      </c>
      <c r="BM244" s="125"/>
    </row>
    <row r="245" spans="2:65" ht="15.75" customHeight="1">
      <c r="C245" s="19"/>
      <c r="D245" s="18"/>
      <c r="E245" s="13"/>
      <c r="F245" s="13"/>
      <c r="G245" s="13"/>
      <c r="H245" s="13"/>
      <c r="I245" s="13" t="s">
        <v>39</v>
      </c>
      <c r="J245" s="13"/>
      <c r="K245" s="20"/>
      <c r="L245" s="22"/>
      <c r="M245" s="125"/>
      <c r="N245" s="41">
        <f>SUM(N239:N243)</f>
        <v>225133</v>
      </c>
      <c r="O245" s="41"/>
      <c r="P245" s="41">
        <f>SUM(P239:P243)</f>
        <v>235133</v>
      </c>
      <c r="Q245" s="41"/>
      <c r="R245" s="41">
        <f>SUM(R239:R243)</f>
        <v>232716</v>
      </c>
      <c r="S245" s="41"/>
      <c r="T245" s="41" t="e">
        <f>SUM(T239:T243)</f>
        <v>#N/A</v>
      </c>
      <c r="U245" s="41"/>
      <c r="V245" s="41">
        <f>SUM(V239:V243)</f>
        <v>227133</v>
      </c>
      <c r="W245" s="41"/>
      <c r="X245" s="41">
        <f>SUM(X239:X243)</f>
        <v>245133</v>
      </c>
      <c r="Y245" s="41"/>
      <c r="Z245" s="41">
        <f t="shared" si="76"/>
        <v>18000</v>
      </c>
      <c r="AA245" s="41"/>
      <c r="AB245" s="181">
        <f t="shared" si="77"/>
        <v>7.9248722114355852E-2</v>
      </c>
      <c r="AC245" s="161"/>
      <c r="AD245" s="41">
        <f t="shared" si="78"/>
        <v>10000</v>
      </c>
      <c r="AE245" s="41"/>
      <c r="AF245" s="181">
        <f t="shared" si="96"/>
        <v>4.252912181616364E-2</v>
      </c>
      <c r="AG245" s="41"/>
      <c r="AH245" s="41">
        <f t="shared" si="80"/>
        <v>20000</v>
      </c>
      <c r="AI245" s="41"/>
      <c r="AJ245" s="181">
        <f t="shared" si="97"/>
        <v>8.8836376719539034E-2</v>
      </c>
      <c r="AK245" s="161"/>
      <c r="AL245" s="41">
        <f t="shared" si="82"/>
        <v>12417</v>
      </c>
      <c r="AM245" s="41"/>
      <c r="AN245" s="181">
        <f t="shared" si="83"/>
        <v>5.3356881348940233E-2</v>
      </c>
      <c r="AP245" s="41" t="str">
        <f t="shared" si="84"/>
        <v/>
      </c>
      <c r="AQ245" s="41"/>
      <c r="AR245" s="181" t="e">
        <f t="shared" si="85"/>
        <v>#N/A</v>
      </c>
      <c r="AS245" s="41"/>
      <c r="AT245" s="41" t="str">
        <f t="shared" si="86"/>
        <v/>
      </c>
      <c r="AU245" s="41"/>
      <c r="AV245" s="181" t="e">
        <f t="shared" si="87"/>
        <v>#N/A</v>
      </c>
      <c r="AW245" s="41"/>
      <c r="AX245" s="41">
        <f t="shared" si="88"/>
        <v>2000</v>
      </c>
      <c r="AY245" s="41"/>
      <c r="AZ245" s="181">
        <f t="shared" si="98"/>
        <v>8.8836376719538812E-3</v>
      </c>
      <c r="BA245" s="41"/>
      <c r="BB245" s="41">
        <f t="shared" si="90"/>
        <v>-8000</v>
      </c>
      <c r="BC245" s="41"/>
      <c r="BD245" s="181">
        <f t="shared" si="99"/>
        <v>-3.4023297452930867E-2</v>
      </c>
      <c r="BE245" s="41"/>
      <c r="BF245" s="41">
        <f t="shared" si="92"/>
        <v>-5583</v>
      </c>
      <c r="BG245" s="41"/>
      <c r="BH245" s="181">
        <f t="shared" si="93"/>
        <v>-2.3990615170422336E-2</v>
      </c>
      <c r="BJ245" s="41" t="str">
        <f t="shared" si="94"/>
        <v/>
      </c>
      <c r="BK245" s="41"/>
      <c r="BL245" s="181" t="e">
        <f t="shared" si="95"/>
        <v>#N/A</v>
      </c>
      <c r="BM245" s="41"/>
    </row>
    <row r="246" spans="2:65" ht="15.75" customHeight="1">
      <c r="C246" s="13"/>
      <c r="D246" s="13"/>
      <c r="E246" s="13"/>
      <c r="F246" s="13"/>
      <c r="G246" s="13"/>
      <c r="H246" s="13"/>
      <c r="I246" s="13"/>
      <c r="J246" s="13"/>
      <c r="K246" s="20"/>
      <c r="L246" s="66"/>
      <c r="M246" s="125"/>
      <c r="N246" s="125"/>
      <c r="O246" s="41"/>
      <c r="P246" s="125"/>
      <c r="Q246" s="125"/>
      <c r="R246" s="125"/>
      <c r="S246" s="125"/>
      <c r="T246" s="125"/>
      <c r="U246" s="125"/>
      <c r="V246" s="125"/>
      <c r="W246" s="125"/>
      <c r="X246" s="125"/>
      <c r="Y246" s="125"/>
      <c r="Z246" s="41" t="str">
        <f t="shared" si="76"/>
        <v/>
      </c>
      <c r="AA246" s="125"/>
      <c r="AB246" s="181" t="str">
        <f t="shared" si="77"/>
        <v/>
      </c>
      <c r="AC246" s="161"/>
      <c r="AD246" s="41" t="str">
        <f t="shared" si="78"/>
        <v/>
      </c>
      <c r="AE246" s="125"/>
      <c r="AF246" s="181" t="str">
        <f t="shared" si="96"/>
        <v/>
      </c>
      <c r="AG246" s="125"/>
      <c r="AH246" s="41" t="str">
        <f t="shared" si="80"/>
        <v/>
      </c>
      <c r="AI246" s="125"/>
      <c r="AJ246" s="181" t="str">
        <f t="shared" si="97"/>
        <v/>
      </c>
      <c r="AK246" s="161"/>
      <c r="AL246" s="41" t="str">
        <f t="shared" si="82"/>
        <v/>
      </c>
      <c r="AM246" s="125"/>
      <c r="AN246" s="181" t="str">
        <f t="shared" si="83"/>
        <v/>
      </c>
      <c r="AP246" s="100" t="str">
        <f t="shared" si="84"/>
        <v/>
      </c>
      <c r="AQ246" s="125"/>
      <c r="AR246" s="183" t="str">
        <f t="shared" si="85"/>
        <v/>
      </c>
      <c r="AS246" s="125"/>
      <c r="AT246" s="41" t="str">
        <f t="shared" si="86"/>
        <v/>
      </c>
      <c r="AU246" s="125"/>
      <c r="AV246" s="181" t="str">
        <f t="shared" si="87"/>
        <v/>
      </c>
      <c r="AW246" s="125"/>
      <c r="AX246" s="41" t="str">
        <f t="shared" si="88"/>
        <v/>
      </c>
      <c r="AY246" s="125"/>
      <c r="AZ246" s="181" t="str">
        <f t="shared" si="98"/>
        <v/>
      </c>
      <c r="BA246" s="125"/>
      <c r="BB246" s="41" t="str">
        <f t="shared" si="90"/>
        <v/>
      </c>
      <c r="BC246" s="125"/>
      <c r="BD246" s="181" t="str">
        <f t="shared" si="99"/>
        <v/>
      </c>
      <c r="BE246" s="125"/>
      <c r="BF246" s="41" t="str">
        <f t="shared" si="92"/>
        <v/>
      </c>
      <c r="BG246" s="125"/>
      <c r="BH246" s="181" t="str">
        <f t="shared" si="93"/>
        <v/>
      </c>
      <c r="BJ246" s="100" t="str">
        <f t="shared" si="94"/>
        <v/>
      </c>
      <c r="BK246" s="125"/>
      <c r="BL246" s="183" t="str">
        <f t="shared" si="95"/>
        <v/>
      </c>
      <c r="BM246" s="125"/>
    </row>
    <row r="247" spans="2:65" ht="19.5" customHeight="1">
      <c r="B247" s="231">
        <v>129</v>
      </c>
      <c r="C247" s="17" t="s">
        <v>37</v>
      </c>
      <c r="D247" s="13" t="s">
        <v>319</v>
      </c>
      <c r="E247" s="13"/>
      <c r="F247" s="13"/>
      <c r="G247" s="13"/>
      <c r="H247" s="13"/>
      <c r="I247" s="13"/>
      <c r="J247" s="13"/>
      <c r="K247" s="20"/>
      <c r="L247" s="22" t="s">
        <v>29</v>
      </c>
      <c r="M247" s="125"/>
      <c r="N247" s="81">
        <f>VLOOKUP($B247,'[1]09-10-11'!$A$4:$EA$400,MATCH(N$2, '[1]09-10-11'!$A$4:$EA$4, 0))</f>
        <v>7583</v>
      </c>
      <c r="O247" s="41"/>
      <c r="P247" s="81">
        <f>VLOOKUP($B247,'[1]09-10-11'!$A$4:$EA$400,MATCH(P$2, '[1]09-10-11'!$A$4:$EA$4, 0))</f>
        <v>7583</v>
      </c>
      <c r="Q247" s="81"/>
      <c r="R247" s="81">
        <f>VLOOKUP($B247,'[1]09-10-11'!$A$4:$EA$400,MATCH(R$2, '[1]09-10-11'!$A$4:$EA$4, 0))</f>
        <v>0</v>
      </c>
      <c r="S247" s="81"/>
      <c r="T247" s="81" t="e">
        <f>VLOOKUP($B247,'[1]09-10-11'!$A$4:$EA$400,MATCH(T$2, '[1]09-10-11'!$A$4:$EA$4, 0))</f>
        <v>#N/A</v>
      </c>
      <c r="U247" s="81"/>
      <c r="V247" s="81">
        <f>VLOOKUP($B247,'[1]09-10-11'!$A$4:$EA$400,MATCH(V$2, '[1]09-10-11'!$A$4:$EA$4, 0))</f>
        <v>10083</v>
      </c>
      <c r="W247" s="81"/>
      <c r="X247" s="81">
        <f>VLOOKUP($B247,'[1]09-10-11'!$A$4:$EA$400,MATCH(X$2, '[1]09-10-11'!$A$4:$EA$4, 0))</f>
        <v>7583</v>
      </c>
      <c r="Y247" s="41"/>
      <c r="Z247" s="81">
        <f t="shared" si="76"/>
        <v>-2500</v>
      </c>
      <c r="AA247" s="81"/>
      <c r="AB247" s="182">
        <f t="shared" si="77"/>
        <v>-0.24794208072994151</v>
      </c>
      <c r="AC247" s="156"/>
      <c r="AD247" s="81">
        <f t="shared" si="78"/>
        <v>0</v>
      </c>
      <c r="AE247" s="81"/>
      <c r="AF247" s="182">
        <f t="shared" si="96"/>
        <v>0</v>
      </c>
      <c r="AG247" s="81"/>
      <c r="AH247" s="81">
        <f t="shared" si="80"/>
        <v>0</v>
      </c>
      <c r="AI247" s="81"/>
      <c r="AJ247" s="182">
        <f t="shared" si="97"/>
        <v>0</v>
      </c>
      <c r="AK247" s="157"/>
      <c r="AL247" s="81">
        <f t="shared" si="82"/>
        <v>7583</v>
      </c>
      <c r="AM247" s="81"/>
      <c r="AN247" s="182" t="str">
        <f t="shared" si="83"/>
        <v>---</v>
      </c>
      <c r="AP247" s="172" t="str">
        <f t="shared" si="84"/>
        <v/>
      </c>
      <c r="AQ247" s="172"/>
      <c r="AR247" s="184" t="e">
        <f t="shared" si="85"/>
        <v>#N/A</v>
      </c>
      <c r="AS247" s="81"/>
      <c r="AT247" s="81" t="str">
        <f t="shared" si="86"/>
        <v/>
      </c>
      <c r="AU247" s="81"/>
      <c r="AV247" s="182" t="e">
        <f t="shared" si="87"/>
        <v>#N/A</v>
      </c>
      <c r="AW247" s="81"/>
      <c r="AX247" s="81">
        <f t="shared" si="88"/>
        <v>2500</v>
      </c>
      <c r="AY247" s="81"/>
      <c r="AZ247" s="182">
        <f t="shared" si="98"/>
        <v>0.32968482131082677</v>
      </c>
      <c r="BA247" s="81"/>
      <c r="BB247" s="81">
        <f t="shared" si="90"/>
        <v>2500</v>
      </c>
      <c r="BC247" s="81"/>
      <c r="BD247" s="182">
        <f t="shared" si="99"/>
        <v>0.32968482131082677</v>
      </c>
      <c r="BE247" s="81"/>
      <c r="BF247" s="81">
        <f t="shared" si="92"/>
        <v>10083</v>
      </c>
      <c r="BG247" s="81"/>
      <c r="BH247" s="182" t="str">
        <f t="shared" si="93"/>
        <v>---</v>
      </c>
      <c r="BJ247" s="172" t="str">
        <f t="shared" si="94"/>
        <v/>
      </c>
      <c r="BK247" s="172"/>
      <c r="BL247" s="184" t="e">
        <f t="shared" si="95"/>
        <v>#N/A</v>
      </c>
      <c r="BM247" s="81"/>
    </row>
    <row r="248" spans="2:65" ht="15.75" customHeight="1">
      <c r="B248" s="231">
        <v>129.001</v>
      </c>
      <c r="C248" s="17" t="s">
        <v>18</v>
      </c>
      <c r="D248" s="13" t="s">
        <v>245</v>
      </c>
      <c r="E248" s="13"/>
      <c r="F248" s="13"/>
      <c r="G248" s="13"/>
      <c r="H248" s="13"/>
      <c r="I248" s="13"/>
      <c r="J248" s="13"/>
      <c r="K248" s="20"/>
      <c r="L248" s="22" t="s">
        <v>29</v>
      </c>
      <c r="M248" s="125"/>
      <c r="N248" s="41">
        <f>VLOOKUP($B248,'[1]09-10-11'!$A$4:$EA$400,MATCH(N$2, '[1]09-10-11'!$A$4:$EA$4, 0))</f>
        <v>0</v>
      </c>
      <c r="O248" s="41"/>
      <c r="P248" s="41">
        <f>VLOOKUP($B248,'[1]09-10-11'!$A$4:$EA$400,MATCH(P$2, '[1]09-10-11'!$A$4:$EA$4, 0))</f>
        <v>0</v>
      </c>
      <c r="Q248" s="41"/>
      <c r="R248" s="41">
        <f>VLOOKUP($B248,'[1]09-10-11'!$A$4:$EA$400,MATCH(R$2, '[1]09-10-11'!$A$4:$EA$4, 0))</f>
        <v>0</v>
      </c>
      <c r="S248" s="41"/>
      <c r="T248" s="41" t="e">
        <f>VLOOKUP($B248,'[1]09-10-11'!$A$4:$EA$400,MATCH(T$2, '[1]09-10-11'!$A$4:$EA$4, 0))</f>
        <v>#N/A</v>
      </c>
      <c r="U248" s="41"/>
      <c r="V248" s="41">
        <f>VLOOKUP($B248,'[1]09-10-11'!$A$4:$EA$400,MATCH(V$2, '[1]09-10-11'!$A$4:$EA$4, 0))</f>
        <v>0</v>
      </c>
      <c r="W248" s="41"/>
      <c r="X248" s="41">
        <f>VLOOKUP($B248,'[1]09-10-11'!$A$4:$EA$400,MATCH(X$2, '[1]09-10-11'!$A$4:$EA$4, 0))</f>
        <v>0</v>
      </c>
      <c r="Y248" s="41"/>
      <c r="Z248" s="41">
        <f t="shared" si="76"/>
        <v>0</v>
      </c>
      <c r="AA248" s="41"/>
      <c r="AB248" s="181" t="str">
        <f t="shared" si="77"/>
        <v>---</v>
      </c>
      <c r="AC248" s="161"/>
      <c r="AD248" s="41">
        <f t="shared" si="78"/>
        <v>0</v>
      </c>
      <c r="AE248" s="41"/>
      <c r="AF248" s="181" t="str">
        <f t="shared" si="96"/>
        <v>---</v>
      </c>
      <c r="AG248" s="41"/>
      <c r="AH248" s="41">
        <f t="shared" si="80"/>
        <v>0</v>
      </c>
      <c r="AI248" s="41"/>
      <c r="AJ248" s="181" t="str">
        <f t="shared" si="97"/>
        <v>---</v>
      </c>
      <c r="AK248" s="161"/>
      <c r="AL248" s="41">
        <f t="shared" si="82"/>
        <v>0</v>
      </c>
      <c r="AM248" s="41"/>
      <c r="AN248" s="181" t="str">
        <f t="shared" si="83"/>
        <v>---</v>
      </c>
      <c r="AP248" s="41" t="str">
        <f t="shared" si="84"/>
        <v/>
      </c>
      <c r="AQ248" s="41"/>
      <c r="AR248" s="181" t="e">
        <f t="shared" si="85"/>
        <v>#N/A</v>
      </c>
      <c r="AS248" s="41"/>
      <c r="AT248" s="41" t="str">
        <f t="shared" si="86"/>
        <v/>
      </c>
      <c r="AU248" s="41"/>
      <c r="AV248" s="181" t="e">
        <f t="shared" si="87"/>
        <v>#N/A</v>
      </c>
      <c r="AW248" s="41"/>
      <c r="AX248" s="41">
        <f t="shared" si="88"/>
        <v>0</v>
      </c>
      <c r="AY248" s="41"/>
      <c r="AZ248" s="181" t="str">
        <f t="shared" si="98"/>
        <v>---</v>
      </c>
      <c r="BA248" s="41"/>
      <c r="BB248" s="41">
        <f t="shared" si="90"/>
        <v>0</v>
      </c>
      <c r="BC248" s="41"/>
      <c r="BD248" s="181" t="str">
        <f t="shared" si="99"/>
        <v>---</v>
      </c>
      <c r="BE248" s="41"/>
      <c r="BF248" s="41">
        <f t="shared" si="92"/>
        <v>0</v>
      </c>
      <c r="BG248" s="41"/>
      <c r="BH248" s="181" t="str">
        <f t="shared" si="93"/>
        <v>---</v>
      </c>
      <c r="BJ248" s="41" t="str">
        <f t="shared" si="94"/>
        <v/>
      </c>
      <c r="BK248" s="41"/>
      <c r="BL248" s="181" t="e">
        <f t="shared" si="95"/>
        <v>#N/A</v>
      </c>
      <c r="BM248" s="41"/>
    </row>
    <row r="249" spans="2:65" ht="15.75" customHeight="1">
      <c r="C249" s="19"/>
      <c r="D249" s="13"/>
      <c r="E249" s="13"/>
      <c r="F249" s="13"/>
      <c r="G249" s="13"/>
      <c r="H249" s="13"/>
      <c r="I249" s="13"/>
      <c r="J249" s="13"/>
      <c r="K249" s="20"/>
      <c r="L249" s="66"/>
      <c r="M249" s="125"/>
      <c r="N249" s="125"/>
      <c r="O249" s="80"/>
      <c r="P249" s="125"/>
      <c r="Q249" s="125"/>
      <c r="R249" s="125"/>
      <c r="S249" s="125"/>
      <c r="T249" s="125"/>
      <c r="U249" s="125"/>
      <c r="V249" s="125"/>
      <c r="W249" s="125"/>
      <c r="X249" s="125"/>
      <c r="Y249" s="125"/>
      <c r="Z249" s="41" t="str">
        <f t="shared" si="76"/>
        <v/>
      </c>
      <c r="AA249" s="125"/>
      <c r="AB249" s="181" t="str">
        <f t="shared" si="77"/>
        <v/>
      </c>
      <c r="AC249" s="161"/>
      <c r="AD249" s="41" t="str">
        <f t="shared" si="78"/>
        <v/>
      </c>
      <c r="AE249" s="125"/>
      <c r="AF249" s="181" t="str">
        <f t="shared" si="96"/>
        <v/>
      </c>
      <c r="AG249" s="125"/>
      <c r="AH249" s="41" t="str">
        <f t="shared" si="80"/>
        <v/>
      </c>
      <c r="AI249" s="125"/>
      <c r="AJ249" s="181" t="str">
        <f t="shared" si="97"/>
        <v/>
      </c>
      <c r="AK249" s="161"/>
      <c r="AL249" s="41" t="str">
        <f t="shared" si="82"/>
        <v/>
      </c>
      <c r="AM249" s="125"/>
      <c r="AN249" s="181" t="str">
        <f t="shared" si="83"/>
        <v/>
      </c>
      <c r="AP249" s="41" t="str">
        <f t="shared" si="84"/>
        <v/>
      </c>
      <c r="AQ249" s="125"/>
      <c r="AR249" s="181" t="str">
        <f t="shared" si="85"/>
        <v/>
      </c>
      <c r="AS249" s="125"/>
      <c r="AT249" s="41" t="str">
        <f t="shared" si="86"/>
        <v/>
      </c>
      <c r="AU249" s="125"/>
      <c r="AV249" s="181" t="str">
        <f t="shared" si="87"/>
        <v/>
      </c>
      <c r="AW249" s="125"/>
      <c r="AX249" s="41" t="str">
        <f t="shared" si="88"/>
        <v/>
      </c>
      <c r="AY249" s="125"/>
      <c r="AZ249" s="181" t="str">
        <f t="shared" si="98"/>
        <v/>
      </c>
      <c r="BA249" s="125"/>
      <c r="BB249" s="41" t="str">
        <f t="shared" si="90"/>
        <v/>
      </c>
      <c r="BC249" s="125"/>
      <c r="BD249" s="181" t="str">
        <f t="shared" si="99"/>
        <v/>
      </c>
      <c r="BE249" s="125"/>
      <c r="BF249" s="41" t="str">
        <f t="shared" si="92"/>
        <v/>
      </c>
      <c r="BG249" s="125"/>
      <c r="BH249" s="181" t="str">
        <f t="shared" si="93"/>
        <v/>
      </c>
      <c r="BJ249" s="41" t="str">
        <f t="shared" si="94"/>
        <v/>
      </c>
      <c r="BK249" s="125"/>
      <c r="BL249" s="181" t="str">
        <f t="shared" si="95"/>
        <v/>
      </c>
      <c r="BM249" s="125"/>
    </row>
    <row r="250" spans="2:65" ht="15.75" customHeight="1">
      <c r="C250" s="19"/>
      <c r="D250" s="13"/>
      <c r="E250" s="13"/>
      <c r="F250" s="13"/>
      <c r="G250" s="53" t="s">
        <v>276</v>
      </c>
      <c r="H250" s="53"/>
      <c r="I250" s="27"/>
      <c r="J250" s="27"/>
      <c r="K250" s="28"/>
      <c r="L250" s="29" t="s">
        <v>29</v>
      </c>
      <c r="M250" s="133"/>
      <c r="N250" s="82">
        <f>+N236+N245+N247</f>
        <v>12522358</v>
      </c>
      <c r="O250" s="74"/>
      <c r="P250" s="82">
        <f>+P236+P245+P247</f>
        <v>12822358</v>
      </c>
      <c r="Q250" s="82"/>
      <c r="R250" s="82">
        <f>+R236+R245+R247</f>
        <v>13024510</v>
      </c>
      <c r="S250" s="82"/>
      <c r="T250" s="82" t="e">
        <f>+T236+T245+T247</f>
        <v>#N/A</v>
      </c>
      <c r="U250" s="82"/>
      <c r="V250" s="82">
        <f>+V236+V245+V247</f>
        <v>12976858</v>
      </c>
      <c r="W250" s="82"/>
      <c r="X250" s="82">
        <f>+X236+X245+X247</f>
        <v>12832358</v>
      </c>
      <c r="Y250" s="82"/>
      <c r="Z250" s="82">
        <f t="shared" si="76"/>
        <v>-144500</v>
      </c>
      <c r="AA250" s="82"/>
      <c r="AB250" s="185">
        <f t="shared" si="77"/>
        <v>-1.1135206996947922E-2</v>
      </c>
      <c r="AC250" s="159"/>
      <c r="AD250" s="82">
        <f t="shared" si="78"/>
        <v>10000</v>
      </c>
      <c r="AE250" s="82"/>
      <c r="AF250" s="185">
        <f t="shared" si="96"/>
        <v>7.7988775543458289E-4</v>
      </c>
      <c r="AG250" s="82"/>
      <c r="AH250" s="82">
        <f t="shared" si="80"/>
        <v>310000</v>
      </c>
      <c r="AI250" s="82"/>
      <c r="AJ250" s="185">
        <f t="shared" si="97"/>
        <v>2.475572092732059E-2</v>
      </c>
      <c r="AK250" s="159"/>
      <c r="AL250" s="82">
        <f t="shared" si="82"/>
        <v>-192152</v>
      </c>
      <c r="AM250" s="82"/>
      <c r="AN250" s="185">
        <f t="shared" si="83"/>
        <v>-1.4753107794458264E-2</v>
      </c>
      <c r="AP250" s="82" t="str">
        <f t="shared" si="84"/>
        <v/>
      </c>
      <c r="AQ250" s="82"/>
      <c r="AR250" s="185" t="e">
        <f t="shared" si="85"/>
        <v>#N/A</v>
      </c>
      <c r="AS250" s="82"/>
      <c r="AT250" s="82" t="str">
        <f t="shared" si="86"/>
        <v/>
      </c>
      <c r="AU250" s="82"/>
      <c r="AV250" s="185" t="e">
        <f t="shared" si="87"/>
        <v>#N/A</v>
      </c>
      <c r="AW250" s="82"/>
      <c r="AX250" s="82">
        <f t="shared" si="88"/>
        <v>454500</v>
      </c>
      <c r="AY250" s="82"/>
      <c r="AZ250" s="185">
        <f t="shared" si="98"/>
        <v>3.6295081166023202E-2</v>
      </c>
      <c r="BA250" s="82"/>
      <c r="BB250" s="82">
        <f t="shared" si="90"/>
        <v>154500</v>
      </c>
      <c r="BC250" s="82"/>
      <c r="BD250" s="185">
        <f t="shared" si="99"/>
        <v>1.2049265821465927E-2</v>
      </c>
      <c r="BE250" s="82"/>
      <c r="BF250" s="82">
        <f t="shared" si="92"/>
        <v>-47652</v>
      </c>
      <c r="BG250" s="82"/>
      <c r="BH250" s="185">
        <f t="shared" si="93"/>
        <v>-3.6586405169944936E-3</v>
      </c>
      <c r="BJ250" s="82" t="str">
        <f t="shared" si="94"/>
        <v/>
      </c>
      <c r="BK250" s="82"/>
      <c r="BL250" s="185" t="e">
        <f t="shared" si="95"/>
        <v>#N/A</v>
      </c>
      <c r="BM250" s="82"/>
    </row>
    <row r="251" spans="2:65" ht="15.75" customHeight="1">
      <c r="C251" s="19"/>
      <c r="D251" s="13"/>
      <c r="E251" s="13"/>
      <c r="F251" s="13"/>
      <c r="G251" s="13" t="s">
        <v>48</v>
      </c>
      <c r="H251" s="13"/>
      <c r="I251" s="13"/>
      <c r="J251" s="13"/>
      <c r="K251" s="13"/>
      <c r="L251" s="66" t="s">
        <v>29</v>
      </c>
      <c r="M251" s="125"/>
      <c r="N251" s="41">
        <f>SUM(N252:N253)</f>
        <v>12522358</v>
      </c>
      <c r="O251" s="80"/>
      <c r="P251" s="41">
        <f>SUM(P252:P253)</f>
        <v>12822358</v>
      </c>
      <c r="Q251" s="41"/>
      <c r="R251" s="41">
        <f>SUM(R252:R253)</f>
        <v>12883710</v>
      </c>
      <c r="S251" s="41"/>
      <c r="T251" s="41" t="e">
        <f>SUM(T252:T253)</f>
        <v>#N/A</v>
      </c>
      <c r="U251" s="41"/>
      <c r="V251" s="41">
        <f>SUM(V252:V253)</f>
        <v>12976858</v>
      </c>
      <c r="W251" s="41"/>
      <c r="X251" s="41">
        <f>SUM(X252:X253)</f>
        <v>12832358</v>
      </c>
      <c r="Y251" s="41"/>
      <c r="Z251" s="41">
        <f t="shared" si="76"/>
        <v>-144500</v>
      </c>
      <c r="AA251" s="41"/>
      <c r="AB251" s="181">
        <f t="shared" si="77"/>
        <v>-1.1135206996947922E-2</v>
      </c>
      <c r="AC251" s="161"/>
      <c r="AD251" s="41">
        <f t="shared" si="78"/>
        <v>10000</v>
      </c>
      <c r="AE251" s="41"/>
      <c r="AF251" s="181">
        <f t="shared" si="96"/>
        <v>7.7988775543458289E-4</v>
      </c>
      <c r="AG251" s="41"/>
      <c r="AH251" s="41">
        <f t="shared" si="80"/>
        <v>310000</v>
      </c>
      <c r="AI251" s="41"/>
      <c r="AJ251" s="181">
        <f t="shared" si="97"/>
        <v>2.475572092732059E-2</v>
      </c>
      <c r="AK251" s="161"/>
      <c r="AL251" s="41">
        <f t="shared" si="82"/>
        <v>-51352</v>
      </c>
      <c r="AM251" s="41"/>
      <c r="AN251" s="181">
        <f t="shared" si="83"/>
        <v>-3.9858084356136914E-3</v>
      </c>
      <c r="AP251" s="41" t="str">
        <f t="shared" si="84"/>
        <v/>
      </c>
      <c r="AQ251" s="41"/>
      <c r="AR251" s="181" t="e">
        <f t="shared" si="85"/>
        <v>#N/A</v>
      </c>
      <c r="AS251" s="41"/>
      <c r="AT251" s="41" t="str">
        <f t="shared" si="86"/>
        <v/>
      </c>
      <c r="AU251" s="41"/>
      <c r="AV251" s="181" t="e">
        <f t="shared" si="87"/>
        <v>#N/A</v>
      </c>
      <c r="AW251" s="41"/>
      <c r="AX251" s="41">
        <f t="shared" si="88"/>
        <v>454500</v>
      </c>
      <c r="AY251" s="41"/>
      <c r="AZ251" s="181">
        <f t="shared" si="98"/>
        <v>3.6295081166023202E-2</v>
      </c>
      <c r="BA251" s="41"/>
      <c r="BB251" s="41">
        <f t="shared" si="90"/>
        <v>154500</v>
      </c>
      <c r="BC251" s="41"/>
      <c r="BD251" s="181">
        <f t="shared" si="99"/>
        <v>1.2049265821465927E-2</v>
      </c>
      <c r="BE251" s="41"/>
      <c r="BF251" s="41">
        <f t="shared" si="92"/>
        <v>93148</v>
      </c>
      <c r="BG251" s="41"/>
      <c r="BH251" s="181">
        <f t="shared" si="93"/>
        <v>7.2299050506414719E-3</v>
      </c>
      <c r="BJ251" s="41" t="str">
        <f t="shared" si="94"/>
        <v/>
      </c>
      <c r="BK251" s="41"/>
      <c r="BL251" s="181" t="e">
        <f t="shared" si="95"/>
        <v>#N/A</v>
      </c>
      <c r="BM251" s="41"/>
    </row>
    <row r="252" spans="2:65" ht="15.75" customHeight="1">
      <c r="C252" s="19"/>
      <c r="D252" s="13"/>
      <c r="E252" s="13"/>
      <c r="F252" s="13"/>
      <c r="G252" s="13"/>
      <c r="H252" s="13" t="s">
        <v>257</v>
      </c>
      <c r="I252" s="13"/>
      <c r="J252" s="13"/>
      <c r="K252" s="13"/>
      <c r="L252" s="66"/>
      <c r="M252" s="125"/>
      <c r="N252" s="41">
        <f>N250-N229</f>
        <v>3238975</v>
      </c>
      <c r="O252" s="80"/>
      <c r="P252" s="41">
        <f>P250-P229</f>
        <v>3538975</v>
      </c>
      <c r="Q252" s="41"/>
      <c r="R252" s="41">
        <f>R250-R229</f>
        <v>3600327</v>
      </c>
      <c r="S252" s="41"/>
      <c r="T252" s="41" t="e">
        <f>T250-T229</f>
        <v>#N/A</v>
      </c>
      <c r="U252" s="41"/>
      <c r="V252" s="41">
        <f>V250-V229</f>
        <v>3693475</v>
      </c>
      <c r="W252" s="41"/>
      <c r="X252" s="41">
        <f>X250-X229</f>
        <v>3548975</v>
      </c>
      <c r="Y252" s="41"/>
      <c r="Z252" s="41">
        <f t="shared" si="76"/>
        <v>-144500</v>
      </c>
      <c r="AA252" s="41"/>
      <c r="AB252" s="181">
        <f t="shared" si="77"/>
        <v>-3.9123048078029465E-2</v>
      </c>
      <c r="AC252" s="161"/>
      <c r="AD252" s="41">
        <f t="shared" si="78"/>
        <v>10000</v>
      </c>
      <c r="AE252" s="41"/>
      <c r="AF252" s="181">
        <f t="shared" si="96"/>
        <v>2.825676926228704E-3</v>
      </c>
      <c r="AG252" s="41"/>
      <c r="AH252" s="41">
        <f t="shared" si="80"/>
        <v>310000</v>
      </c>
      <c r="AI252" s="41"/>
      <c r="AJ252" s="181">
        <f t="shared" si="97"/>
        <v>9.5709290747844511E-2</v>
      </c>
      <c r="AK252" s="161"/>
      <c r="AL252" s="41">
        <f t="shared" si="82"/>
        <v>-51352</v>
      </c>
      <c r="AM252" s="41"/>
      <c r="AN252" s="181">
        <f t="shared" si="83"/>
        <v>-1.4263148875088283E-2</v>
      </c>
      <c r="AP252" s="41" t="str">
        <f t="shared" si="84"/>
        <v/>
      </c>
      <c r="AQ252" s="41"/>
      <c r="AR252" s="181" t="e">
        <f t="shared" si="85"/>
        <v>#N/A</v>
      </c>
      <c r="AS252" s="41"/>
      <c r="AT252" s="41" t="str">
        <f t="shared" si="86"/>
        <v/>
      </c>
      <c r="AU252" s="41"/>
      <c r="AV252" s="181" t="e">
        <f t="shared" si="87"/>
        <v>#N/A</v>
      </c>
      <c r="AW252" s="41"/>
      <c r="AX252" s="41">
        <f t="shared" si="88"/>
        <v>454500</v>
      </c>
      <c r="AY252" s="41"/>
      <c r="AZ252" s="181">
        <f t="shared" si="98"/>
        <v>0.14032216982224321</v>
      </c>
      <c r="BA252" s="41"/>
      <c r="BB252" s="41">
        <f t="shared" si="90"/>
        <v>154500</v>
      </c>
      <c r="BC252" s="41"/>
      <c r="BD252" s="181">
        <f t="shared" si="99"/>
        <v>4.36567085102324E-2</v>
      </c>
      <c r="BE252" s="41"/>
      <c r="BF252" s="41">
        <f t="shared" si="92"/>
        <v>93148</v>
      </c>
      <c r="BG252" s="41"/>
      <c r="BH252" s="181">
        <f t="shared" si="93"/>
        <v>2.5872094395870127E-2</v>
      </c>
      <c r="BJ252" s="41" t="str">
        <f t="shared" si="94"/>
        <v/>
      </c>
      <c r="BK252" s="41"/>
      <c r="BL252" s="181" t="e">
        <f t="shared" si="95"/>
        <v>#N/A</v>
      </c>
      <c r="BM252" s="41"/>
    </row>
    <row r="253" spans="2:65" ht="15.75" customHeight="1">
      <c r="C253" s="19"/>
      <c r="D253" s="13"/>
      <c r="E253" s="13"/>
      <c r="F253" s="13"/>
      <c r="G253" s="13"/>
      <c r="H253" s="13" t="s">
        <v>317</v>
      </c>
      <c r="I253" s="13"/>
      <c r="J253" s="13"/>
      <c r="K253" s="13"/>
      <c r="L253" s="66"/>
      <c r="M253" s="125"/>
      <c r="N253" s="41">
        <v>9283383</v>
      </c>
      <c r="O253" s="80"/>
      <c r="P253" s="41">
        <v>9283383</v>
      </c>
      <c r="Q253" s="41"/>
      <c r="R253" s="41">
        <v>9283383</v>
      </c>
      <c r="S253" s="41"/>
      <c r="T253" s="41">
        <v>9283383</v>
      </c>
      <c r="U253" s="41"/>
      <c r="V253" s="41">
        <v>9283383</v>
      </c>
      <c r="W253" s="41"/>
      <c r="X253" s="41">
        <v>9283383</v>
      </c>
      <c r="Y253" s="41"/>
      <c r="Z253" s="41">
        <f t="shared" si="76"/>
        <v>0</v>
      </c>
      <c r="AA253" s="41"/>
      <c r="AB253" s="181">
        <f t="shared" si="77"/>
        <v>0</v>
      </c>
      <c r="AC253" s="161"/>
      <c r="AD253" s="41">
        <f t="shared" si="78"/>
        <v>0</v>
      </c>
      <c r="AE253" s="41"/>
      <c r="AF253" s="181">
        <f t="shared" si="96"/>
        <v>0</v>
      </c>
      <c r="AG253" s="41"/>
      <c r="AH253" s="41">
        <f t="shared" si="80"/>
        <v>0</v>
      </c>
      <c r="AI253" s="41"/>
      <c r="AJ253" s="181">
        <f t="shared" si="97"/>
        <v>0</v>
      </c>
      <c r="AK253" s="161"/>
      <c r="AL253" s="41">
        <f t="shared" si="82"/>
        <v>0</v>
      </c>
      <c r="AM253" s="41"/>
      <c r="AN253" s="181">
        <f t="shared" si="83"/>
        <v>0</v>
      </c>
      <c r="AP253" s="41">
        <f t="shared" si="84"/>
        <v>0</v>
      </c>
      <c r="AQ253" s="41"/>
      <c r="AR253" s="181">
        <f t="shared" si="85"/>
        <v>0</v>
      </c>
      <c r="AS253" s="41"/>
      <c r="AT253" s="41">
        <f t="shared" si="86"/>
        <v>0</v>
      </c>
      <c r="AU253" s="41"/>
      <c r="AV253" s="181">
        <f t="shared" si="87"/>
        <v>0</v>
      </c>
      <c r="AW253" s="41"/>
      <c r="AX253" s="41">
        <f t="shared" si="88"/>
        <v>0</v>
      </c>
      <c r="AY253" s="41"/>
      <c r="AZ253" s="181">
        <f t="shared" si="98"/>
        <v>0</v>
      </c>
      <c r="BA253" s="41"/>
      <c r="BB253" s="41">
        <f t="shared" si="90"/>
        <v>0</v>
      </c>
      <c r="BC253" s="41"/>
      <c r="BD253" s="181">
        <f t="shared" si="99"/>
        <v>0</v>
      </c>
      <c r="BE253" s="41"/>
      <c r="BF253" s="41">
        <f t="shared" si="92"/>
        <v>0</v>
      </c>
      <c r="BG253" s="41"/>
      <c r="BH253" s="181">
        <f t="shared" si="93"/>
        <v>0</v>
      </c>
      <c r="BJ253" s="41">
        <f t="shared" si="94"/>
        <v>0</v>
      </c>
      <c r="BK253" s="41"/>
      <c r="BL253" s="181">
        <f t="shared" si="95"/>
        <v>0</v>
      </c>
      <c r="BM253" s="41"/>
    </row>
    <row r="254" spans="2:65" ht="15.75" customHeight="1">
      <c r="C254" s="19"/>
      <c r="D254" s="13"/>
      <c r="E254" s="13"/>
      <c r="F254" s="13"/>
      <c r="G254" s="13"/>
      <c r="H254" s="13"/>
      <c r="I254" s="13"/>
      <c r="J254" s="13"/>
      <c r="K254" s="20"/>
      <c r="L254" s="66"/>
      <c r="M254" s="125"/>
      <c r="N254" s="125"/>
      <c r="O254" s="80"/>
      <c r="P254" s="125"/>
      <c r="Q254" s="125"/>
      <c r="R254" s="125"/>
      <c r="S254" s="125"/>
      <c r="T254" s="125"/>
      <c r="U254" s="125"/>
      <c r="V254" s="125"/>
      <c r="W254" s="125"/>
      <c r="X254" s="125"/>
      <c r="Y254" s="125"/>
      <c r="Z254" s="41" t="str">
        <f t="shared" si="76"/>
        <v/>
      </c>
      <c r="AA254" s="125"/>
      <c r="AB254" s="181" t="str">
        <f t="shared" si="77"/>
        <v/>
      </c>
      <c r="AC254" s="161"/>
      <c r="AD254" s="41" t="str">
        <f t="shared" si="78"/>
        <v/>
      </c>
      <c r="AE254" s="125"/>
      <c r="AF254" s="181" t="str">
        <f t="shared" si="96"/>
        <v/>
      </c>
      <c r="AG254" s="125"/>
      <c r="AH254" s="41" t="str">
        <f t="shared" si="80"/>
        <v/>
      </c>
      <c r="AI254" s="125"/>
      <c r="AJ254" s="181" t="str">
        <f t="shared" si="97"/>
        <v/>
      </c>
      <c r="AK254" s="161"/>
      <c r="AL254" s="41" t="str">
        <f t="shared" si="82"/>
        <v/>
      </c>
      <c r="AM254" s="125"/>
      <c r="AN254" s="181" t="str">
        <f t="shared" si="83"/>
        <v/>
      </c>
      <c r="AP254" s="41" t="str">
        <f t="shared" si="84"/>
        <v/>
      </c>
      <c r="AQ254" s="125"/>
      <c r="AR254" s="181" t="str">
        <f t="shared" si="85"/>
        <v/>
      </c>
      <c r="AS254" s="125"/>
      <c r="AT254" s="41" t="str">
        <f t="shared" si="86"/>
        <v/>
      </c>
      <c r="AU254" s="125"/>
      <c r="AV254" s="181" t="str">
        <f t="shared" si="87"/>
        <v/>
      </c>
      <c r="AW254" s="125"/>
      <c r="AX254" s="41" t="str">
        <f t="shared" si="88"/>
        <v/>
      </c>
      <c r="AY254" s="125"/>
      <c r="AZ254" s="181" t="str">
        <f t="shared" si="98"/>
        <v/>
      </c>
      <c r="BA254" s="125"/>
      <c r="BB254" s="41" t="str">
        <f t="shared" si="90"/>
        <v/>
      </c>
      <c r="BC254" s="125"/>
      <c r="BD254" s="181" t="str">
        <f t="shared" si="99"/>
        <v/>
      </c>
      <c r="BE254" s="125"/>
      <c r="BF254" s="41" t="str">
        <f t="shared" si="92"/>
        <v/>
      </c>
      <c r="BG254" s="125"/>
      <c r="BH254" s="181" t="str">
        <f t="shared" si="93"/>
        <v/>
      </c>
      <c r="BJ254" s="41" t="str">
        <f t="shared" si="94"/>
        <v/>
      </c>
      <c r="BK254" s="125"/>
      <c r="BL254" s="181" t="str">
        <f t="shared" si="95"/>
        <v/>
      </c>
      <c r="BM254" s="125"/>
    </row>
    <row r="255" spans="2:65" ht="15.75" customHeight="1">
      <c r="C255" s="121"/>
      <c r="E255" s="13"/>
      <c r="F255" s="13"/>
      <c r="G255" s="13"/>
      <c r="H255" s="13"/>
      <c r="I255" s="13"/>
      <c r="J255" s="13"/>
      <c r="K255" s="13"/>
      <c r="L255" s="66"/>
      <c r="M255" s="125"/>
      <c r="N255" s="41"/>
      <c r="O255" s="80"/>
      <c r="P255" s="41"/>
      <c r="Q255" s="125"/>
      <c r="R255" s="95"/>
      <c r="S255" s="95"/>
      <c r="T255" s="95"/>
      <c r="U255" s="125"/>
      <c r="V255" s="95"/>
      <c r="W255" s="95"/>
      <c r="X255" s="95"/>
      <c r="Y255" s="95"/>
      <c r="Z255" s="41" t="str">
        <f t="shared" si="76"/>
        <v/>
      </c>
      <c r="AA255" s="125"/>
      <c r="AB255" s="181" t="str">
        <f t="shared" si="77"/>
        <v/>
      </c>
      <c r="AC255" s="161"/>
      <c r="AD255" s="41" t="str">
        <f t="shared" si="78"/>
        <v/>
      </c>
      <c r="AE255" s="125"/>
      <c r="AF255" s="181" t="str">
        <f t="shared" si="96"/>
        <v/>
      </c>
      <c r="AG255" s="125"/>
      <c r="AH255" s="41" t="str">
        <f t="shared" si="80"/>
        <v/>
      </c>
      <c r="AI255" s="125"/>
      <c r="AJ255" s="181" t="str">
        <f t="shared" si="97"/>
        <v/>
      </c>
      <c r="AK255" s="161"/>
      <c r="AL255" s="41" t="str">
        <f t="shared" si="82"/>
        <v/>
      </c>
      <c r="AM255" s="125"/>
      <c r="AN255" s="181" t="str">
        <f t="shared" si="83"/>
        <v/>
      </c>
      <c r="AP255" s="41" t="str">
        <f t="shared" si="84"/>
        <v/>
      </c>
      <c r="AQ255" s="125"/>
      <c r="AR255" s="181" t="str">
        <f t="shared" si="85"/>
        <v/>
      </c>
      <c r="AS255" s="125"/>
      <c r="AT255" s="41" t="str">
        <f t="shared" si="86"/>
        <v/>
      </c>
      <c r="AU255" s="125"/>
      <c r="AV255" s="181" t="str">
        <f t="shared" si="87"/>
        <v/>
      </c>
      <c r="AW255" s="125"/>
      <c r="AX255" s="41" t="str">
        <f t="shared" si="88"/>
        <v/>
      </c>
      <c r="AY255" s="125"/>
      <c r="AZ255" s="181" t="str">
        <f t="shared" si="98"/>
        <v/>
      </c>
      <c r="BA255" s="125"/>
      <c r="BB255" s="41" t="str">
        <f t="shared" si="90"/>
        <v/>
      </c>
      <c r="BC255" s="125"/>
      <c r="BD255" s="181" t="str">
        <f t="shared" si="99"/>
        <v/>
      </c>
      <c r="BE255" s="125"/>
      <c r="BF255" s="41" t="str">
        <f t="shared" si="92"/>
        <v/>
      </c>
      <c r="BG255" s="125"/>
      <c r="BH255" s="181" t="str">
        <f t="shared" si="93"/>
        <v/>
      </c>
      <c r="BJ255" s="41" t="str">
        <f t="shared" si="94"/>
        <v/>
      </c>
      <c r="BK255" s="125"/>
      <c r="BL255" s="181" t="str">
        <f t="shared" si="95"/>
        <v/>
      </c>
      <c r="BM255" s="125"/>
    </row>
    <row r="256" spans="2:65" ht="15.75" customHeight="1">
      <c r="C256" s="121"/>
      <c r="D256" s="129"/>
      <c r="E256" s="13"/>
      <c r="F256" s="13"/>
      <c r="G256" s="13"/>
      <c r="H256" s="13"/>
      <c r="I256" s="13"/>
      <c r="J256" s="13"/>
      <c r="K256" s="13"/>
      <c r="L256" s="66"/>
      <c r="M256" s="125"/>
      <c r="N256" s="125"/>
      <c r="O256" s="80"/>
      <c r="P256" s="125"/>
      <c r="Q256" s="125"/>
      <c r="R256" s="125"/>
      <c r="S256" s="125"/>
      <c r="T256" s="125"/>
      <c r="U256" s="125"/>
      <c r="V256" s="125"/>
      <c r="W256" s="125"/>
      <c r="X256" s="125"/>
      <c r="Y256" s="125"/>
      <c r="Z256" s="41"/>
      <c r="AA256" s="125"/>
      <c r="AB256" s="181" t="str">
        <f t="shared" si="77"/>
        <v/>
      </c>
      <c r="AC256" s="161"/>
      <c r="AD256" s="41"/>
      <c r="AE256" s="125"/>
      <c r="AF256" s="181" t="str">
        <f t="shared" si="96"/>
        <v/>
      </c>
      <c r="AG256" s="125"/>
      <c r="AH256" s="41"/>
      <c r="AI256" s="125"/>
      <c r="AJ256" s="181" t="str">
        <f t="shared" si="97"/>
        <v/>
      </c>
      <c r="AK256" s="161"/>
      <c r="AL256" s="41"/>
      <c r="AM256" s="125"/>
      <c r="AN256" s="181" t="str">
        <f t="shared" si="83"/>
        <v/>
      </c>
      <c r="AP256" s="41"/>
      <c r="AQ256" s="125"/>
      <c r="AR256" s="181" t="str">
        <f t="shared" si="85"/>
        <v/>
      </c>
      <c r="AS256" s="125"/>
      <c r="AT256" s="41"/>
      <c r="AU256" s="125"/>
      <c r="AV256" s="181" t="str">
        <f t="shared" si="87"/>
        <v/>
      </c>
      <c r="AW256" s="125"/>
      <c r="AX256" s="41"/>
      <c r="AY256" s="125"/>
      <c r="AZ256" s="181" t="str">
        <f t="shared" si="98"/>
        <v/>
      </c>
      <c r="BA256" s="125"/>
      <c r="BB256" s="41"/>
      <c r="BC256" s="125"/>
      <c r="BD256" s="181" t="str">
        <f t="shared" si="99"/>
        <v/>
      </c>
      <c r="BE256" s="125"/>
      <c r="BF256" s="41"/>
      <c r="BG256" s="125"/>
      <c r="BH256" s="181" t="str">
        <f t="shared" si="93"/>
        <v/>
      </c>
      <c r="BJ256" s="41"/>
      <c r="BK256" s="125"/>
      <c r="BL256" s="181" t="str">
        <f t="shared" si="95"/>
        <v/>
      </c>
      <c r="BM256" s="125"/>
    </row>
    <row r="257" spans="2:65" ht="15.75" customHeight="1">
      <c r="C257" s="121">
        <v>1</v>
      </c>
      <c r="D257" s="126" t="s">
        <v>376</v>
      </c>
      <c r="E257" s="13"/>
      <c r="F257" s="13"/>
      <c r="G257" s="13"/>
      <c r="H257" s="13"/>
      <c r="I257" s="13"/>
      <c r="J257" s="13"/>
      <c r="K257" s="13"/>
      <c r="L257" s="66"/>
      <c r="M257" s="125"/>
      <c r="N257" s="125"/>
      <c r="O257" s="80"/>
      <c r="P257" s="125"/>
      <c r="Q257" s="125"/>
      <c r="R257" s="125"/>
      <c r="S257" s="125"/>
      <c r="T257" s="125"/>
      <c r="U257" s="125"/>
      <c r="V257" s="125"/>
      <c r="W257" s="125"/>
      <c r="X257" s="125"/>
      <c r="Y257" s="125"/>
      <c r="Z257" s="41"/>
      <c r="AA257" s="125"/>
      <c r="AB257" s="181" t="str">
        <f t="shared" si="77"/>
        <v/>
      </c>
      <c r="AC257" s="161"/>
      <c r="AD257" s="41"/>
      <c r="AE257" s="125"/>
      <c r="AF257" s="181" t="str">
        <f t="shared" si="96"/>
        <v/>
      </c>
      <c r="AG257" s="125"/>
      <c r="AH257" s="41"/>
      <c r="AI257" s="125"/>
      <c r="AJ257" s="181" t="str">
        <f t="shared" si="97"/>
        <v/>
      </c>
      <c r="AK257" s="161"/>
      <c r="AL257" s="41"/>
      <c r="AM257" s="125"/>
      <c r="AN257" s="181" t="str">
        <f t="shared" si="83"/>
        <v/>
      </c>
      <c r="AP257" s="41"/>
      <c r="AQ257" s="125"/>
      <c r="AR257" s="181" t="str">
        <f t="shared" si="85"/>
        <v/>
      </c>
      <c r="AS257" s="125"/>
      <c r="AT257" s="41"/>
      <c r="AU257" s="125"/>
      <c r="AV257" s="181" t="str">
        <f t="shared" si="87"/>
        <v/>
      </c>
      <c r="AW257" s="125"/>
      <c r="AX257" s="41"/>
      <c r="AY257" s="125"/>
      <c r="AZ257" s="181" t="str">
        <f t="shared" si="98"/>
        <v/>
      </c>
      <c r="BA257" s="125"/>
      <c r="BB257" s="41"/>
      <c r="BC257" s="125"/>
      <c r="BD257" s="181" t="str">
        <f t="shared" si="99"/>
        <v/>
      </c>
      <c r="BE257" s="125"/>
      <c r="BF257" s="41"/>
      <c r="BG257" s="125"/>
      <c r="BH257" s="181" t="str">
        <f t="shared" si="93"/>
        <v/>
      </c>
      <c r="BJ257" s="41"/>
      <c r="BK257" s="125"/>
      <c r="BL257" s="181" t="str">
        <f t="shared" si="95"/>
        <v/>
      </c>
      <c r="BM257" s="125"/>
    </row>
    <row r="258" spans="2:65" ht="15.75" customHeight="1">
      <c r="C258" s="121"/>
      <c r="D258" s="126"/>
      <c r="E258" s="13"/>
      <c r="F258" s="13"/>
      <c r="G258" s="13"/>
      <c r="H258" s="13"/>
      <c r="I258" s="13"/>
      <c r="J258" s="13"/>
      <c r="K258" s="13"/>
      <c r="L258" s="66"/>
      <c r="M258" s="125"/>
      <c r="N258" s="125"/>
      <c r="O258" s="80"/>
      <c r="P258" s="125"/>
      <c r="Q258" s="125"/>
      <c r="R258" s="125"/>
      <c r="S258" s="125"/>
      <c r="T258" s="125"/>
      <c r="U258" s="125"/>
      <c r="V258" s="125"/>
      <c r="W258" s="125"/>
      <c r="X258" s="125"/>
      <c r="Y258" s="125"/>
      <c r="Z258" s="41"/>
      <c r="AA258" s="125"/>
      <c r="AB258" s="181" t="str">
        <f t="shared" si="77"/>
        <v/>
      </c>
      <c r="AC258" s="161"/>
      <c r="AD258" s="41"/>
      <c r="AE258" s="125"/>
      <c r="AF258" s="181" t="str">
        <f t="shared" si="96"/>
        <v/>
      </c>
      <c r="AG258" s="125"/>
      <c r="AH258" s="41"/>
      <c r="AI258" s="125"/>
      <c r="AJ258" s="181" t="str">
        <f t="shared" si="97"/>
        <v/>
      </c>
      <c r="AK258" s="161"/>
      <c r="AL258" s="41"/>
      <c r="AM258" s="125"/>
      <c r="AN258" s="181" t="str">
        <f t="shared" si="83"/>
        <v/>
      </c>
      <c r="AP258" s="41"/>
      <c r="AQ258" s="125"/>
      <c r="AR258" s="181" t="str">
        <f t="shared" si="85"/>
        <v/>
      </c>
      <c r="AS258" s="125"/>
      <c r="AT258" s="41"/>
      <c r="AU258" s="125"/>
      <c r="AV258" s="181" t="str">
        <f t="shared" si="87"/>
        <v/>
      </c>
      <c r="AW258" s="125"/>
      <c r="AX258" s="41"/>
      <c r="AY258" s="125"/>
      <c r="AZ258" s="181" t="str">
        <f t="shared" si="98"/>
        <v/>
      </c>
      <c r="BA258" s="125"/>
      <c r="BB258" s="41"/>
      <c r="BC258" s="125"/>
      <c r="BD258" s="181" t="str">
        <f t="shared" si="99"/>
        <v/>
      </c>
      <c r="BE258" s="125"/>
      <c r="BF258" s="41"/>
      <c r="BG258" s="125"/>
      <c r="BH258" s="181" t="str">
        <f t="shared" si="93"/>
        <v/>
      </c>
      <c r="BJ258" s="41"/>
      <c r="BK258" s="125"/>
      <c r="BL258" s="181" t="str">
        <f t="shared" si="95"/>
        <v/>
      </c>
      <c r="BM258" s="125"/>
    </row>
    <row r="259" spans="2:65" ht="15.75" customHeight="1">
      <c r="C259" s="20"/>
      <c r="D259" s="13"/>
      <c r="E259" s="13"/>
      <c r="F259" s="13"/>
      <c r="G259" s="13"/>
      <c r="H259" s="13"/>
      <c r="I259" s="13"/>
      <c r="J259" s="13"/>
      <c r="K259" s="23"/>
      <c r="L259" s="66"/>
      <c r="M259" s="125"/>
      <c r="N259" s="125"/>
      <c r="O259" s="80"/>
      <c r="P259" s="125"/>
      <c r="Q259" s="125"/>
      <c r="R259" s="125"/>
      <c r="S259" s="125"/>
      <c r="T259" s="125"/>
      <c r="U259" s="125"/>
      <c r="V259" s="125"/>
      <c r="W259" s="125"/>
      <c r="X259" s="125"/>
      <c r="Y259" s="125"/>
      <c r="Z259" s="41" t="str">
        <f t="shared" ref="Z259:Z291" si="100">IF(AND(ISNUMBER($V259),ISNUMBER($X259)),IF((ABS($V259-$X259))&gt;0.49,$X259-$V259,0),"")</f>
        <v/>
      </c>
      <c r="AA259" s="125"/>
      <c r="AB259" s="181" t="str">
        <f t="shared" si="77"/>
        <v/>
      </c>
      <c r="AC259" s="161"/>
      <c r="AD259" s="41" t="str">
        <f t="shared" ref="AD259:AD291" si="101">IF(AND(ISNUMBER($P259),ISNUMBER($X259)),IF((ABS($P259-$X259))&gt;0.49,$X259-$P259,0),"")</f>
        <v/>
      </c>
      <c r="AE259" s="125"/>
      <c r="AF259" s="181" t="str">
        <f t="shared" si="96"/>
        <v/>
      </c>
      <c r="AG259" s="125"/>
      <c r="AH259" s="41" t="str">
        <f t="shared" ref="AH259:AH291" si="102">IF(AND(ISNUMBER($N259),ISNUMBER($X259)),IF((ABS($N259-$X259))&gt;0.49,$X259-$N259,0),"")</f>
        <v/>
      </c>
      <c r="AI259" s="125"/>
      <c r="AJ259" s="181" t="str">
        <f t="shared" si="97"/>
        <v/>
      </c>
      <c r="AK259" s="161"/>
      <c r="AL259" s="41" t="str">
        <f t="shared" ref="AL259:AL291" si="103">IF(AND(ISNUMBER($R259),ISNUMBER($X259)),IF((ABS($R259-$X259))&gt;0.49,$X259-$R259,0),"")</f>
        <v/>
      </c>
      <c r="AM259" s="125"/>
      <c r="AN259" s="181" t="str">
        <f t="shared" si="83"/>
        <v/>
      </c>
      <c r="AP259" s="41" t="str">
        <f t="shared" ref="AP259:AP291" si="104">IF(AND(ISNUMBER($T259),ISNUMBER($X259)),IF((ABS($T259-$X259))&gt;0.49,$X259-$T259,0),"")</f>
        <v/>
      </c>
      <c r="AQ259" s="125"/>
      <c r="AR259" s="181" t="str">
        <f t="shared" si="85"/>
        <v/>
      </c>
      <c r="AS259" s="125"/>
      <c r="AT259" s="41" t="str">
        <f t="shared" ref="AT259:AT291" si="105">IF(AND(ISNUMBER($R259),ISNUMBER($T259)),IF((ABS($R259-$T259))&gt;0.49,$T259-$R259,0),"")</f>
        <v/>
      </c>
      <c r="AU259" s="125"/>
      <c r="AV259" s="181" t="str">
        <f t="shared" si="87"/>
        <v/>
      </c>
      <c r="AW259" s="125"/>
      <c r="AX259" s="41" t="str">
        <f t="shared" ref="AX259:AX291" si="106">IF(AND(ISNUMBER($N259),ISNUMBER($V259)),IF((ABS($N259-$V259))&gt;0.49,$V259-$N259,0),"")</f>
        <v/>
      </c>
      <c r="AY259" s="125"/>
      <c r="AZ259" s="181" t="str">
        <f t="shared" si="98"/>
        <v/>
      </c>
      <c r="BA259" s="125"/>
      <c r="BB259" s="41" t="str">
        <f t="shared" ref="BB259:BB291" si="107">IF(AND(ISNUMBER($P259),ISNUMBER($V259)),IF((ABS($P259-$V259))&gt;0.49,$V259-$P259,0),"")</f>
        <v/>
      </c>
      <c r="BC259" s="125"/>
      <c r="BD259" s="181" t="str">
        <f t="shared" si="99"/>
        <v/>
      </c>
      <c r="BE259" s="125"/>
      <c r="BF259" s="41" t="str">
        <f t="shared" ref="BF259:BF291" si="108">IF(AND(ISNUMBER($R259),ISNUMBER($V259)),IF((ABS($R259-$V259))&gt;0.49,$V259-$R259,0),"")</f>
        <v/>
      </c>
      <c r="BG259" s="125"/>
      <c r="BH259" s="181" t="str">
        <f t="shared" si="93"/>
        <v/>
      </c>
      <c r="BJ259" s="41" t="str">
        <f t="shared" ref="BJ259:BJ291" si="109">IF(AND(ISNUMBER($T259),ISNUMBER($V259)),IF((ABS($T259-$V259))&gt;0.49,$V259-$T259,0),"")</f>
        <v/>
      </c>
      <c r="BK259" s="125"/>
      <c r="BL259" s="181" t="str">
        <f t="shared" si="95"/>
        <v/>
      </c>
      <c r="BM259" s="125"/>
    </row>
    <row r="260" spans="2:65" ht="15.75" customHeight="1">
      <c r="C260" s="16" t="s">
        <v>340</v>
      </c>
      <c r="D260" s="53"/>
      <c r="E260" s="53"/>
      <c r="F260" s="53"/>
      <c r="G260" s="53"/>
      <c r="H260" s="53"/>
      <c r="I260" s="53"/>
      <c r="J260" s="53"/>
      <c r="K260" s="23"/>
      <c r="L260" s="66"/>
      <c r="M260" s="125"/>
      <c r="N260" s="41"/>
      <c r="O260" s="80"/>
      <c r="P260" s="41"/>
      <c r="Q260" s="41"/>
      <c r="R260" s="41"/>
      <c r="S260" s="41"/>
      <c r="T260" s="41"/>
      <c r="U260" s="41"/>
      <c r="V260" s="41"/>
      <c r="W260" s="41"/>
      <c r="X260" s="41"/>
      <c r="Y260" s="41"/>
      <c r="Z260" s="41" t="str">
        <f t="shared" si="100"/>
        <v/>
      </c>
      <c r="AA260" s="41"/>
      <c r="AB260" s="181" t="str">
        <f t="shared" si="77"/>
        <v/>
      </c>
      <c r="AC260" s="161"/>
      <c r="AD260" s="41" t="str">
        <f t="shared" si="101"/>
        <v/>
      </c>
      <c r="AE260" s="41"/>
      <c r="AF260" s="181" t="str">
        <f t="shared" si="96"/>
        <v/>
      </c>
      <c r="AG260" s="41"/>
      <c r="AH260" s="41" t="str">
        <f t="shared" si="102"/>
        <v/>
      </c>
      <c r="AI260" s="41"/>
      <c r="AJ260" s="181" t="str">
        <f t="shared" si="97"/>
        <v/>
      </c>
      <c r="AK260" s="161"/>
      <c r="AL260" s="41" t="str">
        <f t="shared" si="103"/>
        <v/>
      </c>
      <c r="AM260" s="41"/>
      <c r="AN260" s="181" t="str">
        <f t="shared" si="83"/>
        <v/>
      </c>
      <c r="AP260" s="41" t="str">
        <f t="shared" si="104"/>
        <v/>
      </c>
      <c r="AQ260" s="41"/>
      <c r="AR260" s="181" t="str">
        <f t="shared" si="85"/>
        <v/>
      </c>
      <c r="AS260" s="41"/>
      <c r="AT260" s="41" t="str">
        <f t="shared" si="105"/>
        <v/>
      </c>
      <c r="AU260" s="41"/>
      <c r="AV260" s="181" t="str">
        <f t="shared" si="87"/>
        <v/>
      </c>
      <c r="AW260" s="41"/>
      <c r="AX260" s="41" t="str">
        <f t="shared" si="106"/>
        <v/>
      </c>
      <c r="AY260" s="41"/>
      <c r="AZ260" s="181" t="str">
        <f t="shared" si="98"/>
        <v/>
      </c>
      <c r="BA260" s="41"/>
      <c r="BB260" s="41" t="str">
        <f t="shared" si="107"/>
        <v/>
      </c>
      <c r="BC260" s="41"/>
      <c r="BD260" s="181" t="str">
        <f t="shared" si="99"/>
        <v/>
      </c>
      <c r="BE260" s="41"/>
      <c r="BF260" s="41" t="str">
        <f t="shared" si="108"/>
        <v/>
      </c>
      <c r="BG260" s="41"/>
      <c r="BH260" s="181" t="str">
        <f t="shared" si="93"/>
        <v/>
      </c>
      <c r="BJ260" s="41" t="str">
        <f t="shared" si="109"/>
        <v/>
      </c>
      <c r="BK260" s="41"/>
      <c r="BL260" s="181" t="str">
        <f t="shared" si="95"/>
        <v/>
      </c>
      <c r="BM260" s="41"/>
    </row>
    <row r="261" spans="2:65" ht="15.75" customHeight="1">
      <c r="C261" s="13"/>
      <c r="D261" s="13"/>
      <c r="E261" s="13"/>
      <c r="F261" s="13"/>
      <c r="G261" s="13"/>
      <c r="H261" s="13"/>
      <c r="I261" s="13"/>
      <c r="J261" s="13"/>
      <c r="K261" s="23"/>
      <c r="L261" s="66"/>
      <c r="M261" s="125"/>
      <c r="N261" s="41"/>
      <c r="O261" s="80"/>
      <c r="P261" s="41"/>
      <c r="Q261" s="41"/>
      <c r="R261" s="41"/>
      <c r="S261" s="41"/>
      <c r="T261" s="41"/>
      <c r="U261" s="41"/>
      <c r="V261" s="41"/>
      <c r="W261" s="41"/>
      <c r="X261" s="41"/>
      <c r="Y261" s="41"/>
      <c r="Z261" s="41" t="str">
        <f t="shared" si="100"/>
        <v/>
      </c>
      <c r="AA261" s="41"/>
      <c r="AB261" s="181" t="str">
        <f t="shared" si="77"/>
        <v/>
      </c>
      <c r="AC261" s="161"/>
      <c r="AD261" s="41" t="str">
        <f t="shared" si="101"/>
        <v/>
      </c>
      <c r="AE261" s="41"/>
      <c r="AF261" s="181" t="str">
        <f t="shared" si="96"/>
        <v/>
      </c>
      <c r="AG261" s="41"/>
      <c r="AH261" s="41" t="str">
        <f t="shared" si="102"/>
        <v/>
      </c>
      <c r="AI261" s="41"/>
      <c r="AJ261" s="181" t="str">
        <f t="shared" si="97"/>
        <v/>
      </c>
      <c r="AK261" s="161"/>
      <c r="AL261" s="41" t="str">
        <f t="shared" si="103"/>
        <v/>
      </c>
      <c r="AM261" s="41"/>
      <c r="AN261" s="181" t="str">
        <f t="shared" si="83"/>
        <v/>
      </c>
      <c r="AP261" s="41" t="str">
        <f t="shared" si="104"/>
        <v/>
      </c>
      <c r="AQ261" s="41"/>
      <c r="AR261" s="181" t="str">
        <f t="shared" si="85"/>
        <v/>
      </c>
      <c r="AS261" s="41"/>
      <c r="AT261" s="41" t="str">
        <f t="shared" si="105"/>
        <v/>
      </c>
      <c r="AU261" s="41"/>
      <c r="AV261" s="181" t="str">
        <f t="shared" si="87"/>
        <v/>
      </c>
      <c r="AW261" s="41"/>
      <c r="AX261" s="41" t="str">
        <f t="shared" si="106"/>
        <v/>
      </c>
      <c r="AY261" s="41"/>
      <c r="AZ261" s="181" t="str">
        <f t="shared" si="98"/>
        <v/>
      </c>
      <c r="BA261" s="41"/>
      <c r="BB261" s="41" t="str">
        <f t="shared" si="107"/>
        <v/>
      </c>
      <c r="BC261" s="41"/>
      <c r="BD261" s="181" t="str">
        <f t="shared" si="99"/>
        <v/>
      </c>
      <c r="BE261" s="41"/>
      <c r="BF261" s="41" t="str">
        <f t="shared" si="108"/>
        <v/>
      </c>
      <c r="BG261" s="41"/>
      <c r="BH261" s="181" t="str">
        <f t="shared" si="93"/>
        <v/>
      </c>
      <c r="BJ261" s="41" t="str">
        <f t="shared" si="109"/>
        <v/>
      </c>
      <c r="BK261" s="41"/>
      <c r="BL261" s="181" t="str">
        <f t="shared" si="95"/>
        <v/>
      </c>
      <c r="BM261" s="41"/>
    </row>
    <row r="262" spans="2:65" ht="15.75" customHeight="1">
      <c r="C262" s="17" t="s">
        <v>35</v>
      </c>
      <c r="D262" s="13" t="s">
        <v>127</v>
      </c>
      <c r="E262" s="13"/>
      <c r="F262" s="13"/>
      <c r="G262" s="13"/>
      <c r="H262" s="13"/>
      <c r="I262" s="13"/>
      <c r="J262" s="13"/>
      <c r="K262" s="23"/>
      <c r="L262" s="66"/>
      <c r="M262" s="125"/>
      <c r="N262" s="41"/>
      <c r="O262" s="80"/>
      <c r="P262" s="41"/>
      <c r="Q262" s="41"/>
      <c r="R262" s="41"/>
      <c r="S262" s="41"/>
      <c r="T262" s="41"/>
      <c r="U262" s="41"/>
      <c r="V262" s="41"/>
      <c r="W262" s="41"/>
      <c r="X262" s="41"/>
      <c r="Y262" s="41"/>
      <c r="Z262" s="41" t="str">
        <f t="shared" si="100"/>
        <v/>
      </c>
      <c r="AA262" s="41"/>
      <c r="AB262" s="181" t="str">
        <f t="shared" si="77"/>
        <v/>
      </c>
      <c r="AC262" s="161"/>
      <c r="AD262" s="41" t="str">
        <f t="shared" si="101"/>
        <v/>
      </c>
      <c r="AE262" s="41"/>
      <c r="AF262" s="181" t="str">
        <f t="shared" si="96"/>
        <v/>
      </c>
      <c r="AG262" s="41"/>
      <c r="AH262" s="41" t="str">
        <f t="shared" si="102"/>
        <v/>
      </c>
      <c r="AI262" s="41"/>
      <c r="AJ262" s="181" t="str">
        <f t="shared" si="97"/>
        <v/>
      </c>
      <c r="AK262" s="161"/>
      <c r="AL262" s="41" t="str">
        <f t="shared" si="103"/>
        <v/>
      </c>
      <c r="AM262" s="41"/>
      <c r="AN262" s="181" t="str">
        <f t="shared" si="83"/>
        <v/>
      </c>
      <c r="AP262" s="41" t="str">
        <f t="shared" si="104"/>
        <v/>
      </c>
      <c r="AQ262" s="41"/>
      <c r="AR262" s="181" t="str">
        <f t="shared" si="85"/>
        <v/>
      </c>
      <c r="AS262" s="41"/>
      <c r="AT262" s="41" t="str">
        <f t="shared" si="105"/>
        <v/>
      </c>
      <c r="AU262" s="41"/>
      <c r="AV262" s="181" t="str">
        <f t="shared" si="87"/>
        <v/>
      </c>
      <c r="AW262" s="41"/>
      <c r="AX262" s="41" t="str">
        <f t="shared" si="106"/>
        <v/>
      </c>
      <c r="AY262" s="41"/>
      <c r="AZ262" s="181" t="str">
        <f t="shared" si="98"/>
        <v/>
      </c>
      <c r="BA262" s="41"/>
      <c r="BB262" s="41" t="str">
        <f t="shared" si="107"/>
        <v/>
      </c>
      <c r="BC262" s="41"/>
      <c r="BD262" s="181" t="str">
        <f t="shared" si="99"/>
        <v/>
      </c>
      <c r="BE262" s="41"/>
      <c r="BF262" s="41" t="str">
        <f t="shared" si="108"/>
        <v/>
      </c>
      <c r="BG262" s="41"/>
      <c r="BH262" s="181" t="str">
        <f t="shared" si="93"/>
        <v/>
      </c>
      <c r="BJ262" s="41" t="str">
        <f t="shared" si="109"/>
        <v/>
      </c>
      <c r="BK262" s="41"/>
      <c r="BL262" s="181" t="str">
        <f t="shared" si="95"/>
        <v/>
      </c>
      <c r="BM262" s="41"/>
    </row>
    <row r="263" spans="2:65" ht="15.75" customHeight="1">
      <c r="B263" s="231">
        <v>117.5</v>
      </c>
      <c r="C263" s="13"/>
      <c r="D263" s="18" t="s">
        <v>38</v>
      </c>
      <c r="E263" s="13" t="s">
        <v>266</v>
      </c>
      <c r="F263" s="13"/>
      <c r="G263" s="13"/>
      <c r="H263" s="13"/>
      <c r="I263" s="13"/>
      <c r="J263" s="13"/>
      <c r="K263" s="20"/>
      <c r="L263" s="66" t="s">
        <v>33</v>
      </c>
      <c r="M263" s="125"/>
      <c r="N263" s="41">
        <f>VLOOKUP($B263,'[1]09-10-11'!$A$4:$EA$400,MATCH(N$2, '[1]09-10-11'!$A$4:$EA$4, 0))</f>
        <v>3052454</v>
      </c>
      <c r="O263" s="80"/>
      <c r="P263" s="41">
        <f>VLOOKUP($B263,'[1]09-10-11'!$A$4:$EA$400,MATCH(P$2, '[1]09-10-11'!$A$4:$EA$4, 0))</f>
        <v>3350594</v>
      </c>
      <c r="Q263" s="41"/>
      <c r="R263" s="41">
        <f>VLOOKUP($B263,'[1]09-10-11'!$A$4:$EA$400,MATCH(R$2, '[1]09-10-11'!$A$4:$EA$4, 0))</f>
        <v>3350594</v>
      </c>
      <c r="S263" s="41"/>
      <c r="T263" s="41" t="e">
        <f>VLOOKUP($B263,'[1]09-10-11'!$A$4:$EA$400,MATCH(T$2, '[1]09-10-11'!$A$4:$EA$4, 0))</f>
        <v>#N/A</v>
      </c>
      <c r="U263" s="41"/>
      <c r="V263" s="41">
        <f>VLOOKUP($B263,'[1]09-10-11'!$A$4:$EA$400,MATCH(V$2, '[1]09-10-11'!$A$4:$EA$4, 0))</f>
        <v>3118130</v>
      </c>
      <c r="W263" s="41"/>
      <c r="X263" s="41">
        <f>VLOOKUP($B263,'[1]09-10-11'!$A$4:$EA$400,MATCH(X$2, '[1]09-10-11'!$A$4:$EA$4, 0))</f>
        <v>3360645</v>
      </c>
      <c r="Y263" s="41"/>
      <c r="Z263" s="41">
        <f t="shared" si="100"/>
        <v>242515</v>
      </c>
      <c r="AA263" s="41"/>
      <c r="AB263" s="181">
        <f t="shared" si="77"/>
        <v>7.7775782279763783E-2</v>
      </c>
      <c r="AC263" s="161"/>
      <c r="AD263" s="41">
        <f t="shared" si="101"/>
        <v>10051</v>
      </c>
      <c r="AE263" s="41"/>
      <c r="AF263" s="181">
        <f t="shared" si="96"/>
        <v>2.999766608547727E-3</v>
      </c>
      <c r="AG263" s="41"/>
      <c r="AH263" s="41">
        <f t="shared" si="102"/>
        <v>308191</v>
      </c>
      <c r="AI263" s="41"/>
      <c r="AJ263" s="181">
        <f t="shared" si="97"/>
        <v>0.10096499406706871</v>
      </c>
      <c r="AK263" s="161"/>
      <c r="AL263" s="41">
        <f t="shared" si="103"/>
        <v>10051</v>
      </c>
      <c r="AM263" s="41"/>
      <c r="AN263" s="181">
        <f t="shared" si="83"/>
        <v>2.999766608547727E-3</v>
      </c>
      <c r="AP263" s="41" t="str">
        <f t="shared" si="104"/>
        <v/>
      </c>
      <c r="AQ263" s="41"/>
      <c r="AR263" s="181" t="e">
        <f t="shared" si="85"/>
        <v>#N/A</v>
      </c>
      <c r="AS263" s="41"/>
      <c r="AT263" s="41" t="str">
        <f t="shared" si="105"/>
        <v/>
      </c>
      <c r="AU263" s="41"/>
      <c r="AV263" s="181" t="e">
        <f t="shared" si="87"/>
        <v>#N/A</v>
      </c>
      <c r="AW263" s="41"/>
      <c r="AX263" s="41">
        <f t="shared" si="106"/>
        <v>65676</v>
      </c>
      <c r="AY263" s="41"/>
      <c r="AZ263" s="181">
        <f t="shared" si="98"/>
        <v>2.1515803350353524E-2</v>
      </c>
      <c r="BA263" s="41"/>
      <c r="BB263" s="41">
        <f t="shared" si="107"/>
        <v>-232464</v>
      </c>
      <c r="BC263" s="41"/>
      <c r="BD263" s="181">
        <f t="shared" si="99"/>
        <v>-6.9379936811204246E-2</v>
      </c>
      <c r="BE263" s="41"/>
      <c r="BF263" s="41">
        <f t="shared" si="108"/>
        <v>-232464</v>
      </c>
      <c r="BG263" s="41"/>
      <c r="BH263" s="181">
        <f t="shared" si="93"/>
        <v>-6.9379936811204246E-2</v>
      </c>
      <c r="BJ263" s="41" t="str">
        <f t="shared" si="109"/>
        <v/>
      </c>
      <c r="BK263" s="41"/>
      <c r="BL263" s="181" t="e">
        <f t="shared" si="95"/>
        <v>#N/A</v>
      </c>
      <c r="BM263" s="41"/>
    </row>
    <row r="264" spans="2:65" ht="15.75" customHeight="1">
      <c r="B264" s="231">
        <v>117.6</v>
      </c>
      <c r="C264" s="19"/>
      <c r="D264" s="18" t="s">
        <v>13</v>
      </c>
      <c r="E264" s="13" t="s">
        <v>209</v>
      </c>
      <c r="F264" s="13"/>
      <c r="G264" s="13"/>
      <c r="H264" s="13"/>
      <c r="I264" s="13"/>
      <c r="J264" s="13"/>
      <c r="K264" s="20"/>
      <c r="L264" s="66" t="s">
        <v>33</v>
      </c>
      <c r="M264" s="125"/>
      <c r="N264" s="81">
        <f>VLOOKUP($B264,'[1]09-10-11'!$A$4:$EA$400,MATCH(N$2, '[1]09-10-11'!$A$4:$EA$4, 0))</f>
        <v>39160</v>
      </c>
      <c r="O264" s="80"/>
      <c r="P264" s="81">
        <f>VLOOKUP($B264,'[1]09-10-11'!$A$4:$EA$400,MATCH(P$2, '[1]09-10-11'!$A$4:$EA$4, 0))</f>
        <v>41176</v>
      </c>
      <c r="Q264" s="81"/>
      <c r="R264" s="81">
        <f>VLOOKUP($B264,'[1]09-10-11'!$A$4:$EA$400,MATCH(R$2, '[1]09-10-11'!$A$4:$EA$4, 0))</f>
        <v>41176</v>
      </c>
      <c r="S264" s="81"/>
      <c r="T264" s="81" t="e">
        <f>VLOOKUP($B264,'[1]09-10-11'!$A$4:$EA$400,MATCH(T$2, '[1]09-10-11'!$A$4:$EA$4, 0))</f>
        <v>#N/A</v>
      </c>
      <c r="U264" s="81"/>
      <c r="V264" s="81">
        <f>VLOOKUP($B264,'[1]09-10-11'!$A$4:$EA$400,MATCH(V$2, '[1]09-10-11'!$A$4:$EA$4, 0))</f>
        <v>43000</v>
      </c>
      <c r="W264" s="81"/>
      <c r="X264" s="81">
        <f>VLOOKUP($B264,'[1]09-10-11'!$A$4:$EA$400,MATCH(X$2, '[1]09-10-11'!$A$4:$EA$4, 0))</f>
        <v>41300</v>
      </c>
      <c r="Y264" s="41"/>
      <c r="Z264" s="81">
        <f t="shared" si="100"/>
        <v>-1700</v>
      </c>
      <c r="AA264" s="81"/>
      <c r="AB264" s="182">
        <f t="shared" si="77"/>
        <v>-3.9534883720930281E-2</v>
      </c>
      <c r="AC264" s="156"/>
      <c r="AD264" s="81">
        <f t="shared" si="101"/>
        <v>124</v>
      </c>
      <c r="AE264" s="81"/>
      <c r="AF264" s="182">
        <f t="shared" si="96"/>
        <v>3.0114629881483612E-3</v>
      </c>
      <c r="AG264" s="41"/>
      <c r="AH264" s="81">
        <f t="shared" si="102"/>
        <v>2140</v>
      </c>
      <c r="AI264" s="81"/>
      <c r="AJ264" s="182">
        <f t="shared" si="97"/>
        <v>5.4647599591419738E-2</v>
      </c>
      <c r="AK264" s="157"/>
      <c r="AL264" s="81">
        <f t="shared" si="103"/>
        <v>124</v>
      </c>
      <c r="AM264" s="81"/>
      <c r="AN264" s="182">
        <f t="shared" si="83"/>
        <v>3.0114629881483612E-3</v>
      </c>
      <c r="AP264" s="81" t="str">
        <f t="shared" si="104"/>
        <v/>
      </c>
      <c r="AQ264" s="81"/>
      <c r="AR264" s="182" t="e">
        <f t="shared" si="85"/>
        <v>#N/A</v>
      </c>
      <c r="AS264" s="41"/>
      <c r="AT264" s="81" t="str">
        <f t="shared" si="105"/>
        <v/>
      </c>
      <c r="AU264" s="81"/>
      <c r="AV264" s="182" t="e">
        <f t="shared" si="87"/>
        <v>#N/A</v>
      </c>
      <c r="AW264" s="41"/>
      <c r="AX264" s="81">
        <f t="shared" si="106"/>
        <v>3840</v>
      </c>
      <c r="AY264" s="81"/>
      <c r="AZ264" s="182">
        <f t="shared" si="98"/>
        <v>9.8059244126659895E-2</v>
      </c>
      <c r="BA264" s="41"/>
      <c r="BB264" s="81">
        <f t="shared" si="107"/>
        <v>1824</v>
      </c>
      <c r="BC264" s="81"/>
      <c r="BD264" s="182">
        <f t="shared" si="99"/>
        <v>4.4297649115989879E-2</v>
      </c>
      <c r="BE264" s="41"/>
      <c r="BF264" s="81">
        <f t="shared" si="108"/>
        <v>1824</v>
      </c>
      <c r="BG264" s="81"/>
      <c r="BH264" s="182">
        <f t="shared" si="93"/>
        <v>4.4297649115989879E-2</v>
      </c>
      <c r="BJ264" s="81" t="str">
        <f t="shared" si="109"/>
        <v/>
      </c>
      <c r="BK264" s="81"/>
      <c r="BL264" s="182" t="e">
        <f t="shared" si="95"/>
        <v>#N/A</v>
      </c>
      <c r="BM264" s="41"/>
    </row>
    <row r="265" spans="2:65" ht="15.75" customHeight="1">
      <c r="B265" s="231"/>
      <c r="C265" s="19"/>
      <c r="D265" s="18"/>
      <c r="E265" s="13"/>
      <c r="F265" s="13"/>
      <c r="G265" s="13"/>
      <c r="H265" s="13"/>
      <c r="I265" s="13"/>
      <c r="J265" s="13"/>
      <c r="K265" s="20"/>
      <c r="L265" s="66"/>
      <c r="M265" s="125"/>
      <c r="N265" s="125"/>
      <c r="O265" s="80"/>
      <c r="P265" s="125"/>
      <c r="Q265" s="125"/>
      <c r="R265" s="125"/>
      <c r="S265" s="125"/>
      <c r="T265" s="125"/>
      <c r="U265" s="125"/>
      <c r="V265" s="125"/>
      <c r="W265" s="125"/>
      <c r="X265" s="125"/>
      <c r="Y265" s="125"/>
      <c r="Z265" s="41" t="str">
        <f t="shared" si="100"/>
        <v/>
      </c>
      <c r="AA265" s="125"/>
      <c r="AB265" s="181" t="str">
        <f t="shared" si="77"/>
        <v/>
      </c>
      <c r="AC265" s="161"/>
      <c r="AD265" s="41" t="str">
        <f t="shared" si="101"/>
        <v/>
      </c>
      <c r="AE265" s="125"/>
      <c r="AF265" s="181" t="str">
        <f t="shared" si="96"/>
        <v/>
      </c>
      <c r="AG265" s="125"/>
      <c r="AH265" s="41" t="str">
        <f t="shared" si="102"/>
        <v/>
      </c>
      <c r="AI265" s="125"/>
      <c r="AJ265" s="181" t="str">
        <f t="shared" si="97"/>
        <v/>
      </c>
      <c r="AK265" s="161"/>
      <c r="AL265" s="41" t="str">
        <f t="shared" si="103"/>
        <v/>
      </c>
      <c r="AM265" s="125"/>
      <c r="AN265" s="181" t="str">
        <f t="shared" si="83"/>
        <v/>
      </c>
      <c r="AP265" s="41" t="str">
        <f t="shared" si="104"/>
        <v/>
      </c>
      <c r="AQ265" s="125"/>
      <c r="AR265" s="181" t="str">
        <f t="shared" si="85"/>
        <v/>
      </c>
      <c r="AS265" s="125"/>
      <c r="AT265" s="41" t="str">
        <f t="shared" si="105"/>
        <v/>
      </c>
      <c r="AU265" s="125"/>
      <c r="AV265" s="181" t="str">
        <f t="shared" si="87"/>
        <v/>
      </c>
      <c r="AW265" s="125"/>
      <c r="AX265" s="41" t="str">
        <f t="shared" si="106"/>
        <v/>
      </c>
      <c r="AY265" s="125"/>
      <c r="AZ265" s="181" t="str">
        <f t="shared" si="98"/>
        <v/>
      </c>
      <c r="BA265" s="125"/>
      <c r="BB265" s="41" t="str">
        <f t="shared" si="107"/>
        <v/>
      </c>
      <c r="BC265" s="125"/>
      <c r="BD265" s="181" t="str">
        <f t="shared" si="99"/>
        <v/>
      </c>
      <c r="BE265" s="125"/>
      <c r="BF265" s="41" t="str">
        <f t="shared" si="108"/>
        <v/>
      </c>
      <c r="BG265" s="125"/>
      <c r="BH265" s="181" t="str">
        <f t="shared" si="93"/>
        <v/>
      </c>
      <c r="BJ265" s="41" t="str">
        <f t="shared" si="109"/>
        <v/>
      </c>
      <c r="BK265" s="125"/>
      <c r="BL265" s="181" t="str">
        <f t="shared" si="95"/>
        <v/>
      </c>
      <c r="BM265" s="125"/>
    </row>
    <row r="266" spans="2:65" ht="15.75" customHeight="1">
      <c r="B266" s="231"/>
      <c r="C266" s="19"/>
      <c r="D266" s="13"/>
      <c r="E266" s="13"/>
      <c r="F266" s="13"/>
      <c r="G266" s="13"/>
      <c r="H266" s="13" t="s">
        <v>39</v>
      </c>
      <c r="I266" s="13"/>
      <c r="J266" s="13"/>
      <c r="K266" s="20"/>
      <c r="L266" s="66"/>
      <c r="M266" s="125"/>
      <c r="N266" s="41">
        <f>SUM(N263:N264)</f>
        <v>3091614</v>
      </c>
      <c r="O266" s="80"/>
      <c r="P266" s="41">
        <f>SUM(P263:P264)</f>
        <v>3391770</v>
      </c>
      <c r="Q266" s="41"/>
      <c r="R266" s="41">
        <f>SUM(R263:R264)</f>
        <v>3391770</v>
      </c>
      <c r="S266" s="41"/>
      <c r="T266" s="41" t="e">
        <f>SUM(T263:T264)</f>
        <v>#N/A</v>
      </c>
      <c r="U266" s="41"/>
      <c r="V266" s="41">
        <f>SUM(V263:V264)</f>
        <v>3161130</v>
      </c>
      <c r="W266" s="41"/>
      <c r="X266" s="41">
        <f>SUM(X263:X264)</f>
        <v>3401945</v>
      </c>
      <c r="Y266" s="41"/>
      <c r="Z266" s="41">
        <f t="shared" si="100"/>
        <v>240815</v>
      </c>
      <c r="AA266" s="41"/>
      <c r="AB266" s="181">
        <f t="shared" si="77"/>
        <v>7.6180036885544089E-2</v>
      </c>
      <c r="AC266" s="161"/>
      <c r="AD266" s="41">
        <f t="shared" si="101"/>
        <v>10175</v>
      </c>
      <c r="AE266" s="41"/>
      <c r="AF266" s="181">
        <f t="shared" si="96"/>
        <v>2.9999086022931554E-3</v>
      </c>
      <c r="AG266" s="41"/>
      <c r="AH266" s="41">
        <f t="shared" si="102"/>
        <v>310331</v>
      </c>
      <c r="AI266" s="41"/>
      <c r="AJ266" s="181">
        <f t="shared" si="97"/>
        <v>0.10037831372221762</v>
      </c>
      <c r="AK266" s="161"/>
      <c r="AL266" s="41">
        <f t="shared" si="103"/>
        <v>10175</v>
      </c>
      <c r="AM266" s="41"/>
      <c r="AN266" s="181">
        <f t="shared" si="83"/>
        <v>2.9999086022931554E-3</v>
      </c>
      <c r="AP266" s="41" t="str">
        <f t="shared" si="104"/>
        <v/>
      </c>
      <c r="AQ266" s="41"/>
      <c r="AR266" s="181" t="e">
        <f t="shared" si="85"/>
        <v>#N/A</v>
      </c>
      <c r="AS266" s="41"/>
      <c r="AT266" s="41" t="str">
        <f t="shared" si="105"/>
        <v/>
      </c>
      <c r="AU266" s="41"/>
      <c r="AV266" s="181" t="e">
        <f t="shared" si="87"/>
        <v>#N/A</v>
      </c>
      <c r="AW266" s="41"/>
      <c r="AX266" s="41">
        <f t="shared" si="106"/>
        <v>69516</v>
      </c>
      <c r="AY266" s="41"/>
      <c r="AZ266" s="181">
        <f t="shared" si="98"/>
        <v>2.2485342607453607E-2</v>
      </c>
      <c r="BA266" s="41"/>
      <c r="BB266" s="41">
        <f t="shared" si="107"/>
        <v>-230640</v>
      </c>
      <c r="BC266" s="41"/>
      <c r="BD266" s="181">
        <f t="shared" si="99"/>
        <v>-6.7999893860727578E-2</v>
      </c>
      <c r="BE266" s="41"/>
      <c r="BF266" s="41">
        <f t="shared" si="108"/>
        <v>-230640</v>
      </c>
      <c r="BG266" s="41"/>
      <c r="BH266" s="181">
        <f t="shared" si="93"/>
        <v>-6.7999893860727578E-2</v>
      </c>
      <c r="BJ266" s="41" t="str">
        <f t="shared" si="109"/>
        <v/>
      </c>
      <c r="BK266" s="41"/>
      <c r="BL266" s="181" t="e">
        <f t="shared" si="95"/>
        <v>#N/A</v>
      </c>
      <c r="BM266" s="41"/>
    </row>
    <row r="267" spans="2:65" ht="15.75" customHeight="1">
      <c r="B267" s="231"/>
      <c r="C267" s="19"/>
      <c r="D267" s="13"/>
      <c r="E267" s="13"/>
      <c r="F267" s="13"/>
      <c r="G267" s="13"/>
      <c r="H267" s="13" t="s">
        <v>77</v>
      </c>
      <c r="J267" s="13"/>
      <c r="K267" s="40"/>
      <c r="L267" s="66" t="s">
        <v>33</v>
      </c>
      <c r="M267" s="125"/>
      <c r="N267" s="41">
        <v>3335074</v>
      </c>
      <c r="O267" s="45"/>
      <c r="P267" s="41">
        <v>3391770</v>
      </c>
      <c r="Q267" s="41"/>
      <c r="R267" s="41">
        <v>3391770</v>
      </c>
      <c r="S267" s="41"/>
      <c r="T267" s="41">
        <v>3391770</v>
      </c>
      <c r="U267" s="41"/>
      <c r="V267" s="41">
        <v>3391770</v>
      </c>
      <c r="W267" s="41"/>
      <c r="X267" s="41">
        <v>3391770</v>
      </c>
      <c r="Y267" s="41"/>
      <c r="Z267" s="41">
        <f t="shared" si="100"/>
        <v>0</v>
      </c>
      <c r="AA267" s="41"/>
      <c r="AB267" s="181">
        <f t="shared" si="77"/>
        <v>0</v>
      </c>
      <c r="AC267" s="161"/>
      <c r="AD267" s="41">
        <f t="shared" si="101"/>
        <v>0</v>
      </c>
      <c r="AE267" s="41"/>
      <c r="AF267" s="181">
        <f t="shared" si="96"/>
        <v>0</v>
      </c>
      <c r="AG267" s="41"/>
      <c r="AH267" s="41">
        <f t="shared" si="102"/>
        <v>56696</v>
      </c>
      <c r="AI267" s="41"/>
      <c r="AJ267" s="181">
        <f t="shared" si="97"/>
        <v>1.699992264039718E-2</v>
      </c>
      <c r="AK267" s="161"/>
      <c r="AL267" s="41">
        <f t="shared" si="103"/>
        <v>0</v>
      </c>
      <c r="AM267" s="41"/>
      <c r="AN267" s="181">
        <f t="shared" si="83"/>
        <v>0</v>
      </c>
      <c r="AP267" s="41">
        <f t="shared" si="104"/>
        <v>0</v>
      </c>
      <c r="AQ267" s="41"/>
      <c r="AR267" s="181">
        <f t="shared" si="85"/>
        <v>0</v>
      </c>
      <c r="AS267" s="41"/>
      <c r="AT267" s="41">
        <f t="shared" si="105"/>
        <v>0</v>
      </c>
      <c r="AU267" s="41"/>
      <c r="AV267" s="181">
        <f t="shared" si="87"/>
        <v>0</v>
      </c>
      <c r="AW267" s="41"/>
      <c r="AX267" s="41">
        <f t="shared" si="106"/>
        <v>56696</v>
      </c>
      <c r="AY267" s="41"/>
      <c r="AZ267" s="181">
        <f t="shared" si="98"/>
        <v>1.699992264039718E-2</v>
      </c>
      <c r="BA267" s="41"/>
      <c r="BB267" s="41">
        <f t="shared" si="107"/>
        <v>0</v>
      </c>
      <c r="BC267" s="41"/>
      <c r="BD267" s="181">
        <f t="shared" si="99"/>
        <v>0</v>
      </c>
      <c r="BE267" s="41"/>
      <c r="BF267" s="41">
        <f t="shared" si="108"/>
        <v>0</v>
      </c>
      <c r="BG267" s="41"/>
      <c r="BH267" s="181">
        <f t="shared" si="93"/>
        <v>0</v>
      </c>
      <c r="BJ267" s="41">
        <f t="shared" si="109"/>
        <v>0</v>
      </c>
      <c r="BK267" s="41"/>
      <c r="BL267" s="181">
        <f t="shared" si="95"/>
        <v>0</v>
      </c>
      <c r="BM267" s="41"/>
    </row>
    <row r="268" spans="2:65" ht="15.75" customHeight="1">
      <c r="B268" s="231"/>
      <c r="C268" s="19"/>
      <c r="D268" s="13"/>
      <c r="E268" s="13"/>
      <c r="F268" s="13"/>
      <c r="G268" s="13"/>
      <c r="H268" s="13"/>
      <c r="I268" s="13"/>
      <c r="J268" s="13"/>
      <c r="K268" s="20"/>
      <c r="L268" s="66"/>
      <c r="M268" s="125"/>
      <c r="N268" s="125"/>
      <c r="O268" s="80"/>
      <c r="P268" s="125"/>
      <c r="Q268" s="125"/>
      <c r="R268" s="125"/>
      <c r="S268" s="125"/>
      <c r="T268" s="125"/>
      <c r="U268" s="125"/>
      <c r="V268" s="125"/>
      <c r="W268" s="125"/>
      <c r="X268" s="125"/>
      <c r="Y268" s="125"/>
      <c r="Z268" s="41" t="str">
        <f t="shared" si="100"/>
        <v/>
      </c>
      <c r="AA268" s="125"/>
      <c r="AB268" s="181" t="str">
        <f t="shared" si="77"/>
        <v/>
      </c>
      <c r="AC268" s="161"/>
      <c r="AD268" s="41" t="str">
        <f t="shared" si="101"/>
        <v/>
      </c>
      <c r="AE268" s="125"/>
      <c r="AF268" s="181" t="str">
        <f t="shared" si="96"/>
        <v/>
      </c>
      <c r="AG268" s="125"/>
      <c r="AH268" s="41" t="str">
        <f t="shared" si="102"/>
        <v/>
      </c>
      <c r="AI268" s="125"/>
      <c r="AJ268" s="181" t="str">
        <f t="shared" si="97"/>
        <v/>
      </c>
      <c r="AK268" s="161"/>
      <c r="AL268" s="41" t="str">
        <f t="shared" si="103"/>
        <v/>
      </c>
      <c r="AM268" s="125"/>
      <c r="AN268" s="181" t="str">
        <f t="shared" si="83"/>
        <v/>
      </c>
      <c r="AP268" s="41" t="str">
        <f t="shared" si="104"/>
        <v/>
      </c>
      <c r="AQ268" s="125"/>
      <c r="AR268" s="181" t="str">
        <f t="shared" si="85"/>
        <v/>
      </c>
      <c r="AS268" s="125"/>
      <c r="AT268" s="41" t="str">
        <f t="shared" si="105"/>
        <v/>
      </c>
      <c r="AU268" s="125"/>
      <c r="AV268" s="181" t="str">
        <f t="shared" si="87"/>
        <v/>
      </c>
      <c r="AW268" s="125"/>
      <c r="AX268" s="41" t="str">
        <f t="shared" si="106"/>
        <v/>
      </c>
      <c r="AY268" s="125"/>
      <c r="AZ268" s="181" t="str">
        <f t="shared" si="98"/>
        <v/>
      </c>
      <c r="BA268" s="125"/>
      <c r="BB268" s="41" t="str">
        <f t="shared" si="107"/>
        <v/>
      </c>
      <c r="BC268" s="125"/>
      <c r="BD268" s="181" t="str">
        <f t="shared" si="99"/>
        <v/>
      </c>
      <c r="BE268" s="125"/>
      <c r="BF268" s="41" t="str">
        <f t="shared" si="108"/>
        <v/>
      </c>
      <c r="BG268" s="125"/>
      <c r="BH268" s="181" t="str">
        <f t="shared" si="93"/>
        <v/>
      </c>
      <c r="BJ268" s="41" t="str">
        <f t="shared" si="109"/>
        <v/>
      </c>
      <c r="BK268" s="125"/>
      <c r="BL268" s="181" t="str">
        <f t="shared" si="95"/>
        <v/>
      </c>
      <c r="BM268" s="125"/>
    </row>
    <row r="269" spans="2:65" ht="15.75" customHeight="1">
      <c r="B269" s="231">
        <v>117.7</v>
      </c>
      <c r="C269" s="55">
        <v>2</v>
      </c>
      <c r="D269" s="13" t="s">
        <v>59</v>
      </c>
      <c r="E269" s="13"/>
      <c r="F269" s="13"/>
      <c r="G269" s="13"/>
      <c r="H269" s="13"/>
      <c r="I269" s="13"/>
      <c r="J269" s="13"/>
      <c r="K269" s="20"/>
      <c r="L269" s="66" t="s">
        <v>29</v>
      </c>
      <c r="M269" s="125"/>
      <c r="N269" s="41">
        <f>VLOOKUP($B269,'[1]09-10-11'!$A$4:$EA$400,MATCH(N$2, '[1]09-10-11'!$A$4:$EA$4, 0))</f>
        <v>13000</v>
      </c>
      <c r="O269" s="80"/>
      <c r="P269" s="41">
        <f>VLOOKUP($B269,'[1]09-10-11'!$A$4:$EA$400,MATCH(P$2, '[1]09-10-11'!$A$4:$EA$4, 0))</f>
        <v>13000</v>
      </c>
      <c r="Q269" s="41"/>
      <c r="R269" s="41">
        <f>VLOOKUP($B269,'[1]09-10-11'!$A$4:$EA$400,MATCH(R$2, '[1]09-10-11'!$A$4:$EA$4, 0))</f>
        <v>13000</v>
      </c>
      <c r="S269" s="41"/>
      <c r="T269" s="41" t="e">
        <f>VLOOKUP($B269,'[1]09-10-11'!$A$4:$EA$400,MATCH(T$2, '[1]09-10-11'!$A$4:$EA$4, 0))</f>
        <v>#N/A</v>
      </c>
      <c r="U269" s="41"/>
      <c r="V269" s="41">
        <f>VLOOKUP($B269,'[1]09-10-11'!$A$4:$EA$400,MATCH(V$2, '[1]09-10-11'!$A$4:$EA$4, 0))</f>
        <v>13000</v>
      </c>
      <c r="W269" s="41"/>
      <c r="X269" s="41">
        <f>VLOOKUP($B269,'[1]09-10-11'!$A$4:$EA$400,MATCH(X$2, '[1]09-10-11'!$A$4:$EA$4, 0))</f>
        <v>13000</v>
      </c>
      <c r="Y269" s="41"/>
      <c r="Z269" s="41">
        <f t="shared" si="100"/>
        <v>0</v>
      </c>
      <c r="AA269" s="41"/>
      <c r="AB269" s="181">
        <f t="shared" si="77"/>
        <v>0</v>
      </c>
      <c r="AC269" s="161"/>
      <c r="AD269" s="41">
        <f t="shared" si="101"/>
        <v>0</v>
      </c>
      <c r="AE269" s="41"/>
      <c r="AF269" s="181">
        <f t="shared" si="96"/>
        <v>0</v>
      </c>
      <c r="AG269" s="41"/>
      <c r="AH269" s="41">
        <f t="shared" si="102"/>
        <v>0</v>
      </c>
      <c r="AI269" s="41"/>
      <c r="AJ269" s="181">
        <f t="shared" si="97"/>
        <v>0</v>
      </c>
      <c r="AK269" s="161"/>
      <c r="AL269" s="41">
        <f t="shared" si="103"/>
        <v>0</v>
      </c>
      <c r="AM269" s="41"/>
      <c r="AN269" s="181">
        <f t="shared" si="83"/>
        <v>0</v>
      </c>
      <c r="AP269" s="41" t="str">
        <f t="shared" si="104"/>
        <v/>
      </c>
      <c r="AQ269" s="41"/>
      <c r="AR269" s="181" t="e">
        <f t="shared" si="85"/>
        <v>#N/A</v>
      </c>
      <c r="AS269" s="41"/>
      <c r="AT269" s="41" t="str">
        <f t="shared" si="105"/>
        <v/>
      </c>
      <c r="AU269" s="41"/>
      <c r="AV269" s="181" t="e">
        <f t="shared" si="87"/>
        <v>#N/A</v>
      </c>
      <c r="AW269" s="41"/>
      <c r="AX269" s="41">
        <f t="shared" si="106"/>
        <v>0</v>
      </c>
      <c r="AY269" s="41"/>
      <c r="AZ269" s="181">
        <f t="shared" si="98"/>
        <v>0</v>
      </c>
      <c r="BA269" s="41"/>
      <c r="BB269" s="41">
        <f t="shared" si="107"/>
        <v>0</v>
      </c>
      <c r="BC269" s="41"/>
      <c r="BD269" s="181">
        <f t="shared" si="99"/>
        <v>0</v>
      </c>
      <c r="BE269" s="41"/>
      <c r="BF269" s="41">
        <f t="shared" si="108"/>
        <v>0</v>
      </c>
      <c r="BG269" s="41"/>
      <c r="BH269" s="181">
        <f t="shared" si="93"/>
        <v>0</v>
      </c>
      <c r="BJ269" s="41" t="str">
        <f t="shared" si="109"/>
        <v/>
      </c>
      <c r="BK269" s="41"/>
      <c r="BL269" s="181" t="e">
        <f t="shared" si="95"/>
        <v>#N/A</v>
      </c>
      <c r="BM269" s="41"/>
    </row>
    <row r="270" spans="2:65" ht="15.75" customHeight="1">
      <c r="B270" s="231">
        <v>117.8</v>
      </c>
      <c r="C270" s="55">
        <v>3</v>
      </c>
      <c r="D270" s="67" t="s">
        <v>247</v>
      </c>
      <c r="E270" s="13"/>
      <c r="F270" s="13"/>
      <c r="G270" s="13"/>
      <c r="H270" s="13"/>
      <c r="I270" s="13"/>
      <c r="J270" s="13"/>
      <c r="K270" s="20"/>
      <c r="L270" s="66" t="s">
        <v>29</v>
      </c>
      <c r="M270" s="125"/>
      <c r="N270" s="41">
        <f>VLOOKUP($B270,'[1]09-10-11'!$A$4:$EA$400,MATCH(N$2, '[1]09-10-11'!$A$4:$EA$4, 0))</f>
        <v>30188</v>
      </c>
      <c r="O270" s="80"/>
      <c r="P270" s="41">
        <f>VLOOKUP($B270,'[1]09-10-11'!$A$4:$EA$400,MATCH(P$2, '[1]09-10-11'!$A$4:$EA$4, 0))</f>
        <v>30188</v>
      </c>
      <c r="Q270" s="41"/>
      <c r="R270" s="41">
        <f>VLOOKUP($B270,'[1]09-10-11'!$A$4:$EA$400,MATCH(R$2, '[1]09-10-11'!$A$4:$EA$4, 0))</f>
        <v>30188</v>
      </c>
      <c r="S270" s="41"/>
      <c r="T270" s="41" t="e">
        <f>VLOOKUP($B270,'[1]09-10-11'!$A$4:$EA$400,MATCH(T$2, '[1]09-10-11'!$A$4:$EA$4, 0))</f>
        <v>#N/A</v>
      </c>
      <c r="U270" s="41"/>
      <c r="V270" s="41">
        <f>VLOOKUP($B270,'[1]09-10-11'!$A$4:$EA$400,MATCH(V$2, '[1]09-10-11'!$A$4:$EA$4, 0))</f>
        <v>30188</v>
      </c>
      <c r="W270" s="41"/>
      <c r="X270" s="41">
        <f>VLOOKUP($B270,'[1]09-10-11'!$A$4:$EA$400,MATCH(X$2, '[1]09-10-11'!$A$4:$EA$4, 0))</f>
        <v>30188</v>
      </c>
      <c r="Y270" s="41"/>
      <c r="Z270" s="41">
        <f t="shared" si="100"/>
        <v>0</v>
      </c>
      <c r="AA270" s="41"/>
      <c r="AB270" s="181">
        <f t="shared" si="77"/>
        <v>0</v>
      </c>
      <c r="AC270" s="161"/>
      <c r="AD270" s="41">
        <f t="shared" si="101"/>
        <v>0</v>
      </c>
      <c r="AE270" s="41"/>
      <c r="AF270" s="181">
        <f t="shared" si="96"/>
        <v>0</v>
      </c>
      <c r="AG270" s="41"/>
      <c r="AH270" s="41">
        <f t="shared" si="102"/>
        <v>0</v>
      </c>
      <c r="AI270" s="41"/>
      <c r="AJ270" s="181">
        <f t="shared" si="97"/>
        <v>0</v>
      </c>
      <c r="AK270" s="161"/>
      <c r="AL270" s="41">
        <f t="shared" si="103"/>
        <v>0</v>
      </c>
      <c r="AM270" s="41"/>
      <c r="AN270" s="181">
        <f t="shared" si="83"/>
        <v>0</v>
      </c>
      <c r="AP270" s="41" t="str">
        <f t="shared" si="104"/>
        <v/>
      </c>
      <c r="AQ270" s="41"/>
      <c r="AR270" s="181" t="e">
        <f t="shared" si="85"/>
        <v>#N/A</v>
      </c>
      <c r="AS270" s="41"/>
      <c r="AT270" s="41" t="str">
        <f t="shared" si="105"/>
        <v/>
      </c>
      <c r="AU270" s="41"/>
      <c r="AV270" s="181" t="e">
        <f t="shared" si="87"/>
        <v>#N/A</v>
      </c>
      <c r="AW270" s="41"/>
      <c r="AX270" s="41">
        <f t="shared" si="106"/>
        <v>0</v>
      </c>
      <c r="AY270" s="41"/>
      <c r="AZ270" s="181">
        <f t="shared" si="98"/>
        <v>0</v>
      </c>
      <c r="BA270" s="41"/>
      <c r="BB270" s="41">
        <f t="shared" si="107"/>
        <v>0</v>
      </c>
      <c r="BC270" s="41"/>
      <c r="BD270" s="181">
        <f t="shared" si="99"/>
        <v>0</v>
      </c>
      <c r="BE270" s="41"/>
      <c r="BF270" s="41">
        <f t="shared" si="108"/>
        <v>0</v>
      </c>
      <c r="BG270" s="41"/>
      <c r="BH270" s="181">
        <f t="shared" si="93"/>
        <v>0</v>
      </c>
      <c r="BJ270" s="41" t="str">
        <f t="shared" si="109"/>
        <v/>
      </c>
      <c r="BK270" s="41"/>
      <c r="BL270" s="181" t="e">
        <f t="shared" si="95"/>
        <v>#N/A</v>
      </c>
      <c r="BM270" s="41"/>
    </row>
    <row r="271" spans="2:65" ht="15.75" customHeight="1">
      <c r="B271" s="231">
        <v>117.9</v>
      </c>
      <c r="C271" s="55">
        <v>4</v>
      </c>
      <c r="D271" s="67" t="s">
        <v>248</v>
      </c>
      <c r="E271" s="13"/>
      <c r="F271" s="13"/>
      <c r="G271" s="13"/>
      <c r="H271" s="13"/>
      <c r="I271" s="13"/>
      <c r="J271" s="13"/>
      <c r="K271" s="20"/>
      <c r="L271" s="66" t="s">
        <v>29</v>
      </c>
      <c r="M271" s="125"/>
      <c r="N271" s="41">
        <f>VLOOKUP($B271,'[1]09-10-11'!$A$4:$EA$400,MATCH(N$2, '[1]09-10-11'!$A$4:$EA$4, 0))</f>
        <v>5796</v>
      </c>
      <c r="O271" s="80"/>
      <c r="P271" s="41">
        <f>VLOOKUP($B271,'[1]09-10-11'!$A$4:$EA$400,MATCH(P$2, '[1]09-10-11'!$A$4:$EA$4, 0))</f>
        <v>5796</v>
      </c>
      <c r="Q271" s="41"/>
      <c r="R271" s="41">
        <f>VLOOKUP($B271,'[1]09-10-11'!$A$4:$EA$400,MATCH(R$2, '[1]09-10-11'!$A$4:$EA$4, 0))</f>
        <v>5796</v>
      </c>
      <c r="S271" s="41"/>
      <c r="T271" s="41" t="e">
        <f>VLOOKUP($B271,'[1]09-10-11'!$A$4:$EA$400,MATCH(T$2, '[1]09-10-11'!$A$4:$EA$4, 0))</f>
        <v>#N/A</v>
      </c>
      <c r="U271" s="41"/>
      <c r="V271" s="41">
        <f>VLOOKUP($B271,'[1]09-10-11'!$A$4:$EA$400,MATCH(V$2, '[1]09-10-11'!$A$4:$EA$4, 0))</f>
        <v>5796</v>
      </c>
      <c r="W271" s="41"/>
      <c r="X271" s="41">
        <f>VLOOKUP($B271,'[1]09-10-11'!$A$4:$EA$400,MATCH(X$2, '[1]09-10-11'!$A$4:$EA$4, 0))</f>
        <v>5796</v>
      </c>
      <c r="Y271" s="41"/>
      <c r="Z271" s="100">
        <f t="shared" si="100"/>
        <v>0</v>
      </c>
      <c r="AA271" s="100"/>
      <c r="AB271" s="183">
        <f t="shared" si="77"/>
        <v>0</v>
      </c>
      <c r="AC271" s="169"/>
      <c r="AD271" s="100">
        <f t="shared" si="101"/>
        <v>0</v>
      </c>
      <c r="AE271" s="100"/>
      <c r="AF271" s="183">
        <f t="shared" si="96"/>
        <v>0</v>
      </c>
      <c r="AG271" s="100"/>
      <c r="AH271" s="41">
        <f t="shared" si="102"/>
        <v>0</v>
      </c>
      <c r="AI271" s="41"/>
      <c r="AJ271" s="183">
        <f t="shared" si="97"/>
        <v>0</v>
      </c>
      <c r="AK271" s="169"/>
      <c r="AL271" s="41">
        <f t="shared" si="103"/>
        <v>0</v>
      </c>
      <c r="AM271" s="100"/>
      <c r="AN271" s="181">
        <f t="shared" si="83"/>
        <v>0</v>
      </c>
      <c r="AP271" s="41" t="str">
        <f t="shared" si="104"/>
        <v/>
      </c>
      <c r="AQ271" s="100"/>
      <c r="AR271" s="181" t="e">
        <f t="shared" si="85"/>
        <v>#N/A</v>
      </c>
      <c r="AS271" s="100"/>
      <c r="AT271" s="100" t="str">
        <f t="shared" si="105"/>
        <v/>
      </c>
      <c r="AU271" s="100"/>
      <c r="AV271" s="183" t="e">
        <f t="shared" si="87"/>
        <v>#N/A</v>
      </c>
      <c r="AW271" s="100"/>
      <c r="AX271" s="100">
        <f t="shared" si="106"/>
        <v>0</v>
      </c>
      <c r="AY271" s="100"/>
      <c r="AZ271" s="183">
        <f t="shared" si="98"/>
        <v>0</v>
      </c>
      <c r="BA271" s="100"/>
      <c r="BB271" s="100">
        <f t="shared" si="107"/>
        <v>0</v>
      </c>
      <c r="BC271" s="100"/>
      <c r="BD271" s="183">
        <f t="shared" si="99"/>
        <v>0</v>
      </c>
      <c r="BE271" s="100"/>
      <c r="BF271" s="41">
        <f t="shared" si="108"/>
        <v>0</v>
      </c>
      <c r="BG271" s="100"/>
      <c r="BH271" s="181">
        <f t="shared" si="93"/>
        <v>0</v>
      </c>
      <c r="BJ271" s="41" t="str">
        <f t="shared" si="109"/>
        <v/>
      </c>
      <c r="BK271" s="100"/>
      <c r="BL271" s="181" t="e">
        <f t="shared" si="95"/>
        <v>#N/A</v>
      </c>
      <c r="BM271" s="100"/>
    </row>
    <row r="272" spans="2:65" ht="15.75" customHeight="1">
      <c r="B272" s="231">
        <v>110.1</v>
      </c>
      <c r="C272" s="55">
        <v>5</v>
      </c>
      <c r="D272" s="67" t="s">
        <v>301</v>
      </c>
      <c r="E272" s="13"/>
      <c r="F272" s="13"/>
      <c r="G272" s="13"/>
      <c r="H272" s="13"/>
      <c r="I272" s="13"/>
      <c r="J272" s="13"/>
      <c r="K272" s="20"/>
      <c r="L272" s="66" t="s">
        <v>29</v>
      </c>
      <c r="M272" s="125"/>
      <c r="N272" s="41">
        <f>VLOOKUP($B272,'[1]09-10-11'!$A$4:$EA$400,MATCH(N$2, '[1]09-10-11'!$A$4:$EA$4, 0))</f>
        <v>17650</v>
      </c>
      <c r="O272" s="80"/>
      <c r="P272" s="41">
        <f>VLOOKUP($B272,'[1]09-10-11'!$A$4:$EA$400,MATCH(P$2, '[1]09-10-11'!$A$4:$EA$4, 0))</f>
        <v>17650</v>
      </c>
      <c r="Q272" s="41"/>
      <c r="R272" s="41">
        <f>VLOOKUP($B272,'[1]09-10-11'!$A$4:$EA$400,MATCH(R$2, '[1]09-10-11'!$A$4:$EA$4, 0))</f>
        <v>17650</v>
      </c>
      <c r="S272" s="41"/>
      <c r="T272" s="41" t="e">
        <f>VLOOKUP($B272,'[1]09-10-11'!$A$4:$EA$400,MATCH(T$2, '[1]09-10-11'!$A$4:$EA$4, 0))</f>
        <v>#N/A</v>
      </c>
      <c r="U272" s="41"/>
      <c r="V272" s="41">
        <f>VLOOKUP($B272,'[1]09-10-11'!$A$4:$EA$400,MATCH(V$2, '[1]09-10-11'!$A$4:$EA$4, 0))</f>
        <v>17650</v>
      </c>
      <c r="W272" s="41"/>
      <c r="X272" s="41">
        <f>VLOOKUP($B272,'[1]09-10-11'!$A$4:$EA$400,MATCH(X$2, '[1]09-10-11'!$A$4:$EA$4, 0))</f>
        <v>17650</v>
      </c>
      <c r="Y272" s="41"/>
      <c r="Z272" s="100">
        <f t="shared" si="100"/>
        <v>0</v>
      </c>
      <c r="AA272" s="100"/>
      <c r="AB272" s="183">
        <f t="shared" si="77"/>
        <v>0</v>
      </c>
      <c r="AC272" s="169"/>
      <c r="AD272" s="100">
        <f t="shared" si="101"/>
        <v>0</v>
      </c>
      <c r="AE272" s="100"/>
      <c r="AF272" s="183">
        <f t="shared" si="96"/>
        <v>0</v>
      </c>
      <c r="AG272" s="100"/>
      <c r="AH272" s="41">
        <f t="shared" si="102"/>
        <v>0</v>
      </c>
      <c r="AI272" s="41"/>
      <c r="AJ272" s="183">
        <f t="shared" si="97"/>
        <v>0</v>
      </c>
      <c r="AK272" s="169"/>
      <c r="AL272" s="100">
        <f t="shared" si="103"/>
        <v>0</v>
      </c>
      <c r="AM272" s="100"/>
      <c r="AN272" s="183">
        <f t="shared" si="83"/>
        <v>0</v>
      </c>
      <c r="AP272" s="41" t="str">
        <f t="shared" si="104"/>
        <v/>
      </c>
      <c r="AQ272" s="100"/>
      <c r="AR272" s="183" t="e">
        <f t="shared" si="85"/>
        <v>#N/A</v>
      </c>
      <c r="AS272" s="100"/>
      <c r="AT272" s="100" t="str">
        <f t="shared" si="105"/>
        <v/>
      </c>
      <c r="AU272" s="100"/>
      <c r="AV272" s="183" t="e">
        <f t="shared" si="87"/>
        <v>#N/A</v>
      </c>
      <c r="AW272" s="100"/>
      <c r="AX272" s="100">
        <f t="shared" si="106"/>
        <v>0</v>
      </c>
      <c r="AY272" s="100"/>
      <c r="AZ272" s="183">
        <f t="shared" si="98"/>
        <v>0</v>
      </c>
      <c r="BA272" s="100"/>
      <c r="BB272" s="100">
        <f t="shared" si="107"/>
        <v>0</v>
      </c>
      <c r="BC272" s="100"/>
      <c r="BD272" s="183">
        <f t="shared" si="99"/>
        <v>0</v>
      </c>
      <c r="BE272" s="100"/>
      <c r="BF272" s="100">
        <f t="shared" si="108"/>
        <v>0</v>
      </c>
      <c r="BG272" s="100"/>
      <c r="BH272" s="183">
        <f t="shared" si="93"/>
        <v>0</v>
      </c>
      <c r="BJ272" s="41" t="str">
        <f t="shared" si="109"/>
        <v/>
      </c>
      <c r="BK272" s="100"/>
      <c r="BL272" s="183" t="e">
        <f t="shared" si="95"/>
        <v>#N/A</v>
      </c>
      <c r="BM272" s="100"/>
    </row>
    <row r="273" spans="2:65" ht="15.75" customHeight="1">
      <c r="B273" s="231">
        <v>110.3</v>
      </c>
      <c r="C273" s="55">
        <v>6</v>
      </c>
      <c r="D273" s="67" t="s">
        <v>299</v>
      </c>
      <c r="E273" s="13"/>
      <c r="F273" s="13"/>
      <c r="G273" s="13"/>
      <c r="H273" s="13"/>
      <c r="I273" s="13"/>
      <c r="J273" s="13"/>
      <c r="K273" s="20"/>
      <c r="L273" s="66" t="s">
        <v>29</v>
      </c>
      <c r="M273" s="125"/>
      <c r="N273" s="41">
        <f>VLOOKUP($B273,'[1]09-10-11'!$A$4:$EA$400,MATCH(N$2, '[1]09-10-11'!$A$4:$EA$4, 0))</f>
        <v>27548</v>
      </c>
      <c r="O273" s="80"/>
      <c r="P273" s="41">
        <f>VLOOKUP($B273,'[1]09-10-11'!$A$4:$EA$400,MATCH(P$2, '[1]09-10-11'!$A$4:$EA$4, 0))</f>
        <v>30548</v>
      </c>
      <c r="Q273" s="41"/>
      <c r="R273" s="41">
        <f>VLOOKUP($B273,'[1]09-10-11'!$A$4:$EA$400,MATCH(R$2, '[1]09-10-11'!$A$4:$EA$4, 0))</f>
        <v>27548</v>
      </c>
      <c r="S273" s="41"/>
      <c r="T273" s="41" t="e">
        <f>VLOOKUP($B273,'[1]09-10-11'!$A$4:$EA$400,MATCH(T$2, '[1]09-10-11'!$A$4:$EA$4, 0))</f>
        <v>#N/A</v>
      </c>
      <c r="U273" s="41"/>
      <c r="V273" s="41">
        <f>VLOOKUP($B273,'[1]09-10-11'!$A$4:$EA$400,MATCH(V$2, '[1]09-10-11'!$A$4:$EA$4, 0))</f>
        <v>27548</v>
      </c>
      <c r="W273" s="41"/>
      <c r="X273" s="41">
        <f>VLOOKUP($B273,'[1]09-10-11'!$A$4:$EA$400,MATCH(X$2, '[1]09-10-11'!$A$4:$EA$4, 0))</f>
        <v>30548</v>
      </c>
      <c r="Y273" s="41"/>
      <c r="Z273" s="100">
        <f t="shared" si="100"/>
        <v>3000</v>
      </c>
      <c r="AA273" s="100"/>
      <c r="AB273" s="183">
        <f t="shared" si="77"/>
        <v>0.10890082764629017</v>
      </c>
      <c r="AC273" s="169"/>
      <c r="AD273" s="100">
        <f t="shared" si="101"/>
        <v>0</v>
      </c>
      <c r="AE273" s="100"/>
      <c r="AF273" s="183">
        <f t="shared" si="96"/>
        <v>0</v>
      </c>
      <c r="AG273" s="100"/>
      <c r="AH273" s="41">
        <f t="shared" si="102"/>
        <v>3000</v>
      </c>
      <c r="AI273" s="41"/>
      <c r="AJ273" s="183">
        <f t="shared" si="97"/>
        <v>0.10890082764629017</v>
      </c>
      <c r="AK273" s="169"/>
      <c r="AL273" s="100">
        <f t="shared" si="103"/>
        <v>3000</v>
      </c>
      <c r="AM273" s="100"/>
      <c r="AN273" s="183">
        <f t="shared" si="83"/>
        <v>0.10890082764629017</v>
      </c>
      <c r="AP273" s="41" t="str">
        <f t="shared" si="104"/>
        <v/>
      </c>
      <c r="AQ273" s="100"/>
      <c r="AR273" s="183" t="e">
        <f t="shared" si="85"/>
        <v>#N/A</v>
      </c>
      <c r="AS273" s="100"/>
      <c r="AT273" s="100" t="str">
        <f t="shared" si="105"/>
        <v/>
      </c>
      <c r="AU273" s="100"/>
      <c r="AV273" s="183" t="e">
        <f t="shared" si="87"/>
        <v>#N/A</v>
      </c>
      <c r="AW273" s="100"/>
      <c r="AX273" s="100">
        <f t="shared" si="106"/>
        <v>0</v>
      </c>
      <c r="AY273" s="100"/>
      <c r="AZ273" s="183">
        <f t="shared" si="98"/>
        <v>0</v>
      </c>
      <c r="BA273" s="100"/>
      <c r="BB273" s="100">
        <f t="shared" si="107"/>
        <v>-3000</v>
      </c>
      <c r="BC273" s="100"/>
      <c r="BD273" s="183">
        <f t="shared" si="99"/>
        <v>-9.8206101872463036E-2</v>
      </c>
      <c r="BE273" s="100"/>
      <c r="BF273" s="100">
        <f t="shared" si="108"/>
        <v>0</v>
      </c>
      <c r="BG273" s="100"/>
      <c r="BH273" s="183">
        <f t="shared" si="93"/>
        <v>0</v>
      </c>
      <c r="BJ273" s="41" t="str">
        <f t="shared" si="109"/>
        <v/>
      </c>
      <c r="BK273" s="100"/>
      <c r="BL273" s="183" t="e">
        <f t="shared" si="95"/>
        <v>#N/A</v>
      </c>
      <c r="BM273" s="100"/>
    </row>
    <row r="274" spans="2:65" ht="15.75" customHeight="1">
      <c r="B274" s="231"/>
      <c r="C274" s="55">
        <v>7</v>
      </c>
      <c r="D274" s="13" t="s">
        <v>60</v>
      </c>
      <c r="E274" s="13"/>
      <c r="F274" s="13"/>
      <c r="G274" s="13"/>
      <c r="H274" s="13"/>
      <c r="I274" s="13"/>
      <c r="J274" s="13"/>
      <c r="K274" s="20"/>
      <c r="L274" s="66"/>
      <c r="M274" s="125"/>
      <c r="N274" s="41"/>
      <c r="O274" s="80"/>
      <c r="P274" s="41"/>
      <c r="Q274" s="41"/>
      <c r="R274" s="41"/>
      <c r="S274" s="41"/>
      <c r="T274" s="41"/>
      <c r="U274" s="41"/>
      <c r="V274" s="41"/>
      <c r="W274" s="41"/>
      <c r="X274" s="41"/>
      <c r="Y274" s="41"/>
      <c r="Z274" s="100" t="str">
        <f t="shared" si="100"/>
        <v/>
      </c>
      <c r="AA274" s="100"/>
      <c r="AB274" s="183" t="str">
        <f t="shared" ref="AB274:AB337" si="110">IF($V274="","",  IF($X274="","", IF($V274=0,"---",(IF(ISERROR(($X274/$V274)-1),"---",($X274/$V274)-1) ))))</f>
        <v/>
      </c>
      <c r="AC274" s="169"/>
      <c r="AD274" s="100" t="str">
        <f t="shared" si="101"/>
        <v/>
      </c>
      <c r="AE274" s="100"/>
      <c r="AF274" s="183" t="str">
        <f t="shared" ref="AF274:AF305" si="111">IF($P274="","",  IF($X274="","", IF($P274=0,"---",(IF(ISERROR(($X274/$P274)-1),"---",($X274/$P274)-1) ))))</f>
        <v/>
      </c>
      <c r="AG274" s="100"/>
      <c r="AH274" s="41" t="str">
        <f t="shared" si="102"/>
        <v/>
      </c>
      <c r="AI274" s="41"/>
      <c r="AJ274" s="183" t="str">
        <f t="shared" ref="AJ274:AJ305" si="112">IF($N274="","",  IF($X274="","", IF($N274=0,"---",(IF(ISERROR(($X274/$N274)-1),"---",($X274/$N274)-1) ))))</f>
        <v/>
      </c>
      <c r="AK274" s="169"/>
      <c r="AL274" s="100" t="str">
        <f t="shared" si="103"/>
        <v/>
      </c>
      <c r="AM274" s="100"/>
      <c r="AN274" s="183" t="str">
        <f t="shared" ref="AN274:AN337" si="113">IF($R274="","",  IF($X274="","", IF($R274=0,"---",(IF(ISERROR(($X274/$R274)-1),"---",($X274/$R274)-1) ))))</f>
        <v/>
      </c>
      <c r="AP274" s="41" t="str">
        <f t="shared" si="104"/>
        <v/>
      </c>
      <c r="AQ274" s="100"/>
      <c r="AR274" s="183" t="str">
        <f t="shared" ref="AR274:AR337" si="114">IF($T274="","",  IF($X274="","", IF($T274=0,"---",(IF(ISERROR(($X274/$T274)-1),"---",($X274/$T274)-1) ))))</f>
        <v/>
      </c>
      <c r="AS274" s="100"/>
      <c r="AT274" s="100" t="str">
        <f t="shared" si="105"/>
        <v/>
      </c>
      <c r="AU274" s="100"/>
      <c r="AV274" s="183" t="str">
        <f t="shared" ref="AV274:AV337" si="115">IF($R274="","",  IF($T274="","", IF($R274=0,"---",(IF(ISERROR(($T274/$R274)-1),"---",($T274/$R274)-1) ))))</f>
        <v/>
      </c>
      <c r="AW274" s="100"/>
      <c r="AX274" s="100" t="str">
        <f t="shared" si="106"/>
        <v/>
      </c>
      <c r="AY274" s="100"/>
      <c r="AZ274" s="183" t="str">
        <f t="shared" ref="AZ274:AZ305" si="116">IF($N274="","",  IF($V274="","", IF($N274=0,"---",(IF(ISERROR(($V274/$N274)-1),"---",($V274/$N274)-1) ))))</f>
        <v/>
      </c>
      <c r="BA274" s="100"/>
      <c r="BB274" s="100" t="str">
        <f t="shared" si="107"/>
        <v/>
      </c>
      <c r="BC274" s="100"/>
      <c r="BD274" s="183" t="str">
        <f t="shared" ref="BD274:BD305" si="117">IF($P274="","",  IF($V274="","", IF($P274=0,"---",(IF(ISERROR(($V274/$P274)-1),"---",($V274/$P274)-1) ))))</f>
        <v/>
      </c>
      <c r="BE274" s="100"/>
      <c r="BF274" s="100" t="str">
        <f t="shared" si="108"/>
        <v/>
      </c>
      <c r="BG274" s="100"/>
      <c r="BH274" s="183" t="str">
        <f t="shared" ref="BH274:BH337" si="118">IF($R274="","",  IF($V274="","", IF($R274=0,"---",(IF(ISERROR(($V274/$R274)-1),"---",($V274/$R274)-1) ))))</f>
        <v/>
      </c>
      <c r="BJ274" s="41" t="str">
        <f t="shared" si="109"/>
        <v/>
      </c>
      <c r="BK274" s="100"/>
      <c r="BL274" s="183" t="str">
        <f t="shared" ref="BL274:BL337" si="119">IF($T274="","",  IF($V274="","", IF($T274=0,"---",(IF(ISERROR(($V274/$T274)-1),"---",($V274/$T274)-1) ))))</f>
        <v/>
      </c>
      <c r="BM274" s="100"/>
    </row>
    <row r="275" spans="2:65" ht="18" customHeight="1">
      <c r="B275" s="231">
        <v>110.4</v>
      </c>
      <c r="C275" s="13"/>
      <c r="D275" s="59" t="s">
        <v>225</v>
      </c>
      <c r="E275" s="13" t="s">
        <v>324</v>
      </c>
      <c r="F275" s="13"/>
      <c r="G275" s="13"/>
      <c r="H275" s="13"/>
      <c r="I275" s="13"/>
      <c r="J275" s="13"/>
      <c r="K275" s="20"/>
      <c r="L275" s="66" t="s">
        <v>29</v>
      </c>
      <c r="M275" s="125"/>
      <c r="N275" s="41">
        <f>VLOOKUP($B275,'[1]09-10-11'!$A$4:$EA$400,MATCH(N$2, '[1]09-10-11'!$A$4:$EA$4, 0))</f>
        <v>22878</v>
      </c>
      <c r="O275" s="80"/>
      <c r="P275" s="41">
        <f>VLOOKUP($B275,'[1]09-10-11'!$A$4:$EA$400,MATCH(P$2, '[1]09-10-11'!$A$4:$EA$4, 0))</f>
        <v>0</v>
      </c>
      <c r="Q275" s="41"/>
      <c r="R275" s="41">
        <f>VLOOKUP($B275,'[1]09-10-11'!$A$4:$EA$400,MATCH(R$2, '[1]09-10-11'!$A$4:$EA$4, 0))</f>
        <v>0</v>
      </c>
      <c r="S275" s="41"/>
      <c r="T275" s="41" t="e">
        <f>VLOOKUP($B275,'[1]09-10-11'!$A$4:$EA$400,MATCH(T$2, '[1]09-10-11'!$A$4:$EA$4, 0))</f>
        <v>#N/A</v>
      </c>
      <c r="U275" s="41"/>
      <c r="V275" s="41">
        <f>VLOOKUP($B275,'[1]09-10-11'!$A$4:$EA$400,MATCH(V$2, '[1]09-10-11'!$A$4:$EA$4, 0))</f>
        <v>0</v>
      </c>
      <c r="W275" s="41"/>
      <c r="X275" s="41">
        <f>VLOOKUP($B275,'[1]09-10-11'!$A$4:$EA$400,MATCH(X$2, '[1]09-10-11'!$A$4:$EA$4, 0))</f>
        <v>0</v>
      </c>
      <c r="Y275" s="41"/>
      <c r="Z275" s="100">
        <f t="shared" si="100"/>
        <v>0</v>
      </c>
      <c r="AA275" s="100"/>
      <c r="AB275" s="183" t="str">
        <f t="shared" si="110"/>
        <v>---</v>
      </c>
      <c r="AC275" s="169"/>
      <c r="AD275" s="100">
        <f t="shared" si="101"/>
        <v>0</v>
      </c>
      <c r="AE275" s="100"/>
      <c r="AF275" s="183" t="str">
        <f t="shared" si="111"/>
        <v>---</v>
      </c>
      <c r="AG275" s="100"/>
      <c r="AH275" s="41">
        <f t="shared" si="102"/>
        <v>-22878</v>
      </c>
      <c r="AI275" s="41"/>
      <c r="AJ275" s="183">
        <f t="shared" si="112"/>
        <v>-1</v>
      </c>
      <c r="AK275" s="169"/>
      <c r="AL275" s="100">
        <f t="shared" si="103"/>
        <v>0</v>
      </c>
      <c r="AM275" s="100"/>
      <c r="AN275" s="183" t="str">
        <f t="shared" si="113"/>
        <v>---</v>
      </c>
      <c r="AP275" s="41" t="str">
        <f t="shared" si="104"/>
        <v/>
      </c>
      <c r="AQ275" s="100"/>
      <c r="AR275" s="183" t="e">
        <f t="shared" si="114"/>
        <v>#N/A</v>
      </c>
      <c r="AS275" s="100"/>
      <c r="AT275" s="100" t="str">
        <f t="shared" si="105"/>
        <v/>
      </c>
      <c r="AU275" s="100"/>
      <c r="AV275" s="183" t="e">
        <f t="shared" si="115"/>
        <v>#N/A</v>
      </c>
      <c r="AW275" s="100"/>
      <c r="AX275" s="100">
        <f t="shared" si="106"/>
        <v>-22878</v>
      </c>
      <c r="AY275" s="100"/>
      <c r="AZ275" s="183">
        <f t="shared" si="116"/>
        <v>-1</v>
      </c>
      <c r="BA275" s="100"/>
      <c r="BB275" s="100">
        <f t="shared" si="107"/>
        <v>0</v>
      </c>
      <c r="BC275" s="100"/>
      <c r="BD275" s="183" t="str">
        <f t="shared" si="117"/>
        <v>---</v>
      </c>
      <c r="BE275" s="100"/>
      <c r="BF275" s="100">
        <f t="shared" si="108"/>
        <v>0</v>
      </c>
      <c r="BG275" s="100"/>
      <c r="BH275" s="183" t="str">
        <f t="shared" si="118"/>
        <v>---</v>
      </c>
      <c r="BJ275" s="41" t="str">
        <f t="shared" si="109"/>
        <v/>
      </c>
      <c r="BK275" s="100"/>
      <c r="BL275" s="183" t="e">
        <f t="shared" si="119"/>
        <v>#N/A</v>
      </c>
      <c r="BM275" s="100"/>
    </row>
    <row r="276" spans="2:65" ht="19.5" customHeight="1">
      <c r="B276" s="231">
        <v>111</v>
      </c>
      <c r="C276" s="19"/>
      <c r="D276" s="59" t="s">
        <v>222</v>
      </c>
      <c r="E276" s="13" t="s">
        <v>323</v>
      </c>
      <c r="F276" s="13"/>
      <c r="G276" s="13"/>
      <c r="H276" s="13"/>
      <c r="I276" s="13"/>
      <c r="J276" s="13"/>
      <c r="K276" s="20"/>
      <c r="L276" s="66" t="s">
        <v>29</v>
      </c>
      <c r="M276" s="125"/>
      <c r="N276" s="41">
        <f>VLOOKUP($B276,'[1]09-10-11'!$A$4:$EA$400,MATCH(N$2, '[1]09-10-11'!$A$4:$EA$4, 0))</f>
        <v>78305</v>
      </c>
      <c r="O276" s="80"/>
      <c r="P276" s="41">
        <f>VLOOKUP($B276,'[1]09-10-11'!$A$4:$EA$400,MATCH(P$2, '[1]09-10-11'!$A$4:$EA$4, 0))</f>
        <v>0</v>
      </c>
      <c r="Q276" s="41"/>
      <c r="R276" s="41">
        <f>VLOOKUP($B276,'[1]09-10-11'!$A$4:$EA$400,MATCH(R$2, '[1]09-10-11'!$A$4:$EA$4, 0))</f>
        <v>0</v>
      </c>
      <c r="S276" s="41"/>
      <c r="T276" s="41" t="e">
        <f>VLOOKUP($B276,'[1]09-10-11'!$A$4:$EA$400,MATCH(T$2, '[1]09-10-11'!$A$4:$EA$4, 0))</f>
        <v>#N/A</v>
      </c>
      <c r="U276" s="41"/>
      <c r="V276" s="41">
        <f>VLOOKUP($B276,'[1]09-10-11'!$A$4:$EA$400,MATCH(V$2, '[1]09-10-11'!$A$4:$EA$4, 0))</f>
        <v>0</v>
      </c>
      <c r="W276" s="41"/>
      <c r="X276" s="41">
        <f>VLOOKUP($B276,'[1]09-10-11'!$A$4:$EA$400,MATCH(X$2, '[1]09-10-11'!$A$4:$EA$4, 0))</f>
        <v>0</v>
      </c>
      <c r="Y276" s="41"/>
      <c r="Z276" s="100">
        <f t="shared" si="100"/>
        <v>0</v>
      </c>
      <c r="AA276" s="100"/>
      <c r="AB276" s="183" t="str">
        <f t="shared" si="110"/>
        <v>---</v>
      </c>
      <c r="AC276" s="169"/>
      <c r="AD276" s="100">
        <f t="shared" si="101"/>
        <v>0</v>
      </c>
      <c r="AE276" s="100"/>
      <c r="AF276" s="183" t="str">
        <f t="shared" si="111"/>
        <v>---</v>
      </c>
      <c r="AG276" s="100"/>
      <c r="AH276" s="41">
        <f t="shared" si="102"/>
        <v>-78305</v>
      </c>
      <c r="AI276" s="41"/>
      <c r="AJ276" s="183">
        <f t="shared" si="112"/>
        <v>-1</v>
      </c>
      <c r="AK276" s="169"/>
      <c r="AL276" s="100">
        <f t="shared" si="103"/>
        <v>0</v>
      </c>
      <c r="AM276" s="100"/>
      <c r="AN276" s="183" t="str">
        <f t="shared" si="113"/>
        <v>---</v>
      </c>
      <c r="AP276" s="41" t="str">
        <f t="shared" si="104"/>
        <v/>
      </c>
      <c r="AQ276" s="100"/>
      <c r="AR276" s="183" t="e">
        <f t="shared" si="114"/>
        <v>#N/A</v>
      </c>
      <c r="AS276" s="100"/>
      <c r="AT276" s="100" t="str">
        <f t="shared" si="105"/>
        <v/>
      </c>
      <c r="AU276" s="100"/>
      <c r="AV276" s="183" t="e">
        <f t="shared" si="115"/>
        <v>#N/A</v>
      </c>
      <c r="AW276" s="100"/>
      <c r="AX276" s="100">
        <f t="shared" si="106"/>
        <v>-78305</v>
      </c>
      <c r="AY276" s="100"/>
      <c r="AZ276" s="183">
        <f t="shared" si="116"/>
        <v>-1</v>
      </c>
      <c r="BA276" s="100"/>
      <c r="BB276" s="100">
        <f t="shared" si="107"/>
        <v>0</v>
      </c>
      <c r="BC276" s="100"/>
      <c r="BD276" s="183" t="str">
        <f t="shared" si="117"/>
        <v>---</v>
      </c>
      <c r="BE276" s="100"/>
      <c r="BF276" s="100">
        <f t="shared" si="108"/>
        <v>0</v>
      </c>
      <c r="BG276" s="100"/>
      <c r="BH276" s="183" t="str">
        <f t="shared" si="118"/>
        <v>---</v>
      </c>
      <c r="BJ276" s="41" t="str">
        <f t="shared" si="109"/>
        <v/>
      </c>
      <c r="BK276" s="100"/>
      <c r="BL276" s="183" t="e">
        <f t="shared" si="119"/>
        <v>#N/A</v>
      </c>
      <c r="BM276" s="100"/>
    </row>
    <row r="277" spans="2:65" ht="15.75" customHeight="1">
      <c r="B277" s="231">
        <v>112</v>
      </c>
      <c r="C277" s="19"/>
      <c r="D277" s="59" t="s">
        <v>223</v>
      </c>
      <c r="E277" s="13" t="s">
        <v>61</v>
      </c>
      <c r="F277" s="13"/>
      <c r="G277" s="13"/>
      <c r="H277" s="13"/>
      <c r="I277" s="13"/>
      <c r="J277" s="13"/>
      <c r="K277" s="20"/>
      <c r="L277" s="66" t="s">
        <v>29</v>
      </c>
      <c r="M277" s="125"/>
      <c r="N277" s="41">
        <f>VLOOKUP($B277,'[1]09-10-11'!$A$4:$EA$400,MATCH(N$2, '[1]09-10-11'!$A$4:$EA$4, 0))</f>
        <v>33317</v>
      </c>
      <c r="O277" s="80"/>
      <c r="P277" s="41">
        <f>VLOOKUP($B277,'[1]09-10-11'!$A$4:$EA$400,MATCH(P$2, '[1]09-10-11'!$A$4:$EA$4, 0))</f>
        <v>33317</v>
      </c>
      <c r="Q277" s="41"/>
      <c r="R277" s="41">
        <f>VLOOKUP($B277,'[1]09-10-11'!$A$4:$EA$400,MATCH(R$2, '[1]09-10-11'!$A$4:$EA$4, 0))</f>
        <v>33317</v>
      </c>
      <c r="S277" s="41"/>
      <c r="T277" s="41" t="e">
        <f>VLOOKUP($B277,'[1]09-10-11'!$A$4:$EA$400,MATCH(T$2, '[1]09-10-11'!$A$4:$EA$4, 0))</f>
        <v>#N/A</v>
      </c>
      <c r="U277" s="41"/>
      <c r="V277" s="41">
        <f>VLOOKUP($B277,'[1]09-10-11'!$A$4:$EA$400,MATCH(V$2, '[1]09-10-11'!$A$4:$EA$4, 0))</f>
        <v>33317</v>
      </c>
      <c r="W277" s="41"/>
      <c r="X277" s="41">
        <f>VLOOKUP($B277,'[1]09-10-11'!$A$4:$EA$400,MATCH(X$2, '[1]09-10-11'!$A$4:$EA$4, 0))</f>
        <v>35317</v>
      </c>
      <c r="Y277" s="41"/>
      <c r="Z277" s="100">
        <f t="shared" si="100"/>
        <v>2000</v>
      </c>
      <c r="AA277" s="100"/>
      <c r="AB277" s="183">
        <f t="shared" si="110"/>
        <v>6.0029414413062421E-2</v>
      </c>
      <c r="AC277" s="169"/>
      <c r="AD277" s="100">
        <f t="shared" si="101"/>
        <v>2000</v>
      </c>
      <c r="AE277" s="100"/>
      <c r="AF277" s="183">
        <f t="shared" si="111"/>
        <v>6.0029414413062421E-2</v>
      </c>
      <c r="AG277" s="100"/>
      <c r="AH277" s="41">
        <f t="shared" si="102"/>
        <v>2000</v>
      </c>
      <c r="AI277" s="41"/>
      <c r="AJ277" s="183">
        <f t="shared" si="112"/>
        <v>6.0029414413062421E-2</v>
      </c>
      <c r="AK277" s="169"/>
      <c r="AL277" s="100">
        <f t="shared" si="103"/>
        <v>2000</v>
      </c>
      <c r="AM277" s="100"/>
      <c r="AN277" s="183">
        <f t="shared" si="113"/>
        <v>6.0029414413062421E-2</v>
      </c>
      <c r="AP277" s="41" t="str">
        <f t="shared" si="104"/>
        <v/>
      </c>
      <c r="AQ277" s="100"/>
      <c r="AR277" s="183" t="e">
        <f t="shared" si="114"/>
        <v>#N/A</v>
      </c>
      <c r="AS277" s="100"/>
      <c r="AT277" s="100" t="str">
        <f t="shared" si="105"/>
        <v/>
      </c>
      <c r="AU277" s="100"/>
      <c r="AV277" s="183" t="e">
        <f t="shared" si="115"/>
        <v>#N/A</v>
      </c>
      <c r="AW277" s="100"/>
      <c r="AX277" s="100">
        <f t="shared" si="106"/>
        <v>0</v>
      </c>
      <c r="AY277" s="100"/>
      <c r="AZ277" s="183">
        <f t="shared" si="116"/>
        <v>0</v>
      </c>
      <c r="BA277" s="100"/>
      <c r="BB277" s="100">
        <f t="shared" si="107"/>
        <v>0</v>
      </c>
      <c r="BC277" s="100"/>
      <c r="BD277" s="183">
        <f t="shared" si="117"/>
        <v>0</v>
      </c>
      <c r="BE277" s="100"/>
      <c r="BF277" s="100">
        <f t="shared" si="108"/>
        <v>0</v>
      </c>
      <c r="BG277" s="100"/>
      <c r="BH277" s="183">
        <f t="shared" si="118"/>
        <v>0</v>
      </c>
      <c r="BJ277" s="41" t="str">
        <f t="shared" si="109"/>
        <v/>
      </c>
      <c r="BK277" s="100"/>
      <c r="BL277" s="183" t="e">
        <f t="shared" si="119"/>
        <v>#N/A</v>
      </c>
      <c r="BM277" s="100"/>
    </row>
    <row r="278" spans="2:65" ht="15.75" customHeight="1">
      <c r="B278" s="231">
        <v>115</v>
      </c>
      <c r="C278" s="55">
        <v>8</v>
      </c>
      <c r="D278" s="67" t="s">
        <v>300</v>
      </c>
      <c r="E278" s="13"/>
      <c r="F278" s="13"/>
      <c r="G278" s="13"/>
      <c r="H278" s="13"/>
      <c r="I278" s="13"/>
      <c r="J278" s="13"/>
      <c r="K278" s="20"/>
      <c r="L278" s="66" t="s">
        <v>29</v>
      </c>
      <c r="M278" s="125"/>
      <c r="N278" s="41">
        <f>VLOOKUP($B278,'[1]09-10-11'!$A$4:$EA$400,MATCH(N$2, '[1]09-10-11'!$A$4:$EA$4, 0))</f>
        <v>9127</v>
      </c>
      <c r="O278" s="80"/>
      <c r="P278" s="41">
        <f>VLOOKUP($B278,'[1]09-10-11'!$A$4:$EA$400,MATCH(P$2, '[1]09-10-11'!$A$4:$EA$4, 0))</f>
        <v>9840</v>
      </c>
      <c r="Q278" s="41"/>
      <c r="R278" s="41">
        <f>VLOOKUP($B278,'[1]09-10-11'!$A$4:$EA$400,MATCH(R$2, '[1]09-10-11'!$A$4:$EA$4, 0))</f>
        <v>10336</v>
      </c>
      <c r="S278" s="41"/>
      <c r="T278" s="41" t="e">
        <f>VLOOKUP($B278,'[1]09-10-11'!$A$4:$EA$400,MATCH(T$2, '[1]09-10-11'!$A$4:$EA$4, 0))</f>
        <v>#N/A</v>
      </c>
      <c r="U278" s="41"/>
      <c r="V278" s="41">
        <f>VLOOKUP($B278,'[1]09-10-11'!$A$4:$EA$400,MATCH(V$2, '[1]09-10-11'!$A$4:$EA$4, 0))</f>
        <v>10336</v>
      </c>
      <c r="W278" s="41"/>
      <c r="X278" s="41">
        <f>VLOOKUP($B278,'[1]09-10-11'!$A$4:$EA$400,MATCH(X$2, '[1]09-10-11'!$A$4:$EA$4, 0))</f>
        <v>9840</v>
      </c>
      <c r="Y278" s="41"/>
      <c r="Z278" s="100">
        <f t="shared" si="100"/>
        <v>-496</v>
      </c>
      <c r="AA278" s="100"/>
      <c r="AB278" s="183">
        <f t="shared" si="110"/>
        <v>-4.7987616099071206E-2</v>
      </c>
      <c r="AC278" s="169"/>
      <c r="AD278" s="100">
        <f t="shared" si="101"/>
        <v>0</v>
      </c>
      <c r="AE278" s="100"/>
      <c r="AF278" s="183">
        <f t="shared" si="111"/>
        <v>0</v>
      </c>
      <c r="AG278" s="100"/>
      <c r="AH278" s="41">
        <f t="shared" si="102"/>
        <v>713</v>
      </c>
      <c r="AI278" s="41"/>
      <c r="AJ278" s="183">
        <f t="shared" si="112"/>
        <v>7.8119864139366779E-2</v>
      </c>
      <c r="AK278" s="169"/>
      <c r="AL278" s="100">
        <f t="shared" si="103"/>
        <v>-496</v>
      </c>
      <c r="AM278" s="100"/>
      <c r="AN278" s="183">
        <f t="shared" si="113"/>
        <v>-4.7987616099071206E-2</v>
      </c>
      <c r="AP278" s="41" t="str">
        <f t="shared" si="104"/>
        <v/>
      </c>
      <c r="AQ278" s="100"/>
      <c r="AR278" s="183" t="e">
        <f t="shared" si="114"/>
        <v>#N/A</v>
      </c>
      <c r="AS278" s="100"/>
      <c r="AT278" s="100" t="str">
        <f t="shared" si="105"/>
        <v/>
      </c>
      <c r="AU278" s="100"/>
      <c r="AV278" s="183" t="e">
        <f t="shared" si="115"/>
        <v>#N/A</v>
      </c>
      <c r="AW278" s="100"/>
      <c r="AX278" s="100">
        <f t="shared" si="106"/>
        <v>1209</v>
      </c>
      <c r="AY278" s="100"/>
      <c r="AZ278" s="183">
        <f t="shared" si="116"/>
        <v>0.13246411745370867</v>
      </c>
      <c r="BA278" s="100"/>
      <c r="BB278" s="100">
        <f t="shared" si="107"/>
        <v>496</v>
      </c>
      <c r="BC278" s="100"/>
      <c r="BD278" s="183">
        <f t="shared" si="117"/>
        <v>5.0406504065040547E-2</v>
      </c>
      <c r="BE278" s="100"/>
      <c r="BF278" s="100">
        <f t="shared" si="108"/>
        <v>0</v>
      </c>
      <c r="BG278" s="100"/>
      <c r="BH278" s="183">
        <f t="shared" si="118"/>
        <v>0</v>
      </c>
      <c r="BJ278" s="41" t="str">
        <f t="shared" si="109"/>
        <v/>
      </c>
      <c r="BK278" s="100"/>
      <c r="BL278" s="183" t="e">
        <f t="shared" si="119"/>
        <v>#N/A</v>
      </c>
      <c r="BM278" s="100"/>
    </row>
    <row r="279" spans="2:65" ht="19.5" customHeight="1">
      <c r="B279" s="231">
        <v>116</v>
      </c>
      <c r="C279" s="55">
        <v>9</v>
      </c>
      <c r="D279" s="67" t="s">
        <v>322</v>
      </c>
      <c r="E279" s="13"/>
      <c r="F279" s="13"/>
      <c r="G279" s="13"/>
      <c r="H279" s="13"/>
      <c r="I279" s="13"/>
      <c r="J279" s="13"/>
      <c r="K279" s="20"/>
      <c r="L279" s="66" t="s">
        <v>29</v>
      </c>
      <c r="M279" s="125"/>
      <c r="N279" s="41">
        <f>VLOOKUP($B279,'[1]09-10-11'!$A$4:$EA$400,MATCH(N$2, '[1]09-10-11'!$A$4:$EA$4, 0))</f>
        <v>103970</v>
      </c>
      <c r="O279" s="80"/>
      <c r="P279" s="41">
        <f>VLOOKUP($B279,'[1]09-10-11'!$A$4:$EA$400,MATCH(P$2, '[1]09-10-11'!$A$4:$EA$4, 0))</f>
        <v>0</v>
      </c>
      <c r="Q279" s="41"/>
      <c r="R279" s="41">
        <f>VLOOKUP($B279,'[1]09-10-11'!$A$4:$EA$400,MATCH(R$2, '[1]09-10-11'!$A$4:$EA$4, 0))</f>
        <v>0</v>
      </c>
      <c r="S279" s="41"/>
      <c r="T279" s="41" t="e">
        <f>VLOOKUP($B279,'[1]09-10-11'!$A$4:$EA$400,MATCH(T$2, '[1]09-10-11'!$A$4:$EA$4, 0))</f>
        <v>#N/A</v>
      </c>
      <c r="U279" s="41"/>
      <c r="V279" s="41">
        <f>VLOOKUP($B279,'[1]09-10-11'!$A$4:$EA$400,MATCH(V$2, '[1]09-10-11'!$A$4:$EA$4, 0))</f>
        <v>0</v>
      </c>
      <c r="W279" s="41"/>
      <c r="X279" s="41">
        <f>VLOOKUP($B279,'[1]09-10-11'!$A$4:$EA$400,MATCH(X$2, '[1]09-10-11'!$A$4:$EA$4, 0))</f>
        <v>0</v>
      </c>
      <c r="Y279" s="41"/>
      <c r="Z279" s="100">
        <f t="shared" si="100"/>
        <v>0</v>
      </c>
      <c r="AA279" s="100"/>
      <c r="AB279" s="183" t="str">
        <f t="shared" si="110"/>
        <v>---</v>
      </c>
      <c r="AC279" s="169"/>
      <c r="AD279" s="100">
        <f t="shared" si="101"/>
        <v>0</v>
      </c>
      <c r="AE279" s="100"/>
      <c r="AF279" s="183" t="str">
        <f t="shared" si="111"/>
        <v>---</v>
      </c>
      <c r="AG279" s="100"/>
      <c r="AH279" s="41">
        <f t="shared" si="102"/>
        <v>-103970</v>
      </c>
      <c r="AI279" s="41"/>
      <c r="AJ279" s="183">
        <f t="shared" si="112"/>
        <v>-1</v>
      </c>
      <c r="AK279" s="169"/>
      <c r="AL279" s="100">
        <f t="shared" si="103"/>
        <v>0</v>
      </c>
      <c r="AM279" s="100"/>
      <c r="AN279" s="183" t="str">
        <f t="shared" si="113"/>
        <v>---</v>
      </c>
      <c r="AP279" s="41" t="str">
        <f t="shared" si="104"/>
        <v/>
      </c>
      <c r="AQ279" s="100"/>
      <c r="AR279" s="183" t="e">
        <f t="shared" si="114"/>
        <v>#N/A</v>
      </c>
      <c r="AS279" s="100"/>
      <c r="AT279" s="100" t="str">
        <f t="shared" si="105"/>
        <v/>
      </c>
      <c r="AU279" s="100"/>
      <c r="AV279" s="183" t="e">
        <f t="shared" si="115"/>
        <v>#N/A</v>
      </c>
      <c r="AW279" s="100"/>
      <c r="AX279" s="100">
        <f t="shared" si="106"/>
        <v>-103970</v>
      </c>
      <c r="AY279" s="100"/>
      <c r="AZ279" s="183">
        <f t="shared" si="116"/>
        <v>-1</v>
      </c>
      <c r="BA279" s="100"/>
      <c r="BB279" s="100">
        <f t="shared" si="107"/>
        <v>0</v>
      </c>
      <c r="BC279" s="100"/>
      <c r="BD279" s="183" t="str">
        <f t="shared" si="117"/>
        <v>---</v>
      </c>
      <c r="BE279" s="100"/>
      <c r="BF279" s="100">
        <f t="shared" si="108"/>
        <v>0</v>
      </c>
      <c r="BG279" s="100"/>
      <c r="BH279" s="183" t="str">
        <f t="shared" si="118"/>
        <v>---</v>
      </c>
      <c r="BJ279" s="41" t="str">
        <f t="shared" si="109"/>
        <v/>
      </c>
      <c r="BK279" s="100"/>
      <c r="BL279" s="183" t="e">
        <f t="shared" si="119"/>
        <v>#N/A</v>
      </c>
      <c r="BM279" s="100"/>
    </row>
    <row r="280" spans="2:65" ht="18.75" customHeight="1">
      <c r="B280" s="231">
        <v>117</v>
      </c>
      <c r="C280" s="55">
        <v>10</v>
      </c>
      <c r="D280" s="67" t="s">
        <v>321</v>
      </c>
      <c r="E280" s="13"/>
      <c r="F280" s="13"/>
      <c r="G280" s="13"/>
      <c r="H280" s="13"/>
      <c r="I280" s="13"/>
      <c r="J280" s="13"/>
      <c r="K280" s="20"/>
      <c r="L280" s="66" t="s">
        <v>29</v>
      </c>
      <c r="M280" s="125"/>
      <c r="N280" s="81">
        <f>VLOOKUP($B280,'[1]09-10-11'!$A$4:$EA$400,MATCH(N$2, '[1]09-10-11'!$A$4:$EA$4, 0))</f>
        <v>33000</v>
      </c>
      <c r="O280" s="80"/>
      <c r="P280" s="81">
        <f>VLOOKUP($B280,'[1]09-10-11'!$A$4:$EA$400,MATCH(P$2, '[1]09-10-11'!$A$4:$EA$4, 0))</f>
        <v>0</v>
      </c>
      <c r="Q280" s="81"/>
      <c r="R280" s="81">
        <f>VLOOKUP($B280,'[1]09-10-11'!$A$4:$EA$400,MATCH(R$2, '[1]09-10-11'!$A$4:$EA$4, 0))</f>
        <v>0</v>
      </c>
      <c r="S280" s="81"/>
      <c r="T280" s="81" t="e">
        <f>VLOOKUP($B280,'[1]09-10-11'!$A$4:$EA$400,MATCH(T$2, '[1]09-10-11'!$A$4:$EA$4, 0))</f>
        <v>#N/A</v>
      </c>
      <c r="U280" s="81"/>
      <c r="V280" s="81">
        <f>VLOOKUP($B280,'[1]09-10-11'!$A$4:$EA$400,MATCH(V$2, '[1]09-10-11'!$A$4:$EA$4, 0))</f>
        <v>0</v>
      </c>
      <c r="W280" s="81"/>
      <c r="X280" s="81">
        <f>VLOOKUP($B280,'[1]09-10-11'!$A$4:$EA$400,MATCH(X$2, '[1]09-10-11'!$A$4:$EA$4, 0))</f>
        <v>0</v>
      </c>
      <c r="Y280" s="41"/>
      <c r="Z280" s="172">
        <f t="shared" si="100"/>
        <v>0</v>
      </c>
      <c r="AA280" s="172"/>
      <c r="AB280" s="184" t="str">
        <f t="shared" si="110"/>
        <v>---</v>
      </c>
      <c r="AC280" s="170"/>
      <c r="AD280" s="172">
        <f t="shared" si="101"/>
        <v>0</v>
      </c>
      <c r="AE280" s="172"/>
      <c r="AF280" s="184" t="str">
        <f t="shared" si="111"/>
        <v>---</v>
      </c>
      <c r="AG280" s="100"/>
      <c r="AH280" s="81">
        <f t="shared" si="102"/>
        <v>-33000</v>
      </c>
      <c r="AI280" s="81"/>
      <c r="AJ280" s="184">
        <f t="shared" si="112"/>
        <v>-1</v>
      </c>
      <c r="AK280" s="160"/>
      <c r="AL280" s="172">
        <f t="shared" si="103"/>
        <v>0</v>
      </c>
      <c r="AM280" s="172"/>
      <c r="AN280" s="184" t="str">
        <f t="shared" si="113"/>
        <v>---</v>
      </c>
      <c r="AP280" s="81" t="str">
        <f t="shared" si="104"/>
        <v/>
      </c>
      <c r="AQ280" s="172"/>
      <c r="AR280" s="184" t="e">
        <f t="shared" si="114"/>
        <v>#N/A</v>
      </c>
      <c r="AS280" s="100"/>
      <c r="AT280" s="172" t="str">
        <f t="shared" si="105"/>
        <v/>
      </c>
      <c r="AU280" s="172"/>
      <c r="AV280" s="184" t="e">
        <f t="shared" si="115"/>
        <v>#N/A</v>
      </c>
      <c r="AW280" s="100"/>
      <c r="AX280" s="172">
        <f t="shared" si="106"/>
        <v>-33000</v>
      </c>
      <c r="AY280" s="172"/>
      <c r="AZ280" s="184">
        <f t="shared" si="116"/>
        <v>-1</v>
      </c>
      <c r="BA280" s="100"/>
      <c r="BB280" s="172">
        <f t="shared" si="107"/>
        <v>0</v>
      </c>
      <c r="BC280" s="172"/>
      <c r="BD280" s="184" t="str">
        <f t="shared" si="117"/>
        <v>---</v>
      </c>
      <c r="BE280" s="100"/>
      <c r="BF280" s="172">
        <f t="shared" si="108"/>
        <v>0</v>
      </c>
      <c r="BG280" s="172"/>
      <c r="BH280" s="184" t="str">
        <f t="shared" si="118"/>
        <v>---</v>
      </c>
      <c r="BJ280" s="81" t="str">
        <f t="shared" si="109"/>
        <v/>
      </c>
      <c r="BK280" s="172"/>
      <c r="BL280" s="184" t="e">
        <f t="shared" si="119"/>
        <v>#N/A</v>
      </c>
      <c r="BM280" s="100"/>
    </row>
    <row r="281" spans="2:65" ht="15.75" customHeight="1">
      <c r="B281" s="231"/>
      <c r="C281" s="17"/>
      <c r="D281" s="13"/>
      <c r="E281" s="13"/>
      <c r="F281" s="13"/>
      <c r="G281" s="13"/>
      <c r="H281" s="13"/>
      <c r="I281" s="13"/>
      <c r="J281" s="13"/>
      <c r="K281" s="20"/>
      <c r="L281" s="66"/>
      <c r="M281" s="125"/>
      <c r="N281" s="125"/>
      <c r="O281" s="80"/>
      <c r="P281" s="125"/>
      <c r="Q281" s="125"/>
      <c r="R281" s="125"/>
      <c r="S281" s="125"/>
      <c r="T281" s="125"/>
      <c r="U281" s="125"/>
      <c r="V281" s="125"/>
      <c r="W281" s="125"/>
      <c r="X281" s="125"/>
      <c r="Y281" s="125"/>
      <c r="Z281" s="41" t="str">
        <f t="shared" si="100"/>
        <v/>
      </c>
      <c r="AA281" s="125"/>
      <c r="AB281" s="181" t="str">
        <f t="shared" si="110"/>
        <v/>
      </c>
      <c r="AC281" s="161"/>
      <c r="AD281" s="41" t="str">
        <f t="shared" si="101"/>
        <v/>
      </c>
      <c r="AE281" s="125"/>
      <c r="AF281" s="181" t="str">
        <f t="shared" si="111"/>
        <v/>
      </c>
      <c r="AG281" s="125"/>
      <c r="AH281" s="41" t="str">
        <f t="shared" si="102"/>
        <v/>
      </c>
      <c r="AI281" s="125"/>
      <c r="AJ281" s="181" t="str">
        <f t="shared" si="112"/>
        <v/>
      </c>
      <c r="AK281" s="161"/>
      <c r="AL281" s="41" t="str">
        <f t="shared" si="103"/>
        <v/>
      </c>
      <c r="AM281" s="125"/>
      <c r="AN281" s="181" t="str">
        <f t="shared" si="113"/>
        <v/>
      </c>
      <c r="AP281" s="41" t="str">
        <f t="shared" si="104"/>
        <v/>
      </c>
      <c r="AQ281" s="125"/>
      <c r="AR281" s="181" t="str">
        <f t="shared" si="114"/>
        <v/>
      </c>
      <c r="AS281" s="125"/>
      <c r="AT281" s="41" t="str">
        <f t="shared" si="105"/>
        <v/>
      </c>
      <c r="AU281" s="125"/>
      <c r="AV281" s="181" t="str">
        <f t="shared" si="115"/>
        <v/>
      </c>
      <c r="AW281" s="125"/>
      <c r="AX281" s="41" t="str">
        <f t="shared" si="106"/>
        <v/>
      </c>
      <c r="AY281" s="125"/>
      <c r="AZ281" s="181" t="str">
        <f t="shared" si="116"/>
        <v/>
      </c>
      <c r="BA281" s="125"/>
      <c r="BB281" s="41" t="str">
        <f t="shared" si="107"/>
        <v/>
      </c>
      <c r="BC281" s="125"/>
      <c r="BD281" s="181" t="str">
        <f t="shared" si="117"/>
        <v/>
      </c>
      <c r="BE281" s="125"/>
      <c r="BF281" s="41" t="str">
        <f t="shared" si="108"/>
        <v/>
      </c>
      <c r="BG281" s="125"/>
      <c r="BH281" s="181" t="str">
        <f t="shared" si="118"/>
        <v/>
      </c>
      <c r="BJ281" s="41" t="str">
        <f t="shared" si="109"/>
        <v/>
      </c>
      <c r="BK281" s="125"/>
      <c r="BL281" s="181" t="str">
        <f t="shared" si="119"/>
        <v/>
      </c>
      <c r="BM281" s="125"/>
    </row>
    <row r="282" spans="2:65" ht="15.75" customHeight="1">
      <c r="B282" s="231"/>
      <c r="C282" s="19"/>
      <c r="D282" s="13"/>
      <c r="E282" s="13"/>
      <c r="F282" s="13"/>
      <c r="G282" s="13"/>
      <c r="H282" s="13"/>
      <c r="I282" s="13"/>
      <c r="J282" s="13" t="s">
        <v>39</v>
      </c>
      <c r="K282" s="20"/>
      <c r="L282" s="66"/>
      <c r="M282" s="125"/>
      <c r="N282" s="12">
        <f>SUM(N269:N273)+SUM(N278:N280)+SUM(N274:N277)</f>
        <v>374779</v>
      </c>
      <c r="O282" s="80"/>
      <c r="P282" s="12">
        <f>SUM(P269:P273)+SUM(P278:P280)+SUM(P274:P277)</f>
        <v>140339</v>
      </c>
      <c r="Q282" s="12"/>
      <c r="R282" s="12">
        <f>SUM(R269:R273)+SUM(R278:R280)+SUM(R274:R277)</f>
        <v>137835</v>
      </c>
      <c r="S282" s="12"/>
      <c r="T282" s="12" t="e">
        <f>SUM(T269:T273)+SUM(T278:T280)+SUM(T274:T277)</f>
        <v>#N/A</v>
      </c>
      <c r="U282" s="12"/>
      <c r="V282" s="12">
        <f>SUM(V269:V273)+SUM(V278:V280)+SUM(V274:V277)</f>
        <v>137835</v>
      </c>
      <c r="W282" s="12"/>
      <c r="X282" s="12">
        <f>SUM(X269:X273)+SUM(X278:X280)+SUM(X274:X277)</f>
        <v>142339</v>
      </c>
      <c r="Y282" s="10"/>
      <c r="Z282" s="81">
        <f t="shared" si="100"/>
        <v>4504</v>
      </c>
      <c r="AA282" s="12"/>
      <c r="AB282" s="182">
        <f t="shared" si="110"/>
        <v>3.2676751188014608E-2</v>
      </c>
      <c r="AC282" s="156"/>
      <c r="AD282" s="81">
        <f t="shared" si="101"/>
        <v>2000</v>
      </c>
      <c r="AE282" s="12"/>
      <c r="AF282" s="182">
        <f t="shared" si="111"/>
        <v>1.4251206008308426E-2</v>
      </c>
      <c r="AG282" s="10"/>
      <c r="AH282" s="81">
        <f t="shared" si="102"/>
        <v>-232440</v>
      </c>
      <c r="AI282" s="12"/>
      <c r="AJ282" s="182">
        <f t="shared" si="112"/>
        <v>-0.62020550777925121</v>
      </c>
      <c r="AK282" s="157"/>
      <c r="AL282" s="81">
        <f t="shared" si="103"/>
        <v>4504</v>
      </c>
      <c r="AM282" s="12"/>
      <c r="AN282" s="182">
        <f t="shared" si="113"/>
        <v>3.2676751188014608E-2</v>
      </c>
      <c r="AP282" s="81" t="str">
        <f t="shared" si="104"/>
        <v/>
      </c>
      <c r="AQ282" s="12"/>
      <c r="AR282" s="182" t="e">
        <f t="shared" si="114"/>
        <v>#N/A</v>
      </c>
      <c r="AS282" s="10"/>
      <c r="AT282" s="81" t="str">
        <f t="shared" si="105"/>
        <v/>
      </c>
      <c r="AU282" s="12"/>
      <c r="AV282" s="182" t="e">
        <f t="shared" si="115"/>
        <v>#N/A</v>
      </c>
      <c r="AW282" s="10"/>
      <c r="AX282" s="81">
        <f t="shared" si="106"/>
        <v>-236944</v>
      </c>
      <c r="AY282" s="12"/>
      <c r="AZ282" s="182">
        <f t="shared" si="116"/>
        <v>-0.63222325690606995</v>
      </c>
      <c r="BA282" s="10"/>
      <c r="BB282" s="81">
        <f t="shared" si="107"/>
        <v>-2504</v>
      </c>
      <c r="BC282" s="12"/>
      <c r="BD282" s="182">
        <f t="shared" si="117"/>
        <v>-1.7842509922402217E-2</v>
      </c>
      <c r="BE282" s="10"/>
      <c r="BF282" s="81">
        <f t="shared" si="108"/>
        <v>0</v>
      </c>
      <c r="BG282" s="12"/>
      <c r="BH282" s="182">
        <f t="shared" si="118"/>
        <v>0</v>
      </c>
      <c r="BJ282" s="81" t="str">
        <f t="shared" si="109"/>
        <v/>
      </c>
      <c r="BK282" s="12"/>
      <c r="BL282" s="182" t="e">
        <f t="shared" si="119"/>
        <v>#N/A</v>
      </c>
      <c r="BM282" s="10"/>
    </row>
    <row r="283" spans="2:65" ht="15.75" customHeight="1">
      <c r="B283" s="231"/>
      <c r="C283" s="19"/>
      <c r="D283" s="13"/>
      <c r="E283" s="13"/>
      <c r="F283" s="13"/>
      <c r="G283" s="13"/>
      <c r="H283" s="13"/>
      <c r="I283" s="13"/>
      <c r="J283" s="13"/>
      <c r="K283" s="20"/>
      <c r="L283" s="66"/>
      <c r="M283" s="125"/>
      <c r="N283" s="125"/>
      <c r="O283" s="80"/>
      <c r="P283" s="125"/>
      <c r="Q283" s="125"/>
      <c r="R283" s="125"/>
      <c r="S283" s="125"/>
      <c r="T283" s="125"/>
      <c r="U283" s="125"/>
      <c r="V283" s="125"/>
      <c r="W283" s="125"/>
      <c r="X283" s="125"/>
      <c r="Y283" s="125"/>
      <c r="Z283" s="41" t="str">
        <f t="shared" si="100"/>
        <v/>
      </c>
      <c r="AA283" s="125"/>
      <c r="AB283" s="181" t="str">
        <f t="shared" si="110"/>
        <v/>
      </c>
      <c r="AC283" s="161"/>
      <c r="AD283" s="41" t="str">
        <f t="shared" si="101"/>
        <v/>
      </c>
      <c r="AE283" s="125"/>
      <c r="AF283" s="181" t="str">
        <f t="shared" si="111"/>
        <v/>
      </c>
      <c r="AG283" s="125"/>
      <c r="AH283" s="41" t="str">
        <f t="shared" si="102"/>
        <v/>
      </c>
      <c r="AI283" s="125"/>
      <c r="AJ283" s="181" t="str">
        <f t="shared" si="112"/>
        <v/>
      </c>
      <c r="AK283" s="161"/>
      <c r="AL283" s="41" t="str">
        <f t="shared" si="103"/>
        <v/>
      </c>
      <c r="AM283" s="125"/>
      <c r="AN283" s="181" t="str">
        <f t="shared" si="113"/>
        <v/>
      </c>
      <c r="AP283" s="41" t="str">
        <f t="shared" si="104"/>
        <v/>
      </c>
      <c r="AQ283" s="125"/>
      <c r="AR283" s="181" t="str">
        <f t="shared" si="114"/>
        <v/>
      </c>
      <c r="AS283" s="125"/>
      <c r="AT283" s="41" t="str">
        <f t="shared" si="105"/>
        <v/>
      </c>
      <c r="AU283" s="125"/>
      <c r="AV283" s="181" t="str">
        <f t="shared" si="115"/>
        <v/>
      </c>
      <c r="AW283" s="125"/>
      <c r="AX283" s="41" t="str">
        <f t="shared" si="106"/>
        <v/>
      </c>
      <c r="AY283" s="125"/>
      <c r="AZ283" s="181" t="str">
        <f t="shared" si="116"/>
        <v/>
      </c>
      <c r="BA283" s="125"/>
      <c r="BB283" s="41" t="str">
        <f t="shared" si="107"/>
        <v/>
      </c>
      <c r="BC283" s="125"/>
      <c r="BD283" s="181" t="str">
        <f t="shared" si="117"/>
        <v/>
      </c>
      <c r="BE283" s="125"/>
      <c r="BF283" s="41" t="str">
        <f t="shared" si="108"/>
        <v/>
      </c>
      <c r="BG283" s="125"/>
      <c r="BH283" s="181" t="str">
        <f t="shared" si="118"/>
        <v/>
      </c>
      <c r="BJ283" s="41" t="str">
        <f t="shared" si="109"/>
        <v/>
      </c>
      <c r="BK283" s="125"/>
      <c r="BL283" s="181" t="str">
        <f t="shared" si="119"/>
        <v/>
      </c>
      <c r="BM283" s="125"/>
    </row>
    <row r="284" spans="2:65" ht="15.75" customHeight="1">
      <c r="B284" s="231"/>
      <c r="C284" s="19"/>
      <c r="D284" s="13"/>
      <c r="E284" s="13"/>
      <c r="F284" s="13"/>
      <c r="G284" s="53" t="s">
        <v>40</v>
      </c>
      <c r="H284" s="53"/>
      <c r="I284" s="27"/>
      <c r="J284" s="27"/>
      <c r="K284" s="28"/>
      <c r="L284" s="29"/>
      <c r="M284" s="133"/>
      <c r="N284" s="82">
        <f>SUM(N266+N282)</f>
        <v>3466393</v>
      </c>
      <c r="O284" s="83"/>
      <c r="P284" s="82">
        <f>SUM(P266+P282)</f>
        <v>3532109</v>
      </c>
      <c r="Q284" s="82"/>
      <c r="R284" s="82">
        <f>SUM(R266+R282)</f>
        <v>3529605</v>
      </c>
      <c r="S284" s="82"/>
      <c r="T284" s="82" t="e">
        <f>SUM(T266+T282)</f>
        <v>#N/A</v>
      </c>
      <c r="U284" s="82"/>
      <c r="V284" s="82">
        <f>SUM(V266+V282)</f>
        <v>3298965</v>
      </c>
      <c r="W284" s="82"/>
      <c r="X284" s="82">
        <f>SUM(X266+X282)</f>
        <v>3544284</v>
      </c>
      <c r="Y284" s="82"/>
      <c r="Z284" s="82">
        <f t="shared" si="100"/>
        <v>245319</v>
      </c>
      <c r="AA284" s="82"/>
      <c r="AB284" s="185">
        <f t="shared" si="110"/>
        <v>7.4362413666104299E-2</v>
      </c>
      <c r="AC284" s="159"/>
      <c r="AD284" s="82">
        <f t="shared" si="101"/>
        <v>12175</v>
      </c>
      <c r="AE284" s="82"/>
      <c r="AF284" s="185">
        <f t="shared" si="111"/>
        <v>3.4469491173687583E-3</v>
      </c>
      <c r="AG284" s="82"/>
      <c r="AH284" s="82">
        <f t="shared" si="102"/>
        <v>77891</v>
      </c>
      <c r="AI284" s="82"/>
      <c r="AJ284" s="185">
        <f t="shared" si="112"/>
        <v>2.247033155213507E-2</v>
      </c>
      <c r="AK284" s="159"/>
      <c r="AL284" s="82">
        <f t="shared" si="103"/>
        <v>14679</v>
      </c>
      <c r="AM284" s="82"/>
      <c r="AN284" s="185">
        <f t="shared" si="113"/>
        <v>4.1588223044788375E-3</v>
      </c>
      <c r="AP284" s="82" t="str">
        <f t="shared" si="104"/>
        <v/>
      </c>
      <c r="AQ284" s="82"/>
      <c r="AR284" s="185" t="e">
        <f t="shared" si="114"/>
        <v>#N/A</v>
      </c>
      <c r="AS284" s="82"/>
      <c r="AT284" s="82" t="str">
        <f t="shared" si="105"/>
        <v/>
      </c>
      <c r="AU284" s="82"/>
      <c r="AV284" s="185" t="e">
        <f t="shared" si="115"/>
        <v>#N/A</v>
      </c>
      <c r="AW284" s="82"/>
      <c r="AX284" s="82">
        <f t="shared" si="106"/>
        <v>-167428</v>
      </c>
      <c r="AY284" s="82"/>
      <c r="AZ284" s="185">
        <f t="shared" si="116"/>
        <v>-4.8300351402740582E-2</v>
      </c>
      <c r="BA284" s="82"/>
      <c r="BB284" s="82">
        <f t="shared" si="107"/>
        <v>-233144</v>
      </c>
      <c r="BC284" s="82"/>
      <c r="BD284" s="185">
        <f t="shared" si="117"/>
        <v>-6.6007022999573395E-2</v>
      </c>
      <c r="BE284" s="82"/>
      <c r="BF284" s="82">
        <f t="shared" si="108"/>
        <v>-230640</v>
      </c>
      <c r="BG284" s="82"/>
      <c r="BH284" s="185">
        <f t="shared" si="118"/>
        <v>-6.5344422392873969E-2</v>
      </c>
      <c r="BJ284" s="82" t="str">
        <f t="shared" si="109"/>
        <v/>
      </c>
      <c r="BK284" s="82"/>
      <c r="BL284" s="185" t="e">
        <f t="shared" si="119"/>
        <v>#N/A</v>
      </c>
      <c r="BM284" s="82"/>
    </row>
    <row r="285" spans="2:65" ht="15.75" customHeight="1">
      <c r="B285" s="231"/>
      <c r="C285" s="19"/>
      <c r="D285" s="13"/>
      <c r="E285" s="13"/>
      <c r="F285" s="13"/>
      <c r="G285" s="13"/>
      <c r="H285" s="13" t="s">
        <v>58</v>
      </c>
      <c r="I285" s="13"/>
      <c r="J285" s="13"/>
      <c r="K285" s="20"/>
      <c r="L285" s="66" t="s">
        <v>29</v>
      </c>
      <c r="M285" s="125"/>
      <c r="N285" s="41">
        <f>N282</f>
        <v>374779</v>
      </c>
      <c r="O285" s="45"/>
      <c r="P285" s="41">
        <f>P282</f>
        <v>140339</v>
      </c>
      <c r="Q285" s="41"/>
      <c r="R285" s="41">
        <f>R282</f>
        <v>137835</v>
      </c>
      <c r="S285" s="41"/>
      <c r="T285" s="41" t="e">
        <f>T282</f>
        <v>#N/A</v>
      </c>
      <c r="U285" s="41"/>
      <c r="V285" s="41">
        <f>V282</f>
        <v>137835</v>
      </c>
      <c r="W285" s="41"/>
      <c r="X285" s="41">
        <f>X282</f>
        <v>142339</v>
      </c>
      <c r="Y285" s="41"/>
      <c r="Z285" s="41">
        <f t="shared" si="100"/>
        <v>4504</v>
      </c>
      <c r="AA285" s="41"/>
      <c r="AB285" s="181">
        <f t="shared" si="110"/>
        <v>3.2676751188014608E-2</v>
      </c>
      <c r="AC285" s="161"/>
      <c r="AD285" s="41">
        <f t="shared" si="101"/>
        <v>2000</v>
      </c>
      <c r="AE285" s="41"/>
      <c r="AF285" s="181">
        <f t="shared" si="111"/>
        <v>1.4251206008308426E-2</v>
      </c>
      <c r="AG285" s="41"/>
      <c r="AH285" s="41">
        <f t="shared" si="102"/>
        <v>-232440</v>
      </c>
      <c r="AI285" s="41"/>
      <c r="AJ285" s="181">
        <f t="shared" si="112"/>
        <v>-0.62020550777925121</v>
      </c>
      <c r="AK285" s="161"/>
      <c r="AL285" s="41">
        <f t="shared" si="103"/>
        <v>4504</v>
      </c>
      <c r="AM285" s="41"/>
      <c r="AN285" s="181">
        <f t="shared" si="113"/>
        <v>3.2676751188014608E-2</v>
      </c>
      <c r="AP285" s="41" t="str">
        <f t="shared" si="104"/>
        <v/>
      </c>
      <c r="AQ285" s="41"/>
      <c r="AR285" s="181" t="e">
        <f t="shared" si="114"/>
        <v>#N/A</v>
      </c>
      <c r="AS285" s="41"/>
      <c r="AT285" s="41" t="str">
        <f t="shared" si="105"/>
        <v/>
      </c>
      <c r="AU285" s="41"/>
      <c r="AV285" s="181" t="e">
        <f t="shared" si="115"/>
        <v>#N/A</v>
      </c>
      <c r="AW285" s="41"/>
      <c r="AX285" s="41">
        <f t="shared" si="106"/>
        <v>-236944</v>
      </c>
      <c r="AY285" s="41"/>
      <c r="AZ285" s="181">
        <f t="shared" si="116"/>
        <v>-0.63222325690606995</v>
      </c>
      <c r="BA285" s="41"/>
      <c r="BB285" s="41">
        <f t="shared" si="107"/>
        <v>-2504</v>
      </c>
      <c r="BC285" s="41"/>
      <c r="BD285" s="181">
        <f t="shared" si="117"/>
        <v>-1.7842509922402217E-2</v>
      </c>
      <c r="BE285" s="41"/>
      <c r="BF285" s="41">
        <f t="shared" si="108"/>
        <v>0</v>
      </c>
      <c r="BG285" s="41"/>
      <c r="BH285" s="181">
        <f t="shared" si="118"/>
        <v>0</v>
      </c>
      <c r="BJ285" s="41" t="str">
        <f t="shared" si="109"/>
        <v/>
      </c>
      <c r="BK285" s="41"/>
      <c r="BL285" s="181" t="e">
        <f t="shared" si="119"/>
        <v>#N/A</v>
      </c>
      <c r="BM285" s="41"/>
    </row>
    <row r="286" spans="2:65" ht="15.75" customHeight="1">
      <c r="B286" s="231"/>
      <c r="C286" s="19"/>
      <c r="D286" s="13"/>
      <c r="E286" s="13"/>
      <c r="F286" s="13"/>
      <c r="G286" s="13"/>
      <c r="H286" s="13" t="s">
        <v>72</v>
      </c>
      <c r="I286" s="13"/>
      <c r="J286" s="13"/>
      <c r="K286" s="40"/>
      <c r="L286" s="66" t="s">
        <v>33</v>
      </c>
      <c r="M286" s="125"/>
      <c r="N286" s="41">
        <f>N266</f>
        <v>3091614</v>
      </c>
      <c r="O286" s="45"/>
      <c r="P286" s="41">
        <f>P266</f>
        <v>3391770</v>
      </c>
      <c r="Q286" s="41"/>
      <c r="R286" s="41">
        <f>R266</f>
        <v>3391770</v>
      </c>
      <c r="S286" s="41"/>
      <c r="T286" s="41" t="e">
        <f>T266</f>
        <v>#N/A</v>
      </c>
      <c r="U286" s="41"/>
      <c r="V286" s="41">
        <f>V266</f>
        <v>3161130</v>
      </c>
      <c r="W286" s="41"/>
      <c r="X286" s="41">
        <f>X266</f>
        <v>3401945</v>
      </c>
      <c r="Y286" s="41"/>
      <c r="Z286" s="41">
        <f t="shared" si="100"/>
        <v>240815</v>
      </c>
      <c r="AA286" s="41"/>
      <c r="AB286" s="181">
        <f t="shared" si="110"/>
        <v>7.6180036885544089E-2</v>
      </c>
      <c r="AC286" s="161"/>
      <c r="AD286" s="41">
        <f t="shared" si="101"/>
        <v>10175</v>
      </c>
      <c r="AE286" s="41"/>
      <c r="AF286" s="181">
        <f t="shared" si="111"/>
        <v>2.9999086022931554E-3</v>
      </c>
      <c r="AG286" s="41"/>
      <c r="AH286" s="41">
        <f t="shared" si="102"/>
        <v>310331</v>
      </c>
      <c r="AI286" s="41"/>
      <c r="AJ286" s="181">
        <f t="shared" si="112"/>
        <v>0.10037831372221762</v>
      </c>
      <c r="AK286" s="161"/>
      <c r="AL286" s="41">
        <f t="shared" si="103"/>
        <v>10175</v>
      </c>
      <c r="AM286" s="41"/>
      <c r="AN286" s="181">
        <f t="shared" si="113"/>
        <v>2.9999086022931554E-3</v>
      </c>
      <c r="AP286" s="41" t="str">
        <f t="shared" si="104"/>
        <v/>
      </c>
      <c r="AQ286" s="41"/>
      <c r="AR286" s="181" t="e">
        <f t="shared" si="114"/>
        <v>#N/A</v>
      </c>
      <c r="AS286" s="41"/>
      <c r="AT286" s="41" t="str">
        <f t="shared" si="105"/>
        <v/>
      </c>
      <c r="AU286" s="41"/>
      <c r="AV286" s="181" t="e">
        <f t="shared" si="115"/>
        <v>#N/A</v>
      </c>
      <c r="AW286" s="41"/>
      <c r="AX286" s="41">
        <f t="shared" si="106"/>
        <v>69516</v>
      </c>
      <c r="AY286" s="41"/>
      <c r="AZ286" s="181">
        <f t="shared" si="116"/>
        <v>2.2485342607453607E-2</v>
      </c>
      <c r="BA286" s="41"/>
      <c r="BB286" s="41">
        <f t="shared" si="107"/>
        <v>-230640</v>
      </c>
      <c r="BC286" s="41"/>
      <c r="BD286" s="181">
        <f t="shared" si="117"/>
        <v>-6.7999893860727578E-2</v>
      </c>
      <c r="BE286" s="41"/>
      <c r="BF286" s="41">
        <f t="shared" si="108"/>
        <v>-230640</v>
      </c>
      <c r="BG286" s="41"/>
      <c r="BH286" s="181">
        <f t="shared" si="118"/>
        <v>-6.7999893860727578E-2</v>
      </c>
      <c r="BJ286" s="41" t="str">
        <f t="shared" si="109"/>
        <v/>
      </c>
      <c r="BK286" s="41"/>
      <c r="BL286" s="181" t="e">
        <f t="shared" si="119"/>
        <v>#N/A</v>
      </c>
      <c r="BM286" s="41"/>
    </row>
    <row r="287" spans="2:65" ht="15.75" customHeight="1">
      <c r="B287" s="231"/>
      <c r="C287" s="19"/>
      <c r="D287" s="13"/>
      <c r="E287" s="13"/>
      <c r="F287" s="13"/>
      <c r="G287" s="13"/>
      <c r="H287" s="13"/>
      <c r="I287" s="13"/>
      <c r="J287" s="13"/>
      <c r="K287" s="40"/>
      <c r="L287" s="66"/>
      <c r="M287" s="125"/>
      <c r="N287" s="125"/>
      <c r="O287" s="80"/>
      <c r="P287" s="125"/>
      <c r="Q287" s="125"/>
      <c r="R287" s="125"/>
      <c r="S287" s="125"/>
      <c r="T287" s="125"/>
      <c r="U287" s="125"/>
      <c r="V287" s="125"/>
      <c r="W287" s="125"/>
      <c r="X287" s="125"/>
      <c r="Y287" s="125"/>
      <c r="Z287" s="41" t="str">
        <f t="shared" si="100"/>
        <v/>
      </c>
      <c r="AA287" s="125"/>
      <c r="AB287" s="181" t="str">
        <f t="shared" si="110"/>
        <v/>
      </c>
      <c r="AC287" s="161"/>
      <c r="AD287" s="41" t="str">
        <f t="shared" si="101"/>
        <v/>
      </c>
      <c r="AE287" s="125"/>
      <c r="AF287" s="181" t="str">
        <f t="shared" si="111"/>
        <v/>
      </c>
      <c r="AG287" s="125"/>
      <c r="AH287" s="41" t="str">
        <f t="shared" si="102"/>
        <v/>
      </c>
      <c r="AI287" s="125"/>
      <c r="AJ287" s="181" t="str">
        <f t="shared" si="112"/>
        <v/>
      </c>
      <c r="AK287" s="161"/>
      <c r="AL287" s="41" t="str">
        <f t="shared" si="103"/>
        <v/>
      </c>
      <c r="AM287" s="125"/>
      <c r="AN287" s="181" t="str">
        <f t="shared" si="113"/>
        <v/>
      </c>
      <c r="AP287" s="41" t="str">
        <f t="shared" si="104"/>
        <v/>
      </c>
      <c r="AQ287" s="125"/>
      <c r="AR287" s="181" t="str">
        <f t="shared" si="114"/>
        <v/>
      </c>
      <c r="AS287" s="125"/>
      <c r="AT287" s="41" t="str">
        <f t="shared" si="105"/>
        <v/>
      </c>
      <c r="AU287" s="125"/>
      <c r="AV287" s="181" t="str">
        <f t="shared" si="115"/>
        <v/>
      </c>
      <c r="AW287" s="125"/>
      <c r="AX287" s="41" t="str">
        <f t="shared" si="106"/>
        <v/>
      </c>
      <c r="AY287" s="125"/>
      <c r="AZ287" s="181" t="str">
        <f t="shared" si="116"/>
        <v/>
      </c>
      <c r="BA287" s="125"/>
      <c r="BB287" s="41" t="str">
        <f t="shared" si="107"/>
        <v/>
      </c>
      <c r="BC287" s="125"/>
      <c r="BD287" s="181" t="str">
        <f t="shared" si="117"/>
        <v/>
      </c>
      <c r="BE287" s="125"/>
      <c r="BF287" s="41" t="str">
        <f t="shared" si="108"/>
        <v/>
      </c>
      <c r="BG287" s="125"/>
      <c r="BH287" s="181" t="str">
        <f t="shared" si="118"/>
        <v/>
      </c>
      <c r="BJ287" s="41" t="str">
        <f t="shared" si="109"/>
        <v/>
      </c>
      <c r="BK287" s="125"/>
      <c r="BL287" s="181" t="str">
        <f t="shared" si="119"/>
        <v/>
      </c>
      <c r="BM287" s="125"/>
    </row>
    <row r="288" spans="2:65" ht="15.75" customHeight="1">
      <c r="B288" s="231"/>
      <c r="C288" s="24"/>
      <c r="D288" s="69"/>
      <c r="E288" s="13"/>
      <c r="F288" s="13"/>
      <c r="G288" s="13"/>
      <c r="H288" s="13"/>
      <c r="I288" s="13"/>
      <c r="J288" s="13"/>
      <c r="K288" s="40"/>
      <c r="L288" s="66"/>
      <c r="M288" s="125"/>
      <c r="N288" s="41"/>
      <c r="O288" s="80"/>
      <c r="P288" s="41"/>
      <c r="Q288" s="125"/>
      <c r="R288" s="95"/>
      <c r="S288" s="95"/>
      <c r="T288" s="95"/>
      <c r="U288" s="125"/>
      <c r="V288" s="95"/>
      <c r="W288" s="95"/>
      <c r="X288" s="95"/>
      <c r="Y288" s="95"/>
      <c r="Z288" s="41" t="str">
        <f t="shared" si="100"/>
        <v/>
      </c>
      <c r="AA288" s="125"/>
      <c r="AB288" s="181" t="str">
        <f t="shared" si="110"/>
        <v/>
      </c>
      <c r="AC288" s="161"/>
      <c r="AD288" s="41" t="str">
        <f t="shared" si="101"/>
        <v/>
      </c>
      <c r="AE288" s="125"/>
      <c r="AF288" s="181" t="str">
        <f t="shared" si="111"/>
        <v/>
      </c>
      <c r="AG288" s="125"/>
      <c r="AH288" s="41" t="str">
        <f t="shared" si="102"/>
        <v/>
      </c>
      <c r="AI288" s="125"/>
      <c r="AJ288" s="181" t="str">
        <f t="shared" si="112"/>
        <v/>
      </c>
      <c r="AK288" s="161"/>
      <c r="AL288" s="41" t="str">
        <f t="shared" si="103"/>
        <v/>
      </c>
      <c r="AM288" s="125"/>
      <c r="AN288" s="181" t="str">
        <f t="shared" si="113"/>
        <v/>
      </c>
      <c r="AP288" s="41" t="str">
        <f t="shared" si="104"/>
        <v/>
      </c>
      <c r="AQ288" s="125"/>
      <c r="AR288" s="181" t="str">
        <f t="shared" si="114"/>
        <v/>
      </c>
      <c r="AS288" s="125"/>
      <c r="AT288" s="41" t="str">
        <f t="shared" si="105"/>
        <v/>
      </c>
      <c r="AU288" s="125"/>
      <c r="AV288" s="181" t="str">
        <f t="shared" si="115"/>
        <v/>
      </c>
      <c r="AW288" s="125"/>
      <c r="AX288" s="41" t="str">
        <f t="shared" si="106"/>
        <v/>
      </c>
      <c r="AY288" s="125"/>
      <c r="AZ288" s="181" t="str">
        <f t="shared" si="116"/>
        <v/>
      </c>
      <c r="BA288" s="125"/>
      <c r="BB288" s="41" t="str">
        <f t="shared" si="107"/>
        <v/>
      </c>
      <c r="BC288" s="125"/>
      <c r="BD288" s="181" t="str">
        <f t="shared" si="117"/>
        <v/>
      </c>
      <c r="BE288" s="125"/>
      <c r="BF288" s="41" t="str">
        <f t="shared" si="108"/>
        <v/>
      </c>
      <c r="BG288" s="125"/>
      <c r="BH288" s="181" t="str">
        <f t="shared" si="118"/>
        <v/>
      </c>
      <c r="BJ288" s="41" t="str">
        <f t="shared" si="109"/>
        <v/>
      </c>
      <c r="BK288" s="125"/>
      <c r="BL288" s="181" t="str">
        <f t="shared" si="119"/>
        <v/>
      </c>
      <c r="BM288" s="125"/>
    </row>
    <row r="289" spans="2:65" s="71" customFormat="1" ht="15.75" customHeight="1">
      <c r="B289" s="231"/>
      <c r="C289" s="71" t="s">
        <v>393</v>
      </c>
      <c r="D289" s="69"/>
      <c r="E289" s="76"/>
      <c r="F289" s="76"/>
      <c r="G289" s="76"/>
      <c r="H289" s="76"/>
      <c r="I289" s="76"/>
      <c r="J289" s="76"/>
      <c r="K289" s="210"/>
      <c r="L289" s="193"/>
      <c r="M289" s="194"/>
      <c r="N289" s="194"/>
      <c r="O289" s="206"/>
      <c r="P289" s="194"/>
      <c r="Q289" s="194"/>
      <c r="R289" s="205"/>
      <c r="S289" s="205"/>
      <c r="T289" s="205"/>
      <c r="U289" s="194"/>
      <c r="V289" s="205"/>
      <c r="W289" s="205"/>
      <c r="X289" s="205"/>
      <c r="Y289" s="205"/>
      <c r="Z289" s="195" t="str">
        <f t="shared" si="100"/>
        <v/>
      </c>
      <c r="AA289" s="194"/>
      <c r="AB289" s="204" t="str">
        <f t="shared" si="110"/>
        <v/>
      </c>
      <c r="AC289" s="203"/>
      <c r="AD289" s="195" t="str">
        <f t="shared" si="101"/>
        <v/>
      </c>
      <c r="AE289" s="194"/>
      <c r="AF289" s="204" t="str">
        <f t="shared" si="111"/>
        <v/>
      </c>
      <c r="AG289" s="194"/>
      <c r="AH289" s="195" t="str">
        <f t="shared" si="102"/>
        <v/>
      </c>
      <c r="AI289" s="194"/>
      <c r="AJ289" s="204" t="str">
        <f t="shared" si="112"/>
        <v/>
      </c>
      <c r="AK289" s="203"/>
      <c r="AL289" s="195" t="str">
        <f t="shared" si="103"/>
        <v/>
      </c>
      <c r="AM289" s="194"/>
      <c r="AN289" s="204" t="str">
        <f t="shared" si="113"/>
        <v/>
      </c>
      <c r="AP289" s="195" t="str">
        <f t="shared" si="104"/>
        <v/>
      </c>
      <c r="AQ289" s="194"/>
      <c r="AR289" s="204" t="str">
        <f t="shared" si="114"/>
        <v/>
      </c>
      <c r="AS289" s="194"/>
      <c r="AT289" s="195" t="str">
        <f t="shared" si="105"/>
        <v/>
      </c>
      <c r="AU289" s="194"/>
      <c r="AV289" s="204" t="str">
        <f t="shared" si="115"/>
        <v/>
      </c>
      <c r="AW289" s="194"/>
      <c r="AX289" s="195" t="str">
        <f t="shared" si="106"/>
        <v/>
      </c>
      <c r="AY289" s="194"/>
      <c r="AZ289" s="204" t="str">
        <f t="shared" si="116"/>
        <v/>
      </c>
      <c r="BA289" s="194"/>
      <c r="BB289" s="195" t="str">
        <f t="shared" si="107"/>
        <v/>
      </c>
      <c r="BC289" s="194"/>
      <c r="BD289" s="204" t="str">
        <f t="shared" si="117"/>
        <v/>
      </c>
      <c r="BE289" s="194"/>
      <c r="BF289" s="195" t="str">
        <f t="shared" si="108"/>
        <v/>
      </c>
      <c r="BG289" s="194"/>
      <c r="BH289" s="204" t="str">
        <f t="shared" si="118"/>
        <v/>
      </c>
      <c r="BJ289" s="195" t="str">
        <f t="shared" si="109"/>
        <v/>
      </c>
      <c r="BK289" s="194"/>
      <c r="BL289" s="204" t="str">
        <f t="shared" si="119"/>
        <v/>
      </c>
      <c r="BM289" s="194"/>
    </row>
    <row r="290" spans="2:65" s="71" customFormat="1" ht="15.75" customHeight="1">
      <c r="B290" s="231"/>
      <c r="C290" s="71" t="s">
        <v>392</v>
      </c>
      <c r="D290" s="144"/>
      <c r="F290" s="70"/>
      <c r="G290" s="70"/>
      <c r="H290" s="70"/>
      <c r="I290" s="70"/>
      <c r="J290" s="70"/>
      <c r="K290" s="211"/>
      <c r="L290" s="212"/>
      <c r="M290" s="194"/>
      <c r="N290" s="194"/>
      <c r="O290" s="3"/>
      <c r="P290" s="194"/>
      <c r="Q290" s="194"/>
      <c r="R290" s="194"/>
      <c r="S290" s="194"/>
      <c r="T290" s="194"/>
      <c r="U290" s="194"/>
      <c r="V290" s="194"/>
      <c r="W290" s="194"/>
      <c r="X290" s="194"/>
      <c r="Y290" s="194"/>
      <c r="Z290" s="195" t="str">
        <f t="shared" si="100"/>
        <v/>
      </c>
      <c r="AA290" s="194"/>
      <c r="AB290" s="204" t="str">
        <f t="shared" si="110"/>
        <v/>
      </c>
      <c r="AC290" s="203"/>
      <c r="AD290" s="195" t="str">
        <f t="shared" si="101"/>
        <v/>
      </c>
      <c r="AE290" s="194"/>
      <c r="AF290" s="204" t="str">
        <f t="shared" si="111"/>
        <v/>
      </c>
      <c r="AG290" s="194"/>
      <c r="AH290" s="195" t="str">
        <f t="shared" si="102"/>
        <v/>
      </c>
      <c r="AI290" s="194"/>
      <c r="AJ290" s="204" t="str">
        <f t="shared" si="112"/>
        <v/>
      </c>
      <c r="AK290" s="203"/>
      <c r="AL290" s="195" t="str">
        <f t="shared" si="103"/>
        <v/>
      </c>
      <c r="AM290" s="194"/>
      <c r="AN290" s="204" t="str">
        <f t="shared" si="113"/>
        <v/>
      </c>
      <c r="AP290" s="195" t="str">
        <f t="shared" si="104"/>
        <v/>
      </c>
      <c r="AQ290" s="194"/>
      <c r="AR290" s="204" t="str">
        <f t="shared" si="114"/>
        <v/>
      </c>
      <c r="AS290" s="194"/>
      <c r="AT290" s="195" t="str">
        <f t="shared" si="105"/>
        <v/>
      </c>
      <c r="AU290" s="194"/>
      <c r="AV290" s="204" t="str">
        <f t="shared" si="115"/>
        <v/>
      </c>
      <c r="AW290" s="194"/>
      <c r="AX290" s="195" t="str">
        <f t="shared" si="106"/>
        <v/>
      </c>
      <c r="AY290" s="194"/>
      <c r="AZ290" s="204" t="str">
        <f t="shared" si="116"/>
        <v/>
      </c>
      <c r="BA290" s="194"/>
      <c r="BB290" s="195" t="str">
        <f t="shared" si="107"/>
        <v/>
      </c>
      <c r="BC290" s="194"/>
      <c r="BD290" s="204" t="str">
        <f t="shared" si="117"/>
        <v/>
      </c>
      <c r="BE290" s="194"/>
      <c r="BF290" s="195" t="str">
        <f t="shared" si="108"/>
        <v/>
      </c>
      <c r="BG290" s="194"/>
      <c r="BH290" s="204" t="str">
        <f t="shared" si="118"/>
        <v/>
      </c>
      <c r="BJ290" s="195" t="str">
        <f t="shared" si="109"/>
        <v/>
      </c>
      <c r="BK290" s="194"/>
      <c r="BL290" s="204" t="str">
        <f t="shared" si="119"/>
        <v/>
      </c>
      <c r="BM290" s="194"/>
    </row>
    <row r="291" spans="2:65" ht="15.75" customHeight="1">
      <c r="B291" s="231"/>
      <c r="C291" s="71"/>
      <c r="D291" s="144"/>
      <c r="E291" s="76"/>
      <c r="F291" s="4"/>
      <c r="G291" s="4"/>
      <c r="H291" s="4"/>
      <c r="I291" s="4"/>
      <c r="J291" s="4"/>
      <c r="K291" s="33"/>
      <c r="L291" s="31"/>
      <c r="M291" s="125"/>
      <c r="N291" s="125"/>
      <c r="O291" s="42"/>
      <c r="P291" s="125"/>
      <c r="Q291" s="125"/>
      <c r="R291" s="125"/>
      <c r="S291" s="125"/>
      <c r="T291" s="125"/>
      <c r="U291" s="125"/>
      <c r="V291" s="125"/>
      <c r="W291" s="125"/>
      <c r="X291" s="125"/>
      <c r="Y291" s="125"/>
      <c r="Z291" s="41" t="str">
        <f t="shared" si="100"/>
        <v/>
      </c>
      <c r="AA291" s="125"/>
      <c r="AB291" s="181" t="str">
        <f t="shared" si="110"/>
        <v/>
      </c>
      <c r="AC291" s="161"/>
      <c r="AD291" s="41" t="str">
        <f t="shared" si="101"/>
        <v/>
      </c>
      <c r="AE291" s="125"/>
      <c r="AF291" s="181" t="str">
        <f t="shared" si="111"/>
        <v/>
      </c>
      <c r="AG291" s="125"/>
      <c r="AH291" s="41" t="str">
        <f t="shared" si="102"/>
        <v/>
      </c>
      <c r="AI291" s="125"/>
      <c r="AJ291" s="181" t="str">
        <f t="shared" si="112"/>
        <v/>
      </c>
      <c r="AK291" s="161"/>
      <c r="AL291" s="41" t="str">
        <f t="shared" si="103"/>
        <v/>
      </c>
      <c r="AM291" s="125"/>
      <c r="AN291" s="181" t="str">
        <f t="shared" si="113"/>
        <v/>
      </c>
      <c r="AP291" s="41" t="str">
        <f t="shared" si="104"/>
        <v/>
      </c>
      <c r="AQ291" s="125"/>
      <c r="AR291" s="181" t="str">
        <f t="shared" si="114"/>
        <v/>
      </c>
      <c r="AS291" s="125"/>
      <c r="AT291" s="41" t="str">
        <f t="shared" si="105"/>
        <v/>
      </c>
      <c r="AU291" s="125"/>
      <c r="AV291" s="181" t="str">
        <f t="shared" si="115"/>
        <v/>
      </c>
      <c r="AW291" s="125"/>
      <c r="AX291" s="41" t="str">
        <f t="shared" si="106"/>
        <v/>
      </c>
      <c r="AY291" s="125"/>
      <c r="AZ291" s="181" t="str">
        <f t="shared" si="116"/>
        <v/>
      </c>
      <c r="BA291" s="125"/>
      <c r="BB291" s="41" t="str">
        <f t="shared" si="107"/>
        <v/>
      </c>
      <c r="BC291" s="125"/>
      <c r="BD291" s="181" t="str">
        <f t="shared" si="117"/>
        <v/>
      </c>
      <c r="BE291" s="125"/>
      <c r="BF291" s="41" t="str">
        <f t="shared" si="108"/>
        <v/>
      </c>
      <c r="BG291" s="125"/>
      <c r="BH291" s="181" t="str">
        <f t="shared" si="118"/>
        <v/>
      </c>
      <c r="BJ291" s="41" t="str">
        <f t="shared" si="109"/>
        <v/>
      </c>
      <c r="BK291" s="125"/>
      <c r="BL291" s="181" t="str">
        <f t="shared" si="119"/>
        <v/>
      </c>
      <c r="BM291" s="125"/>
    </row>
    <row r="292" spans="2:65" ht="15.75" customHeight="1">
      <c r="B292" s="231"/>
      <c r="C292" s="124">
        <v>1</v>
      </c>
      <c r="D292" s="144" t="s">
        <v>378</v>
      </c>
      <c r="E292" s="76"/>
      <c r="F292" s="4"/>
      <c r="G292" s="4"/>
      <c r="H292" s="4"/>
      <c r="I292" s="4"/>
      <c r="J292" s="4"/>
      <c r="K292" s="33"/>
      <c r="L292" s="31"/>
      <c r="M292" s="125"/>
      <c r="N292" s="125"/>
      <c r="O292" s="42"/>
      <c r="P292" s="125"/>
      <c r="Q292" s="125"/>
      <c r="R292" s="125"/>
      <c r="S292" s="125"/>
      <c r="T292" s="125"/>
      <c r="U292" s="125"/>
      <c r="V292" s="125"/>
      <c r="W292" s="125"/>
      <c r="X292" s="125"/>
      <c r="Y292" s="125"/>
      <c r="Z292" s="41"/>
      <c r="AA292" s="125"/>
      <c r="AB292" s="181" t="str">
        <f t="shared" si="110"/>
        <v/>
      </c>
      <c r="AC292" s="161"/>
      <c r="AD292" s="41"/>
      <c r="AE292" s="125"/>
      <c r="AF292" s="181" t="str">
        <f t="shared" si="111"/>
        <v/>
      </c>
      <c r="AG292" s="125"/>
      <c r="AH292" s="41"/>
      <c r="AI292" s="125"/>
      <c r="AJ292" s="181" t="str">
        <f t="shared" si="112"/>
        <v/>
      </c>
      <c r="AK292" s="161"/>
      <c r="AL292" s="41"/>
      <c r="AM292" s="125"/>
      <c r="AN292" s="181" t="str">
        <f t="shared" si="113"/>
        <v/>
      </c>
      <c r="AP292" s="41"/>
      <c r="AQ292" s="125"/>
      <c r="AR292" s="181" t="str">
        <f t="shared" si="114"/>
        <v/>
      </c>
      <c r="AS292" s="125"/>
      <c r="AT292" s="41"/>
      <c r="AU292" s="125"/>
      <c r="AV292" s="181" t="str">
        <f t="shared" si="115"/>
        <v/>
      </c>
      <c r="AW292" s="125"/>
      <c r="AX292" s="41"/>
      <c r="AY292" s="125"/>
      <c r="AZ292" s="181" t="str">
        <f t="shared" si="116"/>
        <v/>
      </c>
      <c r="BA292" s="125"/>
      <c r="BB292" s="41"/>
      <c r="BC292" s="125"/>
      <c r="BD292" s="181" t="str">
        <f t="shared" si="117"/>
        <v/>
      </c>
      <c r="BE292" s="125"/>
      <c r="BF292" s="41"/>
      <c r="BG292" s="125"/>
      <c r="BH292" s="181" t="str">
        <f t="shared" si="118"/>
        <v/>
      </c>
      <c r="BJ292" s="41"/>
      <c r="BK292" s="125"/>
      <c r="BL292" s="181" t="str">
        <f t="shared" si="119"/>
        <v/>
      </c>
      <c r="BM292" s="125"/>
    </row>
    <row r="293" spans="2:65" ht="15.75" customHeight="1">
      <c r="B293" s="231"/>
      <c r="C293" s="71"/>
      <c r="D293" s="144" t="s">
        <v>380</v>
      </c>
      <c r="E293" s="76"/>
      <c r="F293" s="4"/>
      <c r="G293" s="4"/>
      <c r="H293" s="4"/>
      <c r="I293" s="4"/>
      <c r="J293" s="4"/>
      <c r="K293" s="33"/>
      <c r="L293" s="31"/>
      <c r="M293" s="125"/>
      <c r="N293" s="125"/>
      <c r="O293" s="42"/>
      <c r="P293" s="125"/>
      <c r="Q293" s="125"/>
      <c r="R293" s="125"/>
      <c r="S293" s="125"/>
      <c r="T293" s="125"/>
      <c r="U293" s="125"/>
      <c r="V293" s="125"/>
      <c r="W293" s="125"/>
      <c r="X293" s="125"/>
      <c r="Y293" s="125"/>
      <c r="Z293" s="41" t="str">
        <f t="shared" ref="Z293:Z356" si="120">IF(AND(ISNUMBER($V293),ISNUMBER($X293)),IF((ABS($V293-$X293))&gt;0.49,$X293-$V293,0),"")</f>
        <v/>
      </c>
      <c r="AA293" s="125"/>
      <c r="AB293" s="181" t="str">
        <f t="shared" si="110"/>
        <v/>
      </c>
      <c r="AC293" s="161"/>
      <c r="AD293" s="41" t="str">
        <f t="shared" ref="AD293:AD324" si="121">IF(AND(ISNUMBER($P293),ISNUMBER($X293)),IF((ABS($P293-$X293))&gt;0.49,$X293-$P293,0),"")</f>
        <v/>
      </c>
      <c r="AE293" s="125"/>
      <c r="AF293" s="181" t="str">
        <f t="shared" si="111"/>
        <v/>
      </c>
      <c r="AG293" s="125"/>
      <c r="AH293" s="41" t="str">
        <f t="shared" ref="AH293:AH324" si="122">IF(AND(ISNUMBER($N293),ISNUMBER($X293)),IF((ABS($N293-$X293))&gt;0.49,$X293-$N293,0),"")</f>
        <v/>
      </c>
      <c r="AI293" s="125"/>
      <c r="AJ293" s="181" t="str">
        <f t="shared" si="112"/>
        <v/>
      </c>
      <c r="AK293" s="161"/>
      <c r="AL293" s="41" t="str">
        <f t="shared" ref="AL293:AL356" si="123">IF(AND(ISNUMBER($R293),ISNUMBER($X293)),IF((ABS($R293-$X293))&gt;0.49,$X293-$R293,0),"")</f>
        <v/>
      </c>
      <c r="AM293" s="125"/>
      <c r="AN293" s="181" t="str">
        <f t="shared" si="113"/>
        <v/>
      </c>
      <c r="AP293" s="41" t="str">
        <f t="shared" ref="AP293:AP356" si="124">IF(AND(ISNUMBER($T293),ISNUMBER($X293)),IF((ABS($T293-$X293))&gt;0.49,$X293-$T293,0),"")</f>
        <v/>
      </c>
      <c r="AQ293" s="125"/>
      <c r="AR293" s="181" t="str">
        <f t="shared" si="114"/>
        <v/>
      </c>
      <c r="AS293" s="125"/>
      <c r="AT293" s="41" t="str">
        <f t="shared" ref="AT293:AT356" si="125">IF(AND(ISNUMBER($R293),ISNUMBER($T293)),IF((ABS($R293-$T293))&gt;0.49,$T293-$R293,0),"")</f>
        <v/>
      </c>
      <c r="AU293" s="125"/>
      <c r="AV293" s="181" t="str">
        <f t="shared" si="115"/>
        <v/>
      </c>
      <c r="AW293" s="125"/>
      <c r="AX293" s="41" t="str">
        <f t="shared" ref="AX293:AX324" si="126">IF(AND(ISNUMBER($N293),ISNUMBER($V293)),IF((ABS($N293-$V293))&gt;0.49,$V293-$N293,0),"")</f>
        <v/>
      </c>
      <c r="AY293" s="125"/>
      <c r="AZ293" s="181" t="str">
        <f t="shared" si="116"/>
        <v/>
      </c>
      <c r="BA293" s="125"/>
      <c r="BB293" s="41" t="str">
        <f t="shared" ref="BB293:BB324" si="127">IF(AND(ISNUMBER($P293),ISNUMBER($V293)),IF((ABS($P293-$V293))&gt;0.49,$V293-$P293,0),"")</f>
        <v/>
      </c>
      <c r="BC293" s="125"/>
      <c r="BD293" s="181" t="str">
        <f t="shared" si="117"/>
        <v/>
      </c>
      <c r="BE293" s="125"/>
      <c r="BF293" s="41" t="str">
        <f t="shared" ref="BF293:BF356" si="128">IF(AND(ISNUMBER($R293),ISNUMBER($V293)),IF((ABS($R293-$V293))&gt;0.49,$V293-$R293,0),"")</f>
        <v/>
      </c>
      <c r="BG293" s="125"/>
      <c r="BH293" s="181" t="str">
        <f t="shared" si="118"/>
        <v/>
      </c>
      <c r="BJ293" s="41" t="str">
        <f t="shared" ref="BJ293:BJ356" si="129">IF(AND(ISNUMBER($T293),ISNUMBER($V293)),IF((ABS($T293-$V293))&gt;0.49,$V293-$T293,0),"")</f>
        <v/>
      </c>
      <c r="BK293" s="125"/>
      <c r="BL293" s="181" t="str">
        <f t="shared" si="119"/>
        <v/>
      </c>
      <c r="BM293" s="125"/>
    </row>
    <row r="294" spans="2:65" ht="15.75" customHeight="1">
      <c r="C294" s="30"/>
      <c r="D294" s="144"/>
      <c r="E294" s="13"/>
      <c r="F294" s="13"/>
      <c r="G294" s="13"/>
      <c r="H294" s="13"/>
      <c r="I294" s="13"/>
      <c r="J294" s="13"/>
      <c r="K294" s="23"/>
      <c r="L294" s="66"/>
      <c r="M294" s="125"/>
      <c r="N294" s="125"/>
      <c r="O294" s="80"/>
      <c r="P294" s="125"/>
      <c r="Q294" s="125"/>
      <c r="R294" s="125"/>
      <c r="S294" s="125"/>
      <c r="T294" s="125"/>
      <c r="U294" s="125"/>
      <c r="V294" s="125"/>
      <c r="W294" s="125"/>
      <c r="X294" s="125"/>
      <c r="Y294" s="125"/>
      <c r="Z294" s="41" t="str">
        <f t="shared" si="120"/>
        <v/>
      </c>
      <c r="AA294" s="125"/>
      <c r="AB294" s="181" t="str">
        <f t="shared" si="110"/>
        <v/>
      </c>
      <c r="AC294" s="161"/>
      <c r="AD294" s="41" t="str">
        <f t="shared" si="121"/>
        <v/>
      </c>
      <c r="AE294" s="125"/>
      <c r="AF294" s="181" t="str">
        <f t="shared" si="111"/>
        <v/>
      </c>
      <c r="AG294" s="125"/>
      <c r="AH294" s="41" t="str">
        <f t="shared" si="122"/>
        <v/>
      </c>
      <c r="AI294" s="125"/>
      <c r="AJ294" s="181" t="str">
        <f t="shared" si="112"/>
        <v/>
      </c>
      <c r="AK294" s="161"/>
      <c r="AL294" s="41" t="str">
        <f t="shared" si="123"/>
        <v/>
      </c>
      <c r="AM294" s="125"/>
      <c r="AN294" s="181" t="str">
        <f t="shared" si="113"/>
        <v/>
      </c>
      <c r="AP294" s="41" t="str">
        <f t="shared" si="124"/>
        <v/>
      </c>
      <c r="AQ294" s="125"/>
      <c r="AR294" s="181" t="str">
        <f t="shared" si="114"/>
        <v/>
      </c>
      <c r="AS294" s="125"/>
      <c r="AT294" s="41" t="str">
        <f t="shared" si="125"/>
        <v/>
      </c>
      <c r="AU294" s="125"/>
      <c r="AV294" s="181" t="str">
        <f t="shared" si="115"/>
        <v/>
      </c>
      <c r="AW294" s="125"/>
      <c r="AX294" s="41" t="str">
        <f t="shared" si="126"/>
        <v/>
      </c>
      <c r="AY294" s="125"/>
      <c r="AZ294" s="181" t="str">
        <f t="shared" si="116"/>
        <v/>
      </c>
      <c r="BA294" s="125"/>
      <c r="BB294" s="41" t="str">
        <f t="shared" si="127"/>
        <v/>
      </c>
      <c r="BC294" s="125"/>
      <c r="BD294" s="181" t="str">
        <f t="shared" si="117"/>
        <v/>
      </c>
      <c r="BE294" s="125"/>
      <c r="BF294" s="41" t="str">
        <f t="shared" si="128"/>
        <v/>
      </c>
      <c r="BG294" s="125"/>
      <c r="BH294" s="181" t="str">
        <f t="shared" si="118"/>
        <v/>
      </c>
      <c r="BJ294" s="41" t="str">
        <f t="shared" si="129"/>
        <v/>
      </c>
      <c r="BK294" s="125"/>
      <c r="BL294" s="181" t="str">
        <f t="shared" si="119"/>
        <v/>
      </c>
      <c r="BM294" s="125"/>
    </row>
    <row r="295" spans="2:65" ht="15.75" customHeight="1">
      <c r="B295" s="231">
        <v>130</v>
      </c>
      <c r="C295" s="16" t="s">
        <v>85</v>
      </c>
      <c r="D295" s="53"/>
      <c r="E295" s="53"/>
      <c r="F295" s="53"/>
      <c r="G295" s="53"/>
      <c r="H295" s="53"/>
      <c r="I295" s="53"/>
      <c r="J295" s="53"/>
      <c r="K295" s="38"/>
      <c r="L295" s="29" t="s">
        <v>29</v>
      </c>
      <c r="M295" s="133"/>
      <c r="N295" s="82">
        <f>VLOOKUP($B295,'[1]09-10-11'!$A$4:$EA$400,MATCH(N$2, '[1]09-10-11'!$A$4:$EA$4, 0))</f>
        <v>24931</v>
      </c>
      <c r="O295" s="83"/>
      <c r="P295" s="82">
        <f>VLOOKUP($B295,'[1]09-10-11'!$A$4:$EA$400,MATCH(P$2, '[1]09-10-11'!$A$4:$EA$4, 0))</f>
        <v>24931</v>
      </c>
      <c r="Q295" s="82"/>
      <c r="R295" s="82">
        <f>VLOOKUP($B295,'[1]09-10-11'!$A$4:$EA$400,MATCH(R$2, '[1]09-10-11'!$A$4:$EA$4, 0))</f>
        <v>25431</v>
      </c>
      <c r="S295" s="82"/>
      <c r="T295" s="82" t="e">
        <f>VLOOKUP($B295,'[1]09-10-11'!$A$4:$EA$400,MATCH(T$2, '[1]09-10-11'!$A$4:$EA$4, 0))</f>
        <v>#N/A</v>
      </c>
      <c r="U295" s="82"/>
      <c r="V295" s="82">
        <f>VLOOKUP($B295,'[1]09-10-11'!$A$4:$EA$400,MATCH(V$2, '[1]09-10-11'!$A$4:$EA$4, 0))</f>
        <v>25431</v>
      </c>
      <c r="W295" s="82"/>
      <c r="X295" s="82">
        <f>VLOOKUP($B295,'[1]09-10-11'!$A$4:$EA$400,MATCH(X$2, '[1]09-10-11'!$A$4:$EA$4, 0))</f>
        <v>24931</v>
      </c>
      <c r="Y295" s="82"/>
      <c r="Z295" s="82">
        <f t="shared" si="120"/>
        <v>-500</v>
      </c>
      <c r="AA295" s="82"/>
      <c r="AB295" s="185">
        <f t="shared" si="110"/>
        <v>-1.9661043608194761E-2</v>
      </c>
      <c r="AC295" s="159"/>
      <c r="AD295" s="82">
        <f t="shared" si="121"/>
        <v>0</v>
      </c>
      <c r="AE295" s="82"/>
      <c r="AF295" s="185">
        <f t="shared" si="111"/>
        <v>0</v>
      </c>
      <c r="AG295" s="82"/>
      <c r="AH295" s="82">
        <f t="shared" si="122"/>
        <v>0</v>
      </c>
      <c r="AI295" s="82"/>
      <c r="AJ295" s="185">
        <f t="shared" si="112"/>
        <v>0</v>
      </c>
      <c r="AK295" s="159"/>
      <c r="AL295" s="82">
        <f t="shared" si="123"/>
        <v>-500</v>
      </c>
      <c r="AM295" s="82"/>
      <c r="AN295" s="185">
        <f t="shared" si="113"/>
        <v>-1.9661043608194761E-2</v>
      </c>
      <c r="AP295" s="82" t="str">
        <f t="shared" si="124"/>
        <v/>
      </c>
      <c r="AQ295" s="82"/>
      <c r="AR295" s="185" t="e">
        <f t="shared" si="114"/>
        <v>#N/A</v>
      </c>
      <c r="AS295" s="82"/>
      <c r="AT295" s="82" t="str">
        <f t="shared" si="125"/>
        <v/>
      </c>
      <c r="AU295" s="82"/>
      <c r="AV295" s="185" t="e">
        <f t="shared" si="115"/>
        <v>#N/A</v>
      </c>
      <c r="AW295" s="82"/>
      <c r="AX295" s="82">
        <f t="shared" si="126"/>
        <v>500</v>
      </c>
      <c r="AY295" s="82"/>
      <c r="AZ295" s="185">
        <f t="shared" si="116"/>
        <v>2.0055352773655333E-2</v>
      </c>
      <c r="BA295" s="82"/>
      <c r="BB295" s="82">
        <f t="shared" si="127"/>
        <v>500</v>
      </c>
      <c r="BC295" s="82"/>
      <c r="BD295" s="185">
        <f t="shared" si="117"/>
        <v>2.0055352773655333E-2</v>
      </c>
      <c r="BE295" s="82"/>
      <c r="BF295" s="82">
        <f t="shared" si="128"/>
        <v>0</v>
      </c>
      <c r="BG295" s="82"/>
      <c r="BH295" s="185">
        <f t="shared" si="118"/>
        <v>0</v>
      </c>
      <c r="BJ295" s="82" t="str">
        <f t="shared" si="129"/>
        <v/>
      </c>
      <c r="BK295" s="82"/>
      <c r="BL295" s="185" t="e">
        <f t="shared" si="119"/>
        <v>#N/A</v>
      </c>
      <c r="BM295" s="82"/>
    </row>
    <row r="296" spans="2:65" ht="15.75" customHeight="1">
      <c r="B296" s="231"/>
      <c r="C296" s="13"/>
      <c r="D296" s="13"/>
      <c r="E296" s="13"/>
      <c r="F296" s="13"/>
      <c r="G296" s="13"/>
      <c r="H296" s="13"/>
      <c r="I296" s="13"/>
      <c r="J296" s="13"/>
      <c r="K296" s="20"/>
      <c r="L296" s="66"/>
      <c r="M296" s="125"/>
      <c r="N296" s="125"/>
      <c r="O296" s="42"/>
      <c r="P296" s="125"/>
      <c r="Q296" s="125"/>
      <c r="R296" s="125"/>
      <c r="S296" s="125"/>
      <c r="T296" s="125"/>
      <c r="U296" s="125"/>
      <c r="V296" s="125"/>
      <c r="W296" s="125"/>
      <c r="X296" s="125"/>
      <c r="Y296" s="125"/>
      <c r="Z296" s="41" t="str">
        <f t="shared" si="120"/>
        <v/>
      </c>
      <c r="AA296" s="125"/>
      <c r="AB296" s="181" t="str">
        <f t="shared" si="110"/>
        <v/>
      </c>
      <c r="AC296" s="161"/>
      <c r="AD296" s="41" t="str">
        <f t="shared" si="121"/>
        <v/>
      </c>
      <c r="AE296" s="125"/>
      <c r="AF296" s="181" t="str">
        <f t="shared" si="111"/>
        <v/>
      </c>
      <c r="AG296" s="125"/>
      <c r="AH296" s="41" t="str">
        <f t="shared" si="122"/>
        <v/>
      </c>
      <c r="AI296" s="125"/>
      <c r="AJ296" s="181" t="str">
        <f t="shared" si="112"/>
        <v/>
      </c>
      <c r="AK296" s="161"/>
      <c r="AL296" s="41" t="str">
        <f t="shared" si="123"/>
        <v/>
      </c>
      <c r="AM296" s="125"/>
      <c r="AN296" s="181" t="str">
        <f t="shared" si="113"/>
        <v/>
      </c>
      <c r="AP296" s="41" t="str">
        <f t="shared" si="124"/>
        <v/>
      </c>
      <c r="AQ296" s="125"/>
      <c r="AR296" s="181" t="str">
        <f t="shared" si="114"/>
        <v/>
      </c>
      <c r="AS296" s="125"/>
      <c r="AT296" s="41" t="str">
        <f t="shared" si="125"/>
        <v/>
      </c>
      <c r="AU296" s="125"/>
      <c r="AV296" s="181" t="str">
        <f t="shared" si="115"/>
        <v/>
      </c>
      <c r="AW296" s="125"/>
      <c r="AX296" s="41" t="str">
        <f t="shared" si="126"/>
        <v/>
      </c>
      <c r="AY296" s="125"/>
      <c r="AZ296" s="181" t="str">
        <f t="shared" si="116"/>
        <v/>
      </c>
      <c r="BA296" s="125"/>
      <c r="BB296" s="41" t="str">
        <f t="shared" si="127"/>
        <v/>
      </c>
      <c r="BC296" s="125"/>
      <c r="BD296" s="181" t="str">
        <f t="shared" si="117"/>
        <v/>
      </c>
      <c r="BE296" s="125"/>
      <c r="BF296" s="41" t="str">
        <f t="shared" si="128"/>
        <v/>
      </c>
      <c r="BG296" s="125"/>
      <c r="BH296" s="181" t="str">
        <f t="shared" si="118"/>
        <v/>
      </c>
      <c r="BJ296" s="41" t="str">
        <f t="shared" si="129"/>
        <v/>
      </c>
      <c r="BK296" s="125"/>
      <c r="BL296" s="181" t="str">
        <f t="shared" si="119"/>
        <v/>
      </c>
      <c r="BM296" s="125"/>
    </row>
    <row r="297" spans="2:65" ht="15.75" customHeight="1">
      <c r="B297" s="231"/>
      <c r="C297" s="4"/>
      <c r="D297" s="13"/>
      <c r="E297" s="13"/>
      <c r="F297" s="13"/>
      <c r="G297" s="13"/>
      <c r="H297" s="4"/>
      <c r="I297" s="4"/>
      <c r="J297" s="13"/>
      <c r="K297" s="23"/>
      <c r="L297" s="66"/>
      <c r="M297" s="125"/>
      <c r="N297" s="125"/>
      <c r="O297" s="42"/>
      <c r="P297" s="125"/>
      <c r="Q297" s="125"/>
      <c r="R297" s="125"/>
      <c r="S297" s="125"/>
      <c r="T297" s="125"/>
      <c r="U297" s="125"/>
      <c r="V297" s="125"/>
      <c r="W297" s="125"/>
      <c r="X297" s="125"/>
      <c r="Y297" s="125"/>
      <c r="Z297" s="41" t="str">
        <f t="shared" si="120"/>
        <v/>
      </c>
      <c r="AA297" s="125"/>
      <c r="AB297" s="181" t="str">
        <f t="shared" si="110"/>
        <v/>
      </c>
      <c r="AC297" s="161"/>
      <c r="AD297" s="41" t="str">
        <f t="shared" si="121"/>
        <v/>
      </c>
      <c r="AE297" s="125"/>
      <c r="AF297" s="181" t="str">
        <f t="shared" si="111"/>
        <v/>
      </c>
      <c r="AG297" s="125"/>
      <c r="AH297" s="41" t="str">
        <f t="shared" si="122"/>
        <v/>
      </c>
      <c r="AI297" s="125"/>
      <c r="AJ297" s="181" t="str">
        <f t="shared" si="112"/>
        <v/>
      </c>
      <c r="AK297" s="161"/>
      <c r="AL297" s="41" t="str">
        <f t="shared" si="123"/>
        <v/>
      </c>
      <c r="AM297" s="125"/>
      <c r="AN297" s="181" t="str">
        <f t="shared" si="113"/>
        <v/>
      </c>
      <c r="AP297" s="41" t="str">
        <f t="shared" si="124"/>
        <v/>
      </c>
      <c r="AQ297" s="125"/>
      <c r="AR297" s="181" t="str">
        <f t="shared" si="114"/>
        <v/>
      </c>
      <c r="AS297" s="125"/>
      <c r="AT297" s="41" t="str">
        <f t="shared" si="125"/>
        <v/>
      </c>
      <c r="AU297" s="125"/>
      <c r="AV297" s="181" t="str">
        <f t="shared" si="115"/>
        <v/>
      </c>
      <c r="AW297" s="125"/>
      <c r="AX297" s="41" t="str">
        <f t="shared" si="126"/>
        <v/>
      </c>
      <c r="AY297" s="125"/>
      <c r="AZ297" s="181" t="str">
        <f t="shared" si="116"/>
        <v/>
      </c>
      <c r="BA297" s="125"/>
      <c r="BB297" s="41" t="str">
        <f t="shared" si="127"/>
        <v/>
      </c>
      <c r="BC297" s="125"/>
      <c r="BD297" s="181" t="str">
        <f t="shared" si="117"/>
        <v/>
      </c>
      <c r="BE297" s="125"/>
      <c r="BF297" s="41" t="str">
        <f t="shared" si="128"/>
        <v/>
      </c>
      <c r="BG297" s="125"/>
      <c r="BH297" s="181" t="str">
        <f t="shared" si="118"/>
        <v/>
      </c>
      <c r="BJ297" s="41" t="str">
        <f t="shared" si="129"/>
        <v/>
      </c>
      <c r="BK297" s="125"/>
      <c r="BL297" s="181" t="str">
        <f t="shared" si="119"/>
        <v/>
      </c>
      <c r="BM297" s="125"/>
    </row>
    <row r="298" spans="2:65" ht="15.75" customHeight="1">
      <c r="B298" s="231"/>
      <c r="C298" s="13"/>
      <c r="D298" s="13"/>
      <c r="E298" s="13"/>
      <c r="F298" s="13"/>
      <c r="G298" s="13"/>
      <c r="H298" s="13"/>
      <c r="I298" s="13"/>
      <c r="J298" s="13"/>
      <c r="K298" s="23"/>
      <c r="L298" s="66"/>
      <c r="M298" s="125"/>
      <c r="N298" s="125"/>
      <c r="O298" s="80"/>
      <c r="P298" s="125"/>
      <c r="Q298" s="125"/>
      <c r="R298" s="125"/>
      <c r="S298" s="125"/>
      <c r="T298" s="125"/>
      <c r="U298" s="125"/>
      <c r="V298" s="125"/>
      <c r="W298" s="125"/>
      <c r="X298" s="125"/>
      <c r="Y298" s="125"/>
      <c r="Z298" s="41" t="str">
        <f t="shared" si="120"/>
        <v/>
      </c>
      <c r="AA298" s="125"/>
      <c r="AB298" s="181" t="str">
        <f t="shared" si="110"/>
        <v/>
      </c>
      <c r="AC298" s="161"/>
      <c r="AD298" s="41" t="str">
        <f t="shared" si="121"/>
        <v/>
      </c>
      <c r="AE298" s="125"/>
      <c r="AF298" s="181" t="str">
        <f t="shared" si="111"/>
        <v/>
      </c>
      <c r="AG298" s="125"/>
      <c r="AH298" s="41" t="str">
        <f t="shared" si="122"/>
        <v/>
      </c>
      <c r="AI298" s="125"/>
      <c r="AJ298" s="181" t="str">
        <f t="shared" si="112"/>
        <v/>
      </c>
      <c r="AK298" s="161"/>
      <c r="AL298" s="41" t="str">
        <f t="shared" si="123"/>
        <v/>
      </c>
      <c r="AM298" s="125"/>
      <c r="AN298" s="181" t="str">
        <f t="shared" si="113"/>
        <v/>
      </c>
      <c r="AP298" s="41" t="str">
        <f t="shared" si="124"/>
        <v/>
      </c>
      <c r="AQ298" s="125"/>
      <c r="AR298" s="181" t="str">
        <f t="shared" si="114"/>
        <v/>
      </c>
      <c r="AS298" s="125"/>
      <c r="AT298" s="41" t="str">
        <f t="shared" si="125"/>
        <v/>
      </c>
      <c r="AU298" s="125"/>
      <c r="AV298" s="181" t="str">
        <f t="shared" si="115"/>
        <v/>
      </c>
      <c r="AW298" s="125"/>
      <c r="AX298" s="41" t="str">
        <f t="shared" si="126"/>
        <v/>
      </c>
      <c r="AY298" s="125"/>
      <c r="AZ298" s="181" t="str">
        <f t="shared" si="116"/>
        <v/>
      </c>
      <c r="BA298" s="125"/>
      <c r="BB298" s="41" t="str">
        <f t="shared" si="127"/>
        <v/>
      </c>
      <c r="BC298" s="125"/>
      <c r="BD298" s="181" t="str">
        <f t="shared" si="117"/>
        <v/>
      </c>
      <c r="BE298" s="125"/>
      <c r="BF298" s="41" t="str">
        <f t="shared" si="128"/>
        <v/>
      </c>
      <c r="BG298" s="125"/>
      <c r="BH298" s="181" t="str">
        <f t="shared" si="118"/>
        <v/>
      </c>
      <c r="BJ298" s="41" t="str">
        <f t="shared" si="129"/>
        <v/>
      </c>
      <c r="BK298" s="125"/>
      <c r="BL298" s="181" t="str">
        <f t="shared" si="119"/>
        <v/>
      </c>
      <c r="BM298" s="125"/>
    </row>
    <row r="299" spans="2:65" ht="15.75" customHeight="1">
      <c r="B299" s="231">
        <v>131</v>
      </c>
      <c r="C299" s="77" t="s">
        <v>118</v>
      </c>
      <c r="D299" s="102"/>
      <c r="E299" s="102"/>
      <c r="F299" s="102"/>
      <c r="G299" s="102"/>
      <c r="H299" s="102"/>
      <c r="I299" s="102"/>
      <c r="J299" s="102"/>
      <c r="K299" s="102"/>
      <c r="L299" s="138" t="s">
        <v>29</v>
      </c>
      <c r="M299" s="133"/>
      <c r="N299" s="82">
        <f>VLOOKUP($B299,'[1]09-10-11'!$A$4:$EA$400,MATCH(N$2, '[1]09-10-11'!$A$4:$EA$4, 0))</f>
        <v>67016</v>
      </c>
      <c r="O299" s="83"/>
      <c r="P299" s="82">
        <f>VLOOKUP($B299,'[1]09-10-11'!$A$4:$EA$400,MATCH(P$2, '[1]09-10-11'!$A$4:$EA$4, 0))</f>
        <v>67016</v>
      </c>
      <c r="Q299" s="82"/>
      <c r="R299" s="82">
        <f>VLOOKUP($B299,'[1]09-10-11'!$A$4:$EA$400,MATCH(R$2, '[1]09-10-11'!$A$4:$EA$4, 0))</f>
        <v>68016</v>
      </c>
      <c r="S299" s="82"/>
      <c r="T299" s="82" t="e">
        <f>VLOOKUP($B299,'[1]09-10-11'!$A$4:$EA$400,MATCH(T$2, '[1]09-10-11'!$A$4:$EA$4, 0))</f>
        <v>#N/A</v>
      </c>
      <c r="U299" s="82"/>
      <c r="V299" s="82">
        <f>VLOOKUP($B299,'[1]09-10-11'!$A$4:$EA$400,MATCH(V$2, '[1]09-10-11'!$A$4:$EA$4, 0))</f>
        <v>70016</v>
      </c>
      <c r="W299" s="82"/>
      <c r="X299" s="82">
        <f>VLOOKUP($B299,'[1]09-10-11'!$A$4:$EA$400,MATCH(X$2, '[1]09-10-11'!$A$4:$EA$4, 0))</f>
        <v>67016</v>
      </c>
      <c r="Y299" s="82"/>
      <c r="Z299" s="82">
        <f t="shared" si="120"/>
        <v>-3000</v>
      </c>
      <c r="AA299" s="82"/>
      <c r="AB299" s="185">
        <f t="shared" si="110"/>
        <v>-4.2847349177330907E-2</v>
      </c>
      <c r="AC299" s="159"/>
      <c r="AD299" s="82">
        <f t="shared" si="121"/>
        <v>0</v>
      </c>
      <c r="AE299" s="82"/>
      <c r="AF299" s="185">
        <f t="shared" si="111"/>
        <v>0</v>
      </c>
      <c r="AG299" s="82"/>
      <c r="AH299" s="82">
        <f t="shared" si="122"/>
        <v>0</v>
      </c>
      <c r="AI299" s="82"/>
      <c r="AJ299" s="185">
        <f t="shared" si="112"/>
        <v>0</v>
      </c>
      <c r="AK299" s="159"/>
      <c r="AL299" s="82">
        <f t="shared" si="123"/>
        <v>-1000</v>
      </c>
      <c r="AM299" s="82"/>
      <c r="AN299" s="185">
        <f t="shared" si="113"/>
        <v>-1.4702422959303685E-2</v>
      </c>
      <c r="AP299" s="82" t="str">
        <f t="shared" si="124"/>
        <v/>
      </c>
      <c r="AQ299" s="82"/>
      <c r="AR299" s="185" t="e">
        <f t="shared" si="114"/>
        <v>#N/A</v>
      </c>
      <c r="AS299" s="82"/>
      <c r="AT299" s="82" t="str">
        <f t="shared" si="125"/>
        <v/>
      </c>
      <c r="AU299" s="82"/>
      <c r="AV299" s="185" t="e">
        <f t="shared" si="115"/>
        <v>#N/A</v>
      </c>
      <c r="AW299" s="82"/>
      <c r="AX299" s="82">
        <f t="shared" si="126"/>
        <v>3000</v>
      </c>
      <c r="AY299" s="82"/>
      <c r="AZ299" s="185">
        <f t="shared" si="116"/>
        <v>4.4765429151247371E-2</v>
      </c>
      <c r="BA299" s="82"/>
      <c r="BB299" s="82">
        <f t="shared" si="127"/>
        <v>3000</v>
      </c>
      <c r="BC299" s="82"/>
      <c r="BD299" s="185">
        <f t="shared" si="117"/>
        <v>4.4765429151247371E-2</v>
      </c>
      <c r="BE299" s="82"/>
      <c r="BF299" s="82">
        <f t="shared" si="128"/>
        <v>2000</v>
      </c>
      <c r="BG299" s="82"/>
      <c r="BH299" s="185">
        <f t="shared" si="118"/>
        <v>2.940484591860737E-2</v>
      </c>
      <c r="BJ299" s="82" t="str">
        <f t="shared" si="129"/>
        <v/>
      </c>
      <c r="BK299" s="82"/>
      <c r="BL299" s="185" t="e">
        <f t="shared" si="119"/>
        <v>#N/A</v>
      </c>
      <c r="BM299" s="82"/>
    </row>
    <row r="300" spans="2:65" ht="15.75" customHeight="1">
      <c r="B300" s="231"/>
      <c r="C300" s="13"/>
      <c r="D300" s="13"/>
      <c r="E300" s="13"/>
      <c r="F300" s="13"/>
      <c r="G300" s="13"/>
      <c r="H300" s="13"/>
      <c r="I300" s="13"/>
      <c r="J300" s="13" t="s">
        <v>31</v>
      </c>
      <c r="K300" s="20"/>
      <c r="L300" s="66"/>
      <c r="M300" s="125"/>
      <c r="N300" s="125"/>
      <c r="O300" s="80"/>
      <c r="P300" s="125"/>
      <c r="Q300" s="125"/>
      <c r="R300" s="125"/>
      <c r="S300" s="125"/>
      <c r="T300" s="125"/>
      <c r="U300" s="125"/>
      <c r="V300" s="125"/>
      <c r="W300" s="125"/>
      <c r="X300" s="125"/>
      <c r="Y300" s="125"/>
      <c r="Z300" s="41" t="str">
        <f t="shared" si="120"/>
        <v/>
      </c>
      <c r="AA300" s="125"/>
      <c r="AB300" s="181" t="str">
        <f t="shared" si="110"/>
        <v/>
      </c>
      <c r="AC300" s="161"/>
      <c r="AD300" s="41" t="str">
        <f t="shared" si="121"/>
        <v/>
      </c>
      <c r="AE300" s="125"/>
      <c r="AF300" s="181" t="str">
        <f t="shared" si="111"/>
        <v/>
      </c>
      <c r="AG300" s="125"/>
      <c r="AH300" s="41" t="str">
        <f t="shared" si="122"/>
        <v/>
      </c>
      <c r="AI300" s="125"/>
      <c r="AJ300" s="181" t="str">
        <f t="shared" si="112"/>
        <v/>
      </c>
      <c r="AK300" s="161"/>
      <c r="AL300" s="41" t="str">
        <f t="shared" si="123"/>
        <v/>
      </c>
      <c r="AM300" s="125"/>
      <c r="AN300" s="181" t="str">
        <f t="shared" si="113"/>
        <v/>
      </c>
      <c r="AP300" s="41" t="str">
        <f t="shared" si="124"/>
        <v/>
      </c>
      <c r="AQ300" s="125"/>
      <c r="AR300" s="181" t="str">
        <f t="shared" si="114"/>
        <v/>
      </c>
      <c r="AS300" s="125"/>
      <c r="AT300" s="41" t="str">
        <f t="shared" si="125"/>
        <v/>
      </c>
      <c r="AU300" s="125"/>
      <c r="AV300" s="181" t="str">
        <f t="shared" si="115"/>
        <v/>
      </c>
      <c r="AW300" s="125"/>
      <c r="AX300" s="41" t="str">
        <f t="shared" si="126"/>
        <v/>
      </c>
      <c r="AY300" s="125"/>
      <c r="AZ300" s="181" t="str">
        <f t="shared" si="116"/>
        <v/>
      </c>
      <c r="BA300" s="125"/>
      <c r="BB300" s="41" t="str">
        <f t="shared" si="127"/>
        <v/>
      </c>
      <c r="BC300" s="125"/>
      <c r="BD300" s="181" t="str">
        <f t="shared" si="117"/>
        <v/>
      </c>
      <c r="BE300" s="125"/>
      <c r="BF300" s="41" t="str">
        <f t="shared" si="128"/>
        <v/>
      </c>
      <c r="BG300" s="125"/>
      <c r="BH300" s="181" t="str">
        <f t="shared" si="118"/>
        <v/>
      </c>
      <c r="BJ300" s="41" t="str">
        <f t="shared" si="129"/>
        <v/>
      </c>
      <c r="BK300" s="125"/>
      <c r="BL300" s="181" t="str">
        <f t="shared" si="119"/>
        <v/>
      </c>
      <c r="BM300" s="125"/>
    </row>
    <row r="301" spans="2:65" ht="15.75" customHeight="1">
      <c r="B301" s="231"/>
      <c r="C301" s="30"/>
      <c r="D301" s="13"/>
      <c r="E301" s="13"/>
      <c r="F301" s="13"/>
      <c r="G301" s="13"/>
      <c r="H301" s="4"/>
      <c r="I301" s="4"/>
      <c r="J301" s="13"/>
      <c r="K301" s="23"/>
      <c r="L301" s="66"/>
      <c r="M301" s="125"/>
      <c r="N301" s="125"/>
      <c r="O301" s="41"/>
      <c r="P301" s="125"/>
      <c r="Q301" s="125"/>
      <c r="R301" s="125"/>
      <c r="S301" s="125"/>
      <c r="T301" s="125"/>
      <c r="U301" s="125"/>
      <c r="V301" s="125"/>
      <c r="W301" s="125"/>
      <c r="X301" s="125"/>
      <c r="Y301" s="125"/>
      <c r="Z301" s="41" t="str">
        <f t="shared" si="120"/>
        <v/>
      </c>
      <c r="AA301" s="125"/>
      <c r="AB301" s="181" t="str">
        <f t="shared" si="110"/>
        <v/>
      </c>
      <c r="AC301" s="161"/>
      <c r="AD301" s="41" t="str">
        <f t="shared" si="121"/>
        <v/>
      </c>
      <c r="AE301" s="125"/>
      <c r="AF301" s="181" t="str">
        <f t="shared" si="111"/>
        <v/>
      </c>
      <c r="AG301" s="125"/>
      <c r="AH301" s="41" t="str">
        <f t="shared" si="122"/>
        <v/>
      </c>
      <c r="AI301" s="125"/>
      <c r="AJ301" s="181" t="str">
        <f t="shared" si="112"/>
        <v/>
      </c>
      <c r="AK301" s="161"/>
      <c r="AL301" s="41" t="str">
        <f t="shared" si="123"/>
        <v/>
      </c>
      <c r="AM301" s="125"/>
      <c r="AN301" s="181" t="str">
        <f t="shared" si="113"/>
        <v/>
      </c>
      <c r="AP301" s="41" t="str">
        <f t="shared" si="124"/>
        <v/>
      </c>
      <c r="AQ301" s="125"/>
      <c r="AR301" s="181" t="str">
        <f t="shared" si="114"/>
        <v/>
      </c>
      <c r="AS301" s="125"/>
      <c r="AT301" s="41" t="str">
        <f t="shared" si="125"/>
        <v/>
      </c>
      <c r="AU301" s="125"/>
      <c r="AV301" s="181" t="str">
        <f t="shared" si="115"/>
        <v/>
      </c>
      <c r="AW301" s="125"/>
      <c r="AX301" s="41" t="str">
        <f t="shared" si="126"/>
        <v/>
      </c>
      <c r="AY301" s="125"/>
      <c r="AZ301" s="181" t="str">
        <f t="shared" si="116"/>
        <v/>
      </c>
      <c r="BA301" s="125"/>
      <c r="BB301" s="41" t="str">
        <f t="shared" si="127"/>
        <v/>
      </c>
      <c r="BC301" s="125"/>
      <c r="BD301" s="181" t="str">
        <f t="shared" si="117"/>
        <v/>
      </c>
      <c r="BE301" s="125"/>
      <c r="BF301" s="41" t="str">
        <f t="shared" si="128"/>
        <v/>
      </c>
      <c r="BG301" s="125"/>
      <c r="BH301" s="181" t="str">
        <f t="shared" si="118"/>
        <v/>
      </c>
      <c r="BJ301" s="41" t="str">
        <f t="shared" si="129"/>
        <v/>
      </c>
      <c r="BK301" s="125"/>
      <c r="BL301" s="181" t="str">
        <f t="shared" si="119"/>
        <v/>
      </c>
      <c r="BM301" s="125"/>
    </row>
    <row r="302" spans="2:65" ht="15.75" customHeight="1">
      <c r="B302" s="231"/>
      <c r="C302" s="13"/>
      <c r="D302" s="13"/>
      <c r="E302" s="13"/>
      <c r="F302" s="13"/>
      <c r="G302" s="13"/>
      <c r="H302" s="13"/>
      <c r="I302" s="13"/>
      <c r="J302" s="13"/>
      <c r="K302" s="23"/>
      <c r="L302" s="66"/>
      <c r="M302" s="125"/>
      <c r="N302" s="125"/>
      <c r="O302" s="80"/>
      <c r="P302" s="125"/>
      <c r="Q302" s="125"/>
      <c r="R302" s="125"/>
      <c r="S302" s="125"/>
      <c r="T302" s="125"/>
      <c r="U302" s="125"/>
      <c r="V302" s="125"/>
      <c r="W302" s="125"/>
      <c r="X302" s="125"/>
      <c r="Y302" s="125"/>
      <c r="Z302" s="41" t="str">
        <f t="shared" si="120"/>
        <v/>
      </c>
      <c r="AA302" s="125"/>
      <c r="AB302" s="181" t="str">
        <f t="shared" si="110"/>
        <v/>
      </c>
      <c r="AC302" s="161"/>
      <c r="AD302" s="41" t="str">
        <f t="shared" si="121"/>
        <v/>
      </c>
      <c r="AE302" s="125"/>
      <c r="AF302" s="181" t="str">
        <f t="shared" si="111"/>
        <v/>
      </c>
      <c r="AG302" s="125"/>
      <c r="AH302" s="41" t="str">
        <f t="shared" si="122"/>
        <v/>
      </c>
      <c r="AI302" s="125"/>
      <c r="AJ302" s="181" t="str">
        <f t="shared" si="112"/>
        <v/>
      </c>
      <c r="AK302" s="161"/>
      <c r="AL302" s="41" t="str">
        <f t="shared" si="123"/>
        <v/>
      </c>
      <c r="AM302" s="125"/>
      <c r="AN302" s="181" t="str">
        <f t="shared" si="113"/>
        <v/>
      </c>
      <c r="AP302" s="41" t="str">
        <f t="shared" si="124"/>
        <v/>
      </c>
      <c r="AQ302" s="125"/>
      <c r="AR302" s="181" t="str">
        <f t="shared" si="114"/>
        <v/>
      </c>
      <c r="AS302" s="125"/>
      <c r="AT302" s="41" t="str">
        <f t="shared" si="125"/>
        <v/>
      </c>
      <c r="AU302" s="125"/>
      <c r="AV302" s="181" t="str">
        <f t="shared" si="115"/>
        <v/>
      </c>
      <c r="AW302" s="125"/>
      <c r="AX302" s="41" t="str">
        <f t="shared" si="126"/>
        <v/>
      </c>
      <c r="AY302" s="125"/>
      <c r="AZ302" s="181" t="str">
        <f t="shared" si="116"/>
        <v/>
      </c>
      <c r="BA302" s="125"/>
      <c r="BB302" s="41" t="str">
        <f t="shared" si="127"/>
        <v/>
      </c>
      <c r="BC302" s="125"/>
      <c r="BD302" s="181" t="str">
        <f t="shared" si="117"/>
        <v/>
      </c>
      <c r="BE302" s="125"/>
      <c r="BF302" s="41" t="str">
        <f t="shared" si="128"/>
        <v/>
      </c>
      <c r="BG302" s="125"/>
      <c r="BH302" s="181" t="str">
        <f t="shared" si="118"/>
        <v/>
      </c>
      <c r="BJ302" s="41" t="str">
        <f t="shared" si="129"/>
        <v/>
      </c>
      <c r="BK302" s="125"/>
      <c r="BL302" s="181" t="str">
        <f t="shared" si="119"/>
        <v/>
      </c>
      <c r="BM302" s="125"/>
    </row>
    <row r="303" spans="2:65" ht="15.75" customHeight="1">
      <c r="B303" s="231">
        <v>133</v>
      </c>
      <c r="C303" s="77" t="s">
        <v>119</v>
      </c>
      <c r="D303" s="102"/>
      <c r="E303" s="102"/>
      <c r="F303" s="102"/>
      <c r="G303" s="102"/>
      <c r="H303" s="102"/>
      <c r="I303" s="102"/>
      <c r="J303" s="102"/>
      <c r="K303" s="152"/>
      <c r="L303" s="138" t="s">
        <v>29</v>
      </c>
      <c r="M303" s="133"/>
      <c r="N303" s="82">
        <f>VLOOKUP($B303,'[1]09-10-11'!$A$4:$EA$400,MATCH(N$2, '[1]09-10-11'!$A$4:$EA$4, 0))</f>
        <v>120275</v>
      </c>
      <c r="O303" s="83"/>
      <c r="P303" s="82">
        <f>VLOOKUP($B303,'[1]09-10-11'!$A$4:$EA$400,MATCH(P$2, '[1]09-10-11'!$A$4:$EA$4, 0))</f>
        <v>120275</v>
      </c>
      <c r="Q303" s="82"/>
      <c r="R303" s="82">
        <f>VLOOKUP($B303,'[1]09-10-11'!$A$4:$EA$400,MATCH(R$2, '[1]09-10-11'!$A$4:$EA$4, 0))</f>
        <v>121275</v>
      </c>
      <c r="S303" s="82"/>
      <c r="T303" s="82" t="e">
        <f>VLOOKUP($B303,'[1]09-10-11'!$A$4:$EA$400,MATCH(T$2, '[1]09-10-11'!$A$4:$EA$4, 0))</f>
        <v>#N/A</v>
      </c>
      <c r="U303" s="82"/>
      <c r="V303" s="82">
        <f>VLOOKUP($B303,'[1]09-10-11'!$A$4:$EA$400,MATCH(V$2, '[1]09-10-11'!$A$4:$EA$4, 0))</f>
        <v>121275</v>
      </c>
      <c r="W303" s="82"/>
      <c r="X303" s="82">
        <f>VLOOKUP($B303,'[1]09-10-11'!$A$4:$EA$400,MATCH(X$2, '[1]09-10-11'!$A$4:$EA$4, 0))</f>
        <v>120275</v>
      </c>
      <c r="Y303" s="82"/>
      <c r="Z303" s="82">
        <f t="shared" si="120"/>
        <v>-1000</v>
      </c>
      <c r="AA303" s="82"/>
      <c r="AB303" s="185">
        <f t="shared" si="110"/>
        <v>-8.2457225314368499E-3</v>
      </c>
      <c r="AC303" s="159"/>
      <c r="AD303" s="82">
        <f t="shared" si="121"/>
        <v>0</v>
      </c>
      <c r="AE303" s="82"/>
      <c r="AF303" s="185">
        <f t="shared" si="111"/>
        <v>0</v>
      </c>
      <c r="AG303" s="82"/>
      <c r="AH303" s="82">
        <f t="shared" si="122"/>
        <v>0</v>
      </c>
      <c r="AI303" s="82"/>
      <c r="AJ303" s="185">
        <f t="shared" si="112"/>
        <v>0</v>
      </c>
      <c r="AK303" s="159"/>
      <c r="AL303" s="82">
        <f t="shared" si="123"/>
        <v>-1000</v>
      </c>
      <c r="AM303" s="82"/>
      <c r="AN303" s="185">
        <f t="shared" si="113"/>
        <v>-8.2457225314368499E-3</v>
      </c>
      <c r="AP303" s="82" t="str">
        <f t="shared" si="124"/>
        <v/>
      </c>
      <c r="AQ303" s="82"/>
      <c r="AR303" s="185" t="e">
        <f t="shared" si="114"/>
        <v>#N/A</v>
      </c>
      <c r="AS303" s="82"/>
      <c r="AT303" s="82" t="str">
        <f t="shared" si="125"/>
        <v/>
      </c>
      <c r="AU303" s="82"/>
      <c r="AV303" s="185" t="e">
        <f t="shared" si="115"/>
        <v>#N/A</v>
      </c>
      <c r="AW303" s="82"/>
      <c r="AX303" s="82">
        <f t="shared" si="126"/>
        <v>1000</v>
      </c>
      <c r="AY303" s="82"/>
      <c r="AZ303" s="185">
        <f t="shared" si="116"/>
        <v>8.314279775514466E-3</v>
      </c>
      <c r="BA303" s="82"/>
      <c r="BB303" s="82">
        <f t="shared" si="127"/>
        <v>1000</v>
      </c>
      <c r="BC303" s="82"/>
      <c r="BD303" s="185">
        <f t="shared" si="117"/>
        <v>8.314279775514466E-3</v>
      </c>
      <c r="BE303" s="82"/>
      <c r="BF303" s="82">
        <f t="shared" si="128"/>
        <v>0</v>
      </c>
      <c r="BG303" s="82"/>
      <c r="BH303" s="185">
        <f t="shared" si="118"/>
        <v>0</v>
      </c>
      <c r="BJ303" s="82" t="str">
        <f t="shared" si="129"/>
        <v/>
      </c>
      <c r="BK303" s="82"/>
      <c r="BL303" s="185" t="e">
        <f t="shared" si="119"/>
        <v>#N/A</v>
      </c>
      <c r="BM303" s="82"/>
    </row>
    <row r="304" spans="2:65" ht="15.75" customHeight="1">
      <c r="B304" s="231"/>
      <c r="C304" s="13"/>
      <c r="D304" s="13"/>
      <c r="E304" s="13"/>
      <c r="F304" s="13"/>
      <c r="G304" s="13"/>
      <c r="H304" s="13"/>
      <c r="I304" s="13"/>
      <c r="J304" s="13" t="s">
        <v>31</v>
      </c>
      <c r="K304" s="21"/>
      <c r="L304" s="66"/>
      <c r="M304" s="125"/>
      <c r="N304" s="125"/>
      <c r="O304" s="80"/>
      <c r="P304" s="125"/>
      <c r="Q304" s="125"/>
      <c r="R304" s="125"/>
      <c r="S304" s="125"/>
      <c r="T304" s="125"/>
      <c r="U304" s="125"/>
      <c r="V304" s="125"/>
      <c r="W304" s="125"/>
      <c r="X304" s="125"/>
      <c r="Y304" s="125"/>
      <c r="Z304" s="41" t="str">
        <f t="shared" si="120"/>
        <v/>
      </c>
      <c r="AA304" s="125"/>
      <c r="AB304" s="181" t="str">
        <f t="shared" si="110"/>
        <v/>
      </c>
      <c r="AC304" s="161"/>
      <c r="AD304" s="41" t="str">
        <f t="shared" si="121"/>
        <v/>
      </c>
      <c r="AE304" s="125"/>
      <c r="AF304" s="181" t="str">
        <f t="shared" si="111"/>
        <v/>
      </c>
      <c r="AG304" s="125"/>
      <c r="AH304" s="41" t="str">
        <f t="shared" si="122"/>
        <v/>
      </c>
      <c r="AI304" s="125"/>
      <c r="AJ304" s="181" t="str">
        <f t="shared" si="112"/>
        <v/>
      </c>
      <c r="AK304" s="161"/>
      <c r="AL304" s="41" t="str">
        <f t="shared" si="123"/>
        <v/>
      </c>
      <c r="AM304" s="125"/>
      <c r="AN304" s="181" t="str">
        <f t="shared" si="113"/>
        <v/>
      </c>
      <c r="AP304" s="41" t="str">
        <f t="shared" si="124"/>
        <v/>
      </c>
      <c r="AQ304" s="125"/>
      <c r="AR304" s="181" t="str">
        <f t="shared" si="114"/>
        <v/>
      </c>
      <c r="AS304" s="125"/>
      <c r="AT304" s="41" t="str">
        <f t="shared" si="125"/>
        <v/>
      </c>
      <c r="AU304" s="125"/>
      <c r="AV304" s="181" t="str">
        <f t="shared" si="115"/>
        <v/>
      </c>
      <c r="AW304" s="125"/>
      <c r="AX304" s="41" t="str">
        <f t="shared" si="126"/>
        <v/>
      </c>
      <c r="AY304" s="125"/>
      <c r="AZ304" s="181" t="str">
        <f t="shared" si="116"/>
        <v/>
      </c>
      <c r="BA304" s="125"/>
      <c r="BB304" s="41" t="str">
        <f t="shared" si="127"/>
        <v/>
      </c>
      <c r="BC304" s="125"/>
      <c r="BD304" s="181" t="str">
        <f t="shared" si="117"/>
        <v/>
      </c>
      <c r="BE304" s="125"/>
      <c r="BF304" s="41" t="str">
        <f t="shared" si="128"/>
        <v/>
      </c>
      <c r="BG304" s="125"/>
      <c r="BH304" s="181" t="str">
        <f t="shared" si="118"/>
        <v/>
      </c>
      <c r="BJ304" s="41" t="str">
        <f t="shared" si="129"/>
        <v/>
      </c>
      <c r="BK304" s="125"/>
      <c r="BL304" s="181" t="str">
        <f t="shared" si="119"/>
        <v/>
      </c>
      <c r="BM304" s="125"/>
    </row>
    <row r="305" spans="2:65" ht="15.75" customHeight="1">
      <c r="B305" s="231"/>
      <c r="C305" s="19"/>
      <c r="D305" s="13"/>
      <c r="E305" s="13"/>
      <c r="F305" s="13"/>
      <c r="G305" s="13"/>
      <c r="H305" s="13"/>
      <c r="I305" s="13"/>
      <c r="J305" s="13"/>
      <c r="K305" s="23"/>
      <c r="L305" s="244"/>
      <c r="M305" s="125"/>
      <c r="N305" s="125"/>
      <c r="O305" s="41"/>
      <c r="P305" s="125"/>
      <c r="Q305" s="125"/>
      <c r="R305" s="125"/>
      <c r="S305" s="125"/>
      <c r="T305" s="125"/>
      <c r="U305" s="125"/>
      <c r="V305" s="125"/>
      <c r="W305" s="125"/>
      <c r="X305" s="125"/>
      <c r="Y305" s="125"/>
      <c r="Z305" s="41" t="str">
        <f t="shared" si="120"/>
        <v/>
      </c>
      <c r="AA305" s="125"/>
      <c r="AB305" s="181" t="str">
        <f t="shared" si="110"/>
        <v/>
      </c>
      <c r="AC305" s="161"/>
      <c r="AD305" s="41" t="str">
        <f t="shared" si="121"/>
        <v/>
      </c>
      <c r="AE305" s="125"/>
      <c r="AF305" s="181" t="str">
        <f t="shared" si="111"/>
        <v/>
      </c>
      <c r="AG305" s="125"/>
      <c r="AH305" s="41" t="str">
        <f t="shared" si="122"/>
        <v/>
      </c>
      <c r="AI305" s="125"/>
      <c r="AJ305" s="181" t="str">
        <f t="shared" si="112"/>
        <v/>
      </c>
      <c r="AK305" s="161"/>
      <c r="AL305" s="41" t="str">
        <f t="shared" si="123"/>
        <v/>
      </c>
      <c r="AM305" s="125"/>
      <c r="AN305" s="181" t="str">
        <f t="shared" si="113"/>
        <v/>
      </c>
      <c r="AP305" s="41" t="str">
        <f t="shared" si="124"/>
        <v/>
      </c>
      <c r="AQ305" s="125"/>
      <c r="AR305" s="181" t="str">
        <f t="shared" si="114"/>
        <v/>
      </c>
      <c r="AS305" s="125"/>
      <c r="AT305" s="41" t="str">
        <f t="shared" si="125"/>
        <v/>
      </c>
      <c r="AU305" s="125"/>
      <c r="AV305" s="181" t="str">
        <f t="shared" si="115"/>
        <v/>
      </c>
      <c r="AW305" s="125"/>
      <c r="AX305" s="41" t="str">
        <f t="shared" si="126"/>
        <v/>
      </c>
      <c r="AY305" s="125"/>
      <c r="AZ305" s="181" t="str">
        <f t="shared" si="116"/>
        <v/>
      </c>
      <c r="BA305" s="125"/>
      <c r="BB305" s="41" t="str">
        <f t="shared" si="127"/>
        <v/>
      </c>
      <c r="BC305" s="125"/>
      <c r="BD305" s="181" t="str">
        <f t="shared" si="117"/>
        <v/>
      </c>
      <c r="BE305" s="125"/>
      <c r="BF305" s="41" t="str">
        <f t="shared" si="128"/>
        <v/>
      </c>
      <c r="BG305" s="125"/>
      <c r="BH305" s="181" t="str">
        <f t="shared" si="118"/>
        <v/>
      </c>
      <c r="BJ305" s="41" t="str">
        <f t="shared" si="129"/>
        <v/>
      </c>
      <c r="BK305" s="125"/>
      <c r="BL305" s="181" t="str">
        <f t="shared" si="119"/>
        <v/>
      </c>
      <c r="BM305" s="125"/>
    </row>
    <row r="306" spans="2:65" ht="15.75" customHeight="1">
      <c r="C306" s="30"/>
      <c r="D306" s="13"/>
      <c r="E306" s="13"/>
      <c r="F306" s="13"/>
      <c r="G306" s="13"/>
      <c r="H306" s="4"/>
      <c r="I306" s="4"/>
      <c r="J306" s="13"/>
      <c r="K306" s="23"/>
      <c r="L306" s="66"/>
      <c r="M306" s="125"/>
      <c r="N306" s="125"/>
      <c r="O306" s="41"/>
      <c r="P306" s="125"/>
      <c r="Q306" s="125"/>
      <c r="R306" s="125"/>
      <c r="S306" s="125"/>
      <c r="T306" s="125"/>
      <c r="U306" s="125"/>
      <c r="V306" s="125"/>
      <c r="W306" s="125"/>
      <c r="X306" s="125"/>
      <c r="Y306" s="125"/>
      <c r="Z306" s="41" t="str">
        <f t="shared" si="120"/>
        <v/>
      </c>
      <c r="AA306" s="125"/>
      <c r="AB306" s="181" t="str">
        <f t="shared" si="110"/>
        <v/>
      </c>
      <c r="AC306" s="161"/>
      <c r="AD306" s="41" t="str">
        <f t="shared" si="121"/>
        <v/>
      </c>
      <c r="AE306" s="125"/>
      <c r="AF306" s="181" t="str">
        <f t="shared" ref="AF306:AF337" si="130">IF($P306="","",  IF($X306="","", IF($P306=0,"---",(IF(ISERROR(($X306/$P306)-1),"---",($X306/$P306)-1) ))))</f>
        <v/>
      </c>
      <c r="AG306" s="125"/>
      <c r="AH306" s="41" t="str">
        <f t="shared" si="122"/>
        <v/>
      </c>
      <c r="AI306" s="125"/>
      <c r="AJ306" s="181" t="str">
        <f t="shared" ref="AJ306:AJ337" si="131">IF($N306="","",  IF($X306="","", IF($N306=0,"---",(IF(ISERROR(($X306/$N306)-1),"---",($X306/$N306)-1) ))))</f>
        <v/>
      </c>
      <c r="AK306" s="161"/>
      <c r="AL306" s="41" t="str">
        <f t="shared" si="123"/>
        <v/>
      </c>
      <c r="AM306" s="125"/>
      <c r="AN306" s="181" t="str">
        <f t="shared" si="113"/>
        <v/>
      </c>
      <c r="AP306" s="41" t="str">
        <f t="shared" si="124"/>
        <v/>
      </c>
      <c r="AQ306" s="125"/>
      <c r="AR306" s="181" t="str">
        <f t="shared" si="114"/>
        <v/>
      </c>
      <c r="AS306" s="125"/>
      <c r="AT306" s="41" t="str">
        <f t="shared" si="125"/>
        <v/>
      </c>
      <c r="AU306" s="125"/>
      <c r="AV306" s="181" t="str">
        <f t="shared" si="115"/>
        <v/>
      </c>
      <c r="AW306" s="125"/>
      <c r="AX306" s="41" t="str">
        <f t="shared" si="126"/>
        <v/>
      </c>
      <c r="AY306" s="125"/>
      <c r="AZ306" s="181" t="str">
        <f t="shared" ref="AZ306:AZ337" si="132">IF($N306="","",  IF($V306="","", IF($N306=0,"---",(IF(ISERROR(($V306/$N306)-1),"---",($V306/$N306)-1) ))))</f>
        <v/>
      </c>
      <c r="BA306" s="125"/>
      <c r="BB306" s="41" t="str">
        <f t="shared" si="127"/>
        <v/>
      </c>
      <c r="BC306" s="125"/>
      <c r="BD306" s="181" t="str">
        <f t="shared" ref="BD306:BD337" si="133">IF($P306="","",  IF($V306="","", IF($P306=0,"---",(IF(ISERROR(($V306/$P306)-1),"---",($V306/$P306)-1) ))))</f>
        <v/>
      </c>
      <c r="BE306" s="125"/>
      <c r="BF306" s="41" t="str">
        <f t="shared" si="128"/>
        <v/>
      </c>
      <c r="BG306" s="125"/>
      <c r="BH306" s="181" t="str">
        <f t="shared" si="118"/>
        <v/>
      </c>
      <c r="BJ306" s="41" t="str">
        <f t="shared" si="129"/>
        <v/>
      </c>
      <c r="BK306" s="125"/>
      <c r="BL306" s="181" t="str">
        <f t="shared" si="119"/>
        <v/>
      </c>
      <c r="BM306" s="125"/>
    </row>
    <row r="307" spans="2:65" ht="15.75" customHeight="1">
      <c r="C307" s="19"/>
      <c r="D307" s="13"/>
      <c r="E307" s="13"/>
      <c r="F307" s="13"/>
      <c r="G307" s="13"/>
      <c r="H307" s="13"/>
      <c r="I307" s="13"/>
      <c r="J307" s="13"/>
      <c r="K307" s="21"/>
      <c r="L307" s="66"/>
      <c r="M307" s="125"/>
      <c r="N307" s="125"/>
      <c r="O307" s="45"/>
      <c r="P307" s="125"/>
      <c r="Q307" s="125"/>
      <c r="R307" s="125"/>
      <c r="S307" s="125"/>
      <c r="T307" s="125"/>
      <c r="U307" s="125"/>
      <c r="V307" s="125"/>
      <c r="W307" s="125"/>
      <c r="X307" s="125"/>
      <c r="Y307" s="125"/>
      <c r="Z307" s="41" t="str">
        <f t="shared" si="120"/>
        <v/>
      </c>
      <c r="AA307" s="125"/>
      <c r="AB307" s="181" t="str">
        <f t="shared" si="110"/>
        <v/>
      </c>
      <c r="AC307" s="161"/>
      <c r="AD307" s="41" t="str">
        <f t="shared" si="121"/>
        <v/>
      </c>
      <c r="AE307" s="125"/>
      <c r="AF307" s="181" t="str">
        <f t="shared" si="130"/>
        <v/>
      </c>
      <c r="AG307" s="125"/>
      <c r="AH307" s="41" t="str">
        <f t="shared" si="122"/>
        <v/>
      </c>
      <c r="AI307" s="125"/>
      <c r="AJ307" s="181" t="str">
        <f t="shared" si="131"/>
        <v/>
      </c>
      <c r="AK307" s="161"/>
      <c r="AL307" s="41" t="str">
        <f t="shared" si="123"/>
        <v/>
      </c>
      <c r="AM307" s="125"/>
      <c r="AN307" s="181" t="str">
        <f t="shared" si="113"/>
        <v/>
      </c>
      <c r="AP307" s="41" t="str">
        <f t="shared" si="124"/>
        <v/>
      </c>
      <c r="AQ307" s="125"/>
      <c r="AR307" s="181" t="str">
        <f t="shared" si="114"/>
        <v/>
      </c>
      <c r="AS307" s="125"/>
      <c r="AT307" s="41" t="str">
        <f t="shared" si="125"/>
        <v/>
      </c>
      <c r="AU307" s="125"/>
      <c r="AV307" s="181" t="str">
        <f t="shared" si="115"/>
        <v/>
      </c>
      <c r="AW307" s="125"/>
      <c r="AX307" s="41" t="str">
        <f t="shared" si="126"/>
        <v/>
      </c>
      <c r="AY307" s="125"/>
      <c r="AZ307" s="181" t="str">
        <f t="shared" si="132"/>
        <v/>
      </c>
      <c r="BA307" s="125"/>
      <c r="BB307" s="41" t="str">
        <f t="shared" si="127"/>
        <v/>
      </c>
      <c r="BC307" s="125"/>
      <c r="BD307" s="181" t="str">
        <f t="shared" si="133"/>
        <v/>
      </c>
      <c r="BE307" s="125"/>
      <c r="BF307" s="41" t="str">
        <f t="shared" si="128"/>
        <v/>
      </c>
      <c r="BG307" s="125"/>
      <c r="BH307" s="181" t="str">
        <f t="shared" si="118"/>
        <v/>
      </c>
      <c r="BJ307" s="41" t="str">
        <f t="shared" si="129"/>
        <v/>
      </c>
      <c r="BK307" s="125"/>
      <c r="BL307" s="181" t="str">
        <f t="shared" si="119"/>
        <v/>
      </c>
      <c r="BM307" s="125"/>
    </row>
    <row r="308" spans="2:65" ht="15.75" customHeight="1">
      <c r="C308" s="13" t="s">
        <v>278</v>
      </c>
      <c r="D308" s="13"/>
      <c r="E308" s="13"/>
      <c r="F308" s="13"/>
      <c r="G308" s="13"/>
      <c r="H308" s="13"/>
      <c r="I308" s="13"/>
      <c r="J308" s="23"/>
      <c r="K308" s="21"/>
      <c r="L308" s="66"/>
      <c r="M308" s="125"/>
      <c r="N308" s="41">
        <f>N309+N310</f>
        <v>16200973</v>
      </c>
      <c r="O308" s="45"/>
      <c r="P308" s="41">
        <f>P309+P310</f>
        <v>16566689</v>
      </c>
      <c r="Q308" s="41"/>
      <c r="R308" s="41">
        <f>R309+R310</f>
        <v>16768837</v>
      </c>
      <c r="S308" s="41"/>
      <c r="T308" s="41" t="e">
        <f>T309+T310</f>
        <v>#N/A</v>
      </c>
      <c r="U308" s="41"/>
      <c r="V308" s="41">
        <f>V309+V310</f>
        <v>16492545</v>
      </c>
      <c r="W308" s="41"/>
      <c r="X308" s="41">
        <f>X309+X310</f>
        <v>16588864</v>
      </c>
      <c r="Y308" s="41"/>
      <c r="Z308" s="41">
        <f t="shared" si="120"/>
        <v>96319</v>
      </c>
      <c r="AA308" s="41"/>
      <c r="AB308" s="181">
        <f t="shared" si="110"/>
        <v>5.8401538392043317E-3</v>
      </c>
      <c r="AC308" s="161"/>
      <c r="AD308" s="41">
        <f t="shared" si="121"/>
        <v>22175</v>
      </c>
      <c r="AE308" s="41"/>
      <c r="AF308" s="181">
        <f t="shared" si="130"/>
        <v>1.3385293826666533E-3</v>
      </c>
      <c r="AG308" s="41"/>
      <c r="AH308" s="41">
        <f t="shared" si="122"/>
        <v>387891</v>
      </c>
      <c r="AI308" s="41"/>
      <c r="AJ308" s="181">
        <f t="shared" si="131"/>
        <v>2.3942450863907894E-2</v>
      </c>
      <c r="AK308" s="161"/>
      <c r="AL308" s="41">
        <f t="shared" si="123"/>
        <v>-179973</v>
      </c>
      <c r="AM308" s="41"/>
      <c r="AN308" s="181">
        <f t="shared" si="113"/>
        <v>-1.0732586881248785E-2</v>
      </c>
      <c r="AP308" s="41" t="str">
        <f t="shared" si="124"/>
        <v/>
      </c>
      <c r="AQ308" s="41"/>
      <c r="AR308" s="181" t="e">
        <f t="shared" si="114"/>
        <v>#N/A</v>
      </c>
      <c r="AS308" s="41"/>
      <c r="AT308" s="41" t="str">
        <f t="shared" si="125"/>
        <v/>
      </c>
      <c r="AU308" s="41"/>
      <c r="AV308" s="181" t="e">
        <f t="shared" si="115"/>
        <v>#N/A</v>
      </c>
      <c r="AW308" s="41"/>
      <c r="AX308" s="41">
        <f t="shared" si="126"/>
        <v>291572</v>
      </c>
      <c r="AY308" s="41"/>
      <c r="AZ308" s="181">
        <f t="shared" si="132"/>
        <v>1.7997190662560891E-2</v>
      </c>
      <c r="BA308" s="41"/>
      <c r="BB308" s="41">
        <f t="shared" si="127"/>
        <v>-74144</v>
      </c>
      <c r="BC308" s="41"/>
      <c r="BD308" s="181">
        <f t="shared" si="133"/>
        <v>-4.4754869243939233E-3</v>
      </c>
      <c r="BE308" s="41"/>
      <c r="BF308" s="41">
        <f t="shared" si="128"/>
        <v>-276292</v>
      </c>
      <c r="BG308" s="41"/>
      <c r="BH308" s="181">
        <f t="shared" si="118"/>
        <v>-1.6476515336156017E-2</v>
      </c>
      <c r="BJ308" s="41" t="str">
        <f t="shared" si="129"/>
        <v/>
      </c>
      <c r="BK308" s="41"/>
      <c r="BL308" s="181" t="e">
        <f t="shared" si="119"/>
        <v>#N/A</v>
      </c>
      <c r="BM308" s="41"/>
    </row>
    <row r="309" spans="2:65" ht="15.75" customHeight="1">
      <c r="C309" s="13"/>
      <c r="D309" s="13" t="s">
        <v>58</v>
      </c>
      <c r="E309" s="13"/>
      <c r="F309" s="13"/>
      <c r="G309" s="13"/>
      <c r="H309" s="13"/>
      <c r="I309" s="13"/>
      <c r="J309" s="13"/>
      <c r="K309" s="21"/>
      <c r="L309" s="66" t="s">
        <v>29</v>
      </c>
      <c r="M309" s="41">
        <f>M250+M285+SUM(M295)+M299+M303</f>
        <v>0</v>
      </c>
      <c r="N309" s="41">
        <f>N250+N285+SUM(N295)+N299+N303</f>
        <v>13109359</v>
      </c>
      <c r="O309" s="41">
        <f>O250+O285+SUM(O295)+O299+O303</f>
        <v>0</v>
      </c>
      <c r="P309" s="41">
        <f>P250+P285+SUM(P295)+P299+P303</f>
        <v>13174919</v>
      </c>
      <c r="Q309" s="41"/>
      <c r="R309" s="41">
        <f>R250+R285+SUM(R295)+R299+R303</f>
        <v>13377067</v>
      </c>
      <c r="S309" s="41"/>
      <c r="T309" s="41" t="e">
        <f>T250+T285+SUM(T295)+T299+T303</f>
        <v>#N/A</v>
      </c>
      <c r="U309" s="41"/>
      <c r="V309" s="41">
        <f>V250+V285+SUM(V295)+V299+V303</f>
        <v>13331415</v>
      </c>
      <c r="W309" s="41"/>
      <c r="X309" s="41">
        <f>X250+X285+SUM(X295)+X299+X303</f>
        <v>13186919</v>
      </c>
      <c r="Y309" s="41"/>
      <c r="Z309" s="41">
        <f t="shared" si="120"/>
        <v>-144496</v>
      </c>
      <c r="AA309" s="41"/>
      <c r="AB309" s="181">
        <f t="shared" si="110"/>
        <v>-1.0838759426512468E-2</v>
      </c>
      <c r="AC309" s="161"/>
      <c r="AD309" s="41">
        <f t="shared" si="121"/>
        <v>12000</v>
      </c>
      <c r="AE309" s="41"/>
      <c r="AF309" s="181">
        <f t="shared" si="130"/>
        <v>9.1082153901678176E-4</v>
      </c>
      <c r="AG309" s="41"/>
      <c r="AH309" s="41">
        <f t="shared" si="122"/>
        <v>77560</v>
      </c>
      <c r="AI309" s="41"/>
      <c r="AJ309" s="181">
        <f t="shared" si="131"/>
        <v>5.9163838598057517E-3</v>
      </c>
      <c r="AK309" s="161"/>
      <c r="AL309" s="41">
        <f t="shared" si="123"/>
        <v>-190148</v>
      </c>
      <c r="AM309" s="41"/>
      <c r="AN309" s="181">
        <f t="shared" si="113"/>
        <v>-1.4214476162824008E-2</v>
      </c>
      <c r="AP309" s="41" t="str">
        <f t="shared" si="124"/>
        <v/>
      </c>
      <c r="AQ309" s="41"/>
      <c r="AR309" s="181" t="e">
        <f t="shared" si="114"/>
        <v>#N/A</v>
      </c>
      <c r="AS309" s="41"/>
      <c r="AT309" s="41" t="str">
        <f t="shared" si="125"/>
        <v/>
      </c>
      <c r="AU309" s="41"/>
      <c r="AV309" s="181" t="e">
        <f t="shared" si="115"/>
        <v>#N/A</v>
      </c>
      <c r="AW309" s="41"/>
      <c r="AX309" s="41">
        <f t="shared" si="126"/>
        <v>222056</v>
      </c>
      <c r="AY309" s="41"/>
      <c r="AZ309" s="181">
        <f t="shared" si="132"/>
        <v>1.6938738194598235E-2</v>
      </c>
      <c r="BA309" s="41"/>
      <c r="BB309" s="41">
        <f t="shared" si="127"/>
        <v>156496</v>
      </c>
      <c r="BC309" s="41"/>
      <c r="BD309" s="181">
        <f t="shared" si="133"/>
        <v>1.187832729749605E-2</v>
      </c>
      <c r="BE309" s="41"/>
      <c r="BF309" s="41">
        <f t="shared" si="128"/>
        <v>-45652</v>
      </c>
      <c r="BG309" s="41"/>
      <c r="BH309" s="181">
        <f t="shared" si="118"/>
        <v>-3.4127062382209861E-3</v>
      </c>
      <c r="BJ309" s="41" t="str">
        <f t="shared" si="129"/>
        <v/>
      </c>
      <c r="BK309" s="41"/>
      <c r="BL309" s="181" t="e">
        <f t="shared" si="119"/>
        <v>#N/A</v>
      </c>
      <c r="BM309" s="41"/>
    </row>
    <row r="310" spans="2:65" ht="15.75" customHeight="1">
      <c r="C310" s="13"/>
      <c r="D310" s="13" t="s">
        <v>72</v>
      </c>
      <c r="E310" s="13"/>
      <c r="F310" s="13"/>
      <c r="G310" s="13"/>
      <c r="H310" s="13"/>
      <c r="I310" s="13"/>
      <c r="J310" s="13"/>
      <c r="K310" s="23"/>
      <c r="L310" s="66" t="s">
        <v>33</v>
      </c>
      <c r="M310" s="125"/>
      <c r="N310" s="41">
        <f>+N286</f>
        <v>3091614</v>
      </c>
      <c r="O310" s="45"/>
      <c r="P310" s="41">
        <f>+P286</f>
        <v>3391770</v>
      </c>
      <c r="Q310" s="41"/>
      <c r="R310" s="41">
        <f>+R286</f>
        <v>3391770</v>
      </c>
      <c r="S310" s="41"/>
      <c r="T310" s="41" t="e">
        <f>+T286</f>
        <v>#N/A</v>
      </c>
      <c r="U310" s="41"/>
      <c r="V310" s="41">
        <f>+V286</f>
        <v>3161130</v>
      </c>
      <c r="W310" s="41"/>
      <c r="X310" s="41">
        <f>+X286</f>
        <v>3401945</v>
      </c>
      <c r="Y310" s="41"/>
      <c r="Z310" s="41">
        <f t="shared" si="120"/>
        <v>240815</v>
      </c>
      <c r="AA310" s="41"/>
      <c r="AB310" s="181">
        <f t="shared" si="110"/>
        <v>7.6180036885544089E-2</v>
      </c>
      <c r="AC310" s="161"/>
      <c r="AD310" s="41">
        <f t="shared" si="121"/>
        <v>10175</v>
      </c>
      <c r="AE310" s="41"/>
      <c r="AF310" s="181">
        <f t="shared" si="130"/>
        <v>2.9999086022931554E-3</v>
      </c>
      <c r="AG310" s="41"/>
      <c r="AH310" s="41">
        <f t="shared" si="122"/>
        <v>310331</v>
      </c>
      <c r="AI310" s="41"/>
      <c r="AJ310" s="181">
        <f t="shared" si="131"/>
        <v>0.10037831372221762</v>
      </c>
      <c r="AK310" s="161"/>
      <c r="AL310" s="41">
        <f t="shared" si="123"/>
        <v>10175</v>
      </c>
      <c r="AM310" s="41"/>
      <c r="AN310" s="181">
        <f t="shared" si="113"/>
        <v>2.9999086022931554E-3</v>
      </c>
      <c r="AP310" s="41" t="str">
        <f t="shared" si="124"/>
        <v/>
      </c>
      <c r="AQ310" s="41"/>
      <c r="AR310" s="181" t="e">
        <f t="shared" si="114"/>
        <v>#N/A</v>
      </c>
      <c r="AS310" s="41"/>
      <c r="AT310" s="41" t="str">
        <f t="shared" si="125"/>
        <v/>
      </c>
      <c r="AU310" s="41"/>
      <c r="AV310" s="181" t="e">
        <f t="shared" si="115"/>
        <v>#N/A</v>
      </c>
      <c r="AW310" s="41"/>
      <c r="AX310" s="41">
        <f t="shared" si="126"/>
        <v>69516</v>
      </c>
      <c r="AY310" s="41"/>
      <c r="AZ310" s="181">
        <f t="shared" si="132"/>
        <v>2.2485342607453607E-2</v>
      </c>
      <c r="BA310" s="41"/>
      <c r="BB310" s="41">
        <f t="shared" si="127"/>
        <v>-230640</v>
      </c>
      <c r="BC310" s="41"/>
      <c r="BD310" s="181">
        <f t="shared" si="133"/>
        <v>-6.7999893860727578E-2</v>
      </c>
      <c r="BE310" s="41"/>
      <c r="BF310" s="41">
        <f t="shared" si="128"/>
        <v>-230640</v>
      </c>
      <c r="BG310" s="41"/>
      <c r="BH310" s="181">
        <f t="shared" si="118"/>
        <v>-6.7999893860727578E-2</v>
      </c>
      <c r="BJ310" s="41" t="str">
        <f t="shared" si="129"/>
        <v/>
      </c>
      <c r="BK310" s="41"/>
      <c r="BL310" s="181" t="e">
        <f t="shared" si="119"/>
        <v>#N/A</v>
      </c>
      <c r="BM310" s="41"/>
    </row>
    <row r="311" spans="2:65" ht="15.75" customHeight="1">
      <c r="C311" s="13"/>
      <c r="D311" s="13"/>
      <c r="E311" s="13"/>
      <c r="F311" s="13"/>
      <c r="G311" s="13"/>
      <c r="H311" s="13"/>
      <c r="I311" s="13"/>
      <c r="J311" s="13"/>
      <c r="K311" s="23"/>
      <c r="L311" s="66"/>
      <c r="M311" s="125"/>
      <c r="N311" s="41" t="s">
        <v>144</v>
      </c>
      <c r="O311" s="41"/>
      <c r="P311" s="41" t="s">
        <v>144</v>
      </c>
      <c r="Q311" s="41"/>
      <c r="R311" s="41" t="s">
        <v>144</v>
      </c>
      <c r="S311" s="41"/>
      <c r="T311" s="41" t="s">
        <v>144</v>
      </c>
      <c r="U311" s="41"/>
      <c r="V311" s="41" t="s">
        <v>144</v>
      </c>
      <c r="W311" s="41"/>
      <c r="X311" s="41" t="s">
        <v>144</v>
      </c>
      <c r="Y311" s="41"/>
      <c r="Z311" s="41" t="str">
        <f t="shared" si="120"/>
        <v/>
      </c>
      <c r="AA311" s="41"/>
      <c r="AB311" s="181" t="str">
        <f t="shared" si="110"/>
        <v/>
      </c>
      <c r="AC311" s="161"/>
      <c r="AD311" s="41" t="str">
        <f t="shared" si="121"/>
        <v/>
      </c>
      <c r="AE311" s="41"/>
      <c r="AF311" s="181" t="str">
        <f t="shared" si="130"/>
        <v/>
      </c>
      <c r="AG311" s="41"/>
      <c r="AH311" s="41" t="str">
        <f t="shared" si="122"/>
        <v/>
      </c>
      <c r="AI311" s="41"/>
      <c r="AJ311" s="181" t="str">
        <f t="shared" si="131"/>
        <v/>
      </c>
      <c r="AK311" s="161"/>
      <c r="AL311" s="41" t="str">
        <f t="shared" si="123"/>
        <v/>
      </c>
      <c r="AM311" s="41"/>
      <c r="AN311" s="181" t="str">
        <f t="shared" si="113"/>
        <v/>
      </c>
      <c r="AP311" s="41" t="str">
        <f t="shared" si="124"/>
        <v/>
      </c>
      <c r="AQ311" s="41"/>
      <c r="AR311" s="181" t="str">
        <f t="shared" si="114"/>
        <v/>
      </c>
      <c r="AS311" s="41"/>
      <c r="AT311" s="41" t="str">
        <f t="shared" si="125"/>
        <v/>
      </c>
      <c r="AU311" s="41"/>
      <c r="AV311" s="181" t="str">
        <f t="shared" si="115"/>
        <v/>
      </c>
      <c r="AW311" s="41"/>
      <c r="AX311" s="41" t="str">
        <f t="shared" si="126"/>
        <v/>
      </c>
      <c r="AY311" s="41"/>
      <c r="AZ311" s="181" t="str">
        <f t="shared" si="132"/>
        <v/>
      </c>
      <c r="BA311" s="41"/>
      <c r="BB311" s="41" t="str">
        <f t="shared" si="127"/>
        <v/>
      </c>
      <c r="BC311" s="41"/>
      <c r="BD311" s="181" t="str">
        <f t="shared" si="133"/>
        <v/>
      </c>
      <c r="BE311" s="41"/>
      <c r="BF311" s="41" t="str">
        <f t="shared" si="128"/>
        <v/>
      </c>
      <c r="BG311" s="41"/>
      <c r="BH311" s="181" t="str">
        <f t="shared" si="118"/>
        <v/>
      </c>
      <c r="BJ311" s="41" t="str">
        <f t="shared" si="129"/>
        <v/>
      </c>
      <c r="BK311" s="41"/>
      <c r="BL311" s="181" t="str">
        <f t="shared" si="119"/>
        <v/>
      </c>
      <c r="BM311" s="41"/>
    </row>
    <row r="312" spans="2:65" ht="15.75" customHeight="1">
      <c r="C312" s="13" t="s">
        <v>62</v>
      </c>
      <c r="D312" s="13"/>
      <c r="E312" s="13"/>
      <c r="F312" s="13"/>
      <c r="G312" s="13"/>
      <c r="H312" s="13"/>
      <c r="I312" s="13"/>
      <c r="J312" s="13"/>
      <c r="K312" s="23"/>
      <c r="L312" s="66"/>
      <c r="M312" s="125"/>
      <c r="N312" s="41">
        <f>N313+N314</f>
        <v>16200973</v>
      </c>
      <c r="O312" s="41"/>
      <c r="P312" s="41">
        <f>P313+P314</f>
        <v>16566689</v>
      </c>
      <c r="Q312" s="41"/>
      <c r="R312" s="41">
        <f>R313+R314</f>
        <v>16628037</v>
      </c>
      <c r="S312" s="41"/>
      <c r="T312" s="41" t="e">
        <f>T313+T314</f>
        <v>#N/A</v>
      </c>
      <c r="U312" s="41"/>
      <c r="V312" s="41">
        <f>V313+V314</f>
        <v>16492545</v>
      </c>
      <c r="W312" s="41"/>
      <c r="X312" s="41">
        <f>X313+X314</f>
        <v>16588864</v>
      </c>
      <c r="Y312" s="41"/>
      <c r="Z312" s="41">
        <f t="shared" si="120"/>
        <v>96319</v>
      </c>
      <c r="AA312" s="41"/>
      <c r="AB312" s="181">
        <f t="shared" si="110"/>
        <v>5.8401538392043317E-3</v>
      </c>
      <c r="AC312" s="161"/>
      <c r="AD312" s="41">
        <f t="shared" si="121"/>
        <v>22175</v>
      </c>
      <c r="AE312" s="41"/>
      <c r="AF312" s="181">
        <f t="shared" si="130"/>
        <v>1.3385293826666533E-3</v>
      </c>
      <c r="AG312" s="41"/>
      <c r="AH312" s="41">
        <f t="shared" si="122"/>
        <v>387891</v>
      </c>
      <c r="AI312" s="41"/>
      <c r="AJ312" s="181">
        <f t="shared" si="131"/>
        <v>2.3942450863907894E-2</v>
      </c>
      <c r="AK312" s="161"/>
      <c r="AL312" s="41">
        <f t="shared" si="123"/>
        <v>-39173</v>
      </c>
      <c r="AM312" s="41"/>
      <c r="AN312" s="181">
        <f t="shared" si="113"/>
        <v>-2.3558403195759192E-3</v>
      </c>
      <c r="AP312" s="41" t="str">
        <f t="shared" si="124"/>
        <v/>
      </c>
      <c r="AQ312" s="41"/>
      <c r="AR312" s="181" t="e">
        <f t="shared" si="114"/>
        <v>#N/A</v>
      </c>
      <c r="AS312" s="41"/>
      <c r="AT312" s="41" t="str">
        <f t="shared" si="125"/>
        <v/>
      </c>
      <c r="AU312" s="41"/>
      <c r="AV312" s="181" t="e">
        <f t="shared" si="115"/>
        <v>#N/A</v>
      </c>
      <c r="AW312" s="41"/>
      <c r="AX312" s="41">
        <f t="shared" si="126"/>
        <v>291572</v>
      </c>
      <c r="AY312" s="41"/>
      <c r="AZ312" s="181">
        <f t="shared" si="132"/>
        <v>1.7997190662560891E-2</v>
      </c>
      <c r="BA312" s="41"/>
      <c r="BB312" s="41">
        <f t="shared" si="127"/>
        <v>-74144</v>
      </c>
      <c r="BC312" s="41"/>
      <c r="BD312" s="181">
        <f t="shared" si="133"/>
        <v>-4.4754869243939233E-3</v>
      </c>
      <c r="BE312" s="41"/>
      <c r="BF312" s="41">
        <f t="shared" si="128"/>
        <v>-135492</v>
      </c>
      <c r="BG312" s="41"/>
      <c r="BH312" s="181">
        <f t="shared" si="118"/>
        <v>-8.1484062129522083E-3</v>
      </c>
      <c r="BJ312" s="41" t="str">
        <f t="shared" si="129"/>
        <v/>
      </c>
      <c r="BK312" s="41"/>
      <c r="BL312" s="181" t="e">
        <f t="shared" si="119"/>
        <v>#N/A</v>
      </c>
      <c r="BM312" s="41"/>
    </row>
    <row r="313" spans="2:65" ht="15.75" customHeight="1">
      <c r="C313" s="13"/>
      <c r="D313" s="13" t="s">
        <v>58</v>
      </c>
      <c r="E313" s="13"/>
      <c r="F313" s="13"/>
      <c r="G313" s="13"/>
      <c r="H313" s="13"/>
      <c r="I313" s="13"/>
      <c r="J313" s="13"/>
      <c r="K313" s="23"/>
      <c r="L313" s="66" t="s">
        <v>29</v>
      </c>
      <c r="M313" s="125"/>
      <c r="N313" s="41">
        <f>N251+N285+SUM(N295)+N299+N303</f>
        <v>13109359</v>
      </c>
      <c r="O313" s="41"/>
      <c r="P313" s="41">
        <f>P251+P285+SUM(P295)+P299+P303</f>
        <v>13174919</v>
      </c>
      <c r="Q313" s="41"/>
      <c r="R313" s="41">
        <f>R251+R285+SUM(R295)+R299+R303</f>
        <v>13236267</v>
      </c>
      <c r="S313" s="41"/>
      <c r="T313" s="41" t="e">
        <f>T251+T285+SUM(T295)+T299+T303</f>
        <v>#N/A</v>
      </c>
      <c r="U313" s="41"/>
      <c r="V313" s="41">
        <f>V251+V285+SUM(V295)+V299+V303</f>
        <v>13331415</v>
      </c>
      <c r="W313" s="41"/>
      <c r="X313" s="41">
        <f>X251+X285+SUM(X295)+X299+X303</f>
        <v>13186919</v>
      </c>
      <c r="Y313" s="41"/>
      <c r="Z313" s="41">
        <f t="shared" si="120"/>
        <v>-144496</v>
      </c>
      <c r="AA313" s="41"/>
      <c r="AB313" s="181">
        <f t="shared" si="110"/>
        <v>-1.0838759426512468E-2</v>
      </c>
      <c r="AC313" s="161"/>
      <c r="AD313" s="41">
        <f t="shared" si="121"/>
        <v>12000</v>
      </c>
      <c r="AE313" s="41"/>
      <c r="AF313" s="181">
        <f t="shared" si="130"/>
        <v>9.1082153901678176E-4</v>
      </c>
      <c r="AG313" s="41"/>
      <c r="AH313" s="41">
        <f t="shared" si="122"/>
        <v>77560</v>
      </c>
      <c r="AI313" s="41"/>
      <c r="AJ313" s="181">
        <f t="shared" si="131"/>
        <v>5.9163838598057517E-3</v>
      </c>
      <c r="AK313" s="161"/>
      <c r="AL313" s="41">
        <f t="shared" si="123"/>
        <v>-49348</v>
      </c>
      <c r="AM313" s="41"/>
      <c r="AN313" s="181">
        <f t="shared" si="113"/>
        <v>-3.7282415049499917E-3</v>
      </c>
      <c r="AP313" s="41" t="str">
        <f t="shared" si="124"/>
        <v/>
      </c>
      <c r="AQ313" s="41"/>
      <c r="AR313" s="181" t="e">
        <f t="shared" si="114"/>
        <v>#N/A</v>
      </c>
      <c r="AS313" s="41"/>
      <c r="AT313" s="41" t="str">
        <f t="shared" si="125"/>
        <v/>
      </c>
      <c r="AU313" s="41"/>
      <c r="AV313" s="181" t="e">
        <f t="shared" si="115"/>
        <v>#N/A</v>
      </c>
      <c r="AW313" s="41"/>
      <c r="AX313" s="41">
        <f t="shared" si="126"/>
        <v>222056</v>
      </c>
      <c r="AY313" s="41"/>
      <c r="AZ313" s="181">
        <f t="shared" si="132"/>
        <v>1.6938738194598235E-2</v>
      </c>
      <c r="BA313" s="41"/>
      <c r="BB313" s="41">
        <f t="shared" si="127"/>
        <v>156496</v>
      </c>
      <c r="BC313" s="41"/>
      <c r="BD313" s="181">
        <f t="shared" si="133"/>
        <v>1.187832729749605E-2</v>
      </c>
      <c r="BE313" s="41"/>
      <c r="BF313" s="41">
        <f t="shared" si="128"/>
        <v>95148</v>
      </c>
      <c r="BG313" s="41"/>
      <c r="BH313" s="181">
        <f t="shared" si="118"/>
        <v>7.1884316023542727E-3</v>
      </c>
      <c r="BJ313" s="41" t="str">
        <f t="shared" si="129"/>
        <v/>
      </c>
      <c r="BK313" s="41"/>
      <c r="BL313" s="181" t="e">
        <f t="shared" si="119"/>
        <v>#N/A</v>
      </c>
      <c r="BM313" s="41"/>
    </row>
    <row r="314" spans="2:65" ht="15.75" customHeight="1">
      <c r="C314" s="13"/>
      <c r="D314" s="13" t="s">
        <v>72</v>
      </c>
      <c r="E314" s="13"/>
      <c r="F314" s="13"/>
      <c r="G314" s="13"/>
      <c r="H314" s="13"/>
      <c r="I314" s="13"/>
      <c r="J314" s="13"/>
      <c r="K314" s="23"/>
      <c r="L314" s="66" t="s">
        <v>33</v>
      </c>
      <c r="M314" s="125"/>
      <c r="N314" s="41">
        <f>+N286</f>
        <v>3091614</v>
      </c>
      <c r="O314" s="41"/>
      <c r="P314" s="41">
        <f>+P286</f>
        <v>3391770</v>
      </c>
      <c r="Q314" s="41"/>
      <c r="R314" s="41">
        <f>+R286</f>
        <v>3391770</v>
      </c>
      <c r="S314" s="41"/>
      <c r="T314" s="41" t="e">
        <f>+T286</f>
        <v>#N/A</v>
      </c>
      <c r="U314" s="41"/>
      <c r="V314" s="41">
        <f>+V286</f>
        <v>3161130</v>
      </c>
      <c r="W314" s="41"/>
      <c r="X314" s="41">
        <f>+X286</f>
        <v>3401945</v>
      </c>
      <c r="Y314" s="41"/>
      <c r="Z314" s="41">
        <f t="shared" si="120"/>
        <v>240815</v>
      </c>
      <c r="AA314" s="41"/>
      <c r="AB314" s="181">
        <f t="shared" si="110"/>
        <v>7.6180036885544089E-2</v>
      </c>
      <c r="AC314" s="161"/>
      <c r="AD314" s="41">
        <f t="shared" si="121"/>
        <v>10175</v>
      </c>
      <c r="AE314" s="41"/>
      <c r="AF314" s="181">
        <f t="shared" si="130"/>
        <v>2.9999086022931554E-3</v>
      </c>
      <c r="AG314" s="41"/>
      <c r="AH314" s="41">
        <f t="shared" si="122"/>
        <v>310331</v>
      </c>
      <c r="AI314" s="41"/>
      <c r="AJ314" s="181">
        <f t="shared" si="131"/>
        <v>0.10037831372221762</v>
      </c>
      <c r="AK314" s="161"/>
      <c r="AL314" s="41">
        <f t="shared" si="123"/>
        <v>10175</v>
      </c>
      <c r="AM314" s="41"/>
      <c r="AN314" s="181">
        <f t="shared" si="113"/>
        <v>2.9999086022931554E-3</v>
      </c>
      <c r="AP314" s="41" t="str">
        <f t="shared" si="124"/>
        <v/>
      </c>
      <c r="AQ314" s="41"/>
      <c r="AR314" s="181" t="e">
        <f t="shared" si="114"/>
        <v>#N/A</v>
      </c>
      <c r="AS314" s="41"/>
      <c r="AT314" s="41" t="str">
        <f t="shared" si="125"/>
        <v/>
      </c>
      <c r="AU314" s="41"/>
      <c r="AV314" s="181" t="e">
        <f t="shared" si="115"/>
        <v>#N/A</v>
      </c>
      <c r="AW314" s="41"/>
      <c r="AX314" s="41">
        <f t="shared" si="126"/>
        <v>69516</v>
      </c>
      <c r="AY314" s="41"/>
      <c r="AZ314" s="181">
        <f t="shared" si="132"/>
        <v>2.2485342607453607E-2</v>
      </c>
      <c r="BA314" s="41"/>
      <c r="BB314" s="41">
        <f t="shared" si="127"/>
        <v>-230640</v>
      </c>
      <c r="BC314" s="41"/>
      <c r="BD314" s="181">
        <f t="shared" si="133"/>
        <v>-6.7999893860727578E-2</v>
      </c>
      <c r="BE314" s="41"/>
      <c r="BF314" s="41">
        <f t="shared" si="128"/>
        <v>-230640</v>
      </c>
      <c r="BG314" s="41"/>
      <c r="BH314" s="181">
        <f t="shared" si="118"/>
        <v>-6.7999893860727578E-2</v>
      </c>
      <c r="BJ314" s="41" t="str">
        <f t="shared" si="129"/>
        <v/>
      </c>
      <c r="BK314" s="41"/>
      <c r="BL314" s="181" t="e">
        <f t="shared" si="119"/>
        <v>#N/A</v>
      </c>
      <c r="BM314" s="41"/>
    </row>
    <row r="315" spans="2:65" ht="15.75" customHeight="1">
      <c r="C315" s="13"/>
      <c r="D315" s="13"/>
      <c r="E315" s="13"/>
      <c r="F315" s="13"/>
      <c r="G315" s="13"/>
      <c r="H315" s="13"/>
      <c r="I315" s="13"/>
      <c r="J315" s="13"/>
      <c r="K315" s="23"/>
      <c r="L315" s="66"/>
      <c r="M315" s="125"/>
      <c r="N315" s="125"/>
      <c r="O315" s="80"/>
      <c r="P315" s="125"/>
      <c r="Q315" s="125"/>
      <c r="R315" s="125"/>
      <c r="S315" s="125"/>
      <c r="T315" s="125"/>
      <c r="U315" s="125"/>
      <c r="V315" s="125"/>
      <c r="W315" s="125"/>
      <c r="X315" s="125"/>
      <c r="Y315" s="125"/>
      <c r="Z315" s="41" t="str">
        <f t="shared" si="120"/>
        <v/>
      </c>
      <c r="AA315" s="125"/>
      <c r="AB315" s="181" t="str">
        <f t="shared" si="110"/>
        <v/>
      </c>
      <c r="AC315" s="161"/>
      <c r="AD315" s="41" t="str">
        <f t="shared" si="121"/>
        <v/>
      </c>
      <c r="AE315" s="125"/>
      <c r="AF315" s="181" t="str">
        <f t="shared" si="130"/>
        <v/>
      </c>
      <c r="AG315" s="125"/>
      <c r="AH315" s="41" t="str">
        <f t="shared" si="122"/>
        <v/>
      </c>
      <c r="AI315" s="125"/>
      <c r="AJ315" s="181" t="str">
        <f t="shared" si="131"/>
        <v/>
      </c>
      <c r="AK315" s="161"/>
      <c r="AL315" s="41" t="str">
        <f t="shared" si="123"/>
        <v/>
      </c>
      <c r="AM315" s="125"/>
      <c r="AN315" s="181" t="str">
        <f t="shared" si="113"/>
        <v/>
      </c>
      <c r="AP315" s="41" t="str">
        <f t="shared" si="124"/>
        <v/>
      </c>
      <c r="AQ315" s="125"/>
      <c r="AR315" s="181" t="str">
        <f t="shared" si="114"/>
        <v/>
      </c>
      <c r="AS315" s="125"/>
      <c r="AT315" s="41" t="str">
        <f t="shared" si="125"/>
        <v/>
      </c>
      <c r="AU315" s="125"/>
      <c r="AV315" s="181" t="str">
        <f t="shared" si="115"/>
        <v/>
      </c>
      <c r="AW315" s="125"/>
      <c r="AX315" s="41" t="str">
        <f t="shared" si="126"/>
        <v/>
      </c>
      <c r="AY315" s="125"/>
      <c r="AZ315" s="181" t="str">
        <f t="shared" si="132"/>
        <v/>
      </c>
      <c r="BA315" s="125"/>
      <c r="BB315" s="41" t="str">
        <f t="shared" si="127"/>
        <v/>
      </c>
      <c r="BC315" s="125"/>
      <c r="BD315" s="181" t="str">
        <f t="shared" si="133"/>
        <v/>
      </c>
      <c r="BE315" s="125"/>
      <c r="BF315" s="41" t="str">
        <f t="shared" si="128"/>
        <v/>
      </c>
      <c r="BG315" s="125"/>
      <c r="BH315" s="181" t="str">
        <f t="shared" si="118"/>
        <v/>
      </c>
      <c r="BJ315" s="41" t="str">
        <f t="shared" si="129"/>
        <v/>
      </c>
      <c r="BK315" s="125"/>
      <c r="BL315" s="181" t="str">
        <f t="shared" si="119"/>
        <v/>
      </c>
      <c r="BM315" s="125"/>
    </row>
    <row r="316" spans="2:65" ht="15.75" customHeight="1">
      <c r="C316" s="13"/>
      <c r="D316" s="13"/>
      <c r="E316" s="13"/>
      <c r="F316" s="13"/>
      <c r="G316" s="13"/>
      <c r="H316" s="13"/>
      <c r="I316" s="13"/>
      <c r="J316" s="13"/>
      <c r="K316" s="23"/>
      <c r="L316" s="66"/>
      <c r="M316" s="125"/>
      <c r="N316" s="125"/>
      <c r="O316" s="80"/>
      <c r="P316" s="125"/>
      <c r="Q316" s="125"/>
      <c r="R316" s="125"/>
      <c r="S316" s="125"/>
      <c r="T316" s="125"/>
      <c r="U316" s="125"/>
      <c r="V316" s="125"/>
      <c r="W316" s="125"/>
      <c r="X316" s="125"/>
      <c r="Y316" s="125"/>
      <c r="Z316" s="41" t="str">
        <f t="shared" si="120"/>
        <v/>
      </c>
      <c r="AA316" s="125"/>
      <c r="AB316" s="181" t="str">
        <f t="shared" si="110"/>
        <v/>
      </c>
      <c r="AC316" s="161"/>
      <c r="AD316" s="41" t="str">
        <f t="shared" si="121"/>
        <v/>
      </c>
      <c r="AE316" s="125"/>
      <c r="AF316" s="181" t="str">
        <f t="shared" si="130"/>
        <v/>
      </c>
      <c r="AG316" s="125"/>
      <c r="AH316" s="41" t="str">
        <f t="shared" si="122"/>
        <v/>
      </c>
      <c r="AI316" s="125"/>
      <c r="AJ316" s="181" t="str">
        <f t="shared" si="131"/>
        <v/>
      </c>
      <c r="AK316" s="161"/>
      <c r="AL316" s="41" t="str">
        <f t="shared" si="123"/>
        <v/>
      </c>
      <c r="AM316" s="125"/>
      <c r="AN316" s="181" t="str">
        <f t="shared" si="113"/>
        <v/>
      </c>
      <c r="AP316" s="41" t="str">
        <f t="shared" si="124"/>
        <v/>
      </c>
      <c r="AQ316" s="125"/>
      <c r="AR316" s="181" t="str">
        <f t="shared" si="114"/>
        <v/>
      </c>
      <c r="AS316" s="125"/>
      <c r="AT316" s="41" t="str">
        <f t="shared" si="125"/>
        <v/>
      </c>
      <c r="AU316" s="125"/>
      <c r="AV316" s="181" t="str">
        <f t="shared" si="115"/>
        <v/>
      </c>
      <c r="AW316" s="125"/>
      <c r="AX316" s="41" t="str">
        <f t="shared" si="126"/>
        <v/>
      </c>
      <c r="AY316" s="125"/>
      <c r="AZ316" s="181" t="str">
        <f t="shared" si="132"/>
        <v/>
      </c>
      <c r="BA316" s="125"/>
      <c r="BB316" s="41" t="str">
        <f t="shared" si="127"/>
        <v/>
      </c>
      <c r="BC316" s="125"/>
      <c r="BD316" s="181" t="str">
        <f t="shared" si="133"/>
        <v/>
      </c>
      <c r="BE316" s="125"/>
      <c r="BF316" s="41" t="str">
        <f t="shared" si="128"/>
        <v/>
      </c>
      <c r="BG316" s="125"/>
      <c r="BH316" s="181" t="str">
        <f t="shared" si="118"/>
        <v/>
      </c>
      <c r="BJ316" s="41" t="str">
        <f t="shared" si="129"/>
        <v/>
      </c>
      <c r="BK316" s="125"/>
      <c r="BL316" s="181" t="str">
        <f t="shared" si="119"/>
        <v/>
      </c>
      <c r="BM316" s="125"/>
    </row>
    <row r="317" spans="2:65" ht="15.75" customHeight="1">
      <c r="C317" s="24"/>
      <c r="D317" s="4"/>
      <c r="E317" s="13"/>
      <c r="F317" s="13"/>
      <c r="G317" s="13"/>
      <c r="H317" s="13"/>
      <c r="I317" s="13"/>
      <c r="J317" s="13"/>
      <c r="K317" s="23"/>
      <c r="L317" s="66"/>
      <c r="M317" s="125"/>
      <c r="N317" s="125"/>
      <c r="O317" s="80"/>
      <c r="P317" s="125"/>
      <c r="Q317" s="125"/>
      <c r="R317" s="125"/>
      <c r="S317" s="125"/>
      <c r="T317" s="125"/>
      <c r="U317" s="125"/>
      <c r="V317" s="125"/>
      <c r="W317" s="125"/>
      <c r="X317" s="125"/>
      <c r="Y317" s="125"/>
      <c r="Z317" s="41" t="str">
        <f t="shared" si="120"/>
        <v/>
      </c>
      <c r="AA317" s="125"/>
      <c r="AB317" s="181" t="str">
        <f t="shared" si="110"/>
        <v/>
      </c>
      <c r="AC317" s="161"/>
      <c r="AD317" s="41" t="str">
        <f t="shared" si="121"/>
        <v/>
      </c>
      <c r="AE317" s="125"/>
      <c r="AF317" s="181" t="str">
        <f t="shared" si="130"/>
        <v/>
      </c>
      <c r="AG317" s="125"/>
      <c r="AH317" s="41" t="str">
        <f t="shared" si="122"/>
        <v/>
      </c>
      <c r="AI317" s="125"/>
      <c r="AJ317" s="181" t="str">
        <f t="shared" si="131"/>
        <v/>
      </c>
      <c r="AK317" s="161"/>
      <c r="AL317" s="41" t="str">
        <f t="shared" si="123"/>
        <v/>
      </c>
      <c r="AM317" s="125"/>
      <c r="AN317" s="181" t="str">
        <f t="shared" si="113"/>
        <v/>
      </c>
      <c r="AP317" s="41" t="str">
        <f t="shared" si="124"/>
        <v/>
      </c>
      <c r="AQ317" s="125"/>
      <c r="AR317" s="181" t="str">
        <f t="shared" si="114"/>
        <v/>
      </c>
      <c r="AS317" s="125"/>
      <c r="AT317" s="41" t="str">
        <f t="shared" si="125"/>
        <v/>
      </c>
      <c r="AU317" s="125"/>
      <c r="AV317" s="181" t="str">
        <f t="shared" si="115"/>
        <v/>
      </c>
      <c r="AW317" s="125"/>
      <c r="AX317" s="41" t="str">
        <f t="shared" si="126"/>
        <v/>
      </c>
      <c r="AY317" s="125"/>
      <c r="AZ317" s="181" t="str">
        <f t="shared" si="132"/>
        <v/>
      </c>
      <c r="BA317" s="125"/>
      <c r="BB317" s="41" t="str">
        <f t="shared" si="127"/>
        <v/>
      </c>
      <c r="BC317" s="125"/>
      <c r="BD317" s="181" t="str">
        <f t="shared" si="133"/>
        <v/>
      </c>
      <c r="BE317" s="125"/>
      <c r="BF317" s="41" t="str">
        <f t="shared" si="128"/>
        <v/>
      </c>
      <c r="BG317" s="125"/>
      <c r="BH317" s="181" t="str">
        <f t="shared" si="118"/>
        <v/>
      </c>
      <c r="BJ317" s="41" t="str">
        <f t="shared" si="129"/>
        <v/>
      </c>
      <c r="BK317" s="125"/>
      <c r="BL317" s="181" t="str">
        <f t="shared" si="119"/>
        <v/>
      </c>
      <c r="BM317" s="125"/>
    </row>
    <row r="318" spans="2:65" ht="15.75" customHeight="1">
      <c r="C318" s="13"/>
      <c r="D318" s="13"/>
      <c r="E318" s="13"/>
      <c r="F318" s="13"/>
      <c r="G318" s="13"/>
      <c r="H318" s="13"/>
      <c r="I318" s="13"/>
      <c r="J318" s="13"/>
      <c r="K318" s="23"/>
      <c r="L318" s="66"/>
      <c r="M318" s="125"/>
      <c r="N318" s="125"/>
      <c r="O318" s="80"/>
      <c r="P318" s="125"/>
      <c r="Q318" s="125"/>
      <c r="R318" s="125"/>
      <c r="S318" s="125"/>
      <c r="T318" s="125"/>
      <c r="U318" s="125"/>
      <c r="V318" s="125"/>
      <c r="W318" s="125"/>
      <c r="X318" s="125"/>
      <c r="Y318" s="125"/>
      <c r="Z318" s="41" t="str">
        <f t="shared" si="120"/>
        <v/>
      </c>
      <c r="AA318" s="125"/>
      <c r="AB318" s="181" t="str">
        <f t="shared" si="110"/>
        <v/>
      </c>
      <c r="AC318" s="161"/>
      <c r="AD318" s="41" t="str">
        <f t="shared" si="121"/>
        <v/>
      </c>
      <c r="AE318" s="125"/>
      <c r="AF318" s="181" t="str">
        <f t="shared" si="130"/>
        <v/>
      </c>
      <c r="AG318" s="125"/>
      <c r="AH318" s="41" t="str">
        <f t="shared" si="122"/>
        <v/>
      </c>
      <c r="AI318" s="125"/>
      <c r="AJ318" s="181" t="str">
        <f t="shared" si="131"/>
        <v/>
      </c>
      <c r="AK318" s="161"/>
      <c r="AL318" s="41" t="str">
        <f t="shared" si="123"/>
        <v/>
      </c>
      <c r="AM318" s="125"/>
      <c r="AN318" s="181" t="str">
        <f t="shared" si="113"/>
        <v/>
      </c>
      <c r="AP318" s="41" t="str">
        <f t="shared" si="124"/>
        <v/>
      </c>
      <c r="AQ318" s="125"/>
      <c r="AR318" s="181" t="str">
        <f t="shared" si="114"/>
        <v/>
      </c>
      <c r="AS318" s="125"/>
      <c r="AT318" s="41" t="str">
        <f t="shared" si="125"/>
        <v/>
      </c>
      <c r="AU318" s="125"/>
      <c r="AV318" s="181" t="str">
        <f t="shared" si="115"/>
        <v/>
      </c>
      <c r="AW318" s="125"/>
      <c r="AX318" s="41" t="str">
        <f t="shared" si="126"/>
        <v/>
      </c>
      <c r="AY318" s="125"/>
      <c r="AZ318" s="181" t="str">
        <f t="shared" si="132"/>
        <v/>
      </c>
      <c r="BA318" s="125"/>
      <c r="BB318" s="41" t="str">
        <f t="shared" si="127"/>
        <v/>
      </c>
      <c r="BC318" s="125"/>
      <c r="BD318" s="181" t="str">
        <f t="shared" si="133"/>
        <v/>
      </c>
      <c r="BE318" s="125"/>
      <c r="BF318" s="41" t="str">
        <f t="shared" si="128"/>
        <v/>
      </c>
      <c r="BG318" s="125"/>
      <c r="BH318" s="181" t="str">
        <f t="shared" si="118"/>
        <v/>
      </c>
      <c r="BJ318" s="41" t="str">
        <f t="shared" si="129"/>
        <v/>
      </c>
      <c r="BK318" s="125"/>
      <c r="BL318" s="181" t="str">
        <f t="shared" si="119"/>
        <v/>
      </c>
      <c r="BM318" s="125"/>
    </row>
    <row r="319" spans="2:65" ht="15.75" customHeight="1">
      <c r="C319" s="15" t="s">
        <v>291</v>
      </c>
      <c r="D319" s="13"/>
      <c r="E319" s="13"/>
      <c r="F319" s="13"/>
      <c r="G319" s="13"/>
      <c r="H319" s="13"/>
      <c r="I319" s="13"/>
      <c r="J319" s="13"/>
      <c r="K319" s="23"/>
      <c r="L319" s="66"/>
      <c r="M319" s="125"/>
      <c r="N319" s="41"/>
      <c r="O319" s="80"/>
      <c r="P319" s="41"/>
      <c r="Q319" s="41"/>
      <c r="R319" s="41"/>
      <c r="S319" s="41"/>
      <c r="T319" s="41"/>
      <c r="U319" s="41"/>
      <c r="V319" s="41"/>
      <c r="W319" s="41"/>
      <c r="X319" s="41"/>
      <c r="Y319" s="41"/>
      <c r="Z319" s="41" t="str">
        <f t="shared" si="120"/>
        <v/>
      </c>
      <c r="AA319" s="41"/>
      <c r="AB319" s="181" t="str">
        <f t="shared" si="110"/>
        <v/>
      </c>
      <c r="AC319" s="161"/>
      <c r="AD319" s="41" t="str">
        <f t="shared" si="121"/>
        <v/>
      </c>
      <c r="AE319" s="41"/>
      <c r="AF319" s="181" t="str">
        <f t="shared" si="130"/>
        <v/>
      </c>
      <c r="AG319" s="41"/>
      <c r="AH319" s="41" t="str">
        <f t="shared" si="122"/>
        <v/>
      </c>
      <c r="AI319" s="41"/>
      <c r="AJ319" s="181" t="str">
        <f t="shared" si="131"/>
        <v/>
      </c>
      <c r="AK319" s="161"/>
      <c r="AL319" s="41" t="str">
        <f t="shared" si="123"/>
        <v/>
      </c>
      <c r="AM319" s="41"/>
      <c r="AN319" s="181" t="str">
        <f t="shared" si="113"/>
        <v/>
      </c>
      <c r="AP319" s="41" t="str">
        <f t="shared" si="124"/>
        <v/>
      </c>
      <c r="AQ319" s="41"/>
      <c r="AR319" s="181" t="str">
        <f t="shared" si="114"/>
        <v/>
      </c>
      <c r="AS319" s="41"/>
      <c r="AT319" s="41" t="str">
        <f t="shared" si="125"/>
        <v/>
      </c>
      <c r="AU319" s="41"/>
      <c r="AV319" s="181" t="str">
        <f t="shared" si="115"/>
        <v/>
      </c>
      <c r="AW319" s="41"/>
      <c r="AX319" s="41" t="str">
        <f t="shared" si="126"/>
        <v/>
      </c>
      <c r="AY319" s="41"/>
      <c r="AZ319" s="181" t="str">
        <f t="shared" si="132"/>
        <v/>
      </c>
      <c r="BA319" s="41"/>
      <c r="BB319" s="41" t="str">
        <f t="shared" si="127"/>
        <v/>
      </c>
      <c r="BC319" s="41"/>
      <c r="BD319" s="181" t="str">
        <f t="shared" si="133"/>
        <v/>
      </c>
      <c r="BE319" s="41"/>
      <c r="BF319" s="41" t="str">
        <f t="shared" si="128"/>
        <v/>
      </c>
      <c r="BG319" s="41"/>
      <c r="BH319" s="181" t="str">
        <f t="shared" si="118"/>
        <v/>
      </c>
      <c r="BJ319" s="41" t="str">
        <f t="shared" si="129"/>
        <v/>
      </c>
      <c r="BK319" s="41"/>
      <c r="BL319" s="181" t="str">
        <f t="shared" si="119"/>
        <v/>
      </c>
      <c r="BM319" s="41"/>
    </row>
    <row r="320" spans="2:65" ht="15.75" customHeight="1">
      <c r="C320" s="13"/>
      <c r="D320" s="13"/>
      <c r="E320" s="13"/>
      <c r="F320" s="13"/>
      <c r="G320" s="13"/>
      <c r="H320" s="13"/>
      <c r="I320" s="13"/>
      <c r="J320" s="13"/>
      <c r="K320" s="23"/>
      <c r="L320" s="66"/>
      <c r="M320" s="125"/>
      <c r="N320" s="41"/>
      <c r="O320" s="80"/>
      <c r="P320" s="41"/>
      <c r="Q320" s="41"/>
      <c r="R320" s="41"/>
      <c r="S320" s="41"/>
      <c r="T320" s="41"/>
      <c r="U320" s="41"/>
      <c r="V320" s="41"/>
      <c r="W320" s="41"/>
      <c r="X320" s="41"/>
      <c r="Y320" s="41"/>
      <c r="Z320" s="41" t="str">
        <f t="shared" si="120"/>
        <v/>
      </c>
      <c r="AA320" s="41"/>
      <c r="AB320" s="181" t="str">
        <f t="shared" si="110"/>
        <v/>
      </c>
      <c r="AC320" s="161"/>
      <c r="AD320" s="41" t="str">
        <f t="shared" si="121"/>
        <v/>
      </c>
      <c r="AE320" s="41"/>
      <c r="AF320" s="181" t="str">
        <f t="shared" si="130"/>
        <v/>
      </c>
      <c r="AG320" s="41"/>
      <c r="AH320" s="41" t="str">
        <f t="shared" si="122"/>
        <v/>
      </c>
      <c r="AI320" s="41"/>
      <c r="AJ320" s="181" t="str">
        <f t="shared" si="131"/>
        <v/>
      </c>
      <c r="AK320" s="161"/>
      <c r="AL320" s="41" t="str">
        <f t="shared" si="123"/>
        <v/>
      </c>
      <c r="AM320" s="41"/>
      <c r="AN320" s="181" t="str">
        <f t="shared" si="113"/>
        <v/>
      </c>
      <c r="AP320" s="41" t="str">
        <f t="shared" si="124"/>
        <v/>
      </c>
      <c r="AQ320" s="41"/>
      <c r="AR320" s="181" t="str">
        <f t="shared" si="114"/>
        <v/>
      </c>
      <c r="AS320" s="41"/>
      <c r="AT320" s="41" t="str">
        <f t="shared" si="125"/>
        <v/>
      </c>
      <c r="AU320" s="41"/>
      <c r="AV320" s="181" t="str">
        <f t="shared" si="115"/>
        <v/>
      </c>
      <c r="AW320" s="41"/>
      <c r="AX320" s="41" t="str">
        <f t="shared" si="126"/>
        <v/>
      </c>
      <c r="AY320" s="41"/>
      <c r="AZ320" s="181" t="str">
        <f t="shared" si="132"/>
        <v/>
      </c>
      <c r="BA320" s="41"/>
      <c r="BB320" s="41" t="str">
        <f t="shared" si="127"/>
        <v/>
      </c>
      <c r="BC320" s="41"/>
      <c r="BD320" s="181" t="str">
        <f t="shared" si="133"/>
        <v/>
      </c>
      <c r="BE320" s="41"/>
      <c r="BF320" s="41" t="str">
        <f t="shared" si="128"/>
        <v/>
      </c>
      <c r="BG320" s="41"/>
      <c r="BH320" s="181" t="str">
        <f t="shared" si="118"/>
        <v/>
      </c>
      <c r="BJ320" s="41" t="str">
        <f t="shared" si="129"/>
        <v/>
      </c>
      <c r="BK320" s="41"/>
      <c r="BL320" s="181" t="str">
        <f t="shared" si="119"/>
        <v/>
      </c>
      <c r="BM320" s="41"/>
    </row>
    <row r="321" spans="2:65" ht="15.75" customHeight="1">
      <c r="C321" s="16" t="s">
        <v>151</v>
      </c>
      <c r="D321" s="53"/>
      <c r="E321" s="53"/>
      <c r="F321" s="53"/>
      <c r="G321" s="53"/>
      <c r="H321" s="53"/>
      <c r="I321" s="53"/>
      <c r="J321" s="53"/>
      <c r="K321" s="23"/>
      <c r="L321" s="66"/>
      <c r="M321" s="125"/>
      <c r="N321" s="41"/>
      <c r="O321" s="80"/>
      <c r="P321" s="41"/>
      <c r="Q321" s="41"/>
      <c r="R321" s="41"/>
      <c r="S321" s="41"/>
      <c r="T321" s="41"/>
      <c r="U321" s="41"/>
      <c r="V321" s="41"/>
      <c r="W321" s="41"/>
      <c r="X321" s="41"/>
      <c r="Y321" s="41"/>
      <c r="Z321" s="41" t="str">
        <f t="shared" si="120"/>
        <v/>
      </c>
      <c r="AA321" s="41"/>
      <c r="AB321" s="181" t="str">
        <f t="shared" si="110"/>
        <v/>
      </c>
      <c r="AC321" s="161"/>
      <c r="AD321" s="41" t="str">
        <f t="shared" si="121"/>
        <v/>
      </c>
      <c r="AE321" s="41"/>
      <c r="AF321" s="181" t="str">
        <f t="shared" si="130"/>
        <v/>
      </c>
      <c r="AG321" s="41"/>
      <c r="AH321" s="41" t="str">
        <f t="shared" si="122"/>
        <v/>
      </c>
      <c r="AI321" s="41"/>
      <c r="AJ321" s="181" t="str">
        <f t="shared" si="131"/>
        <v/>
      </c>
      <c r="AK321" s="161"/>
      <c r="AL321" s="41" t="str">
        <f t="shared" si="123"/>
        <v/>
      </c>
      <c r="AM321" s="41"/>
      <c r="AN321" s="181" t="str">
        <f t="shared" si="113"/>
        <v/>
      </c>
      <c r="AP321" s="41" t="str">
        <f t="shared" si="124"/>
        <v/>
      </c>
      <c r="AQ321" s="41"/>
      <c r="AR321" s="181" t="str">
        <f t="shared" si="114"/>
        <v/>
      </c>
      <c r="AS321" s="41"/>
      <c r="AT321" s="41" t="str">
        <f t="shared" si="125"/>
        <v/>
      </c>
      <c r="AU321" s="41"/>
      <c r="AV321" s="181" t="str">
        <f t="shared" si="115"/>
        <v/>
      </c>
      <c r="AW321" s="41"/>
      <c r="AX321" s="41" t="str">
        <f t="shared" si="126"/>
        <v/>
      </c>
      <c r="AY321" s="41"/>
      <c r="AZ321" s="181" t="str">
        <f t="shared" si="132"/>
        <v/>
      </c>
      <c r="BA321" s="41"/>
      <c r="BB321" s="41" t="str">
        <f t="shared" si="127"/>
        <v/>
      </c>
      <c r="BC321" s="41"/>
      <c r="BD321" s="181" t="str">
        <f t="shared" si="133"/>
        <v/>
      </c>
      <c r="BE321" s="41"/>
      <c r="BF321" s="41" t="str">
        <f t="shared" si="128"/>
        <v/>
      </c>
      <c r="BG321" s="41"/>
      <c r="BH321" s="181" t="str">
        <f t="shared" si="118"/>
        <v/>
      </c>
      <c r="BJ321" s="41" t="str">
        <f t="shared" si="129"/>
        <v/>
      </c>
      <c r="BK321" s="41"/>
      <c r="BL321" s="181" t="str">
        <f t="shared" si="119"/>
        <v/>
      </c>
      <c r="BM321" s="41"/>
    </row>
    <row r="322" spans="2:65" ht="15.75" customHeight="1">
      <c r="C322" s="13"/>
      <c r="D322" s="13"/>
      <c r="E322" s="13"/>
      <c r="F322" s="13"/>
      <c r="G322" s="13"/>
      <c r="H322" s="13"/>
      <c r="I322" s="13"/>
      <c r="J322" s="13"/>
      <c r="K322" s="23"/>
      <c r="L322" s="66"/>
      <c r="M322" s="125"/>
      <c r="N322" s="41"/>
      <c r="O322" s="80"/>
      <c r="P322" s="41"/>
      <c r="Q322" s="41"/>
      <c r="R322" s="41"/>
      <c r="S322" s="41"/>
      <c r="T322" s="41"/>
      <c r="U322" s="41"/>
      <c r="V322" s="41"/>
      <c r="W322" s="41"/>
      <c r="X322" s="41"/>
      <c r="Y322" s="41"/>
      <c r="Z322" s="41" t="str">
        <f t="shared" si="120"/>
        <v/>
      </c>
      <c r="AA322" s="41"/>
      <c r="AB322" s="181" t="str">
        <f t="shared" si="110"/>
        <v/>
      </c>
      <c r="AC322" s="161"/>
      <c r="AD322" s="41" t="str">
        <f t="shared" si="121"/>
        <v/>
      </c>
      <c r="AE322" s="41"/>
      <c r="AF322" s="181" t="str">
        <f t="shared" si="130"/>
        <v/>
      </c>
      <c r="AG322" s="41"/>
      <c r="AH322" s="41" t="str">
        <f t="shared" si="122"/>
        <v/>
      </c>
      <c r="AI322" s="41"/>
      <c r="AJ322" s="181" t="str">
        <f t="shared" si="131"/>
        <v/>
      </c>
      <c r="AK322" s="161"/>
      <c r="AL322" s="41" t="str">
        <f t="shared" si="123"/>
        <v/>
      </c>
      <c r="AM322" s="41"/>
      <c r="AN322" s="181" t="str">
        <f t="shared" si="113"/>
        <v/>
      </c>
      <c r="AP322" s="41" t="str">
        <f t="shared" si="124"/>
        <v/>
      </c>
      <c r="AQ322" s="41"/>
      <c r="AR322" s="181" t="str">
        <f t="shared" si="114"/>
        <v/>
      </c>
      <c r="AS322" s="41"/>
      <c r="AT322" s="41" t="str">
        <f t="shared" si="125"/>
        <v/>
      </c>
      <c r="AU322" s="41"/>
      <c r="AV322" s="181" t="str">
        <f t="shared" si="115"/>
        <v/>
      </c>
      <c r="AW322" s="41"/>
      <c r="AX322" s="41" t="str">
        <f t="shared" si="126"/>
        <v/>
      </c>
      <c r="AY322" s="41"/>
      <c r="AZ322" s="181" t="str">
        <f t="shared" si="132"/>
        <v/>
      </c>
      <c r="BA322" s="41"/>
      <c r="BB322" s="41" t="str">
        <f t="shared" si="127"/>
        <v/>
      </c>
      <c r="BC322" s="41"/>
      <c r="BD322" s="181" t="str">
        <f t="shared" si="133"/>
        <v/>
      </c>
      <c r="BE322" s="41"/>
      <c r="BF322" s="41" t="str">
        <f t="shared" si="128"/>
        <v/>
      </c>
      <c r="BG322" s="41"/>
      <c r="BH322" s="181" t="str">
        <f t="shared" si="118"/>
        <v/>
      </c>
      <c r="BJ322" s="41" t="str">
        <f t="shared" si="129"/>
        <v/>
      </c>
      <c r="BK322" s="41"/>
      <c r="BL322" s="181" t="str">
        <f t="shared" si="119"/>
        <v/>
      </c>
      <c r="BM322" s="41"/>
    </row>
    <row r="323" spans="2:65" ht="15.75" customHeight="1">
      <c r="C323" s="18" t="s">
        <v>35</v>
      </c>
      <c r="D323" s="13" t="s">
        <v>152</v>
      </c>
      <c r="E323" s="13"/>
      <c r="F323" s="13"/>
      <c r="G323" s="13"/>
      <c r="H323" s="13"/>
      <c r="I323" s="13"/>
      <c r="J323" s="66"/>
      <c r="K323" s="20"/>
      <c r="L323" s="22"/>
      <c r="M323" s="125"/>
      <c r="N323" s="41"/>
      <c r="O323" s="80"/>
      <c r="P323" s="41"/>
      <c r="Q323" s="41"/>
      <c r="R323" s="41"/>
      <c r="S323" s="41"/>
      <c r="T323" s="41"/>
      <c r="U323" s="41"/>
      <c r="V323" s="41"/>
      <c r="W323" s="41"/>
      <c r="X323" s="41"/>
      <c r="Y323" s="41"/>
      <c r="Z323" s="41" t="str">
        <f t="shared" si="120"/>
        <v/>
      </c>
      <c r="AA323" s="41"/>
      <c r="AB323" s="181" t="str">
        <f t="shared" si="110"/>
        <v/>
      </c>
      <c r="AC323" s="161"/>
      <c r="AD323" s="41" t="str">
        <f t="shared" si="121"/>
        <v/>
      </c>
      <c r="AE323" s="41"/>
      <c r="AF323" s="181" t="str">
        <f t="shared" si="130"/>
        <v/>
      </c>
      <c r="AG323" s="41"/>
      <c r="AH323" s="41" t="str">
        <f t="shared" si="122"/>
        <v/>
      </c>
      <c r="AI323" s="41"/>
      <c r="AJ323" s="181" t="str">
        <f t="shared" si="131"/>
        <v/>
      </c>
      <c r="AK323" s="161"/>
      <c r="AL323" s="41" t="str">
        <f t="shared" si="123"/>
        <v/>
      </c>
      <c r="AM323" s="41"/>
      <c r="AN323" s="181" t="str">
        <f t="shared" si="113"/>
        <v/>
      </c>
      <c r="AP323" s="41" t="str">
        <f t="shared" si="124"/>
        <v/>
      </c>
      <c r="AQ323" s="41"/>
      <c r="AR323" s="181" t="str">
        <f t="shared" si="114"/>
        <v/>
      </c>
      <c r="AS323" s="41"/>
      <c r="AT323" s="41" t="str">
        <f t="shared" si="125"/>
        <v/>
      </c>
      <c r="AU323" s="41"/>
      <c r="AV323" s="181" t="str">
        <f t="shared" si="115"/>
        <v/>
      </c>
      <c r="AW323" s="41"/>
      <c r="AX323" s="41" t="str">
        <f t="shared" si="126"/>
        <v/>
      </c>
      <c r="AY323" s="41"/>
      <c r="AZ323" s="181" t="str">
        <f t="shared" si="132"/>
        <v/>
      </c>
      <c r="BA323" s="41"/>
      <c r="BB323" s="41" t="str">
        <f t="shared" si="127"/>
        <v/>
      </c>
      <c r="BC323" s="41"/>
      <c r="BD323" s="181" t="str">
        <f t="shared" si="133"/>
        <v/>
      </c>
      <c r="BE323" s="41"/>
      <c r="BF323" s="41" t="str">
        <f t="shared" si="128"/>
        <v/>
      </c>
      <c r="BG323" s="41"/>
      <c r="BH323" s="181" t="str">
        <f t="shared" si="118"/>
        <v/>
      </c>
      <c r="BJ323" s="41" t="str">
        <f t="shared" si="129"/>
        <v/>
      </c>
      <c r="BK323" s="41"/>
      <c r="BL323" s="181" t="str">
        <f t="shared" si="119"/>
        <v/>
      </c>
      <c r="BM323" s="41"/>
    </row>
    <row r="324" spans="2:65" ht="15.75" customHeight="1">
      <c r="C324" s="13"/>
      <c r="D324" s="18" t="s">
        <v>38</v>
      </c>
      <c r="E324" s="13" t="s">
        <v>213</v>
      </c>
      <c r="F324" s="13"/>
      <c r="G324" s="13"/>
      <c r="H324" s="13"/>
      <c r="I324" s="13"/>
      <c r="J324" s="13"/>
      <c r="K324" s="23"/>
      <c r="L324" s="66"/>
      <c r="M324" s="125"/>
      <c r="N324" s="125"/>
      <c r="O324" s="80"/>
      <c r="P324" s="125"/>
      <c r="Q324" s="125"/>
      <c r="R324" s="125"/>
      <c r="S324" s="125"/>
      <c r="T324" s="125"/>
      <c r="U324" s="125"/>
      <c r="V324" s="125"/>
      <c r="W324" s="125"/>
      <c r="X324" s="125"/>
      <c r="Y324" s="125"/>
      <c r="Z324" s="41" t="str">
        <f t="shared" si="120"/>
        <v/>
      </c>
      <c r="AA324" s="125"/>
      <c r="AB324" s="181" t="str">
        <f t="shared" si="110"/>
        <v/>
      </c>
      <c r="AC324" s="161"/>
      <c r="AD324" s="41" t="str">
        <f t="shared" si="121"/>
        <v/>
      </c>
      <c r="AE324" s="125"/>
      <c r="AF324" s="181" t="str">
        <f t="shared" si="130"/>
        <v/>
      </c>
      <c r="AG324" s="125"/>
      <c r="AH324" s="41" t="str">
        <f t="shared" si="122"/>
        <v/>
      </c>
      <c r="AI324" s="125"/>
      <c r="AJ324" s="181" t="str">
        <f t="shared" si="131"/>
        <v/>
      </c>
      <c r="AK324" s="161"/>
      <c r="AL324" s="41" t="str">
        <f t="shared" si="123"/>
        <v/>
      </c>
      <c r="AM324" s="125"/>
      <c r="AN324" s="181" t="str">
        <f t="shared" si="113"/>
        <v/>
      </c>
      <c r="AP324" s="41" t="str">
        <f t="shared" si="124"/>
        <v/>
      </c>
      <c r="AQ324" s="125"/>
      <c r="AR324" s="181" t="str">
        <f t="shared" si="114"/>
        <v/>
      </c>
      <c r="AS324" s="125"/>
      <c r="AT324" s="41" t="str">
        <f t="shared" si="125"/>
        <v/>
      </c>
      <c r="AU324" s="125"/>
      <c r="AV324" s="181" t="str">
        <f t="shared" si="115"/>
        <v/>
      </c>
      <c r="AW324" s="125"/>
      <c r="AX324" s="41" t="str">
        <f t="shared" si="126"/>
        <v/>
      </c>
      <c r="AY324" s="125"/>
      <c r="AZ324" s="181" t="str">
        <f t="shared" si="132"/>
        <v/>
      </c>
      <c r="BA324" s="125"/>
      <c r="BB324" s="41" t="str">
        <f t="shared" si="127"/>
        <v/>
      </c>
      <c r="BC324" s="125"/>
      <c r="BD324" s="181" t="str">
        <f t="shared" si="133"/>
        <v/>
      </c>
      <c r="BE324" s="125"/>
      <c r="BF324" s="41" t="str">
        <f t="shared" si="128"/>
        <v/>
      </c>
      <c r="BG324" s="125"/>
      <c r="BH324" s="181" t="str">
        <f t="shared" si="118"/>
        <v/>
      </c>
      <c r="BJ324" s="41" t="str">
        <f t="shared" si="129"/>
        <v/>
      </c>
      <c r="BK324" s="125"/>
      <c r="BL324" s="181" t="str">
        <f t="shared" si="119"/>
        <v/>
      </c>
      <c r="BM324" s="125"/>
    </row>
    <row r="325" spans="2:65" ht="15.75" customHeight="1">
      <c r="B325" s="231">
        <v>140</v>
      </c>
      <c r="C325" s="19"/>
      <c r="D325" s="13"/>
      <c r="E325" s="13"/>
      <c r="F325" s="13" t="s">
        <v>282</v>
      </c>
      <c r="G325" s="13"/>
      <c r="H325" s="13"/>
      <c r="I325" s="13"/>
      <c r="J325" s="13"/>
      <c r="K325" s="13"/>
      <c r="L325" s="66" t="s">
        <v>29</v>
      </c>
      <c r="M325" s="125"/>
      <c r="N325" s="41">
        <f>VLOOKUP($B325,'[1]09-10-11'!$A$4:$EA$400,MATCH(N$2, '[1]09-10-11'!$A$4:$EA$4, 0))</f>
        <v>326598</v>
      </c>
      <c r="O325" s="45"/>
      <c r="P325" s="41">
        <f>VLOOKUP($B325,'[1]09-10-11'!$A$4:$EA$400,MATCH(P$2, '[1]09-10-11'!$A$4:$EA$4, 0))</f>
        <v>526598</v>
      </c>
      <c r="Q325" s="41"/>
      <c r="R325" s="41">
        <f>VLOOKUP($B325,'[1]09-10-11'!$A$4:$EA$400,MATCH(R$2, '[1]09-10-11'!$A$4:$EA$4, 0))</f>
        <v>326598</v>
      </c>
      <c r="S325" s="41"/>
      <c r="T325" s="41" t="e">
        <f>VLOOKUP($B325,'[1]09-10-11'!$A$4:$EA$400,MATCH(T$2, '[1]09-10-11'!$A$4:$EA$4, 0))</f>
        <v>#N/A</v>
      </c>
      <c r="U325" s="41"/>
      <c r="V325" s="41">
        <f>VLOOKUP($B325,'[1]09-10-11'!$A$4:$EA$400,MATCH(V$2, '[1]09-10-11'!$A$4:$EA$4, 0))</f>
        <v>326598</v>
      </c>
      <c r="W325" s="41"/>
      <c r="X325" s="41">
        <f>VLOOKUP($B325,'[1]09-10-11'!$A$4:$EA$400,MATCH(X$2, '[1]09-10-11'!$A$4:$EA$4, 0))</f>
        <v>526598</v>
      </c>
      <c r="Y325" s="41"/>
      <c r="Z325" s="41">
        <f t="shared" si="120"/>
        <v>200000</v>
      </c>
      <c r="AA325" s="41"/>
      <c r="AB325" s="181">
        <f t="shared" si="110"/>
        <v>0.61237362139388485</v>
      </c>
      <c r="AC325" s="161"/>
      <c r="AD325" s="41">
        <f t="shared" ref="AD325:AD356" si="134">IF(AND(ISNUMBER($P325),ISNUMBER($X325)),IF((ABS($P325-$X325))&gt;0.49,$X325-$P325,0),"")</f>
        <v>0</v>
      </c>
      <c r="AE325" s="41"/>
      <c r="AF325" s="181">
        <f t="shared" si="130"/>
        <v>0</v>
      </c>
      <c r="AG325" s="41"/>
      <c r="AH325" s="41">
        <f t="shared" ref="AH325:AH356" si="135">IF(AND(ISNUMBER($N325),ISNUMBER($X325)),IF((ABS($N325-$X325))&gt;0.49,$X325-$N325,0),"")</f>
        <v>200000</v>
      </c>
      <c r="AI325" s="41"/>
      <c r="AJ325" s="181">
        <f t="shared" si="131"/>
        <v>0.61237362139388485</v>
      </c>
      <c r="AK325" s="161"/>
      <c r="AL325" s="41">
        <f t="shared" si="123"/>
        <v>200000</v>
      </c>
      <c r="AM325" s="41"/>
      <c r="AN325" s="181">
        <f t="shared" si="113"/>
        <v>0.61237362139388485</v>
      </c>
      <c r="AP325" s="41" t="str">
        <f t="shared" si="124"/>
        <v/>
      </c>
      <c r="AQ325" s="41"/>
      <c r="AR325" s="181" t="e">
        <f t="shared" si="114"/>
        <v>#N/A</v>
      </c>
      <c r="AS325" s="41"/>
      <c r="AT325" s="41" t="str">
        <f t="shared" si="125"/>
        <v/>
      </c>
      <c r="AU325" s="41"/>
      <c r="AV325" s="181" t="e">
        <f t="shared" si="115"/>
        <v>#N/A</v>
      </c>
      <c r="AW325" s="41"/>
      <c r="AX325" s="41">
        <f t="shared" ref="AX325:AX356" si="136">IF(AND(ISNUMBER($N325),ISNUMBER($V325)),IF((ABS($N325-$V325))&gt;0.49,$V325-$N325,0),"")</f>
        <v>0</v>
      </c>
      <c r="AY325" s="41"/>
      <c r="AZ325" s="181">
        <f t="shared" si="132"/>
        <v>0</v>
      </c>
      <c r="BA325" s="41"/>
      <c r="BB325" s="41">
        <f t="shared" ref="BB325:BB356" si="137">IF(AND(ISNUMBER($P325),ISNUMBER($V325)),IF((ABS($P325-$V325))&gt;0.49,$V325-$P325,0),"")</f>
        <v>-200000</v>
      </c>
      <c r="BC325" s="41"/>
      <c r="BD325" s="181">
        <f t="shared" si="133"/>
        <v>-0.3797963531954166</v>
      </c>
      <c r="BE325" s="41"/>
      <c r="BF325" s="41">
        <f t="shared" si="128"/>
        <v>0</v>
      </c>
      <c r="BG325" s="41"/>
      <c r="BH325" s="181">
        <f t="shared" si="118"/>
        <v>0</v>
      </c>
      <c r="BJ325" s="41" t="str">
        <f t="shared" si="129"/>
        <v/>
      </c>
      <c r="BK325" s="41"/>
      <c r="BL325" s="181" t="e">
        <f t="shared" si="119"/>
        <v>#N/A</v>
      </c>
      <c r="BM325" s="41"/>
    </row>
    <row r="326" spans="2:65" ht="15.75" customHeight="1">
      <c r="B326" s="231">
        <v>140.1</v>
      </c>
      <c r="C326" s="19"/>
      <c r="D326" s="13"/>
      <c r="E326" s="13"/>
      <c r="F326" s="13" t="s">
        <v>275</v>
      </c>
      <c r="G326" s="13"/>
      <c r="H326" s="13"/>
      <c r="I326" s="13"/>
      <c r="J326" s="13"/>
      <c r="K326" s="20"/>
      <c r="L326" s="66" t="s">
        <v>29</v>
      </c>
      <c r="M326" s="125"/>
      <c r="N326" s="81">
        <f>VLOOKUP($B326,'[1]09-10-11'!$A$4:$EA$400,MATCH(N$2, '[1]09-10-11'!$A$4:$EA$4, 0))</f>
        <v>791000</v>
      </c>
      <c r="O326" s="45"/>
      <c r="P326" s="81">
        <f>VLOOKUP($B326,'[1]09-10-11'!$A$4:$EA$400,MATCH(P$2, '[1]09-10-11'!$A$4:$EA$4, 0))</f>
        <v>791000</v>
      </c>
      <c r="Q326" s="81"/>
      <c r="R326" s="81">
        <f>VLOOKUP($B326,'[1]09-10-11'!$A$4:$EA$400,MATCH(R$2, '[1]09-10-11'!$A$4:$EA$4, 0))</f>
        <v>791000</v>
      </c>
      <c r="S326" s="81"/>
      <c r="T326" s="81" t="e">
        <f>VLOOKUP($B326,'[1]09-10-11'!$A$4:$EA$400,MATCH(T$2, '[1]09-10-11'!$A$4:$EA$4, 0))</f>
        <v>#N/A</v>
      </c>
      <c r="U326" s="81"/>
      <c r="V326" s="81">
        <f>VLOOKUP($B326,'[1]09-10-11'!$A$4:$EA$400,MATCH(V$2, '[1]09-10-11'!$A$4:$EA$4, 0))</f>
        <v>791000</v>
      </c>
      <c r="W326" s="81"/>
      <c r="X326" s="81">
        <f>VLOOKUP($B326,'[1]09-10-11'!$A$4:$EA$400,MATCH(X$2, '[1]09-10-11'!$A$4:$EA$4, 0))</f>
        <v>791000</v>
      </c>
      <c r="Y326" s="41"/>
      <c r="Z326" s="81">
        <f t="shared" si="120"/>
        <v>0</v>
      </c>
      <c r="AA326" s="81"/>
      <c r="AB326" s="182">
        <f t="shared" si="110"/>
        <v>0</v>
      </c>
      <c r="AC326" s="156"/>
      <c r="AD326" s="81">
        <f t="shared" si="134"/>
        <v>0</v>
      </c>
      <c r="AE326" s="81"/>
      <c r="AF326" s="182">
        <f t="shared" si="130"/>
        <v>0</v>
      </c>
      <c r="AG326" s="41"/>
      <c r="AH326" s="81">
        <f t="shared" si="135"/>
        <v>0</v>
      </c>
      <c r="AI326" s="81"/>
      <c r="AJ326" s="182">
        <f t="shared" si="131"/>
        <v>0</v>
      </c>
      <c r="AK326" s="157"/>
      <c r="AL326" s="81">
        <f t="shared" si="123"/>
        <v>0</v>
      </c>
      <c r="AM326" s="81"/>
      <c r="AN326" s="182">
        <f t="shared" si="113"/>
        <v>0</v>
      </c>
      <c r="AP326" s="81" t="str">
        <f t="shared" si="124"/>
        <v/>
      </c>
      <c r="AQ326" s="81"/>
      <c r="AR326" s="182" t="e">
        <f t="shared" si="114"/>
        <v>#N/A</v>
      </c>
      <c r="AS326" s="41"/>
      <c r="AT326" s="81" t="str">
        <f t="shared" si="125"/>
        <v/>
      </c>
      <c r="AU326" s="81"/>
      <c r="AV326" s="182" t="e">
        <f t="shared" si="115"/>
        <v>#N/A</v>
      </c>
      <c r="AW326" s="41"/>
      <c r="AX326" s="81">
        <f t="shared" si="136"/>
        <v>0</v>
      </c>
      <c r="AY326" s="81"/>
      <c r="AZ326" s="182">
        <f t="shared" si="132"/>
        <v>0</v>
      </c>
      <c r="BA326" s="41"/>
      <c r="BB326" s="81">
        <f t="shared" si="137"/>
        <v>0</v>
      </c>
      <c r="BC326" s="81"/>
      <c r="BD326" s="182">
        <f t="shared" si="133"/>
        <v>0</v>
      </c>
      <c r="BE326" s="41"/>
      <c r="BF326" s="81">
        <f t="shared" si="128"/>
        <v>0</v>
      </c>
      <c r="BG326" s="81"/>
      <c r="BH326" s="182">
        <f t="shared" si="118"/>
        <v>0</v>
      </c>
      <c r="BJ326" s="81" t="str">
        <f t="shared" si="129"/>
        <v/>
      </c>
      <c r="BK326" s="81"/>
      <c r="BL326" s="182" t="e">
        <f t="shared" si="119"/>
        <v>#N/A</v>
      </c>
      <c r="BM326" s="41"/>
    </row>
    <row r="327" spans="2:65" ht="15.75" customHeight="1">
      <c r="B327" s="231"/>
      <c r="C327" s="19"/>
      <c r="D327" s="13"/>
      <c r="E327" s="13"/>
      <c r="F327" s="13"/>
      <c r="G327" s="13"/>
      <c r="H327" s="13"/>
      <c r="I327" s="13"/>
      <c r="J327" s="18"/>
      <c r="K327" s="20"/>
      <c r="L327" s="66"/>
      <c r="M327" s="125"/>
      <c r="N327" s="125"/>
      <c r="O327" s="45"/>
      <c r="P327" s="125"/>
      <c r="Q327" s="125"/>
      <c r="R327" s="125"/>
      <c r="S327" s="125"/>
      <c r="T327" s="125"/>
      <c r="U327" s="125"/>
      <c r="V327" s="125"/>
      <c r="W327" s="125"/>
      <c r="X327" s="125"/>
      <c r="Y327" s="125"/>
      <c r="Z327" s="41" t="str">
        <f t="shared" si="120"/>
        <v/>
      </c>
      <c r="AA327" s="125"/>
      <c r="AB327" s="181" t="str">
        <f t="shared" si="110"/>
        <v/>
      </c>
      <c r="AC327" s="161"/>
      <c r="AD327" s="41" t="str">
        <f t="shared" si="134"/>
        <v/>
      </c>
      <c r="AE327" s="125"/>
      <c r="AF327" s="181" t="str">
        <f t="shared" si="130"/>
        <v/>
      </c>
      <c r="AG327" s="125"/>
      <c r="AH327" s="41" t="str">
        <f t="shared" si="135"/>
        <v/>
      </c>
      <c r="AI327" s="125"/>
      <c r="AJ327" s="181" t="str">
        <f t="shared" si="131"/>
        <v/>
      </c>
      <c r="AK327" s="161"/>
      <c r="AL327" s="41" t="str">
        <f t="shared" si="123"/>
        <v/>
      </c>
      <c r="AM327" s="125"/>
      <c r="AN327" s="181" t="str">
        <f t="shared" si="113"/>
        <v/>
      </c>
      <c r="AP327" s="41" t="str">
        <f t="shared" si="124"/>
        <v/>
      </c>
      <c r="AQ327" s="125"/>
      <c r="AR327" s="181" t="str">
        <f t="shared" si="114"/>
        <v/>
      </c>
      <c r="AS327" s="125"/>
      <c r="AT327" s="41" t="str">
        <f t="shared" si="125"/>
        <v/>
      </c>
      <c r="AU327" s="125"/>
      <c r="AV327" s="181" t="str">
        <f t="shared" si="115"/>
        <v/>
      </c>
      <c r="AW327" s="125"/>
      <c r="AX327" s="41" t="str">
        <f t="shared" si="136"/>
        <v/>
      </c>
      <c r="AY327" s="125"/>
      <c r="AZ327" s="181" t="str">
        <f t="shared" si="132"/>
        <v/>
      </c>
      <c r="BA327" s="125"/>
      <c r="BB327" s="41" t="str">
        <f t="shared" si="137"/>
        <v/>
      </c>
      <c r="BC327" s="125"/>
      <c r="BD327" s="181" t="str">
        <f t="shared" si="133"/>
        <v/>
      </c>
      <c r="BE327" s="125"/>
      <c r="BF327" s="41" t="str">
        <f t="shared" si="128"/>
        <v/>
      </c>
      <c r="BG327" s="125"/>
      <c r="BH327" s="181" t="str">
        <f t="shared" si="118"/>
        <v/>
      </c>
      <c r="BJ327" s="41" t="str">
        <f t="shared" si="129"/>
        <v/>
      </c>
      <c r="BK327" s="125"/>
      <c r="BL327" s="181" t="str">
        <f t="shared" si="119"/>
        <v/>
      </c>
      <c r="BM327" s="125"/>
    </row>
    <row r="328" spans="2:65" ht="15.75" customHeight="1">
      <c r="B328" s="231"/>
      <c r="C328" s="19"/>
      <c r="D328" s="13"/>
      <c r="E328" s="13"/>
      <c r="F328" s="13"/>
      <c r="G328" s="13"/>
      <c r="H328" s="13" t="s">
        <v>39</v>
      </c>
      <c r="I328" s="13"/>
      <c r="J328" s="13"/>
      <c r="K328" s="20"/>
      <c r="L328" s="66"/>
      <c r="M328" s="125"/>
      <c r="N328" s="41">
        <f>SUM(N325:N326)</f>
        <v>1117598</v>
      </c>
      <c r="O328" s="45"/>
      <c r="P328" s="41">
        <f>SUM(P325:P326)</f>
        <v>1317598</v>
      </c>
      <c r="Q328" s="41"/>
      <c r="R328" s="41">
        <f>SUM(R325:R326)</f>
        <v>1117598</v>
      </c>
      <c r="S328" s="41"/>
      <c r="T328" s="41" t="e">
        <f>SUM(T325:T326)</f>
        <v>#N/A</v>
      </c>
      <c r="U328" s="41"/>
      <c r="V328" s="41">
        <f>SUM(V325:V326)</f>
        <v>1117598</v>
      </c>
      <c r="W328" s="41"/>
      <c r="X328" s="41">
        <f>SUM(X325:X326)</f>
        <v>1317598</v>
      </c>
      <c r="Y328" s="41"/>
      <c r="Z328" s="41">
        <f t="shared" si="120"/>
        <v>200000</v>
      </c>
      <c r="AA328" s="41"/>
      <c r="AB328" s="181">
        <f t="shared" si="110"/>
        <v>0.17895522361349969</v>
      </c>
      <c r="AC328" s="161"/>
      <c r="AD328" s="41">
        <f t="shared" si="134"/>
        <v>0</v>
      </c>
      <c r="AE328" s="41"/>
      <c r="AF328" s="181">
        <f t="shared" si="130"/>
        <v>0</v>
      </c>
      <c r="AG328" s="41"/>
      <c r="AH328" s="41">
        <f t="shared" si="135"/>
        <v>200000</v>
      </c>
      <c r="AI328" s="41"/>
      <c r="AJ328" s="181">
        <f t="shared" si="131"/>
        <v>0.17895522361349969</v>
      </c>
      <c r="AK328" s="161"/>
      <c r="AL328" s="41">
        <f t="shared" si="123"/>
        <v>200000</v>
      </c>
      <c r="AM328" s="41"/>
      <c r="AN328" s="181">
        <f t="shared" si="113"/>
        <v>0.17895522361349969</v>
      </c>
      <c r="AP328" s="41" t="str">
        <f t="shared" si="124"/>
        <v/>
      </c>
      <c r="AQ328" s="41"/>
      <c r="AR328" s="181" t="e">
        <f t="shared" si="114"/>
        <v>#N/A</v>
      </c>
      <c r="AS328" s="41"/>
      <c r="AT328" s="41" t="str">
        <f t="shared" si="125"/>
        <v/>
      </c>
      <c r="AU328" s="41"/>
      <c r="AV328" s="181" t="e">
        <f t="shared" si="115"/>
        <v>#N/A</v>
      </c>
      <c r="AW328" s="41"/>
      <c r="AX328" s="41">
        <f t="shared" si="136"/>
        <v>0</v>
      </c>
      <c r="AY328" s="41"/>
      <c r="AZ328" s="181">
        <f t="shared" si="132"/>
        <v>0</v>
      </c>
      <c r="BA328" s="41"/>
      <c r="BB328" s="41">
        <f t="shared" si="137"/>
        <v>-200000</v>
      </c>
      <c r="BC328" s="41"/>
      <c r="BD328" s="181">
        <f t="shared" si="133"/>
        <v>-0.15179136580353036</v>
      </c>
      <c r="BE328" s="41"/>
      <c r="BF328" s="41">
        <f t="shared" si="128"/>
        <v>0</v>
      </c>
      <c r="BG328" s="41"/>
      <c r="BH328" s="181">
        <f t="shared" si="118"/>
        <v>0</v>
      </c>
      <c r="BJ328" s="41" t="str">
        <f t="shared" si="129"/>
        <v/>
      </c>
      <c r="BK328" s="41"/>
      <c r="BL328" s="181" t="e">
        <f t="shared" si="119"/>
        <v>#N/A</v>
      </c>
      <c r="BM328" s="41"/>
    </row>
    <row r="329" spans="2:65" ht="15.75" customHeight="1">
      <c r="B329" s="231"/>
      <c r="C329" s="19"/>
      <c r="D329" s="13"/>
      <c r="E329" s="13"/>
      <c r="F329" s="13"/>
      <c r="G329" s="13"/>
      <c r="H329" s="13"/>
      <c r="I329" s="13"/>
      <c r="J329" s="13"/>
      <c r="K329" s="20"/>
      <c r="L329" s="66"/>
      <c r="M329" s="125"/>
      <c r="N329" s="125"/>
      <c r="O329" s="45"/>
      <c r="P329" s="125"/>
      <c r="Q329" s="125"/>
      <c r="R329" s="125"/>
      <c r="S329" s="125"/>
      <c r="T329" s="125"/>
      <c r="U329" s="125"/>
      <c r="V329" s="125"/>
      <c r="W329" s="125"/>
      <c r="X329" s="125"/>
      <c r="Y329" s="125"/>
      <c r="Z329" s="41" t="str">
        <f t="shared" si="120"/>
        <v/>
      </c>
      <c r="AA329" s="125"/>
      <c r="AB329" s="181" t="str">
        <f t="shared" si="110"/>
        <v/>
      </c>
      <c r="AC329" s="161"/>
      <c r="AD329" s="41" t="str">
        <f t="shared" si="134"/>
        <v/>
      </c>
      <c r="AE329" s="125"/>
      <c r="AF329" s="181" t="str">
        <f t="shared" si="130"/>
        <v/>
      </c>
      <c r="AG329" s="125"/>
      <c r="AH329" s="41" t="str">
        <f t="shared" si="135"/>
        <v/>
      </c>
      <c r="AI329" s="125"/>
      <c r="AJ329" s="181" t="str">
        <f t="shared" si="131"/>
        <v/>
      </c>
      <c r="AK329" s="161"/>
      <c r="AL329" s="41" t="str">
        <f t="shared" si="123"/>
        <v/>
      </c>
      <c r="AM329" s="125"/>
      <c r="AN329" s="181" t="str">
        <f t="shared" si="113"/>
        <v/>
      </c>
      <c r="AP329" s="41" t="str">
        <f t="shared" si="124"/>
        <v/>
      </c>
      <c r="AQ329" s="125"/>
      <c r="AR329" s="181" t="str">
        <f t="shared" si="114"/>
        <v/>
      </c>
      <c r="AS329" s="125"/>
      <c r="AT329" s="41" t="str">
        <f t="shared" si="125"/>
        <v/>
      </c>
      <c r="AU329" s="125"/>
      <c r="AV329" s="181" t="str">
        <f t="shared" si="115"/>
        <v/>
      </c>
      <c r="AW329" s="125"/>
      <c r="AX329" s="41" t="str">
        <f t="shared" si="136"/>
        <v/>
      </c>
      <c r="AY329" s="125"/>
      <c r="AZ329" s="181" t="str">
        <f t="shared" si="132"/>
        <v/>
      </c>
      <c r="BA329" s="125"/>
      <c r="BB329" s="41" t="str">
        <f t="shared" si="137"/>
        <v/>
      </c>
      <c r="BC329" s="125"/>
      <c r="BD329" s="181" t="str">
        <f t="shared" si="133"/>
        <v/>
      </c>
      <c r="BE329" s="125"/>
      <c r="BF329" s="41" t="str">
        <f t="shared" si="128"/>
        <v/>
      </c>
      <c r="BG329" s="125"/>
      <c r="BH329" s="181" t="str">
        <f t="shared" si="118"/>
        <v/>
      </c>
      <c r="BJ329" s="41" t="str">
        <f t="shared" si="129"/>
        <v/>
      </c>
      <c r="BK329" s="125"/>
      <c r="BL329" s="181" t="str">
        <f t="shared" si="119"/>
        <v/>
      </c>
      <c r="BM329" s="125"/>
    </row>
    <row r="330" spans="2:65" ht="15.75" customHeight="1">
      <c r="B330" s="231">
        <v>141</v>
      </c>
      <c r="C330" s="19"/>
      <c r="D330" s="18" t="s">
        <v>13</v>
      </c>
      <c r="E330" s="13" t="s">
        <v>63</v>
      </c>
      <c r="F330" s="13"/>
      <c r="G330" s="13"/>
      <c r="H330" s="13"/>
      <c r="I330" s="13"/>
      <c r="J330" s="13"/>
      <c r="K330" s="20"/>
      <c r="L330" s="66" t="s">
        <v>29</v>
      </c>
      <c r="M330" s="125"/>
      <c r="N330" s="81">
        <f>VLOOKUP($B330,'[1]09-10-11'!$A$4:$EA$400,MATCH(N$2, '[1]09-10-11'!$A$4:$EA$4, 0))</f>
        <v>7421</v>
      </c>
      <c r="O330" s="45"/>
      <c r="P330" s="81">
        <f>VLOOKUP($B330,'[1]09-10-11'!$A$4:$EA$400,MATCH(P$2, '[1]09-10-11'!$A$4:$EA$4, 0))</f>
        <v>9421</v>
      </c>
      <c r="Q330" s="81"/>
      <c r="R330" s="81">
        <f>VLOOKUP($B330,'[1]09-10-11'!$A$4:$EA$400,MATCH(R$2, '[1]09-10-11'!$A$4:$EA$4, 0))</f>
        <v>3816</v>
      </c>
      <c r="S330" s="81"/>
      <c r="T330" s="81" t="e">
        <f>VLOOKUP($B330,'[1]09-10-11'!$A$4:$EA$400,MATCH(T$2, '[1]09-10-11'!$A$4:$EA$4, 0))</f>
        <v>#N/A</v>
      </c>
      <c r="U330" s="81"/>
      <c r="V330" s="81">
        <f>VLOOKUP($B330,'[1]09-10-11'!$A$4:$EA$400,MATCH(V$2, '[1]09-10-11'!$A$4:$EA$4, 0))</f>
        <v>7421</v>
      </c>
      <c r="W330" s="81"/>
      <c r="X330" s="81">
        <f>VLOOKUP($B330,'[1]09-10-11'!$A$4:$EA$400,MATCH(X$2, '[1]09-10-11'!$A$4:$EA$4, 0))</f>
        <v>9421</v>
      </c>
      <c r="Y330" s="41"/>
      <c r="Z330" s="81">
        <f t="shared" si="120"/>
        <v>2000</v>
      </c>
      <c r="AA330" s="81"/>
      <c r="AB330" s="182">
        <f t="shared" si="110"/>
        <v>0.26950545748551402</v>
      </c>
      <c r="AC330" s="156"/>
      <c r="AD330" s="81">
        <f t="shared" si="134"/>
        <v>0</v>
      </c>
      <c r="AE330" s="81"/>
      <c r="AF330" s="182">
        <f t="shared" si="130"/>
        <v>0</v>
      </c>
      <c r="AG330" s="41"/>
      <c r="AH330" s="81">
        <f t="shared" si="135"/>
        <v>2000</v>
      </c>
      <c r="AI330" s="81"/>
      <c r="AJ330" s="182">
        <f t="shared" si="131"/>
        <v>0.26950545748551402</v>
      </c>
      <c r="AK330" s="157"/>
      <c r="AL330" s="81">
        <f t="shared" si="123"/>
        <v>5605</v>
      </c>
      <c r="AM330" s="81"/>
      <c r="AN330" s="182">
        <f t="shared" si="113"/>
        <v>1.4688155136268346</v>
      </c>
      <c r="AP330" s="81" t="str">
        <f t="shared" si="124"/>
        <v/>
      </c>
      <c r="AQ330" s="81"/>
      <c r="AR330" s="182" t="e">
        <f t="shared" si="114"/>
        <v>#N/A</v>
      </c>
      <c r="AS330" s="41"/>
      <c r="AT330" s="81" t="str">
        <f t="shared" si="125"/>
        <v/>
      </c>
      <c r="AU330" s="81"/>
      <c r="AV330" s="182" t="e">
        <f t="shared" si="115"/>
        <v>#N/A</v>
      </c>
      <c r="AW330" s="41"/>
      <c r="AX330" s="81">
        <f t="shared" si="136"/>
        <v>0</v>
      </c>
      <c r="AY330" s="81"/>
      <c r="AZ330" s="182">
        <f t="shared" si="132"/>
        <v>0</v>
      </c>
      <c r="BA330" s="41"/>
      <c r="BB330" s="81">
        <f t="shared" si="137"/>
        <v>-2000</v>
      </c>
      <c r="BC330" s="81"/>
      <c r="BD330" s="182">
        <f t="shared" si="133"/>
        <v>-0.21229168878038429</v>
      </c>
      <c r="BE330" s="41"/>
      <c r="BF330" s="81">
        <f t="shared" si="128"/>
        <v>3605</v>
      </c>
      <c r="BG330" s="81"/>
      <c r="BH330" s="182">
        <f t="shared" si="118"/>
        <v>0.94470649895178194</v>
      </c>
      <c r="BJ330" s="81" t="str">
        <f t="shared" si="129"/>
        <v/>
      </c>
      <c r="BK330" s="81"/>
      <c r="BL330" s="182" t="e">
        <f t="shared" si="119"/>
        <v>#N/A</v>
      </c>
      <c r="BM330" s="41"/>
    </row>
    <row r="331" spans="2:65" ht="15.75" customHeight="1">
      <c r="B331" s="231"/>
      <c r="C331" s="19"/>
      <c r="D331" s="18"/>
      <c r="E331" s="18"/>
      <c r="F331" s="13"/>
      <c r="G331" s="13"/>
      <c r="H331" s="13"/>
      <c r="I331" s="13"/>
      <c r="J331" s="13"/>
      <c r="K331" s="13"/>
      <c r="L331" s="66"/>
      <c r="M331" s="125"/>
      <c r="N331" s="125"/>
      <c r="O331" s="45"/>
      <c r="P331" s="125"/>
      <c r="Q331" s="125"/>
      <c r="R331" s="125"/>
      <c r="S331" s="125"/>
      <c r="T331" s="125"/>
      <c r="U331" s="125"/>
      <c r="V331" s="125"/>
      <c r="W331" s="125"/>
      <c r="X331" s="125"/>
      <c r="Y331" s="125"/>
      <c r="Z331" s="41" t="str">
        <f t="shared" si="120"/>
        <v/>
      </c>
      <c r="AA331" s="125"/>
      <c r="AB331" s="181" t="str">
        <f t="shared" si="110"/>
        <v/>
      </c>
      <c r="AC331" s="161"/>
      <c r="AD331" s="41" t="str">
        <f t="shared" si="134"/>
        <v/>
      </c>
      <c r="AE331" s="125"/>
      <c r="AF331" s="181" t="str">
        <f t="shared" si="130"/>
        <v/>
      </c>
      <c r="AG331" s="125"/>
      <c r="AH331" s="41" t="str">
        <f t="shared" si="135"/>
        <v/>
      </c>
      <c r="AI331" s="125"/>
      <c r="AJ331" s="181" t="str">
        <f t="shared" si="131"/>
        <v/>
      </c>
      <c r="AK331" s="161"/>
      <c r="AL331" s="41" t="str">
        <f t="shared" si="123"/>
        <v/>
      </c>
      <c r="AM331" s="125"/>
      <c r="AN331" s="181" t="str">
        <f t="shared" si="113"/>
        <v/>
      </c>
      <c r="AP331" s="41" t="str">
        <f t="shared" si="124"/>
        <v/>
      </c>
      <c r="AQ331" s="125"/>
      <c r="AR331" s="181" t="str">
        <f t="shared" si="114"/>
        <v/>
      </c>
      <c r="AS331" s="125"/>
      <c r="AT331" s="41" t="str">
        <f t="shared" si="125"/>
        <v/>
      </c>
      <c r="AU331" s="125"/>
      <c r="AV331" s="181" t="str">
        <f t="shared" si="115"/>
        <v/>
      </c>
      <c r="AW331" s="125"/>
      <c r="AX331" s="41" t="str">
        <f t="shared" si="136"/>
        <v/>
      </c>
      <c r="AY331" s="125"/>
      <c r="AZ331" s="181" t="str">
        <f t="shared" si="132"/>
        <v/>
      </c>
      <c r="BA331" s="125"/>
      <c r="BB331" s="41" t="str">
        <f t="shared" si="137"/>
        <v/>
      </c>
      <c r="BC331" s="125"/>
      <c r="BD331" s="181" t="str">
        <f t="shared" si="133"/>
        <v/>
      </c>
      <c r="BE331" s="125"/>
      <c r="BF331" s="41" t="str">
        <f t="shared" si="128"/>
        <v/>
      </c>
      <c r="BG331" s="125"/>
      <c r="BH331" s="181" t="str">
        <f t="shared" si="118"/>
        <v/>
      </c>
      <c r="BJ331" s="41" t="str">
        <f t="shared" si="129"/>
        <v/>
      </c>
      <c r="BK331" s="125"/>
      <c r="BL331" s="181" t="str">
        <f t="shared" si="119"/>
        <v/>
      </c>
      <c r="BM331" s="125"/>
    </row>
    <row r="332" spans="2:65" ht="15.75" customHeight="1">
      <c r="B332" s="231"/>
      <c r="C332" s="19"/>
      <c r="D332" s="18"/>
      <c r="E332" s="18"/>
      <c r="F332" s="13"/>
      <c r="G332" s="13"/>
      <c r="H332" s="13"/>
      <c r="I332" s="13" t="s">
        <v>153</v>
      </c>
      <c r="J332" s="13"/>
      <c r="K332" s="13"/>
      <c r="L332" s="66"/>
      <c r="M332" s="125"/>
      <c r="N332" s="41">
        <f>SUM(N327:N331)</f>
        <v>1125019</v>
      </c>
      <c r="O332" s="45"/>
      <c r="P332" s="41">
        <f>SUM(P327:P331)</f>
        <v>1327019</v>
      </c>
      <c r="Q332" s="41"/>
      <c r="R332" s="41">
        <f>SUM(R327:R331)</f>
        <v>1121414</v>
      </c>
      <c r="S332" s="41"/>
      <c r="T332" s="41" t="e">
        <f>SUM(T327:T331)</f>
        <v>#N/A</v>
      </c>
      <c r="U332" s="41"/>
      <c r="V332" s="41">
        <f>SUM(V327:V331)</f>
        <v>1125019</v>
      </c>
      <c r="W332" s="41"/>
      <c r="X332" s="41">
        <f>SUM(X327:X331)</f>
        <v>1327019</v>
      </c>
      <c r="Y332" s="41"/>
      <c r="Z332" s="41">
        <f t="shared" si="120"/>
        <v>202000</v>
      </c>
      <c r="AA332" s="41"/>
      <c r="AB332" s="181">
        <f t="shared" si="110"/>
        <v>0.1795525231129429</v>
      </c>
      <c r="AC332" s="161"/>
      <c r="AD332" s="41">
        <f t="shared" si="134"/>
        <v>0</v>
      </c>
      <c r="AE332" s="41"/>
      <c r="AF332" s="181">
        <f t="shared" si="130"/>
        <v>0</v>
      </c>
      <c r="AG332" s="41"/>
      <c r="AH332" s="41">
        <f t="shared" si="135"/>
        <v>202000</v>
      </c>
      <c r="AI332" s="41"/>
      <c r="AJ332" s="181">
        <f t="shared" si="131"/>
        <v>0.1795525231129429</v>
      </c>
      <c r="AK332" s="161"/>
      <c r="AL332" s="41">
        <f t="shared" si="123"/>
        <v>205605</v>
      </c>
      <c r="AM332" s="41"/>
      <c r="AN332" s="181">
        <f t="shared" si="113"/>
        <v>0.18334442052622846</v>
      </c>
      <c r="AP332" s="41" t="str">
        <f t="shared" si="124"/>
        <v/>
      </c>
      <c r="AQ332" s="41"/>
      <c r="AR332" s="181" t="e">
        <f t="shared" si="114"/>
        <v>#N/A</v>
      </c>
      <c r="AS332" s="41"/>
      <c r="AT332" s="41" t="str">
        <f t="shared" si="125"/>
        <v/>
      </c>
      <c r="AU332" s="41"/>
      <c r="AV332" s="181" t="e">
        <f t="shared" si="115"/>
        <v>#N/A</v>
      </c>
      <c r="AW332" s="41"/>
      <c r="AX332" s="41">
        <f t="shared" si="136"/>
        <v>0</v>
      </c>
      <c r="AY332" s="41"/>
      <c r="AZ332" s="181">
        <f t="shared" si="132"/>
        <v>0</v>
      </c>
      <c r="BA332" s="41"/>
      <c r="BB332" s="41">
        <f t="shared" si="137"/>
        <v>-202000</v>
      </c>
      <c r="BC332" s="41"/>
      <c r="BD332" s="181">
        <f t="shared" si="133"/>
        <v>-0.15222088003261447</v>
      </c>
      <c r="BE332" s="41"/>
      <c r="BF332" s="41">
        <f t="shared" si="128"/>
        <v>3605</v>
      </c>
      <c r="BG332" s="41"/>
      <c r="BH332" s="181">
        <f t="shared" si="118"/>
        <v>3.2146914520418957E-3</v>
      </c>
      <c r="BJ332" s="41" t="str">
        <f t="shared" si="129"/>
        <v/>
      </c>
      <c r="BK332" s="41"/>
      <c r="BL332" s="181" t="e">
        <f t="shared" si="119"/>
        <v>#N/A</v>
      </c>
      <c r="BM332" s="41"/>
    </row>
    <row r="333" spans="2:65" ht="15.75" customHeight="1">
      <c r="B333" s="231"/>
      <c r="C333" s="19"/>
      <c r="D333" s="18"/>
      <c r="E333" s="13"/>
      <c r="F333" s="13"/>
      <c r="G333" s="13"/>
      <c r="H333" s="13"/>
      <c r="I333" s="13"/>
      <c r="J333" s="13"/>
      <c r="K333" s="20"/>
      <c r="L333" s="66"/>
      <c r="M333" s="125"/>
      <c r="N333" s="125"/>
      <c r="O333" s="45"/>
      <c r="P333" s="125"/>
      <c r="Q333" s="125"/>
      <c r="R333" s="125"/>
      <c r="S333" s="125"/>
      <c r="T333" s="125"/>
      <c r="U333" s="125"/>
      <c r="V333" s="125"/>
      <c r="W333" s="125"/>
      <c r="X333" s="125"/>
      <c r="Y333" s="125"/>
      <c r="Z333" s="41" t="str">
        <f t="shared" si="120"/>
        <v/>
      </c>
      <c r="AA333" s="125"/>
      <c r="AB333" s="181" t="str">
        <f t="shared" si="110"/>
        <v/>
      </c>
      <c r="AC333" s="161"/>
      <c r="AD333" s="41" t="str">
        <f t="shared" si="134"/>
        <v/>
      </c>
      <c r="AE333" s="125"/>
      <c r="AF333" s="181" t="str">
        <f t="shared" si="130"/>
        <v/>
      </c>
      <c r="AG333" s="125"/>
      <c r="AH333" s="41" t="str">
        <f t="shared" si="135"/>
        <v/>
      </c>
      <c r="AI333" s="125"/>
      <c r="AJ333" s="181" t="str">
        <f t="shared" si="131"/>
        <v/>
      </c>
      <c r="AK333" s="161"/>
      <c r="AL333" s="41" t="str">
        <f t="shared" si="123"/>
        <v/>
      </c>
      <c r="AM333" s="125"/>
      <c r="AN333" s="181" t="str">
        <f t="shared" si="113"/>
        <v/>
      </c>
      <c r="AP333" s="41" t="str">
        <f t="shared" si="124"/>
        <v/>
      </c>
      <c r="AQ333" s="125"/>
      <c r="AR333" s="181" t="str">
        <f t="shared" si="114"/>
        <v/>
      </c>
      <c r="AS333" s="125"/>
      <c r="AT333" s="41" t="str">
        <f t="shared" si="125"/>
        <v/>
      </c>
      <c r="AU333" s="125"/>
      <c r="AV333" s="181" t="str">
        <f t="shared" si="115"/>
        <v/>
      </c>
      <c r="AW333" s="125"/>
      <c r="AX333" s="41" t="str">
        <f t="shared" si="136"/>
        <v/>
      </c>
      <c r="AY333" s="125"/>
      <c r="AZ333" s="181" t="str">
        <f t="shared" si="132"/>
        <v/>
      </c>
      <c r="BA333" s="125"/>
      <c r="BB333" s="41" t="str">
        <f t="shared" si="137"/>
        <v/>
      </c>
      <c r="BC333" s="125"/>
      <c r="BD333" s="181" t="str">
        <f t="shared" si="133"/>
        <v/>
      </c>
      <c r="BE333" s="125"/>
      <c r="BF333" s="41" t="str">
        <f t="shared" si="128"/>
        <v/>
      </c>
      <c r="BG333" s="125"/>
      <c r="BH333" s="181" t="str">
        <f t="shared" si="118"/>
        <v/>
      </c>
      <c r="BJ333" s="41" t="str">
        <f t="shared" si="129"/>
        <v/>
      </c>
      <c r="BK333" s="125"/>
      <c r="BL333" s="181" t="str">
        <f t="shared" si="119"/>
        <v/>
      </c>
      <c r="BM333" s="125"/>
    </row>
    <row r="334" spans="2:65" ht="15.75" customHeight="1">
      <c r="B334" s="231"/>
      <c r="C334" s="17" t="s">
        <v>36</v>
      </c>
      <c r="D334" s="13" t="s">
        <v>210</v>
      </c>
      <c r="E334" s="13"/>
      <c r="F334" s="13"/>
      <c r="G334" s="13"/>
      <c r="H334" s="13"/>
      <c r="I334" s="13"/>
      <c r="J334" s="13"/>
      <c r="K334" s="23"/>
      <c r="L334" s="66"/>
      <c r="M334" s="125"/>
      <c r="N334" s="125"/>
      <c r="O334" s="45"/>
      <c r="P334" s="125"/>
      <c r="Q334" s="125"/>
      <c r="R334" s="125"/>
      <c r="S334" s="125"/>
      <c r="T334" s="125"/>
      <c r="U334" s="125"/>
      <c r="V334" s="125"/>
      <c r="W334" s="125"/>
      <c r="X334" s="125"/>
      <c r="Y334" s="125"/>
      <c r="Z334" s="41" t="str">
        <f t="shared" si="120"/>
        <v/>
      </c>
      <c r="AA334" s="125"/>
      <c r="AB334" s="181" t="str">
        <f t="shared" si="110"/>
        <v/>
      </c>
      <c r="AC334" s="161"/>
      <c r="AD334" s="41" t="str">
        <f t="shared" si="134"/>
        <v/>
      </c>
      <c r="AE334" s="125"/>
      <c r="AF334" s="181" t="str">
        <f t="shared" si="130"/>
        <v/>
      </c>
      <c r="AG334" s="125"/>
      <c r="AH334" s="41" t="str">
        <f t="shared" si="135"/>
        <v/>
      </c>
      <c r="AI334" s="125"/>
      <c r="AJ334" s="181" t="str">
        <f t="shared" si="131"/>
        <v/>
      </c>
      <c r="AK334" s="161"/>
      <c r="AL334" s="41" t="str">
        <f t="shared" si="123"/>
        <v/>
      </c>
      <c r="AM334" s="125"/>
      <c r="AN334" s="181" t="str">
        <f t="shared" si="113"/>
        <v/>
      </c>
      <c r="AP334" s="41" t="str">
        <f t="shared" si="124"/>
        <v/>
      </c>
      <c r="AQ334" s="125"/>
      <c r="AR334" s="181" t="str">
        <f t="shared" si="114"/>
        <v/>
      </c>
      <c r="AS334" s="125"/>
      <c r="AT334" s="41" t="str">
        <f t="shared" si="125"/>
        <v/>
      </c>
      <c r="AU334" s="125"/>
      <c r="AV334" s="181" t="str">
        <f t="shared" si="115"/>
        <v/>
      </c>
      <c r="AW334" s="125"/>
      <c r="AX334" s="41" t="str">
        <f t="shared" si="136"/>
        <v/>
      </c>
      <c r="AY334" s="125"/>
      <c r="AZ334" s="181" t="str">
        <f t="shared" si="132"/>
        <v/>
      </c>
      <c r="BA334" s="125"/>
      <c r="BB334" s="41" t="str">
        <f t="shared" si="137"/>
        <v/>
      </c>
      <c r="BC334" s="125"/>
      <c r="BD334" s="181" t="str">
        <f t="shared" si="133"/>
        <v/>
      </c>
      <c r="BE334" s="125"/>
      <c r="BF334" s="41" t="str">
        <f t="shared" si="128"/>
        <v/>
      </c>
      <c r="BG334" s="125"/>
      <c r="BH334" s="181" t="str">
        <f t="shared" si="118"/>
        <v/>
      </c>
      <c r="BJ334" s="41" t="str">
        <f t="shared" si="129"/>
        <v/>
      </c>
      <c r="BK334" s="125"/>
      <c r="BL334" s="181" t="str">
        <f t="shared" si="119"/>
        <v/>
      </c>
      <c r="BM334" s="125"/>
    </row>
    <row r="335" spans="2:65" ht="15.75" customHeight="1">
      <c r="B335" s="231">
        <v>143</v>
      </c>
      <c r="C335" s="13"/>
      <c r="D335" s="18" t="s">
        <v>38</v>
      </c>
      <c r="E335" s="13" t="s">
        <v>325</v>
      </c>
      <c r="F335" s="13"/>
      <c r="G335" s="13"/>
      <c r="H335" s="13"/>
      <c r="I335" s="13"/>
      <c r="J335" s="13"/>
      <c r="K335" s="20"/>
      <c r="L335" s="66" t="s">
        <v>29</v>
      </c>
      <c r="M335" s="125"/>
      <c r="N335" s="41">
        <f>VLOOKUP($B335,'[1]09-10-11'!$A$4:$EA$400,MATCH(N$2, '[1]09-10-11'!$A$4:$EA$4, 0))</f>
        <v>568955</v>
      </c>
      <c r="O335" s="45"/>
      <c r="P335" s="41">
        <f>VLOOKUP($B335,'[1]09-10-11'!$A$4:$EA$400,MATCH(P$2, '[1]09-10-11'!$A$4:$EA$4, 0))</f>
        <v>568955</v>
      </c>
      <c r="Q335" s="41"/>
      <c r="R335" s="41">
        <f>VLOOKUP($B335,'[1]09-10-11'!$A$4:$EA$400,MATCH(R$2, '[1]09-10-11'!$A$4:$EA$4, 0))</f>
        <v>568955</v>
      </c>
      <c r="S335" s="41"/>
      <c r="T335" s="41" t="e">
        <f>VLOOKUP($B335,'[1]09-10-11'!$A$4:$EA$400,MATCH(T$2, '[1]09-10-11'!$A$4:$EA$4, 0))</f>
        <v>#N/A</v>
      </c>
      <c r="U335" s="41"/>
      <c r="V335" s="41">
        <f>VLOOKUP($B335,'[1]09-10-11'!$A$4:$EA$400,MATCH(V$2, '[1]09-10-11'!$A$4:$EA$4, 0))</f>
        <v>581955</v>
      </c>
      <c r="W335" s="41"/>
      <c r="X335" s="41">
        <f>VLOOKUP($B335,'[1]09-10-11'!$A$4:$EA$400,MATCH(X$2, '[1]09-10-11'!$A$4:$EA$4, 0))</f>
        <v>568955</v>
      </c>
      <c r="Y335" s="41"/>
      <c r="Z335" s="41">
        <f t="shared" si="120"/>
        <v>-13000</v>
      </c>
      <c r="AA335" s="41"/>
      <c r="AB335" s="181">
        <f t="shared" si="110"/>
        <v>-2.233849696282364E-2</v>
      </c>
      <c r="AC335" s="161"/>
      <c r="AD335" s="41">
        <f t="shared" si="134"/>
        <v>0</v>
      </c>
      <c r="AE335" s="41"/>
      <c r="AF335" s="181">
        <f t="shared" si="130"/>
        <v>0</v>
      </c>
      <c r="AG335" s="41"/>
      <c r="AH335" s="41">
        <f t="shared" si="135"/>
        <v>0</v>
      </c>
      <c r="AI335" s="41"/>
      <c r="AJ335" s="181">
        <f t="shared" si="131"/>
        <v>0</v>
      </c>
      <c r="AK335" s="161"/>
      <c r="AL335" s="41">
        <f t="shared" si="123"/>
        <v>0</v>
      </c>
      <c r="AM335" s="41"/>
      <c r="AN335" s="181">
        <f t="shared" si="113"/>
        <v>0</v>
      </c>
      <c r="AP335" s="41" t="str">
        <f t="shared" si="124"/>
        <v/>
      </c>
      <c r="AQ335" s="41"/>
      <c r="AR335" s="181" t="e">
        <f t="shared" si="114"/>
        <v>#N/A</v>
      </c>
      <c r="AS335" s="41"/>
      <c r="AT335" s="41" t="str">
        <f t="shared" si="125"/>
        <v/>
      </c>
      <c r="AU335" s="41"/>
      <c r="AV335" s="181" t="e">
        <f t="shared" si="115"/>
        <v>#N/A</v>
      </c>
      <c r="AW335" s="41"/>
      <c r="AX335" s="41">
        <f t="shared" si="136"/>
        <v>13000</v>
      </c>
      <c r="AY335" s="41"/>
      <c r="AZ335" s="181">
        <f t="shared" si="132"/>
        <v>2.2848907207072555E-2</v>
      </c>
      <c r="BA335" s="41"/>
      <c r="BB335" s="41">
        <f t="shared" si="137"/>
        <v>13000</v>
      </c>
      <c r="BC335" s="41"/>
      <c r="BD335" s="181">
        <f t="shared" si="133"/>
        <v>2.2848907207072555E-2</v>
      </c>
      <c r="BE335" s="41"/>
      <c r="BF335" s="41">
        <f t="shared" si="128"/>
        <v>13000</v>
      </c>
      <c r="BG335" s="41"/>
      <c r="BH335" s="181">
        <f t="shared" si="118"/>
        <v>2.2848907207072555E-2</v>
      </c>
      <c r="BJ335" s="41" t="str">
        <f t="shared" si="129"/>
        <v/>
      </c>
      <c r="BK335" s="41"/>
      <c r="BL335" s="181" t="e">
        <f t="shared" si="119"/>
        <v>#N/A</v>
      </c>
      <c r="BM335" s="41"/>
    </row>
    <row r="336" spans="2:65" ht="15.75" customHeight="1">
      <c r="B336" s="231">
        <v>144</v>
      </c>
      <c r="C336" s="19"/>
      <c r="D336" s="18" t="s">
        <v>13</v>
      </c>
      <c r="E336" s="13" t="s">
        <v>326</v>
      </c>
      <c r="F336" s="13"/>
      <c r="G336" s="13"/>
      <c r="H336" s="13"/>
      <c r="I336" s="13"/>
      <c r="J336" s="13"/>
      <c r="K336" s="20"/>
      <c r="L336" s="66" t="s">
        <v>29</v>
      </c>
      <c r="M336" s="125"/>
      <c r="N336" s="81">
        <f>VLOOKUP($B336,'[1]09-10-11'!$A$4:$EA$400,MATCH(N$2, '[1]09-10-11'!$A$4:$EA$4, 0))</f>
        <v>13712</v>
      </c>
      <c r="O336" s="45"/>
      <c r="P336" s="81">
        <f>VLOOKUP($B336,'[1]09-10-11'!$A$4:$EA$400,MATCH(P$2, '[1]09-10-11'!$A$4:$EA$4, 0))</f>
        <v>19712</v>
      </c>
      <c r="Q336" s="81"/>
      <c r="R336" s="81">
        <f>VLOOKUP($B336,'[1]09-10-11'!$A$4:$EA$400,MATCH(R$2, '[1]09-10-11'!$A$4:$EA$4, 0))</f>
        <v>10240</v>
      </c>
      <c r="S336" s="81"/>
      <c r="T336" s="81" t="e">
        <f>VLOOKUP($B336,'[1]09-10-11'!$A$4:$EA$400,MATCH(T$2, '[1]09-10-11'!$A$4:$EA$4, 0))</f>
        <v>#N/A</v>
      </c>
      <c r="U336" s="81"/>
      <c r="V336" s="81">
        <f>VLOOKUP($B336,'[1]09-10-11'!$A$4:$EA$400,MATCH(V$2, '[1]09-10-11'!$A$4:$EA$4, 0))</f>
        <v>13712</v>
      </c>
      <c r="W336" s="81"/>
      <c r="X336" s="81">
        <f>VLOOKUP($B336,'[1]09-10-11'!$A$4:$EA$400,MATCH(X$2, '[1]09-10-11'!$A$4:$EA$4, 0))</f>
        <v>24712</v>
      </c>
      <c r="Y336" s="41"/>
      <c r="Z336" s="81">
        <f t="shared" si="120"/>
        <v>11000</v>
      </c>
      <c r="AA336" s="81"/>
      <c r="AB336" s="182">
        <f t="shared" si="110"/>
        <v>0.80221703617269546</v>
      </c>
      <c r="AC336" s="156"/>
      <c r="AD336" s="81">
        <f t="shared" si="134"/>
        <v>5000</v>
      </c>
      <c r="AE336" s="81"/>
      <c r="AF336" s="182">
        <f t="shared" si="130"/>
        <v>0.25365259740259738</v>
      </c>
      <c r="AG336" s="41"/>
      <c r="AH336" s="81">
        <f t="shared" si="135"/>
        <v>11000</v>
      </c>
      <c r="AI336" s="81"/>
      <c r="AJ336" s="182">
        <f t="shared" si="131"/>
        <v>0.80221703617269546</v>
      </c>
      <c r="AK336" s="157"/>
      <c r="AL336" s="81">
        <f t="shared" si="123"/>
        <v>14472</v>
      </c>
      <c r="AM336" s="81"/>
      <c r="AN336" s="182">
        <f t="shared" si="113"/>
        <v>1.4132812499999998</v>
      </c>
      <c r="AP336" s="81" t="str">
        <f t="shared" si="124"/>
        <v/>
      </c>
      <c r="AQ336" s="81"/>
      <c r="AR336" s="182" t="e">
        <f t="shared" si="114"/>
        <v>#N/A</v>
      </c>
      <c r="AS336" s="41"/>
      <c r="AT336" s="81" t="str">
        <f t="shared" si="125"/>
        <v/>
      </c>
      <c r="AU336" s="81"/>
      <c r="AV336" s="182" t="e">
        <f t="shared" si="115"/>
        <v>#N/A</v>
      </c>
      <c r="AW336" s="41"/>
      <c r="AX336" s="81">
        <f t="shared" si="136"/>
        <v>0</v>
      </c>
      <c r="AY336" s="81"/>
      <c r="AZ336" s="182">
        <f t="shared" si="132"/>
        <v>0</v>
      </c>
      <c r="BA336" s="41"/>
      <c r="BB336" s="81">
        <f t="shared" si="137"/>
        <v>-6000</v>
      </c>
      <c r="BC336" s="81"/>
      <c r="BD336" s="182">
        <f t="shared" si="133"/>
        <v>-0.30438311688311692</v>
      </c>
      <c r="BE336" s="41"/>
      <c r="BF336" s="81">
        <f t="shared" si="128"/>
        <v>3472</v>
      </c>
      <c r="BG336" s="81"/>
      <c r="BH336" s="182">
        <f t="shared" si="118"/>
        <v>0.33906250000000004</v>
      </c>
      <c r="BJ336" s="81" t="str">
        <f t="shared" si="129"/>
        <v/>
      </c>
      <c r="BK336" s="81"/>
      <c r="BL336" s="182" t="e">
        <f t="shared" si="119"/>
        <v>#N/A</v>
      </c>
      <c r="BM336" s="41"/>
    </row>
    <row r="337" spans="2:65" ht="15.75" customHeight="1">
      <c r="B337" s="231"/>
      <c r="C337" s="19"/>
      <c r="D337" s="13"/>
      <c r="E337" s="13"/>
      <c r="F337" s="13"/>
      <c r="G337" s="13"/>
      <c r="H337" s="13"/>
      <c r="I337" s="13"/>
      <c r="J337" s="13"/>
      <c r="K337" s="20"/>
      <c r="L337" s="66"/>
      <c r="M337" s="125"/>
      <c r="N337" s="125"/>
      <c r="O337" s="45"/>
      <c r="P337" s="125"/>
      <c r="Q337" s="125"/>
      <c r="R337" s="125"/>
      <c r="S337" s="125"/>
      <c r="T337" s="125"/>
      <c r="U337" s="125"/>
      <c r="V337" s="125"/>
      <c r="W337" s="125"/>
      <c r="X337" s="125"/>
      <c r="Y337" s="125"/>
      <c r="Z337" s="41" t="str">
        <f t="shared" si="120"/>
        <v/>
      </c>
      <c r="AA337" s="125"/>
      <c r="AB337" s="181" t="str">
        <f t="shared" si="110"/>
        <v/>
      </c>
      <c r="AC337" s="161"/>
      <c r="AD337" s="41" t="str">
        <f t="shared" si="134"/>
        <v/>
      </c>
      <c r="AE337" s="125"/>
      <c r="AF337" s="181" t="str">
        <f t="shared" si="130"/>
        <v/>
      </c>
      <c r="AG337" s="125"/>
      <c r="AH337" s="41" t="str">
        <f t="shared" si="135"/>
        <v/>
      </c>
      <c r="AI337" s="125"/>
      <c r="AJ337" s="181" t="str">
        <f t="shared" si="131"/>
        <v/>
      </c>
      <c r="AK337" s="161"/>
      <c r="AL337" s="41" t="str">
        <f t="shared" si="123"/>
        <v/>
      </c>
      <c r="AM337" s="125"/>
      <c r="AN337" s="181" t="str">
        <f t="shared" si="113"/>
        <v/>
      </c>
      <c r="AP337" s="41" t="str">
        <f t="shared" si="124"/>
        <v/>
      </c>
      <c r="AQ337" s="125"/>
      <c r="AR337" s="181" t="str">
        <f t="shared" si="114"/>
        <v/>
      </c>
      <c r="AS337" s="125"/>
      <c r="AT337" s="41" t="str">
        <f t="shared" si="125"/>
        <v/>
      </c>
      <c r="AU337" s="125"/>
      <c r="AV337" s="181" t="str">
        <f t="shared" si="115"/>
        <v/>
      </c>
      <c r="AW337" s="125"/>
      <c r="AX337" s="41" t="str">
        <f t="shared" si="136"/>
        <v/>
      </c>
      <c r="AY337" s="125"/>
      <c r="AZ337" s="181" t="str">
        <f t="shared" si="132"/>
        <v/>
      </c>
      <c r="BA337" s="125"/>
      <c r="BB337" s="41" t="str">
        <f t="shared" si="137"/>
        <v/>
      </c>
      <c r="BC337" s="125"/>
      <c r="BD337" s="181" t="str">
        <f t="shared" si="133"/>
        <v/>
      </c>
      <c r="BE337" s="125"/>
      <c r="BF337" s="41" t="str">
        <f t="shared" si="128"/>
        <v/>
      </c>
      <c r="BG337" s="125"/>
      <c r="BH337" s="181" t="str">
        <f t="shared" si="118"/>
        <v/>
      </c>
      <c r="BJ337" s="41" t="str">
        <f t="shared" si="129"/>
        <v/>
      </c>
      <c r="BK337" s="125"/>
      <c r="BL337" s="181" t="str">
        <f t="shared" si="119"/>
        <v/>
      </c>
      <c r="BM337" s="125"/>
    </row>
    <row r="338" spans="2:65" ht="15.75" customHeight="1">
      <c r="B338" s="231"/>
      <c r="C338" s="19"/>
      <c r="D338" s="13"/>
      <c r="E338" s="13"/>
      <c r="F338" s="13"/>
      <c r="G338" s="13"/>
      <c r="H338" s="13"/>
      <c r="I338" s="13" t="s">
        <v>125</v>
      </c>
      <c r="J338" s="13"/>
      <c r="K338" s="20"/>
      <c r="L338" s="66"/>
      <c r="M338" s="125"/>
      <c r="N338" s="41">
        <f>SUM(N334:N337)</f>
        <v>582667</v>
      </c>
      <c r="O338" s="41">
        <f>SUM(O334:O337)</f>
        <v>0</v>
      </c>
      <c r="P338" s="41">
        <f>SUM(P334:P337)</f>
        <v>588667</v>
      </c>
      <c r="Q338" s="41"/>
      <c r="R338" s="41">
        <f>SUM(R334:R337)</f>
        <v>579195</v>
      </c>
      <c r="S338" s="41"/>
      <c r="T338" s="41" t="e">
        <f>SUM(T334:T337)</f>
        <v>#N/A</v>
      </c>
      <c r="U338" s="41"/>
      <c r="V338" s="41">
        <f>SUM(V334:V337)</f>
        <v>595667</v>
      </c>
      <c r="W338" s="41"/>
      <c r="X338" s="41">
        <f>SUM(X334:X337)</f>
        <v>593667</v>
      </c>
      <c r="Y338" s="41"/>
      <c r="Z338" s="41">
        <f t="shared" si="120"/>
        <v>-2000</v>
      </c>
      <c r="AA338" s="41"/>
      <c r="AB338" s="181">
        <f t="shared" ref="AB338:AB397" si="138">IF($V338="","",  IF($X338="","", IF($V338=0,"---",(IF(ISERROR(($X338/$V338)-1),"---",($X338/$V338)-1) ))))</f>
        <v>-3.3575806616784609E-3</v>
      </c>
      <c r="AC338" s="161"/>
      <c r="AD338" s="41">
        <f t="shared" si="134"/>
        <v>5000</v>
      </c>
      <c r="AE338" s="41"/>
      <c r="AF338" s="181">
        <f t="shared" ref="AF338:AF369" si="139">IF($P338="","",  IF($X338="","", IF($P338=0,"---",(IF(ISERROR(($X338/$P338)-1),"---",($X338/$P338)-1) ))))</f>
        <v>8.4937664248208034E-3</v>
      </c>
      <c r="AG338" s="41"/>
      <c r="AH338" s="41">
        <f t="shared" si="135"/>
        <v>11000</v>
      </c>
      <c r="AI338" s="41"/>
      <c r="AJ338" s="181">
        <f t="shared" ref="AJ338:AJ369" si="140">IF($N338="","",  IF($X338="","", IF($N338=0,"---",(IF(ISERROR(($X338/$N338)-1),"---",($X338/$N338)-1) ))))</f>
        <v>1.8878707735292988E-2</v>
      </c>
      <c r="AK338" s="161"/>
      <c r="AL338" s="41">
        <f t="shared" si="123"/>
        <v>14472</v>
      </c>
      <c r="AM338" s="41"/>
      <c r="AN338" s="181">
        <f t="shared" ref="AN338:AN397" si="141">IF($R338="","",  IF($X338="","", IF($R338=0,"---",(IF(ISERROR(($X338/$R338)-1),"---",($X338/$R338)-1) ))))</f>
        <v>2.4986403542848201E-2</v>
      </c>
      <c r="AP338" s="41" t="str">
        <f t="shared" si="124"/>
        <v/>
      </c>
      <c r="AQ338" s="41"/>
      <c r="AR338" s="181" t="e">
        <f t="shared" ref="AR338:AR397" si="142">IF($T338="","",  IF($X338="","", IF($T338=0,"---",(IF(ISERROR(($X338/$T338)-1),"---",($X338/$T338)-1) ))))</f>
        <v>#N/A</v>
      </c>
      <c r="AS338" s="41"/>
      <c r="AT338" s="41" t="str">
        <f t="shared" si="125"/>
        <v/>
      </c>
      <c r="AU338" s="41"/>
      <c r="AV338" s="181" t="e">
        <f t="shared" ref="AV338:AV397" si="143">IF($R338="","",  IF($T338="","", IF($R338=0,"---",(IF(ISERROR(($T338/$R338)-1),"---",($T338/$R338)-1) ))))</f>
        <v>#N/A</v>
      </c>
      <c r="AW338" s="41"/>
      <c r="AX338" s="41">
        <f t="shared" si="136"/>
        <v>13000</v>
      </c>
      <c r="AY338" s="41"/>
      <c r="AZ338" s="181">
        <f t="shared" ref="AZ338:AZ369" si="144">IF($N338="","",  IF($V338="","", IF($N338=0,"---",(IF(ISERROR(($V338/$N338)-1),"---",($V338/$N338)-1) ))))</f>
        <v>2.2311200050800784E-2</v>
      </c>
      <c r="BA338" s="41"/>
      <c r="BB338" s="41">
        <f t="shared" si="137"/>
        <v>7000</v>
      </c>
      <c r="BC338" s="41"/>
      <c r="BD338" s="181">
        <f t="shared" ref="BD338:BD369" si="145">IF($P338="","",  IF($V338="","", IF($P338=0,"---",(IF(ISERROR(($V338/$P338)-1),"---",($V338/$P338)-1) ))))</f>
        <v>1.1891272994749125E-2</v>
      </c>
      <c r="BE338" s="41"/>
      <c r="BF338" s="41">
        <f t="shared" si="128"/>
        <v>16472</v>
      </c>
      <c r="BG338" s="41"/>
      <c r="BH338" s="181">
        <f t="shared" ref="BH338:BH397" si="146">IF($R338="","",  IF($V338="","", IF($R338=0,"---",(IF(ISERROR(($V338/$R338)-1),"---",($V338/$R338)-1) ))))</f>
        <v>2.8439472025828971E-2</v>
      </c>
      <c r="BJ338" s="41" t="str">
        <f t="shared" si="129"/>
        <v/>
      </c>
      <c r="BK338" s="41"/>
      <c r="BL338" s="181" t="e">
        <f t="shared" ref="BL338:BL397" si="147">IF($T338="","",  IF($V338="","", IF($T338=0,"---",(IF(ISERROR(($V338/$T338)-1),"---",($V338/$T338)-1) ))))</f>
        <v>#N/A</v>
      </c>
      <c r="BM338" s="41"/>
    </row>
    <row r="339" spans="2:65" ht="15.75" customHeight="1">
      <c r="B339" s="231"/>
      <c r="C339" s="19"/>
      <c r="D339" s="13"/>
      <c r="E339" s="13"/>
      <c r="F339" s="13"/>
      <c r="G339" s="13"/>
      <c r="H339" s="13"/>
      <c r="I339" s="13"/>
      <c r="J339" s="13"/>
      <c r="K339" s="20"/>
      <c r="L339" s="66"/>
      <c r="M339" s="125"/>
      <c r="N339" s="125"/>
      <c r="O339" s="45"/>
      <c r="P339" s="125"/>
      <c r="Q339" s="125"/>
      <c r="R339" s="125"/>
      <c r="S339" s="125"/>
      <c r="T339" s="125"/>
      <c r="U339" s="125"/>
      <c r="V339" s="125"/>
      <c r="W339" s="125"/>
      <c r="X339" s="125"/>
      <c r="Y339" s="125"/>
      <c r="Z339" s="41" t="str">
        <f t="shared" si="120"/>
        <v/>
      </c>
      <c r="AA339" s="125"/>
      <c r="AB339" s="181" t="str">
        <f t="shared" si="138"/>
        <v/>
      </c>
      <c r="AC339" s="161"/>
      <c r="AD339" s="41" t="str">
        <f t="shared" si="134"/>
        <v/>
      </c>
      <c r="AE339" s="125"/>
      <c r="AF339" s="181" t="str">
        <f t="shared" si="139"/>
        <v/>
      </c>
      <c r="AG339" s="125"/>
      <c r="AH339" s="41" t="str">
        <f t="shared" si="135"/>
        <v/>
      </c>
      <c r="AI339" s="125"/>
      <c r="AJ339" s="181" t="str">
        <f t="shared" si="140"/>
        <v/>
      </c>
      <c r="AK339" s="161"/>
      <c r="AL339" s="41" t="str">
        <f t="shared" si="123"/>
        <v/>
      </c>
      <c r="AM339" s="125"/>
      <c r="AN339" s="181" t="str">
        <f t="shared" si="141"/>
        <v/>
      </c>
      <c r="AP339" s="41" t="str">
        <f t="shared" si="124"/>
        <v/>
      </c>
      <c r="AQ339" s="125"/>
      <c r="AR339" s="181" t="str">
        <f t="shared" si="142"/>
        <v/>
      </c>
      <c r="AS339" s="125"/>
      <c r="AT339" s="41" t="str">
        <f t="shared" si="125"/>
        <v/>
      </c>
      <c r="AU339" s="125"/>
      <c r="AV339" s="181" t="str">
        <f t="shared" si="143"/>
        <v/>
      </c>
      <c r="AW339" s="125"/>
      <c r="AX339" s="41" t="str">
        <f t="shared" si="136"/>
        <v/>
      </c>
      <c r="AY339" s="125"/>
      <c r="AZ339" s="181" t="str">
        <f t="shared" si="144"/>
        <v/>
      </c>
      <c r="BA339" s="125"/>
      <c r="BB339" s="41" t="str">
        <f t="shared" si="137"/>
        <v/>
      </c>
      <c r="BC339" s="125"/>
      <c r="BD339" s="181" t="str">
        <f t="shared" si="145"/>
        <v/>
      </c>
      <c r="BE339" s="125"/>
      <c r="BF339" s="41" t="str">
        <f t="shared" si="128"/>
        <v/>
      </c>
      <c r="BG339" s="125"/>
      <c r="BH339" s="181" t="str">
        <f t="shared" si="146"/>
        <v/>
      </c>
      <c r="BJ339" s="41" t="str">
        <f t="shared" si="129"/>
        <v/>
      </c>
      <c r="BK339" s="125"/>
      <c r="BL339" s="181" t="str">
        <f t="shared" si="147"/>
        <v/>
      </c>
      <c r="BM339" s="125"/>
    </row>
    <row r="340" spans="2:65">
      <c r="B340" s="231"/>
      <c r="C340" s="13"/>
      <c r="D340" s="56"/>
      <c r="E340" s="57"/>
      <c r="F340" s="56"/>
      <c r="G340" s="56"/>
      <c r="H340" s="56"/>
      <c r="I340" s="56"/>
      <c r="J340" s="56"/>
      <c r="K340" s="13"/>
      <c r="L340" s="66"/>
      <c r="M340" s="125"/>
      <c r="N340" s="125"/>
      <c r="O340" s="80"/>
      <c r="P340" s="125"/>
      <c r="Q340" s="125"/>
      <c r="R340" s="125"/>
      <c r="S340" s="125"/>
      <c r="T340" s="125"/>
      <c r="U340" s="125"/>
      <c r="V340" s="125"/>
      <c r="W340" s="125"/>
      <c r="X340" s="125"/>
      <c r="Y340" s="125"/>
      <c r="Z340" s="41" t="str">
        <f t="shared" si="120"/>
        <v/>
      </c>
      <c r="AA340" s="125"/>
      <c r="AB340" s="181" t="str">
        <f t="shared" si="138"/>
        <v/>
      </c>
      <c r="AC340" s="161"/>
      <c r="AD340" s="41" t="str">
        <f t="shared" si="134"/>
        <v/>
      </c>
      <c r="AE340" s="125"/>
      <c r="AF340" s="181" t="str">
        <f t="shared" si="139"/>
        <v/>
      </c>
      <c r="AG340" s="125"/>
      <c r="AH340" s="41" t="str">
        <f t="shared" si="135"/>
        <v/>
      </c>
      <c r="AI340" s="125"/>
      <c r="AJ340" s="181" t="str">
        <f t="shared" si="140"/>
        <v/>
      </c>
      <c r="AK340" s="161"/>
      <c r="AL340" s="41" t="str">
        <f t="shared" si="123"/>
        <v/>
      </c>
      <c r="AM340" s="125"/>
      <c r="AN340" s="181" t="str">
        <f t="shared" si="141"/>
        <v/>
      </c>
      <c r="AP340" s="41" t="str">
        <f t="shared" si="124"/>
        <v/>
      </c>
      <c r="AQ340" s="125"/>
      <c r="AR340" s="181" t="str">
        <f t="shared" si="142"/>
        <v/>
      </c>
      <c r="AS340" s="125"/>
      <c r="AT340" s="41" t="str">
        <f t="shared" si="125"/>
        <v/>
      </c>
      <c r="AU340" s="125"/>
      <c r="AV340" s="181" t="str">
        <f t="shared" si="143"/>
        <v/>
      </c>
      <c r="AW340" s="125"/>
      <c r="AX340" s="41" t="str">
        <f t="shared" si="136"/>
        <v/>
      </c>
      <c r="AY340" s="125"/>
      <c r="AZ340" s="181" t="str">
        <f t="shared" si="144"/>
        <v/>
      </c>
      <c r="BA340" s="125"/>
      <c r="BB340" s="41" t="str">
        <f t="shared" si="137"/>
        <v/>
      </c>
      <c r="BC340" s="125"/>
      <c r="BD340" s="181" t="str">
        <f t="shared" si="145"/>
        <v/>
      </c>
      <c r="BE340" s="125"/>
      <c r="BF340" s="41" t="str">
        <f t="shared" si="128"/>
        <v/>
      </c>
      <c r="BG340" s="125"/>
      <c r="BH340" s="181" t="str">
        <f t="shared" si="146"/>
        <v/>
      </c>
      <c r="BJ340" s="41" t="str">
        <f t="shared" si="129"/>
        <v/>
      </c>
      <c r="BK340" s="125"/>
      <c r="BL340" s="181" t="str">
        <f t="shared" si="147"/>
        <v/>
      </c>
      <c r="BM340" s="125"/>
    </row>
    <row r="341" spans="2:65" ht="15.75" customHeight="1">
      <c r="C341" s="17"/>
      <c r="D341" s="13"/>
      <c r="E341" s="13"/>
      <c r="F341" s="13"/>
      <c r="G341" s="53" t="s">
        <v>276</v>
      </c>
      <c r="H341" s="53"/>
      <c r="I341" s="27"/>
      <c r="J341" s="27"/>
      <c r="K341" s="28"/>
      <c r="L341" s="29" t="s">
        <v>29</v>
      </c>
      <c r="M341" s="133"/>
      <c r="N341" s="82">
        <f>N332+SUM(N337:N339)</f>
        <v>1707686</v>
      </c>
      <c r="O341" s="74"/>
      <c r="P341" s="82">
        <f>P332+SUM(P337:P339)</f>
        <v>1915686</v>
      </c>
      <c r="Q341" s="82"/>
      <c r="R341" s="82">
        <f>R332+SUM(R337:R339)</f>
        <v>1700609</v>
      </c>
      <c r="S341" s="82"/>
      <c r="T341" s="82" t="e">
        <f>T332+SUM(T337:T339)</f>
        <v>#N/A</v>
      </c>
      <c r="U341" s="82"/>
      <c r="V341" s="82">
        <f>V332+SUM(V337:V339)</f>
        <v>1720686</v>
      </c>
      <c r="W341" s="82"/>
      <c r="X341" s="82">
        <f>X332+SUM(X337:X339)</f>
        <v>1920686</v>
      </c>
      <c r="Y341" s="82"/>
      <c r="Z341" s="82">
        <f t="shared" si="120"/>
        <v>200000</v>
      </c>
      <c r="AA341" s="82"/>
      <c r="AB341" s="185">
        <f t="shared" si="138"/>
        <v>0.11623271183702322</v>
      </c>
      <c r="AC341" s="159"/>
      <c r="AD341" s="82">
        <f t="shared" si="134"/>
        <v>5000</v>
      </c>
      <c r="AE341" s="82"/>
      <c r="AF341" s="185">
        <f t="shared" si="139"/>
        <v>2.6100310802501525E-3</v>
      </c>
      <c r="AG341" s="82"/>
      <c r="AH341" s="82">
        <f t="shared" si="135"/>
        <v>213000</v>
      </c>
      <c r="AI341" s="82"/>
      <c r="AJ341" s="185">
        <f t="shared" si="140"/>
        <v>0.12473019044484768</v>
      </c>
      <c r="AK341" s="159"/>
      <c r="AL341" s="82">
        <f t="shared" si="123"/>
        <v>220077</v>
      </c>
      <c r="AM341" s="82"/>
      <c r="AN341" s="185">
        <f t="shared" si="141"/>
        <v>0.12941069934358818</v>
      </c>
      <c r="AP341" s="82" t="str">
        <f t="shared" si="124"/>
        <v/>
      </c>
      <c r="AQ341" s="82"/>
      <c r="AR341" s="185" t="e">
        <f t="shared" si="142"/>
        <v>#N/A</v>
      </c>
      <c r="AS341" s="82"/>
      <c r="AT341" s="82" t="str">
        <f t="shared" si="125"/>
        <v/>
      </c>
      <c r="AU341" s="82"/>
      <c r="AV341" s="185" t="e">
        <f t="shared" si="143"/>
        <v>#N/A</v>
      </c>
      <c r="AW341" s="82"/>
      <c r="AX341" s="82">
        <f t="shared" si="136"/>
        <v>13000</v>
      </c>
      <c r="AY341" s="82"/>
      <c r="AZ341" s="185">
        <f t="shared" si="144"/>
        <v>7.6126407313756861E-3</v>
      </c>
      <c r="BA341" s="82"/>
      <c r="BB341" s="82">
        <f t="shared" si="137"/>
        <v>-195000</v>
      </c>
      <c r="BC341" s="82"/>
      <c r="BD341" s="185">
        <f t="shared" si="145"/>
        <v>-0.10179121212975406</v>
      </c>
      <c r="BE341" s="82"/>
      <c r="BF341" s="82">
        <f t="shared" si="128"/>
        <v>20077</v>
      </c>
      <c r="BG341" s="82"/>
      <c r="BH341" s="185">
        <f t="shared" si="146"/>
        <v>1.1805770756240896E-2</v>
      </c>
      <c r="BJ341" s="82" t="str">
        <f t="shared" si="129"/>
        <v/>
      </c>
      <c r="BK341" s="82"/>
      <c r="BL341" s="185" t="e">
        <f t="shared" si="147"/>
        <v>#N/A</v>
      </c>
      <c r="BM341" s="82"/>
    </row>
    <row r="342" spans="2:65" ht="15.75" customHeight="1">
      <c r="C342" s="19"/>
      <c r="D342" s="13"/>
      <c r="E342" s="13"/>
      <c r="F342" s="13"/>
      <c r="G342" s="13" t="s">
        <v>48</v>
      </c>
      <c r="H342" s="13"/>
      <c r="I342" s="13"/>
      <c r="J342" s="13"/>
      <c r="K342" s="23"/>
      <c r="L342" s="66" t="s">
        <v>29</v>
      </c>
      <c r="M342" s="125"/>
      <c r="N342" s="41">
        <f>SUM(N343:N344)</f>
        <v>1707686</v>
      </c>
      <c r="O342" s="41"/>
      <c r="P342" s="41">
        <f>SUM(P343:P344)</f>
        <v>1915686</v>
      </c>
      <c r="Q342" s="41"/>
      <c r="R342" s="41">
        <f>SUM(R343:R344)</f>
        <v>1700609</v>
      </c>
      <c r="S342" s="41"/>
      <c r="T342" s="41" t="e">
        <f>SUM(T343:T344)</f>
        <v>#N/A</v>
      </c>
      <c r="U342" s="41"/>
      <c r="V342" s="41">
        <f>SUM(V343:V344)</f>
        <v>1720686</v>
      </c>
      <c r="W342" s="41"/>
      <c r="X342" s="41">
        <f>SUM(X343:X344)</f>
        <v>1920686</v>
      </c>
      <c r="Y342" s="41"/>
      <c r="Z342" s="41">
        <f t="shared" si="120"/>
        <v>200000</v>
      </c>
      <c r="AA342" s="41"/>
      <c r="AB342" s="181">
        <f t="shared" si="138"/>
        <v>0.11623271183702322</v>
      </c>
      <c r="AC342" s="161"/>
      <c r="AD342" s="41">
        <f t="shared" si="134"/>
        <v>5000</v>
      </c>
      <c r="AE342" s="41"/>
      <c r="AF342" s="181">
        <f t="shared" si="139"/>
        <v>2.6100310802501525E-3</v>
      </c>
      <c r="AG342" s="41"/>
      <c r="AH342" s="41">
        <f t="shared" si="135"/>
        <v>213000</v>
      </c>
      <c r="AI342" s="41"/>
      <c r="AJ342" s="181">
        <f t="shared" si="140"/>
        <v>0.12473019044484768</v>
      </c>
      <c r="AK342" s="161"/>
      <c r="AL342" s="41">
        <f t="shared" si="123"/>
        <v>220077</v>
      </c>
      <c r="AM342" s="41"/>
      <c r="AN342" s="181">
        <f t="shared" si="141"/>
        <v>0.12941069934358818</v>
      </c>
      <c r="AP342" s="41" t="str">
        <f t="shared" si="124"/>
        <v/>
      </c>
      <c r="AQ342" s="41"/>
      <c r="AR342" s="181" t="e">
        <f t="shared" si="142"/>
        <v>#N/A</v>
      </c>
      <c r="AS342" s="41"/>
      <c r="AT342" s="41" t="str">
        <f t="shared" si="125"/>
        <v/>
      </c>
      <c r="AU342" s="41"/>
      <c r="AV342" s="181" t="e">
        <f t="shared" si="143"/>
        <v>#N/A</v>
      </c>
      <c r="AW342" s="41"/>
      <c r="AX342" s="41">
        <f t="shared" si="136"/>
        <v>13000</v>
      </c>
      <c r="AY342" s="41"/>
      <c r="AZ342" s="181">
        <f t="shared" si="144"/>
        <v>7.6126407313756861E-3</v>
      </c>
      <c r="BA342" s="41"/>
      <c r="BB342" s="41">
        <f t="shared" si="137"/>
        <v>-195000</v>
      </c>
      <c r="BC342" s="41"/>
      <c r="BD342" s="181">
        <f t="shared" si="145"/>
        <v>-0.10179121212975406</v>
      </c>
      <c r="BE342" s="41"/>
      <c r="BF342" s="41">
        <f t="shared" si="128"/>
        <v>20077</v>
      </c>
      <c r="BG342" s="41"/>
      <c r="BH342" s="181">
        <f t="shared" si="146"/>
        <v>1.1805770756240896E-2</v>
      </c>
      <c r="BJ342" s="41" t="str">
        <f t="shared" si="129"/>
        <v/>
      </c>
      <c r="BK342" s="41"/>
      <c r="BL342" s="181" t="e">
        <f t="shared" si="147"/>
        <v>#N/A</v>
      </c>
      <c r="BM342" s="41"/>
    </row>
    <row r="343" spans="2:65" ht="15.75" customHeight="1">
      <c r="C343" s="19"/>
      <c r="D343" s="13"/>
      <c r="E343" s="13"/>
      <c r="F343" s="13"/>
      <c r="G343" s="13"/>
      <c r="H343" s="13" t="s">
        <v>49</v>
      </c>
      <c r="I343" s="13"/>
      <c r="J343" s="13"/>
      <c r="K343" s="23"/>
      <c r="L343" s="66"/>
      <c r="M343" s="125"/>
      <c r="N343" s="41">
        <f>N341-N326</f>
        <v>916686</v>
      </c>
      <c r="O343" s="45"/>
      <c r="P343" s="41">
        <f>P341-P326</f>
        <v>1124686</v>
      </c>
      <c r="Q343" s="41"/>
      <c r="R343" s="41">
        <f>R341-R326</f>
        <v>909609</v>
      </c>
      <c r="S343" s="41"/>
      <c r="T343" s="41" t="e">
        <f>T341-T326</f>
        <v>#N/A</v>
      </c>
      <c r="U343" s="41"/>
      <c r="V343" s="41">
        <f>V341-V326</f>
        <v>929686</v>
      </c>
      <c r="W343" s="41"/>
      <c r="X343" s="41">
        <f>X341-X326</f>
        <v>1129686</v>
      </c>
      <c r="Y343" s="41"/>
      <c r="Z343" s="41">
        <f t="shared" si="120"/>
        <v>200000</v>
      </c>
      <c r="AA343" s="41"/>
      <c r="AB343" s="181">
        <f t="shared" si="138"/>
        <v>0.21512639751485985</v>
      </c>
      <c r="AC343" s="161"/>
      <c r="AD343" s="41">
        <f t="shared" si="134"/>
        <v>5000</v>
      </c>
      <c r="AE343" s="41"/>
      <c r="AF343" s="181">
        <f t="shared" si="139"/>
        <v>4.445685284603984E-3</v>
      </c>
      <c r="AG343" s="41"/>
      <c r="AH343" s="41">
        <f t="shared" si="135"/>
        <v>213000</v>
      </c>
      <c r="AI343" s="41"/>
      <c r="AJ343" s="181">
        <f t="shared" si="140"/>
        <v>0.23235873570666499</v>
      </c>
      <c r="AK343" s="161"/>
      <c r="AL343" s="41">
        <f t="shared" si="123"/>
        <v>220077</v>
      </c>
      <c r="AM343" s="41"/>
      <c r="AN343" s="181">
        <f t="shared" si="141"/>
        <v>0.24194681451041045</v>
      </c>
      <c r="AP343" s="41" t="str">
        <f t="shared" si="124"/>
        <v/>
      </c>
      <c r="AQ343" s="41"/>
      <c r="AR343" s="181" t="e">
        <f t="shared" si="142"/>
        <v>#N/A</v>
      </c>
      <c r="AS343" s="41"/>
      <c r="AT343" s="41" t="str">
        <f t="shared" si="125"/>
        <v/>
      </c>
      <c r="AU343" s="41"/>
      <c r="AV343" s="181" t="e">
        <f t="shared" si="143"/>
        <v>#N/A</v>
      </c>
      <c r="AW343" s="41"/>
      <c r="AX343" s="41">
        <f t="shared" si="136"/>
        <v>13000</v>
      </c>
      <c r="AY343" s="41"/>
      <c r="AZ343" s="181">
        <f t="shared" si="144"/>
        <v>1.4181519080688432E-2</v>
      </c>
      <c r="BA343" s="41"/>
      <c r="BB343" s="41">
        <f t="shared" si="137"/>
        <v>-195000</v>
      </c>
      <c r="BC343" s="41"/>
      <c r="BD343" s="181">
        <f t="shared" si="145"/>
        <v>-0.17338172609955138</v>
      </c>
      <c r="BE343" s="41"/>
      <c r="BF343" s="41">
        <f t="shared" si="128"/>
        <v>20077</v>
      </c>
      <c r="BG343" s="41"/>
      <c r="BH343" s="181">
        <f t="shared" si="146"/>
        <v>2.2072121098186237E-2</v>
      </c>
      <c r="BJ343" s="41" t="str">
        <f t="shared" si="129"/>
        <v/>
      </c>
      <c r="BK343" s="41"/>
      <c r="BL343" s="181" t="e">
        <f t="shared" si="147"/>
        <v>#N/A</v>
      </c>
      <c r="BM343" s="41"/>
    </row>
    <row r="344" spans="2:65" ht="15.75" customHeight="1">
      <c r="C344" s="19"/>
      <c r="D344" s="13"/>
      <c r="E344" s="13"/>
      <c r="F344" s="13"/>
      <c r="G344" s="13"/>
      <c r="H344" s="13" t="s">
        <v>317</v>
      </c>
      <c r="I344" s="13"/>
      <c r="J344" s="13"/>
      <c r="K344" s="23"/>
      <c r="L344" s="66"/>
      <c r="M344" s="125"/>
      <c r="N344" s="41">
        <v>791000</v>
      </c>
      <c r="O344" s="45"/>
      <c r="P344" s="41">
        <v>791000</v>
      </c>
      <c r="Q344" s="41"/>
      <c r="R344" s="41">
        <v>791000</v>
      </c>
      <c r="S344" s="41"/>
      <c r="T344" s="41">
        <v>791000</v>
      </c>
      <c r="U344" s="41"/>
      <c r="V344" s="41">
        <v>791000</v>
      </c>
      <c r="W344" s="41"/>
      <c r="X344" s="41">
        <v>791000</v>
      </c>
      <c r="Y344" s="41"/>
      <c r="Z344" s="41">
        <f t="shared" si="120"/>
        <v>0</v>
      </c>
      <c r="AA344" s="41"/>
      <c r="AB344" s="181">
        <f t="shared" si="138"/>
        <v>0</v>
      </c>
      <c r="AC344" s="161"/>
      <c r="AD344" s="41">
        <f t="shared" si="134"/>
        <v>0</v>
      </c>
      <c r="AE344" s="41"/>
      <c r="AF344" s="181">
        <f t="shared" si="139"/>
        <v>0</v>
      </c>
      <c r="AG344" s="41"/>
      <c r="AH344" s="41">
        <f t="shared" si="135"/>
        <v>0</v>
      </c>
      <c r="AI344" s="41"/>
      <c r="AJ344" s="181">
        <f t="shared" si="140"/>
        <v>0</v>
      </c>
      <c r="AK344" s="161"/>
      <c r="AL344" s="41">
        <f t="shared" si="123"/>
        <v>0</v>
      </c>
      <c r="AM344" s="41"/>
      <c r="AN344" s="181">
        <f t="shared" si="141"/>
        <v>0</v>
      </c>
      <c r="AP344" s="41">
        <f t="shared" si="124"/>
        <v>0</v>
      </c>
      <c r="AQ344" s="41"/>
      <c r="AR344" s="181">
        <f t="shared" si="142"/>
        <v>0</v>
      </c>
      <c r="AS344" s="41"/>
      <c r="AT344" s="41">
        <f t="shared" si="125"/>
        <v>0</v>
      </c>
      <c r="AU344" s="41"/>
      <c r="AV344" s="181">
        <f t="shared" si="143"/>
        <v>0</v>
      </c>
      <c r="AW344" s="41"/>
      <c r="AX344" s="41">
        <f t="shared" si="136"/>
        <v>0</v>
      </c>
      <c r="AY344" s="41"/>
      <c r="AZ344" s="181">
        <f t="shared" si="144"/>
        <v>0</v>
      </c>
      <c r="BA344" s="41"/>
      <c r="BB344" s="41">
        <f t="shared" si="137"/>
        <v>0</v>
      </c>
      <c r="BC344" s="41"/>
      <c r="BD344" s="181">
        <f t="shared" si="145"/>
        <v>0</v>
      </c>
      <c r="BE344" s="41"/>
      <c r="BF344" s="41">
        <f t="shared" si="128"/>
        <v>0</v>
      </c>
      <c r="BG344" s="41"/>
      <c r="BH344" s="181">
        <f t="shared" si="146"/>
        <v>0</v>
      </c>
      <c r="BJ344" s="41">
        <f t="shared" si="129"/>
        <v>0</v>
      </c>
      <c r="BK344" s="41"/>
      <c r="BL344" s="181">
        <f t="shared" si="147"/>
        <v>0</v>
      </c>
      <c r="BM344" s="41"/>
    </row>
    <row r="345" spans="2:65" ht="15.75" customHeight="1">
      <c r="C345" s="30"/>
      <c r="D345" s="13"/>
      <c r="E345" s="18"/>
      <c r="F345" s="13"/>
      <c r="G345" s="13"/>
      <c r="H345" s="13"/>
      <c r="I345" s="13"/>
      <c r="J345" s="4"/>
      <c r="K345" s="54"/>
      <c r="L345" s="31"/>
      <c r="M345" s="125"/>
      <c r="N345" s="125"/>
      <c r="O345" s="45"/>
      <c r="P345" s="125"/>
      <c r="Q345" s="125"/>
      <c r="R345" s="125"/>
      <c r="S345" s="125"/>
      <c r="T345" s="125"/>
      <c r="U345" s="125"/>
      <c r="V345" s="125"/>
      <c r="W345" s="125"/>
      <c r="X345" s="125"/>
      <c r="Y345" s="125"/>
      <c r="Z345" s="41" t="str">
        <f t="shared" si="120"/>
        <v/>
      </c>
      <c r="AA345" s="125"/>
      <c r="AB345" s="181" t="str">
        <f t="shared" si="138"/>
        <v/>
      </c>
      <c r="AC345" s="161"/>
      <c r="AD345" s="41" t="str">
        <f t="shared" si="134"/>
        <v/>
      </c>
      <c r="AE345" s="125"/>
      <c r="AF345" s="181" t="str">
        <f t="shared" si="139"/>
        <v/>
      </c>
      <c r="AG345" s="125"/>
      <c r="AH345" s="41" t="str">
        <f t="shared" si="135"/>
        <v/>
      </c>
      <c r="AI345" s="125"/>
      <c r="AJ345" s="181" t="str">
        <f t="shared" si="140"/>
        <v/>
      </c>
      <c r="AK345" s="161"/>
      <c r="AL345" s="41" t="str">
        <f t="shared" si="123"/>
        <v/>
      </c>
      <c r="AM345" s="125"/>
      <c r="AN345" s="181" t="str">
        <f t="shared" si="141"/>
        <v/>
      </c>
      <c r="AP345" s="41" t="str">
        <f t="shared" si="124"/>
        <v/>
      </c>
      <c r="AQ345" s="125"/>
      <c r="AR345" s="181" t="str">
        <f t="shared" si="142"/>
        <v/>
      </c>
      <c r="AS345" s="125"/>
      <c r="AT345" s="41" t="str">
        <f t="shared" si="125"/>
        <v/>
      </c>
      <c r="AU345" s="125"/>
      <c r="AV345" s="181" t="str">
        <f t="shared" si="143"/>
        <v/>
      </c>
      <c r="AW345" s="125"/>
      <c r="AX345" s="41" t="str">
        <f t="shared" si="136"/>
        <v/>
      </c>
      <c r="AY345" s="125"/>
      <c r="AZ345" s="181" t="str">
        <f t="shared" si="144"/>
        <v/>
      </c>
      <c r="BA345" s="125"/>
      <c r="BB345" s="41" t="str">
        <f t="shared" si="137"/>
        <v/>
      </c>
      <c r="BC345" s="125"/>
      <c r="BD345" s="181" t="str">
        <f t="shared" si="145"/>
        <v/>
      </c>
      <c r="BE345" s="125"/>
      <c r="BF345" s="41" t="str">
        <f t="shared" si="128"/>
        <v/>
      </c>
      <c r="BG345" s="125"/>
      <c r="BH345" s="181" t="str">
        <f t="shared" si="146"/>
        <v/>
      </c>
      <c r="BJ345" s="41" t="str">
        <f t="shared" si="129"/>
        <v/>
      </c>
      <c r="BK345" s="125"/>
      <c r="BL345" s="181" t="str">
        <f t="shared" si="147"/>
        <v/>
      </c>
      <c r="BM345" s="125"/>
    </row>
    <row r="346" spans="2:65" ht="15.75" customHeight="1">
      <c r="C346" s="30"/>
      <c r="D346" s="13"/>
      <c r="E346" s="18"/>
      <c r="F346" s="13"/>
      <c r="G346" s="4"/>
      <c r="H346" s="13"/>
      <c r="I346" s="13"/>
      <c r="J346" s="4"/>
      <c r="K346" s="54"/>
      <c r="L346" s="31"/>
      <c r="M346" s="125"/>
      <c r="N346" s="125"/>
      <c r="O346" s="45"/>
      <c r="P346" s="125"/>
      <c r="Q346" s="125"/>
      <c r="R346" s="41"/>
      <c r="S346" s="41"/>
      <c r="T346" s="41"/>
      <c r="U346" s="125"/>
      <c r="V346" s="41"/>
      <c r="W346" s="41"/>
      <c r="X346" s="41"/>
      <c r="Y346" s="41"/>
      <c r="Z346" s="41" t="str">
        <f t="shared" si="120"/>
        <v/>
      </c>
      <c r="AA346" s="125"/>
      <c r="AB346" s="181" t="str">
        <f t="shared" si="138"/>
        <v/>
      </c>
      <c r="AC346" s="161"/>
      <c r="AD346" s="41" t="str">
        <f t="shared" si="134"/>
        <v/>
      </c>
      <c r="AE346" s="125"/>
      <c r="AF346" s="181" t="str">
        <f t="shared" si="139"/>
        <v/>
      </c>
      <c r="AG346" s="125"/>
      <c r="AH346" s="41" t="str">
        <f t="shared" si="135"/>
        <v/>
      </c>
      <c r="AI346" s="125"/>
      <c r="AJ346" s="181" t="str">
        <f t="shared" si="140"/>
        <v/>
      </c>
      <c r="AK346" s="161"/>
      <c r="AL346" s="41" t="str">
        <f t="shared" si="123"/>
        <v/>
      </c>
      <c r="AM346" s="125"/>
      <c r="AN346" s="181" t="str">
        <f t="shared" si="141"/>
        <v/>
      </c>
      <c r="AP346" s="41" t="str">
        <f t="shared" si="124"/>
        <v/>
      </c>
      <c r="AQ346" s="125"/>
      <c r="AR346" s="181" t="str">
        <f t="shared" si="142"/>
        <v/>
      </c>
      <c r="AS346" s="125"/>
      <c r="AT346" s="41" t="str">
        <f t="shared" si="125"/>
        <v/>
      </c>
      <c r="AU346" s="125"/>
      <c r="AV346" s="181" t="str">
        <f t="shared" si="143"/>
        <v/>
      </c>
      <c r="AW346" s="125"/>
      <c r="AX346" s="41" t="str">
        <f t="shared" si="136"/>
        <v/>
      </c>
      <c r="AY346" s="125"/>
      <c r="AZ346" s="181" t="str">
        <f t="shared" si="144"/>
        <v/>
      </c>
      <c r="BA346" s="125"/>
      <c r="BB346" s="41" t="str">
        <f t="shared" si="137"/>
        <v/>
      </c>
      <c r="BC346" s="125"/>
      <c r="BD346" s="181" t="str">
        <f t="shared" si="145"/>
        <v/>
      </c>
      <c r="BE346" s="125"/>
      <c r="BF346" s="41" t="str">
        <f t="shared" si="128"/>
        <v/>
      </c>
      <c r="BG346" s="125"/>
      <c r="BH346" s="181" t="str">
        <f t="shared" si="146"/>
        <v/>
      </c>
      <c r="BJ346" s="41" t="str">
        <f t="shared" si="129"/>
        <v/>
      </c>
      <c r="BK346" s="125"/>
      <c r="BL346" s="181" t="str">
        <f t="shared" si="147"/>
        <v/>
      </c>
      <c r="BM346" s="125"/>
    </row>
    <row r="347" spans="2:65" ht="15.75" customHeight="1">
      <c r="C347" s="30"/>
      <c r="D347" s="13"/>
      <c r="E347" s="18"/>
      <c r="F347" s="13"/>
      <c r="G347" s="13"/>
      <c r="H347" s="13"/>
      <c r="I347" s="13"/>
      <c r="J347" s="4"/>
      <c r="K347" s="54"/>
      <c r="L347" s="31"/>
      <c r="M347" s="125"/>
      <c r="N347" s="125"/>
      <c r="O347" s="45"/>
      <c r="P347" s="125"/>
      <c r="Q347" s="125"/>
      <c r="R347" s="125"/>
      <c r="S347" s="125"/>
      <c r="T347" s="125"/>
      <c r="U347" s="125"/>
      <c r="V347" s="125"/>
      <c r="W347" s="125"/>
      <c r="X347" s="125"/>
      <c r="Y347" s="125"/>
      <c r="Z347" s="41" t="str">
        <f t="shared" si="120"/>
        <v/>
      </c>
      <c r="AA347" s="125"/>
      <c r="AB347" s="181" t="str">
        <f t="shared" si="138"/>
        <v/>
      </c>
      <c r="AC347" s="161"/>
      <c r="AD347" s="41" t="str">
        <f t="shared" si="134"/>
        <v/>
      </c>
      <c r="AE347" s="125"/>
      <c r="AF347" s="181" t="str">
        <f t="shared" si="139"/>
        <v/>
      </c>
      <c r="AG347" s="125"/>
      <c r="AH347" s="41" t="str">
        <f t="shared" si="135"/>
        <v/>
      </c>
      <c r="AI347" s="125"/>
      <c r="AJ347" s="181" t="str">
        <f t="shared" si="140"/>
        <v/>
      </c>
      <c r="AK347" s="161"/>
      <c r="AL347" s="41" t="str">
        <f t="shared" si="123"/>
        <v/>
      </c>
      <c r="AM347" s="125"/>
      <c r="AN347" s="181" t="str">
        <f t="shared" si="141"/>
        <v/>
      </c>
      <c r="AP347" s="41" t="str">
        <f t="shared" si="124"/>
        <v/>
      </c>
      <c r="AQ347" s="125"/>
      <c r="AR347" s="181" t="str">
        <f t="shared" si="142"/>
        <v/>
      </c>
      <c r="AS347" s="125"/>
      <c r="AT347" s="41" t="str">
        <f t="shared" si="125"/>
        <v/>
      </c>
      <c r="AU347" s="125"/>
      <c r="AV347" s="181" t="str">
        <f t="shared" si="143"/>
        <v/>
      </c>
      <c r="AW347" s="125"/>
      <c r="AX347" s="41" t="str">
        <f t="shared" si="136"/>
        <v/>
      </c>
      <c r="AY347" s="125"/>
      <c r="AZ347" s="181" t="str">
        <f t="shared" si="144"/>
        <v/>
      </c>
      <c r="BA347" s="125"/>
      <c r="BB347" s="41" t="str">
        <f t="shared" si="137"/>
        <v/>
      </c>
      <c r="BC347" s="125"/>
      <c r="BD347" s="181" t="str">
        <f t="shared" si="145"/>
        <v/>
      </c>
      <c r="BE347" s="125"/>
      <c r="BF347" s="41" t="str">
        <f t="shared" si="128"/>
        <v/>
      </c>
      <c r="BG347" s="125"/>
      <c r="BH347" s="181" t="str">
        <f t="shared" si="146"/>
        <v/>
      </c>
      <c r="BJ347" s="41" t="str">
        <f t="shared" si="129"/>
        <v/>
      </c>
      <c r="BK347" s="125"/>
      <c r="BL347" s="181" t="str">
        <f t="shared" si="147"/>
        <v/>
      </c>
      <c r="BM347" s="125"/>
    </row>
    <row r="348" spans="2:65" ht="15.75" customHeight="1">
      <c r="C348" s="13" t="s">
        <v>292</v>
      </c>
      <c r="D348" s="13"/>
      <c r="E348" s="13"/>
      <c r="F348" s="13"/>
      <c r="G348" s="13"/>
      <c r="H348" s="13"/>
      <c r="I348" s="13"/>
      <c r="J348" s="13"/>
      <c r="K348" s="23"/>
      <c r="L348" s="66"/>
      <c r="M348" s="125"/>
      <c r="N348" s="41">
        <f>N341</f>
        <v>1707686</v>
      </c>
      <c r="O348" s="45"/>
      <c r="P348" s="41">
        <f>P341</f>
        <v>1915686</v>
      </c>
      <c r="Q348" s="41"/>
      <c r="R348" s="41">
        <f>R341</f>
        <v>1700609</v>
      </c>
      <c r="S348" s="41"/>
      <c r="T348" s="41" t="e">
        <f>T341</f>
        <v>#N/A</v>
      </c>
      <c r="U348" s="41"/>
      <c r="V348" s="41">
        <f>V341</f>
        <v>1720686</v>
      </c>
      <c r="W348" s="41"/>
      <c r="X348" s="41">
        <f>X341</f>
        <v>1920686</v>
      </c>
      <c r="Y348" s="41"/>
      <c r="Z348" s="41">
        <f t="shared" si="120"/>
        <v>200000</v>
      </c>
      <c r="AA348" s="41"/>
      <c r="AB348" s="181">
        <f t="shared" si="138"/>
        <v>0.11623271183702322</v>
      </c>
      <c r="AC348" s="161"/>
      <c r="AD348" s="41">
        <f t="shared" si="134"/>
        <v>5000</v>
      </c>
      <c r="AE348" s="41"/>
      <c r="AF348" s="181">
        <f t="shared" si="139"/>
        <v>2.6100310802501525E-3</v>
      </c>
      <c r="AG348" s="41"/>
      <c r="AH348" s="41">
        <f t="shared" si="135"/>
        <v>213000</v>
      </c>
      <c r="AI348" s="41"/>
      <c r="AJ348" s="181">
        <f t="shared" si="140"/>
        <v>0.12473019044484768</v>
      </c>
      <c r="AK348" s="161"/>
      <c r="AL348" s="41">
        <f t="shared" si="123"/>
        <v>220077</v>
      </c>
      <c r="AM348" s="41"/>
      <c r="AN348" s="181">
        <f t="shared" si="141"/>
        <v>0.12941069934358818</v>
      </c>
      <c r="AP348" s="41" t="str">
        <f t="shared" si="124"/>
        <v/>
      </c>
      <c r="AQ348" s="41"/>
      <c r="AR348" s="181" t="e">
        <f t="shared" si="142"/>
        <v>#N/A</v>
      </c>
      <c r="AS348" s="41"/>
      <c r="AT348" s="41" t="str">
        <f t="shared" si="125"/>
        <v/>
      </c>
      <c r="AU348" s="41"/>
      <c r="AV348" s="181" t="e">
        <f t="shared" si="143"/>
        <v>#N/A</v>
      </c>
      <c r="AW348" s="41"/>
      <c r="AX348" s="41">
        <f t="shared" si="136"/>
        <v>13000</v>
      </c>
      <c r="AY348" s="41"/>
      <c r="AZ348" s="181">
        <f t="shared" si="144"/>
        <v>7.6126407313756861E-3</v>
      </c>
      <c r="BA348" s="41"/>
      <c r="BB348" s="41">
        <f t="shared" si="137"/>
        <v>-195000</v>
      </c>
      <c r="BC348" s="41"/>
      <c r="BD348" s="181">
        <f t="shared" si="145"/>
        <v>-0.10179121212975406</v>
      </c>
      <c r="BE348" s="41"/>
      <c r="BF348" s="41">
        <f t="shared" si="128"/>
        <v>20077</v>
      </c>
      <c r="BG348" s="41"/>
      <c r="BH348" s="181">
        <f t="shared" si="146"/>
        <v>1.1805770756240896E-2</v>
      </c>
      <c r="BJ348" s="41" t="str">
        <f t="shared" si="129"/>
        <v/>
      </c>
      <c r="BK348" s="41"/>
      <c r="BL348" s="181" t="e">
        <f t="shared" si="147"/>
        <v>#N/A</v>
      </c>
      <c r="BM348" s="41"/>
    </row>
    <row r="349" spans="2:65" ht="15.75" customHeight="1">
      <c r="C349" s="13"/>
      <c r="D349" s="13"/>
      <c r="E349" s="13"/>
      <c r="F349" s="13"/>
      <c r="G349" s="13"/>
      <c r="H349" s="13"/>
      <c r="I349" s="13"/>
      <c r="J349" s="13"/>
      <c r="K349" s="23"/>
      <c r="L349" s="66"/>
      <c r="M349" s="125"/>
      <c r="N349" s="95"/>
      <c r="O349" s="45"/>
      <c r="P349" s="95"/>
      <c r="Q349" s="95"/>
      <c r="R349" s="95"/>
      <c r="S349" s="95"/>
      <c r="T349" s="95"/>
      <c r="U349" s="95"/>
      <c r="V349" s="95"/>
      <c r="W349" s="95"/>
      <c r="X349" s="95"/>
      <c r="Y349" s="95"/>
      <c r="Z349" s="41" t="str">
        <f t="shared" si="120"/>
        <v/>
      </c>
      <c r="AA349" s="95"/>
      <c r="AB349" s="181" t="str">
        <f t="shared" si="138"/>
        <v/>
      </c>
      <c r="AC349" s="161"/>
      <c r="AD349" s="41" t="str">
        <f t="shared" si="134"/>
        <v/>
      </c>
      <c r="AE349" s="95"/>
      <c r="AF349" s="181" t="str">
        <f t="shared" si="139"/>
        <v/>
      </c>
      <c r="AG349" s="95"/>
      <c r="AH349" s="41" t="str">
        <f t="shared" si="135"/>
        <v/>
      </c>
      <c r="AI349" s="95"/>
      <c r="AJ349" s="181" t="str">
        <f t="shared" si="140"/>
        <v/>
      </c>
      <c r="AK349" s="161"/>
      <c r="AL349" s="41" t="str">
        <f t="shared" si="123"/>
        <v/>
      </c>
      <c r="AM349" s="95"/>
      <c r="AN349" s="181" t="str">
        <f t="shared" si="141"/>
        <v/>
      </c>
      <c r="AP349" s="41" t="str">
        <f t="shared" si="124"/>
        <v/>
      </c>
      <c r="AQ349" s="95"/>
      <c r="AR349" s="181" t="str">
        <f t="shared" si="142"/>
        <v/>
      </c>
      <c r="AS349" s="95"/>
      <c r="AT349" s="41" t="str">
        <f t="shared" si="125"/>
        <v/>
      </c>
      <c r="AU349" s="95"/>
      <c r="AV349" s="181" t="str">
        <f t="shared" si="143"/>
        <v/>
      </c>
      <c r="AW349" s="95"/>
      <c r="AX349" s="41" t="str">
        <f t="shared" si="136"/>
        <v/>
      </c>
      <c r="AY349" s="95"/>
      <c r="AZ349" s="181" t="str">
        <f t="shared" si="144"/>
        <v/>
      </c>
      <c r="BA349" s="95"/>
      <c r="BB349" s="41" t="str">
        <f t="shared" si="137"/>
        <v/>
      </c>
      <c r="BC349" s="95"/>
      <c r="BD349" s="181" t="str">
        <f t="shared" si="145"/>
        <v/>
      </c>
      <c r="BE349" s="95"/>
      <c r="BF349" s="41" t="str">
        <f t="shared" si="128"/>
        <v/>
      </c>
      <c r="BG349" s="95"/>
      <c r="BH349" s="181" t="str">
        <f t="shared" si="146"/>
        <v/>
      </c>
      <c r="BJ349" s="41" t="str">
        <f t="shared" si="129"/>
        <v/>
      </c>
      <c r="BK349" s="95"/>
      <c r="BL349" s="181" t="str">
        <f t="shared" si="147"/>
        <v/>
      </c>
      <c r="BM349" s="95"/>
    </row>
    <row r="350" spans="2:65" ht="15.75" customHeight="1">
      <c r="C350" s="13" t="s">
        <v>293</v>
      </c>
      <c r="D350" s="13"/>
      <c r="E350" s="13"/>
      <c r="F350" s="13"/>
      <c r="G350" s="13"/>
      <c r="H350" s="13"/>
      <c r="I350" s="13"/>
      <c r="J350" s="13"/>
      <c r="K350" s="23"/>
      <c r="L350" s="66"/>
      <c r="M350" s="125"/>
      <c r="N350" s="41">
        <f>N342</f>
        <v>1707686</v>
      </c>
      <c r="O350" s="45"/>
      <c r="P350" s="41">
        <f>P342</f>
        <v>1915686</v>
      </c>
      <c r="Q350" s="41"/>
      <c r="R350" s="41">
        <f>R342</f>
        <v>1700609</v>
      </c>
      <c r="S350" s="41"/>
      <c r="T350" s="41" t="e">
        <f>T342</f>
        <v>#N/A</v>
      </c>
      <c r="U350" s="41"/>
      <c r="V350" s="41">
        <f>V342</f>
        <v>1720686</v>
      </c>
      <c r="W350" s="41"/>
      <c r="X350" s="41">
        <f>X342</f>
        <v>1920686</v>
      </c>
      <c r="Y350" s="41"/>
      <c r="Z350" s="41">
        <f t="shared" si="120"/>
        <v>200000</v>
      </c>
      <c r="AA350" s="41"/>
      <c r="AB350" s="181">
        <f t="shared" si="138"/>
        <v>0.11623271183702322</v>
      </c>
      <c r="AC350" s="161"/>
      <c r="AD350" s="41">
        <f t="shared" si="134"/>
        <v>5000</v>
      </c>
      <c r="AE350" s="41"/>
      <c r="AF350" s="181">
        <f t="shared" si="139"/>
        <v>2.6100310802501525E-3</v>
      </c>
      <c r="AG350" s="41"/>
      <c r="AH350" s="41">
        <f t="shared" si="135"/>
        <v>213000</v>
      </c>
      <c r="AI350" s="41"/>
      <c r="AJ350" s="181">
        <f t="shared" si="140"/>
        <v>0.12473019044484768</v>
      </c>
      <c r="AK350" s="161"/>
      <c r="AL350" s="41">
        <f t="shared" si="123"/>
        <v>220077</v>
      </c>
      <c r="AM350" s="41"/>
      <c r="AN350" s="181">
        <f t="shared" si="141"/>
        <v>0.12941069934358818</v>
      </c>
      <c r="AP350" s="41" t="str">
        <f t="shared" si="124"/>
        <v/>
      </c>
      <c r="AQ350" s="41"/>
      <c r="AR350" s="181" t="e">
        <f t="shared" si="142"/>
        <v>#N/A</v>
      </c>
      <c r="AS350" s="41"/>
      <c r="AT350" s="41" t="str">
        <f t="shared" si="125"/>
        <v/>
      </c>
      <c r="AU350" s="41"/>
      <c r="AV350" s="181" t="e">
        <f t="shared" si="143"/>
        <v>#N/A</v>
      </c>
      <c r="AW350" s="41"/>
      <c r="AX350" s="41">
        <f t="shared" si="136"/>
        <v>13000</v>
      </c>
      <c r="AY350" s="41"/>
      <c r="AZ350" s="181">
        <f t="shared" si="144"/>
        <v>7.6126407313756861E-3</v>
      </c>
      <c r="BA350" s="41"/>
      <c r="BB350" s="41">
        <f t="shared" si="137"/>
        <v>-195000</v>
      </c>
      <c r="BC350" s="41"/>
      <c r="BD350" s="181">
        <f t="shared" si="145"/>
        <v>-0.10179121212975406</v>
      </c>
      <c r="BE350" s="41"/>
      <c r="BF350" s="41">
        <f t="shared" si="128"/>
        <v>20077</v>
      </c>
      <c r="BG350" s="41"/>
      <c r="BH350" s="181">
        <f t="shared" si="146"/>
        <v>1.1805770756240896E-2</v>
      </c>
      <c r="BJ350" s="41" t="str">
        <f t="shared" si="129"/>
        <v/>
      </c>
      <c r="BK350" s="41"/>
      <c r="BL350" s="181" t="e">
        <f t="shared" si="147"/>
        <v>#N/A</v>
      </c>
      <c r="BM350" s="41"/>
    </row>
    <row r="351" spans="2:65" ht="15.75" customHeight="1">
      <c r="C351" s="13"/>
      <c r="D351" s="13"/>
      <c r="E351" s="13"/>
      <c r="F351" s="13"/>
      <c r="G351" s="13"/>
      <c r="H351" s="13"/>
      <c r="I351" s="13"/>
      <c r="J351" s="13"/>
      <c r="K351" s="23"/>
      <c r="L351" s="66"/>
      <c r="M351" s="125"/>
      <c r="N351" s="41"/>
      <c r="O351" s="45"/>
      <c r="P351" s="41"/>
      <c r="Q351" s="41"/>
      <c r="R351" s="41"/>
      <c r="S351" s="41"/>
      <c r="T351" s="41"/>
      <c r="U351" s="41"/>
      <c r="V351" s="41"/>
      <c r="W351" s="41"/>
      <c r="X351" s="41"/>
      <c r="Y351" s="41"/>
      <c r="Z351" s="41" t="str">
        <f t="shared" si="120"/>
        <v/>
      </c>
      <c r="AA351" s="41"/>
      <c r="AB351" s="181" t="str">
        <f t="shared" si="138"/>
        <v/>
      </c>
      <c r="AC351" s="161"/>
      <c r="AD351" s="41" t="str">
        <f t="shared" si="134"/>
        <v/>
      </c>
      <c r="AE351" s="41"/>
      <c r="AF351" s="181" t="str">
        <f t="shared" si="139"/>
        <v/>
      </c>
      <c r="AG351" s="41"/>
      <c r="AH351" s="41" t="str">
        <f t="shared" si="135"/>
        <v/>
      </c>
      <c r="AI351" s="41"/>
      <c r="AJ351" s="181" t="str">
        <f t="shared" si="140"/>
        <v/>
      </c>
      <c r="AK351" s="161"/>
      <c r="AL351" s="41" t="str">
        <f t="shared" si="123"/>
        <v/>
      </c>
      <c r="AM351" s="41"/>
      <c r="AN351" s="181" t="str">
        <f t="shared" si="141"/>
        <v/>
      </c>
      <c r="AP351" s="41" t="str">
        <f t="shared" si="124"/>
        <v/>
      </c>
      <c r="AQ351" s="41"/>
      <c r="AR351" s="181" t="str">
        <f t="shared" si="142"/>
        <v/>
      </c>
      <c r="AS351" s="41"/>
      <c r="AT351" s="41" t="str">
        <f t="shared" si="125"/>
        <v/>
      </c>
      <c r="AU351" s="41"/>
      <c r="AV351" s="181" t="str">
        <f t="shared" si="143"/>
        <v/>
      </c>
      <c r="AW351" s="41"/>
      <c r="AX351" s="41" t="str">
        <f t="shared" si="136"/>
        <v/>
      </c>
      <c r="AY351" s="41"/>
      <c r="AZ351" s="181" t="str">
        <f t="shared" si="144"/>
        <v/>
      </c>
      <c r="BA351" s="41"/>
      <c r="BB351" s="41" t="str">
        <f t="shared" si="137"/>
        <v/>
      </c>
      <c r="BC351" s="41"/>
      <c r="BD351" s="181" t="str">
        <f t="shared" si="145"/>
        <v/>
      </c>
      <c r="BE351" s="41"/>
      <c r="BF351" s="41" t="str">
        <f t="shared" si="128"/>
        <v/>
      </c>
      <c r="BG351" s="41"/>
      <c r="BH351" s="181" t="str">
        <f t="shared" si="146"/>
        <v/>
      </c>
      <c r="BJ351" s="41" t="str">
        <f t="shared" si="129"/>
        <v/>
      </c>
      <c r="BK351" s="41"/>
      <c r="BL351" s="181" t="str">
        <f t="shared" si="147"/>
        <v/>
      </c>
      <c r="BM351" s="41"/>
    </row>
    <row r="352" spans="2:65" ht="15.75" customHeight="1">
      <c r="C352" s="13"/>
      <c r="D352" s="13"/>
      <c r="E352" s="13"/>
      <c r="F352" s="13"/>
      <c r="G352" s="13"/>
      <c r="H352" s="13"/>
      <c r="I352" s="13"/>
      <c r="J352" s="13"/>
      <c r="K352" s="23"/>
      <c r="L352" s="66"/>
      <c r="M352" s="125"/>
      <c r="N352" s="41"/>
      <c r="O352" s="45"/>
      <c r="P352" s="41"/>
      <c r="Q352" s="41"/>
      <c r="R352" s="41"/>
      <c r="S352" s="41"/>
      <c r="T352" s="41"/>
      <c r="U352" s="41"/>
      <c r="V352" s="41"/>
      <c r="W352" s="41"/>
      <c r="X352" s="41"/>
      <c r="Y352" s="41"/>
      <c r="Z352" s="41" t="str">
        <f t="shared" si="120"/>
        <v/>
      </c>
      <c r="AA352" s="41"/>
      <c r="AB352" s="181" t="str">
        <f t="shared" si="138"/>
        <v/>
      </c>
      <c r="AC352" s="161"/>
      <c r="AD352" s="41" t="str">
        <f t="shared" si="134"/>
        <v/>
      </c>
      <c r="AE352" s="41"/>
      <c r="AF352" s="181" t="str">
        <f t="shared" si="139"/>
        <v/>
      </c>
      <c r="AG352" s="41"/>
      <c r="AH352" s="41" t="str">
        <f t="shared" si="135"/>
        <v/>
      </c>
      <c r="AI352" s="41"/>
      <c r="AJ352" s="181" t="str">
        <f t="shared" si="140"/>
        <v/>
      </c>
      <c r="AK352" s="161"/>
      <c r="AL352" s="41" t="str">
        <f t="shared" si="123"/>
        <v/>
      </c>
      <c r="AM352" s="41"/>
      <c r="AN352" s="181" t="str">
        <f t="shared" si="141"/>
        <v/>
      </c>
      <c r="AP352" s="41" t="str">
        <f t="shared" si="124"/>
        <v/>
      </c>
      <c r="AQ352" s="41"/>
      <c r="AR352" s="181" t="str">
        <f t="shared" si="142"/>
        <v/>
      </c>
      <c r="AS352" s="41"/>
      <c r="AT352" s="41" t="str">
        <f t="shared" si="125"/>
        <v/>
      </c>
      <c r="AU352" s="41"/>
      <c r="AV352" s="181" t="str">
        <f t="shared" si="143"/>
        <v/>
      </c>
      <c r="AW352" s="41"/>
      <c r="AX352" s="41" t="str">
        <f t="shared" si="136"/>
        <v/>
      </c>
      <c r="AY352" s="41"/>
      <c r="AZ352" s="181" t="str">
        <f t="shared" si="144"/>
        <v/>
      </c>
      <c r="BA352" s="41"/>
      <c r="BB352" s="41" t="str">
        <f t="shared" si="137"/>
        <v/>
      </c>
      <c r="BC352" s="41"/>
      <c r="BD352" s="181" t="str">
        <f t="shared" si="145"/>
        <v/>
      </c>
      <c r="BE352" s="41"/>
      <c r="BF352" s="41" t="str">
        <f t="shared" si="128"/>
        <v/>
      </c>
      <c r="BG352" s="41"/>
      <c r="BH352" s="181" t="str">
        <f t="shared" si="146"/>
        <v/>
      </c>
      <c r="BJ352" s="41" t="str">
        <f t="shared" si="129"/>
        <v/>
      </c>
      <c r="BK352" s="41"/>
      <c r="BL352" s="181" t="str">
        <f t="shared" si="147"/>
        <v/>
      </c>
      <c r="BM352" s="41"/>
    </row>
    <row r="353" spans="2:65" ht="15.75" customHeight="1">
      <c r="C353" s="121"/>
      <c r="D353" s="129"/>
      <c r="E353" s="13"/>
      <c r="F353" s="13"/>
      <c r="G353" s="13"/>
      <c r="H353" s="13"/>
      <c r="I353" s="13"/>
      <c r="J353" s="13"/>
      <c r="K353" s="23"/>
      <c r="L353" s="66"/>
      <c r="M353" s="125"/>
      <c r="N353" s="41"/>
      <c r="O353" s="45"/>
      <c r="P353" s="41"/>
      <c r="Q353" s="41"/>
      <c r="R353" s="41"/>
      <c r="S353" s="41"/>
      <c r="T353" s="41"/>
      <c r="U353" s="41"/>
      <c r="V353" s="41"/>
      <c r="W353" s="41"/>
      <c r="X353" s="41"/>
      <c r="Y353" s="41"/>
      <c r="Z353" s="41" t="str">
        <f t="shared" si="120"/>
        <v/>
      </c>
      <c r="AA353" s="41"/>
      <c r="AB353" s="181" t="str">
        <f t="shared" si="138"/>
        <v/>
      </c>
      <c r="AC353" s="161"/>
      <c r="AD353" s="41" t="str">
        <f t="shared" si="134"/>
        <v/>
      </c>
      <c r="AE353" s="41"/>
      <c r="AF353" s="181" t="str">
        <f t="shared" si="139"/>
        <v/>
      </c>
      <c r="AG353" s="41"/>
      <c r="AH353" s="41" t="str">
        <f t="shared" si="135"/>
        <v/>
      </c>
      <c r="AI353" s="41"/>
      <c r="AJ353" s="181" t="str">
        <f t="shared" si="140"/>
        <v/>
      </c>
      <c r="AK353" s="161"/>
      <c r="AL353" s="41" t="str">
        <f t="shared" si="123"/>
        <v/>
      </c>
      <c r="AM353" s="41"/>
      <c r="AN353" s="181" t="str">
        <f t="shared" si="141"/>
        <v/>
      </c>
      <c r="AP353" s="41" t="str">
        <f t="shared" si="124"/>
        <v/>
      </c>
      <c r="AQ353" s="41"/>
      <c r="AR353" s="181" t="str">
        <f t="shared" si="142"/>
        <v/>
      </c>
      <c r="AS353" s="41"/>
      <c r="AT353" s="41" t="str">
        <f t="shared" si="125"/>
        <v/>
      </c>
      <c r="AU353" s="41"/>
      <c r="AV353" s="181" t="str">
        <f t="shared" si="143"/>
        <v/>
      </c>
      <c r="AW353" s="41"/>
      <c r="AX353" s="41" t="str">
        <f t="shared" si="136"/>
        <v/>
      </c>
      <c r="AY353" s="41"/>
      <c r="AZ353" s="181" t="str">
        <f t="shared" si="144"/>
        <v/>
      </c>
      <c r="BA353" s="41"/>
      <c r="BB353" s="41" t="str">
        <f t="shared" si="137"/>
        <v/>
      </c>
      <c r="BC353" s="41"/>
      <c r="BD353" s="181" t="str">
        <f t="shared" si="145"/>
        <v/>
      </c>
      <c r="BE353" s="41"/>
      <c r="BF353" s="41" t="str">
        <f t="shared" si="128"/>
        <v/>
      </c>
      <c r="BG353" s="41"/>
      <c r="BH353" s="181" t="str">
        <f t="shared" si="146"/>
        <v/>
      </c>
      <c r="BJ353" s="41" t="str">
        <f t="shared" si="129"/>
        <v/>
      </c>
      <c r="BK353" s="41"/>
      <c r="BL353" s="181" t="str">
        <f t="shared" si="147"/>
        <v/>
      </c>
      <c r="BM353" s="41"/>
    </row>
    <row r="354" spans="2:65" ht="15.75" customHeight="1">
      <c r="C354" s="121"/>
      <c r="D354" s="129"/>
      <c r="E354" s="13"/>
      <c r="F354" s="13"/>
      <c r="G354" s="13"/>
      <c r="H354" s="13"/>
      <c r="I354" s="13"/>
      <c r="J354" s="13"/>
      <c r="K354" s="23"/>
      <c r="L354" s="66"/>
      <c r="M354" s="125"/>
      <c r="N354" s="125"/>
      <c r="O354" s="45"/>
      <c r="P354" s="125"/>
      <c r="Q354" s="125"/>
      <c r="R354" s="125"/>
      <c r="S354" s="125"/>
      <c r="T354" s="125"/>
      <c r="U354" s="125"/>
      <c r="V354" s="125"/>
      <c r="W354" s="125"/>
      <c r="X354" s="125"/>
      <c r="Y354" s="125"/>
      <c r="Z354" s="41" t="str">
        <f t="shared" si="120"/>
        <v/>
      </c>
      <c r="AA354" s="125"/>
      <c r="AB354" s="181" t="str">
        <f t="shared" si="138"/>
        <v/>
      </c>
      <c r="AC354" s="161"/>
      <c r="AD354" s="41" t="str">
        <f t="shared" si="134"/>
        <v/>
      </c>
      <c r="AE354" s="125"/>
      <c r="AF354" s="181" t="str">
        <f t="shared" si="139"/>
        <v/>
      </c>
      <c r="AG354" s="125"/>
      <c r="AH354" s="41" t="str">
        <f t="shared" si="135"/>
        <v/>
      </c>
      <c r="AI354" s="125"/>
      <c r="AJ354" s="181" t="str">
        <f t="shared" si="140"/>
        <v/>
      </c>
      <c r="AK354" s="161"/>
      <c r="AL354" s="41" t="str">
        <f t="shared" si="123"/>
        <v/>
      </c>
      <c r="AM354" s="125"/>
      <c r="AN354" s="181" t="str">
        <f t="shared" si="141"/>
        <v/>
      </c>
      <c r="AP354" s="41" t="str">
        <f t="shared" si="124"/>
        <v/>
      </c>
      <c r="AQ354" s="125"/>
      <c r="AR354" s="181" t="str">
        <f t="shared" si="142"/>
        <v/>
      </c>
      <c r="AS354" s="125"/>
      <c r="AT354" s="41" t="str">
        <f t="shared" si="125"/>
        <v/>
      </c>
      <c r="AU354" s="125"/>
      <c r="AV354" s="181" t="str">
        <f t="shared" si="143"/>
        <v/>
      </c>
      <c r="AW354" s="125"/>
      <c r="AX354" s="41" t="str">
        <f t="shared" si="136"/>
        <v/>
      </c>
      <c r="AY354" s="125"/>
      <c r="AZ354" s="181" t="str">
        <f t="shared" si="144"/>
        <v/>
      </c>
      <c r="BA354" s="125"/>
      <c r="BB354" s="41" t="str">
        <f t="shared" si="137"/>
        <v/>
      </c>
      <c r="BC354" s="125"/>
      <c r="BD354" s="181" t="str">
        <f t="shared" si="145"/>
        <v/>
      </c>
      <c r="BE354" s="125"/>
      <c r="BF354" s="41" t="str">
        <f t="shared" si="128"/>
        <v/>
      </c>
      <c r="BG354" s="125"/>
      <c r="BH354" s="181" t="str">
        <f t="shared" si="146"/>
        <v/>
      </c>
      <c r="BJ354" s="41" t="str">
        <f t="shared" si="129"/>
        <v/>
      </c>
      <c r="BK354" s="125"/>
      <c r="BL354" s="181" t="str">
        <f t="shared" si="147"/>
        <v/>
      </c>
      <c r="BM354" s="125"/>
    </row>
    <row r="355" spans="2:65" ht="15.75" customHeight="1">
      <c r="C355" s="13"/>
      <c r="D355" s="13"/>
      <c r="E355" s="13"/>
      <c r="F355" s="13"/>
      <c r="G355" s="13"/>
      <c r="H355" s="13"/>
      <c r="I355" s="13"/>
      <c r="J355" s="13"/>
      <c r="K355" s="23"/>
      <c r="L355" s="66"/>
      <c r="M355" s="125"/>
      <c r="N355" s="125"/>
      <c r="O355" s="80"/>
      <c r="P355" s="125"/>
      <c r="Q355" s="125"/>
      <c r="R355" s="125"/>
      <c r="S355" s="125"/>
      <c r="T355" s="125"/>
      <c r="U355" s="125"/>
      <c r="V355" s="125"/>
      <c r="W355" s="125"/>
      <c r="X355" s="125"/>
      <c r="Y355" s="125"/>
      <c r="Z355" s="41" t="str">
        <f t="shared" si="120"/>
        <v/>
      </c>
      <c r="AA355" s="125"/>
      <c r="AB355" s="181" t="str">
        <f t="shared" si="138"/>
        <v/>
      </c>
      <c r="AC355" s="161"/>
      <c r="AD355" s="41" t="str">
        <f t="shared" si="134"/>
        <v/>
      </c>
      <c r="AE355" s="125"/>
      <c r="AF355" s="181" t="str">
        <f t="shared" si="139"/>
        <v/>
      </c>
      <c r="AG355" s="125"/>
      <c r="AH355" s="41" t="str">
        <f t="shared" si="135"/>
        <v/>
      </c>
      <c r="AI355" s="125"/>
      <c r="AJ355" s="181" t="str">
        <f t="shared" si="140"/>
        <v/>
      </c>
      <c r="AK355" s="161"/>
      <c r="AL355" s="41" t="str">
        <f t="shared" si="123"/>
        <v/>
      </c>
      <c r="AM355" s="125"/>
      <c r="AN355" s="181" t="str">
        <f t="shared" si="141"/>
        <v/>
      </c>
      <c r="AP355" s="41" t="str">
        <f t="shared" si="124"/>
        <v/>
      </c>
      <c r="AQ355" s="125"/>
      <c r="AR355" s="181" t="str">
        <f t="shared" si="142"/>
        <v/>
      </c>
      <c r="AS355" s="125"/>
      <c r="AT355" s="41" t="str">
        <f t="shared" si="125"/>
        <v/>
      </c>
      <c r="AU355" s="125"/>
      <c r="AV355" s="181" t="str">
        <f t="shared" si="143"/>
        <v/>
      </c>
      <c r="AW355" s="125"/>
      <c r="AX355" s="41" t="str">
        <f t="shared" si="136"/>
        <v/>
      </c>
      <c r="AY355" s="125"/>
      <c r="AZ355" s="181" t="str">
        <f t="shared" si="144"/>
        <v/>
      </c>
      <c r="BA355" s="125"/>
      <c r="BB355" s="41" t="str">
        <f t="shared" si="137"/>
        <v/>
      </c>
      <c r="BC355" s="125"/>
      <c r="BD355" s="181" t="str">
        <f t="shared" si="145"/>
        <v/>
      </c>
      <c r="BE355" s="125"/>
      <c r="BF355" s="41" t="str">
        <f t="shared" si="128"/>
        <v/>
      </c>
      <c r="BG355" s="125"/>
      <c r="BH355" s="181" t="str">
        <f t="shared" si="146"/>
        <v/>
      </c>
      <c r="BJ355" s="41" t="str">
        <f t="shared" si="129"/>
        <v/>
      </c>
      <c r="BK355" s="125"/>
      <c r="BL355" s="181" t="str">
        <f t="shared" si="147"/>
        <v/>
      </c>
      <c r="BM355" s="125"/>
    </row>
    <row r="356" spans="2:65" ht="15.75" customHeight="1">
      <c r="C356" s="15" t="s">
        <v>120</v>
      </c>
      <c r="D356" s="13"/>
      <c r="E356" s="13"/>
      <c r="F356" s="13"/>
      <c r="G356" s="13"/>
      <c r="H356" s="13"/>
      <c r="I356" s="13"/>
      <c r="J356" s="13"/>
      <c r="K356" s="23"/>
      <c r="L356" s="66"/>
      <c r="M356" s="125"/>
      <c r="N356" s="125"/>
      <c r="O356" s="80"/>
      <c r="P356" s="125"/>
      <c r="Q356" s="125"/>
      <c r="R356" s="125"/>
      <c r="S356" s="125"/>
      <c r="T356" s="125"/>
      <c r="U356" s="125"/>
      <c r="V356" s="125"/>
      <c r="W356" s="125"/>
      <c r="X356" s="125"/>
      <c r="Y356" s="125"/>
      <c r="Z356" s="41" t="str">
        <f t="shared" si="120"/>
        <v/>
      </c>
      <c r="AA356" s="125"/>
      <c r="AB356" s="181" t="str">
        <f t="shared" si="138"/>
        <v/>
      </c>
      <c r="AC356" s="161"/>
      <c r="AD356" s="41" t="str">
        <f t="shared" si="134"/>
        <v/>
      </c>
      <c r="AE356" s="125"/>
      <c r="AF356" s="181" t="str">
        <f t="shared" si="139"/>
        <v/>
      </c>
      <c r="AG356" s="125"/>
      <c r="AH356" s="41" t="str">
        <f t="shared" si="135"/>
        <v/>
      </c>
      <c r="AI356" s="125"/>
      <c r="AJ356" s="181" t="str">
        <f t="shared" si="140"/>
        <v/>
      </c>
      <c r="AK356" s="161"/>
      <c r="AL356" s="41" t="str">
        <f t="shared" si="123"/>
        <v/>
      </c>
      <c r="AM356" s="125"/>
      <c r="AN356" s="181" t="str">
        <f t="shared" si="141"/>
        <v/>
      </c>
      <c r="AP356" s="41" t="str">
        <f t="shared" si="124"/>
        <v/>
      </c>
      <c r="AQ356" s="125"/>
      <c r="AR356" s="181" t="str">
        <f t="shared" si="142"/>
        <v/>
      </c>
      <c r="AS356" s="125"/>
      <c r="AT356" s="41" t="str">
        <f t="shared" si="125"/>
        <v/>
      </c>
      <c r="AU356" s="125"/>
      <c r="AV356" s="181" t="str">
        <f t="shared" si="143"/>
        <v/>
      </c>
      <c r="AW356" s="125"/>
      <c r="AX356" s="41" t="str">
        <f t="shared" si="136"/>
        <v/>
      </c>
      <c r="AY356" s="125"/>
      <c r="AZ356" s="181" t="str">
        <f t="shared" si="144"/>
        <v/>
      </c>
      <c r="BA356" s="125"/>
      <c r="BB356" s="41" t="str">
        <f t="shared" si="137"/>
        <v/>
      </c>
      <c r="BC356" s="125"/>
      <c r="BD356" s="181" t="str">
        <f t="shared" si="145"/>
        <v/>
      </c>
      <c r="BE356" s="125"/>
      <c r="BF356" s="41" t="str">
        <f t="shared" si="128"/>
        <v/>
      </c>
      <c r="BG356" s="125"/>
      <c r="BH356" s="181" t="str">
        <f t="shared" si="146"/>
        <v/>
      </c>
      <c r="BJ356" s="41" t="str">
        <f t="shared" si="129"/>
        <v/>
      </c>
      <c r="BK356" s="125"/>
      <c r="BL356" s="181" t="str">
        <f t="shared" si="147"/>
        <v/>
      </c>
      <c r="BM356" s="125"/>
    </row>
    <row r="357" spans="2:65" ht="15.75" customHeight="1">
      <c r="C357" s="15"/>
      <c r="D357" s="13"/>
      <c r="E357" s="13"/>
      <c r="F357" s="13"/>
      <c r="G357" s="13"/>
      <c r="H357" s="13"/>
      <c r="I357" s="13"/>
      <c r="J357" s="13"/>
      <c r="K357" s="23"/>
      <c r="L357" s="66"/>
      <c r="M357" s="125"/>
      <c r="N357" s="125"/>
      <c r="O357" s="80"/>
      <c r="P357" s="125"/>
      <c r="Q357" s="125"/>
      <c r="R357" s="41"/>
      <c r="S357" s="41"/>
      <c r="T357" s="41"/>
      <c r="U357" s="125"/>
      <c r="V357" s="41"/>
      <c r="W357" s="41"/>
      <c r="X357" s="41"/>
      <c r="Y357" s="41"/>
      <c r="Z357" s="41" t="str">
        <f t="shared" ref="Z357:Z397" si="148">IF(AND(ISNUMBER($V357),ISNUMBER($X357)),IF((ABS($V357-$X357))&gt;0.49,$X357-$V357,0),"")</f>
        <v/>
      </c>
      <c r="AA357" s="125"/>
      <c r="AB357" s="181" t="str">
        <f t="shared" si="138"/>
        <v/>
      </c>
      <c r="AC357" s="161"/>
      <c r="AD357" s="41" t="str">
        <f t="shared" ref="AD357:AD388" si="149">IF(AND(ISNUMBER($P357),ISNUMBER($X357)),IF((ABS($P357-$X357))&gt;0.49,$X357-$P357,0),"")</f>
        <v/>
      </c>
      <c r="AE357" s="125"/>
      <c r="AF357" s="181" t="str">
        <f t="shared" si="139"/>
        <v/>
      </c>
      <c r="AG357" s="125"/>
      <c r="AH357" s="41" t="str">
        <f t="shared" ref="AH357:AH388" si="150">IF(AND(ISNUMBER($N357),ISNUMBER($X357)),IF((ABS($N357-$X357))&gt;0.49,$X357-$N357,0),"")</f>
        <v/>
      </c>
      <c r="AI357" s="125"/>
      <c r="AJ357" s="181" t="str">
        <f t="shared" si="140"/>
        <v/>
      </c>
      <c r="AK357" s="161"/>
      <c r="AL357" s="41" t="str">
        <f t="shared" ref="AL357:AL397" si="151">IF(AND(ISNUMBER($R357),ISNUMBER($X357)),IF((ABS($R357-$X357))&gt;0.49,$X357-$R357,0),"")</f>
        <v/>
      </c>
      <c r="AM357" s="125"/>
      <c r="AN357" s="181" t="str">
        <f t="shared" si="141"/>
        <v/>
      </c>
      <c r="AP357" s="41" t="str">
        <f t="shared" ref="AP357:AP397" si="152">IF(AND(ISNUMBER($T357),ISNUMBER($X357)),IF((ABS($T357-$X357))&gt;0.49,$X357-$T357,0),"")</f>
        <v/>
      </c>
      <c r="AQ357" s="125"/>
      <c r="AR357" s="181" t="str">
        <f t="shared" si="142"/>
        <v/>
      </c>
      <c r="AS357" s="125"/>
      <c r="AT357" s="41" t="str">
        <f t="shared" ref="AT357:AT397" si="153">IF(AND(ISNUMBER($R357),ISNUMBER($T357)),IF((ABS($R357-$T357))&gt;0.49,$T357-$R357,0),"")</f>
        <v/>
      </c>
      <c r="AU357" s="125"/>
      <c r="AV357" s="181" t="str">
        <f t="shared" si="143"/>
        <v/>
      </c>
      <c r="AW357" s="125"/>
      <c r="AX357" s="41" t="str">
        <f t="shared" ref="AX357:AX388" si="154">IF(AND(ISNUMBER($N357),ISNUMBER($V357)),IF((ABS($N357-$V357))&gt;0.49,$V357-$N357,0),"")</f>
        <v/>
      </c>
      <c r="AY357" s="125"/>
      <c r="AZ357" s="181" t="str">
        <f t="shared" si="144"/>
        <v/>
      </c>
      <c r="BA357" s="125"/>
      <c r="BB357" s="41" t="str">
        <f t="shared" ref="BB357:BB388" si="155">IF(AND(ISNUMBER($P357),ISNUMBER($V357)),IF((ABS($P357-$V357))&gt;0.49,$V357-$P357,0),"")</f>
        <v/>
      </c>
      <c r="BC357" s="125"/>
      <c r="BD357" s="181" t="str">
        <f t="shared" si="145"/>
        <v/>
      </c>
      <c r="BE357" s="125"/>
      <c r="BF357" s="41" t="str">
        <f t="shared" ref="BF357:BF397" si="156">IF(AND(ISNUMBER($R357),ISNUMBER($V357)),IF((ABS($R357-$V357))&gt;0.49,$V357-$R357,0),"")</f>
        <v/>
      </c>
      <c r="BG357" s="125"/>
      <c r="BH357" s="181" t="str">
        <f t="shared" si="146"/>
        <v/>
      </c>
      <c r="BJ357" s="41" t="str">
        <f t="shared" ref="BJ357:BJ397" si="157">IF(AND(ISNUMBER($T357),ISNUMBER($V357)),IF((ABS($T357-$V357))&gt;0.49,$V357-$T357,0),"")</f>
        <v/>
      </c>
      <c r="BK357" s="125"/>
      <c r="BL357" s="181" t="str">
        <f t="shared" si="147"/>
        <v/>
      </c>
      <c r="BM357" s="125"/>
    </row>
    <row r="358" spans="2:65" ht="15.75" customHeight="1">
      <c r="C358" s="16" t="s">
        <v>22</v>
      </c>
      <c r="D358" s="53"/>
      <c r="E358" s="53"/>
      <c r="F358" s="53"/>
      <c r="G358" s="53"/>
      <c r="H358" s="53"/>
      <c r="I358" s="53"/>
      <c r="J358" s="53"/>
      <c r="M358" s="125"/>
      <c r="N358" s="125"/>
      <c r="P358" s="125"/>
      <c r="Q358" s="125"/>
      <c r="R358" s="125"/>
      <c r="S358" s="125"/>
      <c r="T358" s="125"/>
      <c r="U358" s="125"/>
      <c r="V358" s="125"/>
      <c r="W358" s="125"/>
      <c r="X358" s="125"/>
      <c r="Y358" s="125"/>
      <c r="Z358" s="41" t="str">
        <f t="shared" si="148"/>
        <v/>
      </c>
      <c r="AA358" s="125"/>
      <c r="AB358" s="181" t="str">
        <f t="shared" si="138"/>
        <v/>
      </c>
      <c r="AC358" s="161"/>
      <c r="AD358" s="41" t="str">
        <f t="shared" si="149"/>
        <v/>
      </c>
      <c r="AE358" s="125"/>
      <c r="AF358" s="181" t="str">
        <f t="shared" si="139"/>
        <v/>
      </c>
      <c r="AG358" s="125"/>
      <c r="AH358" s="41" t="str">
        <f t="shared" si="150"/>
        <v/>
      </c>
      <c r="AI358" s="125"/>
      <c r="AJ358" s="181" t="str">
        <f t="shared" si="140"/>
        <v/>
      </c>
      <c r="AK358" s="161"/>
      <c r="AL358" s="41" t="str">
        <f t="shared" si="151"/>
        <v/>
      </c>
      <c r="AM358" s="125"/>
      <c r="AN358" s="181" t="str">
        <f t="shared" si="141"/>
        <v/>
      </c>
      <c r="AP358" s="41" t="str">
        <f t="shared" si="152"/>
        <v/>
      </c>
      <c r="AQ358" s="125"/>
      <c r="AR358" s="181" t="str">
        <f t="shared" si="142"/>
        <v/>
      </c>
      <c r="AS358" s="125"/>
      <c r="AT358" s="41" t="str">
        <f t="shared" si="153"/>
        <v/>
      </c>
      <c r="AU358" s="125"/>
      <c r="AV358" s="181" t="str">
        <f t="shared" si="143"/>
        <v/>
      </c>
      <c r="AW358" s="125"/>
      <c r="AX358" s="41" t="str">
        <f t="shared" si="154"/>
        <v/>
      </c>
      <c r="AY358" s="125"/>
      <c r="AZ358" s="181" t="str">
        <f t="shared" si="144"/>
        <v/>
      </c>
      <c r="BA358" s="125"/>
      <c r="BB358" s="41" t="str">
        <f t="shared" si="155"/>
        <v/>
      </c>
      <c r="BC358" s="125"/>
      <c r="BD358" s="181" t="str">
        <f t="shared" si="145"/>
        <v/>
      </c>
      <c r="BE358" s="125"/>
      <c r="BF358" s="41" t="str">
        <f t="shared" si="156"/>
        <v/>
      </c>
      <c r="BG358" s="125"/>
      <c r="BH358" s="181" t="str">
        <f t="shared" si="146"/>
        <v/>
      </c>
      <c r="BJ358" s="41" t="str">
        <f t="shared" si="157"/>
        <v/>
      </c>
      <c r="BK358" s="125"/>
      <c r="BL358" s="181" t="str">
        <f t="shared" si="147"/>
        <v/>
      </c>
      <c r="BM358" s="125"/>
    </row>
    <row r="359" spans="2:65" ht="15.75" customHeight="1">
      <c r="C359" s="26"/>
      <c r="D359" s="13"/>
      <c r="E359" s="13"/>
      <c r="F359" s="13"/>
      <c r="G359" s="13"/>
      <c r="H359" s="13"/>
      <c r="I359" s="13"/>
      <c r="J359" s="13"/>
      <c r="M359" s="125"/>
      <c r="N359" s="125"/>
      <c r="P359" s="125"/>
      <c r="Q359" s="125"/>
      <c r="R359" s="41"/>
      <c r="S359" s="41"/>
      <c r="T359" s="41"/>
      <c r="U359" s="125"/>
      <c r="V359" s="41"/>
      <c r="W359" s="41"/>
      <c r="X359" s="41"/>
      <c r="Y359" s="41"/>
      <c r="Z359" s="41" t="str">
        <f t="shared" si="148"/>
        <v/>
      </c>
      <c r="AA359" s="125"/>
      <c r="AB359" s="181" t="str">
        <f t="shared" si="138"/>
        <v/>
      </c>
      <c r="AC359" s="161"/>
      <c r="AD359" s="41" t="str">
        <f t="shared" si="149"/>
        <v/>
      </c>
      <c r="AE359" s="125"/>
      <c r="AF359" s="181" t="str">
        <f t="shared" si="139"/>
        <v/>
      </c>
      <c r="AG359" s="125"/>
      <c r="AH359" s="41" t="str">
        <f t="shared" si="150"/>
        <v/>
      </c>
      <c r="AI359" s="125"/>
      <c r="AJ359" s="181" t="str">
        <f t="shared" si="140"/>
        <v/>
      </c>
      <c r="AK359" s="161"/>
      <c r="AL359" s="41" t="str">
        <f t="shared" si="151"/>
        <v/>
      </c>
      <c r="AM359" s="125"/>
      <c r="AN359" s="181" t="str">
        <f t="shared" si="141"/>
        <v/>
      </c>
      <c r="AP359" s="41" t="str">
        <f t="shared" si="152"/>
        <v/>
      </c>
      <c r="AQ359" s="125"/>
      <c r="AR359" s="181" t="str">
        <f t="shared" si="142"/>
        <v/>
      </c>
      <c r="AS359" s="125"/>
      <c r="AT359" s="41" t="str">
        <f t="shared" si="153"/>
        <v/>
      </c>
      <c r="AU359" s="125"/>
      <c r="AV359" s="181" t="str">
        <f t="shared" si="143"/>
        <v/>
      </c>
      <c r="AW359" s="125"/>
      <c r="AX359" s="41" t="str">
        <f t="shared" si="154"/>
        <v/>
      </c>
      <c r="AY359" s="125"/>
      <c r="AZ359" s="181" t="str">
        <f t="shared" si="144"/>
        <v/>
      </c>
      <c r="BA359" s="125"/>
      <c r="BB359" s="41" t="str">
        <f t="shared" si="155"/>
        <v/>
      </c>
      <c r="BC359" s="125"/>
      <c r="BD359" s="181" t="str">
        <f t="shared" si="145"/>
        <v/>
      </c>
      <c r="BE359" s="125"/>
      <c r="BF359" s="41" t="str">
        <f t="shared" si="156"/>
        <v/>
      </c>
      <c r="BG359" s="125"/>
      <c r="BH359" s="181" t="str">
        <f t="shared" si="146"/>
        <v/>
      </c>
      <c r="BJ359" s="41" t="str">
        <f t="shared" si="157"/>
        <v/>
      </c>
      <c r="BK359" s="125"/>
      <c r="BL359" s="181" t="str">
        <f t="shared" si="147"/>
        <v/>
      </c>
      <c r="BM359" s="125"/>
    </row>
    <row r="360" spans="2:65" ht="15.75" customHeight="1">
      <c r="C360" s="17" t="s">
        <v>35</v>
      </c>
      <c r="D360" s="13" t="s">
        <v>124</v>
      </c>
      <c r="E360" s="13"/>
      <c r="F360" s="13"/>
      <c r="G360" s="13"/>
      <c r="H360" s="13"/>
      <c r="I360" s="13"/>
      <c r="J360" s="13"/>
      <c r="K360" s="23"/>
      <c r="L360" s="66"/>
      <c r="M360" s="125"/>
      <c r="N360" s="125"/>
      <c r="O360" s="80"/>
      <c r="P360" s="125"/>
      <c r="Q360" s="125"/>
      <c r="R360" s="125"/>
      <c r="S360" s="125"/>
      <c r="T360" s="125"/>
      <c r="U360" s="125"/>
      <c r="V360" s="125"/>
      <c r="W360" s="125"/>
      <c r="X360" s="125"/>
      <c r="Y360" s="125"/>
      <c r="Z360" s="41" t="str">
        <f t="shared" si="148"/>
        <v/>
      </c>
      <c r="AA360" s="125"/>
      <c r="AB360" s="181" t="str">
        <f t="shared" si="138"/>
        <v/>
      </c>
      <c r="AC360" s="161"/>
      <c r="AD360" s="41" t="str">
        <f t="shared" si="149"/>
        <v/>
      </c>
      <c r="AE360" s="125"/>
      <c r="AF360" s="181" t="str">
        <f t="shared" si="139"/>
        <v/>
      </c>
      <c r="AG360" s="125"/>
      <c r="AH360" s="41" t="str">
        <f t="shared" si="150"/>
        <v/>
      </c>
      <c r="AI360" s="125"/>
      <c r="AJ360" s="181" t="str">
        <f t="shared" si="140"/>
        <v/>
      </c>
      <c r="AK360" s="161"/>
      <c r="AL360" s="41" t="str">
        <f t="shared" si="151"/>
        <v/>
      </c>
      <c r="AM360" s="125"/>
      <c r="AN360" s="181" t="str">
        <f t="shared" si="141"/>
        <v/>
      </c>
      <c r="AP360" s="41" t="str">
        <f t="shared" si="152"/>
        <v/>
      </c>
      <c r="AQ360" s="125"/>
      <c r="AR360" s="181" t="str">
        <f t="shared" si="142"/>
        <v/>
      </c>
      <c r="AS360" s="125"/>
      <c r="AT360" s="41" t="str">
        <f t="shared" si="153"/>
        <v/>
      </c>
      <c r="AU360" s="125"/>
      <c r="AV360" s="181" t="str">
        <f t="shared" si="143"/>
        <v/>
      </c>
      <c r="AW360" s="125"/>
      <c r="AX360" s="41" t="str">
        <f t="shared" si="154"/>
        <v/>
      </c>
      <c r="AY360" s="125"/>
      <c r="AZ360" s="181" t="str">
        <f t="shared" si="144"/>
        <v/>
      </c>
      <c r="BA360" s="125"/>
      <c r="BB360" s="41" t="str">
        <f t="shared" si="155"/>
        <v/>
      </c>
      <c r="BC360" s="125"/>
      <c r="BD360" s="181" t="str">
        <f t="shared" si="145"/>
        <v/>
      </c>
      <c r="BE360" s="125"/>
      <c r="BF360" s="41" t="str">
        <f t="shared" si="156"/>
        <v/>
      </c>
      <c r="BG360" s="125"/>
      <c r="BH360" s="181" t="str">
        <f t="shared" si="146"/>
        <v/>
      </c>
      <c r="BJ360" s="41" t="str">
        <f t="shared" si="157"/>
        <v/>
      </c>
      <c r="BK360" s="125"/>
      <c r="BL360" s="181" t="str">
        <f t="shared" si="147"/>
        <v/>
      </c>
      <c r="BM360" s="125"/>
    </row>
    <row r="361" spans="2:65" ht="15.75" customHeight="1">
      <c r="B361" s="231">
        <v>147</v>
      </c>
      <c r="C361" s="13"/>
      <c r="D361" s="18" t="s">
        <v>38</v>
      </c>
      <c r="E361" s="13" t="s">
        <v>287</v>
      </c>
      <c r="F361" s="13"/>
      <c r="G361" s="13"/>
      <c r="H361" s="13"/>
      <c r="I361" s="13"/>
      <c r="J361" s="13"/>
      <c r="K361" s="20"/>
      <c r="L361" s="66" t="s">
        <v>29</v>
      </c>
      <c r="M361" s="125"/>
      <c r="N361" s="41">
        <f>VLOOKUP($B361,'[1]09-10-11'!$A$4:$EA$400,MATCH(N$2, '[1]09-10-11'!$A$4:$EA$4, 0))</f>
        <v>22475352</v>
      </c>
      <c r="O361" s="45"/>
      <c r="P361" s="41">
        <f>VLOOKUP($B361,'[1]09-10-11'!$A$4:$EA$400,MATCH(P$2, '[1]09-10-11'!$A$4:$EA$4, 0))</f>
        <v>22475352</v>
      </c>
      <c r="Q361" s="41"/>
      <c r="R361" s="41">
        <f>VLOOKUP($B361,'[1]09-10-11'!$A$4:$EA$400,MATCH(R$2, '[1]09-10-11'!$A$4:$EA$4, 0))</f>
        <v>22105352</v>
      </c>
      <c r="S361" s="41"/>
      <c r="T361" s="41" t="e">
        <f>VLOOKUP($B361,'[1]09-10-11'!$A$4:$EA$400,MATCH(T$2, '[1]09-10-11'!$A$4:$EA$4, 0))</f>
        <v>#N/A</v>
      </c>
      <c r="U361" s="41"/>
      <c r="V361" s="41">
        <f>VLOOKUP($B361,'[1]09-10-11'!$A$4:$EA$400,MATCH(V$2, '[1]09-10-11'!$A$4:$EA$4, 0))</f>
        <v>22475352</v>
      </c>
      <c r="W361" s="41"/>
      <c r="X361" s="41">
        <f>VLOOKUP($B361,'[1]09-10-11'!$A$4:$EA$400,MATCH(X$2, '[1]09-10-11'!$A$4:$EA$4, 0))</f>
        <v>22475352</v>
      </c>
      <c r="Y361" s="41"/>
      <c r="Z361" s="41">
        <f t="shared" si="148"/>
        <v>0</v>
      </c>
      <c r="AA361" s="41"/>
      <c r="AB361" s="181">
        <f t="shared" si="138"/>
        <v>0</v>
      </c>
      <c r="AC361" s="161"/>
      <c r="AD361" s="41">
        <f t="shared" si="149"/>
        <v>0</v>
      </c>
      <c r="AE361" s="41"/>
      <c r="AF361" s="181">
        <f t="shared" si="139"/>
        <v>0</v>
      </c>
      <c r="AG361" s="41"/>
      <c r="AH361" s="41">
        <f t="shared" si="150"/>
        <v>0</v>
      </c>
      <c r="AI361" s="41"/>
      <c r="AJ361" s="181">
        <f t="shared" si="140"/>
        <v>0</v>
      </c>
      <c r="AK361" s="161"/>
      <c r="AL361" s="41">
        <f t="shared" si="151"/>
        <v>370000</v>
      </c>
      <c r="AM361" s="41"/>
      <c r="AN361" s="181">
        <f t="shared" si="141"/>
        <v>1.6738027967163838E-2</v>
      </c>
      <c r="AP361" s="41" t="str">
        <f t="shared" si="152"/>
        <v/>
      </c>
      <c r="AQ361" s="41"/>
      <c r="AR361" s="181" t="e">
        <f t="shared" si="142"/>
        <v>#N/A</v>
      </c>
      <c r="AS361" s="41"/>
      <c r="AT361" s="41" t="str">
        <f t="shared" si="153"/>
        <v/>
      </c>
      <c r="AU361" s="41"/>
      <c r="AV361" s="181" t="e">
        <f t="shared" si="143"/>
        <v>#N/A</v>
      </c>
      <c r="AW361" s="41"/>
      <c r="AX361" s="41">
        <f t="shared" si="154"/>
        <v>0</v>
      </c>
      <c r="AY361" s="41"/>
      <c r="AZ361" s="181">
        <f t="shared" si="144"/>
        <v>0</v>
      </c>
      <c r="BA361" s="41"/>
      <c r="BB361" s="41">
        <f t="shared" si="155"/>
        <v>0</v>
      </c>
      <c r="BC361" s="41"/>
      <c r="BD361" s="181">
        <f t="shared" si="145"/>
        <v>0</v>
      </c>
      <c r="BE361" s="41"/>
      <c r="BF361" s="41">
        <f t="shared" si="156"/>
        <v>370000</v>
      </c>
      <c r="BG361" s="41"/>
      <c r="BH361" s="181">
        <f t="shared" si="146"/>
        <v>1.6738027967163838E-2</v>
      </c>
      <c r="BJ361" s="41" t="str">
        <f t="shared" si="157"/>
        <v/>
      </c>
      <c r="BK361" s="41"/>
      <c r="BL361" s="181" t="e">
        <f t="shared" si="147"/>
        <v>#N/A</v>
      </c>
      <c r="BM361" s="41"/>
    </row>
    <row r="362" spans="2:65" ht="19.5" customHeight="1">
      <c r="B362" s="231">
        <v>147.19999999999999</v>
      </c>
      <c r="C362" s="13"/>
      <c r="D362" s="18" t="s">
        <v>13</v>
      </c>
      <c r="E362" s="13" t="s">
        <v>352</v>
      </c>
      <c r="F362" s="13"/>
      <c r="G362" s="13"/>
      <c r="H362" s="13"/>
      <c r="I362" s="13"/>
      <c r="J362" s="13"/>
      <c r="K362" s="20"/>
      <c r="L362" s="66" t="s">
        <v>33</v>
      </c>
      <c r="M362" s="125"/>
      <c r="N362" s="41">
        <f>VLOOKUP($B362,'[1]09-10-11'!$A$4:$EA$400,MATCH(N$2, '[1]09-10-11'!$A$4:$EA$4, 0))</f>
        <v>5152933</v>
      </c>
      <c r="O362" s="45"/>
      <c r="P362" s="41">
        <f>VLOOKUP($B362,'[1]09-10-11'!$A$4:$EA$400,MATCH(P$2, '[1]09-10-11'!$A$4:$EA$4, 0))</f>
        <v>6460396</v>
      </c>
      <c r="Q362" s="41"/>
      <c r="R362" s="41">
        <f>VLOOKUP($B362,'[1]09-10-11'!$A$4:$EA$400,MATCH(R$2, '[1]09-10-11'!$A$4:$EA$4, 0))</f>
        <v>6519000</v>
      </c>
      <c r="S362" s="41"/>
      <c r="T362" s="41" t="e">
        <f>VLOOKUP($B362,'[1]09-10-11'!$A$4:$EA$400,MATCH(T$2, '[1]09-10-11'!$A$4:$EA$4, 0))</f>
        <v>#N/A</v>
      </c>
      <c r="U362" s="41"/>
      <c r="V362" s="41">
        <f>VLOOKUP($B362,'[1]09-10-11'!$A$4:$EA$400,MATCH(V$2, '[1]09-10-11'!$A$4:$EA$4, 0))</f>
        <v>6460396</v>
      </c>
      <c r="W362" s="41"/>
      <c r="X362" s="41">
        <f>VLOOKUP($B362,'[1]09-10-11'!$A$4:$EA$400,MATCH(X$2, '[1]09-10-11'!$A$4:$EA$4, 0))</f>
        <v>6777000</v>
      </c>
      <c r="Y362" s="41"/>
      <c r="Z362" s="41">
        <f t="shared" si="148"/>
        <v>316604</v>
      </c>
      <c r="AA362" s="41"/>
      <c r="AB362" s="181">
        <f t="shared" si="138"/>
        <v>4.9006902982417833E-2</v>
      </c>
      <c r="AC362" s="161"/>
      <c r="AD362" s="41">
        <f t="shared" si="149"/>
        <v>316604</v>
      </c>
      <c r="AE362" s="41"/>
      <c r="AF362" s="181">
        <f t="shared" si="139"/>
        <v>4.9006902982417833E-2</v>
      </c>
      <c r="AG362" s="41"/>
      <c r="AH362" s="41">
        <f t="shared" si="150"/>
        <v>1624067</v>
      </c>
      <c r="AI362" s="41"/>
      <c r="AJ362" s="181">
        <f t="shared" si="140"/>
        <v>0.31517331973848672</v>
      </c>
      <c r="AK362" s="161"/>
      <c r="AL362" s="41">
        <f t="shared" si="151"/>
        <v>258000</v>
      </c>
      <c r="AM362" s="41"/>
      <c r="AN362" s="181">
        <f t="shared" si="141"/>
        <v>3.9576622181316079E-2</v>
      </c>
      <c r="AP362" s="41" t="str">
        <f t="shared" si="152"/>
        <v/>
      </c>
      <c r="AQ362" s="41"/>
      <c r="AR362" s="181" t="e">
        <f t="shared" si="142"/>
        <v>#N/A</v>
      </c>
      <c r="AS362" s="41"/>
      <c r="AT362" s="41" t="str">
        <f t="shared" si="153"/>
        <v/>
      </c>
      <c r="AU362" s="41"/>
      <c r="AV362" s="181" t="e">
        <f t="shared" si="143"/>
        <v>#N/A</v>
      </c>
      <c r="AW362" s="41"/>
      <c r="AX362" s="41">
        <f t="shared" si="154"/>
        <v>1307463</v>
      </c>
      <c r="AY362" s="41"/>
      <c r="AZ362" s="181">
        <f t="shared" si="144"/>
        <v>0.25373180672056095</v>
      </c>
      <c r="BA362" s="41"/>
      <c r="BB362" s="41">
        <f t="shared" si="155"/>
        <v>0</v>
      </c>
      <c r="BC362" s="41"/>
      <c r="BD362" s="181">
        <f t="shared" si="145"/>
        <v>0</v>
      </c>
      <c r="BE362" s="41"/>
      <c r="BF362" s="41">
        <f t="shared" si="156"/>
        <v>-58604</v>
      </c>
      <c r="BG362" s="41"/>
      <c r="BH362" s="181">
        <f t="shared" si="146"/>
        <v>-8.989722350053686E-3</v>
      </c>
      <c r="BJ362" s="41" t="str">
        <f t="shared" si="157"/>
        <v/>
      </c>
      <c r="BK362" s="41"/>
      <c r="BL362" s="181" t="e">
        <f t="shared" si="147"/>
        <v>#N/A</v>
      </c>
      <c r="BM362" s="41"/>
    </row>
    <row r="363" spans="2:65" ht="15.75" customHeight="1">
      <c r="B363" s="231">
        <v>147.30000000000001</v>
      </c>
      <c r="C363" s="13"/>
      <c r="D363" s="18" t="s">
        <v>15</v>
      </c>
      <c r="E363" s="13" t="s">
        <v>262</v>
      </c>
      <c r="F363" s="13"/>
      <c r="G363" s="13"/>
      <c r="H363" s="13"/>
      <c r="I363" s="13"/>
      <c r="J363" s="13"/>
      <c r="K363" s="20"/>
      <c r="L363" s="66" t="s">
        <v>33</v>
      </c>
      <c r="M363" s="125"/>
      <c r="N363" s="81">
        <f>VLOOKUP($B363,'[1]09-10-11'!$A$4:$EA$400,MATCH(N$2, '[1]09-10-11'!$A$4:$EA$4, 0))</f>
        <v>0</v>
      </c>
      <c r="O363" s="45"/>
      <c r="P363" s="81">
        <f>VLOOKUP($B363,'[1]09-10-11'!$A$4:$EA$400,MATCH(P$2, '[1]09-10-11'!$A$4:$EA$4, 0))</f>
        <v>0</v>
      </c>
      <c r="Q363" s="81"/>
      <c r="R363" s="81">
        <f>VLOOKUP($B363,'[1]09-10-11'!$A$4:$EA$400,MATCH(R$2, '[1]09-10-11'!$A$4:$EA$4, 0))</f>
        <v>0</v>
      </c>
      <c r="S363" s="81"/>
      <c r="T363" s="81" t="e">
        <f>VLOOKUP($B363,'[1]09-10-11'!$A$4:$EA$400,MATCH(T$2, '[1]09-10-11'!$A$4:$EA$4, 0))</f>
        <v>#N/A</v>
      </c>
      <c r="U363" s="81"/>
      <c r="V363" s="81">
        <f>VLOOKUP($B363,'[1]09-10-11'!$A$4:$EA$400,MATCH(V$2, '[1]09-10-11'!$A$4:$EA$4, 0))</f>
        <v>0</v>
      </c>
      <c r="W363" s="81"/>
      <c r="X363" s="81">
        <f>VLOOKUP($B363,'[1]09-10-11'!$A$4:$EA$400,MATCH(X$2, '[1]09-10-11'!$A$4:$EA$4, 0))</f>
        <v>1574000</v>
      </c>
      <c r="Y363" s="41"/>
      <c r="Z363" s="172">
        <f t="shared" si="148"/>
        <v>1574000</v>
      </c>
      <c r="AA363" s="172"/>
      <c r="AB363" s="184" t="str">
        <f t="shared" si="138"/>
        <v>---</v>
      </c>
      <c r="AC363" s="170"/>
      <c r="AD363" s="172">
        <f t="shared" si="149"/>
        <v>1574000</v>
      </c>
      <c r="AE363" s="172"/>
      <c r="AF363" s="184" t="str">
        <f t="shared" si="139"/>
        <v>---</v>
      </c>
      <c r="AG363" s="100"/>
      <c r="AH363" s="81">
        <f t="shared" si="150"/>
        <v>1574000</v>
      </c>
      <c r="AI363" s="81"/>
      <c r="AJ363" s="184" t="str">
        <f t="shared" si="140"/>
        <v>---</v>
      </c>
      <c r="AK363" s="160"/>
      <c r="AL363" s="172">
        <f t="shared" si="151"/>
        <v>1574000</v>
      </c>
      <c r="AM363" s="172"/>
      <c r="AN363" s="184" t="str">
        <f t="shared" si="141"/>
        <v>---</v>
      </c>
      <c r="AP363" s="172" t="str">
        <f t="shared" si="152"/>
        <v/>
      </c>
      <c r="AQ363" s="172"/>
      <c r="AR363" s="184" t="e">
        <f t="shared" si="142"/>
        <v>#N/A</v>
      </c>
      <c r="AS363" s="100"/>
      <c r="AT363" s="172" t="str">
        <f t="shared" si="153"/>
        <v/>
      </c>
      <c r="AU363" s="172"/>
      <c r="AV363" s="184" t="e">
        <f t="shared" si="143"/>
        <v>#N/A</v>
      </c>
      <c r="AW363" s="100"/>
      <c r="AX363" s="172">
        <f t="shared" si="154"/>
        <v>0</v>
      </c>
      <c r="AY363" s="172"/>
      <c r="AZ363" s="184" t="str">
        <f t="shared" si="144"/>
        <v>---</v>
      </c>
      <c r="BA363" s="100"/>
      <c r="BB363" s="172">
        <f t="shared" si="155"/>
        <v>0</v>
      </c>
      <c r="BC363" s="172"/>
      <c r="BD363" s="184" t="str">
        <f t="shared" si="145"/>
        <v>---</v>
      </c>
      <c r="BE363" s="100"/>
      <c r="BF363" s="172">
        <f t="shared" si="156"/>
        <v>0</v>
      </c>
      <c r="BG363" s="172"/>
      <c r="BH363" s="184" t="str">
        <f t="shared" si="146"/>
        <v>---</v>
      </c>
      <c r="BJ363" s="172" t="str">
        <f t="shared" si="157"/>
        <v/>
      </c>
      <c r="BK363" s="172"/>
      <c r="BL363" s="184" t="e">
        <f t="shared" si="147"/>
        <v>#N/A</v>
      </c>
      <c r="BM363" s="100"/>
    </row>
    <row r="364" spans="2:65" ht="15.75" customHeight="1">
      <c r="C364" s="17"/>
      <c r="D364" s="18"/>
      <c r="E364" s="13"/>
      <c r="F364" s="13"/>
      <c r="G364" s="13"/>
      <c r="H364" s="13"/>
      <c r="I364" s="13"/>
      <c r="J364" s="13"/>
      <c r="K364" s="20"/>
      <c r="L364" s="22"/>
      <c r="M364" s="125"/>
      <c r="N364" s="125"/>
      <c r="O364" s="45"/>
      <c r="P364" s="125"/>
      <c r="Q364" s="125"/>
      <c r="R364" s="125"/>
      <c r="S364" s="125"/>
      <c r="T364" s="125"/>
      <c r="U364" s="125"/>
      <c r="V364" s="125"/>
      <c r="W364" s="125"/>
      <c r="X364" s="125"/>
      <c r="Y364" s="125"/>
      <c r="Z364" s="41" t="str">
        <f t="shared" si="148"/>
        <v/>
      </c>
      <c r="AA364" s="125"/>
      <c r="AB364" s="181" t="str">
        <f t="shared" si="138"/>
        <v/>
      </c>
      <c r="AC364" s="161"/>
      <c r="AD364" s="41" t="str">
        <f t="shared" si="149"/>
        <v/>
      </c>
      <c r="AE364" s="125"/>
      <c r="AF364" s="181" t="str">
        <f t="shared" si="139"/>
        <v/>
      </c>
      <c r="AG364" s="125"/>
      <c r="AH364" s="41" t="str">
        <f t="shared" si="150"/>
        <v/>
      </c>
      <c r="AI364" s="125"/>
      <c r="AJ364" s="181" t="str">
        <f t="shared" si="140"/>
        <v/>
      </c>
      <c r="AK364" s="161"/>
      <c r="AL364" s="41" t="str">
        <f t="shared" si="151"/>
        <v/>
      </c>
      <c r="AM364" s="125"/>
      <c r="AN364" s="181" t="str">
        <f t="shared" si="141"/>
        <v/>
      </c>
      <c r="AP364" s="41" t="str">
        <f t="shared" si="152"/>
        <v/>
      </c>
      <c r="AQ364" s="125"/>
      <c r="AR364" s="181" t="str">
        <f t="shared" si="142"/>
        <v/>
      </c>
      <c r="AS364" s="125"/>
      <c r="AT364" s="41" t="str">
        <f t="shared" si="153"/>
        <v/>
      </c>
      <c r="AU364" s="125"/>
      <c r="AV364" s="181" t="str">
        <f t="shared" si="143"/>
        <v/>
      </c>
      <c r="AW364" s="125"/>
      <c r="AX364" s="41" t="str">
        <f t="shared" si="154"/>
        <v/>
      </c>
      <c r="AY364" s="125"/>
      <c r="AZ364" s="181" t="str">
        <f t="shared" si="144"/>
        <v/>
      </c>
      <c r="BA364" s="125"/>
      <c r="BB364" s="41" t="str">
        <f t="shared" si="155"/>
        <v/>
      </c>
      <c r="BC364" s="125"/>
      <c r="BD364" s="181" t="str">
        <f t="shared" si="145"/>
        <v/>
      </c>
      <c r="BE364" s="125"/>
      <c r="BF364" s="41" t="str">
        <f t="shared" si="156"/>
        <v/>
      </c>
      <c r="BG364" s="125"/>
      <c r="BH364" s="181" t="str">
        <f t="shared" si="146"/>
        <v/>
      </c>
      <c r="BJ364" s="41" t="str">
        <f t="shared" si="157"/>
        <v/>
      </c>
      <c r="BK364" s="125"/>
      <c r="BL364" s="181" t="str">
        <f t="shared" si="147"/>
        <v/>
      </c>
      <c r="BM364" s="125"/>
    </row>
    <row r="365" spans="2:65" ht="15.75" customHeight="1">
      <c r="C365" s="17"/>
      <c r="D365" s="18"/>
      <c r="E365" s="13"/>
      <c r="F365" s="13"/>
      <c r="G365" s="13"/>
      <c r="H365" s="13"/>
      <c r="I365" s="13" t="s">
        <v>215</v>
      </c>
      <c r="J365" s="13"/>
      <c r="K365" s="20"/>
      <c r="L365" s="66"/>
      <c r="M365" s="125"/>
      <c r="N365" s="41">
        <f>SUM(N366:N367)</f>
        <v>27628285</v>
      </c>
      <c r="O365" s="45"/>
      <c r="P365" s="41">
        <f>SUM(P366:P367)</f>
        <v>28935748</v>
      </c>
      <c r="Q365" s="41"/>
      <c r="R365" s="41">
        <f>SUM(R366:R367)</f>
        <v>28624352</v>
      </c>
      <c r="S365" s="41"/>
      <c r="T365" s="41" t="e">
        <f>SUM(T366:T367)</f>
        <v>#N/A</v>
      </c>
      <c r="U365" s="41"/>
      <c r="V365" s="41">
        <f>SUM(V366:V367)</f>
        <v>28935748</v>
      </c>
      <c r="W365" s="41"/>
      <c r="X365" s="41">
        <f>SUM(X366:X367)</f>
        <v>30826352</v>
      </c>
      <c r="Y365" s="41"/>
      <c r="Z365" s="41">
        <f t="shared" si="148"/>
        <v>1890604</v>
      </c>
      <c r="AA365" s="41"/>
      <c r="AB365" s="181">
        <f t="shared" si="138"/>
        <v>6.5338003358337282E-2</v>
      </c>
      <c r="AC365" s="161"/>
      <c r="AD365" s="41">
        <f t="shared" si="149"/>
        <v>1890604</v>
      </c>
      <c r="AE365" s="41"/>
      <c r="AF365" s="181">
        <f t="shared" si="139"/>
        <v>6.5338003358337282E-2</v>
      </c>
      <c r="AG365" s="41"/>
      <c r="AH365" s="41">
        <f t="shared" si="150"/>
        <v>3198067</v>
      </c>
      <c r="AI365" s="41"/>
      <c r="AJ365" s="181">
        <f t="shared" si="140"/>
        <v>0.11575336652275015</v>
      </c>
      <c r="AK365" s="161"/>
      <c r="AL365" s="41">
        <f t="shared" si="151"/>
        <v>2202000</v>
      </c>
      <c r="AM365" s="41"/>
      <c r="AN365" s="181">
        <f t="shared" si="141"/>
        <v>7.6927505642747862E-2</v>
      </c>
      <c r="AP365" s="41" t="str">
        <f t="shared" si="152"/>
        <v/>
      </c>
      <c r="AQ365" s="41"/>
      <c r="AR365" s="181" t="e">
        <f t="shared" si="142"/>
        <v>#N/A</v>
      </c>
      <c r="AS365" s="41"/>
      <c r="AT365" s="41" t="str">
        <f t="shared" si="153"/>
        <v/>
      </c>
      <c r="AU365" s="41"/>
      <c r="AV365" s="181" t="e">
        <f t="shared" si="143"/>
        <v>#N/A</v>
      </c>
      <c r="AW365" s="41"/>
      <c r="AX365" s="41">
        <f t="shared" si="154"/>
        <v>1307463</v>
      </c>
      <c r="AY365" s="41"/>
      <c r="AZ365" s="181">
        <f t="shared" si="144"/>
        <v>4.7323349965443073E-2</v>
      </c>
      <c r="BA365" s="41"/>
      <c r="BB365" s="41">
        <f t="shared" si="155"/>
        <v>0</v>
      </c>
      <c r="BC365" s="41"/>
      <c r="BD365" s="181">
        <f t="shared" si="145"/>
        <v>0</v>
      </c>
      <c r="BE365" s="41"/>
      <c r="BF365" s="41">
        <f t="shared" si="156"/>
        <v>311396</v>
      </c>
      <c r="BG365" s="41"/>
      <c r="BH365" s="181">
        <f t="shared" si="146"/>
        <v>1.0878709149468202E-2</v>
      </c>
      <c r="BJ365" s="41" t="str">
        <f t="shared" si="157"/>
        <v/>
      </c>
      <c r="BK365" s="41"/>
      <c r="BL365" s="181" t="e">
        <f t="shared" si="147"/>
        <v>#N/A</v>
      </c>
      <c r="BM365" s="41"/>
    </row>
    <row r="366" spans="2:65" ht="15.75" customHeight="1">
      <c r="C366" s="13"/>
      <c r="D366" s="13"/>
      <c r="E366" s="13"/>
      <c r="F366" s="13"/>
      <c r="G366" s="13"/>
      <c r="H366" s="13"/>
      <c r="I366" s="13"/>
      <c r="J366" s="13" t="s">
        <v>58</v>
      </c>
      <c r="K366" s="23"/>
      <c r="L366" s="66" t="s">
        <v>29</v>
      </c>
      <c r="M366" s="125"/>
      <c r="N366" s="41">
        <f>N361</f>
        <v>22475352</v>
      </c>
      <c r="O366" s="80"/>
      <c r="P366" s="41">
        <f>P361</f>
        <v>22475352</v>
      </c>
      <c r="Q366" s="41"/>
      <c r="R366" s="41">
        <f>R361</f>
        <v>22105352</v>
      </c>
      <c r="S366" s="41"/>
      <c r="T366" s="41" t="e">
        <f>T361</f>
        <v>#N/A</v>
      </c>
      <c r="U366" s="41"/>
      <c r="V366" s="41">
        <f>V361</f>
        <v>22475352</v>
      </c>
      <c r="W366" s="41"/>
      <c r="X366" s="41">
        <f>X361</f>
        <v>22475352</v>
      </c>
      <c r="Y366" s="41"/>
      <c r="Z366" s="41">
        <f t="shared" si="148"/>
        <v>0</v>
      </c>
      <c r="AA366" s="41"/>
      <c r="AB366" s="181">
        <f t="shared" si="138"/>
        <v>0</v>
      </c>
      <c r="AC366" s="161"/>
      <c r="AD366" s="41">
        <f t="shared" si="149"/>
        <v>0</v>
      </c>
      <c r="AE366" s="41"/>
      <c r="AF366" s="181">
        <f t="shared" si="139"/>
        <v>0</v>
      </c>
      <c r="AG366" s="41"/>
      <c r="AH366" s="41">
        <f t="shared" si="150"/>
        <v>0</v>
      </c>
      <c r="AI366" s="41"/>
      <c r="AJ366" s="181">
        <f t="shared" si="140"/>
        <v>0</v>
      </c>
      <c r="AK366" s="161"/>
      <c r="AL366" s="41">
        <f t="shared" si="151"/>
        <v>370000</v>
      </c>
      <c r="AM366" s="41"/>
      <c r="AN366" s="181">
        <f t="shared" si="141"/>
        <v>1.6738027967163838E-2</v>
      </c>
      <c r="AP366" s="41" t="str">
        <f t="shared" si="152"/>
        <v/>
      </c>
      <c r="AQ366" s="41"/>
      <c r="AR366" s="181" t="e">
        <f t="shared" si="142"/>
        <v>#N/A</v>
      </c>
      <c r="AS366" s="41"/>
      <c r="AT366" s="41" t="str">
        <f t="shared" si="153"/>
        <v/>
      </c>
      <c r="AU366" s="41"/>
      <c r="AV366" s="181" t="e">
        <f t="shared" si="143"/>
        <v>#N/A</v>
      </c>
      <c r="AW366" s="41"/>
      <c r="AX366" s="41">
        <f t="shared" si="154"/>
        <v>0</v>
      </c>
      <c r="AY366" s="41"/>
      <c r="AZ366" s="181">
        <f t="shared" si="144"/>
        <v>0</v>
      </c>
      <c r="BA366" s="41"/>
      <c r="BB366" s="41">
        <f t="shared" si="155"/>
        <v>0</v>
      </c>
      <c r="BC366" s="41"/>
      <c r="BD366" s="181">
        <f t="shared" si="145"/>
        <v>0</v>
      </c>
      <c r="BE366" s="41"/>
      <c r="BF366" s="41">
        <f t="shared" si="156"/>
        <v>370000</v>
      </c>
      <c r="BG366" s="41"/>
      <c r="BH366" s="181">
        <f t="shared" si="146"/>
        <v>1.6738027967163838E-2</v>
      </c>
      <c r="BJ366" s="41" t="str">
        <f t="shared" si="157"/>
        <v/>
      </c>
      <c r="BK366" s="41"/>
      <c r="BL366" s="181" t="e">
        <f t="shared" si="147"/>
        <v>#N/A</v>
      </c>
      <c r="BM366" s="41"/>
    </row>
    <row r="367" spans="2:65" ht="15.75" customHeight="1">
      <c r="C367" s="24"/>
      <c r="D367" s="4"/>
      <c r="E367" s="13"/>
      <c r="F367" s="13"/>
      <c r="G367" s="4"/>
      <c r="H367" s="13"/>
      <c r="I367" s="4"/>
      <c r="J367" s="13" t="s">
        <v>244</v>
      </c>
      <c r="K367" s="13"/>
      <c r="L367" s="66" t="s">
        <v>33</v>
      </c>
      <c r="M367" s="125"/>
      <c r="N367" s="41">
        <f>SUM(N362)+SUM(N363:N363)</f>
        <v>5152933</v>
      </c>
      <c r="O367" s="80"/>
      <c r="P367" s="41">
        <f>SUM(P362)+SUM(P363:P363)</f>
        <v>6460396</v>
      </c>
      <c r="Q367" s="41"/>
      <c r="R367" s="41">
        <f>SUM(R362)+SUM(R363:R363)</f>
        <v>6519000</v>
      </c>
      <c r="S367" s="41"/>
      <c r="T367" s="41" t="e">
        <f>SUM(T362)+SUM(T363:T363)</f>
        <v>#N/A</v>
      </c>
      <c r="U367" s="41"/>
      <c r="V367" s="41">
        <f>SUM(V362)+SUM(V363:V363)</f>
        <v>6460396</v>
      </c>
      <c r="W367" s="41"/>
      <c r="X367" s="41">
        <f>SUM(X362)+SUM(X363:X363)</f>
        <v>8351000</v>
      </c>
      <c r="Y367" s="41"/>
      <c r="Z367" s="41">
        <f t="shared" si="148"/>
        <v>1890604</v>
      </c>
      <c r="AA367" s="41"/>
      <c r="AB367" s="181">
        <f t="shared" si="138"/>
        <v>0.29264521865223125</v>
      </c>
      <c r="AC367" s="161"/>
      <c r="AD367" s="41">
        <f t="shared" si="149"/>
        <v>1890604</v>
      </c>
      <c r="AE367" s="41"/>
      <c r="AF367" s="181">
        <f t="shared" si="139"/>
        <v>0.29264521865223125</v>
      </c>
      <c r="AG367" s="41"/>
      <c r="AH367" s="41">
        <f t="shared" si="150"/>
        <v>3198067</v>
      </c>
      <c r="AI367" s="41"/>
      <c r="AJ367" s="181">
        <f t="shared" si="140"/>
        <v>0.62063042542955627</v>
      </c>
      <c r="AK367" s="161"/>
      <c r="AL367" s="41">
        <f t="shared" si="151"/>
        <v>1832000</v>
      </c>
      <c r="AM367" s="41"/>
      <c r="AN367" s="181">
        <f t="shared" si="141"/>
        <v>0.28102469703942323</v>
      </c>
      <c r="AP367" s="41" t="str">
        <f t="shared" si="152"/>
        <v/>
      </c>
      <c r="AQ367" s="41"/>
      <c r="AR367" s="181" t="e">
        <f t="shared" si="142"/>
        <v>#N/A</v>
      </c>
      <c r="AS367" s="41"/>
      <c r="AT367" s="41" t="str">
        <f t="shared" si="153"/>
        <v/>
      </c>
      <c r="AU367" s="41"/>
      <c r="AV367" s="181" t="e">
        <f t="shared" si="143"/>
        <v>#N/A</v>
      </c>
      <c r="AW367" s="41"/>
      <c r="AX367" s="41">
        <f t="shared" si="154"/>
        <v>1307463</v>
      </c>
      <c r="AY367" s="41"/>
      <c r="AZ367" s="181">
        <f t="shared" si="144"/>
        <v>0.25373180672056095</v>
      </c>
      <c r="BA367" s="41"/>
      <c r="BB367" s="41">
        <f t="shared" si="155"/>
        <v>0</v>
      </c>
      <c r="BC367" s="41"/>
      <c r="BD367" s="181">
        <f t="shared" si="145"/>
        <v>0</v>
      </c>
      <c r="BE367" s="41"/>
      <c r="BF367" s="41">
        <f t="shared" si="156"/>
        <v>-58604</v>
      </c>
      <c r="BG367" s="41"/>
      <c r="BH367" s="181">
        <f t="shared" si="146"/>
        <v>-8.989722350053686E-3</v>
      </c>
      <c r="BJ367" s="41" t="str">
        <f t="shared" si="157"/>
        <v/>
      </c>
      <c r="BK367" s="41"/>
      <c r="BL367" s="181" t="e">
        <f t="shared" si="147"/>
        <v>#N/A</v>
      </c>
      <c r="BM367" s="41"/>
    </row>
    <row r="368" spans="2:65" ht="21" customHeight="1">
      <c r="C368" s="24"/>
      <c r="D368" s="4"/>
      <c r="E368" s="13"/>
      <c r="F368" s="13"/>
      <c r="G368" s="4"/>
      <c r="H368" s="13"/>
      <c r="I368" s="4"/>
      <c r="J368" s="13"/>
      <c r="K368" s="13"/>
      <c r="L368" s="66"/>
      <c r="M368" s="125"/>
      <c r="N368" s="125"/>
      <c r="O368" s="80"/>
      <c r="P368" s="125"/>
      <c r="Q368" s="125"/>
      <c r="R368" s="125"/>
      <c r="S368" s="125"/>
      <c r="T368" s="125"/>
      <c r="U368" s="125"/>
      <c r="V368" s="125"/>
      <c r="W368" s="125"/>
      <c r="X368" s="125"/>
      <c r="Y368" s="125"/>
      <c r="Z368" s="41" t="str">
        <f t="shared" si="148"/>
        <v/>
      </c>
      <c r="AA368" s="125"/>
      <c r="AB368" s="181" t="str">
        <f t="shared" si="138"/>
        <v/>
      </c>
      <c r="AC368" s="161"/>
      <c r="AD368" s="41" t="str">
        <f t="shared" si="149"/>
        <v/>
      </c>
      <c r="AE368" s="125"/>
      <c r="AF368" s="181" t="str">
        <f t="shared" si="139"/>
        <v/>
      </c>
      <c r="AG368" s="125"/>
      <c r="AH368" s="41" t="str">
        <f t="shared" si="150"/>
        <v/>
      </c>
      <c r="AI368" s="125"/>
      <c r="AJ368" s="181" t="str">
        <f t="shared" si="140"/>
        <v/>
      </c>
      <c r="AK368" s="161"/>
      <c r="AL368" s="41" t="str">
        <f t="shared" si="151"/>
        <v/>
      </c>
      <c r="AM368" s="125"/>
      <c r="AN368" s="181" t="str">
        <f t="shared" si="141"/>
        <v/>
      </c>
      <c r="AP368" s="41" t="str">
        <f t="shared" si="152"/>
        <v/>
      </c>
      <c r="AQ368" s="125"/>
      <c r="AR368" s="181" t="str">
        <f t="shared" si="142"/>
        <v/>
      </c>
      <c r="AS368" s="125"/>
      <c r="AT368" s="41" t="str">
        <f t="shared" si="153"/>
        <v/>
      </c>
      <c r="AU368" s="125"/>
      <c r="AV368" s="181" t="str">
        <f t="shared" si="143"/>
        <v/>
      </c>
      <c r="AW368" s="125"/>
      <c r="AX368" s="41" t="str">
        <f t="shared" si="154"/>
        <v/>
      </c>
      <c r="AY368" s="125"/>
      <c r="AZ368" s="181" t="str">
        <f t="shared" si="144"/>
        <v/>
      </c>
      <c r="BA368" s="125"/>
      <c r="BB368" s="41" t="str">
        <f t="shared" si="155"/>
        <v/>
      </c>
      <c r="BC368" s="125"/>
      <c r="BD368" s="181" t="str">
        <f t="shared" si="145"/>
        <v/>
      </c>
      <c r="BE368" s="125"/>
      <c r="BF368" s="41" t="str">
        <f t="shared" si="156"/>
        <v/>
      </c>
      <c r="BG368" s="125"/>
      <c r="BH368" s="181" t="str">
        <f t="shared" si="146"/>
        <v/>
      </c>
      <c r="BJ368" s="41" t="str">
        <f t="shared" si="157"/>
        <v/>
      </c>
      <c r="BK368" s="125"/>
      <c r="BL368" s="181" t="str">
        <f t="shared" si="147"/>
        <v/>
      </c>
      <c r="BM368" s="125"/>
    </row>
    <row r="369" spans="3:65" ht="20.25" customHeight="1" thickBot="1">
      <c r="C369" s="17"/>
      <c r="D369" s="18"/>
      <c r="E369" s="13"/>
      <c r="F369" s="13"/>
      <c r="G369" s="13"/>
      <c r="H369" s="13"/>
      <c r="I369" s="13"/>
      <c r="J369" s="13"/>
      <c r="K369" s="20"/>
      <c r="L369" s="66"/>
      <c r="M369" s="125"/>
      <c r="N369" s="125"/>
      <c r="O369" s="45"/>
      <c r="P369" s="125"/>
      <c r="Q369" s="125"/>
      <c r="R369" s="125"/>
      <c r="S369" s="125"/>
      <c r="T369" s="125"/>
      <c r="U369" s="125"/>
      <c r="V369" s="125"/>
      <c r="W369" s="125"/>
      <c r="X369" s="125"/>
      <c r="Y369" s="125"/>
      <c r="Z369" s="41" t="str">
        <f t="shared" si="148"/>
        <v/>
      </c>
      <c r="AA369" s="125"/>
      <c r="AB369" s="181" t="str">
        <f t="shared" si="138"/>
        <v/>
      </c>
      <c r="AC369" s="161"/>
      <c r="AD369" s="41" t="str">
        <f t="shared" si="149"/>
        <v/>
      </c>
      <c r="AE369" s="125"/>
      <c r="AF369" s="181" t="str">
        <f t="shared" si="139"/>
        <v/>
      </c>
      <c r="AG369" s="125"/>
      <c r="AH369" s="41" t="str">
        <f t="shared" si="150"/>
        <v/>
      </c>
      <c r="AI369" s="125"/>
      <c r="AJ369" s="181" t="str">
        <f t="shared" si="140"/>
        <v/>
      </c>
      <c r="AK369" s="161"/>
      <c r="AL369" s="41" t="str">
        <f t="shared" si="151"/>
        <v/>
      </c>
      <c r="AM369" s="125"/>
      <c r="AN369" s="181" t="str">
        <f t="shared" si="141"/>
        <v/>
      </c>
      <c r="AP369" s="41" t="str">
        <f t="shared" si="152"/>
        <v/>
      </c>
      <c r="AQ369" s="125"/>
      <c r="AR369" s="181" t="str">
        <f t="shared" si="142"/>
        <v/>
      </c>
      <c r="AS369" s="125"/>
      <c r="AT369" s="41" t="str">
        <f t="shared" si="153"/>
        <v/>
      </c>
      <c r="AU369" s="125"/>
      <c r="AV369" s="181" t="str">
        <f t="shared" si="143"/>
        <v/>
      </c>
      <c r="AW369" s="125"/>
      <c r="AX369" s="41" t="str">
        <f t="shared" si="154"/>
        <v/>
      </c>
      <c r="AY369" s="125"/>
      <c r="AZ369" s="181" t="str">
        <f t="shared" si="144"/>
        <v/>
      </c>
      <c r="BA369" s="125"/>
      <c r="BB369" s="41" t="str">
        <f t="shared" si="155"/>
        <v/>
      </c>
      <c r="BC369" s="125"/>
      <c r="BD369" s="181" t="str">
        <f t="shared" si="145"/>
        <v/>
      </c>
      <c r="BE369" s="125"/>
      <c r="BF369" s="41" t="str">
        <f t="shared" si="156"/>
        <v/>
      </c>
      <c r="BG369" s="125"/>
      <c r="BH369" s="181" t="str">
        <f t="shared" si="146"/>
        <v/>
      </c>
      <c r="BJ369" s="41" t="str">
        <f t="shared" si="157"/>
        <v/>
      </c>
      <c r="BK369" s="125"/>
      <c r="BL369" s="181" t="str">
        <f t="shared" si="147"/>
        <v/>
      </c>
      <c r="BM369" s="125"/>
    </row>
    <row r="370" spans="3:65" ht="17.25" customHeight="1">
      <c r="C370" s="106"/>
      <c r="D370" s="107"/>
      <c r="E370" s="108"/>
      <c r="F370" s="108"/>
      <c r="G370" s="108"/>
      <c r="H370" s="108"/>
      <c r="I370" s="108"/>
      <c r="J370" s="108"/>
      <c r="K370" s="109"/>
      <c r="L370" s="110"/>
      <c r="M370" s="134"/>
      <c r="N370" s="134"/>
      <c r="O370" s="111"/>
      <c r="P370" s="134"/>
      <c r="Q370" s="134"/>
      <c r="R370" s="134"/>
      <c r="S370" s="134"/>
      <c r="T370" s="134"/>
      <c r="U370" s="134"/>
      <c r="V370" s="134"/>
      <c r="W370" s="134"/>
      <c r="X370" s="134"/>
      <c r="Y370" s="125"/>
      <c r="Z370" s="163" t="str">
        <f t="shared" si="148"/>
        <v/>
      </c>
      <c r="AA370" s="134"/>
      <c r="AB370" s="213" t="str">
        <f t="shared" si="138"/>
        <v/>
      </c>
      <c r="AC370" s="164"/>
      <c r="AD370" s="163" t="str">
        <f t="shared" si="149"/>
        <v/>
      </c>
      <c r="AE370" s="134"/>
      <c r="AF370" s="213" t="str">
        <f t="shared" ref="AF370:AF397" si="158">IF($P370="","",  IF($X370="","", IF($P370=0,"---",(IF(ISERROR(($X370/$P370)-1),"---",($X370/$P370)-1) ))))</f>
        <v/>
      </c>
      <c r="AG370" s="134"/>
      <c r="AH370" s="163" t="str">
        <f t="shared" si="150"/>
        <v/>
      </c>
      <c r="AI370" s="134"/>
      <c r="AJ370" s="213" t="str">
        <f t="shared" ref="AJ370:AJ397" si="159">IF($N370="","",  IF($X370="","", IF($N370=0,"---",(IF(ISERROR(($X370/$N370)-1),"---",($X370/$N370)-1) ))))</f>
        <v/>
      </c>
      <c r="AK370" s="164"/>
      <c r="AL370" s="163" t="str">
        <f t="shared" si="151"/>
        <v/>
      </c>
      <c r="AM370" s="134"/>
      <c r="AN370" s="188" t="str">
        <f t="shared" si="141"/>
        <v/>
      </c>
      <c r="AP370" s="163" t="str">
        <f t="shared" si="152"/>
        <v/>
      </c>
      <c r="AQ370" s="134"/>
      <c r="AR370" s="213" t="str">
        <f t="shared" si="142"/>
        <v/>
      </c>
      <c r="AS370" s="134"/>
      <c r="AT370" s="163" t="str">
        <f t="shared" si="153"/>
        <v/>
      </c>
      <c r="AU370" s="134"/>
      <c r="AV370" s="213" t="str">
        <f t="shared" si="143"/>
        <v/>
      </c>
      <c r="AW370" s="134"/>
      <c r="AX370" s="163" t="str">
        <f t="shared" si="154"/>
        <v/>
      </c>
      <c r="AY370" s="134"/>
      <c r="AZ370" s="213" t="str">
        <f t="shared" ref="AZ370:AZ397" si="160">IF($N370="","",  IF($V370="","", IF($N370=0,"---",(IF(ISERROR(($V370/$N370)-1),"---",($V370/$N370)-1) ))))</f>
        <v/>
      </c>
      <c r="BA370" s="134"/>
      <c r="BB370" s="163" t="str">
        <f t="shared" si="155"/>
        <v/>
      </c>
      <c r="BC370" s="134"/>
      <c r="BD370" s="213" t="str">
        <f t="shared" ref="BD370:BD397" si="161">IF($P370="","",  IF($V370="","", IF($P370=0,"---",(IF(ISERROR(($V370/$P370)-1),"---",($V370/$P370)-1) ))))</f>
        <v/>
      </c>
      <c r="BE370" s="134"/>
      <c r="BF370" s="163" t="str">
        <f t="shared" si="156"/>
        <v/>
      </c>
      <c r="BG370" s="134"/>
      <c r="BH370" s="188" t="str">
        <f t="shared" si="146"/>
        <v/>
      </c>
      <c r="BJ370" s="163" t="str">
        <f t="shared" si="157"/>
        <v/>
      </c>
      <c r="BK370" s="134"/>
      <c r="BL370" s="213" t="str">
        <f t="shared" si="147"/>
        <v/>
      </c>
      <c r="BM370" s="134"/>
    </row>
    <row r="371" spans="3:65" ht="18" customHeight="1">
      <c r="C371" s="112"/>
      <c r="D371" s="52" t="s">
        <v>191</v>
      </c>
      <c r="E371" s="13"/>
      <c r="F371" s="13"/>
      <c r="G371" s="4"/>
      <c r="H371" s="4"/>
      <c r="I371" s="4"/>
      <c r="J371" s="4"/>
      <c r="K371" s="54"/>
      <c r="L371" s="25"/>
      <c r="M371" s="125"/>
      <c r="N371" s="125"/>
      <c r="P371" s="125"/>
      <c r="Q371" s="125"/>
      <c r="R371" s="125"/>
      <c r="S371" s="125"/>
      <c r="T371" s="125"/>
      <c r="U371" s="125"/>
      <c r="V371" s="125"/>
      <c r="W371" s="125"/>
      <c r="X371" s="125"/>
      <c r="Y371" s="125"/>
      <c r="Z371" s="41" t="str">
        <f t="shared" si="148"/>
        <v/>
      </c>
      <c r="AA371" s="125"/>
      <c r="AB371" s="214" t="str">
        <f t="shared" si="138"/>
        <v/>
      </c>
      <c r="AC371" s="157"/>
      <c r="AD371" s="41" t="str">
        <f t="shared" si="149"/>
        <v/>
      </c>
      <c r="AE371" s="125"/>
      <c r="AF371" s="214" t="str">
        <f t="shared" si="158"/>
        <v/>
      </c>
      <c r="AG371" s="125"/>
      <c r="AH371" s="41" t="str">
        <f t="shared" si="150"/>
        <v/>
      </c>
      <c r="AI371" s="125"/>
      <c r="AJ371" s="214" t="str">
        <f t="shared" si="159"/>
        <v/>
      </c>
      <c r="AK371" s="157"/>
      <c r="AL371" s="41" t="str">
        <f t="shared" si="151"/>
        <v/>
      </c>
      <c r="AM371" s="125"/>
      <c r="AN371" s="189" t="str">
        <f t="shared" si="141"/>
        <v/>
      </c>
      <c r="AP371" s="41" t="str">
        <f t="shared" si="152"/>
        <v/>
      </c>
      <c r="AQ371" s="125"/>
      <c r="AR371" s="214" t="str">
        <f t="shared" si="142"/>
        <v/>
      </c>
      <c r="AS371" s="125"/>
      <c r="AT371" s="41" t="str">
        <f t="shared" si="153"/>
        <v/>
      </c>
      <c r="AU371" s="125"/>
      <c r="AV371" s="214" t="str">
        <f t="shared" si="143"/>
        <v/>
      </c>
      <c r="AW371" s="125"/>
      <c r="AX371" s="41" t="str">
        <f t="shared" si="154"/>
        <v/>
      </c>
      <c r="AY371" s="125"/>
      <c r="AZ371" s="214" t="str">
        <f t="shared" si="160"/>
        <v/>
      </c>
      <c r="BA371" s="125"/>
      <c r="BB371" s="41" t="str">
        <f t="shared" si="155"/>
        <v/>
      </c>
      <c r="BC371" s="125"/>
      <c r="BD371" s="214" t="str">
        <f t="shared" si="161"/>
        <v/>
      </c>
      <c r="BE371" s="125"/>
      <c r="BF371" s="41" t="str">
        <f t="shared" si="156"/>
        <v/>
      </c>
      <c r="BG371" s="125"/>
      <c r="BH371" s="189" t="str">
        <f t="shared" si="146"/>
        <v/>
      </c>
      <c r="BJ371" s="41" t="str">
        <f t="shared" si="157"/>
        <v/>
      </c>
      <c r="BK371" s="125"/>
      <c r="BL371" s="214" t="str">
        <f t="shared" si="147"/>
        <v/>
      </c>
      <c r="BM371" s="125"/>
    </row>
    <row r="372" spans="3:65" ht="17.25" customHeight="1">
      <c r="C372" s="113"/>
      <c r="D372" s="13"/>
      <c r="E372" s="13" t="s">
        <v>192</v>
      </c>
      <c r="F372" s="13"/>
      <c r="G372" s="13"/>
      <c r="H372" s="13"/>
      <c r="I372" s="13"/>
      <c r="J372" s="13"/>
      <c r="K372" s="20"/>
      <c r="L372" s="22" t="s">
        <v>29</v>
      </c>
      <c r="M372" s="125"/>
      <c r="N372" s="10">
        <v>22475352</v>
      </c>
      <c r="O372" s="35"/>
      <c r="P372" s="10">
        <v>22475352</v>
      </c>
      <c r="Q372" s="10"/>
      <c r="R372" s="10">
        <v>22105352</v>
      </c>
      <c r="S372" s="10"/>
      <c r="T372" s="10">
        <v>22105352</v>
      </c>
      <c r="U372" s="10"/>
      <c r="V372" s="10">
        <v>22475352</v>
      </c>
      <c r="W372" s="10"/>
      <c r="X372" s="10">
        <v>22475352</v>
      </c>
      <c r="Y372" s="10"/>
      <c r="Z372" s="100">
        <f t="shared" si="148"/>
        <v>0</v>
      </c>
      <c r="AA372" s="176"/>
      <c r="AB372" s="215">
        <f t="shared" si="138"/>
        <v>0</v>
      </c>
      <c r="AC372" s="160"/>
      <c r="AD372" s="100">
        <f t="shared" si="149"/>
        <v>0</v>
      </c>
      <c r="AE372" s="176"/>
      <c r="AF372" s="215">
        <f t="shared" si="158"/>
        <v>0</v>
      </c>
      <c r="AG372" s="176"/>
      <c r="AH372" s="41">
        <f t="shared" si="150"/>
        <v>0</v>
      </c>
      <c r="AI372" s="10"/>
      <c r="AJ372" s="215">
        <f t="shared" si="159"/>
        <v>0</v>
      </c>
      <c r="AK372" s="160"/>
      <c r="AL372" s="41">
        <f t="shared" si="151"/>
        <v>370000</v>
      </c>
      <c r="AM372" s="176"/>
      <c r="AN372" s="189">
        <f t="shared" si="141"/>
        <v>1.6738027967163838E-2</v>
      </c>
      <c r="AP372" s="41">
        <f t="shared" si="152"/>
        <v>370000</v>
      </c>
      <c r="AQ372" s="176"/>
      <c r="AR372" s="214">
        <f t="shared" si="142"/>
        <v>1.6738027967163838E-2</v>
      </c>
      <c r="AS372" s="176"/>
      <c r="AT372" s="100">
        <f t="shared" si="153"/>
        <v>0</v>
      </c>
      <c r="AU372" s="176"/>
      <c r="AV372" s="215">
        <f t="shared" si="143"/>
        <v>0</v>
      </c>
      <c r="AW372" s="176"/>
      <c r="AX372" s="100">
        <f t="shared" si="154"/>
        <v>0</v>
      </c>
      <c r="AY372" s="176"/>
      <c r="AZ372" s="215">
        <f t="shared" si="160"/>
        <v>0</v>
      </c>
      <c r="BA372" s="176"/>
      <c r="BB372" s="100">
        <f t="shared" si="155"/>
        <v>0</v>
      </c>
      <c r="BC372" s="176"/>
      <c r="BD372" s="215">
        <f t="shared" si="161"/>
        <v>0</v>
      </c>
      <c r="BE372" s="176"/>
      <c r="BF372" s="41">
        <f t="shared" si="156"/>
        <v>370000</v>
      </c>
      <c r="BG372" s="176"/>
      <c r="BH372" s="189">
        <f t="shared" si="146"/>
        <v>1.6738027967163838E-2</v>
      </c>
      <c r="BJ372" s="41">
        <f t="shared" si="157"/>
        <v>370000</v>
      </c>
      <c r="BK372" s="176"/>
      <c r="BL372" s="214">
        <f t="shared" si="147"/>
        <v>1.6738027967163838E-2</v>
      </c>
      <c r="BM372" s="176"/>
    </row>
    <row r="373" spans="3:65" ht="20.25" customHeight="1">
      <c r="C373" s="113"/>
      <c r="D373" s="18"/>
      <c r="E373" s="13"/>
      <c r="F373" s="13" t="s">
        <v>377</v>
      </c>
      <c r="G373" s="13"/>
      <c r="H373" s="13"/>
      <c r="I373" s="13"/>
      <c r="J373" s="13"/>
      <c r="K373" s="20"/>
      <c r="L373" s="22" t="s">
        <v>29</v>
      </c>
      <c r="M373" s="125"/>
      <c r="N373" s="10">
        <v>8520352</v>
      </c>
      <c r="O373" s="35"/>
      <c r="P373" s="10">
        <v>5343704</v>
      </c>
      <c r="Q373" s="10"/>
      <c r="R373" s="10">
        <v>5343704</v>
      </c>
      <c r="S373" s="10"/>
      <c r="T373" s="10">
        <v>5343704</v>
      </c>
      <c r="U373" s="10"/>
      <c r="V373" s="10">
        <v>5343704</v>
      </c>
      <c r="W373" s="10"/>
      <c r="X373" s="10">
        <v>5343704</v>
      </c>
      <c r="Y373" s="10"/>
      <c r="Z373" s="100">
        <f t="shared" si="148"/>
        <v>0</v>
      </c>
      <c r="AA373" s="176"/>
      <c r="AB373" s="215">
        <f t="shared" si="138"/>
        <v>0</v>
      </c>
      <c r="AC373" s="160"/>
      <c r="AD373" s="100">
        <f t="shared" si="149"/>
        <v>0</v>
      </c>
      <c r="AE373" s="176"/>
      <c r="AF373" s="215">
        <f t="shared" si="158"/>
        <v>0</v>
      </c>
      <c r="AG373" s="176"/>
      <c r="AH373" s="41">
        <f t="shared" si="150"/>
        <v>-3176648</v>
      </c>
      <c r="AI373" s="10"/>
      <c r="AJ373" s="215">
        <f t="shared" si="159"/>
        <v>-0.37283060605946794</v>
      </c>
      <c r="AK373" s="160"/>
      <c r="AL373" s="41">
        <f t="shared" si="151"/>
        <v>0</v>
      </c>
      <c r="AM373" s="176"/>
      <c r="AN373" s="189">
        <f t="shared" si="141"/>
        <v>0</v>
      </c>
      <c r="AP373" s="41">
        <f t="shared" si="152"/>
        <v>0</v>
      </c>
      <c r="AQ373" s="176"/>
      <c r="AR373" s="214">
        <f t="shared" si="142"/>
        <v>0</v>
      </c>
      <c r="AS373" s="176"/>
      <c r="AT373" s="100">
        <f t="shared" si="153"/>
        <v>0</v>
      </c>
      <c r="AU373" s="176"/>
      <c r="AV373" s="215">
        <f t="shared" si="143"/>
        <v>0</v>
      </c>
      <c r="AW373" s="176"/>
      <c r="AX373" s="100">
        <f t="shared" si="154"/>
        <v>-3176648</v>
      </c>
      <c r="AY373" s="176"/>
      <c r="AZ373" s="215">
        <f t="shared" si="160"/>
        <v>-0.37283060605946794</v>
      </c>
      <c r="BA373" s="176"/>
      <c r="BB373" s="100">
        <f t="shared" si="155"/>
        <v>0</v>
      </c>
      <c r="BC373" s="176"/>
      <c r="BD373" s="215">
        <f t="shared" si="161"/>
        <v>0</v>
      </c>
      <c r="BE373" s="176"/>
      <c r="BF373" s="41">
        <f t="shared" si="156"/>
        <v>0</v>
      </c>
      <c r="BG373" s="176"/>
      <c r="BH373" s="189">
        <f t="shared" si="146"/>
        <v>0</v>
      </c>
      <c r="BJ373" s="41">
        <f t="shared" si="157"/>
        <v>0</v>
      </c>
      <c r="BK373" s="176"/>
      <c r="BL373" s="214">
        <f t="shared" si="147"/>
        <v>0</v>
      </c>
      <c r="BM373" s="176"/>
    </row>
    <row r="374" spans="3:65" ht="17.25" customHeight="1">
      <c r="C374" s="113"/>
      <c r="D374" s="18"/>
      <c r="E374" s="13" t="s">
        <v>194</v>
      </c>
      <c r="F374" s="13"/>
      <c r="G374" s="13"/>
      <c r="H374" s="13"/>
      <c r="I374" s="13"/>
      <c r="J374" s="13"/>
      <c r="K374" s="20"/>
      <c r="L374" s="22" t="s">
        <v>33</v>
      </c>
      <c r="M374" s="125"/>
      <c r="N374" s="10">
        <v>6079531</v>
      </c>
      <c r="O374" s="45"/>
      <c r="P374" s="10">
        <v>6460396</v>
      </c>
      <c r="Q374" s="10"/>
      <c r="R374" s="10">
        <v>6519000</v>
      </c>
      <c r="S374" s="10"/>
      <c r="T374" s="10">
        <v>6519000</v>
      </c>
      <c r="U374" s="10"/>
      <c r="V374" s="10">
        <v>6460396</v>
      </c>
      <c r="W374" s="10"/>
      <c r="X374" s="10">
        <v>6460396</v>
      </c>
      <c r="Y374" s="10"/>
      <c r="Z374" s="100">
        <f t="shared" si="148"/>
        <v>0</v>
      </c>
      <c r="AA374" s="176"/>
      <c r="AB374" s="215">
        <f t="shared" si="138"/>
        <v>0</v>
      </c>
      <c r="AC374" s="160"/>
      <c r="AD374" s="100">
        <f t="shared" si="149"/>
        <v>0</v>
      </c>
      <c r="AE374" s="176"/>
      <c r="AF374" s="215">
        <f t="shared" si="158"/>
        <v>0</v>
      </c>
      <c r="AG374" s="176"/>
      <c r="AH374" s="41">
        <f t="shared" si="150"/>
        <v>380865</v>
      </c>
      <c r="AI374" s="10"/>
      <c r="AJ374" s="215">
        <f t="shared" si="159"/>
        <v>6.2647102218904793E-2</v>
      </c>
      <c r="AK374" s="160"/>
      <c r="AL374" s="41">
        <f t="shared" si="151"/>
        <v>-58604</v>
      </c>
      <c r="AM374" s="176"/>
      <c r="AN374" s="189">
        <f t="shared" si="141"/>
        <v>-8.989722350053686E-3</v>
      </c>
      <c r="AP374" s="41">
        <f t="shared" si="152"/>
        <v>-58604</v>
      </c>
      <c r="AQ374" s="176"/>
      <c r="AR374" s="214">
        <f t="shared" si="142"/>
        <v>-8.989722350053686E-3</v>
      </c>
      <c r="AS374" s="176"/>
      <c r="AT374" s="100">
        <f t="shared" si="153"/>
        <v>0</v>
      </c>
      <c r="AU374" s="176"/>
      <c r="AV374" s="215">
        <f t="shared" si="143"/>
        <v>0</v>
      </c>
      <c r="AW374" s="176"/>
      <c r="AX374" s="100">
        <f t="shared" si="154"/>
        <v>380865</v>
      </c>
      <c r="AY374" s="176"/>
      <c r="AZ374" s="215">
        <f t="shared" si="160"/>
        <v>6.2647102218904793E-2</v>
      </c>
      <c r="BA374" s="176"/>
      <c r="BB374" s="100">
        <f t="shared" si="155"/>
        <v>0</v>
      </c>
      <c r="BC374" s="176"/>
      <c r="BD374" s="215">
        <f t="shared" si="161"/>
        <v>0</v>
      </c>
      <c r="BE374" s="176"/>
      <c r="BF374" s="41">
        <f t="shared" si="156"/>
        <v>-58604</v>
      </c>
      <c r="BG374" s="176"/>
      <c r="BH374" s="189">
        <f t="shared" si="146"/>
        <v>-8.989722350053686E-3</v>
      </c>
      <c r="BJ374" s="41">
        <f t="shared" si="157"/>
        <v>-58604</v>
      </c>
      <c r="BK374" s="176"/>
      <c r="BL374" s="214">
        <f t="shared" si="147"/>
        <v>-8.989722350053686E-3</v>
      </c>
      <c r="BM374" s="176"/>
    </row>
    <row r="375" spans="3:65" ht="17.25" customHeight="1">
      <c r="C375" s="113"/>
      <c r="D375" s="18"/>
      <c r="E375" s="13"/>
      <c r="F375" s="13" t="s">
        <v>193</v>
      </c>
      <c r="G375" s="13"/>
      <c r="H375" s="13"/>
      <c r="I375" s="13"/>
      <c r="J375" s="13"/>
      <c r="K375" s="20"/>
      <c r="L375" s="22" t="s">
        <v>33</v>
      </c>
      <c r="M375" s="125"/>
      <c r="N375" s="10">
        <v>-363531</v>
      </c>
      <c r="O375" s="45"/>
      <c r="P375" s="10">
        <v>0</v>
      </c>
      <c r="Q375" s="10"/>
      <c r="R375" s="10">
        <v>0</v>
      </c>
      <c r="S375" s="10"/>
      <c r="T375" s="10">
        <v>0</v>
      </c>
      <c r="U375" s="10"/>
      <c r="V375" s="10">
        <v>0</v>
      </c>
      <c r="W375" s="10"/>
      <c r="X375" s="10">
        <v>0</v>
      </c>
      <c r="Y375" s="10"/>
      <c r="Z375" s="100">
        <f t="shared" si="148"/>
        <v>0</v>
      </c>
      <c r="AA375" s="176"/>
      <c r="AB375" s="215" t="str">
        <f t="shared" si="138"/>
        <v>---</v>
      </c>
      <c r="AC375" s="160"/>
      <c r="AD375" s="100">
        <f t="shared" si="149"/>
        <v>0</v>
      </c>
      <c r="AE375" s="176"/>
      <c r="AF375" s="215" t="str">
        <f t="shared" si="158"/>
        <v>---</v>
      </c>
      <c r="AG375" s="176"/>
      <c r="AH375" s="41">
        <f t="shared" si="150"/>
        <v>363531</v>
      </c>
      <c r="AI375" s="10"/>
      <c r="AJ375" s="215">
        <f t="shared" si="159"/>
        <v>-1</v>
      </c>
      <c r="AK375" s="160"/>
      <c r="AL375" s="41">
        <f t="shared" si="151"/>
        <v>0</v>
      </c>
      <c r="AM375" s="176"/>
      <c r="AN375" s="189" t="str">
        <f t="shared" si="141"/>
        <v>---</v>
      </c>
      <c r="AP375" s="41">
        <f t="shared" si="152"/>
        <v>0</v>
      </c>
      <c r="AQ375" s="176"/>
      <c r="AR375" s="214" t="str">
        <f t="shared" si="142"/>
        <v>---</v>
      </c>
      <c r="AS375" s="176"/>
      <c r="AT375" s="100">
        <f t="shared" si="153"/>
        <v>0</v>
      </c>
      <c r="AU375" s="176"/>
      <c r="AV375" s="215" t="str">
        <f t="shared" si="143"/>
        <v>---</v>
      </c>
      <c r="AW375" s="176"/>
      <c r="AX375" s="100">
        <f t="shared" si="154"/>
        <v>363531</v>
      </c>
      <c r="AY375" s="176"/>
      <c r="AZ375" s="215">
        <f t="shared" si="160"/>
        <v>-1</v>
      </c>
      <c r="BA375" s="176"/>
      <c r="BB375" s="100">
        <f t="shared" si="155"/>
        <v>0</v>
      </c>
      <c r="BC375" s="176"/>
      <c r="BD375" s="215" t="str">
        <f t="shared" si="161"/>
        <v>---</v>
      </c>
      <c r="BE375" s="176"/>
      <c r="BF375" s="41">
        <f t="shared" si="156"/>
        <v>0</v>
      </c>
      <c r="BG375" s="176"/>
      <c r="BH375" s="189" t="str">
        <f t="shared" si="146"/>
        <v>---</v>
      </c>
      <c r="BJ375" s="41">
        <f t="shared" si="157"/>
        <v>0</v>
      </c>
      <c r="BK375" s="176"/>
      <c r="BL375" s="214" t="str">
        <f t="shared" si="147"/>
        <v>---</v>
      </c>
      <c r="BM375" s="176"/>
    </row>
    <row r="376" spans="3:65" ht="17.25" customHeight="1">
      <c r="C376" s="113"/>
      <c r="D376" s="18"/>
      <c r="E376" s="13" t="s">
        <v>285</v>
      </c>
      <c r="F376" s="13"/>
      <c r="G376" s="13"/>
      <c r="H376" s="13"/>
      <c r="I376" s="13"/>
      <c r="J376" s="13"/>
      <c r="K376" s="20"/>
      <c r="L376" s="22" t="s">
        <v>33</v>
      </c>
      <c r="M376" s="125"/>
      <c r="N376" s="10">
        <v>0</v>
      </c>
      <c r="O376" s="45"/>
      <c r="P376" s="10">
        <v>0</v>
      </c>
      <c r="Q376" s="10"/>
      <c r="R376" s="10">
        <v>0</v>
      </c>
      <c r="S376" s="10"/>
      <c r="T376" s="10">
        <v>0</v>
      </c>
      <c r="U376" s="10"/>
      <c r="V376" s="10">
        <v>0</v>
      </c>
      <c r="W376" s="10"/>
      <c r="X376" s="10">
        <v>0</v>
      </c>
      <c r="Y376" s="10"/>
      <c r="Z376" s="100">
        <f t="shared" si="148"/>
        <v>0</v>
      </c>
      <c r="AA376" s="176"/>
      <c r="AB376" s="215" t="str">
        <f t="shared" si="138"/>
        <v>---</v>
      </c>
      <c r="AC376" s="160"/>
      <c r="AD376" s="100">
        <f t="shared" si="149"/>
        <v>0</v>
      </c>
      <c r="AE376" s="176"/>
      <c r="AF376" s="215" t="str">
        <f t="shared" si="158"/>
        <v>---</v>
      </c>
      <c r="AG376" s="176"/>
      <c r="AH376" s="41">
        <f t="shared" si="150"/>
        <v>0</v>
      </c>
      <c r="AI376" s="10"/>
      <c r="AJ376" s="215" t="str">
        <f t="shared" si="159"/>
        <v>---</v>
      </c>
      <c r="AK376" s="160"/>
      <c r="AL376" s="41">
        <f t="shared" si="151"/>
        <v>0</v>
      </c>
      <c r="AM376" s="176"/>
      <c r="AN376" s="189" t="str">
        <f t="shared" si="141"/>
        <v>---</v>
      </c>
      <c r="AP376" s="41">
        <f t="shared" si="152"/>
        <v>0</v>
      </c>
      <c r="AQ376" s="176"/>
      <c r="AR376" s="214" t="str">
        <f t="shared" si="142"/>
        <v>---</v>
      </c>
      <c r="AS376" s="176"/>
      <c r="AT376" s="100">
        <f t="shared" si="153"/>
        <v>0</v>
      </c>
      <c r="AU376" s="176"/>
      <c r="AV376" s="215" t="str">
        <f t="shared" si="143"/>
        <v>---</v>
      </c>
      <c r="AW376" s="176"/>
      <c r="AX376" s="100">
        <f t="shared" si="154"/>
        <v>0</v>
      </c>
      <c r="AY376" s="176"/>
      <c r="AZ376" s="215" t="str">
        <f t="shared" si="160"/>
        <v>---</v>
      </c>
      <c r="BA376" s="176"/>
      <c r="BB376" s="100">
        <f t="shared" si="155"/>
        <v>0</v>
      </c>
      <c r="BC376" s="176"/>
      <c r="BD376" s="215" t="str">
        <f t="shared" si="161"/>
        <v>---</v>
      </c>
      <c r="BE376" s="176"/>
      <c r="BF376" s="41">
        <f t="shared" si="156"/>
        <v>0</v>
      </c>
      <c r="BG376" s="176"/>
      <c r="BH376" s="189" t="str">
        <f t="shared" si="146"/>
        <v>---</v>
      </c>
      <c r="BJ376" s="41">
        <f t="shared" si="157"/>
        <v>0</v>
      </c>
      <c r="BK376" s="176"/>
      <c r="BL376" s="214" t="str">
        <f t="shared" si="147"/>
        <v>---</v>
      </c>
      <c r="BM376" s="176"/>
    </row>
    <row r="377" spans="3:65" ht="17.25" customHeight="1">
      <c r="C377" s="114"/>
      <c r="D377" s="13"/>
      <c r="E377" s="13"/>
      <c r="F377" s="13"/>
      <c r="G377" s="53" t="s">
        <v>195</v>
      </c>
      <c r="H377" s="53"/>
      <c r="I377" s="27"/>
      <c r="J377" s="27"/>
      <c r="K377" s="28"/>
      <c r="L377" s="29"/>
      <c r="M377" s="133"/>
      <c r="N377" s="82">
        <f>SUM(N372:N376)</f>
        <v>36711704</v>
      </c>
      <c r="O377" s="74"/>
      <c r="P377" s="82">
        <f>SUM(P372:P376)</f>
        <v>34279452</v>
      </c>
      <c r="Q377" s="82"/>
      <c r="R377" s="82">
        <f>SUM(R372:R376)</f>
        <v>33968056</v>
      </c>
      <c r="S377" s="82"/>
      <c r="T377" s="82">
        <f>SUM(T372:T376)</f>
        <v>33968056</v>
      </c>
      <c r="U377" s="82"/>
      <c r="V377" s="82">
        <f>SUM(V372:V376)</f>
        <v>34279452</v>
      </c>
      <c r="W377" s="82"/>
      <c r="X377" s="82">
        <f>SUM(X372:X376)</f>
        <v>34279452</v>
      </c>
      <c r="Y377" s="82"/>
      <c r="Z377" s="173">
        <f t="shared" si="148"/>
        <v>0</v>
      </c>
      <c r="AA377" s="173"/>
      <c r="AB377" s="216">
        <f t="shared" si="138"/>
        <v>0</v>
      </c>
      <c r="AC377" s="162"/>
      <c r="AD377" s="173">
        <f t="shared" si="149"/>
        <v>0</v>
      </c>
      <c r="AE377" s="173"/>
      <c r="AF377" s="216">
        <f t="shared" si="158"/>
        <v>0</v>
      </c>
      <c r="AG377" s="173"/>
      <c r="AH377" s="82">
        <f t="shared" si="150"/>
        <v>-2432252</v>
      </c>
      <c r="AI377" s="82"/>
      <c r="AJ377" s="216">
        <f t="shared" si="159"/>
        <v>-6.625276778217648E-2</v>
      </c>
      <c r="AK377" s="162"/>
      <c r="AL377" s="82">
        <f t="shared" si="151"/>
        <v>311396</v>
      </c>
      <c r="AM377" s="173"/>
      <c r="AN377" s="190">
        <f t="shared" si="141"/>
        <v>9.1673188480376755E-3</v>
      </c>
      <c r="AP377" s="82">
        <f t="shared" si="152"/>
        <v>311396</v>
      </c>
      <c r="AQ377" s="173"/>
      <c r="AR377" s="218">
        <f t="shared" si="142"/>
        <v>9.1673188480376755E-3</v>
      </c>
      <c r="AS377" s="173"/>
      <c r="AT377" s="173">
        <f t="shared" si="153"/>
        <v>0</v>
      </c>
      <c r="AU377" s="173"/>
      <c r="AV377" s="216">
        <f t="shared" si="143"/>
        <v>0</v>
      </c>
      <c r="AW377" s="173"/>
      <c r="AX377" s="173">
        <f t="shared" si="154"/>
        <v>-2432252</v>
      </c>
      <c r="AY377" s="173"/>
      <c r="AZ377" s="216">
        <f t="shared" si="160"/>
        <v>-6.625276778217648E-2</v>
      </c>
      <c r="BA377" s="173"/>
      <c r="BB377" s="173">
        <f t="shared" si="155"/>
        <v>0</v>
      </c>
      <c r="BC377" s="173"/>
      <c r="BD377" s="216">
        <f t="shared" si="161"/>
        <v>0</v>
      </c>
      <c r="BE377" s="173"/>
      <c r="BF377" s="82">
        <f t="shared" si="156"/>
        <v>311396</v>
      </c>
      <c r="BG377" s="173"/>
      <c r="BH377" s="190">
        <f t="shared" si="146"/>
        <v>9.1673188480376755E-3</v>
      </c>
      <c r="BJ377" s="82">
        <f t="shared" si="157"/>
        <v>311396</v>
      </c>
      <c r="BK377" s="173"/>
      <c r="BL377" s="218">
        <f t="shared" si="147"/>
        <v>9.1673188480376755E-3</v>
      </c>
      <c r="BM377" s="173"/>
    </row>
    <row r="378" spans="3:65" ht="17.25" customHeight="1">
      <c r="C378" s="113"/>
      <c r="D378" s="18"/>
      <c r="E378" s="13"/>
      <c r="F378" s="13"/>
      <c r="G378" s="13"/>
      <c r="H378" s="13"/>
      <c r="I378" s="13"/>
      <c r="J378" s="13"/>
      <c r="K378" s="20"/>
      <c r="L378" s="22"/>
      <c r="M378" s="125"/>
      <c r="N378" s="10" t="s">
        <v>144</v>
      </c>
      <c r="O378" s="35"/>
      <c r="P378" s="10" t="s">
        <v>144</v>
      </c>
      <c r="Q378" s="10"/>
      <c r="R378" s="10" t="s">
        <v>144</v>
      </c>
      <c r="S378" s="10"/>
      <c r="T378" s="10" t="s">
        <v>144</v>
      </c>
      <c r="U378" s="10"/>
      <c r="V378" s="10" t="s">
        <v>144</v>
      </c>
      <c r="W378" s="10"/>
      <c r="X378" s="10" t="s">
        <v>144</v>
      </c>
      <c r="Y378" s="10"/>
      <c r="Z378" s="100" t="str">
        <f t="shared" si="148"/>
        <v/>
      </c>
      <c r="AA378" s="176"/>
      <c r="AB378" s="215" t="str">
        <f t="shared" si="138"/>
        <v/>
      </c>
      <c r="AC378" s="160"/>
      <c r="AD378" s="100" t="str">
        <f t="shared" si="149"/>
        <v/>
      </c>
      <c r="AE378" s="176"/>
      <c r="AF378" s="215" t="str">
        <f t="shared" si="158"/>
        <v/>
      </c>
      <c r="AG378" s="176"/>
      <c r="AH378" s="41" t="str">
        <f t="shared" si="150"/>
        <v/>
      </c>
      <c r="AI378" s="10"/>
      <c r="AJ378" s="215" t="str">
        <f t="shared" si="159"/>
        <v/>
      </c>
      <c r="AK378" s="160"/>
      <c r="AL378" s="41" t="str">
        <f t="shared" si="151"/>
        <v/>
      </c>
      <c r="AM378" s="176"/>
      <c r="AN378" s="189" t="str">
        <f t="shared" si="141"/>
        <v/>
      </c>
      <c r="AP378" s="41" t="str">
        <f t="shared" si="152"/>
        <v/>
      </c>
      <c r="AQ378" s="176"/>
      <c r="AR378" s="214" t="str">
        <f t="shared" si="142"/>
        <v/>
      </c>
      <c r="AS378" s="176"/>
      <c r="AT378" s="100" t="str">
        <f t="shared" si="153"/>
        <v/>
      </c>
      <c r="AU378" s="176"/>
      <c r="AV378" s="215" t="str">
        <f t="shared" si="143"/>
        <v/>
      </c>
      <c r="AW378" s="176"/>
      <c r="AX378" s="100" t="str">
        <f t="shared" si="154"/>
        <v/>
      </c>
      <c r="AY378" s="176"/>
      <c r="AZ378" s="215" t="str">
        <f t="shared" si="160"/>
        <v/>
      </c>
      <c r="BA378" s="176"/>
      <c r="BB378" s="100" t="str">
        <f t="shared" si="155"/>
        <v/>
      </c>
      <c r="BC378" s="176"/>
      <c r="BD378" s="215" t="str">
        <f t="shared" si="161"/>
        <v/>
      </c>
      <c r="BE378" s="176"/>
      <c r="BF378" s="41" t="str">
        <f t="shared" si="156"/>
        <v/>
      </c>
      <c r="BG378" s="176"/>
      <c r="BH378" s="189" t="str">
        <f t="shared" si="146"/>
        <v/>
      </c>
      <c r="BJ378" s="41" t="str">
        <f t="shared" si="157"/>
        <v/>
      </c>
      <c r="BK378" s="176"/>
      <c r="BL378" s="214" t="str">
        <f t="shared" si="147"/>
        <v/>
      </c>
      <c r="BM378" s="176"/>
    </row>
    <row r="379" spans="3:65" ht="17.25">
      <c r="C379" s="115"/>
      <c r="D379" s="13"/>
      <c r="E379" s="13" t="s">
        <v>176</v>
      </c>
      <c r="F379" s="13"/>
      <c r="G379" s="13"/>
      <c r="H379" s="13"/>
      <c r="I379" s="13"/>
      <c r="J379" s="13"/>
      <c r="K379" s="13"/>
      <c r="L379" s="66" t="s">
        <v>29</v>
      </c>
      <c r="M379" s="125"/>
      <c r="N379" s="10">
        <v>25652000</v>
      </c>
      <c r="O379" s="45"/>
      <c r="P379" s="10">
        <v>25695000</v>
      </c>
      <c r="Q379" s="10"/>
      <c r="R379" s="10">
        <v>25857000</v>
      </c>
      <c r="S379" s="10"/>
      <c r="T379" s="10">
        <v>25857000</v>
      </c>
      <c r="U379" s="10"/>
      <c r="V379" s="10">
        <v>25695000</v>
      </c>
      <c r="W379" s="10"/>
      <c r="X379" s="10">
        <v>25695000</v>
      </c>
      <c r="Y379" s="10"/>
      <c r="Z379" s="100">
        <f t="shared" si="148"/>
        <v>0</v>
      </c>
      <c r="AA379" s="176"/>
      <c r="AB379" s="215">
        <f t="shared" si="138"/>
        <v>0</v>
      </c>
      <c r="AC379" s="160"/>
      <c r="AD379" s="100">
        <f t="shared" si="149"/>
        <v>0</v>
      </c>
      <c r="AE379" s="176"/>
      <c r="AF379" s="215">
        <f t="shared" si="158"/>
        <v>0</v>
      </c>
      <c r="AG379" s="176"/>
      <c r="AH379" s="41">
        <f t="shared" si="150"/>
        <v>43000</v>
      </c>
      <c r="AI379" s="10"/>
      <c r="AJ379" s="215">
        <f t="shared" si="159"/>
        <v>1.676282551068109E-3</v>
      </c>
      <c r="AK379" s="160"/>
      <c r="AL379" s="41">
        <f t="shared" si="151"/>
        <v>-162000</v>
      </c>
      <c r="AM379" s="176"/>
      <c r="AN379" s="189">
        <f t="shared" si="141"/>
        <v>-6.2652279846849845E-3</v>
      </c>
      <c r="AP379" s="41">
        <f t="shared" si="152"/>
        <v>-162000</v>
      </c>
      <c r="AQ379" s="176"/>
      <c r="AR379" s="214">
        <f t="shared" si="142"/>
        <v>-6.2652279846849845E-3</v>
      </c>
      <c r="AS379" s="176"/>
      <c r="AT379" s="100">
        <f t="shared" si="153"/>
        <v>0</v>
      </c>
      <c r="AU379" s="176"/>
      <c r="AV379" s="215">
        <f t="shared" si="143"/>
        <v>0</v>
      </c>
      <c r="AW379" s="176"/>
      <c r="AX379" s="100">
        <f t="shared" si="154"/>
        <v>43000</v>
      </c>
      <c r="AY379" s="176"/>
      <c r="AZ379" s="215">
        <f t="shared" si="160"/>
        <v>1.676282551068109E-3</v>
      </c>
      <c r="BA379" s="176"/>
      <c r="BB379" s="100">
        <f t="shared" si="155"/>
        <v>0</v>
      </c>
      <c r="BC379" s="176"/>
      <c r="BD379" s="215">
        <f t="shared" si="161"/>
        <v>0</v>
      </c>
      <c r="BE379" s="176"/>
      <c r="BF379" s="41">
        <f t="shared" si="156"/>
        <v>-162000</v>
      </c>
      <c r="BG379" s="176"/>
      <c r="BH379" s="189">
        <f t="shared" si="146"/>
        <v>-6.2652279846849845E-3</v>
      </c>
      <c r="BJ379" s="41">
        <f t="shared" si="157"/>
        <v>-162000</v>
      </c>
      <c r="BK379" s="176"/>
      <c r="BL379" s="214">
        <f t="shared" si="147"/>
        <v>-6.2652279846849845E-3</v>
      </c>
      <c r="BM379" s="176"/>
    </row>
    <row r="380" spans="3:65" ht="18" customHeight="1">
      <c r="C380" s="115"/>
      <c r="D380" s="13"/>
      <c r="E380" s="13" t="s">
        <v>186</v>
      </c>
      <c r="F380" s="13"/>
      <c r="G380" s="13"/>
      <c r="H380" s="13"/>
      <c r="I380" s="13"/>
      <c r="J380" s="13"/>
      <c r="K380" s="13"/>
      <c r="L380" s="66" t="s">
        <v>33</v>
      </c>
      <c r="M380" s="125"/>
      <c r="N380" s="10">
        <v>5716000</v>
      </c>
      <c r="O380" s="80"/>
      <c r="P380" s="10">
        <v>6460396</v>
      </c>
      <c r="Q380" s="10"/>
      <c r="R380" s="10">
        <v>6519000</v>
      </c>
      <c r="S380" s="10"/>
      <c r="T380" s="10">
        <v>6519000</v>
      </c>
      <c r="U380" s="10"/>
      <c r="V380" s="10">
        <v>6460396</v>
      </c>
      <c r="W380" s="10"/>
      <c r="X380" s="10">
        <v>6460396</v>
      </c>
      <c r="Y380" s="10"/>
      <c r="Z380" s="100">
        <f t="shared" si="148"/>
        <v>0</v>
      </c>
      <c r="AA380" s="176"/>
      <c r="AB380" s="215">
        <f t="shared" si="138"/>
        <v>0</v>
      </c>
      <c r="AC380" s="160"/>
      <c r="AD380" s="100">
        <f t="shared" si="149"/>
        <v>0</v>
      </c>
      <c r="AE380" s="176"/>
      <c r="AF380" s="215">
        <f t="shared" si="158"/>
        <v>0</v>
      </c>
      <c r="AG380" s="176"/>
      <c r="AH380" s="41">
        <f t="shared" si="150"/>
        <v>744396</v>
      </c>
      <c r="AI380" s="10"/>
      <c r="AJ380" s="215">
        <f t="shared" si="159"/>
        <v>0.13023023093072084</v>
      </c>
      <c r="AK380" s="160"/>
      <c r="AL380" s="41">
        <f t="shared" si="151"/>
        <v>-58604</v>
      </c>
      <c r="AM380" s="176"/>
      <c r="AN380" s="189">
        <f t="shared" si="141"/>
        <v>-8.989722350053686E-3</v>
      </c>
      <c r="AP380" s="41">
        <f t="shared" si="152"/>
        <v>-58604</v>
      </c>
      <c r="AQ380" s="176"/>
      <c r="AR380" s="214">
        <f t="shared" si="142"/>
        <v>-8.989722350053686E-3</v>
      </c>
      <c r="AS380" s="176"/>
      <c r="AT380" s="100">
        <f t="shared" si="153"/>
        <v>0</v>
      </c>
      <c r="AU380" s="176"/>
      <c r="AV380" s="215">
        <f t="shared" si="143"/>
        <v>0</v>
      </c>
      <c r="AW380" s="176"/>
      <c r="AX380" s="100">
        <f t="shared" si="154"/>
        <v>744396</v>
      </c>
      <c r="AY380" s="176"/>
      <c r="AZ380" s="215">
        <f t="shared" si="160"/>
        <v>0.13023023093072084</v>
      </c>
      <c r="BA380" s="176"/>
      <c r="BB380" s="100">
        <f t="shared" si="155"/>
        <v>0</v>
      </c>
      <c r="BC380" s="176"/>
      <c r="BD380" s="215">
        <f t="shared" si="161"/>
        <v>0</v>
      </c>
      <c r="BE380" s="176"/>
      <c r="BF380" s="41">
        <f t="shared" si="156"/>
        <v>-58604</v>
      </c>
      <c r="BG380" s="176"/>
      <c r="BH380" s="189">
        <f t="shared" si="146"/>
        <v>-8.989722350053686E-3</v>
      </c>
      <c r="BJ380" s="41">
        <f t="shared" si="157"/>
        <v>-58604</v>
      </c>
      <c r="BK380" s="176"/>
      <c r="BL380" s="214">
        <f t="shared" si="147"/>
        <v>-8.989722350053686E-3</v>
      </c>
      <c r="BM380" s="176"/>
    </row>
    <row r="381" spans="3:65" ht="17.25" customHeight="1">
      <c r="C381" s="114"/>
      <c r="D381" s="13"/>
      <c r="E381" s="13"/>
      <c r="F381" s="13"/>
      <c r="G381" s="53" t="s">
        <v>196</v>
      </c>
      <c r="H381" s="53"/>
      <c r="I381" s="27"/>
      <c r="J381" s="27"/>
      <c r="K381" s="28"/>
      <c r="L381" s="29"/>
      <c r="M381" s="133"/>
      <c r="N381" s="82">
        <f>SUM(N379:N380)</f>
        <v>31368000</v>
      </c>
      <c r="O381" s="74"/>
      <c r="P381" s="82">
        <f>SUM(P379:P380)</f>
        <v>32155396</v>
      </c>
      <c r="Q381" s="82"/>
      <c r="R381" s="82">
        <f>SUM(R379:R380)</f>
        <v>32376000</v>
      </c>
      <c r="S381" s="82"/>
      <c r="T381" s="82">
        <f>SUM(T379:T380)</f>
        <v>32376000</v>
      </c>
      <c r="U381" s="82"/>
      <c r="V381" s="82">
        <f>SUM(V379:V380)</f>
        <v>32155396</v>
      </c>
      <c r="W381" s="82"/>
      <c r="X381" s="82">
        <f>SUM(X379:X380)</f>
        <v>32155396</v>
      </c>
      <c r="Y381" s="82"/>
      <c r="Z381" s="173">
        <f t="shared" si="148"/>
        <v>0</v>
      </c>
      <c r="AA381" s="173"/>
      <c r="AB381" s="216">
        <f t="shared" si="138"/>
        <v>0</v>
      </c>
      <c r="AC381" s="162"/>
      <c r="AD381" s="173">
        <f t="shared" si="149"/>
        <v>0</v>
      </c>
      <c r="AE381" s="173"/>
      <c r="AF381" s="216">
        <f t="shared" si="158"/>
        <v>0</v>
      </c>
      <c r="AG381" s="173"/>
      <c r="AH381" s="82">
        <f t="shared" si="150"/>
        <v>787396</v>
      </c>
      <c r="AI381" s="82"/>
      <c r="AJ381" s="216">
        <f t="shared" si="159"/>
        <v>2.5101887273654588E-2</v>
      </c>
      <c r="AK381" s="162"/>
      <c r="AL381" s="82">
        <f t="shared" si="151"/>
        <v>-220604</v>
      </c>
      <c r="AM381" s="173"/>
      <c r="AN381" s="190">
        <f t="shared" si="141"/>
        <v>-6.8138127007659754E-3</v>
      </c>
      <c r="AP381" s="82">
        <f t="shared" si="152"/>
        <v>-220604</v>
      </c>
      <c r="AQ381" s="173"/>
      <c r="AR381" s="218">
        <f t="shared" si="142"/>
        <v>-6.8138127007659754E-3</v>
      </c>
      <c r="AS381" s="173"/>
      <c r="AT381" s="173">
        <f t="shared" si="153"/>
        <v>0</v>
      </c>
      <c r="AU381" s="173"/>
      <c r="AV381" s="216">
        <f t="shared" si="143"/>
        <v>0</v>
      </c>
      <c r="AW381" s="173"/>
      <c r="AX381" s="173">
        <f t="shared" si="154"/>
        <v>787396</v>
      </c>
      <c r="AY381" s="173"/>
      <c r="AZ381" s="216">
        <f t="shared" si="160"/>
        <v>2.5101887273654588E-2</v>
      </c>
      <c r="BA381" s="173"/>
      <c r="BB381" s="173">
        <f t="shared" si="155"/>
        <v>0</v>
      </c>
      <c r="BC381" s="173"/>
      <c r="BD381" s="216">
        <f t="shared" si="161"/>
        <v>0</v>
      </c>
      <c r="BE381" s="173"/>
      <c r="BF381" s="82">
        <f t="shared" si="156"/>
        <v>-220604</v>
      </c>
      <c r="BG381" s="173"/>
      <c r="BH381" s="190">
        <f t="shared" si="146"/>
        <v>-6.8138127007659754E-3</v>
      </c>
      <c r="BJ381" s="82">
        <f t="shared" si="157"/>
        <v>-220604</v>
      </c>
      <c r="BK381" s="173"/>
      <c r="BL381" s="218">
        <f t="shared" si="147"/>
        <v>-6.8138127007659754E-3</v>
      </c>
      <c r="BM381" s="173"/>
    </row>
    <row r="382" spans="3:65" ht="18" customHeight="1">
      <c r="C382" s="115"/>
      <c r="D382" s="13"/>
      <c r="E382" s="13"/>
      <c r="F382" s="13"/>
      <c r="G382" s="13"/>
      <c r="H382" s="13"/>
      <c r="I382" s="13"/>
      <c r="J382" s="13"/>
      <c r="K382" s="13"/>
      <c r="L382" s="66"/>
      <c r="M382" s="125"/>
      <c r="N382" s="10" t="s">
        <v>144</v>
      </c>
      <c r="O382" s="80"/>
      <c r="P382" s="10" t="s">
        <v>144</v>
      </c>
      <c r="Q382" s="10"/>
      <c r="R382" s="10" t="s">
        <v>144</v>
      </c>
      <c r="S382" s="10"/>
      <c r="T382" s="10" t="s">
        <v>144</v>
      </c>
      <c r="U382" s="10"/>
      <c r="V382" s="10" t="s">
        <v>144</v>
      </c>
      <c r="W382" s="10"/>
      <c r="X382" s="10" t="s">
        <v>144</v>
      </c>
      <c r="Y382" s="10"/>
      <c r="Z382" s="100" t="str">
        <f t="shared" si="148"/>
        <v/>
      </c>
      <c r="AA382" s="176"/>
      <c r="AB382" s="215" t="str">
        <f t="shared" si="138"/>
        <v/>
      </c>
      <c r="AC382" s="160"/>
      <c r="AD382" s="100" t="str">
        <f t="shared" si="149"/>
        <v/>
      </c>
      <c r="AE382" s="176"/>
      <c r="AF382" s="215" t="str">
        <f t="shared" si="158"/>
        <v/>
      </c>
      <c r="AG382" s="176"/>
      <c r="AH382" s="41" t="str">
        <f t="shared" si="150"/>
        <v/>
      </c>
      <c r="AI382" s="10"/>
      <c r="AJ382" s="215" t="str">
        <f t="shared" si="159"/>
        <v/>
      </c>
      <c r="AK382" s="160"/>
      <c r="AL382" s="41" t="str">
        <f t="shared" si="151"/>
        <v/>
      </c>
      <c r="AM382" s="176"/>
      <c r="AN382" s="189" t="str">
        <f t="shared" si="141"/>
        <v/>
      </c>
      <c r="AP382" s="41" t="str">
        <f t="shared" si="152"/>
        <v/>
      </c>
      <c r="AQ382" s="176"/>
      <c r="AR382" s="214" t="str">
        <f t="shared" si="142"/>
        <v/>
      </c>
      <c r="AS382" s="176"/>
      <c r="AT382" s="100" t="str">
        <f t="shared" si="153"/>
        <v/>
      </c>
      <c r="AU382" s="176"/>
      <c r="AV382" s="215" t="str">
        <f t="shared" si="143"/>
        <v/>
      </c>
      <c r="AW382" s="176"/>
      <c r="AX382" s="100" t="str">
        <f t="shared" si="154"/>
        <v/>
      </c>
      <c r="AY382" s="176"/>
      <c r="AZ382" s="215" t="str">
        <f t="shared" si="160"/>
        <v/>
      </c>
      <c r="BA382" s="176"/>
      <c r="BB382" s="100" t="str">
        <f t="shared" si="155"/>
        <v/>
      </c>
      <c r="BC382" s="176"/>
      <c r="BD382" s="215" t="str">
        <f t="shared" si="161"/>
        <v/>
      </c>
      <c r="BE382" s="176"/>
      <c r="BF382" s="41" t="str">
        <f t="shared" si="156"/>
        <v/>
      </c>
      <c r="BG382" s="176"/>
      <c r="BH382" s="189" t="str">
        <f t="shared" si="146"/>
        <v/>
      </c>
      <c r="BJ382" s="41" t="str">
        <f t="shared" si="157"/>
        <v/>
      </c>
      <c r="BK382" s="176"/>
      <c r="BL382" s="214" t="str">
        <f t="shared" si="147"/>
        <v/>
      </c>
      <c r="BM382" s="176"/>
    </row>
    <row r="383" spans="3:65" ht="15.75" customHeight="1">
      <c r="C383" s="113"/>
      <c r="D383" s="18"/>
      <c r="E383" s="13" t="s">
        <v>197</v>
      </c>
      <c r="F383" s="13"/>
      <c r="G383" s="13"/>
      <c r="H383" s="13"/>
      <c r="J383" s="13"/>
      <c r="K383" s="20"/>
      <c r="L383" s="22" t="s">
        <v>29</v>
      </c>
      <c r="M383" s="125"/>
      <c r="N383" s="10">
        <v>5343704</v>
      </c>
      <c r="O383" s="45"/>
      <c r="P383" s="10">
        <v>2124056</v>
      </c>
      <c r="Q383" s="10"/>
      <c r="R383" s="10">
        <v>1592056</v>
      </c>
      <c r="S383" s="10"/>
      <c r="T383" s="10">
        <v>1592056</v>
      </c>
      <c r="U383" s="10"/>
      <c r="V383" s="10">
        <v>2124056</v>
      </c>
      <c r="W383" s="10"/>
      <c r="X383" s="10">
        <v>2124056</v>
      </c>
      <c r="Y383" s="10"/>
      <c r="Z383" s="100">
        <f t="shared" si="148"/>
        <v>0</v>
      </c>
      <c r="AA383" s="176"/>
      <c r="AB383" s="215">
        <f t="shared" si="138"/>
        <v>0</v>
      </c>
      <c r="AC383" s="160"/>
      <c r="AD383" s="100">
        <f t="shared" si="149"/>
        <v>0</v>
      </c>
      <c r="AE383" s="176"/>
      <c r="AF383" s="215">
        <f t="shared" si="158"/>
        <v>0</v>
      </c>
      <c r="AG383" s="176"/>
      <c r="AH383" s="41">
        <f t="shared" si="150"/>
        <v>-3219648</v>
      </c>
      <c r="AI383" s="10"/>
      <c r="AJ383" s="215">
        <f t="shared" si="159"/>
        <v>-0.60251241460979132</v>
      </c>
      <c r="AK383" s="160"/>
      <c r="AL383" s="41">
        <f t="shared" si="151"/>
        <v>532000</v>
      </c>
      <c r="AM383" s="176"/>
      <c r="AN383" s="189">
        <f t="shared" si="141"/>
        <v>0.33415909993115811</v>
      </c>
      <c r="AP383" s="41">
        <f t="shared" si="152"/>
        <v>532000</v>
      </c>
      <c r="AQ383" s="176"/>
      <c r="AR383" s="214">
        <f t="shared" si="142"/>
        <v>0.33415909993115811</v>
      </c>
      <c r="AS383" s="176"/>
      <c r="AT383" s="100">
        <f t="shared" si="153"/>
        <v>0</v>
      </c>
      <c r="AU383" s="176"/>
      <c r="AV383" s="215">
        <f t="shared" si="143"/>
        <v>0</v>
      </c>
      <c r="AW383" s="176"/>
      <c r="AX383" s="100">
        <f t="shared" si="154"/>
        <v>-3219648</v>
      </c>
      <c r="AY383" s="176"/>
      <c r="AZ383" s="215">
        <f t="shared" si="160"/>
        <v>-0.60251241460979132</v>
      </c>
      <c r="BA383" s="176"/>
      <c r="BB383" s="100">
        <f t="shared" si="155"/>
        <v>0</v>
      </c>
      <c r="BC383" s="176"/>
      <c r="BD383" s="215">
        <f t="shared" si="161"/>
        <v>0</v>
      </c>
      <c r="BE383" s="176"/>
      <c r="BF383" s="41">
        <f t="shared" si="156"/>
        <v>532000</v>
      </c>
      <c r="BG383" s="176"/>
      <c r="BH383" s="189">
        <f t="shared" si="146"/>
        <v>0.33415909993115811</v>
      </c>
      <c r="BJ383" s="41">
        <f t="shared" si="157"/>
        <v>532000</v>
      </c>
      <c r="BK383" s="176"/>
      <c r="BL383" s="214">
        <f t="shared" si="147"/>
        <v>0.33415909993115811</v>
      </c>
      <c r="BM383" s="176"/>
    </row>
    <row r="384" spans="3:65" ht="15.75" customHeight="1">
      <c r="C384" s="113"/>
      <c r="D384" s="18"/>
      <c r="E384" s="13" t="s">
        <v>198</v>
      </c>
      <c r="F384" s="13"/>
      <c r="G384" s="13"/>
      <c r="H384" s="13"/>
      <c r="J384" s="13"/>
      <c r="K384" s="20"/>
      <c r="L384" s="22" t="s">
        <v>33</v>
      </c>
      <c r="M384" s="125"/>
      <c r="N384" s="10">
        <v>0</v>
      </c>
      <c r="O384" s="80"/>
      <c r="P384" s="10">
        <v>0</v>
      </c>
      <c r="Q384" s="10"/>
      <c r="R384" s="10">
        <v>0</v>
      </c>
      <c r="S384" s="10"/>
      <c r="T384" s="10">
        <v>0</v>
      </c>
      <c r="U384" s="10"/>
      <c r="V384" s="10">
        <v>0</v>
      </c>
      <c r="W384" s="10"/>
      <c r="X384" s="10">
        <v>0</v>
      </c>
      <c r="Y384" s="10"/>
      <c r="Z384" s="100">
        <f t="shared" si="148"/>
        <v>0</v>
      </c>
      <c r="AA384" s="176"/>
      <c r="AB384" s="215" t="str">
        <f t="shared" si="138"/>
        <v>---</v>
      </c>
      <c r="AC384" s="160"/>
      <c r="AD384" s="100">
        <f t="shared" si="149"/>
        <v>0</v>
      </c>
      <c r="AE384" s="176"/>
      <c r="AF384" s="215" t="str">
        <f t="shared" si="158"/>
        <v>---</v>
      </c>
      <c r="AG384" s="176"/>
      <c r="AH384" s="41">
        <f t="shared" si="150"/>
        <v>0</v>
      </c>
      <c r="AI384" s="10"/>
      <c r="AJ384" s="215" t="str">
        <f t="shared" si="159"/>
        <v>---</v>
      </c>
      <c r="AK384" s="160"/>
      <c r="AL384" s="41">
        <f t="shared" si="151"/>
        <v>0</v>
      </c>
      <c r="AM384" s="176"/>
      <c r="AN384" s="191" t="str">
        <f t="shared" si="141"/>
        <v>---</v>
      </c>
      <c r="AP384" s="41">
        <f t="shared" si="152"/>
        <v>0</v>
      </c>
      <c r="AQ384" s="176"/>
      <c r="AR384" s="215" t="str">
        <f t="shared" si="142"/>
        <v>---</v>
      </c>
      <c r="AS384" s="176"/>
      <c r="AT384" s="100">
        <f t="shared" si="153"/>
        <v>0</v>
      </c>
      <c r="AU384" s="176"/>
      <c r="AV384" s="215" t="str">
        <f t="shared" si="143"/>
        <v>---</v>
      </c>
      <c r="AW384" s="176"/>
      <c r="AX384" s="100">
        <f t="shared" si="154"/>
        <v>0</v>
      </c>
      <c r="AY384" s="176"/>
      <c r="AZ384" s="215" t="str">
        <f t="shared" si="160"/>
        <v>---</v>
      </c>
      <c r="BA384" s="176"/>
      <c r="BB384" s="100">
        <f t="shared" si="155"/>
        <v>0</v>
      </c>
      <c r="BC384" s="176"/>
      <c r="BD384" s="215" t="str">
        <f t="shared" si="161"/>
        <v>---</v>
      </c>
      <c r="BE384" s="176"/>
      <c r="BF384" s="41">
        <f t="shared" si="156"/>
        <v>0</v>
      </c>
      <c r="BG384" s="176"/>
      <c r="BH384" s="191" t="str">
        <f t="shared" si="146"/>
        <v>---</v>
      </c>
      <c r="BJ384" s="41">
        <f t="shared" si="157"/>
        <v>0</v>
      </c>
      <c r="BK384" s="176"/>
      <c r="BL384" s="215" t="str">
        <f t="shared" si="147"/>
        <v>---</v>
      </c>
      <c r="BM384" s="176"/>
    </row>
    <row r="385" spans="2:65" ht="18" customHeight="1">
      <c r="C385" s="115"/>
      <c r="D385" s="13"/>
      <c r="E385" s="13"/>
      <c r="F385" s="13"/>
      <c r="G385" s="53" t="s">
        <v>199</v>
      </c>
      <c r="H385" s="53"/>
      <c r="I385" s="27"/>
      <c r="J385" s="27"/>
      <c r="K385" s="28"/>
      <c r="L385" s="29"/>
      <c r="M385" s="133"/>
      <c r="N385" s="79">
        <f>SUM(N383:N384)</f>
        <v>5343704</v>
      </c>
      <c r="O385" s="74"/>
      <c r="P385" s="79">
        <f>SUM(P383:P384)</f>
        <v>2124056</v>
      </c>
      <c r="Q385" s="79"/>
      <c r="R385" s="79">
        <f>SUM(R383:R384)</f>
        <v>1592056</v>
      </c>
      <c r="S385" s="79"/>
      <c r="T385" s="79">
        <f>SUM(T383:T384)</f>
        <v>1592056</v>
      </c>
      <c r="U385" s="79"/>
      <c r="V385" s="79">
        <f>SUM(V383:V384)</f>
        <v>2124056</v>
      </c>
      <c r="W385" s="79"/>
      <c r="X385" s="79">
        <f>SUM(X383:X384)</f>
        <v>2124056</v>
      </c>
      <c r="Y385" s="79"/>
      <c r="Z385" s="173">
        <f t="shared" si="148"/>
        <v>0</v>
      </c>
      <c r="AA385" s="175"/>
      <c r="AB385" s="216">
        <f t="shared" si="138"/>
        <v>0</v>
      </c>
      <c r="AC385" s="162"/>
      <c r="AD385" s="173">
        <f t="shared" si="149"/>
        <v>0</v>
      </c>
      <c r="AE385" s="175"/>
      <c r="AF385" s="216">
        <f t="shared" si="158"/>
        <v>0</v>
      </c>
      <c r="AG385" s="175"/>
      <c r="AH385" s="82">
        <f t="shared" si="150"/>
        <v>-3219648</v>
      </c>
      <c r="AI385" s="79"/>
      <c r="AJ385" s="216">
        <f t="shared" si="159"/>
        <v>-0.60251241460979132</v>
      </c>
      <c r="AK385" s="162"/>
      <c r="AL385" s="82">
        <f t="shared" si="151"/>
        <v>532000</v>
      </c>
      <c r="AM385" s="175"/>
      <c r="AN385" s="190">
        <f t="shared" si="141"/>
        <v>0.33415909993115811</v>
      </c>
      <c r="AP385" s="82">
        <f t="shared" si="152"/>
        <v>532000</v>
      </c>
      <c r="AQ385" s="175"/>
      <c r="AR385" s="218">
        <f t="shared" si="142"/>
        <v>0.33415909993115811</v>
      </c>
      <c r="AS385" s="175"/>
      <c r="AT385" s="173">
        <f t="shared" si="153"/>
        <v>0</v>
      </c>
      <c r="AU385" s="175"/>
      <c r="AV385" s="216">
        <f t="shared" si="143"/>
        <v>0</v>
      </c>
      <c r="AW385" s="175"/>
      <c r="AX385" s="173">
        <f t="shared" si="154"/>
        <v>-3219648</v>
      </c>
      <c r="AY385" s="175"/>
      <c r="AZ385" s="216">
        <f t="shared" si="160"/>
        <v>-0.60251241460979132</v>
      </c>
      <c r="BA385" s="175"/>
      <c r="BB385" s="173">
        <f t="shared" si="155"/>
        <v>0</v>
      </c>
      <c r="BC385" s="175"/>
      <c r="BD385" s="216">
        <f t="shared" si="161"/>
        <v>0</v>
      </c>
      <c r="BE385" s="175"/>
      <c r="BF385" s="82">
        <f t="shared" si="156"/>
        <v>532000</v>
      </c>
      <c r="BG385" s="175"/>
      <c r="BH385" s="190">
        <f t="shared" si="146"/>
        <v>0.33415909993115811</v>
      </c>
      <c r="BJ385" s="82">
        <f t="shared" si="157"/>
        <v>532000</v>
      </c>
      <c r="BK385" s="175"/>
      <c r="BL385" s="218">
        <f t="shared" si="147"/>
        <v>0.33415909993115811</v>
      </c>
      <c r="BM385" s="175"/>
    </row>
    <row r="386" spans="2:65" ht="18" customHeight="1">
      <c r="C386" s="115"/>
      <c r="D386" s="13"/>
      <c r="E386" s="13"/>
      <c r="F386" s="13"/>
      <c r="G386" s="13"/>
      <c r="H386" s="13"/>
      <c r="I386" s="13"/>
      <c r="J386" s="13"/>
      <c r="K386" s="13"/>
      <c r="L386" s="66"/>
      <c r="M386" s="125"/>
      <c r="N386" s="10" t="s">
        <v>144</v>
      </c>
      <c r="O386" s="80"/>
      <c r="P386" s="10"/>
      <c r="Q386" s="10"/>
      <c r="R386" s="10" t="s">
        <v>144</v>
      </c>
      <c r="S386" s="10"/>
      <c r="T386" s="10" t="s">
        <v>144</v>
      </c>
      <c r="U386" s="10"/>
      <c r="V386" s="10" t="s">
        <v>144</v>
      </c>
      <c r="W386" s="10"/>
      <c r="X386" s="10" t="s">
        <v>144</v>
      </c>
      <c r="Y386" s="10"/>
      <c r="Z386" s="100" t="str">
        <f t="shared" si="148"/>
        <v/>
      </c>
      <c r="AA386" s="176"/>
      <c r="AB386" s="215" t="str">
        <f t="shared" si="138"/>
        <v/>
      </c>
      <c r="AC386" s="160"/>
      <c r="AD386" s="100" t="str">
        <f t="shared" si="149"/>
        <v/>
      </c>
      <c r="AE386" s="176"/>
      <c r="AF386" s="215" t="str">
        <f t="shared" si="158"/>
        <v/>
      </c>
      <c r="AG386" s="176"/>
      <c r="AH386" s="41" t="str">
        <f t="shared" si="150"/>
        <v/>
      </c>
      <c r="AI386" s="10"/>
      <c r="AJ386" s="215" t="str">
        <f t="shared" si="159"/>
        <v/>
      </c>
      <c r="AK386" s="160"/>
      <c r="AL386" s="41" t="str">
        <f t="shared" si="151"/>
        <v/>
      </c>
      <c r="AM386" s="176"/>
      <c r="AN386" s="189" t="str">
        <f t="shared" si="141"/>
        <v/>
      </c>
      <c r="AP386" s="41" t="str">
        <f t="shared" si="152"/>
        <v/>
      </c>
      <c r="AQ386" s="176"/>
      <c r="AR386" s="214" t="str">
        <f t="shared" si="142"/>
        <v/>
      </c>
      <c r="AS386" s="176"/>
      <c r="AT386" s="100" t="str">
        <f t="shared" si="153"/>
        <v/>
      </c>
      <c r="AU386" s="176"/>
      <c r="AV386" s="215" t="str">
        <f t="shared" si="143"/>
        <v/>
      </c>
      <c r="AW386" s="176"/>
      <c r="AX386" s="100" t="str">
        <f t="shared" si="154"/>
        <v/>
      </c>
      <c r="AY386" s="176"/>
      <c r="AZ386" s="215" t="str">
        <f t="shared" si="160"/>
        <v/>
      </c>
      <c r="BA386" s="176"/>
      <c r="BB386" s="100" t="str">
        <f t="shared" si="155"/>
        <v/>
      </c>
      <c r="BC386" s="176"/>
      <c r="BD386" s="215" t="str">
        <f t="shared" si="161"/>
        <v/>
      </c>
      <c r="BE386" s="176"/>
      <c r="BF386" s="41" t="str">
        <f t="shared" si="156"/>
        <v/>
      </c>
      <c r="BG386" s="176"/>
      <c r="BH386" s="189" t="str">
        <f t="shared" si="146"/>
        <v/>
      </c>
      <c r="BJ386" s="41" t="str">
        <f t="shared" si="157"/>
        <v/>
      </c>
      <c r="BK386" s="176"/>
      <c r="BL386" s="214" t="str">
        <f t="shared" si="147"/>
        <v/>
      </c>
      <c r="BM386" s="176"/>
    </row>
    <row r="387" spans="2:65" ht="15.75" customHeight="1">
      <c r="C387" s="114"/>
      <c r="D387" s="13"/>
      <c r="E387" s="13"/>
      <c r="F387" s="13" t="s">
        <v>90</v>
      </c>
      <c r="G387" s="13"/>
      <c r="H387" s="13"/>
      <c r="I387" s="13"/>
      <c r="J387" s="13"/>
      <c r="K387" s="67"/>
      <c r="L387" s="66"/>
      <c r="M387" s="125"/>
      <c r="N387" s="10" t="s">
        <v>144</v>
      </c>
      <c r="O387" s="45"/>
      <c r="P387" s="10" t="s">
        <v>144</v>
      </c>
      <c r="Q387" s="10"/>
      <c r="R387" s="10" t="s">
        <v>144</v>
      </c>
      <c r="S387" s="10"/>
      <c r="T387" s="10" t="s">
        <v>144</v>
      </c>
      <c r="U387" s="10"/>
      <c r="V387" s="10" t="s">
        <v>144</v>
      </c>
      <c r="W387" s="10"/>
      <c r="X387" s="10" t="s">
        <v>144</v>
      </c>
      <c r="Y387" s="10"/>
      <c r="Z387" s="41" t="str">
        <f t="shared" si="148"/>
        <v/>
      </c>
      <c r="AA387" s="10"/>
      <c r="AB387" s="214" t="str">
        <f t="shared" si="138"/>
        <v/>
      </c>
      <c r="AC387" s="157"/>
      <c r="AD387" s="41" t="str">
        <f t="shared" si="149"/>
        <v/>
      </c>
      <c r="AE387" s="10"/>
      <c r="AF387" s="214" t="str">
        <f t="shared" si="158"/>
        <v/>
      </c>
      <c r="AG387" s="10"/>
      <c r="AH387" s="41" t="str">
        <f t="shared" si="150"/>
        <v/>
      </c>
      <c r="AI387" s="10"/>
      <c r="AJ387" s="214" t="str">
        <f t="shared" si="159"/>
        <v/>
      </c>
      <c r="AK387" s="157"/>
      <c r="AL387" s="41" t="str">
        <f t="shared" si="151"/>
        <v/>
      </c>
      <c r="AM387" s="10"/>
      <c r="AN387" s="189" t="str">
        <f t="shared" si="141"/>
        <v/>
      </c>
      <c r="AP387" s="41" t="str">
        <f t="shared" si="152"/>
        <v/>
      </c>
      <c r="AQ387" s="10"/>
      <c r="AR387" s="214" t="str">
        <f t="shared" si="142"/>
        <v/>
      </c>
      <c r="AS387" s="10"/>
      <c r="AT387" s="41" t="str">
        <f t="shared" si="153"/>
        <v/>
      </c>
      <c r="AU387" s="10"/>
      <c r="AV387" s="214" t="str">
        <f t="shared" si="143"/>
        <v/>
      </c>
      <c r="AW387" s="10"/>
      <c r="AX387" s="41" t="str">
        <f t="shared" si="154"/>
        <v/>
      </c>
      <c r="AY387" s="10"/>
      <c r="AZ387" s="214" t="str">
        <f t="shared" si="160"/>
        <v/>
      </c>
      <c r="BA387" s="10"/>
      <c r="BB387" s="41" t="str">
        <f t="shared" si="155"/>
        <v/>
      </c>
      <c r="BC387" s="10"/>
      <c r="BD387" s="214" t="str">
        <f t="shared" si="161"/>
        <v/>
      </c>
      <c r="BE387" s="10"/>
      <c r="BF387" s="41" t="str">
        <f t="shared" si="156"/>
        <v/>
      </c>
      <c r="BG387" s="10"/>
      <c r="BH387" s="189" t="str">
        <f t="shared" si="146"/>
        <v/>
      </c>
      <c r="BJ387" s="41" t="str">
        <f t="shared" si="157"/>
        <v/>
      </c>
      <c r="BK387" s="10"/>
      <c r="BL387" s="214" t="str">
        <f t="shared" si="147"/>
        <v/>
      </c>
      <c r="BM387" s="10"/>
    </row>
    <row r="388" spans="2:65" ht="15.75" customHeight="1">
      <c r="C388" s="114"/>
      <c r="D388" s="13"/>
      <c r="E388" s="13"/>
      <c r="F388" s="13"/>
      <c r="G388" s="13"/>
      <c r="H388" s="13" t="s">
        <v>203</v>
      </c>
      <c r="I388" s="13"/>
      <c r="J388" s="13"/>
      <c r="K388" s="67"/>
      <c r="L388" s="66"/>
      <c r="M388" s="125"/>
      <c r="N388" s="87">
        <v>4860</v>
      </c>
      <c r="O388" s="45"/>
      <c r="P388" s="87">
        <v>4860</v>
      </c>
      <c r="Q388" s="87"/>
      <c r="R388" s="87">
        <v>4860</v>
      </c>
      <c r="S388" s="87"/>
      <c r="T388" s="87">
        <v>4860</v>
      </c>
      <c r="U388" s="87"/>
      <c r="V388" s="87">
        <v>4860</v>
      </c>
      <c r="W388" s="87"/>
      <c r="X388" s="87">
        <v>4860</v>
      </c>
      <c r="Y388" s="87"/>
      <c r="Z388" s="41">
        <f t="shared" si="148"/>
        <v>0</v>
      </c>
      <c r="AA388" s="87"/>
      <c r="AB388" s="214">
        <f t="shared" si="138"/>
        <v>0</v>
      </c>
      <c r="AC388" s="157"/>
      <c r="AD388" s="41">
        <f t="shared" si="149"/>
        <v>0</v>
      </c>
      <c r="AE388" s="87"/>
      <c r="AF388" s="214">
        <f t="shared" si="158"/>
        <v>0</v>
      </c>
      <c r="AG388" s="87"/>
      <c r="AH388" s="41">
        <f t="shared" si="150"/>
        <v>0</v>
      </c>
      <c r="AI388" s="87"/>
      <c r="AJ388" s="214">
        <f t="shared" si="159"/>
        <v>0</v>
      </c>
      <c r="AK388" s="157"/>
      <c r="AL388" s="41">
        <f t="shared" si="151"/>
        <v>0</v>
      </c>
      <c r="AM388" s="87"/>
      <c r="AN388" s="189">
        <f t="shared" si="141"/>
        <v>0</v>
      </c>
      <c r="AP388" s="41">
        <f t="shared" si="152"/>
        <v>0</v>
      </c>
      <c r="AQ388" s="87"/>
      <c r="AR388" s="214">
        <f t="shared" si="142"/>
        <v>0</v>
      </c>
      <c r="AS388" s="87"/>
      <c r="AT388" s="41">
        <f t="shared" si="153"/>
        <v>0</v>
      </c>
      <c r="AU388" s="87"/>
      <c r="AV388" s="214">
        <f t="shared" si="143"/>
        <v>0</v>
      </c>
      <c r="AW388" s="87"/>
      <c r="AX388" s="41">
        <f t="shared" si="154"/>
        <v>0</v>
      </c>
      <c r="AY388" s="87"/>
      <c r="AZ388" s="214">
        <f t="shared" si="160"/>
        <v>0</v>
      </c>
      <c r="BA388" s="87"/>
      <c r="BB388" s="41">
        <f t="shared" si="155"/>
        <v>0</v>
      </c>
      <c r="BC388" s="87"/>
      <c r="BD388" s="214">
        <f t="shared" si="161"/>
        <v>0</v>
      </c>
      <c r="BE388" s="87"/>
      <c r="BF388" s="41">
        <f t="shared" si="156"/>
        <v>0</v>
      </c>
      <c r="BG388" s="87"/>
      <c r="BH388" s="189">
        <f t="shared" si="146"/>
        <v>0</v>
      </c>
      <c r="BJ388" s="41">
        <f t="shared" si="157"/>
        <v>0</v>
      </c>
      <c r="BK388" s="87"/>
      <c r="BL388" s="214">
        <f t="shared" si="147"/>
        <v>0</v>
      </c>
      <c r="BM388" s="87"/>
    </row>
    <row r="389" spans="2:65" ht="15.75" customHeight="1">
      <c r="C389" s="114"/>
      <c r="D389" s="13"/>
      <c r="E389" s="13"/>
      <c r="F389" s="13"/>
      <c r="G389" s="13"/>
      <c r="H389" s="13" t="s">
        <v>177</v>
      </c>
      <c r="I389" s="13"/>
      <c r="J389" s="13"/>
      <c r="K389" s="67"/>
      <c r="L389" s="66"/>
      <c r="M389" s="125"/>
      <c r="N389" s="87">
        <v>915</v>
      </c>
      <c r="O389" s="45"/>
      <c r="P389" s="87">
        <v>1055</v>
      </c>
      <c r="Q389" s="87"/>
      <c r="R389" s="87">
        <v>1055</v>
      </c>
      <c r="S389" s="87"/>
      <c r="T389" s="87">
        <v>1055</v>
      </c>
      <c r="U389" s="87"/>
      <c r="V389" s="87">
        <v>1055</v>
      </c>
      <c r="W389" s="87"/>
      <c r="X389" s="87">
        <v>1055</v>
      </c>
      <c r="Y389" s="87"/>
      <c r="Z389" s="41">
        <f t="shared" si="148"/>
        <v>0</v>
      </c>
      <c r="AA389" s="87"/>
      <c r="AB389" s="214">
        <f t="shared" si="138"/>
        <v>0</v>
      </c>
      <c r="AC389" s="157"/>
      <c r="AD389" s="41">
        <f t="shared" ref="AD389:AD397" si="162">IF(AND(ISNUMBER($P389),ISNUMBER($X389)),IF((ABS($P389-$X389))&gt;0.49,$X389-$P389,0),"")</f>
        <v>0</v>
      </c>
      <c r="AE389" s="87"/>
      <c r="AF389" s="214">
        <f t="shared" si="158"/>
        <v>0</v>
      </c>
      <c r="AG389" s="87"/>
      <c r="AH389" s="41">
        <f t="shared" ref="AH389:AH397" si="163">IF(AND(ISNUMBER($N389),ISNUMBER($X389)),IF((ABS($N389-$X389))&gt;0.49,$X389-$N389,0),"")</f>
        <v>140</v>
      </c>
      <c r="AI389" s="87"/>
      <c r="AJ389" s="214">
        <f t="shared" si="159"/>
        <v>0.15300546448087426</v>
      </c>
      <c r="AK389" s="157"/>
      <c r="AL389" s="41">
        <f t="shared" si="151"/>
        <v>0</v>
      </c>
      <c r="AM389" s="87"/>
      <c r="AN389" s="189">
        <f t="shared" si="141"/>
        <v>0</v>
      </c>
      <c r="AP389" s="41">
        <f t="shared" si="152"/>
        <v>0</v>
      </c>
      <c r="AQ389" s="87"/>
      <c r="AR389" s="214">
        <f t="shared" si="142"/>
        <v>0</v>
      </c>
      <c r="AS389" s="87"/>
      <c r="AT389" s="41">
        <f t="shared" si="153"/>
        <v>0</v>
      </c>
      <c r="AU389" s="87"/>
      <c r="AV389" s="214">
        <f t="shared" si="143"/>
        <v>0</v>
      </c>
      <c r="AW389" s="87"/>
      <c r="AX389" s="41">
        <f t="shared" ref="AX389:AX397" si="164">IF(AND(ISNUMBER($N389),ISNUMBER($V389)),IF((ABS($N389-$V389))&gt;0.49,$V389-$N389,0),"")</f>
        <v>140</v>
      </c>
      <c r="AY389" s="87"/>
      <c r="AZ389" s="214">
        <f t="shared" si="160"/>
        <v>0.15300546448087426</v>
      </c>
      <c r="BA389" s="87"/>
      <c r="BB389" s="41">
        <f t="shared" ref="BB389:BB397" si="165">IF(AND(ISNUMBER($P389),ISNUMBER($V389)),IF((ABS($P389-$V389))&gt;0.49,$V389-$P389,0),"")</f>
        <v>0</v>
      </c>
      <c r="BC389" s="87"/>
      <c r="BD389" s="214">
        <f t="shared" si="161"/>
        <v>0</v>
      </c>
      <c r="BE389" s="87"/>
      <c r="BF389" s="41">
        <f t="shared" si="156"/>
        <v>0</v>
      </c>
      <c r="BG389" s="87"/>
      <c r="BH389" s="189">
        <f t="shared" si="146"/>
        <v>0</v>
      </c>
      <c r="BJ389" s="41">
        <f t="shared" si="157"/>
        <v>0</v>
      </c>
      <c r="BK389" s="87"/>
      <c r="BL389" s="214">
        <f t="shared" si="147"/>
        <v>0</v>
      </c>
      <c r="BM389" s="87"/>
    </row>
    <row r="390" spans="2:65" ht="15.75" customHeight="1">
      <c r="C390" s="114"/>
      <c r="D390" s="13"/>
      <c r="E390" s="13"/>
      <c r="F390" s="13"/>
      <c r="G390" s="13" t="s">
        <v>200</v>
      </c>
      <c r="H390" s="13"/>
      <c r="I390" s="13"/>
      <c r="J390" s="13"/>
      <c r="K390" s="67"/>
      <c r="L390" s="66"/>
      <c r="M390" s="125"/>
      <c r="N390" s="87">
        <v>5775</v>
      </c>
      <c r="O390" s="45"/>
      <c r="P390" s="87">
        <v>5915</v>
      </c>
      <c r="Q390" s="87"/>
      <c r="R390" s="87">
        <v>5915</v>
      </c>
      <c r="S390" s="87"/>
      <c r="T390" s="87">
        <v>5915</v>
      </c>
      <c r="U390" s="87"/>
      <c r="V390" s="87">
        <v>5915</v>
      </c>
      <c r="W390" s="87"/>
      <c r="X390" s="87">
        <v>5915</v>
      </c>
      <c r="Y390" s="87"/>
      <c r="Z390" s="41">
        <f t="shared" si="148"/>
        <v>0</v>
      </c>
      <c r="AA390" s="87"/>
      <c r="AB390" s="214">
        <f t="shared" si="138"/>
        <v>0</v>
      </c>
      <c r="AC390" s="157"/>
      <c r="AD390" s="41">
        <f t="shared" si="162"/>
        <v>0</v>
      </c>
      <c r="AE390" s="87"/>
      <c r="AF390" s="214">
        <f t="shared" si="158"/>
        <v>0</v>
      </c>
      <c r="AG390" s="87"/>
      <c r="AH390" s="41">
        <f t="shared" si="163"/>
        <v>140</v>
      </c>
      <c r="AI390" s="87"/>
      <c r="AJ390" s="214">
        <f t="shared" si="159"/>
        <v>2.4242424242424176E-2</v>
      </c>
      <c r="AK390" s="157"/>
      <c r="AL390" s="41">
        <f t="shared" si="151"/>
        <v>0</v>
      </c>
      <c r="AM390" s="87"/>
      <c r="AN390" s="189">
        <f t="shared" si="141"/>
        <v>0</v>
      </c>
      <c r="AP390" s="41">
        <f t="shared" si="152"/>
        <v>0</v>
      </c>
      <c r="AQ390" s="87"/>
      <c r="AR390" s="214">
        <f t="shared" si="142"/>
        <v>0</v>
      </c>
      <c r="AS390" s="87"/>
      <c r="AT390" s="41">
        <f t="shared" si="153"/>
        <v>0</v>
      </c>
      <c r="AU390" s="87"/>
      <c r="AV390" s="214">
        <f t="shared" si="143"/>
        <v>0</v>
      </c>
      <c r="AW390" s="87"/>
      <c r="AX390" s="41">
        <f t="shared" si="164"/>
        <v>140</v>
      </c>
      <c r="AY390" s="87"/>
      <c r="AZ390" s="214">
        <f t="shared" si="160"/>
        <v>2.4242424242424176E-2</v>
      </c>
      <c r="BA390" s="87"/>
      <c r="BB390" s="41">
        <f t="shared" si="165"/>
        <v>0</v>
      </c>
      <c r="BC390" s="87"/>
      <c r="BD390" s="214">
        <f t="shared" si="161"/>
        <v>0</v>
      </c>
      <c r="BE390" s="87"/>
      <c r="BF390" s="41">
        <f t="shared" si="156"/>
        <v>0</v>
      </c>
      <c r="BG390" s="87"/>
      <c r="BH390" s="189">
        <f t="shared" si="146"/>
        <v>0</v>
      </c>
      <c r="BJ390" s="41">
        <f t="shared" si="157"/>
        <v>0</v>
      </c>
      <c r="BK390" s="87"/>
      <c r="BL390" s="214">
        <f t="shared" si="147"/>
        <v>0</v>
      </c>
      <c r="BM390" s="87"/>
    </row>
    <row r="391" spans="2:65" ht="15.75" customHeight="1">
      <c r="C391" s="114"/>
      <c r="D391" s="13"/>
      <c r="E391" s="13"/>
      <c r="F391" s="13"/>
      <c r="G391" s="13"/>
      <c r="H391" s="13"/>
      <c r="I391" s="13"/>
      <c r="J391" s="13"/>
      <c r="K391" s="67"/>
      <c r="L391" s="66"/>
      <c r="M391" s="125"/>
      <c r="N391" s="87" t="s">
        <v>144</v>
      </c>
      <c r="O391" s="45"/>
      <c r="P391" s="87" t="s">
        <v>144</v>
      </c>
      <c r="Q391" s="87"/>
      <c r="R391" s="87" t="s">
        <v>144</v>
      </c>
      <c r="S391" s="87"/>
      <c r="T391" s="87" t="s">
        <v>144</v>
      </c>
      <c r="U391" s="87"/>
      <c r="V391" s="87" t="s">
        <v>144</v>
      </c>
      <c r="W391" s="87"/>
      <c r="X391" s="87" t="s">
        <v>144</v>
      </c>
      <c r="Y391" s="87"/>
      <c r="Z391" s="41" t="str">
        <f t="shared" si="148"/>
        <v/>
      </c>
      <c r="AA391" s="87"/>
      <c r="AB391" s="214" t="str">
        <f t="shared" si="138"/>
        <v/>
      </c>
      <c r="AC391" s="157"/>
      <c r="AD391" s="41" t="str">
        <f t="shared" si="162"/>
        <v/>
      </c>
      <c r="AE391" s="87"/>
      <c r="AF391" s="214" t="str">
        <f t="shared" si="158"/>
        <v/>
      </c>
      <c r="AG391" s="87"/>
      <c r="AH391" s="41" t="str">
        <f t="shared" si="163"/>
        <v/>
      </c>
      <c r="AI391" s="87"/>
      <c r="AJ391" s="214" t="str">
        <f t="shared" si="159"/>
        <v/>
      </c>
      <c r="AK391" s="157"/>
      <c r="AL391" s="41" t="str">
        <f t="shared" si="151"/>
        <v/>
      </c>
      <c r="AM391" s="87"/>
      <c r="AN391" s="189" t="str">
        <f t="shared" si="141"/>
        <v/>
      </c>
      <c r="AP391" s="41" t="str">
        <f t="shared" si="152"/>
        <v/>
      </c>
      <c r="AQ391" s="87"/>
      <c r="AR391" s="214" t="str">
        <f t="shared" si="142"/>
        <v/>
      </c>
      <c r="AS391" s="87"/>
      <c r="AT391" s="41" t="str">
        <f t="shared" si="153"/>
        <v/>
      </c>
      <c r="AU391" s="87"/>
      <c r="AV391" s="214" t="str">
        <f t="shared" si="143"/>
        <v/>
      </c>
      <c r="AW391" s="87"/>
      <c r="AX391" s="41" t="str">
        <f t="shared" si="164"/>
        <v/>
      </c>
      <c r="AY391" s="87"/>
      <c r="AZ391" s="214" t="str">
        <f t="shared" si="160"/>
        <v/>
      </c>
      <c r="BA391" s="87"/>
      <c r="BB391" s="41" t="str">
        <f t="shared" si="165"/>
        <v/>
      </c>
      <c r="BC391" s="87"/>
      <c r="BD391" s="214" t="str">
        <f t="shared" si="161"/>
        <v/>
      </c>
      <c r="BE391" s="87"/>
      <c r="BF391" s="41" t="str">
        <f t="shared" si="156"/>
        <v/>
      </c>
      <c r="BG391" s="87"/>
      <c r="BH391" s="189" t="str">
        <f t="shared" si="146"/>
        <v/>
      </c>
      <c r="BJ391" s="41" t="str">
        <f t="shared" si="157"/>
        <v/>
      </c>
      <c r="BK391" s="87"/>
      <c r="BL391" s="214" t="str">
        <f t="shared" si="147"/>
        <v/>
      </c>
      <c r="BM391" s="87"/>
    </row>
    <row r="392" spans="2:65" ht="15.75" customHeight="1">
      <c r="C392" s="114"/>
      <c r="D392" s="13"/>
      <c r="E392" s="52"/>
      <c r="F392" s="13" t="s">
        <v>91</v>
      </c>
      <c r="G392" s="13"/>
      <c r="H392" s="13"/>
      <c r="I392" s="13"/>
      <c r="J392" s="13"/>
      <c r="K392" s="67"/>
      <c r="L392" s="66"/>
      <c r="M392" s="125"/>
      <c r="N392" s="10">
        <v>8237</v>
      </c>
      <c r="O392" s="35"/>
      <c r="P392" s="10">
        <v>8376</v>
      </c>
      <c r="Q392" s="10"/>
      <c r="R392" s="10">
        <v>8411</v>
      </c>
      <c r="S392" s="10"/>
      <c r="T392" s="10">
        <v>8411</v>
      </c>
      <c r="U392" s="10"/>
      <c r="V392" s="10">
        <v>8411</v>
      </c>
      <c r="W392" s="10"/>
      <c r="X392" s="10">
        <v>8376</v>
      </c>
      <c r="Y392" s="10"/>
      <c r="Z392" s="41">
        <f t="shared" si="148"/>
        <v>-35</v>
      </c>
      <c r="AA392" s="10"/>
      <c r="AB392" s="214">
        <f t="shared" si="138"/>
        <v>-4.1612174533348645E-3</v>
      </c>
      <c r="AC392" s="157"/>
      <c r="AD392" s="41">
        <f t="shared" si="162"/>
        <v>0</v>
      </c>
      <c r="AE392" s="10"/>
      <c r="AF392" s="214">
        <f t="shared" si="158"/>
        <v>0</v>
      </c>
      <c r="AG392" s="10"/>
      <c r="AH392" s="41">
        <f t="shared" si="163"/>
        <v>139</v>
      </c>
      <c r="AI392" s="10"/>
      <c r="AJ392" s="214">
        <f t="shared" si="159"/>
        <v>1.6875075877139656E-2</v>
      </c>
      <c r="AK392" s="157"/>
      <c r="AL392" s="41">
        <f t="shared" si="151"/>
        <v>-35</v>
      </c>
      <c r="AM392" s="10"/>
      <c r="AN392" s="189">
        <f t="shared" si="141"/>
        <v>-4.1612174533348645E-3</v>
      </c>
      <c r="AP392" s="41">
        <f t="shared" si="152"/>
        <v>-35</v>
      </c>
      <c r="AQ392" s="10"/>
      <c r="AR392" s="214">
        <f t="shared" si="142"/>
        <v>-4.1612174533348645E-3</v>
      </c>
      <c r="AS392" s="10"/>
      <c r="AT392" s="41">
        <f t="shared" si="153"/>
        <v>0</v>
      </c>
      <c r="AU392" s="10"/>
      <c r="AV392" s="214">
        <f t="shared" si="143"/>
        <v>0</v>
      </c>
      <c r="AW392" s="10"/>
      <c r="AX392" s="41">
        <f t="shared" si="164"/>
        <v>174</v>
      </c>
      <c r="AY392" s="10"/>
      <c r="AZ392" s="214">
        <f t="shared" si="160"/>
        <v>2.1124195702318715E-2</v>
      </c>
      <c r="BA392" s="10"/>
      <c r="BB392" s="41">
        <f t="shared" si="165"/>
        <v>35</v>
      </c>
      <c r="BC392" s="10"/>
      <c r="BD392" s="214">
        <f t="shared" si="161"/>
        <v>4.1786055396371147E-3</v>
      </c>
      <c r="BE392" s="10"/>
      <c r="BF392" s="41">
        <f t="shared" si="156"/>
        <v>0</v>
      </c>
      <c r="BG392" s="10"/>
      <c r="BH392" s="189">
        <f t="shared" si="146"/>
        <v>0</v>
      </c>
      <c r="BJ392" s="41">
        <f t="shared" si="157"/>
        <v>0</v>
      </c>
      <c r="BK392" s="10"/>
      <c r="BL392" s="214">
        <f t="shared" si="147"/>
        <v>0</v>
      </c>
      <c r="BM392" s="10"/>
    </row>
    <row r="393" spans="2:65" ht="15.75" customHeight="1" thickBot="1">
      <c r="C393" s="116"/>
      <c r="D393" s="117"/>
      <c r="E393" s="118"/>
      <c r="F393" s="118"/>
      <c r="G393" s="117"/>
      <c r="H393" s="118"/>
      <c r="I393" s="117"/>
      <c r="J393" s="118"/>
      <c r="K393" s="118"/>
      <c r="L393" s="119"/>
      <c r="M393" s="135"/>
      <c r="N393" s="135"/>
      <c r="O393" s="120"/>
      <c r="P393" s="135"/>
      <c r="Q393" s="135"/>
      <c r="R393" s="135"/>
      <c r="S393" s="135"/>
      <c r="T393" s="135"/>
      <c r="U393" s="135"/>
      <c r="V393" s="135"/>
      <c r="W393" s="135"/>
      <c r="X393" s="135"/>
      <c r="Y393" s="125"/>
      <c r="Z393" s="165" t="str">
        <f t="shared" si="148"/>
        <v/>
      </c>
      <c r="AA393" s="135"/>
      <c r="AB393" s="217" t="str">
        <f t="shared" si="138"/>
        <v/>
      </c>
      <c r="AC393" s="166"/>
      <c r="AD393" s="165" t="str">
        <f t="shared" si="162"/>
        <v/>
      </c>
      <c r="AE393" s="135"/>
      <c r="AF393" s="217" t="str">
        <f t="shared" si="158"/>
        <v/>
      </c>
      <c r="AG393" s="135"/>
      <c r="AH393" s="165" t="str">
        <f t="shared" si="163"/>
        <v/>
      </c>
      <c r="AI393" s="135"/>
      <c r="AJ393" s="217" t="str">
        <f t="shared" si="159"/>
        <v/>
      </c>
      <c r="AK393" s="166"/>
      <c r="AL393" s="165" t="str">
        <f t="shared" si="151"/>
        <v/>
      </c>
      <c r="AM393" s="135"/>
      <c r="AN393" s="192" t="str">
        <f t="shared" si="141"/>
        <v/>
      </c>
      <c r="AP393" s="165" t="str">
        <f t="shared" si="152"/>
        <v/>
      </c>
      <c r="AQ393" s="135"/>
      <c r="AR393" s="217" t="str">
        <f t="shared" si="142"/>
        <v/>
      </c>
      <c r="AS393" s="135"/>
      <c r="AT393" s="165" t="str">
        <f t="shared" si="153"/>
        <v/>
      </c>
      <c r="AU393" s="135"/>
      <c r="AV393" s="217" t="str">
        <f t="shared" si="143"/>
        <v/>
      </c>
      <c r="AW393" s="135"/>
      <c r="AX393" s="165" t="str">
        <f t="shared" si="164"/>
        <v/>
      </c>
      <c r="AY393" s="135"/>
      <c r="AZ393" s="217" t="str">
        <f t="shared" si="160"/>
        <v/>
      </c>
      <c r="BA393" s="135"/>
      <c r="BB393" s="165" t="str">
        <f t="shared" si="165"/>
        <v/>
      </c>
      <c r="BC393" s="135"/>
      <c r="BD393" s="217" t="str">
        <f t="shared" si="161"/>
        <v/>
      </c>
      <c r="BE393" s="135"/>
      <c r="BF393" s="165" t="str">
        <f t="shared" si="156"/>
        <v/>
      </c>
      <c r="BG393" s="135"/>
      <c r="BH393" s="192" t="str">
        <f t="shared" si="146"/>
        <v/>
      </c>
      <c r="BJ393" s="165" t="str">
        <f t="shared" si="157"/>
        <v/>
      </c>
      <c r="BK393" s="135"/>
      <c r="BL393" s="217" t="str">
        <f t="shared" si="147"/>
        <v/>
      </c>
      <c r="BM393" s="135"/>
    </row>
    <row r="394" spans="2:65" ht="15.75" customHeight="1">
      <c r="C394" s="24"/>
      <c r="D394" s="4"/>
      <c r="E394" s="13"/>
      <c r="F394" s="13"/>
      <c r="G394" s="4"/>
      <c r="H394" s="13"/>
      <c r="I394" s="4"/>
      <c r="J394" s="13"/>
      <c r="K394" s="13"/>
      <c r="L394" s="66"/>
      <c r="M394" s="125"/>
      <c r="N394" s="125"/>
      <c r="O394" s="80"/>
      <c r="P394" s="125"/>
      <c r="Q394" s="125"/>
      <c r="R394" s="125"/>
      <c r="S394" s="125"/>
      <c r="T394" s="125"/>
      <c r="U394" s="125"/>
      <c r="V394" s="125"/>
      <c r="W394" s="125"/>
      <c r="X394" s="125"/>
      <c r="Y394" s="125"/>
      <c r="Z394" s="41" t="str">
        <f t="shared" si="148"/>
        <v/>
      </c>
      <c r="AA394" s="125"/>
      <c r="AB394" s="181" t="str">
        <f t="shared" si="138"/>
        <v/>
      </c>
      <c r="AC394" s="161"/>
      <c r="AD394" s="41" t="str">
        <f t="shared" si="162"/>
        <v/>
      </c>
      <c r="AE394" s="125"/>
      <c r="AF394" s="181" t="str">
        <f t="shared" si="158"/>
        <v/>
      </c>
      <c r="AG394" s="125"/>
      <c r="AH394" s="41" t="str">
        <f t="shared" si="163"/>
        <v/>
      </c>
      <c r="AI394" s="125"/>
      <c r="AJ394" s="181" t="str">
        <f t="shared" si="159"/>
        <v/>
      </c>
      <c r="AK394" s="161"/>
      <c r="AL394" s="41" t="str">
        <f t="shared" si="151"/>
        <v/>
      </c>
      <c r="AM394" s="125"/>
      <c r="AN394" s="181" t="str">
        <f t="shared" si="141"/>
        <v/>
      </c>
      <c r="AP394" s="41" t="str">
        <f t="shared" si="152"/>
        <v/>
      </c>
      <c r="AQ394" s="125"/>
      <c r="AR394" s="181" t="str">
        <f t="shared" si="142"/>
        <v/>
      </c>
      <c r="AS394" s="125"/>
      <c r="AT394" s="41" t="str">
        <f t="shared" si="153"/>
        <v/>
      </c>
      <c r="AU394" s="125"/>
      <c r="AV394" s="181" t="str">
        <f t="shared" si="143"/>
        <v/>
      </c>
      <c r="AW394" s="125"/>
      <c r="AX394" s="41" t="str">
        <f t="shared" si="164"/>
        <v/>
      </c>
      <c r="AY394" s="125"/>
      <c r="AZ394" s="181" t="str">
        <f t="shared" si="160"/>
        <v/>
      </c>
      <c r="BA394" s="125"/>
      <c r="BB394" s="41" t="str">
        <f t="shared" si="165"/>
        <v/>
      </c>
      <c r="BC394" s="125"/>
      <c r="BD394" s="181" t="str">
        <f t="shared" si="161"/>
        <v/>
      </c>
      <c r="BE394" s="125"/>
      <c r="BF394" s="41" t="str">
        <f t="shared" si="156"/>
        <v/>
      </c>
      <c r="BG394" s="125"/>
      <c r="BH394" s="181" t="str">
        <f t="shared" si="146"/>
        <v/>
      </c>
      <c r="BJ394" s="41" t="str">
        <f t="shared" si="157"/>
        <v/>
      </c>
      <c r="BK394" s="125"/>
      <c r="BL394" s="181" t="str">
        <f t="shared" si="147"/>
        <v/>
      </c>
      <c r="BM394" s="125"/>
    </row>
    <row r="395" spans="2:65" ht="15.75" customHeight="1">
      <c r="C395" s="24"/>
      <c r="D395" s="4"/>
      <c r="E395" s="13"/>
      <c r="F395" s="13"/>
      <c r="G395" s="4"/>
      <c r="H395" s="13"/>
      <c r="I395" s="4"/>
      <c r="J395" s="13"/>
      <c r="K395" s="13"/>
      <c r="L395" s="66"/>
      <c r="M395" s="125"/>
      <c r="N395" s="125"/>
      <c r="O395" s="80"/>
      <c r="P395" s="125"/>
      <c r="Q395" s="125"/>
      <c r="R395" s="125"/>
      <c r="S395" s="125"/>
      <c r="T395" s="125"/>
      <c r="U395" s="125"/>
      <c r="V395" s="125"/>
      <c r="W395" s="125"/>
      <c r="X395" s="125"/>
      <c r="Y395" s="125"/>
      <c r="Z395" s="41" t="str">
        <f t="shared" si="148"/>
        <v/>
      </c>
      <c r="AA395" s="125"/>
      <c r="AB395" s="181" t="str">
        <f t="shared" si="138"/>
        <v/>
      </c>
      <c r="AC395" s="161"/>
      <c r="AD395" s="41" t="str">
        <f t="shared" si="162"/>
        <v/>
      </c>
      <c r="AE395" s="125"/>
      <c r="AF395" s="181" t="str">
        <f t="shared" si="158"/>
        <v/>
      </c>
      <c r="AG395" s="125"/>
      <c r="AH395" s="41" t="str">
        <f t="shared" si="163"/>
        <v/>
      </c>
      <c r="AI395" s="125"/>
      <c r="AJ395" s="181" t="str">
        <f t="shared" si="159"/>
        <v/>
      </c>
      <c r="AK395" s="161"/>
      <c r="AL395" s="41" t="str">
        <f t="shared" si="151"/>
        <v/>
      </c>
      <c r="AM395" s="125"/>
      <c r="AN395" s="181" t="str">
        <f t="shared" si="141"/>
        <v/>
      </c>
      <c r="AP395" s="41" t="str">
        <f t="shared" si="152"/>
        <v/>
      </c>
      <c r="AQ395" s="125"/>
      <c r="AR395" s="181" t="str">
        <f t="shared" si="142"/>
        <v/>
      </c>
      <c r="AS395" s="125"/>
      <c r="AT395" s="41" t="str">
        <f t="shared" si="153"/>
        <v/>
      </c>
      <c r="AU395" s="125"/>
      <c r="AV395" s="181" t="str">
        <f t="shared" si="143"/>
        <v/>
      </c>
      <c r="AW395" s="125"/>
      <c r="AX395" s="41" t="str">
        <f t="shared" si="164"/>
        <v/>
      </c>
      <c r="AY395" s="125"/>
      <c r="AZ395" s="181" t="str">
        <f t="shared" si="160"/>
        <v/>
      </c>
      <c r="BA395" s="125"/>
      <c r="BB395" s="41" t="str">
        <f t="shared" si="165"/>
        <v/>
      </c>
      <c r="BC395" s="125"/>
      <c r="BD395" s="181" t="str">
        <f t="shared" si="161"/>
        <v/>
      </c>
      <c r="BE395" s="125"/>
      <c r="BF395" s="41" t="str">
        <f t="shared" si="156"/>
        <v/>
      </c>
      <c r="BG395" s="125"/>
      <c r="BH395" s="181" t="str">
        <f t="shared" si="146"/>
        <v/>
      </c>
      <c r="BJ395" s="41" t="str">
        <f t="shared" si="157"/>
        <v/>
      </c>
      <c r="BK395" s="125"/>
      <c r="BL395" s="181" t="str">
        <f t="shared" si="147"/>
        <v/>
      </c>
      <c r="BM395" s="125"/>
    </row>
    <row r="396" spans="2:65" s="71" customFormat="1" ht="15.75" customHeight="1">
      <c r="B396" s="230"/>
      <c r="C396" s="71" t="s">
        <v>393</v>
      </c>
      <c r="D396" s="70"/>
      <c r="E396" s="76"/>
      <c r="F396" s="76"/>
      <c r="G396" s="70"/>
      <c r="H396" s="76"/>
      <c r="I396" s="70"/>
      <c r="J396" s="76"/>
      <c r="K396" s="76"/>
      <c r="L396" s="193"/>
      <c r="M396" s="194"/>
      <c r="N396" s="194"/>
      <c r="O396" s="206"/>
      <c r="P396" s="194"/>
      <c r="Q396" s="194"/>
      <c r="R396" s="194"/>
      <c r="S396" s="194"/>
      <c r="T396" s="194"/>
      <c r="U396" s="194"/>
      <c r="V396" s="194"/>
      <c r="W396" s="194"/>
      <c r="X396" s="194"/>
      <c r="Y396" s="194"/>
      <c r="Z396" s="195" t="str">
        <f t="shared" si="148"/>
        <v/>
      </c>
      <c r="AA396" s="194"/>
      <c r="AB396" s="204" t="str">
        <f t="shared" si="138"/>
        <v/>
      </c>
      <c r="AC396" s="203"/>
      <c r="AD396" s="195" t="str">
        <f t="shared" si="162"/>
        <v/>
      </c>
      <c r="AE396" s="194"/>
      <c r="AF396" s="204" t="str">
        <f t="shared" si="158"/>
        <v/>
      </c>
      <c r="AG396" s="194"/>
      <c r="AH396" s="195" t="str">
        <f t="shared" si="163"/>
        <v/>
      </c>
      <c r="AI396" s="194"/>
      <c r="AJ396" s="204" t="str">
        <f t="shared" si="159"/>
        <v/>
      </c>
      <c r="AK396" s="203"/>
      <c r="AL396" s="195" t="str">
        <f t="shared" si="151"/>
        <v/>
      </c>
      <c r="AM396" s="194"/>
      <c r="AN396" s="204" t="str">
        <f t="shared" si="141"/>
        <v/>
      </c>
      <c r="AP396" s="195" t="str">
        <f t="shared" si="152"/>
        <v/>
      </c>
      <c r="AQ396" s="194"/>
      <c r="AR396" s="204" t="str">
        <f t="shared" si="142"/>
        <v/>
      </c>
      <c r="AS396" s="194"/>
      <c r="AT396" s="195" t="str">
        <f t="shared" si="153"/>
        <v/>
      </c>
      <c r="AU396" s="194"/>
      <c r="AV396" s="204" t="str">
        <f t="shared" si="143"/>
        <v/>
      </c>
      <c r="AW396" s="194"/>
      <c r="AX396" s="195" t="str">
        <f t="shared" si="164"/>
        <v/>
      </c>
      <c r="AY396" s="194"/>
      <c r="AZ396" s="204" t="str">
        <f t="shared" si="160"/>
        <v/>
      </c>
      <c r="BA396" s="194"/>
      <c r="BB396" s="195" t="str">
        <f t="shared" si="165"/>
        <v/>
      </c>
      <c r="BC396" s="194"/>
      <c r="BD396" s="204" t="str">
        <f t="shared" si="161"/>
        <v/>
      </c>
      <c r="BE396" s="194"/>
      <c r="BF396" s="195" t="str">
        <f t="shared" si="156"/>
        <v/>
      </c>
      <c r="BG396" s="194"/>
      <c r="BH396" s="204" t="str">
        <f t="shared" si="146"/>
        <v/>
      </c>
      <c r="BJ396" s="195" t="str">
        <f t="shared" si="157"/>
        <v/>
      </c>
      <c r="BK396" s="194"/>
      <c r="BL396" s="204" t="str">
        <f t="shared" si="147"/>
        <v/>
      </c>
      <c r="BM396" s="194"/>
    </row>
    <row r="397" spans="2:65" s="71" customFormat="1" ht="15.75" customHeight="1">
      <c r="B397" s="230"/>
      <c r="C397" s="71" t="s">
        <v>392</v>
      </c>
      <c r="D397" s="3"/>
      <c r="E397" s="76"/>
      <c r="F397" s="76"/>
      <c r="G397" s="70"/>
      <c r="H397" s="76"/>
      <c r="I397" s="70"/>
      <c r="J397" s="76"/>
      <c r="K397" s="76"/>
      <c r="L397" s="193"/>
      <c r="M397" s="194"/>
      <c r="N397" s="194"/>
      <c r="O397" s="206"/>
      <c r="P397" s="194"/>
      <c r="Q397" s="194"/>
      <c r="R397" s="194"/>
      <c r="S397" s="194"/>
      <c r="T397" s="194"/>
      <c r="U397" s="194"/>
      <c r="V397" s="194"/>
      <c r="W397" s="194"/>
      <c r="X397" s="194"/>
      <c r="Y397" s="194"/>
      <c r="Z397" s="195" t="str">
        <f t="shared" si="148"/>
        <v/>
      </c>
      <c r="AA397" s="194"/>
      <c r="AB397" s="204" t="str">
        <f t="shared" si="138"/>
        <v/>
      </c>
      <c r="AC397" s="203"/>
      <c r="AD397" s="195" t="str">
        <f t="shared" si="162"/>
        <v/>
      </c>
      <c r="AE397" s="194"/>
      <c r="AF397" s="204" t="str">
        <f t="shared" si="158"/>
        <v/>
      </c>
      <c r="AG397" s="194"/>
      <c r="AH397" s="195" t="str">
        <f t="shared" si="163"/>
        <v/>
      </c>
      <c r="AI397" s="194"/>
      <c r="AJ397" s="204" t="str">
        <f t="shared" si="159"/>
        <v/>
      </c>
      <c r="AK397" s="203"/>
      <c r="AL397" s="195" t="str">
        <f t="shared" si="151"/>
        <v/>
      </c>
      <c r="AM397" s="194"/>
      <c r="AN397" s="204" t="str">
        <f t="shared" si="141"/>
        <v/>
      </c>
      <c r="AP397" s="195" t="str">
        <f t="shared" si="152"/>
        <v/>
      </c>
      <c r="AQ397" s="194"/>
      <c r="AR397" s="204" t="str">
        <f t="shared" si="142"/>
        <v/>
      </c>
      <c r="AS397" s="194"/>
      <c r="AT397" s="195" t="str">
        <f t="shared" si="153"/>
        <v/>
      </c>
      <c r="AU397" s="194"/>
      <c r="AV397" s="204" t="str">
        <f t="shared" si="143"/>
        <v/>
      </c>
      <c r="AW397" s="194"/>
      <c r="AX397" s="195" t="str">
        <f t="shared" si="164"/>
        <v/>
      </c>
      <c r="AY397" s="194"/>
      <c r="AZ397" s="204" t="str">
        <f t="shared" si="160"/>
        <v/>
      </c>
      <c r="BA397" s="194"/>
      <c r="BB397" s="195" t="str">
        <f t="shared" si="165"/>
        <v/>
      </c>
      <c r="BC397" s="194"/>
      <c r="BD397" s="204" t="str">
        <f t="shared" si="161"/>
        <v/>
      </c>
      <c r="BE397" s="194"/>
      <c r="BF397" s="195" t="str">
        <f t="shared" si="156"/>
        <v/>
      </c>
      <c r="BG397" s="194"/>
      <c r="BH397" s="204" t="str">
        <f t="shared" si="146"/>
        <v/>
      </c>
      <c r="BJ397" s="195" t="str">
        <f t="shared" si="157"/>
        <v/>
      </c>
      <c r="BK397" s="194"/>
      <c r="BL397" s="204" t="str">
        <f t="shared" si="147"/>
        <v/>
      </c>
      <c r="BM397" s="194"/>
    </row>
    <row r="398" spans="2:65" ht="15.75" customHeight="1">
      <c r="C398" s="71"/>
      <c r="D398" s="3"/>
      <c r="E398" s="76"/>
      <c r="F398" s="13"/>
      <c r="G398" s="4"/>
      <c r="H398" s="13"/>
      <c r="I398" s="4"/>
      <c r="J398" s="13"/>
      <c r="K398" s="13"/>
      <c r="L398" s="66"/>
      <c r="M398" s="125"/>
      <c r="N398" s="125"/>
      <c r="O398" s="80"/>
      <c r="P398" s="125"/>
      <c r="Q398" s="125"/>
      <c r="R398" s="125"/>
      <c r="S398" s="125"/>
      <c r="T398" s="125"/>
      <c r="U398" s="125"/>
      <c r="V398" s="125"/>
      <c r="W398" s="125"/>
      <c r="X398" s="125"/>
      <c r="Y398" s="125"/>
      <c r="Z398" s="41"/>
      <c r="AA398" s="125"/>
      <c r="AB398" s="181"/>
      <c r="AC398" s="161"/>
      <c r="AD398" s="41"/>
      <c r="AE398" s="125"/>
      <c r="AF398" s="181"/>
      <c r="AG398" s="125"/>
      <c r="AH398" s="41"/>
      <c r="AI398" s="125"/>
      <c r="AJ398" s="181"/>
      <c r="AK398" s="161"/>
      <c r="AL398" s="41"/>
      <c r="AM398" s="125"/>
      <c r="AN398" s="181"/>
      <c r="AP398" s="41"/>
      <c r="AQ398" s="125"/>
      <c r="AR398" s="181"/>
      <c r="AS398" s="125"/>
      <c r="AT398" s="41"/>
      <c r="AU398" s="125"/>
      <c r="AV398" s="181"/>
      <c r="AW398" s="125"/>
      <c r="AX398" s="41"/>
      <c r="AY398" s="125"/>
      <c r="AZ398" s="181"/>
      <c r="BA398" s="125"/>
      <c r="BB398" s="41"/>
      <c r="BC398" s="125"/>
      <c r="BD398" s="181"/>
      <c r="BE398" s="125"/>
      <c r="BF398" s="41"/>
      <c r="BG398" s="125"/>
      <c r="BH398" s="181"/>
      <c r="BJ398" s="41"/>
      <c r="BK398" s="125"/>
      <c r="BL398" s="181"/>
      <c r="BM398" s="125"/>
    </row>
    <row r="399" spans="2:65" ht="15.75" customHeight="1">
      <c r="C399" s="124">
        <v>1</v>
      </c>
      <c r="D399" s="144" t="s">
        <v>350</v>
      </c>
      <c r="E399" s="76"/>
      <c r="F399" s="13"/>
      <c r="G399" s="4"/>
      <c r="H399" s="13"/>
      <c r="I399" s="4"/>
      <c r="J399" s="13"/>
      <c r="K399" s="13"/>
      <c r="L399" s="66"/>
      <c r="M399" s="125"/>
      <c r="N399" s="125"/>
      <c r="O399" s="80"/>
      <c r="P399" s="125"/>
      <c r="Q399" s="125"/>
      <c r="R399" s="125"/>
      <c r="S399" s="125"/>
      <c r="T399" s="125"/>
      <c r="U399" s="125"/>
      <c r="V399" s="125"/>
      <c r="W399" s="125"/>
      <c r="X399" s="125"/>
      <c r="Y399" s="125"/>
      <c r="Z399" s="41" t="str">
        <f>IF(AND(ISNUMBER($V399),ISNUMBER($X399)),IF((ABS($V399-$X399))&gt;0.49,$X399-$V399,0),"")</f>
        <v/>
      </c>
      <c r="AA399" s="125"/>
      <c r="AB399" s="181" t="str">
        <f>IF($V399="","",  IF($X399="","", IF($V399=0,"---",(IF(ISERROR(($X399/$V399)-1),"---",($X399/$V399)-1) ))))</f>
        <v/>
      </c>
      <c r="AC399" s="161"/>
      <c r="AD399" s="41" t="str">
        <f>IF(AND(ISNUMBER($P399),ISNUMBER($X399)),IF((ABS($P399-$X399))&gt;0.49,$X399-$P399,0),"")</f>
        <v/>
      </c>
      <c r="AE399" s="125"/>
      <c r="AF399" s="181" t="str">
        <f>IF($P399="","",  IF($X399="","", IF($P399=0,"---",(IF(ISERROR(($X399/$P399)-1),"---",($X399/$P399)-1) ))))</f>
        <v/>
      </c>
      <c r="AG399" s="125"/>
      <c r="AH399" s="41" t="str">
        <f>IF(AND(ISNUMBER($N399),ISNUMBER($X399)),IF((ABS($N399-$X399))&gt;0.49,$X399-$N399,0),"")</f>
        <v/>
      </c>
      <c r="AI399" s="125"/>
      <c r="AJ399" s="181" t="str">
        <f>IF($N399="","",  IF($X399="","", IF($N399=0,"---",(IF(ISERROR(($X399/$N399)-1),"---",($X399/$N399)-1) ))))</f>
        <v/>
      </c>
      <c r="AK399" s="161"/>
      <c r="AL399" s="41" t="str">
        <f>IF(AND(ISNUMBER($R399),ISNUMBER($X399)),IF((ABS($R399-$X399))&gt;0.49,$X399-$R399,0),"")</f>
        <v/>
      </c>
      <c r="AM399" s="125"/>
      <c r="AN399" s="181" t="str">
        <f>IF($R399="","",  IF($X399="","", IF($R399=0,"---",(IF(ISERROR(($X399/$R399)-1),"---",($X399/$R399)-1) ))))</f>
        <v/>
      </c>
      <c r="AP399" s="41" t="str">
        <f>IF(AND(ISNUMBER($T399),ISNUMBER($X399)),IF((ABS($T399-$X399))&gt;0.49,$X399-$T399,0),"")</f>
        <v/>
      </c>
      <c r="AQ399" s="125"/>
      <c r="AR399" s="181" t="str">
        <f>IF($T399="","",  IF($X399="","", IF($T399=0,"---",(IF(ISERROR(($X399/$T399)-1),"---",($X399/$T399)-1) ))))</f>
        <v/>
      </c>
      <c r="AS399" s="125"/>
      <c r="AT399" s="41" t="str">
        <f>IF(AND(ISNUMBER($R399),ISNUMBER($T399)),IF((ABS($R399-$T399))&gt;0.49,$T399-$R399,0),"")</f>
        <v/>
      </c>
      <c r="AU399" s="125"/>
      <c r="AV399" s="181" t="str">
        <f>IF($R399="","",  IF($T399="","", IF($R399=0,"---",(IF(ISERROR(($T399/$R399)-1),"---",($T399/$R399)-1) ))))</f>
        <v/>
      </c>
      <c r="AW399" s="125"/>
      <c r="AX399" s="41" t="str">
        <f>IF(AND(ISNUMBER($N399),ISNUMBER($V399)),IF((ABS($N399-$V399))&gt;0.49,$V399-$N399,0),"")</f>
        <v/>
      </c>
      <c r="AY399" s="125"/>
      <c r="AZ399" s="181" t="str">
        <f>IF($N399="","",  IF($V399="","", IF($N399=0,"---",(IF(ISERROR(($V399/$N399)-1),"---",($V399/$N399)-1) ))))</f>
        <v/>
      </c>
      <c r="BA399" s="125"/>
      <c r="BB399" s="41" t="str">
        <f>IF(AND(ISNUMBER($P399),ISNUMBER($V399)),IF((ABS($P399-$V399))&gt;0.49,$V399-$P399,0),"")</f>
        <v/>
      </c>
      <c r="BC399" s="125"/>
      <c r="BD399" s="181" t="str">
        <f>IF($P399="","",  IF($V399="","", IF($P399=0,"---",(IF(ISERROR(($V399/$P399)-1),"---",($V399/$P399)-1) ))))</f>
        <v/>
      </c>
      <c r="BE399" s="125"/>
      <c r="BF399" s="41" t="str">
        <f>IF(AND(ISNUMBER($R399),ISNUMBER($V399)),IF((ABS($R399-$V399))&gt;0.49,$V399-$R399,0),"")</f>
        <v/>
      </c>
      <c r="BG399" s="125"/>
      <c r="BH399" s="181" t="str">
        <f>IF($R399="","",  IF($V399="","", IF($R399=0,"---",(IF(ISERROR(($V399/$R399)-1),"---",($V399/$R399)-1) ))))</f>
        <v/>
      </c>
      <c r="BJ399" s="41" t="str">
        <f>IF(AND(ISNUMBER($T399),ISNUMBER($V399)),IF((ABS($T399-$V399))&gt;0.49,$V399-$T399,0),"")</f>
        <v/>
      </c>
      <c r="BK399" s="125"/>
      <c r="BL399" s="181" t="str">
        <f>IF($T399="","",  IF($V399="","", IF($T399=0,"---",(IF(ISERROR(($V399/$T399)-1),"---",($V399/$T399)-1) ))))</f>
        <v/>
      </c>
      <c r="BM399" s="125"/>
    </row>
    <row r="400" spans="2:65" ht="15.75" customHeight="1">
      <c r="C400" s="124">
        <v>2</v>
      </c>
      <c r="D400" s="144" t="s">
        <v>384</v>
      </c>
      <c r="E400" s="76"/>
      <c r="F400" s="13"/>
      <c r="G400" s="4"/>
      <c r="H400" s="13"/>
      <c r="I400" s="4"/>
      <c r="J400" s="13"/>
      <c r="K400" s="13"/>
      <c r="L400" s="66"/>
      <c r="M400" s="125"/>
      <c r="N400" s="125"/>
      <c r="O400" s="80"/>
      <c r="P400" s="125"/>
      <c r="Q400" s="125"/>
      <c r="R400" s="125"/>
      <c r="S400" s="125"/>
      <c r="T400" s="125"/>
      <c r="U400" s="125"/>
      <c r="V400" s="125"/>
      <c r="W400" s="125"/>
      <c r="X400" s="125"/>
      <c r="Y400" s="125"/>
      <c r="Z400" s="41"/>
      <c r="AA400" s="125"/>
      <c r="AB400" s="181"/>
      <c r="AC400" s="161"/>
      <c r="AD400" s="41"/>
      <c r="AE400" s="125"/>
      <c r="AF400" s="181"/>
      <c r="AG400" s="125"/>
      <c r="AH400" s="41"/>
      <c r="AI400" s="125"/>
      <c r="AJ400" s="181"/>
      <c r="AK400" s="161"/>
      <c r="AL400" s="41"/>
      <c r="AM400" s="125"/>
      <c r="AN400" s="181"/>
      <c r="AP400" s="41"/>
      <c r="AQ400" s="125"/>
      <c r="AR400" s="181"/>
      <c r="AS400" s="125"/>
      <c r="AT400" s="41"/>
      <c r="AU400" s="125"/>
      <c r="AV400" s="181"/>
      <c r="AW400" s="125"/>
      <c r="AX400" s="41"/>
      <c r="AY400" s="125"/>
      <c r="AZ400" s="181"/>
      <c r="BA400" s="125"/>
      <c r="BB400" s="41"/>
      <c r="BC400" s="125"/>
      <c r="BD400" s="181"/>
      <c r="BE400" s="125"/>
      <c r="BF400" s="41"/>
      <c r="BG400" s="125"/>
      <c r="BH400" s="181"/>
      <c r="BJ400" s="41"/>
      <c r="BK400" s="125"/>
      <c r="BL400" s="181"/>
      <c r="BM400" s="125"/>
    </row>
    <row r="401" spans="2:65">
      <c r="M401" s="125"/>
      <c r="N401" s="125"/>
      <c r="P401" s="125"/>
      <c r="Q401" s="125"/>
      <c r="R401" s="125"/>
      <c r="S401" s="125"/>
      <c r="T401" s="125"/>
      <c r="U401" s="125"/>
      <c r="V401" s="125"/>
      <c r="W401" s="125"/>
      <c r="X401" s="125"/>
      <c r="Y401" s="125"/>
      <c r="Z401" s="41" t="str">
        <f t="shared" ref="Z401:Z433" si="166">IF(AND(ISNUMBER($V401),ISNUMBER($X401)),IF((ABS($V401-$X401))&gt;0.49,$X401-$V401,0),"")</f>
        <v/>
      </c>
      <c r="AA401" s="125"/>
      <c r="AB401" s="181" t="str">
        <f t="shared" ref="AB401:AB433" si="167">IF($V401="","",  IF($X401="","", IF($V401=0,"---",(IF(ISERROR(($X401/$V401)-1),"---",($X401/$V401)-1) ))))</f>
        <v/>
      </c>
      <c r="AC401" s="161"/>
      <c r="AD401" s="41" t="str">
        <f t="shared" ref="AD401:AD433" si="168">IF(AND(ISNUMBER($P401),ISNUMBER($X401)),IF((ABS($P401-$X401))&gt;0.49,$X401-$P401,0),"")</f>
        <v/>
      </c>
      <c r="AE401" s="125"/>
      <c r="AF401" s="181" t="str">
        <f t="shared" ref="AF401:AF433" si="169">IF($P401="","",  IF($X401="","", IF($P401=0,"---",(IF(ISERROR(($X401/$P401)-1),"---",($X401/$P401)-1) ))))</f>
        <v/>
      </c>
      <c r="AG401" s="125"/>
      <c r="AH401" s="41" t="str">
        <f t="shared" ref="AH401:AH433" si="170">IF(AND(ISNUMBER($N401),ISNUMBER($X401)),IF((ABS($N401-$X401))&gt;0.49,$X401-$N401,0),"")</f>
        <v/>
      </c>
      <c r="AI401" s="125"/>
      <c r="AJ401" s="181" t="str">
        <f t="shared" ref="AJ401:AJ433" si="171">IF($N401="","",  IF($X401="","", IF($N401=0,"---",(IF(ISERROR(($X401/$N401)-1),"---",($X401/$N401)-1) ))))</f>
        <v/>
      </c>
      <c r="AK401" s="161"/>
      <c r="AL401" s="41" t="str">
        <f t="shared" ref="AL401:AL433" si="172">IF(AND(ISNUMBER($R401),ISNUMBER($X401)),IF((ABS($R401-$X401))&gt;0.49,$X401-$R401,0),"")</f>
        <v/>
      </c>
      <c r="AM401" s="125"/>
      <c r="AN401" s="181" t="str">
        <f t="shared" ref="AN401:AN433" si="173">IF($R401="","",  IF($X401="","", IF($R401=0,"---",(IF(ISERROR(($X401/$R401)-1),"---",($X401/$R401)-1) ))))</f>
        <v/>
      </c>
      <c r="AP401" s="41" t="str">
        <f t="shared" ref="AP401:AP433" si="174">IF(AND(ISNUMBER($T401),ISNUMBER($X401)),IF((ABS($T401-$X401))&gt;0.49,$X401-$T401,0),"")</f>
        <v/>
      </c>
      <c r="AQ401" s="125"/>
      <c r="AR401" s="181" t="str">
        <f t="shared" ref="AR401:AR433" si="175">IF($T401="","",  IF($X401="","", IF($T401=0,"---",(IF(ISERROR(($X401/$T401)-1),"---",($X401/$T401)-1) ))))</f>
        <v/>
      </c>
      <c r="AS401" s="125"/>
      <c r="AT401" s="41" t="str">
        <f t="shared" ref="AT401:AT433" si="176">IF(AND(ISNUMBER($R401),ISNUMBER($T401)),IF((ABS($R401-$T401))&gt;0.49,$T401-$R401,0),"")</f>
        <v/>
      </c>
      <c r="AU401" s="125"/>
      <c r="AV401" s="181" t="str">
        <f t="shared" ref="AV401:AV433" si="177">IF($R401="","",  IF($T401="","", IF($R401=0,"---",(IF(ISERROR(($T401/$R401)-1),"---",($T401/$R401)-1) ))))</f>
        <v/>
      </c>
      <c r="AW401" s="125"/>
      <c r="AX401" s="41" t="str">
        <f t="shared" ref="AX401:AX433" si="178">IF(AND(ISNUMBER($N401),ISNUMBER($V401)),IF((ABS($N401-$V401))&gt;0.49,$V401-$N401,0),"")</f>
        <v/>
      </c>
      <c r="AY401" s="125"/>
      <c r="AZ401" s="181" t="str">
        <f t="shared" ref="AZ401:AZ433" si="179">IF($N401="","",  IF($V401="","", IF($N401=0,"---",(IF(ISERROR(($V401/$N401)-1),"---",($V401/$N401)-1) ))))</f>
        <v/>
      </c>
      <c r="BA401" s="125"/>
      <c r="BB401" s="41" t="str">
        <f t="shared" ref="BB401:BB433" si="180">IF(AND(ISNUMBER($P401),ISNUMBER($V401)),IF((ABS($P401-$V401))&gt;0.49,$V401-$P401,0),"")</f>
        <v/>
      </c>
      <c r="BC401" s="125"/>
      <c r="BD401" s="181" t="str">
        <f t="shared" ref="BD401:BD433" si="181">IF($P401="","",  IF($V401="","", IF($P401=0,"---",(IF(ISERROR(($V401/$P401)-1),"---",($V401/$P401)-1) ))))</f>
        <v/>
      </c>
      <c r="BE401" s="125"/>
      <c r="BF401" s="41" t="str">
        <f t="shared" ref="BF401:BF433" si="182">IF(AND(ISNUMBER($R401),ISNUMBER($V401)),IF((ABS($R401-$V401))&gt;0.49,$V401-$R401,0),"")</f>
        <v/>
      </c>
      <c r="BG401" s="125"/>
      <c r="BH401" s="181" t="str">
        <f t="shared" ref="BH401:BH433" si="183">IF($R401="","",  IF($V401="","", IF($R401=0,"---",(IF(ISERROR(($V401/$R401)-1),"---",($V401/$R401)-1) ))))</f>
        <v/>
      </c>
      <c r="BJ401" s="41" t="str">
        <f t="shared" ref="BJ401:BJ433" si="184">IF(AND(ISNUMBER($T401),ISNUMBER($V401)),IF((ABS($T401-$V401))&gt;0.49,$V401-$T401,0),"")</f>
        <v/>
      </c>
      <c r="BK401" s="125"/>
      <c r="BL401" s="181" t="str">
        <f t="shared" ref="BL401:BL433" si="185">IF($T401="","",  IF($V401="","", IF($T401=0,"---",(IF(ISERROR(($V401/$T401)-1),"---",($V401/$T401)-1) ))))</f>
        <v/>
      </c>
      <c r="BM401" s="125"/>
    </row>
    <row r="402" spans="2:65" ht="15.75" customHeight="1">
      <c r="C402" s="17" t="s">
        <v>36</v>
      </c>
      <c r="D402" s="13" t="s">
        <v>2</v>
      </c>
      <c r="E402" s="13"/>
      <c r="F402" s="13"/>
      <c r="G402" s="13"/>
      <c r="H402" s="13"/>
      <c r="I402" s="13"/>
      <c r="J402" s="13"/>
      <c r="K402" s="20"/>
      <c r="L402" s="66"/>
      <c r="M402" s="125"/>
      <c r="N402" s="125"/>
      <c r="O402" s="45"/>
      <c r="P402" s="125"/>
      <c r="Q402" s="125"/>
      <c r="R402" s="125"/>
      <c r="S402" s="125"/>
      <c r="T402" s="125"/>
      <c r="U402" s="125"/>
      <c r="V402" s="125"/>
      <c r="W402" s="125"/>
      <c r="X402" s="125"/>
      <c r="Y402" s="125"/>
      <c r="Z402" s="41" t="str">
        <f t="shared" si="166"/>
        <v/>
      </c>
      <c r="AA402" s="125"/>
      <c r="AB402" s="181" t="str">
        <f t="shared" si="167"/>
        <v/>
      </c>
      <c r="AC402" s="161"/>
      <c r="AD402" s="41" t="str">
        <f t="shared" si="168"/>
        <v/>
      </c>
      <c r="AE402" s="125"/>
      <c r="AF402" s="181" t="str">
        <f t="shared" si="169"/>
        <v/>
      </c>
      <c r="AG402" s="125"/>
      <c r="AH402" s="41" t="str">
        <f t="shared" si="170"/>
        <v/>
      </c>
      <c r="AI402" s="125"/>
      <c r="AJ402" s="181" t="str">
        <f t="shared" si="171"/>
        <v/>
      </c>
      <c r="AK402" s="161"/>
      <c r="AL402" s="41" t="str">
        <f t="shared" si="172"/>
        <v/>
      </c>
      <c r="AM402" s="125"/>
      <c r="AN402" s="181" t="str">
        <f t="shared" si="173"/>
        <v/>
      </c>
      <c r="AP402" s="41" t="str">
        <f t="shared" si="174"/>
        <v/>
      </c>
      <c r="AQ402" s="125"/>
      <c r="AR402" s="181" t="str">
        <f t="shared" si="175"/>
        <v/>
      </c>
      <c r="AS402" s="125"/>
      <c r="AT402" s="41" t="str">
        <f t="shared" si="176"/>
        <v/>
      </c>
      <c r="AU402" s="125"/>
      <c r="AV402" s="181" t="str">
        <f t="shared" si="177"/>
        <v/>
      </c>
      <c r="AW402" s="125"/>
      <c r="AX402" s="41" t="str">
        <f t="shared" si="178"/>
        <v/>
      </c>
      <c r="AY402" s="125"/>
      <c r="AZ402" s="181" t="str">
        <f t="shared" si="179"/>
        <v/>
      </c>
      <c r="BA402" s="125"/>
      <c r="BB402" s="41" t="str">
        <f t="shared" si="180"/>
        <v/>
      </c>
      <c r="BC402" s="125"/>
      <c r="BD402" s="181" t="str">
        <f t="shared" si="181"/>
        <v/>
      </c>
      <c r="BE402" s="125"/>
      <c r="BF402" s="41" t="str">
        <f t="shared" si="182"/>
        <v/>
      </c>
      <c r="BG402" s="125"/>
      <c r="BH402" s="181" t="str">
        <f t="shared" si="183"/>
        <v/>
      </c>
      <c r="BJ402" s="41" t="str">
        <f t="shared" si="184"/>
        <v/>
      </c>
      <c r="BK402" s="125"/>
      <c r="BL402" s="181" t="str">
        <f t="shared" si="185"/>
        <v/>
      </c>
      <c r="BM402" s="125"/>
    </row>
    <row r="403" spans="2:65" ht="15.75" customHeight="1">
      <c r="B403" s="231">
        <v>148</v>
      </c>
      <c r="C403" s="13"/>
      <c r="D403" s="18" t="s">
        <v>38</v>
      </c>
      <c r="E403" s="13" t="s">
        <v>268</v>
      </c>
      <c r="F403" s="13"/>
      <c r="G403" s="13"/>
      <c r="H403" s="13"/>
      <c r="I403" s="13"/>
      <c r="J403" s="13"/>
      <c r="K403" s="20"/>
      <c r="L403" s="66" t="s">
        <v>29</v>
      </c>
      <c r="M403" s="125"/>
      <c r="N403" s="41">
        <f>VLOOKUP($B403,'[1]09-10-11'!$A$4:$EA$400,MATCH(N$2, '[1]09-10-11'!$A$4:$EA$4, 0))</f>
        <v>733130</v>
      </c>
      <c r="O403" s="45"/>
      <c r="P403" s="41">
        <f>VLOOKUP($B403,'[1]09-10-11'!$A$4:$EA$400,MATCH(P$2, '[1]09-10-11'!$A$4:$EA$4, 0))</f>
        <v>733130</v>
      </c>
      <c r="Q403" s="41"/>
      <c r="R403" s="41">
        <f>VLOOKUP($B403,'[1]09-10-11'!$A$4:$EA$400,MATCH(R$2, '[1]09-10-11'!$A$4:$EA$4, 0))</f>
        <v>733130</v>
      </c>
      <c r="S403" s="41"/>
      <c r="T403" s="41" t="e">
        <f>VLOOKUP($B403,'[1]09-10-11'!$A$4:$EA$400,MATCH(T$2, '[1]09-10-11'!$A$4:$EA$4, 0))</f>
        <v>#N/A</v>
      </c>
      <c r="U403" s="41"/>
      <c r="V403" s="41">
        <f>VLOOKUP($B403,'[1]09-10-11'!$A$4:$EA$400,MATCH(V$2, '[1]09-10-11'!$A$4:$EA$4, 0))</f>
        <v>733130</v>
      </c>
      <c r="W403" s="41"/>
      <c r="X403" s="41">
        <f>VLOOKUP($B403,'[1]09-10-11'!$A$4:$EA$400,MATCH(X$2, '[1]09-10-11'!$A$4:$EA$4, 0))</f>
        <v>733130</v>
      </c>
      <c r="Y403" s="41"/>
      <c r="Z403" s="41">
        <f t="shared" si="166"/>
        <v>0</v>
      </c>
      <c r="AA403" s="41"/>
      <c r="AB403" s="181">
        <f t="shared" si="167"/>
        <v>0</v>
      </c>
      <c r="AC403" s="161"/>
      <c r="AD403" s="41">
        <f t="shared" si="168"/>
        <v>0</v>
      </c>
      <c r="AE403" s="41"/>
      <c r="AF403" s="181">
        <f t="shared" si="169"/>
        <v>0</v>
      </c>
      <c r="AG403" s="41"/>
      <c r="AH403" s="41">
        <f t="shared" si="170"/>
        <v>0</v>
      </c>
      <c r="AI403" s="41"/>
      <c r="AJ403" s="181">
        <f t="shared" si="171"/>
        <v>0</v>
      </c>
      <c r="AK403" s="161"/>
      <c r="AL403" s="41">
        <f t="shared" si="172"/>
        <v>0</v>
      </c>
      <c r="AM403" s="41"/>
      <c r="AN403" s="181">
        <f t="shared" si="173"/>
        <v>0</v>
      </c>
      <c r="AP403" s="41" t="str">
        <f t="shared" si="174"/>
        <v/>
      </c>
      <c r="AQ403" s="41"/>
      <c r="AR403" s="181" t="e">
        <f t="shared" si="175"/>
        <v>#N/A</v>
      </c>
      <c r="AS403" s="41"/>
      <c r="AT403" s="41" t="str">
        <f t="shared" si="176"/>
        <v/>
      </c>
      <c r="AU403" s="41"/>
      <c r="AV403" s="181" t="e">
        <f t="shared" si="177"/>
        <v>#N/A</v>
      </c>
      <c r="AW403" s="41"/>
      <c r="AX403" s="41">
        <f t="shared" si="178"/>
        <v>0</v>
      </c>
      <c r="AY403" s="41"/>
      <c r="AZ403" s="181">
        <f t="shared" si="179"/>
        <v>0</v>
      </c>
      <c r="BA403" s="41"/>
      <c r="BB403" s="41">
        <f t="shared" si="180"/>
        <v>0</v>
      </c>
      <c r="BC403" s="41"/>
      <c r="BD403" s="181">
        <f t="shared" si="181"/>
        <v>0</v>
      </c>
      <c r="BE403" s="41"/>
      <c r="BF403" s="41">
        <f t="shared" si="182"/>
        <v>0</v>
      </c>
      <c r="BG403" s="41"/>
      <c r="BH403" s="181">
        <f t="shared" si="183"/>
        <v>0</v>
      </c>
      <c r="BJ403" s="41" t="str">
        <f t="shared" si="184"/>
        <v/>
      </c>
      <c r="BK403" s="41"/>
      <c r="BL403" s="181" t="e">
        <f t="shared" si="185"/>
        <v>#N/A</v>
      </c>
      <c r="BM403" s="41"/>
    </row>
    <row r="404" spans="2:65" ht="15.75" customHeight="1">
      <c r="B404" s="231">
        <v>149</v>
      </c>
      <c r="C404" s="19"/>
      <c r="D404" s="18" t="s">
        <v>13</v>
      </c>
      <c r="E404" s="13" t="s">
        <v>269</v>
      </c>
      <c r="F404" s="13"/>
      <c r="G404" s="13"/>
      <c r="H404" s="13"/>
      <c r="I404" s="13"/>
      <c r="J404" s="13"/>
      <c r="K404" s="20"/>
      <c r="L404" s="66" t="s">
        <v>29</v>
      </c>
      <c r="M404" s="125"/>
      <c r="N404" s="81">
        <f>VLOOKUP($B404,'[1]09-10-11'!$A$4:$EA$400,MATCH(N$2, '[1]09-10-11'!$A$4:$EA$4, 0))</f>
        <v>989728</v>
      </c>
      <c r="O404" s="45"/>
      <c r="P404" s="81">
        <f>VLOOKUP($B404,'[1]09-10-11'!$A$4:$EA$400,MATCH(P$2, '[1]09-10-11'!$A$4:$EA$4, 0))</f>
        <v>989728</v>
      </c>
      <c r="Q404" s="81"/>
      <c r="R404" s="81">
        <f>VLOOKUP($B404,'[1]09-10-11'!$A$4:$EA$400,MATCH(R$2, '[1]09-10-11'!$A$4:$EA$4, 0))</f>
        <v>989728</v>
      </c>
      <c r="S404" s="81"/>
      <c r="T404" s="81" t="e">
        <f>VLOOKUP($B404,'[1]09-10-11'!$A$4:$EA$400,MATCH(T$2, '[1]09-10-11'!$A$4:$EA$4, 0))</f>
        <v>#N/A</v>
      </c>
      <c r="U404" s="81"/>
      <c r="V404" s="81">
        <f>VLOOKUP($B404,'[1]09-10-11'!$A$4:$EA$400,MATCH(V$2, '[1]09-10-11'!$A$4:$EA$4, 0))</f>
        <v>989728</v>
      </c>
      <c r="W404" s="81"/>
      <c r="X404" s="81">
        <f>VLOOKUP($B404,'[1]09-10-11'!$A$4:$EA$400,MATCH(X$2, '[1]09-10-11'!$A$4:$EA$4, 0))</f>
        <v>989728</v>
      </c>
      <c r="Y404" s="41"/>
      <c r="Z404" s="81">
        <f t="shared" si="166"/>
        <v>0</v>
      </c>
      <c r="AA404" s="81"/>
      <c r="AB404" s="182">
        <f t="shared" si="167"/>
        <v>0</v>
      </c>
      <c r="AC404" s="156"/>
      <c r="AD404" s="81">
        <f t="shared" si="168"/>
        <v>0</v>
      </c>
      <c r="AE404" s="81"/>
      <c r="AF404" s="182">
        <f t="shared" si="169"/>
        <v>0</v>
      </c>
      <c r="AG404" s="41"/>
      <c r="AH404" s="81">
        <f t="shared" si="170"/>
        <v>0</v>
      </c>
      <c r="AI404" s="81"/>
      <c r="AJ404" s="182">
        <f t="shared" si="171"/>
        <v>0</v>
      </c>
      <c r="AK404" s="156"/>
      <c r="AL404" s="81">
        <f t="shared" si="172"/>
        <v>0</v>
      </c>
      <c r="AM404" s="81"/>
      <c r="AN404" s="182">
        <f t="shared" si="173"/>
        <v>0</v>
      </c>
      <c r="AP404" s="81" t="str">
        <f t="shared" si="174"/>
        <v/>
      </c>
      <c r="AQ404" s="81"/>
      <c r="AR404" s="182" t="e">
        <f t="shared" si="175"/>
        <v>#N/A</v>
      </c>
      <c r="AS404" s="41"/>
      <c r="AT404" s="81" t="str">
        <f t="shared" si="176"/>
        <v/>
      </c>
      <c r="AU404" s="81"/>
      <c r="AV404" s="182" t="e">
        <f t="shared" si="177"/>
        <v>#N/A</v>
      </c>
      <c r="AW404" s="41"/>
      <c r="AX404" s="81">
        <f t="shared" si="178"/>
        <v>0</v>
      </c>
      <c r="AY404" s="81"/>
      <c r="AZ404" s="182">
        <f t="shared" si="179"/>
        <v>0</v>
      </c>
      <c r="BA404" s="41"/>
      <c r="BB404" s="81">
        <f t="shared" si="180"/>
        <v>0</v>
      </c>
      <c r="BC404" s="81"/>
      <c r="BD404" s="182">
        <f t="shared" si="181"/>
        <v>0</v>
      </c>
      <c r="BE404" s="41"/>
      <c r="BF404" s="81">
        <f t="shared" si="182"/>
        <v>0</v>
      </c>
      <c r="BG404" s="81"/>
      <c r="BH404" s="182">
        <f t="shared" si="183"/>
        <v>0</v>
      </c>
      <c r="BJ404" s="81" t="str">
        <f t="shared" si="184"/>
        <v/>
      </c>
      <c r="BK404" s="81"/>
      <c r="BL404" s="182" t="e">
        <f t="shared" si="185"/>
        <v>#N/A</v>
      </c>
      <c r="BM404" s="41"/>
    </row>
    <row r="405" spans="2:65" ht="15.75" customHeight="1">
      <c r="C405" s="19"/>
      <c r="D405" s="18"/>
      <c r="E405" s="13"/>
      <c r="F405" s="13"/>
      <c r="G405" s="13"/>
      <c r="H405" s="13"/>
      <c r="I405" s="13"/>
      <c r="J405" s="13"/>
      <c r="K405" s="20"/>
      <c r="L405" s="66"/>
      <c r="M405" s="125"/>
      <c r="N405" s="125"/>
      <c r="O405" s="45"/>
      <c r="P405" s="125"/>
      <c r="Q405" s="125"/>
      <c r="R405" s="125"/>
      <c r="S405" s="125"/>
      <c r="T405" s="125"/>
      <c r="U405" s="125"/>
      <c r="V405" s="125"/>
      <c r="W405" s="125"/>
      <c r="X405" s="125"/>
      <c r="Y405" s="125"/>
      <c r="Z405" s="41" t="str">
        <f t="shared" si="166"/>
        <v/>
      </c>
      <c r="AA405" s="125"/>
      <c r="AB405" s="181" t="str">
        <f t="shared" si="167"/>
        <v/>
      </c>
      <c r="AC405" s="161"/>
      <c r="AD405" s="41" t="str">
        <f t="shared" si="168"/>
        <v/>
      </c>
      <c r="AE405" s="125"/>
      <c r="AF405" s="181" t="str">
        <f t="shared" si="169"/>
        <v/>
      </c>
      <c r="AG405" s="125"/>
      <c r="AH405" s="41" t="str">
        <f t="shared" si="170"/>
        <v/>
      </c>
      <c r="AI405" s="125"/>
      <c r="AJ405" s="181" t="str">
        <f t="shared" si="171"/>
        <v/>
      </c>
      <c r="AK405" s="161"/>
      <c r="AL405" s="41" t="str">
        <f t="shared" si="172"/>
        <v/>
      </c>
      <c r="AM405" s="125"/>
      <c r="AN405" s="181" t="str">
        <f t="shared" si="173"/>
        <v/>
      </c>
      <c r="AP405" s="41" t="str">
        <f t="shared" si="174"/>
        <v/>
      </c>
      <c r="AQ405" s="125"/>
      <c r="AR405" s="181" t="str">
        <f t="shared" si="175"/>
        <v/>
      </c>
      <c r="AS405" s="125"/>
      <c r="AT405" s="41" t="str">
        <f t="shared" si="176"/>
        <v/>
      </c>
      <c r="AU405" s="125"/>
      <c r="AV405" s="181" t="str">
        <f t="shared" si="177"/>
        <v/>
      </c>
      <c r="AW405" s="125"/>
      <c r="AX405" s="41" t="str">
        <f t="shared" si="178"/>
        <v/>
      </c>
      <c r="AY405" s="125"/>
      <c r="AZ405" s="181" t="str">
        <f t="shared" si="179"/>
        <v/>
      </c>
      <c r="BA405" s="125"/>
      <c r="BB405" s="41" t="str">
        <f t="shared" si="180"/>
        <v/>
      </c>
      <c r="BC405" s="125"/>
      <c r="BD405" s="181" t="str">
        <f t="shared" si="181"/>
        <v/>
      </c>
      <c r="BE405" s="125"/>
      <c r="BF405" s="41" t="str">
        <f t="shared" si="182"/>
        <v/>
      </c>
      <c r="BG405" s="125"/>
      <c r="BH405" s="181" t="str">
        <f t="shared" si="183"/>
        <v/>
      </c>
      <c r="BJ405" s="41" t="str">
        <f t="shared" si="184"/>
        <v/>
      </c>
      <c r="BK405" s="125"/>
      <c r="BL405" s="181" t="str">
        <f t="shared" si="185"/>
        <v/>
      </c>
      <c r="BM405" s="125"/>
    </row>
    <row r="406" spans="2:65" ht="15.75" customHeight="1">
      <c r="C406" s="19"/>
      <c r="D406" s="13"/>
      <c r="E406" s="13"/>
      <c r="F406" s="13"/>
      <c r="G406" s="13"/>
      <c r="H406" s="13"/>
      <c r="I406" s="13" t="s">
        <v>76</v>
      </c>
      <c r="J406" s="13"/>
      <c r="K406" s="20"/>
      <c r="L406" s="66"/>
      <c r="M406" s="125"/>
      <c r="N406" s="41">
        <f>SUM(N403:N404)</f>
        <v>1722858</v>
      </c>
      <c r="O406" s="45"/>
      <c r="P406" s="41">
        <f>SUM(P403:P404)</f>
        <v>1722858</v>
      </c>
      <c r="Q406" s="41"/>
      <c r="R406" s="41">
        <f>SUM(R403:R404)</f>
        <v>1722858</v>
      </c>
      <c r="S406" s="41"/>
      <c r="T406" s="41" t="e">
        <f>SUM(T403:T404)</f>
        <v>#N/A</v>
      </c>
      <c r="U406" s="41"/>
      <c r="V406" s="41">
        <f>SUM(V403:V404)</f>
        <v>1722858</v>
      </c>
      <c r="W406" s="41"/>
      <c r="X406" s="41">
        <f>SUM(X403:X404)</f>
        <v>1722858</v>
      </c>
      <c r="Y406" s="41"/>
      <c r="Z406" s="100">
        <f t="shared" si="166"/>
        <v>0</v>
      </c>
      <c r="AA406" s="100"/>
      <c r="AB406" s="183">
        <f t="shared" si="167"/>
        <v>0</v>
      </c>
      <c r="AC406" s="169"/>
      <c r="AD406" s="100">
        <f t="shared" si="168"/>
        <v>0</v>
      </c>
      <c r="AE406" s="100"/>
      <c r="AF406" s="183">
        <f t="shared" si="169"/>
        <v>0</v>
      </c>
      <c r="AG406" s="100"/>
      <c r="AH406" s="41">
        <f t="shared" si="170"/>
        <v>0</v>
      </c>
      <c r="AI406" s="41"/>
      <c r="AJ406" s="183">
        <f t="shared" si="171"/>
        <v>0</v>
      </c>
      <c r="AK406" s="169"/>
      <c r="AL406" s="41">
        <f t="shared" si="172"/>
        <v>0</v>
      </c>
      <c r="AM406" s="100"/>
      <c r="AN406" s="181">
        <f t="shared" si="173"/>
        <v>0</v>
      </c>
      <c r="AP406" s="41" t="str">
        <f t="shared" si="174"/>
        <v/>
      </c>
      <c r="AQ406" s="100"/>
      <c r="AR406" s="181" t="e">
        <f t="shared" si="175"/>
        <v>#N/A</v>
      </c>
      <c r="AS406" s="100"/>
      <c r="AT406" s="100" t="str">
        <f t="shared" si="176"/>
        <v/>
      </c>
      <c r="AU406" s="100"/>
      <c r="AV406" s="183" t="e">
        <f t="shared" si="177"/>
        <v>#N/A</v>
      </c>
      <c r="AW406" s="100"/>
      <c r="AX406" s="100">
        <f t="shared" si="178"/>
        <v>0</v>
      </c>
      <c r="AY406" s="100"/>
      <c r="AZ406" s="183">
        <f t="shared" si="179"/>
        <v>0</v>
      </c>
      <c r="BA406" s="100"/>
      <c r="BB406" s="100">
        <f t="shared" si="180"/>
        <v>0</v>
      </c>
      <c r="BC406" s="100"/>
      <c r="BD406" s="183">
        <f t="shared" si="181"/>
        <v>0</v>
      </c>
      <c r="BE406" s="100"/>
      <c r="BF406" s="41">
        <f t="shared" si="182"/>
        <v>0</v>
      </c>
      <c r="BG406" s="100"/>
      <c r="BH406" s="181">
        <f t="shared" si="183"/>
        <v>0</v>
      </c>
      <c r="BJ406" s="41" t="str">
        <f t="shared" si="184"/>
        <v/>
      </c>
      <c r="BK406" s="100"/>
      <c r="BL406" s="181" t="e">
        <f t="shared" si="185"/>
        <v>#N/A</v>
      </c>
      <c r="BM406" s="100"/>
    </row>
    <row r="407" spans="2:65" ht="15.75" customHeight="1">
      <c r="C407" s="19"/>
      <c r="D407" s="13"/>
      <c r="E407" s="13"/>
      <c r="F407" s="13"/>
      <c r="G407" s="13"/>
      <c r="H407" s="13"/>
      <c r="I407" s="13"/>
      <c r="J407" s="13"/>
      <c r="K407" s="20"/>
      <c r="L407" s="66"/>
      <c r="M407" s="125"/>
      <c r="N407" s="125"/>
      <c r="O407" s="45"/>
      <c r="P407" s="125"/>
      <c r="Q407" s="125"/>
      <c r="R407" s="125"/>
      <c r="S407" s="125"/>
      <c r="T407" s="125"/>
      <c r="U407" s="125"/>
      <c r="V407" s="125"/>
      <c r="W407" s="125"/>
      <c r="X407" s="125"/>
      <c r="Y407" s="125"/>
      <c r="Z407" s="100" t="str">
        <f t="shared" si="166"/>
        <v/>
      </c>
      <c r="AA407" s="125"/>
      <c r="AB407" s="183" t="str">
        <f t="shared" si="167"/>
        <v/>
      </c>
      <c r="AC407" s="169"/>
      <c r="AD407" s="100" t="str">
        <f t="shared" si="168"/>
        <v/>
      </c>
      <c r="AE407" s="125"/>
      <c r="AF407" s="183" t="str">
        <f t="shared" si="169"/>
        <v/>
      </c>
      <c r="AG407" s="125"/>
      <c r="AH407" s="41" t="str">
        <f t="shared" si="170"/>
        <v/>
      </c>
      <c r="AI407" s="125"/>
      <c r="AJ407" s="183" t="str">
        <f t="shared" si="171"/>
        <v/>
      </c>
      <c r="AK407" s="169"/>
      <c r="AL407" s="41" t="str">
        <f t="shared" si="172"/>
        <v/>
      </c>
      <c r="AM407" s="125"/>
      <c r="AN407" s="181" t="str">
        <f t="shared" si="173"/>
        <v/>
      </c>
      <c r="AP407" s="41" t="str">
        <f t="shared" si="174"/>
        <v/>
      </c>
      <c r="AQ407" s="125"/>
      <c r="AR407" s="181" t="str">
        <f t="shared" si="175"/>
        <v/>
      </c>
      <c r="AS407" s="125"/>
      <c r="AT407" s="100" t="str">
        <f t="shared" si="176"/>
        <v/>
      </c>
      <c r="AU407" s="125"/>
      <c r="AV407" s="183" t="str">
        <f t="shared" si="177"/>
        <v/>
      </c>
      <c r="AW407" s="125"/>
      <c r="AX407" s="100" t="str">
        <f t="shared" si="178"/>
        <v/>
      </c>
      <c r="AY407" s="125"/>
      <c r="AZ407" s="183" t="str">
        <f t="shared" si="179"/>
        <v/>
      </c>
      <c r="BA407" s="125"/>
      <c r="BB407" s="100" t="str">
        <f t="shared" si="180"/>
        <v/>
      </c>
      <c r="BC407" s="125"/>
      <c r="BD407" s="183" t="str">
        <f t="shared" si="181"/>
        <v/>
      </c>
      <c r="BE407" s="125"/>
      <c r="BF407" s="41" t="str">
        <f t="shared" si="182"/>
        <v/>
      </c>
      <c r="BG407" s="125"/>
      <c r="BH407" s="181" t="str">
        <f t="shared" si="183"/>
        <v/>
      </c>
      <c r="BJ407" s="41" t="str">
        <f t="shared" si="184"/>
        <v/>
      </c>
      <c r="BK407" s="125"/>
      <c r="BL407" s="181" t="str">
        <f t="shared" si="185"/>
        <v/>
      </c>
      <c r="BM407" s="125"/>
    </row>
    <row r="408" spans="2:65" ht="18" customHeight="1">
      <c r="B408" s="231">
        <v>244.01</v>
      </c>
      <c r="C408" s="17" t="s">
        <v>37</v>
      </c>
      <c r="D408" s="13" t="s">
        <v>349</v>
      </c>
      <c r="E408" s="13"/>
      <c r="F408" s="13"/>
      <c r="G408" s="13"/>
      <c r="H408" s="13"/>
      <c r="I408" s="13"/>
      <c r="J408" s="13"/>
      <c r="K408" s="20"/>
      <c r="L408" s="66" t="s">
        <v>33</v>
      </c>
      <c r="M408" s="125"/>
      <c r="N408" s="81">
        <f>VLOOKUP($B408,'[1]09-10-11'!$A$4:$EA$400,MATCH(N$2, '[1]09-10-11'!$A$4:$EA$4, 0))</f>
        <v>369</v>
      </c>
      <c r="O408" s="45"/>
      <c r="P408" s="81">
        <f>VLOOKUP($B408,'[1]09-10-11'!$A$4:$EA$400,MATCH(P$2, '[1]09-10-11'!$A$4:$EA$4, 0))</f>
        <v>0</v>
      </c>
      <c r="Q408" s="81"/>
      <c r="R408" s="81">
        <f>VLOOKUP($B408,'[1]09-10-11'!$A$4:$EA$400,MATCH(R$2, '[1]09-10-11'!$A$4:$EA$4, 0))</f>
        <v>396</v>
      </c>
      <c r="S408" s="81"/>
      <c r="T408" s="81" t="e">
        <f>VLOOKUP($B408,'[1]09-10-11'!$A$4:$EA$400,MATCH(T$2, '[1]09-10-11'!$A$4:$EA$4, 0))</f>
        <v>#N/A</v>
      </c>
      <c r="U408" s="81"/>
      <c r="V408" s="81">
        <f>VLOOKUP($B408,'[1]09-10-11'!$A$4:$EA$400,MATCH(V$2, '[1]09-10-11'!$A$4:$EA$4, 0))</f>
        <v>0</v>
      </c>
      <c r="W408" s="81"/>
      <c r="X408" s="81">
        <f>VLOOKUP($B408,'[1]09-10-11'!$A$4:$EA$400,MATCH(X$2, '[1]09-10-11'!$A$4:$EA$4, 0))</f>
        <v>0</v>
      </c>
      <c r="Y408" s="41"/>
      <c r="Z408" s="172">
        <f t="shared" si="166"/>
        <v>0</v>
      </c>
      <c r="AA408" s="172"/>
      <c r="AB408" s="184" t="str">
        <f t="shared" si="167"/>
        <v>---</v>
      </c>
      <c r="AC408" s="170"/>
      <c r="AD408" s="172">
        <f t="shared" si="168"/>
        <v>0</v>
      </c>
      <c r="AE408" s="172"/>
      <c r="AF408" s="184" t="str">
        <f t="shared" si="169"/>
        <v>---</v>
      </c>
      <c r="AG408" s="100"/>
      <c r="AH408" s="81">
        <f t="shared" si="170"/>
        <v>-369</v>
      </c>
      <c r="AI408" s="81"/>
      <c r="AJ408" s="184">
        <f t="shared" si="171"/>
        <v>-1</v>
      </c>
      <c r="AK408" s="170"/>
      <c r="AL408" s="81">
        <f t="shared" si="172"/>
        <v>-396</v>
      </c>
      <c r="AM408" s="172"/>
      <c r="AN408" s="184">
        <f t="shared" si="173"/>
        <v>-1</v>
      </c>
      <c r="AP408" s="81" t="str">
        <f t="shared" si="174"/>
        <v/>
      </c>
      <c r="AQ408" s="172"/>
      <c r="AR408" s="182" t="e">
        <f t="shared" si="175"/>
        <v>#N/A</v>
      </c>
      <c r="AS408" s="100"/>
      <c r="AT408" s="172" t="str">
        <f t="shared" si="176"/>
        <v/>
      </c>
      <c r="AU408" s="172"/>
      <c r="AV408" s="184" t="e">
        <f t="shared" si="177"/>
        <v>#N/A</v>
      </c>
      <c r="AW408" s="100"/>
      <c r="AX408" s="172">
        <f t="shared" si="178"/>
        <v>-369</v>
      </c>
      <c r="AY408" s="172"/>
      <c r="AZ408" s="184">
        <f t="shared" si="179"/>
        <v>-1</v>
      </c>
      <c r="BA408" s="100"/>
      <c r="BB408" s="172">
        <f t="shared" si="180"/>
        <v>0</v>
      </c>
      <c r="BC408" s="172"/>
      <c r="BD408" s="184" t="str">
        <f t="shared" si="181"/>
        <v>---</v>
      </c>
      <c r="BE408" s="100"/>
      <c r="BF408" s="81">
        <f t="shared" si="182"/>
        <v>-396</v>
      </c>
      <c r="BG408" s="172"/>
      <c r="BH408" s="184">
        <f t="shared" si="183"/>
        <v>-1</v>
      </c>
      <c r="BJ408" s="81" t="str">
        <f t="shared" si="184"/>
        <v/>
      </c>
      <c r="BK408" s="172"/>
      <c r="BL408" s="182" t="e">
        <f t="shared" si="185"/>
        <v>#N/A</v>
      </c>
      <c r="BM408" s="100"/>
    </row>
    <row r="409" spans="2:65" ht="15.75" customHeight="1">
      <c r="C409" s="17"/>
      <c r="D409" s="13"/>
      <c r="E409" s="13"/>
      <c r="F409" s="13"/>
      <c r="G409" s="13"/>
      <c r="H409" s="13"/>
      <c r="I409" s="13"/>
      <c r="J409" s="13"/>
      <c r="K409" s="23"/>
      <c r="L409" s="66"/>
      <c r="M409" s="125"/>
      <c r="N409" s="125"/>
      <c r="O409" s="45"/>
      <c r="P409" s="125"/>
      <c r="Q409" s="125"/>
      <c r="R409" s="125"/>
      <c r="S409" s="125"/>
      <c r="T409" s="125"/>
      <c r="U409" s="125"/>
      <c r="V409" s="125"/>
      <c r="W409" s="125"/>
      <c r="X409" s="125"/>
      <c r="Y409" s="125"/>
      <c r="Z409" s="100" t="str">
        <f t="shared" si="166"/>
        <v/>
      </c>
      <c r="AA409" s="125"/>
      <c r="AB409" s="183" t="str">
        <f t="shared" si="167"/>
        <v/>
      </c>
      <c r="AC409" s="169"/>
      <c r="AD409" s="100" t="str">
        <f t="shared" si="168"/>
        <v/>
      </c>
      <c r="AE409" s="125"/>
      <c r="AF409" s="183" t="str">
        <f t="shared" si="169"/>
        <v/>
      </c>
      <c r="AG409" s="125"/>
      <c r="AH409" s="41" t="str">
        <f t="shared" si="170"/>
        <v/>
      </c>
      <c r="AI409" s="125"/>
      <c r="AJ409" s="183" t="str">
        <f t="shared" si="171"/>
        <v/>
      </c>
      <c r="AK409" s="169"/>
      <c r="AL409" s="41" t="str">
        <f t="shared" si="172"/>
        <v/>
      </c>
      <c r="AM409" s="125"/>
      <c r="AN409" s="181" t="str">
        <f t="shared" si="173"/>
        <v/>
      </c>
      <c r="AP409" s="41" t="str">
        <f t="shared" si="174"/>
        <v/>
      </c>
      <c r="AQ409" s="125"/>
      <c r="AR409" s="181" t="str">
        <f t="shared" si="175"/>
        <v/>
      </c>
      <c r="AS409" s="125"/>
      <c r="AT409" s="100" t="str">
        <f t="shared" si="176"/>
        <v/>
      </c>
      <c r="AU409" s="125"/>
      <c r="AV409" s="183" t="str">
        <f t="shared" si="177"/>
        <v/>
      </c>
      <c r="AW409" s="125"/>
      <c r="AX409" s="100" t="str">
        <f t="shared" si="178"/>
        <v/>
      </c>
      <c r="AY409" s="125"/>
      <c r="AZ409" s="183" t="str">
        <f t="shared" si="179"/>
        <v/>
      </c>
      <c r="BA409" s="125"/>
      <c r="BB409" s="100" t="str">
        <f t="shared" si="180"/>
        <v/>
      </c>
      <c r="BC409" s="125"/>
      <c r="BD409" s="183" t="str">
        <f t="shared" si="181"/>
        <v/>
      </c>
      <c r="BE409" s="125"/>
      <c r="BF409" s="41" t="str">
        <f t="shared" si="182"/>
        <v/>
      </c>
      <c r="BG409" s="125"/>
      <c r="BH409" s="181" t="str">
        <f t="shared" si="183"/>
        <v/>
      </c>
      <c r="BJ409" s="41" t="str">
        <f t="shared" si="184"/>
        <v/>
      </c>
      <c r="BK409" s="125"/>
      <c r="BL409" s="181" t="str">
        <f t="shared" si="185"/>
        <v/>
      </c>
      <c r="BM409" s="125"/>
    </row>
    <row r="410" spans="2:65" ht="15.75" customHeight="1">
      <c r="C410" s="19"/>
      <c r="D410" s="13"/>
      <c r="E410" s="13"/>
      <c r="F410" s="13"/>
      <c r="G410" s="53" t="s">
        <v>40</v>
      </c>
      <c r="H410" s="53"/>
      <c r="I410" s="27"/>
      <c r="J410" s="27"/>
      <c r="K410" s="28"/>
      <c r="L410" s="29"/>
      <c r="M410" s="133"/>
      <c r="N410" s="82">
        <f>SUM(N411:N412)</f>
        <v>29351512</v>
      </c>
      <c r="O410" s="74"/>
      <c r="P410" s="82">
        <f>SUM(P411:P412)</f>
        <v>30658606</v>
      </c>
      <c r="Q410" s="82"/>
      <c r="R410" s="82">
        <f>SUM(R411:R412)</f>
        <v>30347606</v>
      </c>
      <c r="S410" s="82"/>
      <c r="T410" s="82" t="e">
        <f>SUM(T411:T412)</f>
        <v>#N/A</v>
      </c>
      <c r="U410" s="82"/>
      <c r="V410" s="82">
        <f>SUM(V411:V412)</f>
        <v>30658606</v>
      </c>
      <c r="W410" s="82"/>
      <c r="X410" s="82">
        <f>SUM(X411:X412)</f>
        <v>32549210</v>
      </c>
      <c r="Y410" s="82"/>
      <c r="Z410" s="82">
        <f t="shared" si="166"/>
        <v>1890604</v>
      </c>
      <c r="AA410" s="82"/>
      <c r="AB410" s="185">
        <f t="shared" si="167"/>
        <v>6.1666339298009909E-2</v>
      </c>
      <c r="AC410" s="159"/>
      <c r="AD410" s="82">
        <f t="shared" si="168"/>
        <v>1890604</v>
      </c>
      <c r="AE410" s="82"/>
      <c r="AF410" s="185">
        <f t="shared" si="169"/>
        <v>6.1666339298009909E-2</v>
      </c>
      <c r="AG410" s="82"/>
      <c r="AH410" s="82">
        <f t="shared" si="170"/>
        <v>3197698</v>
      </c>
      <c r="AI410" s="82"/>
      <c r="AJ410" s="185">
        <f t="shared" si="171"/>
        <v>0.10894491568270825</v>
      </c>
      <c r="AK410" s="159"/>
      <c r="AL410" s="41">
        <f t="shared" si="172"/>
        <v>2201604</v>
      </c>
      <c r="AM410" s="82"/>
      <c r="AN410" s="181">
        <f t="shared" si="173"/>
        <v>7.2546216660384966E-2</v>
      </c>
      <c r="AP410" s="41" t="str">
        <f t="shared" si="174"/>
        <v/>
      </c>
      <c r="AQ410" s="82"/>
      <c r="AR410" s="181" t="e">
        <f t="shared" si="175"/>
        <v>#N/A</v>
      </c>
      <c r="AS410" s="82"/>
      <c r="AT410" s="82" t="str">
        <f t="shared" si="176"/>
        <v/>
      </c>
      <c r="AU410" s="82"/>
      <c r="AV410" s="185" t="e">
        <f t="shared" si="177"/>
        <v>#N/A</v>
      </c>
      <c r="AW410" s="82"/>
      <c r="AX410" s="82">
        <f t="shared" si="178"/>
        <v>1307094</v>
      </c>
      <c r="AY410" s="82"/>
      <c r="AZ410" s="185">
        <f t="shared" si="179"/>
        <v>4.4532424769122558E-2</v>
      </c>
      <c r="BA410" s="82"/>
      <c r="BB410" s="82">
        <f t="shared" si="180"/>
        <v>0</v>
      </c>
      <c r="BC410" s="82"/>
      <c r="BD410" s="185">
        <f t="shared" si="181"/>
        <v>0</v>
      </c>
      <c r="BE410" s="82"/>
      <c r="BF410" s="41">
        <f t="shared" si="182"/>
        <v>311000</v>
      </c>
      <c r="BG410" s="82"/>
      <c r="BH410" s="181">
        <f t="shared" si="183"/>
        <v>1.024792532234664E-2</v>
      </c>
      <c r="BJ410" s="41" t="str">
        <f t="shared" si="184"/>
        <v/>
      </c>
      <c r="BK410" s="82"/>
      <c r="BL410" s="181" t="e">
        <f t="shared" si="185"/>
        <v>#N/A</v>
      </c>
      <c r="BM410" s="82"/>
    </row>
    <row r="411" spans="2:65" ht="15.75" customHeight="1">
      <c r="C411" s="19"/>
      <c r="D411" s="13"/>
      <c r="E411" s="13"/>
      <c r="F411" s="13"/>
      <c r="G411" s="4"/>
      <c r="H411" s="13" t="s">
        <v>58</v>
      </c>
      <c r="I411" s="4"/>
      <c r="J411" s="13"/>
      <c r="K411" s="23"/>
      <c r="L411" s="66" t="s">
        <v>29</v>
      </c>
      <c r="M411" s="125"/>
      <c r="N411" s="41">
        <f>SUM(N366+N406)</f>
        <v>24198210</v>
      </c>
      <c r="O411" s="45"/>
      <c r="P411" s="41">
        <f>SUM(P366+P406)</f>
        <v>24198210</v>
      </c>
      <c r="Q411" s="41"/>
      <c r="R411" s="41">
        <f>SUM(R366+R406)</f>
        <v>23828210</v>
      </c>
      <c r="S411" s="41"/>
      <c r="T411" s="41" t="e">
        <f>SUM(T366+T406)</f>
        <v>#N/A</v>
      </c>
      <c r="U411" s="41"/>
      <c r="V411" s="41">
        <f>SUM(V366+V406)</f>
        <v>24198210</v>
      </c>
      <c r="W411" s="41"/>
      <c r="X411" s="41">
        <f>SUM(X366+X406)</f>
        <v>24198210</v>
      </c>
      <c r="Y411" s="41"/>
      <c r="Z411" s="41">
        <f t="shared" si="166"/>
        <v>0</v>
      </c>
      <c r="AA411" s="41"/>
      <c r="AB411" s="181">
        <f t="shared" si="167"/>
        <v>0</v>
      </c>
      <c r="AC411" s="161"/>
      <c r="AD411" s="41">
        <f t="shared" si="168"/>
        <v>0</v>
      </c>
      <c r="AE411" s="41"/>
      <c r="AF411" s="181">
        <f t="shared" si="169"/>
        <v>0</v>
      </c>
      <c r="AG411" s="41"/>
      <c r="AH411" s="41">
        <f t="shared" si="170"/>
        <v>0</v>
      </c>
      <c r="AI411" s="41"/>
      <c r="AJ411" s="181">
        <f t="shared" si="171"/>
        <v>0</v>
      </c>
      <c r="AK411" s="161"/>
      <c r="AL411" s="41">
        <f t="shared" si="172"/>
        <v>370000</v>
      </c>
      <c r="AM411" s="41"/>
      <c r="AN411" s="181">
        <f t="shared" si="173"/>
        <v>1.5527813461439166E-2</v>
      </c>
      <c r="AP411" s="41" t="str">
        <f t="shared" si="174"/>
        <v/>
      </c>
      <c r="AQ411" s="41"/>
      <c r="AR411" s="181" t="e">
        <f t="shared" si="175"/>
        <v>#N/A</v>
      </c>
      <c r="AS411" s="41"/>
      <c r="AT411" s="41" t="str">
        <f t="shared" si="176"/>
        <v/>
      </c>
      <c r="AU411" s="41"/>
      <c r="AV411" s="181" t="e">
        <f t="shared" si="177"/>
        <v>#N/A</v>
      </c>
      <c r="AW411" s="41"/>
      <c r="AX411" s="41">
        <f t="shared" si="178"/>
        <v>0</v>
      </c>
      <c r="AY411" s="41"/>
      <c r="AZ411" s="181">
        <f t="shared" si="179"/>
        <v>0</v>
      </c>
      <c r="BA411" s="41"/>
      <c r="BB411" s="41">
        <f t="shared" si="180"/>
        <v>0</v>
      </c>
      <c r="BC411" s="41"/>
      <c r="BD411" s="181">
        <f t="shared" si="181"/>
        <v>0</v>
      </c>
      <c r="BE411" s="41"/>
      <c r="BF411" s="41">
        <f t="shared" si="182"/>
        <v>370000</v>
      </c>
      <c r="BG411" s="41"/>
      <c r="BH411" s="181">
        <f t="shared" si="183"/>
        <v>1.5527813461439166E-2</v>
      </c>
      <c r="BJ411" s="41" t="str">
        <f t="shared" si="184"/>
        <v/>
      </c>
      <c r="BK411" s="41"/>
      <c r="BL411" s="181" t="e">
        <f t="shared" si="185"/>
        <v>#N/A</v>
      </c>
      <c r="BM411" s="41"/>
    </row>
    <row r="412" spans="2:65" ht="15.75" customHeight="1">
      <c r="C412" s="19"/>
      <c r="D412" s="13"/>
      <c r="E412" s="13"/>
      <c r="F412" s="13"/>
      <c r="G412" s="4"/>
      <c r="H412" s="13" t="s">
        <v>72</v>
      </c>
      <c r="I412" s="4"/>
      <c r="J412" s="13"/>
      <c r="K412" s="23"/>
      <c r="L412" s="66" t="s">
        <v>33</v>
      </c>
      <c r="M412" s="125"/>
      <c r="N412" s="41">
        <f>SUM(N367+N408)</f>
        <v>5153302</v>
      </c>
      <c r="O412" s="45"/>
      <c r="P412" s="41">
        <f>SUM(P367+P408)</f>
        <v>6460396</v>
      </c>
      <c r="Q412" s="41"/>
      <c r="R412" s="41">
        <f>SUM(R367+R408)</f>
        <v>6519396</v>
      </c>
      <c r="S412" s="41"/>
      <c r="T412" s="41" t="e">
        <f>SUM(T367+T408)</f>
        <v>#N/A</v>
      </c>
      <c r="U412" s="41"/>
      <c r="V412" s="41">
        <f>SUM(V367+V408)</f>
        <v>6460396</v>
      </c>
      <c r="W412" s="41"/>
      <c r="X412" s="41">
        <f>SUM(X367+X408)</f>
        <v>8351000</v>
      </c>
      <c r="Y412" s="41"/>
      <c r="Z412" s="41">
        <f t="shared" si="166"/>
        <v>1890604</v>
      </c>
      <c r="AA412" s="41"/>
      <c r="AB412" s="181">
        <f t="shared" si="167"/>
        <v>0.29264521865223125</v>
      </c>
      <c r="AC412" s="161"/>
      <c r="AD412" s="41">
        <f t="shared" si="168"/>
        <v>1890604</v>
      </c>
      <c r="AE412" s="41"/>
      <c r="AF412" s="181">
        <f t="shared" si="169"/>
        <v>0.29264521865223125</v>
      </c>
      <c r="AG412" s="41"/>
      <c r="AH412" s="41">
        <f t="shared" si="170"/>
        <v>3197698</v>
      </c>
      <c r="AI412" s="41"/>
      <c r="AJ412" s="181">
        <f t="shared" si="171"/>
        <v>0.62051438087657185</v>
      </c>
      <c r="AK412" s="161"/>
      <c r="AL412" s="41">
        <f t="shared" si="172"/>
        <v>1831604</v>
      </c>
      <c r="AM412" s="41"/>
      <c r="AN412" s="181">
        <f t="shared" si="173"/>
        <v>0.28094688526360412</v>
      </c>
      <c r="AP412" s="41" t="str">
        <f t="shared" si="174"/>
        <v/>
      </c>
      <c r="AQ412" s="41"/>
      <c r="AR412" s="181" t="e">
        <f t="shared" si="175"/>
        <v>#N/A</v>
      </c>
      <c r="AS412" s="41"/>
      <c r="AT412" s="41" t="str">
        <f t="shared" si="176"/>
        <v/>
      </c>
      <c r="AU412" s="41"/>
      <c r="AV412" s="181" t="e">
        <f t="shared" si="177"/>
        <v>#N/A</v>
      </c>
      <c r="AW412" s="41"/>
      <c r="AX412" s="41">
        <f t="shared" si="178"/>
        <v>1307094</v>
      </c>
      <c r="AY412" s="41"/>
      <c r="AZ412" s="181">
        <f t="shared" si="179"/>
        <v>0.25364203378726891</v>
      </c>
      <c r="BA412" s="41"/>
      <c r="BB412" s="41">
        <f t="shared" si="180"/>
        <v>0</v>
      </c>
      <c r="BC412" s="41"/>
      <c r="BD412" s="181">
        <f t="shared" si="181"/>
        <v>0</v>
      </c>
      <c r="BE412" s="41"/>
      <c r="BF412" s="41">
        <f t="shared" si="182"/>
        <v>-59000</v>
      </c>
      <c r="BG412" s="41"/>
      <c r="BH412" s="181">
        <f t="shared" si="183"/>
        <v>-9.049918121249223E-3</v>
      </c>
      <c r="BJ412" s="41" t="str">
        <f t="shared" si="184"/>
        <v/>
      </c>
      <c r="BK412" s="41"/>
      <c r="BL412" s="181" t="e">
        <f t="shared" si="185"/>
        <v>#N/A</v>
      </c>
      <c r="BM412" s="41"/>
    </row>
    <row r="413" spans="2:65" ht="15.75" customHeight="1">
      <c r="M413" s="125"/>
      <c r="N413" s="125"/>
      <c r="P413" s="125"/>
      <c r="Q413" s="125"/>
      <c r="R413" s="125"/>
      <c r="S413" s="125"/>
      <c r="T413" s="125"/>
      <c r="U413" s="125"/>
      <c r="V413" s="125"/>
      <c r="W413" s="125"/>
      <c r="X413" s="125"/>
      <c r="Y413" s="125"/>
      <c r="Z413" s="41" t="str">
        <f t="shared" si="166"/>
        <v/>
      </c>
      <c r="AA413" s="125"/>
      <c r="AB413" s="181" t="str">
        <f t="shared" si="167"/>
        <v/>
      </c>
      <c r="AC413" s="161"/>
      <c r="AD413" s="41" t="str">
        <f t="shared" si="168"/>
        <v/>
      </c>
      <c r="AE413" s="125"/>
      <c r="AF413" s="181" t="str">
        <f t="shared" si="169"/>
        <v/>
      </c>
      <c r="AG413" s="125"/>
      <c r="AH413" s="41" t="str">
        <f t="shared" si="170"/>
        <v/>
      </c>
      <c r="AI413" s="125"/>
      <c r="AJ413" s="181" t="str">
        <f t="shared" si="171"/>
        <v/>
      </c>
      <c r="AK413" s="161"/>
      <c r="AL413" s="41" t="str">
        <f t="shared" si="172"/>
        <v/>
      </c>
      <c r="AM413" s="125"/>
      <c r="AN413" s="181" t="str">
        <f t="shared" si="173"/>
        <v/>
      </c>
      <c r="AP413" s="41" t="str">
        <f t="shared" si="174"/>
        <v/>
      </c>
      <c r="AQ413" s="125"/>
      <c r="AR413" s="181" t="str">
        <f t="shared" si="175"/>
        <v/>
      </c>
      <c r="AS413" s="125"/>
      <c r="AT413" s="41" t="str">
        <f t="shared" si="176"/>
        <v/>
      </c>
      <c r="AU413" s="125"/>
      <c r="AV413" s="181" t="str">
        <f t="shared" si="177"/>
        <v/>
      </c>
      <c r="AW413" s="125"/>
      <c r="AX413" s="41" t="str">
        <f t="shared" si="178"/>
        <v/>
      </c>
      <c r="AY413" s="125"/>
      <c r="AZ413" s="181" t="str">
        <f t="shared" si="179"/>
        <v/>
      </c>
      <c r="BA413" s="125"/>
      <c r="BB413" s="41" t="str">
        <f t="shared" si="180"/>
        <v/>
      </c>
      <c r="BC413" s="125"/>
      <c r="BD413" s="181" t="str">
        <f t="shared" si="181"/>
        <v/>
      </c>
      <c r="BE413" s="125"/>
      <c r="BF413" s="41" t="str">
        <f t="shared" si="182"/>
        <v/>
      </c>
      <c r="BG413" s="125"/>
      <c r="BH413" s="181" t="str">
        <f t="shared" si="183"/>
        <v/>
      </c>
      <c r="BJ413" s="41" t="str">
        <f t="shared" si="184"/>
        <v/>
      </c>
      <c r="BK413" s="125"/>
      <c r="BL413" s="181" t="str">
        <f t="shared" si="185"/>
        <v/>
      </c>
      <c r="BM413" s="125"/>
    </row>
    <row r="414" spans="2:65" ht="15.75" customHeight="1">
      <c r="C414" s="77" t="s">
        <v>258</v>
      </c>
      <c r="D414" s="102"/>
      <c r="E414" s="102"/>
      <c r="F414" s="102"/>
      <c r="G414" s="102"/>
      <c r="H414" s="102"/>
      <c r="I414" s="102"/>
      <c r="J414" s="102"/>
      <c r="K414" s="23"/>
      <c r="L414" s="66"/>
      <c r="M414" s="125"/>
      <c r="N414" s="125"/>
      <c r="O414" s="45"/>
      <c r="P414" s="125"/>
      <c r="Q414" s="125"/>
      <c r="R414" s="167"/>
      <c r="S414" s="167"/>
      <c r="T414" s="167"/>
      <c r="U414" s="125"/>
      <c r="V414" s="167"/>
      <c r="W414" s="167"/>
      <c r="X414" s="167"/>
      <c r="Y414" s="167"/>
      <c r="Z414" s="100" t="str">
        <f t="shared" si="166"/>
        <v/>
      </c>
      <c r="AA414" s="125"/>
      <c r="AB414" s="183" t="str">
        <f t="shared" si="167"/>
        <v/>
      </c>
      <c r="AC414" s="169"/>
      <c r="AD414" s="100" t="str">
        <f t="shared" si="168"/>
        <v/>
      </c>
      <c r="AE414" s="125"/>
      <c r="AF414" s="183" t="str">
        <f t="shared" si="169"/>
        <v/>
      </c>
      <c r="AG414" s="125"/>
      <c r="AH414" s="41" t="str">
        <f t="shared" si="170"/>
        <v/>
      </c>
      <c r="AI414" s="125"/>
      <c r="AJ414" s="183" t="str">
        <f t="shared" si="171"/>
        <v/>
      </c>
      <c r="AK414" s="169"/>
      <c r="AL414" s="41" t="str">
        <f t="shared" si="172"/>
        <v/>
      </c>
      <c r="AM414" s="125"/>
      <c r="AN414" s="181" t="str">
        <f t="shared" si="173"/>
        <v/>
      </c>
      <c r="AP414" s="41" t="str">
        <f t="shared" si="174"/>
        <v/>
      </c>
      <c r="AQ414" s="125"/>
      <c r="AR414" s="181" t="str">
        <f t="shared" si="175"/>
        <v/>
      </c>
      <c r="AS414" s="125"/>
      <c r="AT414" s="100" t="str">
        <f t="shared" si="176"/>
        <v/>
      </c>
      <c r="AU414" s="125"/>
      <c r="AV414" s="183" t="str">
        <f t="shared" si="177"/>
        <v/>
      </c>
      <c r="AW414" s="125"/>
      <c r="AX414" s="100" t="str">
        <f t="shared" si="178"/>
        <v/>
      </c>
      <c r="AY414" s="125"/>
      <c r="AZ414" s="183" t="str">
        <f t="shared" si="179"/>
        <v/>
      </c>
      <c r="BA414" s="125"/>
      <c r="BB414" s="100" t="str">
        <f t="shared" si="180"/>
        <v/>
      </c>
      <c r="BC414" s="125"/>
      <c r="BD414" s="183" t="str">
        <f t="shared" si="181"/>
        <v/>
      </c>
      <c r="BE414" s="125"/>
      <c r="BF414" s="41" t="str">
        <f t="shared" si="182"/>
        <v/>
      </c>
      <c r="BG414" s="125"/>
      <c r="BH414" s="181" t="str">
        <f t="shared" si="183"/>
        <v/>
      </c>
      <c r="BJ414" s="41" t="str">
        <f t="shared" si="184"/>
        <v/>
      </c>
      <c r="BK414" s="125"/>
      <c r="BL414" s="181" t="str">
        <f t="shared" si="185"/>
        <v/>
      </c>
      <c r="BM414" s="125"/>
    </row>
    <row r="415" spans="2:65" ht="15.75" customHeight="1">
      <c r="C415" s="17"/>
      <c r="D415" s="13"/>
      <c r="E415" s="13"/>
      <c r="F415" s="13"/>
      <c r="G415" s="13"/>
      <c r="H415" s="13"/>
      <c r="I415" s="13"/>
      <c r="J415" s="13"/>
      <c r="K415" s="23"/>
      <c r="L415" s="66"/>
      <c r="M415" s="125"/>
      <c r="N415" s="125"/>
      <c r="O415" s="45"/>
      <c r="P415" s="125"/>
      <c r="Q415" s="125"/>
      <c r="R415" s="125"/>
      <c r="S415" s="125"/>
      <c r="T415" s="125"/>
      <c r="U415" s="125"/>
      <c r="V415" s="125"/>
      <c r="W415" s="125"/>
      <c r="X415" s="125"/>
      <c r="Y415" s="125"/>
      <c r="Z415" s="100" t="str">
        <f t="shared" si="166"/>
        <v/>
      </c>
      <c r="AA415" s="125"/>
      <c r="AB415" s="183" t="str">
        <f t="shared" si="167"/>
        <v/>
      </c>
      <c r="AC415" s="169"/>
      <c r="AD415" s="100" t="str">
        <f t="shared" si="168"/>
        <v/>
      </c>
      <c r="AE415" s="125"/>
      <c r="AF415" s="183" t="str">
        <f t="shared" si="169"/>
        <v/>
      </c>
      <c r="AG415" s="125"/>
      <c r="AH415" s="41" t="str">
        <f t="shared" si="170"/>
        <v/>
      </c>
      <c r="AI415" s="125"/>
      <c r="AJ415" s="183" t="str">
        <f t="shared" si="171"/>
        <v/>
      </c>
      <c r="AK415" s="169"/>
      <c r="AL415" s="41" t="str">
        <f t="shared" si="172"/>
        <v/>
      </c>
      <c r="AM415" s="125"/>
      <c r="AN415" s="181" t="str">
        <f t="shared" si="173"/>
        <v/>
      </c>
      <c r="AP415" s="41" t="str">
        <f t="shared" si="174"/>
        <v/>
      </c>
      <c r="AQ415" s="125"/>
      <c r="AR415" s="181" t="str">
        <f t="shared" si="175"/>
        <v/>
      </c>
      <c r="AS415" s="125"/>
      <c r="AT415" s="100" t="str">
        <f t="shared" si="176"/>
        <v/>
      </c>
      <c r="AU415" s="125"/>
      <c r="AV415" s="183" t="str">
        <f t="shared" si="177"/>
        <v/>
      </c>
      <c r="AW415" s="125"/>
      <c r="AX415" s="100" t="str">
        <f t="shared" si="178"/>
        <v/>
      </c>
      <c r="AY415" s="125"/>
      <c r="AZ415" s="183" t="str">
        <f t="shared" si="179"/>
        <v/>
      </c>
      <c r="BA415" s="125"/>
      <c r="BB415" s="100" t="str">
        <f t="shared" si="180"/>
        <v/>
      </c>
      <c r="BC415" s="125"/>
      <c r="BD415" s="183" t="str">
        <f t="shared" si="181"/>
        <v/>
      </c>
      <c r="BE415" s="125"/>
      <c r="BF415" s="41" t="str">
        <f t="shared" si="182"/>
        <v/>
      </c>
      <c r="BG415" s="125"/>
      <c r="BH415" s="181" t="str">
        <f t="shared" si="183"/>
        <v/>
      </c>
      <c r="BJ415" s="41" t="str">
        <f t="shared" si="184"/>
        <v/>
      </c>
      <c r="BK415" s="125"/>
      <c r="BL415" s="181" t="str">
        <f t="shared" si="185"/>
        <v/>
      </c>
      <c r="BM415" s="125"/>
    </row>
    <row r="416" spans="2:65" ht="15.75" customHeight="1">
      <c r="B416" s="230">
        <v>191</v>
      </c>
      <c r="C416" s="17" t="s">
        <v>35</v>
      </c>
      <c r="D416" s="13" t="s">
        <v>259</v>
      </c>
      <c r="E416" s="13"/>
      <c r="F416" s="13"/>
      <c r="G416" s="13"/>
      <c r="H416" s="13"/>
      <c r="I416" s="13"/>
      <c r="J416" s="13"/>
      <c r="K416" s="23"/>
      <c r="L416" s="66" t="s">
        <v>33</v>
      </c>
      <c r="M416" s="125"/>
      <c r="N416" s="41">
        <f>VLOOKUP($B416,'[1]09-10-11'!$A$4:$EA$400,MATCH(N$2, '[1]09-10-11'!$A$4:$EA$4, 0))</f>
        <v>0</v>
      </c>
      <c r="O416" s="45"/>
      <c r="P416" s="41">
        <f>VLOOKUP($B416,'[1]09-10-11'!$A$4:$EA$400,MATCH(P$2, '[1]09-10-11'!$A$4:$EA$4, 0))</f>
        <v>0</v>
      </c>
      <c r="Q416" s="41"/>
      <c r="R416" s="41">
        <f>VLOOKUP($B416,'[1]09-10-11'!$A$4:$EA$400,MATCH(R$2, '[1]09-10-11'!$A$4:$EA$4, 0))</f>
        <v>0</v>
      </c>
      <c r="S416" s="41"/>
      <c r="T416" s="41" t="e">
        <f>VLOOKUP($B416,'[1]09-10-11'!$A$4:$EA$400,MATCH(T$2, '[1]09-10-11'!$A$4:$EA$4, 0))</f>
        <v>#N/A</v>
      </c>
      <c r="U416" s="41"/>
      <c r="V416" s="41">
        <f>VLOOKUP($B416,'[1]09-10-11'!$A$4:$EA$400,MATCH(V$2, '[1]09-10-11'!$A$4:$EA$4, 0))</f>
        <v>0</v>
      </c>
      <c r="W416" s="41"/>
      <c r="X416" s="41">
        <f>VLOOKUP($B416,'[1]09-10-11'!$A$4:$EA$400,MATCH(X$2, '[1]09-10-11'!$A$4:$EA$4, 0))</f>
        <v>0</v>
      </c>
      <c r="Y416" s="41"/>
      <c r="Z416" s="100">
        <f t="shared" si="166"/>
        <v>0</v>
      </c>
      <c r="AA416" s="100"/>
      <c r="AB416" s="183" t="str">
        <f t="shared" si="167"/>
        <v>---</v>
      </c>
      <c r="AC416" s="169"/>
      <c r="AD416" s="100">
        <f t="shared" si="168"/>
        <v>0</v>
      </c>
      <c r="AE416" s="100"/>
      <c r="AF416" s="183" t="str">
        <f t="shared" si="169"/>
        <v>---</v>
      </c>
      <c r="AG416" s="100"/>
      <c r="AH416" s="41">
        <f t="shared" si="170"/>
        <v>0</v>
      </c>
      <c r="AI416" s="41"/>
      <c r="AJ416" s="183" t="str">
        <f t="shared" si="171"/>
        <v>---</v>
      </c>
      <c r="AK416" s="169"/>
      <c r="AL416" s="100">
        <f t="shared" si="172"/>
        <v>0</v>
      </c>
      <c r="AM416" s="100"/>
      <c r="AN416" s="183" t="str">
        <f t="shared" si="173"/>
        <v>---</v>
      </c>
      <c r="AP416" s="41" t="str">
        <f t="shared" si="174"/>
        <v/>
      </c>
      <c r="AQ416" s="100"/>
      <c r="AR416" s="183" t="e">
        <f t="shared" si="175"/>
        <v>#N/A</v>
      </c>
      <c r="AS416" s="100"/>
      <c r="AT416" s="100" t="str">
        <f t="shared" si="176"/>
        <v/>
      </c>
      <c r="AU416" s="100"/>
      <c r="AV416" s="183" t="e">
        <f t="shared" si="177"/>
        <v>#N/A</v>
      </c>
      <c r="AW416" s="100"/>
      <c r="AX416" s="100">
        <f t="shared" si="178"/>
        <v>0</v>
      </c>
      <c r="AY416" s="100"/>
      <c r="AZ416" s="183" t="str">
        <f t="shared" si="179"/>
        <v>---</v>
      </c>
      <c r="BA416" s="100"/>
      <c r="BB416" s="100">
        <f t="shared" si="180"/>
        <v>0</v>
      </c>
      <c r="BC416" s="100"/>
      <c r="BD416" s="183" t="str">
        <f t="shared" si="181"/>
        <v>---</v>
      </c>
      <c r="BE416" s="100"/>
      <c r="BF416" s="100">
        <f t="shared" si="182"/>
        <v>0</v>
      </c>
      <c r="BG416" s="100"/>
      <c r="BH416" s="183" t="str">
        <f t="shared" si="183"/>
        <v>---</v>
      </c>
      <c r="BJ416" s="41" t="str">
        <f t="shared" si="184"/>
        <v/>
      </c>
      <c r="BK416" s="100"/>
      <c r="BL416" s="183" t="e">
        <f t="shared" si="185"/>
        <v>#N/A</v>
      </c>
      <c r="BM416" s="100"/>
    </row>
    <row r="417" spans="2:65" ht="15.75" customHeight="1">
      <c r="B417" s="230">
        <v>192</v>
      </c>
      <c r="C417" s="17" t="s">
        <v>36</v>
      </c>
      <c r="D417" s="13" t="s">
        <v>260</v>
      </c>
      <c r="E417" s="13"/>
      <c r="F417" s="13"/>
      <c r="G417" s="13"/>
      <c r="H417" s="13"/>
      <c r="I417" s="13"/>
      <c r="J417" s="13"/>
      <c r="K417" s="23"/>
      <c r="L417" s="66" t="s">
        <v>33</v>
      </c>
      <c r="M417" s="125"/>
      <c r="N417" s="81">
        <f>VLOOKUP($B417,'[1]09-10-11'!$A$4:$EA$400,MATCH(N$2, '[1]09-10-11'!$A$4:$EA$4, 0))</f>
        <v>0</v>
      </c>
      <c r="O417" s="45"/>
      <c r="P417" s="81">
        <f>VLOOKUP($B417,'[1]09-10-11'!$A$4:$EA$400,MATCH(P$2, '[1]09-10-11'!$A$4:$EA$4, 0))</f>
        <v>-876857</v>
      </c>
      <c r="Q417" s="81"/>
      <c r="R417" s="81">
        <f>VLOOKUP($B417,'[1]09-10-11'!$A$4:$EA$400,MATCH(R$2, '[1]09-10-11'!$A$4:$EA$4, 0))</f>
        <v>0</v>
      </c>
      <c r="S417" s="81"/>
      <c r="T417" s="81" t="e">
        <f>VLOOKUP($B417,'[1]09-10-11'!$A$4:$EA$400,MATCH(T$2, '[1]09-10-11'!$A$4:$EA$4, 0))</f>
        <v>#N/A</v>
      </c>
      <c r="U417" s="81"/>
      <c r="V417" s="81">
        <f>VLOOKUP($B417,'[1]09-10-11'!$A$4:$EA$400,MATCH(V$2, '[1]09-10-11'!$A$4:$EA$4, 0))</f>
        <v>0</v>
      </c>
      <c r="W417" s="81"/>
      <c r="X417" s="81">
        <f>VLOOKUP($B417,'[1]09-10-11'!$A$4:$EA$400,MATCH(X$2, '[1]09-10-11'!$A$4:$EA$4, 0))</f>
        <v>-876857</v>
      </c>
      <c r="Y417" s="41"/>
      <c r="Z417" s="172">
        <f t="shared" si="166"/>
        <v>-876857</v>
      </c>
      <c r="AA417" s="172"/>
      <c r="AB417" s="184" t="str">
        <f t="shared" si="167"/>
        <v>---</v>
      </c>
      <c r="AC417" s="170"/>
      <c r="AD417" s="172">
        <f t="shared" si="168"/>
        <v>0</v>
      </c>
      <c r="AE417" s="172"/>
      <c r="AF417" s="184">
        <f t="shared" si="169"/>
        <v>0</v>
      </c>
      <c r="AG417" s="100"/>
      <c r="AH417" s="81">
        <f t="shared" si="170"/>
        <v>-876857</v>
      </c>
      <c r="AI417" s="81"/>
      <c r="AJ417" s="184" t="str">
        <f t="shared" si="171"/>
        <v>---</v>
      </c>
      <c r="AK417" s="170"/>
      <c r="AL417" s="172">
        <f t="shared" si="172"/>
        <v>-876857</v>
      </c>
      <c r="AM417" s="172"/>
      <c r="AN417" s="184" t="str">
        <f t="shared" si="173"/>
        <v>---</v>
      </c>
      <c r="AP417" s="81" t="str">
        <f t="shared" si="174"/>
        <v/>
      </c>
      <c r="AQ417" s="172"/>
      <c r="AR417" s="184" t="e">
        <f t="shared" si="175"/>
        <v>#N/A</v>
      </c>
      <c r="AS417" s="100"/>
      <c r="AT417" s="172" t="str">
        <f t="shared" si="176"/>
        <v/>
      </c>
      <c r="AU417" s="172"/>
      <c r="AV417" s="184" t="e">
        <f t="shared" si="177"/>
        <v>#N/A</v>
      </c>
      <c r="AW417" s="100"/>
      <c r="AX417" s="172">
        <f t="shared" si="178"/>
        <v>0</v>
      </c>
      <c r="AY417" s="172"/>
      <c r="AZ417" s="184" t="str">
        <f t="shared" si="179"/>
        <v>---</v>
      </c>
      <c r="BA417" s="100"/>
      <c r="BB417" s="172">
        <f t="shared" si="180"/>
        <v>876857</v>
      </c>
      <c r="BC417" s="172"/>
      <c r="BD417" s="184">
        <f t="shared" si="181"/>
        <v>-1</v>
      </c>
      <c r="BE417" s="100"/>
      <c r="BF417" s="172">
        <f t="shared" si="182"/>
        <v>0</v>
      </c>
      <c r="BG417" s="172"/>
      <c r="BH417" s="184" t="str">
        <f t="shared" si="183"/>
        <v>---</v>
      </c>
      <c r="BJ417" s="81" t="str">
        <f t="shared" si="184"/>
        <v/>
      </c>
      <c r="BK417" s="172"/>
      <c r="BL417" s="184" t="e">
        <f t="shared" si="185"/>
        <v>#N/A</v>
      </c>
      <c r="BM417" s="100"/>
    </row>
    <row r="418" spans="2:65" ht="15.75" customHeight="1">
      <c r="C418" s="17"/>
      <c r="D418" s="13"/>
      <c r="E418" s="13"/>
      <c r="F418" s="13"/>
      <c r="G418" s="13"/>
      <c r="H418" s="13"/>
      <c r="I418" s="13"/>
      <c r="J418" s="13"/>
      <c r="K418" s="23"/>
      <c r="L418" s="66"/>
      <c r="M418" s="125"/>
      <c r="N418" s="125"/>
      <c r="O418" s="45"/>
      <c r="P418" s="125"/>
      <c r="Q418" s="125"/>
      <c r="R418" s="125"/>
      <c r="S418" s="125"/>
      <c r="T418" s="125"/>
      <c r="U418" s="125"/>
      <c r="V418" s="125"/>
      <c r="W418" s="125"/>
      <c r="X418" s="125"/>
      <c r="Y418" s="125"/>
      <c r="Z418" s="100" t="str">
        <f t="shared" si="166"/>
        <v/>
      </c>
      <c r="AA418" s="125"/>
      <c r="AB418" s="183" t="str">
        <f t="shared" si="167"/>
        <v/>
      </c>
      <c r="AC418" s="169"/>
      <c r="AD418" s="100" t="str">
        <f t="shared" si="168"/>
        <v/>
      </c>
      <c r="AE418" s="125"/>
      <c r="AF418" s="183" t="str">
        <f t="shared" si="169"/>
        <v/>
      </c>
      <c r="AG418" s="125"/>
      <c r="AH418" s="41" t="str">
        <f t="shared" si="170"/>
        <v/>
      </c>
      <c r="AI418" s="125"/>
      <c r="AJ418" s="183" t="str">
        <f t="shared" si="171"/>
        <v/>
      </c>
      <c r="AK418" s="169"/>
      <c r="AL418" s="41" t="str">
        <f t="shared" si="172"/>
        <v/>
      </c>
      <c r="AM418" s="125"/>
      <c r="AN418" s="181" t="str">
        <f t="shared" si="173"/>
        <v/>
      </c>
      <c r="AP418" s="41" t="str">
        <f t="shared" si="174"/>
        <v/>
      </c>
      <c r="AQ418" s="125"/>
      <c r="AR418" s="181" t="str">
        <f t="shared" si="175"/>
        <v/>
      </c>
      <c r="AS418" s="125"/>
      <c r="AT418" s="100" t="str">
        <f t="shared" si="176"/>
        <v/>
      </c>
      <c r="AU418" s="125"/>
      <c r="AV418" s="183" t="str">
        <f t="shared" si="177"/>
        <v/>
      </c>
      <c r="AW418" s="125"/>
      <c r="AX418" s="100" t="str">
        <f t="shared" si="178"/>
        <v/>
      </c>
      <c r="AY418" s="125"/>
      <c r="AZ418" s="183" t="str">
        <f t="shared" si="179"/>
        <v/>
      </c>
      <c r="BA418" s="125"/>
      <c r="BB418" s="100" t="str">
        <f t="shared" si="180"/>
        <v/>
      </c>
      <c r="BC418" s="125"/>
      <c r="BD418" s="183" t="str">
        <f t="shared" si="181"/>
        <v/>
      </c>
      <c r="BE418" s="125"/>
      <c r="BF418" s="41" t="str">
        <f t="shared" si="182"/>
        <v/>
      </c>
      <c r="BG418" s="125"/>
      <c r="BH418" s="181" t="str">
        <f t="shared" si="183"/>
        <v/>
      </c>
      <c r="BJ418" s="41" t="str">
        <f t="shared" si="184"/>
        <v/>
      </c>
      <c r="BK418" s="125"/>
      <c r="BL418" s="181" t="str">
        <f t="shared" si="185"/>
        <v/>
      </c>
      <c r="BM418" s="125"/>
    </row>
    <row r="419" spans="2:65" ht="15.75" customHeight="1">
      <c r="C419" s="19"/>
      <c r="D419" s="13"/>
      <c r="E419" s="13"/>
      <c r="F419" s="13"/>
      <c r="G419" s="53" t="s">
        <v>261</v>
      </c>
      <c r="H419" s="53"/>
      <c r="I419" s="27"/>
      <c r="J419" s="27"/>
      <c r="K419" s="28"/>
      <c r="L419" s="29"/>
      <c r="M419" s="133"/>
      <c r="N419" s="82">
        <f>N416</f>
        <v>0</v>
      </c>
      <c r="O419" s="74"/>
      <c r="P419" s="82">
        <f>P416</f>
        <v>0</v>
      </c>
      <c r="Q419" s="82"/>
      <c r="R419" s="82">
        <f>R416</f>
        <v>0</v>
      </c>
      <c r="S419" s="82"/>
      <c r="T419" s="82" t="e">
        <f>T416</f>
        <v>#N/A</v>
      </c>
      <c r="U419" s="82"/>
      <c r="V419" s="82">
        <f>V416</f>
        <v>0</v>
      </c>
      <c r="W419" s="82"/>
      <c r="X419" s="82">
        <f>X416</f>
        <v>0</v>
      </c>
      <c r="Y419" s="82"/>
      <c r="Z419" s="173">
        <f t="shared" si="166"/>
        <v>0</v>
      </c>
      <c r="AA419" s="173"/>
      <c r="AB419" s="186" t="str">
        <f t="shared" si="167"/>
        <v>---</v>
      </c>
      <c r="AC419" s="171"/>
      <c r="AD419" s="173">
        <f t="shared" si="168"/>
        <v>0</v>
      </c>
      <c r="AE419" s="173"/>
      <c r="AF419" s="186" t="str">
        <f t="shared" si="169"/>
        <v>---</v>
      </c>
      <c r="AG419" s="173"/>
      <c r="AH419" s="82">
        <f t="shared" si="170"/>
        <v>0</v>
      </c>
      <c r="AI419" s="82"/>
      <c r="AJ419" s="186" t="str">
        <f t="shared" si="171"/>
        <v>---</v>
      </c>
      <c r="AK419" s="171"/>
      <c r="AL419" s="173">
        <f t="shared" si="172"/>
        <v>0</v>
      </c>
      <c r="AM419" s="173"/>
      <c r="AN419" s="186" t="str">
        <f t="shared" si="173"/>
        <v>---</v>
      </c>
      <c r="AP419" s="173" t="str">
        <f t="shared" si="174"/>
        <v/>
      </c>
      <c r="AQ419" s="173"/>
      <c r="AR419" s="186" t="e">
        <f t="shared" si="175"/>
        <v>#N/A</v>
      </c>
      <c r="AS419" s="173"/>
      <c r="AT419" s="173" t="str">
        <f t="shared" si="176"/>
        <v/>
      </c>
      <c r="AU419" s="173"/>
      <c r="AV419" s="186" t="e">
        <f t="shared" si="177"/>
        <v>#N/A</v>
      </c>
      <c r="AW419" s="173"/>
      <c r="AX419" s="173">
        <f t="shared" si="178"/>
        <v>0</v>
      </c>
      <c r="AY419" s="173"/>
      <c r="AZ419" s="186" t="str">
        <f t="shared" si="179"/>
        <v>---</v>
      </c>
      <c r="BA419" s="173"/>
      <c r="BB419" s="173">
        <f t="shared" si="180"/>
        <v>0</v>
      </c>
      <c r="BC419" s="173"/>
      <c r="BD419" s="186" t="str">
        <f t="shared" si="181"/>
        <v>---</v>
      </c>
      <c r="BE419" s="173"/>
      <c r="BF419" s="173">
        <f t="shared" si="182"/>
        <v>0</v>
      </c>
      <c r="BG419" s="173"/>
      <c r="BH419" s="186" t="str">
        <f t="shared" si="183"/>
        <v>---</v>
      </c>
      <c r="BJ419" s="173" t="str">
        <f t="shared" si="184"/>
        <v/>
      </c>
      <c r="BK419" s="173"/>
      <c r="BL419" s="186" t="e">
        <f t="shared" si="185"/>
        <v>#N/A</v>
      </c>
      <c r="BM419" s="173"/>
    </row>
    <row r="420" spans="2:65" ht="15.75" customHeight="1">
      <c r="C420" s="19"/>
      <c r="D420" s="13"/>
      <c r="E420" s="13"/>
      <c r="F420" s="13"/>
      <c r="G420" s="13"/>
      <c r="H420" s="13"/>
      <c r="I420" s="67"/>
      <c r="J420" s="67"/>
      <c r="K420" s="23"/>
      <c r="L420" s="66"/>
      <c r="M420" s="125"/>
      <c r="N420" s="125"/>
      <c r="O420" s="45"/>
      <c r="P420" s="125"/>
      <c r="Q420" s="125"/>
      <c r="R420" s="125"/>
      <c r="S420" s="125"/>
      <c r="T420" s="125"/>
      <c r="U420" s="125"/>
      <c r="V420" s="125"/>
      <c r="W420" s="125"/>
      <c r="X420" s="125"/>
      <c r="Y420" s="125"/>
      <c r="Z420" s="100" t="str">
        <f t="shared" si="166"/>
        <v/>
      </c>
      <c r="AA420" s="125"/>
      <c r="AB420" s="183" t="str">
        <f t="shared" si="167"/>
        <v/>
      </c>
      <c r="AC420" s="169"/>
      <c r="AD420" s="100" t="str">
        <f t="shared" si="168"/>
        <v/>
      </c>
      <c r="AE420" s="125"/>
      <c r="AF420" s="183" t="str">
        <f t="shared" si="169"/>
        <v/>
      </c>
      <c r="AG420" s="125"/>
      <c r="AH420" s="41" t="str">
        <f t="shared" si="170"/>
        <v/>
      </c>
      <c r="AI420" s="125"/>
      <c r="AJ420" s="183" t="str">
        <f t="shared" si="171"/>
        <v/>
      </c>
      <c r="AK420" s="169"/>
      <c r="AL420" s="41" t="str">
        <f t="shared" si="172"/>
        <v/>
      </c>
      <c r="AM420" s="125"/>
      <c r="AN420" s="181" t="str">
        <f t="shared" si="173"/>
        <v/>
      </c>
      <c r="AP420" s="41" t="str">
        <f t="shared" si="174"/>
        <v/>
      </c>
      <c r="AQ420" s="125"/>
      <c r="AR420" s="181" t="str">
        <f t="shared" si="175"/>
        <v/>
      </c>
      <c r="AS420" s="125"/>
      <c r="AT420" s="100" t="str">
        <f t="shared" si="176"/>
        <v/>
      </c>
      <c r="AU420" s="125"/>
      <c r="AV420" s="183" t="str">
        <f t="shared" si="177"/>
        <v/>
      </c>
      <c r="AW420" s="125"/>
      <c r="AX420" s="100" t="str">
        <f t="shared" si="178"/>
        <v/>
      </c>
      <c r="AY420" s="125"/>
      <c r="AZ420" s="183" t="str">
        <f t="shared" si="179"/>
        <v/>
      </c>
      <c r="BA420" s="125"/>
      <c r="BB420" s="100" t="str">
        <f t="shared" si="180"/>
        <v/>
      </c>
      <c r="BC420" s="125"/>
      <c r="BD420" s="183" t="str">
        <f t="shared" si="181"/>
        <v/>
      </c>
      <c r="BE420" s="125"/>
      <c r="BF420" s="41" t="str">
        <f t="shared" si="182"/>
        <v/>
      </c>
      <c r="BG420" s="125"/>
      <c r="BH420" s="181" t="str">
        <f t="shared" si="183"/>
        <v/>
      </c>
      <c r="BJ420" s="41" t="str">
        <f t="shared" si="184"/>
        <v/>
      </c>
      <c r="BK420" s="125"/>
      <c r="BL420" s="181" t="str">
        <f t="shared" si="185"/>
        <v/>
      </c>
      <c r="BM420" s="125"/>
    </row>
    <row r="421" spans="2:65" ht="15.75" customHeight="1">
      <c r="B421" s="231"/>
      <c r="C421" s="19"/>
      <c r="D421" s="4"/>
      <c r="E421" s="13"/>
      <c r="F421" s="13"/>
      <c r="G421" s="4"/>
      <c r="H421" s="13"/>
      <c r="I421" s="4"/>
      <c r="J421" s="13"/>
      <c r="K421" s="23"/>
      <c r="L421" s="25"/>
      <c r="M421" s="125"/>
      <c r="N421" s="125"/>
      <c r="O421" s="42"/>
      <c r="P421" s="125"/>
      <c r="Q421" s="125"/>
      <c r="R421" s="125"/>
      <c r="S421" s="125"/>
      <c r="T421" s="125"/>
      <c r="U421" s="125"/>
      <c r="V421" s="125"/>
      <c r="W421" s="125"/>
      <c r="X421" s="125"/>
      <c r="Y421" s="125"/>
      <c r="Z421" s="41" t="str">
        <f t="shared" si="166"/>
        <v/>
      </c>
      <c r="AA421" s="125"/>
      <c r="AB421" s="181" t="str">
        <f t="shared" si="167"/>
        <v/>
      </c>
      <c r="AC421" s="161"/>
      <c r="AD421" s="41" t="str">
        <f t="shared" si="168"/>
        <v/>
      </c>
      <c r="AE421" s="125"/>
      <c r="AF421" s="181" t="str">
        <f t="shared" si="169"/>
        <v/>
      </c>
      <c r="AG421" s="125"/>
      <c r="AH421" s="41" t="str">
        <f t="shared" si="170"/>
        <v/>
      </c>
      <c r="AI421" s="125"/>
      <c r="AJ421" s="181" t="str">
        <f t="shared" si="171"/>
        <v/>
      </c>
      <c r="AK421" s="161"/>
      <c r="AL421" s="41" t="str">
        <f t="shared" si="172"/>
        <v/>
      </c>
      <c r="AM421" s="125"/>
      <c r="AN421" s="181" t="str">
        <f t="shared" si="173"/>
        <v/>
      </c>
      <c r="AP421" s="41" t="str">
        <f t="shared" si="174"/>
        <v/>
      </c>
      <c r="AQ421" s="125"/>
      <c r="AR421" s="181" t="str">
        <f t="shared" si="175"/>
        <v/>
      </c>
      <c r="AS421" s="125"/>
      <c r="AT421" s="41" t="str">
        <f t="shared" si="176"/>
        <v/>
      </c>
      <c r="AU421" s="125"/>
      <c r="AV421" s="181" t="str">
        <f t="shared" si="177"/>
        <v/>
      </c>
      <c r="AW421" s="125"/>
      <c r="AX421" s="41" t="str">
        <f t="shared" si="178"/>
        <v/>
      </c>
      <c r="AY421" s="125"/>
      <c r="AZ421" s="181" t="str">
        <f t="shared" si="179"/>
        <v/>
      </c>
      <c r="BA421" s="125"/>
      <c r="BB421" s="41" t="str">
        <f t="shared" si="180"/>
        <v/>
      </c>
      <c r="BC421" s="125"/>
      <c r="BD421" s="181" t="str">
        <f t="shared" si="181"/>
        <v/>
      </c>
      <c r="BE421" s="125"/>
      <c r="BF421" s="41" t="str">
        <f t="shared" si="182"/>
        <v/>
      </c>
      <c r="BG421" s="125"/>
      <c r="BH421" s="181" t="str">
        <f t="shared" si="183"/>
        <v/>
      </c>
      <c r="BJ421" s="41" t="str">
        <f t="shared" si="184"/>
        <v/>
      </c>
      <c r="BK421" s="125"/>
      <c r="BL421" s="181" t="str">
        <f t="shared" si="185"/>
        <v/>
      </c>
      <c r="BM421" s="125"/>
    </row>
    <row r="422" spans="2:65" ht="17.25" customHeight="1">
      <c r="B422" s="231"/>
      <c r="C422" s="16" t="s">
        <v>353</v>
      </c>
      <c r="D422" s="53"/>
      <c r="E422" s="53"/>
      <c r="F422" s="53"/>
      <c r="G422" s="53"/>
      <c r="H422" s="53"/>
      <c r="I422" s="53"/>
      <c r="J422" s="53"/>
      <c r="K422" s="23"/>
      <c r="L422" s="22"/>
      <c r="M422" s="125"/>
      <c r="N422" s="125"/>
      <c r="O422" s="42"/>
      <c r="P422" s="125"/>
      <c r="Q422" s="125"/>
      <c r="R422" s="125"/>
      <c r="S422" s="125"/>
      <c r="T422" s="125"/>
      <c r="U422" s="125"/>
      <c r="V422" s="125"/>
      <c r="W422" s="125"/>
      <c r="X422" s="125"/>
      <c r="Y422" s="125"/>
      <c r="Z422" s="41" t="str">
        <f t="shared" si="166"/>
        <v/>
      </c>
      <c r="AA422" s="125"/>
      <c r="AB422" s="181" t="str">
        <f t="shared" si="167"/>
        <v/>
      </c>
      <c r="AC422" s="161"/>
      <c r="AD422" s="41" t="str">
        <f t="shared" si="168"/>
        <v/>
      </c>
      <c r="AE422" s="125"/>
      <c r="AF422" s="181" t="str">
        <f t="shared" si="169"/>
        <v/>
      </c>
      <c r="AG422" s="125"/>
      <c r="AH422" s="41" t="str">
        <f t="shared" si="170"/>
        <v/>
      </c>
      <c r="AI422" s="125"/>
      <c r="AJ422" s="181" t="str">
        <f t="shared" si="171"/>
        <v/>
      </c>
      <c r="AK422" s="161"/>
      <c r="AL422" s="41" t="str">
        <f t="shared" si="172"/>
        <v/>
      </c>
      <c r="AM422" s="125"/>
      <c r="AN422" s="181" t="str">
        <f t="shared" si="173"/>
        <v/>
      </c>
      <c r="AP422" s="41" t="str">
        <f t="shared" si="174"/>
        <v/>
      </c>
      <c r="AQ422" s="125"/>
      <c r="AR422" s="181" t="str">
        <f t="shared" si="175"/>
        <v/>
      </c>
      <c r="AS422" s="125"/>
      <c r="AT422" s="41" t="str">
        <f t="shared" si="176"/>
        <v/>
      </c>
      <c r="AU422" s="125"/>
      <c r="AV422" s="181" t="str">
        <f t="shared" si="177"/>
        <v/>
      </c>
      <c r="AW422" s="125"/>
      <c r="AX422" s="41" t="str">
        <f t="shared" si="178"/>
        <v/>
      </c>
      <c r="AY422" s="125"/>
      <c r="AZ422" s="181" t="str">
        <f t="shared" si="179"/>
        <v/>
      </c>
      <c r="BA422" s="125"/>
      <c r="BB422" s="41" t="str">
        <f t="shared" si="180"/>
        <v/>
      </c>
      <c r="BC422" s="125"/>
      <c r="BD422" s="181" t="str">
        <f t="shared" si="181"/>
        <v/>
      </c>
      <c r="BE422" s="125"/>
      <c r="BF422" s="41" t="str">
        <f t="shared" si="182"/>
        <v/>
      </c>
      <c r="BG422" s="125"/>
      <c r="BH422" s="181" t="str">
        <f t="shared" si="183"/>
        <v/>
      </c>
      <c r="BJ422" s="41" t="str">
        <f t="shared" si="184"/>
        <v/>
      </c>
      <c r="BK422" s="125"/>
      <c r="BL422" s="181" t="str">
        <f t="shared" si="185"/>
        <v/>
      </c>
      <c r="BM422" s="125"/>
    </row>
    <row r="423" spans="2:65" ht="15.75" customHeight="1">
      <c r="B423" s="231"/>
      <c r="C423" s="19"/>
      <c r="D423" s="4"/>
      <c r="E423" s="13"/>
      <c r="F423" s="13"/>
      <c r="G423" s="4"/>
      <c r="H423" s="13"/>
      <c r="I423" s="4"/>
      <c r="J423" s="13"/>
      <c r="K423" s="23"/>
      <c r="L423" s="25"/>
      <c r="M423" s="125"/>
      <c r="N423" s="125"/>
      <c r="O423" s="42"/>
      <c r="P423" s="125"/>
      <c r="Q423" s="125"/>
      <c r="R423" s="125"/>
      <c r="S423" s="125"/>
      <c r="T423" s="125"/>
      <c r="U423" s="125"/>
      <c r="V423" s="125"/>
      <c r="W423" s="125"/>
      <c r="X423" s="125"/>
      <c r="Y423" s="125"/>
      <c r="Z423" s="41" t="str">
        <f t="shared" si="166"/>
        <v/>
      </c>
      <c r="AA423" s="125"/>
      <c r="AB423" s="181" t="str">
        <f t="shared" si="167"/>
        <v/>
      </c>
      <c r="AC423" s="161"/>
      <c r="AD423" s="41" t="str">
        <f t="shared" si="168"/>
        <v/>
      </c>
      <c r="AE423" s="125"/>
      <c r="AF423" s="181" t="str">
        <f t="shared" si="169"/>
        <v/>
      </c>
      <c r="AG423" s="125"/>
      <c r="AH423" s="41" t="str">
        <f t="shared" si="170"/>
        <v/>
      </c>
      <c r="AI423" s="125"/>
      <c r="AJ423" s="181" t="str">
        <f t="shared" si="171"/>
        <v/>
      </c>
      <c r="AK423" s="161"/>
      <c r="AL423" s="41" t="str">
        <f t="shared" si="172"/>
        <v/>
      </c>
      <c r="AM423" s="125"/>
      <c r="AN423" s="181" t="str">
        <f t="shared" si="173"/>
        <v/>
      </c>
      <c r="AP423" s="41" t="str">
        <f t="shared" si="174"/>
        <v/>
      </c>
      <c r="AQ423" s="125"/>
      <c r="AR423" s="181" t="str">
        <f t="shared" si="175"/>
        <v/>
      </c>
      <c r="AS423" s="125"/>
      <c r="AT423" s="41" t="str">
        <f t="shared" si="176"/>
        <v/>
      </c>
      <c r="AU423" s="125"/>
      <c r="AV423" s="181" t="str">
        <f t="shared" si="177"/>
        <v/>
      </c>
      <c r="AW423" s="125"/>
      <c r="AX423" s="41" t="str">
        <f t="shared" si="178"/>
        <v/>
      </c>
      <c r="AY423" s="125"/>
      <c r="AZ423" s="181" t="str">
        <f t="shared" si="179"/>
        <v/>
      </c>
      <c r="BA423" s="125"/>
      <c r="BB423" s="41" t="str">
        <f t="shared" si="180"/>
        <v/>
      </c>
      <c r="BC423" s="125"/>
      <c r="BD423" s="181" t="str">
        <f t="shared" si="181"/>
        <v/>
      </c>
      <c r="BE423" s="125"/>
      <c r="BF423" s="41" t="str">
        <f t="shared" si="182"/>
        <v/>
      </c>
      <c r="BG423" s="125"/>
      <c r="BH423" s="181" t="str">
        <f t="shared" si="183"/>
        <v/>
      </c>
      <c r="BJ423" s="41" t="str">
        <f t="shared" si="184"/>
        <v/>
      </c>
      <c r="BK423" s="125"/>
      <c r="BL423" s="181" t="str">
        <f t="shared" si="185"/>
        <v/>
      </c>
      <c r="BM423" s="125"/>
    </row>
    <row r="424" spans="2:65" ht="15.75" customHeight="1">
      <c r="B424" s="231">
        <v>168</v>
      </c>
      <c r="C424" s="55">
        <v>1</v>
      </c>
      <c r="D424" s="13" t="s">
        <v>214</v>
      </c>
      <c r="F424" s="13"/>
      <c r="G424" s="4"/>
      <c r="H424" s="13"/>
      <c r="I424" s="4"/>
      <c r="J424" s="13"/>
      <c r="K424" s="23"/>
      <c r="L424" s="22" t="s">
        <v>33</v>
      </c>
      <c r="M424" s="125"/>
      <c r="N424" s="41">
        <f>VLOOKUP($B424,'[1]09-10-11'!$A$4:$EA$400,MATCH(N$2, '[1]09-10-11'!$A$4:$EA$4, 0))</f>
        <v>15884</v>
      </c>
      <c r="O424" s="42"/>
      <c r="P424" s="41">
        <f>VLOOKUP($B424,'[1]09-10-11'!$A$4:$EA$400,MATCH(P$2, '[1]09-10-11'!$A$4:$EA$4, 0))</f>
        <v>11725</v>
      </c>
      <c r="Q424" s="41"/>
      <c r="R424" s="41">
        <f>VLOOKUP($B424,'[1]09-10-11'!$A$4:$EA$400,MATCH(R$2, '[1]09-10-11'!$A$4:$EA$4, 0))</f>
        <v>11725</v>
      </c>
      <c r="S424" s="41"/>
      <c r="T424" s="41" t="e">
        <f>VLOOKUP($B424,'[1]09-10-11'!$A$4:$EA$400,MATCH(T$2, '[1]09-10-11'!$A$4:$EA$4, 0))</f>
        <v>#N/A</v>
      </c>
      <c r="U424" s="41"/>
      <c r="V424" s="41">
        <f>VLOOKUP($B424,'[1]09-10-11'!$A$4:$EA$400,MATCH(V$2, '[1]09-10-11'!$A$4:$EA$4, 0))</f>
        <v>11725</v>
      </c>
      <c r="W424" s="41"/>
      <c r="X424" s="41">
        <f>VLOOKUP($B424,'[1]09-10-11'!$A$4:$EA$400,MATCH(X$2, '[1]09-10-11'!$A$4:$EA$4, 0))</f>
        <v>13115</v>
      </c>
      <c r="Y424" s="41"/>
      <c r="Z424" s="100">
        <f t="shared" si="166"/>
        <v>1390</v>
      </c>
      <c r="AA424" s="100"/>
      <c r="AB424" s="183">
        <f t="shared" si="167"/>
        <v>0.11855010660980803</v>
      </c>
      <c r="AC424" s="161"/>
      <c r="AD424" s="100">
        <f t="shared" si="168"/>
        <v>1390</v>
      </c>
      <c r="AE424" s="100"/>
      <c r="AF424" s="183">
        <f t="shared" si="169"/>
        <v>0.11855010660980803</v>
      </c>
      <c r="AG424" s="100"/>
      <c r="AH424" s="41">
        <f t="shared" si="170"/>
        <v>-2769</v>
      </c>
      <c r="AI424" s="41"/>
      <c r="AJ424" s="181">
        <f t="shared" si="171"/>
        <v>-0.17432636615462105</v>
      </c>
      <c r="AK424" s="161"/>
      <c r="AL424" s="41">
        <f t="shared" si="172"/>
        <v>1390</v>
      </c>
      <c r="AM424" s="100"/>
      <c r="AN424" s="181">
        <f t="shared" si="173"/>
        <v>0.11855010660980803</v>
      </c>
      <c r="AP424" s="41" t="str">
        <f t="shared" si="174"/>
        <v/>
      </c>
      <c r="AQ424" s="100"/>
      <c r="AR424" s="181" t="e">
        <f t="shared" si="175"/>
        <v>#N/A</v>
      </c>
      <c r="AS424" s="100"/>
      <c r="AT424" s="100" t="str">
        <f t="shared" si="176"/>
        <v/>
      </c>
      <c r="AU424" s="100"/>
      <c r="AV424" s="183" t="e">
        <f t="shared" si="177"/>
        <v>#N/A</v>
      </c>
      <c r="AW424" s="100"/>
      <c r="AX424" s="100">
        <f t="shared" si="178"/>
        <v>-4159</v>
      </c>
      <c r="AY424" s="100"/>
      <c r="AZ424" s="183">
        <f t="shared" si="179"/>
        <v>-0.26183580961974318</v>
      </c>
      <c r="BA424" s="100"/>
      <c r="BB424" s="100">
        <f t="shared" si="180"/>
        <v>0</v>
      </c>
      <c r="BC424" s="100"/>
      <c r="BD424" s="183">
        <f t="shared" si="181"/>
        <v>0</v>
      </c>
      <c r="BE424" s="100"/>
      <c r="BF424" s="41">
        <f t="shared" si="182"/>
        <v>0</v>
      </c>
      <c r="BG424" s="100"/>
      <c r="BH424" s="181">
        <f t="shared" si="183"/>
        <v>0</v>
      </c>
      <c r="BJ424" s="41" t="str">
        <f t="shared" si="184"/>
        <v/>
      </c>
      <c r="BK424" s="100"/>
      <c r="BL424" s="181" t="e">
        <f t="shared" si="185"/>
        <v>#N/A</v>
      </c>
      <c r="BM424" s="100"/>
    </row>
    <row r="425" spans="2:65" ht="15.75" customHeight="1">
      <c r="B425" s="231">
        <v>169.01</v>
      </c>
      <c r="C425" s="55">
        <v>2</v>
      </c>
      <c r="D425" s="13" t="s">
        <v>249</v>
      </c>
      <c r="F425" s="13"/>
      <c r="G425" s="4"/>
      <c r="H425" s="13"/>
      <c r="I425" s="4"/>
      <c r="J425" s="13"/>
      <c r="K425" s="23"/>
      <c r="L425" s="22" t="s">
        <v>33</v>
      </c>
      <c r="M425" s="125"/>
      <c r="N425" s="41">
        <f>VLOOKUP($B425,'[1]09-10-11'!$A$4:$EA$400,MATCH(N$2, '[1]09-10-11'!$A$4:$EA$4, 0))</f>
        <v>21</v>
      </c>
      <c r="O425" s="42"/>
      <c r="P425" s="41">
        <f>VLOOKUP($B425,'[1]09-10-11'!$A$4:$EA$400,MATCH(P$2, '[1]09-10-11'!$A$4:$EA$4, 0))</f>
        <v>0</v>
      </c>
      <c r="Q425" s="41"/>
      <c r="R425" s="41">
        <f>VLOOKUP($B425,'[1]09-10-11'!$A$4:$EA$400,MATCH(R$2, '[1]09-10-11'!$A$4:$EA$4, 0))</f>
        <v>0</v>
      </c>
      <c r="S425" s="41"/>
      <c r="T425" s="41" t="e">
        <f>VLOOKUP($B425,'[1]09-10-11'!$A$4:$EA$400,MATCH(T$2, '[1]09-10-11'!$A$4:$EA$4, 0))</f>
        <v>#N/A</v>
      </c>
      <c r="U425" s="41"/>
      <c r="V425" s="41">
        <f>VLOOKUP($B425,'[1]09-10-11'!$A$4:$EA$400,MATCH(V$2, '[1]09-10-11'!$A$4:$EA$4, 0))</f>
        <v>0</v>
      </c>
      <c r="W425" s="41"/>
      <c r="X425" s="41">
        <f>VLOOKUP($B425,'[1]09-10-11'!$A$4:$EA$400,MATCH(X$2, '[1]09-10-11'!$A$4:$EA$4, 0))</f>
        <v>0</v>
      </c>
      <c r="Y425" s="41"/>
      <c r="Z425" s="100">
        <f t="shared" si="166"/>
        <v>0</v>
      </c>
      <c r="AA425" s="100"/>
      <c r="AB425" s="183" t="str">
        <f t="shared" si="167"/>
        <v>---</v>
      </c>
      <c r="AC425" s="161"/>
      <c r="AD425" s="100">
        <f t="shared" si="168"/>
        <v>0</v>
      </c>
      <c r="AE425" s="100"/>
      <c r="AF425" s="183" t="str">
        <f t="shared" si="169"/>
        <v>---</v>
      </c>
      <c r="AG425" s="100"/>
      <c r="AH425" s="41">
        <f t="shared" si="170"/>
        <v>-21</v>
      </c>
      <c r="AI425" s="41"/>
      <c r="AJ425" s="181">
        <f t="shared" si="171"/>
        <v>-1</v>
      </c>
      <c r="AK425" s="161"/>
      <c r="AL425" s="41">
        <f t="shared" si="172"/>
        <v>0</v>
      </c>
      <c r="AM425" s="100"/>
      <c r="AN425" s="183" t="str">
        <f t="shared" si="173"/>
        <v>---</v>
      </c>
      <c r="AP425" s="41" t="str">
        <f t="shared" si="174"/>
        <v/>
      </c>
      <c r="AQ425" s="100"/>
      <c r="AR425" s="181" t="e">
        <f t="shared" si="175"/>
        <v>#N/A</v>
      </c>
      <c r="AS425" s="100"/>
      <c r="AT425" s="100" t="str">
        <f t="shared" si="176"/>
        <v/>
      </c>
      <c r="AU425" s="100"/>
      <c r="AV425" s="183" t="e">
        <f t="shared" si="177"/>
        <v>#N/A</v>
      </c>
      <c r="AW425" s="100"/>
      <c r="AX425" s="100">
        <f t="shared" si="178"/>
        <v>-21</v>
      </c>
      <c r="AY425" s="100"/>
      <c r="AZ425" s="183">
        <f t="shared" si="179"/>
        <v>-1</v>
      </c>
      <c r="BA425" s="100"/>
      <c r="BB425" s="100">
        <f t="shared" si="180"/>
        <v>0</v>
      </c>
      <c r="BC425" s="100"/>
      <c r="BD425" s="183" t="str">
        <f t="shared" si="181"/>
        <v>---</v>
      </c>
      <c r="BE425" s="100"/>
      <c r="BF425" s="41">
        <f t="shared" si="182"/>
        <v>0</v>
      </c>
      <c r="BG425" s="100"/>
      <c r="BH425" s="183" t="str">
        <f t="shared" si="183"/>
        <v>---</v>
      </c>
      <c r="BJ425" s="41" t="str">
        <f t="shared" si="184"/>
        <v/>
      </c>
      <c r="BK425" s="100"/>
      <c r="BL425" s="181" t="e">
        <f t="shared" si="185"/>
        <v>#N/A</v>
      </c>
      <c r="BM425" s="100"/>
    </row>
    <row r="426" spans="2:65" ht="15.75" customHeight="1">
      <c r="B426" s="231">
        <v>169.02</v>
      </c>
      <c r="C426" s="55">
        <v>3</v>
      </c>
      <c r="D426" s="13" t="s">
        <v>147</v>
      </c>
      <c r="F426" s="13"/>
      <c r="G426" s="4"/>
      <c r="H426" s="13"/>
      <c r="I426" s="4"/>
      <c r="J426" s="13"/>
      <c r="K426" s="23"/>
      <c r="L426" s="22" t="s">
        <v>33</v>
      </c>
      <c r="M426" s="125"/>
      <c r="N426" s="41">
        <f>VLOOKUP($B426,'[1]09-10-11'!$A$4:$EA$400,MATCH(N$2, '[1]09-10-11'!$A$4:$EA$4, 0))</f>
        <v>-31199</v>
      </c>
      <c r="O426" s="42"/>
      <c r="P426" s="41">
        <f>VLOOKUP($B426,'[1]09-10-11'!$A$4:$EA$400,MATCH(P$2, '[1]09-10-11'!$A$4:$EA$4, 0))</f>
        <v>0</v>
      </c>
      <c r="Q426" s="41"/>
      <c r="R426" s="41">
        <f>VLOOKUP($B426,'[1]09-10-11'!$A$4:$EA$400,MATCH(R$2, '[1]09-10-11'!$A$4:$EA$4, 0))</f>
        <v>0</v>
      </c>
      <c r="S426" s="41"/>
      <c r="T426" s="41" t="e">
        <f>VLOOKUP($B426,'[1]09-10-11'!$A$4:$EA$400,MATCH(T$2, '[1]09-10-11'!$A$4:$EA$4, 0))</f>
        <v>#N/A</v>
      </c>
      <c r="U426" s="41"/>
      <c r="V426" s="41">
        <f>VLOOKUP($B426,'[1]09-10-11'!$A$4:$EA$400,MATCH(V$2, '[1]09-10-11'!$A$4:$EA$4, 0))</f>
        <v>0</v>
      </c>
      <c r="W426" s="41"/>
      <c r="X426" s="41">
        <f>VLOOKUP($B426,'[1]09-10-11'!$A$4:$EA$400,MATCH(X$2, '[1]09-10-11'!$A$4:$EA$4, 0))</f>
        <v>0</v>
      </c>
      <c r="Y426" s="41"/>
      <c r="Z426" s="100">
        <f t="shared" si="166"/>
        <v>0</v>
      </c>
      <c r="AA426" s="100"/>
      <c r="AB426" s="183" t="str">
        <f t="shared" si="167"/>
        <v>---</v>
      </c>
      <c r="AC426" s="161"/>
      <c r="AD426" s="100">
        <f t="shared" si="168"/>
        <v>0</v>
      </c>
      <c r="AE426" s="100"/>
      <c r="AF426" s="183" t="str">
        <f t="shared" si="169"/>
        <v>---</v>
      </c>
      <c r="AG426" s="100"/>
      <c r="AH426" s="41">
        <f t="shared" si="170"/>
        <v>31199</v>
      </c>
      <c r="AI426" s="41"/>
      <c r="AJ426" s="181">
        <f t="shared" si="171"/>
        <v>-1</v>
      </c>
      <c r="AK426" s="161"/>
      <c r="AL426" s="41">
        <f t="shared" si="172"/>
        <v>0</v>
      </c>
      <c r="AM426" s="100"/>
      <c r="AN426" s="183" t="str">
        <f t="shared" si="173"/>
        <v>---</v>
      </c>
      <c r="AP426" s="41" t="str">
        <f t="shared" si="174"/>
        <v/>
      </c>
      <c r="AQ426" s="100"/>
      <c r="AR426" s="181" t="e">
        <f t="shared" si="175"/>
        <v>#N/A</v>
      </c>
      <c r="AS426" s="100"/>
      <c r="AT426" s="100" t="str">
        <f t="shared" si="176"/>
        <v/>
      </c>
      <c r="AU426" s="100"/>
      <c r="AV426" s="183" t="e">
        <f t="shared" si="177"/>
        <v>#N/A</v>
      </c>
      <c r="AW426" s="100"/>
      <c r="AX426" s="100">
        <f t="shared" si="178"/>
        <v>31199</v>
      </c>
      <c r="AY426" s="100"/>
      <c r="AZ426" s="183">
        <f t="shared" si="179"/>
        <v>-1</v>
      </c>
      <c r="BA426" s="100"/>
      <c r="BB426" s="100">
        <f t="shared" si="180"/>
        <v>0</v>
      </c>
      <c r="BC426" s="100"/>
      <c r="BD426" s="183" t="str">
        <f t="shared" si="181"/>
        <v>---</v>
      </c>
      <c r="BE426" s="100"/>
      <c r="BF426" s="41">
        <f t="shared" si="182"/>
        <v>0</v>
      </c>
      <c r="BG426" s="100"/>
      <c r="BH426" s="183" t="str">
        <f t="shared" si="183"/>
        <v>---</v>
      </c>
      <c r="BJ426" s="41" t="str">
        <f t="shared" si="184"/>
        <v/>
      </c>
      <c r="BK426" s="100"/>
      <c r="BL426" s="181" t="e">
        <f t="shared" si="185"/>
        <v>#N/A</v>
      </c>
      <c r="BM426" s="100"/>
    </row>
    <row r="427" spans="2:65" ht="15.75" customHeight="1">
      <c r="B427" s="231">
        <v>169.03</v>
      </c>
      <c r="C427" s="55">
        <v>4</v>
      </c>
      <c r="D427" s="13" t="s">
        <v>148</v>
      </c>
      <c r="F427" s="13"/>
      <c r="G427" s="4"/>
      <c r="H427" s="13"/>
      <c r="I427" s="4"/>
      <c r="J427" s="13"/>
      <c r="K427" s="23"/>
      <c r="L427" s="22" t="s">
        <v>33</v>
      </c>
      <c r="M427" s="125"/>
      <c r="N427" s="81">
        <f>VLOOKUP($B427,'[1]09-10-11'!$A$4:$EA$400,MATCH(N$2, '[1]09-10-11'!$A$4:$EA$4, 0))</f>
        <v>-31178</v>
      </c>
      <c r="O427" s="42"/>
      <c r="P427" s="81">
        <f>VLOOKUP($B427,'[1]09-10-11'!$A$4:$EA$400,MATCH(P$2, '[1]09-10-11'!$A$4:$EA$4, 0))</f>
        <v>0</v>
      </c>
      <c r="Q427" s="81"/>
      <c r="R427" s="81">
        <f>VLOOKUP($B427,'[1]09-10-11'!$A$4:$EA$400,MATCH(R$2, '[1]09-10-11'!$A$4:$EA$4, 0))</f>
        <v>0</v>
      </c>
      <c r="S427" s="81"/>
      <c r="T427" s="81" t="e">
        <f>VLOOKUP($B427,'[1]09-10-11'!$A$4:$EA$400,MATCH(T$2, '[1]09-10-11'!$A$4:$EA$4, 0))</f>
        <v>#N/A</v>
      </c>
      <c r="U427" s="81"/>
      <c r="V427" s="81">
        <f>VLOOKUP($B427,'[1]09-10-11'!$A$4:$EA$400,MATCH(V$2, '[1]09-10-11'!$A$4:$EA$4, 0))</f>
        <v>0</v>
      </c>
      <c r="W427" s="81"/>
      <c r="X427" s="81">
        <f>VLOOKUP($B427,'[1]09-10-11'!$A$4:$EA$400,MATCH(X$2, '[1]09-10-11'!$A$4:$EA$4, 0))</f>
        <v>0</v>
      </c>
      <c r="Y427" s="41"/>
      <c r="Z427" s="172">
        <f t="shared" si="166"/>
        <v>0</v>
      </c>
      <c r="AA427" s="172"/>
      <c r="AB427" s="184" t="str">
        <f t="shared" si="167"/>
        <v>---</v>
      </c>
      <c r="AC427" s="156"/>
      <c r="AD427" s="172">
        <f t="shared" si="168"/>
        <v>0</v>
      </c>
      <c r="AE427" s="172"/>
      <c r="AF427" s="184" t="str">
        <f t="shared" si="169"/>
        <v>---</v>
      </c>
      <c r="AG427" s="100"/>
      <c r="AH427" s="81">
        <f t="shared" si="170"/>
        <v>31178</v>
      </c>
      <c r="AI427" s="81"/>
      <c r="AJ427" s="182">
        <f t="shared" si="171"/>
        <v>-1</v>
      </c>
      <c r="AK427" s="156"/>
      <c r="AL427" s="81">
        <f t="shared" si="172"/>
        <v>0</v>
      </c>
      <c r="AM427" s="172"/>
      <c r="AN427" s="184" t="str">
        <f t="shared" si="173"/>
        <v>---</v>
      </c>
      <c r="AP427" s="81" t="str">
        <f t="shared" si="174"/>
        <v/>
      </c>
      <c r="AQ427" s="172"/>
      <c r="AR427" s="182" t="e">
        <f t="shared" si="175"/>
        <v>#N/A</v>
      </c>
      <c r="AS427" s="100"/>
      <c r="AT427" s="172" t="str">
        <f t="shared" si="176"/>
        <v/>
      </c>
      <c r="AU427" s="172"/>
      <c r="AV427" s="184" t="e">
        <f t="shared" si="177"/>
        <v>#N/A</v>
      </c>
      <c r="AW427" s="100"/>
      <c r="AX427" s="172">
        <f t="shared" si="178"/>
        <v>31178</v>
      </c>
      <c r="AY427" s="172"/>
      <c r="AZ427" s="184">
        <f t="shared" si="179"/>
        <v>-1</v>
      </c>
      <c r="BA427" s="100"/>
      <c r="BB427" s="172">
        <f t="shared" si="180"/>
        <v>0</v>
      </c>
      <c r="BC427" s="172"/>
      <c r="BD427" s="184" t="str">
        <f t="shared" si="181"/>
        <v>---</v>
      </c>
      <c r="BE427" s="100"/>
      <c r="BF427" s="81">
        <f t="shared" si="182"/>
        <v>0</v>
      </c>
      <c r="BG427" s="172"/>
      <c r="BH427" s="184" t="str">
        <f t="shared" si="183"/>
        <v>---</v>
      </c>
      <c r="BJ427" s="81" t="str">
        <f t="shared" si="184"/>
        <v/>
      </c>
      <c r="BK427" s="172"/>
      <c r="BL427" s="182" t="e">
        <f t="shared" si="185"/>
        <v>#N/A</v>
      </c>
      <c r="BM427" s="100"/>
    </row>
    <row r="428" spans="2:65">
      <c r="M428" s="125"/>
      <c r="N428" s="125"/>
      <c r="P428" s="125"/>
      <c r="Q428" s="125"/>
      <c r="R428" s="125"/>
      <c r="S428" s="125"/>
      <c r="T428" s="125"/>
      <c r="U428" s="125"/>
      <c r="V428" s="125"/>
      <c r="W428" s="125"/>
      <c r="X428" s="125"/>
      <c r="Y428" s="125"/>
      <c r="Z428" s="41" t="str">
        <f t="shared" si="166"/>
        <v/>
      </c>
      <c r="AA428" s="125"/>
      <c r="AB428" s="181" t="str">
        <f t="shared" si="167"/>
        <v/>
      </c>
      <c r="AC428" s="161"/>
      <c r="AD428" s="41" t="str">
        <f t="shared" si="168"/>
        <v/>
      </c>
      <c r="AE428" s="125"/>
      <c r="AF428" s="181" t="str">
        <f t="shared" si="169"/>
        <v/>
      </c>
      <c r="AG428" s="125"/>
      <c r="AH428" s="41" t="str">
        <f t="shared" si="170"/>
        <v/>
      </c>
      <c r="AI428" s="125"/>
      <c r="AJ428" s="181" t="str">
        <f t="shared" si="171"/>
        <v/>
      </c>
      <c r="AK428" s="161"/>
      <c r="AL428" s="41" t="str">
        <f t="shared" si="172"/>
        <v/>
      </c>
      <c r="AM428" s="125"/>
      <c r="AN428" s="181" t="str">
        <f t="shared" si="173"/>
        <v/>
      </c>
      <c r="AP428" s="41" t="str">
        <f t="shared" si="174"/>
        <v/>
      </c>
      <c r="AQ428" s="125"/>
      <c r="AR428" s="181" t="str">
        <f t="shared" si="175"/>
        <v/>
      </c>
      <c r="AS428" s="125"/>
      <c r="AT428" s="41" t="str">
        <f t="shared" si="176"/>
        <v/>
      </c>
      <c r="AU428" s="125"/>
      <c r="AV428" s="181" t="str">
        <f t="shared" si="177"/>
        <v/>
      </c>
      <c r="AW428" s="125"/>
      <c r="AX428" s="41" t="str">
        <f t="shared" si="178"/>
        <v/>
      </c>
      <c r="AY428" s="125"/>
      <c r="AZ428" s="181" t="str">
        <f t="shared" si="179"/>
        <v/>
      </c>
      <c r="BA428" s="125"/>
      <c r="BB428" s="41" t="str">
        <f t="shared" si="180"/>
        <v/>
      </c>
      <c r="BC428" s="125"/>
      <c r="BD428" s="181" t="str">
        <f t="shared" si="181"/>
        <v/>
      </c>
      <c r="BE428" s="125"/>
      <c r="BF428" s="41" t="str">
        <f t="shared" si="182"/>
        <v/>
      </c>
      <c r="BG428" s="125"/>
      <c r="BH428" s="181" t="str">
        <f t="shared" si="183"/>
        <v/>
      </c>
      <c r="BJ428" s="41" t="str">
        <f t="shared" si="184"/>
        <v/>
      </c>
      <c r="BK428" s="125"/>
      <c r="BL428" s="181" t="str">
        <f t="shared" si="185"/>
        <v/>
      </c>
      <c r="BM428" s="125"/>
    </row>
    <row r="429" spans="2:65" ht="15.75" customHeight="1">
      <c r="B429" s="231"/>
      <c r="C429" s="55"/>
      <c r="D429" s="13"/>
      <c r="E429" s="13"/>
      <c r="F429" s="13"/>
      <c r="G429" s="4"/>
      <c r="H429" s="13" t="s">
        <v>250</v>
      </c>
      <c r="I429" s="4"/>
      <c r="J429" s="13"/>
      <c r="K429" s="23"/>
      <c r="L429" s="22"/>
      <c r="M429" s="125"/>
      <c r="N429" s="41">
        <f>SUM(N424+N425)</f>
        <v>15905</v>
      </c>
      <c r="O429" s="42"/>
      <c r="P429" s="41">
        <f>SUM(P424+P425)</f>
        <v>11725</v>
      </c>
      <c r="Q429" s="41"/>
      <c r="R429" s="41">
        <f>SUM(R424+R425)</f>
        <v>11725</v>
      </c>
      <c r="S429" s="41"/>
      <c r="T429" s="41" t="e">
        <f>SUM(T424+T425)</f>
        <v>#N/A</v>
      </c>
      <c r="U429" s="41"/>
      <c r="V429" s="41">
        <f>SUM(V424+V425)</f>
        <v>11725</v>
      </c>
      <c r="W429" s="41"/>
      <c r="X429" s="41">
        <f>SUM(X424+X425)</f>
        <v>13115</v>
      </c>
      <c r="Y429" s="41"/>
      <c r="Z429" s="41">
        <f t="shared" si="166"/>
        <v>1390</v>
      </c>
      <c r="AA429" s="41"/>
      <c r="AB429" s="181">
        <f t="shared" si="167"/>
        <v>0.11855010660980803</v>
      </c>
      <c r="AC429" s="161"/>
      <c r="AD429" s="41">
        <f t="shared" si="168"/>
        <v>1390</v>
      </c>
      <c r="AE429" s="41"/>
      <c r="AF429" s="181">
        <f t="shared" si="169"/>
        <v>0.11855010660980803</v>
      </c>
      <c r="AG429" s="41"/>
      <c r="AH429" s="41">
        <f t="shared" si="170"/>
        <v>-2790</v>
      </c>
      <c r="AI429" s="41"/>
      <c r="AJ429" s="181">
        <f t="shared" si="171"/>
        <v>-0.17541653568060356</v>
      </c>
      <c r="AK429" s="161"/>
      <c r="AL429" s="41">
        <f t="shared" si="172"/>
        <v>1390</v>
      </c>
      <c r="AM429" s="41"/>
      <c r="AN429" s="181">
        <f t="shared" si="173"/>
        <v>0.11855010660980803</v>
      </c>
      <c r="AP429" s="41" t="str">
        <f t="shared" si="174"/>
        <v/>
      </c>
      <c r="AQ429" s="41"/>
      <c r="AR429" s="181" t="e">
        <f t="shared" si="175"/>
        <v>#N/A</v>
      </c>
      <c r="AS429" s="41"/>
      <c r="AT429" s="41" t="str">
        <f t="shared" si="176"/>
        <v/>
      </c>
      <c r="AU429" s="41"/>
      <c r="AV429" s="181" t="e">
        <f t="shared" si="177"/>
        <v>#N/A</v>
      </c>
      <c r="AW429" s="41"/>
      <c r="AX429" s="41">
        <f t="shared" si="178"/>
        <v>-4180</v>
      </c>
      <c r="AY429" s="41"/>
      <c r="AZ429" s="181">
        <f t="shared" si="179"/>
        <v>-0.26281043696950646</v>
      </c>
      <c r="BA429" s="41"/>
      <c r="BB429" s="41">
        <f t="shared" si="180"/>
        <v>0</v>
      </c>
      <c r="BC429" s="41"/>
      <c r="BD429" s="181">
        <f t="shared" si="181"/>
        <v>0</v>
      </c>
      <c r="BE429" s="41"/>
      <c r="BF429" s="41">
        <f t="shared" si="182"/>
        <v>0</v>
      </c>
      <c r="BG429" s="41"/>
      <c r="BH429" s="181">
        <f t="shared" si="183"/>
        <v>0</v>
      </c>
      <c r="BJ429" s="41" t="str">
        <f t="shared" si="184"/>
        <v/>
      </c>
      <c r="BK429" s="41"/>
      <c r="BL429" s="181" t="e">
        <f t="shared" si="185"/>
        <v>#N/A</v>
      </c>
      <c r="BM429" s="41"/>
    </row>
    <row r="430" spans="2:65" ht="15.75" customHeight="1">
      <c r="B430" s="231"/>
      <c r="C430" s="55"/>
      <c r="D430" s="13"/>
      <c r="E430" s="13"/>
      <c r="F430" s="13"/>
      <c r="G430" s="4"/>
      <c r="H430" s="13" t="s">
        <v>361</v>
      </c>
      <c r="I430" s="4"/>
      <c r="J430" s="13"/>
      <c r="K430" s="23"/>
      <c r="L430" s="22"/>
      <c r="M430" s="125"/>
      <c r="N430" s="41">
        <f>SUM(N424+N427)</f>
        <v>-15294</v>
      </c>
      <c r="O430" s="42"/>
      <c r="P430" s="41">
        <f>SUM(P424+P427)</f>
        <v>11725</v>
      </c>
      <c r="Q430" s="41"/>
      <c r="R430" s="41">
        <f>SUM(R424+R427)</f>
        <v>11725</v>
      </c>
      <c r="S430" s="41"/>
      <c r="T430" s="41" t="e">
        <f>SUM(T424+T427)</f>
        <v>#N/A</v>
      </c>
      <c r="U430" s="41"/>
      <c r="V430" s="41">
        <f>SUM(V424+V427)</f>
        <v>11725</v>
      </c>
      <c r="W430" s="41"/>
      <c r="X430" s="41">
        <f>SUM(X424+X427)</f>
        <v>13115</v>
      </c>
      <c r="Y430" s="41"/>
      <c r="Z430" s="41">
        <f t="shared" si="166"/>
        <v>1390</v>
      </c>
      <c r="AA430" s="41"/>
      <c r="AB430" s="181">
        <f t="shared" si="167"/>
        <v>0.11855010660980803</v>
      </c>
      <c r="AC430" s="161"/>
      <c r="AD430" s="41">
        <f t="shared" si="168"/>
        <v>1390</v>
      </c>
      <c r="AE430" s="41"/>
      <c r="AF430" s="181">
        <f t="shared" si="169"/>
        <v>0.11855010660980803</v>
      </c>
      <c r="AG430" s="41"/>
      <c r="AH430" s="41">
        <f t="shared" si="170"/>
        <v>28409</v>
      </c>
      <c r="AI430" s="41"/>
      <c r="AJ430" s="181">
        <f t="shared" si="171"/>
        <v>-1.857525827121747</v>
      </c>
      <c r="AK430" s="161"/>
      <c r="AL430" s="41">
        <f t="shared" si="172"/>
        <v>1390</v>
      </c>
      <c r="AM430" s="41"/>
      <c r="AN430" s="181">
        <f t="shared" si="173"/>
        <v>0.11855010660980803</v>
      </c>
      <c r="AP430" s="41" t="str">
        <f t="shared" si="174"/>
        <v/>
      </c>
      <c r="AQ430" s="41"/>
      <c r="AR430" s="181" t="e">
        <f t="shared" si="175"/>
        <v>#N/A</v>
      </c>
      <c r="AS430" s="41"/>
      <c r="AT430" s="41" t="str">
        <f t="shared" si="176"/>
        <v/>
      </c>
      <c r="AU430" s="41"/>
      <c r="AV430" s="181" t="e">
        <f t="shared" si="177"/>
        <v>#N/A</v>
      </c>
      <c r="AW430" s="41"/>
      <c r="AX430" s="41">
        <f t="shared" si="178"/>
        <v>27019</v>
      </c>
      <c r="AY430" s="41"/>
      <c r="AZ430" s="181">
        <f t="shared" si="179"/>
        <v>-1.7666405126193279</v>
      </c>
      <c r="BA430" s="41"/>
      <c r="BB430" s="41">
        <f t="shared" si="180"/>
        <v>0</v>
      </c>
      <c r="BC430" s="41"/>
      <c r="BD430" s="181">
        <f t="shared" si="181"/>
        <v>0</v>
      </c>
      <c r="BE430" s="41"/>
      <c r="BF430" s="41">
        <f t="shared" si="182"/>
        <v>0</v>
      </c>
      <c r="BG430" s="41"/>
      <c r="BH430" s="181">
        <f t="shared" si="183"/>
        <v>0</v>
      </c>
      <c r="BJ430" s="41" t="str">
        <f t="shared" si="184"/>
        <v/>
      </c>
      <c r="BK430" s="41"/>
      <c r="BL430" s="181" t="e">
        <f t="shared" si="185"/>
        <v>#N/A</v>
      </c>
      <c r="BM430" s="41"/>
    </row>
    <row r="431" spans="2:65" ht="15.75" customHeight="1">
      <c r="B431" s="231"/>
      <c r="C431" s="55"/>
      <c r="D431" s="13"/>
      <c r="E431" s="13"/>
      <c r="F431" s="13"/>
      <c r="G431" s="4"/>
      <c r="H431" s="13"/>
      <c r="I431" s="4"/>
      <c r="J431" s="13"/>
      <c r="K431" s="23"/>
      <c r="L431" s="22"/>
      <c r="M431" s="125"/>
      <c r="N431" s="125"/>
      <c r="O431" s="42"/>
      <c r="P431" s="125"/>
      <c r="Q431" s="125"/>
      <c r="R431" s="125"/>
      <c r="S431" s="125"/>
      <c r="T431" s="125"/>
      <c r="U431" s="125"/>
      <c r="V431" s="125"/>
      <c r="W431" s="125"/>
      <c r="X431" s="125"/>
      <c r="Y431" s="125"/>
      <c r="Z431" s="41" t="str">
        <f t="shared" si="166"/>
        <v/>
      </c>
      <c r="AA431" s="125"/>
      <c r="AB431" s="181" t="str">
        <f t="shared" si="167"/>
        <v/>
      </c>
      <c r="AC431" s="161"/>
      <c r="AD431" s="41" t="str">
        <f t="shared" si="168"/>
        <v/>
      </c>
      <c r="AE431" s="125"/>
      <c r="AF431" s="181" t="str">
        <f t="shared" si="169"/>
        <v/>
      </c>
      <c r="AG431" s="125"/>
      <c r="AH431" s="41" t="str">
        <f t="shared" si="170"/>
        <v/>
      </c>
      <c r="AI431" s="125"/>
      <c r="AJ431" s="181" t="str">
        <f t="shared" si="171"/>
        <v/>
      </c>
      <c r="AK431" s="161"/>
      <c r="AL431" s="41" t="str">
        <f t="shared" si="172"/>
        <v/>
      </c>
      <c r="AM431" s="125"/>
      <c r="AN431" s="181" t="str">
        <f t="shared" si="173"/>
        <v/>
      </c>
      <c r="AP431" s="41" t="str">
        <f t="shared" si="174"/>
        <v/>
      </c>
      <c r="AQ431" s="125"/>
      <c r="AR431" s="181" t="str">
        <f t="shared" si="175"/>
        <v/>
      </c>
      <c r="AS431" s="125"/>
      <c r="AT431" s="41" t="str">
        <f t="shared" si="176"/>
        <v/>
      </c>
      <c r="AU431" s="125"/>
      <c r="AV431" s="181" t="str">
        <f t="shared" si="177"/>
        <v/>
      </c>
      <c r="AW431" s="125"/>
      <c r="AX431" s="41" t="str">
        <f t="shared" si="178"/>
        <v/>
      </c>
      <c r="AY431" s="125"/>
      <c r="AZ431" s="181" t="str">
        <f t="shared" si="179"/>
        <v/>
      </c>
      <c r="BA431" s="125"/>
      <c r="BB431" s="41" t="str">
        <f t="shared" si="180"/>
        <v/>
      </c>
      <c r="BC431" s="125"/>
      <c r="BD431" s="181" t="str">
        <f t="shared" si="181"/>
        <v/>
      </c>
      <c r="BE431" s="125"/>
      <c r="BF431" s="41" t="str">
        <f t="shared" si="182"/>
        <v/>
      </c>
      <c r="BG431" s="125"/>
      <c r="BH431" s="181" t="str">
        <f t="shared" si="183"/>
        <v/>
      </c>
      <c r="BJ431" s="41" t="str">
        <f t="shared" si="184"/>
        <v/>
      </c>
      <c r="BK431" s="125"/>
      <c r="BL431" s="181" t="str">
        <f t="shared" si="185"/>
        <v/>
      </c>
      <c r="BM431" s="125"/>
    </row>
    <row r="432" spans="2:65" ht="15.75" customHeight="1">
      <c r="B432" s="231"/>
      <c r="C432" s="13"/>
      <c r="D432" s="13"/>
      <c r="E432" s="13"/>
      <c r="F432" s="13"/>
      <c r="G432" s="53" t="s">
        <v>40</v>
      </c>
      <c r="H432" s="53"/>
      <c r="I432" s="37"/>
      <c r="J432" s="53"/>
      <c r="K432" s="28"/>
      <c r="L432" s="29" t="s">
        <v>33</v>
      </c>
      <c r="M432" s="133"/>
      <c r="N432" s="82">
        <f>N429</f>
        <v>15905</v>
      </c>
      <c r="O432" s="83"/>
      <c r="P432" s="82">
        <f>P429</f>
        <v>11725</v>
      </c>
      <c r="Q432" s="82"/>
      <c r="R432" s="82">
        <f>R429</f>
        <v>11725</v>
      </c>
      <c r="S432" s="82"/>
      <c r="T432" s="82" t="e">
        <f>T429</f>
        <v>#N/A</v>
      </c>
      <c r="U432" s="82"/>
      <c r="V432" s="82">
        <f>V429</f>
        <v>11725</v>
      </c>
      <c r="W432" s="82"/>
      <c r="X432" s="82">
        <f>X429</f>
        <v>13115</v>
      </c>
      <c r="Y432" s="82"/>
      <c r="Z432" s="82">
        <f t="shared" si="166"/>
        <v>1390</v>
      </c>
      <c r="AA432" s="82"/>
      <c r="AB432" s="185">
        <f t="shared" si="167"/>
        <v>0.11855010660980803</v>
      </c>
      <c r="AC432" s="159"/>
      <c r="AD432" s="82">
        <f t="shared" si="168"/>
        <v>1390</v>
      </c>
      <c r="AE432" s="82"/>
      <c r="AF432" s="185">
        <f t="shared" si="169"/>
        <v>0.11855010660980803</v>
      </c>
      <c r="AG432" s="82"/>
      <c r="AH432" s="82">
        <f t="shared" si="170"/>
        <v>-2790</v>
      </c>
      <c r="AI432" s="82"/>
      <c r="AJ432" s="185">
        <f t="shared" si="171"/>
        <v>-0.17541653568060356</v>
      </c>
      <c r="AK432" s="159"/>
      <c r="AL432" s="82">
        <f t="shared" si="172"/>
        <v>1390</v>
      </c>
      <c r="AM432" s="82"/>
      <c r="AN432" s="185">
        <f t="shared" si="173"/>
        <v>0.11855010660980803</v>
      </c>
      <c r="AP432" s="82" t="str">
        <f t="shared" si="174"/>
        <v/>
      </c>
      <c r="AQ432" s="82"/>
      <c r="AR432" s="185" t="e">
        <f t="shared" si="175"/>
        <v>#N/A</v>
      </c>
      <c r="AS432" s="82"/>
      <c r="AT432" s="82" t="str">
        <f t="shared" si="176"/>
        <v/>
      </c>
      <c r="AU432" s="82"/>
      <c r="AV432" s="185" t="e">
        <f t="shared" si="177"/>
        <v>#N/A</v>
      </c>
      <c r="AW432" s="82"/>
      <c r="AX432" s="82">
        <f t="shared" si="178"/>
        <v>-4180</v>
      </c>
      <c r="AY432" s="82"/>
      <c r="AZ432" s="185">
        <f t="shared" si="179"/>
        <v>-0.26281043696950646</v>
      </c>
      <c r="BA432" s="82"/>
      <c r="BB432" s="82">
        <f t="shared" si="180"/>
        <v>0</v>
      </c>
      <c r="BC432" s="82"/>
      <c r="BD432" s="185">
        <f t="shared" si="181"/>
        <v>0</v>
      </c>
      <c r="BE432" s="82"/>
      <c r="BF432" s="82">
        <f t="shared" si="182"/>
        <v>0</v>
      </c>
      <c r="BG432" s="82"/>
      <c r="BH432" s="185">
        <f t="shared" si="183"/>
        <v>0</v>
      </c>
      <c r="BJ432" s="82" t="str">
        <f t="shared" si="184"/>
        <v/>
      </c>
      <c r="BK432" s="82"/>
      <c r="BL432" s="185" t="e">
        <f t="shared" si="185"/>
        <v>#N/A</v>
      </c>
      <c r="BM432" s="82"/>
    </row>
    <row r="433" spans="2:65" ht="15.75" customHeight="1">
      <c r="B433" s="231"/>
      <c r="C433" s="55"/>
      <c r="D433" s="13"/>
      <c r="E433" s="13"/>
      <c r="F433" s="13"/>
      <c r="G433" s="4"/>
      <c r="H433" s="13"/>
      <c r="I433" s="4"/>
      <c r="J433" s="13"/>
      <c r="K433" s="23"/>
      <c r="L433" s="22"/>
      <c r="M433" s="125"/>
      <c r="N433" s="125"/>
      <c r="O433" s="42"/>
      <c r="P433" s="125"/>
      <c r="Q433" s="125"/>
      <c r="R433" s="125"/>
      <c r="S433" s="125"/>
      <c r="T433" s="125"/>
      <c r="U433" s="125"/>
      <c r="V433" s="125"/>
      <c r="W433" s="125"/>
      <c r="X433" s="125"/>
      <c r="Y433" s="125"/>
      <c r="Z433" s="41" t="str">
        <f t="shared" si="166"/>
        <v/>
      </c>
      <c r="AA433" s="125"/>
      <c r="AB433" s="181" t="str">
        <f t="shared" si="167"/>
        <v/>
      </c>
      <c r="AC433" s="161"/>
      <c r="AD433" s="41" t="str">
        <f t="shared" si="168"/>
        <v/>
      </c>
      <c r="AE433" s="125"/>
      <c r="AF433" s="181" t="str">
        <f t="shared" si="169"/>
        <v/>
      </c>
      <c r="AG433" s="125"/>
      <c r="AH433" s="41" t="str">
        <f t="shared" si="170"/>
        <v/>
      </c>
      <c r="AI433" s="125"/>
      <c r="AJ433" s="181" t="str">
        <f t="shared" si="171"/>
        <v/>
      </c>
      <c r="AK433" s="161"/>
      <c r="AL433" s="41" t="str">
        <f t="shared" si="172"/>
        <v/>
      </c>
      <c r="AM433" s="125"/>
      <c r="AN433" s="181" t="str">
        <f t="shared" si="173"/>
        <v/>
      </c>
      <c r="AP433" s="41" t="str">
        <f t="shared" si="174"/>
        <v/>
      </c>
      <c r="AQ433" s="125"/>
      <c r="AR433" s="181" t="str">
        <f t="shared" si="175"/>
        <v/>
      </c>
      <c r="AS433" s="125"/>
      <c r="AT433" s="41" t="str">
        <f t="shared" si="176"/>
        <v/>
      </c>
      <c r="AU433" s="125"/>
      <c r="AV433" s="181" t="str">
        <f t="shared" si="177"/>
        <v/>
      </c>
      <c r="AW433" s="125"/>
      <c r="AX433" s="41" t="str">
        <f t="shared" si="178"/>
        <v/>
      </c>
      <c r="AY433" s="125"/>
      <c r="AZ433" s="181" t="str">
        <f t="shared" si="179"/>
        <v/>
      </c>
      <c r="BA433" s="125"/>
      <c r="BB433" s="41" t="str">
        <f t="shared" si="180"/>
        <v/>
      </c>
      <c r="BC433" s="125"/>
      <c r="BD433" s="181" t="str">
        <f t="shared" si="181"/>
        <v/>
      </c>
      <c r="BE433" s="125"/>
      <c r="BF433" s="41" t="str">
        <f t="shared" si="182"/>
        <v/>
      </c>
      <c r="BG433" s="125"/>
      <c r="BH433" s="181" t="str">
        <f t="shared" si="183"/>
        <v/>
      </c>
      <c r="BJ433" s="41" t="str">
        <f t="shared" si="184"/>
        <v/>
      </c>
      <c r="BK433" s="125"/>
      <c r="BL433" s="181" t="str">
        <f t="shared" si="185"/>
        <v/>
      </c>
      <c r="BM433" s="125"/>
    </row>
    <row r="434" spans="2:65" s="71" customFormat="1" ht="15.75" customHeight="1">
      <c r="B434" s="231"/>
      <c r="C434" s="71" t="s">
        <v>394</v>
      </c>
      <c r="D434" s="76"/>
      <c r="E434" s="76"/>
      <c r="F434" s="76"/>
      <c r="G434" s="70"/>
      <c r="H434" s="76"/>
      <c r="I434" s="70"/>
      <c r="J434" s="76"/>
      <c r="K434" s="201"/>
      <c r="L434" s="207"/>
      <c r="M434" s="194"/>
      <c r="N434" s="194"/>
      <c r="O434" s="3"/>
      <c r="P434" s="194"/>
      <c r="Q434" s="194"/>
      <c r="R434" s="194"/>
      <c r="S434" s="194"/>
      <c r="T434" s="194"/>
      <c r="U434" s="194"/>
      <c r="V434" s="194"/>
      <c r="W434" s="194"/>
      <c r="X434" s="194"/>
      <c r="Y434" s="194"/>
      <c r="Z434" s="195"/>
      <c r="AA434" s="194"/>
      <c r="AB434" s="204"/>
      <c r="AC434" s="203"/>
      <c r="AD434" s="195"/>
      <c r="AE434" s="194"/>
      <c r="AF434" s="204"/>
      <c r="AG434" s="194"/>
      <c r="AH434" s="195"/>
      <c r="AI434" s="194"/>
      <c r="AJ434" s="204"/>
      <c r="AK434" s="203"/>
      <c r="AL434" s="195"/>
      <c r="AM434" s="194"/>
      <c r="AN434" s="204"/>
      <c r="AP434" s="195"/>
      <c r="AQ434" s="194"/>
      <c r="AR434" s="204"/>
      <c r="AS434" s="194"/>
      <c r="AT434" s="195"/>
      <c r="AU434" s="194"/>
      <c r="AV434" s="204"/>
      <c r="AW434" s="194"/>
      <c r="AX434" s="195"/>
      <c r="AY434" s="194"/>
      <c r="AZ434" s="204"/>
      <c r="BA434" s="194"/>
      <c r="BB434" s="195"/>
      <c r="BC434" s="194"/>
      <c r="BD434" s="204"/>
      <c r="BE434" s="194"/>
      <c r="BF434" s="195"/>
      <c r="BG434" s="194"/>
      <c r="BH434" s="204"/>
      <c r="BJ434" s="195"/>
      <c r="BK434" s="194"/>
      <c r="BL434" s="204"/>
      <c r="BM434" s="194"/>
    </row>
    <row r="435" spans="2:65" s="71" customFormat="1" ht="15.75" customHeight="1">
      <c r="B435" s="231"/>
      <c r="C435" s="71" t="s">
        <v>392</v>
      </c>
      <c r="D435" s="208"/>
      <c r="E435" s="76"/>
      <c r="F435" s="76"/>
      <c r="G435" s="76"/>
      <c r="H435" s="76"/>
      <c r="I435" s="76"/>
      <c r="J435" s="76"/>
      <c r="K435" s="201"/>
      <c r="L435" s="209"/>
      <c r="M435" s="194"/>
      <c r="N435" s="194"/>
      <c r="O435" s="3"/>
      <c r="P435" s="194"/>
      <c r="Q435" s="194"/>
      <c r="R435" s="194"/>
      <c r="S435" s="194"/>
      <c r="T435" s="194"/>
      <c r="U435" s="194"/>
      <c r="V435" s="194"/>
      <c r="W435" s="194"/>
      <c r="X435" s="194"/>
      <c r="Y435" s="194"/>
      <c r="Z435" s="195"/>
      <c r="AA435" s="194"/>
      <c r="AB435" s="204"/>
      <c r="AC435" s="203"/>
      <c r="AD435" s="195"/>
      <c r="AE435" s="194"/>
      <c r="AF435" s="204"/>
      <c r="AG435" s="194"/>
      <c r="AH435" s="195"/>
      <c r="AI435" s="194"/>
      <c r="AJ435" s="204"/>
      <c r="AK435" s="203"/>
      <c r="AL435" s="195"/>
      <c r="AM435" s="194"/>
      <c r="AN435" s="204"/>
      <c r="AP435" s="195"/>
      <c r="AQ435" s="194"/>
      <c r="AR435" s="204"/>
      <c r="AS435" s="194"/>
      <c r="AT435" s="195"/>
      <c r="AU435" s="194"/>
      <c r="AV435" s="204"/>
      <c r="AW435" s="194"/>
      <c r="AX435" s="195"/>
      <c r="AY435" s="194"/>
      <c r="AZ435" s="204"/>
      <c r="BA435" s="194"/>
      <c r="BB435" s="195"/>
      <c r="BC435" s="194"/>
      <c r="BD435" s="204"/>
      <c r="BE435" s="194"/>
      <c r="BF435" s="195"/>
      <c r="BG435" s="194"/>
      <c r="BH435" s="204"/>
      <c r="BJ435" s="195"/>
      <c r="BK435" s="194"/>
      <c r="BL435" s="204"/>
      <c r="BM435" s="194"/>
    </row>
    <row r="436" spans="2:65" s="71" customFormat="1" ht="15.75" customHeight="1">
      <c r="B436" s="231"/>
      <c r="D436" s="208"/>
      <c r="E436" s="76"/>
      <c r="F436" s="76"/>
      <c r="G436" s="76"/>
      <c r="H436" s="76"/>
      <c r="I436" s="76"/>
      <c r="J436" s="76"/>
      <c r="K436" s="201"/>
      <c r="L436" s="209"/>
      <c r="M436" s="194"/>
      <c r="N436" s="194"/>
      <c r="O436" s="3"/>
      <c r="P436" s="194"/>
      <c r="Q436" s="194"/>
      <c r="R436" s="194"/>
      <c r="S436" s="194"/>
      <c r="T436" s="194"/>
      <c r="U436" s="194"/>
      <c r="V436" s="194"/>
      <c r="W436" s="194"/>
      <c r="X436" s="194"/>
      <c r="Y436" s="194"/>
      <c r="Z436" s="195"/>
      <c r="AA436" s="194"/>
      <c r="AB436" s="204"/>
      <c r="AC436" s="203"/>
      <c r="AD436" s="195"/>
      <c r="AE436" s="194"/>
      <c r="AF436" s="204"/>
      <c r="AG436" s="194"/>
      <c r="AH436" s="195"/>
      <c r="AI436" s="194"/>
      <c r="AJ436" s="204"/>
      <c r="AK436" s="203"/>
      <c r="AL436" s="195"/>
      <c r="AM436" s="194"/>
      <c r="AN436" s="204"/>
      <c r="AP436" s="195"/>
      <c r="AQ436" s="194"/>
      <c r="AR436" s="204"/>
      <c r="AS436" s="194"/>
      <c r="AT436" s="195"/>
      <c r="AU436" s="194"/>
      <c r="AV436" s="204"/>
      <c r="AW436" s="194"/>
      <c r="AX436" s="195"/>
      <c r="AY436" s="194"/>
      <c r="AZ436" s="204"/>
      <c r="BA436" s="194"/>
      <c r="BB436" s="195"/>
      <c r="BC436" s="194"/>
      <c r="BD436" s="204"/>
      <c r="BE436" s="194"/>
      <c r="BF436" s="195"/>
      <c r="BG436" s="194"/>
      <c r="BH436" s="204"/>
      <c r="BJ436" s="195"/>
      <c r="BK436" s="194"/>
      <c r="BL436" s="204"/>
      <c r="BM436" s="194"/>
    </row>
    <row r="437" spans="2:65" s="71" customFormat="1" ht="15.75" customHeight="1">
      <c r="B437" s="231"/>
      <c r="C437" s="71" t="s">
        <v>385</v>
      </c>
      <c r="D437" s="129"/>
      <c r="E437" s="76"/>
      <c r="F437" s="70"/>
      <c r="G437" s="70"/>
      <c r="H437" s="70"/>
      <c r="I437" s="70"/>
      <c r="J437" s="70"/>
      <c r="K437" s="70"/>
      <c r="L437" s="212"/>
      <c r="M437" s="194"/>
      <c r="N437" s="194"/>
      <c r="O437" s="3"/>
      <c r="P437" s="194"/>
      <c r="Q437" s="194"/>
      <c r="R437" s="194"/>
      <c r="S437" s="194"/>
      <c r="T437" s="194"/>
      <c r="U437" s="194"/>
      <c r="V437" s="194"/>
      <c r="W437" s="194"/>
      <c r="X437" s="194"/>
      <c r="Y437" s="194"/>
      <c r="Z437" s="195" t="str">
        <f>IF(AND(ISNUMBER($V437),ISNUMBER($X437)),IF((ABS($V437-$X437))&gt;0.49,$X437-$V437,0),"")</f>
        <v/>
      </c>
      <c r="AA437" s="194"/>
      <c r="AB437" s="204" t="str">
        <f>IF($V437="","",  IF($X437="","", IF($V437=0,"---",(IF(ISERROR(($X437/$V437)-1),"---",($X437/$V437)-1) ))))</f>
        <v/>
      </c>
      <c r="AC437" s="203"/>
      <c r="AD437" s="195" t="str">
        <f>IF(AND(ISNUMBER($P437),ISNUMBER($X437)),IF((ABS($P437-$X437))&gt;0.49,$X437-$P437,0),"")</f>
        <v/>
      </c>
      <c r="AE437" s="194"/>
      <c r="AF437" s="204" t="str">
        <f>IF($P437="","",  IF($X437="","", IF($P437=0,"---",(IF(ISERROR(($X437/$P437)-1),"---",($X437/$P437)-1) ))))</f>
        <v/>
      </c>
      <c r="AG437" s="194"/>
      <c r="AH437" s="195" t="str">
        <f>IF(AND(ISNUMBER($N437),ISNUMBER($X437)),IF((ABS($N437-$X437))&gt;0.49,$X437-$N437,0),"")</f>
        <v/>
      </c>
      <c r="AI437" s="194"/>
      <c r="AJ437" s="204" t="str">
        <f>IF($N437="","",  IF($X437="","", IF($N437=0,"---",(IF(ISERROR(($X437/$N437)-1),"---",($X437/$N437)-1) ))))</f>
        <v/>
      </c>
      <c r="AK437" s="203"/>
      <c r="AL437" s="195" t="str">
        <f>IF(AND(ISNUMBER($R437),ISNUMBER($X437)),IF((ABS($R437-$X437))&gt;0.49,$X437-$R437,0),"")</f>
        <v/>
      </c>
      <c r="AM437" s="194"/>
      <c r="AN437" s="204" t="str">
        <f>IF($R437="","",  IF($X437="","", IF($R437=0,"---",(IF(ISERROR(($X437/$R437)-1),"---",($X437/$R437)-1) ))))</f>
        <v/>
      </c>
      <c r="AP437" s="195" t="str">
        <f>IF(AND(ISNUMBER($T437),ISNUMBER($X437)),IF((ABS($T437-$X437))&gt;0.49,$X437-$T437,0),"")</f>
        <v/>
      </c>
      <c r="AQ437" s="194"/>
      <c r="AR437" s="204" t="str">
        <f>IF($T437="","",  IF($X437="","", IF($T437=0,"---",(IF(ISERROR(($X437/$T437)-1),"---",($X437/$T437)-1) ))))</f>
        <v/>
      </c>
      <c r="AS437" s="194"/>
      <c r="AT437" s="195" t="str">
        <f>IF(AND(ISNUMBER($R437),ISNUMBER($T437)),IF((ABS($R437-$T437))&gt;0.49,$T437-$R437,0),"")</f>
        <v/>
      </c>
      <c r="AU437" s="194"/>
      <c r="AV437" s="204" t="str">
        <f>IF($R437="","",  IF($T437="","", IF($R437=0,"---",(IF(ISERROR(($T437/$R437)-1),"---",($T437/$R437)-1) ))))</f>
        <v/>
      </c>
      <c r="AW437" s="194"/>
      <c r="AX437" s="195" t="str">
        <f>IF(AND(ISNUMBER($N437),ISNUMBER($V437)),IF((ABS($N437-$V437))&gt;0.49,$V437-$N437,0),"")</f>
        <v/>
      </c>
      <c r="AY437" s="194"/>
      <c r="AZ437" s="204" t="str">
        <f>IF($N437="","",  IF($V437="","", IF($N437=0,"---",(IF(ISERROR(($V437/$N437)-1),"---",($V437/$N437)-1) ))))</f>
        <v/>
      </c>
      <c r="BA437" s="194"/>
      <c r="BB437" s="195" t="str">
        <f>IF(AND(ISNUMBER($P437),ISNUMBER($V437)),IF((ABS($P437-$V437))&gt;0.49,$V437-$P437,0),"")</f>
        <v/>
      </c>
      <c r="BC437" s="194"/>
      <c r="BD437" s="204" t="str">
        <f>IF($P437="","",  IF($V437="","", IF($P437=0,"---",(IF(ISERROR(($V437/$P437)-1),"---",($V437/$P437)-1) ))))</f>
        <v/>
      </c>
      <c r="BE437" s="194"/>
      <c r="BF437" s="195" t="str">
        <f>IF(AND(ISNUMBER($R437),ISNUMBER($V437)),IF((ABS($R437-$V437))&gt;0.49,$V437-$R437,0),"")</f>
        <v/>
      </c>
      <c r="BG437" s="194"/>
      <c r="BH437" s="204" t="str">
        <f>IF($R437="","",  IF($V437="","", IF($R437=0,"---",(IF(ISERROR(($V437/$R437)-1),"---",($V437/$R437)-1) ))))</f>
        <v/>
      </c>
      <c r="BJ437" s="195" t="str">
        <f>IF(AND(ISNUMBER($T437),ISNUMBER($V437)),IF((ABS($T437-$V437))&gt;0.49,$V437-$T437,0),"")</f>
        <v/>
      </c>
      <c r="BK437" s="194"/>
      <c r="BL437" s="204" t="str">
        <f>IF($T437="","",  IF($V437="","", IF($T437=0,"---",(IF(ISERROR(($V437/$T437)-1),"---",($V437/$T437)-1) ))))</f>
        <v/>
      </c>
      <c r="BM437" s="194"/>
    </row>
    <row r="438" spans="2:65" ht="15.75" customHeight="1">
      <c r="B438" s="231"/>
      <c r="C438" s="71"/>
      <c r="D438" s="129"/>
      <c r="E438" s="76"/>
      <c r="F438" s="4"/>
      <c r="G438" s="4"/>
      <c r="H438" s="4"/>
      <c r="I438" s="4"/>
      <c r="J438" s="4"/>
      <c r="K438" s="4"/>
      <c r="L438" s="31"/>
      <c r="M438" s="125"/>
      <c r="N438" s="125"/>
      <c r="O438" s="42"/>
      <c r="P438" s="125"/>
      <c r="Q438" s="125"/>
      <c r="R438" s="125"/>
      <c r="S438" s="125"/>
      <c r="T438" s="125"/>
      <c r="U438" s="125"/>
      <c r="V438" s="125"/>
      <c r="W438" s="125"/>
      <c r="X438" s="125"/>
      <c r="Y438" s="125"/>
      <c r="Z438" s="41"/>
      <c r="AA438" s="125"/>
      <c r="AB438" s="181"/>
      <c r="AC438" s="161"/>
      <c r="AD438" s="41"/>
      <c r="AE438" s="125"/>
      <c r="AF438" s="181"/>
      <c r="AG438" s="125"/>
      <c r="AH438" s="41"/>
      <c r="AI438" s="125"/>
      <c r="AJ438" s="181"/>
      <c r="AK438" s="161"/>
      <c r="AL438" s="41"/>
      <c r="AM438" s="125"/>
      <c r="AN438" s="181"/>
      <c r="AP438" s="41"/>
      <c r="AQ438" s="125"/>
      <c r="AR438" s="181"/>
      <c r="AS438" s="125"/>
      <c r="AT438" s="41"/>
      <c r="AU438" s="125"/>
      <c r="AV438" s="181"/>
      <c r="AW438" s="125"/>
      <c r="AX438" s="41"/>
      <c r="AY438" s="125"/>
      <c r="AZ438" s="181"/>
      <c r="BA438" s="125"/>
      <c r="BB438" s="41"/>
      <c r="BC438" s="125"/>
      <c r="BD438" s="181"/>
      <c r="BE438" s="125"/>
      <c r="BF438" s="41"/>
      <c r="BG438" s="125"/>
      <c r="BH438" s="181"/>
      <c r="BJ438" s="41"/>
      <c r="BK438" s="125"/>
      <c r="BL438" s="181"/>
      <c r="BM438" s="125"/>
    </row>
    <row r="439" spans="2:65" ht="15.75" customHeight="1">
      <c r="B439" s="231"/>
      <c r="C439" s="124">
        <v>1</v>
      </c>
      <c r="D439" s="144" t="s">
        <v>350</v>
      </c>
      <c r="E439" s="76"/>
      <c r="F439" s="4"/>
      <c r="G439" s="4"/>
      <c r="H439" s="4"/>
      <c r="I439" s="4"/>
      <c r="J439" s="4"/>
      <c r="K439" s="4"/>
      <c r="L439" s="31"/>
      <c r="M439" s="125"/>
      <c r="N439" s="125"/>
      <c r="O439" s="42"/>
      <c r="P439" s="125"/>
      <c r="Q439" s="125"/>
      <c r="R439" s="125"/>
      <c r="S439" s="125"/>
      <c r="T439" s="125"/>
      <c r="U439" s="125"/>
      <c r="V439" s="125"/>
      <c r="W439" s="125"/>
      <c r="X439" s="125"/>
      <c r="Y439" s="125"/>
      <c r="Z439" s="41" t="str">
        <f t="shared" ref="Z439:Z494" si="186">IF(AND(ISNUMBER($V439),ISNUMBER($X439)),IF((ABS($V439-$X439))&gt;0.49,$X439-$V439,0),"")</f>
        <v/>
      </c>
      <c r="AA439" s="125"/>
      <c r="AB439" s="181" t="str">
        <f t="shared" ref="AB439:AB494" si="187">IF($V439="","",  IF($X439="","", IF($V439=0,"---",(IF(ISERROR(($X439/$V439)-1),"---",($X439/$V439)-1) ))))</f>
        <v/>
      </c>
      <c r="AC439" s="161"/>
      <c r="AD439" s="41" t="str">
        <f t="shared" ref="AD439:AD470" si="188">IF(AND(ISNUMBER($P439),ISNUMBER($X439)),IF((ABS($P439-$X439))&gt;0.49,$X439-$P439,0),"")</f>
        <v/>
      </c>
      <c r="AE439" s="125"/>
      <c r="AF439" s="181" t="str">
        <f t="shared" ref="AF439:AF470" si="189">IF($P439="","",  IF($X439="","", IF($P439=0,"---",(IF(ISERROR(($X439/$P439)-1),"---",($X439/$P439)-1) ))))</f>
        <v/>
      </c>
      <c r="AG439" s="125"/>
      <c r="AH439" s="41" t="str">
        <f t="shared" ref="AH439:AH470" si="190">IF(AND(ISNUMBER($N439),ISNUMBER($X439)),IF((ABS($N439-$X439))&gt;0.49,$X439-$N439,0),"")</f>
        <v/>
      </c>
      <c r="AI439" s="125"/>
      <c r="AJ439" s="181" t="str">
        <f t="shared" ref="AJ439:AJ470" si="191">IF($N439="","",  IF($X439="","", IF($N439=0,"---",(IF(ISERROR(($X439/$N439)-1),"---",($X439/$N439)-1) ))))</f>
        <v/>
      </c>
      <c r="AK439" s="161"/>
      <c r="AL439" s="41" t="str">
        <f t="shared" ref="AL439:AL494" si="192">IF(AND(ISNUMBER($R439),ISNUMBER($X439)),IF((ABS($R439-$X439))&gt;0.49,$X439-$R439,0),"")</f>
        <v/>
      </c>
      <c r="AM439" s="125"/>
      <c r="AN439" s="181" t="str">
        <f t="shared" ref="AN439:AN494" si="193">IF($R439="","",  IF($X439="","", IF($R439=0,"---",(IF(ISERROR(($X439/$R439)-1),"---",($X439/$R439)-1) ))))</f>
        <v/>
      </c>
      <c r="AP439" s="41" t="str">
        <f t="shared" ref="AP439:AP494" si="194">IF(AND(ISNUMBER($T439),ISNUMBER($X439)),IF((ABS($T439-$X439))&gt;0.49,$X439-$T439,0),"")</f>
        <v/>
      </c>
      <c r="AQ439" s="125"/>
      <c r="AR439" s="181" t="str">
        <f t="shared" ref="AR439:AR494" si="195">IF($T439="","",  IF($X439="","", IF($T439=0,"---",(IF(ISERROR(($X439/$T439)-1),"---",($X439/$T439)-1) ))))</f>
        <v/>
      </c>
      <c r="AS439" s="125"/>
      <c r="AT439" s="41" t="str">
        <f t="shared" ref="AT439:AT494" si="196">IF(AND(ISNUMBER($R439),ISNUMBER($T439)),IF((ABS($R439-$T439))&gt;0.49,$T439-$R439,0),"")</f>
        <v/>
      </c>
      <c r="AU439" s="125"/>
      <c r="AV439" s="181" t="str">
        <f t="shared" ref="AV439:AV494" si="197">IF($R439="","",  IF($T439="","", IF($R439=0,"---",(IF(ISERROR(($T439/$R439)-1),"---",($T439/$R439)-1) ))))</f>
        <v/>
      </c>
      <c r="AW439" s="125"/>
      <c r="AX439" s="41" t="str">
        <f t="shared" ref="AX439:AX470" si="198">IF(AND(ISNUMBER($N439),ISNUMBER($V439)),IF((ABS($N439-$V439))&gt;0.49,$V439-$N439,0),"")</f>
        <v/>
      </c>
      <c r="AY439" s="125"/>
      <c r="AZ439" s="181" t="str">
        <f t="shared" ref="AZ439:AZ470" si="199">IF($N439="","",  IF($V439="","", IF($N439=0,"---",(IF(ISERROR(($V439/$N439)-1),"---",($V439/$N439)-1) ))))</f>
        <v/>
      </c>
      <c r="BA439" s="125"/>
      <c r="BB439" s="41" t="str">
        <f t="shared" ref="BB439:BB470" si="200">IF(AND(ISNUMBER($P439),ISNUMBER($V439)),IF((ABS($P439-$V439))&gt;0.49,$V439-$P439,0),"")</f>
        <v/>
      </c>
      <c r="BC439" s="125"/>
      <c r="BD439" s="181" t="str">
        <f t="shared" ref="BD439:BD470" si="201">IF($P439="","",  IF($V439="","", IF($P439=0,"---",(IF(ISERROR(($V439/$P439)-1),"---",($V439/$P439)-1) ))))</f>
        <v/>
      </c>
      <c r="BE439" s="125"/>
      <c r="BF439" s="41" t="str">
        <f t="shared" ref="BF439:BF494" si="202">IF(AND(ISNUMBER($R439),ISNUMBER($V439)),IF((ABS($R439-$V439))&gt;0.49,$V439-$R439,0),"")</f>
        <v/>
      </c>
      <c r="BG439" s="125"/>
      <c r="BH439" s="181" t="str">
        <f t="shared" ref="BH439:BH494" si="203">IF($R439="","",  IF($V439="","", IF($R439=0,"---",(IF(ISERROR(($V439/$R439)-1),"---",($V439/$R439)-1) ))))</f>
        <v/>
      </c>
      <c r="BJ439" s="41" t="str">
        <f t="shared" ref="BJ439:BJ494" si="204">IF(AND(ISNUMBER($T439),ISNUMBER($V439)),IF((ABS($T439-$V439))&gt;0.49,$V439-$T439,0),"")</f>
        <v/>
      </c>
      <c r="BK439" s="125"/>
      <c r="BL439" s="181" t="str">
        <f t="shared" ref="BL439:BL494" si="205">IF($T439="","",  IF($V439="","", IF($T439=0,"---",(IF(ISERROR(($V439/$T439)-1),"---",($V439/$T439)-1) ))))</f>
        <v/>
      </c>
      <c r="BM439" s="125"/>
    </row>
    <row r="440" spans="2:65" ht="15.75" customHeight="1">
      <c r="B440" s="231"/>
      <c r="C440" s="71"/>
      <c r="D440" s="144"/>
      <c r="E440" s="76"/>
      <c r="F440" s="4"/>
      <c r="G440" s="4"/>
      <c r="H440" s="4"/>
      <c r="I440" s="4"/>
      <c r="J440" s="4"/>
      <c r="K440" s="4"/>
      <c r="L440" s="31"/>
      <c r="M440" s="125"/>
      <c r="N440" s="125"/>
      <c r="O440" s="42"/>
      <c r="P440" s="125"/>
      <c r="Q440" s="125"/>
      <c r="R440" s="125"/>
      <c r="S440" s="125"/>
      <c r="T440" s="125"/>
      <c r="U440" s="125"/>
      <c r="V440" s="125"/>
      <c r="W440" s="125"/>
      <c r="X440" s="125"/>
      <c r="Y440" s="125"/>
      <c r="Z440" s="41" t="str">
        <f t="shared" si="186"/>
        <v/>
      </c>
      <c r="AA440" s="125"/>
      <c r="AB440" s="181" t="str">
        <f t="shared" si="187"/>
        <v/>
      </c>
      <c r="AC440" s="161"/>
      <c r="AD440" s="41" t="str">
        <f t="shared" si="188"/>
        <v/>
      </c>
      <c r="AE440" s="125"/>
      <c r="AF440" s="181" t="str">
        <f t="shared" si="189"/>
        <v/>
      </c>
      <c r="AG440" s="125"/>
      <c r="AH440" s="41" t="str">
        <f t="shared" si="190"/>
        <v/>
      </c>
      <c r="AI440" s="125"/>
      <c r="AJ440" s="181" t="str">
        <f t="shared" si="191"/>
        <v/>
      </c>
      <c r="AK440" s="161"/>
      <c r="AL440" s="41" t="str">
        <f t="shared" si="192"/>
        <v/>
      </c>
      <c r="AM440" s="125"/>
      <c r="AN440" s="181" t="str">
        <f t="shared" si="193"/>
        <v/>
      </c>
      <c r="AP440" s="41" t="str">
        <f t="shared" si="194"/>
        <v/>
      </c>
      <c r="AQ440" s="125"/>
      <c r="AR440" s="181" t="str">
        <f t="shared" si="195"/>
        <v/>
      </c>
      <c r="AS440" s="125"/>
      <c r="AT440" s="41" t="str">
        <f t="shared" si="196"/>
        <v/>
      </c>
      <c r="AU440" s="125"/>
      <c r="AV440" s="181" t="str">
        <f t="shared" si="197"/>
        <v/>
      </c>
      <c r="AW440" s="125"/>
      <c r="AX440" s="41" t="str">
        <f t="shared" si="198"/>
        <v/>
      </c>
      <c r="AY440" s="125"/>
      <c r="AZ440" s="181" t="str">
        <f t="shared" si="199"/>
        <v/>
      </c>
      <c r="BA440" s="125"/>
      <c r="BB440" s="41" t="str">
        <f t="shared" si="200"/>
        <v/>
      </c>
      <c r="BC440" s="125"/>
      <c r="BD440" s="181" t="str">
        <f t="shared" si="201"/>
        <v/>
      </c>
      <c r="BE440" s="125"/>
      <c r="BF440" s="41" t="str">
        <f t="shared" si="202"/>
        <v/>
      </c>
      <c r="BG440" s="125"/>
      <c r="BH440" s="181" t="str">
        <f t="shared" si="203"/>
        <v/>
      </c>
      <c r="BJ440" s="41" t="str">
        <f t="shared" si="204"/>
        <v/>
      </c>
      <c r="BK440" s="125"/>
      <c r="BL440" s="181" t="str">
        <f t="shared" si="205"/>
        <v/>
      </c>
      <c r="BM440" s="125"/>
    </row>
    <row r="441" spans="2:65" ht="15.75" customHeight="1">
      <c r="B441" s="231"/>
      <c r="C441" s="24"/>
      <c r="D441" s="4"/>
      <c r="E441" s="13"/>
      <c r="F441" s="13"/>
      <c r="G441" s="4"/>
      <c r="H441" s="13"/>
      <c r="I441" s="4"/>
      <c r="J441" s="13"/>
      <c r="K441" s="13"/>
      <c r="L441" s="66"/>
      <c r="M441" s="125"/>
      <c r="N441" s="125"/>
      <c r="O441" s="80"/>
      <c r="P441" s="125"/>
      <c r="Q441" s="125"/>
      <c r="R441" s="125"/>
      <c r="S441" s="125"/>
      <c r="T441" s="125"/>
      <c r="U441" s="125"/>
      <c r="V441" s="125"/>
      <c r="W441" s="125"/>
      <c r="X441" s="125"/>
      <c r="Y441" s="125"/>
      <c r="Z441" s="41" t="str">
        <f t="shared" si="186"/>
        <v/>
      </c>
      <c r="AA441" s="125"/>
      <c r="AB441" s="181" t="str">
        <f t="shared" si="187"/>
        <v/>
      </c>
      <c r="AC441" s="161"/>
      <c r="AD441" s="41" t="str">
        <f t="shared" si="188"/>
        <v/>
      </c>
      <c r="AE441" s="125"/>
      <c r="AF441" s="181" t="str">
        <f t="shared" si="189"/>
        <v/>
      </c>
      <c r="AG441" s="125"/>
      <c r="AH441" s="41" t="str">
        <f t="shared" si="190"/>
        <v/>
      </c>
      <c r="AI441" s="125"/>
      <c r="AJ441" s="181" t="str">
        <f t="shared" si="191"/>
        <v/>
      </c>
      <c r="AK441" s="161"/>
      <c r="AL441" s="41" t="str">
        <f t="shared" si="192"/>
        <v/>
      </c>
      <c r="AM441" s="125"/>
      <c r="AN441" s="181" t="str">
        <f t="shared" si="193"/>
        <v/>
      </c>
      <c r="AP441" s="41" t="str">
        <f t="shared" si="194"/>
        <v/>
      </c>
      <c r="AQ441" s="125"/>
      <c r="AR441" s="181" t="str">
        <f t="shared" si="195"/>
        <v/>
      </c>
      <c r="AS441" s="125"/>
      <c r="AT441" s="41" t="str">
        <f t="shared" si="196"/>
        <v/>
      </c>
      <c r="AU441" s="125"/>
      <c r="AV441" s="181" t="str">
        <f t="shared" si="197"/>
        <v/>
      </c>
      <c r="AW441" s="125"/>
      <c r="AX441" s="41" t="str">
        <f t="shared" si="198"/>
        <v/>
      </c>
      <c r="AY441" s="125"/>
      <c r="AZ441" s="181" t="str">
        <f t="shared" si="199"/>
        <v/>
      </c>
      <c r="BA441" s="125"/>
      <c r="BB441" s="41" t="str">
        <f t="shared" si="200"/>
        <v/>
      </c>
      <c r="BC441" s="125"/>
      <c r="BD441" s="181" t="str">
        <f t="shared" si="201"/>
        <v/>
      </c>
      <c r="BE441" s="125"/>
      <c r="BF441" s="41" t="str">
        <f t="shared" si="202"/>
        <v/>
      </c>
      <c r="BG441" s="125"/>
      <c r="BH441" s="181" t="str">
        <f t="shared" si="203"/>
        <v/>
      </c>
      <c r="BJ441" s="41" t="str">
        <f t="shared" si="204"/>
        <v/>
      </c>
      <c r="BK441" s="125"/>
      <c r="BL441" s="181" t="str">
        <f t="shared" si="205"/>
        <v/>
      </c>
      <c r="BM441" s="125"/>
    </row>
    <row r="442" spans="2:65" ht="15.75" customHeight="1">
      <c r="B442" s="231"/>
      <c r="C442" s="16" t="s">
        <v>272</v>
      </c>
      <c r="D442" s="53"/>
      <c r="E442" s="53"/>
      <c r="F442" s="53"/>
      <c r="G442" s="53"/>
      <c r="H442" s="53"/>
      <c r="I442" s="53"/>
      <c r="J442" s="53"/>
      <c r="K442" s="21"/>
      <c r="L442" s="66"/>
      <c r="M442" s="125"/>
      <c r="N442" s="125"/>
      <c r="O442" s="80"/>
      <c r="P442" s="125"/>
      <c r="Q442" s="125"/>
      <c r="R442" s="125"/>
      <c r="S442" s="125"/>
      <c r="T442" s="125"/>
      <c r="U442" s="125"/>
      <c r="V442" s="125"/>
      <c r="W442" s="125"/>
      <c r="X442" s="125"/>
      <c r="Y442" s="125"/>
      <c r="Z442" s="41" t="str">
        <f t="shared" si="186"/>
        <v/>
      </c>
      <c r="AA442" s="125"/>
      <c r="AB442" s="181" t="str">
        <f t="shared" si="187"/>
        <v/>
      </c>
      <c r="AC442" s="161"/>
      <c r="AD442" s="41" t="str">
        <f t="shared" si="188"/>
        <v/>
      </c>
      <c r="AE442" s="125"/>
      <c r="AF442" s="181" t="str">
        <f t="shared" si="189"/>
        <v/>
      </c>
      <c r="AG442" s="125"/>
      <c r="AH442" s="41" t="str">
        <f t="shared" si="190"/>
        <v/>
      </c>
      <c r="AI442" s="125"/>
      <c r="AJ442" s="181" t="str">
        <f t="shared" si="191"/>
        <v/>
      </c>
      <c r="AK442" s="161"/>
      <c r="AL442" s="41" t="str">
        <f t="shared" si="192"/>
        <v/>
      </c>
      <c r="AM442" s="125"/>
      <c r="AN442" s="181" t="str">
        <f t="shared" si="193"/>
        <v/>
      </c>
      <c r="AP442" s="41" t="str">
        <f t="shared" si="194"/>
        <v/>
      </c>
      <c r="AQ442" s="125"/>
      <c r="AR442" s="181" t="str">
        <f t="shared" si="195"/>
        <v/>
      </c>
      <c r="AS442" s="125"/>
      <c r="AT442" s="41" t="str">
        <f t="shared" si="196"/>
        <v/>
      </c>
      <c r="AU442" s="125"/>
      <c r="AV442" s="181" t="str">
        <f t="shared" si="197"/>
        <v/>
      </c>
      <c r="AW442" s="125"/>
      <c r="AX442" s="41" t="str">
        <f t="shared" si="198"/>
        <v/>
      </c>
      <c r="AY442" s="125"/>
      <c r="AZ442" s="181" t="str">
        <f t="shared" si="199"/>
        <v/>
      </c>
      <c r="BA442" s="125"/>
      <c r="BB442" s="41" t="str">
        <f t="shared" si="200"/>
        <v/>
      </c>
      <c r="BC442" s="125"/>
      <c r="BD442" s="181" t="str">
        <f t="shared" si="201"/>
        <v/>
      </c>
      <c r="BE442" s="125"/>
      <c r="BF442" s="41" t="str">
        <f t="shared" si="202"/>
        <v/>
      </c>
      <c r="BG442" s="125"/>
      <c r="BH442" s="181" t="str">
        <f t="shared" si="203"/>
        <v/>
      </c>
      <c r="BJ442" s="41" t="str">
        <f t="shared" si="204"/>
        <v/>
      </c>
      <c r="BK442" s="125"/>
      <c r="BL442" s="181" t="str">
        <f t="shared" si="205"/>
        <v/>
      </c>
      <c r="BM442" s="125"/>
    </row>
    <row r="443" spans="2:65" ht="15.75" customHeight="1">
      <c r="B443" s="231"/>
      <c r="C443" s="13"/>
      <c r="D443" s="13"/>
      <c r="E443" s="13"/>
      <c r="F443" s="13"/>
      <c r="G443" s="13"/>
      <c r="H443" s="13"/>
      <c r="I443" s="13"/>
      <c r="J443" s="13"/>
      <c r="K443" s="23"/>
      <c r="L443" s="66"/>
      <c r="M443" s="125"/>
      <c r="N443" s="125"/>
      <c r="O443" s="80"/>
      <c r="P443" s="125"/>
      <c r="Q443" s="125"/>
      <c r="R443" s="125"/>
      <c r="S443" s="125"/>
      <c r="T443" s="125"/>
      <c r="U443" s="125"/>
      <c r="V443" s="125"/>
      <c r="W443" s="125"/>
      <c r="X443" s="125"/>
      <c r="Y443" s="125"/>
      <c r="Z443" s="100" t="str">
        <f t="shared" si="186"/>
        <v/>
      </c>
      <c r="AA443" s="125"/>
      <c r="AB443" s="183" t="str">
        <f t="shared" si="187"/>
        <v/>
      </c>
      <c r="AC443" s="169"/>
      <c r="AD443" s="100" t="str">
        <f t="shared" si="188"/>
        <v/>
      </c>
      <c r="AE443" s="125"/>
      <c r="AF443" s="183" t="str">
        <f t="shared" si="189"/>
        <v/>
      </c>
      <c r="AG443" s="125"/>
      <c r="AH443" s="100" t="str">
        <f t="shared" si="190"/>
        <v/>
      </c>
      <c r="AI443" s="125"/>
      <c r="AJ443" s="183" t="str">
        <f t="shared" si="191"/>
        <v/>
      </c>
      <c r="AK443" s="169"/>
      <c r="AL443" s="41" t="str">
        <f t="shared" si="192"/>
        <v/>
      </c>
      <c r="AM443" s="125"/>
      <c r="AN443" s="181" t="str">
        <f t="shared" si="193"/>
        <v/>
      </c>
      <c r="AP443" s="41" t="str">
        <f t="shared" si="194"/>
        <v/>
      </c>
      <c r="AQ443" s="125"/>
      <c r="AR443" s="181" t="str">
        <f t="shared" si="195"/>
        <v/>
      </c>
      <c r="AS443" s="125"/>
      <c r="AT443" s="100" t="str">
        <f t="shared" si="196"/>
        <v/>
      </c>
      <c r="AU443" s="125"/>
      <c r="AV443" s="183" t="str">
        <f t="shared" si="197"/>
        <v/>
      </c>
      <c r="AW443" s="125"/>
      <c r="AX443" s="100" t="str">
        <f t="shared" si="198"/>
        <v/>
      </c>
      <c r="AY443" s="125"/>
      <c r="AZ443" s="183" t="str">
        <f t="shared" si="199"/>
        <v/>
      </c>
      <c r="BA443" s="125"/>
      <c r="BB443" s="100" t="str">
        <f t="shared" si="200"/>
        <v/>
      </c>
      <c r="BC443" s="125"/>
      <c r="BD443" s="183" t="str">
        <f t="shared" si="201"/>
        <v/>
      </c>
      <c r="BE443" s="125"/>
      <c r="BF443" s="41" t="str">
        <f t="shared" si="202"/>
        <v/>
      </c>
      <c r="BG443" s="125"/>
      <c r="BH443" s="181" t="str">
        <f t="shared" si="203"/>
        <v/>
      </c>
      <c r="BJ443" s="41" t="str">
        <f t="shared" si="204"/>
        <v/>
      </c>
      <c r="BK443" s="125"/>
      <c r="BL443" s="181" t="str">
        <f t="shared" si="205"/>
        <v/>
      </c>
      <c r="BM443" s="125"/>
    </row>
    <row r="444" spans="2:65" ht="15.75" customHeight="1">
      <c r="B444" s="231">
        <v>170</v>
      </c>
      <c r="C444" s="55">
        <v>1</v>
      </c>
      <c r="D444" s="13" t="s">
        <v>363</v>
      </c>
      <c r="E444" s="13"/>
      <c r="F444" s="13"/>
      <c r="G444" s="13"/>
      <c r="H444" s="13"/>
      <c r="I444" s="13"/>
      <c r="J444" s="13"/>
      <c r="K444" s="20"/>
      <c r="L444" s="66" t="s">
        <v>33</v>
      </c>
      <c r="M444" s="125"/>
      <c r="N444" s="41">
        <f>VLOOKUP($B444,'[1]09-10-11'!$A$4:$EA$400,MATCH(N$2, '[1]09-10-11'!$A$4:$EA$4, 0))</f>
        <v>0</v>
      </c>
      <c r="O444" s="88"/>
      <c r="P444" s="41">
        <f>VLOOKUP($B444,'[1]09-10-11'!$A$4:$EA$400,MATCH(P$2, '[1]09-10-11'!$A$4:$EA$4, 0))</f>
        <v>0</v>
      </c>
      <c r="Q444" s="41"/>
      <c r="R444" s="41">
        <f>VLOOKUP($B444,'[1]09-10-11'!$A$4:$EA$400,MATCH(R$2, '[1]09-10-11'!$A$4:$EA$4, 0))</f>
        <v>0</v>
      </c>
      <c r="S444" s="41"/>
      <c r="T444" s="41" t="e">
        <f>VLOOKUP($B444,'[1]09-10-11'!$A$4:$EA$400,MATCH(T$2, '[1]09-10-11'!$A$4:$EA$4, 0))</f>
        <v>#N/A</v>
      </c>
      <c r="U444" s="41"/>
      <c r="V444" s="41">
        <f>VLOOKUP($B444,'[1]09-10-11'!$A$4:$EA$400,MATCH(V$2, '[1]09-10-11'!$A$4:$EA$4, 0))</f>
        <v>0</v>
      </c>
      <c r="W444" s="41"/>
      <c r="X444" s="41">
        <f>VLOOKUP($B444,'[1]09-10-11'!$A$4:$EA$400,MATCH(X$2, '[1]09-10-11'!$A$4:$EA$4, 0))</f>
        <v>0</v>
      </c>
      <c r="Y444" s="41"/>
      <c r="Z444" s="100">
        <f t="shared" si="186"/>
        <v>0</v>
      </c>
      <c r="AA444" s="100"/>
      <c r="AB444" s="183" t="str">
        <f t="shared" si="187"/>
        <v>---</v>
      </c>
      <c r="AC444" s="169"/>
      <c r="AD444" s="100">
        <f t="shared" si="188"/>
        <v>0</v>
      </c>
      <c r="AE444" s="100"/>
      <c r="AF444" s="183" t="str">
        <f t="shared" si="189"/>
        <v>---</v>
      </c>
      <c r="AG444" s="100"/>
      <c r="AH444" s="100">
        <f t="shared" si="190"/>
        <v>0</v>
      </c>
      <c r="AI444" s="100"/>
      <c r="AJ444" s="183" t="str">
        <f t="shared" si="191"/>
        <v>---</v>
      </c>
      <c r="AK444" s="169"/>
      <c r="AL444" s="100">
        <f t="shared" si="192"/>
        <v>0</v>
      </c>
      <c r="AM444" s="100"/>
      <c r="AN444" s="183" t="str">
        <f t="shared" si="193"/>
        <v>---</v>
      </c>
      <c r="AP444" s="41" t="str">
        <f t="shared" si="194"/>
        <v/>
      </c>
      <c r="AQ444" s="100"/>
      <c r="AR444" s="183" t="e">
        <f t="shared" si="195"/>
        <v>#N/A</v>
      </c>
      <c r="AS444" s="100"/>
      <c r="AT444" s="100" t="str">
        <f t="shared" si="196"/>
        <v/>
      </c>
      <c r="AU444" s="100"/>
      <c r="AV444" s="183" t="e">
        <f t="shared" si="197"/>
        <v>#N/A</v>
      </c>
      <c r="AW444" s="100"/>
      <c r="AX444" s="100">
        <f t="shared" si="198"/>
        <v>0</v>
      </c>
      <c r="AY444" s="100"/>
      <c r="AZ444" s="183" t="str">
        <f t="shared" si="199"/>
        <v>---</v>
      </c>
      <c r="BA444" s="100"/>
      <c r="BB444" s="100">
        <f t="shared" si="200"/>
        <v>0</v>
      </c>
      <c r="BC444" s="100"/>
      <c r="BD444" s="183" t="str">
        <f t="shared" si="201"/>
        <v>---</v>
      </c>
      <c r="BE444" s="100"/>
      <c r="BF444" s="100">
        <f t="shared" si="202"/>
        <v>0</v>
      </c>
      <c r="BG444" s="100"/>
      <c r="BH444" s="183" t="str">
        <f t="shared" si="203"/>
        <v>---</v>
      </c>
      <c r="BJ444" s="41" t="str">
        <f t="shared" si="204"/>
        <v/>
      </c>
      <c r="BK444" s="100"/>
      <c r="BL444" s="183" t="e">
        <f t="shared" si="205"/>
        <v>#N/A</v>
      </c>
      <c r="BM444" s="100"/>
    </row>
    <row r="445" spans="2:65" ht="20.25" customHeight="1">
      <c r="B445" s="231">
        <v>171</v>
      </c>
      <c r="C445" s="55">
        <v>2</v>
      </c>
      <c r="D445" s="13" t="s">
        <v>271</v>
      </c>
      <c r="E445" s="13"/>
      <c r="F445" s="13"/>
      <c r="G445" s="13"/>
      <c r="H445" s="13"/>
      <c r="I445" s="13"/>
      <c r="J445" s="13"/>
      <c r="K445" s="20"/>
      <c r="L445" s="66" t="s">
        <v>33</v>
      </c>
      <c r="M445" s="125"/>
      <c r="N445" s="41">
        <f>VLOOKUP($B445,'[1]09-10-11'!$A$4:$EA$400,MATCH(N$2, '[1]09-10-11'!$A$4:$EA$4, 0))</f>
        <v>-4332982</v>
      </c>
      <c r="O445" s="88"/>
      <c r="P445" s="41">
        <f>VLOOKUP($B445,'[1]09-10-11'!$A$4:$EA$400,MATCH(P$2, '[1]09-10-11'!$A$4:$EA$4, 0))</f>
        <v>-13207675</v>
      </c>
      <c r="Q445" s="41"/>
      <c r="R445" s="41">
        <f>VLOOKUP($B445,'[1]09-10-11'!$A$4:$EA$400,MATCH(R$2, '[1]09-10-11'!$A$4:$EA$4, 0))</f>
        <v>-12724427</v>
      </c>
      <c r="S445" s="41"/>
      <c r="T445" s="41" t="e">
        <f>VLOOKUP($B445,'[1]09-10-11'!$A$4:$EA$400,MATCH(T$2, '[1]09-10-11'!$A$4:$EA$4, 0))</f>
        <v>#N/A</v>
      </c>
      <c r="U445" s="41"/>
      <c r="V445" s="41">
        <f>VLOOKUP($B445,'[1]09-10-11'!$A$4:$EA$400,MATCH(V$2, '[1]09-10-11'!$A$4:$EA$4, 0))</f>
        <v>-10506456</v>
      </c>
      <c r="W445" s="41"/>
      <c r="X445" s="41">
        <f>VLOOKUP($B445,'[1]09-10-11'!$A$4:$EA$400,MATCH(X$2, '[1]09-10-11'!$A$4:$EA$4, 0))</f>
        <v>-10297421</v>
      </c>
      <c r="Y445" s="41"/>
      <c r="Z445" s="100">
        <f t="shared" si="186"/>
        <v>209035</v>
      </c>
      <c r="AA445" s="100"/>
      <c r="AB445" s="183">
        <f t="shared" si="187"/>
        <v>-1.9895862125154262E-2</v>
      </c>
      <c r="AC445" s="169"/>
      <c r="AD445" s="100">
        <f t="shared" si="188"/>
        <v>2910254</v>
      </c>
      <c r="AE445" s="100"/>
      <c r="AF445" s="183">
        <f t="shared" si="189"/>
        <v>-0.22034567022583462</v>
      </c>
      <c r="AG445" s="100"/>
      <c r="AH445" s="100">
        <f t="shared" si="190"/>
        <v>-5964439</v>
      </c>
      <c r="AI445" s="100"/>
      <c r="AJ445" s="183">
        <f t="shared" si="191"/>
        <v>1.3765206040551288</v>
      </c>
      <c r="AK445" s="169"/>
      <c r="AL445" s="100">
        <f t="shared" si="192"/>
        <v>2427006</v>
      </c>
      <c r="AM445" s="100"/>
      <c r="AN445" s="183">
        <f t="shared" si="193"/>
        <v>-0.19073597577321166</v>
      </c>
      <c r="AP445" s="41" t="str">
        <f t="shared" si="194"/>
        <v/>
      </c>
      <c r="AQ445" s="100"/>
      <c r="AR445" s="183" t="e">
        <f t="shared" si="195"/>
        <v>#N/A</v>
      </c>
      <c r="AS445" s="100"/>
      <c r="AT445" s="100" t="str">
        <f t="shared" si="196"/>
        <v/>
      </c>
      <c r="AU445" s="100"/>
      <c r="AV445" s="183" t="e">
        <f t="shared" si="197"/>
        <v>#N/A</v>
      </c>
      <c r="AW445" s="100"/>
      <c r="AX445" s="100">
        <f t="shared" si="198"/>
        <v>-6173474</v>
      </c>
      <c r="AY445" s="100"/>
      <c r="AZ445" s="183">
        <f t="shared" si="199"/>
        <v>1.4247633615833162</v>
      </c>
      <c r="BA445" s="100"/>
      <c r="BB445" s="100">
        <f t="shared" si="200"/>
        <v>2701219</v>
      </c>
      <c r="BC445" s="100"/>
      <c r="BD445" s="183">
        <f t="shared" si="201"/>
        <v>-0.20451888769219417</v>
      </c>
      <c r="BE445" s="100"/>
      <c r="BF445" s="100">
        <f t="shared" si="202"/>
        <v>2217971</v>
      </c>
      <c r="BG445" s="100"/>
      <c r="BH445" s="183">
        <f t="shared" si="203"/>
        <v>-0.17430812405147988</v>
      </c>
      <c r="BJ445" s="41" t="str">
        <f t="shared" si="204"/>
        <v/>
      </c>
      <c r="BK445" s="100"/>
      <c r="BL445" s="183" t="e">
        <f t="shared" si="205"/>
        <v>#N/A</v>
      </c>
      <c r="BM445" s="100"/>
    </row>
    <row r="446" spans="2:65" ht="15.75" customHeight="1">
      <c r="B446" s="231">
        <v>172</v>
      </c>
      <c r="C446" s="55">
        <v>3</v>
      </c>
      <c r="D446" s="13" t="s">
        <v>145</v>
      </c>
      <c r="E446" s="13"/>
      <c r="F446" s="13"/>
      <c r="G446" s="13"/>
      <c r="H446" s="13"/>
      <c r="I446" s="13"/>
      <c r="J446" s="13"/>
      <c r="K446" s="20"/>
      <c r="L446" s="66" t="s">
        <v>33</v>
      </c>
      <c r="M446" s="125"/>
      <c r="N446" s="41">
        <f>VLOOKUP($B446,'[1]09-10-11'!$A$4:$EA$400,MATCH(N$2, '[1]09-10-11'!$A$4:$EA$4, 0))</f>
        <v>14353522</v>
      </c>
      <c r="O446" s="45"/>
      <c r="P446" s="41">
        <f>VLOOKUP($B446,'[1]09-10-11'!$A$4:$EA$400,MATCH(P$2, '[1]09-10-11'!$A$4:$EA$4, 0))</f>
        <v>0</v>
      </c>
      <c r="Q446" s="41"/>
      <c r="R446" s="41">
        <f>VLOOKUP($B446,'[1]09-10-11'!$A$4:$EA$400,MATCH(R$2, '[1]09-10-11'!$A$4:$EA$4, 0))</f>
        <v>0</v>
      </c>
      <c r="S446" s="41"/>
      <c r="T446" s="41" t="e">
        <f>VLOOKUP($B446,'[1]09-10-11'!$A$4:$EA$400,MATCH(T$2, '[1]09-10-11'!$A$4:$EA$4, 0))</f>
        <v>#N/A</v>
      </c>
      <c r="U446" s="41"/>
      <c r="V446" s="41">
        <f>VLOOKUP($B446,'[1]09-10-11'!$A$4:$EA$400,MATCH(V$2, '[1]09-10-11'!$A$4:$EA$4, 0))</f>
        <v>0</v>
      </c>
      <c r="W446" s="41"/>
      <c r="X446" s="41">
        <f>VLOOKUP($B446,'[1]09-10-11'!$A$4:$EA$400,MATCH(X$2, '[1]09-10-11'!$A$4:$EA$4, 0))</f>
        <v>0</v>
      </c>
      <c r="Y446" s="41"/>
      <c r="Z446" s="100">
        <f t="shared" si="186"/>
        <v>0</v>
      </c>
      <c r="AA446" s="100"/>
      <c r="AB446" s="183" t="str">
        <f t="shared" si="187"/>
        <v>---</v>
      </c>
      <c r="AC446" s="169"/>
      <c r="AD446" s="100">
        <f t="shared" si="188"/>
        <v>0</v>
      </c>
      <c r="AE446" s="100"/>
      <c r="AF446" s="183" t="str">
        <f t="shared" si="189"/>
        <v>---</v>
      </c>
      <c r="AG446" s="100"/>
      <c r="AH446" s="100">
        <f t="shared" si="190"/>
        <v>-14353522</v>
      </c>
      <c r="AI446" s="100"/>
      <c r="AJ446" s="183">
        <f t="shared" si="191"/>
        <v>-1</v>
      </c>
      <c r="AK446" s="169"/>
      <c r="AL446" s="100">
        <f t="shared" si="192"/>
        <v>0</v>
      </c>
      <c r="AM446" s="100"/>
      <c r="AN446" s="183" t="str">
        <f t="shared" si="193"/>
        <v>---</v>
      </c>
      <c r="AP446" s="41" t="str">
        <f t="shared" si="194"/>
        <v/>
      </c>
      <c r="AQ446" s="100"/>
      <c r="AR446" s="183" t="e">
        <f t="shared" si="195"/>
        <v>#N/A</v>
      </c>
      <c r="AS446" s="100"/>
      <c r="AT446" s="100" t="str">
        <f t="shared" si="196"/>
        <v/>
      </c>
      <c r="AU446" s="100"/>
      <c r="AV446" s="183" t="e">
        <f t="shared" si="197"/>
        <v>#N/A</v>
      </c>
      <c r="AW446" s="100"/>
      <c r="AX446" s="100">
        <f t="shared" si="198"/>
        <v>-14353522</v>
      </c>
      <c r="AY446" s="100"/>
      <c r="AZ446" s="183">
        <f t="shared" si="199"/>
        <v>-1</v>
      </c>
      <c r="BA446" s="100"/>
      <c r="BB446" s="100">
        <f t="shared" si="200"/>
        <v>0</v>
      </c>
      <c r="BC446" s="100"/>
      <c r="BD446" s="183" t="str">
        <f t="shared" si="201"/>
        <v>---</v>
      </c>
      <c r="BE446" s="100"/>
      <c r="BF446" s="100">
        <f t="shared" si="202"/>
        <v>0</v>
      </c>
      <c r="BG446" s="100"/>
      <c r="BH446" s="183" t="str">
        <f t="shared" si="203"/>
        <v>---</v>
      </c>
      <c r="BJ446" s="41" t="str">
        <f t="shared" si="204"/>
        <v/>
      </c>
      <c r="BK446" s="100"/>
      <c r="BL446" s="183" t="e">
        <f t="shared" si="205"/>
        <v>#N/A</v>
      </c>
      <c r="BM446" s="100"/>
    </row>
    <row r="447" spans="2:65" ht="15.75" customHeight="1">
      <c r="B447" s="231">
        <v>173</v>
      </c>
      <c r="C447" s="55">
        <v>4</v>
      </c>
      <c r="D447" s="13" t="s">
        <v>147</v>
      </c>
      <c r="E447" s="13"/>
      <c r="F447" s="13"/>
      <c r="G447" s="13"/>
      <c r="H447" s="13"/>
      <c r="I447" s="13"/>
      <c r="J447" s="13"/>
      <c r="K447" s="20"/>
      <c r="L447" s="66" t="s">
        <v>33</v>
      </c>
      <c r="M447" s="125"/>
      <c r="N447" s="41">
        <f>VLOOKUP($B447,'[1]09-10-11'!$A$4:$EA$400,MATCH(N$2, '[1]09-10-11'!$A$4:$EA$4, 0))</f>
        <v>-2024565</v>
      </c>
      <c r="O447" s="45"/>
      <c r="P447" s="41">
        <f>VLOOKUP($B447,'[1]09-10-11'!$A$4:$EA$400,MATCH(P$2, '[1]09-10-11'!$A$4:$EA$4, 0))</f>
        <v>0</v>
      </c>
      <c r="Q447" s="41"/>
      <c r="R447" s="41">
        <f>VLOOKUP($B447,'[1]09-10-11'!$A$4:$EA$400,MATCH(R$2, '[1]09-10-11'!$A$4:$EA$4, 0))</f>
        <v>0</v>
      </c>
      <c r="S447" s="41"/>
      <c r="T447" s="41" t="e">
        <f>VLOOKUP($B447,'[1]09-10-11'!$A$4:$EA$400,MATCH(T$2, '[1]09-10-11'!$A$4:$EA$4, 0))</f>
        <v>#N/A</v>
      </c>
      <c r="U447" s="41"/>
      <c r="V447" s="41">
        <f>VLOOKUP($B447,'[1]09-10-11'!$A$4:$EA$400,MATCH(V$2, '[1]09-10-11'!$A$4:$EA$4, 0))</f>
        <v>0</v>
      </c>
      <c r="W447" s="41"/>
      <c r="X447" s="41">
        <f>VLOOKUP($B447,'[1]09-10-11'!$A$4:$EA$400,MATCH(X$2, '[1]09-10-11'!$A$4:$EA$4, 0))</f>
        <v>0</v>
      </c>
      <c r="Y447" s="41"/>
      <c r="Z447" s="100">
        <f t="shared" si="186"/>
        <v>0</v>
      </c>
      <c r="AA447" s="100"/>
      <c r="AB447" s="183" t="str">
        <f t="shared" si="187"/>
        <v>---</v>
      </c>
      <c r="AC447" s="169"/>
      <c r="AD447" s="100">
        <f t="shared" si="188"/>
        <v>0</v>
      </c>
      <c r="AE447" s="100"/>
      <c r="AF447" s="183" t="str">
        <f t="shared" si="189"/>
        <v>---</v>
      </c>
      <c r="AG447" s="100"/>
      <c r="AH447" s="100">
        <f t="shared" si="190"/>
        <v>2024565</v>
      </c>
      <c r="AI447" s="100"/>
      <c r="AJ447" s="183">
        <f t="shared" si="191"/>
        <v>-1</v>
      </c>
      <c r="AK447" s="169"/>
      <c r="AL447" s="100">
        <f t="shared" si="192"/>
        <v>0</v>
      </c>
      <c r="AM447" s="100"/>
      <c r="AN447" s="183" t="str">
        <f t="shared" si="193"/>
        <v>---</v>
      </c>
      <c r="AP447" s="41" t="str">
        <f t="shared" si="194"/>
        <v/>
      </c>
      <c r="AQ447" s="100"/>
      <c r="AR447" s="183" t="e">
        <f t="shared" si="195"/>
        <v>#N/A</v>
      </c>
      <c r="AS447" s="100"/>
      <c r="AT447" s="100" t="str">
        <f t="shared" si="196"/>
        <v/>
      </c>
      <c r="AU447" s="100"/>
      <c r="AV447" s="183" t="e">
        <f t="shared" si="197"/>
        <v>#N/A</v>
      </c>
      <c r="AW447" s="100"/>
      <c r="AX447" s="100">
        <f t="shared" si="198"/>
        <v>2024565</v>
      </c>
      <c r="AY447" s="100"/>
      <c r="AZ447" s="183">
        <f t="shared" si="199"/>
        <v>-1</v>
      </c>
      <c r="BA447" s="100"/>
      <c r="BB447" s="100">
        <f t="shared" si="200"/>
        <v>0</v>
      </c>
      <c r="BC447" s="100"/>
      <c r="BD447" s="183" t="str">
        <f t="shared" si="201"/>
        <v>---</v>
      </c>
      <c r="BE447" s="100"/>
      <c r="BF447" s="100">
        <f t="shared" si="202"/>
        <v>0</v>
      </c>
      <c r="BG447" s="100"/>
      <c r="BH447" s="183" t="str">
        <f t="shared" si="203"/>
        <v>---</v>
      </c>
      <c r="BJ447" s="41" t="str">
        <f t="shared" si="204"/>
        <v/>
      </c>
      <c r="BK447" s="100"/>
      <c r="BL447" s="183" t="e">
        <f t="shared" si="205"/>
        <v>#N/A</v>
      </c>
      <c r="BM447" s="100"/>
    </row>
    <row r="448" spans="2:65" ht="15.75" customHeight="1">
      <c r="B448" s="231"/>
      <c r="C448" s="55">
        <v>5</v>
      </c>
      <c r="D448" s="13" t="s">
        <v>148</v>
      </c>
      <c r="E448" s="13"/>
      <c r="F448" s="13"/>
      <c r="G448" s="13"/>
      <c r="H448" s="13"/>
      <c r="I448" s="13"/>
      <c r="J448" s="13"/>
      <c r="K448" s="20"/>
      <c r="L448" s="66" t="s">
        <v>33</v>
      </c>
      <c r="M448" s="125"/>
      <c r="N448" s="41">
        <f>+N446+N447</f>
        <v>12328957</v>
      </c>
      <c r="O448" s="35"/>
      <c r="P448" s="41">
        <f>+P446+P447</f>
        <v>0</v>
      </c>
      <c r="Q448" s="41"/>
      <c r="R448" s="41">
        <f>+R446+R447</f>
        <v>0</v>
      </c>
      <c r="S448" s="41"/>
      <c r="T448" s="41" t="e">
        <f>+T446+T447</f>
        <v>#N/A</v>
      </c>
      <c r="U448" s="41"/>
      <c r="V448" s="41">
        <f>+V446+V447</f>
        <v>0</v>
      </c>
      <c r="W448" s="41"/>
      <c r="X448" s="41">
        <f>+X446+X447</f>
        <v>0</v>
      </c>
      <c r="Y448" s="41"/>
      <c r="Z448" s="100">
        <f t="shared" si="186"/>
        <v>0</v>
      </c>
      <c r="AA448" s="100"/>
      <c r="AB448" s="183" t="str">
        <f t="shared" si="187"/>
        <v>---</v>
      </c>
      <c r="AC448" s="169"/>
      <c r="AD448" s="100">
        <f t="shared" si="188"/>
        <v>0</v>
      </c>
      <c r="AE448" s="100"/>
      <c r="AF448" s="183" t="str">
        <f t="shared" si="189"/>
        <v>---</v>
      </c>
      <c r="AG448" s="100"/>
      <c r="AH448" s="100">
        <f t="shared" si="190"/>
        <v>-12328957</v>
      </c>
      <c r="AI448" s="100"/>
      <c r="AJ448" s="183">
        <f t="shared" si="191"/>
        <v>-1</v>
      </c>
      <c r="AK448" s="169"/>
      <c r="AL448" s="100">
        <f t="shared" si="192"/>
        <v>0</v>
      </c>
      <c r="AM448" s="100"/>
      <c r="AN448" s="183" t="str">
        <f t="shared" si="193"/>
        <v>---</v>
      </c>
      <c r="AP448" s="41" t="str">
        <f t="shared" si="194"/>
        <v/>
      </c>
      <c r="AQ448" s="100"/>
      <c r="AR448" s="183" t="e">
        <f t="shared" si="195"/>
        <v>#N/A</v>
      </c>
      <c r="AS448" s="100"/>
      <c r="AT448" s="100" t="str">
        <f t="shared" si="196"/>
        <v/>
      </c>
      <c r="AU448" s="100"/>
      <c r="AV448" s="183" t="e">
        <f t="shared" si="197"/>
        <v>#N/A</v>
      </c>
      <c r="AW448" s="100"/>
      <c r="AX448" s="100">
        <f t="shared" si="198"/>
        <v>-12328957</v>
      </c>
      <c r="AY448" s="100"/>
      <c r="AZ448" s="183">
        <f t="shared" si="199"/>
        <v>-1</v>
      </c>
      <c r="BA448" s="100"/>
      <c r="BB448" s="100">
        <f t="shared" si="200"/>
        <v>0</v>
      </c>
      <c r="BC448" s="100"/>
      <c r="BD448" s="183" t="str">
        <f t="shared" si="201"/>
        <v>---</v>
      </c>
      <c r="BE448" s="100"/>
      <c r="BF448" s="100">
        <f t="shared" si="202"/>
        <v>0</v>
      </c>
      <c r="BG448" s="100"/>
      <c r="BH448" s="183" t="str">
        <f t="shared" si="203"/>
        <v>---</v>
      </c>
      <c r="BJ448" s="41" t="str">
        <f t="shared" si="204"/>
        <v/>
      </c>
      <c r="BK448" s="100"/>
      <c r="BL448" s="183" t="e">
        <f t="shared" si="205"/>
        <v>#N/A</v>
      </c>
      <c r="BM448" s="100"/>
    </row>
    <row r="449" spans="2:65" ht="18" customHeight="1">
      <c r="B449" s="231">
        <v>175</v>
      </c>
      <c r="C449" s="55">
        <v>6</v>
      </c>
      <c r="D449" s="13" t="s">
        <v>304</v>
      </c>
      <c r="E449" s="13"/>
      <c r="F449" s="13"/>
      <c r="G449" s="13"/>
      <c r="H449" s="13"/>
      <c r="I449" s="13"/>
      <c r="J449" s="13"/>
      <c r="K449" s="20"/>
      <c r="L449" s="66" t="s">
        <v>33</v>
      </c>
      <c r="M449" s="125"/>
      <c r="N449" s="41">
        <f>VLOOKUP($B449,'[1]09-10-11'!$A$4:$EA$400,MATCH(N$2, '[1]09-10-11'!$A$4:$EA$4, 0))</f>
        <v>9307220</v>
      </c>
      <c r="O449" s="35"/>
      <c r="P449" s="41">
        <v>0</v>
      </c>
      <c r="Q449" s="41"/>
      <c r="R449" s="41">
        <v>0</v>
      </c>
      <c r="S449" s="41"/>
      <c r="T449" s="41">
        <v>0</v>
      </c>
      <c r="U449" s="41"/>
      <c r="V449" s="41">
        <v>0</v>
      </c>
      <c r="W449" s="41"/>
      <c r="X449" s="41">
        <v>0</v>
      </c>
      <c r="Y449" s="41"/>
      <c r="Z449" s="100">
        <f t="shared" si="186"/>
        <v>0</v>
      </c>
      <c r="AA449" s="100"/>
      <c r="AB449" s="183" t="str">
        <f t="shared" si="187"/>
        <v>---</v>
      </c>
      <c r="AC449" s="169"/>
      <c r="AD449" s="100">
        <f t="shared" si="188"/>
        <v>0</v>
      </c>
      <c r="AE449" s="100"/>
      <c r="AF449" s="183" t="str">
        <f t="shared" si="189"/>
        <v>---</v>
      </c>
      <c r="AG449" s="100"/>
      <c r="AH449" s="100">
        <f t="shared" si="190"/>
        <v>-9307220</v>
      </c>
      <c r="AI449" s="100"/>
      <c r="AJ449" s="183">
        <f t="shared" si="191"/>
        <v>-1</v>
      </c>
      <c r="AK449" s="169"/>
      <c r="AL449" s="100">
        <f t="shared" si="192"/>
        <v>0</v>
      </c>
      <c r="AM449" s="100"/>
      <c r="AN449" s="183" t="str">
        <f t="shared" si="193"/>
        <v>---</v>
      </c>
      <c r="AP449" s="41">
        <f t="shared" si="194"/>
        <v>0</v>
      </c>
      <c r="AQ449" s="100"/>
      <c r="AR449" s="183" t="str">
        <f t="shared" si="195"/>
        <v>---</v>
      </c>
      <c r="AS449" s="100"/>
      <c r="AT449" s="100">
        <f t="shared" si="196"/>
        <v>0</v>
      </c>
      <c r="AU449" s="100"/>
      <c r="AV449" s="183" t="str">
        <f t="shared" si="197"/>
        <v>---</v>
      </c>
      <c r="AW449" s="100"/>
      <c r="AX449" s="100">
        <f t="shared" si="198"/>
        <v>-9307220</v>
      </c>
      <c r="AY449" s="100"/>
      <c r="AZ449" s="183">
        <f t="shared" si="199"/>
        <v>-1</v>
      </c>
      <c r="BA449" s="100"/>
      <c r="BB449" s="100">
        <f t="shared" si="200"/>
        <v>0</v>
      </c>
      <c r="BC449" s="100"/>
      <c r="BD449" s="183" t="str">
        <f t="shared" si="201"/>
        <v>---</v>
      </c>
      <c r="BE449" s="100"/>
      <c r="BF449" s="100">
        <f t="shared" si="202"/>
        <v>0</v>
      </c>
      <c r="BG449" s="100"/>
      <c r="BH449" s="183" t="str">
        <f t="shared" si="203"/>
        <v>---</v>
      </c>
      <c r="BJ449" s="41">
        <f t="shared" si="204"/>
        <v>0</v>
      </c>
      <c r="BK449" s="100"/>
      <c r="BL449" s="183" t="str">
        <f t="shared" si="205"/>
        <v>---</v>
      </c>
      <c r="BM449" s="100"/>
    </row>
    <row r="450" spans="2:65" ht="18.75" customHeight="1">
      <c r="B450" s="231">
        <v>176</v>
      </c>
      <c r="C450" s="55">
        <v>7</v>
      </c>
      <c r="D450" s="13" t="s">
        <v>333</v>
      </c>
      <c r="E450" s="13"/>
      <c r="F450" s="13"/>
      <c r="G450" s="13"/>
      <c r="H450" s="13"/>
      <c r="I450" s="13"/>
      <c r="J450" s="13"/>
      <c r="K450" s="20"/>
      <c r="L450" s="66" t="s">
        <v>33</v>
      </c>
      <c r="M450" s="125"/>
      <c r="N450" s="41">
        <f>VLOOKUP($B450,'[1]09-10-11'!$A$4:$EA$400,MATCH(N$2, '[1]09-10-11'!$A$4:$EA$4, 0))</f>
        <v>0</v>
      </c>
      <c r="O450" s="35"/>
      <c r="P450" s="41">
        <f>VLOOKUP($B450,'[1]09-10-11'!$A$4:$EA$400,MATCH(P$2, '[1]09-10-11'!$A$4:$EA$4, 0))</f>
        <v>-804088</v>
      </c>
      <c r="Q450" s="41"/>
      <c r="R450" s="41">
        <f>VLOOKUP($B450,'[1]09-10-11'!$A$4:$EA$400,MATCH(R$2, '[1]09-10-11'!$A$4:$EA$4, 0))</f>
        <v>0</v>
      </c>
      <c r="S450" s="41"/>
      <c r="T450" s="41" t="e">
        <f>VLOOKUP($B450,'[1]09-10-11'!$A$4:$EA$400,MATCH(T$2, '[1]09-10-11'!$A$4:$EA$4, 0))</f>
        <v>#N/A</v>
      </c>
      <c r="U450" s="41"/>
      <c r="V450" s="41">
        <f>VLOOKUP($B450,'[1]09-10-11'!$A$4:$EA$400,MATCH(V$2, '[1]09-10-11'!$A$4:$EA$4, 0))</f>
        <v>0</v>
      </c>
      <c r="W450" s="41"/>
      <c r="X450" s="41">
        <f>VLOOKUP($B450,'[1]09-10-11'!$A$4:$EA$400,MATCH(X$2, '[1]09-10-11'!$A$4:$EA$4, 0))</f>
        <v>0</v>
      </c>
      <c r="Y450" s="41"/>
      <c r="Z450" s="100">
        <f t="shared" si="186"/>
        <v>0</v>
      </c>
      <c r="AA450" s="100"/>
      <c r="AB450" s="183" t="str">
        <f t="shared" si="187"/>
        <v>---</v>
      </c>
      <c r="AC450" s="169"/>
      <c r="AD450" s="100">
        <f t="shared" si="188"/>
        <v>804088</v>
      </c>
      <c r="AE450" s="100"/>
      <c r="AF450" s="183">
        <f t="shared" si="189"/>
        <v>-1</v>
      </c>
      <c r="AG450" s="100"/>
      <c r="AH450" s="100">
        <f t="shared" si="190"/>
        <v>0</v>
      </c>
      <c r="AI450" s="100"/>
      <c r="AJ450" s="183" t="str">
        <f t="shared" si="191"/>
        <v>---</v>
      </c>
      <c r="AK450" s="169"/>
      <c r="AL450" s="100">
        <f t="shared" si="192"/>
        <v>0</v>
      </c>
      <c r="AM450" s="100"/>
      <c r="AN450" s="183" t="str">
        <f t="shared" si="193"/>
        <v>---</v>
      </c>
      <c r="AP450" s="41" t="str">
        <f t="shared" si="194"/>
        <v/>
      </c>
      <c r="AQ450" s="100"/>
      <c r="AR450" s="183" t="e">
        <f t="shared" si="195"/>
        <v>#N/A</v>
      </c>
      <c r="AS450" s="100"/>
      <c r="AT450" s="100" t="str">
        <f t="shared" si="196"/>
        <v/>
      </c>
      <c r="AU450" s="100"/>
      <c r="AV450" s="183" t="e">
        <f t="shared" si="197"/>
        <v>#N/A</v>
      </c>
      <c r="AW450" s="100"/>
      <c r="AX450" s="100">
        <f t="shared" si="198"/>
        <v>0</v>
      </c>
      <c r="AY450" s="100"/>
      <c r="AZ450" s="183" t="str">
        <f t="shared" si="199"/>
        <v>---</v>
      </c>
      <c r="BA450" s="100"/>
      <c r="BB450" s="100">
        <f t="shared" si="200"/>
        <v>804088</v>
      </c>
      <c r="BC450" s="100"/>
      <c r="BD450" s="183">
        <f t="shared" si="201"/>
        <v>-1</v>
      </c>
      <c r="BE450" s="100"/>
      <c r="BF450" s="100">
        <f t="shared" si="202"/>
        <v>0</v>
      </c>
      <c r="BG450" s="100"/>
      <c r="BH450" s="183" t="str">
        <f t="shared" si="203"/>
        <v>---</v>
      </c>
      <c r="BJ450" s="41" t="str">
        <f t="shared" si="204"/>
        <v/>
      </c>
      <c r="BK450" s="100"/>
      <c r="BL450" s="183" t="e">
        <f t="shared" si="205"/>
        <v>#N/A</v>
      </c>
      <c r="BM450" s="100"/>
    </row>
    <row r="451" spans="2:65" ht="15.75" customHeight="1">
      <c r="B451" s="231"/>
      <c r="C451" s="55">
        <v>8</v>
      </c>
      <c r="D451" s="13" t="s">
        <v>150</v>
      </c>
      <c r="E451" s="13"/>
      <c r="F451" s="13"/>
      <c r="G451" s="13"/>
      <c r="H451" s="13"/>
      <c r="I451" s="13"/>
      <c r="J451" s="13"/>
      <c r="K451" s="20"/>
      <c r="L451" s="66" t="s">
        <v>33</v>
      </c>
      <c r="M451" s="125"/>
      <c r="N451" s="81">
        <f>+N449+N450</f>
        <v>9307220</v>
      </c>
      <c r="O451" s="35"/>
      <c r="P451" s="81">
        <f>+P449+P450</f>
        <v>-804088</v>
      </c>
      <c r="Q451" s="81"/>
      <c r="R451" s="81">
        <f>+R449+R450</f>
        <v>0</v>
      </c>
      <c r="S451" s="81"/>
      <c r="T451" s="81" t="e">
        <f>+T449+T450</f>
        <v>#N/A</v>
      </c>
      <c r="U451" s="81"/>
      <c r="V451" s="81">
        <f>+V449+V450</f>
        <v>0</v>
      </c>
      <c r="W451" s="81"/>
      <c r="X451" s="81">
        <f>+X449+X450</f>
        <v>0</v>
      </c>
      <c r="Y451" s="41"/>
      <c r="Z451" s="172">
        <f t="shared" si="186"/>
        <v>0</v>
      </c>
      <c r="AA451" s="172"/>
      <c r="AB451" s="184" t="str">
        <f t="shared" si="187"/>
        <v>---</v>
      </c>
      <c r="AC451" s="170"/>
      <c r="AD451" s="172">
        <f t="shared" si="188"/>
        <v>804088</v>
      </c>
      <c r="AE451" s="172"/>
      <c r="AF451" s="184">
        <f t="shared" si="189"/>
        <v>-1</v>
      </c>
      <c r="AG451" s="100"/>
      <c r="AH451" s="172">
        <f t="shared" si="190"/>
        <v>-9307220</v>
      </c>
      <c r="AI451" s="172"/>
      <c r="AJ451" s="184">
        <f t="shared" si="191"/>
        <v>-1</v>
      </c>
      <c r="AK451" s="170"/>
      <c r="AL451" s="172">
        <f t="shared" si="192"/>
        <v>0</v>
      </c>
      <c r="AM451" s="172"/>
      <c r="AN451" s="184" t="str">
        <f t="shared" si="193"/>
        <v>---</v>
      </c>
      <c r="AP451" s="81" t="str">
        <f t="shared" si="194"/>
        <v/>
      </c>
      <c r="AQ451" s="172"/>
      <c r="AR451" s="184" t="e">
        <f t="shared" si="195"/>
        <v>#N/A</v>
      </c>
      <c r="AS451" s="100"/>
      <c r="AT451" s="172" t="str">
        <f t="shared" si="196"/>
        <v/>
      </c>
      <c r="AU451" s="172"/>
      <c r="AV451" s="184" t="e">
        <f t="shared" si="197"/>
        <v>#N/A</v>
      </c>
      <c r="AW451" s="100"/>
      <c r="AX451" s="172">
        <f t="shared" si="198"/>
        <v>-9307220</v>
      </c>
      <c r="AY451" s="172"/>
      <c r="AZ451" s="184">
        <f t="shared" si="199"/>
        <v>-1</v>
      </c>
      <c r="BA451" s="100"/>
      <c r="BB451" s="172">
        <f t="shared" si="200"/>
        <v>804088</v>
      </c>
      <c r="BC451" s="172"/>
      <c r="BD451" s="184">
        <f t="shared" si="201"/>
        <v>-1</v>
      </c>
      <c r="BE451" s="100"/>
      <c r="BF451" s="172">
        <f t="shared" si="202"/>
        <v>0</v>
      </c>
      <c r="BG451" s="172"/>
      <c r="BH451" s="184" t="str">
        <f t="shared" si="203"/>
        <v>---</v>
      </c>
      <c r="BJ451" s="81" t="str">
        <f t="shared" si="204"/>
        <v/>
      </c>
      <c r="BK451" s="172"/>
      <c r="BL451" s="184" t="e">
        <f t="shared" si="205"/>
        <v>#N/A</v>
      </c>
      <c r="BM451" s="100"/>
    </row>
    <row r="452" spans="2:65">
      <c r="B452" s="231"/>
      <c r="M452" s="125"/>
      <c r="N452" s="125"/>
      <c r="P452" s="125"/>
      <c r="Q452" s="125"/>
      <c r="R452" s="125"/>
      <c r="S452" s="125"/>
      <c r="T452" s="125"/>
      <c r="U452" s="125"/>
      <c r="V452" s="125"/>
      <c r="W452" s="125"/>
      <c r="X452" s="125"/>
      <c r="Y452" s="125"/>
      <c r="Z452" s="100" t="str">
        <f t="shared" si="186"/>
        <v/>
      </c>
      <c r="AA452" s="125"/>
      <c r="AB452" s="183" t="str">
        <f t="shared" si="187"/>
        <v/>
      </c>
      <c r="AC452" s="169"/>
      <c r="AD452" s="100" t="str">
        <f t="shared" si="188"/>
        <v/>
      </c>
      <c r="AE452" s="125"/>
      <c r="AF452" s="183" t="str">
        <f t="shared" si="189"/>
        <v/>
      </c>
      <c r="AG452" s="125"/>
      <c r="AH452" s="100" t="str">
        <f t="shared" si="190"/>
        <v/>
      </c>
      <c r="AI452" s="125"/>
      <c r="AJ452" s="183" t="str">
        <f t="shared" si="191"/>
        <v/>
      </c>
      <c r="AK452" s="169"/>
      <c r="AL452" s="100" t="str">
        <f t="shared" si="192"/>
        <v/>
      </c>
      <c r="AM452" s="125"/>
      <c r="AN452" s="183" t="str">
        <f t="shared" si="193"/>
        <v/>
      </c>
      <c r="AP452" s="41" t="str">
        <f t="shared" si="194"/>
        <v/>
      </c>
      <c r="AQ452" s="125"/>
      <c r="AR452" s="183" t="str">
        <f t="shared" si="195"/>
        <v/>
      </c>
      <c r="AS452" s="125"/>
      <c r="AT452" s="100" t="str">
        <f t="shared" si="196"/>
        <v/>
      </c>
      <c r="AU452" s="125"/>
      <c r="AV452" s="183" t="str">
        <f t="shared" si="197"/>
        <v/>
      </c>
      <c r="AW452" s="125"/>
      <c r="AX452" s="100" t="str">
        <f t="shared" si="198"/>
        <v/>
      </c>
      <c r="AY452" s="125"/>
      <c r="AZ452" s="183" t="str">
        <f t="shared" si="199"/>
        <v/>
      </c>
      <c r="BA452" s="125"/>
      <c r="BB452" s="100" t="str">
        <f t="shared" si="200"/>
        <v/>
      </c>
      <c r="BC452" s="125"/>
      <c r="BD452" s="183" t="str">
        <f t="shared" si="201"/>
        <v/>
      </c>
      <c r="BE452" s="125"/>
      <c r="BF452" s="100" t="str">
        <f t="shared" si="202"/>
        <v/>
      </c>
      <c r="BG452" s="125"/>
      <c r="BH452" s="183" t="str">
        <f t="shared" si="203"/>
        <v/>
      </c>
      <c r="BJ452" s="41" t="str">
        <f t="shared" si="204"/>
        <v/>
      </c>
      <c r="BK452" s="125"/>
      <c r="BL452" s="183" t="str">
        <f t="shared" si="205"/>
        <v/>
      </c>
      <c r="BM452" s="125"/>
    </row>
    <row r="453" spans="2:65" ht="15.75" customHeight="1">
      <c r="B453" s="231"/>
      <c r="C453" s="17"/>
      <c r="D453" s="13"/>
      <c r="E453" s="13"/>
      <c r="F453" s="13"/>
      <c r="G453" s="13"/>
      <c r="H453" s="13" t="s">
        <v>101</v>
      </c>
      <c r="I453" s="13"/>
      <c r="J453" s="13"/>
      <c r="K453" s="67"/>
      <c r="L453" s="66"/>
      <c r="M453" s="125"/>
      <c r="N453" s="41">
        <f>N444+N446+N449</f>
        <v>23660742</v>
      </c>
      <c r="O453" s="45"/>
      <c r="P453" s="41">
        <f>P444+P446+P449</f>
        <v>0</v>
      </c>
      <c r="Q453" s="41"/>
      <c r="R453" s="41">
        <f>R444+R446+R449</f>
        <v>0</v>
      </c>
      <c r="S453" s="41"/>
      <c r="T453" s="41" t="e">
        <f>T444+T446+T449</f>
        <v>#N/A</v>
      </c>
      <c r="U453" s="41"/>
      <c r="V453" s="41">
        <f>V444+V446+V449</f>
        <v>0</v>
      </c>
      <c r="W453" s="41"/>
      <c r="X453" s="41">
        <f>X444+X446+X449</f>
        <v>0</v>
      </c>
      <c r="Y453" s="41"/>
      <c r="Z453" s="100">
        <f t="shared" si="186"/>
        <v>0</v>
      </c>
      <c r="AA453" s="100"/>
      <c r="AB453" s="183" t="str">
        <f t="shared" si="187"/>
        <v>---</v>
      </c>
      <c r="AC453" s="169"/>
      <c r="AD453" s="100">
        <f t="shared" si="188"/>
        <v>0</v>
      </c>
      <c r="AE453" s="100"/>
      <c r="AF453" s="183" t="str">
        <f t="shared" si="189"/>
        <v>---</v>
      </c>
      <c r="AG453" s="100"/>
      <c r="AH453" s="100">
        <f t="shared" si="190"/>
        <v>-23660742</v>
      </c>
      <c r="AI453" s="100"/>
      <c r="AJ453" s="183">
        <f t="shared" si="191"/>
        <v>-1</v>
      </c>
      <c r="AK453" s="169"/>
      <c r="AL453" s="100">
        <f t="shared" si="192"/>
        <v>0</v>
      </c>
      <c r="AM453" s="100"/>
      <c r="AN453" s="183" t="str">
        <f t="shared" si="193"/>
        <v>---</v>
      </c>
      <c r="AP453" s="41" t="str">
        <f t="shared" si="194"/>
        <v/>
      </c>
      <c r="AQ453" s="100"/>
      <c r="AR453" s="183" t="e">
        <f t="shared" si="195"/>
        <v>#N/A</v>
      </c>
      <c r="AS453" s="100"/>
      <c r="AT453" s="100" t="str">
        <f t="shared" si="196"/>
        <v/>
      </c>
      <c r="AU453" s="100"/>
      <c r="AV453" s="183" t="e">
        <f t="shared" si="197"/>
        <v>#N/A</v>
      </c>
      <c r="AW453" s="100"/>
      <c r="AX453" s="100">
        <f t="shared" si="198"/>
        <v>-23660742</v>
      </c>
      <c r="AY453" s="100"/>
      <c r="AZ453" s="183">
        <f t="shared" si="199"/>
        <v>-1</v>
      </c>
      <c r="BA453" s="100"/>
      <c r="BB453" s="100">
        <f t="shared" si="200"/>
        <v>0</v>
      </c>
      <c r="BC453" s="100"/>
      <c r="BD453" s="183" t="str">
        <f t="shared" si="201"/>
        <v>---</v>
      </c>
      <c r="BE453" s="100"/>
      <c r="BF453" s="100">
        <f t="shared" si="202"/>
        <v>0</v>
      </c>
      <c r="BG453" s="100"/>
      <c r="BH453" s="183" t="str">
        <f t="shared" si="203"/>
        <v>---</v>
      </c>
      <c r="BJ453" s="41" t="str">
        <f t="shared" si="204"/>
        <v/>
      </c>
      <c r="BK453" s="100"/>
      <c r="BL453" s="183" t="e">
        <f t="shared" si="205"/>
        <v>#N/A</v>
      </c>
      <c r="BM453" s="100"/>
    </row>
    <row r="454" spans="2:65" ht="15.75" customHeight="1">
      <c r="B454" s="231"/>
      <c r="C454" s="17"/>
      <c r="D454" s="13"/>
      <c r="E454" s="13"/>
      <c r="F454" s="13"/>
      <c r="G454" s="13"/>
      <c r="H454" s="13" t="s">
        <v>149</v>
      </c>
      <c r="I454" s="13"/>
      <c r="J454" s="13"/>
      <c r="K454" s="67"/>
      <c r="L454" s="66"/>
      <c r="M454" s="125"/>
      <c r="N454" s="41">
        <f>+N445+N448+N451</f>
        <v>17303195</v>
      </c>
      <c r="O454" s="45"/>
      <c r="P454" s="41">
        <f>+P445+P448+P451</f>
        <v>-14011763</v>
      </c>
      <c r="Q454" s="41"/>
      <c r="R454" s="41">
        <f>+R445+R448+R451</f>
        <v>-12724427</v>
      </c>
      <c r="S454" s="41"/>
      <c r="T454" s="41" t="e">
        <f>+T445+T448+T451</f>
        <v>#N/A</v>
      </c>
      <c r="U454" s="41"/>
      <c r="V454" s="41">
        <f>+V445+V448+V451</f>
        <v>-10506456</v>
      </c>
      <c r="W454" s="41"/>
      <c r="X454" s="41">
        <f>+X445+X448+X451</f>
        <v>-10297421</v>
      </c>
      <c r="Y454" s="41"/>
      <c r="Z454" s="100">
        <f t="shared" si="186"/>
        <v>209035</v>
      </c>
      <c r="AA454" s="100"/>
      <c r="AB454" s="183">
        <f t="shared" si="187"/>
        <v>-1.9895862125154262E-2</v>
      </c>
      <c r="AC454" s="169"/>
      <c r="AD454" s="100">
        <f t="shared" si="188"/>
        <v>3714342</v>
      </c>
      <c r="AE454" s="100"/>
      <c r="AF454" s="183">
        <f t="shared" si="189"/>
        <v>-0.26508741262609137</v>
      </c>
      <c r="AG454" s="100"/>
      <c r="AH454" s="100">
        <f t="shared" si="190"/>
        <v>-27600616</v>
      </c>
      <c r="AI454" s="100"/>
      <c r="AJ454" s="183">
        <f t="shared" si="191"/>
        <v>-1.5951167400009072</v>
      </c>
      <c r="AK454" s="169"/>
      <c r="AL454" s="100">
        <f t="shared" si="192"/>
        <v>2427006</v>
      </c>
      <c r="AM454" s="100"/>
      <c r="AN454" s="183">
        <f t="shared" si="193"/>
        <v>-0.19073597577321166</v>
      </c>
      <c r="AP454" s="41" t="str">
        <f t="shared" si="194"/>
        <v/>
      </c>
      <c r="AQ454" s="100"/>
      <c r="AR454" s="183" t="e">
        <f t="shared" si="195"/>
        <v>#N/A</v>
      </c>
      <c r="AS454" s="100"/>
      <c r="AT454" s="100" t="str">
        <f t="shared" si="196"/>
        <v/>
      </c>
      <c r="AU454" s="100"/>
      <c r="AV454" s="183" t="e">
        <f t="shared" si="197"/>
        <v>#N/A</v>
      </c>
      <c r="AW454" s="100"/>
      <c r="AX454" s="100">
        <f t="shared" si="198"/>
        <v>-27809651</v>
      </c>
      <c r="AY454" s="100"/>
      <c r="AZ454" s="183">
        <f t="shared" si="199"/>
        <v>-1.6071974568858525</v>
      </c>
      <c r="BA454" s="100"/>
      <c r="BB454" s="100">
        <f t="shared" si="200"/>
        <v>3505307</v>
      </c>
      <c r="BC454" s="100"/>
      <c r="BD454" s="183">
        <f t="shared" si="201"/>
        <v>-0.25016887596514448</v>
      </c>
      <c r="BE454" s="100"/>
      <c r="BF454" s="100">
        <f t="shared" si="202"/>
        <v>2217971</v>
      </c>
      <c r="BG454" s="100"/>
      <c r="BH454" s="183">
        <f t="shared" si="203"/>
        <v>-0.17430812405147988</v>
      </c>
      <c r="BJ454" s="41" t="str">
        <f t="shared" si="204"/>
        <v/>
      </c>
      <c r="BK454" s="100"/>
      <c r="BL454" s="183" t="e">
        <f t="shared" si="205"/>
        <v>#N/A</v>
      </c>
      <c r="BM454" s="100"/>
    </row>
    <row r="455" spans="2:65" ht="15.75" customHeight="1">
      <c r="B455" s="231"/>
      <c r="C455" s="17"/>
      <c r="D455" s="13"/>
      <c r="E455" s="13"/>
      <c r="F455" s="13"/>
      <c r="G455" s="13"/>
      <c r="H455" s="13"/>
      <c r="I455" s="13"/>
      <c r="J455" s="13"/>
      <c r="K455" s="20"/>
      <c r="L455" s="66"/>
      <c r="M455" s="125"/>
      <c r="N455" s="41"/>
      <c r="O455" s="80"/>
      <c r="P455" s="41"/>
      <c r="Q455" s="41"/>
      <c r="R455" s="41"/>
      <c r="S455" s="41"/>
      <c r="T455" s="41"/>
      <c r="U455" s="41"/>
      <c r="V455" s="41"/>
      <c r="W455" s="41"/>
      <c r="X455" s="41"/>
      <c r="Y455" s="41"/>
      <c r="Z455" s="100" t="str">
        <f t="shared" si="186"/>
        <v/>
      </c>
      <c r="AA455" s="100"/>
      <c r="AB455" s="183" t="str">
        <f t="shared" si="187"/>
        <v/>
      </c>
      <c r="AC455" s="169"/>
      <c r="AD455" s="100" t="str">
        <f t="shared" si="188"/>
        <v/>
      </c>
      <c r="AE455" s="100"/>
      <c r="AF455" s="183" t="str">
        <f t="shared" si="189"/>
        <v/>
      </c>
      <c r="AG455" s="100"/>
      <c r="AH455" s="100" t="str">
        <f t="shared" si="190"/>
        <v/>
      </c>
      <c r="AI455" s="100"/>
      <c r="AJ455" s="183" t="str">
        <f t="shared" si="191"/>
        <v/>
      </c>
      <c r="AK455" s="169"/>
      <c r="AL455" s="100" t="str">
        <f t="shared" si="192"/>
        <v/>
      </c>
      <c r="AM455" s="100"/>
      <c r="AN455" s="183" t="str">
        <f t="shared" si="193"/>
        <v/>
      </c>
      <c r="AP455" s="41" t="str">
        <f t="shared" si="194"/>
        <v/>
      </c>
      <c r="AQ455" s="100"/>
      <c r="AR455" s="183" t="str">
        <f t="shared" si="195"/>
        <v/>
      </c>
      <c r="AS455" s="100"/>
      <c r="AT455" s="100" t="str">
        <f t="shared" si="196"/>
        <v/>
      </c>
      <c r="AU455" s="100"/>
      <c r="AV455" s="183" t="str">
        <f t="shared" si="197"/>
        <v/>
      </c>
      <c r="AW455" s="100"/>
      <c r="AX455" s="100" t="str">
        <f t="shared" si="198"/>
        <v/>
      </c>
      <c r="AY455" s="100"/>
      <c r="AZ455" s="183" t="str">
        <f t="shared" si="199"/>
        <v/>
      </c>
      <c r="BA455" s="100"/>
      <c r="BB455" s="100" t="str">
        <f t="shared" si="200"/>
        <v/>
      </c>
      <c r="BC455" s="100"/>
      <c r="BD455" s="183" t="str">
        <f t="shared" si="201"/>
        <v/>
      </c>
      <c r="BE455" s="100"/>
      <c r="BF455" s="100" t="str">
        <f t="shared" si="202"/>
        <v/>
      </c>
      <c r="BG455" s="100"/>
      <c r="BH455" s="183" t="str">
        <f t="shared" si="203"/>
        <v/>
      </c>
      <c r="BJ455" s="41" t="str">
        <f t="shared" si="204"/>
        <v/>
      </c>
      <c r="BK455" s="100"/>
      <c r="BL455" s="183" t="str">
        <f t="shared" si="205"/>
        <v/>
      </c>
      <c r="BM455" s="100"/>
    </row>
    <row r="456" spans="2:65" ht="15.75" customHeight="1">
      <c r="B456" s="231"/>
      <c r="C456" s="17" t="s">
        <v>54</v>
      </c>
      <c r="D456" s="13" t="s">
        <v>102</v>
      </c>
      <c r="E456" s="13"/>
      <c r="F456" s="13"/>
      <c r="G456" s="13"/>
      <c r="H456" s="13"/>
      <c r="I456" s="13"/>
      <c r="J456" s="13"/>
      <c r="K456" s="20"/>
      <c r="L456" s="66"/>
      <c r="M456" s="125"/>
      <c r="N456" s="41"/>
      <c r="O456" s="80"/>
      <c r="P456" s="41"/>
      <c r="Q456" s="41"/>
      <c r="R456" s="41"/>
      <c r="S456" s="41"/>
      <c r="T456" s="41"/>
      <c r="U456" s="41"/>
      <c r="V456" s="41"/>
      <c r="W456" s="41"/>
      <c r="X456" s="41"/>
      <c r="Y456" s="41"/>
      <c r="Z456" s="100" t="str">
        <f t="shared" si="186"/>
        <v/>
      </c>
      <c r="AA456" s="100"/>
      <c r="AB456" s="183" t="str">
        <f t="shared" si="187"/>
        <v/>
      </c>
      <c r="AC456" s="169"/>
      <c r="AD456" s="100" t="str">
        <f t="shared" si="188"/>
        <v/>
      </c>
      <c r="AE456" s="100"/>
      <c r="AF456" s="183" t="str">
        <f t="shared" si="189"/>
        <v/>
      </c>
      <c r="AG456" s="100"/>
      <c r="AH456" s="100" t="str">
        <f t="shared" si="190"/>
        <v/>
      </c>
      <c r="AI456" s="100"/>
      <c r="AJ456" s="183" t="str">
        <f t="shared" si="191"/>
        <v/>
      </c>
      <c r="AK456" s="169"/>
      <c r="AL456" s="100" t="str">
        <f t="shared" si="192"/>
        <v/>
      </c>
      <c r="AM456" s="100"/>
      <c r="AN456" s="183" t="str">
        <f t="shared" si="193"/>
        <v/>
      </c>
      <c r="AP456" s="41" t="str">
        <f t="shared" si="194"/>
        <v/>
      </c>
      <c r="AQ456" s="100"/>
      <c r="AR456" s="183" t="str">
        <f t="shared" si="195"/>
        <v/>
      </c>
      <c r="AS456" s="100"/>
      <c r="AT456" s="100" t="str">
        <f t="shared" si="196"/>
        <v/>
      </c>
      <c r="AU456" s="100"/>
      <c r="AV456" s="183" t="str">
        <f t="shared" si="197"/>
        <v/>
      </c>
      <c r="AW456" s="100"/>
      <c r="AX456" s="100" t="str">
        <f t="shared" si="198"/>
        <v/>
      </c>
      <c r="AY456" s="100"/>
      <c r="AZ456" s="183" t="str">
        <f t="shared" si="199"/>
        <v/>
      </c>
      <c r="BA456" s="100"/>
      <c r="BB456" s="100" t="str">
        <f t="shared" si="200"/>
        <v/>
      </c>
      <c r="BC456" s="100"/>
      <c r="BD456" s="183" t="str">
        <f t="shared" si="201"/>
        <v/>
      </c>
      <c r="BE456" s="100"/>
      <c r="BF456" s="100" t="str">
        <f t="shared" si="202"/>
        <v/>
      </c>
      <c r="BG456" s="100"/>
      <c r="BH456" s="183" t="str">
        <f t="shared" si="203"/>
        <v/>
      </c>
      <c r="BJ456" s="41" t="str">
        <f t="shared" si="204"/>
        <v/>
      </c>
      <c r="BK456" s="100"/>
      <c r="BL456" s="183" t="str">
        <f t="shared" si="205"/>
        <v/>
      </c>
      <c r="BM456" s="100"/>
    </row>
    <row r="457" spans="2:65" ht="15.75" customHeight="1">
      <c r="B457" s="231"/>
      <c r="C457" s="13"/>
      <c r="D457" s="18" t="s">
        <v>38</v>
      </c>
      <c r="E457" s="13" t="s">
        <v>5</v>
      </c>
      <c r="F457" s="13"/>
      <c r="G457" s="13"/>
      <c r="H457" s="13"/>
      <c r="I457" s="13"/>
      <c r="J457" s="13"/>
      <c r="K457" s="20"/>
      <c r="L457" s="66" t="s">
        <v>33</v>
      </c>
      <c r="M457" s="125"/>
      <c r="N457" s="99"/>
      <c r="O457" s="45"/>
      <c r="P457" s="99"/>
      <c r="Q457" s="99"/>
      <c r="R457" s="99"/>
      <c r="S457" s="99"/>
      <c r="T457" s="99"/>
      <c r="U457" s="99"/>
      <c r="V457" s="99"/>
      <c r="W457" s="99"/>
      <c r="X457" s="99"/>
      <c r="Y457" s="99"/>
      <c r="Z457" s="100" t="str">
        <f t="shared" si="186"/>
        <v/>
      </c>
      <c r="AA457" s="177"/>
      <c r="AB457" s="183" t="str">
        <f t="shared" si="187"/>
        <v/>
      </c>
      <c r="AC457" s="169"/>
      <c r="AD457" s="100" t="str">
        <f t="shared" si="188"/>
        <v/>
      </c>
      <c r="AE457" s="177"/>
      <c r="AF457" s="183" t="str">
        <f t="shared" si="189"/>
        <v/>
      </c>
      <c r="AG457" s="177"/>
      <c r="AH457" s="100" t="str">
        <f t="shared" si="190"/>
        <v/>
      </c>
      <c r="AI457" s="177"/>
      <c r="AJ457" s="183" t="str">
        <f t="shared" si="191"/>
        <v/>
      </c>
      <c r="AK457" s="169"/>
      <c r="AL457" s="100" t="str">
        <f t="shared" si="192"/>
        <v/>
      </c>
      <c r="AM457" s="177"/>
      <c r="AN457" s="183" t="str">
        <f t="shared" si="193"/>
        <v/>
      </c>
      <c r="AP457" s="41" t="str">
        <f t="shared" si="194"/>
        <v/>
      </c>
      <c r="AQ457" s="177"/>
      <c r="AR457" s="183" t="str">
        <f t="shared" si="195"/>
        <v/>
      </c>
      <c r="AS457" s="177"/>
      <c r="AT457" s="100" t="str">
        <f t="shared" si="196"/>
        <v/>
      </c>
      <c r="AU457" s="177"/>
      <c r="AV457" s="183" t="str">
        <f t="shared" si="197"/>
        <v/>
      </c>
      <c r="AW457" s="177"/>
      <c r="AX457" s="100" t="str">
        <f t="shared" si="198"/>
        <v/>
      </c>
      <c r="AY457" s="177"/>
      <c r="AZ457" s="183" t="str">
        <f t="shared" si="199"/>
        <v/>
      </c>
      <c r="BA457" s="177"/>
      <c r="BB457" s="100" t="str">
        <f t="shared" si="200"/>
        <v/>
      </c>
      <c r="BC457" s="177"/>
      <c r="BD457" s="183" t="str">
        <f t="shared" si="201"/>
        <v/>
      </c>
      <c r="BE457" s="177"/>
      <c r="BF457" s="100" t="str">
        <f t="shared" si="202"/>
        <v/>
      </c>
      <c r="BG457" s="177"/>
      <c r="BH457" s="183" t="str">
        <f t="shared" si="203"/>
        <v/>
      </c>
      <c r="BJ457" s="41" t="str">
        <f t="shared" si="204"/>
        <v/>
      </c>
      <c r="BK457" s="177"/>
      <c r="BL457" s="183" t="str">
        <f t="shared" si="205"/>
        <v/>
      </c>
      <c r="BM457" s="177"/>
    </row>
    <row r="458" spans="2:65" ht="15.75" customHeight="1">
      <c r="B458" s="231"/>
      <c r="C458" s="17"/>
      <c r="D458" s="18" t="s">
        <v>13</v>
      </c>
      <c r="E458" s="13" t="s">
        <v>138</v>
      </c>
      <c r="F458" s="13"/>
      <c r="G458" s="13"/>
      <c r="H458" s="13"/>
      <c r="I458" s="13"/>
      <c r="J458" s="13"/>
      <c r="K458" s="20"/>
      <c r="L458" s="66" t="s">
        <v>33</v>
      </c>
      <c r="M458" s="125"/>
      <c r="N458" s="99"/>
      <c r="O458" s="45"/>
      <c r="P458" s="99"/>
      <c r="Q458" s="99"/>
      <c r="R458" s="99"/>
      <c r="S458" s="99"/>
      <c r="T458" s="99"/>
      <c r="U458" s="99"/>
      <c r="V458" s="99"/>
      <c r="W458" s="99"/>
      <c r="X458" s="99"/>
      <c r="Y458" s="99"/>
      <c r="Z458" s="100" t="str">
        <f t="shared" si="186"/>
        <v/>
      </c>
      <c r="AA458" s="177"/>
      <c r="AB458" s="183" t="str">
        <f t="shared" si="187"/>
        <v/>
      </c>
      <c r="AC458" s="169"/>
      <c r="AD458" s="100" t="str">
        <f t="shared" si="188"/>
        <v/>
      </c>
      <c r="AE458" s="177"/>
      <c r="AF458" s="183" t="str">
        <f t="shared" si="189"/>
        <v/>
      </c>
      <c r="AG458" s="177"/>
      <c r="AH458" s="100" t="str">
        <f t="shared" si="190"/>
        <v/>
      </c>
      <c r="AI458" s="177"/>
      <c r="AJ458" s="183" t="str">
        <f t="shared" si="191"/>
        <v/>
      </c>
      <c r="AK458" s="169"/>
      <c r="AL458" s="100" t="str">
        <f t="shared" si="192"/>
        <v/>
      </c>
      <c r="AM458" s="177"/>
      <c r="AN458" s="183" t="str">
        <f t="shared" si="193"/>
        <v/>
      </c>
      <c r="AP458" s="41" t="str">
        <f t="shared" si="194"/>
        <v/>
      </c>
      <c r="AQ458" s="177"/>
      <c r="AR458" s="183" t="str">
        <f t="shared" si="195"/>
        <v/>
      </c>
      <c r="AS458" s="177"/>
      <c r="AT458" s="100" t="str">
        <f t="shared" si="196"/>
        <v/>
      </c>
      <c r="AU458" s="177"/>
      <c r="AV458" s="183" t="str">
        <f t="shared" si="197"/>
        <v/>
      </c>
      <c r="AW458" s="177"/>
      <c r="AX458" s="100" t="str">
        <f t="shared" si="198"/>
        <v/>
      </c>
      <c r="AY458" s="177"/>
      <c r="AZ458" s="183" t="str">
        <f t="shared" si="199"/>
        <v/>
      </c>
      <c r="BA458" s="177"/>
      <c r="BB458" s="100" t="str">
        <f t="shared" si="200"/>
        <v/>
      </c>
      <c r="BC458" s="177"/>
      <c r="BD458" s="183" t="str">
        <f t="shared" si="201"/>
        <v/>
      </c>
      <c r="BE458" s="177"/>
      <c r="BF458" s="100" t="str">
        <f t="shared" si="202"/>
        <v/>
      </c>
      <c r="BG458" s="177"/>
      <c r="BH458" s="183" t="str">
        <f t="shared" si="203"/>
        <v/>
      </c>
      <c r="BJ458" s="41" t="str">
        <f t="shared" si="204"/>
        <v/>
      </c>
      <c r="BK458" s="177"/>
      <c r="BL458" s="183" t="str">
        <f t="shared" si="205"/>
        <v/>
      </c>
      <c r="BM458" s="177"/>
    </row>
    <row r="459" spans="2:65" ht="15.75" customHeight="1">
      <c r="B459" s="231"/>
      <c r="C459" s="17"/>
      <c r="D459" s="13"/>
      <c r="E459" s="13"/>
      <c r="F459" s="13"/>
      <c r="G459" s="13"/>
      <c r="H459" s="13"/>
      <c r="I459" s="13"/>
      <c r="J459" s="13"/>
      <c r="K459" s="20"/>
      <c r="L459" s="66"/>
      <c r="M459" s="125"/>
      <c r="N459" s="41"/>
      <c r="O459" s="80"/>
      <c r="P459" s="41"/>
      <c r="Q459" s="41"/>
      <c r="R459" s="41"/>
      <c r="S459" s="41"/>
      <c r="T459" s="41"/>
      <c r="U459" s="41"/>
      <c r="V459" s="41"/>
      <c r="W459" s="41"/>
      <c r="X459" s="41"/>
      <c r="Y459" s="41"/>
      <c r="Z459" s="100" t="str">
        <f t="shared" si="186"/>
        <v/>
      </c>
      <c r="AA459" s="100"/>
      <c r="AB459" s="183" t="str">
        <f t="shared" si="187"/>
        <v/>
      </c>
      <c r="AC459" s="169"/>
      <c r="AD459" s="100" t="str">
        <f t="shared" si="188"/>
        <v/>
      </c>
      <c r="AE459" s="100"/>
      <c r="AF459" s="183" t="str">
        <f t="shared" si="189"/>
        <v/>
      </c>
      <c r="AG459" s="100"/>
      <c r="AH459" s="100" t="str">
        <f t="shared" si="190"/>
        <v/>
      </c>
      <c r="AI459" s="100"/>
      <c r="AJ459" s="183" t="str">
        <f t="shared" si="191"/>
        <v/>
      </c>
      <c r="AK459" s="169"/>
      <c r="AL459" s="100" t="str">
        <f t="shared" si="192"/>
        <v/>
      </c>
      <c r="AM459" s="100"/>
      <c r="AN459" s="183" t="str">
        <f t="shared" si="193"/>
        <v/>
      </c>
      <c r="AP459" s="41" t="str">
        <f t="shared" si="194"/>
        <v/>
      </c>
      <c r="AQ459" s="100"/>
      <c r="AR459" s="183" t="str">
        <f t="shared" si="195"/>
        <v/>
      </c>
      <c r="AS459" s="100"/>
      <c r="AT459" s="100" t="str">
        <f t="shared" si="196"/>
        <v/>
      </c>
      <c r="AU459" s="100"/>
      <c r="AV459" s="183" t="str">
        <f t="shared" si="197"/>
        <v/>
      </c>
      <c r="AW459" s="100"/>
      <c r="AX459" s="100" t="str">
        <f t="shared" si="198"/>
        <v/>
      </c>
      <c r="AY459" s="100"/>
      <c r="AZ459" s="183" t="str">
        <f t="shared" si="199"/>
        <v/>
      </c>
      <c r="BA459" s="100"/>
      <c r="BB459" s="100" t="str">
        <f t="shared" si="200"/>
        <v/>
      </c>
      <c r="BC459" s="100"/>
      <c r="BD459" s="183" t="str">
        <f t="shared" si="201"/>
        <v/>
      </c>
      <c r="BE459" s="100"/>
      <c r="BF459" s="100" t="str">
        <f t="shared" si="202"/>
        <v/>
      </c>
      <c r="BG459" s="100"/>
      <c r="BH459" s="183" t="str">
        <f t="shared" si="203"/>
        <v/>
      </c>
      <c r="BJ459" s="41" t="str">
        <f t="shared" si="204"/>
        <v/>
      </c>
      <c r="BK459" s="100"/>
      <c r="BL459" s="183" t="str">
        <f t="shared" si="205"/>
        <v/>
      </c>
      <c r="BM459" s="100"/>
    </row>
    <row r="460" spans="2:65" ht="15.75" customHeight="1">
      <c r="B460" s="231"/>
      <c r="C460" s="17"/>
      <c r="D460" s="13"/>
      <c r="E460" s="13"/>
      <c r="F460" s="13"/>
      <c r="G460" s="13"/>
      <c r="H460" s="13" t="s">
        <v>39</v>
      </c>
      <c r="I460" s="13"/>
      <c r="J460" s="13"/>
      <c r="K460" s="20"/>
      <c r="L460" s="66"/>
      <c r="M460" s="125"/>
      <c r="N460" s="99"/>
      <c r="O460" s="45"/>
      <c r="P460" s="99"/>
      <c r="Q460" s="99"/>
      <c r="R460" s="99"/>
      <c r="S460" s="99"/>
      <c r="T460" s="99"/>
      <c r="U460" s="99"/>
      <c r="V460" s="99"/>
      <c r="W460" s="99"/>
      <c r="X460" s="99"/>
      <c r="Y460" s="99"/>
      <c r="Z460" s="100" t="str">
        <f t="shared" si="186"/>
        <v/>
      </c>
      <c r="AA460" s="177"/>
      <c r="AB460" s="183" t="str">
        <f t="shared" si="187"/>
        <v/>
      </c>
      <c r="AC460" s="169"/>
      <c r="AD460" s="100" t="str">
        <f t="shared" si="188"/>
        <v/>
      </c>
      <c r="AE460" s="177"/>
      <c r="AF460" s="183" t="str">
        <f t="shared" si="189"/>
        <v/>
      </c>
      <c r="AG460" s="177"/>
      <c r="AH460" s="100" t="str">
        <f t="shared" si="190"/>
        <v/>
      </c>
      <c r="AI460" s="177"/>
      <c r="AJ460" s="183" t="str">
        <f t="shared" si="191"/>
        <v/>
      </c>
      <c r="AK460" s="169"/>
      <c r="AL460" s="100" t="str">
        <f t="shared" si="192"/>
        <v/>
      </c>
      <c r="AM460" s="177"/>
      <c r="AN460" s="183" t="str">
        <f t="shared" si="193"/>
        <v/>
      </c>
      <c r="AP460" s="41" t="str">
        <f t="shared" si="194"/>
        <v/>
      </c>
      <c r="AQ460" s="177"/>
      <c r="AR460" s="183" t="str">
        <f t="shared" si="195"/>
        <v/>
      </c>
      <c r="AS460" s="177"/>
      <c r="AT460" s="100" t="str">
        <f t="shared" si="196"/>
        <v/>
      </c>
      <c r="AU460" s="177"/>
      <c r="AV460" s="183" t="str">
        <f t="shared" si="197"/>
        <v/>
      </c>
      <c r="AW460" s="177"/>
      <c r="AX460" s="100" t="str">
        <f t="shared" si="198"/>
        <v/>
      </c>
      <c r="AY460" s="177"/>
      <c r="AZ460" s="183" t="str">
        <f t="shared" si="199"/>
        <v/>
      </c>
      <c r="BA460" s="177"/>
      <c r="BB460" s="100" t="str">
        <f t="shared" si="200"/>
        <v/>
      </c>
      <c r="BC460" s="177"/>
      <c r="BD460" s="183" t="str">
        <f t="shared" si="201"/>
        <v/>
      </c>
      <c r="BE460" s="177"/>
      <c r="BF460" s="100" t="str">
        <f t="shared" si="202"/>
        <v/>
      </c>
      <c r="BG460" s="177"/>
      <c r="BH460" s="183" t="str">
        <f t="shared" si="203"/>
        <v/>
      </c>
      <c r="BJ460" s="41" t="str">
        <f t="shared" si="204"/>
        <v/>
      </c>
      <c r="BK460" s="177"/>
      <c r="BL460" s="183" t="str">
        <f t="shared" si="205"/>
        <v/>
      </c>
      <c r="BM460" s="177"/>
    </row>
    <row r="461" spans="2:65" ht="15.75" customHeight="1">
      <c r="B461" s="231"/>
      <c r="C461" s="17"/>
      <c r="D461" s="13"/>
      <c r="E461" s="13"/>
      <c r="F461" s="13"/>
      <c r="G461" s="53" t="s">
        <v>40</v>
      </c>
      <c r="H461" s="53"/>
      <c r="I461" s="27"/>
      <c r="J461" s="27"/>
      <c r="K461" s="28"/>
      <c r="L461" s="29" t="s">
        <v>33</v>
      </c>
      <c r="M461" s="133"/>
      <c r="N461" s="79">
        <f>N453</f>
        <v>23660742</v>
      </c>
      <c r="O461" s="83"/>
      <c r="P461" s="79">
        <f>P453</f>
        <v>0</v>
      </c>
      <c r="Q461" s="79"/>
      <c r="R461" s="79">
        <f>R453</f>
        <v>0</v>
      </c>
      <c r="S461" s="79"/>
      <c r="T461" s="79" t="e">
        <f>T453</f>
        <v>#N/A</v>
      </c>
      <c r="U461" s="79"/>
      <c r="V461" s="79">
        <f>V453</f>
        <v>0</v>
      </c>
      <c r="W461" s="79"/>
      <c r="X461" s="79">
        <f>X453</f>
        <v>0</v>
      </c>
      <c r="Y461" s="79"/>
      <c r="Z461" s="173">
        <f t="shared" si="186"/>
        <v>0</v>
      </c>
      <c r="AA461" s="175"/>
      <c r="AB461" s="186" t="str">
        <f t="shared" si="187"/>
        <v>---</v>
      </c>
      <c r="AC461" s="171"/>
      <c r="AD461" s="173">
        <f t="shared" si="188"/>
        <v>0</v>
      </c>
      <c r="AE461" s="175"/>
      <c r="AF461" s="186" t="str">
        <f t="shared" si="189"/>
        <v>---</v>
      </c>
      <c r="AG461" s="175"/>
      <c r="AH461" s="173">
        <f t="shared" si="190"/>
        <v>-23660742</v>
      </c>
      <c r="AI461" s="175"/>
      <c r="AJ461" s="186">
        <f t="shared" si="191"/>
        <v>-1</v>
      </c>
      <c r="AK461" s="171"/>
      <c r="AL461" s="173">
        <f t="shared" si="192"/>
        <v>0</v>
      </c>
      <c r="AM461" s="175"/>
      <c r="AN461" s="186" t="str">
        <f t="shared" si="193"/>
        <v>---</v>
      </c>
      <c r="AP461" s="82" t="str">
        <f t="shared" si="194"/>
        <v/>
      </c>
      <c r="AQ461" s="175"/>
      <c r="AR461" s="186" t="e">
        <f t="shared" si="195"/>
        <v>#N/A</v>
      </c>
      <c r="AS461" s="175"/>
      <c r="AT461" s="173" t="str">
        <f t="shared" si="196"/>
        <v/>
      </c>
      <c r="AU461" s="175"/>
      <c r="AV461" s="186" t="e">
        <f t="shared" si="197"/>
        <v>#N/A</v>
      </c>
      <c r="AW461" s="175"/>
      <c r="AX461" s="173">
        <f t="shared" si="198"/>
        <v>-23660742</v>
      </c>
      <c r="AY461" s="175"/>
      <c r="AZ461" s="186">
        <f t="shared" si="199"/>
        <v>-1</v>
      </c>
      <c r="BA461" s="175"/>
      <c r="BB461" s="173">
        <f t="shared" si="200"/>
        <v>0</v>
      </c>
      <c r="BC461" s="175"/>
      <c r="BD461" s="186" t="str">
        <f t="shared" si="201"/>
        <v>---</v>
      </c>
      <c r="BE461" s="175"/>
      <c r="BF461" s="173">
        <f t="shared" si="202"/>
        <v>0</v>
      </c>
      <c r="BG461" s="175"/>
      <c r="BH461" s="186" t="str">
        <f t="shared" si="203"/>
        <v>---</v>
      </c>
      <c r="BJ461" s="82" t="str">
        <f t="shared" si="204"/>
        <v/>
      </c>
      <c r="BK461" s="175"/>
      <c r="BL461" s="186" t="e">
        <f t="shared" si="205"/>
        <v>#N/A</v>
      </c>
      <c r="BM461" s="175"/>
    </row>
    <row r="462" spans="2:65" ht="15.75" customHeight="1">
      <c r="B462" s="231"/>
      <c r="C462" s="19"/>
      <c r="D462" s="13"/>
      <c r="E462" s="13"/>
      <c r="F462" s="13"/>
      <c r="G462" s="13"/>
      <c r="H462" s="13"/>
      <c r="I462" s="13"/>
      <c r="J462" s="13"/>
      <c r="K462" s="20"/>
      <c r="L462" s="66"/>
      <c r="M462" s="125"/>
      <c r="N462" s="125"/>
      <c r="O462" s="42"/>
      <c r="P462" s="125"/>
      <c r="Q462" s="125"/>
      <c r="R462" s="125"/>
      <c r="S462" s="125"/>
      <c r="T462" s="125"/>
      <c r="U462" s="125"/>
      <c r="V462" s="125"/>
      <c r="W462" s="125"/>
      <c r="X462" s="125"/>
      <c r="Y462" s="125"/>
      <c r="Z462" s="100" t="str">
        <f t="shared" si="186"/>
        <v/>
      </c>
      <c r="AA462" s="125"/>
      <c r="AB462" s="183" t="str">
        <f t="shared" si="187"/>
        <v/>
      </c>
      <c r="AC462" s="169"/>
      <c r="AD462" s="100" t="str">
        <f t="shared" si="188"/>
        <v/>
      </c>
      <c r="AE462" s="125"/>
      <c r="AF462" s="183" t="str">
        <f t="shared" si="189"/>
        <v/>
      </c>
      <c r="AG462" s="125"/>
      <c r="AH462" s="100" t="str">
        <f t="shared" si="190"/>
        <v/>
      </c>
      <c r="AI462" s="125"/>
      <c r="AJ462" s="183" t="str">
        <f t="shared" si="191"/>
        <v/>
      </c>
      <c r="AK462" s="169"/>
      <c r="AL462" s="41" t="str">
        <f t="shared" si="192"/>
        <v/>
      </c>
      <c r="AM462" s="125"/>
      <c r="AN462" s="181" t="str">
        <f t="shared" si="193"/>
        <v/>
      </c>
      <c r="AP462" s="41" t="str">
        <f t="shared" si="194"/>
        <v/>
      </c>
      <c r="AQ462" s="125"/>
      <c r="AR462" s="181" t="str">
        <f t="shared" si="195"/>
        <v/>
      </c>
      <c r="AS462" s="125"/>
      <c r="AT462" s="100" t="str">
        <f t="shared" si="196"/>
        <v/>
      </c>
      <c r="AU462" s="125"/>
      <c r="AV462" s="183" t="str">
        <f t="shared" si="197"/>
        <v/>
      </c>
      <c r="AW462" s="125"/>
      <c r="AX462" s="100" t="str">
        <f t="shared" si="198"/>
        <v/>
      </c>
      <c r="AY462" s="125"/>
      <c r="AZ462" s="183" t="str">
        <f t="shared" si="199"/>
        <v/>
      </c>
      <c r="BA462" s="125"/>
      <c r="BB462" s="100" t="str">
        <f t="shared" si="200"/>
        <v/>
      </c>
      <c r="BC462" s="125"/>
      <c r="BD462" s="183" t="str">
        <f t="shared" si="201"/>
        <v/>
      </c>
      <c r="BE462" s="125"/>
      <c r="BF462" s="41" t="str">
        <f t="shared" si="202"/>
        <v/>
      </c>
      <c r="BG462" s="125"/>
      <c r="BH462" s="181" t="str">
        <f t="shared" si="203"/>
        <v/>
      </c>
      <c r="BJ462" s="41" t="str">
        <f t="shared" si="204"/>
        <v/>
      </c>
      <c r="BK462" s="125"/>
      <c r="BL462" s="181" t="str">
        <f t="shared" si="205"/>
        <v/>
      </c>
      <c r="BM462" s="125"/>
    </row>
    <row r="463" spans="2:65" ht="15.75" customHeight="1">
      <c r="B463" s="231"/>
      <c r="C463" s="30"/>
      <c r="D463" s="4"/>
      <c r="E463" s="4"/>
      <c r="F463" s="4"/>
      <c r="G463" s="4"/>
      <c r="H463" s="4"/>
      <c r="I463" s="4"/>
      <c r="J463" s="4"/>
      <c r="K463" s="33"/>
      <c r="L463" s="31"/>
      <c r="M463" s="125"/>
      <c r="N463" s="125"/>
      <c r="O463" s="42"/>
      <c r="P463" s="125"/>
      <c r="Q463" s="125"/>
      <c r="R463" s="125"/>
      <c r="S463" s="125"/>
      <c r="T463" s="125"/>
      <c r="U463" s="125"/>
      <c r="V463" s="125"/>
      <c r="W463" s="125"/>
      <c r="X463" s="125"/>
      <c r="Y463" s="125"/>
      <c r="Z463" s="100" t="str">
        <f t="shared" si="186"/>
        <v/>
      </c>
      <c r="AA463" s="125"/>
      <c r="AB463" s="183" t="str">
        <f t="shared" si="187"/>
        <v/>
      </c>
      <c r="AC463" s="169"/>
      <c r="AD463" s="100" t="str">
        <f t="shared" si="188"/>
        <v/>
      </c>
      <c r="AE463" s="125"/>
      <c r="AF463" s="183" t="str">
        <f t="shared" si="189"/>
        <v/>
      </c>
      <c r="AG463" s="125"/>
      <c r="AH463" s="100" t="str">
        <f t="shared" si="190"/>
        <v/>
      </c>
      <c r="AI463" s="125"/>
      <c r="AJ463" s="183" t="str">
        <f t="shared" si="191"/>
        <v/>
      </c>
      <c r="AK463" s="169"/>
      <c r="AL463" s="41" t="str">
        <f t="shared" si="192"/>
        <v/>
      </c>
      <c r="AM463" s="125"/>
      <c r="AN463" s="181" t="str">
        <f t="shared" si="193"/>
        <v/>
      </c>
      <c r="AP463" s="41" t="str">
        <f t="shared" si="194"/>
        <v/>
      </c>
      <c r="AQ463" s="125"/>
      <c r="AR463" s="181" t="str">
        <f t="shared" si="195"/>
        <v/>
      </c>
      <c r="AS463" s="125"/>
      <c r="AT463" s="100" t="str">
        <f t="shared" si="196"/>
        <v/>
      </c>
      <c r="AU463" s="125"/>
      <c r="AV463" s="183" t="str">
        <f t="shared" si="197"/>
        <v/>
      </c>
      <c r="AW463" s="125"/>
      <c r="AX463" s="100" t="str">
        <f t="shared" si="198"/>
        <v/>
      </c>
      <c r="AY463" s="125"/>
      <c r="AZ463" s="183" t="str">
        <f t="shared" si="199"/>
        <v/>
      </c>
      <c r="BA463" s="125"/>
      <c r="BB463" s="100" t="str">
        <f t="shared" si="200"/>
        <v/>
      </c>
      <c r="BC463" s="125"/>
      <c r="BD463" s="183" t="str">
        <f t="shared" si="201"/>
        <v/>
      </c>
      <c r="BE463" s="125"/>
      <c r="BF463" s="41" t="str">
        <f t="shared" si="202"/>
        <v/>
      </c>
      <c r="BG463" s="125"/>
      <c r="BH463" s="181" t="str">
        <f t="shared" si="203"/>
        <v/>
      </c>
      <c r="BJ463" s="41" t="str">
        <f t="shared" si="204"/>
        <v/>
      </c>
      <c r="BK463" s="125"/>
      <c r="BL463" s="181" t="str">
        <f t="shared" si="205"/>
        <v/>
      </c>
      <c r="BM463" s="125"/>
    </row>
    <row r="464" spans="2:65" ht="15.75" customHeight="1">
      <c r="B464" s="231"/>
      <c r="C464" s="16" t="s">
        <v>270</v>
      </c>
      <c r="D464" s="53"/>
      <c r="E464" s="53"/>
      <c r="F464" s="53"/>
      <c r="G464" s="53"/>
      <c r="H464" s="53"/>
      <c r="I464" s="53"/>
      <c r="J464" s="53"/>
      <c r="K464" s="23"/>
      <c r="L464" s="66"/>
      <c r="M464" s="125"/>
      <c r="N464" s="125"/>
      <c r="O464" s="80"/>
      <c r="P464" s="125"/>
      <c r="Q464" s="125"/>
      <c r="R464" s="125"/>
      <c r="S464" s="125"/>
      <c r="T464" s="125"/>
      <c r="U464" s="125"/>
      <c r="V464" s="125"/>
      <c r="W464" s="125"/>
      <c r="X464" s="125"/>
      <c r="Y464" s="125"/>
      <c r="Z464" s="100" t="str">
        <f t="shared" si="186"/>
        <v/>
      </c>
      <c r="AA464" s="125"/>
      <c r="AB464" s="183" t="str">
        <f t="shared" si="187"/>
        <v/>
      </c>
      <c r="AC464" s="169"/>
      <c r="AD464" s="100" t="str">
        <f t="shared" si="188"/>
        <v/>
      </c>
      <c r="AE464" s="125"/>
      <c r="AF464" s="183" t="str">
        <f t="shared" si="189"/>
        <v/>
      </c>
      <c r="AG464" s="125"/>
      <c r="AH464" s="100" t="str">
        <f t="shared" si="190"/>
        <v/>
      </c>
      <c r="AI464" s="125"/>
      <c r="AJ464" s="183" t="str">
        <f t="shared" si="191"/>
        <v/>
      </c>
      <c r="AK464" s="169"/>
      <c r="AL464" s="41" t="str">
        <f t="shared" si="192"/>
        <v/>
      </c>
      <c r="AM464" s="125"/>
      <c r="AN464" s="181" t="str">
        <f t="shared" si="193"/>
        <v/>
      </c>
      <c r="AP464" s="41" t="str">
        <f t="shared" si="194"/>
        <v/>
      </c>
      <c r="AQ464" s="125"/>
      <c r="AR464" s="181" t="str">
        <f t="shared" si="195"/>
        <v/>
      </c>
      <c r="AS464" s="125"/>
      <c r="AT464" s="100" t="str">
        <f t="shared" si="196"/>
        <v/>
      </c>
      <c r="AU464" s="125"/>
      <c r="AV464" s="183" t="str">
        <f t="shared" si="197"/>
        <v/>
      </c>
      <c r="AW464" s="125"/>
      <c r="AX464" s="100" t="str">
        <f t="shared" si="198"/>
        <v/>
      </c>
      <c r="AY464" s="125"/>
      <c r="AZ464" s="183" t="str">
        <f t="shared" si="199"/>
        <v/>
      </c>
      <c r="BA464" s="125"/>
      <c r="BB464" s="100" t="str">
        <f t="shared" si="200"/>
        <v/>
      </c>
      <c r="BC464" s="125"/>
      <c r="BD464" s="183" t="str">
        <f t="shared" si="201"/>
        <v/>
      </c>
      <c r="BE464" s="125"/>
      <c r="BF464" s="41" t="str">
        <f t="shared" si="202"/>
        <v/>
      </c>
      <c r="BG464" s="125"/>
      <c r="BH464" s="181" t="str">
        <f t="shared" si="203"/>
        <v/>
      </c>
      <c r="BJ464" s="41" t="str">
        <f t="shared" si="204"/>
        <v/>
      </c>
      <c r="BK464" s="125"/>
      <c r="BL464" s="181" t="str">
        <f t="shared" si="205"/>
        <v/>
      </c>
      <c r="BM464" s="125"/>
    </row>
    <row r="465" spans="2:65" ht="15.75" customHeight="1">
      <c r="B465" s="231"/>
      <c r="C465" s="13"/>
      <c r="D465" s="13"/>
      <c r="E465" s="13"/>
      <c r="F465" s="13"/>
      <c r="G465" s="13"/>
      <c r="H465" s="13"/>
      <c r="I465" s="13"/>
      <c r="J465" s="13"/>
      <c r="K465" s="23"/>
      <c r="L465" s="66"/>
      <c r="M465" s="125"/>
      <c r="N465" s="125"/>
      <c r="O465" s="80"/>
      <c r="P465" s="125"/>
      <c r="Q465" s="125"/>
      <c r="R465" s="125"/>
      <c r="S465" s="125"/>
      <c r="T465" s="125"/>
      <c r="U465" s="125"/>
      <c r="V465" s="125"/>
      <c r="W465" s="125"/>
      <c r="X465" s="125"/>
      <c r="Y465" s="125"/>
      <c r="Z465" s="100" t="str">
        <f t="shared" si="186"/>
        <v/>
      </c>
      <c r="AA465" s="125"/>
      <c r="AB465" s="183" t="str">
        <f t="shared" si="187"/>
        <v/>
      </c>
      <c r="AC465" s="169"/>
      <c r="AD465" s="100" t="str">
        <f t="shared" si="188"/>
        <v/>
      </c>
      <c r="AE465" s="125"/>
      <c r="AF465" s="183" t="str">
        <f t="shared" si="189"/>
        <v/>
      </c>
      <c r="AG465" s="125"/>
      <c r="AH465" s="100" t="str">
        <f t="shared" si="190"/>
        <v/>
      </c>
      <c r="AI465" s="125"/>
      <c r="AJ465" s="183" t="str">
        <f t="shared" si="191"/>
        <v/>
      </c>
      <c r="AK465" s="169"/>
      <c r="AL465" s="41" t="str">
        <f t="shared" si="192"/>
        <v/>
      </c>
      <c r="AM465" s="125"/>
      <c r="AN465" s="181" t="str">
        <f t="shared" si="193"/>
        <v/>
      </c>
      <c r="AP465" s="41" t="str">
        <f t="shared" si="194"/>
        <v/>
      </c>
      <c r="AQ465" s="125"/>
      <c r="AR465" s="181" t="str">
        <f t="shared" si="195"/>
        <v/>
      </c>
      <c r="AS465" s="125"/>
      <c r="AT465" s="100" t="str">
        <f t="shared" si="196"/>
        <v/>
      </c>
      <c r="AU465" s="125"/>
      <c r="AV465" s="183" t="str">
        <f t="shared" si="197"/>
        <v/>
      </c>
      <c r="AW465" s="125"/>
      <c r="AX465" s="100" t="str">
        <f t="shared" si="198"/>
        <v/>
      </c>
      <c r="AY465" s="125"/>
      <c r="AZ465" s="183" t="str">
        <f t="shared" si="199"/>
        <v/>
      </c>
      <c r="BA465" s="125"/>
      <c r="BB465" s="100" t="str">
        <f t="shared" si="200"/>
        <v/>
      </c>
      <c r="BC465" s="125"/>
      <c r="BD465" s="183" t="str">
        <f t="shared" si="201"/>
        <v/>
      </c>
      <c r="BE465" s="125"/>
      <c r="BF465" s="41" t="str">
        <f t="shared" si="202"/>
        <v/>
      </c>
      <c r="BG465" s="125"/>
      <c r="BH465" s="181" t="str">
        <f t="shared" si="203"/>
        <v/>
      </c>
      <c r="BJ465" s="41" t="str">
        <f t="shared" si="204"/>
        <v/>
      </c>
      <c r="BK465" s="125"/>
      <c r="BL465" s="181" t="str">
        <f t="shared" si="205"/>
        <v/>
      </c>
      <c r="BM465" s="125"/>
    </row>
    <row r="466" spans="2:65" ht="15.75" customHeight="1">
      <c r="B466" s="231">
        <v>182</v>
      </c>
      <c r="C466" s="55">
        <v>1</v>
      </c>
      <c r="D466" s="13" t="s">
        <v>145</v>
      </c>
      <c r="E466" s="13"/>
      <c r="F466" s="13"/>
      <c r="G466" s="13"/>
      <c r="H466" s="13"/>
      <c r="I466" s="13"/>
      <c r="J466" s="13"/>
      <c r="K466" s="20"/>
      <c r="L466" s="66" t="s">
        <v>33</v>
      </c>
      <c r="M466" s="125"/>
      <c r="N466" s="41">
        <f>VLOOKUP($B466,'[1]09-10-11'!$A$4:$EA$400,MATCH(N$2, '[1]09-10-11'!$A$4:$EA$4, 0))</f>
        <v>1362692</v>
      </c>
      <c r="O466" s="80"/>
      <c r="P466" s="41">
        <f>VLOOKUP($B466,'[1]09-10-11'!$A$4:$EA$400,MATCH(P$2, '[1]09-10-11'!$A$4:$EA$4, 0))</f>
        <v>0</v>
      </c>
      <c r="Q466" s="41"/>
      <c r="R466" s="41">
        <f>VLOOKUP($B466,'[1]09-10-11'!$A$4:$EA$400,MATCH(R$2, '[1]09-10-11'!$A$4:$EA$4, 0))</f>
        <v>0</v>
      </c>
      <c r="S466" s="41"/>
      <c r="T466" s="41" t="e">
        <f>VLOOKUP($B466,'[1]09-10-11'!$A$4:$EA$400,MATCH(T$2, '[1]09-10-11'!$A$4:$EA$4, 0))</f>
        <v>#N/A</v>
      </c>
      <c r="U466" s="41"/>
      <c r="V466" s="41">
        <f>VLOOKUP($B466,'[1]09-10-11'!$A$4:$EA$400,MATCH(V$2, '[1]09-10-11'!$A$4:$EA$4, 0))</f>
        <v>0</v>
      </c>
      <c r="W466" s="41"/>
      <c r="X466" s="41">
        <f>VLOOKUP($B466,'[1]09-10-11'!$A$4:$EA$400,MATCH(X$2, '[1]09-10-11'!$A$4:$EA$4, 0))</f>
        <v>0</v>
      </c>
      <c r="Y466" s="41"/>
      <c r="Z466" s="100">
        <f t="shared" si="186"/>
        <v>0</v>
      </c>
      <c r="AA466" s="100"/>
      <c r="AB466" s="183" t="str">
        <f t="shared" si="187"/>
        <v>---</v>
      </c>
      <c r="AC466" s="169"/>
      <c r="AD466" s="100">
        <f t="shared" si="188"/>
        <v>0</v>
      </c>
      <c r="AE466" s="100"/>
      <c r="AF466" s="183" t="str">
        <f t="shared" si="189"/>
        <v>---</v>
      </c>
      <c r="AG466" s="100"/>
      <c r="AH466" s="100">
        <f t="shared" si="190"/>
        <v>-1362692</v>
      </c>
      <c r="AI466" s="100"/>
      <c r="AJ466" s="183">
        <f t="shared" si="191"/>
        <v>-1</v>
      </c>
      <c r="AK466" s="169"/>
      <c r="AL466" s="100">
        <f t="shared" si="192"/>
        <v>0</v>
      </c>
      <c r="AM466" s="100"/>
      <c r="AN466" s="183" t="str">
        <f t="shared" si="193"/>
        <v>---</v>
      </c>
      <c r="AP466" s="41" t="str">
        <f t="shared" si="194"/>
        <v/>
      </c>
      <c r="AQ466" s="100"/>
      <c r="AR466" s="183" t="e">
        <f t="shared" si="195"/>
        <v>#N/A</v>
      </c>
      <c r="AS466" s="100"/>
      <c r="AT466" s="100" t="str">
        <f t="shared" si="196"/>
        <v/>
      </c>
      <c r="AU466" s="100"/>
      <c r="AV466" s="183" t="e">
        <f t="shared" si="197"/>
        <v>#N/A</v>
      </c>
      <c r="AW466" s="100"/>
      <c r="AX466" s="100">
        <f t="shared" si="198"/>
        <v>-1362692</v>
      </c>
      <c r="AY466" s="100"/>
      <c r="AZ466" s="183">
        <f t="shared" si="199"/>
        <v>-1</v>
      </c>
      <c r="BA466" s="100"/>
      <c r="BB466" s="100">
        <f t="shared" si="200"/>
        <v>0</v>
      </c>
      <c r="BC466" s="100"/>
      <c r="BD466" s="183" t="str">
        <f t="shared" si="201"/>
        <v>---</v>
      </c>
      <c r="BE466" s="100"/>
      <c r="BF466" s="100">
        <f t="shared" si="202"/>
        <v>0</v>
      </c>
      <c r="BG466" s="100"/>
      <c r="BH466" s="183" t="str">
        <f t="shared" si="203"/>
        <v>---</v>
      </c>
      <c r="BJ466" s="41" t="str">
        <f t="shared" si="204"/>
        <v/>
      </c>
      <c r="BK466" s="100"/>
      <c r="BL466" s="183" t="e">
        <f t="shared" si="205"/>
        <v>#N/A</v>
      </c>
      <c r="BM466" s="100"/>
    </row>
    <row r="467" spans="2:65" ht="15.75" customHeight="1">
      <c r="B467" s="231">
        <v>183</v>
      </c>
      <c r="C467" s="55">
        <v>2</v>
      </c>
      <c r="D467" s="13" t="s">
        <v>147</v>
      </c>
      <c r="E467" s="13"/>
      <c r="F467" s="13"/>
      <c r="G467" s="13"/>
      <c r="H467" s="13"/>
      <c r="I467" s="13"/>
      <c r="J467" s="13"/>
      <c r="K467" s="20"/>
      <c r="L467" s="66" t="s">
        <v>33</v>
      </c>
      <c r="M467" s="125"/>
      <c r="N467" s="41">
        <f>VLOOKUP($B467,'[1]09-10-11'!$A$4:$EA$400,MATCH(N$2, '[1]09-10-11'!$A$4:$EA$4, 0))</f>
        <v>-4656259</v>
      </c>
      <c r="O467" s="45"/>
      <c r="P467" s="41">
        <f>VLOOKUP($B467,'[1]09-10-11'!$A$4:$EA$400,MATCH(P$2, '[1]09-10-11'!$A$4:$EA$4, 0))</f>
        <v>0</v>
      </c>
      <c r="Q467" s="41"/>
      <c r="R467" s="41">
        <f>VLOOKUP($B467,'[1]09-10-11'!$A$4:$EA$400,MATCH(R$2, '[1]09-10-11'!$A$4:$EA$4, 0))</f>
        <v>0</v>
      </c>
      <c r="S467" s="41"/>
      <c r="T467" s="41" t="e">
        <f>VLOOKUP($B467,'[1]09-10-11'!$A$4:$EA$400,MATCH(T$2, '[1]09-10-11'!$A$4:$EA$4, 0))</f>
        <v>#N/A</v>
      </c>
      <c r="U467" s="41"/>
      <c r="V467" s="41">
        <f>VLOOKUP($B467,'[1]09-10-11'!$A$4:$EA$400,MATCH(V$2, '[1]09-10-11'!$A$4:$EA$4, 0))</f>
        <v>0</v>
      </c>
      <c r="W467" s="41"/>
      <c r="X467" s="41">
        <f>VLOOKUP($B467,'[1]09-10-11'!$A$4:$EA$400,MATCH(X$2, '[1]09-10-11'!$A$4:$EA$4, 0))</f>
        <v>0</v>
      </c>
      <c r="Y467" s="41"/>
      <c r="Z467" s="100">
        <f t="shared" si="186"/>
        <v>0</v>
      </c>
      <c r="AA467" s="100"/>
      <c r="AB467" s="183" t="str">
        <f t="shared" si="187"/>
        <v>---</v>
      </c>
      <c r="AC467" s="169"/>
      <c r="AD467" s="100">
        <f t="shared" si="188"/>
        <v>0</v>
      </c>
      <c r="AE467" s="100"/>
      <c r="AF467" s="183" t="str">
        <f t="shared" si="189"/>
        <v>---</v>
      </c>
      <c r="AG467" s="100"/>
      <c r="AH467" s="100">
        <f t="shared" si="190"/>
        <v>4656259</v>
      </c>
      <c r="AI467" s="100"/>
      <c r="AJ467" s="183">
        <f t="shared" si="191"/>
        <v>-1</v>
      </c>
      <c r="AK467" s="169"/>
      <c r="AL467" s="100">
        <f t="shared" si="192"/>
        <v>0</v>
      </c>
      <c r="AM467" s="100"/>
      <c r="AN467" s="183" t="str">
        <f t="shared" si="193"/>
        <v>---</v>
      </c>
      <c r="AP467" s="41" t="str">
        <f t="shared" si="194"/>
        <v/>
      </c>
      <c r="AQ467" s="100"/>
      <c r="AR467" s="183" t="e">
        <f t="shared" si="195"/>
        <v>#N/A</v>
      </c>
      <c r="AS467" s="100"/>
      <c r="AT467" s="100" t="str">
        <f t="shared" si="196"/>
        <v/>
      </c>
      <c r="AU467" s="100"/>
      <c r="AV467" s="183" t="e">
        <f t="shared" si="197"/>
        <v>#N/A</v>
      </c>
      <c r="AW467" s="100"/>
      <c r="AX467" s="100">
        <f t="shared" si="198"/>
        <v>4656259</v>
      </c>
      <c r="AY467" s="100"/>
      <c r="AZ467" s="183">
        <f t="shared" si="199"/>
        <v>-1</v>
      </c>
      <c r="BA467" s="100"/>
      <c r="BB467" s="100">
        <f t="shared" si="200"/>
        <v>0</v>
      </c>
      <c r="BC467" s="100"/>
      <c r="BD467" s="183" t="str">
        <f t="shared" si="201"/>
        <v>---</v>
      </c>
      <c r="BE467" s="100"/>
      <c r="BF467" s="100">
        <f t="shared" si="202"/>
        <v>0</v>
      </c>
      <c r="BG467" s="100"/>
      <c r="BH467" s="183" t="str">
        <f t="shared" si="203"/>
        <v>---</v>
      </c>
      <c r="BJ467" s="41" t="str">
        <f t="shared" si="204"/>
        <v/>
      </c>
      <c r="BK467" s="100"/>
      <c r="BL467" s="183" t="e">
        <f t="shared" si="205"/>
        <v>#N/A</v>
      </c>
      <c r="BM467" s="100"/>
    </row>
    <row r="468" spans="2:65" ht="15.75" customHeight="1">
      <c r="B468" s="231"/>
      <c r="C468" s="55">
        <v>3</v>
      </c>
      <c r="D468" s="13" t="s">
        <v>148</v>
      </c>
      <c r="E468" s="13"/>
      <c r="F468" s="13"/>
      <c r="G468" s="13"/>
      <c r="H468" s="13"/>
      <c r="I468" s="13"/>
      <c r="J468" s="13"/>
      <c r="K468" s="20"/>
      <c r="L468" s="66" t="s">
        <v>33</v>
      </c>
      <c r="M468" s="125"/>
      <c r="N468" s="41">
        <f>+N466+N467</f>
        <v>-3293567</v>
      </c>
      <c r="O468" s="80"/>
      <c r="P468" s="41">
        <f>+P466+P467</f>
        <v>0</v>
      </c>
      <c r="Q468" s="41"/>
      <c r="R468" s="41">
        <f>+R466+R467</f>
        <v>0</v>
      </c>
      <c r="S468" s="41"/>
      <c r="T468" s="41" t="e">
        <f>+T466+T467</f>
        <v>#N/A</v>
      </c>
      <c r="U468" s="41"/>
      <c r="V468" s="41">
        <f>+V466+V467</f>
        <v>0</v>
      </c>
      <c r="W468" s="41"/>
      <c r="X468" s="41">
        <f>+X466+X467</f>
        <v>0</v>
      </c>
      <c r="Y468" s="41"/>
      <c r="Z468" s="100">
        <f t="shared" si="186"/>
        <v>0</v>
      </c>
      <c r="AA468" s="100"/>
      <c r="AB468" s="183" t="str">
        <f t="shared" si="187"/>
        <v>---</v>
      </c>
      <c r="AC468" s="169"/>
      <c r="AD468" s="100">
        <f t="shared" si="188"/>
        <v>0</v>
      </c>
      <c r="AE468" s="100"/>
      <c r="AF468" s="183" t="str">
        <f t="shared" si="189"/>
        <v>---</v>
      </c>
      <c r="AG468" s="100"/>
      <c r="AH468" s="100">
        <f t="shared" si="190"/>
        <v>3293567</v>
      </c>
      <c r="AI468" s="100"/>
      <c r="AJ468" s="183">
        <f t="shared" si="191"/>
        <v>-1</v>
      </c>
      <c r="AK468" s="169"/>
      <c r="AL468" s="100">
        <f t="shared" si="192"/>
        <v>0</v>
      </c>
      <c r="AM468" s="100"/>
      <c r="AN468" s="183" t="str">
        <f t="shared" si="193"/>
        <v>---</v>
      </c>
      <c r="AP468" s="41" t="str">
        <f t="shared" si="194"/>
        <v/>
      </c>
      <c r="AQ468" s="100"/>
      <c r="AR468" s="183" t="e">
        <f t="shared" si="195"/>
        <v>#N/A</v>
      </c>
      <c r="AS468" s="100"/>
      <c r="AT468" s="100" t="str">
        <f t="shared" si="196"/>
        <v/>
      </c>
      <c r="AU468" s="100"/>
      <c r="AV468" s="183" t="e">
        <f t="shared" si="197"/>
        <v>#N/A</v>
      </c>
      <c r="AW468" s="100"/>
      <c r="AX468" s="100">
        <f t="shared" si="198"/>
        <v>3293567</v>
      </c>
      <c r="AY468" s="100"/>
      <c r="AZ468" s="183">
        <f t="shared" si="199"/>
        <v>-1</v>
      </c>
      <c r="BA468" s="100"/>
      <c r="BB468" s="100">
        <f t="shared" si="200"/>
        <v>0</v>
      </c>
      <c r="BC468" s="100"/>
      <c r="BD468" s="183" t="str">
        <f t="shared" si="201"/>
        <v>---</v>
      </c>
      <c r="BE468" s="100"/>
      <c r="BF468" s="100">
        <f t="shared" si="202"/>
        <v>0</v>
      </c>
      <c r="BG468" s="100"/>
      <c r="BH468" s="183" t="str">
        <f t="shared" si="203"/>
        <v>---</v>
      </c>
      <c r="BJ468" s="41" t="str">
        <f t="shared" si="204"/>
        <v/>
      </c>
      <c r="BK468" s="100"/>
      <c r="BL468" s="183" t="e">
        <f t="shared" si="205"/>
        <v>#N/A</v>
      </c>
      <c r="BM468" s="100"/>
    </row>
    <row r="469" spans="2:65" ht="15.75" customHeight="1">
      <c r="B469" s="231">
        <v>185</v>
      </c>
      <c r="C469" s="55">
        <v>4</v>
      </c>
      <c r="D469" s="13" t="s">
        <v>146</v>
      </c>
      <c r="E469" s="13"/>
      <c r="F469" s="13"/>
      <c r="G469" s="13"/>
      <c r="H469" s="13"/>
      <c r="I469" s="13"/>
      <c r="J469" s="13"/>
      <c r="K469" s="20"/>
      <c r="L469" s="66" t="s">
        <v>33</v>
      </c>
      <c r="M469" s="125"/>
      <c r="N469" s="41">
        <f>VLOOKUP($B469,'[1]09-10-11'!$A$4:$EA$400,MATCH(N$2, '[1]09-10-11'!$A$4:$EA$4, 0))</f>
        <v>0</v>
      </c>
      <c r="O469" s="80"/>
      <c r="P469" s="41">
        <f>VLOOKUP($B469,'[1]09-10-11'!$A$4:$EA$400,MATCH(P$2, '[1]09-10-11'!$A$4:$EA$4, 0))</f>
        <v>0</v>
      </c>
      <c r="Q469" s="41"/>
      <c r="R469" s="41">
        <f>VLOOKUP($B469,'[1]09-10-11'!$A$4:$EA$400,MATCH(R$2, '[1]09-10-11'!$A$4:$EA$4, 0))</f>
        <v>0</v>
      </c>
      <c r="S469" s="41"/>
      <c r="T469" s="41" t="e">
        <f>VLOOKUP($B469,'[1]09-10-11'!$A$4:$EA$400,MATCH(T$2, '[1]09-10-11'!$A$4:$EA$4, 0))</f>
        <v>#N/A</v>
      </c>
      <c r="U469" s="41"/>
      <c r="V469" s="41">
        <f>VLOOKUP($B469,'[1]09-10-11'!$A$4:$EA$400,MATCH(V$2, '[1]09-10-11'!$A$4:$EA$4, 0))</f>
        <v>0</v>
      </c>
      <c r="W469" s="41"/>
      <c r="X469" s="41">
        <f>VLOOKUP($B469,'[1]09-10-11'!$A$4:$EA$400,MATCH(X$2, '[1]09-10-11'!$A$4:$EA$4, 0))</f>
        <v>0</v>
      </c>
      <c r="Y469" s="41"/>
      <c r="Z469" s="100">
        <f t="shared" si="186"/>
        <v>0</v>
      </c>
      <c r="AA469" s="100"/>
      <c r="AB469" s="183" t="str">
        <f t="shared" si="187"/>
        <v>---</v>
      </c>
      <c r="AC469" s="169"/>
      <c r="AD469" s="100">
        <f t="shared" si="188"/>
        <v>0</v>
      </c>
      <c r="AE469" s="100"/>
      <c r="AF469" s="183" t="str">
        <f t="shared" si="189"/>
        <v>---</v>
      </c>
      <c r="AG469" s="100"/>
      <c r="AH469" s="100">
        <f t="shared" si="190"/>
        <v>0</v>
      </c>
      <c r="AI469" s="100"/>
      <c r="AJ469" s="183" t="str">
        <f t="shared" si="191"/>
        <v>---</v>
      </c>
      <c r="AK469" s="169"/>
      <c r="AL469" s="100">
        <f t="shared" si="192"/>
        <v>0</v>
      </c>
      <c r="AM469" s="100"/>
      <c r="AN469" s="183" t="str">
        <f t="shared" si="193"/>
        <v>---</v>
      </c>
      <c r="AP469" s="41" t="str">
        <f t="shared" si="194"/>
        <v/>
      </c>
      <c r="AQ469" s="100"/>
      <c r="AR469" s="183" t="e">
        <f t="shared" si="195"/>
        <v>#N/A</v>
      </c>
      <c r="AS469" s="100"/>
      <c r="AT469" s="100" t="str">
        <f t="shared" si="196"/>
        <v/>
      </c>
      <c r="AU469" s="100"/>
      <c r="AV469" s="183" t="e">
        <f t="shared" si="197"/>
        <v>#N/A</v>
      </c>
      <c r="AW469" s="100"/>
      <c r="AX469" s="100">
        <f t="shared" si="198"/>
        <v>0</v>
      </c>
      <c r="AY469" s="100"/>
      <c r="AZ469" s="183" t="str">
        <f t="shared" si="199"/>
        <v>---</v>
      </c>
      <c r="BA469" s="100"/>
      <c r="BB469" s="100">
        <f t="shared" si="200"/>
        <v>0</v>
      </c>
      <c r="BC469" s="100"/>
      <c r="BD469" s="183" t="str">
        <f t="shared" si="201"/>
        <v>---</v>
      </c>
      <c r="BE469" s="100"/>
      <c r="BF469" s="100">
        <f t="shared" si="202"/>
        <v>0</v>
      </c>
      <c r="BG469" s="100"/>
      <c r="BH469" s="183" t="str">
        <f t="shared" si="203"/>
        <v>---</v>
      </c>
      <c r="BJ469" s="41" t="str">
        <f t="shared" si="204"/>
        <v/>
      </c>
      <c r="BK469" s="100"/>
      <c r="BL469" s="183" t="e">
        <f t="shared" si="205"/>
        <v>#N/A</v>
      </c>
      <c r="BM469" s="100"/>
    </row>
    <row r="470" spans="2:65" ht="15.75" customHeight="1">
      <c r="B470" s="231">
        <v>186</v>
      </c>
      <c r="C470" s="55">
        <v>5</v>
      </c>
      <c r="D470" s="13" t="s">
        <v>369</v>
      </c>
      <c r="E470" s="13"/>
      <c r="F470" s="13"/>
      <c r="G470" s="13"/>
      <c r="H470" s="13"/>
      <c r="I470" s="13"/>
      <c r="J470" s="13"/>
      <c r="K470" s="20"/>
      <c r="L470" s="66" t="s">
        <v>33</v>
      </c>
      <c r="M470" s="125"/>
      <c r="N470" s="41">
        <f>VLOOKUP($B470,'[1]09-10-11'!$A$4:$EA$400,MATCH(N$2, '[1]09-10-11'!$A$4:$EA$4, 0))</f>
        <v>0</v>
      </c>
      <c r="O470" s="45"/>
      <c r="P470" s="41">
        <f>VLOOKUP($B470,'[1]09-10-11'!$A$4:$EA$400,MATCH(P$2, '[1]09-10-11'!$A$4:$EA$4, 0))</f>
        <v>0</v>
      </c>
      <c r="Q470" s="41"/>
      <c r="R470" s="41">
        <f>VLOOKUP($B470,'[1]09-10-11'!$A$4:$EA$400,MATCH(R$2, '[1]09-10-11'!$A$4:$EA$4, 0))</f>
        <v>0</v>
      </c>
      <c r="S470" s="41"/>
      <c r="T470" s="41" t="e">
        <f>VLOOKUP($B470,'[1]09-10-11'!$A$4:$EA$400,MATCH(T$2, '[1]09-10-11'!$A$4:$EA$4, 0))</f>
        <v>#N/A</v>
      </c>
      <c r="U470" s="41"/>
      <c r="V470" s="41">
        <f>VLOOKUP($B470,'[1]09-10-11'!$A$4:$EA$400,MATCH(V$2, '[1]09-10-11'!$A$4:$EA$4, 0))</f>
        <v>0</v>
      </c>
      <c r="W470" s="41"/>
      <c r="X470" s="41">
        <f>VLOOKUP($B470,'[1]09-10-11'!$A$4:$EA$400,MATCH(X$2, '[1]09-10-11'!$A$4:$EA$4, 0))</f>
        <v>0</v>
      </c>
      <c r="Y470" s="41"/>
      <c r="Z470" s="100">
        <f t="shared" si="186"/>
        <v>0</v>
      </c>
      <c r="AA470" s="100"/>
      <c r="AB470" s="183" t="str">
        <f t="shared" si="187"/>
        <v>---</v>
      </c>
      <c r="AC470" s="169"/>
      <c r="AD470" s="100">
        <f t="shared" si="188"/>
        <v>0</v>
      </c>
      <c r="AE470" s="100"/>
      <c r="AF470" s="183" t="str">
        <f t="shared" si="189"/>
        <v>---</v>
      </c>
      <c r="AG470" s="100"/>
      <c r="AH470" s="100">
        <f t="shared" si="190"/>
        <v>0</v>
      </c>
      <c r="AI470" s="100"/>
      <c r="AJ470" s="183" t="str">
        <f t="shared" si="191"/>
        <v>---</v>
      </c>
      <c r="AK470" s="169"/>
      <c r="AL470" s="100">
        <f t="shared" si="192"/>
        <v>0</v>
      </c>
      <c r="AM470" s="100"/>
      <c r="AN470" s="183" t="str">
        <f t="shared" si="193"/>
        <v>---</v>
      </c>
      <c r="AP470" s="41" t="str">
        <f t="shared" si="194"/>
        <v/>
      </c>
      <c r="AQ470" s="100"/>
      <c r="AR470" s="183" t="e">
        <f t="shared" si="195"/>
        <v>#N/A</v>
      </c>
      <c r="AS470" s="100"/>
      <c r="AT470" s="100" t="str">
        <f t="shared" si="196"/>
        <v/>
      </c>
      <c r="AU470" s="100"/>
      <c r="AV470" s="183" t="e">
        <f t="shared" si="197"/>
        <v>#N/A</v>
      </c>
      <c r="AW470" s="100"/>
      <c r="AX470" s="100">
        <f t="shared" si="198"/>
        <v>0</v>
      </c>
      <c r="AY470" s="100"/>
      <c r="AZ470" s="183" t="str">
        <f t="shared" si="199"/>
        <v>---</v>
      </c>
      <c r="BA470" s="100"/>
      <c r="BB470" s="100">
        <f t="shared" si="200"/>
        <v>0</v>
      </c>
      <c r="BC470" s="100"/>
      <c r="BD470" s="183" t="str">
        <f t="shared" si="201"/>
        <v>---</v>
      </c>
      <c r="BE470" s="100"/>
      <c r="BF470" s="100">
        <f t="shared" si="202"/>
        <v>0</v>
      </c>
      <c r="BG470" s="100"/>
      <c r="BH470" s="183" t="str">
        <f t="shared" si="203"/>
        <v>---</v>
      </c>
      <c r="BJ470" s="41" t="str">
        <f t="shared" si="204"/>
        <v/>
      </c>
      <c r="BK470" s="100"/>
      <c r="BL470" s="183" t="e">
        <f t="shared" si="205"/>
        <v>#N/A</v>
      </c>
      <c r="BM470" s="100"/>
    </row>
    <row r="471" spans="2:65" ht="15.75" customHeight="1">
      <c r="B471" s="231"/>
      <c r="C471" s="55">
        <v>6</v>
      </c>
      <c r="D471" s="13" t="s">
        <v>150</v>
      </c>
      <c r="E471" s="13"/>
      <c r="F471" s="13"/>
      <c r="G471" s="13"/>
      <c r="H471" s="13"/>
      <c r="I471" s="13"/>
      <c r="J471" s="13"/>
      <c r="K471" s="20"/>
      <c r="L471" s="66" t="s">
        <v>33</v>
      </c>
      <c r="M471" s="125"/>
      <c r="N471" s="81">
        <f>+N469+N470</f>
        <v>0</v>
      </c>
      <c r="O471" s="80"/>
      <c r="P471" s="81">
        <f>+P469+P470</f>
        <v>0</v>
      </c>
      <c r="Q471" s="81"/>
      <c r="R471" s="81">
        <f>+R469+R470</f>
        <v>0</v>
      </c>
      <c r="S471" s="81"/>
      <c r="T471" s="81" t="e">
        <f>+T469+T470</f>
        <v>#N/A</v>
      </c>
      <c r="U471" s="81"/>
      <c r="V471" s="81">
        <f>+V469+V470</f>
        <v>0</v>
      </c>
      <c r="W471" s="81"/>
      <c r="X471" s="81">
        <f>+X469+X470</f>
        <v>0</v>
      </c>
      <c r="Y471" s="41"/>
      <c r="Z471" s="172">
        <f t="shared" si="186"/>
        <v>0</v>
      </c>
      <c r="AA471" s="172"/>
      <c r="AB471" s="184" t="str">
        <f t="shared" si="187"/>
        <v>---</v>
      </c>
      <c r="AC471" s="170"/>
      <c r="AD471" s="172">
        <f t="shared" ref="AD471:AD494" si="206">IF(AND(ISNUMBER($P471),ISNUMBER($X471)),IF((ABS($P471-$X471))&gt;0.49,$X471-$P471,0),"")</f>
        <v>0</v>
      </c>
      <c r="AE471" s="172"/>
      <c r="AF471" s="184" t="str">
        <f t="shared" ref="AF471:AF494" si="207">IF($P471="","",  IF($X471="","", IF($P471=0,"---",(IF(ISERROR(($X471/$P471)-1),"---",($X471/$P471)-1) ))))</f>
        <v>---</v>
      </c>
      <c r="AG471" s="100"/>
      <c r="AH471" s="172">
        <f t="shared" ref="AH471:AH494" si="208">IF(AND(ISNUMBER($N471),ISNUMBER($X471)),IF((ABS($N471-$X471))&gt;0.49,$X471-$N471,0),"")</f>
        <v>0</v>
      </c>
      <c r="AI471" s="172"/>
      <c r="AJ471" s="184" t="str">
        <f t="shared" ref="AJ471:AJ494" si="209">IF($N471="","",  IF($X471="","", IF($N471=0,"---",(IF(ISERROR(($X471/$N471)-1),"---",($X471/$N471)-1) ))))</f>
        <v>---</v>
      </c>
      <c r="AK471" s="170"/>
      <c r="AL471" s="172">
        <f t="shared" si="192"/>
        <v>0</v>
      </c>
      <c r="AM471" s="172"/>
      <c r="AN471" s="184" t="str">
        <f t="shared" si="193"/>
        <v>---</v>
      </c>
      <c r="AP471" s="81" t="str">
        <f t="shared" si="194"/>
        <v/>
      </c>
      <c r="AQ471" s="172"/>
      <c r="AR471" s="184" t="e">
        <f t="shared" si="195"/>
        <v>#N/A</v>
      </c>
      <c r="AS471" s="100"/>
      <c r="AT471" s="172" t="str">
        <f t="shared" si="196"/>
        <v/>
      </c>
      <c r="AU471" s="172"/>
      <c r="AV471" s="184" t="e">
        <f t="shared" si="197"/>
        <v>#N/A</v>
      </c>
      <c r="AW471" s="100"/>
      <c r="AX471" s="172">
        <f t="shared" ref="AX471:AX494" si="210">IF(AND(ISNUMBER($N471),ISNUMBER($V471)),IF((ABS($N471-$V471))&gt;0.49,$V471-$N471,0),"")</f>
        <v>0</v>
      </c>
      <c r="AY471" s="172"/>
      <c r="AZ471" s="184" t="str">
        <f t="shared" ref="AZ471:AZ494" si="211">IF($N471="","",  IF($V471="","", IF($N471=0,"---",(IF(ISERROR(($V471/$N471)-1),"---",($V471/$N471)-1) ))))</f>
        <v>---</v>
      </c>
      <c r="BA471" s="100"/>
      <c r="BB471" s="172">
        <f t="shared" ref="BB471:BB494" si="212">IF(AND(ISNUMBER($P471),ISNUMBER($V471)),IF((ABS($P471-$V471))&gt;0.49,$V471-$P471,0),"")</f>
        <v>0</v>
      </c>
      <c r="BC471" s="172"/>
      <c r="BD471" s="184" t="str">
        <f t="shared" ref="BD471:BD494" si="213">IF($P471="","",  IF($V471="","", IF($P471=0,"---",(IF(ISERROR(($V471/$P471)-1),"---",($V471/$P471)-1) ))))</f>
        <v>---</v>
      </c>
      <c r="BE471" s="100"/>
      <c r="BF471" s="172">
        <f t="shared" si="202"/>
        <v>0</v>
      </c>
      <c r="BG471" s="172"/>
      <c r="BH471" s="184" t="str">
        <f t="shared" si="203"/>
        <v>---</v>
      </c>
      <c r="BJ471" s="81" t="str">
        <f t="shared" si="204"/>
        <v/>
      </c>
      <c r="BK471" s="172"/>
      <c r="BL471" s="184" t="e">
        <f t="shared" si="205"/>
        <v>#N/A</v>
      </c>
      <c r="BM471" s="100"/>
    </row>
    <row r="472" spans="2:65" ht="15.75" customHeight="1">
      <c r="B472" s="231"/>
      <c r="C472" s="17"/>
      <c r="D472" s="13"/>
      <c r="E472" s="13"/>
      <c r="F472" s="13"/>
      <c r="G472" s="13"/>
      <c r="H472" s="13"/>
      <c r="I472" s="13"/>
      <c r="J472" s="13"/>
      <c r="K472" s="20"/>
      <c r="L472" s="66"/>
      <c r="M472" s="125"/>
      <c r="N472" s="125"/>
      <c r="O472" s="80"/>
      <c r="P472" s="125"/>
      <c r="Q472" s="125"/>
      <c r="R472" s="125"/>
      <c r="S472" s="125"/>
      <c r="T472" s="125"/>
      <c r="U472" s="125"/>
      <c r="V472" s="125"/>
      <c r="W472" s="125"/>
      <c r="X472" s="125"/>
      <c r="Y472" s="125"/>
      <c r="Z472" s="100" t="str">
        <f t="shared" si="186"/>
        <v/>
      </c>
      <c r="AA472" s="125"/>
      <c r="AB472" s="183" t="str">
        <f t="shared" si="187"/>
        <v/>
      </c>
      <c r="AC472" s="169"/>
      <c r="AD472" s="100" t="str">
        <f t="shared" si="206"/>
        <v/>
      </c>
      <c r="AE472" s="125"/>
      <c r="AF472" s="183" t="str">
        <f t="shared" si="207"/>
        <v/>
      </c>
      <c r="AG472" s="125"/>
      <c r="AH472" s="100" t="str">
        <f t="shared" si="208"/>
        <v/>
      </c>
      <c r="AI472" s="125"/>
      <c r="AJ472" s="183" t="str">
        <f t="shared" si="209"/>
        <v/>
      </c>
      <c r="AK472" s="169"/>
      <c r="AL472" s="100" t="str">
        <f t="shared" si="192"/>
        <v/>
      </c>
      <c r="AM472" s="125"/>
      <c r="AN472" s="183" t="str">
        <f t="shared" si="193"/>
        <v/>
      </c>
      <c r="AP472" s="41" t="str">
        <f t="shared" si="194"/>
        <v/>
      </c>
      <c r="AQ472" s="125"/>
      <c r="AR472" s="183" t="str">
        <f t="shared" si="195"/>
        <v/>
      </c>
      <c r="AS472" s="125"/>
      <c r="AT472" s="100" t="str">
        <f t="shared" si="196"/>
        <v/>
      </c>
      <c r="AU472" s="125"/>
      <c r="AV472" s="183" t="str">
        <f t="shared" si="197"/>
        <v/>
      </c>
      <c r="AW472" s="125"/>
      <c r="AX472" s="100" t="str">
        <f t="shared" si="210"/>
        <v/>
      </c>
      <c r="AY472" s="125"/>
      <c r="AZ472" s="183" t="str">
        <f t="shared" si="211"/>
        <v/>
      </c>
      <c r="BA472" s="125"/>
      <c r="BB472" s="100" t="str">
        <f t="shared" si="212"/>
        <v/>
      </c>
      <c r="BC472" s="125"/>
      <c r="BD472" s="183" t="str">
        <f t="shared" si="213"/>
        <v/>
      </c>
      <c r="BE472" s="125"/>
      <c r="BF472" s="100" t="str">
        <f t="shared" si="202"/>
        <v/>
      </c>
      <c r="BG472" s="125"/>
      <c r="BH472" s="183" t="str">
        <f t="shared" si="203"/>
        <v/>
      </c>
      <c r="BJ472" s="41" t="str">
        <f t="shared" si="204"/>
        <v/>
      </c>
      <c r="BK472" s="125"/>
      <c r="BL472" s="183" t="str">
        <f t="shared" si="205"/>
        <v/>
      </c>
      <c r="BM472" s="125"/>
    </row>
    <row r="473" spans="2:65" ht="15.75" customHeight="1">
      <c r="B473" s="231"/>
      <c r="C473" s="19"/>
      <c r="D473" s="13"/>
      <c r="E473" s="13"/>
      <c r="F473" s="13"/>
      <c r="G473" s="53" t="s">
        <v>4</v>
      </c>
      <c r="H473" s="53"/>
      <c r="I473" s="27"/>
      <c r="J473" s="27"/>
      <c r="K473" s="28"/>
      <c r="L473" s="29" t="s">
        <v>33</v>
      </c>
      <c r="M473" s="133"/>
      <c r="N473" s="79">
        <f>+N466+N469</f>
        <v>1362692</v>
      </c>
      <c r="O473" s="74"/>
      <c r="P473" s="79">
        <f>+P466+P469</f>
        <v>0</v>
      </c>
      <c r="Q473" s="79"/>
      <c r="R473" s="79">
        <f>+R466+R469</f>
        <v>0</v>
      </c>
      <c r="S473" s="79"/>
      <c r="T473" s="79" t="e">
        <f>+T466+T469</f>
        <v>#N/A</v>
      </c>
      <c r="U473" s="79"/>
      <c r="V473" s="79">
        <f>+V466+V469</f>
        <v>0</v>
      </c>
      <c r="W473" s="79"/>
      <c r="X473" s="79">
        <f>+X466+X469</f>
        <v>0</v>
      </c>
      <c r="Y473" s="79"/>
      <c r="Z473" s="173">
        <f t="shared" si="186"/>
        <v>0</v>
      </c>
      <c r="AA473" s="175"/>
      <c r="AB473" s="186" t="str">
        <f t="shared" si="187"/>
        <v>---</v>
      </c>
      <c r="AC473" s="171"/>
      <c r="AD473" s="173">
        <f t="shared" si="206"/>
        <v>0</v>
      </c>
      <c r="AE473" s="175"/>
      <c r="AF473" s="186" t="str">
        <f t="shared" si="207"/>
        <v>---</v>
      </c>
      <c r="AG473" s="175"/>
      <c r="AH473" s="173">
        <f t="shared" si="208"/>
        <v>-1362692</v>
      </c>
      <c r="AI473" s="175"/>
      <c r="AJ473" s="186">
        <f t="shared" si="209"/>
        <v>-1</v>
      </c>
      <c r="AK473" s="171"/>
      <c r="AL473" s="173">
        <f t="shared" si="192"/>
        <v>0</v>
      </c>
      <c r="AM473" s="175"/>
      <c r="AN473" s="186" t="str">
        <f t="shared" si="193"/>
        <v>---</v>
      </c>
      <c r="AP473" s="82" t="str">
        <f t="shared" si="194"/>
        <v/>
      </c>
      <c r="AQ473" s="175"/>
      <c r="AR473" s="186" t="e">
        <f t="shared" si="195"/>
        <v>#N/A</v>
      </c>
      <c r="AS473" s="175"/>
      <c r="AT473" s="173" t="str">
        <f t="shared" si="196"/>
        <v/>
      </c>
      <c r="AU473" s="175"/>
      <c r="AV473" s="186" t="e">
        <f t="shared" si="197"/>
        <v>#N/A</v>
      </c>
      <c r="AW473" s="175"/>
      <c r="AX473" s="173">
        <f t="shared" si="210"/>
        <v>-1362692</v>
      </c>
      <c r="AY473" s="175"/>
      <c r="AZ473" s="186">
        <f t="shared" si="211"/>
        <v>-1</v>
      </c>
      <c r="BA473" s="175"/>
      <c r="BB473" s="173">
        <f t="shared" si="212"/>
        <v>0</v>
      </c>
      <c r="BC473" s="175"/>
      <c r="BD473" s="186" t="str">
        <f t="shared" si="213"/>
        <v>---</v>
      </c>
      <c r="BE473" s="175"/>
      <c r="BF473" s="173">
        <f t="shared" si="202"/>
        <v>0</v>
      </c>
      <c r="BG473" s="175"/>
      <c r="BH473" s="186" t="str">
        <f t="shared" si="203"/>
        <v>---</v>
      </c>
      <c r="BJ473" s="82" t="str">
        <f t="shared" si="204"/>
        <v/>
      </c>
      <c r="BK473" s="175"/>
      <c r="BL473" s="186" t="e">
        <f t="shared" si="205"/>
        <v>#N/A</v>
      </c>
      <c r="BM473" s="175"/>
    </row>
    <row r="474" spans="2:65" ht="15.75" customHeight="1">
      <c r="B474" s="231"/>
      <c r="C474" s="19"/>
      <c r="D474" s="13"/>
      <c r="E474" s="13"/>
      <c r="F474" s="13"/>
      <c r="G474" s="13" t="s">
        <v>155</v>
      </c>
      <c r="H474" s="13"/>
      <c r="I474" s="67"/>
      <c r="J474" s="67"/>
      <c r="K474" s="23"/>
      <c r="L474" s="66"/>
      <c r="M474" s="125"/>
      <c r="N474" s="10">
        <f>N468+N471</f>
        <v>-3293567</v>
      </c>
      <c r="O474" s="45"/>
      <c r="P474" s="10">
        <f>P468+P471</f>
        <v>0</v>
      </c>
      <c r="Q474" s="10"/>
      <c r="R474" s="10">
        <f>R468+R471</f>
        <v>0</v>
      </c>
      <c r="S474" s="10"/>
      <c r="T474" s="10" t="e">
        <f>T468+T471</f>
        <v>#N/A</v>
      </c>
      <c r="U474" s="10"/>
      <c r="V474" s="10">
        <f>V468+V471</f>
        <v>0</v>
      </c>
      <c r="W474" s="10"/>
      <c r="X474" s="10">
        <f>X468+X471</f>
        <v>0</v>
      </c>
      <c r="Y474" s="10"/>
      <c r="Z474" s="100">
        <f t="shared" si="186"/>
        <v>0</v>
      </c>
      <c r="AA474" s="176"/>
      <c r="AB474" s="183" t="str">
        <f t="shared" si="187"/>
        <v>---</v>
      </c>
      <c r="AC474" s="169"/>
      <c r="AD474" s="100">
        <f t="shared" si="206"/>
        <v>0</v>
      </c>
      <c r="AE474" s="176"/>
      <c r="AF474" s="183" t="str">
        <f t="shared" si="207"/>
        <v>---</v>
      </c>
      <c r="AG474" s="176"/>
      <c r="AH474" s="100">
        <f t="shared" si="208"/>
        <v>3293567</v>
      </c>
      <c r="AI474" s="176"/>
      <c r="AJ474" s="183">
        <f t="shared" si="209"/>
        <v>-1</v>
      </c>
      <c r="AK474" s="169"/>
      <c r="AL474" s="100">
        <f t="shared" si="192"/>
        <v>0</v>
      </c>
      <c r="AM474" s="176"/>
      <c r="AN474" s="183" t="str">
        <f t="shared" si="193"/>
        <v>---</v>
      </c>
      <c r="AP474" s="41" t="str">
        <f t="shared" si="194"/>
        <v/>
      </c>
      <c r="AQ474" s="176"/>
      <c r="AR474" s="183" t="e">
        <f t="shared" si="195"/>
        <v>#N/A</v>
      </c>
      <c r="AS474" s="176"/>
      <c r="AT474" s="100" t="str">
        <f t="shared" si="196"/>
        <v/>
      </c>
      <c r="AU474" s="176"/>
      <c r="AV474" s="183" t="e">
        <f t="shared" si="197"/>
        <v>#N/A</v>
      </c>
      <c r="AW474" s="176"/>
      <c r="AX474" s="100">
        <f t="shared" si="210"/>
        <v>3293567</v>
      </c>
      <c r="AY474" s="176"/>
      <c r="AZ474" s="183">
        <f t="shared" si="211"/>
        <v>-1</v>
      </c>
      <c r="BA474" s="176"/>
      <c r="BB474" s="100">
        <f t="shared" si="212"/>
        <v>0</v>
      </c>
      <c r="BC474" s="176"/>
      <c r="BD474" s="183" t="str">
        <f t="shared" si="213"/>
        <v>---</v>
      </c>
      <c r="BE474" s="176"/>
      <c r="BF474" s="100">
        <f t="shared" si="202"/>
        <v>0</v>
      </c>
      <c r="BG474" s="176"/>
      <c r="BH474" s="183" t="str">
        <f t="shared" si="203"/>
        <v>---</v>
      </c>
      <c r="BJ474" s="41" t="str">
        <f t="shared" si="204"/>
        <v/>
      </c>
      <c r="BK474" s="176"/>
      <c r="BL474" s="183" t="e">
        <f t="shared" si="205"/>
        <v>#N/A</v>
      </c>
      <c r="BM474" s="176"/>
    </row>
    <row r="475" spans="2:65" ht="15.75" customHeight="1">
      <c r="B475" s="231"/>
      <c r="C475" s="19"/>
      <c r="D475" s="13"/>
      <c r="E475" s="13"/>
      <c r="F475" s="13"/>
      <c r="G475" s="13"/>
      <c r="H475" s="13"/>
      <c r="I475" s="13"/>
      <c r="J475" s="13"/>
      <c r="K475" s="21"/>
      <c r="L475" s="31"/>
      <c r="M475" s="125"/>
      <c r="N475" s="125"/>
      <c r="O475" s="80"/>
      <c r="P475" s="125"/>
      <c r="Q475" s="125"/>
      <c r="R475" s="125"/>
      <c r="S475" s="125"/>
      <c r="T475" s="125"/>
      <c r="U475" s="125"/>
      <c r="V475" s="125"/>
      <c r="W475" s="125"/>
      <c r="X475" s="125"/>
      <c r="Y475" s="125"/>
      <c r="Z475" s="100" t="str">
        <f t="shared" si="186"/>
        <v/>
      </c>
      <c r="AA475" s="125"/>
      <c r="AB475" s="183" t="str">
        <f t="shared" si="187"/>
        <v/>
      </c>
      <c r="AC475" s="169"/>
      <c r="AD475" s="100" t="str">
        <f t="shared" si="206"/>
        <v/>
      </c>
      <c r="AE475" s="125"/>
      <c r="AF475" s="183" t="str">
        <f t="shared" si="207"/>
        <v/>
      </c>
      <c r="AG475" s="125"/>
      <c r="AH475" s="100" t="str">
        <f t="shared" si="208"/>
        <v/>
      </c>
      <c r="AI475" s="125"/>
      <c r="AJ475" s="183" t="str">
        <f t="shared" si="209"/>
        <v/>
      </c>
      <c r="AK475" s="169"/>
      <c r="AL475" s="100" t="str">
        <f t="shared" si="192"/>
        <v/>
      </c>
      <c r="AM475" s="125"/>
      <c r="AN475" s="183" t="str">
        <f t="shared" si="193"/>
        <v/>
      </c>
      <c r="AP475" s="41" t="str">
        <f t="shared" si="194"/>
        <v/>
      </c>
      <c r="AQ475" s="125"/>
      <c r="AR475" s="183" t="str">
        <f t="shared" si="195"/>
        <v/>
      </c>
      <c r="AS475" s="125"/>
      <c r="AT475" s="100" t="str">
        <f t="shared" si="196"/>
        <v/>
      </c>
      <c r="AU475" s="125"/>
      <c r="AV475" s="183" t="str">
        <f t="shared" si="197"/>
        <v/>
      </c>
      <c r="AW475" s="125"/>
      <c r="AX475" s="100" t="str">
        <f t="shared" si="210"/>
        <v/>
      </c>
      <c r="AY475" s="125"/>
      <c r="AZ475" s="183" t="str">
        <f t="shared" si="211"/>
        <v/>
      </c>
      <c r="BA475" s="125"/>
      <c r="BB475" s="100" t="str">
        <f t="shared" si="212"/>
        <v/>
      </c>
      <c r="BC475" s="125"/>
      <c r="BD475" s="183" t="str">
        <f t="shared" si="213"/>
        <v/>
      </c>
      <c r="BE475" s="125"/>
      <c r="BF475" s="100" t="str">
        <f t="shared" si="202"/>
        <v/>
      </c>
      <c r="BG475" s="125"/>
      <c r="BH475" s="183" t="str">
        <f t="shared" si="203"/>
        <v/>
      </c>
      <c r="BJ475" s="41" t="str">
        <f t="shared" si="204"/>
        <v/>
      </c>
      <c r="BK475" s="125"/>
      <c r="BL475" s="183" t="str">
        <f t="shared" si="205"/>
        <v/>
      </c>
      <c r="BM475" s="125"/>
    </row>
    <row r="476" spans="2:65" ht="15.75" customHeight="1">
      <c r="B476" s="231"/>
      <c r="C476" s="30"/>
      <c r="D476" s="4"/>
      <c r="E476" s="4"/>
      <c r="F476" s="4"/>
      <c r="G476" s="4"/>
      <c r="H476" s="4"/>
      <c r="I476" s="13"/>
      <c r="J476" s="13"/>
      <c r="K476" s="21"/>
      <c r="L476" s="31"/>
      <c r="M476" s="125"/>
      <c r="N476" s="125"/>
      <c r="O476" s="80"/>
      <c r="P476" s="125"/>
      <c r="Q476" s="125"/>
      <c r="R476" s="125"/>
      <c r="S476" s="125"/>
      <c r="T476" s="125"/>
      <c r="U476" s="125"/>
      <c r="V476" s="125"/>
      <c r="W476" s="125"/>
      <c r="X476" s="125"/>
      <c r="Y476" s="125"/>
      <c r="Z476" s="100" t="str">
        <f t="shared" si="186"/>
        <v/>
      </c>
      <c r="AA476" s="125"/>
      <c r="AB476" s="183" t="str">
        <f t="shared" si="187"/>
        <v/>
      </c>
      <c r="AC476" s="169"/>
      <c r="AD476" s="100" t="str">
        <f t="shared" si="206"/>
        <v/>
      </c>
      <c r="AE476" s="125"/>
      <c r="AF476" s="183" t="str">
        <f t="shared" si="207"/>
        <v/>
      </c>
      <c r="AG476" s="125"/>
      <c r="AH476" s="100" t="str">
        <f t="shared" si="208"/>
        <v/>
      </c>
      <c r="AI476" s="125"/>
      <c r="AJ476" s="183" t="str">
        <f t="shared" si="209"/>
        <v/>
      </c>
      <c r="AK476" s="169"/>
      <c r="AL476" s="41" t="str">
        <f t="shared" si="192"/>
        <v/>
      </c>
      <c r="AM476" s="125"/>
      <c r="AN476" s="181" t="str">
        <f t="shared" si="193"/>
        <v/>
      </c>
      <c r="AP476" s="41" t="str">
        <f t="shared" si="194"/>
        <v/>
      </c>
      <c r="AQ476" s="125"/>
      <c r="AR476" s="181" t="str">
        <f t="shared" si="195"/>
        <v/>
      </c>
      <c r="AS476" s="125"/>
      <c r="AT476" s="100" t="str">
        <f t="shared" si="196"/>
        <v/>
      </c>
      <c r="AU476" s="125"/>
      <c r="AV476" s="183" t="str">
        <f t="shared" si="197"/>
        <v/>
      </c>
      <c r="AW476" s="125"/>
      <c r="AX476" s="100" t="str">
        <f t="shared" si="210"/>
        <v/>
      </c>
      <c r="AY476" s="125"/>
      <c r="AZ476" s="183" t="str">
        <f t="shared" si="211"/>
        <v/>
      </c>
      <c r="BA476" s="125"/>
      <c r="BB476" s="100" t="str">
        <f t="shared" si="212"/>
        <v/>
      </c>
      <c r="BC476" s="125"/>
      <c r="BD476" s="183" t="str">
        <f t="shared" si="213"/>
        <v/>
      </c>
      <c r="BE476" s="125"/>
      <c r="BF476" s="41" t="str">
        <f t="shared" si="202"/>
        <v/>
      </c>
      <c r="BG476" s="125"/>
      <c r="BH476" s="181" t="str">
        <f t="shared" si="203"/>
        <v/>
      </c>
      <c r="BJ476" s="41" t="str">
        <f t="shared" si="204"/>
        <v/>
      </c>
      <c r="BK476" s="125"/>
      <c r="BL476" s="181" t="str">
        <f t="shared" si="205"/>
        <v/>
      </c>
      <c r="BM476" s="125"/>
    </row>
    <row r="477" spans="2:65" ht="15.75" customHeight="1">
      <c r="B477" s="231"/>
      <c r="C477" s="16" t="s">
        <v>1</v>
      </c>
      <c r="D477" s="53"/>
      <c r="E477" s="53"/>
      <c r="F477" s="53"/>
      <c r="G477" s="53"/>
      <c r="H477" s="53"/>
      <c r="I477" s="53"/>
      <c r="J477" s="53"/>
      <c r="K477" s="23"/>
      <c r="L477" s="66"/>
      <c r="M477" s="125"/>
      <c r="N477" s="125"/>
      <c r="O477" s="80"/>
      <c r="P477" s="125"/>
      <c r="Q477" s="125"/>
      <c r="R477" s="125"/>
      <c r="S477" s="125"/>
      <c r="T477" s="125"/>
      <c r="U477" s="125"/>
      <c r="V477" s="125"/>
      <c r="W477" s="125"/>
      <c r="X477" s="125"/>
      <c r="Y477" s="125"/>
      <c r="Z477" s="100" t="str">
        <f t="shared" si="186"/>
        <v/>
      </c>
      <c r="AA477" s="125"/>
      <c r="AB477" s="183" t="str">
        <f t="shared" si="187"/>
        <v/>
      </c>
      <c r="AC477" s="169"/>
      <c r="AD477" s="100" t="str">
        <f t="shared" si="206"/>
        <v/>
      </c>
      <c r="AE477" s="125"/>
      <c r="AF477" s="183" t="str">
        <f t="shared" si="207"/>
        <v/>
      </c>
      <c r="AG477" s="125"/>
      <c r="AH477" s="100" t="str">
        <f t="shared" si="208"/>
        <v/>
      </c>
      <c r="AI477" s="125"/>
      <c r="AJ477" s="183" t="str">
        <f t="shared" si="209"/>
        <v/>
      </c>
      <c r="AK477" s="169"/>
      <c r="AL477" s="41" t="str">
        <f t="shared" si="192"/>
        <v/>
      </c>
      <c r="AM477" s="125"/>
      <c r="AN477" s="181" t="str">
        <f t="shared" si="193"/>
        <v/>
      </c>
      <c r="AP477" s="41" t="str">
        <f t="shared" si="194"/>
        <v/>
      </c>
      <c r="AQ477" s="125"/>
      <c r="AR477" s="181" t="str">
        <f t="shared" si="195"/>
        <v/>
      </c>
      <c r="AS477" s="125"/>
      <c r="AT477" s="100" t="str">
        <f t="shared" si="196"/>
        <v/>
      </c>
      <c r="AU477" s="125"/>
      <c r="AV477" s="183" t="str">
        <f t="shared" si="197"/>
        <v/>
      </c>
      <c r="AW477" s="125"/>
      <c r="AX477" s="100" t="str">
        <f t="shared" si="210"/>
        <v/>
      </c>
      <c r="AY477" s="125"/>
      <c r="AZ477" s="183" t="str">
        <f t="shared" si="211"/>
        <v/>
      </c>
      <c r="BA477" s="125"/>
      <c r="BB477" s="100" t="str">
        <f t="shared" si="212"/>
        <v/>
      </c>
      <c r="BC477" s="125"/>
      <c r="BD477" s="183" t="str">
        <f t="shared" si="213"/>
        <v/>
      </c>
      <c r="BE477" s="125"/>
      <c r="BF477" s="41" t="str">
        <f t="shared" si="202"/>
        <v/>
      </c>
      <c r="BG477" s="125"/>
      <c r="BH477" s="181" t="str">
        <f t="shared" si="203"/>
        <v/>
      </c>
      <c r="BJ477" s="41" t="str">
        <f t="shared" si="204"/>
        <v/>
      </c>
      <c r="BK477" s="125"/>
      <c r="BL477" s="181" t="str">
        <f t="shared" si="205"/>
        <v/>
      </c>
      <c r="BM477" s="125"/>
    </row>
    <row r="478" spans="2:65" ht="15.75" customHeight="1">
      <c r="B478" s="231"/>
      <c r="C478" s="13"/>
      <c r="D478" s="13"/>
      <c r="E478" s="13"/>
      <c r="F478" s="13"/>
      <c r="G478" s="13"/>
      <c r="H478" s="13"/>
      <c r="I478" s="13"/>
      <c r="J478" s="13"/>
      <c r="K478" s="23"/>
      <c r="L478" s="66"/>
      <c r="M478" s="125"/>
      <c r="N478" s="125"/>
      <c r="O478" s="80"/>
      <c r="P478" s="125"/>
      <c r="Q478" s="125"/>
      <c r="R478" s="125"/>
      <c r="S478" s="125"/>
      <c r="T478" s="125"/>
      <c r="U478" s="125"/>
      <c r="V478" s="125"/>
      <c r="W478" s="125"/>
      <c r="X478" s="125"/>
      <c r="Y478" s="125"/>
      <c r="Z478" s="100" t="str">
        <f t="shared" si="186"/>
        <v/>
      </c>
      <c r="AA478" s="125"/>
      <c r="AB478" s="183" t="str">
        <f t="shared" si="187"/>
        <v/>
      </c>
      <c r="AC478" s="169"/>
      <c r="AD478" s="100" t="str">
        <f t="shared" si="206"/>
        <v/>
      </c>
      <c r="AE478" s="125"/>
      <c r="AF478" s="183" t="str">
        <f t="shared" si="207"/>
        <v/>
      </c>
      <c r="AG478" s="125"/>
      <c r="AH478" s="100" t="str">
        <f t="shared" si="208"/>
        <v/>
      </c>
      <c r="AI478" s="125"/>
      <c r="AJ478" s="183" t="str">
        <f t="shared" si="209"/>
        <v/>
      </c>
      <c r="AK478" s="169"/>
      <c r="AL478" s="41" t="str">
        <f t="shared" si="192"/>
        <v/>
      </c>
      <c r="AM478" s="125"/>
      <c r="AN478" s="181" t="str">
        <f t="shared" si="193"/>
        <v/>
      </c>
      <c r="AP478" s="41" t="str">
        <f t="shared" si="194"/>
        <v/>
      </c>
      <c r="AQ478" s="125"/>
      <c r="AR478" s="181" t="str">
        <f t="shared" si="195"/>
        <v/>
      </c>
      <c r="AS478" s="125"/>
      <c r="AT478" s="100" t="str">
        <f t="shared" si="196"/>
        <v/>
      </c>
      <c r="AU478" s="125"/>
      <c r="AV478" s="183" t="str">
        <f t="shared" si="197"/>
        <v/>
      </c>
      <c r="AW478" s="125"/>
      <c r="AX478" s="100" t="str">
        <f t="shared" si="210"/>
        <v/>
      </c>
      <c r="AY478" s="125"/>
      <c r="AZ478" s="183" t="str">
        <f t="shared" si="211"/>
        <v/>
      </c>
      <c r="BA478" s="125"/>
      <c r="BB478" s="100" t="str">
        <f t="shared" si="212"/>
        <v/>
      </c>
      <c r="BC478" s="125"/>
      <c r="BD478" s="183" t="str">
        <f t="shared" si="213"/>
        <v/>
      </c>
      <c r="BE478" s="125"/>
      <c r="BF478" s="41" t="str">
        <f t="shared" si="202"/>
        <v/>
      </c>
      <c r="BG478" s="125"/>
      <c r="BH478" s="181" t="str">
        <f t="shared" si="203"/>
        <v/>
      </c>
      <c r="BJ478" s="41" t="str">
        <f t="shared" si="204"/>
        <v/>
      </c>
      <c r="BK478" s="125"/>
      <c r="BL478" s="181" t="str">
        <f t="shared" si="205"/>
        <v/>
      </c>
      <c r="BM478" s="125"/>
    </row>
    <row r="479" spans="2:65" ht="15.75" customHeight="1">
      <c r="B479" s="231">
        <v>190</v>
      </c>
      <c r="C479" s="43" t="s">
        <v>35</v>
      </c>
      <c r="D479" s="53" t="s">
        <v>360</v>
      </c>
      <c r="E479" s="53"/>
      <c r="F479" s="53"/>
      <c r="G479" s="53"/>
      <c r="H479" s="53"/>
      <c r="I479" s="53"/>
      <c r="J479" s="53"/>
      <c r="K479" s="38"/>
      <c r="L479" s="29" t="s">
        <v>33</v>
      </c>
      <c r="M479" s="133"/>
      <c r="N479" s="82">
        <f>VLOOKUP($B479,'[1]09-10-11'!$A$4:$EA$400,MATCH(N$2, '[1]09-10-11'!$A$4:$EA$4, 0))</f>
        <v>-129001</v>
      </c>
      <c r="O479" s="83"/>
      <c r="P479" s="82">
        <f>VLOOKUP($B479,'[1]09-10-11'!$A$4:$EA$400,MATCH(P$2, '[1]09-10-11'!$A$4:$EA$4, 0))</f>
        <v>-175859</v>
      </c>
      <c r="Q479" s="82"/>
      <c r="R479" s="82">
        <f>VLOOKUP($B479,'[1]09-10-11'!$A$4:$EA$400,MATCH(R$2, '[1]09-10-11'!$A$4:$EA$4, 0))</f>
        <v>-175859</v>
      </c>
      <c r="S479" s="82"/>
      <c r="T479" s="82" t="e">
        <f>VLOOKUP($B479,'[1]09-10-11'!$A$4:$EA$400,MATCH(T$2, '[1]09-10-11'!$A$4:$EA$4, 0))</f>
        <v>#N/A</v>
      </c>
      <c r="U479" s="82"/>
      <c r="V479" s="82">
        <f>VLOOKUP($B479,'[1]09-10-11'!$A$4:$EA$400,MATCH(V$2, '[1]09-10-11'!$A$4:$EA$4, 0))</f>
        <v>-175859</v>
      </c>
      <c r="W479" s="82"/>
      <c r="X479" s="82">
        <f>VLOOKUP($B479,'[1]09-10-11'!$A$4:$EA$400,MATCH(X$2, '[1]09-10-11'!$A$4:$EA$4, 0))</f>
        <v>-149613</v>
      </c>
      <c r="Y479" s="82"/>
      <c r="Z479" s="173">
        <f t="shared" si="186"/>
        <v>26246</v>
      </c>
      <c r="AA479" s="173"/>
      <c r="AB479" s="186">
        <f t="shared" si="187"/>
        <v>-0.14924456524829555</v>
      </c>
      <c r="AC479" s="171"/>
      <c r="AD479" s="173">
        <f t="shared" si="206"/>
        <v>26246</v>
      </c>
      <c r="AE479" s="173"/>
      <c r="AF479" s="186">
        <f t="shared" si="207"/>
        <v>-0.14924456524829555</v>
      </c>
      <c r="AG479" s="173"/>
      <c r="AH479" s="173">
        <f t="shared" si="208"/>
        <v>-20612</v>
      </c>
      <c r="AI479" s="173"/>
      <c r="AJ479" s="186">
        <f t="shared" si="209"/>
        <v>0.15978170711854944</v>
      </c>
      <c r="AK479" s="171"/>
      <c r="AL479" s="82">
        <f t="shared" si="192"/>
        <v>26246</v>
      </c>
      <c r="AM479" s="173"/>
      <c r="AN479" s="185">
        <f t="shared" si="193"/>
        <v>-0.14924456524829555</v>
      </c>
      <c r="AP479" s="82" t="str">
        <f t="shared" si="194"/>
        <v/>
      </c>
      <c r="AQ479" s="173"/>
      <c r="AR479" s="185" t="e">
        <f t="shared" si="195"/>
        <v>#N/A</v>
      </c>
      <c r="AS479" s="173"/>
      <c r="AT479" s="173" t="str">
        <f t="shared" si="196"/>
        <v/>
      </c>
      <c r="AU479" s="173"/>
      <c r="AV479" s="186" t="e">
        <f t="shared" si="197"/>
        <v>#N/A</v>
      </c>
      <c r="AW479" s="173"/>
      <c r="AX479" s="173">
        <f t="shared" si="210"/>
        <v>-46858</v>
      </c>
      <c r="AY479" s="173"/>
      <c r="AZ479" s="186">
        <f t="shared" si="211"/>
        <v>0.36323749428299013</v>
      </c>
      <c r="BA479" s="173"/>
      <c r="BB479" s="173">
        <f t="shared" si="212"/>
        <v>0</v>
      </c>
      <c r="BC479" s="173"/>
      <c r="BD479" s="186">
        <f t="shared" si="213"/>
        <v>0</v>
      </c>
      <c r="BE479" s="173"/>
      <c r="BF479" s="82">
        <f t="shared" si="202"/>
        <v>0</v>
      </c>
      <c r="BG479" s="173"/>
      <c r="BH479" s="185">
        <f t="shared" si="203"/>
        <v>0</v>
      </c>
      <c r="BJ479" s="82" t="str">
        <f t="shared" si="204"/>
        <v/>
      </c>
      <c r="BK479" s="173"/>
      <c r="BL479" s="185" t="e">
        <f t="shared" si="205"/>
        <v>#N/A</v>
      </c>
      <c r="BM479" s="173"/>
    </row>
    <row r="480" spans="2:65" ht="15.75" customHeight="1">
      <c r="B480" s="231"/>
      <c r="C480" s="13"/>
      <c r="D480" s="13"/>
      <c r="E480" s="13"/>
      <c r="F480" s="13"/>
      <c r="G480" s="13"/>
      <c r="H480" s="13"/>
      <c r="I480" s="13"/>
      <c r="J480" s="13"/>
      <c r="K480" s="20"/>
      <c r="L480" s="66"/>
      <c r="M480" s="125"/>
      <c r="N480" s="125"/>
      <c r="O480" s="42"/>
      <c r="P480" s="125"/>
      <c r="Q480" s="125"/>
      <c r="R480" s="125"/>
      <c r="S480" s="125"/>
      <c r="T480" s="125"/>
      <c r="U480" s="125"/>
      <c r="V480" s="125"/>
      <c r="W480" s="125"/>
      <c r="X480" s="125"/>
      <c r="Y480" s="125"/>
      <c r="Z480" s="100" t="str">
        <f t="shared" si="186"/>
        <v/>
      </c>
      <c r="AA480" s="125"/>
      <c r="AB480" s="183" t="str">
        <f t="shared" si="187"/>
        <v/>
      </c>
      <c r="AC480" s="169"/>
      <c r="AD480" s="100" t="str">
        <f t="shared" si="206"/>
        <v/>
      </c>
      <c r="AE480" s="125"/>
      <c r="AF480" s="183" t="str">
        <f t="shared" si="207"/>
        <v/>
      </c>
      <c r="AG480" s="125"/>
      <c r="AH480" s="100" t="str">
        <f t="shared" si="208"/>
        <v/>
      </c>
      <c r="AI480" s="125"/>
      <c r="AJ480" s="183" t="str">
        <f t="shared" si="209"/>
        <v/>
      </c>
      <c r="AK480" s="169"/>
      <c r="AL480" s="41" t="str">
        <f t="shared" si="192"/>
        <v/>
      </c>
      <c r="AM480" s="125"/>
      <c r="AN480" s="181" t="str">
        <f t="shared" si="193"/>
        <v/>
      </c>
      <c r="AP480" s="41" t="str">
        <f t="shared" si="194"/>
        <v/>
      </c>
      <c r="AQ480" s="125"/>
      <c r="AR480" s="181" t="str">
        <f t="shared" si="195"/>
        <v/>
      </c>
      <c r="AS480" s="125"/>
      <c r="AT480" s="100" t="str">
        <f t="shared" si="196"/>
        <v/>
      </c>
      <c r="AU480" s="125"/>
      <c r="AV480" s="183" t="str">
        <f t="shared" si="197"/>
        <v/>
      </c>
      <c r="AW480" s="125"/>
      <c r="AX480" s="100" t="str">
        <f t="shared" si="210"/>
        <v/>
      </c>
      <c r="AY480" s="125"/>
      <c r="AZ480" s="183" t="str">
        <f t="shared" si="211"/>
        <v/>
      </c>
      <c r="BA480" s="125"/>
      <c r="BB480" s="100" t="str">
        <f t="shared" si="212"/>
        <v/>
      </c>
      <c r="BC480" s="125"/>
      <c r="BD480" s="183" t="str">
        <f t="shared" si="213"/>
        <v/>
      </c>
      <c r="BE480" s="125"/>
      <c r="BF480" s="41" t="str">
        <f t="shared" si="202"/>
        <v/>
      </c>
      <c r="BG480" s="125"/>
      <c r="BH480" s="181" t="str">
        <f t="shared" si="203"/>
        <v/>
      </c>
      <c r="BJ480" s="41" t="str">
        <f t="shared" si="204"/>
        <v/>
      </c>
      <c r="BK480" s="125"/>
      <c r="BL480" s="181" t="str">
        <f t="shared" si="205"/>
        <v/>
      </c>
      <c r="BM480" s="125"/>
    </row>
    <row r="481" spans="2:65" ht="15.75" customHeight="1">
      <c r="B481" s="231"/>
      <c r="C481" s="17"/>
      <c r="D481" s="13"/>
      <c r="E481" s="13"/>
      <c r="F481" s="13"/>
      <c r="G481" s="13"/>
      <c r="H481" s="13"/>
      <c r="I481" s="67"/>
      <c r="J481" s="67"/>
      <c r="K481" s="23"/>
      <c r="L481" s="66"/>
      <c r="M481" s="125"/>
      <c r="N481" s="125"/>
      <c r="O481" s="45"/>
      <c r="P481" s="125"/>
      <c r="Q481" s="125"/>
      <c r="R481" s="125"/>
      <c r="S481" s="125"/>
      <c r="T481" s="125"/>
      <c r="U481" s="125"/>
      <c r="V481" s="125"/>
      <c r="W481" s="125"/>
      <c r="X481" s="125"/>
      <c r="Y481" s="125"/>
      <c r="Z481" s="100" t="str">
        <f t="shared" si="186"/>
        <v/>
      </c>
      <c r="AA481" s="125"/>
      <c r="AB481" s="183" t="str">
        <f t="shared" si="187"/>
        <v/>
      </c>
      <c r="AC481" s="169"/>
      <c r="AD481" s="100" t="str">
        <f t="shared" si="206"/>
        <v/>
      </c>
      <c r="AE481" s="125"/>
      <c r="AF481" s="183" t="str">
        <f t="shared" si="207"/>
        <v/>
      </c>
      <c r="AG481" s="125"/>
      <c r="AH481" s="100" t="str">
        <f t="shared" si="208"/>
        <v/>
      </c>
      <c r="AI481" s="125"/>
      <c r="AJ481" s="183" t="str">
        <f t="shared" si="209"/>
        <v/>
      </c>
      <c r="AK481" s="169"/>
      <c r="AL481" s="41" t="str">
        <f t="shared" si="192"/>
        <v/>
      </c>
      <c r="AM481" s="125"/>
      <c r="AN481" s="181" t="str">
        <f t="shared" si="193"/>
        <v/>
      </c>
      <c r="AP481" s="41" t="str">
        <f t="shared" si="194"/>
        <v/>
      </c>
      <c r="AQ481" s="125"/>
      <c r="AR481" s="181" t="str">
        <f t="shared" si="195"/>
        <v/>
      </c>
      <c r="AS481" s="125"/>
      <c r="AT481" s="100" t="str">
        <f t="shared" si="196"/>
        <v/>
      </c>
      <c r="AU481" s="125"/>
      <c r="AV481" s="183" t="str">
        <f t="shared" si="197"/>
        <v/>
      </c>
      <c r="AW481" s="125"/>
      <c r="AX481" s="100" t="str">
        <f t="shared" si="210"/>
        <v/>
      </c>
      <c r="AY481" s="125"/>
      <c r="AZ481" s="183" t="str">
        <f t="shared" si="211"/>
        <v/>
      </c>
      <c r="BA481" s="125"/>
      <c r="BB481" s="100" t="str">
        <f t="shared" si="212"/>
        <v/>
      </c>
      <c r="BC481" s="125"/>
      <c r="BD481" s="183" t="str">
        <f t="shared" si="213"/>
        <v/>
      </c>
      <c r="BE481" s="125"/>
      <c r="BF481" s="41" t="str">
        <f t="shared" si="202"/>
        <v/>
      </c>
      <c r="BG481" s="125"/>
      <c r="BH481" s="181" t="str">
        <f t="shared" si="203"/>
        <v/>
      </c>
      <c r="BJ481" s="41" t="str">
        <f t="shared" si="204"/>
        <v/>
      </c>
      <c r="BK481" s="125"/>
      <c r="BL481" s="181" t="str">
        <f t="shared" si="205"/>
        <v/>
      </c>
      <c r="BM481" s="125"/>
    </row>
    <row r="482" spans="2:65" ht="15.75" customHeight="1">
      <c r="B482" s="231">
        <v>191.01</v>
      </c>
      <c r="C482" s="105" t="s">
        <v>256</v>
      </c>
      <c r="D482" s="102"/>
      <c r="E482" s="103"/>
      <c r="F482" s="103"/>
      <c r="G482" s="103"/>
      <c r="H482" s="103"/>
      <c r="I482" s="103"/>
      <c r="J482" s="103"/>
      <c r="K482" s="104"/>
      <c r="L482" s="29" t="s">
        <v>33</v>
      </c>
      <c r="M482" s="133"/>
      <c r="N482" s="82">
        <f>VLOOKUP($B482,'[1]09-10-11'!$A$4:$EA$400,MATCH(N$2, '[1]09-10-11'!$A$4:$EA$4, 0))</f>
        <v>-8000</v>
      </c>
      <c r="O482" s="83"/>
      <c r="P482" s="82">
        <f>VLOOKUP($B482,'[1]09-10-11'!$A$4:$EA$400,MATCH(P$2, '[1]09-10-11'!$A$4:$EA$4, 0))</f>
        <v>-8000</v>
      </c>
      <c r="Q482" s="82"/>
      <c r="R482" s="82">
        <f>VLOOKUP($B482,'[1]09-10-11'!$A$4:$EA$400,MATCH(R$2, '[1]09-10-11'!$A$4:$EA$4, 0))</f>
        <v>-8000</v>
      </c>
      <c r="S482" s="82"/>
      <c r="T482" s="82" t="e">
        <f>VLOOKUP($B482,'[1]09-10-11'!$A$4:$EA$400,MATCH(T$2, '[1]09-10-11'!$A$4:$EA$4, 0))</f>
        <v>#N/A</v>
      </c>
      <c r="U482" s="82"/>
      <c r="V482" s="82">
        <f>VLOOKUP($B482,'[1]09-10-11'!$A$4:$EA$400,MATCH(V$2, '[1]09-10-11'!$A$4:$EA$4, 0))</f>
        <v>-8000</v>
      </c>
      <c r="W482" s="82"/>
      <c r="X482" s="82">
        <f>VLOOKUP($B482,'[1]09-10-11'!$A$4:$EA$400,MATCH(X$2, '[1]09-10-11'!$A$4:$EA$4, 0))</f>
        <v>-8000</v>
      </c>
      <c r="Y482" s="82"/>
      <c r="Z482" s="173">
        <f t="shared" si="186"/>
        <v>0</v>
      </c>
      <c r="AA482" s="173"/>
      <c r="AB482" s="186">
        <f t="shared" si="187"/>
        <v>0</v>
      </c>
      <c r="AC482" s="171"/>
      <c r="AD482" s="173">
        <f t="shared" si="206"/>
        <v>0</v>
      </c>
      <c r="AE482" s="173"/>
      <c r="AF482" s="186">
        <f t="shared" si="207"/>
        <v>0</v>
      </c>
      <c r="AG482" s="173"/>
      <c r="AH482" s="173">
        <f t="shared" si="208"/>
        <v>0</v>
      </c>
      <c r="AI482" s="173"/>
      <c r="AJ482" s="186">
        <f t="shared" si="209"/>
        <v>0</v>
      </c>
      <c r="AK482" s="171"/>
      <c r="AL482" s="82">
        <f t="shared" si="192"/>
        <v>0</v>
      </c>
      <c r="AM482" s="173"/>
      <c r="AN482" s="185">
        <f t="shared" si="193"/>
        <v>0</v>
      </c>
      <c r="AP482" s="82" t="str">
        <f t="shared" si="194"/>
        <v/>
      </c>
      <c r="AQ482" s="173"/>
      <c r="AR482" s="185" t="e">
        <f t="shared" si="195"/>
        <v>#N/A</v>
      </c>
      <c r="AS482" s="173"/>
      <c r="AT482" s="173" t="str">
        <f t="shared" si="196"/>
        <v/>
      </c>
      <c r="AU482" s="173"/>
      <c r="AV482" s="186" t="e">
        <f t="shared" si="197"/>
        <v>#N/A</v>
      </c>
      <c r="AW482" s="173"/>
      <c r="AX482" s="173">
        <f t="shared" si="210"/>
        <v>0</v>
      </c>
      <c r="AY482" s="173"/>
      <c r="AZ482" s="186">
        <f t="shared" si="211"/>
        <v>0</v>
      </c>
      <c r="BA482" s="173"/>
      <c r="BB482" s="173">
        <f t="shared" si="212"/>
        <v>0</v>
      </c>
      <c r="BC482" s="173"/>
      <c r="BD482" s="186">
        <f t="shared" si="213"/>
        <v>0</v>
      </c>
      <c r="BE482" s="173"/>
      <c r="BF482" s="82">
        <f t="shared" si="202"/>
        <v>0</v>
      </c>
      <c r="BG482" s="173"/>
      <c r="BH482" s="185">
        <f t="shared" si="203"/>
        <v>0</v>
      </c>
      <c r="BJ482" s="82" t="str">
        <f t="shared" si="204"/>
        <v/>
      </c>
      <c r="BK482" s="173"/>
      <c r="BL482" s="185" t="e">
        <f t="shared" si="205"/>
        <v>#N/A</v>
      </c>
      <c r="BM482" s="173"/>
    </row>
    <row r="483" spans="2:65" ht="15.75" customHeight="1">
      <c r="B483" s="231"/>
      <c r="C483" s="18"/>
      <c r="D483" s="13"/>
      <c r="E483" s="4"/>
      <c r="F483" s="4"/>
      <c r="G483" s="4"/>
      <c r="H483" s="13"/>
      <c r="I483" s="4"/>
      <c r="J483" s="13"/>
      <c r="K483" s="23"/>
      <c r="L483" s="25"/>
      <c r="M483" s="125"/>
      <c r="N483" s="125"/>
      <c r="O483" s="42"/>
      <c r="P483" s="125"/>
      <c r="Q483" s="125"/>
      <c r="R483" s="125"/>
      <c r="S483" s="125"/>
      <c r="T483" s="125"/>
      <c r="U483" s="125"/>
      <c r="V483" s="125"/>
      <c r="W483" s="125"/>
      <c r="X483" s="125"/>
      <c r="Y483" s="125"/>
      <c r="Z483" s="100" t="str">
        <f t="shared" si="186"/>
        <v/>
      </c>
      <c r="AA483" s="125"/>
      <c r="AB483" s="183" t="str">
        <f t="shared" si="187"/>
        <v/>
      </c>
      <c r="AC483" s="169"/>
      <c r="AD483" s="100" t="str">
        <f t="shared" si="206"/>
        <v/>
      </c>
      <c r="AE483" s="125"/>
      <c r="AF483" s="183" t="str">
        <f t="shared" si="207"/>
        <v/>
      </c>
      <c r="AG483" s="125"/>
      <c r="AH483" s="100" t="str">
        <f t="shared" si="208"/>
        <v/>
      </c>
      <c r="AI483" s="125"/>
      <c r="AJ483" s="183" t="str">
        <f t="shared" si="209"/>
        <v/>
      </c>
      <c r="AK483" s="169"/>
      <c r="AL483" s="41" t="str">
        <f t="shared" si="192"/>
        <v/>
      </c>
      <c r="AM483" s="125"/>
      <c r="AN483" s="181" t="str">
        <f t="shared" si="193"/>
        <v/>
      </c>
      <c r="AP483" s="41" t="str">
        <f t="shared" si="194"/>
        <v/>
      </c>
      <c r="AQ483" s="125"/>
      <c r="AR483" s="181" t="str">
        <f t="shared" si="195"/>
        <v/>
      </c>
      <c r="AS483" s="125"/>
      <c r="AT483" s="100" t="str">
        <f t="shared" si="196"/>
        <v/>
      </c>
      <c r="AU483" s="125"/>
      <c r="AV483" s="183" t="str">
        <f t="shared" si="197"/>
        <v/>
      </c>
      <c r="AW483" s="125"/>
      <c r="AX483" s="100" t="str">
        <f t="shared" si="210"/>
        <v/>
      </c>
      <c r="AY483" s="125"/>
      <c r="AZ483" s="183" t="str">
        <f t="shared" si="211"/>
        <v/>
      </c>
      <c r="BA483" s="125"/>
      <c r="BB483" s="100" t="str">
        <f t="shared" si="212"/>
        <v/>
      </c>
      <c r="BC483" s="125"/>
      <c r="BD483" s="183" t="str">
        <f t="shared" si="213"/>
        <v/>
      </c>
      <c r="BE483" s="125"/>
      <c r="BF483" s="41" t="str">
        <f t="shared" si="202"/>
        <v/>
      </c>
      <c r="BG483" s="125"/>
      <c r="BH483" s="181" t="str">
        <f t="shared" si="203"/>
        <v/>
      </c>
      <c r="BJ483" s="41" t="str">
        <f t="shared" si="204"/>
        <v/>
      </c>
      <c r="BK483" s="125"/>
      <c r="BL483" s="181" t="str">
        <f t="shared" si="205"/>
        <v/>
      </c>
      <c r="BM483" s="125"/>
    </row>
    <row r="484" spans="2:65" ht="15.75" customHeight="1">
      <c r="B484" s="231"/>
      <c r="C484" s="4"/>
      <c r="D484" s="4"/>
      <c r="E484" s="4"/>
      <c r="F484" s="4"/>
      <c r="G484" s="4"/>
      <c r="H484" s="4"/>
      <c r="I484" s="13"/>
      <c r="J484" s="13"/>
      <c r="K484" s="33"/>
      <c r="L484" s="31"/>
      <c r="M484" s="125"/>
      <c r="N484" s="125"/>
      <c r="O484" s="80"/>
      <c r="P484" s="125"/>
      <c r="Q484" s="125"/>
      <c r="R484" s="125"/>
      <c r="S484" s="125"/>
      <c r="T484" s="125"/>
      <c r="U484" s="125"/>
      <c r="V484" s="125"/>
      <c r="W484" s="125"/>
      <c r="X484" s="125"/>
      <c r="Y484" s="125"/>
      <c r="Z484" s="100" t="str">
        <f t="shared" si="186"/>
        <v/>
      </c>
      <c r="AA484" s="125"/>
      <c r="AB484" s="183" t="str">
        <f t="shared" si="187"/>
        <v/>
      </c>
      <c r="AC484" s="169"/>
      <c r="AD484" s="100" t="str">
        <f t="shared" si="206"/>
        <v/>
      </c>
      <c r="AE484" s="125"/>
      <c r="AF484" s="183" t="str">
        <f t="shared" si="207"/>
        <v/>
      </c>
      <c r="AG484" s="125"/>
      <c r="AH484" s="100" t="str">
        <f t="shared" si="208"/>
        <v/>
      </c>
      <c r="AI484" s="125"/>
      <c r="AJ484" s="183" t="str">
        <f t="shared" si="209"/>
        <v/>
      </c>
      <c r="AK484" s="169"/>
      <c r="AL484" s="41" t="str">
        <f t="shared" si="192"/>
        <v/>
      </c>
      <c r="AM484" s="125"/>
      <c r="AN484" s="181" t="str">
        <f t="shared" si="193"/>
        <v/>
      </c>
      <c r="AP484" s="41" t="str">
        <f t="shared" si="194"/>
        <v/>
      </c>
      <c r="AQ484" s="125"/>
      <c r="AR484" s="181" t="str">
        <f t="shared" si="195"/>
        <v/>
      </c>
      <c r="AS484" s="125"/>
      <c r="AT484" s="100" t="str">
        <f t="shared" si="196"/>
        <v/>
      </c>
      <c r="AU484" s="125"/>
      <c r="AV484" s="183" t="str">
        <f t="shared" si="197"/>
        <v/>
      </c>
      <c r="AW484" s="125"/>
      <c r="AX484" s="100" t="str">
        <f t="shared" si="210"/>
        <v/>
      </c>
      <c r="AY484" s="125"/>
      <c r="AZ484" s="183" t="str">
        <f t="shared" si="211"/>
        <v/>
      </c>
      <c r="BA484" s="125"/>
      <c r="BB484" s="100" t="str">
        <f t="shared" si="212"/>
        <v/>
      </c>
      <c r="BC484" s="125"/>
      <c r="BD484" s="183" t="str">
        <f t="shared" si="213"/>
        <v/>
      </c>
      <c r="BE484" s="125"/>
      <c r="BF484" s="41" t="str">
        <f t="shared" si="202"/>
        <v/>
      </c>
      <c r="BG484" s="125"/>
      <c r="BH484" s="181" t="str">
        <f t="shared" si="203"/>
        <v/>
      </c>
      <c r="BJ484" s="41" t="str">
        <f t="shared" si="204"/>
        <v/>
      </c>
      <c r="BK484" s="125"/>
      <c r="BL484" s="181" t="str">
        <f t="shared" si="205"/>
        <v/>
      </c>
      <c r="BM484" s="125"/>
    </row>
    <row r="485" spans="2:65" ht="15.75" customHeight="1">
      <c r="B485" s="231"/>
      <c r="C485" s="13" t="s">
        <v>279</v>
      </c>
      <c r="D485" s="13"/>
      <c r="E485" s="13"/>
      <c r="F485" s="13"/>
      <c r="G485" s="13"/>
      <c r="H485" s="13"/>
      <c r="I485" s="13"/>
      <c r="J485" s="13"/>
      <c r="K485" s="23"/>
      <c r="L485" s="66"/>
      <c r="M485" s="125"/>
      <c r="N485" s="41">
        <f>N486+N487</f>
        <v>54253850</v>
      </c>
      <c r="O485" s="80"/>
      <c r="P485" s="41">
        <f>P486+P487</f>
        <v>30486472</v>
      </c>
      <c r="Q485" s="41"/>
      <c r="R485" s="41">
        <f>R486+R487</f>
        <v>30175472</v>
      </c>
      <c r="S485" s="41"/>
      <c r="T485" s="41" t="e">
        <f>T486+T487</f>
        <v>#N/A</v>
      </c>
      <c r="U485" s="41"/>
      <c r="V485" s="41">
        <f>V486+V487</f>
        <v>30486472</v>
      </c>
      <c r="W485" s="41"/>
      <c r="X485" s="41">
        <f>X486+X487</f>
        <v>32404712</v>
      </c>
      <c r="Y485" s="41"/>
      <c r="Z485" s="41">
        <f t="shared" si="186"/>
        <v>1918240</v>
      </c>
      <c r="AA485" s="41"/>
      <c r="AB485" s="181">
        <f t="shared" si="187"/>
        <v>6.2921022806443405E-2</v>
      </c>
      <c r="AC485" s="161"/>
      <c r="AD485" s="41">
        <f t="shared" si="206"/>
        <v>1918240</v>
      </c>
      <c r="AE485" s="41"/>
      <c r="AF485" s="181">
        <f t="shared" si="207"/>
        <v>6.2921022806443405E-2</v>
      </c>
      <c r="AG485" s="41"/>
      <c r="AH485" s="41">
        <f t="shared" si="208"/>
        <v>-21849138</v>
      </c>
      <c r="AI485" s="41"/>
      <c r="AJ485" s="181">
        <f t="shared" si="209"/>
        <v>-0.40272050739256293</v>
      </c>
      <c r="AK485" s="161"/>
      <c r="AL485" s="41">
        <f t="shared" si="192"/>
        <v>2229240</v>
      </c>
      <c r="AM485" s="41"/>
      <c r="AN485" s="181">
        <f t="shared" si="193"/>
        <v>7.3875894965288458E-2</v>
      </c>
      <c r="AP485" s="41" t="str">
        <f t="shared" si="194"/>
        <v/>
      </c>
      <c r="AQ485" s="41"/>
      <c r="AR485" s="181" t="e">
        <f t="shared" si="195"/>
        <v>#N/A</v>
      </c>
      <c r="AS485" s="41"/>
      <c r="AT485" s="41" t="str">
        <f t="shared" si="196"/>
        <v/>
      </c>
      <c r="AU485" s="41"/>
      <c r="AV485" s="181" t="e">
        <f t="shared" si="197"/>
        <v>#N/A</v>
      </c>
      <c r="AW485" s="41"/>
      <c r="AX485" s="41">
        <f t="shared" si="210"/>
        <v>-23767378</v>
      </c>
      <c r="AY485" s="41"/>
      <c r="AZ485" s="181">
        <f t="shared" si="211"/>
        <v>-0.43807726087641707</v>
      </c>
      <c r="BA485" s="41"/>
      <c r="BB485" s="41">
        <f t="shared" si="212"/>
        <v>0</v>
      </c>
      <c r="BC485" s="41"/>
      <c r="BD485" s="181">
        <f t="shared" si="213"/>
        <v>0</v>
      </c>
      <c r="BE485" s="41"/>
      <c r="BF485" s="41">
        <f t="shared" si="202"/>
        <v>311000</v>
      </c>
      <c r="BG485" s="41"/>
      <c r="BH485" s="181">
        <f t="shared" si="203"/>
        <v>1.0306383939909791E-2</v>
      </c>
      <c r="BJ485" s="41" t="str">
        <f t="shared" si="204"/>
        <v/>
      </c>
      <c r="BK485" s="41"/>
      <c r="BL485" s="181" t="e">
        <f t="shared" si="205"/>
        <v>#N/A</v>
      </c>
      <c r="BM485" s="41"/>
    </row>
    <row r="486" spans="2:65" ht="15.75" customHeight="1">
      <c r="B486" s="231"/>
      <c r="C486" s="4"/>
      <c r="D486" s="13" t="s">
        <v>58</v>
      </c>
      <c r="E486" s="13"/>
      <c r="F486" s="13"/>
      <c r="G486" s="13"/>
      <c r="H486" s="13"/>
      <c r="I486" s="13"/>
      <c r="J486" s="13"/>
      <c r="K486" s="23"/>
      <c r="L486" s="66" t="s">
        <v>29</v>
      </c>
      <c r="M486" s="125"/>
      <c r="N486" s="41">
        <f>SUM(N411)</f>
        <v>24198210</v>
      </c>
      <c r="O486" s="80"/>
      <c r="P486" s="41">
        <f>SUM(P411)</f>
        <v>24198210</v>
      </c>
      <c r="Q486" s="41"/>
      <c r="R486" s="41">
        <f>SUM(R411)</f>
        <v>23828210</v>
      </c>
      <c r="S486" s="41"/>
      <c r="T486" s="41" t="e">
        <f>SUM(T411)</f>
        <v>#N/A</v>
      </c>
      <c r="U486" s="41"/>
      <c r="V486" s="41">
        <f>SUM(V411)</f>
        <v>24198210</v>
      </c>
      <c r="W486" s="41"/>
      <c r="X486" s="41">
        <f>SUM(X411)</f>
        <v>24198210</v>
      </c>
      <c r="Y486" s="41"/>
      <c r="Z486" s="41">
        <f t="shared" si="186"/>
        <v>0</v>
      </c>
      <c r="AA486" s="41"/>
      <c r="AB486" s="181">
        <f t="shared" si="187"/>
        <v>0</v>
      </c>
      <c r="AC486" s="161"/>
      <c r="AD486" s="41">
        <f t="shared" si="206"/>
        <v>0</v>
      </c>
      <c r="AE486" s="41"/>
      <c r="AF486" s="181">
        <f t="shared" si="207"/>
        <v>0</v>
      </c>
      <c r="AG486" s="41"/>
      <c r="AH486" s="41">
        <f t="shared" si="208"/>
        <v>0</v>
      </c>
      <c r="AI486" s="41"/>
      <c r="AJ486" s="181">
        <f t="shared" si="209"/>
        <v>0</v>
      </c>
      <c r="AK486" s="161"/>
      <c r="AL486" s="41">
        <f t="shared" si="192"/>
        <v>370000</v>
      </c>
      <c r="AM486" s="41"/>
      <c r="AN486" s="181">
        <f t="shared" si="193"/>
        <v>1.5527813461439166E-2</v>
      </c>
      <c r="AP486" s="41" t="str">
        <f t="shared" si="194"/>
        <v/>
      </c>
      <c r="AQ486" s="41"/>
      <c r="AR486" s="181" t="e">
        <f t="shared" si="195"/>
        <v>#N/A</v>
      </c>
      <c r="AS486" s="41"/>
      <c r="AT486" s="41" t="str">
        <f t="shared" si="196"/>
        <v/>
      </c>
      <c r="AU486" s="41"/>
      <c r="AV486" s="181" t="e">
        <f t="shared" si="197"/>
        <v>#N/A</v>
      </c>
      <c r="AW486" s="41"/>
      <c r="AX486" s="41">
        <f t="shared" si="210"/>
        <v>0</v>
      </c>
      <c r="AY486" s="41"/>
      <c r="AZ486" s="181">
        <f t="shared" si="211"/>
        <v>0</v>
      </c>
      <c r="BA486" s="41"/>
      <c r="BB486" s="41">
        <f t="shared" si="212"/>
        <v>0</v>
      </c>
      <c r="BC486" s="41"/>
      <c r="BD486" s="181">
        <f t="shared" si="213"/>
        <v>0</v>
      </c>
      <c r="BE486" s="41"/>
      <c r="BF486" s="41">
        <f t="shared" si="202"/>
        <v>370000</v>
      </c>
      <c r="BG486" s="41"/>
      <c r="BH486" s="181">
        <f t="shared" si="203"/>
        <v>1.5527813461439166E-2</v>
      </c>
      <c r="BJ486" s="41" t="str">
        <f t="shared" si="204"/>
        <v/>
      </c>
      <c r="BK486" s="41"/>
      <c r="BL486" s="181" t="e">
        <f t="shared" si="205"/>
        <v>#N/A</v>
      </c>
      <c r="BM486" s="41"/>
    </row>
    <row r="487" spans="2:65" ht="15.75" customHeight="1">
      <c r="B487" s="231"/>
      <c r="C487" s="4"/>
      <c r="D487" s="13" t="s">
        <v>72</v>
      </c>
      <c r="E487" s="13"/>
      <c r="F487" s="13"/>
      <c r="G487" s="13"/>
      <c r="H487" s="13"/>
      <c r="I487" s="13"/>
      <c r="J487" s="13"/>
      <c r="K487" s="23"/>
      <c r="L487" s="66" t="s">
        <v>33</v>
      </c>
      <c r="M487" s="125"/>
      <c r="N487" s="41">
        <f>N412+N432+N461+N473+N479+N482</f>
        <v>30055640</v>
      </c>
      <c r="O487" s="80"/>
      <c r="P487" s="41">
        <f>P412+P432+P461+P473+P479+P482</f>
        <v>6288262</v>
      </c>
      <c r="Q487" s="41"/>
      <c r="R487" s="41">
        <f>R412+R432+R461+R473+R479+R482</f>
        <v>6347262</v>
      </c>
      <c r="S487" s="41"/>
      <c r="T487" s="41" t="e">
        <f>T412+T432+T461+T473+T479+T482</f>
        <v>#N/A</v>
      </c>
      <c r="U487" s="41"/>
      <c r="V487" s="41">
        <f>V412+V432+V461+V473+V479+V482</f>
        <v>6288262</v>
      </c>
      <c r="W487" s="41"/>
      <c r="X487" s="41">
        <f>X412+X432+X461+X473+X479+X482</f>
        <v>8206502</v>
      </c>
      <c r="Y487" s="41"/>
      <c r="Z487" s="41">
        <f t="shared" si="186"/>
        <v>1918240</v>
      </c>
      <c r="AA487" s="41"/>
      <c r="AB487" s="181">
        <f t="shared" si="187"/>
        <v>0.30505090277726987</v>
      </c>
      <c r="AC487" s="161"/>
      <c r="AD487" s="41">
        <f t="shared" si="206"/>
        <v>1918240</v>
      </c>
      <c r="AE487" s="41"/>
      <c r="AF487" s="181">
        <f t="shared" si="207"/>
        <v>0.30505090277726987</v>
      </c>
      <c r="AG487" s="41"/>
      <c r="AH487" s="41">
        <f t="shared" si="208"/>
        <v>-21849138</v>
      </c>
      <c r="AI487" s="41"/>
      <c r="AJ487" s="181">
        <f t="shared" si="209"/>
        <v>-0.72695633831121209</v>
      </c>
      <c r="AK487" s="161"/>
      <c r="AL487" s="41">
        <f t="shared" si="192"/>
        <v>1859240</v>
      </c>
      <c r="AM487" s="41"/>
      <c r="AN487" s="181">
        <f t="shared" si="193"/>
        <v>0.29292000235692184</v>
      </c>
      <c r="AP487" s="41" t="str">
        <f t="shared" si="194"/>
        <v/>
      </c>
      <c r="AQ487" s="41"/>
      <c r="AR487" s="181" t="e">
        <f t="shared" si="195"/>
        <v>#N/A</v>
      </c>
      <c r="AS487" s="41"/>
      <c r="AT487" s="41" t="str">
        <f t="shared" si="196"/>
        <v/>
      </c>
      <c r="AU487" s="41"/>
      <c r="AV487" s="181" t="e">
        <f t="shared" si="197"/>
        <v>#N/A</v>
      </c>
      <c r="AW487" s="41"/>
      <c r="AX487" s="41">
        <f t="shared" si="210"/>
        <v>-23767378</v>
      </c>
      <c r="AY487" s="41"/>
      <c r="AZ487" s="181">
        <f t="shared" si="211"/>
        <v>-0.79077930132248053</v>
      </c>
      <c r="BA487" s="41"/>
      <c r="BB487" s="41">
        <f t="shared" si="212"/>
        <v>0</v>
      </c>
      <c r="BC487" s="41"/>
      <c r="BD487" s="181">
        <f t="shared" si="213"/>
        <v>0</v>
      </c>
      <c r="BE487" s="41"/>
      <c r="BF487" s="41">
        <f t="shared" si="202"/>
        <v>-59000</v>
      </c>
      <c r="BG487" s="41"/>
      <c r="BH487" s="181">
        <f t="shared" si="203"/>
        <v>-9.2953465604539431E-3</v>
      </c>
      <c r="BJ487" s="41" t="str">
        <f t="shared" si="204"/>
        <v/>
      </c>
      <c r="BK487" s="41"/>
      <c r="BL487" s="181" t="e">
        <f t="shared" si="205"/>
        <v>#N/A</v>
      </c>
      <c r="BM487" s="41"/>
    </row>
    <row r="488" spans="2:65" ht="15.75" customHeight="1">
      <c r="B488" s="231"/>
      <c r="C488" s="19"/>
      <c r="D488" s="13"/>
      <c r="E488" s="13"/>
      <c r="F488" s="13"/>
      <c r="G488" s="13"/>
      <c r="H488" s="13"/>
      <c r="I488" s="13"/>
      <c r="J488" s="13"/>
      <c r="K488" s="23"/>
      <c r="L488" s="66"/>
      <c r="M488" s="125"/>
      <c r="N488" s="41"/>
      <c r="O488" s="80"/>
      <c r="P488" s="41"/>
      <c r="Q488" s="41"/>
      <c r="R488" s="41"/>
      <c r="S488" s="41"/>
      <c r="T488" s="41"/>
      <c r="U488" s="41"/>
      <c r="V488" s="41"/>
      <c r="W488" s="41"/>
      <c r="X488" s="41"/>
      <c r="Y488" s="41"/>
      <c r="Z488" s="41" t="str">
        <f t="shared" si="186"/>
        <v/>
      </c>
      <c r="AA488" s="41"/>
      <c r="AB488" s="181" t="str">
        <f t="shared" si="187"/>
        <v/>
      </c>
      <c r="AC488" s="161"/>
      <c r="AD488" s="41" t="str">
        <f t="shared" si="206"/>
        <v/>
      </c>
      <c r="AE488" s="41"/>
      <c r="AF488" s="181" t="str">
        <f t="shared" si="207"/>
        <v/>
      </c>
      <c r="AG488" s="41"/>
      <c r="AH488" s="41" t="str">
        <f t="shared" si="208"/>
        <v/>
      </c>
      <c r="AI488" s="41"/>
      <c r="AJ488" s="181" t="str">
        <f t="shared" si="209"/>
        <v/>
      </c>
      <c r="AK488" s="161"/>
      <c r="AL488" s="41" t="str">
        <f t="shared" si="192"/>
        <v/>
      </c>
      <c r="AM488" s="41"/>
      <c r="AN488" s="181" t="str">
        <f t="shared" si="193"/>
        <v/>
      </c>
      <c r="AP488" s="41" t="str">
        <f t="shared" si="194"/>
        <v/>
      </c>
      <c r="AQ488" s="41"/>
      <c r="AR488" s="181" t="str">
        <f t="shared" si="195"/>
        <v/>
      </c>
      <c r="AS488" s="41"/>
      <c r="AT488" s="41" t="str">
        <f t="shared" si="196"/>
        <v/>
      </c>
      <c r="AU488" s="41"/>
      <c r="AV488" s="181" t="str">
        <f t="shared" si="197"/>
        <v/>
      </c>
      <c r="AW488" s="41"/>
      <c r="AX488" s="41" t="str">
        <f t="shared" si="210"/>
        <v/>
      </c>
      <c r="AY488" s="41"/>
      <c r="AZ488" s="181" t="str">
        <f t="shared" si="211"/>
        <v/>
      </c>
      <c r="BA488" s="41"/>
      <c r="BB488" s="41" t="str">
        <f t="shared" si="212"/>
        <v/>
      </c>
      <c r="BC488" s="41"/>
      <c r="BD488" s="181" t="str">
        <f t="shared" si="213"/>
        <v/>
      </c>
      <c r="BE488" s="41"/>
      <c r="BF488" s="41" t="str">
        <f t="shared" si="202"/>
        <v/>
      </c>
      <c r="BG488" s="41"/>
      <c r="BH488" s="181" t="str">
        <f t="shared" si="203"/>
        <v/>
      </c>
      <c r="BJ488" s="41" t="str">
        <f t="shared" si="204"/>
        <v/>
      </c>
      <c r="BK488" s="41"/>
      <c r="BL488" s="181" t="str">
        <f t="shared" si="205"/>
        <v/>
      </c>
      <c r="BM488" s="41"/>
    </row>
    <row r="489" spans="2:65" ht="15.75" customHeight="1">
      <c r="B489" s="231"/>
      <c r="C489" s="13" t="s">
        <v>218</v>
      </c>
      <c r="D489" s="13"/>
      <c r="E489" s="13"/>
      <c r="F489" s="13"/>
      <c r="G489" s="13"/>
      <c r="H489" s="13"/>
      <c r="I489" s="13"/>
      <c r="J489" s="13"/>
      <c r="K489" s="23"/>
      <c r="L489" s="66"/>
      <c r="M489" s="125"/>
      <c r="N489" s="41">
        <f>SUM(N490:N491)</f>
        <v>54253850</v>
      </c>
      <c r="O489" s="80"/>
      <c r="P489" s="41">
        <f>SUM(P490:P491)</f>
        <v>30486472</v>
      </c>
      <c r="Q489" s="41"/>
      <c r="R489" s="41">
        <f>SUM(R490:R491)</f>
        <v>30175472</v>
      </c>
      <c r="S489" s="41"/>
      <c r="T489" s="41" t="e">
        <f>SUM(T490:T491)</f>
        <v>#N/A</v>
      </c>
      <c r="U489" s="41"/>
      <c r="V489" s="41">
        <f>SUM(V490:V491)</f>
        <v>30486472</v>
      </c>
      <c r="W489" s="41"/>
      <c r="X489" s="41">
        <f>SUM(X490:X491)</f>
        <v>32404712</v>
      </c>
      <c r="Y489" s="41"/>
      <c r="Z489" s="41">
        <f t="shared" si="186"/>
        <v>1918240</v>
      </c>
      <c r="AA489" s="41"/>
      <c r="AB489" s="181">
        <f t="shared" si="187"/>
        <v>6.2921022806443405E-2</v>
      </c>
      <c r="AC489" s="161"/>
      <c r="AD489" s="41">
        <f t="shared" si="206"/>
        <v>1918240</v>
      </c>
      <c r="AE489" s="41"/>
      <c r="AF489" s="181">
        <f t="shared" si="207"/>
        <v>6.2921022806443405E-2</v>
      </c>
      <c r="AG489" s="41"/>
      <c r="AH489" s="41">
        <f t="shared" si="208"/>
        <v>-21849138</v>
      </c>
      <c r="AI489" s="41"/>
      <c r="AJ489" s="181">
        <f t="shared" si="209"/>
        <v>-0.40272050739256293</v>
      </c>
      <c r="AK489" s="161"/>
      <c r="AL489" s="41">
        <f t="shared" si="192"/>
        <v>2229240</v>
      </c>
      <c r="AM489" s="41"/>
      <c r="AN489" s="181">
        <f t="shared" si="193"/>
        <v>7.3875894965288458E-2</v>
      </c>
      <c r="AP489" s="41" t="str">
        <f t="shared" si="194"/>
        <v/>
      </c>
      <c r="AQ489" s="41"/>
      <c r="AR489" s="181" t="e">
        <f t="shared" si="195"/>
        <v>#N/A</v>
      </c>
      <c r="AS489" s="41"/>
      <c r="AT489" s="41" t="str">
        <f t="shared" si="196"/>
        <v/>
      </c>
      <c r="AU489" s="41"/>
      <c r="AV489" s="181" t="e">
        <f t="shared" si="197"/>
        <v>#N/A</v>
      </c>
      <c r="AW489" s="41"/>
      <c r="AX489" s="41">
        <f t="shared" si="210"/>
        <v>-23767378</v>
      </c>
      <c r="AY489" s="41"/>
      <c r="AZ489" s="181">
        <f t="shared" si="211"/>
        <v>-0.43807726087641707</v>
      </c>
      <c r="BA489" s="41"/>
      <c r="BB489" s="41">
        <f t="shared" si="212"/>
        <v>0</v>
      </c>
      <c r="BC489" s="41"/>
      <c r="BD489" s="181">
        <f t="shared" si="213"/>
        <v>0</v>
      </c>
      <c r="BE489" s="41"/>
      <c r="BF489" s="41">
        <f t="shared" si="202"/>
        <v>311000</v>
      </c>
      <c r="BG489" s="41"/>
      <c r="BH489" s="181">
        <f t="shared" si="203"/>
        <v>1.0306383939909791E-2</v>
      </c>
      <c r="BJ489" s="41" t="str">
        <f t="shared" si="204"/>
        <v/>
      </c>
      <c r="BK489" s="41"/>
      <c r="BL489" s="181" t="e">
        <f t="shared" si="205"/>
        <v>#N/A</v>
      </c>
      <c r="BM489" s="41"/>
    </row>
    <row r="490" spans="2:65" ht="15.75" customHeight="1">
      <c r="B490" s="231"/>
      <c r="C490" s="4"/>
      <c r="D490" s="13" t="s">
        <v>58</v>
      </c>
      <c r="E490" s="13"/>
      <c r="F490" s="13"/>
      <c r="G490" s="13"/>
      <c r="H490" s="13"/>
      <c r="I490" s="13"/>
      <c r="J490" s="13"/>
      <c r="K490" s="23"/>
      <c r="L490" s="66" t="s">
        <v>29</v>
      </c>
      <c r="M490" s="125"/>
      <c r="N490" s="41">
        <f>N411</f>
        <v>24198210</v>
      </c>
      <c r="O490" s="80"/>
      <c r="P490" s="41">
        <f>P411</f>
        <v>24198210</v>
      </c>
      <c r="Q490" s="41"/>
      <c r="R490" s="41">
        <f>R411</f>
        <v>23828210</v>
      </c>
      <c r="S490" s="41"/>
      <c r="T490" s="41" t="e">
        <f>T411</f>
        <v>#N/A</v>
      </c>
      <c r="U490" s="41"/>
      <c r="V490" s="41">
        <f>V411</f>
        <v>24198210</v>
      </c>
      <c r="W490" s="41"/>
      <c r="X490" s="41">
        <f>X411</f>
        <v>24198210</v>
      </c>
      <c r="Y490" s="41"/>
      <c r="Z490" s="41">
        <f t="shared" si="186"/>
        <v>0</v>
      </c>
      <c r="AA490" s="41"/>
      <c r="AB490" s="181">
        <f t="shared" si="187"/>
        <v>0</v>
      </c>
      <c r="AC490" s="161"/>
      <c r="AD490" s="41">
        <f t="shared" si="206"/>
        <v>0</v>
      </c>
      <c r="AE490" s="41"/>
      <c r="AF490" s="181">
        <f t="shared" si="207"/>
        <v>0</v>
      </c>
      <c r="AG490" s="41"/>
      <c r="AH490" s="41">
        <f t="shared" si="208"/>
        <v>0</v>
      </c>
      <c r="AI490" s="41"/>
      <c r="AJ490" s="181">
        <f t="shared" si="209"/>
        <v>0</v>
      </c>
      <c r="AK490" s="161"/>
      <c r="AL490" s="41">
        <f t="shared" si="192"/>
        <v>370000</v>
      </c>
      <c r="AM490" s="41"/>
      <c r="AN490" s="181">
        <f t="shared" si="193"/>
        <v>1.5527813461439166E-2</v>
      </c>
      <c r="AP490" s="41" t="str">
        <f t="shared" si="194"/>
        <v/>
      </c>
      <c r="AQ490" s="41"/>
      <c r="AR490" s="181" t="e">
        <f t="shared" si="195"/>
        <v>#N/A</v>
      </c>
      <c r="AS490" s="41"/>
      <c r="AT490" s="41" t="str">
        <f t="shared" si="196"/>
        <v/>
      </c>
      <c r="AU490" s="41"/>
      <c r="AV490" s="181" t="e">
        <f t="shared" si="197"/>
        <v>#N/A</v>
      </c>
      <c r="AW490" s="41"/>
      <c r="AX490" s="41">
        <f t="shared" si="210"/>
        <v>0</v>
      </c>
      <c r="AY490" s="41"/>
      <c r="AZ490" s="181">
        <f t="shared" si="211"/>
        <v>0</v>
      </c>
      <c r="BA490" s="41"/>
      <c r="BB490" s="41">
        <f t="shared" si="212"/>
        <v>0</v>
      </c>
      <c r="BC490" s="41"/>
      <c r="BD490" s="181">
        <f t="shared" si="213"/>
        <v>0</v>
      </c>
      <c r="BE490" s="41"/>
      <c r="BF490" s="41">
        <f t="shared" si="202"/>
        <v>370000</v>
      </c>
      <c r="BG490" s="41"/>
      <c r="BH490" s="181">
        <f t="shared" si="203"/>
        <v>1.5527813461439166E-2</v>
      </c>
      <c r="BJ490" s="41" t="str">
        <f t="shared" si="204"/>
        <v/>
      </c>
      <c r="BK490" s="41"/>
      <c r="BL490" s="181" t="e">
        <f t="shared" si="205"/>
        <v>#N/A</v>
      </c>
      <c r="BM490" s="41"/>
    </row>
    <row r="491" spans="2:65" ht="15.75" customHeight="1">
      <c r="B491" s="231"/>
      <c r="C491" s="4"/>
      <c r="D491" s="13" t="s">
        <v>72</v>
      </c>
      <c r="E491" s="13"/>
      <c r="F491" s="13"/>
      <c r="G491" s="13"/>
      <c r="H491" s="13"/>
      <c r="I491" s="13"/>
      <c r="J491" s="71"/>
      <c r="K491" s="23"/>
      <c r="L491" s="66" t="s">
        <v>33</v>
      </c>
      <c r="M491" s="125"/>
      <c r="N491" s="41">
        <f>N412+N461+N473+N479+N432+N482</f>
        <v>30055640</v>
      </c>
      <c r="O491" s="80"/>
      <c r="P491" s="41">
        <f>P412+P461+P473+P479+P432+P482</f>
        <v>6288262</v>
      </c>
      <c r="Q491" s="41"/>
      <c r="R491" s="41">
        <f>R412+R461+R473+R479+R432+R482</f>
        <v>6347262</v>
      </c>
      <c r="S491" s="41"/>
      <c r="T491" s="41" t="e">
        <f>T412+T461+T473+T479+T432+T482</f>
        <v>#N/A</v>
      </c>
      <c r="U491" s="41"/>
      <c r="V491" s="41">
        <f>V412+V461+V473+V479+V432+V482</f>
        <v>6288262</v>
      </c>
      <c r="W491" s="41"/>
      <c r="X491" s="41">
        <f>X412+X461+X473+X479+X432+X482</f>
        <v>8206502</v>
      </c>
      <c r="Y491" s="41"/>
      <c r="Z491" s="41">
        <f t="shared" si="186"/>
        <v>1918240</v>
      </c>
      <c r="AA491" s="41"/>
      <c r="AB491" s="181">
        <f t="shared" si="187"/>
        <v>0.30505090277726987</v>
      </c>
      <c r="AC491" s="161"/>
      <c r="AD491" s="41">
        <f t="shared" si="206"/>
        <v>1918240</v>
      </c>
      <c r="AE491" s="41"/>
      <c r="AF491" s="181">
        <f t="shared" si="207"/>
        <v>0.30505090277726987</v>
      </c>
      <c r="AG491" s="41"/>
      <c r="AH491" s="41">
        <f t="shared" si="208"/>
        <v>-21849138</v>
      </c>
      <c r="AI491" s="41"/>
      <c r="AJ491" s="181">
        <f t="shared" si="209"/>
        <v>-0.72695633831121209</v>
      </c>
      <c r="AK491" s="161"/>
      <c r="AL491" s="41">
        <f t="shared" si="192"/>
        <v>1859240</v>
      </c>
      <c r="AM491" s="41"/>
      <c r="AN491" s="181">
        <f t="shared" si="193"/>
        <v>0.29292000235692184</v>
      </c>
      <c r="AP491" s="41" t="str">
        <f t="shared" si="194"/>
        <v/>
      </c>
      <c r="AQ491" s="41"/>
      <c r="AR491" s="181" t="e">
        <f t="shared" si="195"/>
        <v>#N/A</v>
      </c>
      <c r="AS491" s="41"/>
      <c r="AT491" s="41" t="str">
        <f t="shared" si="196"/>
        <v/>
      </c>
      <c r="AU491" s="41"/>
      <c r="AV491" s="181" t="e">
        <f t="shared" si="197"/>
        <v>#N/A</v>
      </c>
      <c r="AW491" s="41"/>
      <c r="AX491" s="41">
        <f t="shared" si="210"/>
        <v>-23767378</v>
      </c>
      <c r="AY491" s="41"/>
      <c r="AZ491" s="181">
        <f t="shared" si="211"/>
        <v>-0.79077930132248053</v>
      </c>
      <c r="BA491" s="41"/>
      <c r="BB491" s="41">
        <f t="shared" si="212"/>
        <v>0</v>
      </c>
      <c r="BC491" s="41"/>
      <c r="BD491" s="181">
        <f t="shared" si="213"/>
        <v>0</v>
      </c>
      <c r="BE491" s="41"/>
      <c r="BF491" s="41">
        <f t="shared" si="202"/>
        <v>-59000</v>
      </c>
      <c r="BG491" s="41"/>
      <c r="BH491" s="181">
        <f t="shared" si="203"/>
        <v>-9.2953465604539431E-3</v>
      </c>
      <c r="BJ491" s="41" t="str">
        <f t="shared" si="204"/>
        <v/>
      </c>
      <c r="BK491" s="41"/>
      <c r="BL491" s="181" t="e">
        <f t="shared" si="205"/>
        <v>#N/A</v>
      </c>
      <c r="BM491" s="41"/>
    </row>
    <row r="492" spans="2:65" ht="15.75" customHeight="1">
      <c r="B492" s="231"/>
      <c r="C492" s="4"/>
      <c r="D492" s="13"/>
      <c r="E492" s="13"/>
      <c r="F492" s="13"/>
      <c r="G492" s="13"/>
      <c r="H492" s="13"/>
      <c r="I492" s="13"/>
      <c r="J492" s="13"/>
      <c r="K492" s="23"/>
      <c r="L492" s="66"/>
      <c r="M492" s="125"/>
      <c r="N492" s="125"/>
      <c r="O492" s="80"/>
      <c r="P492" s="125"/>
      <c r="Q492" s="125"/>
      <c r="R492" s="125"/>
      <c r="S492" s="125"/>
      <c r="T492" s="125"/>
      <c r="U492" s="125"/>
      <c r="V492" s="125"/>
      <c r="W492" s="125"/>
      <c r="X492" s="125"/>
      <c r="Y492" s="125"/>
      <c r="Z492" s="41" t="str">
        <f t="shared" si="186"/>
        <v/>
      </c>
      <c r="AA492" s="125"/>
      <c r="AB492" s="181" t="str">
        <f t="shared" si="187"/>
        <v/>
      </c>
      <c r="AC492" s="161"/>
      <c r="AD492" s="41" t="str">
        <f t="shared" si="206"/>
        <v/>
      </c>
      <c r="AE492" s="125"/>
      <c r="AF492" s="181" t="str">
        <f t="shared" si="207"/>
        <v/>
      </c>
      <c r="AG492" s="125"/>
      <c r="AH492" s="41" t="str">
        <f t="shared" si="208"/>
        <v/>
      </c>
      <c r="AI492" s="125"/>
      <c r="AJ492" s="181" t="str">
        <f t="shared" si="209"/>
        <v/>
      </c>
      <c r="AK492" s="161"/>
      <c r="AL492" s="41" t="str">
        <f t="shared" si="192"/>
        <v/>
      </c>
      <c r="AM492" s="125"/>
      <c r="AN492" s="181" t="str">
        <f t="shared" si="193"/>
        <v/>
      </c>
      <c r="AP492" s="41" t="str">
        <f t="shared" si="194"/>
        <v/>
      </c>
      <c r="AQ492" s="125"/>
      <c r="AR492" s="181" t="str">
        <f t="shared" si="195"/>
        <v/>
      </c>
      <c r="AS492" s="125"/>
      <c r="AT492" s="41" t="str">
        <f t="shared" si="196"/>
        <v/>
      </c>
      <c r="AU492" s="125"/>
      <c r="AV492" s="181" t="str">
        <f t="shared" si="197"/>
        <v/>
      </c>
      <c r="AW492" s="125"/>
      <c r="AX492" s="41" t="str">
        <f t="shared" si="210"/>
        <v/>
      </c>
      <c r="AY492" s="125"/>
      <c r="AZ492" s="181" t="str">
        <f t="shared" si="211"/>
        <v/>
      </c>
      <c r="BA492" s="125"/>
      <c r="BB492" s="41" t="str">
        <f t="shared" si="212"/>
        <v/>
      </c>
      <c r="BC492" s="125"/>
      <c r="BD492" s="181" t="str">
        <f t="shared" si="213"/>
        <v/>
      </c>
      <c r="BE492" s="125"/>
      <c r="BF492" s="41" t="str">
        <f t="shared" si="202"/>
        <v/>
      </c>
      <c r="BG492" s="125"/>
      <c r="BH492" s="181" t="str">
        <f t="shared" si="203"/>
        <v/>
      </c>
      <c r="BJ492" s="41" t="str">
        <f t="shared" si="204"/>
        <v/>
      </c>
      <c r="BK492" s="125"/>
      <c r="BL492" s="181" t="str">
        <f t="shared" si="205"/>
        <v/>
      </c>
      <c r="BM492" s="125"/>
    </row>
    <row r="493" spans="2:65" ht="15.75" customHeight="1">
      <c r="B493" s="231"/>
      <c r="C493" s="4"/>
      <c r="D493" s="13"/>
      <c r="E493" s="13"/>
      <c r="F493" s="13"/>
      <c r="G493" s="13"/>
      <c r="H493" s="13"/>
      <c r="I493" s="13"/>
      <c r="J493" s="13"/>
      <c r="K493" s="23"/>
      <c r="L493" s="66"/>
      <c r="M493" s="125"/>
      <c r="N493" s="41"/>
      <c r="O493" s="41"/>
      <c r="P493" s="41"/>
      <c r="Q493" s="125"/>
      <c r="R493" s="95"/>
      <c r="S493" s="95"/>
      <c r="T493" s="95"/>
      <c r="U493" s="125"/>
      <c r="V493" s="95"/>
      <c r="W493" s="95"/>
      <c r="X493" s="95"/>
      <c r="Y493" s="95"/>
      <c r="Z493" s="41" t="str">
        <f t="shared" si="186"/>
        <v/>
      </c>
      <c r="AA493" s="125"/>
      <c r="AB493" s="181" t="str">
        <f t="shared" si="187"/>
        <v/>
      </c>
      <c r="AC493" s="161"/>
      <c r="AD493" s="41" t="str">
        <f t="shared" si="206"/>
        <v/>
      </c>
      <c r="AE493" s="125"/>
      <c r="AF493" s="181" t="str">
        <f t="shared" si="207"/>
        <v/>
      </c>
      <c r="AG493" s="125"/>
      <c r="AH493" s="41" t="str">
        <f t="shared" si="208"/>
        <v/>
      </c>
      <c r="AI493" s="125"/>
      <c r="AJ493" s="181" t="str">
        <f t="shared" si="209"/>
        <v/>
      </c>
      <c r="AK493" s="161"/>
      <c r="AL493" s="41" t="str">
        <f t="shared" si="192"/>
        <v/>
      </c>
      <c r="AM493" s="125"/>
      <c r="AN493" s="181" t="str">
        <f t="shared" si="193"/>
        <v/>
      </c>
      <c r="AP493" s="41" t="str">
        <f t="shared" si="194"/>
        <v/>
      </c>
      <c r="AQ493" s="125"/>
      <c r="AR493" s="181" t="str">
        <f t="shared" si="195"/>
        <v/>
      </c>
      <c r="AS493" s="125"/>
      <c r="AT493" s="41" t="str">
        <f t="shared" si="196"/>
        <v/>
      </c>
      <c r="AU493" s="125"/>
      <c r="AV493" s="181" t="str">
        <f t="shared" si="197"/>
        <v/>
      </c>
      <c r="AW493" s="125"/>
      <c r="AX493" s="41" t="str">
        <f t="shared" si="210"/>
        <v/>
      </c>
      <c r="AY493" s="125"/>
      <c r="AZ493" s="181" t="str">
        <f t="shared" si="211"/>
        <v/>
      </c>
      <c r="BA493" s="125"/>
      <c r="BB493" s="41" t="str">
        <f t="shared" si="212"/>
        <v/>
      </c>
      <c r="BC493" s="125"/>
      <c r="BD493" s="181" t="str">
        <f t="shared" si="213"/>
        <v/>
      </c>
      <c r="BE493" s="125"/>
      <c r="BF493" s="41" t="str">
        <f t="shared" si="202"/>
        <v/>
      </c>
      <c r="BG493" s="125"/>
      <c r="BH493" s="181" t="str">
        <f t="shared" si="203"/>
        <v/>
      </c>
      <c r="BJ493" s="41" t="str">
        <f t="shared" si="204"/>
        <v/>
      </c>
      <c r="BK493" s="125"/>
      <c r="BL493" s="181" t="str">
        <f t="shared" si="205"/>
        <v/>
      </c>
      <c r="BM493" s="125"/>
    </row>
    <row r="494" spans="2:65" s="71" customFormat="1" ht="15.75" customHeight="1">
      <c r="B494" s="231"/>
      <c r="C494" s="71" t="s">
        <v>394</v>
      </c>
      <c r="D494" s="76"/>
      <c r="E494" s="76"/>
      <c r="F494" s="76"/>
      <c r="G494" s="76"/>
      <c r="H494" s="76"/>
      <c r="I494" s="76"/>
      <c r="J494" s="76"/>
      <c r="K494" s="201"/>
      <c r="L494" s="193"/>
      <c r="M494" s="194"/>
      <c r="N494" s="195"/>
      <c r="O494" s="195"/>
      <c r="P494" s="195"/>
      <c r="Q494" s="194"/>
      <c r="R494" s="205"/>
      <c r="S494" s="205"/>
      <c r="T494" s="205"/>
      <c r="U494" s="194"/>
      <c r="V494" s="205"/>
      <c r="W494" s="205"/>
      <c r="X494" s="205"/>
      <c r="Y494" s="205"/>
      <c r="Z494" s="195" t="str">
        <f t="shared" si="186"/>
        <v/>
      </c>
      <c r="AA494" s="194"/>
      <c r="AB494" s="204" t="str">
        <f t="shared" si="187"/>
        <v/>
      </c>
      <c r="AC494" s="203"/>
      <c r="AD494" s="195" t="str">
        <f t="shared" si="206"/>
        <v/>
      </c>
      <c r="AE494" s="194"/>
      <c r="AF494" s="204" t="str">
        <f t="shared" si="207"/>
        <v/>
      </c>
      <c r="AG494" s="194"/>
      <c r="AH494" s="195" t="str">
        <f t="shared" si="208"/>
        <v/>
      </c>
      <c r="AI494" s="194"/>
      <c r="AJ494" s="204" t="str">
        <f t="shared" si="209"/>
        <v/>
      </c>
      <c r="AK494" s="203"/>
      <c r="AL494" s="195" t="str">
        <f t="shared" si="192"/>
        <v/>
      </c>
      <c r="AM494" s="194"/>
      <c r="AN494" s="204" t="str">
        <f t="shared" si="193"/>
        <v/>
      </c>
      <c r="AP494" s="195" t="str">
        <f t="shared" si="194"/>
        <v/>
      </c>
      <c r="AQ494" s="194"/>
      <c r="AR494" s="204" t="str">
        <f t="shared" si="195"/>
        <v/>
      </c>
      <c r="AS494" s="194"/>
      <c r="AT494" s="195" t="str">
        <f t="shared" si="196"/>
        <v/>
      </c>
      <c r="AU494" s="194"/>
      <c r="AV494" s="204" t="str">
        <f t="shared" si="197"/>
        <v/>
      </c>
      <c r="AW494" s="194"/>
      <c r="AX494" s="195" t="str">
        <f t="shared" si="210"/>
        <v/>
      </c>
      <c r="AY494" s="194"/>
      <c r="AZ494" s="204" t="str">
        <f t="shared" si="211"/>
        <v/>
      </c>
      <c r="BA494" s="194"/>
      <c r="BB494" s="195" t="str">
        <f t="shared" si="212"/>
        <v/>
      </c>
      <c r="BC494" s="194"/>
      <c r="BD494" s="204" t="str">
        <f t="shared" si="213"/>
        <v/>
      </c>
      <c r="BE494" s="194"/>
      <c r="BF494" s="195" t="str">
        <f t="shared" si="202"/>
        <v/>
      </c>
      <c r="BG494" s="194"/>
      <c r="BH494" s="204" t="str">
        <f t="shared" si="203"/>
        <v/>
      </c>
      <c r="BJ494" s="195" t="str">
        <f t="shared" si="204"/>
        <v/>
      </c>
      <c r="BK494" s="194"/>
      <c r="BL494" s="204" t="str">
        <f t="shared" si="205"/>
        <v/>
      </c>
      <c r="BM494" s="194"/>
    </row>
    <row r="495" spans="2:65" s="71" customFormat="1" ht="15.75" customHeight="1">
      <c r="B495" s="231"/>
      <c r="C495" s="71" t="s">
        <v>392</v>
      </c>
      <c r="D495" s="76"/>
      <c r="E495" s="76"/>
      <c r="F495" s="76"/>
      <c r="G495" s="76"/>
      <c r="H495" s="76"/>
      <c r="I495" s="76"/>
      <c r="J495" s="76"/>
      <c r="K495" s="201"/>
      <c r="L495" s="193"/>
      <c r="M495" s="194"/>
      <c r="N495" s="194"/>
      <c r="O495" s="206"/>
      <c r="P495" s="194"/>
      <c r="Q495" s="194"/>
      <c r="R495" s="194"/>
      <c r="S495" s="194"/>
      <c r="T495" s="194"/>
      <c r="U495" s="194"/>
      <c r="V495" s="194"/>
      <c r="W495" s="194"/>
      <c r="X495" s="194"/>
      <c r="Y495" s="194"/>
      <c r="Z495" s="195"/>
      <c r="AA495" s="194"/>
      <c r="AB495" s="204"/>
      <c r="AC495" s="203"/>
      <c r="AD495" s="195"/>
      <c r="AE495" s="194"/>
      <c r="AF495" s="204"/>
      <c r="AG495" s="194"/>
      <c r="AH495" s="195"/>
      <c r="AI495" s="194"/>
      <c r="AJ495" s="204"/>
      <c r="AK495" s="203"/>
      <c r="AL495" s="195"/>
      <c r="AM495" s="194"/>
      <c r="AN495" s="204"/>
      <c r="AP495" s="195"/>
      <c r="AQ495" s="194"/>
      <c r="AR495" s="204"/>
      <c r="AS495" s="194"/>
      <c r="AT495" s="195"/>
      <c r="AU495" s="194"/>
      <c r="AV495" s="204"/>
      <c r="AW495" s="194"/>
      <c r="AX495" s="195"/>
      <c r="AY495" s="194"/>
      <c r="AZ495" s="204"/>
      <c r="BA495" s="194"/>
      <c r="BB495" s="195"/>
      <c r="BC495" s="194"/>
      <c r="BD495" s="204"/>
      <c r="BE495" s="194"/>
      <c r="BF495" s="195"/>
      <c r="BG495" s="194"/>
      <c r="BH495" s="204"/>
      <c r="BJ495" s="195"/>
      <c r="BK495" s="194"/>
      <c r="BL495" s="204"/>
      <c r="BM495" s="194"/>
    </row>
    <row r="496" spans="2:65" s="71" customFormat="1" ht="15.75" customHeight="1">
      <c r="B496" s="231"/>
      <c r="D496" s="76"/>
      <c r="E496" s="76"/>
      <c r="F496" s="76"/>
      <c r="G496" s="76"/>
      <c r="H496" s="76"/>
      <c r="I496" s="76"/>
      <c r="J496" s="76"/>
      <c r="K496" s="201"/>
      <c r="L496" s="193"/>
      <c r="M496" s="194"/>
      <c r="N496" s="194"/>
      <c r="O496" s="206"/>
      <c r="P496" s="194"/>
      <c r="Q496" s="194"/>
      <c r="R496" s="194"/>
      <c r="S496" s="194"/>
      <c r="T496" s="194"/>
      <c r="U496" s="194"/>
      <c r="V496" s="194"/>
      <c r="W496" s="194"/>
      <c r="X496" s="194"/>
      <c r="Y496" s="194"/>
      <c r="Z496" s="195"/>
      <c r="AA496" s="194"/>
      <c r="AB496" s="204"/>
      <c r="AC496" s="203"/>
      <c r="AD496" s="195"/>
      <c r="AE496" s="194"/>
      <c r="AF496" s="204"/>
      <c r="AG496" s="194"/>
      <c r="AH496" s="195"/>
      <c r="AI496" s="194"/>
      <c r="AJ496" s="204"/>
      <c r="AK496" s="203"/>
      <c r="AL496" s="195"/>
      <c r="AM496" s="194"/>
      <c r="AN496" s="204"/>
      <c r="AP496" s="195"/>
      <c r="AQ496" s="194"/>
      <c r="AR496" s="204"/>
      <c r="AS496" s="194"/>
      <c r="AT496" s="195"/>
      <c r="AU496" s="194"/>
      <c r="AV496" s="204"/>
      <c r="AW496" s="194"/>
      <c r="AX496" s="195"/>
      <c r="AY496" s="194"/>
      <c r="AZ496" s="204"/>
      <c r="BA496" s="194"/>
      <c r="BB496" s="195"/>
      <c r="BC496" s="194"/>
      <c r="BD496" s="204"/>
      <c r="BE496" s="194"/>
      <c r="BF496" s="195"/>
      <c r="BG496" s="194"/>
      <c r="BH496" s="204"/>
      <c r="BJ496" s="195"/>
      <c r="BK496" s="194"/>
      <c r="BL496" s="204"/>
      <c r="BM496" s="194"/>
    </row>
    <row r="497" spans="2:65" s="71" customFormat="1" ht="15.75" customHeight="1">
      <c r="B497" s="231"/>
      <c r="C497" s="71" t="s">
        <v>385</v>
      </c>
      <c r="D497" s="76"/>
      <c r="E497" s="76"/>
      <c r="F497" s="76"/>
      <c r="G497" s="76"/>
      <c r="H497" s="76"/>
      <c r="I497" s="76"/>
      <c r="J497" s="76"/>
      <c r="K497" s="76"/>
      <c r="L497" s="193"/>
      <c r="M497" s="76"/>
      <c r="N497" s="76"/>
      <c r="O497" s="76"/>
      <c r="P497" s="76"/>
      <c r="Q497" s="76"/>
      <c r="R497" s="76"/>
      <c r="S497" s="76"/>
      <c r="T497" s="76"/>
      <c r="U497" s="76"/>
      <c r="V497" s="76"/>
      <c r="W497" s="76"/>
      <c r="X497" s="76"/>
      <c r="Y497" s="76"/>
      <c r="Z497" s="195"/>
      <c r="AA497" s="76"/>
      <c r="AB497" s="204"/>
      <c r="AC497" s="203"/>
      <c r="AD497" s="195"/>
      <c r="AE497" s="76"/>
      <c r="AF497" s="204"/>
      <c r="AG497" s="76"/>
      <c r="AH497" s="195"/>
      <c r="AI497" s="76"/>
      <c r="AJ497" s="204"/>
      <c r="AK497" s="203"/>
      <c r="AL497" s="195"/>
      <c r="AM497" s="76"/>
      <c r="AN497" s="204"/>
      <c r="AP497" s="195"/>
      <c r="AQ497" s="76"/>
      <c r="AR497" s="204"/>
      <c r="AS497" s="76"/>
      <c r="AT497" s="195"/>
      <c r="AU497" s="76"/>
      <c r="AV497" s="204"/>
      <c r="AW497" s="76"/>
      <c r="AX497" s="195"/>
      <c r="AY497" s="76"/>
      <c r="AZ497" s="204"/>
      <c r="BA497" s="76"/>
      <c r="BB497" s="195"/>
      <c r="BC497" s="76"/>
      <c r="BD497" s="204"/>
      <c r="BE497" s="76"/>
      <c r="BF497" s="195"/>
      <c r="BG497" s="76"/>
      <c r="BH497" s="204"/>
      <c r="BJ497" s="195"/>
      <c r="BK497" s="76"/>
      <c r="BL497" s="204"/>
      <c r="BM497" s="76"/>
    </row>
    <row r="498" spans="2:65" ht="15.75" customHeight="1">
      <c r="B498" s="231"/>
      <c r="C498" s="71"/>
      <c r="D498" s="76"/>
      <c r="E498" s="76"/>
      <c r="F498" s="76"/>
      <c r="G498" s="76"/>
      <c r="H498" s="76"/>
      <c r="I498" s="76"/>
      <c r="J498" s="76"/>
      <c r="K498" s="76"/>
      <c r="L498" s="193"/>
      <c r="M498" s="76"/>
      <c r="N498" s="76"/>
      <c r="O498" s="76"/>
      <c r="P498" s="76"/>
      <c r="Q498" s="76"/>
      <c r="R498" s="76"/>
      <c r="S498" s="76"/>
      <c r="T498" s="76"/>
      <c r="U498" s="76"/>
      <c r="V498" s="76"/>
      <c r="W498" s="76"/>
      <c r="X498" s="76"/>
      <c r="Y498" s="76"/>
      <c r="Z498" s="41"/>
      <c r="AA498" s="76"/>
      <c r="AB498" s="181"/>
      <c r="AC498" s="161"/>
      <c r="AD498" s="41"/>
      <c r="AE498" s="76"/>
      <c r="AF498" s="181"/>
      <c r="AG498" s="76"/>
      <c r="AH498" s="41"/>
      <c r="AI498" s="76"/>
      <c r="AJ498" s="181"/>
      <c r="AK498" s="161"/>
      <c r="AL498" s="41"/>
      <c r="AM498" s="76"/>
      <c r="AN498" s="181"/>
      <c r="AP498" s="41"/>
      <c r="AQ498" s="76"/>
      <c r="AR498" s="181"/>
      <c r="AS498" s="76"/>
      <c r="AT498" s="41"/>
      <c r="AU498" s="76"/>
      <c r="AV498" s="181"/>
      <c r="AW498" s="76"/>
      <c r="AX498" s="41"/>
      <c r="AY498" s="76"/>
      <c r="AZ498" s="181"/>
      <c r="BA498" s="76"/>
      <c r="BB498" s="41"/>
      <c r="BC498" s="76"/>
      <c r="BD498" s="181"/>
      <c r="BE498" s="76"/>
      <c r="BF498" s="41"/>
      <c r="BG498" s="76"/>
      <c r="BH498" s="181"/>
      <c r="BJ498" s="41"/>
      <c r="BK498" s="76"/>
      <c r="BL498" s="181"/>
      <c r="BM498" s="76"/>
    </row>
    <row r="499" spans="2:65" ht="15.75" customHeight="1">
      <c r="C499" s="124">
        <v>1</v>
      </c>
      <c r="D499" s="3" t="s">
        <v>381</v>
      </c>
      <c r="E499" s="50"/>
      <c r="F499" s="50"/>
      <c r="G499" s="50"/>
      <c r="H499" s="50"/>
      <c r="I499" s="50"/>
      <c r="J499" s="50"/>
      <c r="K499" s="13"/>
      <c r="L499" s="66"/>
      <c r="M499" s="125"/>
      <c r="N499" s="125"/>
      <c r="O499" s="13"/>
      <c r="P499" s="125"/>
      <c r="Q499" s="125"/>
      <c r="R499" s="125"/>
      <c r="S499" s="125"/>
      <c r="T499" s="125"/>
      <c r="U499" s="125"/>
      <c r="V499" s="125"/>
      <c r="W499" s="125"/>
      <c r="X499" s="125"/>
      <c r="Y499" s="125"/>
      <c r="Z499" s="41"/>
      <c r="AA499" s="125"/>
      <c r="AB499" s="181"/>
      <c r="AC499" s="161"/>
      <c r="AD499" s="41"/>
      <c r="AE499" s="125"/>
      <c r="AF499" s="181"/>
      <c r="AG499" s="125"/>
      <c r="AH499" s="41"/>
      <c r="AI499" s="125"/>
      <c r="AJ499" s="181"/>
      <c r="AK499" s="161"/>
      <c r="AL499" s="41"/>
      <c r="AM499" s="125"/>
      <c r="AN499" s="181"/>
      <c r="AP499" s="41"/>
      <c r="AQ499" s="125"/>
      <c r="AR499" s="181"/>
      <c r="AS499" s="125"/>
      <c r="AT499" s="41"/>
      <c r="AU499" s="125"/>
      <c r="AV499" s="181"/>
      <c r="AW499" s="125"/>
      <c r="AX499" s="41"/>
      <c r="AY499" s="125"/>
      <c r="AZ499" s="181"/>
      <c r="BA499" s="125"/>
      <c r="BB499" s="41"/>
      <c r="BC499" s="125"/>
      <c r="BD499" s="181"/>
      <c r="BE499" s="125"/>
      <c r="BF499" s="41"/>
      <c r="BG499" s="125"/>
      <c r="BH499" s="181"/>
      <c r="BJ499" s="41"/>
      <c r="BK499" s="125"/>
      <c r="BL499" s="181"/>
      <c r="BM499" s="125"/>
    </row>
    <row r="500" spans="2:65" ht="15.75" customHeight="1">
      <c r="C500" s="124">
        <v>2</v>
      </c>
      <c r="D500" s="3" t="s">
        <v>334</v>
      </c>
      <c r="E500" s="13"/>
      <c r="F500" s="13"/>
      <c r="G500" s="13"/>
      <c r="H500" s="13"/>
      <c r="I500" s="13"/>
      <c r="J500" s="13"/>
      <c r="K500" s="13"/>
      <c r="L500" s="66"/>
      <c r="M500" s="125"/>
      <c r="N500" s="125"/>
      <c r="O500" s="80"/>
      <c r="P500" s="125"/>
      <c r="Q500" s="125"/>
      <c r="R500" s="125"/>
      <c r="S500" s="125"/>
      <c r="T500" s="125"/>
      <c r="U500" s="125"/>
      <c r="V500" s="125"/>
      <c r="W500" s="125"/>
      <c r="X500" s="125"/>
      <c r="Y500" s="125"/>
      <c r="Z500" s="41"/>
      <c r="AA500" s="125"/>
      <c r="AB500" s="181"/>
      <c r="AC500" s="161"/>
      <c r="AD500" s="41"/>
      <c r="AE500" s="125"/>
      <c r="AF500" s="181"/>
      <c r="AG500" s="125"/>
      <c r="AH500" s="41"/>
      <c r="AI500" s="125"/>
      <c r="AJ500" s="181"/>
      <c r="AK500" s="161"/>
      <c r="AL500" s="41"/>
      <c r="AM500" s="125"/>
      <c r="AN500" s="181"/>
      <c r="AP500" s="41"/>
      <c r="AQ500" s="125"/>
      <c r="AR500" s="181"/>
      <c r="AS500" s="125"/>
      <c r="AT500" s="41"/>
      <c r="AU500" s="125"/>
      <c r="AV500" s="181"/>
      <c r="AW500" s="125"/>
      <c r="AX500" s="41"/>
      <c r="AY500" s="125"/>
      <c r="AZ500" s="181"/>
      <c r="BA500" s="125"/>
      <c r="BB500" s="41"/>
      <c r="BC500" s="125"/>
      <c r="BD500" s="181"/>
      <c r="BE500" s="125"/>
      <c r="BF500" s="41"/>
      <c r="BG500" s="125"/>
      <c r="BH500" s="181"/>
      <c r="BJ500" s="41"/>
      <c r="BK500" s="125"/>
      <c r="BL500" s="181"/>
      <c r="BM500" s="125"/>
    </row>
    <row r="501" spans="2:65" ht="15.75" customHeight="1">
      <c r="C501" s="124">
        <v>3</v>
      </c>
      <c r="D501" s="3" t="s">
        <v>335</v>
      </c>
      <c r="E501" s="13"/>
      <c r="F501" s="13"/>
      <c r="G501" s="13"/>
      <c r="H501" s="13"/>
      <c r="I501" s="13"/>
      <c r="J501" s="13"/>
      <c r="K501" s="13"/>
      <c r="L501" s="66"/>
      <c r="M501" s="125"/>
      <c r="N501" s="125"/>
      <c r="O501" s="80"/>
      <c r="P501" s="125"/>
      <c r="Q501" s="125"/>
      <c r="R501" s="125"/>
      <c r="S501" s="125"/>
      <c r="T501" s="125"/>
      <c r="U501" s="125"/>
      <c r="V501" s="125"/>
      <c r="W501" s="125"/>
      <c r="X501" s="125"/>
      <c r="Y501" s="125"/>
      <c r="Z501" s="41"/>
      <c r="AA501" s="125"/>
      <c r="AB501" s="181"/>
      <c r="AC501" s="161"/>
      <c r="AD501" s="41"/>
      <c r="AE501" s="125"/>
      <c r="AF501" s="181"/>
      <c r="AG501" s="125"/>
      <c r="AH501" s="41"/>
      <c r="AI501" s="125"/>
      <c r="AJ501" s="181"/>
      <c r="AK501" s="161"/>
      <c r="AL501" s="41"/>
      <c r="AM501" s="125"/>
      <c r="AN501" s="181"/>
      <c r="AP501" s="41"/>
      <c r="AQ501" s="125"/>
      <c r="AR501" s="181"/>
      <c r="AS501" s="125"/>
      <c r="AT501" s="41"/>
      <c r="AU501" s="125"/>
      <c r="AV501" s="181"/>
      <c r="AW501" s="125"/>
      <c r="AX501" s="41"/>
      <c r="AY501" s="125"/>
      <c r="AZ501" s="181"/>
      <c r="BA501" s="125"/>
      <c r="BB501" s="41"/>
      <c r="BC501" s="125"/>
      <c r="BD501" s="181"/>
      <c r="BE501" s="125"/>
      <c r="BF501" s="41"/>
      <c r="BG501" s="125"/>
      <c r="BH501" s="181"/>
      <c r="BJ501" s="41"/>
      <c r="BK501" s="125"/>
      <c r="BL501" s="181"/>
      <c r="BM501" s="125"/>
    </row>
    <row r="502" spans="2:65" ht="15.75" customHeight="1">
      <c r="C502" s="124"/>
      <c r="D502" s="3"/>
      <c r="E502" s="13"/>
      <c r="F502" s="13"/>
      <c r="G502" s="13"/>
      <c r="H502" s="13"/>
      <c r="I502" s="13"/>
      <c r="J502" s="13"/>
      <c r="K502" s="13"/>
      <c r="L502" s="66"/>
      <c r="M502" s="125"/>
      <c r="N502" s="125"/>
      <c r="O502" s="80"/>
      <c r="P502" s="125"/>
      <c r="Q502" s="125"/>
      <c r="R502" s="125"/>
      <c r="S502" s="125"/>
      <c r="T502" s="125"/>
      <c r="U502" s="125"/>
      <c r="V502" s="125"/>
      <c r="W502" s="125"/>
      <c r="X502" s="125"/>
      <c r="Y502" s="125"/>
      <c r="Z502" s="41"/>
      <c r="AA502" s="125"/>
      <c r="AB502" s="181"/>
      <c r="AC502" s="161"/>
      <c r="AD502" s="41"/>
      <c r="AE502" s="125"/>
      <c r="AF502" s="181"/>
      <c r="AG502" s="125"/>
      <c r="AH502" s="41"/>
      <c r="AI502" s="125"/>
      <c r="AJ502" s="181"/>
      <c r="AK502" s="161"/>
      <c r="AL502" s="41"/>
      <c r="AM502" s="125"/>
      <c r="AN502" s="181"/>
      <c r="AP502" s="41"/>
      <c r="AQ502" s="125"/>
      <c r="AR502" s="181"/>
      <c r="AS502" s="125"/>
      <c r="AT502" s="41"/>
      <c r="AU502" s="125"/>
      <c r="AV502" s="181"/>
      <c r="AW502" s="125"/>
      <c r="AX502" s="41"/>
      <c r="AY502" s="125"/>
      <c r="AZ502" s="181"/>
      <c r="BA502" s="125"/>
      <c r="BB502" s="41"/>
      <c r="BC502" s="125"/>
      <c r="BD502" s="181"/>
      <c r="BE502" s="125"/>
      <c r="BF502" s="41"/>
      <c r="BG502" s="125"/>
      <c r="BH502" s="181"/>
      <c r="BJ502" s="41"/>
      <c r="BK502" s="125"/>
      <c r="BL502" s="181"/>
      <c r="BM502" s="125"/>
    </row>
    <row r="503" spans="2:65" ht="15.75" customHeight="1">
      <c r="C503" s="13"/>
      <c r="D503" s="4"/>
      <c r="E503" s="13"/>
      <c r="F503" s="13"/>
      <c r="G503" s="13"/>
      <c r="H503" s="13"/>
      <c r="I503" s="13"/>
      <c r="J503" s="13"/>
      <c r="K503" s="23"/>
      <c r="L503" s="66"/>
      <c r="M503" s="125"/>
      <c r="N503" s="125"/>
      <c r="O503" s="80"/>
      <c r="P503" s="125"/>
      <c r="Q503" s="125"/>
      <c r="R503" s="125"/>
      <c r="S503" s="125"/>
      <c r="T503" s="125"/>
      <c r="U503" s="125"/>
      <c r="V503" s="125"/>
      <c r="W503" s="125"/>
      <c r="X503" s="125"/>
      <c r="Y503" s="125"/>
      <c r="Z503" s="41" t="str">
        <f t="shared" ref="Z503:Z566" si="214">IF(AND(ISNUMBER($V503),ISNUMBER($X503)),IF((ABS($V503-$X503))&gt;0.49,$X503-$V503,0),"")</f>
        <v/>
      </c>
      <c r="AA503" s="125"/>
      <c r="AB503" s="181" t="str">
        <f t="shared" ref="AB503:AB566" si="215">IF($V503="","",  IF($X503="","", IF($V503=0,"---",(IF(ISERROR(($X503/$V503)-1),"---",($X503/$V503)-1) ))))</f>
        <v/>
      </c>
      <c r="AC503" s="161"/>
      <c r="AD503" s="41" t="str">
        <f t="shared" ref="AD503:AD534" si="216">IF(AND(ISNUMBER($P503),ISNUMBER($X503)),IF((ABS($P503-$X503))&gt;0.49,$X503-$P503,0),"")</f>
        <v/>
      </c>
      <c r="AE503" s="125"/>
      <c r="AF503" s="181" t="str">
        <f t="shared" ref="AF503:AF534" si="217">IF($P503="","",  IF($X503="","", IF($P503=0,"---",(IF(ISERROR(($X503/$P503)-1),"---",($X503/$P503)-1) ))))</f>
        <v/>
      </c>
      <c r="AG503" s="125"/>
      <c r="AH503" s="41" t="str">
        <f t="shared" ref="AH503:AH534" si="218">IF(AND(ISNUMBER($N503),ISNUMBER($X503)),IF((ABS($N503-$X503))&gt;0.49,$X503-$N503,0),"")</f>
        <v/>
      </c>
      <c r="AI503" s="125"/>
      <c r="AJ503" s="181" t="str">
        <f t="shared" ref="AJ503:AJ534" si="219">IF($N503="","",  IF($X503="","", IF($N503=0,"---",(IF(ISERROR(($X503/$N503)-1),"---",($X503/$N503)-1) ))))</f>
        <v/>
      </c>
      <c r="AK503" s="161"/>
      <c r="AL503" s="41" t="str">
        <f t="shared" ref="AL503:AL566" si="220">IF(AND(ISNUMBER($R503),ISNUMBER($X503)),IF((ABS($R503-$X503))&gt;0.49,$X503-$R503,0),"")</f>
        <v/>
      </c>
      <c r="AM503" s="125"/>
      <c r="AN503" s="181" t="str">
        <f t="shared" ref="AN503:AN566" si="221">IF($R503="","",  IF($X503="","", IF($R503=0,"---",(IF(ISERROR(($X503/$R503)-1),"---",($X503/$R503)-1) ))))</f>
        <v/>
      </c>
      <c r="AP503" s="41" t="str">
        <f t="shared" ref="AP503:AP566" si="222">IF(AND(ISNUMBER($T503),ISNUMBER($X503)),IF((ABS($T503-$X503))&gt;0.49,$X503-$T503,0),"")</f>
        <v/>
      </c>
      <c r="AQ503" s="125"/>
      <c r="AR503" s="181" t="str">
        <f t="shared" ref="AR503:AR566" si="223">IF($T503="","",  IF($X503="","", IF($T503=0,"---",(IF(ISERROR(($X503/$T503)-1),"---",($X503/$T503)-1) ))))</f>
        <v/>
      </c>
      <c r="AS503" s="125"/>
      <c r="AT503" s="41" t="str">
        <f t="shared" ref="AT503:AT566" si="224">IF(AND(ISNUMBER($R503),ISNUMBER($T503)),IF((ABS($R503-$T503))&gt;0.49,$T503-$R503,0),"")</f>
        <v/>
      </c>
      <c r="AU503" s="125"/>
      <c r="AV503" s="181" t="str">
        <f t="shared" ref="AV503:AV566" si="225">IF($R503="","",  IF($T503="","", IF($R503=0,"---",(IF(ISERROR(($T503/$R503)-1),"---",($T503/$R503)-1) ))))</f>
        <v/>
      </c>
      <c r="AW503" s="125"/>
      <c r="AX503" s="41" t="str">
        <f t="shared" ref="AX503:AX534" si="226">IF(AND(ISNUMBER($N503),ISNUMBER($V503)),IF((ABS($N503-$V503))&gt;0.49,$V503-$N503,0),"")</f>
        <v/>
      </c>
      <c r="AY503" s="125"/>
      <c r="AZ503" s="181" t="str">
        <f t="shared" ref="AZ503:AZ534" si="227">IF($N503="","",  IF($V503="","", IF($N503=0,"---",(IF(ISERROR(($V503/$N503)-1),"---",($V503/$N503)-1) ))))</f>
        <v/>
      </c>
      <c r="BA503" s="125"/>
      <c r="BB503" s="41" t="str">
        <f t="shared" ref="BB503:BB534" si="228">IF(AND(ISNUMBER($P503),ISNUMBER($V503)),IF((ABS($P503-$V503))&gt;0.49,$V503-$P503,0),"")</f>
        <v/>
      </c>
      <c r="BC503" s="125"/>
      <c r="BD503" s="181" t="str">
        <f t="shared" ref="BD503:BD534" si="229">IF($P503="","",  IF($V503="","", IF($P503=0,"---",(IF(ISERROR(($V503/$P503)-1),"---",($V503/$P503)-1) ))))</f>
        <v/>
      </c>
      <c r="BE503" s="125"/>
      <c r="BF503" s="41" t="str">
        <f t="shared" ref="BF503:BF566" si="230">IF(AND(ISNUMBER($R503),ISNUMBER($V503)),IF((ABS($R503-$V503))&gt;0.49,$V503-$R503,0),"")</f>
        <v/>
      </c>
      <c r="BG503" s="125"/>
      <c r="BH503" s="181" t="str">
        <f t="shared" ref="BH503:BH566" si="231">IF($R503="","",  IF($V503="","", IF($R503=0,"---",(IF(ISERROR(($V503/$R503)-1),"---",($V503/$R503)-1) ))))</f>
        <v/>
      </c>
      <c r="BJ503" s="41" t="str">
        <f t="shared" ref="BJ503:BJ566" si="232">IF(AND(ISNUMBER($T503),ISNUMBER($V503)),IF((ABS($T503-$V503))&gt;0.49,$V503-$T503,0),"")</f>
        <v/>
      </c>
      <c r="BK503" s="125"/>
      <c r="BL503" s="181" t="str">
        <f t="shared" ref="BL503:BL566" si="233">IF($T503="","",  IF($V503="","", IF($T503=0,"---",(IF(ISERROR(($V503/$T503)-1),"---",($V503/$T503)-1) ))))</f>
        <v/>
      </c>
      <c r="BM503" s="125"/>
    </row>
    <row r="504" spans="2:65" ht="15.75" customHeight="1">
      <c r="C504" s="15" t="s">
        <v>21</v>
      </c>
      <c r="D504" s="44"/>
      <c r="E504" s="44"/>
      <c r="F504" s="44"/>
      <c r="G504" s="44"/>
      <c r="H504" s="44"/>
      <c r="I504" s="44"/>
      <c r="J504" s="13"/>
      <c r="K504" s="23"/>
      <c r="L504" s="66"/>
      <c r="M504" s="125"/>
      <c r="N504" s="125"/>
      <c r="O504" s="80"/>
      <c r="P504" s="125"/>
      <c r="Q504" s="125"/>
      <c r="R504" s="41"/>
      <c r="S504" s="41"/>
      <c r="T504" s="41"/>
      <c r="U504" s="125"/>
      <c r="V504" s="41"/>
      <c r="W504" s="41"/>
      <c r="X504" s="41"/>
      <c r="Y504" s="41"/>
      <c r="Z504" s="41" t="str">
        <f t="shared" si="214"/>
        <v/>
      </c>
      <c r="AA504" s="125"/>
      <c r="AB504" s="181" t="str">
        <f t="shared" si="215"/>
        <v/>
      </c>
      <c r="AC504" s="161"/>
      <c r="AD504" s="41" t="str">
        <f t="shared" si="216"/>
        <v/>
      </c>
      <c r="AE504" s="125"/>
      <c r="AF504" s="181" t="str">
        <f t="shared" si="217"/>
        <v/>
      </c>
      <c r="AG504" s="125"/>
      <c r="AH504" s="41" t="str">
        <f t="shared" si="218"/>
        <v/>
      </c>
      <c r="AI504" s="125"/>
      <c r="AJ504" s="181" t="str">
        <f t="shared" si="219"/>
        <v/>
      </c>
      <c r="AK504" s="161"/>
      <c r="AL504" s="41" t="str">
        <f t="shared" si="220"/>
        <v/>
      </c>
      <c r="AM504" s="125"/>
      <c r="AN504" s="181" t="str">
        <f t="shared" si="221"/>
        <v/>
      </c>
      <c r="AP504" s="41" t="str">
        <f t="shared" si="222"/>
        <v/>
      </c>
      <c r="AQ504" s="125"/>
      <c r="AR504" s="181" t="str">
        <f t="shared" si="223"/>
        <v/>
      </c>
      <c r="AS504" s="125"/>
      <c r="AT504" s="41" t="str">
        <f t="shared" si="224"/>
        <v/>
      </c>
      <c r="AU504" s="125"/>
      <c r="AV504" s="181" t="str">
        <f t="shared" si="225"/>
        <v/>
      </c>
      <c r="AW504" s="125"/>
      <c r="AX504" s="41" t="str">
        <f t="shared" si="226"/>
        <v/>
      </c>
      <c r="AY504" s="125"/>
      <c r="AZ504" s="181" t="str">
        <f t="shared" si="227"/>
        <v/>
      </c>
      <c r="BA504" s="125"/>
      <c r="BB504" s="41" t="str">
        <f t="shared" si="228"/>
        <v/>
      </c>
      <c r="BC504" s="125"/>
      <c r="BD504" s="181" t="str">
        <f t="shared" si="229"/>
        <v/>
      </c>
      <c r="BE504" s="125"/>
      <c r="BF504" s="41" t="str">
        <f t="shared" si="230"/>
        <v/>
      </c>
      <c r="BG504" s="125"/>
      <c r="BH504" s="181" t="str">
        <f t="shared" si="231"/>
        <v/>
      </c>
      <c r="BJ504" s="41" t="str">
        <f t="shared" si="232"/>
        <v/>
      </c>
      <c r="BK504" s="125"/>
      <c r="BL504" s="181" t="str">
        <f t="shared" si="233"/>
        <v/>
      </c>
      <c r="BM504" s="125"/>
    </row>
    <row r="505" spans="2:65" ht="15.75" customHeight="1">
      <c r="C505" s="15"/>
      <c r="D505" s="44"/>
      <c r="E505" s="44"/>
      <c r="F505" s="44"/>
      <c r="G505" s="44"/>
      <c r="H505" s="44"/>
      <c r="I505" s="44"/>
      <c r="J505" s="13"/>
      <c r="K505" s="23"/>
      <c r="L505" s="66"/>
      <c r="M505" s="125"/>
      <c r="N505" s="125"/>
      <c r="O505" s="80"/>
      <c r="P505" s="125"/>
      <c r="Q505" s="125"/>
      <c r="R505" s="41"/>
      <c r="S505" s="41"/>
      <c r="T505" s="41"/>
      <c r="U505" s="125"/>
      <c r="V505" s="41"/>
      <c r="W505" s="41"/>
      <c r="X505" s="41"/>
      <c r="Y505" s="41"/>
      <c r="Z505" s="41" t="str">
        <f t="shared" si="214"/>
        <v/>
      </c>
      <c r="AA505" s="125"/>
      <c r="AB505" s="181" t="str">
        <f t="shared" si="215"/>
        <v/>
      </c>
      <c r="AC505" s="161"/>
      <c r="AD505" s="41" t="str">
        <f t="shared" si="216"/>
        <v/>
      </c>
      <c r="AE505" s="125"/>
      <c r="AF505" s="181" t="str">
        <f t="shared" si="217"/>
        <v/>
      </c>
      <c r="AG505" s="125"/>
      <c r="AH505" s="41" t="str">
        <f t="shared" si="218"/>
        <v/>
      </c>
      <c r="AI505" s="125"/>
      <c r="AJ505" s="181" t="str">
        <f t="shared" si="219"/>
        <v/>
      </c>
      <c r="AK505" s="161"/>
      <c r="AL505" s="41" t="str">
        <f t="shared" si="220"/>
        <v/>
      </c>
      <c r="AM505" s="125"/>
      <c r="AN505" s="181" t="str">
        <f t="shared" si="221"/>
        <v/>
      </c>
      <c r="AP505" s="41" t="str">
        <f t="shared" si="222"/>
        <v/>
      </c>
      <c r="AQ505" s="125"/>
      <c r="AR505" s="181" t="str">
        <f t="shared" si="223"/>
        <v/>
      </c>
      <c r="AS505" s="125"/>
      <c r="AT505" s="41" t="str">
        <f t="shared" si="224"/>
        <v/>
      </c>
      <c r="AU505" s="125"/>
      <c r="AV505" s="181" t="str">
        <f t="shared" si="225"/>
        <v/>
      </c>
      <c r="AW505" s="125"/>
      <c r="AX505" s="41" t="str">
        <f t="shared" si="226"/>
        <v/>
      </c>
      <c r="AY505" s="125"/>
      <c r="AZ505" s="181" t="str">
        <f t="shared" si="227"/>
        <v/>
      </c>
      <c r="BA505" s="125"/>
      <c r="BB505" s="41" t="str">
        <f t="shared" si="228"/>
        <v/>
      </c>
      <c r="BC505" s="125"/>
      <c r="BD505" s="181" t="str">
        <f t="shared" si="229"/>
        <v/>
      </c>
      <c r="BE505" s="125"/>
      <c r="BF505" s="41" t="str">
        <f t="shared" si="230"/>
        <v/>
      </c>
      <c r="BG505" s="125"/>
      <c r="BH505" s="181" t="str">
        <f t="shared" si="231"/>
        <v/>
      </c>
      <c r="BJ505" s="41" t="str">
        <f t="shared" si="232"/>
        <v/>
      </c>
      <c r="BK505" s="125"/>
      <c r="BL505" s="181" t="str">
        <f t="shared" si="233"/>
        <v/>
      </c>
      <c r="BM505" s="125"/>
    </row>
    <row r="506" spans="2:65" ht="15.75" customHeight="1">
      <c r="C506" s="16" t="s">
        <v>23</v>
      </c>
      <c r="D506" s="53"/>
      <c r="E506" s="53"/>
      <c r="F506" s="53"/>
      <c r="G506" s="53"/>
      <c r="H506" s="53"/>
      <c r="I506" s="53"/>
      <c r="J506" s="53"/>
      <c r="K506" s="23"/>
      <c r="L506" s="66"/>
      <c r="M506" s="125"/>
      <c r="N506" s="125"/>
      <c r="O506" s="80"/>
      <c r="P506" s="125"/>
      <c r="Q506" s="125"/>
      <c r="R506" s="41"/>
      <c r="S506" s="41"/>
      <c r="T506" s="41"/>
      <c r="U506" s="125"/>
      <c r="V506" s="41"/>
      <c r="W506" s="41"/>
      <c r="X506" s="41"/>
      <c r="Y506" s="41"/>
      <c r="Z506" s="41" t="str">
        <f t="shared" si="214"/>
        <v/>
      </c>
      <c r="AA506" s="125"/>
      <c r="AB506" s="181" t="str">
        <f t="shared" si="215"/>
        <v/>
      </c>
      <c r="AC506" s="161"/>
      <c r="AD506" s="41" t="str">
        <f t="shared" si="216"/>
        <v/>
      </c>
      <c r="AE506" s="125"/>
      <c r="AF506" s="181" t="str">
        <f t="shared" si="217"/>
        <v/>
      </c>
      <c r="AG506" s="125"/>
      <c r="AH506" s="41" t="str">
        <f t="shared" si="218"/>
        <v/>
      </c>
      <c r="AI506" s="125"/>
      <c r="AJ506" s="181" t="str">
        <f t="shared" si="219"/>
        <v/>
      </c>
      <c r="AK506" s="161"/>
      <c r="AL506" s="41" t="str">
        <f t="shared" si="220"/>
        <v/>
      </c>
      <c r="AM506" s="125"/>
      <c r="AN506" s="181" t="str">
        <f t="shared" si="221"/>
        <v/>
      </c>
      <c r="AP506" s="41" t="str">
        <f t="shared" si="222"/>
        <v/>
      </c>
      <c r="AQ506" s="125"/>
      <c r="AR506" s="181" t="str">
        <f t="shared" si="223"/>
        <v/>
      </c>
      <c r="AS506" s="125"/>
      <c r="AT506" s="41" t="str">
        <f t="shared" si="224"/>
        <v/>
      </c>
      <c r="AU506" s="125"/>
      <c r="AV506" s="181" t="str">
        <f t="shared" si="225"/>
        <v/>
      </c>
      <c r="AW506" s="125"/>
      <c r="AX506" s="41" t="str">
        <f t="shared" si="226"/>
        <v/>
      </c>
      <c r="AY506" s="125"/>
      <c r="AZ506" s="181" t="str">
        <f t="shared" si="227"/>
        <v/>
      </c>
      <c r="BA506" s="125"/>
      <c r="BB506" s="41" t="str">
        <f t="shared" si="228"/>
        <v/>
      </c>
      <c r="BC506" s="125"/>
      <c r="BD506" s="181" t="str">
        <f t="shared" si="229"/>
        <v/>
      </c>
      <c r="BE506" s="125"/>
      <c r="BF506" s="41" t="str">
        <f t="shared" si="230"/>
        <v/>
      </c>
      <c r="BG506" s="125"/>
      <c r="BH506" s="181" t="str">
        <f t="shared" si="231"/>
        <v/>
      </c>
      <c r="BJ506" s="41" t="str">
        <f t="shared" si="232"/>
        <v/>
      </c>
      <c r="BK506" s="125"/>
      <c r="BL506" s="181" t="str">
        <f t="shared" si="233"/>
        <v/>
      </c>
      <c r="BM506" s="125"/>
    </row>
    <row r="507" spans="2:65" ht="15.75" customHeight="1">
      <c r="C507" s="13"/>
      <c r="D507" s="13"/>
      <c r="E507" s="13"/>
      <c r="F507" s="13"/>
      <c r="G507" s="13"/>
      <c r="H507" s="13"/>
      <c r="I507" s="13"/>
      <c r="J507" s="13"/>
      <c r="K507" s="23"/>
      <c r="L507" s="66"/>
      <c r="M507" s="125"/>
      <c r="N507" s="125"/>
      <c r="O507" s="80"/>
      <c r="P507" s="125"/>
      <c r="Q507" s="125"/>
      <c r="R507" s="41"/>
      <c r="S507" s="41"/>
      <c r="T507" s="41"/>
      <c r="U507" s="125"/>
      <c r="V507" s="41"/>
      <c r="W507" s="41"/>
      <c r="X507" s="41"/>
      <c r="Y507" s="41"/>
      <c r="Z507" s="41" t="str">
        <f t="shared" si="214"/>
        <v/>
      </c>
      <c r="AA507" s="125"/>
      <c r="AB507" s="181" t="str">
        <f t="shared" si="215"/>
        <v/>
      </c>
      <c r="AC507" s="161"/>
      <c r="AD507" s="41" t="str">
        <f t="shared" si="216"/>
        <v/>
      </c>
      <c r="AE507" s="125"/>
      <c r="AF507" s="181" t="str">
        <f t="shared" si="217"/>
        <v/>
      </c>
      <c r="AG507" s="125"/>
      <c r="AH507" s="41" t="str">
        <f t="shared" si="218"/>
        <v/>
      </c>
      <c r="AI507" s="125"/>
      <c r="AJ507" s="181" t="str">
        <f t="shared" si="219"/>
        <v/>
      </c>
      <c r="AK507" s="161"/>
      <c r="AL507" s="41" t="str">
        <f t="shared" si="220"/>
        <v/>
      </c>
      <c r="AM507" s="125"/>
      <c r="AN507" s="181" t="str">
        <f t="shared" si="221"/>
        <v/>
      </c>
      <c r="AP507" s="41" t="str">
        <f t="shared" si="222"/>
        <v/>
      </c>
      <c r="AQ507" s="125"/>
      <c r="AR507" s="181" t="str">
        <f t="shared" si="223"/>
        <v/>
      </c>
      <c r="AS507" s="125"/>
      <c r="AT507" s="41" t="str">
        <f t="shared" si="224"/>
        <v/>
      </c>
      <c r="AU507" s="125"/>
      <c r="AV507" s="181" t="str">
        <f t="shared" si="225"/>
        <v/>
      </c>
      <c r="AW507" s="125"/>
      <c r="AX507" s="41" t="str">
        <f t="shared" si="226"/>
        <v/>
      </c>
      <c r="AY507" s="125"/>
      <c r="AZ507" s="181" t="str">
        <f t="shared" si="227"/>
        <v/>
      </c>
      <c r="BA507" s="125"/>
      <c r="BB507" s="41" t="str">
        <f t="shared" si="228"/>
        <v/>
      </c>
      <c r="BC507" s="125"/>
      <c r="BD507" s="181" t="str">
        <f t="shared" si="229"/>
        <v/>
      </c>
      <c r="BE507" s="125"/>
      <c r="BF507" s="41" t="str">
        <f t="shared" si="230"/>
        <v/>
      </c>
      <c r="BG507" s="125"/>
      <c r="BH507" s="181" t="str">
        <f t="shared" si="231"/>
        <v/>
      </c>
      <c r="BJ507" s="41" t="str">
        <f t="shared" si="232"/>
        <v/>
      </c>
      <c r="BK507" s="125"/>
      <c r="BL507" s="181" t="str">
        <f t="shared" si="233"/>
        <v/>
      </c>
      <c r="BM507" s="125"/>
    </row>
    <row r="508" spans="2:65" ht="15.75" customHeight="1">
      <c r="C508" s="17" t="s">
        <v>35</v>
      </c>
      <c r="D508" s="13" t="s">
        <v>173</v>
      </c>
      <c r="E508" s="13"/>
      <c r="F508" s="13"/>
      <c r="G508" s="13"/>
      <c r="H508" s="13"/>
      <c r="I508" s="13"/>
      <c r="J508" s="13"/>
      <c r="K508" s="23"/>
      <c r="L508" s="66"/>
      <c r="M508" s="125"/>
      <c r="N508" s="125"/>
      <c r="O508" s="80"/>
      <c r="P508" s="125"/>
      <c r="Q508" s="125"/>
      <c r="R508" s="41"/>
      <c r="S508" s="41"/>
      <c r="T508" s="41"/>
      <c r="U508" s="125"/>
      <c r="V508" s="41"/>
      <c r="W508" s="41"/>
      <c r="X508" s="41"/>
      <c r="Y508" s="41"/>
      <c r="Z508" s="41" t="str">
        <f t="shared" si="214"/>
        <v/>
      </c>
      <c r="AA508" s="125"/>
      <c r="AB508" s="181" t="str">
        <f t="shared" si="215"/>
        <v/>
      </c>
      <c r="AC508" s="161"/>
      <c r="AD508" s="41" t="str">
        <f t="shared" si="216"/>
        <v/>
      </c>
      <c r="AE508" s="125"/>
      <c r="AF508" s="181" t="str">
        <f t="shared" si="217"/>
        <v/>
      </c>
      <c r="AG508" s="125"/>
      <c r="AH508" s="41" t="str">
        <f t="shared" si="218"/>
        <v/>
      </c>
      <c r="AI508" s="125"/>
      <c r="AJ508" s="181" t="str">
        <f t="shared" si="219"/>
        <v/>
      </c>
      <c r="AK508" s="161"/>
      <c r="AL508" s="41" t="str">
        <f t="shared" si="220"/>
        <v/>
      </c>
      <c r="AM508" s="125"/>
      <c r="AN508" s="181" t="str">
        <f t="shared" si="221"/>
        <v/>
      </c>
      <c r="AP508" s="41" t="str">
        <f t="shared" si="222"/>
        <v/>
      </c>
      <c r="AQ508" s="125"/>
      <c r="AR508" s="181" t="str">
        <f t="shared" si="223"/>
        <v/>
      </c>
      <c r="AS508" s="125"/>
      <c r="AT508" s="41" t="str">
        <f t="shared" si="224"/>
        <v/>
      </c>
      <c r="AU508" s="125"/>
      <c r="AV508" s="181" t="str">
        <f t="shared" si="225"/>
        <v/>
      </c>
      <c r="AW508" s="125"/>
      <c r="AX508" s="41" t="str">
        <f t="shared" si="226"/>
        <v/>
      </c>
      <c r="AY508" s="125"/>
      <c r="AZ508" s="181" t="str">
        <f t="shared" si="227"/>
        <v/>
      </c>
      <c r="BA508" s="125"/>
      <c r="BB508" s="41" t="str">
        <f t="shared" si="228"/>
        <v/>
      </c>
      <c r="BC508" s="125"/>
      <c r="BD508" s="181" t="str">
        <f t="shared" si="229"/>
        <v/>
      </c>
      <c r="BE508" s="125"/>
      <c r="BF508" s="41" t="str">
        <f t="shared" si="230"/>
        <v/>
      </c>
      <c r="BG508" s="125"/>
      <c r="BH508" s="181" t="str">
        <f t="shared" si="231"/>
        <v/>
      </c>
      <c r="BJ508" s="41" t="str">
        <f t="shared" si="232"/>
        <v/>
      </c>
      <c r="BK508" s="125"/>
      <c r="BL508" s="181" t="str">
        <f t="shared" si="233"/>
        <v/>
      </c>
      <c r="BM508" s="125"/>
    </row>
    <row r="509" spans="2:65" ht="15.75" customHeight="1">
      <c r="B509" s="231">
        <v>195</v>
      </c>
      <c r="C509" s="13"/>
      <c r="D509" s="18" t="s">
        <v>38</v>
      </c>
      <c r="E509" s="13" t="s">
        <v>166</v>
      </c>
      <c r="F509" s="13"/>
      <c r="G509" s="13"/>
      <c r="H509" s="13"/>
      <c r="I509" s="13"/>
      <c r="J509" s="13"/>
      <c r="K509" s="20"/>
      <c r="L509" s="66" t="s">
        <v>29</v>
      </c>
      <c r="M509" s="125"/>
      <c r="N509" s="41">
        <f>VLOOKUP($B509,'[1]09-10-11'!$A$4:$EA$400,MATCH(N$2, '[1]09-10-11'!$A$4:$EA$4, 0))</f>
        <v>80462</v>
      </c>
      <c r="O509" s="45"/>
      <c r="P509" s="41">
        <f>VLOOKUP($B509,'[1]09-10-11'!$A$4:$EA$400,MATCH(P$2, '[1]09-10-11'!$A$4:$EA$4, 0))</f>
        <v>80462</v>
      </c>
      <c r="Q509" s="41"/>
      <c r="R509" s="41">
        <f>VLOOKUP($B509,'[1]09-10-11'!$A$4:$EA$400,MATCH(R$2, '[1]09-10-11'!$A$4:$EA$4, 0))</f>
        <v>82071</v>
      </c>
      <c r="S509" s="41"/>
      <c r="T509" s="41" t="e">
        <f>VLOOKUP($B509,'[1]09-10-11'!$A$4:$EA$400,MATCH(T$2, '[1]09-10-11'!$A$4:$EA$4, 0))</f>
        <v>#N/A</v>
      </c>
      <c r="U509" s="41"/>
      <c r="V509" s="41">
        <f>VLOOKUP($B509,'[1]09-10-11'!$A$4:$EA$400,MATCH(V$2, '[1]09-10-11'!$A$4:$EA$4, 0))</f>
        <v>86534</v>
      </c>
      <c r="W509" s="41"/>
      <c r="X509" s="41">
        <f>VLOOKUP($B509,'[1]09-10-11'!$A$4:$EA$400,MATCH(X$2, '[1]09-10-11'!$A$4:$EA$4, 0))</f>
        <v>80462</v>
      </c>
      <c r="Y509" s="41"/>
      <c r="Z509" s="41">
        <f t="shared" si="214"/>
        <v>-6072</v>
      </c>
      <c r="AA509" s="41"/>
      <c r="AB509" s="181">
        <f t="shared" si="215"/>
        <v>-7.0168950932581464E-2</v>
      </c>
      <c r="AC509" s="161"/>
      <c r="AD509" s="41">
        <f t="shared" si="216"/>
        <v>0</v>
      </c>
      <c r="AE509" s="41"/>
      <c r="AF509" s="181">
        <f t="shared" si="217"/>
        <v>0</v>
      </c>
      <c r="AG509" s="41"/>
      <c r="AH509" s="41">
        <f t="shared" si="218"/>
        <v>0</v>
      </c>
      <c r="AI509" s="41"/>
      <c r="AJ509" s="181">
        <f t="shared" si="219"/>
        <v>0</v>
      </c>
      <c r="AK509" s="161"/>
      <c r="AL509" s="41">
        <f t="shared" si="220"/>
        <v>-1609</v>
      </c>
      <c r="AM509" s="41"/>
      <c r="AN509" s="181">
        <f t="shared" si="221"/>
        <v>-1.9604976179161904E-2</v>
      </c>
      <c r="AP509" s="41" t="str">
        <f t="shared" si="222"/>
        <v/>
      </c>
      <c r="AQ509" s="41"/>
      <c r="AR509" s="181" t="e">
        <f t="shared" si="223"/>
        <v>#N/A</v>
      </c>
      <c r="AS509" s="41"/>
      <c r="AT509" s="41" t="str">
        <f t="shared" si="224"/>
        <v/>
      </c>
      <c r="AU509" s="41"/>
      <c r="AV509" s="181" t="e">
        <f t="shared" si="225"/>
        <v>#N/A</v>
      </c>
      <c r="AW509" s="41"/>
      <c r="AX509" s="41">
        <f t="shared" si="226"/>
        <v>6072</v>
      </c>
      <c r="AY509" s="41"/>
      <c r="AZ509" s="181">
        <f t="shared" si="227"/>
        <v>7.5464194278044294E-2</v>
      </c>
      <c r="BA509" s="41"/>
      <c r="BB509" s="41">
        <f t="shared" si="228"/>
        <v>6072</v>
      </c>
      <c r="BC509" s="41"/>
      <c r="BD509" s="181">
        <f t="shared" si="229"/>
        <v>7.5464194278044294E-2</v>
      </c>
      <c r="BE509" s="41"/>
      <c r="BF509" s="41">
        <f t="shared" si="230"/>
        <v>4463</v>
      </c>
      <c r="BG509" s="41"/>
      <c r="BH509" s="181">
        <f t="shared" si="231"/>
        <v>5.4379744367681671E-2</v>
      </c>
      <c r="BJ509" s="41" t="str">
        <f t="shared" si="232"/>
        <v/>
      </c>
      <c r="BK509" s="41"/>
      <c r="BL509" s="181" t="e">
        <f t="shared" si="233"/>
        <v>#N/A</v>
      </c>
      <c r="BM509" s="41"/>
    </row>
    <row r="510" spans="2:65" ht="15.75" customHeight="1">
      <c r="B510" s="231"/>
      <c r="C510" s="13"/>
      <c r="D510" s="18"/>
      <c r="E510" s="13"/>
      <c r="F510" s="13"/>
      <c r="G510" s="13"/>
      <c r="H510" s="13"/>
      <c r="I510" s="13"/>
      <c r="J510" s="13"/>
      <c r="K510" s="20"/>
      <c r="L510" s="66"/>
      <c r="M510" s="125"/>
      <c r="N510" s="125"/>
      <c r="O510" s="45"/>
      <c r="P510" s="125"/>
      <c r="Q510" s="125"/>
      <c r="R510" s="125"/>
      <c r="S510" s="125"/>
      <c r="T510" s="125"/>
      <c r="U510" s="125"/>
      <c r="V510" s="125"/>
      <c r="W510" s="125"/>
      <c r="X510" s="125"/>
      <c r="Y510" s="125"/>
      <c r="Z510" s="41" t="str">
        <f t="shared" si="214"/>
        <v/>
      </c>
      <c r="AA510" s="125"/>
      <c r="AB510" s="181" t="str">
        <f t="shared" si="215"/>
        <v/>
      </c>
      <c r="AC510" s="161"/>
      <c r="AD510" s="41" t="str">
        <f t="shared" si="216"/>
        <v/>
      </c>
      <c r="AE510" s="125"/>
      <c r="AF510" s="181" t="str">
        <f t="shared" si="217"/>
        <v/>
      </c>
      <c r="AG510" s="125"/>
      <c r="AH510" s="41" t="str">
        <f t="shared" si="218"/>
        <v/>
      </c>
      <c r="AI510" s="125"/>
      <c r="AJ510" s="181" t="str">
        <f t="shared" si="219"/>
        <v/>
      </c>
      <c r="AK510" s="161"/>
      <c r="AL510" s="41" t="str">
        <f t="shared" si="220"/>
        <v/>
      </c>
      <c r="AM510" s="125"/>
      <c r="AN510" s="181" t="str">
        <f t="shared" si="221"/>
        <v/>
      </c>
      <c r="AP510" s="41" t="str">
        <f t="shared" si="222"/>
        <v/>
      </c>
      <c r="AQ510" s="125"/>
      <c r="AR510" s="181" t="str">
        <f t="shared" si="223"/>
        <v/>
      </c>
      <c r="AS510" s="125"/>
      <c r="AT510" s="41" t="str">
        <f t="shared" si="224"/>
        <v/>
      </c>
      <c r="AU510" s="125"/>
      <c r="AV510" s="181" t="str">
        <f t="shared" si="225"/>
        <v/>
      </c>
      <c r="AW510" s="125"/>
      <c r="AX510" s="41" t="str">
        <f t="shared" si="226"/>
        <v/>
      </c>
      <c r="AY510" s="125"/>
      <c r="AZ510" s="181" t="str">
        <f t="shared" si="227"/>
        <v/>
      </c>
      <c r="BA510" s="125"/>
      <c r="BB510" s="41" t="str">
        <f t="shared" si="228"/>
        <v/>
      </c>
      <c r="BC510" s="125"/>
      <c r="BD510" s="181" t="str">
        <f t="shared" si="229"/>
        <v/>
      </c>
      <c r="BE510" s="125"/>
      <c r="BF510" s="41" t="str">
        <f t="shared" si="230"/>
        <v/>
      </c>
      <c r="BG510" s="125"/>
      <c r="BH510" s="181" t="str">
        <f t="shared" si="231"/>
        <v/>
      </c>
      <c r="BJ510" s="41" t="str">
        <f t="shared" si="232"/>
        <v/>
      </c>
      <c r="BK510" s="125"/>
      <c r="BL510" s="181" t="str">
        <f t="shared" si="233"/>
        <v/>
      </c>
      <c r="BM510" s="125"/>
    </row>
    <row r="511" spans="2:65" ht="15.75" customHeight="1">
      <c r="B511" s="231">
        <v>196</v>
      </c>
      <c r="C511" s="19"/>
      <c r="D511" s="18" t="s">
        <v>13</v>
      </c>
      <c r="E511" s="13" t="s">
        <v>167</v>
      </c>
      <c r="F511" s="13"/>
      <c r="G511" s="13"/>
      <c r="H511" s="13"/>
      <c r="I511" s="13"/>
      <c r="J511" s="13"/>
      <c r="K511" s="20"/>
      <c r="L511" s="66" t="s">
        <v>29</v>
      </c>
      <c r="M511" s="125"/>
      <c r="N511" s="41">
        <f>VLOOKUP($B511,'[1]09-10-11'!$A$4:$EA$400,MATCH(N$2, '[1]09-10-11'!$A$4:$EA$4, 0))</f>
        <v>25662</v>
      </c>
      <c r="O511" s="45"/>
      <c r="P511" s="41">
        <f>VLOOKUP($B511,'[1]09-10-11'!$A$4:$EA$400,MATCH(P$2, '[1]09-10-11'!$A$4:$EA$4, 0))</f>
        <v>25662</v>
      </c>
      <c r="Q511" s="41"/>
      <c r="R511" s="41">
        <f>VLOOKUP($B511,'[1]09-10-11'!$A$4:$EA$400,MATCH(R$2, '[1]09-10-11'!$A$4:$EA$4, 0))</f>
        <v>30000</v>
      </c>
      <c r="S511" s="41"/>
      <c r="T511" s="41" t="e">
        <f>VLOOKUP($B511,'[1]09-10-11'!$A$4:$EA$400,MATCH(T$2, '[1]09-10-11'!$A$4:$EA$4, 0))</f>
        <v>#N/A</v>
      </c>
      <c r="U511" s="41"/>
      <c r="V511" s="41">
        <f>VLOOKUP($B511,'[1]09-10-11'!$A$4:$EA$400,MATCH(V$2, '[1]09-10-11'!$A$4:$EA$4, 0))</f>
        <v>27599</v>
      </c>
      <c r="W511" s="41"/>
      <c r="X511" s="41">
        <f>VLOOKUP($B511,'[1]09-10-11'!$A$4:$EA$400,MATCH(X$2, '[1]09-10-11'!$A$4:$EA$4, 0))</f>
        <v>25662</v>
      </c>
      <c r="Y511" s="41"/>
      <c r="Z511" s="41">
        <f t="shared" si="214"/>
        <v>-1937</v>
      </c>
      <c r="AA511" s="41"/>
      <c r="AB511" s="181">
        <f t="shared" si="215"/>
        <v>-7.0183702308054596E-2</v>
      </c>
      <c r="AC511" s="161"/>
      <c r="AD511" s="41">
        <f t="shared" si="216"/>
        <v>0</v>
      </c>
      <c r="AE511" s="41"/>
      <c r="AF511" s="181">
        <f t="shared" si="217"/>
        <v>0</v>
      </c>
      <c r="AG511" s="41"/>
      <c r="AH511" s="41">
        <f t="shared" si="218"/>
        <v>0</v>
      </c>
      <c r="AI511" s="41"/>
      <c r="AJ511" s="181">
        <f t="shared" si="219"/>
        <v>0</v>
      </c>
      <c r="AK511" s="161"/>
      <c r="AL511" s="41">
        <f t="shared" si="220"/>
        <v>-4338</v>
      </c>
      <c r="AM511" s="41"/>
      <c r="AN511" s="181">
        <f t="shared" si="221"/>
        <v>-0.14459999999999995</v>
      </c>
      <c r="AP511" s="41" t="str">
        <f t="shared" si="222"/>
        <v/>
      </c>
      <c r="AQ511" s="41"/>
      <c r="AR511" s="181" t="e">
        <f t="shared" si="223"/>
        <v>#N/A</v>
      </c>
      <c r="AS511" s="41"/>
      <c r="AT511" s="41" t="str">
        <f t="shared" si="224"/>
        <v/>
      </c>
      <c r="AU511" s="41"/>
      <c r="AV511" s="181" t="e">
        <f t="shared" si="225"/>
        <v>#N/A</v>
      </c>
      <c r="AW511" s="41"/>
      <c r="AX511" s="41">
        <f t="shared" si="226"/>
        <v>1937</v>
      </c>
      <c r="AY511" s="41"/>
      <c r="AZ511" s="181">
        <f t="shared" si="227"/>
        <v>7.5481256332320168E-2</v>
      </c>
      <c r="BA511" s="41"/>
      <c r="BB511" s="41">
        <f t="shared" si="228"/>
        <v>1937</v>
      </c>
      <c r="BC511" s="41"/>
      <c r="BD511" s="181">
        <f t="shared" si="229"/>
        <v>7.5481256332320168E-2</v>
      </c>
      <c r="BE511" s="41"/>
      <c r="BF511" s="41">
        <f t="shared" si="230"/>
        <v>-2401</v>
      </c>
      <c r="BG511" s="41"/>
      <c r="BH511" s="181">
        <f t="shared" si="231"/>
        <v>-8.003333333333329E-2</v>
      </c>
      <c r="BJ511" s="41" t="str">
        <f t="shared" si="232"/>
        <v/>
      </c>
      <c r="BK511" s="41"/>
      <c r="BL511" s="181" t="e">
        <f t="shared" si="233"/>
        <v>#N/A</v>
      </c>
      <c r="BM511" s="41"/>
    </row>
    <row r="512" spans="2:65" ht="15.75" customHeight="1">
      <c r="B512" s="231"/>
      <c r="C512" s="19"/>
      <c r="D512" s="18" t="s">
        <v>15</v>
      </c>
      <c r="E512" s="13" t="s">
        <v>233</v>
      </c>
      <c r="F512" s="13"/>
      <c r="G512" s="13"/>
      <c r="H512" s="13"/>
      <c r="I512" s="13"/>
      <c r="J512" s="13"/>
      <c r="K512" s="20"/>
      <c r="L512" s="66"/>
      <c r="M512" s="125"/>
      <c r="N512" s="125"/>
      <c r="O512" s="86"/>
      <c r="P512" s="125"/>
      <c r="Q512" s="125"/>
      <c r="R512" s="125"/>
      <c r="S512" s="125"/>
      <c r="T512" s="125"/>
      <c r="U512" s="125"/>
      <c r="V512" s="125"/>
      <c r="W512" s="125"/>
      <c r="X512" s="125"/>
      <c r="Y512" s="125"/>
      <c r="Z512" s="41" t="str">
        <f t="shared" si="214"/>
        <v/>
      </c>
      <c r="AA512" s="125"/>
      <c r="AB512" s="181" t="str">
        <f t="shared" si="215"/>
        <v/>
      </c>
      <c r="AC512" s="161"/>
      <c r="AD512" s="41" t="str">
        <f t="shared" si="216"/>
        <v/>
      </c>
      <c r="AE512" s="125"/>
      <c r="AF512" s="181" t="str">
        <f t="shared" si="217"/>
        <v/>
      </c>
      <c r="AG512" s="125"/>
      <c r="AH512" s="41" t="str">
        <f t="shared" si="218"/>
        <v/>
      </c>
      <c r="AI512" s="125"/>
      <c r="AJ512" s="181" t="str">
        <f t="shared" si="219"/>
        <v/>
      </c>
      <c r="AK512" s="161"/>
      <c r="AL512" s="41" t="str">
        <f t="shared" si="220"/>
        <v/>
      </c>
      <c r="AM512" s="125"/>
      <c r="AN512" s="181" t="str">
        <f t="shared" si="221"/>
        <v/>
      </c>
      <c r="AP512" s="41" t="str">
        <f t="shared" si="222"/>
        <v/>
      </c>
      <c r="AQ512" s="125"/>
      <c r="AR512" s="181" t="str">
        <f t="shared" si="223"/>
        <v/>
      </c>
      <c r="AS512" s="125"/>
      <c r="AT512" s="41" t="str">
        <f t="shared" si="224"/>
        <v/>
      </c>
      <c r="AU512" s="125"/>
      <c r="AV512" s="181" t="str">
        <f t="shared" si="225"/>
        <v/>
      </c>
      <c r="AW512" s="125"/>
      <c r="AX512" s="41" t="str">
        <f t="shared" si="226"/>
        <v/>
      </c>
      <c r="AY512" s="125"/>
      <c r="AZ512" s="181" t="str">
        <f t="shared" si="227"/>
        <v/>
      </c>
      <c r="BA512" s="125"/>
      <c r="BB512" s="41" t="str">
        <f t="shared" si="228"/>
        <v/>
      </c>
      <c r="BC512" s="125"/>
      <c r="BD512" s="181" t="str">
        <f t="shared" si="229"/>
        <v/>
      </c>
      <c r="BE512" s="125"/>
      <c r="BF512" s="41" t="str">
        <f t="shared" si="230"/>
        <v/>
      </c>
      <c r="BG512" s="125"/>
      <c r="BH512" s="181" t="str">
        <f t="shared" si="231"/>
        <v/>
      </c>
      <c r="BJ512" s="41" t="str">
        <f t="shared" si="232"/>
        <v/>
      </c>
      <c r="BK512" s="125"/>
      <c r="BL512" s="181" t="str">
        <f t="shared" si="233"/>
        <v/>
      </c>
      <c r="BM512" s="125"/>
    </row>
    <row r="513" spans="2:65" ht="15.75" customHeight="1">
      <c r="B513" s="231">
        <v>197</v>
      </c>
      <c r="C513" s="19"/>
      <c r="D513" s="18"/>
      <c r="E513" s="13"/>
      <c r="F513" s="13" t="s">
        <v>181</v>
      </c>
      <c r="G513" s="13"/>
      <c r="H513" s="13"/>
      <c r="I513" s="13"/>
      <c r="J513" s="13"/>
      <c r="K513" s="20"/>
      <c r="L513" s="66" t="s">
        <v>33</v>
      </c>
      <c r="M513" s="125"/>
      <c r="N513" s="81">
        <f>VLOOKUP($B513,'[1]09-10-11'!$A$4:$EA$400,MATCH(N$2, '[1]09-10-11'!$A$4:$EA$4, 0))</f>
        <v>27810</v>
      </c>
      <c r="O513" s="45"/>
      <c r="P513" s="81">
        <f>VLOOKUP($B513,'[1]09-10-11'!$A$4:$EA$400,MATCH(P$2, '[1]09-10-11'!$A$4:$EA$4, 0))</f>
        <v>30000</v>
      </c>
      <c r="Q513" s="81"/>
      <c r="R513" s="81">
        <f>VLOOKUP($B513,'[1]09-10-11'!$A$4:$EA$400,MATCH(R$2, '[1]09-10-11'!$A$4:$EA$4, 0))</f>
        <v>30000</v>
      </c>
      <c r="S513" s="81"/>
      <c r="T513" s="81" t="e">
        <f>VLOOKUP($B513,'[1]09-10-11'!$A$4:$EA$400,MATCH(T$2, '[1]09-10-11'!$A$4:$EA$4, 0))</f>
        <v>#N/A</v>
      </c>
      <c r="U513" s="81"/>
      <c r="V513" s="81">
        <f>VLOOKUP($B513,'[1]09-10-11'!$A$4:$EA$400,MATCH(V$2, '[1]09-10-11'!$A$4:$EA$4, 0))</f>
        <v>27960</v>
      </c>
      <c r="W513" s="81"/>
      <c r="X513" s="81">
        <f>VLOOKUP($B513,'[1]09-10-11'!$A$4:$EA$400,MATCH(X$2, '[1]09-10-11'!$A$4:$EA$4, 0))</f>
        <v>30000</v>
      </c>
      <c r="Y513" s="41"/>
      <c r="Z513" s="81">
        <f t="shared" si="214"/>
        <v>2040</v>
      </c>
      <c r="AA513" s="81"/>
      <c r="AB513" s="182">
        <f t="shared" si="215"/>
        <v>7.296137339055786E-2</v>
      </c>
      <c r="AC513" s="156"/>
      <c r="AD513" s="81">
        <f t="shared" si="216"/>
        <v>0</v>
      </c>
      <c r="AE513" s="81"/>
      <c r="AF513" s="182">
        <f t="shared" si="217"/>
        <v>0</v>
      </c>
      <c r="AG513" s="81"/>
      <c r="AH513" s="81">
        <f t="shared" si="218"/>
        <v>2190</v>
      </c>
      <c r="AI513" s="81"/>
      <c r="AJ513" s="182">
        <f t="shared" si="219"/>
        <v>7.8748651564185534E-2</v>
      </c>
      <c r="AK513" s="156"/>
      <c r="AL513" s="81">
        <f t="shared" si="220"/>
        <v>0</v>
      </c>
      <c r="AM513" s="81"/>
      <c r="AN513" s="182">
        <f t="shared" si="221"/>
        <v>0</v>
      </c>
      <c r="AP513" s="81" t="str">
        <f t="shared" si="222"/>
        <v/>
      </c>
      <c r="AQ513" s="81"/>
      <c r="AR513" s="182" t="e">
        <f t="shared" si="223"/>
        <v>#N/A</v>
      </c>
      <c r="AS513" s="81"/>
      <c r="AT513" s="81" t="str">
        <f t="shared" si="224"/>
        <v/>
      </c>
      <c r="AU513" s="81"/>
      <c r="AV513" s="182" t="e">
        <f t="shared" si="225"/>
        <v>#N/A</v>
      </c>
      <c r="AW513" s="81"/>
      <c r="AX513" s="81">
        <f t="shared" si="226"/>
        <v>150</v>
      </c>
      <c r="AY513" s="81"/>
      <c r="AZ513" s="182">
        <f t="shared" si="227"/>
        <v>5.3937432578208266E-3</v>
      </c>
      <c r="BA513" s="81"/>
      <c r="BB513" s="81">
        <f t="shared" si="228"/>
        <v>-2040</v>
      </c>
      <c r="BC513" s="81"/>
      <c r="BD513" s="182">
        <f t="shared" si="229"/>
        <v>-6.7999999999999949E-2</v>
      </c>
      <c r="BE513" s="81"/>
      <c r="BF513" s="81">
        <f t="shared" si="230"/>
        <v>-2040</v>
      </c>
      <c r="BG513" s="81"/>
      <c r="BH513" s="182">
        <f t="shared" si="231"/>
        <v>-6.7999999999999949E-2</v>
      </c>
      <c r="BJ513" s="81" t="str">
        <f t="shared" si="232"/>
        <v/>
      </c>
      <c r="BK513" s="81"/>
      <c r="BL513" s="182" t="e">
        <f t="shared" si="233"/>
        <v>#N/A</v>
      </c>
      <c r="BM513" s="81"/>
    </row>
    <row r="514" spans="2:65" ht="15.75" customHeight="1">
      <c r="B514" s="231"/>
      <c r="C514" s="19"/>
      <c r="D514" s="18"/>
      <c r="E514" s="13"/>
      <c r="F514" s="13"/>
      <c r="G514" s="13"/>
      <c r="H514" s="13"/>
      <c r="I514" s="13"/>
      <c r="J514" s="13"/>
      <c r="K514" s="20"/>
      <c r="L514" s="66"/>
      <c r="M514" s="125"/>
      <c r="N514" s="125"/>
      <c r="O514" s="45"/>
      <c r="P514" s="125"/>
      <c r="Q514" s="125"/>
      <c r="R514" s="125"/>
      <c r="S514" s="125"/>
      <c r="T514" s="125"/>
      <c r="U514" s="125"/>
      <c r="V514" s="125"/>
      <c r="W514" s="125"/>
      <c r="X514" s="125"/>
      <c r="Y514" s="125"/>
      <c r="Z514" s="41" t="str">
        <f t="shared" si="214"/>
        <v/>
      </c>
      <c r="AA514" s="125"/>
      <c r="AB514" s="181" t="str">
        <f t="shared" si="215"/>
        <v/>
      </c>
      <c r="AC514" s="161"/>
      <c r="AD514" s="41" t="str">
        <f t="shared" si="216"/>
        <v/>
      </c>
      <c r="AE514" s="125"/>
      <c r="AF514" s="181" t="str">
        <f t="shared" si="217"/>
        <v/>
      </c>
      <c r="AG514" s="125"/>
      <c r="AH514" s="41" t="str">
        <f t="shared" si="218"/>
        <v/>
      </c>
      <c r="AI514" s="125"/>
      <c r="AJ514" s="181" t="str">
        <f t="shared" si="219"/>
        <v/>
      </c>
      <c r="AK514" s="161"/>
      <c r="AL514" s="41" t="str">
        <f t="shared" si="220"/>
        <v/>
      </c>
      <c r="AM514" s="125"/>
      <c r="AN514" s="181" t="str">
        <f t="shared" si="221"/>
        <v/>
      </c>
      <c r="AP514" s="41" t="str">
        <f t="shared" si="222"/>
        <v/>
      </c>
      <c r="AQ514" s="125"/>
      <c r="AR514" s="181" t="str">
        <f t="shared" si="223"/>
        <v/>
      </c>
      <c r="AS514" s="125"/>
      <c r="AT514" s="41" t="str">
        <f t="shared" si="224"/>
        <v/>
      </c>
      <c r="AU514" s="125"/>
      <c r="AV514" s="181" t="str">
        <f t="shared" si="225"/>
        <v/>
      </c>
      <c r="AW514" s="125"/>
      <c r="AX514" s="41" t="str">
        <f t="shared" si="226"/>
        <v/>
      </c>
      <c r="AY514" s="125"/>
      <c r="AZ514" s="181" t="str">
        <f t="shared" si="227"/>
        <v/>
      </c>
      <c r="BA514" s="125"/>
      <c r="BB514" s="41" t="str">
        <f t="shared" si="228"/>
        <v/>
      </c>
      <c r="BC514" s="125"/>
      <c r="BD514" s="181" t="str">
        <f t="shared" si="229"/>
        <v/>
      </c>
      <c r="BE514" s="125"/>
      <c r="BF514" s="41" t="str">
        <f t="shared" si="230"/>
        <v/>
      </c>
      <c r="BG514" s="125"/>
      <c r="BH514" s="181" t="str">
        <f t="shared" si="231"/>
        <v/>
      </c>
      <c r="BJ514" s="41" t="str">
        <f t="shared" si="232"/>
        <v/>
      </c>
      <c r="BK514" s="125"/>
      <c r="BL514" s="181" t="str">
        <f t="shared" si="233"/>
        <v/>
      </c>
      <c r="BM514" s="125"/>
    </row>
    <row r="515" spans="2:65" ht="15.75" customHeight="1">
      <c r="B515" s="231"/>
      <c r="C515" s="19"/>
      <c r="D515" s="18"/>
      <c r="E515" s="13"/>
      <c r="F515" s="13"/>
      <c r="G515" s="13"/>
      <c r="H515" s="13"/>
      <c r="I515" s="13" t="s">
        <v>39</v>
      </c>
      <c r="J515" s="13"/>
      <c r="K515" s="20"/>
      <c r="L515" s="66"/>
      <c r="M515" s="125"/>
      <c r="N515" s="41">
        <f>SUM(N511:N513)</f>
        <v>53472</v>
      </c>
      <c r="O515" s="45"/>
      <c r="P515" s="41">
        <f>SUM(P511:P513)</f>
        <v>55662</v>
      </c>
      <c r="Q515" s="41"/>
      <c r="R515" s="41">
        <f>SUM(R511:R513)</f>
        <v>60000</v>
      </c>
      <c r="S515" s="41"/>
      <c r="T515" s="41" t="e">
        <f>SUM(T511:T513)</f>
        <v>#N/A</v>
      </c>
      <c r="U515" s="41"/>
      <c r="V515" s="41">
        <f>SUM(V511:V513)</f>
        <v>55559</v>
      </c>
      <c r="W515" s="41"/>
      <c r="X515" s="41">
        <f>SUM(X511:X513)</f>
        <v>55662</v>
      </c>
      <c r="Y515" s="41"/>
      <c r="Z515" s="41">
        <f t="shared" si="214"/>
        <v>103</v>
      </c>
      <c r="AA515" s="41"/>
      <c r="AB515" s="181">
        <f t="shared" si="215"/>
        <v>1.8538850591263145E-3</v>
      </c>
      <c r="AC515" s="161"/>
      <c r="AD515" s="41">
        <f t="shared" si="216"/>
        <v>0</v>
      </c>
      <c r="AE515" s="41"/>
      <c r="AF515" s="181">
        <f t="shared" si="217"/>
        <v>0</v>
      </c>
      <c r="AG515" s="41"/>
      <c r="AH515" s="41">
        <f t="shared" si="218"/>
        <v>2190</v>
      </c>
      <c r="AI515" s="41"/>
      <c r="AJ515" s="181">
        <f t="shared" si="219"/>
        <v>4.0956014362657056E-2</v>
      </c>
      <c r="AK515" s="161"/>
      <c r="AL515" s="41">
        <f t="shared" si="220"/>
        <v>-4338</v>
      </c>
      <c r="AM515" s="41"/>
      <c r="AN515" s="181">
        <f t="shared" si="221"/>
        <v>-7.2300000000000031E-2</v>
      </c>
      <c r="AP515" s="41" t="str">
        <f t="shared" si="222"/>
        <v/>
      </c>
      <c r="AQ515" s="41"/>
      <c r="AR515" s="181" t="e">
        <f t="shared" si="223"/>
        <v>#N/A</v>
      </c>
      <c r="AS515" s="41"/>
      <c r="AT515" s="41" t="str">
        <f t="shared" si="224"/>
        <v/>
      </c>
      <c r="AU515" s="41"/>
      <c r="AV515" s="181" t="e">
        <f t="shared" si="225"/>
        <v>#N/A</v>
      </c>
      <c r="AW515" s="41"/>
      <c r="AX515" s="41">
        <f t="shared" si="226"/>
        <v>2087</v>
      </c>
      <c r="AY515" s="41"/>
      <c r="AZ515" s="181">
        <f t="shared" si="227"/>
        <v>3.9029772591262724E-2</v>
      </c>
      <c r="BA515" s="41"/>
      <c r="BB515" s="41">
        <f t="shared" si="228"/>
        <v>-103</v>
      </c>
      <c r="BC515" s="41"/>
      <c r="BD515" s="181">
        <f t="shared" si="229"/>
        <v>-1.8504545291222474E-3</v>
      </c>
      <c r="BE515" s="41"/>
      <c r="BF515" s="41">
        <f t="shared" si="230"/>
        <v>-4441</v>
      </c>
      <c r="BG515" s="41"/>
      <c r="BH515" s="181">
        <f t="shared" si="231"/>
        <v>-7.401666666666662E-2</v>
      </c>
      <c r="BJ515" s="41" t="str">
        <f t="shared" si="232"/>
        <v/>
      </c>
      <c r="BK515" s="41"/>
      <c r="BL515" s="181" t="e">
        <f t="shared" si="233"/>
        <v>#N/A</v>
      </c>
      <c r="BM515" s="41"/>
    </row>
    <row r="516" spans="2:65" ht="15.75" customHeight="1">
      <c r="B516" s="231"/>
      <c r="C516" s="19"/>
      <c r="D516" s="18"/>
      <c r="E516" s="13"/>
      <c r="F516" s="13"/>
      <c r="G516" s="13"/>
      <c r="H516" s="13"/>
      <c r="I516" s="13"/>
      <c r="J516" s="13"/>
      <c r="K516" s="20"/>
      <c r="L516" s="66"/>
      <c r="M516" s="125"/>
      <c r="N516" s="125"/>
      <c r="O516" s="45"/>
      <c r="P516" s="125"/>
      <c r="Q516" s="125"/>
      <c r="R516" s="125"/>
      <c r="S516" s="125"/>
      <c r="T516" s="125"/>
      <c r="U516" s="125"/>
      <c r="V516" s="125"/>
      <c r="W516" s="125"/>
      <c r="X516" s="125"/>
      <c r="Y516" s="125"/>
      <c r="Z516" s="41" t="str">
        <f t="shared" si="214"/>
        <v/>
      </c>
      <c r="AA516" s="125"/>
      <c r="AB516" s="181" t="str">
        <f t="shared" si="215"/>
        <v/>
      </c>
      <c r="AC516" s="161"/>
      <c r="AD516" s="41" t="str">
        <f t="shared" si="216"/>
        <v/>
      </c>
      <c r="AE516" s="125"/>
      <c r="AF516" s="181" t="str">
        <f t="shared" si="217"/>
        <v/>
      </c>
      <c r="AG516" s="125"/>
      <c r="AH516" s="41" t="str">
        <f t="shared" si="218"/>
        <v/>
      </c>
      <c r="AI516" s="125"/>
      <c r="AJ516" s="181" t="str">
        <f t="shared" si="219"/>
        <v/>
      </c>
      <c r="AK516" s="161"/>
      <c r="AL516" s="41" t="str">
        <f t="shared" si="220"/>
        <v/>
      </c>
      <c r="AM516" s="125"/>
      <c r="AN516" s="181" t="str">
        <f t="shared" si="221"/>
        <v/>
      </c>
      <c r="AP516" s="41" t="str">
        <f t="shared" si="222"/>
        <v/>
      </c>
      <c r="AQ516" s="125"/>
      <c r="AR516" s="181" t="str">
        <f t="shared" si="223"/>
        <v/>
      </c>
      <c r="AS516" s="125"/>
      <c r="AT516" s="41" t="str">
        <f t="shared" si="224"/>
        <v/>
      </c>
      <c r="AU516" s="125"/>
      <c r="AV516" s="181" t="str">
        <f t="shared" si="225"/>
        <v/>
      </c>
      <c r="AW516" s="125"/>
      <c r="AX516" s="41" t="str">
        <f t="shared" si="226"/>
        <v/>
      </c>
      <c r="AY516" s="125"/>
      <c r="AZ516" s="181" t="str">
        <f t="shared" si="227"/>
        <v/>
      </c>
      <c r="BA516" s="125"/>
      <c r="BB516" s="41" t="str">
        <f t="shared" si="228"/>
        <v/>
      </c>
      <c r="BC516" s="125"/>
      <c r="BD516" s="181" t="str">
        <f t="shared" si="229"/>
        <v/>
      </c>
      <c r="BE516" s="125"/>
      <c r="BF516" s="41" t="str">
        <f t="shared" si="230"/>
        <v/>
      </c>
      <c r="BG516" s="125"/>
      <c r="BH516" s="181" t="str">
        <f t="shared" si="231"/>
        <v/>
      </c>
      <c r="BJ516" s="41" t="str">
        <f t="shared" si="232"/>
        <v/>
      </c>
      <c r="BK516" s="125"/>
      <c r="BL516" s="181" t="str">
        <f t="shared" si="233"/>
        <v/>
      </c>
      <c r="BM516" s="125"/>
    </row>
    <row r="517" spans="2:65" ht="15.75" customHeight="1">
      <c r="B517" s="231"/>
      <c r="C517" s="19"/>
      <c r="D517" s="18" t="s">
        <v>14</v>
      </c>
      <c r="E517" s="13" t="s">
        <v>168</v>
      </c>
      <c r="F517" s="13"/>
      <c r="G517" s="13"/>
      <c r="H517" s="13"/>
      <c r="I517" s="13"/>
      <c r="J517" s="13"/>
      <c r="K517" s="20"/>
      <c r="L517" s="66"/>
      <c r="M517" s="125"/>
      <c r="N517" s="125"/>
      <c r="O517" s="45"/>
      <c r="P517" s="125"/>
      <c r="Q517" s="125"/>
      <c r="R517" s="125"/>
      <c r="S517" s="125"/>
      <c r="T517" s="125"/>
      <c r="U517" s="125"/>
      <c r="V517" s="125"/>
      <c r="W517" s="125"/>
      <c r="X517" s="125"/>
      <c r="Y517" s="125"/>
      <c r="Z517" s="41" t="str">
        <f t="shared" si="214"/>
        <v/>
      </c>
      <c r="AA517" s="125"/>
      <c r="AB517" s="181" t="str">
        <f t="shared" si="215"/>
        <v/>
      </c>
      <c r="AC517" s="161"/>
      <c r="AD517" s="41" t="str">
        <f t="shared" si="216"/>
        <v/>
      </c>
      <c r="AE517" s="125"/>
      <c r="AF517" s="181" t="str">
        <f t="shared" si="217"/>
        <v/>
      </c>
      <c r="AG517" s="125"/>
      <c r="AH517" s="41" t="str">
        <f t="shared" si="218"/>
        <v/>
      </c>
      <c r="AI517" s="125"/>
      <c r="AJ517" s="181" t="str">
        <f t="shared" si="219"/>
        <v/>
      </c>
      <c r="AK517" s="161"/>
      <c r="AL517" s="41" t="str">
        <f t="shared" si="220"/>
        <v/>
      </c>
      <c r="AM517" s="125"/>
      <c r="AN517" s="181" t="str">
        <f t="shared" si="221"/>
        <v/>
      </c>
      <c r="AP517" s="41" t="str">
        <f t="shared" si="222"/>
        <v/>
      </c>
      <c r="AQ517" s="125"/>
      <c r="AR517" s="181" t="str">
        <f t="shared" si="223"/>
        <v/>
      </c>
      <c r="AS517" s="125"/>
      <c r="AT517" s="41" t="str">
        <f t="shared" si="224"/>
        <v/>
      </c>
      <c r="AU517" s="125"/>
      <c r="AV517" s="181" t="str">
        <f t="shared" si="225"/>
        <v/>
      </c>
      <c r="AW517" s="125"/>
      <c r="AX517" s="41" t="str">
        <f t="shared" si="226"/>
        <v/>
      </c>
      <c r="AY517" s="125"/>
      <c r="AZ517" s="181" t="str">
        <f t="shared" si="227"/>
        <v/>
      </c>
      <c r="BA517" s="125"/>
      <c r="BB517" s="41" t="str">
        <f t="shared" si="228"/>
        <v/>
      </c>
      <c r="BC517" s="125"/>
      <c r="BD517" s="181" t="str">
        <f t="shared" si="229"/>
        <v/>
      </c>
      <c r="BE517" s="125"/>
      <c r="BF517" s="41" t="str">
        <f t="shared" si="230"/>
        <v/>
      </c>
      <c r="BG517" s="125"/>
      <c r="BH517" s="181" t="str">
        <f t="shared" si="231"/>
        <v/>
      </c>
      <c r="BJ517" s="41" t="str">
        <f t="shared" si="232"/>
        <v/>
      </c>
      <c r="BK517" s="125"/>
      <c r="BL517" s="181" t="str">
        <f t="shared" si="233"/>
        <v/>
      </c>
      <c r="BM517" s="125"/>
    </row>
    <row r="518" spans="2:65" ht="15.75" customHeight="1">
      <c r="B518" s="231">
        <v>198</v>
      </c>
      <c r="C518" s="19"/>
      <c r="D518" s="13"/>
      <c r="E518" s="13"/>
      <c r="F518" s="13" t="s">
        <v>84</v>
      </c>
      <c r="G518" s="13"/>
      <c r="H518" s="13"/>
      <c r="I518" s="13"/>
      <c r="J518" s="13"/>
      <c r="K518" s="13"/>
      <c r="L518" s="66" t="s">
        <v>29</v>
      </c>
      <c r="M518" s="125"/>
      <c r="N518" s="41">
        <f>VLOOKUP($B518,'[1]09-10-11'!$A$4:$EA$400,MATCH(N$2, '[1]09-10-11'!$A$4:$EA$4, 0))</f>
        <v>12833</v>
      </c>
      <c r="O518" s="45"/>
      <c r="P518" s="41">
        <f>VLOOKUP($B518,'[1]09-10-11'!$A$4:$EA$400,MATCH(P$2, '[1]09-10-11'!$A$4:$EA$4, 0))</f>
        <v>12833</v>
      </c>
      <c r="Q518" s="41"/>
      <c r="R518" s="41">
        <f>VLOOKUP($B518,'[1]09-10-11'!$A$4:$EA$400,MATCH(R$2, '[1]09-10-11'!$A$4:$EA$4, 0))</f>
        <v>13090</v>
      </c>
      <c r="S518" s="41"/>
      <c r="T518" s="41" t="e">
        <f>VLOOKUP($B518,'[1]09-10-11'!$A$4:$EA$400,MATCH(T$2, '[1]09-10-11'!$A$4:$EA$4, 0))</f>
        <v>#N/A</v>
      </c>
      <c r="U518" s="41"/>
      <c r="V518" s="41">
        <f>VLOOKUP($B518,'[1]09-10-11'!$A$4:$EA$400,MATCH(V$2, '[1]09-10-11'!$A$4:$EA$4, 0))</f>
        <v>13802</v>
      </c>
      <c r="W518" s="41"/>
      <c r="X518" s="41">
        <f>VLOOKUP($B518,'[1]09-10-11'!$A$4:$EA$400,MATCH(X$2, '[1]09-10-11'!$A$4:$EA$4, 0))</f>
        <v>12833</v>
      </c>
      <c r="Y518" s="41"/>
      <c r="Z518" s="41">
        <f t="shared" si="214"/>
        <v>-969</v>
      </c>
      <c r="AA518" s="41"/>
      <c r="AB518" s="181">
        <f t="shared" si="215"/>
        <v>-7.0207216345457235E-2</v>
      </c>
      <c r="AC518" s="161"/>
      <c r="AD518" s="41">
        <f t="shared" si="216"/>
        <v>0</v>
      </c>
      <c r="AE518" s="41"/>
      <c r="AF518" s="181">
        <f t="shared" si="217"/>
        <v>0</v>
      </c>
      <c r="AG518" s="41"/>
      <c r="AH518" s="41">
        <f t="shared" si="218"/>
        <v>0</v>
      </c>
      <c r="AI518" s="41"/>
      <c r="AJ518" s="181">
        <f t="shared" si="219"/>
        <v>0</v>
      </c>
      <c r="AK518" s="161"/>
      <c r="AL518" s="41">
        <f t="shared" si="220"/>
        <v>-257</v>
      </c>
      <c r="AM518" s="41"/>
      <c r="AN518" s="181">
        <f t="shared" si="221"/>
        <v>-1.9633307868601957E-2</v>
      </c>
      <c r="AP518" s="41" t="str">
        <f t="shared" si="222"/>
        <v/>
      </c>
      <c r="AQ518" s="41"/>
      <c r="AR518" s="181" t="e">
        <f t="shared" si="223"/>
        <v>#N/A</v>
      </c>
      <c r="AS518" s="41"/>
      <c r="AT518" s="41" t="str">
        <f t="shared" si="224"/>
        <v/>
      </c>
      <c r="AU518" s="41"/>
      <c r="AV518" s="181" t="e">
        <f t="shared" si="225"/>
        <v>#N/A</v>
      </c>
      <c r="AW518" s="41"/>
      <c r="AX518" s="41">
        <f t="shared" si="226"/>
        <v>969</v>
      </c>
      <c r="AY518" s="41"/>
      <c r="AZ518" s="181">
        <f t="shared" si="227"/>
        <v>7.5508454765058852E-2</v>
      </c>
      <c r="BA518" s="41"/>
      <c r="BB518" s="41">
        <f t="shared" si="228"/>
        <v>969</v>
      </c>
      <c r="BC518" s="41"/>
      <c r="BD518" s="181">
        <f t="shared" si="229"/>
        <v>7.5508454765058852E-2</v>
      </c>
      <c r="BE518" s="41"/>
      <c r="BF518" s="41">
        <f t="shared" si="230"/>
        <v>712</v>
      </c>
      <c r="BG518" s="41"/>
      <c r="BH518" s="181">
        <f t="shared" si="231"/>
        <v>5.4392666157372149E-2</v>
      </c>
      <c r="BJ518" s="41" t="str">
        <f t="shared" si="232"/>
        <v/>
      </c>
      <c r="BK518" s="41"/>
      <c r="BL518" s="181" t="e">
        <f t="shared" si="233"/>
        <v>#N/A</v>
      </c>
      <c r="BM518" s="41"/>
    </row>
    <row r="519" spans="2:65" ht="15.75" customHeight="1">
      <c r="B519" s="231"/>
      <c r="C519" s="19"/>
      <c r="D519" s="18" t="s">
        <v>16</v>
      </c>
      <c r="E519" s="13" t="s">
        <v>246</v>
      </c>
      <c r="F519" s="13"/>
      <c r="G519" s="13"/>
      <c r="H519" s="13"/>
      <c r="I519" s="13"/>
      <c r="J519" s="13"/>
      <c r="K519" s="13"/>
      <c r="L519" s="66"/>
      <c r="M519" s="125"/>
      <c r="N519" s="125"/>
      <c r="O519" s="45"/>
      <c r="P519" s="125"/>
      <c r="Q519" s="125"/>
      <c r="R519" s="125"/>
      <c r="S519" s="125"/>
      <c r="T519" s="125"/>
      <c r="U519" s="125"/>
      <c r="V519" s="125"/>
      <c r="W519" s="125"/>
      <c r="X519" s="125"/>
      <c r="Y519" s="125"/>
      <c r="Z519" s="41" t="str">
        <f t="shared" si="214"/>
        <v/>
      </c>
      <c r="AA519" s="125"/>
      <c r="AB519" s="181" t="str">
        <f t="shared" si="215"/>
        <v/>
      </c>
      <c r="AC519" s="161"/>
      <c r="AD519" s="41" t="str">
        <f t="shared" si="216"/>
        <v/>
      </c>
      <c r="AE519" s="125"/>
      <c r="AF519" s="181" t="str">
        <f t="shared" si="217"/>
        <v/>
      </c>
      <c r="AG519" s="125"/>
      <c r="AH519" s="41" t="str">
        <f t="shared" si="218"/>
        <v/>
      </c>
      <c r="AI519" s="125"/>
      <c r="AJ519" s="181" t="str">
        <f t="shared" si="219"/>
        <v/>
      </c>
      <c r="AK519" s="161"/>
      <c r="AL519" s="41" t="str">
        <f t="shared" si="220"/>
        <v/>
      </c>
      <c r="AM519" s="125"/>
      <c r="AN519" s="181" t="str">
        <f t="shared" si="221"/>
        <v/>
      </c>
      <c r="AP519" s="41" t="str">
        <f t="shared" si="222"/>
        <v/>
      </c>
      <c r="AQ519" s="125"/>
      <c r="AR519" s="181" t="str">
        <f t="shared" si="223"/>
        <v/>
      </c>
      <c r="AS519" s="125"/>
      <c r="AT519" s="41" t="str">
        <f t="shared" si="224"/>
        <v/>
      </c>
      <c r="AU519" s="125"/>
      <c r="AV519" s="181" t="str">
        <f t="shared" si="225"/>
        <v/>
      </c>
      <c r="AW519" s="125"/>
      <c r="AX519" s="41" t="str">
        <f t="shared" si="226"/>
        <v/>
      </c>
      <c r="AY519" s="125"/>
      <c r="AZ519" s="181" t="str">
        <f t="shared" si="227"/>
        <v/>
      </c>
      <c r="BA519" s="125"/>
      <c r="BB519" s="41" t="str">
        <f t="shared" si="228"/>
        <v/>
      </c>
      <c r="BC519" s="125"/>
      <c r="BD519" s="181" t="str">
        <f t="shared" si="229"/>
        <v/>
      </c>
      <c r="BE519" s="125"/>
      <c r="BF519" s="41" t="str">
        <f t="shared" si="230"/>
        <v/>
      </c>
      <c r="BG519" s="125"/>
      <c r="BH519" s="181" t="str">
        <f t="shared" si="231"/>
        <v/>
      </c>
      <c r="BJ519" s="41" t="str">
        <f t="shared" si="232"/>
        <v/>
      </c>
      <c r="BK519" s="125"/>
      <c r="BL519" s="181" t="str">
        <f t="shared" si="233"/>
        <v/>
      </c>
      <c r="BM519" s="125"/>
    </row>
    <row r="520" spans="2:65" ht="15.75" customHeight="1">
      <c r="B520" s="231">
        <v>199</v>
      </c>
      <c r="C520" s="19"/>
      <c r="D520" s="13"/>
      <c r="E520" s="13"/>
      <c r="F520" s="13" t="s">
        <v>182</v>
      </c>
      <c r="G520" s="13"/>
      <c r="H520" s="13"/>
      <c r="I520" s="13"/>
      <c r="J520" s="13"/>
      <c r="K520" s="13"/>
      <c r="L520" s="66" t="s">
        <v>33</v>
      </c>
      <c r="M520" s="125"/>
      <c r="N520" s="81">
        <f>VLOOKUP($B520,'[1]09-10-11'!$A$4:$EA$400,MATCH(N$2, '[1]09-10-11'!$A$4:$EA$4, 0))</f>
        <v>13905</v>
      </c>
      <c r="O520" s="45"/>
      <c r="P520" s="81">
        <f>VLOOKUP($B520,'[1]09-10-11'!$A$4:$EA$400,MATCH(P$2, '[1]09-10-11'!$A$4:$EA$4, 0))</f>
        <v>15000</v>
      </c>
      <c r="Q520" s="81"/>
      <c r="R520" s="81">
        <f>VLOOKUP($B520,'[1]09-10-11'!$A$4:$EA$400,MATCH(R$2, '[1]09-10-11'!$A$4:$EA$4, 0))</f>
        <v>15000</v>
      </c>
      <c r="S520" s="81"/>
      <c r="T520" s="81" t="e">
        <f>VLOOKUP($B520,'[1]09-10-11'!$A$4:$EA$400,MATCH(T$2, '[1]09-10-11'!$A$4:$EA$4, 0))</f>
        <v>#N/A</v>
      </c>
      <c r="U520" s="81"/>
      <c r="V520" s="81">
        <f>VLOOKUP($B520,'[1]09-10-11'!$A$4:$EA$400,MATCH(V$2, '[1]09-10-11'!$A$4:$EA$4, 0))</f>
        <v>13980</v>
      </c>
      <c r="W520" s="81"/>
      <c r="X520" s="81">
        <f>VLOOKUP($B520,'[1]09-10-11'!$A$4:$EA$400,MATCH(X$2, '[1]09-10-11'!$A$4:$EA$4, 0))</f>
        <v>15000</v>
      </c>
      <c r="Y520" s="41"/>
      <c r="Z520" s="81">
        <f t="shared" si="214"/>
        <v>1020</v>
      </c>
      <c r="AA520" s="81"/>
      <c r="AB520" s="182">
        <f t="shared" si="215"/>
        <v>7.296137339055786E-2</v>
      </c>
      <c r="AC520" s="156"/>
      <c r="AD520" s="81">
        <f t="shared" si="216"/>
        <v>0</v>
      </c>
      <c r="AE520" s="81"/>
      <c r="AF520" s="182">
        <f t="shared" si="217"/>
        <v>0</v>
      </c>
      <c r="AG520" s="41"/>
      <c r="AH520" s="81">
        <f t="shared" si="218"/>
        <v>1095</v>
      </c>
      <c r="AI520" s="81"/>
      <c r="AJ520" s="182">
        <f t="shared" si="219"/>
        <v>7.8748651564185534E-2</v>
      </c>
      <c r="AK520" s="156"/>
      <c r="AL520" s="81">
        <f t="shared" si="220"/>
        <v>0</v>
      </c>
      <c r="AM520" s="81"/>
      <c r="AN520" s="182">
        <f t="shared" si="221"/>
        <v>0</v>
      </c>
      <c r="AP520" s="81" t="str">
        <f t="shared" si="222"/>
        <v/>
      </c>
      <c r="AQ520" s="81"/>
      <c r="AR520" s="182" t="e">
        <f t="shared" si="223"/>
        <v>#N/A</v>
      </c>
      <c r="AS520" s="41"/>
      <c r="AT520" s="81" t="str">
        <f t="shared" si="224"/>
        <v/>
      </c>
      <c r="AU520" s="81"/>
      <c r="AV520" s="182" t="e">
        <f t="shared" si="225"/>
        <v>#N/A</v>
      </c>
      <c r="AW520" s="41"/>
      <c r="AX520" s="81">
        <f t="shared" si="226"/>
        <v>75</v>
      </c>
      <c r="AY520" s="81"/>
      <c r="AZ520" s="182">
        <f t="shared" si="227"/>
        <v>5.3937432578208266E-3</v>
      </c>
      <c r="BA520" s="41"/>
      <c r="BB520" s="81">
        <f t="shared" si="228"/>
        <v>-1020</v>
      </c>
      <c r="BC520" s="81"/>
      <c r="BD520" s="182">
        <f t="shared" si="229"/>
        <v>-6.7999999999999949E-2</v>
      </c>
      <c r="BE520" s="41"/>
      <c r="BF520" s="81">
        <f t="shared" si="230"/>
        <v>-1020</v>
      </c>
      <c r="BG520" s="81"/>
      <c r="BH520" s="182">
        <f t="shared" si="231"/>
        <v>-6.7999999999999949E-2</v>
      </c>
      <c r="BJ520" s="81" t="str">
        <f t="shared" si="232"/>
        <v/>
      </c>
      <c r="BK520" s="81"/>
      <c r="BL520" s="182" t="e">
        <f t="shared" si="233"/>
        <v>#N/A</v>
      </c>
      <c r="BM520" s="41"/>
    </row>
    <row r="521" spans="2:65" ht="15.75" customHeight="1">
      <c r="B521" s="231"/>
      <c r="C521" s="19"/>
      <c r="D521" s="13"/>
      <c r="E521" s="13"/>
      <c r="F521" s="13"/>
      <c r="G521" s="13"/>
      <c r="H521" s="13"/>
      <c r="I521" s="13"/>
      <c r="J521" s="13"/>
      <c r="K521" s="13"/>
      <c r="L521" s="66"/>
      <c r="M521" s="125"/>
      <c r="N521" s="125"/>
      <c r="O521" s="45"/>
      <c r="P521" s="125"/>
      <c r="Q521" s="125"/>
      <c r="R521" s="125"/>
      <c r="S521" s="125"/>
      <c r="T521" s="125"/>
      <c r="U521" s="125"/>
      <c r="V521" s="125"/>
      <c r="W521" s="125"/>
      <c r="X521" s="125"/>
      <c r="Y521" s="125"/>
      <c r="Z521" s="41" t="str">
        <f t="shared" si="214"/>
        <v/>
      </c>
      <c r="AA521" s="125"/>
      <c r="AB521" s="181" t="str">
        <f t="shared" si="215"/>
        <v/>
      </c>
      <c r="AC521" s="161"/>
      <c r="AD521" s="41" t="str">
        <f t="shared" si="216"/>
        <v/>
      </c>
      <c r="AE521" s="125"/>
      <c r="AF521" s="181" t="str">
        <f t="shared" si="217"/>
        <v/>
      </c>
      <c r="AG521" s="125"/>
      <c r="AH521" s="41" t="str">
        <f t="shared" si="218"/>
        <v/>
      </c>
      <c r="AI521" s="125"/>
      <c r="AJ521" s="181" t="str">
        <f t="shared" si="219"/>
        <v/>
      </c>
      <c r="AK521" s="161"/>
      <c r="AL521" s="41" t="str">
        <f t="shared" si="220"/>
        <v/>
      </c>
      <c r="AM521" s="125"/>
      <c r="AN521" s="181" t="str">
        <f t="shared" si="221"/>
        <v/>
      </c>
      <c r="AP521" s="41" t="str">
        <f t="shared" si="222"/>
        <v/>
      </c>
      <c r="AQ521" s="125"/>
      <c r="AR521" s="181" t="str">
        <f t="shared" si="223"/>
        <v/>
      </c>
      <c r="AS521" s="125"/>
      <c r="AT521" s="41" t="str">
        <f t="shared" si="224"/>
        <v/>
      </c>
      <c r="AU521" s="125"/>
      <c r="AV521" s="181" t="str">
        <f t="shared" si="225"/>
        <v/>
      </c>
      <c r="AW521" s="125"/>
      <c r="AX521" s="41" t="str">
        <f t="shared" si="226"/>
        <v/>
      </c>
      <c r="AY521" s="125"/>
      <c r="AZ521" s="181" t="str">
        <f t="shared" si="227"/>
        <v/>
      </c>
      <c r="BA521" s="125"/>
      <c r="BB521" s="41" t="str">
        <f t="shared" si="228"/>
        <v/>
      </c>
      <c r="BC521" s="125"/>
      <c r="BD521" s="181" t="str">
        <f t="shared" si="229"/>
        <v/>
      </c>
      <c r="BE521" s="125"/>
      <c r="BF521" s="41" t="str">
        <f t="shared" si="230"/>
        <v/>
      </c>
      <c r="BG521" s="125"/>
      <c r="BH521" s="181" t="str">
        <f t="shared" si="231"/>
        <v/>
      </c>
      <c r="BJ521" s="41" t="str">
        <f t="shared" si="232"/>
        <v/>
      </c>
      <c r="BK521" s="125"/>
      <c r="BL521" s="181" t="str">
        <f t="shared" si="233"/>
        <v/>
      </c>
      <c r="BM521" s="125"/>
    </row>
    <row r="522" spans="2:65" ht="15.75" customHeight="1">
      <c r="B522" s="231"/>
      <c r="C522" s="19"/>
      <c r="D522" s="13"/>
      <c r="E522" s="13"/>
      <c r="F522" s="13"/>
      <c r="G522" s="13"/>
      <c r="H522" s="13"/>
      <c r="I522" s="13" t="s">
        <v>39</v>
      </c>
      <c r="J522" s="13"/>
      <c r="K522" s="13"/>
      <c r="L522" s="66"/>
      <c r="M522" s="125"/>
      <c r="N522" s="41">
        <f>SUM(N518:N520)</f>
        <v>26738</v>
      </c>
      <c r="O522" s="45"/>
      <c r="P522" s="41">
        <f>SUM(P518:P520)</f>
        <v>27833</v>
      </c>
      <c r="Q522" s="41"/>
      <c r="R522" s="41">
        <f>SUM(R518:R520)</f>
        <v>28090</v>
      </c>
      <c r="S522" s="41"/>
      <c r="T522" s="41" t="e">
        <f>SUM(T518:T520)</f>
        <v>#N/A</v>
      </c>
      <c r="U522" s="41"/>
      <c r="V522" s="41">
        <f>SUM(V518:V520)</f>
        <v>27782</v>
      </c>
      <c r="W522" s="41"/>
      <c r="X522" s="41">
        <f>SUM(X518:X520)</f>
        <v>27833</v>
      </c>
      <c r="Y522" s="41"/>
      <c r="Z522" s="41">
        <f t="shared" si="214"/>
        <v>51</v>
      </c>
      <c r="AA522" s="41"/>
      <c r="AB522" s="181">
        <f t="shared" si="215"/>
        <v>1.8357209704125133E-3</v>
      </c>
      <c r="AC522" s="161"/>
      <c r="AD522" s="41">
        <f t="shared" si="216"/>
        <v>0</v>
      </c>
      <c r="AE522" s="41"/>
      <c r="AF522" s="181">
        <f t="shared" si="217"/>
        <v>0</v>
      </c>
      <c r="AG522" s="41"/>
      <c r="AH522" s="41">
        <f t="shared" si="218"/>
        <v>1095</v>
      </c>
      <c r="AI522" s="41"/>
      <c r="AJ522" s="181">
        <f t="shared" si="219"/>
        <v>4.0952950856459003E-2</v>
      </c>
      <c r="AK522" s="161"/>
      <c r="AL522" s="41">
        <f t="shared" si="220"/>
        <v>-257</v>
      </c>
      <c r="AM522" s="41"/>
      <c r="AN522" s="181">
        <f t="shared" si="221"/>
        <v>-9.149163403346372E-3</v>
      </c>
      <c r="AP522" s="41" t="str">
        <f t="shared" si="222"/>
        <v/>
      </c>
      <c r="AQ522" s="41"/>
      <c r="AR522" s="181" t="e">
        <f t="shared" si="223"/>
        <v>#N/A</v>
      </c>
      <c r="AS522" s="41"/>
      <c r="AT522" s="41" t="str">
        <f t="shared" si="224"/>
        <v/>
      </c>
      <c r="AU522" s="41"/>
      <c r="AV522" s="181" t="e">
        <f t="shared" si="225"/>
        <v>#N/A</v>
      </c>
      <c r="AW522" s="41"/>
      <c r="AX522" s="41">
        <f t="shared" si="226"/>
        <v>1044</v>
      </c>
      <c r="AY522" s="41"/>
      <c r="AZ522" s="181">
        <f t="shared" si="227"/>
        <v>3.9045553145336198E-2</v>
      </c>
      <c r="BA522" s="41"/>
      <c r="BB522" s="41">
        <f t="shared" si="228"/>
        <v>-51</v>
      </c>
      <c r="BC522" s="41"/>
      <c r="BD522" s="181">
        <f t="shared" si="229"/>
        <v>-1.8323572737397598E-3</v>
      </c>
      <c r="BE522" s="41"/>
      <c r="BF522" s="41">
        <f t="shared" si="230"/>
        <v>-308</v>
      </c>
      <c r="BG522" s="41"/>
      <c r="BH522" s="181">
        <f t="shared" si="231"/>
        <v>-1.0964756140975473E-2</v>
      </c>
      <c r="BJ522" s="41" t="str">
        <f t="shared" si="232"/>
        <v/>
      </c>
      <c r="BK522" s="41"/>
      <c r="BL522" s="181" t="e">
        <f t="shared" si="233"/>
        <v>#N/A</v>
      </c>
      <c r="BM522" s="41"/>
    </row>
    <row r="523" spans="2:65" ht="15.75" customHeight="1">
      <c r="B523" s="231"/>
      <c r="C523" s="19"/>
      <c r="D523" s="13"/>
      <c r="E523" s="13"/>
      <c r="F523" s="13"/>
      <c r="G523" s="13"/>
      <c r="H523" s="13"/>
      <c r="I523" s="13"/>
      <c r="J523" s="13"/>
      <c r="K523" s="13"/>
      <c r="L523" s="66"/>
      <c r="M523" s="125"/>
      <c r="N523" s="125"/>
      <c r="O523" s="45"/>
      <c r="P523" s="125"/>
      <c r="Q523" s="125"/>
      <c r="R523" s="125"/>
      <c r="S523" s="125"/>
      <c r="T523" s="125"/>
      <c r="U523" s="125"/>
      <c r="V523" s="125"/>
      <c r="W523" s="125"/>
      <c r="X523" s="125"/>
      <c r="Y523" s="125"/>
      <c r="Z523" s="41" t="str">
        <f t="shared" si="214"/>
        <v/>
      </c>
      <c r="AA523" s="125"/>
      <c r="AB523" s="181" t="str">
        <f t="shared" si="215"/>
        <v/>
      </c>
      <c r="AC523" s="161"/>
      <c r="AD523" s="41" t="str">
        <f t="shared" si="216"/>
        <v/>
      </c>
      <c r="AE523" s="125"/>
      <c r="AF523" s="181" t="str">
        <f t="shared" si="217"/>
        <v/>
      </c>
      <c r="AG523" s="125"/>
      <c r="AH523" s="41" t="str">
        <f t="shared" si="218"/>
        <v/>
      </c>
      <c r="AI523" s="125"/>
      <c r="AJ523" s="181" t="str">
        <f t="shared" si="219"/>
        <v/>
      </c>
      <c r="AK523" s="161"/>
      <c r="AL523" s="41" t="str">
        <f t="shared" si="220"/>
        <v/>
      </c>
      <c r="AM523" s="125"/>
      <c r="AN523" s="181" t="str">
        <f t="shared" si="221"/>
        <v/>
      </c>
      <c r="AP523" s="41" t="str">
        <f t="shared" si="222"/>
        <v/>
      </c>
      <c r="AQ523" s="125"/>
      <c r="AR523" s="181" t="str">
        <f t="shared" si="223"/>
        <v/>
      </c>
      <c r="AS523" s="125"/>
      <c r="AT523" s="41" t="str">
        <f t="shared" si="224"/>
        <v/>
      </c>
      <c r="AU523" s="125"/>
      <c r="AV523" s="181" t="str">
        <f t="shared" si="225"/>
        <v/>
      </c>
      <c r="AW523" s="125"/>
      <c r="AX523" s="41" t="str">
        <f t="shared" si="226"/>
        <v/>
      </c>
      <c r="AY523" s="125"/>
      <c r="AZ523" s="181" t="str">
        <f t="shared" si="227"/>
        <v/>
      </c>
      <c r="BA523" s="125"/>
      <c r="BB523" s="41" t="str">
        <f t="shared" si="228"/>
        <v/>
      </c>
      <c r="BC523" s="125"/>
      <c r="BD523" s="181" t="str">
        <f t="shared" si="229"/>
        <v/>
      </c>
      <c r="BE523" s="125"/>
      <c r="BF523" s="41" t="str">
        <f t="shared" si="230"/>
        <v/>
      </c>
      <c r="BG523" s="125"/>
      <c r="BH523" s="181" t="str">
        <f t="shared" si="231"/>
        <v/>
      </c>
      <c r="BJ523" s="41" t="str">
        <f t="shared" si="232"/>
        <v/>
      </c>
      <c r="BK523" s="125"/>
      <c r="BL523" s="181" t="str">
        <f t="shared" si="233"/>
        <v/>
      </c>
      <c r="BM523" s="125"/>
    </row>
    <row r="524" spans="2:65" ht="15.75" customHeight="1">
      <c r="B524" s="231">
        <v>200</v>
      </c>
      <c r="C524" s="19"/>
      <c r="D524" s="18" t="s">
        <v>17</v>
      </c>
      <c r="E524" s="13" t="s">
        <v>169</v>
      </c>
      <c r="F524" s="13"/>
      <c r="G524" s="13"/>
      <c r="H524" s="13"/>
      <c r="I524" s="13"/>
      <c r="J524" s="13"/>
      <c r="K524" s="20"/>
      <c r="L524" s="66" t="s">
        <v>29</v>
      </c>
      <c r="M524" s="125"/>
      <c r="N524" s="41">
        <f>VLOOKUP($B524,'[1]09-10-11'!$A$4:$EA$400,MATCH(N$2, '[1]09-10-11'!$A$4:$EA$4, 0))</f>
        <v>227524</v>
      </c>
      <c r="O524" s="45"/>
      <c r="P524" s="41">
        <f>VLOOKUP($B524,'[1]09-10-11'!$A$4:$EA$400,MATCH(P$2, '[1]09-10-11'!$A$4:$EA$4, 0))</f>
        <v>227524</v>
      </c>
      <c r="Q524" s="41"/>
      <c r="R524" s="41">
        <f>VLOOKUP($B524,'[1]09-10-11'!$A$4:$EA$400,MATCH(R$2, '[1]09-10-11'!$A$4:$EA$4, 0))</f>
        <v>232074</v>
      </c>
      <c r="S524" s="41"/>
      <c r="T524" s="41" t="e">
        <f>VLOOKUP($B524,'[1]09-10-11'!$A$4:$EA$400,MATCH(T$2, '[1]09-10-11'!$A$4:$EA$4, 0))</f>
        <v>#N/A</v>
      </c>
      <c r="U524" s="41"/>
      <c r="V524" s="41">
        <f>VLOOKUP($B524,'[1]09-10-11'!$A$4:$EA$400,MATCH(V$2, '[1]09-10-11'!$A$4:$EA$4, 0))</f>
        <v>244694</v>
      </c>
      <c r="W524" s="41"/>
      <c r="X524" s="41">
        <f>VLOOKUP($B524,'[1]09-10-11'!$A$4:$EA$400,MATCH(X$2, '[1]09-10-11'!$A$4:$EA$4, 0))</f>
        <v>227524</v>
      </c>
      <c r="Y524" s="41"/>
      <c r="Z524" s="41">
        <f t="shared" si="214"/>
        <v>-17170</v>
      </c>
      <c r="AA524" s="41"/>
      <c r="AB524" s="181">
        <f t="shared" si="215"/>
        <v>-7.0169272642565783E-2</v>
      </c>
      <c r="AC524" s="161"/>
      <c r="AD524" s="41">
        <f t="shared" si="216"/>
        <v>0</v>
      </c>
      <c r="AE524" s="41"/>
      <c r="AF524" s="181">
        <f t="shared" si="217"/>
        <v>0</v>
      </c>
      <c r="AG524" s="41"/>
      <c r="AH524" s="41">
        <f t="shared" si="218"/>
        <v>0</v>
      </c>
      <c r="AI524" s="41"/>
      <c r="AJ524" s="181">
        <f t="shared" si="219"/>
        <v>0</v>
      </c>
      <c r="AK524" s="161"/>
      <c r="AL524" s="41">
        <f t="shared" si="220"/>
        <v>-4550</v>
      </c>
      <c r="AM524" s="41"/>
      <c r="AN524" s="181">
        <f t="shared" si="221"/>
        <v>-1.9605815386471548E-2</v>
      </c>
      <c r="AP524" s="41" t="str">
        <f t="shared" si="222"/>
        <v/>
      </c>
      <c r="AQ524" s="41"/>
      <c r="AR524" s="181" t="e">
        <f t="shared" si="223"/>
        <v>#N/A</v>
      </c>
      <c r="AS524" s="41"/>
      <c r="AT524" s="41" t="str">
        <f t="shared" si="224"/>
        <v/>
      </c>
      <c r="AU524" s="41"/>
      <c r="AV524" s="181" t="e">
        <f t="shared" si="225"/>
        <v>#N/A</v>
      </c>
      <c r="AW524" s="41"/>
      <c r="AX524" s="41">
        <f t="shared" si="226"/>
        <v>17170</v>
      </c>
      <c r="AY524" s="41"/>
      <c r="AZ524" s="181">
        <f t="shared" si="227"/>
        <v>7.5464566375415432E-2</v>
      </c>
      <c r="BA524" s="41"/>
      <c r="BB524" s="41">
        <f t="shared" si="228"/>
        <v>17170</v>
      </c>
      <c r="BC524" s="41"/>
      <c r="BD524" s="181">
        <f t="shared" si="229"/>
        <v>7.5464566375415432E-2</v>
      </c>
      <c r="BE524" s="41"/>
      <c r="BF524" s="41">
        <f t="shared" si="230"/>
        <v>12620</v>
      </c>
      <c r="BG524" s="41"/>
      <c r="BH524" s="181">
        <f t="shared" si="231"/>
        <v>5.4379206632367172E-2</v>
      </c>
      <c r="BJ524" s="41" t="str">
        <f t="shared" si="232"/>
        <v/>
      </c>
      <c r="BK524" s="41"/>
      <c r="BL524" s="181" t="e">
        <f t="shared" si="233"/>
        <v>#N/A</v>
      </c>
      <c r="BM524" s="41"/>
    </row>
    <row r="525" spans="2:65" ht="15.75" customHeight="1">
      <c r="B525" s="231">
        <v>201</v>
      </c>
      <c r="C525" s="19"/>
      <c r="D525" s="18" t="s">
        <v>132</v>
      </c>
      <c r="E525" s="13" t="s">
        <v>234</v>
      </c>
      <c r="F525" s="13"/>
      <c r="G525" s="13"/>
      <c r="H525" s="13"/>
      <c r="I525" s="13"/>
      <c r="J525" s="13"/>
      <c r="K525" s="20"/>
      <c r="L525" s="66" t="s">
        <v>33</v>
      </c>
      <c r="M525" s="125"/>
      <c r="N525" s="81">
        <f>VLOOKUP($B525,'[1]09-10-11'!$A$4:$EA$400,MATCH(N$2, '[1]09-10-11'!$A$4:$EA$4, 0))</f>
        <v>78795</v>
      </c>
      <c r="O525" s="45"/>
      <c r="P525" s="81">
        <f>VLOOKUP($B525,'[1]09-10-11'!$A$4:$EA$400,MATCH(P$2, '[1]09-10-11'!$A$4:$EA$4, 0))</f>
        <v>85000</v>
      </c>
      <c r="Q525" s="81"/>
      <c r="R525" s="81">
        <f>VLOOKUP($B525,'[1]09-10-11'!$A$4:$EA$400,MATCH(R$2, '[1]09-10-11'!$A$4:$EA$4, 0))</f>
        <v>85000</v>
      </c>
      <c r="S525" s="81"/>
      <c r="T525" s="81" t="e">
        <f>VLOOKUP($B525,'[1]09-10-11'!$A$4:$EA$400,MATCH(T$2, '[1]09-10-11'!$A$4:$EA$4, 0))</f>
        <v>#N/A</v>
      </c>
      <c r="U525" s="81"/>
      <c r="V525" s="81">
        <f>VLOOKUP($B525,'[1]09-10-11'!$A$4:$EA$400,MATCH(V$2, '[1]09-10-11'!$A$4:$EA$4, 0))</f>
        <v>79220</v>
      </c>
      <c r="W525" s="81"/>
      <c r="X525" s="81">
        <f>VLOOKUP($B525,'[1]09-10-11'!$A$4:$EA$400,MATCH(X$2, '[1]09-10-11'!$A$4:$EA$4, 0))</f>
        <v>85000</v>
      </c>
      <c r="Y525" s="41"/>
      <c r="Z525" s="81">
        <f t="shared" si="214"/>
        <v>5780</v>
      </c>
      <c r="AA525" s="81"/>
      <c r="AB525" s="182">
        <f t="shared" si="215"/>
        <v>7.296137339055786E-2</v>
      </c>
      <c r="AC525" s="156"/>
      <c r="AD525" s="81">
        <f t="shared" si="216"/>
        <v>0</v>
      </c>
      <c r="AE525" s="81"/>
      <c r="AF525" s="182">
        <f t="shared" si="217"/>
        <v>0</v>
      </c>
      <c r="AG525" s="41"/>
      <c r="AH525" s="81">
        <f t="shared" si="218"/>
        <v>6205</v>
      </c>
      <c r="AI525" s="81"/>
      <c r="AJ525" s="182">
        <f t="shared" si="219"/>
        <v>7.8748651564185534E-2</v>
      </c>
      <c r="AK525" s="156"/>
      <c r="AL525" s="81">
        <f t="shared" si="220"/>
        <v>0</v>
      </c>
      <c r="AM525" s="81"/>
      <c r="AN525" s="182">
        <f t="shared" si="221"/>
        <v>0</v>
      </c>
      <c r="AP525" s="81" t="str">
        <f t="shared" si="222"/>
        <v/>
      </c>
      <c r="AQ525" s="81"/>
      <c r="AR525" s="182" t="e">
        <f t="shared" si="223"/>
        <v>#N/A</v>
      </c>
      <c r="AS525" s="41"/>
      <c r="AT525" s="81" t="str">
        <f t="shared" si="224"/>
        <v/>
      </c>
      <c r="AU525" s="81"/>
      <c r="AV525" s="182" t="e">
        <f t="shared" si="225"/>
        <v>#N/A</v>
      </c>
      <c r="AW525" s="41"/>
      <c r="AX525" s="81">
        <f t="shared" si="226"/>
        <v>425</v>
      </c>
      <c r="AY525" s="81"/>
      <c r="AZ525" s="182">
        <f t="shared" si="227"/>
        <v>5.3937432578208266E-3</v>
      </c>
      <c r="BA525" s="41"/>
      <c r="BB525" s="81">
        <f t="shared" si="228"/>
        <v>-5780</v>
      </c>
      <c r="BC525" s="81"/>
      <c r="BD525" s="182">
        <f t="shared" si="229"/>
        <v>-6.7999999999999949E-2</v>
      </c>
      <c r="BE525" s="41"/>
      <c r="BF525" s="81">
        <f t="shared" si="230"/>
        <v>-5780</v>
      </c>
      <c r="BG525" s="81"/>
      <c r="BH525" s="182">
        <f t="shared" si="231"/>
        <v>-6.7999999999999949E-2</v>
      </c>
      <c r="BJ525" s="81" t="str">
        <f t="shared" si="232"/>
        <v/>
      </c>
      <c r="BK525" s="81"/>
      <c r="BL525" s="182" t="e">
        <f t="shared" si="233"/>
        <v>#N/A</v>
      </c>
      <c r="BM525" s="41"/>
    </row>
    <row r="526" spans="2:65" ht="15.75" customHeight="1">
      <c r="B526" s="231"/>
      <c r="C526" s="19"/>
      <c r="D526" s="18"/>
      <c r="E526" s="13"/>
      <c r="F526" s="13"/>
      <c r="G526" s="13"/>
      <c r="H526" s="13"/>
      <c r="I526" s="13"/>
      <c r="J526" s="13"/>
      <c r="K526" s="20"/>
      <c r="L526" s="66"/>
      <c r="M526" s="125"/>
      <c r="N526" s="125"/>
      <c r="O526" s="45"/>
      <c r="P526" s="125"/>
      <c r="Q526" s="125"/>
      <c r="R526" s="125"/>
      <c r="S526" s="125"/>
      <c r="T526" s="125"/>
      <c r="U526" s="125"/>
      <c r="V526" s="125"/>
      <c r="W526" s="125"/>
      <c r="X526" s="125"/>
      <c r="Y526" s="125"/>
      <c r="Z526" s="41" t="str">
        <f t="shared" si="214"/>
        <v/>
      </c>
      <c r="AA526" s="125"/>
      <c r="AB526" s="181" t="str">
        <f t="shared" si="215"/>
        <v/>
      </c>
      <c r="AC526" s="161"/>
      <c r="AD526" s="41" t="str">
        <f t="shared" si="216"/>
        <v/>
      </c>
      <c r="AE526" s="125"/>
      <c r="AF526" s="181" t="str">
        <f t="shared" si="217"/>
        <v/>
      </c>
      <c r="AG526" s="125"/>
      <c r="AH526" s="41" t="str">
        <f t="shared" si="218"/>
        <v/>
      </c>
      <c r="AI526" s="125"/>
      <c r="AJ526" s="181" t="str">
        <f t="shared" si="219"/>
        <v/>
      </c>
      <c r="AK526" s="161"/>
      <c r="AL526" s="41" t="str">
        <f t="shared" si="220"/>
        <v/>
      </c>
      <c r="AM526" s="125"/>
      <c r="AN526" s="181" t="str">
        <f t="shared" si="221"/>
        <v/>
      </c>
      <c r="AP526" s="41" t="str">
        <f t="shared" si="222"/>
        <v/>
      </c>
      <c r="AQ526" s="125"/>
      <c r="AR526" s="181" t="str">
        <f t="shared" si="223"/>
        <v/>
      </c>
      <c r="AS526" s="125"/>
      <c r="AT526" s="41" t="str">
        <f t="shared" si="224"/>
        <v/>
      </c>
      <c r="AU526" s="125"/>
      <c r="AV526" s="181" t="str">
        <f t="shared" si="225"/>
        <v/>
      </c>
      <c r="AW526" s="125"/>
      <c r="AX526" s="41" t="str">
        <f t="shared" si="226"/>
        <v/>
      </c>
      <c r="AY526" s="125"/>
      <c r="AZ526" s="181" t="str">
        <f t="shared" si="227"/>
        <v/>
      </c>
      <c r="BA526" s="125"/>
      <c r="BB526" s="41" t="str">
        <f t="shared" si="228"/>
        <v/>
      </c>
      <c r="BC526" s="125"/>
      <c r="BD526" s="181" t="str">
        <f t="shared" si="229"/>
        <v/>
      </c>
      <c r="BE526" s="125"/>
      <c r="BF526" s="41" t="str">
        <f t="shared" si="230"/>
        <v/>
      </c>
      <c r="BG526" s="125"/>
      <c r="BH526" s="181" t="str">
        <f t="shared" si="231"/>
        <v/>
      </c>
      <c r="BJ526" s="41" t="str">
        <f t="shared" si="232"/>
        <v/>
      </c>
      <c r="BK526" s="125"/>
      <c r="BL526" s="181" t="str">
        <f t="shared" si="233"/>
        <v/>
      </c>
      <c r="BM526" s="125"/>
    </row>
    <row r="527" spans="2:65" ht="15.75" customHeight="1">
      <c r="B527" s="231"/>
      <c r="C527" s="19"/>
      <c r="D527" s="18"/>
      <c r="E527" s="13"/>
      <c r="F527" s="13"/>
      <c r="G527" s="13"/>
      <c r="H527" s="13"/>
      <c r="I527" s="13" t="s">
        <v>39</v>
      </c>
      <c r="J527" s="13"/>
      <c r="K527" s="20"/>
      <c r="L527" s="66"/>
      <c r="M527" s="125"/>
      <c r="N527" s="41">
        <f>SUM(N524:N525)</f>
        <v>306319</v>
      </c>
      <c r="O527" s="45"/>
      <c r="P527" s="41">
        <f>SUM(P524:P525)</f>
        <v>312524</v>
      </c>
      <c r="Q527" s="41"/>
      <c r="R527" s="41">
        <f>SUM(R524:R525)</f>
        <v>317074</v>
      </c>
      <c r="S527" s="41"/>
      <c r="T527" s="41" t="e">
        <f>SUM(T524:T525)</f>
        <v>#N/A</v>
      </c>
      <c r="U527" s="41"/>
      <c r="V527" s="41">
        <f>SUM(V524:V525)</f>
        <v>323914</v>
      </c>
      <c r="W527" s="41"/>
      <c r="X527" s="41">
        <f>SUM(X524:X525)</f>
        <v>312524</v>
      </c>
      <c r="Y527" s="41"/>
      <c r="Z527" s="41">
        <f t="shared" si="214"/>
        <v>-11390</v>
      </c>
      <c r="AA527" s="41"/>
      <c r="AB527" s="181">
        <f t="shared" si="215"/>
        <v>-3.516365455028192E-2</v>
      </c>
      <c r="AC527" s="161"/>
      <c r="AD527" s="41">
        <f t="shared" si="216"/>
        <v>0</v>
      </c>
      <c r="AE527" s="41"/>
      <c r="AF527" s="181">
        <f t="shared" si="217"/>
        <v>0</v>
      </c>
      <c r="AG527" s="41"/>
      <c r="AH527" s="41">
        <f t="shared" si="218"/>
        <v>6205</v>
      </c>
      <c r="AI527" s="41"/>
      <c r="AJ527" s="181">
        <f t="shared" si="219"/>
        <v>2.0256660540155957E-2</v>
      </c>
      <c r="AK527" s="161"/>
      <c r="AL527" s="41">
        <f t="shared" si="220"/>
        <v>-4550</v>
      </c>
      <c r="AM527" s="41"/>
      <c r="AN527" s="181">
        <f t="shared" si="221"/>
        <v>-1.4349962469328958E-2</v>
      </c>
      <c r="AP527" s="41" t="str">
        <f t="shared" si="222"/>
        <v/>
      </c>
      <c r="AQ527" s="41"/>
      <c r="AR527" s="181" t="e">
        <f t="shared" si="223"/>
        <v>#N/A</v>
      </c>
      <c r="AS527" s="41"/>
      <c r="AT527" s="41" t="str">
        <f t="shared" si="224"/>
        <v/>
      </c>
      <c r="AU527" s="41"/>
      <c r="AV527" s="181" t="e">
        <f t="shared" si="225"/>
        <v>#N/A</v>
      </c>
      <c r="AW527" s="41"/>
      <c r="AX527" s="41">
        <f t="shared" si="226"/>
        <v>17595</v>
      </c>
      <c r="AY527" s="41"/>
      <c r="AZ527" s="181">
        <f t="shared" si="227"/>
        <v>5.7440119613866525E-2</v>
      </c>
      <c r="BA527" s="41"/>
      <c r="BB527" s="41">
        <f t="shared" si="228"/>
        <v>11390</v>
      </c>
      <c r="BC527" s="41"/>
      <c r="BD527" s="181">
        <f t="shared" si="229"/>
        <v>3.6445201008562522E-2</v>
      </c>
      <c r="BE527" s="41"/>
      <c r="BF527" s="41">
        <f t="shared" si="230"/>
        <v>6840</v>
      </c>
      <c r="BG527" s="41"/>
      <c r="BH527" s="181">
        <f t="shared" si="231"/>
        <v>2.1572251272573562E-2</v>
      </c>
      <c r="BJ527" s="41" t="str">
        <f t="shared" si="232"/>
        <v/>
      </c>
      <c r="BK527" s="41"/>
      <c r="BL527" s="181" t="e">
        <f t="shared" si="233"/>
        <v>#N/A</v>
      </c>
      <c r="BM527" s="41"/>
    </row>
    <row r="528" spans="2:65" ht="15.75" customHeight="1">
      <c r="B528" s="231"/>
      <c r="C528" s="19"/>
      <c r="D528" s="18"/>
      <c r="E528" s="13"/>
      <c r="F528" s="13"/>
      <c r="G528" s="13"/>
      <c r="H528" s="13"/>
      <c r="I528" s="13"/>
      <c r="J528" s="13"/>
      <c r="K528" s="20"/>
      <c r="L528" s="66"/>
      <c r="M528" s="125"/>
      <c r="N528" s="125"/>
      <c r="O528" s="45"/>
      <c r="P528" s="125"/>
      <c r="Q528" s="125"/>
      <c r="R528" s="125"/>
      <c r="S528" s="125"/>
      <c r="T528" s="125"/>
      <c r="U528" s="125"/>
      <c r="V528" s="125"/>
      <c r="W528" s="125"/>
      <c r="X528" s="125"/>
      <c r="Y528" s="125"/>
      <c r="Z528" s="41" t="str">
        <f t="shared" si="214"/>
        <v/>
      </c>
      <c r="AA528" s="125"/>
      <c r="AB528" s="181" t="str">
        <f t="shared" si="215"/>
        <v/>
      </c>
      <c r="AC528" s="161"/>
      <c r="AD528" s="41" t="str">
        <f t="shared" si="216"/>
        <v/>
      </c>
      <c r="AE528" s="125"/>
      <c r="AF528" s="181" t="str">
        <f t="shared" si="217"/>
        <v/>
      </c>
      <c r="AG528" s="125"/>
      <c r="AH528" s="41" t="str">
        <f t="shared" si="218"/>
        <v/>
      </c>
      <c r="AI528" s="125"/>
      <c r="AJ528" s="181" t="str">
        <f t="shared" si="219"/>
        <v/>
      </c>
      <c r="AK528" s="161"/>
      <c r="AL528" s="41" t="str">
        <f t="shared" si="220"/>
        <v/>
      </c>
      <c r="AM528" s="125"/>
      <c r="AN528" s="181" t="str">
        <f t="shared" si="221"/>
        <v/>
      </c>
      <c r="AP528" s="41" t="str">
        <f t="shared" si="222"/>
        <v/>
      </c>
      <c r="AQ528" s="125"/>
      <c r="AR528" s="181" t="str">
        <f t="shared" si="223"/>
        <v/>
      </c>
      <c r="AS528" s="125"/>
      <c r="AT528" s="41" t="str">
        <f t="shared" si="224"/>
        <v/>
      </c>
      <c r="AU528" s="125"/>
      <c r="AV528" s="181" t="str">
        <f t="shared" si="225"/>
        <v/>
      </c>
      <c r="AW528" s="125"/>
      <c r="AX528" s="41" t="str">
        <f t="shared" si="226"/>
        <v/>
      </c>
      <c r="AY528" s="125"/>
      <c r="AZ528" s="181" t="str">
        <f t="shared" si="227"/>
        <v/>
      </c>
      <c r="BA528" s="125"/>
      <c r="BB528" s="41" t="str">
        <f t="shared" si="228"/>
        <v/>
      </c>
      <c r="BC528" s="125"/>
      <c r="BD528" s="181" t="str">
        <f t="shared" si="229"/>
        <v/>
      </c>
      <c r="BE528" s="125"/>
      <c r="BF528" s="41" t="str">
        <f t="shared" si="230"/>
        <v/>
      </c>
      <c r="BG528" s="125"/>
      <c r="BH528" s="181" t="str">
        <f t="shared" si="231"/>
        <v/>
      </c>
      <c r="BJ528" s="41" t="str">
        <f t="shared" si="232"/>
        <v/>
      </c>
      <c r="BK528" s="125"/>
      <c r="BL528" s="181" t="str">
        <f t="shared" si="233"/>
        <v/>
      </c>
      <c r="BM528" s="125"/>
    </row>
    <row r="529" spans="2:65" ht="15.75" customHeight="1">
      <c r="B529" s="231">
        <v>202</v>
      </c>
      <c r="C529" s="19"/>
      <c r="D529" s="18" t="s">
        <v>142</v>
      </c>
      <c r="E529" s="13" t="s">
        <v>170</v>
      </c>
      <c r="F529" s="13"/>
      <c r="G529" s="13"/>
      <c r="H529" s="13"/>
      <c r="I529" s="13"/>
      <c r="J529" s="13"/>
      <c r="K529" s="20"/>
      <c r="L529" s="66" t="s">
        <v>29</v>
      </c>
      <c r="M529" s="125"/>
      <c r="N529" s="41">
        <f>VLOOKUP($B529,'[1]09-10-11'!$A$4:$EA$400,MATCH(N$2, '[1]09-10-11'!$A$4:$EA$4, 0))</f>
        <v>58840</v>
      </c>
      <c r="O529" s="45"/>
      <c r="P529" s="41">
        <f>VLOOKUP($B529,'[1]09-10-11'!$A$4:$EA$400,MATCH(P$2, '[1]09-10-11'!$A$4:$EA$4, 0))</f>
        <v>58840</v>
      </c>
      <c r="Q529" s="41"/>
      <c r="R529" s="41">
        <f>VLOOKUP($B529,'[1]09-10-11'!$A$4:$EA$400,MATCH(R$2, '[1]09-10-11'!$A$4:$EA$4, 0))</f>
        <v>60017</v>
      </c>
      <c r="S529" s="41"/>
      <c r="T529" s="41" t="e">
        <f>VLOOKUP($B529,'[1]09-10-11'!$A$4:$EA$400,MATCH(T$2, '[1]09-10-11'!$A$4:$EA$4, 0))</f>
        <v>#N/A</v>
      </c>
      <c r="U529" s="41"/>
      <c r="V529" s="41">
        <f>VLOOKUP($B529,'[1]09-10-11'!$A$4:$EA$400,MATCH(V$2, '[1]09-10-11'!$A$4:$EA$4, 0))</f>
        <v>63281</v>
      </c>
      <c r="W529" s="41"/>
      <c r="X529" s="41">
        <f>VLOOKUP($B529,'[1]09-10-11'!$A$4:$EA$400,MATCH(X$2, '[1]09-10-11'!$A$4:$EA$4, 0))</f>
        <v>58840</v>
      </c>
      <c r="Y529" s="41"/>
      <c r="Z529" s="100">
        <f t="shared" si="214"/>
        <v>-4441</v>
      </c>
      <c r="AA529" s="100"/>
      <c r="AB529" s="183">
        <f t="shared" si="215"/>
        <v>-7.0179042682637749E-2</v>
      </c>
      <c r="AC529" s="169"/>
      <c r="AD529" s="100">
        <f t="shared" si="216"/>
        <v>0</v>
      </c>
      <c r="AE529" s="100"/>
      <c r="AF529" s="183">
        <f t="shared" si="217"/>
        <v>0</v>
      </c>
      <c r="AG529" s="100"/>
      <c r="AH529" s="100">
        <f t="shared" si="218"/>
        <v>0</v>
      </c>
      <c r="AI529" s="100"/>
      <c r="AJ529" s="183">
        <f t="shared" si="219"/>
        <v>0</v>
      </c>
      <c r="AK529" s="169"/>
      <c r="AL529" s="41">
        <f t="shared" si="220"/>
        <v>-1177</v>
      </c>
      <c r="AM529" s="100"/>
      <c r="AN529" s="181">
        <f t="shared" si="221"/>
        <v>-1.9611110185447478E-2</v>
      </c>
      <c r="AP529" s="41" t="str">
        <f t="shared" si="222"/>
        <v/>
      </c>
      <c r="AQ529" s="100"/>
      <c r="AR529" s="181" t="e">
        <f t="shared" si="223"/>
        <v>#N/A</v>
      </c>
      <c r="AS529" s="100"/>
      <c r="AT529" s="100" t="str">
        <f t="shared" si="224"/>
        <v/>
      </c>
      <c r="AU529" s="100"/>
      <c r="AV529" s="183" t="e">
        <f t="shared" si="225"/>
        <v>#N/A</v>
      </c>
      <c r="AW529" s="100"/>
      <c r="AX529" s="100">
        <f t="shared" si="226"/>
        <v>4441</v>
      </c>
      <c r="AY529" s="100"/>
      <c r="AZ529" s="183">
        <f t="shared" si="227"/>
        <v>7.5475866757307886E-2</v>
      </c>
      <c r="BA529" s="100"/>
      <c r="BB529" s="100">
        <f t="shared" si="228"/>
        <v>4441</v>
      </c>
      <c r="BC529" s="100"/>
      <c r="BD529" s="183">
        <f t="shared" si="229"/>
        <v>7.5475866757307886E-2</v>
      </c>
      <c r="BE529" s="100"/>
      <c r="BF529" s="41">
        <f t="shared" si="230"/>
        <v>3264</v>
      </c>
      <c r="BG529" s="100"/>
      <c r="BH529" s="181">
        <f t="shared" si="231"/>
        <v>5.4384591032540675E-2</v>
      </c>
      <c r="BJ529" s="41" t="str">
        <f t="shared" si="232"/>
        <v/>
      </c>
      <c r="BK529" s="100"/>
      <c r="BL529" s="181" t="e">
        <f t="shared" si="233"/>
        <v>#N/A</v>
      </c>
      <c r="BM529" s="100"/>
    </row>
    <row r="530" spans="2:65" ht="15.75" customHeight="1">
      <c r="B530" s="231"/>
      <c r="C530" s="19"/>
      <c r="D530" s="18"/>
      <c r="E530" s="13"/>
      <c r="F530" s="13"/>
      <c r="G530" s="13"/>
      <c r="H530" s="13"/>
      <c r="I530" s="13"/>
      <c r="J530" s="13"/>
      <c r="K530" s="20"/>
      <c r="L530" s="66"/>
      <c r="M530" s="125"/>
      <c r="N530" s="41"/>
      <c r="O530" s="45"/>
      <c r="P530" s="41"/>
      <c r="Q530" s="41"/>
      <c r="R530" s="41"/>
      <c r="S530" s="41"/>
      <c r="T530" s="41"/>
      <c r="U530" s="41"/>
      <c r="V530" s="41"/>
      <c r="W530" s="41"/>
      <c r="X530" s="41"/>
      <c r="Y530" s="41"/>
      <c r="Z530" s="100" t="str">
        <f t="shared" si="214"/>
        <v/>
      </c>
      <c r="AA530" s="100"/>
      <c r="AB530" s="183" t="str">
        <f t="shared" si="215"/>
        <v/>
      </c>
      <c r="AC530" s="169"/>
      <c r="AD530" s="100" t="str">
        <f t="shared" si="216"/>
        <v/>
      </c>
      <c r="AE530" s="100"/>
      <c r="AF530" s="183" t="str">
        <f t="shared" si="217"/>
        <v/>
      </c>
      <c r="AG530" s="100"/>
      <c r="AH530" s="100" t="str">
        <f t="shared" si="218"/>
        <v/>
      </c>
      <c r="AI530" s="100"/>
      <c r="AJ530" s="183" t="str">
        <f t="shared" si="219"/>
        <v/>
      </c>
      <c r="AK530" s="169"/>
      <c r="AL530" s="41" t="str">
        <f t="shared" si="220"/>
        <v/>
      </c>
      <c r="AM530" s="100"/>
      <c r="AN530" s="181" t="str">
        <f t="shared" si="221"/>
        <v/>
      </c>
      <c r="AP530" s="41" t="str">
        <f t="shared" si="222"/>
        <v/>
      </c>
      <c r="AQ530" s="100"/>
      <c r="AR530" s="181" t="str">
        <f t="shared" si="223"/>
        <v/>
      </c>
      <c r="AS530" s="100"/>
      <c r="AT530" s="100" t="str">
        <f t="shared" si="224"/>
        <v/>
      </c>
      <c r="AU530" s="100"/>
      <c r="AV530" s="183" t="str">
        <f t="shared" si="225"/>
        <v/>
      </c>
      <c r="AW530" s="100"/>
      <c r="AX530" s="100" t="str">
        <f t="shared" si="226"/>
        <v/>
      </c>
      <c r="AY530" s="100"/>
      <c r="AZ530" s="183" t="str">
        <f t="shared" si="227"/>
        <v/>
      </c>
      <c r="BA530" s="100"/>
      <c r="BB530" s="100" t="str">
        <f t="shared" si="228"/>
        <v/>
      </c>
      <c r="BC530" s="100"/>
      <c r="BD530" s="183" t="str">
        <f t="shared" si="229"/>
        <v/>
      </c>
      <c r="BE530" s="100"/>
      <c r="BF530" s="41" t="str">
        <f t="shared" si="230"/>
        <v/>
      </c>
      <c r="BG530" s="100"/>
      <c r="BH530" s="181" t="str">
        <f t="shared" si="231"/>
        <v/>
      </c>
      <c r="BJ530" s="41" t="str">
        <f t="shared" si="232"/>
        <v/>
      </c>
      <c r="BK530" s="100"/>
      <c r="BL530" s="181" t="str">
        <f t="shared" si="233"/>
        <v/>
      </c>
      <c r="BM530" s="100"/>
    </row>
    <row r="531" spans="2:65" ht="15.75" customHeight="1">
      <c r="B531" s="231">
        <v>204</v>
      </c>
      <c r="C531" s="19"/>
      <c r="D531" s="18" t="s">
        <v>143</v>
      </c>
      <c r="E531" s="13" t="s">
        <v>383</v>
      </c>
      <c r="F531" s="13"/>
      <c r="G531" s="13"/>
      <c r="H531" s="13"/>
      <c r="I531" s="13"/>
      <c r="J531" s="13"/>
      <c r="K531" s="20"/>
      <c r="L531" s="66" t="s">
        <v>29</v>
      </c>
      <c r="M531" s="125"/>
      <c r="N531" s="41">
        <f>VLOOKUP($B531,'[1]09-10-11'!$A$4:$EA$400,MATCH(N$2, '[1]09-10-11'!$A$4:$EA$4, 0))</f>
        <v>9244</v>
      </c>
      <c r="O531" s="45"/>
      <c r="P531" s="41">
        <f>VLOOKUP($B531,'[1]09-10-11'!$A$4:$EA$400,MATCH(P$2, '[1]09-10-11'!$A$4:$EA$4, 0))</f>
        <v>9244</v>
      </c>
      <c r="Q531" s="41"/>
      <c r="R531" s="41">
        <f>VLOOKUP($B531,'[1]09-10-11'!$A$4:$EA$400,MATCH(R$2, '[1]09-10-11'!$A$4:$EA$4, 0))</f>
        <v>9429</v>
      </c>
      <c r="S531" s="41"/>
      <c r="T531" s="41" t="e">
        <f>VLOOKUP($B531,'[1]09-10-11'!$A$4:$EA$400,MATCH(T$2, '[1]09-10-11'!$A$4:$EA$4, 0))</f>
        <v>#N/A</v>
      </c>
      <c r="U531" s="41"/>
      <c r="V531" s="41">
        <f>VLOOKUP($B531,'[1]09-10-11'!$A$4:$EA$400,MATCH(V$2, '[1]09-10-11'!$A$4:$EA$4, 0))</f>
        <v>9942</v>
      </c>
      <c r="W531" s="41"/>
      <c r="X531" s="41">
        <f>VLOOKUP($B531,'[1]09-10-11'!$A$4:$EA$400,MATCH(X$2, '[1]09-10-11'!$A$4:$EA$4, 0))</f>
        <v>9244</v>
      </c>
      <c r="Y531" s="41"/>
      <c r="Z531" s="41">
        <f t="shared" si="214"/>
        <v>-698</v>
      </c>
      <c r="AA531" s="41"/>
      <c r="AB531" s="181">
        <f t="shared" si="215"/>
        <v>-7.0207201770267513E-2</v>
      </c>
      <c r="AC531" s="161"/>
      <c r="AD531" s="41">
        <f t="shared" si="216"/>
        <v>0</v>
      </c>
      <c r="AE531" s="41"/>
      <c r="AF531" s="181">
        <f t="shared" si="217"/>
        <v>0</v>
      </c>
      <c r="AG531" s="100"/>
      <c r="AH531" s="41">
        <f t="shared" si="218"/>
        <v>0</v>
      </c>
      <c r="AI531" s="41"/>
      <c r="AJ531" s="181">
        <f t="shared" si="219"/>
        <v>0</v>
      </c>
      <c r="AK531" s="161"/>
      <c r="AL531" s="100">
        <f t="shared" si="220"/>
        <v>-185</v>
      </c>
      <c r="AM531" s="100"/>
      <c r="AN531" s="183">
        <f t="shared" si="221"/>
        <v>-1.9620320288471715E-2</v>
      </c>
      <c r="AO531" s="174"/>
      <c r="AP531" s="41" t="str">
        <f t="shared" si="222"/>
        <v/>
      </c>
      <c r="AQ531" s="41"/>
      <c r="AR531" s="183" t="e">
        <f t="shared" si="223"/>
        <v>#N/A</v>
      </c>
      <c r="AS531" s="100"/>
      <c r="AT531" s="41" t="str">
        <f t="shared" si="224"/>
        <v/>
      </c>
      <c r="AU531" s="41"/>
      <c r="AV531" s="181" t="e">
        <f t="shared" si="225"/>
        <v>#N/A</v>
      </c>
      <c r="AW531" s="100"/>
      <c r="AX531" s="41">
        <f t="shared" si="226"/>
        <v>698</v>
      </c>
      <c r="AY531" s="41"/>
      <c r="AZ531" s="181">
        <f t="shared" si="227"/>
        <v>7.5508437905668524E-2</v>
      </c>
      <c r="BA531" s="100"/>
      <c r="BB531" s="41">
        <f t="shared" si="228"/>
        <v>698</v>
      </c>
      <c r="BC531" s="41"/>
      <c r="BD531" s="181">
        <f t="shared" si="229"/>
        <v>7.5508437905668524E-2</v>
      </c>
      <c r="BE531" s="100"/>
      <c r="BF531" s="100">
        <f t="shared" si="230"/>
        <v>513</v>
      </c>
      <c r="BG531" s="100"/>
      <c r="BH531" s="183">
        <f t="shared" si="231"/>
        <v>5.4406617881005426E-2</v>
      </c>
      <c r="BI531" s="174"/>
      <c r="BJ531" s="41" t="str">
        <f t="shared" si="232"/>
        <v/>
      </c>
      <c r="BK531" s="41"/>
      <c r="BL531" s="183" t="e">
        <f t="shared" si="233"/>
        <v>#N/A</v>
      </c>
      <c r="BM531" s="100"/>
    </row>
    <row r="532" spans="2:65" ht="15.75" customHeight="1">
      <c r="B532" s="231">
        <v>205</v>
      </c>
      <c r="C532" s="19"/>
      <c r="D532" s="18" t="s">
        <v>161</v>
      </c>
      <c r="E532" s="13" t="s">
        <v>189</v>
      </c>
      <c r="F532" s="13"/>
      <c r="G532" s="13"/>
      <c r="H532" s="13"/>
      <c r="I532" s="13"/>
      <c r="J532" s="13"/>
      <c r="K532" s="20"/>
      <c r="L532" s="66" t="s">
        <v>33</v>
      </c>
      <c r="M532" s="125"/>
      <c r="N532" s="81">
        <f>VLOOKUP($B532,'[1]09-10-11'!$A$4:$EA$400,MATCH(N$2, '[1]09-10-11'!$A$4:$EA$4, 0))</f>
        <v>13905</v>
      </c>
      <c r="O532" s="45"/>
      <c r="P532" s="81">
        <f>VLOOKUP($B532,'[1]09-10-11'!$A$4:$EA$400,MATCH(P$2, '[1]09-10-11'!$A$4:$EA$4, 0))</f>
        <v>15000</v>
      </c>
      <c r="Q532" s="81"/>
      <c r="R532" s="81">
        <f>VLOOKUP($B532,'[1]09-10-11'!$A$4:$EA$400,MATCH(R$2, '[1]09-10-11'!$A$4:$EA$4, 0))</f>
        <v>15000</v>
      </c>
      <c r="S532" s="81"/>
      <c r="T532" s="81" t="e">
        <f>VLOOKUP($B532,'[1]09-10-11'!$A$4:$EA$400,MATCH(T$2, '[1]09-10-11'!$A$4:$EA$4, 0))</f>
        <v>#N/A</v>
      </c>
      <c r="U532" s="81"/>
      <c r="V532" s="81">
        <f>VLOOKUP($B532,'[1]09-10-11'!$A$4:$EA$400,MATCH(V$2, '[1]09-10-11'!$A$4:$EA$4, 0))</f>
        <v>13980</v>
      </c>
      <c r="W532" s="81"/>
      <c r="X532" s="81">
        <f>VLOOKUP($B532,'[1]09-10-11'!$A$4:$EA$400,MATCH(X$2, '[1]09-10-11'!$A$4:$EA$4, 0))</f>
        <v>15000</v>
      </c>
      <c r="Y532" s="41"/>
      <c r="Z532" s="81">
        <f t="shared" si="214"/>
        <v>1020</v>
      </c>
      <c r="AA532" s="81"/>
      <c r="AB532" s="182">
        <f t="shared" si="215"/>
        <v>7.296137339055786E-2</v>
      </c>
      <c r="AC532" s="156"/>
      <c r="AD532" s="81">
        <f t="shared" si="216"/>
        <v>0</v>
      </c>
      <c r="AE532" s="81"/>
      <c r="AF532" s="182">
        <f t="shared" si="217"/>
        <v>0</v>
      </c>
      <c r="AG532" s="100"/>
      <c r="AH532" s="81">
        <f t="shared" si="218"/>
        <v>1095</v>
      </c>
      <c r="AI532" s="81"/>
      <c r="AJ532" s="182">
        <f t="shared" si="219"/>
        <v>7.8748651564185534E-2</v>
      </c>
      <c r="AK532" s="156"/>
      <c r="AL532" s="172">
        <f t="shared" si="220"/>
        <v>0</v>
      </c>
      <c r="AM532" s="172"/>
      <c r="AN532" s="184">
        <f t="shared" si="221"/>
        <v>0</v>
      </c>
      <c r="AO532" s="174"/>
      <c r="AP532" s="81" t="str">
        <f t="shared" si="222"/>
        <v/>
      </c>
      <c r="AQ532" s="81"/>
      <c r="AR532" s="184" t="e">
        <f t="shared" si="223"/>
        <v>#N/A</v>
      </c>
      <c r="AS532" s="100"/>
      <c r="AT532" s="81" t="str">
        <f t="shared" si="224"/>
        <v/>
      </c>
      <c r="AU532" s="81"/>
      <c r="AV532" s="182" t="e">
        <f t="shared" si="225"/>
        <v>#N/A</v>
      </c>
      <c r="AW532" s="100"/>
      <c r="AX532" s="81">
        <f t="shared" si="226"/>
        <v>75</v>
      </c>
      <c r="AY532" s="81"/>
      <c r="AZ532" s="182">
        <f t="shared" si="227"/>
        <v>5.3937432578208266E-3</v>
      </c>
      <c r="BA532" s="100"/>
      <c r="BB532" s="81">
        <f t="shared" si="228"/>
        <v>-1020</v>
      </c>
      <c r="BC532" s="81"/>
      <c r="BD532" s="182">
        <f t="shared" si="229"/>
        <v>-6.7999999999999949E-2</v>
      </c>
      <c r="BE532" s="100"/>
      <c r="BF532" s="172">
        <f t="shared" si="230"/>
        <v>-1020</v>
      </c>
      <c r="BG532" s="172"/>
      <c r="BH532" s="184">
        <f t="shared" si="231"/>
        <v>-6.7999999999999949E-2</v>
      </c>
      <c r="BI532" s="174"/>
      <c r="BJ532" s="81" t="str">
        <f t="shared" si="232"/>
        <v/>
      </c>
      <c r="BK532" s="81"/>
      <c r="BL532" s="184" t="e">
        <f t="shared" si="233"/>
        <v>#N/A</v>
      </c>
      <c r="BM532" s="100"/>
    </row>
    <row r="533" spans="2:65" ht="15.75" customHeight="1">
      <c r="B533" s="231"/>
      <c r="C533" s="19"/>
      <c r="D533" s="18"/>
      <c r="E533" s="13"/>
      <c r="F533" s="13"/>
      <c r="G533" s="13"/>
      <c r="H533" s="13"/>
      <c r="I533" s="13"/>
      <c r="J533" s="13"/>
      <c r="K533" s="20"/>
      <c r="L533" s="66"/>
      <c r="M533" s="125"/>
      <c r="N533" s="125"/>
      <c r="O533" s="45"/>
      <c r="P533" s="125"/>
      <c r="Q533" s="125"/>
      <c r="R533" s="125"/>
      <c r="S533" s="125"/>
      <c r="T533" s="125"/>
      <c r="U533" s="125"/>
      <c r="V533" s="125"/>
      <c r="W533" s="125"/>
      <c r="X533" s="125"/>
      <c r="Y533" s="125"/>
      <c r="Z533" s="41" t="str">
        <f t="shared" si="214"/>
        <v/>
      </c>
      <c r="AA533" s="125"/>
      <c r="AB533" s="181" t="str">
        <f t="shared" si="215"/>
        <v/>
      </c>
      <c r="AC533" s="161"/>
      <c r="AD533" s="41" t="str">
        <f t="shared" si="216"/>
        <v/>
      </c>
      <c r="AE533" s="125"/>
      <c r="AF533" s="181" t="str">
        <f t="shared" si="217"/>
        <v/>
      </c>
      <c r="AG533" s="125"/>
      <c r="AH533" s="41" t="str">
        <f t="shared" si="218"/>
        <v/>
      </c>
      <c r="AI533" s="125"/>
      <c r="AJ533" s="181" t="str">
        <f t="shared" si="219"/>
        <v/>
      </c>
      <c r="AK533" s="161"/>
      <c r="AL533" s="100" t="str">
        <f t="shared" si="220"/>
        <v/>
      </c>
      <c r="AM533" s="125"/>
      <c r="AN533" s="183" t="str">
        <f t="shared" si="221"/>
        <v/>
      </c>
      <c r="AO533" s="174"/>
      <c r="AP533" s="41" t="str">
        <f t="shared" si="222"/>
        <v/>
      </c>
      <c r="AQ533" s="125"/>
      <c r="AR533" s="183" t="str">
        <f t="shared" si="223"/>
        <v/>
      </c>
      <c r="AS533" s="125"/>
      <c r="AT533" s="41" t="str">
        <f t="shared" si="224"/>
        <v/>
      </c>
      <c r="AU533" s="125"/>
      <c r="AV533" s="181" t="str">
        <f t="shared" si="225"/>
        <v/>
      </c>
      <c r="AW533" s="125"/>
      <c r="AX533" s="41" t="str">
        <f t="shared" si="226"/>
        <v/>
      </c>
      <c r="AY533" s="125"/>
      <c r="AZ533" s="181" t="str">
        <f t="shared" si="227"/>
        <v/>
      </c>
      <c r="BA533" s="125"/>
      <c r="BB533" s="41" t="str">
        <f t="shared" si="228"/>
        <v/>
      </c>
      <c r="BC533" s="125"/>
      <c r="BD533" s="181" t="str">
        <f t="shared" si="229"/>
        <v/>
      </c>
      <c r="BE533" s="125"/>
      <c r="BF533" s="100" t="str">
        <f t="shared" si="230"/>
        <v/>
      </c>
      <c r="BG533" s="125"/>
      <c r="BH533" s="183" t="str">
        <f t="shared" si="231"/>
        <v/>
      </c>
      <c r="BI533" s="174"/>
      <c r="BJ533" s="41" t="str">
        <f t="shared" si="232"/>
        <v/>
      </c>
      <c r="BK533" s="125"/>
      <c r="BL533" s="183" t="str">
        <f t="shared" si="233"/>
        <v/>
      </c>
      <c r="BM533" s="125"/>
    </row>
    <row r="534" spans="2:65" ht="15.75" customHeight="1">
      <c r="B534" s="231"/>
      <c r="C534" s="19"/>
      <c r="D534" s="18"/>
      <c r="E534" s="13"/>
      <c r="F534" s="13"/>
      <c r="G534" s="13"/>
      <c r="H534" s="13"/>
      <c r="I534" s="13" t="s">
        <v>39</v>
      </c>
      <c r="J534" s="13"/>
      <c r="K534" s="20"/>
      <c r="L534" s="66"/>
      <c r="M534" s="125"/>
      <c r="N534" s="41">
        <f>+N531+N532</f>
        <v>23149</v>
      </c>
      <c r="O534" s="45"/>
      <c r="P534" s="41">
        <f>+P531+P532</f>
        <v>24244</v>
      </c>
      <c r="Q534" s="41"/>
      <c r="R534" s="41">
        <f>+R531+R532</f>
        <v>24429</v>
      </c>
      <c r="S534" s="41"/>
      <c r="T534" s="41" t="e">
        <f>+T531+T532</f>
        <v>#N/A</v>
      </c>
      <c r="U534" s="41"/>
      <c r="V534" s="41">
        <f>+V531+V532</f>
        <v>23922</v>
      </c>
      <c r="W534" s="41"/>
      <c r="X534" s="41">
        <f>+X531+X532</f>
        <v>24244</v>
      </c>
      <c r="Y534" s="41"/>
      <c r="Z534" s="41">
        <f t="shared" si="214"/>
        <v>322</v>
      </c>
      <c r="AA534" s="41"/>
      <c r="AB534" s="181">
        <f t="shared" si="215"/>
        <v>1.3460413008945737E-2</v>
      </c>
      <c r="AC534" s="161"/>
      <c r="AD534" s="41">
        <f t="shared" si="216"/>
        <v>0</v>
      </c>
      <c r="AE534" s="41"/>
      <c r="AF534" s="181">
        <f t="shared" si="217"/>
        <v>0</v>
      </c>
      <c r="AG534" s="100"/>
      <c r="AH534" s="41">
        <f t="shared" si="218"/>
        <v>1095</v>
      </c>
      <c r="AI534" s="41"/>
      <c r="AJ534" s="181">
        <f t="shared" si="219"/>
        <v>4.7302259276858605E-2</v>
      </c>
      <c r="AK534" s="161"/>
      <c r="AL534" s="100">
        <f t="shared" si="220"/>
        <v>-185</v>
      </c>
      <c r="AM534" s="100"/>
      <c r="AN534" s="183">
        <f t="shared" si="221"/>
        <v>-7.5729665561422577E-3</v>
      </c>
      <c r="AO534" s="174"/>
      <c r="AP534" s="41" t="str">
        <f t="shared" si="222"/>
        <v/>
      </c>
      <c r="AQ534" s="41"/>
      <c r="AR534" s="183" t="e">
        <f t="shared" si="223"/>
        <v>#N/A</v>
      </c>
      <c r="AS534" s="100"/>
      <c r="AT534" s="41" t="str">
        <f t="shared" si="224"/>
        <v/>
      </c>
      <c r="AU534" s="41"/>
      <c r="AV534" s="181" t="e">
        <f t="shared" si="225"/>
        <v>#N/A</v>
      </c>
      <c r="AW534" s="100"/>
      <c r="AX534" s="41">
        <f t="shared" si="226"/>
        <v>773</v>
      </c>
      <c r="AY534" s="41"/>
      <c r="AZ534" s="181">
        <f t="shared" si="227"/>
        <v>3.3392371160741341E-2</v>
      </c>
      <c r="BA534" s="100"/>
      <c r="BB534" s="41">
        <f t="shared" si="228"/>
        <v>-322</v>
      </c>
      <c r="BC534" s="41"/>
      <c r="BD534" s="181">
        <f t="shared" si="229"/>
        <v>-1.3281636693614929E-2</v>
      </c>
      <c r="BE534" s="100"/>
      <c r="BF534" s="100">
        <f t="shared" si="230"/>
        <v>-507</v>
      </c>
      <c r="BG534" s="100"/>
      <c r="BH534" s="183">
        <f t="shared" si="231"/>
        <v>-2.075402185926567E-2</v>
      </c>
      <c r="BI534" s="174"/>
      <c r="BJ534" s="41" t="str">
        <f t="shared" si="232"/>
        <v/>
      </c>
      <c r="BK534" s="41"/>
      <c r="BL534" s="183" t="e">
        <f t="shared" si="233"/>
        <v>#N/A</v>
      </c>
      <c r="BM534" s="100"/>
    </row>
    <row r="535" spans="2:65" ht="15.75" customHeight="1">
      <c r="B535" s="231"/>
      <c r="C535" s="19"/>
      <c r="D535" s="18"/>
      <c r="E535" s="13"/>
      <c r="F535" s="13"/>
      <c r="G535" s="13"/>
      <c r="H535" s="13"/>
      <c r="I535" s="13"/>
      <c r="J535" s="13"/>
      <c r="K535" s="20"/>
      <c r="L535" s="66"/>
      <c r="M535" s="125"/>
      <c r="N535" s="125"/>
      <c r="O535" s="45"/>
      <c r="P535" s="125"/>
      <c r="Q535" s="125"/>
      <c r="R535" s="41"/>
      <c r="S535" s="41"/>
      <c r="T535" s="41"/>
      <c r="U535" s="125"/>
      <c r="V535" s="41"/>
      <c r="W535" s="41"/>
      <c r="X535" s="41"/>
      <c r="Y535" s="41"/>
      <c r="Z535" s="41" t="str">
        <f t="shared" si="214"/>
        <v/>
      </c>
      <c r="AA535" s="125"/>
      <c r="AB535" s="181" t="str">
        <f t="shared" si="215"/>
        <v/>
      </c>
      <c r="AC535" s="161"/>
      <c r="AD535" s="41" t="str">
        <f t="shared" ref="AD535:AD566" si="234">IF(AND(ISNUMBER($P535),ISNUMBER($X535)),IF((ABS($P535-$X535))&gt;0.49,$X535-$P535,0),"")</f>
        <v/>
      </c>
      <c r="AE535" s="125"/>
      <c r="AF535" s="181" t="str">
        <f t="shared" ref="AF535:AF566" si="235">IF($P535="","",  IF($X535="","", IF($P535=0,"---",(IF(ISERROR(($X535/$P535)-1),"---",($X535/$P535)-1) ))))</f>
        <v/>
      </c>
      <c r="AG535" s="125"/>
      <c r="AH535" s="41" t="str">
        <f t="shared" ref="AH535:AH566" si="236">IF(AND(ISNUMBER($N535),ISNUMBER($X535)),IF((ABS($N535-$X535))&gt;0.49,$X535-$N535,0),"")</f>
        <v/>
      </c>
      <c r="AI535" s="125"/>
      <c r="AJ535" s="181" t="str">
        <f t="shared" ref="AJ535:AJ566" si="237">IF($N535="","",  IF($X535="","", IF($N535=0,"---",(IF(ISERROR(($X535/$N535)-1),"---",($X535/$N535)-1) ))))</f>
        <v/>
      </c>
      <c r="AK535" s="161"/>
      <c r="AL535" s="100" t="str">
        <f t="shared" si="220"/>
        <v/>
      </c>
      <c r="AM535" s="125"/>
      <c r="AN535" s="183" t="str">
        <f t="shared" si="221"/>
        <v/>
      </c>
      <c r="AO535" s="174"/>
      <c r="AP535" s="41" t="str">
        <f t="shared" si="222"/>
        <v/>
      </c>
      <c r="AQ535" s="125"/>
      <c r="AR535" s="183" t="str">
        <f t="shared" si="223"/>
        <v/>
      </c>
      <c r="AS535" s="125"/>
      <c r="AT535" s="41" t="str">
        <f t="shared" si="224"/>
        <v/>
      </c>
      <c r="AU535" s="125"/>
      <c r="AV535" s="181" t="str">
        <f t="shared" si="225"/>
        <v/>
      </c>
      <c r="AW535" s="125"/>
      <c r="AX535" s="41" t="str">
        <f t="shared" ref="AX535:AX566" si="238">IF(AND(ISNUMBER($N535),ISNUMBER($V535)),IF((ABS($N535-$V535))&gt;0.49,$V535-$N535,0),"")</f>
        <v/>
      </c>
      <c r="AY535" s="125"/>
      <c r="AZ535" s="181" t="str">
        <f t="shared" ref="AZ535:AZ566" si="239">IF($N535="","",  IF($V535="","", IF($N535=0,"---",(IF(ISERROR(($V535/$N535)-1),"---",($V535/$N535)-1) ))))</f>
        <v/>
      </c>
      <c r="BA535" s="125"/>
      <c r="BB535" s="41" t="str">
        <f t="shared" ref="BB535:BB566" si="240">IF(AND(ISNUMBER($P535),ISNUMBER($V535)),IF((ABS($P535-$V535))&gt;0.49,$V535-$P535,0),"")</f>
        <v/>
      </c>
      <c r="BC535" s="125"/>
      <c r="BD535" s="181" t="str">
        <f t="shared" ref="BD535:BD566" si="241">IF($P535="","",  IF($V535="","", IF($P535=0,"---",(IF(ISERROR(($V535/$P535)-1),"---",($V535/$P535)-1) ))))</f>
        <v/>
      </c>
      <c r="BE535" s="125"/>
      <c r="BF535" s="100" t="str">
        <f t="shared" si="230"/>
        <v/>
      </c>
      <c r="BG535" s="125"/>
      <c r="BH535" s="183" t="str">
        <f t="shared" si="231"/>
        <v/>
      </c>
      <c r="BI535" s="174"/>
      <c r="BJ535" s="41" t="str">
        <f t="shared" si="232"/>
        <v/>
      </c>
      <c r="BK535" s="125"/>
      <c r="BL535" s="183" t="str">
        <f t="shared" si="233"/>
        <v/>
      </c>
      <c r="BM535" s="125"/>
    </row>
    <row r="536" spans="2:65" ht="15.75" customHeight="1">
      <c r="B536" s="231"/>
      <c r="C536" s="19"/>
      <c r="D536" s="18" t="s">
        <v>162</v>
      </c>
      <c r="E536" s="13" t="s">
        <v>211</v>
      </c>
      <c r="F536" s="13"/>
      <c r="G536" s="13"/>
      <c r="H536" s="13"/>
      <c r="I536" s="13"/>
      <c r="J536" s="13"/>
      <c r="K536" s="20"/>
      <c r="L536" s="66"/>
      <c r="M536" s="125"/>
      <c r="N536" s="125"/>
      <c r="O536" s="45"/>
      <c r="P536" s="41"/>
      <c r="Q536" s="125"/>
      <c r="R536" s="168"/>
      <c r="S536" s="168"/>
      <c r="T536" s="168"/>
      <c r="U536" s="125"/>
      <c r="V536" s="168"/>
      <c r="W536" s="168"/>
      <c r="X536" s="168"/>
      <c r="Y536" s="168"/>
      <c r="Z536" s="41" t="str">
        <f t="shared" si="214"/>
        <v/>
      </c>
      <c r="AA536" s="125"/>
      <c r="AB536" s="181" t="str">
        <f t="shared" si="215"/>
        <v/>
      </c>
      <c r="AC536" s="161"/>
      <c r="AD536" s="41" t="str">
        <f t="shared" si="234"/>
        <v/>
      </c>
      <c r="AE536" s="125"/>
      <c r="AF536" s="181" t="str">
        <f t="shared" si="235"/>
        <v/>
      </c>
      <c r="AG536" s="125"/>
      <c r="AH536" s="41" t="str">
        <f t="shared" si="236"/>
        <v/>
      </c>
      <c r="AI536" s="125"/>
      <c r="AJ536" s="181" t="str">
        <f t="shared" si="237"/>
        <v/>
      </c>
      <c r="AK536" s="161"/>
      <c r="AL536" s="100" t="str">
        <f t="shared" si="220"/>
        <v/>
      </c>
      <c r="AM536" s="125"/>
      <c r="AN536" s="183" t="str">
        <f t="shared" si="221"/>
        <v/>
      </c>
      <c r="AO536" s="174"/>
      <c r="AP536" s="41" t="str">
        <f t="shared" si="222"/>
        <v/>
      </c>
      <c r="AQ536" s="125"/>
      <c r="AR536" s="183" t="str">
        <f t="shared" si="223"/>
        <v/>
      </c>
      <c r="AS536" s="125"/>
      <c r="AT536" s="41" t="str">
        <f t="shared" si="224"/>
        <v/>
      </c>
      <c r="AU536" s="125"/>
      <c r="AV536" s="181" t="str">
        <f t="shared" si="225"/>
        <v/>
      </c>
      <c r="AW536" s="125"/>
      <c r="AX536" s="41" t="str">
        <f t="shared" si="238"/>
        <v/>
      </c>
      <c r="AY536" s="125"/>
      <c r="AZ536" s="181" t="str">
        <f t="shared" si="239"/>
        <v/>
      </c>
      <c r="BA536" s="125"/>
      <c r="BB536" s="41" t="str">
        <f t="shared" si="240"/>
        <v/>
      </c>
      <c r="BC536" s="125"/>
      <c r="BD536" s="181" t="str">
        <f t="shared" si="241"/>
        <v/>
      </c>
      <c r="BE536" s="125"/>
      <c r="BF536" s="100" t="str">
        <f t="shared" si="230"/>
        <v/>
      </c>
      <c r="BG536" s="125"/>
      <c r="BH536" s="183" t="str">
        <f t="shared" si="231"/>
        <v/>
      </c>
      <c r="BI536" s="174"/>
      <c r="BJ536" s="41" t="str">
        <f t="shared" si="232"/>
        <v/>
      </c>
      <c r="BK536" s="125"/>
      <c r="BL536" s="183" t="str">
        <f t="shared" si="233"/>
        <v/>
      </c>
      <c r="BM536" s="125"/>
    </row>
    <row r="537" spans="2:65" ht="15.75" customHeight="1">
      <c r="B537" s="231">
        <v>206</v>
      </c>
      <c r="C537" s="19"/>
      <c r="D537" s="18"/>
      <c r="E537" s="13"/>
      <c r="F537" s="13" t="s">
        <v>202</v>
      </c>
      <c r="G537" s="13"/>
      <c r="H537" s="13"/>
      <c r="I537" s="13"/>
      <c r="J537" s="13"/>
      <c r="K537" s="20"/>
      <c r="L537" s="66" t="s">
        <v>29</v>
      </c>
      <c r="M537" s="125"/>
      <c r="N537" s="41">
        <f>VLOOKUP($B537,'[1]09-10-11'!$A$4:$EA$400,MATCH(N$2, '[1]09-10-11'!$A$4:$EA$4, 0))</f>
        <v>3113</v>
      </c>
      <c r="O537" s="45"/>
      <c r="P537" s="41">
        <f>VLOOKUP($B537,'[1]09-10-11'!$A$4:$EA$400,MATCH(P$2, '[1]09-10-11'!$A$4:$EA$4, 0))</f>
        <v>3113</v>
      </c>
      <c r="Q537" s="41"/>
      <c r="R537" s="41">
        <f>VLOOKUP($B537,'[1]09-10-11'!$A$4:$EA$400,MATCH(R$2, '[1]09-10-11'!$A$4:$EA$4, 0))</f>
        <v>3175</v>
      </c>
      <c r="S537" s="41"/>
      <c r="T537" s="41" t="e">
        <f>VLOOKUP($B537,'[1]09-10-11'!$A$4:$EA$400,MATCH(T$2, '[1]09-10-11'!$A$4:$EA$4, 0))</f>
        <v>#N/A</v>
      </c>
      <c r="U537" s="41"/>
      <c r="V537" s="41">
        <f>VLOOKUP($B537,'[1]09-10-11'!$A$4:$EA$400,MATCH(V$2, '[1]09-10-11'!$A$4:$EA$4, 0))</f>
        <v>3348</v>
      </c>
      <c r="W537" s="41"/>
      <c r="X537" s="41">
        <f>VLOOKUP($B537,'[1]09-10-11'!$A$4:$EA$400,MATCH(X$2, '[1]09-10-11'!$A$4:$EA$4, 0))</f>
        <v>3113</v>
      </c>
      <c r="Y537" s="41"/>
      <c r="Z537" s="41">
        <f t="shared" si="214"/>
        <v>-235</v>
      </c>
      <c r="AA537" s="41"/>
      <c r="AB537" s="181">
        <f t="shared" si="215"/>
        <v>-7.019115890083627E-2</v>
      </c>
      <c r="AC537" s="161"/>
      <c r="AD537" s="41">
        <f t="shared" si="234"/>
        <v>0</v>
      </c>
      <c r="AE537" s="41"/>
      <c r="AF537" s="181">
        <f t="shared" si="235"/>
        <v>0</v>
      </c>
      <c r="AG537" s="100"/>
      <c r="AH537" s="41">
        <f t="shared" si="236"/>
        <v>0</v>
      </c>
      <c r="AI537" s="41"/>
      <c r="AJ537" s="181">
        <f t="shared" si="237"/>
        <v>0</v>
      </c>
      <c r="AK537" s="161"/>
      <c r="AL537" s="100">
        <f t="shared" si="220"/>
        <v>-62</v>
      </c>
      <c r="AM537" s="100"/>
      <c r="AN537" s="183">
        <f t="shared" si="221"/>
        <v>-1.952755905511816E-2</v>
      </c>
      <c r="AO537" s="174"/>
      <c r="AP537" s="41" t="str">
        <f t="shared" si="222"/>
        <v/>
      </c>
      <c r="AQ537" s="41"/>
      <c r="AR537" s="183" t="e">
        <f t="shared" si="223"/>
        <v>#N/A</v>
      </c>
      <c r="AS537" s="100"/>
      <c r="AT537" s="41" t="str">
        <f t="shared" si="224"/>
        <v/>
      </c>
      <c r="AU537" s="41"/>
      <c r="AV537" s="181" t="e">
        <f t="shared" si="225"/>
        <v>#N/A</v>
      </c>
      <c r="AW537" s="100"/>
      <c r="AX537" s="41">
        <f t="shared" si="238"/>
        <v>235</v>
      </c>
      <c r="AY537" s="41"/>
      <c r="AZ537" s="181">
        <f t="shared" si="239"/>
        <v>7.5489881143591342E-2</v>
      </c>
      <c r="BA537" s="100"/>
      <c r="BB537" s="41">
        <f t="shared" si="240"/>
        <v>235</v>
      </c>
      <c r="BC537" s="41"/>
      <c r="BD537" s="181">
        <f t="shared" si="241"/>
        <v>7.5489881143591342E-2</v>
      </c>
      <c r="BE537" s="100"/>
      <c r="BF537" s="100">
        <f t="shared" si="230"/>
        <v>173</v>
      </c>
      <c r="BG537" s="100"/>
      <c r="BH537" s="183">
        <f t="shared" si="231"/>
        <v>5.4488188976377971E-2</v>
      </c>
      <c r="BI537" s="174"/>
      <c r="BJ537" s="41" t="str">
        <f t="shared" si="232"/>
        <v/>
      </c>
      <c r="BK537" s="41"/>
      <c r="BL537" s="183" t="e">
        <f t="shared" si="233"/>
        <v>#N/A</v>
      </c>
      <c r="BM537" s="100"/>
    </row>
    <row r="538" spans="2:65" ht="15.75" customHeight="1">
      <c r="B538" s="231"/>
      <c r="C538" s="19"/>
      <c r="D538" s="18" t="s">
        <v>163</v>
      </c>
      <c r="E538" s="13" t="s">
        <v>212</v>
      </c>
      <c r="F538" s="13"/>
      <c r="G538" s="13"/>
      <c r="H538" s="13"/>
      <c r="I538" s="13"/>
      <c r="J538" s="13"/>
      <c r="K538" s="20"/>
      <c r="L538" s="66"/>
      <c r="M538" s="125"/>
      <c r="N538" s="125"/>
      <c r="O538" s="45"/>
      <c r="P538" s="125"/>
      <c r="Q538" s="125"/>
      <c r="R538" s="125"/>
      <c r="S538" s="125"/>
      <c r="T538" s="125"/>
      <c r="U538" s="125"/>
      <c r="V538" s="125"/>
      <c r="W538" s="125"/>
      <c r="X538" s="125"/>
      <c r="Y538" s="125"/>
      <c r="Z538" s="41" t="str">
        <f t="shared" si="214"/>
        <v/>
      </c>
      <c r="AA538" s="125"/>
      <c r="AB538" s="181" t="str">
        <f t="shared" si="215"/>
        <v/>
      </c>
      <c r="AC538" s="161"/>
      <c r="AD538" s="41" t="str">
        <f t="shared" si="234"/>
        <v/>
      </c>
      <c r="AE538" s="125"/>
      <c r="AF538" s="181" t="str">
        <f t="shared" si="235"/>
        <v/>
      </c>
      <c r="AG538" s="125"/>
      <c r="AH538" s="41" t="str">
        <f t="shared" si="236"/>
        <v/>
      </c>
      <c r="AI538" s="125"/>
      <c r="AJ538" s="181" t="str">
        <f t="shared" si="237"/>
        <v/>
      </c>
      <c r="AK538" s="161"/>
      <c r="AL538" s="41" t="str">
        <f t="shared" si="220"/>
        <v/>
      </c>
      <c r="AM538" s="125"/>
      <c r="AN538" s="181" t="str">
        <f t="shared" si="221"/>
        <v/>
      </c>
      <c r="AP538" s="41" t="str">
        <f t="shared" si="222"/>
        <v/>
      </c>
      <c r="AQ538" s="125"/>
      <c r="AR538" s="181" t="str">
        <f t="shared" si="223"/>
        <v/>
      </c>
      <c r="AS538" s="125"/>
      <c r="AT538" s="41" t="str">
        <f t="shared" si="224"/>
        <v/>
      </c>
      <c r="AU538" s="125"/>
      <c r="AV538" s="181" t="str">
        <f t="shared" si="225"/>
        <v/>
      </c>
      <c r="AW538" s="125"/>
      <c r="AX538" s="41" t="str">
        <f t="shared" si="238"/>
        <v/>
      </c>
      <c r="AY538" s="125"/>
      <c r="AZ538" s="181" t="str">
        <f t="shared" si="239"/>
        <v/>
      </c>
      <c r="BA538" s="125"/>
      <c r="BB538" s="41" t="str">
        <f t="shared" si="240"/>
        <v/>
      </c>
      <c r="BC538" s="125"/>
      <c r="BD538" s="181" t="str">
        <f t="shared" si="241"/>
        <v/>
      </c>
      <c r="BE538" s="125"/>
      <c r="BF538" s="41" t="str">
        <f t="shared" si="230"/>
        <v/>
      </c>
      <c r="BG538" s="125"/>
      <c r="BH538" s="181" t="str">
        <f t="shared" si="231"/>
        <v/>
      </c>
      <c r="BJ538" s="41" t="str">
        <f t="shared" si="232"/>
        <v/>
      </c>
      <c r="BK538" s="125"/>
      <c r="BL538" s="181" t="str">
        <f t="shared" si="233"/>
        <v/>
      </c>
      <c r="BM538" s="125"/>
    </row>
    <row r="539" spans="2:65" ht="15.75" customHeight="1">
      <c r="B539" s="231">
        <v>207</v>
      </c>
      <c r="C539" s="19"/>
      <c r="D539" s="18"/>
      <c r="E539" s="13"/>
      <c r="F539" s="13" t="s">
        <v>185</v>
      </c>
      <c r="G539" s="13"/>
      <c r="H539" s="13"/>
      <c r="I539" s="13"/>
      <c r="J539" s="13"/>
      <c r="K539" s="20"/>
      <c r="L539" s="66" t="s">
        <v>33</v>
      </c>
      <c r="M539" s="125"/>
      <c r="N539" s="81">
        <f>VLOOKUP($B539,'[1]09-10-11'!$A$4:$EA$400,MATCH(N$2, '[1]09-10-11'!$A$4:$EA$4, 0))</f>
        <v>4635</v>
      </c>
      <c r="O539" s="45"/>
      <c r="P539" s="81">
        <f>VLOOKUP($B539,'[1]09-10-11'!$A$4:$EA$400,MATCH(P$2, '[1]09-10-11'!$A$4:$EA$4, 0))</f>
        <v>5000</v>
      </c>
      <c r="Q539" s="81"/>
      <c r="R539" s="81">
        <f>VLOOKUP($B539,'[1]09-10-11'!$A$4:$EA$400,MATCH(R$2, '[1]09-10-11'!$A$4:$EA$4, 0))</f>
        <v>5000</v>
      </c>
      <c r="S539" s="81"/>
      <c r="T539" s="81" t="e">
        <f>VLOOKUP($B539,'[1]09-10-11'!$A$4:$EA$400,MATCH(T$2, '[1]09-10-11'!$A$4:$EA$4, 0))</f>
        <v>#N/A</v>
      </c>
      <c r="U539" s="81"/>
      <c r="V539" s="81">
        <f>VLOOKUP($B539,'[1]09-10-11'!$A$4:$EA$400,MATCH(V$2, '[1]09-10-11'!$A$4:$EA$4, 0))</f>
        <v>4660</v>
      </c>
      <c r="W539" s="81"/>
      <c r="X539" s="81">
        <f>VLOOKUP($B539,'[1]09-10-11'!$A$4:$EA$400,MATCH(X$2, '[1]09-10-11'!$A$4:$EA$4, 0))</f>
        <v>5000</v>
      </c>
      <c r="Y539" s="41"/>
      <c r="Z539" s="81">
        <f t="shared" si="214"/>
        <v>340</v>
      </c>
      <c r="AA539" s="81"/>
      <c r="AB539" s="182">
        <f t="shared" si="215"/>
        <v>7.296137339055786E-2</v>
      </c>
      <c r="AC539" s="156"/>
      <c r="AD539" s="81">
        <f t="shared" si="234"/>
        <v>0</v>
      </c>
      <c r="AE539" s="81"/>
      <c r="AF539" s="182">
        <f t="shared" si="235"/>
        <v>0</v>
      </c>
      <c r="AG539" s="41"/>
      <c r="AH539" s="81">
        <f t="shared" si="236"/>
        <v>365</v>
      </c>
      <c r="AI539" s="81"/>
      <c r="AJ539" s="182">
        <f t="shared" si="237"/>
        <v>7.8748651564185534E-2</v>
      </c>
      <c r="AK539" s="156"/>
      <c r="AL539" s="81">
        <f t="shared" si="220"/>
        <v>0</v>
      </c>
      <c r="AM539" s="81"/>
      <c r="AN539" s="182">
        <f t="shared" si="221"/>
        <v>0</v>
      </c>
      <c r="AP539" s="81" t="str">
        <f t="shared" si="222"/>
        <v/>
      </c>
      <c r="AQ539" s="81"/>
      <c r="AR539" s="182" t="e">
        <f t="shared" si="223"/>
        <v>#N/A</v>
      </c>
      <c r="AS539" s="41"/>
      <c r="AT539" s="81" t="str">
        <f t="shared" si="224"/>
        <v/>
      </c>
      <c r="AU539" s="81"/>
      <c r="AV539" s="182" t="e">
        <f t="shared" si="225"/>
        <v>#N/A</v>
      </c>
      <c r="AW539" s="41"/>
      <c r="AX539" s="81">
        <f t="shared" si="238"/>
        <v>25</v>
      </c>
      <c r="AY539" s="81"/>
      <c r="AZ539" s="182">
        <f t="shared" si="239"/>
        <v>5.3937432578208266E-3</v>
      </c>
      <c r="BA539" s="41"/>
      <c r="BB539" s="81">
        <f t="shared" si="240"/>
        <v>-340</v>
      </c>
      <c r="BC539" s="81"/>
      <c r="BD539" s="182">
        <f t="shared" si="241"/>
        <v>-6.7999999999999949E-2</v>
      </c>
      <c r="BE539" s="41"/>
      <c r="BF539" s="81">
        <f t="shared" si="230"/>
        <v>-340</v>
      </c>
      <c r="BG539" s="81"/>
      <c r="BH539" s="182">
        <f t="shared" si="231"/>
        <v>-6.7999999999999949E-2</v>
      </c>
      <c r="BJ539" s="81" t="str">
        <f t="shared" si="232"/>
        <v/>
      </c>
      <c r="BK539" s="81"/>
      <c r="BL539" s="182" t="e">
        <f t="shared" si="233"/>
        <v>#N/A</v>
      </c>
      <c r="BM539" s="41"/>
    </row>
    <row r="540" spans="2:65" ht="15.75" customHeight="1">
      <c r="B540" s="231"/>
      <c r="C540" s="19"/>
      <c r="D540" s="18"/>
      <c r="E540" s="13"/>
      <c r="F540" s="13"/>
      <c r="G540" s="13"/>
      <c r="H540" s="13"/>
      <c r="I540" s="13"/>
      <c r="J540" s="13"/>
      <c r="K540" s="20"/>
      <c r="L540" s="66"/>
      <c r="M540" s="125"/>
      <c r="N540" s="125"/>
      <c r="O540" s="45"/>
      <c r="P540" s="125"/>
      <c r="Q540" s="125"/>
      <c r="R540" s="125"/>
      <c r="S540" s="125"/>
      <c r="T540" s="125"/>
      <c r="U540" s="125"/>
      <c r="V540" s="125"/>
      <c r="W540" s="125"/>
      <c r="X540" s="125"/>
      <c r="Y540" s="125"/>
      <c r="Z540" s="41" t="str">
        <f t="shared" si="214"/>
        <v/>
      </c>
      <c r="AA540" s="125"/>
      <c r="AB540" s="181" t="str">
        <f t="shared" si="215"/>
        <v/>
      </c>
      <c r="AC540" s="161"/>
      <c r="AD540" s="41" t="str">
        <f t="shared" si="234"/>
        <v/>
      </c>
      <c r="AE540" s="125"/>
      <c r="AF540" s="181" t="str">
        <f t="shared" si="235"/>
        <v/>
      </c>
      <c r="AG540" s="125"/>
      <c r="AH540" s="41" t="str">
        <f t="shared" si="236"/>
        <v/>
      </c>
      <c r="AI540" s="125"/>
      <c r="AJ540" s="181" t="str">
        <f t="shared" si="237"/>
        <v/>
      </c>
      <c r="AK540" s="161"/>
      <c r="AL540" s="41" t="str">
        <f t="shared" si="220"/>
        <v/>
      </c>
      <c r="AM540" s="125"/>
      <c r="AN540" s="181" t="str">
        <f t="shared" si="221"/>
        <v/>
      </c>
      <c r="AP540" s="41" t="str">
        <f t="shared" si="222"/>
        <v/>
      </c>
      <c r="AQ540" s="125"/>
      <c r="AR540" s="181" t="str">
        <f t="shared" si="223"/>
        <v/>
      </c>
      <c r="AS540" s="125"/>
      <c r="AT540" s="41" t="str">
        <f t="shared" si="224"/>
        <v/>
      </c>
      <c r="AU540" s="125"/>
      <c r="AV540" s="181" t="str">
        <f t="shared" si="225"/>
        <v/>
      </c>
      <c r="AW540" s="125"/>
      <c r="AX540" s="41" t="str">
        <f t="shared" si="238"/>
        <v/>
      </c>
      <c r="AY540" s="125"/>
      <c r="AZ540" s="181" t="str">
        <f t="shared" si="239"/>
        <v/>
      </c>
      <c r="BA540" s="125"/>
      <c r="BB540" s="41" t="str">
        <f t="shared" si="240"/>
        <v/>
      </c>
      <c r="BC540" s="125"/>
      <c r="BD540" s="181" t="str">
        <f t="shared" si="241"/>
        <v/>
      </c>
      <c r="BE540" s="125"/>
      <c r="BF540" s="41" t="str">
        <f t="shared" si="230"/>
        <v/>
      </c>
      <c r="BG540" s="125"/>
      <c r="BH540" s="181" t="str">
        <f t="shared" si="231"/>
        <v/>
      </c>
      <c r="BJ540" s="41" t="str">
        <f t="shared" si="232"/>
        <v/>
      </c>
      <c r="BK540" s="125"/>
      <c r="BL540" s="181" t="str">
        <f t="shared" si="233"/>
        <v/>
      </c>
      <c r="BM540" s="125"/>
    </row>
    <row r="541" spans="2:65" ht="15.75" customHeight="1">
      <c r="B541" s="231"/>
      <c r="C541" s="19"/>
      <c r="D541" s="18"/>
      <c r="E541" s="13"/>
      <c r="F541" s="13"/>
      <c r="G541" s="13"/>
      <c r="H541" s="13"/>
      <c r="I541" s="13" t="s">
        <v>39</v>
      </c>
      <c r="J541" s="13"/>
      <c r="K541" s="20"/>
      <c r="L541" s="66"/>
      <c r="M541" s="125"/>
      <c r="N541" s="41">
        <f>SUM(N537:N539)</f>
        <v>7748</v>
      </c>
      <c r="O541" s="41"/>
      <c r="P541" s="41">
        <f>SUM(P537:P539)</f>
        <v>8113</v>
      </c>
      <c r="Q541" s="41"/>
      <c r="R541" s="41">
        <f>SUM(R537:R539)</f>
        <v>8175</v>
      </c>
      <c r="S541" s="41"/>
      <c r="T541" s="41" t="e">
        <f>SUM(T537:T539)</f>
        <v>#N/A</v>
      </c>
      <c r="U541" s="41"/>
      <c r="V541" s="41">
        <f>SUM(V537:V539)</f>
        <v>8008</v>
      </c>
      <c r="W541" s="41"/>
      <c r="X541" s="41">
        <f>SUM(X537:X539)</f>
        <v>8113</v>
      </c>
      <c r="Y541" s="41"/>
      <c r="Z541" s="41">
        <f t="shared" si="214"/>
        <v>105</v>
      </c>
      <c r="AA541" s="41"/>
      <c r="AB541" s="181">
        <f t="shared" si="215"/>
        <v>1.3111888111888126E-2</v>
      </c>
      <c r="AC541" s="161"/>
      <c r="AD541" s="41">
        <f t="shared" si="234"/>
        <v>0</v>
      </c>
      <c r="AE541" s="41"/>
      <c r="AF541" s="181">
        <f t="shared" si="235"/>
        <v>0</v>
      </c>
      <c r="AG541" s="41"/>
      <c r="AH541" s="41">
        <f t="shared" si="236"/>
        <v>365</v>
      </c>
      <c r="AI541" s="41"/>
      <c r="AJ541" s="181">
        <f t="shared" si="237"/>
        <v>4.7108931337119353E-2</v>
      </c>
      <c r="AK541" s="161"/>
      <c r="AL541" s="41">
        <f t="shared" si="220"/>
        <v>-62</v>
      </c>
      <c r="AM541" s="41"/>
      <c r="AN541" s="181">
        <f t="shared" si="221"/>
        <v>-7.5840978593272323E-3</v>
      </c>
      <c r="AP541" s="41" t="str">
        <f t="shared" si="222"/>
        <v/>
      </c>
      <c r="AQ541" s="41"/>
      <c r="AR541" s="181" t="e">
        <f t="shared" si="223"/>
        <v>#N/A</v>
      </c>
      <c r="AS541" s="41"/>
      <c r="AT541" s="41" t="str">
        <f t="shared" si="224"/>
        <v/>
      </c>
      <c r="AU541" s="41"/>
      <c r="AV541" s="181" t="e">
        <f t="shared" si="225"/>
        <v>#N/A</v>
      </c>
      <c r="AW541" s="41"/>
      <c r="AX541" s="41">
        <f t="shared" si="238"/>
        <v>260</v>
      </c>
      <c r="AY541" s="41"/>
      <c r="AZ541" s="181">
        <f t="shared" si="239"/>
        <v>3.3557046979865834E-2</v>
      </c>
      <c r="BA541" s="41"/>
      <c r="BB541" s="41">
        <f t="shared" si="240"/>
        <v>-105</v>
      </c>
      <c r="BC541" s="41"/>
      <c r="BD541" s="181">
        <f t="shared" si="241"/>
        <v>-1.2942191544434878E-2</v>
      </c>
      <c r="BE541" s="41"/>
      <c r="BF541" s="41">
        <f t="shared" si="230"/>
        <v>-167</v>
      </c>
      <c r="BG541" s="41"/>
      <c r="BH541" s="181">
        <f t="shared" si="231"/>
        <v>-2.0428134556574884E-2</v>
      </c>
      <c r="BJ541" s="41" t="str">
        <f t="shared" si="232"/>
        <v/>
      </c>
      <c r="BK541" s="41"/>
      <c r="BL541" s="181" t="e">
        <f t="shared" si="233"/>
        <v>#N/A</v>
      </c>
      <c r="BM541" s="41"/>
    </row>
    <row r="542" spans="2:65" ht="15.75" customHeight="1">
      <c r="B542" s="231"/>
      <c r="C542" s="19"/>
      <c r="D542" s="18"/>
      <c r="E542" s="13"/>
      <c r="F542" s="13"/>
      <c r="G542" s="13"/>
      <c r="H542" s="13"/>
      <c r="I542" s="13"/>
      <c r="J542" s="13"/>
      <c r="K542" s="20"/>
      <c r="L542" s="66"/>
      <c r="M542" s="125"/>
      <c r="N542" s="125"/>
      <c r="O542" s="41"/>
      <c r="P542" s="125"/>
      <c r="Q542" s="125"/>
      <c r="R542" s="125"/>
      <c r="S542" s="125"/>
      <c r="T542" s="125"/>
      <c r="U542" s="125"/>
      <c r="V542" s="125"/>
      <c r="W542" s="125"/>
      <c r="X542" s="125"/>
      <c r="Y542" s="125"/>
      <c r="Z542" s="41" t="str">
        <f t="shared" si="214"/>
        <v/>
      </c>
      <c r="AA542" s="125"/>
      <c r="AB542" s="181" t="str">
        <f t="shared" si="215"/>
        <v/>
      </c>
      <c r="AC542" s="161"/>
      <c r="AD542" s="41" t="str">
        <f t="shared" si="234"/>
        <v/>
      </c>
      <c r="AE542" s="125"/>
      <c r="AF542" s="181" t="str">
        <f t="shared" si="235"/>
        <v/>
      </c>
      <c r="AG542" s="125"/>
      <c r="AH542" s="41" t="str">
        <f t="shared" si="236"/>
        <v/>
      </c>
      <c r="AI542" s="125"/>
      <c r="AJ542" s="181" t="str">
        <f t="shared" si="237"/>
        <v/>
      </c>
      <c r="AK542" s="161"/>
      <c r="AL542" s="41" t="str">
        <f t="shared" si="220"/>
        <v/>
      </c>
      <c r="AM542" s="125"/>
      <c r="AN542" s="181" t="str">
        <f t="shared" si="221"/>
        <v/>
      </c>
      <c r="AP542" s="41" t="str">
        <f t="shared" si="222"/>
        <v/>
      </c>
      <c r="AQ542" s="125"/>
      <c r="AR542" s="181" t="str">
        <f t="shared" si="223"/>
        <v/>
      </c>
      <c r="AS542" s="125"/>
      <c r="AT542" s="41" t="str">
        <f t="shared" si="224"/>
        <v/>
      </c>
      <c r="AU542" s="125"/>
      <c r="AV542" s="181" t="str">
        <f t="shared" si="225"/>
        <v/>
      </c>
      <c r="AW542" s="125"/>
      <c r="AX542" s="41" t="str">
        <f t="shared" si="238"/>
        <v/>
      </c>
      <c r="AY542" s="125"/>
      <c r="AZ542" s="181" t="str">
        <f t="shared" si="239"/>
        <v/>
      </c>
      <c r="BA542" s="125"/>
      <c r="BB542" s="41" t="str">
        <f t="shared" si="240"/>
        <v/>
      </c>
      <c r="BC542" s="125"/>
      <c r="BD542" s="181" t="str">
        <f t="shared" si="241"/>
        <v/>
      </c>
      <c r="BE542" s="125"/>
      <c r="BF542" s="41" t="str">
        <f t="shared" si="230"/>
        <v/>
      </c>
      <c r="BG542" s="125"/>
      <c r="BH542" s="181" t="str">
        <f t="shared" si="231"/>
        <v/>
      </c>
      <c r="BJ542" s="41" t="str">
        <f t="shared" si="232"/>
        <v/>
      </c>
      <c r="BK542" s="125"/>
      <c r="BL542" s="181" t="str">
        <f t="shared" si="233"/>
        <v/>
      </c>
      <c r="BM542" s="125"/>
    </row>
    <row r="543" spans="2:65" ht="15.75" customHeight="1">
      <c r="B543" s="231">
        <v>208</v>
      </c>
      <c r="C543" s="19"/>
      <c r="D543" s="18" t="s">
        <v>179</v>
      </c>
      <c r="E543" s="13" t="s">
        <v>188</v>
      </c>
      <c r="F543" s="13"/>
      <c r="G543" s="13"/>
      <c r="H543" s="13"/>
      <c r="I543" s="13"/>
      <c r="J543" s="13"/>
      <c r="K543" s="20"/>
      <c r="L543" s="66" t="s">
        <v>29</v>
      </c>
      <c r="M543" s="125"/>
      <c r="N543" s="41">
        <f>VLOOKUP($B543,'[1]09-10-11'!$A$4:$EA$400,MATCH(N$2, '[1]09-10-11'!$A$4:$EA$4, 0))</f>
        <v>3113</v>
      </c>
      <c r="O543" s="41"/>
      <c r="P543" s="41">
        <f>VLOOKUP($B543,'[1]09-10-11'!$A$4:$EA$400,MATCH(P$2, '[1]09-10-11'!$A$4:$EA$4, 0))</f>
        <v>3113</v>
      </c>
      <c r="Q543" s="41"/>
      <c r="R543" s="41">
        <f>VLOOKUP($B543,'[1]09-10-11'!$A$4:$EA$400,MATCH(R$2, '[1]09-10-11'!$A$4:$EA$4, 0))</f>
        <v>3175</v>
      </c>
      <c r="S543" s="41"/>
      <c r="T543" s="41" t="e">
        <f>VLOOKUP($B543,'[1]09-10-11'!$A$4:$EA$400,MATCH(T$2, '[1]09-10-11'!$A$4:$EA$4, 0))</f>
        <v>#N/A</v>
      </c>
      <c r="U543" s="41"/>
      <c r="V543" s="41">
        <f>VLOOKUP($B543,'[1]09-10-11'!$A$4:$EA$400,MATCH(V$2, '[1]09-10-11'!$A$4:$EA$4, 0))</f>
        <v>3348</v>
      </c>
      <c r="W543" s="41"/>
      <c r="X543" s="41">
        <f>VLOOKUP($B543,'[1]09-10-11'!$A$4:$EA$400,MATCH(X$2, '[1]09-10-11'!$A$4:$EA$4, 0))</f>
        <v>3113</v>
      </c>
      <c r="Y543" s="41"/>
      <c r="Z543" s="41">
        <f t="shared" si="214"/>
        <v>-235</v>
      </c>
      <c r="AA543" s="41"/>
      <c r="AB543" s="181">
        <f t="shared" si="215"/>
        <v>-7.019115890083627E-2</v>
      </c>
      <c r="AC543" s="161"/>
      <c r="AD543" s="41">
        <f t="shared" si="234"/>
        <v>0</v>
      </c>
      <c r="AE543" s="41"/>
      <c r="AF543" s="181">
        <f t="shared" si="235"/>
        <v>0</v>
      </c>
      <c r="AG543" s="41"/>
      <c r="AH543" s="41">
        <f t="shared" si="236"/>
        <v>0</v>
      </c>
      <c r="AI543" s="41"/>
      <c r="AJ543" s="181">
        <f t="shared" si="237"/>
        <v>0</v>
      </c>
      <c r="AK543" s="161"/>
      <c r="AL543" s="41">
        <f t="shared" si="220"/>
        <v>-62</v>
      </c>
      <c r="AM543" s="41"/>
      <c r="AN543" s="181">
        <f t="shared" si="221"/>
        <v>-1.952755905511816E-2</v>
      </c>
      <c r="AP543" s="41" t="str">
        <f t="shared" si="222"/>
        <v/>
      </c>
      <c r="AQ543" s="41"/>
      <c r="AR543" s="181" t="e">
        <f t="shared" si="223"/>
        <v>#N/A</v>
      </c>
      <c r="AS543" s="41"/>
      <c r="AT543" s="41" t="str">
        <f t="shared" si="224"/>
        <v/>
      </c>
      <c r="AU543" s="41"/>
      <c r="AV543" s="181" t="e">
        <f t="shared" si="225"/>
        <v>#N/A</v>
      </c>
      <c r="AW543" s="41"/>
      <c r="AX543" s="41">
        <f t="shared" si="238"/>
        <v>235</v>
      </c>
      <c r="AY543" s="41"/>
      <c r="AZ543" s="181">
        <f t="shared" si="239"/>
        <v>7.5489881143591342E-2</v>
      </c>
      <c r="BA543" s="41"/>
      <c r="BB543" s="41">
        <f t="shared" si="240"/>
        <v>235</v>
      </c>
      <c r="BC543" s="41"/>
      <c r="BD543" s="181">
        <f t="shared" si="241"/>
        <v>7.5489881143591342E-2</v>
      </c>
      <c r="BE543" s="41"/>
      <c r="BF543" s="41">
        <f t="shared" si="230"/>
        <v>173</v>
      </c>
      <c r="BG543" s="41"/>
      <c r="BH543" s="181">
        <f t="shared" si="231"/>
        <v>5.4488188976377971E-2</v>
      </c>
      <c r="BJ543" s="41" t="str">
        <f t="shared" si="232"/>
        <v/>
      </c>
      <c r="BK543" s="41"/>
      <c r="BL543" s="181" t="e">
        <f t="shared" si="233"/>
        <v>#N/A</v>
      </c>
      <c r="BM543" s="41"/>
    </row>
    <row r="544" spans="2:65" ht="15.75" customHeight="1">
      <c r="B544" s="231">
        <v>209</v>
      </c>
      <c r="C544" s="19"/>
      <c r="D544" s="18" t="s">
        <v>180</v>
      </c>
      <c r="E544" s="13" t="s">
        <v>190</v>
      </c>
      <c r="F544" s="13"/>
      <c r="G544" s="13"/>
      <c r="H544" s="13"/>
      <c r="I544" s="13"/>
      <c r="J544" s="13"/>
      <c r="K544" s="20"/>
      <c r="L544" s="66" t="s">
        <v>33</v>
      </c>
      <c r="M544" s="125"/>
      <c r="N544" s="81">
        <f>VLOOKUP($B544,'[1]09-10-11'!$A$4:$EA$400,MATCH(N$2, '[1]09-10-11'!$A$4:$EA$4, 0))</f>
        <v>4635</v>
      </c>
      <c r="O544" s="41"/>
      <c r="P544" s="81">
        <f>VLOOKUP($B544,'[1]09-10-11'!$A$4:$EA$400,MATCH(P$2, '[1]09-10-11'!$A$4:$EA$4, 0))</f>
        <v>5000</v>
      </c>
      <c r="Q544" s="81"/>
      <c r="R544" s="81">
        <f>VLOOKUP($B544,'[1]09-10-11'!$A$4:$EA$400,MATCH(R$2, '[1]09-10-11'!$A$4:$EA$4, 0))</f>
        <v>5000</v>
      </c>
      <c r="S544" s="81"/>
      <c r="T544" s="81" t="e">
        <f>VLOOKUP($B544,'[1]09-10-11'!$A$4:$EA$400,MATCH(T$2, '[1]09-10-11'!$A$4:$EA$4, 0))</f>
        <v>#N/A</v>
      </c>
      <c r="U544" s="81"/>
      <c r="V544" s="81">
        <f>VLOOKUP($B544,'[1]09-10-11'!$A$4:$EA$400,MATCH(V$2, '[1]09-10-11'!$A$4:$EA$4, 0))</f>
        <v>4660</v>
      </c>
      <c r="W544" s="81"/>
      <c r="X544" s="81">
        <f>VLOOKUP($B544,'[1]09-10-11'!$A$4:$EA$400,MATCH(X$2, '[1]09-10-11'!$A$4:$EA$4, 0))</f>
        <v>5000</v>
      </c>
      <c r="Y544" s="41"/>
      <c r="Z544" s="81">
        <f t="shared" si="214"/>
        <v>340</v>
      </c>
      <c r="AA544" s="81"/>
      <c r="AB544" s="182">
        <f t="shared" si="215"/>
        <v>7.296137339055786E-2</v>
      </c>
      <c r="AC544" s="156"/>
      <c r="AD544" s="81">
        <f t="shared" si="234"/>
        <v>0</v>
      </c>
      <c r="AE544" s="81"/>
      <c r="AF544" s="182">
        <f t="shared" si="235"/>
        <v>0</v>
      </c>
      <c r="AG544" s="41"/>
      <c r="AH544" s="81">
        <f t="shared" si="236"/>
        <v>365</v>
      </c>
      <c r="AI544" s="81"/>
      <c r="AJ544" s="182">
        <f t="shared" si="237"/>
        <v>7.8748651564185534E-2</v>
      </c>
      <c r="AK544" s="156"/>
      <c r="AL544" s="81">
        <f t="shared" si="220"/>
        <v>0</v>
      </c>
      <c r="AM544" s="81"/>
      <c r="AN544" s="182">
        <f t="shared" si="221"/>
        <v>0</v>
      </c>
      <c r="AP544" s="81" t="str">
        <f t="shared" si="222"/>
        <v/>
      </c>
      <c r="AQ544" s="81"/>
      <c r="AR544" s="182" t="e">
        <f t="shared" si="223"/>
        <v>#N/A</v>
      </c>
      <c r="AS544" s="41"/>
      <c r="AT544" s="81" t="str">
        <f t="shared" si="224"/>
        <v/>
      </c>
      <c r="AU544" s="81"/>
      <c r="AV544" s="182" t="e">
        <f t="shared" si="225"/>
        <v>#N/A</v>
      </c>
      <c r="AW544" s="41"/>
      <c r="AX544" s="81">
        <f t="shared" si="238"/>
        <v>25</v>
      </c>
      <c r="AY544" s="81"/>
      <c r="AZ544" s="182">
        <f t="shared" si="239"/>
        <v>5.3937432578208266E-3</v>
      </c>
      <c r="BA544" s="41"/>
      <c r="BB544" s="81">
        <f t="shared" si="240"/>
        <v>-340</v>
      </c>
      <c r="BC544" s="81"/>
      <c r="BD544" s="182">
        <f t="shared" si="241"/>
        <v>-6.7999999999999949E-2</v>
      </c>
      <c r="BE544" s="41"/>
      <c r="BF544" s="81">
        <f t="shared" si="230"/>
        <v>-340</v>
      </c>
      <c r="BG544" s="81"/>
      <c r="BH544" s="182">
        <f t="shared" si="231"/>
        <v>-6.7999999999999949E-2</v>
      </c>
      <c r="BJ544" s="81" t="str">
        <f t="shared" si="232"/>
        <v/>
      </c>
      <c r="BK544" s="81"/>
      <c r="BL544" s="182" t="e">
        <f t="shared" si="233"/>
        <v>#N/A</v>
      </c>
      <c r="BM544" s="41"/>
    </row>
    <row r="545" spans="2:65" ht="15.75" customHeight="1">
      <c r="B545" s="231"/>
      <c r="C545" s="19"/>
      <c r="D545" s="18"/>
      <c r="E545" s="13"/>
      <c r="F545" s="13"/>
      <c r="G545" s="13"/>
      <c r="H545" s="13"/>
      <c r="I545" s="13"/>
      <c r="J545" s="13"/>
      <c r="K545" s="20"/>
      <c r="L545" s="66"/>
      <c r="M545" s="125"/>
      <c r="N545" s="125"/>
      <c r="O545" s="41"/>
      <c r="P545" s="125"/>
      <c r="Q545" s="125"/>
      <c r="R545" s="125"/>
      <c r="S545" s="125"/>
      <c r="T545" s="125"/>
      <c r="U545" s="125"/>
      <c r="V545" s="125"/>
      <c r="W545" s="125"/>
      <c r="X545" s="125"/>
      <c r="Y545" s="125"/>
      <c r="Z545" s="41" t="str">
        <f t="shared" si="214"/>
        <v/>
      </c>
      <c r="AA545" s="125"/>
      <c r="AB545" s="181" t="str">
        <f t="shared" si="215"/>
        <v/>
      </c>
      <c r="AC545" s="161"/>
      <c r="AD545" s="41" t="str">
        <f t="shared" si="234"/>
        <v/>
      </c>
      <c r="AE545" s="125"/>
      <c r="AF545" s="181" t="str">
        <f t="shared" si="235"/>
        <v/>
      </c>
      <c r="AG545" s="125"/>
      <c r="AH545" s="41" t="str">
        <f t="shared" si="236"/>
        <v/>
      </c>
      <c r="AI545" s="125"/>
      <c r="AJ545" s="181" t="str">
        <f t="shared" si="237"/>
        <v/>
      </c>
      <c r="AK545" s="161"/>
      <c r="AL545" s="41" t="str">
        <f t="shared" si="220"/>
        <v/>
      </c>
      <c r="AM545" s="125"/>
      <c r="AN545" s="181" t="str">
        <f t="shared" si="221"/>
        <v/>
      </c>
      <c r="AP545" s="41" t="str">
        <f t="shared" si="222"/>
        <v/>
      </c>
      <c r="AQ545" s="125"/>
      <c r="AR545" s="181" t="str">
        <f t="shared" si="223"/>
        <v/>
      </c>
      <c r="AS545" s="125"/>
      <c r="AT545" s="41" t="str">
        <f t="shared" si="224"/>
        <v/>
      </c>
      <c r="AU545" s="125"/>
      <c r="AV545" s="181" t="str">
        <f t="shared" si="225"/>
        <v/>
      </c>
      <c r="AW545" s="125"/>
      <c r="AX545" s="41" t="str">
        <f t="shared" si="238"/>
        <v/>
      </c>
      <c r="AY545" s="125"/>
      <c r="AZ545" s="181" t="str">
        <f t="shared" si="239"/>
        <v/>
      </c>
      <c r="BA545" s="125"/>
      <c r="BB545" s="41" t="str">
        <f t="shared" si="240"/>
        <v/>
      </c>
      <c r="BC545" s="125"/>
      <c r="BD545" s="181" t="str">
        <f t="shared" si="241"/>
        <v/>
      </c>
      <c r="BE545" s="125"/>
      <c r="BF545" s="41" t="str">
        <f t="shared" si="230"/>
        <v/>
      </c>
      <c r="BG545" s="125"/>
      <c r="BH545" s="181" t="str">
        <f t="shared" si="231"/>
        <v/>
      </c>
      <c r="BJ545" s="41" t="str">
        <f t="shared" si="232"/>
        <v/>
      </c>
      <c r="BK545" s="125"/>
      <c r="BL545" s="181" t="str">
        <f t="shared" si="233"/>
        <v/>
      </c>
      <c r="BM545" s="125"/>
    </row>
    <row r="546" spans="2:65" ht="15.75" customHeight="1">
      <c r="B546" s="231"/>
      <c r="C546" s="19"/>
      <c r="D546" s="18"/>
      <c r="E546" s="13"/>
      <c r="F546" s="13"/>
      <c r="G546" s="13"/>
      <c r="H546" s="13"/>
      <c r="I546" s="13" t="s">
        <v>39</v>
      </c>
      <c r="J546" s="13"/>
      <c r="K546" s="20"/>
      <c r="L546" s="66"/>
      <c r="M546" s="125"/>
      <c r="N546" s="41">
        <f>+N543+N544</f>
        <v>7748</v>
      </c>
      <c r="O546" s="41"/>
      <c r="P546" s="41">
        <f>+P543+P544</f>
        <v>8113</v>
      </c>
      <c r="Q546" s="41"/>
      <c r="R546" s="41">
        <f>+R543+R544</f>
        <v>8175</v>
      </c>
      <c r="S546" s="41"/>
      <c r="T546" s="41" t="e">
        <f>+T543+T544</f>
        <v>#N/A</v>
      </c>
      <c r="U546" s="41"/>
      <c r="V546" s="41">
        <f>+V543+V544</f>
        <v>8008</v>
      </c>
      <c r="W546" s="41"/>
      <c r="X546" s="41">
        <f>+X543+X544</f>
        <v>8113</v>
      </c>
      <c r="Y546" s="41"/>
      <c r="Z546" s="41">
        <f t="shared" si="214"/>
        <v>105</v>
      </c>
      <c r="AA546" s="41"/>
      <c r="AB546" s="181">
        <f t="shared" si="215"/>
        <v>1.3111888111888126E-2</v>
      </c>
      <c r="AC546" s="161"/>
      <c r="AD546" s="41">
        <f t="shared" si="234"/>
        <v>0</v>
      </c>
      <c r="AE546" s="41"/>
      <c r="AF546" s="181">
        <f t="shared" si="235"/>
        <v>0</v>
      </c>
      <c r="AG546" s="41"/>
      <c r="AH546" s="41">
        <f t="shared" si="236"/>
        <v>365</v>
      </c>
      <c r="AI546" s="41"/>
      <c r="AJ546" s="181">
        <f t="shared" si="237"/>
        <v>4.7108931337119353E-2</v>
      </c>
      <c r="AK546" s="161"/>
      <c r="AL546" s="41">
        <f t="shared" si="220"/>
        <v>-62</v>
      </c>
      <c r="AM546" s="41"/>
      <c r="AN546" s="181">
        <f t="shared" si="221"/>
        <v>-7.5840978593272323E-3</v>
      </c>
      <c r="AP546" s="41" t="str">
        <f t="shared" si="222"/>
        <v/>
      </c>
      <c r="AQ546" s="41"/>
      <c r="AR546" s="181" t="e">
        <f t="shared" si="223"/>
        <v>#N/A</v>
      </c>
      <c r="AS546" s="41"/>
      <c r="AT546" s="41" t="str">
        <f t="shared" si="224"/>
        <v/>
      </c>
      <c r="AU546" s="41"/>
      <c r="AV546" s="181" t="e">
        <f t="shared" si="225"/>
        <v>#N/A</v>
      </c>
      <c r="AW546" s="41"/>
      <c r="AX546" s="41">
        <f t="shared" si="238"/>
        <v>260</v>
      </c>
      <c r="AY546" s="41"/>
      <c r="AZ546" s="181">
        <f t="shared" si="239"/>
        <v>3.3557046979865834E-2</v>
      </c>
      <c r="BA546" s="41"/>
      <c r="BB546" s="41">
        <f t="shared" si="240"/>
        <v>-105</v>
      </c>
      <c r="BC546" s="41"/>
      <c r="BD546" s="181">
        <f t="shared" si="241"/>
        <v>-1.2942191544434878E-2</v>
      </c>
      <c r="BE546" s="41"/>
      <c r="BF546" s="41">
        <f t="shared" si="230"/>
        <v>-167</v>
      </c>
      <c r="BG546" s="41"/>
      <c r="BH546" s="181">
        <f t="shared" si="231"/>
        <v>-2.0428134556574884E-2</v>
      </c>
      <c r="BJ546" s="41" t="str">
        <f t="shared" si="232"/>
        <v/>
      </c>
      <c r="BK546" s="41"/>
      <c r="BL546" s="181" t="e">
        <f t="shared" si="233"/>
        <v>#N/A</v>
      </c>
      <c r="BM546" s="41"/>
    </row>
    <row r="547" spans="2:65" ht="15.75" customHeight="1">
      <c r="B547" s="231"/>
      <c r="C547" s="19"/>
      <c r="D547" s="18"/>
      <c r="E547" s="13"/>
      <c r="F547" s="13"/>
      <c r="G547" s="13"/>
      <c r="H547" s="13"/>
      <c r="I547" s="13"/>
      <c r="J547" s="13"/>
      <c r="K547" s="20"/>
      <c r="L547" s="66"/>
      <c r="M547" s="125"/>
      <c r="N547" s="125"/>
      <c r="O547" s="41"/>
      <c r="P547" s="125"/>
      <c r="Q547" s="125"/>
      <c r="R547" s="125"/>
      <c r="S547" s="125"/>
      <c r="T547" s="125"/>
      <c r="U547" s="125"/>
      <c r="V547" s="125"/>
      <c r="W547" s="125"/>
      <c r="X547" s="125"/>
      <c r="Y547" s="125"/>
      <c r="Z547" s="41" t="str">
        <f t="shared" si="214"/>
        <v/>
      </c>
      <c r="AA547" s="125"/>
      <c r="AB547" s="181" t="str">
        <f t="shared" si="215"/>
        <v/>
      </c>
      <c r="AC547" s="161"/>
      <c r="AD547" s="41" t="str">
        <f t="shared" si="234"/>
        <v/>
      </c>
      <c r="AE547" s="125"/>
      <c r="AF547" s="181" t="str">
        <f t="shared" si="235"/>
        <v/>
      </c>
      <c r="AG547" s="125"/>
      <c r="AH547" s="41" t="str">
        <f t="shared" si="236"/>
        <v/>
      </c>
      <c r="AI547" s="125"/>
      <c r="AJ547" s="181" t="str">
        <f t="shared" si="237"/>
        <v/>
      </c>
      <c r="AK547" s="161"/>
      <c r="AL547" s="41" t="str">
        <f t="shared" si="220"/>
        <v/>
      </c>
      <c r="AM547" s="125"/>
      <c r="AN547" s="181" t="str">
        <f t="shared" si="221"/>
        <v/>
      </c>
      <c r="AP547" s="41" t="str">
        <f t="shared" si="222"/>
        <v/>
      </c>
      <c r="AQ547" s="125"/>
      <c r="AR547" s="181" t="str">
        <f t="shared" si="223"/>
        <v/>
      </c>
      <c r="AS547" s="125"/>
      <c r="AT547" s="41" t="str">
        <f t="shared" si="224"/>
        <v/>
      </c>
      <c r="AU547" s="125"/>
      <c r="AV547" s="181" t="str">
        <f t="shared" si="225"/>
        <v/>
      </c>
      <c r="AW547" s="125"/>
      <c r="AX547" s="41" t="str">
        <f t="shared" si="238"/>
        <v/>
      </c>
      <c r="AY547" s="125"/>
      <c r="AZ547" s="181" t="str">
        <f t="shared" si="239"/>
        <v/>
      </c>
      <c r="BA547" s="125"/>
      <c r="BB547" s="41" t="str">
        <f t="shared" si="240"/>
        <v/>
      </c>
      <c r="BC547" s="125"/>
      <c r="BD547" s="181" t="str">
        <f t="shared" si="241"/>
        <v/>
      </c>
      <c r="BE547" s="125"/>
      <c r="BF547" s="41" t="str">
        <f t="shared" si="230"/>
        <v/>
      </c>
      <c r="BG547" s="125"/>
      <c r="BH547" s="181" t="str">
        <f t="shared" si="231"/>
        <v/>
      </c>
      <c r="BJ547" s="41" t="str">
        <f t="shared" si="232"/>
        <v/>
      </c>
      <c r="BK547" s="125"/>
      <c r="BL547" s="181" t="str">
        <f t="shared" si="233"/>
        <v/>
      </c>
      <c r="BM547" s="125"/>
    </row>
    <row r="548" spans="2:65" ht="15.75" customHeight="1">
      <c r="B548" s="231">
        <v>210</v>
      </c>
      <c r="C548" s="19"/>
      <c r="D548" s="18" t="s">
        <v>187</v>
      </c>
      <c r="E548" s="13" t="s">
        <v>171</v>
      </c>
      <c r="F548" s="13"/>
      <c r="G548" s="13"/>
      <c r="H548" s="13"/>
      <c r="I548" s="13"/>
      <c r="J548" s="13"/>
      <c r="K548" s="20"/>
      <c r="L548" s="66" t="s">
        <v>29</v>
      </c>
      <c r="M548" s="125"/>
      <c r="N548" s="81">
        <f>VLOOKUP($B548,'[1]09-10-11'!$A$4:$EA$400,MATCH(N$2, '[1]09-10-11'!$A$4:$EA$4, 0))</f>
        <v>8971</v>
      </c>
      <c r="O548" s="45"/>
      <c r="P548" s="81">
        <f>VLOOKUP($B548,'[1]09-10-11'!$A$4:$EA$400,MATCH(P$2, '[1]09-10-11'!$A$4:$EA$4, 0))</f>
        <v>8971</v>
      </c>
      <c r="Q548" s="81"/>
      <c r="R548" s="81">
        <f>VLOOKUP($B548,'[1]09-10-11'!$A$4:$EA$400,MATCH(R$2, '[1]09-10-11'!$A$4:$EA$4, 0))</f>
        <v>8971</v>
      </c>
      <c r="S548" s="81"/>
      <c r="T548" s="81" t="e">
        <f>VLOOKUP($B548,'[1]09-10-11'!$A$4:$EA$400,MATCH(T$2, '[1]09-10-11'!$A$4:$EA$4, 0))</f>
        <v>#N/A</v>
      </c>
      <c r="U548" s="81"/>
      <c r="V548" s="81">
        <f>VLOOKUP($B548,'[1]09-10-11'!$A$4:$EA$400,MATCH(V$2, '[1]09-10-11'!$A$4:$EA$4, 0))</f>
        <v>9648</v>
      </c>
      <c r="W548" s="81"/>
      <c r="X548" s="81">
        <f>VLOOKUP($B548,'[1]09-10-11'!$A$4:$EA$400,MATCH(X$2, '[1]09-10-11'!$A$4:$EA$4, 0))</f>
        <v>8971</v>
      </c>
      <c r="Y548" s="41"/>
      <c r="Z548" s="81">
        <f t="shared" si="214"/>
        <v>-677</v>
      </c>
      <c r="AA548" s="81"/>
      <c r="AB548" s="182">
        <f t="shared" si="215"/>
        <v>-7.0169983416252024E-2</v>
      </c>
      <c r="AC548" s="156"/>
      <c r="AD548" s="81">
        <f t="shared" si="234"/>
        <v>0</v>
      </c>
      <c r="AE548" s="81"/>
      <c r="AF548" s="182">
        <f t="shared" si="235"/>
        <v>0</v>
      </c>
      <c r="AG548" s="41"/>
      <c r="AH548" s="81">
        <f t="shared" si="236"/>
        <v>0</v>
      </c>
      <c r="AI548" s="81"/>
      <c r="AJ548" s="182">
        <f t="shared" si="237"/>
        <v>0</v>
      </c>
      <c r="AK548" s="156"/>
      <c r="AL548" s="81">
        <f t="shared" si="220"/>
        <v>0</v>
      </c>
      <c r="AM548" s="81"/>
      <c r="AN548" s="182">
        <f t="shared" si="221"/>
        <v>0</v>
      </c>
      <c r="AP548" s="81" t="str">
        <f t="shared" si="222"/>
        <v/>
      </c>
      <c r="AQ548" s="81"/>
      <c r="AR548" s="182" t="e">
        <f t="shared" si="223"/>
        <v>#N/A</v>
      </c>
      <c r="AS548" s="41"/>
      <c r="AT548" s="81" t="str">
        <f t="shared" si="224"/>
        <v/>
      </c>
      <c r="AU548" s="81"/>
      <c r="AV548" s="182" t="e">
        <f t="shared" si="225"/>
        <v>#N/A</v>
      </c>
      <c r="AW548" s="41"/>
      <c r="AX548" s="81">
        <f t="shared" si="238"/>
        <v>677</v>
      </c>
      <c r="AY548" s="81"/>
      <c r="AZ548" s="182">
        <f t="shared" si="239"/>
        <v>7.5465388473971773E-2</v>
      </c>
      <c r="BA548" s="41"/>
      <c r="BB548" s="81">
        <f t="shared" si="240"/>
        <v>677</v>
      </c>
      <c r="BC548" s="81"/>
      <c r="BD548" s="182">
        <f t="shared" si="241"/>
        <v>7.5465388473971773E-2</v>
      </c>
      <c r="BE548" s="41"/>
      <c r="BF548" s="81">
        <f t="shared" si="230"/>
        <v>677</v>
      </c>
      <c r="BG548" s="81"/>
      <c r="BH548" s="182">
        <f t="shared" si="231"/>
        <v>7.5465388473971773E-2</v>
      </c>
      <c r="BJ548" s="81" t="str">
        <f t="shared" si="232"/>
        <v/>
      </c>
      <c r="BK548" s="81"/>
      <c r="BL548" s="182" t="e">
        <f t="shared" si="233"/>
        <v>#N/A</v>
      </c>
      <c r="BM548" s="41"/>
    </row>
    <row r="549" spans="2:65" ht="15.75" customHeight="1">
      <c r="B549" s="231"/>
      <c r="C549" s="19"/>
      <c r="D549" s="18"/>
      <c r="E549" s="13"/>
      <c r="F549" s="13"/>
      <c r="G549" s="13"/>
      <c r="H549" s="13"/>
      <c r="I549" s="13"/>
      <c r="J549" s="13"/>
      <c r="K549" s="20"/>
      <c r="L549" s="66"/>
      <c r="M549" s="125"/>
      <c r="N549" s="125"/>
      <c r="O549" s="45"/>
      <c r="P549" s="125"/>
      <c r="Q549" s="125"/>
      <c r="R549" s="125"/>
      <c r="S549" s="125"/>
      <c r="T549" s="125"/>
      <c r="U549" s="125"/>
      <c r="V549" s="125"/>
      <c r="W549" s="125"/>
      <c r="X549" s="125"/>
      <c r="Y549" s="125"/>
      <c r="Z549" s="41" t="str">
        <f t="shared" si="214"/>
        <v/>
      </c>
      <c r="AA549" s="125"/>
      <c r="AB549" s="181" t="str">
        <f t="shared" si="215"/>
        <v/>
      </c>
      <c r="AC549" s="161"/>
      <c r="AD549" s="41" t="str">
        <f t="shared" si="234"/>
        <v/>
      </c>
      <c r="AE549" s="125"/>
      <c r="AF549" s="181" t="str">
        <f t="shared" si="235"/>
        <v/>
      </c>
      <c r="AG549" s="125"/>
      <c r="AH549" s="41" t="str">
        <f t="shared" si="236"/>
        <v/>
      </c>
      <c r="AI549" s="125"/>
      <c r="AJ549" s="181" t="str">
        <f t="shared" si="237"/>
        <v/>
      </c>
      <c r="AK549" s="161"/>
      <c r="AL549" s="41" t="str">
        <f t="shared" si="220"/>
        <v/>
      </c>
      <c r="AM549" s="125"/>
      <c r="AN549" s="181" t="str">
        <f t="shared" si="221"/>
        <v/>
      </c>
      <c r="AP549" s="41" t="str">
        <f t="shared" si="222"/>
        <v/>
      </c>
      <c r="AQ549" s="125"/>
      <c r="AR549" s="181" t="str">
        <f t="shared" si="223"/>
        <v/>
      </c>
      <c r="AS549" s="125"/>
      <c r="AT549" s="41" t="str">
        <f t="shared" si="224"/>
        <v/>
      </c>
      <c r="AU549" s="125"/>
      <c r="AV549" s="181" t="str">
        <f t="shared" si="225"/>
        <v/>
      </c>
      <c r="AW549" s="125"/>
      <c r="AX549" s="41" t="str">
        <f t="shared" si="238"/>
        <v/>
      </c>
      <c r="AY549" s="125"/>
      <c r="AZ549" s="181" t="str">
        <f t="shared" si="239"/>
        <v/>
      </c>
      <c r="BA549" s="125"/>
      <c r="BB549" s="41" t="str">
        <f t="shared" si="240"/>
        <v/>
      </c>
      <c r="BC549" s="125"/>
      <c r="BD549" s="181" t="str">
        <f t="shared" si="241"/>
        <v/>
      </c>
      <c r="BE549" s="125"/>
      <c r="BF549" s="41" t="str">
        <f t="shared" si="230"/>
        <v/>
      </c>
      <c r="BG549" s="125"/>
      <c r="BH549" s="181" t="str">
        <f t="shared" si="231"/>
        <v/>
      </c>
      <c r="BJ549" s="41" t="str">
        <f t="shared" si="232"/>
        <v/>
      </c>
      <c r="BK549" s="125"/>
      <c r="BL549" s="181" t="str">
        <f t="shared" si="233"/>
        <v/>
      </c>
      <c r="BM549" s="125"/>
    </row>
    <row r="550" spans="2:65" ht="15.75" customHeight="1">
      <c r="B550" s="231"/>
      <c r="C550" s="19"/>
      <c r="D550" s="13"/>
      <c r="E550" s="13"/>
      <c r="F550" s="13"/>
      <c r="G550" s="13" t="s">
        <v>172</v>
      </c>
      <c r="H550" s="13"/>
      <c r="I550" s="13"/>
      <c r="J550" s="13"/>
      <c r="K550" s="20"/>
      <c r="L550" s="66"/>
      <c r="M550" s="125"/>
      <c r="N550" s="41">
        <f>+N551+N552</f>
        <v>573447</v>
      </c>
      <c r="O550" s="45"/>
      <c r="P550" s="41">
        <f>+P551+P552</f>
        <v>584762</v>
      </c>
      <c r="Q550" s="41"/>
      <c r="R550" s="41">
        <f>+R551+R552</f>
        <v>597002</v>
      </c>
      <c r="S550" s="41"/>
      <c r="T550" s="41" t="e">
        <f>+T551+T552</f>
        <v>#N/A</v>
      </c>
      <c r="U550" s="41"/>
      <c r="V550" s="41">
        <f>+V551+V552</f>
        <v>606656</v>
      </c>
      <c r="W550" s="41"/>
      <c r="X550" s="41">
        <f>+X551+X552</f>
        <v>584762</v>
      </c>
      <c r="Y550" s="41"/>
      <c r="Z550" s="41">
        <f t="shared" si="214"/>
        <v>-21894</v>
      </c>
      <c r="AA550" s="41"/>
      <c r="AB550" s="181">
        <f t="shared" si="215"/>
        <v>-3.6089645532229153E-2</v>
      </c>
      <c r="AC550" s="161"/>
      <c r="AD550" s="41">
        <f t="shared" si="234"/>
        <v>0</v>
      </c>
      <c r="AE550" s="41"/>
      <c r="AF550" s="181">
        <f t="shared" si="235"/>
        <v>0</v>
      </c>
      <c r="AG550" s="41"/>
      <c r="AH550" s="41">
        <f t="shared" si="236"/>
        <v>11315</v>
      </c>
      <c r="AI550" s="41"/>
      <c r="AJ550" s="181">
        <f t="shared" si="237"/>
        <v>1.9731553221134623E-2</v>
      </c>
      <c r="AK550" s="161"/>
      <c r="AL550" s="41">
        <f t="shared" si="220"/>
        <v>-12240</v>
      </c>
      <c r="AM550" s="41"/>
      <c r="AN550" s="181">
        <f t="shared" si="221"/>
        <v>-2.0502443877910004E-2</v>
      </c>
      <c r="AP550" s="41" t="str">
        <f t="shared" si="222"/>
        <v/>
      </c>
      <c r="AQ550" s="41"/>
      <c r="AR550" s="181" t="e">
        <f t="shared" si="223"/>
        <v>#N/A</v>
      </c>
      <c r="AS550" s="41"/>
      <c r="AT550" s="41" t="str">
        <f t="shared" si="224"/>
        <v/>
      </c>
      <c r="AU550" s="41"/>
      <c r="AV550" s="181" t="e">
        <f t="shared" si="225"/>
        <v>#N/A</v>
      </c>
      <c r="AW550" s="41"/>
      <c r="AX550" s="41">
        <f t="shared" si="238"/>
        <v>33209</v>
      </c>
      <c r="AY550" s="41"/>
      <c r="AZ550" s="181">
        <f t="shared" si="239"/>
        <v>5.7911193187862198E-2</v>
      </c>
      <c r="BA550" s="41"/>
      <c r="BB550" s="41">
        <f t="shared" si="240"/>
        <v>21894</v>
      </c>
      <c r="BC550" s="41"/>
      <c r="BD550" s="181">
        <f t="shared" si="241"/>
        <v>3.7440873380965245E-2</v>
      </c>
      <c r="BE550" s="41"/>
      <c r="BF550" s="41">
        <f t="shared" si="230"/>
        <v>9654</v>
      </c>
      <c r="BG550" s="41"/>
      <c r="BH550" s="181">
        <f t="shared" si="231"/>
        <v>1.6170800097822013E-2</v>
      </c>
      <c r="BJ550" s="41" t="str">
        <f t="shared" si="232"/>
        <v/>
      </c>
      <c r="BK550" s="41"/>
      <c r="BL550" s="181" t="e">
        <f t="shared" si="233"/>
        <v>#N/A</v>
      </c>
      <c r="BM550" s="41"/>
    </row>
    <row r="551" spans="2:65" ht="15.75" customHeight="1">
      <c r="B551" s="231"/>
      <c r="C551" s="19"/>
      <c r="D551" s="13"/>
      <c r="E551" s="13"/>
      <c r="F551" s="13"/>
      <c r="G551" s="13"/>
      <c r="H551" s="13"/>
      <c r="I551" s="13"/>
      <c r="J551" s="13" t="s">
        <v>243</v>
      </c>
      <c r="K551" s="20"/>
      <c r="L551" s="66" t="s">
        <v>29</v>
      </c>
      <c r="M551" s="125"/>
      <c r="N551" s="41">
        <f>SUM(N509+N511+N518+N524+N529+N531+N537+N543+N548)</f>
        <v>429762</v>
      </c>
      <c r="O551" s="45"/>
      <c r="P551" s="41">
        <f>SUM(P509+P511+P518+P524+P529+P531+P537+P543+P548)</f>
        <v>429762</v>
      </c>
      <c r="Q551" s="41"/>
      <c r="R551" s="41">
        <f>SUM(R509+R511+R518+R524+R529+R531+R537+R543+R548)</f>
        <v>442002</v>
      </c>
      <c r="S551" s="41"/>
      <c r="T551" s="41" t="e">
        <f>SUM(T509+T511+T518+T524+T529+T531+T537+T543+T548)</f>
        <v>#N/A</v>
      </c>
      <c r="U551" s="41"/>
      <c r="V551" s="41">
        <f>SUM(V509+V511+V518+V524+V529+V531+V537+V543+V548)</f>
        <v>462196</v>
      </c>
      <c r="W551" s="41"/>
      <c r="X551" s="41">
        <f>SUM(X509+X511+X518+X524+X529+X531+X537+X543+X548)</f>
        <v>429762</v>
      </c>
      <c r="Y551" s="41"/>
      <c r="Z551" s="41">
        <f t="shared" si="214"/>
        <v>-32434</v>
      </c>
      <c r="AA551" s="41"/>
      <c r="AB551" s="181">
        <f t="shared" si="215"/>
        <v>-7.0173692546019462E-2</v>
      </c>
      <c r="AC551" s="161"/>
      <c r="AD551" s="41">
        <f t="shared" si="234"/>
        <v>0</v>
      </c>
      <c r="AE551" s="41"/>
      <c r="AF551" s="181">
        <f t="shared" si="235"/>
        <v>0</v>
      </c>
      <c r="AG551" s="41"/>
      <c r="AH551" s="41">
        <f t="shared" si="236"/>
        <v>0</v>
      </c>
      <c r="AI551" s="41"/>
      <c r="AJ551" s="181">
        <f t="shared" si="237"/>
        <v>0</v>
      </c>
      <c r="AK551" s="161"/>
      <c r="AL551" s="41">
        <f t="shared" si="220"/>
        <v>-12240</v>
      </c>
      <c r="AM551" s="41"/>
      <c r="AN551" s="181">
        <f t="shared" si="221"/>
        <v>-2.7692182388314945E-2</v>
      </c>
      <c r="AP551" s="41" t="str">
        <f t="shared" si="222"/>
        <v/>
      </c>
      <c r="AQ551" s="41"/>
      <c r="AR551" s="181" t="e">
        <f t="shared" si="223"/>
        <v>#N/A</v>
      </c>
      <c r="AS551" s="41"/>
      <c r="AT551" s="41" t="str">
        <f t="shared" si="224"/>
        <v/>
      </c>
      <c r="AU551" s="41"/>
      <c r="AV551" s="181" t="e">
        <f t="shared" si="225"/>
        <v>#N/A</v>
      </c>
      <c r="AW551" s="41"/>
      <c r="AX551" s="41">
        <f t="shared" si="238"/>
        <v>32434</v>
      </c>
      <c r="AY551" s="41"/>
      <c r="AZ551" s="181">
        <f t="shared" si="239"/>
        <v>7.5469678566276288E-2</v>
      </c>
      <c r="BA551" s="41"/>
      <c r="BB551" s="41">
        <f t="shared" si="240"/>
        <v>32434</v>
      </c>
      <c r="BC551" s="41"/>
      <c r="BD551" s="181">
        <f t="shared" si="241"/>
        <v>7.5469678566276288E-2</v>
      </c>
      <c r="BE551" s="41"/>
      <c r="BF551" s="41">
        <f t="shared" si="230"/>
        <v>20194</v>
      </c>
      <c r="BG551" s="41"/>
      <c r="BH551" s="181">
        <f t="shared" si="231"/>
        <v>4.5687576074316505E-2</v>
      </c>
      <c r="BJ551" s="41" t="str">
        <f t="shared" si="232"/>
        <v/>
      </c>
      <c r="BK551" s="41"/>
      <c r="BL551" s="181" t="e">
        <f t="shared" si="233"/>
        <v>#N/A</v>
      </c>
      <c r="BM551" s="41"/>
    </row>
    <row r="552" spans="2:65" ht="15.75" customHeight="1">
      <c r="B552" s="231"/>
      <c r="C552" s="19"/>
      <c r="D552" s="13"/>
      <c r="E552" s="13"/>
      <c r="F552" s="13"/>
      <c r="G552" s="13"/>
      <c r="H552" s="13"/>
      <c r="I552" s="13"/>
      <c r="J552" s="13" t="s">
        <v>244</v>
      </c>
      <c r="K552" s="20"/>
      <c r="L552" s="66" t="s">
        <v>33</v>
      </c>
      <c r="M552" s="125"/>
      <c r="N552" s="41">
        <f>SUM(N513+N520+N525+N532+N539+N544)</f>
        <v>143685</v>
      </c>
      <c r="O552" s="45"/>
      <c r="P552" s="41">
        <f>SUM(P513+P520+P525+P532+P539+P544)</f>
        <v>155000</v>
      </c>
      <c r="Q552" s="41"/>
      <c r="R552" s="41">
        <f>SUM(R513+R520+R525+R532+R539+R544)</f>
        <v>155000</v>
      </c>
      <c r="S552" s="41"/>
      <c r="T552" s="41" t="e">
        <f>SUM(T513+T520+T525+T532+T539+T544)</f>
        <v>#N/A</v>
      </c>
      <c r="U552" s="41"/>
      <c r="V552" s="41">
        <f>SUM(V513+V520+V525+V532+V539+V544)</f>
        <v>144460</v>
      </c>
      <c r="W552" s="41"/>
      <c r="X552" s="41">
        <f>SUM(X513+X520+X525+X532+X539+X544)</f>
        <v>155000</v>
      </c>
      <c r="Y552" s="41"/>
      <c r="Z552" s="41">
        <f t="shared" si="214"/>
        <v>10540</v>
      </c>
      <c r="AA552" s="41"/>
      <c r="AB552" s="181">
        <f t="shared" si="215"/>
        <v>7.296137339055786E-2</v>
      </c>
      <c r="AC552" s="161"/>
      <c r="AD552" s="41">
        <f t="shared" si="234"/>
        <v>0</v>
      </c>
      <c r="AE552" s="41"/>
      <c r="AF552" s="181">
        <f t="shared" si="235"/>
        <v>0</v>
      </c>
      <c r="AG552" s="41"/>
      <c r="AH552" s="41">
        <f t="shared" si="236"/>
        <v>11315</v>
      </c>
      <c r="AI552" s="41"/>
      <c r="AJ552" s="181">
        <f t="shared" si="237"/>
        <v>7.8748651564185534E-2</v>
      </c>
      <c r="AK552" s="161"/>
      <c r="AL552" s="41">
        <f t="shared" si="220"/>
        <v>0</v>
      </c>
      <c r="AM552" s="41"/>
      <c r="AN552" s="181">
        <f t="shared" si="221"/>
        <v>0</v>
      </c>
      <c r="AP552" s="41" t="str">
        <f t="shared" si="222"/>
        <v/>
      </c>
      <c r="AQ552" s="41"/>
      <c r="AR552" s="181" t="e">
        <f t="shared" si="223"/>
        <v>#N/A</v>
      </c>
      <c r="AS552" s="41"/>
      <c r="AT552" s="41" t="str">
        <f t="shared" si="224"/>
        <v/>
      </c>
      <c r="AU552" s="41"/>
      <c r="AV552" s="181" t="e">
        <f t="shared" si="225"/>
        <v>#N/A</v>
      </c>
      <c r="AW552" s="41"/>
      <c r="AX552" s="41">
        <f t="shared" si="238"/>
        <v>775</v>
      </c>
      <c r="AY552" s="41"/>
      <c r="AZ552" s="181">
        <f t="shared" si="239"/>
        <v>5.3937432578208266E-3</v>
      </c>
      <c r="BA552" s="41"/>
      <c r="BB552" s="41">
        <f t="shared" si="240"/>
        <v>-10540</v>
      </c>
      <c r="BC552" s="41"/>
      <c r="BD552" s="181">
        <f t="shared" si="241"/>
        <v>-6.7999999999999949E-2</v>
      </c>
      <c r="BE552" s="41"/>
      <c r="BF552" s="41">
        <f t="shared" si="230"/>
        <v>-10540</v>
      </c>
      <c r="BG552" s="41"/>
      <c r="BH552" s="181">
        <f t="shared" si="231"/>
        <v>-6.7999999999999949E-2</v>
      </c>
      <c r="BJ552" s="41" t="str">
        <f t="shared" si="232"/>
        <v/>
      </c>
      <c r="BK552" s="41"/>
      <c r="BL552" s="181" t="e">
        <f t="shared" si="233"/>
        <v>#N/A</v>
      </c>
      <c r="BM552" s="41"/>
    </row>
    <row r="553" spans="2:65" ht="15.75" customHeight="1">
      <c r="B553" s="231"/>
      <c r="C553" s="19"/>
      <c r="D553" s="13"/>
      <c r="E553" s="13"/>
      <c r="F553" s="13"/>
      <c r="G553" s="13"/>
      <c r="H553" s="13"/>
      <c r="I553" s="13"/>
      <c r="J553" s="52"/>
      <c r="K553" s="96"/>
      <c r="L553" s="97"/>
      <c r="M553" s="125"/>
      <c r="N553" s="125"/>
      <c r="O553" s="98"/>
      <c r="P553" s="125"/>
      <c r="Q553" s="125"/>
      <c r="R553" s="125"/>
      <c r="S553" s="125"/>
      <c r="T553" s="125"/>
      <c r="U553" s="125"/>
      <c r="V553" s="125"/>
      <c r="W553" s="125"/>
      <c r="X553" s="125"/>
      <c r="Y553" s="125"/>
      <c r="Z553" s="41" t="str">
        <f t="shared" si="214"/>
        <v/>
      </c>
      <c r="AA553" s="125"/>
      <c r="AB553" s="181" t="str">
        <f t="shared" si="215"/>
        <v/>
      </c>
      <c r="AC553" s="161"/>
      <c r="AD553" s="41" t="str">
        <f t="shared" si="234"/>
        <v/>
      </c>
      <c r="AE553" s="125"/>
      <c r="AF553" s="181" t="str">
        <f t="shared" si="235"/>
        <v/>
      </c>
      <c r="AG553" s="125"/>
      <c r="AH553" s="41" t="str">
        <f t="shared" si="236"/>
        <v/>
      </c>
      <c r="AI553" s="125"/>
      <c r="AJ553" s="181" t="str">
        <f t="shared" si="237"/>
        <v/>
      </c>
      <c r="AK553" s="161"/>
      <c r="AL553" s="41" t="str">
        <f t="shared" si="220"/>
        <v/>
      </c>
      <c r="AM553" s="125"/>
      <c r="AN553" s="181" t="str">
        <f t="shared" si="221"/>
        <v/>
      </c>
      <c r="AP553" s="41" t="str">
        <f t="shared" si="222"/>
        <v/>
      </c>
      <c r="AQ553" s="125"/>
      <c r="AR553" s="181" t="str">
        <f t="shared" si="223"/>
        <v/>
      </c>
      <c r="AS553" s="125"/>
      <c r="AT553" s="41" t="str">
        <f t="shared" si="224"/>
        <v/>
      </c>
      <c r="AU553" s="125"/>
      <c r="AV553" s="181" t="str">
        <f t="shared" si="225"/>
        <v/>
      </c>
      <c r="AW553" s="125"/>
      <c r="AX553" s="41" t="str">
        <f t="shared" si="238"/>
        <v/>
      </c>
      <c r="AY553" s="125"/>
      <c r="AZ553" s="181" t="str">
        <f t="shared" si="239"/>
        <v/>
      </c>
      <c r="BA553" s="125"/>
      <c r="BB553" s="41" t="str">
        <f t="shared" si="240"/>
        <v/>
      </c>
      <c r="BC553" s="125"/>
      <c r="BD553" s="181" t="str">
        <f t="shared" si="241"/>
        <v/>
      </c>
      <c r="BE553" s="125"/>
      <c r="BF553" s="41" t="str">
        <f t="shared" si="230"/>
        <v/>
      </c>
      <c r="BG553" s="125"/>
      <c r="BH553" s="181" t="str">
        <f t="shared" si="231"/>
        <v/>
      </c>
      <c r="BJ553" s="41" t="str">
        <f t="shared" si="232"/>
        <v/>
      </c>
      <c r="BK553" s="125"/>
      <c r="BL553" s="181" t="str">
        <f t="shared" si="233"/>
        <v/>
      </c>
      <c r="BM553" s="125"/>
    </row>
    <row r="554" spans="2:65" ht="15.75" customHeight="1">
      <c r="B554" s="231"/>
      <c r="C554" s="19"/>
      <c r="D554" s="13"/>
      <c r="E554" s="13"/>
      <c r="F554" s="13"/>
      <c r="G554" s="13"/>
      <c r="H554" s="13"/>
      <c r="I554" s="13"/>
      <c r="J554" s="52"/>
      <c r="K554" s="96"/>
      <c r="L554" s="97"/>
      <c r="M554" s="125"/>
      <c r="N554" s="125"/>
      <c r="O554" s="98"/>
      <c r="P554" s="125"/>
      <c r="Q554" s="125"/>
      <c r="R554" s="125"/>
      <c r="S554" s="125"/>
      <c r="T554" s="125"/>
      <c r="U554" s="125"/>
      <c r="V554" s="125"/>
      <c r="W554" s="125"/>
      <c r="X554" s="125"/>
      <c r="Y554" s="125"/>
      <c r="Z554" s="41" t="str">
        <f t="shared" si="214"/>
        <v/>
      </c>
      <c r="AA554" s="125"/>
      <c r="AB554" s="181" t="str">
        <f t="shared" si="215"/>
        <v/>
      </c>
      <c r="AC554" s="161"/>
      <c r="AD554" s="41" t="str">
        <f t="shared" si="234"/>
        <v/>
      </c>
      <c r="AE554" s="125"/>
      <c r="AF554" s="181" t="str">
        <f t="shared" si="235"/>
        <v/>
      </c>
      <c r="AG554" s="125"/>
      <c r="AH554" s="41" t="str">
        <f t="shared" si="236"/>
        <v/>
      </c>
      <c r="AI554" s="125"/>
      <c r="AJ554" s="181" t="str">
        <f t="shared" si="237"/>
        <v/>
      </c>
      <c r="AK554" s="161"/>
      <c r="AL554" s="41" t="str">
        <f t="shared" si="220"/>
        <v/>
      </c>
      <c r="AM554" s="125"/>
      <c r="AN554" s="181" t="str">
        <f t="shared" si="221"/>
        <v/>
      </c>
      <c r="AP554" s="41" t="str">
        <f t="shared" si="222"/>
        <v/>
      </c>
      <c r="AQ554" s="125"/>
      <c r="AR554" s="181" t="str">
        <f t="shared" si="223"/>
        <v/>
      </c>
      <c r="AS554" s="125"/>
      <c r="AT554" s="41" t="str">
        <f t="shared" si="224"/>
        <v/>
      </c>
      <c r="AU554" s="125"/>
      <c r="AV554" s="181" t="str">
        <f t="shared" si="225"/>
        <v/>
      </c>
      <c r="AW554" s="125"/>
      <c r="AX554" s="41" t="str">
        <f t="shared" si="238"/>
        <v/>
      </c>
      <c r="AY554" s="125"/>
      <c r="AZ554" s="181" t="str">
        <f t="shared" si="239"/>
        <v/>
      </c>
      <c r="BA554" s="125"/>
      <c r="BB554" s="41" t="str">
        <f t="shared" si="240"/>
        <v/>
      </c>
      <c r="BC554" s="125"/>
      <c r="BD554" s="181" t="str">
        <f t="shared" si="241"/>
        <v/>
      </c>
      <c r="BE554" s="125"/>
      <c r="BF554" s="41" t="str">
        <f t="shared" si="230"/>
        <v/>
      </c>
      <c r="BG554" s="125"/>
      <c r="BH554" s="181" t="str">
        <f t="shared" si="231"/>
        <v/>
      </c>
      <c r="BJ554" s="41" t="str">
        <f t="shared" si="232"/>
        <v/>
      </c>
      <c r="BK554" s="125"/>
      <c r="BL554" s="181" t="str">
        <f t="shared" si="233"/>
        <v/>
      </c>
      <c r="BM554" s="125"/>
    </row>
    <row r="555" spans="2:65" s="71" customFormat="1" ht="14.25">
      <c r="B555" s="230"/>
      <c r="C555" s="71" t="s">
        <v>393</v>
      </c>
      <c r="D555" s="76"/>
      <c r="L555" s="130"/>
      <c r="M555" s="194"/>
      <c r="N555" s="194"/>
      <c r="O555" s="131"/>
      <c r="P555" s="194"/>
      <c r="Q555" s="194"/>
      <c r="R555" s="194"/>
      <c r="S555" s="194"/>
      <c r="T555" s="194"/>
      <c r="U555" s="194"/>
      <c r="V555" s="194"/>
      <c r="W555" s="194"/>
      <c r="X555" s="194"/>
      <c r="Y555" s="194"/>
      <c r="Z555" s="195" t="str">
        <f t="shared" si="214"/>
        <v/>
      </c>
      <c r="AA555" s="194"/>
      <c r="AB555" s="204" t="str">
        <f t="shared" si="215"/>
        <v/>
      </c>
      <c r="AC555" s="203"/>
      <c r="AD555" s="195" t="str">
        <f t="shared" si="234"/>
        <v/>
      </c>
      <c r="AE555" s="194"/>
      <c r="AF555" s="204" t="str">
        <f t="shared" si="235"/>
        <v/>
      </c>
      <c r="AG555" s="194"/>
      <c r="AH555" s="195" t="str">
        <f t="shared" si="236"/>
        <v/>
      </c>
      <c r="AI555" s="194"/>
      <c r="AJ555" s="204" t="str">
        <f t="shared" si="237"/>
        <v/>
      </c>
      <c r="AK555" s="203"/>
      <c r="AL555" s="195" t="str">
        <f t="shared" si="220"/>
        <v/>
      </c>
      <c r="AM555" s="194"/>
      <c r="AN555" s="204" t="str">
        <f t="shared" si="221"/>
        <v/>
      </c>
      <c r="AP555" s="195" t="str">
        <f t="shared" si="222"/>
        <v/>
      </c>
      <c r="AQ555" s="194"/>
      <c r="AR555" s="204" t="str">
        <f t="shared" si="223"/>
        <v/>
      </c>
      <c r="AS555" s="194"/>
      <c r="AT555" s="195" t="str">
        <f t="shared" si="224"/>
        <v/>
      </c>
      <c r="AU555" s="194"/>
      <c r="AV555" s="204" t="str">
        <f t="shared" si="225"/>
        <v/>
      </c>
      <c r="AW555" s="194"/>
      <c r="AX555" s="195" t="str">
        <f t="shared" si="238"/>
        <v/>
      </c>
      <c r="AY555" s="194"/>
      <c r="AZ555" s="204" t="str">
        <f t="shared" si="239"/>
        <v/>
      </c>
      <c r="BA555" s="194"/>
      <c r="BB555" s="195" t="str">
        <f t="shared" si="240"/>
        <v/>
      </c>
      <c r="BC555" s="194"/>
      <c r="BD555" s="204" t="str">
        <f t="shared" si="241"/>
        <v/>
      </c>
      <c r="BE555" s="194"/>
      <c r="BF555" s="195" t="str">
        <f t="shared" si="230"/>
        <v/>
      </c>
      <c r="BG555" s="194"/>
      <c r="BH555" s="204" t="str">
        <f t="shared" si="231"/>
        <v/>
      </c>
      <c r="BJ555" s="195" t="str">
        <f t="shared" si="232"/>
        <v/>
      </c>
      <c r="BK555" s="194"/>
      <c r="BL555" s="204" t="str">
        <f t="shared" si="233"/>
        <v/>
      </c>
      <c r="BM555" s="194"/>
    </row>
    <row r="556" spans="2:65" s="71" customFormat="1" ht="14.25">
      <c r="B556" s="230"/>
      <c r="C556" s="71" t="s">
        <v>392</v>
      </c>
      <c r="D556" s="76"/>
      <c r="L556" s="130"/>
      <c r="M556" s="194"/>
      <c r="N556" s="194"/>
      <c r="O556" s="131"/>
      <c r="P556" s="194"/>
      <c r="Q556" s="194"/>
      <c r="R556" s="194"/>
      <c r="S556" s="194"/>
      <c r="T556" s="194"/>
      <c r="U556" s="194"/>
      <c r="V556" s="194"/>
      <c r="W556" s="194"/>
      <c r="X556" s="194"/>
      <c r="Y556" s="194"/>
      <c r="Z556" s="195" t="str">
        <f t="shared" si="214"/>
        <v/>
      </c>
      <c r="AA556" s="194"/>
      <c r="AB556" s="204" t="str">
        <f t="shared" si="215"/>
        <v/>
      </c>
      <c r="AC556" s="203"/>
      <c r="AD556" s="195" t="str">
        <f t="shared" si="234"/>
        <v/>
      </c>
      <c r="AE556" s="194"/>
      <c r="AF556" s="204" t="str">
        <f t="shared" si="235"/>
        <v/>
      </c>
      <c r="AG556" s="194"/>
      <c r="AH556" s="195" t="str">
        <f t="shared" si="236"/>
        <v/>
      </c>
      <c r="AI556" s="194"/>
      <c r="AJ556" s="204" t="str">
        <f t="shared" si="237"/>
        <v/>
      </c>
      <c r="AK556" s="203"/>
      <c r="AL556" s="195" t="str">
        <f t="shared" si="220"/>
        <v/>
      </c>
      <c r="AM556" s="194"/>
      <c r="AN556" s="204" t="str">
        <f t="shared" si="221"/>
        <v/>
      </c>
      <c r="AP556" s="195" t="str">
        <f t="shared" si="222"/>
        <v/>
      </c>
      <c r="AQ556" s="194"/>
      <c r="AR556" s="204" t="str">
        <f t="shared" si="223"/>
        <v/>
      </c>
      <c r="AS556" s="194"/>
      <c r="AT556" s="195" t="str">
        <f t="shared" si="224"/>
        <v/>
      </c>
      <c r="AU556" s="194"/>
      <c r="AV556" s="204" t="str">
        <f t="shared" si="225"/>
        <v/>
      </c>
      <c r="AW556" s="194"/>
      <c r="AX556" s="195" t="str">
        <f t="shared" si="238"/>
        <v/>
      </c>
      <c r="AY556" s="194"/>
      <c r="AZ556" s="204" t="str">
        <f t="shared" si="239"/>
        <v/>
      </c>
      <c r="BA556" s="194"/>
      <c r="BB556" s="195" t="str">
        <f t="shared" si="240"/>
        <v/>
      </c>
      <c r="BC556" s="194"/>
      <c r="BD556" s="204" t="str">
        <f t="shared" si="241"/>
        <v/>
      </c>
      <c r="BE556" s="194"/>
      <c r="BF556" s="195" t="str">
        <f t="shared" si="230"/>
        <v/>
      </c>
      <c r="BG556" s="194"/>
      <c r="BH556" s="204" t="str">
        <f t="shared" si="231"/>
        <v/>
      </c>
      <c r="BJ556" s="195" t="str">
        <f t="shared" si="232"/>
        <v/>
      </c>
      <c r="BK556" s="194"/>
      <c r="BL556" s="204" t="str">
        <f t="shared" si="233"/>
        <v/>
      </c>
      <c r="BM556" s="194"/>
    </row>
    <row r="557" spans="2:65" ht="15.75" customHeight="1">
      <c r="C557" s="19"/>
      <c r="D557" s="18"/>
      <c r="E557" s="13"/>
      <c r="F557" s="13"/>
      <c r="G557" s="13"/>
      <c r="H557" s="13"/>
      <c r="I557" s="13"/>
      <c r="J557" s="13"/>
      <c r="K557" s="13"/>
      <c r="L557" s="66"/>
      <c r="M557" s="125"/>
      <c r="N557" s="125"/>
      <c r="O557" s="45"/>
      <c r="P557" s="125"/>
      <c r="Q557" s="125"/>
      <c r="R557" s="125"/>
      <c r="S557" s="125"/>
      <c r="T557" s="125"/>
      <c r="U557" s="125"/>
      <c r="V557" s="125"/>
      <c r="W557" s="125"/>
      <c r="X557" s="125"/>
      <c r="Y557" s="125"/>
      <c r="Z557" s="41" t="str">
        <f t="shared" si="214"/>
        <v/>
      </c>
      <c r="AA557" s="125"/>
      <c r="AB557" s="181" t="str">
        <f t="shared" si="215"/>
        <v/>
      </c>
      <c r="AC557" s="161"/>
      <c r="AD557" s="41" t="str">
        <f t="shared" si="234"/>
        <v/>
      </c>
      <c r="AE557" s="125"/>
      <c r="AF557" s="181" t="str">
        <f t="shared" si="235"/>
        <v/>
      </c>
      <c r="AG557" s="125"/>
      <c r="AH557" s="41" t="str">
        <f t="shared" si="236"/>
        <v/>
      </c>
      <c r="AI557" s="125"/>
      <c r="AJ557" s="181" t="str">
        <f t="shared" si="237"/>
        <v/>
      </c>
      <c r="AK557" s="161"/>
      <c r="AL557" s="41" t="str">
        <f t="shared" si="220"/>
        <v/>
      </c>
      <c r="AM557" s="125"/>
      <c r="AN557" s="181" t="str">
        <f t="shared" si="221"/>
        <v/>
      </c>
      <c r="AP557" s="41" t="str">
        <f t="shared" si="222"/>
        <v/>
      </c>
      <c r="AQ557" s="125"/>
      <c r="AR557" s="181" t="str">
        <f t="shared" si="223"/>
        <v/>
      </c>
      <c r="AS557" s="125"/>
      <c r="AT557" s="41" t="str">
        <f t="shared" si="224"/>
        <v/>
      </c>
      <c r="AU557" s="125"/>
      <c r="AV557" s="181" t="str">
        <f t="shared" si="225"/>
        <v/>
      </c>
      <c r="AW557" s="125"/>
      <c r="AX557" s="41" t="str">
        <f t="shared" si="238"/>
        <v/>
      </c>
      <c r="AY557" s="125"/>
      <c r="AZ557" s="181" t="str">
        <f t="shared" si="239"/>
        <v/>
      </c>
      <c r="BA557" s="125"/>
      <c r="BB557" s="41" t="str">
        <f t="shared" si="240"/>
        <v/>
      </c>
      <c r="BC557" s="125"/>
      <c r="BD557" s="181" t="str">
        <f t="shared" si="241"/>
        <v/>
      </c>
      <c r="BE557" s="125"/>
      <c r="BF557" s="41" t="str">
        <f t="shared" si="230"/>
        <v/>
      </c>
      <c r="BG557" s="125"/>
      <c r="BH557" s="181" t="str">
        <f t="shared" si="231"/>
        <v/>
      </c>
      <c r="BJ557" s="41" t="str">
        <f t="shared" si="232"/>
        <v/>
      </c>
      <c r="BK557" s="125"/>
      <c r="BL557" s="181" t="str">
        <f t="shared" si="233"/>
        <v/>
      </c>
      <c r="BM557" s="125"/>
    </row>
    <row r="558" spans="2:65" ht="15.75" customHeight="1">
      <c r="C558" s="16" t="s">
        <v>164</v>
      </c>
      <c r="D558" s="53"/>
      <c r="E558" s="53"/>
      <c r="F558" s="53"/>
      <c r="G558" s="53"/>
      <c r="H558" s="53"/>
      <c r="I558" s="53"/>
      <c r="J558" s="53"/>
      <c r="K558" s="13"/>
      <c r="L558" s="66"/>
      <c r="M558" s="125"/>
      <c r="N558" s="125"/>
      <c r="O558" s="45"/>
      <c r="P558" s="125"/>
      <c r="Q558" s="125"/>
      <c r="R558" s="41"/>
      <c r="S558" s="41"/>
      <c r="T558" s="41"/>
      <c r="U558" s="125"/>
      <c r="V558" s="41"/>
      <c r="W558" s="41"/>
      <c r="X558" s="41"/>
      <c r="Y558" s="41"/>
      <c r="Z558" s="41" t="str">
        <f t="shared" si="214"/>
        <v/>
      </c>
      <c r="AA558" s="125"/>
      <c r="AB558" s="181" t="str">
        <f t="shared" si="215"/>
        <v/>
      </c>
      <c r="AC558" s="161"/>
      <c r="AD558" s="41" t="str">
        <f t="shared" si="234"/>
        <v/>
      </c>
      <c r="AE558" s="125"/>
      <c r="AF558" s="181" t="str">
        <f t="shared" si="235"/>
        <v/>
      </c>
      <c r="AG558" s="125"/>
      <c r="AH558" s="41" t="str">
        <f t="shared" si="236"/>
        <v/>
      </c>
      <c r="AI558" s="125"/>
      <c r="AJ558" s="181" t="str">
        <f t="shared" si="237"/>
        <v/>
      </c>
      <c r="AK558" s="161"/>
      <c r="AL558" s="41" t="str">
        <f t="shared" si="220"/>
        <v/>
      </c>
      <c r="AM558" s="125"/>
      <c r="AN558" s="181" t="str">
        <f t="shared" si="221"/>
        <v/>
      </c>
      <c r="AP558" s="41" t="str">
        <f t="shared" si="222"/>
        <v/>
      </c>
      <c r="AQ558" s="125"/>
      <c r="AR558" s="181" t="str">
        <f t="shared" si="223"/>
        <v/>
      </c>
      <c r="AS558" s="125"/>
      <c r="AT558" s="41" t="str">
        <f t="shared" si="224"/>
        <v/>
      </c>
      <c r="AU558" s="125"/>
      <c r="AV558" s="181" t="str">
        <f t="shared" si="225"/>
        <v/>
      </c>
      <c r="AW558" s="125"/>
      <c r="AX558" s="41" t="str">
        <f t="shared" si="238"/>
        <v/>
      </c>
      <c r="AY558" s="125"/>
      <c r="AZ558" s="181" t="str">
        <f t="shared" si="239"/>
        <v/>
      </c>
      <c r="BA558" s="125"/>
      <c r="BB558" s="41" t="str">
        <f t="shared" si="240"/>
        <v/>
      </c>
      <c r="BC558" s="125"/>
      <c r="BD558" s="181" t="str">
        <f t="shared" si="241"/>
        <v/>
      </c>
      <c r="BE558" s="125"/>
      <c r="BF558" s="41" t="str">
        <f t="shared" si="230"/>
        <v/>
      </c>
      <c r="BG558" s="125"/>
      <c r="BH558" s="181" t="str">
        <f t="shared" si="231"/>
        <v/>
      </c>
      <c r="BJ558" s="41" t="str">
        <f t="shared" si="232"/>
        <v/>
      </c>
      <c r="BK558" s="125"/>
      <c r="BL558" s="181" t="str">
        <f t="shared" si="233"/>
        <v/>
      </c>
      <c r="BM558" s="125"/>
    </row>
    <row r="559" spans="2:65" ht="15.75" customHeight="1">
      <c r="C559" s="13"/>
      <c r="D559" s="18"/>
      <c r="E559" s="13"/>
      <c r="F559" s="13"/>
      <c r="G559" s="13"/>
      <c r="H559" s="13"/>
      <c r="I559" s="13"/>
      <c r="J559" s="13"/>
      <c r="K559" s="20"/>
      <c r="L559" s="66"/>
      <c r="M559" s="125"/>
      <c r="N559" s="125"/>
      <c r="O559" s="45"/>
      <c r="P559" s="125"/>
      <c r="Q559" s="125"/>
      <c r="R559" s="41"/>
      <c r="S559" s="41"/>
      <c r="T559" s="41"/>
      <c r="U559" s="125"/>
      <c r="V559" s="41"/>
      <c r="W559" s="41"/>
      <c r="X559" s="41"/>
      <c r="Y559" s="41"/>
      <c r="Z559" s="100" t="str">
        <f t="shared" si="214"/>
        <v/>
      </c>
      <c r="AA559" s="125"/>
      <c r="AB559" s="183" t="str">
        <f t="shared" si="215"/>
        <v/>
      </c>
      <c r="AC559" s="169"/>
      <c r="AD559" s="100" t="str">
        <f t="shared" si="234"/>
        <v/>
      </c>
      <c r="AE559" s="125"/>
      <c r="AF559" s="183" t="str">
        <f t="shared" si="235"/>
        <v/>
      </c>
      <c r="AG559" s="125"/>
      <c r="AH559" s="100" t="str">
        <f t="shared" si="236"/>
        <v/>
      </c>
      <c r="AI559" s="125"/>
      <c r="AJ559" s="183" t="str">
        <f t="shared" si="237"/>
        <v/>
      </c>
      <c r="AK559" s="169"/>
      <c r="AL559" s="41" t="str">
        <f t="shared" si="220"/>
        <v/>
      </c>
      <c r="AM559" s="125"/>
      <c r="AN559" s="181" t="str">
        <f t="shared" si="221"/>
        <v/>
      </c>
      <c r="AO559" s="174"/>
      <c r="AP559" s="41" t="str">
        <f t="shared" si="222"/>
        <v/>
      </c>
      <c r="AQ559" s="125"/>
      <c r="AR559" s="181" t="str">
        <f t="shared" si="223"/>
        <v/>
      </c>
      <c r="AS559" s="125"/>
      <c r="AT559" s="100" t="str">
        <f t="shared" si="224"/>
        <v/>
      </c>
      <c r="AU559" s="125"/>
      <c r="AV559" s="183" t="str">
        <f t="shared" si="225"/>
        <v/>
      </c>
      <c r="AW559" s="125"/>
      <c r="AX559" s="100" t="str">
        <f t="shared" si="238"/>
        <v/>
      </c>
      <c r="AY559" s="125"/>
      <c r="AZ559" s="183" t="str">
        <f t="shared" si="239"/>
        <v/>
      </c>
      <c r="BA559" s="125"/>
      <c r="BB559" s="100" t="str">
        <f t="shared" si="240"/>
        <v/>
      </c>
      <c r="BC559" s="125"/>
      <c r="BD559" s="183" t="str">
        <f t="shared" si="241"/>
        <v/>
      </c>
      <c r="BE559" s="125"/>
      <c r="BF559" s="41" t="str">
        <f t="shared" si="230"/>
        <v/>
      </c>
      <c r="BG559" s="125"/>
      <c r="BH559" s="181" t="str">
        <f t="shared" si="231"/>
        <v/>
      </c>
      <c r="BI559" s="174"/>
      <c r="BJ559" s="41" t="str">
        <f t="shared" si="232"/>
        <v/>
      </c>
      <c r="BK559" s="125"/>
      <c r="BL559" s="181" t="str">
        <f t="shared" si="233"/>
        <v/>
      </c>
      <c r="BM559" s="125"/>
    </row>
    <row r="560" spans="2:65" ht="15.75" customHeight="1">
      <c r="B560" s="231"/>
      <c r="C560" s="17" t="s">
        <v>36</v>
      </c>
      <c r="D560" s="13" t="s">
        <v>184</v>
      </c>
      <c r="E560" s="13"/>
      <c r="F560" s="13"/>
      <c r="G560" s="13"/>
      <c r="H560" s="13"/>
      <c r="I560" s="13"/>
      <c r="J560" s="13"/>
      <c r="K560" s="23"/>
      <c r="L560" s="66"/>
      <c r="M560" s="125"/>
      <c r="N560" s="125"/>
      <c r="O560" s="45"/>
      <c r="P560" s="125"/>
      <c r="Q560" s="125"/>
      <c r="R560" s="41"/>
      <c r="S560" s="41"/>
      <c r="T560" s="41"/>
      <c r="U560" s="125"/>
      <c r="V560" s="41"/>
      <c r="W560" s="41"/>
      <c r="X560" s="41"/>
      <c r="Y560" s="41"/>
      <c r="Z560" s="100" t="str">
        <f t="shared" si="214"/>
        <v/>
      </c>
      <c r="AA560" s="125"/>
      <c r="AB560" s="183" t="str">
        <f t="shared" si="215"/>
        <v/>
      </c>
      <c r="AC560" s="169"/>
      <c r="AD560" s="100" t="str">
        <f t="shared" si="234"/>
        <v/>
      </c>
      <c r="AE560" s="125"/>
      <c r="AF560" s="183" t="str">
        <f t="shared" si="235"/>
        <v/>
      </c>
      <c r="AG560" s="125"/>
      <c r="AH560" s="100" t="str">
        <f t="shared" si="236"/>
        <v/>
      </c>
      <c r="AI560" s="125"/>
      <c r="AJ560" s="183" t="str">
        <f t="shared" si="237"/>
        <v/>
      </c>
      <c r="AK560" s="169"/>
      <c r="AL560" s="41" t="str">
        <f t="shared" si="220"/>
        <v/>
      </c>
      <c r="AM560" s="125"/>
      <c r="AN560" s="181" t="str">
        <f t="shared" si="221"/>
        <v/>
      </c>
      <c r="AO560" s="174"/>
      <c r="AP560" s="41" t="str">
        <f t="shared" si="222"/>
        <v/>
      </c>
      <c r="AQ560" s="125"/>
      <c r="AR560" s="181" t="str">
        <f t="shared" si="223"/>
        <v/>
      </c>
      <c r="AS560" s="125"/>
      <c r="AT560" s="100" t="str">
        <f t="shared" si="224"/>
        <v/>
      </c>
      <c r="AU560" s="125"/>
      <c r="AV560" s="183" t="str">
        <f t="shared" si="225"/>
        <v/>
      </c>
      <c r="AW560" s="125"/>
      <c r="AX560" s="100" t="str">
        <f t="shared" si="238"/>
        <v/>
      </c>
      <c r="AY560" s="125"/>
      <c r="AZ560" s="183" t="str">
        <f t="shared" si="239"/>
        <v/>
      </c>
      <c r="BA560" s="125"/>
      <c r="BB560" s="100" t="str">
        <f t="shared" si="240"/>
        <v/>
      </c>
      <c r="BC560" s="125"/>
      <c r="BD560" s="183" t="str">
        <f t="shared" si="241"/>
        <v/>
      </c>
      <c r="BE560" s="125"/>
      <c r="BF560" s="41" t="str">
        <f t="shared" si="230"/>
        <v/>
      </c>
      <c r="BG560" s="125"/>
      <c r="BH560" s="181" t="str">
        <f t="shared" si="231"/>
        <v/>
      </c>
      <c r="BI560" s="174"/>
      <c r="BJ560" s="41" t="str">
        <f t="shared" si="232"/>
        <v/>
      </c>
      <c r="BK560" s="125"/>
      <c r="BL560" s="181" t="str">
        <f t="shared" si="233"/>
        <v/>
      </c>
      <c r="BM560" s="125"/>
    </row>
    <row r="561" spans="2:65" ht="15.75" customHeight="1">
      <c r="B561" s="231">
        <v>215</v>
      </c>
      <c r="C561" s="19"/>
      <c r="D561" s="18" t="s">
        <v>38</v>
      </c>
      <c r="E561" s="13" t="s">
        <v>201</v>
      </c>
      <c r="F561" s="13"/>
      <c r="G561" s="13"/>
      <c r="H561" s="13"/>
      <c r="I561" s="13"/>
      <c r="J561" s="13"/>
      <c r="K561" s="20"/>
      <c r="L561" s="66" t="s">
        <v>29</v>
      </c>
      <c r="M561" s="125"/>
      <c r="N561" s="41">
        <f>VLOOKUP($B561,'[1]09-10-11'!$A$4:$EA$400,MATCH(N$2, '[1]09-10-11'!$A$4:$EA$4, 0))</f>
        <v>100231</v>
      </c>
      <c r="O561" s="45"/>
      <c r="P561" s="41">
        <f>VLOOKUP($B561,'[1]09-10-11'!$A$4:$EA$400,MATCH(P$2, '[1]09-10-11'!$A$4:$EA$4, 0))</f>
        <v>100231</v>
      </c>
      <c r="Q561" s="41"/>
      <c r="R561" s="41">
        <f>VLOOKUP($B561,'[1]09-10-11'!$A$4:$EA$400,MATCH(R$2, '[1]09-10-11'!$A$4:$EA$4, 0))</f>
        <v>102236</v>
      </c>
      <c r="S561" s="41"/>
      <c r="T561" s="41" t="e">
        <f>VLOOKUP($B561,'[1]09-10-11'!$A$4:$EA$400,MATCH(T$2, '[1]09-10-11'!$A$4:$EA$4, 0))</f>
        <v>#N/A</v>
      </c>
      <c r="U561" s="41"/>
      <c r="V561" s="41">
        <f>VLOOKUP($B561,'[1]09-10-11'!$A$4:$EA$400,MATCH(V$2, '[1]09-10-11'!$A$4:$EA$4, 0))</f>
        <v>107795</v>
      </c>
      <c r="W561" s="41"/>
      <c r="X561" s="41">
        <f>VLOOKUP($B561,'[1]09-10-11'!$A$4:$EA$400,MATCH(X$2, '[1]09-10-11'!$A$4:$EA$4, 0))</f>
        <v>100231</v>
      </c>
      <c r="Y561" s="41"/>
      <c r="Z561" s="100">
        <f t="shared" si="214"/>
        <v>-7564</v>
      </c>
      <c r="AA561" s="100"/>
      <c r="AB561" s="183">
        <f t="shared" si="215"/>
        <v>-7.0170230530173017E-2</v>
      </c>
      <c r="AC561" s="169"/>
      <c r="AD561" s="100">
        <f t="shared" si="234"/>
        <v>0</v>
      </c>
      <c r="AE561" s="100"/>
      <c r="AF561" s="183">
        <f t="shared" si="235"/>
        <v>0</v>
      </c>
      <c r="AG561" s="100"/>
      <c r="AH561" s="100">
        <f t="shared" si="236"/>
        <v>0</v>
      </c>
      <c r="AI561" s="100"/>
      <c r="AJ561" s="183">
        <f t="shared" si="237"/>
        <v>0</v>
      </c>
      <c r="AK561" s="169"/>
      <c r="AL561" s="41">
        <f t="shared" si="220"/>
        <v>-2005</v>
      </c>
      <c r="AM561" s="100"/>
      <c r="AN561" s="181">
        <f t="shared" si="221"/>
        <v>-1.9611487147384477E-2</v>
      </c>
      <c r="AO561" s="174"/>
      <c r="AP561" s="41" t="str">
        <f t="shared" si="222"/>
        <v/>
      </c>
      <c r="AQ561" s="100"/>
      <c r="AR561" s="181" t="e">
        <f t="shared" si="223"/>
        <v>#N/A</v>
      </c>
      <c r="AS561" s="100"/>
      <c r="AT561" s="100" t="str">
        <f t="shared" si="224"/>
        <v/>
      </c>
      <c r="AU561" s="100"/>
      <c r="AV561" s="183" t="e">
        <f t="shared" si="225"/>
        <v>#N/A</v>
      </c>
      <c r="AW561" s="100"/>
      <c r="AX561" s="100">
        <f t="shared" si="238"/>
        <v>7564</v>
      </c>
      <c r="AY561" s="100"/>
      <c r="AZ561" s="183">
        <f t="shared" si="239"/>
        <v>7.5465674292384488E-2</v>
      </c>
      <c r="BA561" s="100"/>
      <c r="BB561" s="100">
        <f t="shared" si="240"/>
        <v>7564</v>
      </c>
      <c r="BC561" s="100"/>
      <c r="BD561" s="183">
        <f t="shared" si="241"/>
        <v>7.5465674292384488E-2</v>
      </c>
      <c r="BE561" s="100"/>
      <c r="BF561" s="41">
        <f t="shared" si="230"/>
        <v>5559</v>
      </c>
      <c r="BG561" s="100"/>
      <c r="BH561" s="181">
        <f t="shared" si="231"/>
        <v>5.4374193043546404E-2</v>
      </c>
      <c r="BI561" s="174"/>
      <c r="BJ561" s="41" t="str">
        <f t="shared" si="232"/>
        <v/>
      </c>
      <c r="BK561" s="100"/>
      <c r="BL561" s="181" t="e">
        <f t="shared" si="233"/>
        <v>#N/A</v>
      </c>
      <c r="BM561" s="100"/>
    </row>
    <row r="562" spans="2:65" ht="15.75" customHeight="1">
      <c r="B562" s="231">
        <v>216</v>
      </c>
      <c r="C562" s="13"/>
      <c r="D562" s="18" t="s">
        <v>13</v>
      </c>
      <c r="E562" s="13" t="s">
        <v>235</v>
      </c>
      <c r="F562" s="13"/>
      <c r="G562" s="13"/>
      <c r="H562" s="13"/>
      <c r="I562" s="13"/>
      <c r="J562" s="13"/>
      <c r="K562" s="20"/>
      <c r="L562" s="66" t="s">
        <v>33</v>
      </c>
      <c r="M562" s="125"/>
      <c r="N562" s="41">
        <f>VLOOKUP($B562,'[1]09-10-11'!$A$4:$EA$400,MATCH(N$2, '[1]09-10-11'!$A$4:$EA$4, 0))</f>
        <v>92700</v>
      </c>
      <c r="O562" s="45"/>
      <c r="P562" s="41">
        <f>VLOOKUP($B562,'[1]09-10-11'!$A$4:$EA$400,MATCH(P$2, '[1]09-10-11'!$A$4:$EA$4, 0))</f>
        <v>100000</v>
      </c>
      <c r="Q562" s="41"/>
      <c r="R562" s="41">
        <f>VLOOKUP($B562,'[1]09-10-11'!$A$4:$EA$400,MATCH(R$2, '[1]09-10-11'!$A$4:$EA$4, 0))</f>
        <v>100000</v>
      </c>
      <c r="S562" s="41"/>
      <c r="T562" s="41" t="e">
        <f>VLOOKUP($B562,'[1]09-10-11'!$A$4:$EA$400,MATCH(T$2, '[1]09-10-11'!$A$4:$EA$4, 0))</f>
        <v>#N/A</v>
      </c>
      <c r="U562" s="41"/>
      <c r="V562" s="41">
        <f>VLOOKUP($B562,'[1]09-10-11'!$A$4:$EA$400,MATCH(V$2, '[1]09-10-11'!$A$4:$EA$4, 0))</f>
        <v>93200</v>
      </c>
      <c r="W562" s="41"/>
      <c r="X562" s="41">
        <f>VLOOKUP($B562,'[1]09-10-11'!$A$4:$EA$400,MATCH(X$2, '[1]09-10-11'!$A$4:$EA$4, 0))</f>
        <v>100000</v>
      </c>
      <c r="Y562" s="41"/>
      <c r="Z562" s="100">
        <f t="shared" si="214"/>
        <v>6800</v>
      </c>
      <c r="AA562" s="100"/>
      <c r="AB562" s="183">
        <f t="shared" si="215"/>
        <v>7.296137339055786E-2</v>
      </c>
      <c r="AC562" s="169"/>
      <c r="AD562" s="100">
        <f t="shared" si="234"/>
        <v>0</v>
      </c>
      <c r="AE562" s="100"/>
      <c r="AF562" s="183">
        <f t="shared" si="235"/>
        <v>0</v>
      </c>
      <c r="AG562" s="100"/>
      <c r="AH562" s="100">
        <f t="shared" si="236"/>
        <v>7300</v>
      </c>
      <c r="AI562" s="100"/>
      <c r="AJ562" s="183">
        <f t="shared" si="237"/>
        <v>7.8748651564185534E-2</v>
      </c>
      <c r="AK562" s="169"/>
      <c r="AL562" s="41">
        <f t="shared" si="220"/>
        <v>0</v>
      </c>
      <c r="AM562" s="100"/>
      <c r="AN562" s="181">
        <f t="shared" si="221"/>
        <v>0</v>
      </c>
      <c r="AO562" s="174"/>
      <c r="AP562" s="41" t="str">
        <f t="shared" si="222"/>
        <v/>
      </c>
      <c r="AQ562" s="100"/>
      <c r="AR562" s="181" t="e">
        <f t="shared" si="223"/>
        <v>#N/A</v>
      </c>
      <c r="AS562" s="100"/>
      <c r="AT562" s="100" t="str">
        <f t="shared" si="224"/>
        <v/>
      </c>
      <c r="AU562" s="100"/>
      <c r="AV562" s="183" t="e">
        <f t="shared" si="225"/>
        <v>#N/A</v>
      </c>
      <c r="AW562" s="100"/>
      <c r="AX562" s="100">
        <f t="shared" si="238"/>
        <v>500</v>
      </c>
      <c r="AY562" s="100"/>
      <c r="AZ562" s="183">
        <f t="shared" si="239"/>
        <v>5.3937432578208266E-3</v>
      </c>
      <c r="BA562" s="100"/>
      <c r="BB562" s="100">
        <f t="shared" si="240"/>
        <v>-6800</v>
      </c>
      <c r="BC562" s="100"/>
      <c r="BD562" s="183">
        <f t="shared" si="241"/>
        <v>-6.7999999999999949E-2</v>
      </c>
      <c r="BE562" s="100"/>
      <c r="BF562" s="41">
        <f t="shared" si="230"/>
        <v>-6800</v>
      </c>
      <c r="BG562" s="100"/>
      <c r="BH562" s="181">
        <f t="shared" si="231"/>
        <v>-6.7999999999999949E-2</v>
      </c>
      <c r="BI562" s="174"/>
      <c r="BJ562" s="41" t="str">
        <f t="shared" si="232"/>
        <v/>
      </c>
      <c r="BK562" s="100"/>
      <c r="BL562" s="181" t="e">
        <f t="shared" si="233"/>
        <v>#N/A</v>
      </c>
      <c r="BM562" s="100"/>
    </row>
    <row r="563" spans="2:65" ht="15.75" customHeight="1">
      <c r="B563" s="231">
        <v>217</v>
      </c>
      <c r="C563" s="13"/>
      <c r="D563" s="18" t="s">
        <v>15</v>
      </c>
      <c r="E563" s="13" t="s">
        <v>216</v>
      </c>
      <c r="F563" s="13"/>
      <c r="G563" s="13"/>
      <c r="H563" s="13"/>
      <c r="I563" s="13"/>
      <c r="J563" s="13"/>
      <c r="K563" s="20"/>
      <c r="L563" s="66" t="s">
        <v>29</v>
      </c>
      <c r="M563" s="125"/>
      <c r="N563" s="41">
        <f>VLOOKUP($B563,'[1]09-10-11'!$A$4:$EA$400,MATCH(N$2, '[1]09-10-11'!$A$4:$EA$4, 0))</f>
        <v>8992</v>
      </c>
      <c r="O563" s="45"/>
      <c r="P563" s="41">
        <f>VLOOKUP($B563,'[1]09-10-11'!$A$4:$EA$400,MATCH(P$2, '[1]09-10-11'!$A$4:$EA$4, 0))</f>
        <v>10565</v>
      </c>
      <c r="Q563" s="41"/>
      <c r="R563" s="41">
        <f>VLOOKUP($B563,'[1]09-10-11'!$A$4:$EA$400,MATCH(R$2, '[1]09-10-11'!$A$4:$EA$4, 0))</f>
        <v>9172</v>
      </c>
      <c r="S563" s="41"/>
      <c r="T563" s="41" t="e">
        <f>VLOOKUP($B563,'[1]09-10-11'!$A$4:$EA$400,MATCH(T$2, '[1]09-10-11'!$A$4:$EA$4, 0))</f>
        <v>#N/A</v>
      </c>
      <c r="U563" s="41"/>
      <c r="V563" s="41">
        <f>VLOOKUP($B563,'[1]09-10-11'!$A$4:$EA$400,MATCH(V$2, '[1]09-10-11'!$A$4:$EA$4, 0))</f>
        <v>9671</v>
      </c>
      <c r="W563" s="41"/>
      <c r="X563" s="41">
        <f>VLOOKUP($B563,'[1]09-10-11'!$A$4:$EA$400,MATCH(X$2, '[1]09-10-11'!$A$4:$EA$4, 0))</f>
        <v>8992</v>
      </c>
      <c r="Y563" s="41"/>
      <c r="Z563" s="100">
        <f t="shared" si="214"/>
        <v>-679</v>
      </c>
      <c r="AA563" s="100"/>
      <c r="AB563" s="183">
        <f t="shared" si="215"/>
        <v>-7.0209905904249803E-2</v>
      </c>
      <c r="AC563" s="169"/>
      <c r="AD563" s="100">
        <f t="shared" si="234"/>
        <v>-1573</v>
      </c>
      <c r="AE563" s="100"/>
      <c r="AF563" s="183">
        <f t="shared" si="235"/>
        <v>-0.14888783719829624</v>
      </c>
      <c r="AG563" s="100"/>
      <c r="AH563" s="100">
        <f t="shared" si="236"/>
        <v>0</v>
      </c>
      <c r="AI563" s="100"/>
      <c r="AJ563" s="183">
        <f t="shared" si="237"/>
        <v>0</v>
      </c>
      <c r="AK563" s="169"/>
      <c r="AL563" s="41">
        <f t="shared" si="220"/>
        <v>-180</v>
      </c>
      <c r="AM563" s="100"/>
      <c r="AN563" s="181">
        <f t="shared" si="221"/>
        <v>-1.962494548626259E-2</v>
      </c>
      <c r="AO563" s="174"/>
      <c r="AP563" s="41" t="str">
        <f t="shared" si="222"/>
        <v/>
      </c>
      <c r="AQ563" s="100"/>
      <c r="AR563" s="181" t="e">
        <f t="shared" si="223"/>
        <v>#N/A</v>
      </c>
      <c r="AS563" s="100"/>
      <c r="AT563" s="100" t="str">
        <f t="shared" si="224"/>
        <v/>
      </c>
      <c r="AU563" s="100"/>
      <c r="AV563" s="183" t="e">
        <f t="shared" si="225"/>
        <v>#N/A</v>
      </c>
      <c r="AW563" s="100"/>
      <c r="AX563" s="100">
        <f t="shared" si="238"/>
        <v>679</v>
      </c>
      <c r="AY563" s="100"/>
      <c r="AZ563" s="183">
        <f t="shared" si="239"/>
        <v>7.5511565836299033E-2</v>
      </c>
      <c r="BA563" s="100"/>
      <c r="BB563" s="100">
        <f t="shared" si="240"/>
        <v>-894</v>
      </c>
      <c r="BC563" s="100"/>
      <c r="BD563" s="183">
        <f t="shared" si="241"/>
        <v>-8.4619025082820598E-2</v>
      </c>
      <c r="BE563" s="100"/>
      <c r="BF563" s="41">
        <f t="shared" si="230"/>
        <v>499</v>
      </c>
      <c r="BG563" s="100"/>
      <c r="BH563" s="181">
        <f t="shared" si="231"/>
        <v>5.4404709986916711E-2</v>
      </c>
      <c r="BI563" s="174"/>
      <c r="BJ563" s="41" t="str">
        <f t="shared" si="232"/>
        <v/>
      </c>
      <c r="BK563" s="100"/>
      <c r="BL563" s="181" t="e">
        <f t="shared" si="233"/>
        <v>#N/A</v>
      </c>
      <c r="BM563" s="100"/>
    </row>
    <row r="564" spans="2:65" ht="15.75" customHeight="1">
      <c r="B564" s="231"/>
      <c r="C564" s="13"/>
      <c r="D564" s="18" t="s">
        <v>14</v>
      </c>
      <c r="E564" s="13" t="s">
        <v>217</v>
      </c>
      <c r="F564" s="13"/>
      <c r="G564" s="13"/>
      <c r="H564" s="13"/>
      <c r="I564" s="13"/>
      <c r="J564" s="13"/>
      <c r="K564" s="20"/>
      <c r="L564" s="66"/>
      <c r="M564" s="125"/>
      <c r="N564" s="125"/>
      <c r="O564" s="80"/>
      <c r="P564" s="125"/>
      <c r="Q564" s="125"/>
      <c r="R564" s="125"/>
      <c r="S564" s="125"/>
      <c r="T564" s="125"/>
      <c r="U564" s="125"/>
      <c r="V564" s="125"/>
      <c r="W564" s="125"/>
      <c r="X564" s="125"/>
      <c r="Y564" s="125"/>
      <c r="Z564" s="100" t="str">
        <f t="shared" si="214"/>
        <v/>
      </c>
      <c r="AA564" s="125"/>
      <c r="AB564" s="183" t="str">
        <f t="shared" si="215"/>
        <v/>
      </c>
      <c r="AC564" s="169"/>
      <c r="AD564" s="100" t="str">
        <f t="shared" si="234"/>
        <v/>
      </c>
      <c r="AE564" s="125"/>
      <c r="AF564" s="183" t="str">
        <f t="shared" si="235"/>
        <v/>
      </c>
      <c r="AG564" s="125"/>
      <c r="AH564" s="100" t="str">
        <f t="shared" si="236"/>
        <v/>
      </c>
      <c r="AI564" s="125"/>
      <c r="AJ564" s="183" t="str">
        <f t="shared" si="237"/>
        <v/>
      </c>
      <c r="AK564" s="169"/>
      <c r="AL564" s="41" t="str">
        <f t="shared" si="220"/>
        <v/>
      </c>
      <c r="AM564" s="125"/>
      <c r="AN564" s="181" t="str">
        <f t="shared" si="221"/>
        <v/>
      </c>
      <c r="AO564" s="174"/>
      <c r="AP564" s="41" t="str">
        <f t="shared" si="222"/>
        <v/>
      </c>
      <c r="AQ564" s="125"/>
      <c r="AR564" s="181" t="str">
        <f t="shared" si="223"/>
        <v/>
      </c>
      <c r="AS564" s="125"/>
      <c r="AT564" s="100" t="str">
        <f t="shared" si="224"/>
        <v/>
      </c>
      <c r="AU564" s="125"/>
      <c r="AV564" s="183" t="str">
        <f t="shared" si="225"/>
        <v/>
      </c>
      <c r="AW564" s="125"/>
      <c r="AX564" s="100" t="str">
        <f t="shared" si="238"/>
        <v/>
      </c>
      <c r="AY564" s="125"/>
      <c r="AZ564" s="183" t="str">
        <f t="shared" si="239"/>
        <v/>
      </c>
      <c r="BA564" s="125"/>
      <c r="BB564" s="100" t="str">
        <f t="shared" si="240"/>
        <v/>
      </c>
      <c r="BC564" s="125"/>
      <c r="BD564" s="183" t="str">
        <f t="shared" si="241"/>
        <v/>
      </c>
      <c r="BE564" s="125"/>
      <c r="BF564" s="41" t="str">
        <f t="shared" si="230"/>
        <v/>
      </c>
      <c r="BG564" s="125"/>
      <c r="BH564" s="181" t="str">
        <f t="shared" si="231"/>
        <v/>
      </c>
      <c r="BI564" s="174"/>
      <c r="BJ564" s="41" t="str">
        <f t="shared" si="232"/>
        <v/>
      </c>
      <c r="BK564" s="125"/>
      <c r="BL564" s="181" t="str">
        <f t="shared" si="233"/>
        <v/>
      </c>
      <c r="BM564" s="125"/>
    </row>
    <row r="565" spans="2:65" ht="15.75" customHeight="1">
      <c r="B565" s="231">
        <v>218</v>
      </c>
      <c r="C565" s="13"/>
      <c r="D565" s="18"/>
      <c r="E565" s="13"/>
      <c r="F565" s="13" t="s">
        <v>183</v>
      </c>
      <c r="G565" s="13"/>
      <c r="H565" s="13"/>
      <c r="I565" s="13"/>
      <c r="J565" s="13"/>
      <c r="K565" s="20"/>
      <c r="L565" s="66" t="s">
        <v>33</v>
      </c>
      <c r="M565" s="125"/>
      <c r="N565" s="81">
        <f>VLOOKUP($B565,'[1]09-10-11'!$A$4:$EA$400,MATCH(N$2, '[1]09-10-11'!$A$4:$EA$4, 0))</f>
        <v>0</v>
      </c>
      <c r="O565" s="45"/>
      <c r="P565" s="81">
        <f>VLOOKUP($B565,'[1]09-10-11'!$A$4:$EA$400,MATCH(P$2, '[1]09-10-11'!$A$4:$EA$4, 0))</f>
        <v>0</v>
      </c>
      <c r="Q565" s="81"/>
      <c r="R565" s="81">
        <f>VLOOKUP($B565,'[1]09-10-11'!$A$4:$EA$400,MATCH(R$2, '[1]09-10-11'!$A$4:$EA$4, 0))</f>
        <v>0</v>
      </c>
      <c r="S565" s="81"/>
      <c r="T565" s="81" t="e">
        <f>VLOOKUP($B565,'[1]09-10-11'!$A$4:$EA$400,MATCH(T$2, '[1]09-10-11'!$A$4:$EA$4, 0))</f>
        <v>#N/A</v>
      </c>
      <c r="U565" s="81"/>
      <c r="V565" s="81">
        <f>VLOOKUP($B565,'[1]09-10-11'!$A$4:$EA$400,MATCH(V$2, '[1]09-10-11'!$A$4:$EA$4, 0))</f>
        <v>0</v>
      </c>
      <c r="W565" s="81"/>
      <c r="X565" s="81">
        <f>VLOOKUP($B565,'[1]09-10-11'!$A$4:$EA$400,MATCH(X$2, '[1]09-10-11'!$A$4:$EA$4, 0))</f>
        <v>0</v>
      </c>
      <c r="Y565" s="41"/>
      <c r="Z565" s="172">
        <f t="shared" si="214"/>
        <v>0</v>
      </c>
      <c r="AA565" s="172"/>
      <c r="AB565" s="184" t="str">
        <f t="shared" si="215"/>
        <v>---</v>
      </c>
      <c r="AC565" s="170"/>
      <c r="AD565" s="172">
        <f t="shared" si="234"/>
        <v>0</v>
      </c>
      <c r="AE565" s="172"/>
      <c r="AF565" s="184" t="str">
        <f t="shared" si="235"/>
        <v>---</v>
      </c>
      <c r="AG565" s="100"/>
      <c r="AH565" s="172">
        <f t="shared" si="236"/>
        <v>0</v>
      </c>
      <c r="AI565" s="172"/>
      <c r="AJ565" s="184" t="str">
        <f t="shared" si="237"/>
        <v>---</v>
      </c>
      <c r="AK565" s="170"/>
      <c r="AL565" s="172">
        <f t="shared" si="220"/>
        <v>0</v>
      </c>
      <c r="AM565" s="172"/>
      <c r="AN565" s="184" t="str">
        <f t="shared" si="221"/>
        <v>---</v>
      </c>
      <c r="AO565" s="174"/>
      <c r="AP565" s="172" t="str">
        <f t="shared" si="222"/>
        <v/>
      </c>
      <c r="AQ565" s="172"/>
      <c r="AR565" s="184" t="e">
        <f t="shared" si="223"/>
        <v>#N/A</v>
      </c>
      <c r="AS565" s="100"/>
      <c r="AT565" s="172" t="str">
        <f t="shared" si="224"/>
        <v/>
      </c>
      <c r="AU565" s="172"/>
      <c r="AV565" s="184" t="e">
        <f t="shared" si="225"/>
        <v>#N/A</v>
      </c>
      <c r="AW565" s="100"/>
      <c r="AX565" s="172">
        <f t="shared" si="238"/>
        <v>0</v>
      </c>
      <c r="AY565" s="172"/>
      <c r="AZ565" s="184" t="str">
        <f t="shared" si="239"/>
        <v>---</v>
      </c>
      <c r="BA565" s="100"/>
      <c r="BB565" s="172">
        <f t="shared" si="240"/>
        <v>0</v>
      </c>
      <c r="BC565" s="172"/>
      <c r="BD565" s="184" t="str">
        <f t="shared" si="241"/>
        <v>---</v>
      </c>
      <c r="BE565" s="100"/>
      <c r="BF565" s="172">
        <f t="shared" si="230"/>
        <v>0</v>
      </c>
      <c r="BG565" s="172"/>
      <c r="BH565" s="184" t="str">
        <f t="shared" si="231"/>
        <v>---</v>
      </c>
      <c r="BI565" s="174"/>
      <c r="BJ565" s="172" t="str">
        <f t="shared" si="232"/>
        <v/>
      </c>
      <c r="BK565" s="172"/>
      <c r="BL565" s="184" t="e">
        <f t="shared" si="233"/>
        <v>#N/A</v>
      </c>
      <c r="BM565" s="100"/>
    </row>
    <row r="566" spans="2:65" ht="15.75" customHeight="1">
      <c r="C566" s="13"/>
      <c r="D566" s="18"/>
      <c r="E566" s="13"/>
      <c r="F566" s="13"/>
      <c r="G566" s="13"/>
      <c r="H566" s="13"/>
      <c r="I566" s="13"/>
      <c r="J566" s="13"/>
      <c r="K566" s="20"/>
      <c r="L566" s="66"/>
      <c r="M566" s="125"/>
      <c r="N566" s="125"/>
      <c r="O566" s="45"/>
      <c r="P566" s="125"/>
      <c r="Q566" s="125"/>
      <c r="R566" s="125"/>
      <c r="S566" s="125"/>
      <c r="T566" s="125"/>
      <c r="U566" s="125"/>
      <c r="V566" s="125"/>
      <c r="W566" s="125"/>
      <c r="X566" s="125"/>
      <c r="Y566" s="125"/>
      <c r="Z566" s="100" t="str">
        <f t="shared" si="214"/>
        <v/>
      </c>
      <c r="AA566" s="125"/>
      <c r="AB566" s="183" t="str">
        <f t="shared" si="215"/>
        <v/>
      </c>
      <c r="AC566" s="169"/>
      <c r="AD566" s="100" t="str">
        <f t="shared" si="234"/>
        <v/>
      </c>
      <c r="AE566" s="125"/>
      <c r="AF566" s="183" t="str">
        <f t="shared" si="235"/>
        <v/>
      </c>
      <c r="AG566" s="125"/>
      <c r="AH566" s="100" t="str">
        <f t="shared" si="236"/>
        <v/>
      </c>
      <c r="AI566" s="125"/>
      <c r="AJ566" s="183" t="str">
        <f t="shared" si="237"/>
        <v/>
      </c>
      <c r="AK566" s="169"/>
      <c r="AL566" s="41" t="str">
        <f t="shared" si="220"/>
        <v/>
      </c>
      <c r="AM566" s="125"/>
      <c r="AN566" s="181" t="str">
        <f t="shared" si="221"/>
        <v/>
      </c>
      <c r="AO566" s="174"/>
      <c r="AP566" s="41" t="str">
        <f t="shared" si="222"/>
        <v/>
      </c>
      <c r="AQ566" s="125"/>
      <c r="AR566" s="181" t="str">
        <f t="shared" si="223"/>
        <v/>
      </c>
      <c r="AS566" s="125"/>
      <c r="AT566" s="100" t="str">
        <f t="shared" si="224"/>
        <v/>
      </c>
      <c r="AU566" s="125"/>
      <c r="AV566" s="183" t="str">
        <f t="shared" si="225"/>
        <v/>
      </c>
      <c r="AW566" s="125"/>
      <c r="AX566" s="100" t="str">
        <f t="shared" si="238"/>
        <v/>
      </c>
      <c r="AY566" s="125"/>
      <c r="AZ566" s="183" t="str">
        <f t="shared" si="239"/>
        <v/>
      </c>
      <c r="BA566" s="125"/>
      <c r="BB566" s="100" t="str">
        <f t="shared" si="240"/>
        <v/>
      </c>
      <c r="BC566" s="125"/>
      <c r="BD566" s="183" t="str">
        <f t="shared" si="241"/>
        <v/>
      </c>
      <c r="BE566" s="125"/>
      <c r="BF566" s="41" t="str">
        <f t="shared" si="230"/>
        <v/>
      </c>
      <c r="BG566" s="125"/>
      <c r="BH566" s="181" t="str">
        <f t="shared" si="231"/>
        <v/>
      </c>
      <c r="BI566" s="174"/>
      <c r="BJ566" s="41" t="str">
        <f t="shared" si="232"/>
        <v/>
      </c>
      <c r="BK566" s="125"/>
      <c r="BL566" s="181" t="str">
        <f t="shared" si="233"/>
        <v/>
      </c>
      <c r="BM566" s="125"/>
    </row>
    <row r="567" spans="2:65" ht="15.75" customHeight="1">
      <c r="C567" s="13"/>
      <c r="D567" s="18"/>
      <c r="E567" s="13"/>
      <c r="F567" s="13"/>
      <c r="G567" s="13"/>
      <c r="H567" s="13"/>
      <c r="I567" s="13" t="s">
        <v>39</v>
      </c>
      <c r="J567" s="13"/>
      <c r="K567" s="20"/>
      <c r="L567" s="66"/>
      <c r="M567" s="125"/>
      <c r="N567" s="41">
        <f>SUM(N561:N565)</f>
        <v>201923</v>
      </c>
      <c r="O567" s="45"/>
      <c r="P567" s="41">
        <f>SUM(P561:P565)</f>
        <v>210796</v>
      </c>
      <c r="Q567" s="41"/>
      <c r="R567" s="41">
        <f>SUM(R561:R565)</f>
        <v>211408</v>
      </c>
      <c r="S567" s="41"/>
      <c r="T567" s="41" t="e">
        <f>SUM(T561:T565)</f>
        <v>#N/A</v>
      </c>
      <c r="U567" s="41"/>
      <c r="V567" s="41">
        <f>SUM(V561:V565)</f>
        <v>210666</v>
      </c>
      <c r="W567" s="41"/>
      <c r="X567" s="41">
        <f>SUM(X561:X565)</f>
        <v>209223</v>
      </c>
      <c r="Y567" s="41"/>
      <c r="Z567" s="41">
        <f t="shared" ref="Z567:Z598" si="242">IF(AND(ISNUMBER($V567),ISNUMBER($X567)),IF((ABS($V567-$X567))&gt;0.49,$X567-$V567,0),"")</f>
        <v>-1443</v>
      </c>
      <c r="AA567" s="41"/>
      <c r="AB567" s="181">
        <f t="shared" ref="AB567:AB598" si="243">IF($V567="","",  IF($X567="","", IF($V567=0,"---",(IF(ISERROR(($X567/$V567)-1),"---",($X567/$V567)-1) ))))</f>
        <v>-6.8497052205861442E-3</v>
      </c>
      <c r="AC567" s="169"/>
      <c r="AD567" s="41">
        <f t="shared" ref="AD567:AD598" si="244">IF(AND(ISNUMBER($P567),ISNUMBER($X567)),IF((ABS($P567-$X567))&gt;0.49,$X567-$P567,0),"")</f>
        <v>-1573</v>
      </c>
      <c r="AE567" s="41"/>
      <c r="AF567" s="181">
        <f t="shared" ref="AF567:AF598" si="245">IF($P567="","",  IF($X567="","", IF($P567=0,"---",(IF(ISERROR(($X567/$P567)-1),"---",($X567/$P567)-1) ))))</f>
        <v>-7.46219093341427E-3</v>
      </c>
      <c r="AG567" s="41"/>
      <c r="AH567" s="41">
        <f t="shared" ref="AH567:AH598" si="246">IF(AND(ISNUMBER($N567),ISNUMBER($X567)),IF((ABS($N567-$X567))&gt;0.49,$X567-$N567,0),"")</f>
        <v>7300</v>
      </c>
      <c r="AI567" s="41"/>
      <c r="AJ567" s="183">
        <f t="shared" ref="AJ567:AJ598" si="247">IF($N567="","",  IF($X567="","", IF($N567=0,"---",(IF(ISERROR(($X567/$N567)-1),"---",($X567/$N567)-1) ))))</f>
        <v>3.6152394724721759E-2</v>
      </c>
      <c r="AK567" s="169"/>
      <c r="AL567" s="41">
        <f t="shared" ref="AL567:AL598" si="248">IF(AND(ISNUMBER($R567),ISNUMBER($X567)),IF((ABS($R567-$X567))&gt;0.49,$X567-$R567,0),"")</f>
        <v>-2185</v>
      </c>
      <c r="AM567" s="41"/>
      <c r="AN567" s="181">
        <f t="shared" ref="AN567:AN598" si="249">IF($R567="","",  IF($X567="","", IF($R567=0,"---",(IF(ISERROR(($X567/$R567)-1),"---",($X567/$R567)-1) ))))</f>
        <v>-1.0335465072277339E-2</v>
      </c>
      <c r="AP567" s="41" t="str">
        <f t="shared" ref="AP567:AP598" si="250">IF(AND(ISNUMBER($T567),ISNUMBER($X567)),IF((ABS($T567-$X567))&gt;0.49,$X567-$T567,0),"")</f>
        <v/>
      </c>
      <c r="AQ567" s="41"/>
      <c r="AR567" s="181" t="e">
        <f t="shared" ref="AR567:AR598" si="251">IF($T567="","",  IF($X567="","", IF($T567=0,"---",(IF(ISERROR(($X567/$T567)-1),"---",($X567/$T567)-1) ))))</f>
        <v>#N/A</v>
      </c>
      <c r="AS567" s="41"/>
      <c r="AT567" s="41" t="str">
        <f t="shared" ref="AT567:AT598" si="252">IF(AND(ISNUMBER($R567),ISNUMBER($T567)),IF((ABS($R567-$T567))&gt;0.49,$T567-$R567,0),"")</f>
        <v/>
      </c>
      <c r="AU567" s="41"/>
      <c r="AV567" s="181" t="e">
        <f t="shared" ref="AV567:AV598" si="253">IF($R567="","",  IF($T567="","", IF($R567=0,"---",(IF(ISERROR(($T567/$R567)-1),"---",($T567/$R567)-1) ))))</f>
        <v>#N/A</v>
      </c>
      <c r="AW567" s="41"/>
      <c r="AX567" s="41">
        <f t="shared" ref="AX567:AX598" si="254">IF(AND(ISNUMBER($N567),ISNUMBER($V567)),IF((ABS($N567-$V567))&gt;0.49,$V567-$N567,0),"")</f>
        <v>8743</v>
      </c>
      <c r="AY567" s="41"/>
      <c r="AZ567" s="181">
        <f t="shared" ref="AZ567:AZ598" si="255">IF($N567="","",  IF($V567="","", IF($N567=0,"---",(IF(ISERROR(($V567/$N567)-1),"---",($V567/$N567)-1) ))))</f>
        <v>4.3298683161403062E-2</v>
      </c>
      <c r="BA567" s="41"/>
      <c r="BB567" s="41">
        <f t="shared" ref="BB567:BB598" si="256">IF(AND(ISNUMBER($P567),ISNUMBER($V567)),IF((ABS($P567-$V567))&gt;0.49,$V567-$P567,0),"")</f>
        <v>-130</v>
      </c>
      <c r="BC567" s="41"/>
      <c r="BD567" s="181">
        <f t="shared" ref="BD567:BD598" si="257">IF($P567="","",  IF($V567="","", IF($P567=0,"---",(IF(ISERROR(($V567/$P567)-1),"---",($V567/$P567)-1) ))))</f>
        <v>-6.1670999449703334E-4</v>
      </c>
      <c r="BE567" s="41"/>
      <c r="BF567" s="41">
        <f t="shared" ref="BF567:BF598" si="258">IF(AND(ISNUMBER($R567),ISNUMBER($V567)),IF((ABS($R567-$V567))&gt;0.49,$V567-$R567,0),"")</f>
        <v>-742</v>
      </c>
      <c r="BG567" s="41"/>
      <c r="BH567" s="181">
        <f t="shared" ref="BH567:BH598" si="259">IF($R567="","",  IF($V567="","", IF($R567=0,"---",(IF(ISERROR(($V567/$R567)-1),"---",($V567/$R567)-1) ))))</f>
        <v>-3.5098009536063124E-3</v>
      </c>
      <c r="BJ567" s="41" t="str">
        <f t="shared" ref="BJ567:BJ598" si="260">IF(AND(ISNUMBER($T567),ISNUMBER($V567)),IF((ABS($T567-$V567))&gt;0.49,$V567-$T567,0),"")</f>
        <v/>
      </c>
      <c r="BK567" s="41"/>
      <c r="BL567" s="181" t="e">
        <f t="shared" ref="BL567:BL598" si="261">IF($T567="","",  IF($V567="","", IF($T567=0,"---",(IF(ISERROR(($V567/$T567)-1),"---",($V567/$T567)-1) ))))</f>
        <v>#N/A</v>
      </c>
      <c r="BM567" s="41"/>
    </row>
    <row r="568" spans="2:65" ht="15.75" customHeight="1">
      <c r="C568" s="13"/>
      <c r="D568" s="18"/>
      <c r="E568" s="13"/>
      <c r="F568" s="13"/>
      <c r="G568" s="13"/>
      <c r="H568" s="13"/>
      <c r="I568" s="13"/>
      <c r="J568" s="13" t="s">
        <v>243</v>
      </c>
      <c r="K568" s="20"/>
      <c r="L568" s="66"/>
      <c r="M568" s="125"/>
      <c r="N568" s="41">
        <f>SUM(N561+N563)</f>
        <v>109223</v>
      </c>
      <c r="O568" s="45"/>
      <c r="P568" s="41">
        <f>SUM(P561+P563)</f>
        <v>110796</v>
      </c>
      <c r="Q568" s="41"/>
      <c r="R568" s="41">
        <f>SUM(R561+R563)</f>
        <v>111408</v>
      </c>
      <c r="S568" s="41"/>
      <c r="T568" s="41" t="e">
        <f>SUM(T561+T563)</f>
        <v>#N/A</v>
      </c>
      <c r="U568" s="41"/>
      <c r="V568" s="41">
        <f>SUM(V561+V563)</f>
        <v>117466</v>
      </c>
      <c r="W568" s="41"/>
      <c r="X568" s="41">
        <f>SUM(X561+X563)</f>
        <v>109223</v>
      </c>
      <c r="Y568" s="41"/>
      <c r="Z568" s="41">
        <f t="shared" si="242"/>
        <v>-8243</v>
      </c>
      <c r="AA568" s="41"/>
      <c r="AB568" s="181">
        <f t="shared" si="243"/>
        <v>-7.0173497011901342E-2</v>
      </c>
      <c r="AC568" s="169"/>
      <c r="AD568" s="41">
        <f t="shared" si="244"/>
        <v>-1573</v>
      </c>
      <c r="AE568" s="41"/>
      <c r="AF568" s="181">
        <f t="shared" si="245"/>
        <v>-1.4197263439113317E-2</v>
      </c>
      <c r="AG568" s="41"/>
      <c r="AH568" s="41">
        <f t="shared" si="246"/>
        <v>0</v>
      </c>
      <c r="AI568" s="41"/>
      <c r="AJ568" s="183">
        <f t="shared" si="247"/>
        <v>0</v>
      </c>
      <c r="AK568" s="169"/>
      <c r="AL568" s="41">
        <f t="shared" si="248"/>
        <v>-2185</v>
      </c>
      <c r="AM568" s="41"/>
      <c r="AN568" s="181">
        <f t="shared" si="249"/>
        <v>-1.9612595145770517E-2</v>
      </c>
      <c r="AP568" s="41" t="str">
        <f t="shared" si="250"/>
        <v/>
      </c>
      <c r="AQ568" s="41"/>
      <c r="AR568" s="181" t="e">
        <f t="shared" si="251"/>
        <v>#N/A</v>
      </c>
      <c r="AS568" s="41"/>
      <c r="AT568" s="41" t="str">
        <f t="shared" si="252"/>
        <v/>
      </c>
      <c r="AU568" s="41"/>
      <c r="AV568" s="181" t="e">
        <f t="shared" si="253"/>
        <v>#N/A</v>
      </c>
      <c r="AW568" s="41"/>
      <c r="AX568" s="41">
        <f t="shared" si="254"/>
        <v>8243</v>
      </c>
      <c r="AY568" s="41"/>
      <c r="AZ568" s="181">
        <f t="shared" si="255"/>
        <v>7.5469452404713255E-2</v>
      </c>
      <c r="BA568" s="41"/>
      <c r="BB568" s="41">
        <f t="shared" si="256"/>
        <v>6670</v>
      </c>
      <c r="BC568" s="41"/>
      <c r="BD568" s="181">
        <f t="shared" si="257"/>
        <v>6.0200729268204523E-2</v>
      </c>
      <c r="BE568" s="41"/>
      <c r="BF568" s="41">
        <f t="shared" si="258"/>
        <v>6058</v>
      </c>
      <c r="BG568" s="41"/>
      <c r="BH568" s="181">
        <f t="shared" si="259"/>
        <v>5.4376705443056172E-2</v>
      </c>
      <c r="BJ568" s="41" t="str">
        <f t="shared" si="260"/>
        <v/>
      </c>
      <c r="BK568" s="41"/>
      <c r="BL568" s="181" t="e">
        <f t="shared" si="261"/>
        <v>#N/A</v>
      </c>
      <c r="BM568" s="41"/>
    </row>
    <row r="569" spans="2:65" ht="15.75" customHeight="1">
      <c r="C569" s="13"/>
      <c r="D569" s="18"/>
      <c r="E569" s="13"/>
      <c r="F569" s="13"/>
      <c r="G569" s="13"/>
      <c r="H569" s="13"/>
      <c r="I569" s="13"/>
      <c r="J569" s="13" t="s">
        <v>244</v>
      </c>
      <c r="K569" s="20"/>
      <c r="L569" s="66"/>
      <c r="M569" s="125"/>
      <c r="N569" s="41">
        <f>SUM(N562+N565)</f>
        <v>92700</v>
      </c>
      <c r="O569" s="45"/>
      <c r="P569" s="41">
        <f>SUM(P562+P565)</f>
        <v>100000</v>
      </c>
      <c r="Q569" s="41"/>
      <c r="R569" s="41">
        <f>SUM(R562+R565)</f>
        <v>100000</v>
      </c>
      <c r="S569" s="41"/>
      <c r="T569" s="41" t="e">
        <f>SUM(T562+T565)</f>
        <v>#N/A</v>
      </c>
      <c r="U569" s="41"/>
      <c r="V569" s="41">
        <f>SUM(V562+V565)</f>
        <v>93200</v>
      </c>
      <c r="W569" s="41"/>
      <c r="X569" s="41">
        <f>SUM(X562+X565)</f>
        <v>100000</v>
      </c>
      <c r="Y569" s="41"/>
      <c r="Z569" s="100">
        <f t="shared" si="242"/>
        <v>6800</v>
      </c>
      <c r="AA569" s="100"/>
      <c r="AB569" s="183">
        <f t="shared" si="243"/>
        <v>7.296137339055786E-2</v>
      </c>
      <c r="AC569" s="169"/>
      <c r="AD569" s="100">
        <f t="shared" si="244"/>
        <v>0</v>
      </c>
      <c r="AE569" s="100"/>
      <c r="AF569" s="183">
        <f t="shared" si="245"/>
        <v>0</v>
      </c>
      <c r="AG569" s="100"/>
      <c r="AH569" s="100">
        <f t="shared" si="246"/>
        <v>7300</v>
      </c>
      <c r="AI569" s="100"/>
      <c r="AJ569" s="183">
        <f t="shared" si="247"/>
        <v>7.8748651564185534E-2</v>
      </c>
      <c r="AK569" s="169"/>
      <c r="AL569" s="41">
        <f t="shared" si="248"/>
        <v>0</v>
      </c>
      <c r="AM569" s="100"/>
      <c r="AN569" s="181">
        <f t="shared" si="249"/>
        <v>0</v>
      </c>
      <c r="AP569" s="41" t="str">
        <f t="shared" si="250"/>
        <v/>
      </c>
      <c r="AQ569" s="100"/>
      <c r="AR569" s="181" t="e">
        <f t="shared" si="251"/>
        <v>#N/A</v>
      </c>
      <c r="AS569" s="100"/>
      <c r="AT569" s="100" t="str">
        <f t="shared" si="252"/>
        <v/>
      </c>
      <c r="AU569" s="100"/>
      <c r="AV569" s="183" t="e">
        <f t="shared" si="253"/>
        <v>#N/A</v>
      </c>
      <c r="AW569" s="100"/>
      <c r="AX569" s="100">
        <f t="shared" si="254"/>
        <v>500</v>
      </c>
      <c r="AY569" s="100"/>
      <c r="AZ569" s="183">
        <f t="shared" si="255"/>
        <v>5.3937432578208266E-3</v>
      </c>
      <c r="BA569" s="100"/>
      <c r="BB569" s="100">
        <f t="shared" si="256"/>
        <v>-6800</v>
      </c>
      <c r="BC569" s="100"/>
      <c r="BD569" s="183">
        <f t="shared" si="257"/>
        <v>-6.7999999999999949E-2</v>
      </c>
      <c r="BE569" s="100"/>
      <c r="BF569" s="41">
        <f t="shared" si="258"/>
        <v>-6800</v>
      </c>
      <c r="BG569" s="100"/>
      <c r="BH569" s="181">
        <f t="shared" si="259"/>
        <v>-6.7999999999999949E-2</v>
      </c>
      <c r="BJ569" s="41" t="str">
        <f t="shared" si="260"/>
        <v/>
      </c>
      <c r="BK569" s="100"/>
      <c r="BL569" s="181" t="e">
        <f t="shared" si="261"/>
        <v>#N/A</v>
      </c>
      <c r="BM569" s="100"/>
    </row>
    <row r="570" spans="2:65" ht="15.75" customHeight="1">
      <c r="C570" s="13"/>
      <c r="D570" s="18"/>
      <c r="E570" s="13"/>
      <c r="F570" s="13"/>
      <c r="G570" s="13"/>
      <c r="H570" s="13"/>
      <c r="I570" s="13"/>
      <c r="J570" s="13"/>
      <c r="K570" s="20"/>
      <c r="L570" s="66"/>
      <c r="M570" s="125"/>
      <c r="N570" s="125"/>
      <c r="O570" s="45"/>
      <c r="P570" s="125"/>
      <c r="Q570" s="125"/>
      <c r="R570" s="125"/>
      <c r="S570" s="125"/>
      <c r="T570" s="125"/>
      <c r="U570" s="125"/>
      <c r="V570" s="125"/>
      <c r="W570" s="125"/>
      <c r="X570" s="125"/>
      <c r="Y570" s="125"/>
      <c r="Z570" s="100" t="str">
        <f t="shared" si="242"/>
        <v/>
      </c>
      <c r="AA570" s="125"/>
      <c r="AB570" s="183" t="str">
        <f t="shared" si="243"/>
        <v/>
      </c>
      <c r="AC570" s="169"/>
      <c r="AD570" s="100" t="str">
        <f t="shared" si="244"/>
        <v/>
      </c>
      <c r="AE570" s="125"/>
      <c r="AF570" s="183" t="str">
        <f t="shared" si="245"/>
        <v/>
      </c>
      <c r="AG570" s="125"/>
      <c r="AH570" s="100" t="str">
        <f t="shared" si="246"/>
        <v/>
      </c>
      <c r="AI570" s="125"/>
      <c r="AJ570" s="183" t="str">
        <f t="shared" si="247"/>
        <v/>
      </c>
      <c r="AK570" s="169"/>
      <c r="AL570" s="41" t="str">
        <f t="shared" si="248"/>
        <v/>
      </c>
      <c r="AM570" s="125"/>
      <c r="AN570" s="181" t="str">
        <f t="shared" si="249"/>
        <v/>
      </c>
      <c r="AP570" s="41" t="str">
        <f t="shared" si="250"/>
        <v/>
      </c>
      <c r="AQ570" s="125"/>
      <c r="AR570" s="181" t="str">
        <f t="shared" si="251"/>
        <v/>
      </c>
      <c r="AS570" s="125"/>
      <c r="AT570" s="100" t="str">
        <f t="shared" si="252"/>
        <v/>
      </c>
      <c r="AU570" s="125"/>
      <c r="AV570" s="183" t="str">
        <f t="shared" si="253"/>
        <v/>
      </c>
      <c r="AW570" s="125"/>
      <c r="AX570" s="100" t="str">
        <f t="shared" si="254"/>
        <v/>
      </c>
      <c r="AY570" s="125"/>
      <c r="AZ570" s="183" t="str">
        <f t="shared" si="255"/>
        <v/>
      </c>
      <c r="BA570" s="125"/>
      <c r="BB570" s="100" t="str">
        <f t="shared" si="256"/>
        <v/>
      </c>
      <c r="BC570" s="125"/>
      <c r="BD570" s="183" t="str">
        <f t="shared" si="257"/>
        <v/>
      </c>
      <c r="BE570" s="125"/>
      <c r="BF570" s="41" t="str">
        <f t="shared" si="258"/>
        <v/>
      </c>
      <c r="BG570" s="125"/>
      <c r="BH570" s="181" t="str">
        <f t="shared" si="259"/>
        <v/>
      </c>
      <c r="BJ570" s="41" t="str">
        <f t="shared" si="260"/>
        <v/>
      </c>
      <c r="BK570" s="125"/>
      <c r="BL570" s="181" t="str">
        <f t="shared" si="261"/>
        <v/>
      </c>
      <c r="BM570" s="125"/>
    </row>
    <row r="571" spans="2:65" ht="15.75" customHeight="1">
      <c r="C571" s="17">
        <v>3</v>
      </c>
      <c r="D571" s="13" t="s">
        <v>6</v>
      </c>
      <c r="E571" s="13"/>
      <c r="F571" s="13"/>
      <c r="G571" s="13"/>
      <c r="H571" s="13"/>
      <c r="I571" s="13"/>
      <c r="J571" s="13"/>
      <c r="K571" s="20"/>
      <c r="L571" s="66"/>
      <c r="M571" s="125"/>
      <c r="N571" s="125"/>
      <c r="O571" s="45"/>
      <c r="P571" s="125"/>
      <c r="Q571" s="125"/>
      <c r="R571" s="125"/>
      <c r="S571" s="125"/>
      <c r="T571" s="125"/>
      <c r="U571" s="125"/>
      <c r="V571" s="125"/>
      <c r="W571" s="125"/>
      <c r="X571" s="125"/>
      <c r="Y571" s="125"/>
      <c r="Z571" s="100" t="str">
        <f t="shared" si="242"/>
        <v/>
      </c>
      <c r="AA571" s="125"/>
      <c r="AB571" s="183" t="str">
        <f t="shared" si="243"/>
        <v/>
      </c>
      <c r="AC571" s="169"/>
      <c r="AD571" s="100" t="str">
        <f t="shared" si="244"/>
        <v/>
      </c>
      <c r="AE571" s="125"/>
      <c r="AF571" s="183" t="str">
        <f t="shared" si="245"/>
        <v/>
      </c>
      <c r="AG571" s="125"/>
      <c r="AH571" s="100" t="str">
        <f t="shared" si="246"/>
        <v/>
      </c>
      <c r="AI571" s="125"/>
      <c r="AJ571" s="183" t="str">
        <f t="shared" si="247"/>
        <v/>
      </c>
      <c r="AK571" s="169"/>
      <c r="AL571" s="41" t="str">
        <f t="shared" si="248"/>
        <v/>
      </c>
      <c r="AM571" s="125"/>
      <c r="AN571" s="181" t="str">
        <f t="shared" si="249"/>
        <v/>
      </c>
      <c r="AP571" s="41" t="str">
        <f t="shared" si="250"/>
        <v/>
      </c>
      <c r="AQ571" s="125"/>
      <c r="AR571" s="181" t="str">
        <f t="shared" si="251"/>
        <v/>
      </c>
      <c r="AS571" s="125"/>
      <c r="AT571" s="100" t="str">
        <f t="shared" si="252"/>
        <v/>
      </c>
      <c r="AU571" s="125"/>
      <c r="AV571" s="183" t="str">
        <f t="shared" si="253"/>
        <v/>
      </c>
      <c r="AW571" s="125"/>
      <c r="AX571" s="100" t="str">
        <f t="shared" si="254"/>
        <v/>
      </c>
      <c r="AY571" s="125"/>
      <c r="AZ571" s="183" t="str">
        <f t="shared" si="255"/>
        <v/>
      </c>
      <c r="BA571" s="125"/>
      <c r="BB571" s="100" t="str">
        <f t="shared" si="256"/>
        <v/>
      </c>
      <c r="BC571" s="125"/>
      <c r="BD571" s="183" t="str">
        <f t="shared" si="257"/>
        <v/>
      </c>
      <c r="BE571" s="125"/>
      <c r="BF571" s="41" t="str">
        <f t="shared" si="258"/>
        <v/>
      </c>
      <c r="BG571" s="125"/>
      <c r="BH571" s="181" t="str">
        <f t="shared" si="259"/>
        <v/>
      </c>
      <c r="BJ571" s="41" t="str">
        <f t="shared" si="260"/>
        <v/>
      </c>
      <c r="BK571" s="125"/>
      <c r="BL571" s="181" t="str">
        <f t="shared" si="261"/>
        <v/>
      </c>
      <c r="BM571" s="125"/>
    </row>
    <row r="572" spans="2:65" ht="15.75" customHeight="1">
      <c r="C572" s="13"/>
      <c r="D572" s="59" t="s">
        <v>225</v>
      </c>
      <c r="E572" s="13" t="s">
        <v>7</v>
      </c>
      <c r="F572" s="13"/>
      <c r="G572" s="13"/>
      <c r="H572" s="13"/>
      <c r="I572" s="13"/>
      <c r="J572" s="13"/>
      <c r="K572" s="23"/>
      <c r="L572" s="66"/>
      <c r="M572" s="125"/>
      <c r="N572" s="125"/>
      <c r="O572" s="45"/>
      <c r="P572" s="125"/>
      <c r="Q572" s="125"/>
      <c r="R572" s="125"/>
      <c r="S572" s="125"/>
      <c r="T572" s="125"/>
      <c r="U572" s="125"/>
      <c r="V572" s="125"/>
      <c r="W572" s="125"/>
      <c r="X572" s="125"/>
      <c r="Y572" s="125"/>
      <c r="Z572" s="100" t="str">
        <f t="shared" si="242"/>
        <v/>
      </c>
      <c r="AA572" s="125"/>
      <c r="AB572" s="183" t="str">
        <f t="shared" si="243"/>
        <v/>
      </c>
      <c r="AC572" s="169"/>
      <c r="AD572" s="100" t="str">
        <f t="shared" si="244"/>
        <v/>
      </c>
      <c r="AE572" s="125"/>
      <c r="AF572" s="183" t="str">
        <f t="shared" si="245"/>
        <v/>
      </c>
      <c r="AG572" s="125"/>
      <c r="AH572" s="100" t="str">
        <f t="shared" si="246"/>
        <v/>
      </c>
      <c r="AI572" s="125"/>
      <c r="AJ572" s="183" t="str">
        <f t="shared" si="247"/>
        <v/>
      </c>
      <c r="AK572" s="169"/>
      <c r="AL572" s="41" t="str">
        <f t="shared" si="248"/>
        <v/>
      </c>
      <c r="AM572" s="125"/>
      <c r="AN572" s="181" t="str">
        <f t="shared" si="249"/>
        <v/>
      </c>
      <c r="AP572" s="41" t="str">
        <f t="shared" si="250"/>
        <v/>
      </c>
      <c r="AQ572" s="125"/>
      <c r="AR572" s="181" t="str">
        <f t="shared" si="251"/>
        <v/>
      </c>
      <c r="AS572" s="125"/>
      <c r="AT572" s="100" t="str">
        <f t="shared" si="252"/>
        <v/>
      </c>
      <c r="AU572" s="125"/>
      <c r="AV572" s="183" t="str">
        <f t="shared" si="253"/>
        <v/>
      </c>
      <c r="AW572" s="125"/>
      <c r="AX572" s="100" t="str">
        <f t="shared" si="254"/>
        <v/>
      </c>
      <c r="AY572" s="125"/>
      <c r="AZ572" s="183" t="str">
        <f t="shared" si="255"/>
        <v/>
      </c>
      <c r="BA572" s="125"/>
      <c r="BB572" s="100" t="str">
        <f t="shared" si="256"/>
        <v/>
      </c>
      <c r="BC572" s="125"/>
      <c r="BD572" s="183" t="str">
        <f t="shared" si="257"/>
        <v/>
      </c>
      <c r="BE572" s="125"/>
      <c r="BF572" s="41" t="str">
        <f t="shared" si="258"/>
        <v/>
      </c>
      <c r="BG572" s="125"/>
      <c r="BH572" s="181" t="str">
        <f t="shared" si="259"/>
        <v/>
      </c>
      <c r="BJ572" s="41" t="str">
        <f t="shared" si="260"/>
        <v/>
      </c>
      <c r="BK572" s="125"/>
      <c r="BL572" s="181" t="str">
        <f t="shared" si="261"/>
        <v/>
      </c>
      <c r="BM572" s="125"/>
    </row>
    <row r="573" spans="2:65" ht="15.75" customHeight="1">
      <c r="B573" s="231">
        <v>219</v>
      </c>
      <c r="C573" s="19"/>
      <c r="D573" s="13"/>
      <c r="E573" s="18" t="s">
        <v>25</v>
      </c>
      <c r="F573" s="13" t="s">
        <v>8</v>
      </c>
      <c r="G573" s="13"/>
      <c r="H573" s="13"/>
      <c r="I573" s="13"/>
      <c r="J573" s="13"/>
      <c r="K573" s="20"/>
      <c r="L573" s="66" t="s">
        <v>29</v>
      </c>
      <c r="M573" s="125"/>
      <c r="N573" s="41">
        <f>VLOOKUP($B573,'[1]09-10-11'!$A$4:$EA$400,MATCH(N$2, '[1]09-10-11'!$A$4:$EA$4, 0))</f>
        <v>65103</v>
      </c>
      <c r="O573" s="45"/>
      <c r="P573" s="41">
        <f>VLOOKUP($B573,'[1]09-10-11'!$A$4:$EA$400,MATCH(P$2, '[1]09-10-11'!$A$4:$EA$4, 0))</f>
        <v>67103</v>
      </c>
      <c r="Q573" s="41"/>
      <c r="R573" s="41">
        <f>VLOOKUP($B573,'[1]09-10-11'!$A$4:$EA$400,MATCH(R$2, '[1]09-10-11'!$A$4:$EA$4, 0))</f>
        <v>65103</v>
      </c>
      <c r="S573" s="41"/>
      <c r="T573" s="41" t="e">
        <f>VLOOKUP($B573,'[1]09-10-11'!$A$4:$EA$400,MATCH(T$2, '[1]09-10-11'!$A$4:$EA$4, 0))</f>
        <v>#N/A</v>
      </c>
      <c r="U573" s="41"/>
      <c r="V573" s="41">
        <f>VLOOKUP($B573,'[1]09-10-11'!$A$4:$EA$400,MATCH(V$2, '[1]09-10-11'!$A$4:$EA$4, 0))</f>
        <v>65103</v>
      </c>
      <c r="W573" s="41"/>
      <c r="X573" s="41">
        <f>VLOOKUP($B573,'[1]09-10-11'!$A$4:$EA$400,MATCH(X$2, '[1]09-10-11'!$A$4:$EA$4, 0))</f>
        <v>67103</v>
      </c>
      <c r="Y573" s="41"/>
      <c r="Z573" s="100">
        <f t="shared" si="242"/>
        <v>2000</v>
      </c>
      <c r="AA573" s="100"/>
      <c r="AB573" s="183">
        <f t="shared" si="243"/>
        <v>3.0720550512265188E-2</v>
      </c>
      <c r="AC573" s="169"/>
      <c r="AD573" s="100">
        <f t="shared" si="244"/>
        <v>0</v>
      </c>
      <c r="AE573" s="100"/>
      <c r="AF573" s="183">
        <f t="shared" si="245"/>
        <v>0</v>
      </c>
      <c r="AG573" s="100"/>
      <c r="AH573" s="100">
        <f t="shared" si="246"/>
        <v>2000</v>
      </c>
      <c r="AI573" s="100"/>
      <c r="AJ573" s="183">
        <f t="shared" si="247"/>
        <v>3.0720550512265188E-2</v>
      </c>
      <c r="AK573" s="169"/>
      <c r="AL573" s="41">
        <f t="shared" si="248"/>
        <v>2000</v>
      </c>
      <c r="AM573" s="100"/>
      <c r="AN573" s="181">
        <f t="shared" si="249"/>
        <v>3.0720550512265188E-2</v>
      </c>
      <c r="AP573" s="41" t="str">
        <f t="shared" si="250"/>
        <v/>
      </c>
      <c r="AQ573" s="100"/>
      <c r="AR573" s="181" t="e">
        <f t="shared" si="251"/>
        <v>#N/A</v>
      </c>
      <c r="AS573" s="100"/>
      <c r="AT573" s="100" t="str">
        <f t="shared" si="252"/>
        <v/>
      </c>
      <c r="AU573" s="100"/>
      <c r="AV573" s="183" t="e">
        <f t="shared" si="253"/>
        <v>#N/A</v>
      </c>
      <c r="AW573" s="100"/>
      <c r="AX573" s="100">
        <f t="shared" si="254"/>
        <v>0</v>
      </c>
      <c r="AY573" s="100"/>
      <c r="AZ573" s="183">
        <f t="shared" si="255"/>
        <v>0</v>
      </c>
      <c r="BA573" s="100"/>
      <c r="BB573" s="100">
        <f t="shared" si="256"/>
        <v>-2000</v>
      </c>
      <c r="BC573" s="100"/>
      <c r="BD573" s="183">
        <f t="shared" si="257"/>
        <v>-2.9804926754392502E-2</v>
      </c>
      <c r="BE573" s="100"/>
      <c r="BF573" s="41">
        <f t="shared" si="258"/>
        <v>0</v>
      </c>
      <c r="BG573" s="100"/>
      <c r="BH573" s="181">
        <f t="shared" si="259"/>
        <v>0</v>
      </c>
      <c r="BJ573" s="41" t="str">
        <f t="shared" si="260"/>
        <v/>
      </c>
      <c r="BK573" s="100"/>
      <c r="BL573" s="181" t="e">
        <f t="shared" si="261"/>
        <v>#N/A</v>
      </c>
      <c r="BM573" s="100"/>
    </row>
    <row r="574" spans="2:65" ht="15.75" customHeight="1">
      <c r="B574" s="231">
        <v>220</v>
      </c>
      <c r="C574" s="19"/>
      <c r="D574" s="13"/>
      <c r="E574" s="18" t="s">
        <v>26</v>
      </c>
      <c r="F574" s="13" t="s">
        <v>9</v>
      </c>
      <c r="G574" s="13"/>
      <c r="H574" s="13"/>
      <c r="I574" s="13"/>
      <c r="J574" s="13"/>
      <c r="K574" s="20"/>
      <c r="L574" s="66" t="s">
        <v>29</v>
      </c>
      <c r="M574" s="125"/>
      <c r="N574" s="81">
        <f>VLOOKUP($B574,'[1]09-10-11'!$A$4:$EA$400,MATCH(N$2, '[1]09-10-11'!$A$4:$EA$4, 0))</f>
        <v>7061</v>
      </c>
      <c r="O574" s="45"/>
      <c r="P574" s="81">
        <f>VLOOKUP($B574,'[1]09-10-11'!$A$4:$EA$400,MATCH(P$2, '[1]09-10-11'!$A$4:$EA$4, 0))</f>
        <v>9061</v>
      </c>
      <c r="Q574" s="81"/>
      <c r="R574" s="81">
        <f>VLOOKUP($B574,'[1]09-10-11'!$A$4:$EA$400,MATCH(R$2, '[1]09-10-11'!$A$4:$EA$4, 0))</f>
        <v>7061</v>
      </c>
      <c r="S574" s="81"/>
      <c r="T574" s="81" t="e">
        <f>VLOOKUP($B574,'[1]09-10-11'!$A$4:$EA$400,MATCH(T$2, '[1]09-10-11'!$A$4:$EA$4, 0))</f>
        <v>#N/A</v>
      </c>
      <c r="U574" s="81"/>
      <c r="V574" s="81">
        <f>VLOOKUP($B574,'[1]09-10-11'!$A$4:$EA$400,MATCH(V$2, '[1]09-10-11'!$A$4:$EA$4, 0))</f>
        <v>7061</v>
      </c>
      <c r="W574" s="81"/>
      <c r="X574" s="81">
        <f>VLOOKUP($B574,'[1]09-10-11'!$A$4:$EA$400,MATCH(X$2, '[1]09-10-11'!$A$4:$EA$4, 0))</f>
        <v>9061</v>
      </c>
      <c r="Y574" s="41"/>
      <c r="Z574" s="172">
        <f t="shared" si="242"/>
        <v>2000</v>
      </c>
      <c r="AA574" s="172"/>
      <c r="AB574" s="184">
        <f t="shared" si="243"/>
        <v>0.28324599915026205</v>
      </c>
      <c r="AC574" s="170"/>
      <c r="AD574" s="172">
        <f t="shared" si="244"/>
        <v>0</v>
      </c>
      <c r="AE574" s="172"/>
      <c r="AF574" s="184">
        <f t="shared" si="245"/>
        <v>0</v>
      </c>
      <c r="AG574" s="100"/>
      <c r="AH574" s="172">
        <f t="shared" si="246"/>
        <v>2000</v>
      </c>
      <c r="AI574" s="172"/>
      <c r="AJ574" s="184">
        <f t="shared" si="247"/>
        <v>0.28324599915026205</v>
      </c>
      <c r="AK574" s="170"/>
      <c r="AL574" s="81">
        <f t="shared" si="248"/>
        <v>2000</v>
      </c>
      <c r="AM574" s="172"/>
      <c r="AN574" s="182">
        <f t="shared" si="249"/>
        <v>0.28324599915026205</v>
      </c>
      <c r="AP574" s="81" t="str">
        <f t="shared" si="250"/>
        <v/>
      </c>
      <c r="AQ574" s="172"/>
      <c r="AR574" s="182" t="e">
        <f t="shared" si="251"/>
        <v>#N/A</v>
      </c>
      <c r="AS574" s="100"/>
      <c r="AT574" s="172" t="str">
        <f t="shared" si="252"/>
        <v/>
      </c>
      <c r="AU574" s="172"/>
      <c r="AV574" s="184" t="e">
        <f t="shared" si="253"/>
        <v>#N/A</v>
      </c>
      <c r="AW574" s="100"/>
      <c r="AX574" s="172">
        <f t="shared" si="254"/>
        <v>0</v>
      </c>
      <c r="AY574" s="172"/>
      <c r="AZ574" s="184">
        <f t="shared" si="255"/>
        <v>0</v>
      </c>
      <c r="BA574" s="100"/>
      <c r="BB574" s="172">
        <f t="shared" si="256"/>
        <v>-2000</v>
      </c>
      <c r="BC574" s="172"/>
      <c r="BD574" s="184">
        <f t="shared" si="257"/>
        <v>-0.2207261891623441</v>
      </c>
      <c r="BE574" s="100"/>
      <c r="BF574" s="81">
        <f t="shared" si="258"/>
        <v>0</v>
      </c>
      <c r="BG574" s="172"/>
      <c r="BH574" s="182">
        <f t="shared" si="259"/>
        <v>0</v>
      </c>
      <c r="BJ574" s="81" t="str">
        <f t="shared" si="260"/>
        <v/>
      </c>
      <c r="BK574" s="172"/>
      <c r="BL574" s="182" t="e">
        <f t="shared" si="261"/>
        <v>#N/A</v>
      </c>
      <c r="BM574" s="100"/>
    </row>
    <row r="575" spans="2:65" ht="15.75" customHeight="1">
      <c r="B575" s="231"/>
      <c r="C575" s="19"/>
      <c r="D575" s="13"/>
      <c r="E575" s="13"/>
      <c r="F575" s="13"/>
      <c r="G575" s="13"/>
      <c r="H575" s="13"/>
      <c r="I575" s="13"/>
      <c r="J575" s="13"/>
      <c r="K575" s="20"/>
      <c r="L575" s="66"/>
      <c r="M575" s="125"/>
      <c r="N575" s="125"/>
      <c r="O575" s="45"/>
      <c r="P575" s="125"/>
      <c r="Q575" s="125"/>
      <c r="R575" s="125"/>
      <c r="S575" s="125"/>
      <c r="T575" s="125"/>
      <c r="U575" s="125"/>
      <c r="V575" s="125"/>
      <c r="W575" s="125"/>
      <c r="X575" s="125"/>
      <c r="Y575" s="125"/>
      <c r="Z575" s="100" t="str">
        <f t="shared" si="242"/>
        <v/>
      </c>
      <c r="AA575" s="125"/>
      <c r="AB575" s="183" t="str">
        <f t="shared" si="243"/>
        <v/>
      </c>
      <c r="AC575" s="169"/>
      <c r="AD575" s="100" t="str">
        <f t="shared" si="244"/>
        <v/>
      </c>
      <c r="AE575" s="125"/>
      <c r="AF575" s="183" t="str">
        <f t="shared" si="245"/>
        <v/>
      </c>
      <c r="AG575" s="125"/>
      <c r="AH575" s="100" t="str">
        <f t="shared" si="246"/>
        <v/>
      </c>
      <c r="AI575" s="125"/>
      <c r="AJ575" s="183" t="str">
        <f t="shared" si="247"/>
        <v/>
      </c>
      <c r="AK575" s="169"/>
      <c r="AL575" s="41" t="str">
        <f t="shared" si="248"/>
        <v/>
      </c>
      <c r="AM575" s="125"/>
      <c r="AN575" s="181" t="str">
        <f t="shared" si="249"/>
        <v/>
      </c>
      <c r="AP575" s="41" t="str">
        <f t="shared" si="250"/>
        <v/>
      </c>
      <c r="AQ575" s="125"/>
      <c r="AR575" s="181" t="str">
        <f t="shared" si="251"/>
        <v/>
      </c>
      <c r="AS575" s="125"/>
      <c r="AT575" s="100" t="str">
        <f t="shared" si="252"/>
        <v/>
      </c>
      <c r="AU575" s="125"/>
      <c r="AV575" s="183" t="str">
        <f t="shared" si="253"/>
        <v/>
      </c>
      <c r="AW575" s="125"/>
      <c r="AX575" s="100" t="str">
        <f t="shared" si="254"/>
        <v/>
      </c>
      <c r="AY575" s="125"/>
      <c r="AZ575" s="183" t="str">
        <f t="shared" si="255"/>
        <v/>
      </c>
      <c r="BA575" s="125"/>
      <c r="BB575" s="100" t="str">
        <f t="shared" si="256"/>
        <v/>
      </c>
      <c r="BC575" s="125"/>
      <c r="BD575" s="183" t="str">
        <f t="shared" si="257"/>
        <v/>
      </c>
      <c r="BE575" s="125"/>
      <c r="BF575" s="41" t="str">
        <f t="shared" si="258"/>
        <v/>
      </c>
      <c r="BG575" s="125"/>
      <c r="BH575" s="181" t="str">
        <f t="shared" si="259"/>
        <v/>
      </c>
      <c r="BJ575" s="41" t="str">
        <f t="shared" si="260"/>
        <v/>
      </c>
      <c r="BK575" s="125"/>
      <c r="BL575" s="181" t="str">
        <f t="shared" si="261"/>
        <v/>
      </c>
      <c r="BM575" s="125"/>
    </row>
    <row r="576" spans="2:65" ht="15.75" customHeight="1">
      <c r="B576" s="231"/>
      <c r="C576" s="19"/>
      <c r="D576" s="13"/>
      <c r="E576" s="13"/>
      <c r="F576" s="13"/>
      <c r="G576" s="13"/>
      <c r="H576" s="13"/>
      <c r="I576" s="13" t="s">
        <v>39</v>
      </c>
      <c r="J576" s="13"/>
      <c r="K576" s="20"/>
      <c r="L576" s="66"/>
      <c r="M576" s="125"/>
      <c r="N576" s="41">
        <f>SUM(N573:N574)</f>
        <v>72164</v>
      </c>
      <c r="O576" s="45"/>
      <c r="P576" s="41">
        <f>SUM(P573:P574)</f>
        <v>76164</v>
      </c>
      <c r="Q576" s="41"/>
      <c r="R576" s="41">
        <f>SUM(R573:R574)</f>
        <v>72164</v>
      </c>
      <c r="S576" s="41"/>
      <c r="T576" s="41" t="e">
        <f>SUM(T573:T574)</f>
        <v>#N/A</v>
      </c>
      <c r="U576" s="41"/>
      <c r="V576" s="41">
        <f>SUM(V573:V574)</f>
        <v>72164</v>
      </c>
      <c r="W576" s="41"/>
      <c r="X576" s="41">
        <f>SUM(X573:X574)</f>
        <v>76164</v>
      </c>
      <c r="Y576" s="41"/>
      <c r="Z576" s="100">
        <f t="shared" si="242"/>
        <v>4000</v>
      </c>
      <c r="AA576" s="100"/>
      <c r="AB576" s="183">
        <f t="shared" si="243"/>
        <v>5.5429299927941988E-2</v>
      </c>
      <c r="AC576" s="169"/>
      <c r="AD576" s="100">
        <f t="shared" si="244"/>
        <v>0</v>
      </c>
      <c r="AE576" s="100"/>
      <c r="AF576" s="183">
        <f t="shared" si="245"/>
        <v>0</v>
      </c>
      <c r="AG576" s="100"/>
      <c r="AH576" s="100">
        <f t="shared" si="246"/>
        <v>4000</v>
      </c>
      <c r="AI576" s="100"/>
      <c r="AJ576" s="183">
        <f t="shared" si="247"/>
        <v>5.5429299927941988E-2</v>
      </c>
      <c r="AK576" s="169"/>
      <c r="AL576" s="41">
        <f t="shared" si="248"/>
        <v>4000</v>
      </c>
      <c r="AM576" s="100"/>
      <c r="AN576" s="181">
        <f t="shared" si="249"/>
        <v>5.5429299927941988E-2</v>
      </c>
      <c r="AP576" s="41" t="str">
        <f t="shared" si="250"/>
        <v/>
      </c>
      <c r="AQ576" s="100"/>
      <c r="AR576" s="181" t="e">
        <f t="shared" si="251"/>
        <v>#N/A</v>
      </c>
      <c r="AS576" s="100"/>
      <c r="AT576" s="100" t="str">
        <f t="shared" si="252"/>
        <v/>
      </c>
      <c r="AU576" s="100"/>
      <c r="AV576" s="183" t="e">
        <f t="shared" si="253"/>
        <v>#N/A</v>
      </c>
      <c r="AW576" s="100"/>
      <c r="AX576" s="100">
        <f t="shared" si="254"/>
        <v>0</v>
      </c>
      <c r="AY576" s="100"/>
      <c r="AZ576" s="183">
        <f t="shared" si="255"/>
        <v>0</v>
      </c>
      <c r="BA576" s="100"/>
      <c r="BB576" s="100">
        <f t="shared" si="256"/>
        <v>-4000</v>
      </c>
      <c r="BC576" s="100"/>
      <c r="BD576" s="183">
        <f t="shared" si="257"/>
        <v>-5.2518250091906915E-2</v>
      </c>
      <c r="BE576" s="100"/>
      <c r="BF576" s="41">
        <f t="shared" si="258"/>
        <v>0</v>
      </c>
      <c r="BG576" s="100"/>
      <c r="BH576" s="181">
        <f t="shared" si="259"/>
        <v>0</v>
      </c>
      <c r="BJ576" s="41" t="str">
        <f t="shared" si="260"/>
        <v/>
      </c>
      <c r="BK576" s="100"/>
      <c r="BL576" s="181" t="e">
        <f t="shared" si="261"/>
        <v>#N/A</v>
      </c>
      <c r="BM576" s="100"/>
    </row>
    <row r="577" spans="2:65" ht="15.75" customHeight="1">
      <c r="B577" s="231"/>
      <c r="C577" s="19"/>
      <c r="D577" s="13"/>
      <c r="E577" s="13"/>
      <c r="F577" s="13"/>
      <c r="G577" s="13"/>
      <c r="H577" s="13"/>
      <c r="I577" s="13"/>
      <c r="J577" s="13"/>
      <c r="K577" s="23"/>
      <c r="L577" s="66"/>
      <c r="M577" s="125"/>
      <c r="N577" s="125"/>
      <c r="O577" s="45"/>
      <c r="P577" s="125"/>
      <c r="Q577" s="125"/>
      <c r="R577" s="125"/>
      <c r="S577" s="125"/>
      <c r="T577" s="125"/>
      <c r="U577" s="125"/>
      <c r="V577" s="125"/>
      <c r="W577" s="125"/>
      <c r="X577" s="125"/>
      <c r="Y577" s="125"/>
      <c r="Z577" s="100" t="str">
        <f t="shared" si="242"/>
        <v/>
      </c>
      <c r="AA577" s="125"/>
      <c r="AB577" s="183" t="str">
        <f t="shared" si="243"/>
        <v/>
      </c>
      <c r="AC577" s="169"/>
      <c r="AD577" s="100" t="str">
        <f t="shared" si="244"/>
        <v/>
      </c>
      <c r="AE577" s="125"/>
      <c r="AF577" s="183" t="str">
        <f t="shared" si="245"/>
        <v/>
      </c>
      <c r="AG577" s="125"/>
      <c r="AH577" s="100" t="str">
        <f t="shared" si="246"/>
        <v/>
      </c>
      <c r="AI577" s="125"/>
      <c r="AJ577" s="183" t="str">
        <f t="shared" si="247"/>
        <v/>
      </c>
      <c r="AK577" s="169"/>
      <c r="AL577" s="41" t="str">
        <f t="shared" si="248"/>
        <v/>
      </c>
      <c r="AM577" s="125"/>
      <c r="AN577" s="181" t="str">
        <f t="shared" si="249"/>
        <v/>
      </c>
      <c r="AP577" s="41" t="str">
        <f t="shared" si="250"/>
        <v/>
      </c>
      <c r="AQ577" s="125"/>
      <c r="AR577" s="181" t="str">
        <f t="shared" si="251"/>
        <v/>
      </c>
      <c r="AS577" s="125"/>
      <c r="AT577" s="100" t="str">
        <f t="shared" si="252"/>
        <v/>
      </c>
      <c r="AU577" s="125"/>
      <c r="AV577" s="183" t="str">
        <f t="shared" si="253"/>
        <v/>
      </c>
      <c r="AW577" s="125"/>
      <c r="AX577" s="100" t="str">
        <f t="shared" si="254"/>
        <v/>
      </c>
      <c r="AY577" s="125"/>
      <c r="AZ577" s="183" t="str">
        <f t="shared" si="255"/>
        <v/>
      </c>
      <c r="BA577" s="125"/>
      <c r="BB577" s="100" t="str">
        <f t="shared" si="256"/>
        <v/>
      </c>
      <c r="BC577" s="125"/>
      <c r="BD577" s="183" t="str">
        <f t="shared" si="257"/>
        <v/>
      </c>
      <c r="BE577" s="125"/>
      <c r="BF577" s="41" t="str">
        <f t="shared" si="258"/>
        <v/>
      </c>
      <c r="BG577" s="125"/>
      <c r="BH577" s="181" t="str">
        <f t="shared" si="259"/>
        <v/>
      </c>
      <c r="BJ577" s="41" t="str">
        <f t="shared" si="260"/>
        <v/>
      </c>
      <c r="BK577" s="125"/>
      <c r="BL577" s="181" t="str">
        <f t="shared" si="261"/>
        <v/>
      </c>
      <c r="BM577" s="125"/>
    </row>
    <row r="578" spans="2:65" ht="15.75" customHeight="1">
      <c r="B578" s="231"/>
      <c r="C578" s="19"/>
      <c r="D578" s="59" t="s">
        <v>222</v>
      </c>
      <c r="E578" s="13" t="s">
        <v>227</v>
      </c>
      <c r="F578" s="13"/>
      <c r="G578" s="13"/>
      <c r="H578" s="13"/>
      <c r="I578" s="13"/>
      <c r="J578" s="13"/>
      <c r="K578" s="23"/>
      <c r="L578" s="66"/>
      <c r="M578" s="125"/>
      <c r="N578" s="125"/>
      <c r="O578" s="45"/>
      <c r="P578" s="125"/>
      <c r="Q578" s="125"/>
      <c r="R578" s="125"/>
      <c r="S578" s="125"/>
      <c r="T578" s="125"/>
      <c r="U578" s="125"/>
      <c r="V578" s="125"/>
      <c r="W578" s="125"/>
      <c r="X578" s="125"/>
      <c r="Y578" s="125"/>
      <c r="Z578" s="100" t="str">
        <f t="shared" si="242"/>
        <v/>
      </c>
      <c r="AA578" s="125"/>
      <c r="AB578" s="183" t="str">
        <f t="shared" si="243"/>
        <v/>
      </c>
      <c r="AC578" s="169"/>
      <c r="AD578" s="100" t="str">
        <f t="shared" si="244"/>
        <v/>
      </c>
      <c r="AE578" s="125"/>
      <c r="AF578" s="183" t="str">
        <f t="shared" si="245"/>
        <v/>
      </c>
      <c r="AG578" s="125"/>
      <c r="AH578" s="100" t="str">
        <f t="shared" si="246"/>
        <v/>
      </c>
      <c r="AI578" s="125"/>
      <c r="AJ578" s="183" t="str">
        <f t="shared" si="247"/>
        <v/>
      </c>
      <c r="AK578" s="169"/>
      <c r="AL578" s="100" t="str">
        <f t="shared" si="248"/>
        <v/>
      </c>
      <c r="AM578" s="125"/>
      <c r="AN578" s="183" t="str">
        <f t="shared" si="249"/>
        <v/>
      </c>
      <c r="AP578" s="41" t="str">
        <f t="shared" si="250"/>
        <v/>
      </c>
      <c r="AQ578" s="125"/>
      <c r="AR578" s="183" t="str">
        <f t="shared" si="251"/>
        <v/>
      </c>
      <c r="AS578" s="125"/>
      <c r="AT578" s="100" t="str">
        <f t="shared" si="252"/>
        <v/>
      </c>
      <c r="AU578" s="125"/>
      <c r="AV578" s="183" t="str">
        <f t="shared" si="253"/>
        <v/>
      </c>
      <c r="AW578" s="125"/>
      <c r="AX578" s="100" t="str">
        <f t="shared" si="254"/>
        <v/>
      </c>
      <c r="AY578" s="125"/>
      <c r="AZ578" s="183" t="str">
        <f t="shared" si="255"/>
        <v/>
      </c>
      <c r="BA578" s="125"/>
      <c r="BB578" s="100" t="str">
        <f t="shared" si="256"/>
        <v/>
      </c>
      <c r="BC578" s="125"/>
      <c r="BD578" s="183" t="str">
        <f t="shared" si="257"/>
        <v/>
      </c>
      <c r="BE578" s="125"/>
      <c r="BF578" s="100" t="str">
        <f t="shared" si="258"/>
        <v/>
      </c>
      <c r="BG578" s="125"/>
      <c r="BH578" s="183" t="str">
        <f t="shared" si="259"/>
        <v/>
      </c>
      <c r="BJ578" s="41" t="str">
        <f t="shared" si="260"/>
        <v/>
      </c>
      <c r="BK578" s="125"/>
      <c r="BL578" s="183" t="str">
        <f t="shared" si="261"/>
        <v/>
      </c>
      <c r="BM578" s="125"/>
    </row>
    <row r="579" spans="2:65" ht="15.75" customHeight="1">
      <c r="B579" s="231">
        <v>222</v>
      </c>
      <c r="C579" s="19"/>
      <c r="E579" s="59" t="s">
        <v>228</v>
      </c>
      <c r="F579" s="13" t="s">
        <v>73</v>
      </c>
      <c r="G579" s="13"/>
      <c r="H579" s="13"/>
      <c r="I579" s="13"/>
      <c r="J579" s="13"/>
      <c r="K579" s="20"/>
      <c r="L579" s="66" t="s">
        <v>29</v>
      </c>
      <c r="M579" s="125"/>
      <c r="N579" s="41">
        <f>VLOOKUP($B579,'[1]09-10-11'!$A$4:$EA$400,MATCH(N$2, '[1]09-10-11'!$A$4:$EA$4, 0))</f>
        <v>7775</v>
      </c>
      <c r="O579" s="45"/>
      <c r="P579" s="41">
        <f>VLOOKUP($B579,'[1]09-10-11'!$A$4:$EA$400,MATCH(P$2, '[1]09-10-11'!$A$4:$EA$4, 0))</f>
        <v>0</v>
      </c>
      <c r="Q579" s="41"/>
      <c r="R579" s="41">
        <f>VLOOKUP($B579,'[1]09-10-11'!$A$4:$EA$400,MATCH(R$2, '[1]09-10-11'!$A$4:$EA$4, 0))</f>
        <v>0</v>
      </c>
      <c r="S579" s="41"/>
      <c r="T579" s="41" t="e">
        <f>VLOOKUP($B579,'[1]09-10-11'!$A$4:$EA$400,MATCH(T$2, '[1]09-10-11'!$A$4:$EA$4, 0))</f>
        <v>#N/A</v>
      </c>
      <c r="U579" s="41"/>
      <c r="V579" s="41">
        <f>VLOOKUP($B579,'[1]09-10-11'!$A$4:$EA$400,MATCH(V$2, '[1]09-10-11'!$A$4:$EA$4, 0))</f>
        <v>0</v>
      </c>
      <c r="W579" s="41"/>
      <c r="X579" s="41">
        <f>VLOOKUP($B579,'[1]09-10-11'!$A$4:$EA$400,MATCH(X$2, '[1]09-10-11'!$A$4:$EA$4, 0))</f>
        <v>0</v>
      </c>
      <c r="Y579" s="41"/>
      <c r="Z579" s="100">
        <f t="shared" si="242"/>
        <v>0</v>
      </c>
      <c r="AA579" s="100"/>
      <c r="AB579" s="183" t="str">
        <f t="shared" si="243"/>
        <v>---</v>
      </c>
      <c r="AC579" s="169"/>
      <c r="AD579" s="100">
        <f t="shared" si="244"/>
        <v>0</v>
      </c>
      <c r="AE579" s="100"/>
      <c r="AF579" s="183" t="str">
        <f t="shared" si="245"/>
        <v>---</v>
      </c>
      <c r="AG579" s="100"/>
      <c r="AH579" s="100">
        <f t="shared" si="246"/>
        <v>-7775</v>
      </c>
      <c r="AI579" s="100"/>
      <c r="AJ579" s="183">
        <f t="shared" si="247"/>
        <v>-1</v>
      </c>
      <c r="AK579" s="169"/>
      <c r="AL579" s="100">
        <f t="shared" si="248"/>
        <v>0</v>
      </c>
      <c r="AM579" s="100"/>
      <c r="AN579" s="183" t="str">
        <f t="shared" si="249"/>
        <v>---</v>
      </c>
      <c r="AP579" s="41" t="str">
        <f t="shared" si="250"/>
        <v/>
      </c>
      <c r="AQ579" s="100"/>
      <c r="AR579" s="183" t="e">
        <f t="shared" si="251"/>
        <v>#N/A</v>
      </c>
      <c r="AS579" s="100"/>
      <c r="AT579" s="100" t="str">
        <f t="shared" si="252"/>
        <v/>
      </c>
      <c r="AU579" s="100"/>
      <c r="AV579" s="183" t="e">
        <f t="shared" si="253"/>
        <v>#N/A</v>
      </c>
      <c r="AW579" s="100"/>
      <c r="AX579" s="100">
        <f t="shared" si="254"/>
        <v>-7775</v>
      </c>
      <c r="AY579" s="100"/>
      <c r="AZ579" s="183">
        <f t="shared" si="255"/>
        <v>-1</v>
      </c>
      <c r="BA579" s="100"/>
      <c r="BB579" s="100">
        <f t="shared" si="256"/>
        <v>0</v>
      </c>
      <c r="BC579" s="100"/>
      <c r="BD579" s="183" t="str">
        <f t="shared" si="257"/>
        <v>---</v>
      </c>
      <c r="BE579" s="100"/>
      <c r="BF579" s="100">
        <f t="shared" si="258"/>
        <v>0</v>
      </c>
      <c r="BG579" s="100"/>
      <c r="BH579" s="183" t="str">
        <f t="shared" si="259"/>
        <v>---</v>
      </c>
      <c r="BJ579" s="41" t="str">
        <f t="shared" si="260"/>
        <v/>
      </c>
      <c r="BK579" s="100"/>
      <c r="BL579" s="183" t="e">
        <f t="shared" si="261"/>
        <v>#N/A</v>
      </c>
      <c r="BM579" s="100"/>
    </row>
    <row r="580" spans="2:65" ht="15.75" customHeight="1">
      <c r="B580" s="231">
        <v>222.02</v>
      </c>
      <c r="C580" s="19"/>
      <c r="E580" s="59" t="s">
        <v>229</v>
      </c>
      <c r="F580" s="13" t="s">
        <v>364</v>
      </c>
      <c r="G580" s="13"/>
      <c r="H580" s="13"/>
      <c r="I580" s="13"/>
      <c r="J580" s="13"/>
      <c r="K580" s="20"/>
      <c r="L580" s="66" t="s">
        <v>29</v>
      </c>
      <c r="M580" s="125"/>
      <c r="N580" s="81">
        <f>VLOOKUP($B580,'[1]09-10-11'!$A$4:$EA$400,MATCH(N$2, '[1]09-10-11'!$A$4:$EA$4, 0))</f>
        <v>60000</v>
      </c>
      <c r="O580" s="45"/>
      <c r="P580" s="81">
        <f>VLOOKUP($B580,'[1]09-10-11'!$A$4:$EA$400,MATCH(P$2, '[1]09-10-11'!$A$4:$EA$4, 0))</f>
        <v>200000</v>
      </c>
      <c r="Q580" s="41"/>
      <c r="R580" s="81">
        <f>VLOOKUP($B580,'[1]09-10-11'!$A$4:$EA$400,MATCH(R$2, '[1]09-10-11'!$A$4:$EA$4, 0))</f>
        <v>0</v>
      </c>
      <c r="S580" s="41"/>
      <c r="T580" s="81" t="e">
        <f>VLOOKUP($B580,'[1]09-10-11'!$A$4:$EA$400,MATCH(T$2, '[1]09-10-11'!$A$4:$EA$4, 0))</f>
        <v>#N/A</v>
      </c>
      <c r="U580" s="41"/>
      <c r="V580" s="81">
        <f>VLOOKUP($B580,'[1]09-10-11'!$A$4:$EA$400,MATCH(V$2, '[1]09-10-11'!$A$4:$EA$4, 0))</f>
        <v>0</v>
      </c>
      <c r="W580" s="41"/>
      <c r="X580" s="81">
        <f>VLOOKUP($B580,'[1]09-10-11'!$A$4:$EA$400,MATCH(X$2, '[1]09-10-11'!$A$4:$EA$4, 0))</f>
        <v>250000</v>
      </c>
      <c r="Y580" s="41"/>
      <c r="Z580" s="172">
        <f t="shared" si="242"/>
        <v>250000</v>
      </c>
      <c r="AA580" s="100"/>
      <c r="AB580" s="184" t="str">
        <f t="shared" si="243"/>
        <v>---</v>
      </c>
      <c r="AC580" s="170"/>
      <c r="AD580" s="172">
        <f t="shared" si="244"/>
        <v>50000</v>
      </c>
      <c r="AE580" s="100"/>
      <c r="AF580" s="184">
        <f t="shared" si="245"/>
        <v>0.25</v>
      </c>
      <c r="AG580" s="100"/>
      <c r="AH580" s="172">
        <f t="shared" si="246"/>
        <v>190000</v>
      </c>
      <c r="AI580" s="100"/>
      <c r="AJ580" s="184">
        <f t="shared" si="247"/>
        <v>3.166666666666667</v>
      </c>
      <c r="AK580" s="169"/>
      <c r="AL580" s="172">
        <f t="shared" si="248"/>
        <v>250000</v>
      </c>
      <c r="AM580" s="100"/>
      <c r="AN580" s="184" t="str">
        <f t="shared" si="249"/>
        <v>---</v>
      </c>
      <c r="AP580" s="81" t="str">
        <f t="shared" si="250"/>
        <v/>
      </c>
      <c r="AQ580" s="100"/>
      <c r="AR580" s="184" t="e">
        <f t="shared" si="251"/>
        <v>#N/A</v>
      </c>
      <c r="AS580" s="100"/>
      <c r="AT580" s="172" t="str">
        <f t="shared" si="252"/>
        <v/>
      </c>
      <c r="AU580" s="100"/>
      <c r="AV580" s="184" t="e">
        <f t="shared" si="253"/>
        <v>#N/A</v>
      </c>
      <c r="AW580" s="100"/>
      <c r="AX580" s="172">
        <f t="shared" si="254"/>
        <v>-60000</v>
      </c>
      <c r="AY580" s="100"/>
      <c r="AZ580" s="184">
        <f t="shared" si="255"/>
        <v>-1</v>
      </c>
      <c r="BA580" s="100"/>
      <c r="BB580" s="172">
        <f t="shared" si="256"/>
        <v>-200000</v>
      </c>
      <c r="BC580" s="100"/>
      <c r="BD580" s="184">
        <f t="shared" si="257"/>
        <v>-1</v>
      </c>
      <c r="BE580" s="100"/>
      <c r="BF580" s="172">
        <f t="shared" si="258"/>
        <v>0</v>
      </c>
      <c r="BG580" s="100"/>
      <c r="BH580" s="184" t="str">
        <f t="shared" si="259"/>
        <v>---</v>
      </c>
      <c r="BJ580" s="81" t="str">
        <f t="shared" si="260"/>
        <v/>
      </c>
      <c r="BK580" s="100"/>
      <c r="BL580" s="184" t="e">
        <f t="shared" si="261"/>
        <v>#N/A</v>
      </c>
      <c r="BM580" s="100"/>
    </row>
    <row r="581" spans="2:65" ht="15.75" customHeight="1">
      <c r="B581" s="231"/>
      <c r="C581" s="19"/>
      <c r="E581" s="59"/>
      <c r="F581" s="13"/>
      <c r="G581" s="13"/>
      <c r="H581" s="13"/>
      <c r="I581" s="13"/>
      <c r="J581" s="13"/>
      <c r="K581" s="20"/>
      <c r="L581" s="66"/>
      <c r="M581" s="125"/>
      <c r="N581" s="125"/>
      <c r="O581" s="45"/>
      <c r="P581" s="125"/>
      <c r="Q581" s="125"/>
      <c r="R581" s="125"/>
      <c r="S581" s="125"/>
      <c r="T581" s="125"/>
      <c r="U581" s="125"/>
      <c r="V581" s="125"/>
      <c r="W581" s="125"/>
      <c r="X581" s="125"/>
      <c r="Y581" s="125"/>
      <c r="Z581" s="100" t="str">
        <f t="shared" si="242"/>
        <v/>
      </c>
      <c r="AA581" s="125"/>
      <c r="AB581" s="183" t="str">
        <f t="shared" si="243"/>
        <v/>
      </c>
      <c r="AC581" s="169"/>
      <c r="AD581" s="100" t="str">
        <f t="shared" si="244"/>
        <v/>
      </c>
      <c r="AE581" s="125"/>
      <c r="AF581" s="183" t="str">
        <f t="shared" si="245"/>
        <v/>
      </c>
      <c r="AG581" s="125"/>
      <c r="AH581" s="100" t="str">
        <f t="shared" si="246"/>
        <v/>
      </c>
      <c r="AI581" s="125"/>
      <c r="AJ581" s="183" t="str">
        <f t="shared" si="247"/>
        <v/>
      </c>
      <c r="AK581" s="169"/>
      <c r="AL581" s="41" t="str">
        <f t="shared" si="248"/>
        <v/>
      </c>
      <c r="AM581" s="125"/>
      <c r="AN581" s="181" t="str">
        <f t="shared" si="249"/>
        <v/>
      </c>
      <c r="AP581" s="41" t="str">
        <f t="shared" si="250"/>
        <v/>
      </c>
      <c r="AQ581" s="125"/>
      <c r="AR581" s="181" t="str">
        <f t="shared" si="251"/>
        <v/>
      </c>
      <c r="AS581" s="125"/>
      <c r="AT581" s="100" t="str">
        <f t="shared" si="252"/>
        <v/>
      </c>
      <c r="AU581" s="125"/>
      <c r="AV581" s="183" t="str">
        <f t="shared" si="253"/>
        <v/>
      </c>
      <c r="AW581" s="125"/>
      <c r="AX581" s="100" t="str">
        <f t="shared" si="254"/>
        <v/>
      </c>
      <c r="AY581" s="125"/>
      <c r="AZ581" s="183" t="str">
        <f t="shared" si="255"/>
        <v/>
      </c>
      <c r="BA581" s="125"/>
      <c r="BB581" s="100" t="str">
        <f t="shared" si="256"/>
        <v/>
      </c>
      <c r="BC581" s="125"/>
      <c r="BD581" s="183" t="str">
        <f t="shared" si="257"/>
        <v/>
      </c>
      <c r="BE581" s="125"/>
      <c r="BF581" s="41" t="str">
        <f t="shared" si="258"/>
        <v/>
      </c>
      <c r="BG581" s="125"/>
      <c r="BH581" s="181" t="str">
        <f t="shared" si="259"/>
        <v/>
      </c>
      <c r="BJ581" s="41" t="str">
        <f t="shared" si="260"/>
        <v/>
      </c>
      <c r="BK581" s="125"/>
      <c r="BL581" s="181" t="str">
        <f t="shared" si="261"/>
        <v/>
      </c>
      <c r="BM581" s="125"/>
    </row>
    <row r="582" spans="2:65" ht="15.75" customHeight="1">
      <c r="B582" s="231"/>
      <c r="C582" s="19"/>
      <c r="E582" s="59"/>
      <c r="F582" s="13"/>
      <c r="G582" s="13"/>
      <c r="H582" s="13"/>
      <c r="I582" s="13" t="s">
        <v>39</v>
      </c>
      <c r="J582" s="13"/>
      <c r="K582" s="20"/>
      <c r="L582" s="66"/>
      <c r="M582" s="125"/>
      <c r="N582" s="41">
        <f>SUM(N579:N580)</f>
        <v>67775</v>
      </c>
      <c r="O582" s="45"/>
      <c r="P582" s="41">
        <f>SUM(P579:P580)</f>
        <v>200000</v>
      </c>
      <c r="Q582" s="41"/>
      <c r="R582" s="41">
        <f>SUM(R579:R580)</f>
        <v>0</v>
      </c>
      <c r="S582" s="41"/>
      <c r="T582" s="41" t="e">
        <f>SUM(T579:T580)</f>
        <v>#N/A</v>
      </c>
      <c r="U582" s="41"/>
      <c r="V582" s="41">
        <f>SUM(V579:V580)</f>
        <v>0</v>
      </c>
      <c r="W582" s="41"/>
      <c r="X582" s="41">
        <f>SUM(X579:X580)</f>
        <v>250000</v>
      </c>
      <c r="Y582" s="41"/>
      <c r="Z582" s="100">
        <f t="shared" si="242"/>
        <v>250000</v>
      </c>
      <c r="AA582" s="100"/>
      <c r="AB582" s="183" t="str">
        <f t="shared" si="243"/>
        <v>---</v>
      </c>
      <c r="AC582" s="169"/>
      <c r="AD582" s="100">
        <f t="shared" si="244"/>
        <v>50000</v>
      </c>
      <c r="AE582" s="100"/>
      <c r="AF582" s="183">
        <f t="shared" si="245"/>
        <v>0.25</v>
      </c>
      <c r="AG582" s="100"/>
      <c r="AH582" s="100">
        <f t="shared" si="246"/>
        <v>182225</v>
      </c>
      <c r="AI582" s="100"/>
      <c r="AJ582" s="183">
        <f t="shared" si="247"/>
        <v>2.6886757654002214</v>
      </c>
      <c r="AK582" s="169"/>
      <c r="AL582" s="41">
        <f t="shared" si="248"/>
        <v>250000</v>
      </c>
      <c r="AM582" s="100"/>
      <c r="AN582" s="181" t="str">
        <f t="shared" si="249"/>
        <v>---</v>
      </c>
      <c r="AP582" s="41" t="str">
        <f t="shared" si="250"/>
        <v/>
      </c>
      <c r="AQ582" s="100"/>
      <c r="AR582" s="181" t="e">
        <f t="shared" si="251"/>
        <v>#N/A</v>
      </c>
      <c r="AS582" s="100"/>
      <c r="AT582" s="100" t="str">
        <f t="shared" si="252"/>
        <v/>
      </c>
      <c r="AU582" s="100"/>
      <c r="AV582" s="183" t="e">
        <f t="shared" si="253"/>
        <v>#N/A</v>
      </c>
      <c r="AW582" s="100"/>
      <c r="AX582" s="100">
        <f t="shared" si="254"/>
        <v>-67775</v>
      </c>
      <c r="AY582" s="100"/>
      <c r="AZ582" s="183">
        <f t="shared" si="255"/>
        <v>-1</v>
      </c>
      <c r="BA582" s="100"/>
      <c r="BB582" s="100">
        <f t="shared" si="256"/>
        <v>-200000</v>
      </c>
      <c r="BC582" s="100"/>
      <c r="BD582" s="183">
        <f t="shared" si="257"/>
        <v>-1</v>
      </c>
      <c r="BE582" s="100"/>
      <c r="BF582" s="41">
        <f t="shared" si="258"/>
        <v>0</v>
      </c>
      <c r="BG582" s="100"/>
      <c r="BH582" s="181" t="str">
        <f t="shared" si="259"/>
        <v>---</v>
      </c>
      <c r="BJ582" s="41" t="str">
        <f t="shared" si="260"/>
        <v/>
      </c>
      <c r="BK582" s="100"/>
      <c r="BL582" s="181" t="e">
        <f t="shared" si="261"/>
        <v>#N/A</v>
      </c>
      <c r="BM582" s="100"/>
    </row>
    <row r="583" spans="2:65" ht="15.75" customHeight="1">
      <c r="B583" s="231"/>
      <c r="C583" s="19"/>
      <c r="E583" s="59"/>
      <c r="F583" s="13"/>
      <c r="G583" s="13"/>
      <c r="H583" s="13"/>
      <c r="I583" s="13"/>
      <c r="J583" s="13"/>
      <c r="K583" s="20"/>
      <c r="L583" s="66"/>
      <c r="M583" s="125"/>
      <c r="N583" s="125"/>
      <c r="O583" s="45"/>
      <c r="P583" s="125"/>
      <c r="Q583" s="125"/>
      <c r="R583" s="125"/>
      <c r="S583" s="125"/>
      <c r="T583" s="125"/>
      <c r="U583" s="125"/>
      <c r="V583" s="125"/>
      <c r="W583" s="125"/>
      <c r="X583" s="125"/>
      <c r="Y583" s="125"/>
      <c r="Z583" s="100" t="str">
        <f t="shared" si="242"/>
        <v/>
      </c>
      <c r="AA583" s="125"/>
      <c r="AB583" s="183" t="str">
        <f t="shared" si="243"/>
        <v/>
      </c>
      <c r="AC583" s="169"/>
      <c r="AD583" s="100" t="str">
        <f t="shared" si="244"/>
        <v/>
      </c>
      <c r="AE583" s="125"/>
      <c r="AF583" s="183" t="str">
        <f t="shared" si="245"/>
        <v/>
      </c>
      <c r="AG583" s="125"/>
      <c r="AH583" s="100" t="str">
        <f t="shared" si="246"/>
        <v/>
      </c>
      <c r="AI583" s="125"/>
      <c r="AJ583" s="183" t="str">
        <f t="shared" si="247"/>
        <v/>
      </c>
      <c r="AK583" s="169"/>
      <c r="AL583" s="41" t="str">
        <f t="shared" si="248"/>
        <v/>
      </c>
      <c r="AM583" s="125"/>
      <c r="AN583" s="181" t="str">
        <f t="shared" si="249"/>
        <v/>
      </c>
      <c r="AP583" s="41" t="str">
        <f t="shared" si="250"/>
        <v/>
      </c>
      <c r="AQ583" s="125"/>
      <c r="AR583" s="181" t="str">
        <f t="shared" si="251"/>
        <v/>
      </c>
      <c r="AS583" s="125"/>
      <c r="AT583" s="100" t="str">
        <f t="shared" si="252"/>
        <v/>
      </c>
      <c r="AU583" s="125"/>
      <c r="AV583" s="183" t="str">
        <f t="shared" si="253"/>
        <v/>
      </c>
      <c r="AW583" s="125"/>
      <c r="AX583" s="100" t="str">
        <f t="shared" si="254"/>
        <v/>
      </c>
      <c r="AY583" s="125"/>
      <c r="AZ583" s="183" t="str">
        <f t="shared" si="255"/>
        <v/>
      </c>
      <c r="BA583" s="125"/>
      <c r="BB583" s="100" t="str">
        <f t="shared" si="256"/>
        <v/>
      </c>
      <c r="BC583" s="125"/>
      <c r="BD583" s="183" t="str">
        <f t="shared" si="257"/>
        <v/>
      </c>
      <c r="BE583" s="125"/>
      <c r="BF583" s="41" t="str">
        <f t="shared" si="258"/>
        <v/>
      </c>
      <c r="BG583" s="125"/>
      <c r="BH583" s="181" t="str">
        <f t="shared" si="259"/>
        <v/>
      </c>
      <c r="BJ583" s="41" t="str">
        <f t="shared" si="260"/>
        <v/>
      </c>
      <c r="BK583" s="125"/>
      <c r="BL583" s="181" t="str">
        <f t="shared" si="261"/>
        <v/>
      </c>
      <c r="BM583" s="125"/>
    </row>
    <row r="584" spans="2:65" ht="15.6" customHeight="1">
      <c r="B584" s="231"/>
      <c r="C584" s="19"/>
      <c r="D584" s="59" t="s">
        <v>223</v>
      </c>
      <c r="E584" s="13" t="s">
        <v>220</v>
      </c>
      <c r="F584" s="13"/>
      <c r="G584" s="13"/>
      <c r="H584" s="13"/>
      <c r="I584" s="13"/>
      <c r="J584" s="13"/>
      <c r="K584" s="13"/>
      <c r="M584" s="125"/>
      <c r="N584" s="125"/>
      <c r="P584" s="125"/>
      <c r="Q584" s="125"/>
      <c r="R584" s="125"/>
      <c r="S584" s="125"/>
      <c r="T584" s="125"/>
      <c r="U584" s="125"/>
      <c r="V584" s="125"/>
      <c r="W584" s="125"/>
      <c r="X584" s="125"/>
      <c r="Y584" s="125"/>
      <c r="Z584" s="100" t="str">
        <f t="shared" si="242"/>
        <v/>
      </c>
      <c r="AA584" s="125"/>
      <c r="AB584" s="183" t="str">
        <f t="shared" si="243"/>
        <v/>
      </c>
      <c r="AC584" s="169"/>
      <c r="AD584" s="100" t="str">
        <f t="shared" si="244"/>
        <v/>
      </c>
      <c r="AE584" s="125"/>
      <c r="AF584" s="183" t="str">
        <f t="shared" si="245"/>
        <v/>
      </c>
      <c r="AG584" s="125"/>
      <c r="AH584" s="100" t="str">
        <f t="shared" si="246"/>
        <v/>
      </c>
      <c r="AI584" s="125"/>
      <c r="AJ584" s="183" t="str">
        <f t="shared" si="247"/>
        <v/>
      </c>
      <c r="AK584" s="169"/>
      <c r="AL584" s="41" t="str">
        <f t="shared" si="248"/>
        <v/>
      </c>
      <c r="AM584" s="125"/>
      <c r="AN584" s="181" t="str">
        <f t="shared" si="249"/>
        <v/>
      </c>
      <c r="AP584" s="41" t="str">
        <f t="shared" si="250"/>
        <v/>
      </c>
      <c r="AQ584" s="125"/>
      <c r="AR584" s="181" t="str">
        <f t="shared" si="251"/>
        <v/>
      </c>
      <c r="AS584" s="125"/>
      <c r="AT584" s="100" t="str">
        <f t="shared" si="252"/>
        <v/>
      </c>
      <c r="AU584" s="125"/>
      <c r="AV584" s="183" t="str">
        <f t="shared" si="253"/>
        <v/>
      </c>
      <c r="AW584" s="125"/>
      <c r="AX584" s="100" t="str">
        <f t="shared" si="254"/>
        <v/>
      </c>
      <c r="AY584" s="125"/>
      <c r="AZ584" s="183" t="str">
        <f t="shared" si="255"/>
        <v/>
      </c>
      <c r="BA584" s="125"/>
      <c r="BB584" s="100" t="str">
        <f t="shared" si="256"/>
        <v/>
      </c>
      <c r="BC584" s="125"/>
      <c r="BD584" s="183" t="str">
        <f t="shared" si="257"/>
        <v/>
      </c>
      <c r="BE584" s="125"/>
      <c r="BF584" s="41" t="str">
        <f t="shared" si="258"/>
        <v/>
      </c>
      <c r="BG584" s="125"/>
      <c r="BH584" s="181" t="str">
        <f t="shared" si="259"/>
        <v/>
      </c>
      <c r="BJ584" s="41" t="str">
        <f t="shared" si="260"/>
        <v/>
      </c>
      <c r="BK584" s="125"/>
      <c r="BL584" s="181" t="str">
        <f t="shared" si="261"/>
        <v/>
      </c>
      <c r="BM584" s="125"/>
    </row>
    <row r="585" spans="2:65" ht="16.149999999999999" customHeight="1">
      <c r="B585" s="231">
        <v>228</v>
      </c>
      <c r="C585" s="19"/>
      <c r="D585" s="62"/>
      <c r="E585" s="13"/>
      <c r="F585" s="13" t="s">
        <v>219</v>
      </c>
      <c r="G585" s="13"/>
      <c r="H585" s="57"/>
      <c r="I585" s="13"/>
      <c r="J585" s="13"/>
      <c r="K585" s="13"/>
      <c r="L585" s="66" t="s">
        <v>29</v>
      </c>
      <c r="M585" s="125"/>
      <c r="N585" s="41">
        <f>VLOOKUP($B585,'[1]09-10-11'!$A$4:$EA$400,MATCH(N$2, '[1]09-10-11'!$A$4:$EA$4, 0))</f>
        <v>11800</v>
      </c>
      <c r="O585" s="45"/>
      <c r="P585" s="41">
        <f>VLOOKUP($B585,'[1]09-10-11'!$A$4:$EA$400,MATCH(P$2, '[1]09-10-11'!$A$4:$EA$4, 0))</f>
        <v>11800</v>
      </c>
      <c r="Q585" s="41"/>
      <c r="R585" s="41">
        <f>VLOOKUP($B585,'[1]09-10-11'!$A$4:$EA$400,MATCH(R$2, '[1]09-10-11'!$A$4:$EA$4, 0))</f>
        <v>11800</v>
      </c>
      <c r="S585" s="41"/>
      <c r="T585" s="41" t="e">
        <f>VLOOKUP($B585,'[1]09-10-11'!$A$4:$EA$400,MATCH(T$2, '[1]09-10-11'!$A$4:$EA$4, 0))</f>
        <v>#N/A</v>
      </c>
      <c r="U585" s="41"/>
      <c r="V585" s="41">
        <f>VLOOKUP($B585,'[1]09-10-11'!$A$4:$EA$400,MATCH(V$2, '[1]09-10-11'!$A$4:$EA$4, 0))</f>
        <v>11800</v>
      </c>
      <c r="W585" s="41"/>
      <c r="X585" s="41">
        <f>VLOOKUP($B585,'[1]09-10-11'!$A$4:$EA$400,MATCH(X$2, '[1]09-10-11'!$A$4:$EA$4, 0))</f>
        <v>11800</v>
      </c>
      <c r="Y585" s="41"/>
      <c r="Z585" s="100">
        <f t="shared" si="242"/>
        <v>0</v>
      </c>
      <c r="AA585" s="100"/>
      <c r="AB585" s="183">
        <f t="shared" si="243"/>
        <v>0</v>
      </c>
      <c r="AC585" s="169"/>
      <c r="AD585" s="100">
        <f t="shared" si="244"/>
        <v>0</v>
      </c>
      <c r="AE585" s="100"/>
      <c r="AF585" s="183">
        <f t="shared" si="245"/>
        <v>0</v>
      </c>
      <c r="AG585" s="100"/>
      <c r="AH585" s="100">
        <f t="shared" si="246"/>
        <v>0</v>
      </c>
      <c r="AI585" s="100"/>
      <c r="AJ585" s="183">
        <f t="shared" si="247"/>
        <v>0</v>
      </c>
      <c r="AK585" s="169"/>
      <c r="AL585" s="41">
        <f t="shared" si="248"/>
        <v>0</v>
      </c>
      <c r="AM585" s="100"/>
      <c r="AN585" s="181">
        <f t="shared" si="249"/>
        <v>0</v>
      </c>
      <c r="AP585" s="41" t="str">
        <f t="shared" si="250"/>
        <v/>
      </c>
      <c r="AQ585" s="100"/>
      <c r="AR585" s="181" t="e">
        <f t="shared" si="251"/>
        <v>#N/A</v>
      </c>
      <c r="AS585" s="100"/>
      <c r="AT585" s="100" t="str">
        <f t="shared" si="252"/>
        <v/>
      </c>
      <c r="AU585" s="100"/>
      <c r="AV585" s="183" t="e">
        <f t="shared" si="253"/>
        <v>#N/A</v>
      </c>
      <c r="AW585" s="100"/>
      <c r="AX585" s="100">
        <f t="shared" si="254"/>
        <v>0</v>
      </c>
      <c r="AY585" s="100"/>
      <c r="AZ585" s="183">
        <f t="shared" si="255"/>
        <v>0</v>
      </c>
      <c r="BA585" s="100"/>
      <c r="BB585" s="100">
        <f t="shared" si="256"/>
        <v>0</v>
      </c>
      <c r="BC585" s="100"/>
      <c r="BD585" s="183">
        <f t="shared" si="257"/>
        <v>0</v>
      </c>
      <c r="BE585" s="100"/>
      <c r="BF585" s="41">
        <f t="shared" si="258"/>
        <v>0</v>
      </c>
      <c r="BG585" s="100"/>
      <c r="BH585" s="181">
        <f t="shared" si="259"/>
        <v>0</v>
      </c>
      <c r="BJ585" s="41" t="str">
        <f t="shared" si="260"/>
        <v/>
      </c>
      <c r="BK585" s="100"/>
      <c r="BL585" s="181" t="e">
        <f t="shared" si="261"/>
        <v>#N/A</v>
      </c>
      <c r="BM585" s="100"/>
    </row>
    <row r="586" spans="2:65" ht="15.6" customHeight="1">
      <c r="B586" s="231">
        <v>229</v>
      </c>
      <c r="C586" s="19"/>
      <c r="D586" s="59" t="s">
        <v>221</v>
      </c>
      <c r="E586" s="13" t="s">
        <v>157</v>
      </c>
      <c r="G586" s="13"/>
      <c r="H586" s="13"/>
      <c r="I586" s="13"/>
      <c r="J586" s="13"/>
      <c r="K586" s="13"/>
      <c r="L586" s="66" t="s">
        <v>29</v>
      </c>
      <c r="M586" s="125"/>
      <c r="N586" s="41">
        <f>VLOOKUP($B586,'[1]09-10-11'!$A$4:$EA$400,MATCH(N$2, '[1]09-10-11'!$A$4:$EA$4, 0))</f>
        <v>7705</v>
      </c>
      <c r="O586" s="45"/>
      <c r="P586" s="41">
        <f>VLOOKUP($B586,'[1]09-10-11'!$A$4:$EA$400,MATCH(P$2, '[1]09-10-11'!$A$4:$EA$4, 0))</f>
        <v>7705</v>
      </c>
      <c r="Q586" s="41"/>
      <c r="R586" s="41">
        <f>VLOOKUP($B586,'[1]09-10-11'!$A$4:$EA$400,MATCH(R$2, '[1]09-10-11'!$A$4:$EA$4, 0))</f>
        <v>8705</v>
      </c>
      <c r="S586" s="41"/>
      <c r="T586" s="41" t="e">
        <f>VLOOKUP($B586,'[1]09-10-11'!$A$4:$EA$400,MATCH(T$2, '[1]09-10-11'!$A$4:$EA$4, 0))</f>
        <v>#N/A</v>
      </c>
      <c r="U586" s="41"/>
      <c r="V586" s="41">
        <f>VLOOKUP($B586,'[1]09-10-11'!$A$4:$EA$400,MATCH(V$2, '[1]09-10-11'!$A$4:$EA$4, 0))</f>
        <v>8286</v>
      </c>
      <c r="W586" s="41"/>
      <c r="X586" s="41">
        <f>VLOOKUP($B586,'[1]09-10-11'!$A$4:$EA$400,MATCH(X$2, '[1]09-10-11'!$A$4:$EA$4, 0))</f>
        <v>7705</v>
      </c>
      <c r="Y586" s="41"/>
      <c r="Z586" s="100">
        <f t="shared" si="242"/>
        <v>-581</v>
      </c>
      <c r="AA586" s="100"/>
      <c r="AB586" s="183">
        <f t="shared" si="243"/>
        <v>-7.0118271783731645E-2</v>
      </c>
      <c r="AC586" s="169"/>
      <c r="AD586" s="100">
        <f t="shared" si="244"/>
        <v>0</v>
      </c>
      <c r="AE586" s="100"/>
      <c r="AF586" s="183">
        <f t="shared" si="245"/>
        <v>0</v>
      </c>
      <c r="AG586" s="100"/>
      <c r="AH586" s="100">
        <f t="shared" si="246"/>
        <v>0</v>
      </c>
      <c r="AI586" s="100"/>
      <c r="AJ586" s="183">
        <f t="shared" si="247"/>
        <v>0</v>
      </c>
      <c r="AK586" s="169"/>
      <c r="AL586" s="41">
        <f t="shared" si="248"/>
        <v>-1000</v>
      </c>
      <c r="AM586" s="100"/>
      <c r="AN586" s="181">
        <f t="shared" si="249"/>
        <v>-0.11487650775416425</v>
      </c>
      <c r="AP586" s="41" t="str">
        <f t="shared" si="250"/>
        <v/>
      </c>
      <c r="AQ586" s="100"/>
      <c r="AR586" s="181" t="e">
        <f t="shared" si="251"/>
        <v>#N/A</v>
      </c>
      <c r="AS586" s="100"/>
      <c r="AT586" s="100" t="str">
        <f t="shared" si="252"/>
        <v/>
      </c>
      <c r="AU586" s="100"/>
      <c r="AV586" s="183" t="e">
        <f t="shared" si="253"/>
        <v>#N/A</v>
      </c>
      <c r="AW586" s="100"/>
      <c r="AX586" s="100">
        <f t="shared" si="254"/>
        <v>581</v>
      </c>
      <c r="AY586" s="100"/>
      <c r="AZ586" s="183">
        <f t="shared" si="255"/>
        <v>7.5405580791693794E-2</v>
      </c>
      <c r="BA586" s="100"/>
      <c r="BB586" s="100">
        <f t="shared" si="256"/>
        <v>581</v>
      </c>
      <c r="BC586" s="100"/>
      <c r="BD586" s="183">
        <f t="shared" si="257"/>
        <v>7.5405580791693794E-2</v>
      </c>
      <c r="BE586" s="100"/>
      <c r="BF586" s="41">
        <f t="shared" si="258"/>
        <v>-419</v>
      </c>
      <c r="BG586" s="100"/>
      <c r="BH586" s="181">
        <f t="shared" si="259"/>
        <v>-4.8133256748994824E-2</v>
      </c>
      <c r="BJ586" s="41" t="str">
        <f t="shared" si="260"/>
        <v/>
      </c>
      <c r="BK586" s="100"/>
      <c r="BL586" s="181" t="e">
        <f t="shared" si="261"/>
        <v>#N/A</v>
      </c>
      <c r="BM586" s="100"/>
    </row>
    <row r="587" spans="2:65" ht="15.75" customHeight="1">
      <c r="C587" s="19"/>
      <c r="D587" s="18"/>
      <c r="E587" s="13"/>
      <c r="F587" s="18"/>
      <c r="G587" s="13"/>
      <c r="H587" s="13"/>
      <c r="I587" s="13"/>
      <c r="J587" s="13"/>
      <c r="K587" s="67"/>
      <c r="L587" s="22"/>
      <c r="M587" s="125"/>
      <c r="N587" s="125"/>
      <c r="O587" s="35"/>
      <c r="P587" s="125"/>
      <c r="Q587" s="125"/>
      <c r="R587" s="125"/>
      <c r="S587" s="125"/>
      <c r="T587" s="125"/>
      <c r="U587" s="125"/>
      <c r="V587" s="125"/>
      <c r="W587" s="125"/>
      <c r="X587" s="125"/>
      <c r="Y587" s="125"/>
      <c r="Z587" s="100" t="str">
        <f t="shared" si="242"/>
        <v/>
      </c>
      <c r="AA587" s="125"/>
      <c r="AB587" s="183" t="str">
        <f t="shared" si="243"/>
        <v/>
      </c>
      <c r="AC587" s="169"/>
      <c r="AD587" s="100" t="str">
        <f t="shared" si="244"/>
        <v/>
      </c>
      <c r="AE587" s="125"/>
      <c r="AF587" s="183" t="str">
        <f t="shared" si="245"/>
        <v/>
      </c>
      <c r="AG587" s="125"/>
      <c r="AH587" s="100" t="str">
        <f t="shared" si="246"/>
        <v/>
      </c>
      <c r="AI587" s="125"/>
      <c r="AJ587" s="183" t="str">
        <f t="shared" si="247"/>
        <v/>
      </c>
      <c r="AK587" s="169"/>
      <c r="AL587" s="41" t="str">
        <f t="shared" si="248"/>
        <v/>
      </c>
      <c r="AM587" s="125"/>
      <c r="AN587" s="181" t="str">
        <f t="shared" si="249"/>
        <v/>
      </c>
      <c r="AP587" s="41" t="str">
        <f t="shared" si="250"/>
        <v/>
      </c>
      <c r="AQ587" s="125"/>
      <c r="AR587" s="181" t="str">
        <f t="shared" si="251"/>
        <v/>
      </c>
      <c r="AS587" s="125"/>
      <c r="AT587" s="100" t="str">
        <f t="shared" si="252"/>
        <v/>
      </c>
      <c r="AU587" s="125"/>
      <c r="AV587" s="183" t="str">
        <f t="shared" si="253"/>
        <v/>
      </c>
      <c r="AW587" s="125"/>
      <c r="AX587" s="100" t="str">
        <f t="shared" si="254"/>
        <v/>
      </c>
      <c r="AY587" s="125"/>
      <c r="AZ587" s="183" t="str">
        <f t="shared" si="255"/>
        <v/>
      </c>
      <c r="BA587" s="125"/>
      <c r="BB587" s="100" t="str">
        <f t="shared" si="256"/>
        <v/>
      </c>
      <c r="BC587" s="125"/>
      <c r="BD587" s="183" t="str">
        <f t="shared" si="257"/>
        <v/>
      </c>
      <c r="BE587" s="125"/>
      <c r="BF587" s="41" t="str">
        <f t="shared" si="258"/>
        <v/>
      </c>
      <c r="BG587" s="125"/>
      <c r="BH587" s="181" t="str">
        <f t="shared" si="259"/>
        <v/>
      </c>
      <c r="BJ587" s="41" t="str">
        <f t="shared" si="260"/>
        <v/>
      </c>
      <c r="BK587" s="125"/>
      <c r="BL587" s="181" t="str">
        <f t="shared" si="261"/>
        <v/>
      </c>
      <c r="BM587" s="125"/>
    </row>
    <row r="588" spans="2:65" ht="15.75" customHeight="1">
      <c r="C588" s="55">
        <v>4</v>
      </c>
      <c r="D588" s="13" t="s">
        <v>64</v>
      </c>
      <c r="E588" s="13"/>
      <c r="F588" s="13"/>
      <c r="G588" s="13"/>
      <c r="H588" s="13"/>
      <c r="I588" s="13"/>
      <c r="J588" s="13"/>
      <c r="K588" s="23"/>
      <c r="L588" s="66"/>
      <c r="M588" s="125"/>
      <c r="N588" s="125"/>
      <c r="O588" s="45"/>
      <c r="P588" s="125"/>
      <c r="Q588" s="125"/>
      <c r="R588" s="125"/>
      <c r="S588" s="125"/>
      <c r="T588" s="125"/>
      <c r="U588" s="125"/>
      <c r="V588" s="125"/>
      <c r="W588" s="125"/>
      <c r="X588" s="125"/>
      <c r="Y588" s="125"/>
      <c r="Z588" s="41" t="str">
        <f t="shared" si="242"/>
        <v/>
      </c>
      <c r="AA588" s="125"/>
      <c r="AB588" s="181" t="str">
        <f t="shared" si="243"/>
        <v/>
      </c>
      <c r="AC588" s="161"/>
      <c r="AD588" s="41" t="str">
        <f t="shared" si="244"/>
        <v/>
      </c>
      <c r="AE588" s="125"/>
      <c r="AF588" s="181" t="str">
        <f t="shared" si="245"/>
        <v/>
      </c>
      <c r="AG588" s="125"/>
      <c r="AH588" s="41" t="str">
        <f t="shared" si="246"/>
        <v/>
      </c>
      <c r="AI588" s="125"/>
      <c r="AJ588" s="181" t="str">
        <f t="shared" si="247"/>
        <v/>
      </c>
      <c r="AK588" s="161"/>
      <c r="AL588" s="41" t="str">
        <f t="shared" si="248"/>
        <v/>
      </c>
      <c r="AM588" s="125"/>
      <c r="AN588" s="181" t="str">
        <f t="shared" si="249"/>
        <v/>
      </c>
      <c r="AP588" s="41" t="str">
        <f t="shared" si="250"/>
        <v/>
      </c>
      <c r="AQ588" s="125"/>
      <c r="AR588" s="181" t="str">
        <f t="shared" si="251"/>
        <v/>
      </c>
      <c r="AS588" s="125"/>
      <c r="AT588" s="41" t="str">
        <f t="shared" si="252"/>
        <v/>
      </c>
      <c r="AU588" s="125"/>
      <c r="AV588" s="181" t="str">
        <f t="shared" si="253"/>
        <v/>
      </c>
      <c r="AW588" s="125"/>
      <c r="AX588" s="41" t="str">
        <f t="shared" si="254"/>
        <v/>
      </c>
      <c r="AY588" s="125"/>
      <c r="AZ588" s="181" t="str">
        <f t="shared" si="255"/>
        <v/>
      </c>
      <c r="BA588" s="125"/>
      <c r="BB588" s="41" t="str">
        <f t="shared" si="256"/>
        <v/>
      </c>
      <c r="BC588" s="125"/>
      <c r="BD588" s="181" t="str">
        <f t="shared" si="257"/>
        <v/>
      </c>
      <c r="BE588" s="125"/>
      <c r="BF588" s="41" t="str">
        <f t="shared" si="258"/>
        <v/>
      </c>
      <c r="BG588" s="125"/>
      <c r="BH588" s="181" t="str">
        <f t="shared" si="259"/>
        <v/>
      </c>
      <c r="BJ588" s="41" t="str">
        <f t="shared" si="260"/>
        <v/>
      </c>
      <c r="BK588" s="125"/>
      <c r="BL588" s="181" t="str">
        <f t="shared" si="261"/>
        <v/>
      </c>
      <c r="BM588" s="125"/>
    </row>
    <row r="589" spans="2:65" ht="15.6" customHeight="1">
      <c r="B589" s="231">
        <v>230</v>
      </c>
      <c r="C589" s="13"/>
      <c r="D589" s="18" t="s">
        <v>38</v>
      </c>
      <c r="E589" s="13" t="s">
        <v>65</v>
      </c>
      <c r="F589" s="13"/>
      <c r="G589" s="13"/>
      <c r="H589" s="13"/>
      <c r="I589" s="13"/>
      <c r="J589" s="13"/>
      <c r="K589" s="20"/>
      <c r="L589" s="66" t="s">
        <v>29</v>
      </c>
      <c r="M589" s="125"/>
      <c r="N589" s="41">
        <f>VLOOKUP($B589,'[1]09-10-11'!$A$4:$EA$400,MATCH(N$2, '[1]09-10-11'!$A$4:$EA$4, 0))</f>
        <v>839752</v>
      </c>
      <c r="O589" s="45"/>
      <c r="P589" s="41">
        <f>VLOOKUP($B589,'[1]09-10-11'!$A$4:$EA$400,MATCH(P$2, '[1]09-10-11'!$A$4:$EA$4, 0))</f>
        <v>859752</v>
      </c>
      <c r="Q589" s="41"/>
      <c r="R589" s="41">
        <f>VLOOKUP($B589,'[1]09-10-11'!$A$4:$EA$400,MATCH(R$2, '[1]09-10-11'!$A$4:$EA$4, 0))</f>
        <v>900000</v>
      </c>
      <c r="S589" s="41"/>
      <c r="T589" s="41" t="e">
        <f>VLOOKUP($B589,'[1]09-10-11'!$A$4:$EA$400,MATCH(T$2, '[1]09-10-11'!$A$4:$EA$4, 0))</f>
        <v>#N/A</v>
      </c>
      <c r="U589" s="41"/>
      <c r="V589" s="41">
        <f>VLOOKUP($B589,'[1]09-10-11'!$A$4:$EA$400,MATCH(V$2, '[1]09-10-11'!$A$4:$EA$4, 0))</f>
        <v>900000</v>
      </c>
      <c r="W589" s="41"/>
      <c r="X589" s="41">
        <f>VLOOKUP($B589,'[1]09-10-11'!$A$4:$EA$400,MATCH(X$2, '[1]09-10-11'!$A$4:$EA$4, 0))</f>
        <v>889752</v>
      </c>
      <c r="Y589" s="41"/>
      <c r="Z589" s="41">
        <f t="shared" si="242"/>
        <v>-10248</v>
      </c>
      <c r="AA589" s="41"/>
      <c r="AB589" s="181">
        <f t="shared" si="243"/>
        <v>-1.1386666666666656E-2</v>
      </c>
      <c r="AC589" s="161"/>
      <c r="AD589" s="41">
        <f t="shared" si="244"/>
        <v>30000</v>
      </c>
      <c r="AE589" s="41"/>
      <c r="AF589" s="181">
        <f t="shared" si="245"/>
        <v>3.4893783323562966E-2</v>
      </c>
      <c r="AG589" s="41"/>
      <c r="AH589" s="41">
        <f t="shared" si="246"/>
        <v>50000</v>
      </c>
      <c r="AI589" s="41"/>
      <c r="AJ589" s="181">
        <f t="shared" si="247"/>
        <v>5.9541388409911411E-2</v>
      </c>
      <c r="AK589" s="161"/>
      <c r="AL589" s="41">
        <f t="shared" si="248"/>
        <v>-10248</v>
      </c>
      <c r="AM589" s="41"/>
      <c r="AN589" s="181">
        <f t="shared" si="249"/>
        <v>-1.1386666666666656E-2</v>
      </c>
      <c r="AP589" s="41" t="str">
        <f t="shared" si="250"/>
        <v/>
      </c>
      <c r="AQ589" s="41"/>
      <c r="AR589" s="181" t="e">
        <f t="shared" si="251"/>
        <v>#N/A</v>
      </c>
      <c r="AS589" s="41"/>
      <c r="AT589" s="41" t="str">
        <f t="shared" si="252"/>
        <v/>
      </c>
      <c r="AU589" s="41"/>
      <c r="AV589" s="181" t="e">
        <f t="shared" si="253"/>
        <v>#N/A</v>
      </c>
      <c r="AW589" s="41"/>
      <c r="AX589" s="41">
        <f t="shared" si="254"/>
        <v>60248</v>
      </c>
      <c r="AY589" s="41"/>
      <c r="AZ589" s="181">
        <f t="shared" si="255"/>
        <v>7.1744991378406953E-2</v>
      </c>
      <c r="BA589" s="41"/>
      <c r="BB589" s="41">
        <f t="shared" si="256"/>
        <v>40248</v>
      </c>
      <c r="BC589" s="41"/>
      <c r="BD589" s="181">
        <f t="shared" si="257"/>
        <v>4.6813499706892303E-2</v>
      </c>
      <c r="BE589" s="41"/>
      <c r="BF589" s="41">
        <f t="shared" si="258"/>
        <v>0</v>
      </c>
      <c r="BG589" s="41"/>
      <c r="BH589" s="181">
        <f t="shared" si="259"/>
        <v>0</v>
      </c>
      <c r="BJ589" s="41" t="str">
        <f t="shared" si="260"/>
        <v/>
      </c>
      <c r="BK589" s="41"/>
      <c r="BL589" s="181" t="e">
        <f t="shared" si="261"/>
        <v>#N/A</v>
      </c>
      <c r="BM589" s="41"/>
    </row>
    <row r="590" spans="2:65" ht="15.75" customHeight="1">
      <c r="B590" s="231"/>
      <c r="C590" s="13"/>
      <c r="D590" s="18"/>
      <c r="E590" s="13"/>
      <c r="F590" s="13"/>
      <c r="G590" s="13"/>
      <c r="H590" s="13"/>
      <c r="I590" s="13"/>
      <c r="J590" s="13"/>
      <c r="K590" s="20"/>
      <c r="L590" s="66"/>
      <c r="M590" s="125"/>
      <c r="N590" s="125"/>
      <c r="O590" s="45"/>
      <c r="P590" s="125"/>
      <c r="Q590" s="125"/>
      <c r="R590" s="125"/>
      <c r="S590" s="125"/>
      <c r="T590" s="125"/>
      <c r="U590" s="125"/>
      <c r="V590" s="125"/>
      <c r="W590" s="125"/>
      <c r="X590" s="125"/>
      <c r="Y590" s="125"/>
      <c r="Z590" s="41" t="str">
        <f t="shared" si="242"/>
        <v/>
      </c>
      <c r="AA590" s="125"/>
      <c r="AB590" s="181" t="str">
        <f t="shared" si="243"/>
        <v/>
      </c>
      <c r="AC590" s="161"/>
      <c r="AD590" s="41" t="str">
        <f t="shared" si="244"/>
        <v/>
      </c>
      <c r="AE590" s="125"/>
      <c r="AF590" s="181" t="str">
        <f t="shared" si="245"/>
        <v/>
      </c>
      <c r="AG590" s="125"/>
      <c r="AH590" s="41" t="str">
        <f t="shared" si="246"/>
        <v/>
      </c>
      <c r="AI590" s="125"/>
      <c r="AJ590" s="181" t="str">
        <f t="shared" si="247"/>
        <v/>
      </c>
      <c r="AK590" s="161"/>
      <c r="AL590" s="41" t="str">
        <f t="shared" si="248"/>
        <v/>
      </c>
      <c r="AM590" s="125"/>
      <c r="AN590" s="181" t="str">
        <f t="shared" si="249"/>
        <v/>
      </c>
      <c r="AP590" s="41" t="str">
        <f t="shared" si="250"/>
        <v/>
      </c>
      <c r="AQ590" s="125"/>
      <c r="AR590" s="181" t="str">
        <f t="shared" si="251"/>
        <v/>
      </c>
      <c r="AS590" s="125"/>
      <c r="AT590" s="41" t="str">
        <f t="shared" si="252"/>
        <v/>
      </c>
      <c r="AU590" s="125"/>
      <c r="AV590" s="181" t="str">
        <f t="shared" si="253"/>
        <v/>
      </c>
      <c r="AW590" s="125"/>
      <c r="AX590" s="41" t="str">
        <f t="shared" si="254"/>
        <v/>
      </c>
      <c r="AY590" s="125"/>
      <c r="AZ590" s="181" t="str">
        <f t="shared" si="255"/>
        <v/>
      </c>
      <c r="BA590" s="125"/>
      <c r="BB590" s="41" t="str">
        <f t="shared" si="256"/>
        <v/>
      </c>
      <c r="BC590" s="125"/>
      <c r="BD590" s="181" t="str">
        <f t="shared" si="257"/>
        <v/>
      </c>
      <c r="BE590" s="125"/>
      <c r="BF590" s="41" t="str">
        <f t="shared" si="258"/>
        <v/>
      </c>
      <c r="BG590" s="125"/>
      <c r="BH590" s="181" t="str">
        <f t="shared" si="259"/>
        <v/>
      </c>
      <c r="BJ590" s="41" t="str">
        <f t="shared" si="260"/>
        <v/>
      </c>
      <c r="BK590" s="125"/>
      <c r="BL590" s="181" t="str">
        <f t="shared" si="261"/>
        <v/>
      </c>
      <c r="BM590" s="125"/>
    </row>
    <row r="591" spans="2:65" ht="15.75" customHeight="1">
      <c r="B591" s="231"/>
      <c r="C591" s="19"/>
      <c r="D591" s="18" t="s">
        <v>13</v>
      </c>
      <c r="E591" s="13" t="s">
        <v>80</v>
      </c>
      <c r="F591" s="13"/>
      <c r="G591" s="13"/>
      <c r="H591" s="13"/>
      <c r="I591" s="13"/>
      <c r="J591" s="13"/>
      <c r="K591" s="20"/>
      <c r="L591" s="66"/>
      <c r="M591" s="125"/>
      <c r="N591" s="125"/>
      <c r="O591" s="45"/>
      <c r="P591" s="125"/>
      <c r="Q591" s="125"/>
      <c r="R591" s="125"/>
      <c r="S591" s="125"/>
      <c r="T591" s="125"/>
      <c r="U591" s="125"/>
      <c r="V591" s="125"/>
      <c r="W591" s="125"/>
      <c r="X591" s="125"/>
      <c r="Y591" s="125"/>
      <c r="Z591" s="41" t="str">
        <f t="shared" si="242"/>
        <v/>
      </c>
      <c r="AA591" s="125"/>
      <c r="AB591" s="181" t="str">
        <f t="shared" si="243"/>
        <v/>
      </c>
      <c r="AC591" s="161"/>
      <c r="AD591" s="41" t="str">
        <f t="shared" si="244"/>
        <v/>
      </c>
      <c r="AE591" s="125"/>
      <c r="AF591" s="181" t="str">
        <f t="shared" si="245"/>
        <v/>
      </c>
      <c r="AG591" s="125"/>
      <c r="AH591" s="41" t="str">
        <f t="shared" si="246"/>
        <v/>
      </c>
      <c r="AI591" s="125"/>
      <c r="AJ591" s="181" t="str">
        <f t="shared" si="247"/>
        <v/>
      </c>
      <c r="AK591" s="161"/>
      <c r="AL591" s="41" t="str">
        <f t="shared" si="248"/>
        <v/>
      </c>
      <c r="AM591" s="125"/>
      <c r="AN591" s="181" t="str">
        <f t="shared" si="249"/>
        <v/>
      </c>
      <c r="AP591" s="41" t="str">
        <f t="shared" si="250"/>
        <v/>
      </c>
      <c r="AQ591" s="125"/>
      <c r="AR591" s="181" t="str">
        <f t="shared" si="251"/>
        <v/>
      </c>
      <c r="AS591" s="125"/>
      <c r="AT591" s="41" t="str">
        <f t="shared" si="252"/>
        <v/>
      </c>
      <c r="AU591" s="125"/>
      <c r="AV591" s="181" t="str">
        <f t="shared" si="253"/>
        <v/>
      </c>
      <c r="AW591" s="125"/>
      <c r="AX591" s="41" t="str">
        <f t="shared" si="254"/>
        <v/>
      </c>
      <c r="AY591" s="125"/>
      <c r="AZ591" s="181" t="str">
        <f t="shared" si="255"/>
        <v/>
      </c>
      <c r="BA591" s="125"/>
      <c r="BB591" s="41" t="str">
        <f t="shared" si="256"/>
        <v/>
      </c>
      <c r="BC591" s="125"/>
      <c r="BD591" s="181" t="str">
        <f t="shared" si="257"/>
        <v/>
      </c>
      <c r="BE591" s="125"/>
      <c r="BF591" s="41" t="str">
        <f t="shared" si="258"/>
        <v/>
      </c>
      <c r="BG591" s="125"/>
      <c r="BH591" s="181" t="str">
        <f t="shared" si="259"/>
        <v/>
      </c>
      <c r="BJ591" s="41" t="str">
        <f t="shared" si="260"/>
        <v/>
      </c>
      <c r="BK591" s="125"/>
      <c r="BL591" s="181" t="str">
        <f t="shared" si="261"/>
        <v/>
      </c>
      <c r="BM591" s="125"/>
    </row>
    <row r="592" spans="2:65" ht="15.75" customHeight="1">
      <c r="B592" s="231">
        <v>232</v>
      </c>
      <c r="C592" s="19"/>
      <c r="D592" s="13"/>
      <c r="E592" s="13"/>
      <c r="F592" s="18" t="s">
        <v>81</v>
      </c>
      <c r="G592" s="13"/>
      <c r="H592" s="13"/>
      <c r="I592" s="13"/>
      <c r="J592" s="13"/>
      <c r="K592" s="20"/>
      <c r="L592" s="66" t="s">
        <v>29</v>
      </c>
      <c r="M592" s="125"/>
      <c r="N592" s="41">
        <f>VLOOKUP($B592,'[1]09-10-11'!$A$4:$EA$400,MATCH(N$2, '[1]09-10-11'!$A$4:$EA$4, 0))</f>
        <v>301639</v>
      </c>
      <c r="O592" s="45"/>
      <c r="P592" s="41">
        <f>VLOOKUP($B592,'[1]09-10-11'!$A$4:$EA$400,MATCH(P$2, '[1]09-10-11'!$A$4:$EA$4, 0))</f>
        <v>301639</v>
      </c>
      <c r="Q592" s="41"/>
      <c r="R592" s="41">
        <f>VLOOKUP($B592,'[1]09-10-11'!$A$4:$EA$400,MATCH(R$2, '[1]09-10-11'!$A$4:$EA$4, 0))</f>
        <v>322754</v>
      </c>
      <c r="S592" s="41"/>
      <c r="T592" s="41" t="e">
        <f>VLOOKUP($B592,'[1]09-10-11'!$A$4:$EA$400,MATCH(T$2, '[1]09-10-11'!$A$4:$EA$4, 0))</f>
        <v>#N/A</v>
      </c>
      <c r="U592" s="41"/>
      <c r="V592" s="41">
        <f>VLOOKUP($B592,'[1]09-10-11'!$A$4:$EA$400,MATCH(V$2, '[1]09-10-11'!$A$4:$EA$4, 0))</f>
        <v>322754</v>
      </c>
      <c r="W592" s="41"/>
      <c r="X592" s="41">
        <f>VLOOKUP($B592,'[1]09-10-11'!$A$4:$EA$400,MATCH(X$2, '[1]09-10-11'!$A$4:$EA$4, 0))</f>
        <v>301639</v>
      </c>
      <c r="Y592" s="41"/>
      <c r="Z592" s="41">
        <f t="shared" si="242"/>
        <v>-21115</v>
      </c>
      <c r="AA592" s="41"/>
      <c r="AB592" s="181">
        <f t="shared" si="243"/>
        <v>-6.5421342570502583E-2</v>
      </c>
      <c r="AC592" s="161"/>
      <c r="AD592" s="41">
        <f t="shared" si="244"/>
        <v>0</v>
      </c>
      <c r="AE592" s="41"/>
      <c r="AF592" s="181">
        <f t="shared" si="245"/>
        <v>0</v>
      </c>
      <c r="AG592" s="41"/>
      <c r="AH592" s="41">
        <f t="shared" si="246"/>
        <v>0</v>
      </c>
      <c r="AI592" s="41"/>
      <c r="AJ592" s="181">
        <f t="shared" si="247"/>
        <v>0</v>
      </c>
      <c r="AK592" s="161"/>
      <c r="AL592" s="41">
        <f t="shared" si="248"/>
        <v>-21115</v>
      </c>
      <c r="AM592" s="41"/>
      <c r="AN592" s="181">
        <f t="shared" si="249"/>
        <v>-6.5421342570502583E-2</v>
      </c>
      <c r="AP592" s="41" t="str">
        <f t="shared" si="250"/>
        <v/>
      </c>
      <c r="AQ592" s="41"/>
      <c r="AR592" s="181" t="e">
        <f t="shared" si="251"/>
        <v>#N/A</v>
      </c>
      <c r="AS592" s="41"/>
      <c r="AT592" s="41" t="str">
        <f t="shared" si="252"/>
        <v/>
      </c>
      <c r="AU592" s="41"/>
      <c r="AV592" s="181" t="e">
        <f t="shared" si="253"/>
        <v>#N/A</v>
      </c>
      <c r="AW592" s="41"/>
      <c r="AX592" s="41">
        <f t="shared" si="254"/>
        <v>21115</v>
      </c>
      <c r="AY592" s="41"/>
      <c r="AZ592" s="181">
        <f t="shared" si="255"/>
        <v>7.0000895109717298E-2</v>
      </c>
      <c r="BA592" s="41"/>
      <c r="BB592" s="41">
        <f t="shared" si="256"/>
        <v>21115</v>
      </c>
      <c r="BC592" s="41"/>
      <c r="BD592" s="181">
        <f t="shared" si="257"/>
        <v>7.0000895109717298E-2</v>
      </c>
      <c r="BE592" s="41"/>
      <c r="BF592" s="41">
        <f t="shared" si="258"/>
        <v>0</v>
      </c>
      <c r="BG592" s="41"/>
      <c r="BH592" s="181">
        <f t="shared" si="259"/>
        <v>0</v>
      </c>
      <c r="BJ592" s="41" t="str">
        <f t="shared" si="260"/>
        <v/>
      </c>
      <c r="BK592" s="41"/>
      <c r="BL592" s="181" t="e">
        <f t="shared" si="261"/>
        <v>#N/A</v>
      </c>
      <c r="BM592" s="41"/>
    </row>
    <row r="593" spans="2:65" ht="15.75" customHeight="1">
      <c r="B593" s="231">
        <v>235</v>
      </c>
      <c r="C593" s="19"/>
      <c r="D593" s="18" t="s">
        <v>15</v>
      </c>
      <c r="E593" s="13" t="s">
        <v>263</v>
      </c>
      <c r="F593" s="13"/>
      <c r="G593" s="13"/>
      <c r="H593" s="13"/>
      <c r="I593" s="13"/>
      <c r="J593" s="13"/>
      <c r="K593" s="20"/>
      <c r="L593" s="66" t="s">
        <v>29</v>
      </c>
      <c r="M593" s="125"/>
      <c r="N593" s="41">
        <f>VLOOKUP($B593,'[1]09-10-11'!$A$4:$EA$400,MATCH(N$2, '[1]09-10-11'!$A$4:$EA$4, 0))</f>
        <v>29293</v>
      </c>
      <c r="O593" s="45"/>
      <c r="P593" s="41">
        <f>VLOOKUP($B593,'[1]09-10-11'!$A$4:$EA$400,MATCH(P$2, '[1]09-10-11'!$A$4:$EA$4, 0))</f>
        <v>29293</v>
      </c>
      <c r="Q593" s="41"/>
      <c r="R593" s="41">
        <f>VLOOKUP($B593,'[1]09-10-11'!$A$4:$EA$400,MATCH(R$2, '[1]09-10-11'!$A$4:$EA$4, 0))</f>
        <v>25075</v>
      </c>
      <c r="S593" s="41"/>
      <c r="T593" s="41" t="e">
        <f>VLOOKUP($B593,'[1]09-10-11'!$A$4:$EA$400,MATCH(T$2, '[1]09-10-11'!$A$4:$EA$4, 0))</f>
        <v>#N/A</v>
      </c>
      <c r="U593" s="41"/>
      <c r="V593" s="41">
        <f>VLOOKUP($B593,'[1]09-10-11'!$A$4:$EA$400,MATCH(V$2, '[1]09-10-11'!$A$4:$EA$4, 0))</f>
        <v>29293</v>
      </c>
      <c r="W593" s="41"/>
      <c r="X593" s="41">
        <f>VLOOKUP($B593,'[1]09-10-11'!$A$4:$EA$400,MATCH(X$2, '[1]09-10-11'!$A$4:$EA$4, 0))</f>
        <v>29293</v>
      </c>
      <c r="Y593" s="41"/>
      <c r="Z593" s="100">
        <f t="shared" si="242"/>
        <v>0</v>
      </c>
      <c r="AA593" s="100"/>
      <c r="AB593" s="183">
        <f t="shared" si="243"/>
        <v>0</v>
      </c>
      <c r="AC593" s="169"/>
      <c r="AD593" s="100">
        <f t="shared" si="244"/>
        <v>0</v>
      </c>
      <c r="AE593" s="100"/>
      <c r="AF593" s="183">
        <f t="shared" si="245"/>
        <v>0</v>
      </c>
      <c r="AG593" s="100"/>
      <c r="AH593" s="41">
        <f t="shared" si="246"/>
        <v>0</v>
      </c>
      <c r="AI593" s="41"/>
      <c r="AJ593" s="183">
        <f t="shared" si="247"/>
        <v>0</v>
      </c>
      <c r="AK593" s="169"/>
      <c r="AL593" s="41">
        <f t="shared" si="248"/>
        <v>4218</v>
      </c>
      <c r="AM593" s="100"/>
      <c r="AN593" s="181">
        <f t="shared" si="249"/>
        <v>0.16821535393818543</v>
      </c>
      <c r="AP593" s="41" t="str">
        <f t="shared" si="250"/>
        <v/>
      </c>
      <c r="AQ593" s="100"/>
      <c r="AR593" s="181" t="e">
        <f t="shared" si="251"/>
        <v>#N/A</v>
      </c>
      <c r="AS593" s="100"/>
      <c r="AT593" s="100" t="str">
        <f t="shared" si="252"/>
        <v/>
      </c>
      <c r="AU593" s="100"/>
      <c r="AV593" s="183" t="e">
        <f t="shared" si="253"/>
        <v>#N/A</v>
      </c>
      <c r="AW593" s="100"/>
      <c r="AX593" s="100">
        <f t="shared" si="254"/>
        <v>0</v>
      </c>
      <c r="AY593" s="100"/>
      <c r="AZ593" s="183">
        <f t="shared" si="255"/>
        <v>0</v>
      </c>
      <c r="BA593" s="100"/>
      <c r="BB593" s="100">
        <f t="shared" si="256"/>
        <v>0</v>
      </c>
      <c r="BC593" s="100"/>
      <c r="BD593" s="183">
        <f t="shared" si="257"/>
        <v>0</v>
      </c>
      <c r="BE593" s="100"/>
      <c r="BF593" s="41">
        <f t="shared" si="258"/>
        <v>4218</v>
      </c>
      <c r="BG593" s="100"/>
      <c r="BH593" s="181">
        <f t="shared" si="259"/>
        <v>0.16821535393818543</v>
      </c>
      <c r="BJ593" s="41" t="str">
        <f t="shared" si="260"/>
        <v/>
      </c>
      <c r="BK593" s="100"/>
      <c r="BL593" s="181" t="e">
        <f t="shared" si="261"/>
        <v>#N/A</v>
      </c>
      <c r="BM593" s="100"/>
    </row>
    <row r="594" spans="2:65" ht="15.75" customHeight="1">
      <c r="B594" s="231">
        <v>238</v>
      </c>
      <c r="C594" s="19"/>
      <c r="D594" s="18" t="s">
        <v>14</v>
      </c>
      <c r="E594" s="13" t="s">
        <v>66</v>
      </c>
      <c r="F594" s="13"/>
      <c r="G594" s="13"/>
      <c r="H594" s="13"/>
      <c r="I594" s="13"/>
      <c r="J594" s="13"/>
      <c r="K594" s="13"/>
      <c r="L594" s="66" t="s">
        <v>29</v>
      </c>
      <c r="M594" s="125"/>
      <c r="N594" s="41">
        <f>VLOOKUP($B594,'[1]09-10-11'!$A$4:$EA$400,MATCH(N$2, '[1]09-10-11'!$A$4:$EA$4, 0))</f>
        <v>15134</v>
      </c>
      <c r="O594" s="45"/>
      <c r="P594" s="41">
        <f>VLOOKUP($B594,'[1]09-10-11'!$A$4:$EA$400,MATCH(P$2, '[1]09-10-11'!$A$4:$EA$4, 0))</f>
        <v>15134</v>
      </c>
      <c r="Q594" s="41"/>
      <c r="R594" s="41">
        <f>VLOOKUP($B594,'[1]09-10-11'!$A$4:$EA$400,MATCH(R$2, '[1]09-10-11'!$A$4:$EA$4, 0))</f>
        <v>15134</v>
      </c>
      <c r="S594" s="41"/>
      <c r="T594" s="41" t="e">
        <f>VLOOKUP($B594,'[1]09-10-11'!$A$4:$EA$400,MATCH(T$2, '[1]09-10-11'!$A$4:$EA$4, 0))</f>
        <v>#N/A</v>
      </c>
      <c r="U594" s="41"/>
      <c r="V594" s="41">
        <f>VLOOKUP($B594,'[1]09-10-11'!$A$4:$EA$400,MATCH(V$2, '[1]09-10-11'!$A$4:$EA$4, 0))</f>
        <v>15134</v>
      </c>
      <c r="W594" s="41"/>
      <c r="X594" s="41">
        <f>VLOOKUP($B594,'[1]09-10-11'!$A$4:$EA$400,MATCH(X$2, '[1]09-10-11'!$A$4:$EA$4, 0))</f>
        <v>15134</v>
      </c>
      <c r="Y594" s="41"/>
      <c r="Z594" s="100">
        <f t="shared" si="242"/>
        <v>0</v>
      </c>
      <c r="AA594" s="100"/>
      <c r="AB594" s="183">
        <f t="shared" si="243"/>
        <v>0</v>
      </c>
      <c r="AC594" s="169"/>
      <c r="AD594" s="100">
        <f t="shared" si="244"/>
        <v>0</v>
      </c>
      <c r="AE594" s="100"/>
      <c r="AF594" s="183">
        <f t="shared" si="245"/>
        <v>0</v>
      </c>
      <c r="AG594" s="100"/>
      <c r="AH594" s="41">
        <f t="shared" si="246"/>
        <v>0</v>
      </c>
      <c r="AI594" s="41"/>
      <c r="AJ594" s="183">
        <f t="shared" si="247"/>
        <v>0</v>
      </c>
      <c r="AK594" s="169"/>
      <c r="AL594" s="100">
        <f t="shared" si="248"/>
        <v>0</v>
      </c>
      <c r="AM594" s="100"/>
      <c r="AN594" s="183">
        <f t="shared" si="249"/>
        <v>0</v>
      </c>
      <c r="AP594" s="41" t="str">
        <f t="shared" si="250"/>
        <v/>
      </c>
      <c r="AQ594" s="100"/>
      <c r="AR594" s="183" t="e">
        <f t="shared" si="251"/>
        <v>#N/A</v>
      </c>
      <c r="AS594" s="100"/>
      <c r="AT594" s="100" t="str">
        <f t="shared" si="252"/>
        <v/>
      </c>
      <c r="AU594" s="100"/>
      <c r="AV594" s="183" t="e">
        <f t="shared" si="253"/>
        <v>#N/A</v>
      </c>
      <c r="AW594" s="100"/>
      <c r="AX594" s="100">
        <f t="shared" si="254"/>
        <v>0</v>
      </c>
      <c r="AY594" s="100"/>
      <c r="AZ594" s="183">
        <f t="shared" si="255"/>
        <v>0</v>
      </c>
      <c r="BA594" s="100"/>
      <c r="BB594" s="100">
        <f t="shared" si="256"/>
        <v>0</v>
      </c>
      <c r="BC594" s="100"/>
      <c r="BD594" s="183">
        <f t="shared" si="257"/>
        <v>0</v>
      </c>
      <c r="BE594" s="100"/>
      <c r="BF594" s="100">
        <f t="shared" si="258"/>
        <v>0</v>
      </c>
      <c r="BG594" s="100"/>
      <c r="BH594" s="183">
        <f t="shared" si="259"/>
        <v>0</v>
      </c>
      <c r="BJ594" s="41" t="str">
        <f t="shared" si="260"/>
        <v/>
      </c>
      <c r="BK594" s="100"/>
      <c r="BL594" s="183" t="e">
        <f t="shared" si="261"/>
        <v>#N/A</v>
      </c>
      <c r="BM594" s="100"/>
    </row>
    <row r="595" spans="2:65" ht="17.25" customHeight="1">
      <c r="B595" s="231">
        <v>83</v>
      </c>
      <c r="C595" s="55">
        <v>5</v>
      </c>
      <c r="D595" s="13" t="s">
        <v>351</v>
      </c>
      <c r="E595" s="13"/>
      <c r="F595" s="13"/>
      <c r="G595" s="13"/>
      <c r="H595" s="13"/>
      <c r="I595" s="13"/>
      <c r="J595" s="13"/>
      <c r="K595" s="20"/>
      <c r="L595" s="66" t="s">
        <v>29</v>
      </c>
      <c r="M595" s="125"/>
      <c r="N595" s="41">
        <f>VLOOKUP($B595,'[1]09-10-11'!$A$4:$EA$400,MATCH(N$2, '[1]09-10-11'!$A$4:$EA$4, 0))</f>
        <v>40592</v>
      </c>
      <c r="O595" s="45"/>
      <c r="P595" s="41">
        <f>VLOOKUP($B595,'[1]09-10-11'!$A$4:$EA$400,MATCH(P$2, '[1]09-10-11'!$A$4:$EA$4, 0))</f>
        <v>0</v>
      </c>
      <c r="Q595" s="41"/>
      <c r="R595" s="41">
        <f>VLOOKUP($B595,'[1]09-10-11'!$A$4:$EA$400,MATCH(R$2, '[1]09-10-11'!$A$4:$EA$4, 0))</f>
        <v>0</v>
      </c>
      <c r="S595" s="41"/>
      <c r="T595" s="41" t="e">
        <f>VLOOKUP($B595,'[1]09-10-11'!$A$4:$EA$400,MATCH(T$2, '[1]09-10-11'!$A$4:$EA$4, 0))</f>
        <v>#N/A</v>
      </c>
      <c r="U595" s="41"/>
      <c r="V595" s="41">
        <f>VLOOKUP($B595,'[1]09-10-11'!$A$4:$EA$400,MATCH(V$2, '[1]09-10-11'!$A$4:$EA$4, 0))</f>
        <v>43092</v>
      </c>
      <c r="W595" s="41"/>
      <c r="X595" s="41">
        <f>VLOOKUP($B595,'[1]09-10-11'!$A$4:$EA$400,MATCH(X$2, '[1]09-10-11'!$A$4:$EA$4, 0))</f>
        <v>0</v>
      </c>
      <c r="Y595" s="41"/>
      <c r="Z595" s="100">
        <f t="shared" si="242"/>
        <v>-43092</v>
      </c>
      <c r="AA595" s="100"/>
      <c r="AB595" s="183">
        <f t="shared" si="243"/>
        <v>-1</v>
      </c>
      <c r="AC595" s="169"/>
      <c r="AD595" s="100">
        <f t="shared" si="244"/>
        <v>0</v>
      </c>
      <c r="AE595" s="100"/>
      <c r="AF595" s="183" t="str">
        <f t="shared" si="245"/>
        <v>---</v>
      </c>
      <c r="AG595" s="100"/>
      <c r="AH595" s="41">
        <f t="shared" si="246"/>
        <v>-40592</v>
      </c>
      <c r="AI595" s="41"/>
      <c r="AJ595" s="183">
        <f t="shared" si="247"/>
        <v>-1</v>
      </c>
      <c r="AK595" s="169"/>
      <c r="AL595" s="100">
        <f t="shared" si="248"/>
        <v>0</v>
      </c>
      <c r="AM595" s="100"/>
      <c r="AN595" s="183" t="str">
        <f t="shared" si="249"/>
        <v>---</v>
      </c>
      <c r="AP595" s="41" t="str">
        <f t="shared" si="250"/>
        <v/>
      </c>
      <c r="AQ595" s="100"/>
      <c r="AR595" s="183" t="e">
        <f t="shared" si="251"/>
        <v>#N/A</v>
      </c>
      <c r="AS595" s="100"/>
      <c r="AT595" s="100" t="str">
        <f t="shared" si="252"/>
        <v/>
      </c>
      <c r="AU595" s="100"/>
      <c r="AV595" s="183" t="e">
        <f t="shared" si="253"/>
        <v>#N/A</v>
      </c>
      <c r="AW595" s="100"/>
      <c r="AX595" s="100">
        <f t="shared" si="254"/>
        <v>2500</v>
      </c>
      <c r="AY595" s="100"/>
      <c r="AZ595" s="183">
        <f t="shared" si="255"/>
        <v>6.1588490342924684E-2</v>
      </c>
      <c r="BA595" s="100"/>
      <c r="BB595" s="100">
        <f t="shared" si="256"/>
        <v>43092</v>
      </c>
      <c r="BC595" s="100"/>
      <c r="BD595" s="183" t="str">
        <f t="shared" si="257"/>
        <v>---</v>
      </c>
      <c r="BE595" s="100"/>
      <c r="BF595" s="100">
        <f t="shared" si="258"/>
        <v>43092</v>
      </c>
      <c r="BG595" s="100"/>
      <c r="BH595" s="183" t="str">
        <f t="shared" si="259"/>
        <v>---</v>
      </c>
      <c r="BJ595" s="41" t="str">
        <f t="shared" si="260"/>
        <v/>
      </c>
      <c r="BK595" s="100"/>
      <c r="BL595" s="183" t="e">
        <f t="shared" si="261"/>
        <v>#N/A</v>
      </c>
      <c r="BM595" s="100"/>
    </row>
    <row r="596" spans="2:65" ht="15.75" customHeight="1">
      <c r="B596" s="231">
        <v>241</v>
      </c>
      <c r="C596" s="55">
        <v>6</v>
      </c>
      <c r="D596" s="18" t="s">
        <v>126</v>
      </c>
      <c r="E596" s="18"/>
      <c r="F596" s="13"/>
      <c r="G596" s="13"/>
      <c r="H596" s="13"/>
      <c r="I596" s="13"/>
      <c r="J596" s="13"/>
      <c r="K596" s="13"/>
      <c r="L596" s="66" t="s">
        <v>29</v>
      </c>
      <c r="M596" s="125"/>
      <c r="N596" s="41">
        <f>VLOOKUP($B596,'[1]09-10-11'!$A$4:$EA$400,MATCH(N$2, '[1]09-10-11'!$A$4:$EA$4, 0))</f>
        <v>0</v>
      </c>
      <c r="O596" s="45"/>
      <c r="P596" s="41">
        <f>VLOOKUP($B596,'[1]09-10-11'!$A$4:$EA$400,MATCH(P$2, '[1]09-10-11'!$A$4:$EA$4, 0))</f>
        <v>30000</v>
      </c>
      <c r="Q596" s="41"/>
      <c r="R596" s="41">
        <f>VLOOKUP($B596,'[1]09-10-11'!$A$4:$EA$400,MATCH(R$2, '[1]09-10-11'!$A$4:$EA$4, 0))</f>
        <v>0</v>
      </c>
      <c r="S596" s="41"/>
      <c r="T596" s="41" t="e">
        <f>VLOOKUP($B596,'[1]09-10-11'!$A$4:$EA$400,MATCH(T$2, '[1]09-10-11'!$A$4:$EA$4, 0))</f>
        <v>#N/A</v>
      </c>
      <c r="U596" s="41"/>
      <c r="V596" s="41">
        <f>VLOOKUP($B596,'[1]09-10-11'!$A$4:$EA$400,MATCH(V$2, '[1]09-10-11'!$A$4:$EA$4, 0))</f>
        <v>0</v>
      </c>
      <c r="W596" s="41"/>
      <c r="X596" s="41">
        <f>VLOOKUP($B596,'[1]09-10-11'!$A$4:$EA$400,MATCH(X$2, '[1]09-10-11'!$A$4:$EA$4, 0))</f>
        <v>30500</v>
      </c>
      <c r="Y596" s="41"/>
      <c r="Z596" s="100">
        <f t="shared" si="242"/>
        <v>30500</v>
      </c>
      <c r="AA596" s="100"/>
      <c r="AB596" s="183" t="str">
        <f t="shared" si="243"/>
        <v>---</v>
      </c>
      <c r="AC596" s="169"/>
      <c r="AD596" s="100">
        <f t="shared" si="244"/>
        <v>500</v>
      </c>
      <c r="AE596" s="100"/>
      <c r="AF596" s="183">
        <f t="shared" si="245"/>
        <v>1.6666666666666607E-2</v>
      </c>
      <c r="AG596" s="100"/>
      <c r="AH596" s="41">
        <f t="shared" si="246"/>
        <v>30500</v>
      </c>
      <c r="AI596" s="41"/>
      <c r="AJ596" s="183" t="str">
        <f t="shared" si="247"/>
        <v>---</v>
      </c>
      <c r="AK596" s="169"/>
      <c r="AL596" s="100">
        <f t="shared" si="248"/>
        <v>30500</v>
      </c>
      <c r="AM596" s="100"/>
      <c r="AN596" s="183" t="str">
        <f t="shared" si="249"/>
        <v>---</v>
      </c>
      <c r="AP596" s="41" t="str">
        <f t="shared" si="250"/>
        <v/>
      </c>
      <c r="AQ596" s="100"/>
      <c r="AR596" s="183" t="e">
        <f t="shared" si="251"/>
        <v>#N/A</v>
      </c>
      <c r="AS596" s="100"/>
      <c r="AT596" s="100" t="str">
        <f t="shared" si="252"/>
        <v/>
      </c>
      <c r="AU596" s="100"/>
      <c r="AV596" s="183" t="e">
        <f t="shared" si="253"/>
        <v>#N/A</v>
      </c>
      <c r="AW596" s="100"/>
      <c r="AX596" s="100">
        <f t="shared" si="254"/>
        <v>0</v>
      </c>
      <c r="AY596" s="100"/>
      <c r="AZ596" s="183" t="str">
        <f t="shared" si="255"/>
        <v>---</v>
      </c>
      <c r="BA596" s="100"/>
      <c r="BB596" s="100">
        <f t="shared" si="256"/>
        <v>-30000</v>
      </c>
      <c r="BC596" s="100"/>
      <c r="BD596" s="183">
        <f t="shared" si="257"/>
        <v>-1</v>
      </c>
      <c r="BE596" s="100"/>
      <c r="BF596" s="100">
        <f t="shared" si="258"/>
        <v>0</v>
      </c>
      <c r="BG596" s="100"/>
      <c r="BH596" s="183" t="str">
        <f t="shared" si="259"/>
        <v>---</v>
      </c>
      <c r="BJ596" s="41" t="str">
        <f t="shared" si="260"/>
        <v/>
      </c>
      <c r="BK596" s="100"/>
      <c r="BL596" s="183" t="e">
        <f t="shared" si="261"/>
        <v>#N/A</v>
      </c>
      <c r="BM596" s="100"/>
    </row>
    <row r="597" spans="2:65" ht="15.75" customHeight="1">
      <c r="B597" s="230">
        <v>245.01</v>
      </c>
      <c r="C597" s="55">
        <v>8</v>
      </c>
      <c r="D597" s="13" t="s">
        <v>346</v>
      </c>
      <c r="E597" s="13"/>
      <c r="F597" s="13"/>
      <c r="G597" s="13"/>
      <c r="H597" s="13"/>
      <c r="I597" s="13"/>
      <c r="J597" s="13"/>
      <c r="K597" s="23"/>
      <c r="L597" s="66" t="s">
        <v>33</v>
      </c>
      <c r="M597" s="125"/>
      <c r="N597" s="41">
        <f>VLOOKUP($B597,'[1]09-10-11'!$A$4:$EA$400,MATCH(N$2, '[1]09-10-11'!$A$4:$EA$4, 0))</f>
        <v>0</v>
      </c>
      <c r="O597" s="45"/>
      <c r="P597" s="41">
        <f>VLOOKUP($B597,'[1]09-10-11'!$A$4:$EA$400,MATCH(P$2, '[1]09-10-11'!$A$4:$EA$4, 0))</f>
        <v>1364842</v>
      </c>
      <c r="Q597" s="41"/>
      <c r="R597" s="41">
        <f>VLOOKUP($B597,'[1]09-10-11'!$A$4:$EA$400,MATCH(R$2, '[1]09-10-11'!$A$4:$EA$4, 0))</f>
        <v>1364842</v>
      </c>
      <c r="S597" s="41"/>
      <c r="T597" s="41" t="e">
        <f>VLOOKUP($B597,'[1]09-10-11'!$A$4:$EA$400,MATCH(T$2, '[1]09-10-11'!$A$4:$EA$4, 0))</f>
        <v>#N/A</v>
      </c>
      <c r="U597" s="41"/>
      <c r="V597" s="41">
        <f>VLOOKUP($B597,'[1]09-10-11'!$A$4:$EA$400,MATCH(V$2, '[1]09-10-11'!$A$4:$EA$4, 0))</f>
        <v>1364842</v>
      </c>
      <c r="W597" s="41"/>
      <c r="X597" s="41">
        <f>VLOOKUP($B597,'[1]09-10-11'!$A$4:$EA$400,MATCH(X$2, '[1]09-10-11'!$A$4:$EA$4, 0))</f>
        <v>1364842</v>
      </c>
      <c r="Y597" s="41"/>
      <c r="Z597" s="100">
        <f t="shared" si="242"/>
        <v>0</v>
      </c>
      <c r="AA597" s="100"/>
      <c r="AB597" s="215">
        <f t="shared" si="243"/>
        <v>0</v>
      </c>
      <c r="AC597" s="160"/>
      <c r="AD597" s="100">
        <f t="shared" si="244"/>
        <v>0</v>
      </c>
      <c r="AE597" s="100"/>
      <c r="AF597" s="215">
        <f t="shared" si="245"/>
        <v>0</v>
      </c>
      <c r="AG597" s="100"/>
      <c r="AH597" s="41">
        <f t="shared" si="246"/>
        <v>1364842</v>
      </c>
      <c r="AI597" s="41"/>
      <c r="AJ597" s="215" t="str">
        <f t="shared" si="247"/>
        <v>---</v>
      </c>
      <c r="AK597" s="160"/>
      <c r="AL597" s="100">
        <f t="shared" si="248"/>
        <v>0</v>
      </c>
      <c r="AM597" s="100"/>
      <c r="AN597" s="215">
        <f t="shared" si="249"/>
        <v>0</v>
      </c>
      <c r="AP597" s="41" t="str">
        <f t="shared" si="250"/>
        <v/>
      </c>
      <c r="AQ597" s="100"/>
      <c r="AR597" s="215" t="e">
        <f t="shared" si="251"/>
        <v>#N/A</v>
      </c>
      <c r="AS597" s="100"/>
      <c r="AT597" s="100" t="str">
        <f t="shared" si="252"/>
        <v/>
      </c>
      <c r="AU597" s="100"/>
      <c r="AV597" s="215" t="e">
        <f t="shared" si="253"/>
        <v>#N/A</v>
      </c>
      <c r="AW597" s="100"/>
      <c r="AX597" s="100">
        <f t="shared" si="254"/>
        <v>1364842</v>
      </c>
      <c r="AY597" s="100"/>
      <c r="AZ597" s="215" t="str">
        <f t="shared" si="255"/>
        <v>---</v>
      </c>
      <c r="BA597" s="100"/>
      <c r="BB597" s="100">
        <f t="shared" si="256"/>
        <v>0</v>
      </c>
      <c r="BC597" s="100"/>
      <c r="BD597" s="215">
        <f t="shared" si="257"/>
        <v>0</v>
      </c>
      <c r="BE597" s="100"/>
      <c r="BF597" s="100">
        <f t="shared" si="258"/>
        <v>0</v>
      </c>
      <c r="BG597" s="100"/>
      <c r="BH597" s="215">
        <f t="shared" si="259"/>
        <v>0</v>
      </c>
      <c r="BJ597" s="41" t="str">
        <f t="shared" si="260"/>
        <v/>
      </c>
      <c r="BK597" s="100"/>
      <c r="BL597" s="215" t="e">
        <f t="shared" si="261"/>
        <v>#N/A</v>
      </c>
      <c r="BM597" s="100"/>
    </row>
    <row r="598" spans="2:65" ht="15.75" customHeight="1">
      <c r="B598" s="230">
        <v>245.02</v>
      </c>
      <c r="C598" s="55">
        <v>9</v>
      </c>
      <c r="D598" s="13" t="s">
        <v>405</v>
      </c>
      <c r="E598" s="13"/>
      <c r="F598" s="13"/>
      <c r="G598" s="13"/>
      <c r="H598" s="13"/>
      <c r="I598" s="13"/>
      <c r="J598" s="13"/>
      <c r="K598" s="23"/>
      <c r="L598" s="66" t="s">
        <v>33</v>
      </c>
      <c r="M598" s="125"/>
      <c r="N598" s="81">
        <f>VLOOKUP($B598,'[1]09-10-11'!$A$4:$EA$400,MATCH(N$2, '[1]09-10-11'!$A$4:$EA$4, 0))</f>
        <v>0</v>
      </c>
      <c r="O598" s="45"/>
      <c r="P598" s="81">
        <f>VLOOKUP($B598,'[1]09-10-11'!$A$4:$EA$400,MATCH(P$2, '[1]09-10-11'!$A$4:$EA$4, 0))</f>
        <v>647000</v>
      </c>
      <c r="Q598" s="125"/>
      <c r="R598" s="81">
        <f>VLOOKUP($B598,'[1]09-10-11'!$A$4:$EA$400,MATCH(R$2, '[1]09-10-11'!$A$4:$EA$4, 0))</f>
        <v>647000</v>
      </c>
      <c r="S598" s="125"/>
      <c r="T598" s="81" t="e">
        <f>VLOOKUP($B598,'[1]09-10-11'!$A$4:$EA$400,MATCH(T$2, '[1]09-10-11'!$A$4:$EA$4, 0))</f>
        <v>#N/A</v>
      </c>
      <c r="U598" s="125"/>
      <c r="V598" s="81">
        <f>VLOOKUP($B598,'[1]09-10-11'!$A$4:$EA$400,MATCH(V$2, '[1]09-10-11'!$A$4:$EA$4, 0))</f>
        <v>647000</v>
      </c>
      <c r="W598" s="125"/>
      <c r="X598" s="81">
        <f>VLOOKUP($B598,'[1]09-10-11'!$A$4:$EA$400,MATCH(X$2, '[1]09-10-11'!$A$4:$EA$4, 0))</f>
        <v>647000</v>
      </c>
      <c r="Y598" s="41"/>
      <c r="Z598" s="172">
        <f t="shared" si="242"/>
        <v>0</v>
      </c>
      <c r="AA598" s="125"/>
      <c r="AB598" s="184">
        <f t="shared" si="243"/>
        <v>0</v>
      </c>
      <c r="AC598" s="169"/>
      <c r="AD598" s="172">
        <f t="shared" si="244"/>
        <v>0</v>
      </c>
      <c r="AE598" s="125"/>
      <c r="AF598" s="184">
        <f t="shared" si="245"/>
        <v>0</v>
      </c>
      <c r="AG598" s="125"/>
      <c r="AH598" s="81">
        <f t="shared" si="246"/>
        <v>647000</v>
      </c>
      <c r="AI598" s="125"/>
      <c r="AJ598" s="184" t="str">
        <f t="shared" si="247"/>
        <v>---</v>
      </c>
      <c r="AK598" s="169"/>
      <c r="AL598" s="81">
        <f t="shared" si="248"/>
        <v>0</v>
      </c>
      <c r="AM598" s="125"/>
      <c r="AN598" s="182">
        <f t="shared" si="249"/>
        <v>0</v>
      </c>
      <c r="AP598" s="81" t="str">
        <f t="shared" si="250"/>
        <v/>
      </c>
      <c r="AQ598" s="125"/>
      <c r="AR598" s="184" t="e">
        <f t="shared" si="251"/>
        <v>#N/A</v>
      </c>
      <c r="AS598" s="125"/>
      <c r="AT598" s="172" t="str">
        <f t="shared" si="252"/>
        <v/>
      </c>
      <c r="AU598" s="125"/>
      <c r="AV598" s="184" t="e">
        <f t="shared" si="253"/>
        <v>#N/A</v>
      </c>
      <c r="AW598" s="125"/>
      <c r="AX598" s="172">
        <f t="shared" si="254"/>
        <v>647000</v>
      </c>
      <c r="AY598" s="125"/>
      <c r="AZ598" s="184" t="str">
        <f t="shared" si="255"/>
        <v>---</v>
      </c>
      <c r="BA598" s="125"/>
      <c r="BB598" s="172">
        <f t="shared" si="256"/>
        <v>0</v>
      </c>
      <c r="BC598" s="125"/>
      <c r="BD598" s="184">
        <f t="shared" si="257"/>
        <v>0</v>
      </c>
      <c r="BE598" s="125"/>
      <c r="BF598" s="81">
        <f t="shared" si="258"/>
        <v>0</v>
      </c>
      <c r="BG598" s="125"/>
      <c r="BH598" s="182">
        <f t="shared" si="259"/>
        <v>0</v>
      </c>
      <c r="BJ598" s="81" t="str">
        <f t="shared" si="260"/>
        <v/>
      </c>
      <c r="BK598" s="125"/>
      <c r="BL598" s="184" t="e">
        <f t="shared" si="261"/>
        <v>#N/A</v>
      </c>
      <c r="BM598" s="125"/>
    </row>
    <row r="599" spans="2:65" ht="15.75" customHeight="1">
      <c r="C599" s="55"/>
      <c r="D599" s="13"/>
      <c r="E599" s="13"/>
      <c r="F599" s="13"/>
      <c r="G599" s="13"/>
      <c r="H599" s="13"/>
      <c r="I599" s="13"/>
      <c r="J599" s="13"/>
      <c r="K599" s="23"/>
      <c r="L599" s="66"/>
      <c r="M599" s="125"/>
      <c r="N599" s="125"/>
      <c r="O599" s="45"/>
      <c r="P599" s="125"/>
      <c r="Q599" s="125"/>
      <c r="R599" s="125"/>
      <c r="S599" s="125"/>
      <c r="T599" s="125"/>
      <c r="U599" s="125"/>
      <c r="V599" s="125"/>
      <c r="W599" s="125"/>
      <c r="X599" s="125"/>
      <c r="Y599" s="125"/>
      <c r="Z599" s="100"/>
      <c r="AA599" s="125"/>
      <c r="AB599" s="183"/>
      <c r="AC599" s="169"/>
      <c r="AD599" s="100"/>
      <c r="AE599" s="125"/>
      <c r="AF599" s="183"/>
      <c r="AG599" s="125"/>
      <c r="AH599" s="41"/>
      <c r="AI599" s="125"/>
      <c r="AJ599" s="183"/>
      <c r="AK599" s="169"/>
      <c r="AL599" s="41"/>
      <c r="AM599" s="125"/>
      <c r="AN599" s="181"/>
      <c r="AP599" s="41"/>
      <c r="AQ599" s="125"/>
      <c r="AR599" s="181"/>
      <c r="AS599" s="125"/>
      <c r="AT599" s="100"/>
      <c r="AU599" s="125"/>
      <c r="AV599" s="183"/>
      <c r="AW599" s="125"/>
      <c r="AX599" s="100"/>
      <c r="AY599" s="125"/>
      <c r="AZ599" s="183"/>
      <c r="BA599" s="125"/>
      <c r="BB599" s="100"/>
      <c r="BC599" s="125"/>
      <c r="BD599" s="183"/>
      <c r="BE599" s="125"/>
      <c r="BF599" s="41"/>
      <c r="BG599" s="125"/>
      <c r="BH599" s="181"/>
      <c r="BJ599" s="41"/>
      <c r="BK599" s="125"/>
      <c r="BL599" s="181"/>
      <c r="BM599" s="125"/>
    </row>
    <row r="600" spans="2:65" ht="15.75" customHeight="1">
      <c r="C600" s="19"/>
      <c r="D600" s="13"/>
      <c r="E600" s="13"/>
      <c r="F600" s="13"/>
      <c r="G600" s="53" t="s">
        <v>40</v>
      </c>
      <c r="H600" s="53"/>
      <c r="I600" s="27"/>
      <c r="J600" s="27"/>
      <c r="K600" s="28"/>
      <c r="L600" s="29"/>
      <c r="M600" s="133"/>
      <c r="N600" s="82">
        <f>+N601+N602</f>
        <v>2161224</v>
      </c>
      <c r="O600" s="74"/>
      <c r="P600" s="82">
        <f>+P601+P602</f>
        <v>4338887</v>
      </c>
      <c r="Q600" s="82"/>
      <c r="R600" s="82">
        <f>+R601+R602</f>
        <v>4175884</v>
      </c>
      <c r="S600" s="82"/>
      <c r="T600" s="82" t="e">
        <f>+T601+T602</f>
        <v>#N/A</v>
      </c>
      <c r="U600" s="82"/>
      <c r="V600" s="82">
        <f>+V601+V602</f>
        <v>4231687</v>
      </c>
      <c r="W600" s="82"/>
      <c r="X600" s="82">
        <f>+X601+X602</f>
        <v>4417814</v>
      </c>
      <c r="Y600" s="82"/>
      <c r="Z600" s="173">
        <f t="shared" ref="Z600:Z655" si="262">IF(AND(ISNUMBER($V600),ISNUMBER($X600)),IF((ABS($V600-$X600))&gt;0.49,$X600-$V600,0),"")</f>
        <v>186127</v>
      </c>
      <c r="AA600" s="173"/>
      <c r="AB600" s="186">
        <f t="shared" ref="AB600:AB663" si="263">IF($V600="","",  IF($X600="","", IF($V600=0,"---",(IF(ISERROR(($X600/$V600)-1),"---",($X600/$V600)-1) ))))</f>
        <v>4.3984113191736451E-2</v>
      </c>
      <c r="AC600" s="171"/>
      <c r="AD600" s="173">
        <f t="shared" ref="AD600:AD631" si="264">IF(AND(ISNUMBER($P600),ISNUMBER($X600)),IF((ABS($P600-$X600))&gt;0.49,$X600-$P600,0),"")</f>
        <v>78927</v>
      </c>
      <c r="AE600" s="173"/>
      <c r="AF600" s="186">
        <f t="shared" ref="AF600:AF631" si="265">IF($P600="","",  IF($X600="","", IF($P600=0,"---",(IF(ISERROR(($X600/$P600)-1),"---",($X600/$P600)-1) ))))</f>
        <v>1.8190609711661088E-2</v>
      </c>
      <c r="AG600" s="173"/>
      <c r="AH600" s="82">
        <f t="shared" ref="AH600:AH631" si="266">IF(AND(ISNUMBER($N600),ISNUMBER($X600)),IF((ABS($N600-$X600))&gt;0.49,$X600-$N600,0),"")</f>
        <v>2256590</v>
      </c>
      <c r="AI600" s="82"/>
      <c r="AJ600" s="186">
        <f t="shared" ref="AJ600:AJ631" si="267">IF($N600="","",  IF($X600="","", IF($N600=0,"---",(IF(ISERROR(($X600/$N600)-1),"---",($X600/$N600)-1) ))))</f>
        <v>1.0441259212372249</v>
      </c>
      <c r="AK600" s="171"/>
      <c r="AL600" s="82">
        <f t="shared" ref="AL600:AL655" si="268">IF(AND(ISNUMBER($R600),ISNUMBER($X600)),IF((ABS($R600-$X600))&gt;0.49,$X600-$R600,0),"")</f>
        <v>241930</v>
      </c>
      <c r="AM600" s="173"/>
      <c r="AN600" s="185">
        <f t="shared" ref="AN600:AN663" si="269">IF($R600="","",  IF($X600="","", IF($R600=0,"---",(IF(ISERROR(($X600/$R600)-1),"---",($X600/$R600)-1) ))))</f>
        <v>5.7935038425396934E-2</v>
      </c>
      <c r="AP600" s="82" t="str">
        <f t="shared" ref="AP600:AP655" si="270">IF(AND(ISNUMBER($T600),ISNUMBER($X600)),IF((ABS($T600-$X600))&gt;0.49,$X600-$T600,0),"")</f>
        <v/>
      </c>
      <c r="AQ600" s="173"/>
      <c r="AR600" s="185" t="e">
        <f t="shared" ref="AR600:AR663" si="271">IF($T600="","",  IF($X600="","", IF($T600=0,"---",(IF(ISERROR(($X600/$T600)-1),"---",($X600/$T600)-1) ))))</f>
        <v>#N/A</v>
      </c>
      <c r="AS600" s="173"/>
      <c r="AT600" s="173" t="str">
        <f t="shared" ref="AT600:AT655" si="272">IF(AND(ISNUMBER($R600),ISNUMBER($T600)),IF((ABS($R600-$T600))&gt;0.49,$T600-$R600,0),"")</f>
        <v/>
      </c>
      <c r="AU600" s="173"/>
      <c r="AV600" s="186" t="e">
        <f t="shared" ref="AV600:AV663" si="273">IF($R600="","",  IF($T600="","", IF($R600=0,"---",(IF(ISERROR(($T600/$R600)-1),"---",($T600/$R600)-1) ))))</f>
        <v>#N/A</v>
      </c>
      <c r="AW600" s="173"/>
      <c r="AX600" s="173">
        <f t="shared" ref="AX600:AX631" si="274">IF(AND(ISNUMBER($N600),ISNUMBER($V600)),IF((ABS($N600-$V600))&gt;0.49,$V600-$N600,0),"")</f>
        <v>2070463</v>
      </c>
      <c r="AY600" s="173"/>
      <c r="AZ600" s="186">
        <f t="shared" ref="AZ600:AZ631" si="275">IF($N600="","",  IF($V600="","", IF($N600=0,"---",(IF(ISERROR(($V600/$N600)-1),"---",($V600/$N600)-1) ))))</f>
        <v>0.95800481578957108</v>
      </c>
      <c r="BA600" s="173"/>
      <c r="BB600" s="173">
        <f t="shared" ref="BB600:BB631" si="276">IF(AND(ISNUMBER($P600),ISNUMBER($V600)),IF((ABS($P600-$V600))&gt;0.49,$V600-$P600,0),"")</f>
        <v>-107200</v>
      </c>
      <c r="BC600" s="173"/>
      <c r="BD600" s="186">
        <f t="shared" ref="BD600:BD631" si="277">IF($P600="","",  IF($V600="","", IF($P600=0,"---",(IF(ISERROR(($V600/$P600)-1),"---",($V600/$P600)-1) ))))</f>
        <v>-2.4706796927414842E-2</v>
      </c>
      <c r="BE600" s="173"/>
      <c r="BF600" s="82">
        <f t="shared" ref="BF600:BF655" si="278">IF(AND(ISNUMBER($R600),ISNUMBER($V600)),IF((ABS($R600-$V600))&gt;0.49,$V600-$R600,0),"")</f>
        <v>55803</v>
      </c>
      <c r="BG600" s="173"/>
      <c r="BH600" s="185">
        <f t="shared" ref="BH600:BH663" si="279">IF($R600="","",  IF($V600="","", IF($R600=0,"---",(IF(ISERROR(($V600/$R600)-1),"---",($V600/$R600)-1) ))))</f>
        <v>1.3363158555170562E-2</v>
      </c>
      <c r="BJ600" s="82" t="str">
        <f t="shared" ref="BJ600:BJ655" si="280">IF(AND(ISNUMBER($T600),ISNUMBER($V600)),IF((ABS($T600-$V600))&gt;0.49,$V600-$T600,0),"")</f>
        <v/>
      </c>
      <c r="BK600" s="173"/>
      <c r="BL600" s="185" t="e">
        <f t="shared" ref="BL600:BL663" si="281">IF($T600="","",  IF($V600="","", IF($T600=0,"---",(IF(ISERROR(($V600/$T600)-1),"---",($V600/$T600)-1) ))))</f>
        <v>#N/A</v>
      </c>
      <c r="BM600" s="173"/>
    </row>
    <row r="601" spans="2:65" ht="15.75" customHeight="1">
      <c r="C601" s="19"/>
      <c r="D601" s="13"/>
      <c r="E601" s="13"/>
      <c r="F601" s="13"/>
      <c r="G601" s="13"/>
      <c r="H601" s="13" t="s">
        <v>58</v>
      </c>
      <c r="I601" s="67"/>
      <c r="J601" s="67"/>
      <c r="K601" s="23"/>
      <c r="L601" s="66"/>
      <c r="M601" s="125"/>
      <c r="N601" s="41">
        <f>N509+N511+N518+N524+N529+N531+N537+N543+N548+N561+N576+SUM(N592:N596)+N563+SUM(N584:N586)+N589+N582</f>
        <v>1924839</v>
      </c>
      <c r="O601" s="45"/>
      <c r="P601" s="41">
        <f>P509+P511+P518+P524+P529+P531+P537+P543+P548+P561+P576+SUM(P592:P596)+P563+SUM(P584:P586)+P589+P582</f>
        <v>2072045</v>
      </c>
      <c r="Q601" s="41"/>
      <c r="R601" s="41">
        <f>R509+R511+R518+R524+R529+R531+R537+R543+R548+R561+R576+SUM(R592:R596)+R563+SUM(R584:R586)+R589+R582</f>
        <v>1909042</v>
      </c>
      <c r="S601" s="41"/>
      <c r="T601" s="41" t="e">
        <f>T509+T511+T518+T524+T529+T531+T537+T543+T548+T561+T576+SUM(T592:T596)+T563+SUM(T584:T586)+T589+T582</f>
        <v>#N/A</v>
      </c>
      <c r="U601" s="41"/>
      <c r="V601" s="41">
        <f>V509+V511+V518+V524+V529+V531+V537+V543+V548+V561+V576+SUM(V592:V596)+V563+SUM(V584:V586)+V589+V582</f>
        <v>1982185</v>
      </c>
      <c r="W601" s="41"/>
      <c r="X601" s="41">
        <f>X509+X511+X518+X524+X529+X531+X537+X543+X548+X561+X576+SUM(X592:X596)+X563+SUM(X584:X586)+X589+X582</f>
        <v>2150972</v>
      </c>
      <c r="Y601" s="41"/>
      <c r="Z601" s="100">
        <f t="shared" si="262"/>
        <v>168787</v>
      </c>
      <c r="AA601" s="100"/>
      <c r="AB601" s="183">
        <f t="shared" si="263"/>
        <v>8.5151991363066504E-2</v>
      </c>
      <c r="AC601" s="169"/>
      <c r="AD601" s="100">
        <f t="shared" si="264"/>
        <v>78927</v>
      </c>
      <c r="AE601" s="100"/>
      <c r="AF601" s="183">
        <f t="shared" si="265"/>
        <v>3.8091354193562355E-2</v>
      </c>
      <c r="AG601" s="100"/>
      <c r="AH601" s="41">
        <f t="shared" si="266"/>
        <v>226133</v>
      </c>
      <c r="AI601" s="41"/>
      <c r="AJ601" s="183">
        <f t="shared" si="267"/>
        <v>0.11748151403831697</v>
      </c>
      <c r="AK601" s="169"/>
      <c r="AL601" s="41">
        <f t="shared" si="268"/>
        <v>241930</v>
      </c>
      <c r="AM601" s="100"/>
      <c r="AN601" s="181">
        <f t="shared" si="269"/>
        <v>0.12672848475832388</v>
      </c>
      <c r="AP601" s="41" t="str">
        <f t="shared" si="270"/>
        <v/>
      </c>
      <c r="AQ601" s="100"/>
      <c r="AR601" s="181" t="e">
        <f t="shared" si="271"/>
        <v>#N/A</v>
      </c>
      <c r="AS601" s="100"/>
      <c r="AT601" s="100" t="str">
        <f t="shared" si="272"/>
        <v/>
      </c>
      <c r="AU601" s="100"/>
      <c r="AV601" s="183" t="e">
        <f t="shared" si="273"/>
        <v>#N/A</v>
      </c>
      <c r="AW601" s="100"/>
      <c r="AX601" s="100">
        <f t="shared" si="274"/>
        <v>57346</v>
      </c>
      <c r="AY601" s="100"/>
      <c r="AZ601" s="183">
        <f t="shared" si="275"/>
        <v>2.9792621616665071E-2</v>
      </c>
      <c r="BA601" s="100"/>
      <c r="BB601" s="100">
        <f t="shared" si="276"/>
        <v>-89860</v>
      </c>
      <c r="BC601" s="100"/>
      <c r="BD601" s="183">
        <f t="shared" si="277"/>
        <v>-4.3367784000830079E-2</v>
      </c>
      <c r="BE601" s="100"/>
      <c r="BF601" s="41">
        <f t="shared" si="278"/>
        <v>73143</v>
      </c>
      <c r="BG601" s="100"/>
      <c r="BH601" s="181">
        <f t="shared" si="279"/>
        <v>3.8313981567718258E-2</v>
      </c>
      <c r="BJ601" s="41" t="str">
        <f t="shared" si="280"/>
        <v/>
      </c>
      <c r="BK601" s="100"/>
      <c r="BL601" s="181" t="e">
        <f t="shared" si="281"/>
        <v>#N/A</v>
      </c>
      <c r="BM601" s="100"/>
    </row>
    <row r="602" spans="2:65" ht="15.75" customHeight="1">
      <c r="C602" s="19"/>
      <c r="D602" s="13"/>
      <c r="E602" s="13"/>
      <c r="F602" s="13"/>
      <c r="G602" s="13"/>
      <c r="H602" s="13" t="s">
        <v>72</v>
      </c>
      <c r="I602" s="67"/>
      <c r="J602" s="67"/>
      <c r="K602" s="23"/>
      <c r="L602" s="66"/>
      <c r="M602" s="125"/>
      <c r="N602" s="41">
        <f>+N513+N520+N525+N532+N539+N544+N562+SUM(N565)+N597</f>
        <v>236385</v>
      </c>
      <c r="O602" s="45"/>
      <c r="P602" s="41">
        <f>+P513+P520+P525+P532+P539+P544+P562+SUM(P565)+P597+P598</f>
        <v>2266842</v>
      </c>
      <c r="Q602" s="41"/>
      <c r="R602" s="41">
        <f>+R513+R520+R525+R532+R539+R544+R562+SUM(R565)+R597+R598</f>
        <v>2266842</v>
      </c>
      <c r="S602" s="41"/>
      <c r="T602" s="41" t="e">
        <f>+T513+T520+T525+T532+T539+T544+T562+SUM(T565)+T597+T598</f>
        <v>#N/A</v>
      </c>
      <c r="U602" s="41"/>
      <c r="V602" s="41">
        <f>+V513+V520+V525+V532+V539+V544+V562+SUM(V565)+V597+V598</f>
        <v>2249502</v>
      </c>
      <c r="W602" s="41"/>
      <c r="X602" s="41">
        <f>+X513+X520+X525+X532+X539+X544+X562+SUM(X565)+X597+X598</f>
        <v>2266842</v>
      </c>
      <c r="Y602" s="41"/>
      <c r="Z602" s="41">
        <f t="shared" si="262"/>
        <v>17340</v>
      </c>
      <c r="AA602" s="41"/>
      <c r="AB602" s="181">
        <f t="shared" si="263"/>
        <v>7.7083727865101537E-3</v>
      </c>
      <c r="AC602" s="161"/>
      <c r="AD602" s="41">
        <f t="shared" si="264"/>
        <v>0</v>
      </c>
      <c r="AE602" s="41"/>
      <c r="AF602" s="181">
        <f t="shared" si="265"/>
        <v>0</v>
      </c>
      <c r="AG602" s="41"/>
      <c r="AH602" s="41">
        <f t="shared" si="266"/>
        <v>2030457</v>
      </c>
      <c r="AI602" s="41"/>
      <c r="AJ602" s="181">
        <f t="shared" si="267"/>
        <v>8.5896186306237698</v>
      </c>
      <c r="AK602" s="161"/>
      <c r="AL602" s="41">
        <f t="shared" si="268"/>
        <v>0</v>
      </c>
      <c r="AM602" s="41"/>
      <c r="AN602" s="181">
        <f t="shared" si="269"/>
        <v>0</v>
      </c>
      <c r="AP602" s="41" t="str">
        <f t="shared" si="270"/>
        <v/>
      </c>
      <c r="AQ602" s="41"/>
      <c r="AR602" s="181" t="e">
        <f t="shared" si="271"/>
        <v>#N/A</v>
      </c>
      <c r="AS602" s="41"/>
      <c r="AT602" s="41" t="str">
        <f t="shared" si="272"/>
        <v/>
      </c>
      <c r="AU602" s="41"/>
      <c r="AV602" s="181" t="e">
        <f t="shared" si="273"/>
        <v>#N/A</v>
      </c>
      <c r="AW602" s="41"/>
      <c r="AX602" s="41">
        <f t="shared" si="274"/>
        <v>2013117</v>
      </c>
      <c r="AY602" s="41"/>
      <c r="AZ602" s="181">
        <f t="shared" si="275"/>
        <v>8.5162637223174062</v>
      </c>
      <c r="BA602" s="41"/>
      <c r="BB602" s="41">
        <f t="shared" si="276"/>
        <v>-17340</v>
      </c>
      <c r="BC602" s="41"/>
      <c r="BD602" s="181">
        <f t="shared" si="277"/>
        <v>-7.6494082957700993E-3</v>
      </c>
      <c r="BE602" s="41"/>
      <c r="BF602" s="41">
        <f t="shared" si="278"/>
        <v>-17340</v>
      </c>
      <c r="BG602" s="41"/>
      <c r="BH602" s="181">
        <f t="shared" si="279"/>
        <v>-7.6494082957700993E-3</v>
      </c>
      <c r="BJ602" s="41" t="str">
        <f t="shared" si="280"/>
        <v/>
      </c>
      <c r="BK602" s="41"/>
      <c r="BL602" s="181" t="e">
        <f t="shared" si="281"/>
        <v>#N/A</v>
      </c>
      <c r="BM602" s="41"/>
    </row>
    <row r="603" spans="2:65" ht="15.75" customHeight="1">
      <c r="C603" s="19"/>
      <c r="D603" s="13"/>
      <c r="E603" s="13"/>
      <c r="F603" s="13"/>
      <c r="G603" s="13"/>
      <c r="H603" s="13"/>
      <c r="I603" s="67"/>
      <c r="J603" s="67"/>
      <c r="K603" s="23"/>
      <c r="L603" s="66"/>
      <c r="M603" s="125"/>
      <c r="N603" s="125"/>
      <c r="O603" s="45"/>
      <c r="P603" s="125"/>
      <c r="Q603" s="125"/>
      <c r="R603" s="125"/>
      <c r="S603" s="125"/>
      <c r="T603" s="125"/>
      <c r="U603" s="125"/>
      <c r="V603" s="125"/>
      <c r="W603" s="125"/>
      <c r="X603" s="125"/>
      <c r="Y603" s="125"/>
      <c r="Z603" s="41" t="str">
        <f t="shared" si="262"/>
        <v/>
      </c>
      <c r="AA603" s="125"/>
      <c r="AB603" s="181" t="str">
        <f t="shared" si="263"/>
        <v/>
      </c>
      <c r="AC603" s="161"/>
      <c r="AD603" s="41" t="str">
        <f t="shared" si="264"/>
        <v/>
      </c>
      <c r="AE603" s="125"/>
      <c r="AF603" s="181" t="str">
        <f t="shared" si="265"/>
        <v/>
      </c>
      <c r="AG603" s="125"/>
      <c r="AH603" s="41" t="str">
        <f t="shared" si="266"/>
        <v/>
      </c>
      <c r="AI603" s="125"/>
      <c r="AJ603" s="181" t="str">
        <f t="shared" si="267"/>
        <v/>
      </c>
      <c r="AK603" s="161"/>
      <c r="AL603" s="41" t="str">
        <f t="shared" si="268"/>
        <v/>
      </c>
      <c r="AM603" s="125"/>
      <c r="AN603" s="181" t="str">
        <f t="shared" si="269"/>
        <v/>
      </c>
      <c r="AP603" s="41" t="str">
        <f t="shared" si="270"/>
        <v/>
      </c>
      <c r="AQ603" s="125"/>
      <c r="AR603" s="181" t="str">
        <f t="shared" si="271"/>
        <v/>
      </c>
      <c r="AS603" s="125"/>
      <c r="AT603" s="41" t="str">
        <f t="shared" si="272"/>
        <v/>
      </c>
      <c r="AU603" s="125"/>
      <c r="AV603" s="181" t="str">
        <f t="shared" si="273"/>
        <v/>
      </c>
      <c r="AW603" s="125"/>
      <c r="AX603" s="41" t="str">
        <f t="shared" si="274"/>
        <v/>
      </c>
      <c r="AY603" s="125"/>
      <c r="AZ603" s="181" t="str">
        <f t="shared" si="275"/>
        <v/>
      </c>
      <c r="BA603" s="125"/>
      <c r="BB603" s="41" t="str">
        <f t="shared" si="276"/>
        <v/>
      </c>
      <c r="BC603" s="125"/>
      <c r="BD603" s="181" t="str">
        <f t="shared" si="277"/>
        <v/>
      </c>
      <c r="BE603" s="125"/>
      <c r="BF603" s="41" t="str">
        <f t="shared" si="278"/>
        <v/>
      </c>
      <c r="BG603" s="125"/>
      <c r="BH603" s="181" t="str">
        <f t="shared" si="279"/>
        <v/>
      </c>
      <c r="BJ603" s="41" t="str">
        <f t="shared" si="280"/>
        <v/>
      </c>
      <c r="BK603" s="125"/>
      <c r="BL603" s="181" t="str">
        <f t="shared" si="281"/>
        <v/>
      </c>
      <c r="BM603" s="125"/>
    </row>
    <row r="604" spans="2:65" ht="15.75" customHeight="1">
      <c r="C604" s="19"/>
      <c r="D604" s="13"/>
      <c r="E604" s="13"/>
      <c r="F604" s="13"/>
      <c r="G604" s="13"/>
      <c r="H604" s="13"/>
      <c r="I604" s="67"/>
      <c r="J604" s="67"/>
      <c r="K604" s="23"/>
      <c r="L604" s="66"/>
      <c r="M604" s="125"/>
      <c r="N604" s="125"/>
      <c r="O604" s="45"/>
      <c r="P604" s="41"/>
      <c r="Q604" s="41"/>
      <c r="R604" s="95"/>
      <c r="S604" s="95"/>
      <c r="T604" s="95"/>
      <c r="U604" s="41"/>
      <c r="V604" s="95"/>
      <c r="W604" s="95"/>
      <c r="X604" s="95"/>
      <c r="Y604" s="95"/>
      <c r="Z604" s="41" t="str">
        <f t="shared" si="262"/>
        <v/>
      </c>
      <c r="AA604" s="41"/>
      <c r="AB604" s="181" t="str">
        <f t="shared" si="263"/>
        <v/>
      </c>
      <c r="AC604" s="161"/>
      <c r="AD604" s="41" t="str">
        <f t="shared" si="264"/>
        <v/>
      </c>
      <c r="AE604" s="41"/>
      <c r="AF604" s="181" t="str">
        <f t="shared" si="265"/>
        <v/>
      </c>
      <c r="AG604" s="41"/>
      <c r="AH604" s="41" t="str">
        <f t="shared" si="266"/>
        <v/>
      </c>
      <c r="AI604" s="41"/>
      <c r="AJ604" s="181" t="str">
        <f t="shared" si="267"/>
        <v/>
      </c>
      <c r="AK604" s="161"/>
      <c r="AL604" s="41" t="str">
        <f t="shared" si="268"/>
        <v/>
      </c>
      <c r="AM604" s="41"/>
      <c r="AN604" s="181" t="str">
        <f t="shared" si="269"/>
        <v/>
      </c>
      <c r="AP604" s="41" t="str">
        <f t="shared" si="270"/>
        <v/>
      </c>
      <c r="AQ604" s="41"/>
      <c r="AR604" s="181" t="str">
        <f t="shared" si="271"/>
        <v/>
      </c>
      <c r="AS604" s="41"/>
      <c r="AT604" s="41" t="str">
        <f t="shared" si="272"/>
        <v/>
      </c>
      <c r="AU604" s="41"/>
      <c r="AV604" s="181" t="str">
        <f t="shared" si="273"/>
        <v/>
      </c>
      <c r="AW604" s="41"/>
      <c r="AX604" s="41" t="str">
        <f t="shared" si="274"/>
        <v/>
      </c>
      <c r="AY604" s="41"/>
      <c r="AZ604" s="181" t="str">
        <f t="shared" si="275"/>
        <v/>
      </c>
      <c r="BA604" s="41"/>
      <c r="BB604" s="41" t="str">
        <f t="shared" si="276"/>
        <v/>
      </c>
      <c r="BC604" s="41"/>
      <c r="BD604" s="181" t="str">
        <f t="shared" si="277"/>
        <v/>
      </c>
      <c r="BE604" s="41"/>
      <c r="BF604" s="41" t="str">
        <f t="shared" si="278"/>
        <v/>
      </c>
      <c r="BG604" s="41"/>
      <c r="BH604" s="181" t="str">
        <f t="shared" si="279"/>
        <v/>
      </c>
      <c r="BJ604" s="41" t="str">
        <f t="shared" si="280"/>
        <v/>
      </c>
      <c r="BK604" s="41"/>
      <c r="BL604" s="181" t="str">
        <f t="shared" si="281"/>
        <v/>
      </c>
      <c r="BM604" s="41"/>
    </row>
    <row r="605" spans="2:65" s="71" customFormat="1" ht="15.75" customHeight="1">
      <c r="B605" s="230"/>
      <c r="C605" s="71" t="s">
        <v>393</v>
      </c>
      <c r="D605" s="76"/>
      <c r="E605" s="76"/>
      <c r="F605" s="76"/>
      <c r="G605" s="76"/>
      <c r="H605" s="76"/>
      <c r="I605" s="198"/>
      <c r="J605" s="198"/>
      <c r="K605" s="201"/>
      <c r="L605" s="193"/>
      <c r="M605" s="194"/>
      <c r="N605" s="194"/>
      <c r="O605" s="202"/>
      <c r="P605" s="194"/>
      <c r="Q605" s="194"/>
      <c r="R605" s="194"/>
      <c r="S605" s="194"/>
      <c r="T605" s="194"/>
      <c r="U605" s="194"/>
      <c r="V605" s="194"/>
      <c r="W605" s="194"/>
      <c r="X605" s="194"/>
      <c r="Y605" s="194"/>
      <c r="Z605" s="195" t="str">
        <f t="shared" si="262"/>
        <v/>
      </c>
      <c r="AA605" s="194"/>
      <c r="AB605" s="204" t="str">
        <f t="shared" si="263"/>
        <v/>
      </c>
      <c r="AC605" s="203"/>
      <c r="AD605" s="195" t="str">
        <f t="shared" si="264"/>
        <v/>
      </c>
      <c r="AE605" s="194"/>
      <c r="AF605" s="204" t="str">
        <f t="shared" si="265"/>
        <v/>
      </c>
      <c r="AG605" s="194"/>
      <c r="AH605" s="195" t="str">
        <f t="shared" si="266"/>
        <v/>
      </c>
      <c r="AI605" s="194"/>
      <c r="AJ605" s="204" t="str">
        <f t="shared" si="267"/>
        <v/>
      </c>
      <c r="AK605" s="203"/>
      <c r="AL605" s="195" t="str">
        <f t="shared" si="268"/>
        <v/>
      </c>
      <c r="AM605" s="194"/>
      <c r="AN605" s="204" t="str">
        <f t="shared" si="269"/>
        <v/>
      </c>
      <c r="AP605" s="195" t="str">
        <f t="shared" si="270"/>
        <v/>
      </c>
      <c r="AQ605" s="194"/>
      <c r="AR605" s="204" t="str">
        <f t="shared" si="271"/>
        <v/>
      </c>
      <c r="AS605" s="194"/>
      <c r="AT605" s="195" t="str">
        <f t="shared" si="272"/>
        <v/>
      </c>
      <c r="AU605" s="194"/>
      <c r="AV605" s="204" t="str">
        <f t="shared" si="273"/>
        <v/>
      </c>
      <c r="AW605" s="194"/>
      <c r="AX605" s="195" t="str">
        <f t="shared" si="274"/>
        <v/>
      </c>
      <c r="AY605" s="194"/>
      <c r="AZ605" s="204" t="str">
        <f t="shared" si="275"/>
        <v/>
      </c>
      <c r="BA605" s="194"/>
      <c r="BB605" s="195" t="str">
        <f t="shared" si="276"/>
        <v/>
      </c>
      <c r="BC605" s="194"/>
      <c r="BD605" s="204" t="str">
        <f t="shared" si="277"/>
        <v/>
      </c>
      <c r="BE605" s="194"/>
      <c r="BF605" s="195" t="str">
        <f t="shared" si="278"/>
        <v/>
      </c>
      <c r="BG605" s="194"/>
      <c r="BH605" s="204" t="str">
        <f t="shared" si="279"/>
        <v/>
      </c>
      <c r="BJ605" s="195" t="str">
        <f t="shared" si="280"/>
        <v/>
      </c>
      <c r="BK605" s="194"/>
      <c r="BL605" s="204" t="str">
        <f t="shared" si="281"/>
        <v/>
      </c>
      <c r="BM605" s="194"/>
    </row>
    <row r="606" spans="2:65" s="71" customFormat="1" ht="15.75" customHeight="1">
      <c r="B606" s="230"/>
      <c r="C606" s="71" t="s">
        <v>392</v>
      </c>
      <c r="D606" s="76"/>
      <c r="E606" s="76"/>
      <c r="F606" s="76"/>
      <c r="G606" s="76"/>
      <c r="H606" s="76"/>
      <c r="I606" s="198"/>
      <c r="J606" s="198"/>
      <c r="K606" s="201"/>
      <c r="L606" s="193"/>
      <c r="M606" s="194"/>
      <c r="N606" s="194"/>
      <c r="O606" s="202"/>
      <c r="P606" s="194"/>
      <c r="Q606" s="194"/>
      <c r="R606" s="194"/>
      <c r="S606" s="194"/>
      <c r="T606" s="194"/>
      <c r="U606" s="194"/>
      <c r="V606" s="194"/>
      <c r="W606" s="194"/>
      <c r="X606" s="194"/>
      <c r="Y606" s="194"/>
      <c r="Z606" s="195" t="str">
        <f t="shared" si="262"/>
        <v/>
      </c>
      <c r="AA606" s="194"/>
      <c r="AB606" s="204" t="str">
        <f t="shared" si="263"/>
        <v/>
      </c>
      <c r="AC606" s="203"/>
      <c r="AD606" s="195" t="str">
        <f t="shared" si="264"/>
        <v/>
      </c>
      <c r="AE606" s="194"/>
      <c r="AF606" s="204" t="str">
        <f t="shared" si="265"/>
        <v/>
      </c>
      <c r="AG606" s="194"/>
      <c r="AH606" s="195" t="str">
        <f t="shared" si="266"/>
        <v/>
      </c>
      <c r="AI606" s="194"/>
      <c r="AJ606" s="204" t="str">
        <f t="shared" si="267"/>
        <v/>
      </c>
      <c r="AK606" s="203"/>
      <c r="AL606" s="195" t="str">
        <f t="shared" si="268"/>
        <v/>
      </c>
      <c r="AM606" s="194"/>
      <c r="AN606" s="204" t="str">
        <f t="shared" si="269"/>
        <v/>
      </c>
      <c r="AP606" s="195" t="str">
        <f t="shared" si="270"/>
        <v/>
      </c>
      <c r="AQ606" s="194"/>
      <c r="AR606" s="204" t="str">
        <f t="shared" si="271"/>
        <v/>
      </c>
      <c r="AS606" s="194"/>
      <c r="AT606" s="195" t="str">
        <f t="shared" si="272"/>
        <v/>
      </c>
      <c r="AU606" s="194"/>
      <c r="AV606" s="204" t="str">
        <f t="shared" si="273"/>
        <v/>
      </c>
      <c r="AW606" s="194"/>
      <c r="AX606" s="195" t="str">
        <f t="shared" si="274"/>
        <v/>
      </c>
      <c r="AY606" s="194"/>
      <c r="AZ606" s="204" t="str">
        <f t="shared" si="275"/>
        <v/>
      </c>
      <c r="BA606" s="194"/>
      <c r="BB606" s="195" t="str">
        <f t="shared" si="276"/>
        <v/>
      </c>
      <c r="BC606" s="194"/>
      <c r="BD606" s="204" t="str">
        <f t="shared" si="277"/>
        <v/>
      </c>
      <c r="BE606" s="194"/>
      <c r="BF606" s="195" t="str">
        <f t="shared" si="278"/>
        <v/>
      </c>
      <c r="BG606" s="194"/>
      <c r="BH606" s="204" t="str">
        <f t="shared" si="279"/>
        <v/>
      </c>
      <c r="BJ606" s="195" t="str">
        <f t="shared" si="280"/>
        <v/>
      </c>
      <c r="BK606" s="194"/>
      <c r="BL606" s="204" t="str">
        <f t="shared" si="281"/>
        <v/>
      </c>
      <c r="BM606" s="194"/>
    </row>
    <row r="607" spans="2:65" ht="15.75" customHeight="1">
      <c r="C607" s="71"/>
      <c r="D607" s="13"/>
      <c r="E607" s="13"/>
      <c r="F607" s="13"/>
      <c r="G607" s="13"/>
      <c r="H607" s="13"/>
      <c r="I607" s="67"/>
      <c r="J607" s="67"/>
      <c r="K607" s="23"/>
      <c r="L607" s="66"/>
      <c r="M607" s="125"/>
      <c r="N607" s="125"/>
      <c r="O607" s="45"/>
      <c r="P607" s="125"/>
      <c r="Q607" s="125"/>
      <c r="R607" s="41"/>
      <c r="S607" s="41"/>
      <c r="T607" s="41"/>
      <c r="U607" s="125"/>
      <c r="V607" s="41"/>
      <c r="W607" s="41"/>
      <c r="X607" s="41"/>
      <c r="Y607" s="41"/>
      <c r="Z607" s="41" t="str">
        <f t="shared" si="262"/>
        <v/>
      </c>
      <c r="AA607" s="125"/>
      <c r="AB607" s="181" t="str">
        <f t="shared" si="263"/>
        <v/>
      </c>
      <c r="AC607" s="161"/>
      <c r="AD607" s="41" t="str">
        <f t="shared" si="264"/>
        <v/>
      </c>
      <c r="AE607" s="125"/>
      <c r="AF607" s="181" t="str">
        <f t="shared" si="265"/>
        <v/>
      </c>
      <c r="AG607" s="125"/>
      <c r="AH607" s="41" t="str">
        <f t="shared" si="266"/>
        <v/>
      </c>
      <c r="AI607" s="125"/>
      <c r="AJ607" s="181" t="str">
        <f t="shared" si="267"/>
        <v/>
      </c>
      <c r="AK607" s="161"/>
      <c r="AL607" s="41" t="str">
        <f t="shared" si="268"/>
        <v/>
      </c>
      <c r="AM607" s="125"/>
      <c r="AN607" s="181" t="str">
        <f t="shared" si="269"/>
        <v/>
      </c>
      <c r="AP607" s="41" t="str">
        <f t="shared" si="270"/>
        <v/>
      </c>
      <c r="AQ607" s="125"/>
      <c r="AR607" s="181" t="str">
        <f t="shared" si="271"/>
        <v/>
      </c>
      <c r="AS607" s="125"/>
      <c r="AT607" s="41" t="str">
        <f t="shared" si="272"/>
        <v/>
      </c>
      <c r="AU607" s="125"/>
      <c r="AV607" s="181" t="str">
        <f t="shared" si="273"/>
        <v/>
      </c>
      <c r="AW607" s="125"/>
      <c r="AX607" s="41" t="str">
        <f t="shared" si="274"/>
        <v/>
      </c>
      <c r="AY607" s="125"/>
      <c r="AZ607" s="181" t="str">
        <f t="shared" si="275"/>
        <v/>
      </c>
      <c r="BA607" s="125"/>
      <c r="BB607" s="41" t="str">
        <f t="shared" si="276"/>
        <v/>
      </c>
      <c r="BC607" s="125"/>
      <c r="BD607" s="181" t="str">
        <f t="shared" si="277"/>
        <v/>
      </c>
      <c r="BE607" s="125"/>
      <c r="BF607" s="41" t="str">
        <f t="shared" si="278"/>
        <v/>
      </c>
      <c r="BG607" s="125"/>
      <c r="BH607" s="181" t="str">
        <f t="shared" si="279"/>
        <v/>
      </c>
      <c r="BJ607" s="41" t="str">
        <f t="shared" si="280"/>
        <v/>
      </c>
      <c r="BK607" s="125"/>
      <c r="BL607" s="181" t="str">
        <f t="shared" si="281"/>
        <v/>
      </c>
      <c r="BM607" s="125"/>
    </row>
    <row r="608" spans="2:65" ht="15.75" customHeight="1">
      <c r="C608" s="124">
        <v>1</v>
      </c>
      <c r="D608" s="3" t="s">
        <v>382</v>
      </c>
      <c r="E608" s="13"/>
      <c r="F608" s="13"/>
      <c r="G608" s="13"/>
      <c r="H608" s="13"/>
      <c r="I608" s="67"/>
      <c r="J608" s="67"/>
      <c r="K608" s="23"/>
      <c r="L608" s="66"/>
      <c r="M608" s="125"/>
      <c r="N608" s="125"/>
      <c r="O608" s="45"/>
      <c r="P608" s="125"/>
      <c r="Q608" s="125"/>
      <c r="R608" s="125"/>
      <c r="S608" s="125"/>
      <c r="T608" s="125"/>
      <c r="U608" s="125"/>
      <c r="V608" s="125"/>
      <c r="W608" s="125"/>
      <c r="X608" s="125"/>
      <c r="Y608" s="125"/>
      <c r="Z608" s="41" t="str">
        <f t="shared" si="262"/>
        <v/>
      </c>
      <c r="AA608" s="125"/>
      <c r="AB608" s="181" t="str">
        <f t="shared" si="263"/>
        <v/>
      </c>
      <c r="AC608" s="161"/>
      <c r="AD608" s="41" t="str">
        <f t="shared" si="264"/>
        <v/>
      </c>
      <c r="AE608" s="125"/>
      <c r="AF608" s="181" t="str">
        <f t="shared" si="265"/>
        <v/>
      </c>
      <c r="AG608" s="125"/>
      <c r="AH608" s="41" t="str">
        <f t="shared" si="266"/>
        <v/>
      </c>
      <c r="AI608" s="125"/>
      <c r="AJ608" s="181" t="str">
        <f t="shared" si="267"/>
        <v/>
      </c>
      <c r="AK608" s="161"/>
      <c r="AL608" s="41" t="str">
        <f t="shared" si="268"/>
        <v/>
      </c>
      <c r="AM608" s="125"/>
      <c r="AN608" s="181" t="str">
        <f t="shared" si="269"/>
        <v/>
      </c>
      <c r="AP608" s="41" t="str">
        <f t="shared" si="270"/>
        <v/>
      </c>
      <c r="AQ608" s="125"/>
      <c r="AR608" s="181" t="str">
        <f t="shared" si="271"/>
        <v/>
      </c>
      <c r="AS608" s="125"/>
      <c r="AT608" s="41" t="str">
        <f t="shared" si="272"/>
        <v/>
      </c>
      <c r="AU608" s="125"/>
      <c r="AV608" s="181" t="str">
        <f t="shared" si="273"/>
        <v/>
      </c>
      <c r="AW608" s="125"/>
      <c r="AX608" s="41" t="str">
        <f t="shared" si="274"/>
        <v/>
      </c>
      <c r="AY608" s="125"/>
      <c r="AZ608" s="181" t="str">
        <f t="shared" si="275"/>
        <v/>
      </c>
      <c r="BA608" s="125"/>
      <c r="BB608" s="41" t="str">
        <f t="shared" si="276"/>
        <v/>
      </c>
      <c r="BC608" s="125"/>
      <c r="BD608" s="181" t="str">
        <f t="shared" si="277"/>
        <v/>
      </c>
      <c r="BE608" s="125"/>
      <c r="BF608" s="41" t="str">
        <f t="shared" si="278"/>
        <v/>
      </c>
      <c r="BG608" s="125"/>
      <c r="BH608" s="181" t="str">
        <f t="shared" si="279"/>
        <v/>
      </c>
      <c r="BJ608" s="41" t="str">
        <f t="shared" si="280"/>
        <v/>
      </c>
      <c r="BK608" s="125"/>
      <c r="BL608" s="181" t="str">
        <f t="shared" si="281"/>
        <v/>
      </c>
      <c r="BM608" s="125"/>
    </row>
    <row r="609" spans="2:65" ht="15.75" customHeight="1">
      <c r="C609" s="34"/>
      <c r="D609" s="13"/>
      <c r="E609" s="13"/>
      <c r="F609" s="13"/>
      <c r="G609" s="4"/>
      <c r="H609" s="13"/>
      <c r="I609" s="4"/>
      <c r="J609" s="13"/>
      <c r="K609" s="23"/>
      <c r="L609" s="31"/>
      <c r="M609" s="125"/>
      <c r="N609" s="125"/>
      <c r="O609" s="80"/>
      <c r="P609" s="125"/>
      <c r="Q609" s="125"/>
      <c r="R609" s="125"/>
      <c r="S609" s="125"/>
      <c r="T609" s="125"/>
      <c r="U609" s="125"/>
      <c r="V609" s="125"/>
      <c r="W609" s="125"/>
      <c r="X609" s="125"/>
      <c r="Y609" s="125"/>
      <c r="Z609" s="41" t="str">
        <f t="shared" si="262"/>
        <v/>
      </c>
      <c r="AA609" s="125"/>
      <c r="AB609" s="181" t="str">
        <f t="shared" si="263"/>
        <v/>
      </c>
      <c r="AC609" s="161"/>
      <c r="AD609" s="41" t="str">
        <f t="shared" si="264"/>
        <v/>
      </c>
      <c r="AE609" s="125"/>
      <c r="AF609" s="181" t="str">
        <f t="shared" si="265"/>
        <v/>
      </c>
      <c r="AG609" s="125"/>
      <c r="AH609" s="41" t="str">
        <f t="shared" si="266"/>
        <v/>
      </c>
      <c r="AI609" s="125"/>
      <c r="AJ609" s="181" t="str">
        <f t="shared" si="267"/>
        <v/>
      </c>
      <c r="AK609" s="161"/>
      <c r="AL609" s="41" t="str">
        <f t="shared" si="268"/>
        <v/>
      </c>
      <c r="AM609" s="125"/>
      <c r="AN609" s="181" t="str">
        <f t="shared" si="269"/>
        <v/>
      </c>
      <c r="AP609" s="41" t="str">
        <f t="shared" si="270"/>
        <v/>
      </c>
      <c r="AQ609" s="125"/>
      <c r="AR609" s="181" t="str">
        <f t="shared" si="271"/>
        <v/>
      </c>
      <c r="AS609" s="125"/>
      <c r="AT609" s="41" t="str">
        <f t="shared" si="272"/>
        <v/>
      </c>
      <c r="AU609" s="125"/>
      <c r="AV609" s="181" t="str">
        <f t="shared" si="273"/>
        <v/>
      </c>
      <c r="AW609" s="125"/>
      <c r="AX609" s="41" t="str">
        <f t="shared" si="274"/>
        <v/>
      </c>
      <c r="AY609" s="125"/>
      <c r="AZ609" s="181" t="str">
        <f t="shared" si="275"/>
        <v/>
      </c>
      <c r="BA609" s="125"/>
      <c r="BB609" s="41" t="str">
        <f t="shared" si="276"/>
        <v/>
      </c>
      <c r="BC609" s="125"/>
      <c r="BD609" s="181" t="str">
        <f t="shared" si="277"/>
        <v/>
      </c>
      <c r="BE609" s="125"/>
      <c r="BF609" s="41" t="str">
        <f t="shared" si="278"/>
        <v/>
      </c>
      <c r="BG609" s="125"/>
      <c r="BH609" s="181" t="str">
        <f t="shared" si="279"/>
        <v/>
      </c>
      <c r="BJ609" s="41" t="str">
        <f t="shared" si="280"/>
        <v/>
      </c>
      <c r="BK609" s="125"/>
      <c r="BL609" s="181" t="str">
        <f t="shared" si="281"/>
        <v/>
      </c>
      <c r="BM609" s="125"/>
    </row>
    <row r="610" spans="2:65" ht="15.75" customHeight="1">
      <c r="C610" s="16" t="s">
        <v>103</v>
      </c>
      <c r="D610" s="53"/>
      <c r="E610" s="53"/>
      <c r="F610" s="53"/>
      <c r="G610" s="53"/>
      <c r="H610" s="53"/>
      <c r="I610" s="53"/>
      <c r="J610" s="53"/>
      <c r="K610" s="23"/>
      <c r="L610" s="66"/>
      <c r="M610" s="125"/>
      <c r="N610" s="125"/>
      <c r="O610" s="80"/>
      <c r="P610" s="125"/>
      <c r="Q610" s="125"/>
      <c r="R610" s="125"/>
      <c r="S610" s="125"/>
      <c r="T610" s="125"/>
      <c r="U610" s="125"/>
      <c r="V610" s="125"/>
      <c r="W610" s="125"/>
      <c r="X610" s="125"/>
      <c r="Y610" s="125"/>
      <c r="Z610" s="41" t="str">
        <f t="shared" si="262"/>
        <v/>
      </c>
      <c r="AA610" s="125"/>
      <c r="AB610" s="181" t="str">
        <f t="shared" si="263"/>
        <v/>
      </c>
      <c r="AC610" s="161"/>
      <c r="AD610" s="41" t="str">
        <f t="shared" si="264"/>
        <v/>
      </c>
      <c r="AE610" s="125"/>
      <c r="AF610" s="181" t="str">
        <f t="shared" si="265"/>
        <v/>
      </c>
      <c r="AG610" s="125"/>
      <c r="AH610" s="41" t="str">
        <f t="shared" si="266"/>
        <v/>
      </c>
      <c r="AI610" s="125"/>
      <c r="AJ610" s="181" t="str">
        <f t="shared" si="267"/>
        <v/>
      </c>
      <c r="AK610" s="161"/>
      <c r="AL610" s="41" t="str">
        <f t="shared" si="268"/>
        <v/>
      </c>
      <c r="AM610" s="125"/>
      <c r="AN610" s="181" t="str">
        <f t="shared" si="269"/>
        <v/>
      </c>
      <c r="AP610" s="41" t="str">
        <f t="shared" si="270"/>
        <v/>
      </c>
      <c r="AQ610" s="125"/>
      <c r="AR610" s="181" t="str">
        <f t="shared" si="271"/>
        <v/>
      </c>
      <c r="AS610" s="125"/>
      <c r="AT610" s="41" t="str">
        <f t="shared" si="272"/>
        <v/>
      </c>
      <c r="AU610" s="125"/>
      <c r="AV610" s="181" t="str">
        <f t="shared" si="273"/>
        <v/>
      </c>
      <c r="AW610" s="125"/>
      <c r="AX610" s="41" t="str">
        <f t="shared" si="274"/>
        <v/>
      </c>
      <c r="AY610" s="125"/>
      <c r="AZ610" s="181" t="str">
        <f t="shared" si="275"/>
        <v/>
      </c>
      <c r="BA610" s="125"/>
      <c r="BB610" s="41" t="str">
        <f t="shared" si="276"/>
        <v/>
      </c>
      <c r="BC610" s="125"/>
      <c r="BD610" s="181" t="str">
        <f t="shared" si="277"/>
        <v/>
      </c>
      <c r="BE610" s="125"/>
      <c r="BF610" s="41" t="str">
        <f t="shared" si="278"/>
        <v/>
      </c>
      <c r="BG610" s="125"/>
      <c r="BH610" s="181" t="str">
        <f t="shared" si="279"/>
        <v/>
      </c>
      <c r="BJ610" s="41" t="str">
        <f t="shared" si="280"/>
        <v/>
      </c>
      <c r="BK610" s="125"/>
      <c r="BL610" s="181" t="str">
        <f t="shared" si="281"/>
        <v/>
      </c>
      <c r="BM610" s="125"/>
    </row>
    <row r="611" spans="2:65" ht="15.75" customHeight="1">
      <c r="C611" s="13"/>
      <c r="D611" s="13"/>
      <c r="E611" s="13"/>
      <c r="F611" s="13"/>
      <c r="G611" s="13"/>
      <c r="H611" s="13"/>
      <c r="I611" s="13"/>
      <c r="J611" s="13"/>
      <c r="K611" s="23"/>
      <c r="L611" s="66"/>
      <c r="M611" s="125"/>
      <c r="N611" s="125"/>
      <c r="O611" s="80"/>
      <c r="P611" s="125"/>
      <c r="Q611" s="125"/>
      <c r="R611" s="125"/>
      <c r="S611" s="125"/>
      <c r="T611" s="125"/>
      <c r="U611" s="125"/>
      <c r="V611" s="125"/>
      <c r="W611" s="125"/>
      <c r="X611" s="125"/>
      <c r="Y611" s="125"/>
      <c r="Z611" s="41" t="str">
        <f t="shared" si="262"/>
        <v/>
      </c>
      <c r="AA611" s="125"/>
      <c r="AB611" s="181" t="str">
        <f t="shared" si="263"/>
        <v/>
      </c>
      <c r="AC611" s="161"/>
      <c r="AD611" s="41" t="str">
        <f t="shared" si="264"/>
        <v/>
      </c>
      <c r="AE611" s="125"/>
      <c r="AF611" s="181" t="str">
        <f t="shared" si="265"/>
        <v/>
      </c>
      <c r="AG611" s="125"/>
      <c r="AH611" s="41" t="str">
        <f t="shared" si="266"/>
        <v/>
      </c>
      <c r="AI611" s="125"/>
      <c r="AJ611" s="181" t="str">
        <f t="shared" si="267"/>
        <v/>
      </c>
      <c r="AK611" s="161"/>
      <c r="AL611" s="41" t="str">
        <f t="shared" si="268"/>
        <v/>
      </c>
      <c r="AM611" s="125"/>
      <c r="AN611" s="181" t="str">
        <f t="shared" si="269"/>
        <v/>
      </c>
      <c r="AP611" s="41" t="str">
        <f t="shared" si="270"/>
        <v/>
      </c>
      <c r="AQ611" s="125"/>
      <c r="AR611" s="181" t="str">
        <f t="shared" si="271"/>
        <v/>
      </c>
      <c r="AS611" s="125"/>
      <c r="AT611" s="41" t="str">
        <f t="shared" si="272"/>
        <v/>
      </c>
      <c r="AU611" s="125"/>
      <c r="AV611" s="181" t="str">
        <f t="shared" si="273"/>
        <v/>
      </c>
      <c r="AW611" s="125"/>
      <c r="AX611" s="41" t="str">
        <f t="shared" si="274"/>
        <v/>
      </c>
      <c r="AY611" s="125"/>
      <c r="AZ611" s="181" t="str">
        <f t="shared" si="275"/>
        <v/>
      </c>
      <c r="BA611" s="125"/>
      <c r="BB611" s="41" t="str">
        <f t="shared" si="276"/>
        <v/>
      </c>
      <c r="BC611" s="125"/>
      <c r="BD611" s="181" t="str">
        <f t="shared" si="277"/>
        <v/>
      </c>
      <c r="BE611" s="125"/>
      <c r="BF611" s="41" t="str">
        <f t="shared" si="278"/>
        <v/>
      </c>
      <c r="BG611" s="125"/>
      <c r="BH611" s="181" t="str">
        <f t="shared" si="279"/>
        <v/>
      </c>
      <c r="BJ611" s="41" t="str">
        <f t="shared" si="280"/>
        <v/>
      </c>
      <c r="BK611" s="125"/>
      <c r="BL611" s="181" t="str">
        <f t="shared" si="281"/>
        <v/>
      </c>
      <c r="BM611" s="125"/>
    </row>
    <row r="612" spans="2:65" ht="15.75" customHeight="1">
      <c r="B612" s="231">
        <v>250</v>
      </c>
      <c r="C612" s="17" t="s">
        <v>35</v>
      </c>
      <c r="D612" s="13" t="s">
        <v>104</v>
      </c>
      <c r="E612" s="13"/>
      <c r="F612" s="13"/>
      <c r="G612" s="13"/>
      <c r="H612" s="13"/>
      <c r="I612" s="13"/>
      <c r="J612" s="13"/>
      <c r="K612" s="20"/>
      <c r="L612" s="66" t="s">
        <v>29</v>
      </c>
      <c r="M612" s="125"/>
      <c r="N612" s="41">
        <f>VLOOKUP($B612,'[1]09-10-11'!$A$4:$EA$400,MATCH(N$2, '[1]09-10-11'!$A$4:$EA$4, 0))</f>
        <v>194496</v>
      </c>
      <c r="O612" s="45"/>
      <c r="P612" s="41">
        <f>VLOOKUP($B612,'[1]09-10-11'!$A$4:$EA$400,MATCH(P$2, '[1]09-10-11'!$A$4:$EA$4, 0))</f>
        <v>194496</v>
      </c>
      <c r="Q612" s="41"/>
      <c r="R612" s="41">
        <f>VLOOKUP($B612,'[1]09-10-11'!$A$4:$EA$400,MATCH(R$2, '[1]09-10-11'!$A$4:$EA$4, 0))</f>
        <v>194496</v>
      </c>
      <c r="S612" s="41"/>
      <c r="T612" s="41" t="e">
        <f>VLOOKUP($B612,'[1]09-10-11'!$A$4:$EA$400,MATCH(T$2, '[1]09-10-11'!$A$4:$EA$4, 0))</f>
        <v>#N/A</v>
      </c>
      <c r="U612" s="41"/>
      <c r="V612" s="41">
        <f>VLOOKUP($B612,'[1]09-10-11'!$A$4:$EA$400,MATCH(V$2, '[1]09-10-11'!$A$4:$EA$4, 0))</f>
        <v>194496</v>
      </c>
      <c r="W612" s="41"/>
      <c r="X612" s="41">
        <f>VLOOKUP($B612,'[1]09-10-11'!$A$4:$EA$400,MATCH(X$2, '[1]09-10-11'!$A$4:$EA$4, 0))</f>
        <v>194496</v>
      </c>
      <c r="Y612" s="41"/>
      <c r="Z612" s="41">
        <f t="shared" si="262"/>
        <v>0</v>
      </c>
      <c r="AA612" s="41"/>
      <c r="AB612" s="181">
        <f t="shared" si="263"/>
        <v>0</v>
      </c>
      <c r="AC612" s="161"/>
      <c r="AD612" s="41">
        <f t="shared" si="264"/>
        <v>0</v>
      </c>
      <c r="AE612" s="41"/>
      <c r="AF612" s="181">
        <f t="shared" si="265"/>
        <v>0</v>
      </c>
      <c r="AG612" s="41"/>
      <c r="AH612" s="41">
        <f t="shared" si="266"/>
        <v>0</v>
      </c>
      <c r="AI612" s="41"/>
      <c r="AJ612" s="181">
        <f t="shared" si="267"/>
        <v>0</v>
      </c>
      <c r="AK612" s="161"/>
      <c r="AL612" s="41">
        <f t="shared" si="268"/>
        <v>0</v>
      </c>
      <c r="AM612" s="41"/>
      <c r="AN612" s="181">
        <f t="shared" si="269"/>
        <v>0</v>
      </c>
      <c r="AP612" s="41" t="str">
        <f t="shared" si="270"/>
        <v/>
      </c>
      <c r="AQ612" s="41"/>
      <c r="AR612" s="181" t="e">
        <f t="shared" si="271"/>
        <v>#N/A</v>
      </c>
      <c r="AS612" s="41"/>
      <c r="AT612" s="41" t="str">
        <f t="shared" si="272"/>
        <v/>
      </c>
      <c r="AU612" s="41"/>
      <c r="AV612" s="181" t="e">
        <f t="shared" si="273"/>
        <v>#N/A</v>
      </c>
      <c r="AW612" s="41"/>
      <c r="AX612" s="41">
        <f t="shared" si="274"/>
        <v>0</v>
      </c>
      <c r="AY612" s="41"/>
      <c r="AZ612" s="181">
        <f t="shared" si="275"/>
        <v>0</v>
      </c>
      <c r="BA612" s="41"/>
      <c r="BB612" s="41">
        <f t="shared" si="276"/>
        <v>0</v>
      </c>
      <c r="BC612" s="41"/>
      <c r="BD612" s="181">
        <f t="shared" si="277"/>
        <v>0</v>
      </c>
      <c r="BE612" s="41"/>
      <c r="BF612" s="41">
        <f t="shared" si="278"/>
        <v>0</v>
      </c>
      <c r="BG612" s="41"/>
      <c r="BH612" s="181">
        <f t="shared" si="279"/>
        <v>0</v>
      </c>
      <c r="BJ612" s="41" t="str">
        <f t="shared" si="280"/>
        <v/>
      </c>
      <c r="BK612" s="41"/>
      <c r="BL612" s="181" t="e">
        <f t="shared" si="281"/>
        <v>#N/A</v>
      </c>
      <c r="BM612" s="41"/>
    </row>
    <row r="613" spans="2:65" ht="15.75" customHeight="1">
      <c r="B613" s="231">
        <v>251</v>
      </c>
      <c r="C613" s="17" t="s">
        <v>36</v>
      </c>
      <c r="D613" s="13" t="s">
        <v>67</v>
      </c>
      <c r="E613" s="13"/>
      <c r="F613" s="13"/>
      <c r="G613" s="13"/>
      <c r="H613" s="13"/>
      <c r="I613" s="13"/>
      <c r="J613" s="13"/>
      <c r="K613" s="20"/>
      <c r="L613" s="66" t="s">
        <v>29</v>
      </c>
      <c r="M613" s="125"/>
      <c r="N613" s="81">
        <f>VLOOKUP($B613,'[1]09-10-11'!$A$4:$EA$400,MATCH(N$2, '[1]09-10-11'!$A$4:$EA$4, 0))</f>
        <v>27325</v>
      </c>
      <c r="O613" s="45"/>
      <c r="P613" s="81">
        <f>VLOOKUP($B613,'[1]09-10-11'!$A$4:$EA$400,MATCH(P$2, '[1]09-10-11'!$A$4:$EA$4, 0))</f>
        <v>27325</v>
      </c>
      <c r="Q613" s="81"/>
      <c r="R613" s="81">
        <f>VLOOKUP($B613,'[1]09-10-11'!$A$4:$EA$400,MATCH(R$2, '[1]09-10-11'!$A$4:$EA$4, 0))</f>
        <v>27325</v>
      </c>
      <c r="S613" s="81"/>
      <c r="T613" s="81" t="e">
        <f>VLOOKUP($B613,'[1]09-10-11'!$A$4:$EA$400,MATCH(T$2, '[1]09-10-11'!$A$4:$EA$4, 0))</f>
        <v>#N/A</v>
      </c>
      <c r="U613" s="81"/>
      <c r="V613" s="81">
        <f>VLOOKUP($B613,'[1]09-10-11'!$A$4:$EA$400,MATCH(V$2, '[1]09-10-11'!$A$4:$EA$4, 0))</f>
        <v>27325</v>
      </c>
      <c r="W613" s="81"/>
      <c r="X613" s="81">
        <f>VLOOKUP($B613,'[1]09-10-11'!$A$4:$EA$400,MATCH(X$2, '[1]09-10-11'!$A$4:$EA$4, 0))</f>
        <v>27325</v>
      </c>
      <c r="Y613" s="41"/>
      <c r="Z613" s="81">
        <f t="shared" si="262"/>
        <v>0</v>
      </c>
      <c r="AA613" s="81"/>
      <c r="AB613" s="182">
        <f t="shared" si="263"/>
        <v>0</v>
      </c>
      <c r="AC613" s="156"/>
      <c r="AD613" s="81">
        <f t="shared" si="264"/>
        <v>0</v>
      </c>
      <c r="AE613" s="81"/>
      <c r="AF613" s="182">
        <f t="shared" si="265"/>
        <v>0</v>
      </c>
      <c r="AG613" s="41"/>
      <c r="AH613" s="81">
        <f t="shared" si="266"/>
        <v>0</v>
      </c>
      <c r="AI613" s="81"/>
      <c r="AJ613" s="182">
        <f t="shared" si="267"/>
        <v>0</v>
      </c>
      <c r="AK613" s="156"/>
      <c r="AL613" s="81">
        <f t="shared" si="268"/>
        <v>0</v>
      </c>
      <c r="AM613" s="81"/>
      <c r="AN613" s="182">
        <f t="shared" si="269"/>
        <v>0</v>
      </c>
      <c r="AP613" s="81" t="str">
        <f t="shared" si="270"/>
        <v/>
      </c>
      <c r="AQ613" s="81"/>
      <c r="AR613" s="182" t="e">
        <f t="shared" si="271"/>
        <v>#N/A</v>
      </c>
      <c r="AS613" s="41"/>
      <c r="AT613" s="81" t="str">
        <f t="shared" si="272"/>
        <v/>
      </c>
      <c r="AU613" s="81"/>
      <c r="AV613" s="182" t="e">
        <f t="shared" si="273"/>
        <v>#N/A</v>
      </c>
      <c r="AW613" s="41"/>
      <c r="AX613" s="81">
        <f t="shared" si="274"/>
        <v>0</v>
      </c>
      <c r="AY613" s="81"/>
      <c r="AZ613" s="182">
        <f t="shared" si="275"/>
        <v>0</v>
      </c>
      <c r="BA613" s="41"/>
      <c r="BB613" s="81">
        <f t="shared" si="276"/>
        <v>0</v>
      </c>
      <c r="BC613" s="81"/>
      <c r="BD613" s="182">
        <f t="shared" si="277"/>
        <v>0</v>
      </c>
      <c r="BE613" s="41"/>
      <c r="BF613" s="81">
        <f t="shared" si="278"/>
        <v>0</v>
      </c>
      <c r="BG613" s="81"/>
      <c r="BH613" s="182">
        <f t="shared" si="279"/>
        <v>0</v>
      </c>
      <c r="BJ613" s="81" t="str">
        <f t="shared" si="280"/>
        <v/>
      </c>
      <c r="BK613" s="81"/>
      <c r="BL613" s="182" t="e">
        <f t="shared" si="281"/>
        <v>#N/A</v>
      </c>
      <c r="BM613" s="41"/>
    </row>
    <row r="614" spans="2:65" ht="15.75" customHeight="1">
      <c r="B614" s="231"/>
      <c r="C614" s="13"/>
      <c r="D614" s="13"/>
      <c r="E614" s="13"/>
      <c r="F614" s="13"/>
      <c r="G614" s="13"/>
      <c r="H614" s="13"/>
      <c r="I614" s="13"/>
      <c r="J614" s="13" t="s">
        <v>31</v>
      </c>
      <c r="K614" s="20"/>
      <c r="L614" s="66"/>
      <c r="M614" s="125"/>
      <c r="N614" s="125"/>
      <c r="O614" s="45"/>
      <c r="P614" s="125"/>
      <c r="Q614" s="125"/>
      <c r="R614" s="125"/>
      <c r="S614" s="125"/>
      <c r="T614" s="125"/>
      <c r="U614" s="125"/>
      <c r="V614" s="125"/>
      <c r="W614" s="125"/>
      <c r="X614" s="125"/>
      <c r="Y614" s="125"/>
      <c r="Z614" s="41" t="str">
        <f t="shared" si="262"/>
        <v/>
      </c>
      <c r="AA614" s="125"/>
      <c r="AB614" s="181" t="str">
        <f t="shared" si="263"/>
        <v/>
      </c>
      <c r="AC614" s="161"/>
      <c r="AD614" s="41" t="str">
        <f t="shared" si="264"/>
        <v/>
      </c>
      <c r="AE614" s="125"/>
      <c r="AF614" s="181" t="str">
        <f t="shared" si="265"/>
        <v/>
      </c>
      <c r="AG614" s="125"/>
      <c r="AH614" s="41" t="str">
        <f t="shared" si="266"/>
        <v/>
      </c>
      <c r="AI614" s="125"/>
      <c r="AJ614" s="181" t="str">
        <f t="shared" si="267"/>
        <v/>
      </c>
      <c r="AK614" s="161"/>
      <c r="AL614" s="41" t="str">
        <f t="shared" si="268"/>
        <v/>
      </c>
      <c r="AM614" s="125"/>
      <c r="AN614" s="181" t="str">
        <f t="shared" si="269"/>
        <v/>
      </c>
      <c r="AP614" s="41" t="str">
        <f t="shared" si="270"/>
        <v/>
      </c>
      <c r="AQ614" s="125"/>
      <c r="AR614" s="181" t="str">
        <f t="shared" si="271"/>
        <v/>
      </c>
      <c r="AS614" s="125"/>
      <c r="AT614" s="41" t="str">
        <f t="shared" si="272"/>
        <v/>
      </c>
      <c r="AU614" s="125"/>
      <c r="AV614" s="181" t="str">
        <f t="shared" si="273"/>
        <v/>
      </c>
      <c r="AW614" s="125"/>
      <c r="AX614" s="41" t="str">
        <f t="shared" si="274"/>
        <v/>
      </c>
      <c r="AY614" s="125"/>
      <c r="AZ614" s="181" t="str">
        <f t="shared" si="275"/>
        <v/>
      </c>
      <c r="BA614" s="125"/>
      <c r="BB614" s="41" t="str">
        <f t="shared" si="276"/>
        <v/>
      </c>
      <c r="BC614" s="125"/>
      <c r="BD614" s="181" t="str">
        <f t="shared" si="277"/>
        <v/>
      </c>
      <c r="BE614" s="125"/>
      <c r="BF614" s="41" t="str">
        <f t="shared" si="278"/>
        <v/>
      </c>
      <c r="BG614" s="125"/>
      <c r="BH614" s="181" t="str">
        <f t="shared" si="279"/>
        <v/>
      </c>
      <c r="BJ614" s="41" t="str">
        <f t="shared" si="280"/>
        <v/>
      </c>
      <c r="BK614" s="125"/>
      <c r="BL614" s="181" t="str">
        <f t="shared" si="281"/>
        <v/>
      </c>
      <c r="BM614" s="125"/>
    </row>
    <row r="615" spans="2:65" ht="15.75" customHeight="1">
      <c r="B615" s="231"/>
      <c r="C615" s="13"/>
      <c r="D615" s="13"/>
      <c r="E615" s="13"/>
      <c r="F615" s="13"/>
      <c r="G615" s="53" t="s">
        <v>40</v>
      </c>
      <c r="H615" s="53"/>
      <c r="I615" s="27"/>
      <c r="J615" s="27"/>
      <c r="K615" s="28"/>
      <c r="L615" s="29" t="s">
        <v>29</v>
      </c>
      <c r="M615" s="133"/>
      <c r="N615" s="82">
        <f>SUM(N612+N613)</f>
        <v>221821</v>
      </c>
      <c r="O615" s="83"/>
      <c r="P615" s="82">
        <f>SUM(P612+P613)</f>
        <v>221821</v>
      </c>
      <c r="Q615" s="82"/>
      <c r="R615" s="82">
        <f>SUM(R612+R613)</f>
        <v>221821</v>
      </c>
      <c r="S615" s="82"/>
      <c r="T615" s="82" t="e">
        <f>SUM(T612+T613)</f>
        <v>#N/A</v>
      </c>
      <c r="U615" s="82"/>
      <c r="V615" s="82">
        <f>SUM(V612+V613)</f>
        <v>221821</v>
      </c>
      <c r="W615" s="82"/>
      <c r="X615" s="82">
        <f>SUM(X612+X613)</f>
        <v>221821</v>
      </c>
      <c r="Y615" s="82"/>
      <c r="Z615" s="82">
        <f t="shared" si="262"/>
        <v>0</v>
      </c>
      <c r="AA615" s="82"/>
      <c r="AB615" s="185">
        <f t="shared" si="263"/>
        <v>0</v>
      </c>
      <c r="AC615" s="159"/>
      <c r="AD615" s="82">
        <f t="shared" si="264"/>
        <v>0</v>
      </c>
      <c r="AE615" s="82"/>
      <c r="AF615" s="185">
        <f t="shared" si="265"/>
        <v>0</v>
      </c>
      <c r="AG615" s="82"/>
      <c r="AH615" s="82">
        <f t="shared" si="266"/>
        <v>0</v>
      </c>
      <c r="AI615" s="82"/>
      <c r="AJ615" s="185">
        <f t="shared" si="267"/>
        <v>0</v>
      </c>
      <c r="AK615" s="159"/>
      <c r="AL615" s="82">
        <f t="shared" si="268"/>
        <v>0</v>
      </c>
      <c r="AM615" s="82"/>
      <c r="AN615" s="185">
        <f t="shared" si="269"/>
        <v>0</v>
      </c>
      <c r="AP615" s="82" t="str">
        <f t="shared" si="270"/>
        <v/>
      </c>
      <c r="AQ615" s="82"/>
      <c r="AR615" s="185" t="e">
        <f t="shared" si="271"/>
        <v>#N/A</v>
      </c>
      <c r="AS615" s="82"/>
      <c r="AT615" s="82" t="str">
        <f t="shared" si="272"/>
        <v/>
      </c>
      <c r="AU615" s="82"/>
      <c r="AV615" s="185" t="e">
        <f t="shared" si="273"/>
        <v>#N/A</v>
      </c>
      <c r="AW615" s="82"/>
      <c r="AX615" s="82">
        <f t="shared" si="274"/>
        <v>0</v>
      </c>
      <c r="AY615" s="82"/>
      <c r="AZ615" s="185">
        <f t="shared" si="275"/>
        <v>0</v>
      </c>
      <c r="BA615" s="82"/>
      <c r="BB615" s="82">
        <f t="shared" si="276"/>
        <v>0</v>
      </c>
      <c r="BC615" s="82"/>
      <c r="BD615" s="185">
        <f t="shared" si="277"/>
        <v>0</v>
      </c>
      <c r="BE615" s="82"/>
      <c r="BF615" s="82">
        <f t="shared" si="278"/>
        <v>0</v>
      </c>
      <c r="BG615" s="82"/>
      <c r="BH615" s="185">
        <f t="shared" si="279"/>
        <v>0</v>
      </c>
      <c r="BJ615" s="82" t="str">
        <f t="shared" si="280"/>
        <v/>
      </c>
      <c r="BK615" s="82"/>
      <c r="BL615" s="185" t="e">
        <f t="shared" si="281"/>
        <v>#N/A</v>
      </c>
      <c r="BM615" s="82"/>
    </row>
    <row r="616" spans="2:65" ht="15.75" customHeight="1">
      <c r="B616" s="231"/>
      <c r="C616" s="13"/>
      <c r="D616" s="13"/>
      <c r="E616" s="13"/>
      <c r="F616" s="13"/>
      <c r="G616" s="13"/>
      <c r="H616" s="13"/>
      <c r="I616" s="13"/>
      <c r="J616" s="13"/>
      <c r="K616" s="20"/>
      <c r="L616" s="66"/>
      <c r="M616" s="125"/>
      <c r="N616" s="125"/>
      <c r="O616" s="45"/>
      <c r="P616" s="125"/>
      <c r="Q616" s="125"/>
      <c r="R616" s="125"/>
      <c r="S616" s="125"/>
      <c r="T616" s="125"/>
      <c r="U616" s="125"/>
      <c r="V616" s="125"/>
      <c r="W616" s="125"/>
      <c r="X616" s="125"/>
      <c r="Y616" s="125"/>
      <c r="Z616" s="41" t="str">
        <f t="shared" si="262"/>
        <v/>
      </c>
      <c r="AA616" s="125"/>
      <c r="AB616" s="181" t="str">
        <f t="shared" si="263"/>
        <v/>
      </c>
      <c r="AC616" s="161"/>
      <c r="AD616" s="41" t="str">
        <f t="shared" si="264"/>
        <v/>
      </c>
      <c r="AE616" s="125"/>
      <c r="AF616" s="181" t="str">
        <f t="shared" si="265"/>
        <v/>
      </c>
      <c r="AG616" s="125"/>
      <c r="AH616" s="41" t="str">
        <f t="shared" si="266"/>
        <v/>
      </c>
      <c r="AI616" s="125"/>
      <c r="AJ616" s="181" t="str">
        <f t="shared" si="267"/>
        <v/>
      </c>
      <c r="AK616" s="161"/>
      <c r="AL616" s="41" t="str">
        <f t="shared" si="268"/>
        <v/>
      </c>
      <c r="AM616" s="125"/>
      <c r="AN616" s="181" t="str">
        <f t="shared" si="269"/>
        <v/>
      </c>
      <c r="AP616" s="41" t="str">
        <f t="shared" si="270"/>
        <v/>
      </c>
      <c r="AQ616" s="125"/>
      <c r="AR616" s="181" t="str">
        <f t="shared" si="271"/>
        <v/>
      </c>
      <c r="AS616" s="125"/>
      <c r="AT616" s="41" t="str">
        <f t="shared" si="272"/>
        <v/>
      </c>
      <c r="AU616" s="125"/>
      <c r="AV616" s="181" t="str">
        <f t="shared" si="273"/>
        <v/>
      </c>
      <c r="AW616" s="125"/>
      <c r="AX616" s="41" t="str">
        <f t="shared" si="274"/>
        <v/>
      </c>
      <c r="AY616" s="125"/>
      <c r="AZ616" s="181" t="str">
        <f t="shared" si="275"/>
        <v/>
      </c>
      <c r="BA616" s="125"/>
      <c r="BB616" s="41" t="str">
        <f t="shared" si="276"/>
        <v/>
      </c>
      <c r="BC616" s="125"/>
      <c r="BD616" s="181" t="str">
        <f t="shared" si="277"/>
        <v/>
      </c>
      <c r="BE616" s="125"/>
      <c r="BF616" s="41" t="str">
        <f t="shared" si="278"/>
        <v/>
      </c>
      <c r="BG616" s="125"/>
      <c r="BH616" s="181" t="str">
        <f t="shared" si="279"/>
        <v/>
      </c>
      <c r="BJ616" s="41" t="str">
        <f t="shared" si="280"/>
        <v/>
      </c>
      <c r="BK616" s="125"/>
      <c r="BL616" s="181" t="str">
        <f t="shared" si="281"/>
        <v/>
      </c>
      <c r="BM616" s="125"/>
    </row>
    <row r="617" spans="2:65" ht="15.75" customHeight="1">
      <c r="B617" s="231"/>
      <c r="C617" s="4"/>
      <c r="D617" s="4"/>
      <c r="E617" s="4"/>
      <c r="F617" s="4"/>
      <c r="G617" s="4"/>
      <c r="H617" s="4"/>
      <c r="I617" s="4"/>
      <c r="J617" s="4"/>
      <c r="K617" s="33"/>
      <c r="L617" s="31"/>
      <c r="M617" s="125"/>
      <c r="N617" s="125"/>
      <c r="O617" s="45"/>
      <c r="P617" s="125"/>
      <c r="Q617" s="125"/>
      <c r="R617" s="125"/>
      <c r="S617" s="125"/>
      <c r="T617" s="125"/>
      <c r="U617" s="125"/>
      <c r="V617" s="125"/>
      <c r="W617" s="125"/>
      <c r="X617" s="125"/>
      <c r="Y617" s="125"/>
      <c r="Z617" s="41" t="str">
        <f t="shared" si="262"/>
        <v/>
      </c>
      <c r="AA617" s="125"/>
      <c r="AB617" s="181" t="str">
        <f t="shared" si="263"/>
        <v/>
      </c>
      <c r="AC617" s="161"/>
      <c r="AD617" s="41" t="str">
        <f t="shared" si="264"/>
        <v/>
      </c>
      <c r="AE617" s="125"/>
      <c r="AF617" s="181" t="str">
        <f t="shared" si="265"/>
        <v/>
      </c>
      <c r="AG617" s="125"/>
      <c r="AH617" s="41" t="str">
        <f t="shared" si="266"/>
        <v/>
      </c>
      <c r="AI617" s="125"/>
      <c r="AJ617" s="181" t="str">
        <f t="shared" si="267"/>
        <v/>
      </c>
      <c r="AK617" s="161"/>
      <c r="AL617" s="41" t="str">
        <f t="shared" si="268"/>
        <v/>
      </c>
      <c r="AM617" s="125"/>
      <c r="AN617" s="181" t="str">
        <f t="shared" si="269"/>
        <v/>
      </c>
      <c r="AP617" s="41" t="str">
        <f t="shared" si="270"/>
        <v/>
      </c>
      <c r="AQ617" s="125"/>
      <c r="AR617" s="181" t="str">
        <f t="shared" si="271"/>
        <v/>
      </c>
      <c r="AS617" s="125"/>
      <c r="AT617" s="41" t="str">
        <f t="shared" si="272"/>
        <v/>
      </c>
      <c r="AU617" s="125"/>
      <c r="AV617" s="181" t="str">
        <f t="shared" si="273"/>
        <v/>
      </c>
      <c r="AW617" s="125"/>
      <c r="AX617" s="41" t="str">
        <f t="shared" si="274"/>
        <v/>
      </c>
      <c r="AY617" s="125"/>
      <c r="AZ617" s="181" t="str">
        <f t="shared" si="275"/>
        <v/>
      </c>
      <c r="BA617" s="125"/>
      <c r="BB617" s="41" t="str">
        <f t="shared" si="276"/>
        <v/>
      </c>
      <c r="BC617" s="125"/>
      <c r="BD617" s="181" t="str">
        <f t="shared" si="277"/>
        <v/>
      </c>
      <c r="BE617" s="125"/>
      <c r="BF617" s="41" t="str">
        <f t="shared" si="278"/>
        <v/>
      </c>
      <c r="BG617" s="125"/>
      <c r="BH617" s="181" t="str">
        <f t="shared" si="279"/>
        <v/>
      </c>
      <c r="BJ617" s="41" t="str">
        <f t="shared" si="280"/>
        <v/>
      </c>
      <c r="BK617" s="125"/>
      <c r="BL617" s="181" t="str">
        <f t="shared" si="281"/>
        <v/>
      </c>
      <c r="BM617" s="125"/>
    </row>
    <row r="618" spans="2:65" ht="15.75" customHeight="1">
      <c r="B618" s="231"/>
      <c r="C618" s="16" t="s">
        <v>74</v>
      </c>
      <c r="D618" s="53"/>
      <c r="E618" s="53"/>
      <c r="F618" s="53"/>
      <c r="G618" s="53"/>
      <c r="H618" s="53"/>
      <c r="I618" s="53"/>
      <c r="J618" s="53"/>
      <c r="K618" s="23"/>
      <c r="L618" s="66"/>
      <c r="M618" s="125"/>
      <c r="N618" s="125"/>
      <c r="O618" s="89"/>
      <c r="P618" s="125"/>
      <c r="Q618" s="125"/>
      <c r="R618" s="125"/>
      <c r="S618" s="125"/>
      <c r="T618" s="125"/>
      <c r="U618" s="125"/>
      <c r="V618" s="125"/>
      <c r="W618" s="125"/>
      <c r="X618" s="125"/>
      <c r="Y618" s="125"/>
      <c r="Z618" s="41" t="str">
        <f t="shared" si="262"/>
        <v/>
      </c>
      <c r="AA618" s="125"/>
      <c r="AB618" s="181" t="str">
        <f t="shared" si="263"/>
        <v/>
      </c>
      <c r="AC618" s="161"/>
      <c r="AD618" s="41" t="str">
        <f t="shared" si="264"/>
        <v/>
      </c>
      <c r="AE618" s="125"/>
      <c r="AF618" s="181" t="str">
        <f t="shared" si="265"/>
        <v/>
      </c>
      <c r="AG618" s="125"/>
      <c r="AH618" s="41" t="str">
        <f t="shared" si="266"/>
        <v/>
      </c>
      <c r="AI618" s="125"/>
      <c r="AJ618" s="181" t="str">
        <f t="shared" si="267"/>
        <v/>
      </c>
      <c r="AK618" s="161"/>
      <c r="AL618" s="41" t="str">
        <f t="shared" si="268"/>
        <v/>
      </c>
      <c r="AM618" s="125"/>
      <c r="AN618" s="181" t="str">
        <f t="shared" si="269"/>
        <v/>
      </c>
      <c r="AP618" s="41" t="str">
        <f t="shared" si="270"/>
        <v/>
      </c>
      <c r="AQ618" s="125"/>
      <c r="AR618" s="181" t="str">
        <f t="shared" si="271"/>
        <v/>
      </c>
      <c r="AS618" s="125"/>
      <c r="AT618" s="41" t="str">
        <f t="shared" si="272"/>
        <v/>
      </c>
      <c r="AU618" s="125"/>
      <c r="AV618" s="181" t="str">
        <f t="shared" si="273"/>
        <v/>
      </c>
      <c r="AW618" s="125"/>
      <c r="AX618" s="41" t="str">
        <f t="shared" si="274"/>
        <v/>
      </c>
      <c r="AY618" s="125"/>
      <c r="AZ618" s="181" t="str">
        <f t="shared" si="275"/>
        <v/>
      </c>
      <c r="BA618" s="125"/>
      <c r="BB618" s="41" t="str">
        <f t="shared" si="276"/>
        <v/>
      </c>
      <c r="BC618" s="125"/>
      <c r="BD618" s="181" t="str">
        <f t="shared" si="277"/>
        <v/>
      </c>
      <c r="BE618" s="125"/>
      <c r="BF618" s="41" t="str">
        <f t="shared" si="278"/>
        <v/>
      </c>
      <c r="BG618" s="125"/>
      <c r="BH618" s="181" t="str">
        <f t="shared" si="279"/>
        <v/>
      </c>
      <c r="BJ618" s="41" t="str">
        <f t="shared" si="280"/>
        <v/>
      </c>
      <c r="BK618" s="125"/>
      <c r="BL618" s="181" t="str">
        <f t="shared" si="281"/>
        <v/>
      </c>
      <c r="BM618" s="125"/>
    </row>
    <row r="619" spans="2:65" ht="15.75" customHeight="1">
      <c r="B619" s="231"/>
      <c r="C619" s="53"/>
      <c r="D619" s="16" t="s">
        <v>75</v>
      </c>
      <c r="E619" s="53"/>
      <c r="F619" s="53"/>
      <c r="G619" s="53"/>
      <c r="H619" s="53"/>
      <c r="I619" s="53"/>
      <c r="J619" s="53"/>
      <c r="K619" s="23"/>
      <c r="L619" s="66"/>
      <c r="M619" s="125"/>
      <c r="N619" s="125"/>
      <c r="O619" s="89"/>
      <c r="P619" s="125"/>
      <c r="Q619" s="125"/>
      <c r="R619" s="125"/>
      <c r="S619" s="125"/>
      <c r="T619" s="125"/>
      <c r="U619" s="125"/>
      <c r="V619" s="125"/>
      <c r="W619" s="125"/>
      <c r="X619" s="125"/>
      <c r="Y619" s="125"/>
      <c r="Z619" s="41" t="str">
        <f t="shared" si="262"/>
        <v/>
      </c>
      <c r="AA619" s="125"/>
      <c r="AB619" s="181" t="str">
        <f t="shared" si="263"/>
        <v/>
      </c>
      <c r="AC619" s="161"/>
      <c r="AD619" s="41" t="str">
        <f t="shared" si="264"/>
        <v/>
      </c>
      <c r="AE619" s="125"/>
      <c r="AF619" s="181" t="str">
        <f t="shared" si="265"/>
        <v/>
      </c>
      <c r="AG619" s="125"/>
      <c r="AH619" s="41" t="str">
        <f t="shared" si="266"/>
        <v/>
      </c>
      <c r="AI619" s="125"/>
      <c r="AJ619" s="181" t="str">
        <f t="shared" si="267"/>
        <v/>
      </c>
      <c r="AK619" s="161"/>
      <c r="AL619" s="41" t="str">
        <f t="shared" si="268"/>
        <v/>
      </c>
      <c r="AM619" s="125"/>
      <c r="AN619" s="181" t="str">
        <f t="shared" si="269"/>
        <v/>
      </c>
      <c r="AP619" s="41" t="str">
        <f t="shared" si="270"/>
        <v/>
      </c>
      <c r="AQ619" s="125"/>
      <c r="AR619" s="181" t="str">
        <f t="shared" si="271"/>
        <v/>
      </c>
      <c r="AS619" s="125"/>
      <c r="AT619" s="41" t="str">
        <f t="shared" si="272"/>
        <v/>
      </c>
      <c r="AU619" s="125"/>
      <c r="AV619" s="181" t="str">
        <f t="shared" si="273"/>
        <v/>
      </c>
      <c r="AW619" s="125"/>
      <c r="AX619" s="41" t="str">
        <f t="shared" si="274"/>
        <v/>
      </c>
      <c r="AY619" s="125"/>
      <c r="AZ619" s="181" t="str">
        <f t="shared" si="275"/>
        <v/>
      </c>
      <c r="BA619" s="125"/>
      <c r="BB619" s="41" t="str">
        <f t="shared" si="276"/>
        <v/>
      </c>
      <c r="BC619" s="125"/>
      <c r="BD619" s="181" t="str">
        <f t="shared" si="277"/>
        <v/>
      </c>
      <c r="BE619" s="125"/>
      <c r="BF619" s="41" t="str">
        <f t="shared" si="278"/>
        <v/>
      </c>
      <c r="BG619" s="125"/>
      <c r="BH619" s="181" t="str">
        <f t="shared" si="279"/>
        <v/>
      </c>
      <c r="BJ619" s="41" t="str">
        <f t="shared" si="280"/>
        <v/>
      </c>
      <c r="BK619" s="125"/>
      <c r="BL619" s="181" t="str">
        <f t="shared" si="281"/>
        <v/>
      </c>
      <c r="BM619" s="125"/>
    </row>
    <row r="620" spans="2:65" ht="15.75" customHeight="1">
      <c r="C620" s="13"/>
      <c r="D620" s="13"/>
      <c r="E620" s="13"/>
      <c r="F620" s="13"/>
      <c r="G620" s="13"/>
      <c r="H620" s="13"/>
      <c r="I620" s="13"/>
      <c r="J620" s="13"/>
      <c r="K620" s="23"/>
      <c r="L620" s="66"/>
      <c r="M620" s="125"/>
      <c r="N620" s="125"/>
      <c r="O620" s="89"/>
      <c r="P620" s="125"/>
      <c r="Q620" s="125"/>
      <c r="R620" s="125"/>
      <c r="S620" s="125"/>
      <c r="T620" s="125"/>
      <c r="U620" s="125"/>
      <c r="V620" s="125"/>
      <c r="W620" s="125"/>
      <c r="X620" s="125"/>
      <c r="Y620" s="125"/>
      <c r="Z620" s="100" t="str">
        <f t="shared" si="262"/>
        <v/>
      </c>
      <c r="AA620" s="125"/>
      <c r="AB620" s="183" t="str">
        <f t="shared" si="263"/>
        <v/>
      </c>
      <c r="AC620" s="169"/>
      <c r="AD620" s="100" t="str">
        <f t="shared" si="264"/>
        <v/>
      </c>
      <c r="AE620" s="125"/>
      <c r="AF620" s="183" t="str">
        <f t="shared" si="265"/>
        <v/>
      </c>
      <c r="AG620" s="125"/>
      <c r="AH620" s="41" t="str">
        <f t="shared" si="266"/>
        <v/>
      </c>
      <c r="AI620" s="125"/>
      <c r="AJ620" s="183" t="str">
        <f t="shared" si="267"/>
        <v/>
      </c>
      <c r="AK620" s="169"/>
      <c r="AL620" s="41" t="str">
        <f t="shared" si="268"/>
        <v/>
      </c>
      <c r="AM620" s="125"/>
      <c r="AN620" s="181" t="str">
        <f t="shared" si="269"/>
        <v/>
      </c>
      <c r="AP620" s="41" t="str">
        <f t="shared" si="270"/>
        <v/>
      </c>
      <c r="AQ620" s="125"/>
      <c r="AR620" s="181" t="str">
        <f t="shared" si="271"/>
        <v/>
      </c>
      <c r="AS620" s="125"/>
      <c r="AT620" s="100" t="str">
        <f t="shared" si="272"/>
        <v/>
      </c>
      <c r="AU620" s="125"/>
      <c r="AV620" s="183" t="str">
        <f t="shared" si="273"/>
        <v/>
      </c>
      <c r="AW620" s="125"/>
      <c r="AX620" s="100" t="str">
        <f t="shared" si="274"/>
        <v/>
      </c>
      <c r="AY620" s="125"/>
      <c r="AZ620" s="183" t="str">
        <f t="shared" si="275"/>
        <v/>
      </c>
      <c r="BA620" s="125"/>
      <c r="BB620" s="100" t="str">
        <f t="shared" si="276"/>
        <v/>
      </c>
      <c r="BC620" s="125"/>
      <c r="BD620" s="183" t="str">
        <f t="shared" si="277"/>
        <v/>
      </c>
      <c r="BE620" s="125"/>
      <c r="BF620" s="41" t="str">
        <f t="shared" si="278"/>
        <v/>
      </c>
      <c r="BG620" s="125"/>
      <c r="BH620" s="181" t="str">
        <f t="shared" si="279"/>
        <v/>
      </c>
      <c r="BJ620" s="41" t="str">
        <f t="shared" si="280"/>
        <v/>
      </c>
      <c r="BK620" s="125"/>
      <c r="BL620" s="181" t="str">
        <f t="shared" si="281"/>
        <v/>
      </c>
      <c r="BM620" s="125"/>
    </row>
    <row r="621" spans="2:65" ht="15.75" customHeight="1">
      <c r="B621" s="231">
        <v>252</v>
      </c>
      <c r="C621" s="19" t="s">
        <v>35</v>
      </c>
      <c r="D621" s="13" t="s">
        <v>3</v>
      </c>
      <c r="E621" s="13"/>
      <c r="F621" s="13"/>
      <c r="G621" s="13"/>
      <c r="H621" s="13"/>
      <c r="I621" s="13"/>
      <c r="J621" s="13"/>
      <c r="K621" s="23"/>
      <c r="L621" s="66" t="s">
        <v>29</v>
      </c>
      <c r="M621" s="125"/>
      <c r="N621" s="41">
        <f>VLOOKUP($B621,'[1]09-10-11'!$A$4:$EA$400,MATCH(N$2, '[1]09-10-11'!$A$4:$EA$4, 0))</f>
        <v>435</v>
      </c>
      <c r="O621" s="45"/>
      <c r="P621" s="41">
        <f>VLOOKUP($B621,'[1]09-10-11'!$A$4:$EA$400,MATCH(P$2, '[1]09-10-11'!$A$4:$EA$4, 0))</f>
        <v>450</v>
      </c>
      <c r="Q621" s="41"/>
      <c r="R621" s="41">
        <f>VLOOKUP($B621,'[1]09-10-11'!$A$4:$EA$400,MATCH(R$2, '[1]09-10-11'!$A$4:$EA$4, 0))</f>
        <v>435</v>
      </c>
      <c r="S621" s="41"/>
      <c r="T621" s="41" t="e">
        <f>VLOOKUP($B621,'[1]09-10-11'!$A$4:$EA$400,MATCH(T$2, '[1]09-10-11'!$A$4:$EA$4, 0))</f>
        <v>#N/A</v>
      </c>
      <c r="U621" s="41"/>
      <c r="V621" s="41">
        <f>VLOOKUP($B621,'[1]09-10-11'!$A$4:$EA$400,MATCH(V$2, '[1]09-10-11'!$A$4:$EA$4, 0))</f>
        <v>435</v>
      </c>
      <c r="W621" s="41"/>
      <c r="X621" s="41">
        <f>VLOOKUP($B621,'[1]09-10-11'!$A$4:$EA$400,MATCH(X$2, '[1]09-10-11'!$A$4:$EA$4, 0))</f>
        <v>457</v>
      </c>
      <c r="Y621" s="41"/>
      <c r="Z621" s="100">
        <f t="shared" si="262"/>
        <v>22</v>
      </c>
      <c r="AA621" s="100"/>
      <c r="AB621" s="183">
        <f t="shared" si="263"/>
        <v>5.0574712643678188E-2</v>
      </c>
      <c r="AC621" s="169"/>
      <c r="AD621" s="100">
        <f t="shared" si="264"/>
        <v>7</v>
      </c>
      <c r="AE621" s="100"/>
      <c r="AF621" s="183">
        <f t="shared" si="265"/>
        <v>1.5555555555555545E-2</v>
      </c>
      <c r="AG621" s="100"/>
      <c r="AH621" s="41">
        <f t="shared" si="266"/>
        <v>22</v>
      </c>
      <c r="AI621" s="41"/>
      <c r="AJ621" s="183">
        <f t="shared" si="267"/>
        <v>5.0574712643678188E-2</v>
      </c>
      <c r="AK621" s="169"/>
      <c r="AL621" s="41">
        <f t="shared" si="268"/>
        <v>22</v>
      </c>
      <c r="AM621" s="100"/>
      <c r="AN621" s="181">
        <f t="shared" si="269"/>
        <v>5.0574712643678188E-2</v>
      </c>
      <c r="AP621" s="41" t="str">
        <f t="shared" si="270"/>
        <v/>
      </c>
      <c r="AQ621" s="100"/>
      <c r="AR621" s="181" t="e">
        <f t="shared" si="271"/>
        <v>#N/A</v>
      </c>
      <c r="AS621" s="100"/>
      <c r="AT621" s="100" t="str">
        <f t="shared" si="272"/>
        <v/>
      </c>
      <c r="AU621" s="100"/>
      <c r="AV621" s="183" t="e">
        <f t="shared" si="273"/>
        <v>#N/A</v>
      </c>
      <c r="AW621" s="100"/>
      <c r="AX621" s="100">
        <f t="shared" si="274"/>
        <v>0</v>
      </c>
      <c r="AY621" s="100"/>
      <c r="AZ621" s="183">
        <f t="shared" si="275"/>
        <v>0</v>
      </c>
      <c r="BA621" s="100"/>
      <c r="BB621" s="100">
        <f t="shared" si="276"/>
        <v>-15</v>
      </c>
      <c r="BC621" s="100"/>
      <c r="BD621" s="183">
        <f t="shared" si="277"/>
        <v>-3.3333333333333326E-2</v>
      </c>
      <c r="BE621" s="100"/>
      <c r="BF621" s="41">
        <f t="shared" si="278"/>
        <v>0</v>
      </c>
      <c r="BG621" s="100"/>
      <c r="BH621" s="181">
        <f t="shared" si="279"/>
        <v>0</v>
      </c>
      <c r="BJ621" s="41" t="str">
        <f t="shared" si="280"/>
        <v/>
      </c>
      <c r="BK621" s="100"/>
      <c r="BL621" s="181" t="e">
        <f t="shared" si="281"/>
        <v>#N/A</v>
      </c>
      <c r="BM621" s="100"/>
    </row>
    <row r="622" spans="2:65" ht="15.75" customHeight="1">
      <c r="B622" s="231">
        <v>253</v>
      </c>
      <c r="C622" s="17" t="s">
        <v>36</v>
      </c>
      <c r="D622" s="13" t="s">
        <v>137</v>
      </c>
      <c r="E622" s="13"/>
      <c r="F622" s="13"/>
      <c r="G622" s="13"/>
      <c r="H622" s="13"/>
      <c r="I622" s="13"/>
      <c r="J622" s="13"/>
      <c r="K622" s="23"/>
      <c r="L622" s="66" t="s">
        <v>33</v>
      </c>
      <c r="M622" s="125"/>
      <c r="N622" s="81">
        <f>VLOOKUP($B622,'[1]09-10-11'!$A$4:$EA$400,MATCH(N$2, '[1]09-10-11'!$A$4:$EA$4, 0))</f>
        <v>18</v>
      </c>
      <c r="O622" s="45"/>
      <c r="P622" s="81">
        <f>VLOOKUP($B622,'[1]09-10-11'!$A$4:$EA$400,MATCH(P$2, '[1]09-10-11'!$A$4:$EA$4, 0))</f>
        <v>0</v>
      </c>
      <c r="Q622" s="81"/>
      <c r="R622" s="81">
        <f>VLOOKUP($B622,'[1]09-10-11'!$A$4:$EA$400,MATCH(R$2, '[1]09-10-11'!$A$4:$EA$4, 0))</f>
        <v>0</v>
      </c>
      <c r="S622" s="81"/>
      <c r="T622" s="81" t="e">
        <f>VLOOKUP($B622,'[1]09-10-11'!$A$4:$EA$400,MATCH(T$2, '[1]09-10-11'!$A$4:$EA$4, 0))</f>
        <v>#N/A</v>
      </c>
      <c r="U622" s="81"/>
      <c r="V622" s="81">
        <f>VLOOKUP($B622,'[1]09-10-11'!$A$4:$EA$400,MATCH(V$2, '[1]09-10-11'!$A$4:$EA$4, 0))</f>
        <v>0</v>
      </c>
      <c r="W622" s="81"/>
      <c r="X622" s="81">
        <f>VLOOKUP($B622,'[1]09-10-11'!$A$4:$EA$400,MATCH(X$2, '[1]09-10-11'!$A$4:$EA$4, 0))</f>
        <v>0</v>
      </c>
      <c r="Y622" s="41"/>
      <c r="Z622" s="172">
        <f t="shared" si="262"/>
        <v>0</v>
      </c>
      <c r="AA622" s="172"/>
      <c r="AB622" s="184" t="str">
        <f t="shared" si="263"/>
        <v>---</v>
      </c>
      <c r="AC622" s="170"/>
      <c r="AD622" s="172">
        <f t="shared" si="264"/>
        <v>0</v>
      </c>
      <c r="AE622" s="172"/>
      <c r="AF622" s="184" t="str">
        <f t="shared" si="265"/>
        <v>---</v>
      </c>
      <c r="AG622" s="100"/>
      <c r="AH622" s="81">
        <f t="shared" si="266"/>
        <v>-18</v>
      </c>
      <c r="AI622" s="81"/>
      <c r="AJ622" s="184">
        <f t="shared" si="267"/>
        <v>-1</v>
      </c>
      <c r="AK622" s="170"/>
      <c r="AL622" s="172">
        <f t="shared" si="268"/>
        <v>0</v>
      </c>
      <c r="AM622" s="172"/>
      <c r="AN622" s="184" t="str">
        <f t="shared" si="269"/>
        <v>---</v>
      </c>
      <c r="AP622" s="81" t="str">
        <f t="shared" si="270"/>
        <v/>
      </c>
      <c r="AQ622" s="172"/>
      <c r="AR622" s="184" t="e">
        <f t="shared" si="271"/>
        <v>#N/A</v>
      </c>
      <c r="AS622" s="100"/>
      <c r="AT622" s="172" t="str">
        <f t="shared" si="272"/>
        <v/>
      </c>
      <c r="AU622" s="172"/>
      <c r="AV622" s="184" t="e">
        <f t="shared" si="273"/>
        <v>#N/A</v>
      </c>
      <c r="AW622" s="100"/>
      <c r="AX622" s="172">
        <f t="shared" si="274"/>
        <v>-18</v>
      </c>
      <c r="AY622" s="172"/>
      <c r="AZ622" s="184">
        <f t="shared" si="275"/>
        <v>-1</v>
      </c>
      <c r="BA622" s="100"/>
      <c r="BB622" s="172">
        <f t="shared" si="276"/>
        <v>0</v>
      </c>
      <c r="BC622" s="172"/>
      <c r="BD622" s="184" t="str">
        <f t="shared" si="277"/>
        <v>---</v>
      </c>
      <c r="BE622" s="100"/>
      <c r="BF622" s="172">
        <f t="shared" si="278"/>
        <v>0</v>
      </c>
      <c r="BG622" s="172"/>
      <c r="BH622" s="184" t="str">
        <f t="shared" si="279"/>
        <v>---</v>
      </c>
      <c r="BJ622" s="81" t="str">
        <f t="shared" si="280"/>
        <v/>
      </c>
      <c r="BK622" s="172"/>
      <c r="BL622" s="184" t="e">
        <f t="shared" si="281"/>
        <v>#N/A</v>
      </c>
      <c r="BM622" s="100"/>
    </row>
    <row r="623" spans="2:65" ht="15.75" customHeight="1">
      <c r="B623" s="231"/>
      <c r="C623" s="13"/>
      <c r="D623" s="13"/>
      <c r="E623" s="13"/>
      <c r="F623" s="13"/>
      <c r="G623" s="13"/>
      <c r="H623" s="13"/>
      <c r="I623" s="13"/>
      <c r="J623" s="13"/>
      <c r="K623" s="23"/>
      <c r="L623" s="66"/>
      <c r="M623" s="125"/>
      <c r="N623" s="125"/>
      <c r="O623" s="45"/>
      <c r="P623" s="125"/>
      <c r="Q623" s="125"/>
      <c r="R623" s="125"/>
      <c r="S623" s="125"/>
      <c r="T623" s="125"/>
      <c r="U623" s="125"/>
      <c r="V623" s="125"/>
      <c r="W623" s="125"/>
      <c r="X623" s="125"/>
      <c r="Y623" s="125"/>
      <c r="Z623" s="100" t="str">
        <f t="shared" si="262"/>
        <v/>
      </c>
      <c r="AA623" s="125"/>
      <c r="AB623" s="183" t="str">
        <f t="shared" si="263"/>
        <v/>
      </c>
      <c r="AC623" s="169"/>
      <c r="AD623" s="100" t="str">
        <f t="shared" si="264"/>
        <v/>
      </c>
      <c r="AE623" s="125"/>
      <c r="AF623" s="183" t="str">
        <f t="shared" si="265"/>
        <v/>
      </c>
      <c r="AG623" s="125"/>
      <c r="AH623" s="41" t="str">
        <f t="shared" si="266"/>
        <v/>
      </c>
      <c r="AI623" s="125"/>
      <c r="AJ623" s="183" t="str">
        <f t="shared" si="267"/>
        <v/>
      </c>
      <c r="AK623" s="169"/>
      <c r="AL623" s="41" t="str">
        <f t="shared" si="268"/>
        <v/>
      </c>
      <c r="AM623" s="125"/>
      <c r="AN623" s="181" t="str">
        <f t="shared" si="269"/>
        <v/>
      </c>
      <c r="AP623" s="41" t="str">
        <f t="shared" si="270"/>
        <v/>
      </c>
      <c r="AQ623" s="125"/>
      <c r="AR623" s="181" t="str">
        <f t="shared" si="271"/>
        <v/>
      </c>
      <c r="AS623" s="125"/>
      <c r="AT623" s="100" t="str">
        <f t="shared" si="272"/>
        <v/>
      </c>
      <c r="AU623" s="125"/>
      <c r="AV623" s="183" t="str">
        <f t="shared" si="273"/>
        <v/>
      </c>
      <c r="AW623" s="125"/>
      <c r="AX623" s="100" t="str">
        <f t="shared" si="274"/>
        <v/>
      </c>
      <c r="AY623" s="125"/>
      <c r="AZ623" s="183" t="str">
        <f t="shared" si="275"/>
        <v/>
      </c>
      <c r="BA623" s="125"/>
      <c r="BB623" s="100" t="str">
        <f t="shared" si="276"/>
        <v/>
      </c>
      <c r="BC623" s="125"/>
      <c r="BD623" s="183" t="str">
        <f t="shared" si="277"/>
        <v/>
      </c>
      <c r="BE623" s="125"/>
      <c r="BF623" s="41" t="str">
        <f t="shared" si="278"/>
        <v/>
      </c>
      <c r="BG623" s="125"/>
      <c r="BH623" s="181" t="str">
        <f t="shared" si="279"/>
        <v/>
      </c>
      <c r="BJ623" s="41" t="str">
        <f t="shared" si="280"/>
        <v/>
      </c>
      <c r="BK623" s="125"/>
      <c r="BL623" s="181" t="str">
        <f t="shared" si="281"/>
        <v/>
      </c>
      <c r="BM623" s="125"/>
    </row>
    <row r="624" spans="2:65" ht="15.75" customHeight="1">
      <c r="B624" s="231"/>
      <c r="C624" s="19"/>
      <c r="D624" s="13"/>
      <c r="E624" s="13"/>
      <c r="F624" s="13"/>
      <c r="G624" s="53" t="s">
        <v>40</v>
      </c>
      <c r="H624" s="53"/>
      <c r="I624" s="53"/>
      <c r="J624" s="53"/>
      <c r="K624" s="28"/>
      <c r="L624" s="29"/>
      <c r="M624" s="133"/>
      <c r="N624" s="82">
        <f>SUM(N626+N625)</f>
        <v>453</v>
      </c>
      <c r="O624" s="83"/>
      <c r="P624" s="82">
        <f>SUM(P626+P625)</f>
        <v>450</v>
      </c>
      <c r="Q624" s="82"/>
      <c r="R624" s="82">
        <f>SUM(R626+R625)</f>
        <v>435</v>
      </c>
      <c r="S624" s="82"/>
      <c r="T624" s="82" t="e">
        <f>SUM(T626+T625)</f>
        <v>#N/A</v>
      </c>
      <c r="U624" s="82"/>
      <c r="V624" s="82">
        <f>SUM(V626+V625)</f>
        <v>435</v>
      </c>
      <c r="W624" s="82"/>
      <c r="X624" s="82">
        <f>SUM(X626+X625)</f>
        <v>457</v>
      </c>
      <c r="Y624" s="82"/>
      <c r="Z624" s="173">
        <f t="shared" si="262"/>
        <v>22</v>
      </c>
      <c r="AA624" s="173"/>
      <c r="AB624" s="186">
        <f t="shared" si="263"/>
        <v>5.0574712643678188E-2</v>
      </c>
      <c r="AC624" s="171"/>
      <c r="AD624" s="173">
        <f t="shared" si="264"/>
        <v>7</v>
      </c>
      <c r="AE624" s="173"/>
      <c r="AF624" s="186">
        <f t="shared" si="265"/>
        <v>1.5555555555555545E-2</v>
      </c>
      <c r="AG624" s="173"/>
      <c r="AH624" s="82">
        <f t="shared" si="266"/>
        <v>4</v>
      </c>
      <c r="AI624" s="82"/>
      <c r="AJ624" s="186">
        <f t="shared" si="267"/>
        <v>8.8300220750552327E-3</v>
      </c>
      <c r="AK624" s="171"/>
      <c r="AL624" s="82">
        <f t="shared" si="268"/>
        <v>22</v>
      </c>
      <c r="AM624" s="173"/>
      <c r="AN624" s="185">
        <f t="shared" si="269"/>
        <v>5.0574712643678188E-2</v>
      </c>
      <c r="AP624" s="82" t="str">
        <f t="shared" si="270"/>
        <v/>
      </c>
      <c r="AQ624" s="173"/>
      <c r="AR624" s="185" t="e">
        <f t="shared" si="271"/>
        <v>#N/A</v>
      </c>
      <c r="AS624" s="173"/>
      <c r="AT624" s="173" t="str">
        <f t="shared" si="272"/>
        <v/>
      </c>
      <c r="AU624" s="173"/>
      <c r="AV624" s="186" t="e">
        <f t="shared" si="273"/>
        <v>#N/A</v>
      </c>
      <c r="AW624" s="173"/>
      <c r="AX624" s="173">
        <f t="shared" si="274"/>
        <v>-18</v>
      </c>
      <c r="AY624" s="173"/>
      <c r="AZ624" s="186">
        <f t="shared" si="275"/>
        <v>-3.9735099337748325E-2</v>
      </c>
      <c r="BA624" s="173"/>
      <c r="BB624" s="173">
        <f t="shared" si="276"/>
        <v>-15</v>
      </c>
      <c r="BC624" s="173"/>
      <c r="BD624" s="186">
        <f t="shared" si="277"/>
        <v>-3.3333333333333326E-2</v>
      </c>
      <c r="BE624" s="173"/>
      <c r="BF624" s="82">
        <f t="shared" si="278"/>
        <v>0</v>
      </c>
      <c r="BG624" s="173"/>
      <c r="BH624" s="185">
        <f t="shared" si="279"/>
        <v>0</v>
      </c>
      <c r="BJ624" s="82" t="str">
        <f t="shared" si="280"/>
        <v/>
      </c>
      <c r="BK624" s="173"/>
      <c r="BL624" s="185" t="e">
        <f t="shared" si="281"/>
        <v>#N/A</v>
      </c>
      <c r="BM624" s="173"/>
    </row>
    <row r="625" spans="2:65" ht="15.75" customHeight="1">
      <c r="B625" s="231"/>
      <c r="C625" s="19"/>
      <c r="D625" s="13"/>
      <c r="E625" s="13"/>
      <c r="F625" s="13"/>
      <c r="G625" s="13"/>
      <c r="H625" s="13" t="s">
        <v>58</v>
      </c>
      <c r="I625" s="13"/>
      <c r="J625" s="13"/>
      <c r="K625" s="23"/>
      <c r="L625" s="66" t="s">
        <v>29</v>
      </c>
      <c r="M625" s="125"/>
      <c r="N625" s="41">
        <f>N621</f>
        <v>435</v>
      </c>
      <c r="O625" s="45"/>
      <c r="P625" s="41">
        <f>P621</f>
        <v>450</v>
      </c>
      <c r="Q625" s="41"/>
      <c r="R625" s="41">
        <f>R621</f>
        <v>435</v>
      </c>
      <c r="S625" s="41"/>
      <c r="T625" s="41" t="e">
        <f>T621</f>
        <v>#N/A</v>
      </c>
      <c r="U625" s="41"/>
      <c r="V625" s="41">
        <f>V621</f>
        <v>435</v>
      </c>
      <c r="W625" s="41"/>
      <c r="X625" s="41">
        <f>X621</f>
        <v>457</v>
      </c>
      <c r="Y625" s="41"/>
      <c r="Z625" s="100">
        <f t="shared" si="262"/>
        <v>22</v>
      </c>
      <c r="AA625" s="100"/>
      <c r="AB625" s="183">
        <f t="shared" si="263"/>
        <v>5.0574712643678188E-2</v>
      </c>
      <c r="AC625" s="169"/>
      <c r="AD625" s="100">
        <f t="shared" si="264"/>
        <v>7</v>
      </c>
      <c r="AE625" s="100"/>
      <c r="AF625" s="183">
        <f t="shared" si="265"/>
        <v>1.5555555555555545E-2</v>
      </c>
      <c r="AG625" s="100"/>
      <c r="AH625" s="41">
        <f t="shared" si="266"/>
        <v>22</v>
      </c>
      <c r="AI625" s="41"/>
      <c r="AJ625" s="183">
        <f t="shared" si="267"/>
        <v>5.0574712643678188E-2</v>
      </c>
      <c r="AK625" s="169"/>
      <c r="AL625" s="41">
        <f t="shared" si="268"/>
        <v>22</v>
      </c>
      <c r="AM625" s="100"/>
      <c r="AN625" s="181">
        <f t="shared" si="269"/>
        <v>5.0574712643678188E-2</v>
      </c>
      <c r="AP625" s="41" t="str">
        <f t="shared" si="270"/>
        <v/>
      </c>
      <c r="AQ625" s="100"/>
      <c r="AR625" s="181" t="e">
        <f t="shared" si="271"/>
        <v>#N/A</v>
      </c>
      <c r="AS625" s="100"/>
      <c r="AT625" s="100" t="str">
        <f t="shared" si="272"/>
        <v/>
      </c>
      <c r="AU625" s="100"/>
      <c r="AV625" s="183" t="e">
        <f t="shared" si="273"/>
        <v>#N/A</v>
      </c>
      <c r="AW625" s="100"/>
      <c r="AX625" s="100">
        <f t="shared" si="274"/>
        <v>0</v>
      </c>
      <c r="AY625" s="100"/>
      <c r="AZ625" s="183">
        <f t="shared" si="275"/>
        <v>0</v>
      </c>
      <c r="BA625" s="100"/>
      <c r="BB625" s="100">
        <f t="shared" si="276"/>
        <v>-15</v>
      </c>
      <c r="BC625" s="100"/>
      <c r="BD625" s="183">
        <f t="shared" si="277"/>
        <v>-3.3333333333333326E-2</v>
      </c>
      <c r="BE625" s="100"/>
      <c r="BF625" s="41">
        <f t="shared" si="278"/>
        <v>0</v>
      </c>
      <c r="BG625" s="100"/>
      <c r="BH625" s="181">
        <f t="shared" si="279"/>
        <v>0</v>
      </c>
      <c r="BJ625" s="41" t="str">
        <f t="shared" si="280"/>
        <v/>
      </c>
      <c r="BK625" s="100"/>
      <c r="BL625" s="181" t="e">
        <f t="shared" si="281"/>
        <v>#N/A</v>
      </c>
      <c r="BM625" s="100"/>
    </row>
    <row r="626" spans="2:65" ht="15.75" customHeight="1">
      <c r="B626" s="231"/>
      <c r="C626" s="19"/>
      <c r="D626" s="13"/>
      <c r="E626" s="13"/>
      <c r="F626" s="13"/>
      <c r="G626" s="13"/>
      <c r="H626" s="13" t="s">
        <v>72</v>
      </c>
      <c r="I626" s="13"/>
      <c r="J626" s="13"/>
      <c r="K626" s="23"/>
      <c r="L626" s="66" t="s">
        <v>33</v>
      </c>
      <c r="M626" s="125"/>
      <c r="N626" s="41">
        <f>N622</f>
        <v>18</v>
      </c>
      <c r="O626" s="35"/>
      <c r="P626" s="41">
        <f>P622</f>
        <v>0</v>
      </c>
      <c r="Q626" s="41"/>
      <c r="R626" s="41">
        <f>R622</f>
        <v>0</v>
      </c>
      <c r="S626" s="41"/>
      <c r="T626" s="41" t="e">
        <f>T622</f>
        <v>#N/A</v>
      </c>
      <c r="U626" s="41"/>
      <c r="V626" s="41">
        <f>V622</f>
        <v>0</v>
      </c>
      <c r="W626" s="41"/>
      <c r="X626" s="41">
        <f>X622</f>
        <v>0</v>
      </c>
      <c r="Y626" s="41"/>
      <c r="Z626" s="100">
        <f t="shared" si="262"/>
        <v>0</v>
      </c>
      <c r="AA626" s="100"/>
      <c r="AB626" s="183" t="str">
        <f t="shared" si="263"/>
        <v>---</v>
      </c>
      <c r="AC626" s="169"/>
      <c r="AD626" s="100">
        <f t="shared" si="264"/>
        <v>0</v>
      </c>
      <c r="AE626" s="100"/>
      <c r="AF626" s="183" t="str">
        <f t="shared" si="265"/>
        <v>---</v>
      </c>
      <c r="AG626" s="100"/>
      <c r="AH626" s="41">
        <f t="shared" si="266"/>
        <v>-18</v>
      </c>
      <c r="AI626" s="41"/>
      <c r="AJ626" s="183">
        <f t="shared" si="267"/>
        <v>-1</v>
      </c>
      <c r="AK626" s="169"/>
      <c r="AL626" s="100">
        <f t="shared" si="268"/>
        <v>0</v>
      </c>
      <c r="AM626" s="100"/>
      <c r="AN626" s="183" t="str">
        <f t="shared" si="269"/>
        <v>---</v>
      </c>
      <c r="AP626" s="100" t="str">
        <f t="shared" si="270"/>
        <v/>
      </c>
      <c r="AQ626" s="100"/>
      <c r="AR626" s="183" t="e">
        <f t="shared" si="271"/>
        <v>#N/A</v>
      </c>
      <c r="AS626" s="100"/>
      <c r="AT626" s="100" t="str">
        <f t="shared" si="272"/>
        <v/>
      </c>
      <c r="AU626" s="100"/>
      <c r="AV626" s="183" t="e">
        <f t="shared" si="273"/>
        <v>#N/A</v>
      </c>
      <c r="AW626" s="100"/>
      <c r="AX626" s="100">
        <f t="shared" si="274"/>
        <v>-18</v>
      </c>
      <c r="AY626" s="100"/>
      <c r="AZ626" s="183">
        <f t="shared" si="275"/>
        <v>-1</v>
      </c>
      <c r="BA626" s="100"/>
      <c r="BB626" s="100">
        <f t="shared" si="276"/>
        <v>0</v>
      </c>
      <c r="BC626" s="100"/>
      <c r="BD626" s="183" t="str">
        <f t="shared" si="277"/>
        <v>---</v>
      </c>
      <c r="BE626" s="100"/>
      <c r="BF626" s="100">
        <f t="shared" si="278"/>
        <v>0</v>
      </c>
      <c r="BG626" s="100"/>
      <c r="BH626" s="183" t="str">
        <f t="shared" si="279"/>
        <v>---</v>
      </c>
      <c r="BJ626" s="100" t="str">
        <f t="shared" si="280"/>
        <v/>
      </c>
      <c r="BK626" s="100"/>
      <c r="BL626" s="183" t="e">
        <f t="shared" si="281"/>
        <v>#N/A</v>
      </c>
      <c r="BM626" s="100"/>
    </row>
    <row r="627" spans="2:65" ht="15.75" customHeight="1">
      <c r="B627" s="231"/>
      <c r="C627" s="19"/>
      <c r="D627" s="13"/>
      <c r="E627" s="13"/>
      <c r="F627" s="13"/>
      <c r="G627" s="13"/>
      <c r="H627" s="13"/>
      <c r="I627" s="13"/>
      <c r="J627" s="13"/>
      <c r="K627" s="21"/>
      <c r="L627" s="66"/>
      <c r="M627" s="125"/>
      <c r="N627" s="125"/>
      <c r="O627" s="45"/>
      <c r="P627" s="125"/>
      <c r="Q627" s="125"/>
      <c r="R627" s="125"/>
      <c r="S627" s="125"/>
      <c r="T627" s="125"/>
      <c r="U627" s="125"/>
      <c r="V627" s="125"/>
      <c r="W627" s="125"/>
      <c r="X627" s="125"/>
      <c r="Y627" s="125"/>
      <c r="Z627" s="100" t="str">
        <f t="shared" si="262"/>
        <v/>
      </c>
      <c r="AA627" s="125"/>
      <c r="AB627" s="183" t="str">
        <f t="shared" si="263"/>
        <v/>
      </c>
      <c r="AC627" s="169"/>
      <c r="AD627" s="100" t="str">
        <f t="shared" si="264"/>
        <v/>
      </c>
      <c r="AE627" s="125"/>
      <c r="AF627" s="183" t="str">
        <f t="shared" si="265"/>
        <v/>
      </c>
      <c r="AG627" s="125"/>
      <c r="AH627" s="41" t="str">
        <f t="shared" si="266"/>
        <v/>
      </c>
      <c r="AI627" s="125"/>
      <c r="AJ627" s="183" t="str">
        <f t="shared" si="267"/>
        <v/>
      </c>
      <c r="AK627" s="169"/>
      <c r="AL627" s="41" t="str">
        <f t="shared" si="268"/>
        <v/>
      </c>
      <c r="AM627" s="125"/>
      <c r="AN627" s="181" t="str">
        <f t="shared" si="269"/>
        <v/>
      </c>
      <c r="AP627" s="41" t="str">
        <f t="shared" si="270"/>
        <v/>
      </c>
      <c r="AQ627" s="125"/>
      <c r="AR627" s="181" t="str">
        <f t="shared" si="271"/>
        <v/>
      </c>
      <c r="AS627" s="125"/>
      <c r="AT627" s="100" t="str">
        <f t="shared" si="272"/>
        <v/>
      </c>
      <c r="AU627" s="125"/>
      <c r="AV627" s="183" t="str">
        <f t="shared" si="273"/>
        <v/>
      </c>
      <c r="AW627" s="125"/>
      <c r="AX627" s="100" t="str">
        <f t="shared" si="274"/>
        <v/>
      </c>
      <c r="AY627" s="125"/>
      <c r="AZ627" s="183" t="str">
        <f t="shared" si="275"/>
        <v/>
      </c>
      <c r="BA627" s="125"/>
      <c r="BB627" s="100" t="str">
        <f t="shared" si="276"/>
        <v/>
      </c>
      <c r="BC627" s="125"/>
      <c r="BD627" s="183" t="str">
        <f t="shared" si="277"/>
        <v/>
      </c>
      <c r="BE627" s="125"/>
      <c r="BF627" s="41" t="str">
        <f t="shared" si="278"/>
        <v/>
      </c>
      <c r="BG627" s="125"/>
      <c r="BH627" s="181" t="str">
        <f t="shared" si="279"/>
        <v/>
      </c>
      <c r="BJ627" s="41" t="str">
        <f t="shared" si="280"/>
        <v/>
      </c>
      <c r="BK627" s="125"/>
      <c r="BL627" s="181" t="str">
        <f t="shared" si="281"/>
        <v/>
      </c>
      <c r="BM627" s="125"/>
    </row>
    <row r="628" spans="2:65" ht="15.75" customHeight="1">
      <c r="B628" s="231"/>
      <c r="C628" s="4"/>
      <c r="D628" s="4"/>
      <c r="E628" s="4"/>
      <c r="F628" s="13"/>
      <c r="G628" s="13"/>
      <c r="H628" s="13"/>
      <c r="I628" s="13"/>
      <c r="J628" s="13"/>
      <c r="K628" s="21"/>
      <c r="L628" s="31"/>
      <c r="M628" s="125"/>
      <c r="N628" s="125"/>
      <c r="O628" s="75"/>
      <c r="P628" s="125"/>
      <c r="Q628" s="125"/>
      <c r="R628" s="125"/>
      <c r="S628" s="125"/>
      <c r="T628" s="125"/>
      <c r="U628" s="125"/>
      <c r="V628" s="125"/>
      <c r="W628" s="125"/>
      <c r="X628" s="125"/>
      <c r="Y628" s="125"/>
      <c r="Z628" s="100" t="str">
        <f t="shared" si="262"/>
        <v/>
      </c>
      <c r="AA628" s="125"/>
      <c r="AB628" s="183" t="str">
        <f t="shared" si="263"/>
        <v/>
      </c>
      <c r="AC628" s="169"/>
      <c r="AD628" s="100" t="str">
        <f t="shared" si="264"/>
        <v/>
      </c>
      <c r="AE628" s="125"/>
      <c r="AF628" s="183" t="str">
        <f t="shared" si="265"/>
        <v/>
      </c>
      <c r="AG628" s="125"/>
      <c r="AH628" s="41" t="str">
        <f t="shared" si="266"/>
        <v/>
      </c>
      <c r="AI628" s="125"/>
      <c r="AJ628" s="183" t="str">
        <f t="shared" si="267"/>
        <v/>
      </c>
      <c r="AK628" s="169"/>
      <c r="AL628" s="41" t="str">
        <f t="shared" si="268"/>
        <v/>
      </c>
      <c r="AM628" s="125"/>
      <c r="AN628" s="181" t="str">
        <f t="shared" si="269"/>
        <v/>
      </c>
      <c r="AP628" s="41" t="str">
        <f t="shared" si="270"/>
        <v/>
      </c>
      <c r="AQ628" s="125"/>
      <c r="AR628" s="181" t="str">
        <f t="shared" si="271"/>
        <v/>
      </c>
      <c r="AS628" s="125"/>
      <c r="AT628" s="100" t="str">
        <f t="shared" si="272"/>
        <v/>
      </c>
      <c r="AU628" s="125"/>
      <c r="AV628" s="183" t="str">
        <f t="shared" si="273"/>
        <v/>
      </c>
      <c r="AW628" s="125"/>
      <c r="AX628" s="100" t="str">
        <f t="shared" si="274"/>
        <v/>
      </c>
      <c r="AY628" s="125"/>
      <c r="AZ628" s="183" t="str">
        <f t="shared" si="275"/>
        <v/>
      </c>
      <c r="BA628" s="125"/>
      <c r="BB628" s="100" t="str">
        <f t="shared" si="276"/>
        <v/>
      </c>
      <c r="BC628" s="125"/>
      <c r="BD628" s="183" t="str">
        <f t="shared" si="277"/>
        <v/>
      </c>
      <c r="BE628" s="125"/>
      <c r="BF628" s="41" t="str">
        <f t="shared" si="278"/>
        <v/>
      </c>
      <c r="BG628" s="125"/>
      <c r="BH628" s="181" t="str">
        <f t="shared" si="279"/>
        <v/>
      </c>
      <c r="BJ628" s="41" t="str">
        <f t="shared" si="280"/>
        <v/>
      </c>
      <c r="BK628" s="125"/>
      <c r="BL628" s="181" t="str">
        <f t="shared" si="281"/>
        <v/>
      </c>
      <c r="BM628" s="125"/>
    </row>
    <row r="629" spans="2:65" ht="15.75" customHeight="1">
      <c r="B629" s="231">
        <v>254</v>
      </c>
      <c r="C629" s="16" t="s">
        <v>78</v>
      </c>
      <c r="D629" s="53"/>
      <c r="E629" s="53"/>
      <c r="F629" s="53"/>
      <c r="G629" s="53"/>
      <c r="H629" s="53"/>
      <c r="I629" s="53"/>
      <c r="J629" s="53"/>
      <c r="K629" s="28"/>
      <c r="L629" s="29" t="s">
        <v>33</v>
      </c>
      <c r="M629" s="133"/>
      <c r="N629" s="82">
        <f>VLOOKUP($B629,'[1]09-10-11'!$A$4:$EA$400,MATCH(N$2, '[1]09-10-11'!$A$4:$EA$4, 0))</f>
        <v>-364</v>
      </c>
      <c r="O629" s="83"/>
      <c r="P629" s="82">
        <f>VLOOKUP($B629,'[1]09-10-11'!$A$4:$EA$400,MATCH(P$2, '[1]09-10-11'!$A$4:$EA$4, 0))</f>
        <v>-364</v>
      </c>
      <c r="Q629" s="82"/>
      <c r="R629" s="82">
        <f>VLOOKUP($B629,'[1]09-10-11'!$A$4:$EA$400,MATCH(R$2, '[1]09-10-11'!$A$4:$EA$4, 0))</f>
        <v>-364</v>
      </c>
      <c r="S629" s="82"/>
      <c r="T629" s="82" t="e">
        <f>VLOOKUP($B629,'[1]09-10-11'!$A$4:$EA$400,MATCH(T$2, '[1]09-10-11'!$A$4:$EA$4, 0))</f>
        <v>#N/A</v>
      </c>
      <c r="U629" s="82"/>
      <c r="V629" s="82">
        <f>VLOOKUP($B629,'[1]09-10-11'!$A$4:$EA$400,MATCH(V$2, '[1]09-10-11'!$A$4:$EA$4, 0))</f>
        <v>-364</v>
      </c>
      <c r="W629" s="82"/>
      <c r="X629" s="82">
        <f>VLOOKUP($B629,'[1]09-10-11'!$A$4:$EA$400,MATCH(X$2, '[1]09-10-11'!$A$4:$EA$4, 0))</f>
        <v>-364</v>
      </c>
      <c r="Y629" s="82"/>
      <c r="Z629" s="82">
        <f t="shared" si="262"/>
        <v>0</v>
      </c>
      <c r="AA629" s="82"/>
      <c r="AB629" s="185">
        <f t="shared" si="263"/>
        <v>0</v>
      </c>
      <c r="AC629" s="159"/>
      <c r="AD629" s="82">
        <f t="shared" si="264"/>
        <v>0</v>
      </c>
      <c r="AE629" s="82"/>
      <c r="AF629" s="185">
        <f t="shared" si="265"/>
        <v>0</v>
      </c>
      <c r="AG629" s="82"/>
      <c r="AH629" s="82">
        <f t="shared" si="266"/>
        <v>0</v>
      </c>
      <c r="AI629" s="82"/>
      <c r="AJ629" s="185">
        <f t="shared" si="267"/>
        <v>0</v>
      </c>
      <c r="AK629" s="159"/>
      <c r="AL629" s="82">
        <f t="shared" si="268"/>
        <v>0</v>
      </c>
      <c r="AM629" s="82"/>
      <c r="AN629" s="185">
        <f t="shared" si="269"/>
        <v>0</v>
      </c>
      <c r="AP629" s="82" t="str">
        <f t="shared" si="270"/>
        <v/>
      </c>
      <c r="AQ629" s="82"/>
      <c r="AR629" s="185" t="e">
        <f t="shared" si="271"/>
        <v>#N/A</v>
      </c>
      <c r="AS629" s="82"/>
      <c r="AT629" s="82" t="str">
        <f t="shared" si="272"/>
        <v/>
      </c>
      <c r="AU629" s="82"/>
      <c r="AV629" s="185" t="e">
        <f t="shared" si="273"/>
        <v>#N/A</v>
      </c>
      <c r="AW629" s="82"/>
      <c r="AX629" s="82">
        <f t="shared" si="274"/>
        <v>0</v>
      </c>
      <c r="AY629" s="82"/>
      <c r="AZ629" s="185">
        <f t="shared" si="275"/>
        <v>0</v>
      </c>
      <c r="BA629" s="82"/>
      <c r="BB629" s="82">
        <f t="shared" si="276"/>
        <v>0</v>
      </c>
      <c r="BC629" s="82"/>
      <c r="BD629" s="185">
        <f t="shared" si="277"/>
        <v>0</v>
      </c>
      <c r="BE629" s="82"/>
      <c r="BF629" s="82">
        <f t="shared" si="278"/>
        <v>0</v>
      </c>
      <c r="BG629" s="82"/>
      <c r="BH629" s="185">
        <f t="shared" si="279"/>
        <v>0</v>
      </c>
      <c r="BJ629" s="82" t="str">
        <f t="shared" si="280"/>
        <v/>
      </c>
      <c r="BK629" s="82"/>
      <c r="BL629" s="185" t="e">
        <f t="shared" si="281"/>
        <v>#N/A</v>
      </c>
      <c r="BM629" s="82"/>
    </row>
    <row r="630" spans="2:65" ht="15.75" customHeight="1">
      <c r="B630" s="231"/>
      <c r="C630" s="16"/>
      <c r="D630" s="16" t="s">
        <v>75</v>
      </c>
      <c r="E630" s="53"/>
      <c r="F630" s="53"/>
      <c r="G630" s="53"/>
      <c r="H630" s="53"/>
      <c r="I630" s="53"/>
      <c r="J630" s="53"/>
      <c r="K630" s="28"/>
      <c r="L630" s="245"/>
      <c r="M630" s="133"/>
      <c r="N630" s="133"/>
      <c r="O630" s="90"/>
      <c r="P630" s="133"/>
      <c r="Q630" s="133"/>
      <c r="R630" s="133"/>
      <c r="S630" s="133"/>
      <c r="T630" s="133"/>
      <c r="U630" s="133"/>
      <c r="V630" s="133"/>
      <c r="W630" s="133"/>
      <c r="X630" s="133"/>
      <c r="Y630" s="133"/>
      <c r="Z630" s="82" t="str">
        <f t="shared" si="262"/>
        <v/>
      </c>
      <c r="AA630" s="133"/>
      <c r="AB630" s="185" t="str">
        <f t="shared" si="263"/>
        <v/>
      </c>
      <c r="AC630" s="159"/>
      <c r="AD630" s="82" t="str">
        <f t="shared" si="264"/>
        <v/>
      </c>
      <c r="AE630" s="133"/>
      <c r="AF630" s="185" t="str">
        <f t="shared" si="265"/>
        <v/>
      </c>
      <c r="AG630" s="133"/>
      <c r="AH630" s="82" t="str">
        <f t="shared" si="266"/>
        <v/>
      </c>
      <c r="AI630" s="133"/>
      <c r="AJ630" s="185" t="str">
        <f t="shared" si="267"/>
        <v/>
      </c>
      <c r="AK630" s="159"/>
      <c r="AL630" s="82" t="str">
        <f t="shared" si="268"/>
        <v/>
      </c>
      <c r="AM630" s="133"/>
      <c r="AN630" s="185" t="str">
        <f t="shared" si="269"/>
        <v/>
      </c>
      <c r="AP630" s="82" t="str">
        <f t="shared" si="270"/>
        <v/>
      </c>
      <c r="AQ630" s="133"/>
      <c r="AR630" s="185" t="str">
        <f t="shared" si="271"/>
        <v/>
      </c>
      <c r="AS630" s="133"/>
      <c r="AT630" s="82" t="str">
        <f t="shared" si="272"/>
        <v/>
      </c>
      <c r="AU630" s="133"/>
      <c r="AV630" s="185" t="str">
        <f t="shared" si="273"/>
        <v/>
      </c>
      <c r="AW630" s="133"/>
      <c r="AX630" s="82" t="str">
        <f t="shared" si="274"/>
        <v/>
      </c>
      <c r="AY630" s="133"/>
      <c r="AZ630" s="185" t="str">
        <f t="shared" si="275"/>
        <v/>
      </c>
      <c r="BA630" s="133"/>
      <c r="BB630" s="82" t="str">
        <f t="shared" si="276"/>
        <v/>
      </c>
      <c r="BC630" s="133"/>
      <c r="BD630" s="185" t="str">
        <f t="shared" si="277"/>
        <v/>
      </c>
      <c r="BE630" s="133"/>
      <c r="BF630" s="82" t="str">
        <f t="shared" si="278"/>
        <v/>
      </c>
      <c r="BG630" s="133"/>
      <c r="BH630" s="185" t="str">
        <f t="shared" si="279"/>
        <v/>
      </c>
      <c r="BJ630" s="82" t="str">
        <f t="shared" si="280"/>
        <v/>
      </c>
      <c r="BK630" s="133"/>
      <c r="BL630" s="185" t="str">
        <f t="shared" si="281"/>
        <v/>
      </c>
      <c r="BM630" s="133"/>
    </row>
    <row r="631" spans="2:65" ht="15.75" customHeight="1">
      <c r="B631" s="231"/>
      <c r="C631" s="13"/>
      <c r="D631" s="13"/>
      <c r="E631" s="13"/>
      <c r="F631" s="13"/>
      <c r="G631" s="13"/>
      <c r="H631" s="13"/>
      <c r="I631" s="13"/>
      <c r="J631" s="13"/>
      <c r="K631" s="21"/>
      <c r="L631" s="244"/>
      <c r="M631" s="125"/>
      <c r="N631" s="125"/>
      <c r="O631" s="32"/>
      <c r="P631" s="125"/>
      <c r="Q631" s="125"/>
      <c r="R631" s="125"/>
      <c r="S631" s="125"/>
      <c r="T631" s="125"/>
      <c r="U631" s="125"/>
      <c r="V631" s="125"/>
      <c r="W631" s="125"/>
      <c r="X631" s="125"/>
      <c r="Y631" s="125"/>
      <c r="Z631" s="41" t="str">
        <f t="shared" si="262"/>
        <v/>
      </c>
      <c r="AA631" s="125"/>
      <c r="AB631" s="181" t="str">
        <f t="shared" si="263"/>
        <v/>
      </c>
      <c r="AC631" s="161"/>
      <c r="AD631" s="41" t="str">
        <f t="shared" si="264"/>
        <v/>
      </c>
      <c r="AE631" s="125"/>
      <c r="AF631" s="181" t="str">
        <f t="shared" si="265"/>
        <v/>
      </c>
      <c r="AG631" s="125"/>
      <c r="AH631" s="41" t="str">
        <f t="shared" si="266"/>
        <v/>
      </c>
      <c r="AI631" s="125"/>
      <c r="AJ631" s="181" t="str">
        <f t="shared" si="267"/>
        <v/>
      </c>
      <c r="AK631" s="161"/>
      <c r="AL631" s="41" t="str">
        <f t="shared" si="268"/>
        <v/>
      </c>
      <c r="AM631" s="125"/>
      <c r="AN631" s="181" t="str">
        <f t="shared" si="269"/>
        <v/>
      </c>
      <c r="AP631" s="41" t="str">
        <f t="shared" si="270"/>
        <v/>
      </c>
      <c r="AQ631" s="125"/>
      <c r="AR631" s="181" t="str">
        <f t="shared" si="271"/>
        <v/>
      </c>
      <c r="AS631" s="125"/>
      <c r="AT631" s="41" t="str">
        <f t="shared" si="272"/>
        <v/>
      </c>
      <c r="AU631" s="125"/>
      <c r="AV631" s="181" t="str">
        <f t="shared" si="273"/>
        <v/>
      </c>
      <c r="AW631" s="125"/>
      <c r="AX631" s="41" t="str">
        <f t="shared" si="274"/>
        <v/>
      </c>
      <c r="AY631" s="125"/>
      <c r="AZ631" s="181" t="str">
        <f t="shared" si="275"/>
        <v/>
      </c>
      <c r="BA631" s="125"/>
      <c r="BB631" s="41" t="str">
        <f t="shared" si="276"/>
        <v/>
      </c>
      <c r="BC631" s="125"/>
      <c r="BD631" s="181" t="str">
        <f t="shared" si="277"/>
        <v/>
      </c>
      <c r="BE631" s="125"/>
      <c r="BF631" s="41" t="str">
        <f t="shared" si="278"/>
        <v/>
      </c>
      <c r="BG631" s="125"/>
      <c r="BH631" s="181" t="str">
        <f t="shared" si="279"/>
        <v/>
      </c>
      <c r="BJ631" s="41" t="str">
        <f t="shared" si="280"/>
        <v/>
      </c>
      <c r="BK631" s="125"/>
      <c r="BL631" s="181" t="str">
        <f t="shared" si="281"/>
        <v/>
      </c>
      <c r="BM631" s="125"/>
    </row>
    <row r="632" spans="2:65" ht="15.75" customHeight="1">
      <c r="C632" s="13"/>
      <c r="D632" s="13"/>
      <c r="E632" s="13"/>
      <c r="F632" s="13"/>
      <c r="G632" s="13"/>
      <c r="H632" s="13"/>
      <c r="I632" s="13"/>
      <c r="J632" s="13"/>
      <c r="K632" s="21"/>
      <c r="L632" s="244"/>
      <c r="M632" s="125"/>
      <c r="N632" s="125"/>
      <c r="O632" s="86"/>
      <c r="P632" s="125"/>
      <c r="Q632" s="125"/>
      <c r="R632" s="125"/>
      <c r="S632" s="125"/>
      <c r="T632" s="125"/>
      <c r="U632" s="125"/>
      <c r="V632" s="125"/>
      <c r="W632" s="125"/>
      <c r="X632" s="125"/>
      <c r="Y632" s="125"/>
      <c r="Z632" s="41" t="str">
        <f t="shared" si="262"/>
        <v/>
      </c>
      <c r="AA632" s="125"/>
      <c r="AB632" s="181" t="str">
        <f t="shared" si="263"/>
        <v/>
      </c>
      <c r="AC632" s="161"/>
      <c r="AD632" s="41" t="str">
        <f t="shared" ref="AD632:AD655" si="282">IF(AND(ISNUMBER($P632),ISNUMBER($X632)),IF((ABS($P632-$X632))&gt;0.49,$X632-$P632,0),"")</f>
        <v/>
      </c>
      <c r="AE632" s="125"/>
      <c r="AF632" s="181" t="str">
        <f t="shared" ref="AF632:AF663" si="283">IF($P632="","",  IF($X632="","", IF($P632=0,"---",(IF(ISERROR(($X632/$P632)-1),"---",($X632/$P632)-1) ))))</f>
        <v/>
      </c>
      <c r="AG632" s="125"/>
      <c r="AH632" s="41" t="str">
        <f t="shared" ref="AH632:AH655" si="284">IF(AND(ISNUMBER($N632),ISNUMBER($X632)),IF((ABS($N632-$X632))&gt;0.49,$X632-$N632,0),"")</f>
        <v/>
      </c>
      <c r="AI632" s="125"/>
      <c r="AJ632" s="181" t="str">
        <f t="shared" ref="AJ632:AJ663" si="285">IF($N632="","",  IF($X632="","", IF($N632=0,"---",(IF(ISERROR(($X632/$N632)-1),"---",($X632/$N632)-1) ))))</f>
        <v/>
      </c>
      <c r="AK632" s="161"/>
      <c r="AL632" s="41" t="str">
        <f t="shared" si="268"/>
        <v/>
      </c>
      <c r="AM632" s="125"/>
      <c r="AN632" s="181" t="str">
        <f t="shared" si="269"/>
        <v/>
      </c>
      <c r="AP632" s="41" t="str">
        <f t="shared" si="270"/>
        <v/>
      </c>
      <c r="AQ632" s="125"/>
      <c r="AR632" s="181" t="str">
        <f t="shared" si="271"/>
        <v/>
      </c>
      <c r="AS632" s="125"/>
      <c r="AT632" s="41" t="str">
        <f t="shared" si="272"/>
        <v/>
      </c>
      <c r="AU632" s="125"/>
      <c r="AV632" s="181" t="str">
        <f t="shared" si="273"/>
        <v/>
      </c>
      <c r="AW632" s="125"/>
      <c r="AX632" s="41" t="str">
        <f t="shared" ref="AX632:AX655" si="286">IF(AND(ISNUMBER($N632),ISNUMBER($V632)),IF((ABS($N632-$V632))&gt;0.49,$V632-$N632,0),"")</f>
        <v/>
      </c>
      <c r="AY632" s="125"/>
      <c r="AZ632" s="181" t="str">
        <f t="shared" ref="AZ632:AZ663" si="287">IF($N632="","",  IF($V632="","", IF($N632=0,"---",(IF(ISERROR(($V632/$N632)-1),"---",($V632/$N632)-1) ))))</f>
        <v/>
      </c>
      <c r="BA632" s="125"/>
      <c r="BB632" s="41" t="str">
        <f t="shared" ref="BB632:BB655" si="288">IF(AND(ISNUMBER($P632),ISNUMBER($V632)),IF((ABS($P632-$V632))&gt;0.49,$V632-$P632,0),"")</f>
        <v/>
      </c>
      <c r="BC632" s="125"/>
      <c r="BD632" s="181" t="str">
        <f t="shared" ref="BD632:BD663" si="289">IF($P632="","",  IF($V632="","", IF($P632=0,"---",(IF(ISERROR(($V632/$P632)-1),"---",($V632/$P632)-1) ))))</f>
        <v/>
      </c>
      <c r="BE632" s="125"/>
      <c r="BF632" s="41" t="str">
        <f t="shared" si="278"/>
        <v/>
      </c>
      <c r="BG632" s="125"/>
      <c r="BH632" s="181" t="str">
        <f t="shared" si="279"/>
        <v/>
      </c>
      <c r="BJ632" s="41" t="str">
        <f t="shared" si="280"/>
        <v/>
      </c>
      <c r="BK632" s="125"/>
      <c r="BL632" s="181" t="str">
        <f t="shared" si="281"/>
        <v/>
      </c>
      <c r="BM632" s="125"/>
    </row>
    <row r="633" spans="2:65" ht="15.75" customHeight="1">
      <c r="C633" s="16" t="s">
        <v>86</v>
      </c>
      <c r="D633" s="53"/>
      <c r="E633" s="53"/>
      <c r="F633" s="53"/>
      <c r="G633" s="53"/>
      <c r="H633" s="53"/>
      <c r="I633" s="53"/>
      <c r="J633" s="53"/>
      <c r="K633" s="21"/>
      <c r="L633" s="244"/>
      <c r="M633" s="125"/>
      <c r="N633" s="125"/>
      <c r="O633" s="86"/>
      <c r="P633" s="125"/>
      <c r="Q633" s="125"/>
      <c r="R633" s="125"/>
      <c r="S633" s="125"/>
      <c r="T633" s="125"/>
      <c r="U633" s="125"/>
      <c r="V633" s="125"/>
      <c r="W633" s="125"/>
      <c r="X633" s="125"/>
      <c r="Y633" s="125"/>
      <c r="Z633" s="41" t="str">
        <f t="shared" si="262"/>
        <v/>
      </c>
      <c r="AA633" s="125"/>
      <c r="AB633" s="181" t="str">
        <f t="shared" si="263"/>
        <v/>
      </c>
      <c r="AC633" s="161"/>
      <c r="AD633" s="41" t="str">
        <f t="shared" si="282"/>
        <v/>
      </c>
      <c r="AE633" s="125"/>
      <c r="AF633" s="181" t="str">
        <f t="shared" si="283"/>
        <v/>
      </c>
      <c r="AG633" s="125"/>
      <c r="AH633" s="41" t="str">
        <f t="shared" si="284"/>
        <v/>
      </c>
      <c r="AI633" s="125"/>
      <c r="AJ633" s="181" t="str">
        <f t="shared" si="285"/>
        <v/>
      </c>
      <c r="AK633" s="161"/>
      <c r="AL633" s="41" t="str">
        <f t="shared" si="268"/>
        <v/>
      </c>
      <c r="AM633" s="125"/>
      <c r="AN633" s="181" t="str">
        <f t="shared" si="269"/>
        <v/>
      </c>
      <c r="AP633" s="41" t="str">
        <f t="shared" si="270"/>
        <v/>
      </c>
      <c r="AQ633" s="125"/>
      <c r="AR633" s="181" t="str">
        <f t="shared" si="271"/>
        <v/>
      </c>
      <c r="AS633" s="125"/>
      <c r="AT633" s="41" t="str">
        <f t="shared" si="272"/>
        <v/>
      </c>
      <c r="AU633" s="125"/>
      <c r="AV633" s="181" t="str">
        <f t="shared" si="273"/>
        <v/>
      </c>
      <c r="AW633" s="125"/>
      <c r="AX633" s="41" t="str">
        <f t="shared" si="286"/>
        <v/>
      </c>
      <c r="AY633" s="125"/>
      <c r="AZ633" s="181" t="str">
        <f t="shared" si="287"/>
        <v/>
      </c>
      <c r="BA633" s="125"/>
      <c r="BB633" s="41" t="str">
        <f t="shared" si="288"/>
        <v/>
      </c>
      <c r="BC633" s="125"/>
      <c r="BD633" s="181" t="str">
        <f t="shared" si="289"/>
        <v/>
      </c>
      <c r="BE633" s="125"/>
      <c r="BF633" s="41" t="str">
        <f t="shared" si="278"/>
        <v/>
      </c>
      <c r="BG633" s="125"/>
      <c r="BH633" s="181" t="str">
        <f t="shared" si="279"/>
        <v/>
      </c>
      <c r="BJ633" s="41" t="str">
        <f t="shared" si="280"/>
        <v/>
      </c>
      <c r="BK633" s="125"/>
      <c r="BL633" s="181" t="str">
        <f t="shared" si="281"/>
        <v/>
      </c>
      <c r="BM633" s="125"/>
    </row>
    <row r="634" spans="2:65" ht="15.75" customHeight="1">
      <c r="B634" s="231"/>
      <c r="C634" s="16"/>
      <c r="D634" s="16" t="s">
        <v>87</v>
      </c>
      <c r="E634" s="53"/>
      <c r="F634" s="53"/>
      <c r="G634" s="53"/>
      <c r="H634" s="53"/>
      <c r="I634" s="53"/>
      <c r="J634" s="53"/>
      <c r="K634" s="21"/>
      <c r="L634" s="66"/>
      <c r="M634" s="125"/>
      <c r="N634" s="125"/>
      <c r="O634" s="86"/>
      <c r="P634" s="125"/>
      <c r="Q634" s="125"/>
      <c r="R634" s="125"/>
      <c r="S634" s="125"/>
      <c r="T634" s="125"/>
      <c r="U634" s="125"/>
      <c r="V634" s="125"/>
      <c r="W634" s="125"/>
      <c r="X634" s="125"/>
      <c r="Y634" s="125"/>
      <c r="Z634" s="41" t="str">
        <f t="shared" si="262"/>
        <v/>
      </c>
      <c r="AA634" s="125"/>
      <c r="AB634" s="181" t="str">
        <f t="shared" si="263"/>
        <v/>
      </c>
      <c r="AC634" s="161"/>
      <c r="AD634" s="41" t="str">
        <f t="shared" si="282"/>
        <v/>
      </c>
      <c r="AE634" s="125"/>
      <c r="AF634" s="181" t="str">
        <f t="shared" si="283"/>
        <v/>
      </c>
      <c r="AG634" s="125"/>
      <c r="AH634" s="41" t="str">
        <f t="shared" si="284"/>
        <v/>
      </c>
      <c r="AI634" s="125"/>
      <c r="AJ634" s="181" t="str">
        <f t="shared" si="285"/>
        <v/>
      </c>
      <c r="AK634" s="161"/>
      <c r="AL634" s="41" t="str">
        <f t="shared" si="268"/>
        <v/>
      </c>
      <c r="AM634" s="125"/>
      <c r="AN634" s="181" t="str">
        <f t="shared" si="269"/>
        <v/>
      </c>
      <c r="AP634" s="41" t="str">
        <f t="shared" si="270"/>
        <v/>
      </c>
      <c r="AQ634" s="125"/>
      <c r="AR634" s="181" t="str">
        <f t="shared" si="271"/>
        <v/>
      </c>
      <c r="AS634" s="125"/>
      <c r="AT634" s="41" t="str">
        <f t="shared" si="272"/>
        <v/>
      </c>
      <c r="AU634" s="125"/>
      <c r="AV634" s="181" t="str">
        <f t="shared" si="273"/>
        <v/>
      </c>
      <c r="AW634" s="125"/>
      <c r="AX634" s="41" t="str">
        <f t="shared" si="286"/>
        <v/>
      </c>
      <c r="AY634" s="125"/>
      <c r="AZ634" s="181" t="str">
        <f t="shared" si="287"/>
        <v/>
      </c>
      <c r="BA634" s="125"/>
      <c r="BB634" s="41" t="str">
        <f t="shared" si="288"/>
        <v/>
      </c>
      <c r="BC634" s="125"/>
      <c r="BD634" s="181" t="str">
        <f t="shared" si="289"/>
        <v/>
      </c>
      <c r="BE634" s="125"/>
      <c r="BF634" s="41" t="str">
        <f t="shared" si="278"/>
        <v/>
      </c>
      <c r="BG634" s="125"/>
      <c r="BH634" s="181" t="str">
        <f t="shared" si="279"/>
        <v/>
      </c>
      <c r="BJ634" s="41" t="str">
        <f t="shared" si="280"/>
        <v/>
      </c>
      <c r="BK634" s="125"/>
      <c r="BL634" s="181" t="str">
        <f t="shared" si="281"/>
        <v/>
      </c>
      <c r="BM634" s="125"/>
    </row>
    <row r="635" spans="2:65" ht="15.75" customHeight="1">
      <c r="B635" s="231"/>
      <c r="C635" s="13"/>
      <c r="D635" s="13"/>
      <c r="E635" s="13"/>
      <c r="F635" s="13"/>
      <c r="G635" s="13"/>
      <c r="H635" s="13"/>
      <c r="I635" s="13"/>
      <c r="J635" s="13"/>
      <c r="K635" s="23"/>
      <c r="L635" s="66"/>
      <c r="M635" s="125"/>
      <c r="N635" s="125"/>
      <c r="O635" s="86"/>
      <c r="P635" s="125"/>
      <c r="Q635" s="125"/>
      <c r="R635" s="125"/>
      <c r="S635" s="125"/>
      <c r="T635" s="125"/>
      <c r="U635" s="125"/>
      <c r="V635" s="125"/>
      <c r="W635" s="125"/>
      <c r="X635" s="125"/>
      <c r="Y635" s="125"/>
      <c r="Z635" s="41" t="str">
        <f t="shared" si="262"/>
        <v/>
      </c>
      <c r="AA635" s="125"/>
      <c r="AB635" s="181" t="str">
        <f t="shared" si="263"/>
        <v/>
      </c>
      <c r="AC635" s="161"/>
      <c r="AD635" s="41" t="str">
        <f t="shared" si="282"/>
        <v/>
      </c>
      <c r="AE635" s="125"/>
      <c r="AF635" s="181" t="str">
        <f t="shared" si="283"/>
        <v/>
      </c>
      <c r="AG635" s="125"/>
      <c r="AH635" s="41" t="str">
        <f t="shared" si="284"/>
        <v/>
      </c>
      <c r="AI635" s="125"/>
      <c r="AJ635" s="181" t="str">
        <f t="shared" si="285"/>
        <v/>
      </c>
      <c r="AK635" s="161"/>
      <c r="AL635" s="41" t="str">
        <f t="shared" si="268"/>
        <v/>
      </c>
      <c r="AM635" s="125"/>
      <c r="AN635" s="181" t="str">
        <f t="shared" si="269"/>
        <v/>
      </c>
      <c r="AP635" s="41" t="str">
        <f t="shared" si="270"/>
        <v/>
      </c>
      <c r="AQ635" s="125"/>
      <c r="AR635" s="181" t="str">
        <f t="shared" si="271"/>
        <v/>
      </c>
      <c r="AS635" s="125"/>
      <c r="AT635" s="41" t="str">
        <f t="shared" si="272"/>
        <v/>
      </c>
      <c r="AU635" s="125"/>
      <c r="AV635" s="181" t="str">
        <f t="shared" si="273"/>
        <v/>
      </c>
      <c r="AW635" s="125"/>
      <c r="AX635" s="41" t="str">
        <f t="shared" si="286"/>
        <v/>
      </c>
      <c r="AY635" s="125"/>
      <c r="AZ635" s="181" t="str">
        <f t="shared" si="287"/>
        <v/>
      </c>
      <c r="BA635" s="125"/>
      <c r="BB635" s="41" t="str">
        <f t="shared" si="288"/>
        <v/>
      </c>
      <c r="BC635" s="125"/>
      <c r="BD635" s="181" t="str">
        <f t="shared" si="289"/>
        <v/>
      </c>
      <c r="BE635" s="125"/>
      <c r="BF635" s="41" t="str">
        <f t="shared" si="278"/>
        <v/>
      </c>
      <c r="BG635" s="125"/>
      <c r="BH635" s="181" t="str">
        <f t="shared" si="279"/>
        <v/>
      </c>
      <c r="BJ635" s="41" t="str">
        <f t="shared" si="280"/>
        <v/>
      </c>
      <c r="BK635" s="125"/>
      <c r="BL635" s="181" t="str">
        <f t="shared" si="281"/>
        <v/>
      </c>
      <c r="BM635" s="125"/>
    </row>
    <row r="636" spans="2:65" ht="15.75" customHeight="1">
      <c r="B636" s="231">
        <v>256</v>
      </c>
      <c r="C636" s="19" t="s">
        <v>35</v>
      </c>
      <c r="D636" s="13" t="s">
        <v>3</v>
      </c>
      <c r="E636" s="13"/>
      <c r="F636" s="13"/>
      <c r="G636" s="13"/>
      <c r="H636" s="13"/>
      <c r="I636" s="13"/>
      <c r="J636" s="13"/>
      <c r="K636" s="23"/>
      <c r="L636" s="66" t="s">
        <v>29</v>
      </c>
      <c r="M636" s="125"/>
      <c r="N636" s="41">
        <f>VLOOKUP($B636,'[1]09-10-11'!$A$4:$EA$400,MATCH(N$2, '[1]09-10-11'!$A$4:$EA$4, 0))</f>
        <v>334</v>
      </c>
      <c r="O636" s="45"/>
      <c r="P636" s="41">
        <f>VLOOKUP($B636,'[1]09-10-11'!$A$4:$EA$400,MATCH(P$2, '[1]09-10-11'!$A$4:$EA$4, 0))</f>
        <v>340</v>
      </c>
      <c r="Q636" s="41"/>
      <c r="R636" s="41">
        <f>VLOOKUP($B636,'[1]09-10-11'!$A$4:$EA$400,MATCH(R$2, '[1]09-10-11'!$A$4:$EA$4, 0))</f>
        <v>334</v>
      </c>
      <c r="S636" s="41"/>
      <c r="T636" s="41" t="e">
        <f>VLOOKUP($B636,'[1]09-10-11'!$A$4:$EA$400,MATCH(T$2, '[1]09-10-11'!$A$4:$EA$4, 0))</f>
        <v>#N/A</v>
      </c>
      <c r="U636" s="41"/>
      <c r="V636" s="41">
        <f>VLOOKUP($B636,'[1]09-10-11'!$A$4:$EA$400,MATCH(V$2, '[1]09-10-11'!$A$4:$EA$4, 0))</f>
        <v>334</v>
      </c>
      <c r="W636" s="41"/>
      <c r="X636" s="41">
        <f>VLOOKUP($B636,'[1]09-10-11'!$A$4:$EA$400,MATCH(X$2, '[1]09-10-11'!$A$4:$EA$4, 0))</f>
        <v>349</v>
      </c>
      <c r="Y636" s="41"/>
      <c r="Z636" s="41">
        <f t="shared" si="262"/>
        <v>15</v>
      </c>
      <c r="AA636" s="41"/>
      <c r="AB636" s="181">
        <f t="shared" si="263"/>
        <v>4.4910179640718528E-2</v>
      </c>
      <c r="AC636" s="161"/>
      <c r="AD636" s="41">
        <f t="shared" si="282"/>
        <v>9</v>
      </c>
      <c r="AE636" s="41"/>
      <c r="AF636" s="181">
        <f t="shared" si="283"/>
        <v>2.6470588235294024E-2</v>
      </c>
      <c r="AG636" s="41"/>
      <c r="AH636" s="41">
        <f t="shared" si="284"/>
        <v>15</v>
      </c>
      <c r="AI636" s="41"/>
      <c r="AJ636" s="181">
        <f t="shared" si="285"/>
        <v>4.4910179640718528E-2</v>
      </c>
      <c r="AK636" s="161"/>
      <c r="AL636" s="41">
        <f t="shared" si="268"/>
        <v>15</v>
      </c>
      <c r="AM636" s="41"/>
      <c r="AN636" s="181">
        <f t="shared" si="269"/>
        <v>4.4910179640718528E-2</v>
      </c>
      <c r="AP636" s="41" t="str">
        <f t="shared" si="270"/>
        <v/>
      </c>
      <c r="AQ636" s="41"/>
      <c r="AR636" s="181" t="e">
        <f t="shared" si="271"/>
        <v>#N/A</v>
      </c>
      <c r="AS636" s="41"/>
      <c r="AT636" s="41" t="str">
        <f t="shared" si="272"/>
        <v/>
      </c>
      <c r="AU636" s="41"/>
      <c r="AV636" s="181" t="e">
        <f t="shared" si="273"/>
        <v>#N/A</v>
      </c>
      <c r="AW636" s="41"/>
      <c r="AX636" s="41">
        <f t="shared" si="286"/>
        <v>0</v>
      </c>
      <c r="AY636" s="41"/>
      <c r="AZ636" s="181">
        <f t="shared" si="287"/>
        <v>0</v>
      </c>
      <c r="BA636" s="41"/>
      <c r="BB636" s="41">
        <f t="shared" si="288"/>
        <v>-6</v>
      </c>
      <c r="BC636" s="41"/>
      <c r="BD636" s="181">
        <f t="shared" si="289"/>
        <v>-1.764705882352946E-2</v>
      </c>
      <c r="BE636" s="41"/>
      <c r="BF636" s="41">
        <f t="shared" si="278"/>
        <v>0</v>
      </c>
      <c r="BG636" s="41"/>
      <c r="BH636" s="181">
        <f t="shared" si="279"/>
        <v>0</v>
      </c>
      <c r="BJ636" s="41" t="str">
        <f t="shared" si="280"/>
        <v/>
      </c>
      <c r="BK636" s="41"/>
      <c r="BL636" s="181" t="e">
        <f t="shared" si="281"/>
        <v>#N/A</v>
      </c>
      <c r="BM636" s="41"/>
    </row>
    <row r="637" spans="2:65" ht="15.75" customHeight="1">
      <c r="B637" s="231">
        <v>257</v>
      </c>
      <c r="C637" s="17" t="s">
        <v>36</v>
      </c>
      <c r="D637" s="13" t="s">
        <v>178</v>
      </c>
      <c r="E637" s="13"/>
      <c r="F637" s="13"/>
      <c r="G637" s="13"/>
      <c r="H637" s="13"/>
      <c r="I637" s="13"/>
      <c r="J637" s="13"/>
      <c r="K637" s="23"/>
      <c r="L637" s="66" t="s">
        <v>29</v>
      </c>
      <c r="M637" s="125"/>
      <c r="N637" s="41">
        <f>VLOOKUP($B637,'[1]09-10-11'!$A$4:$EA$400,MATCH(N$2, '[1]09-10-11'!$A$4:$EA$4, 0))</f>
        <v>19096</v>
      </c>
      <c r="O637" s="45"/>
      <c r="P637" s="41">
        <f>VLOOKUP($B637,'[1]09-10-11'!$A$4:$EA$400,MATCH(P$2, '[1]09-10-11'!$A$4:$EA$4, 0))</f>
        <v>19096</v>
      </c>
      <c r="Q637" s="41"/>
      <c r="R637" s="41">
        <f>VLOOKUP($B637,'[1]09-10-11'!$A$4:$EA$400,MATCH(R$2, '[1]09-10-11'!$A$4:$EA$4, 0))</f>
        <v>19096</v>
      </c>
      <c r="S637" s="41"/>
      <c r="T637" s="41" t="e">
        <f>VLOOKUP($B637,'[1]09-10-11'!$A$4:$EA$400,MATCH(T$2, '[1]09-10-11'!$A$4:$EA$4, 0))</f>
        <v>#N/A</v>
      </c>
      <c r="U637" s="41"/>
      <c r="V637" s="41">
        <f>VLOOKUP($B637,'[1]09-10-11'!$A$4:$EA$400,MATCH(V$2, '[1]09-10-11'!$A$4:$EA$4, 0))</f>
        <v>20150</v>
      </c>
      <c r="W637" s="41"/>
      <c r="X637" s="41">
        <f>VLOOKUP($B637,'[1]09-10-11'!$A$4:$EA$400,MATCH(X$2, '[1]09-10-11'!$A$4:$EA$4, 0))</f>
        <v>19096</v>
      </c>
      <c r="Y637" s="41"/>
      <c r="Z637" s="41">
        <f t="shared" si="262"/>
        <v>-1054</v>
      </c>
      <c r="AA637" s="41"/>
      <c r="AB637" s="183">
        <f t="shared" si="263"/>
        <v>-5.2307692307692277E-2</v>
      </c>
      <c r="AC637" s="161"/>
      <c r="AD637" s="41">
        <f t="shared" si="282"/>
        <v>0</v>
      </c>
      <c r="AE637" s="41"/>
      <c r="AF637" s="183">
        <f t="shared" si="283"/>
        <v>0</v>
      </c>
      <c r="AG637" s="100"/>
      <c r="AH637" s="41">
        <f t="shared" si="284"/>
        <v>0</v>
      </c>
      <c r="AI637" s="41"/>
      <c r="AJ637" s="181">
        <f t="shared" si="285"/>
        <v>0</v>
      </c>
      <c r="AK637" s="161"/>
      <c r="AL637" s="41">
        <f t="shared" si="268"/>
        <v>0</v>
      </c>
      <c r="AM637" s="100"/>
      <c r="AN637" s="181">
        <f t="shared" si="269"/>
        <v>0</v>
      </c>
      <c r="AP637" s="41" t="str">
        <f t="shared" si="270"/>
        <v/>
      </c>
      <c r="AQ637" s="100"/>
      <c r="AR637" s="181" t="e">
        <f t="shared" si="271"/>
        <v>#N/A</v>
      </c>
      <c r="AS637" s="100"/>
      <c r="AT637" s="41" t="str">
        <f t="shared" si="272"/>
        <v/>
      </c>
      <c r="AU637" s="41"/>
      <c r="AV637" s="183" t="e">
        <f t="shared" si="273"/>
        <v>#N/A</v>
      </c>
      <c r="AW637" s="100"/>
      <c r="AX637" s="41">
        <f t="shared" si="286"/>
        <v>1054</v>
      </c>
      <c r="AY637" s="41"/>
      <c r="AZ637" s="183">
        <f t="shared" si="287"/>
        <v>5.5194805194805241E-2</v>
      </c>
      <c r="BA637" s="100"/>
      <c r="BB637" s="41">
        <f t="shared" si="288"/>
        <v>1054</v>
      </c>
      <c r="BC637" s="41"/>
      <c r="BD637" s="183">
        <f t="shared" si="289"/>
        <v>5.5194805194805241E-2</v>
      </c>
      <c r="BE637" s="100"/>
      <c r="BF637" s="41">
        <f t="shared" si="278"/>
        <v>1054</v>
      </c>
      <c r="BG637" s="100"/>
      <c r="BH637" s="181">
        <f t="shared" si="279"/>
        <v>5.5194805194805241E-2</v>
      </c>
      <c r="BJ637" s="41" t="str">
        <f t="shared" si="280"/>
        <v/>
      </c>
      <c r="BK637" s="100"/>
      <c r="BL637" s="181" t="e">
        <f t="shared" si="281"/>
        <v>#N/A</v>
      </c>
      <c r="BM637" s="100"/>
    </row>
    <row r="638" spans="2:65" ht="15.75" customHeight="1">
      <c r="B638" s="231">
        <v>258</v>
      </c>
      <c r="C638" s="17" t="s">
        <v>37</v>
      </c>
      <c r="D638" s="13" t="s">
        <v>137</v>
      </c>
      <c r="E638" s="13"/>
      <c r="F638" s="13"/>
      <c r="G638" s="13"/>
      <c r="H638" s="13"/>
      <c r="I638" s="13"/>
      <c r="J638" s="13"/>
      <c r="K638" s="23"/>
      <c r="L638" s="66" t="s">
        <v>33</v>
      </c>
      <c r="M638" s="125"/>
      <c r="N638" s="81">
        <f>VLOOKUP($B638,'[1]09-10-11'!$A$4:$EA$400,MATCH(N$2, '[1]09-10-11'!$A$4:$EA$4, 0))</f>
        <v>31199</v>
      </c>
      <c r="O638" s="45"/>
      <c r="P638" s="81">
        <f>VLOOKUP($B638,'[1]09-10-11'!$A$4:$EA$400,MATCH(P$2, '[1]09-10-11'!$A$4:$EA$4, 0))</f>
        <v>0</v>
      </c>
      <c r="Q638" s="81"/>
      <c r="R638" s="81">
        <f>VLOOKUP($B638,'[1]09-10-11'!$A$4:$EA$400,MATCH(R$2, '[1]09-10-11'!$A$4:$EA$4, 0))</f>
        <v>0</v>
      </c>
      <c r="S638" s="81"/>
      <c r="T638" s="81" t="e">
        <f>VLOOKUP($B638,'[1]09-10-11'!$A$4:$EA$400,MATCH(T$2, '[1]09-10-11'!$A$4:$EA$4, 0))</f>
        <v>#N/A</v>
      </c>
      <c r="U638" s="81"/>
      <c r="V638" s="81">
        <f>VLOOKUP($B638,'[1]09-10-11'!$A$4:$EA$400,MATCH(V$2, '[1]09-10-11'!$A$4:$EA$4, 0))</f>
        <v>0</v>
      </c>
      <c r="W638" s="81"/>
      <c r="X638" s="81">
        <f>VLOOKUP($B638,'[1]09-10-11'!$A$4:$EA$400,MATCH(X$2, '[1]09-10-11'!$A$4:$EA$4, 0))</f>
        <v>0</v>
      </c>
      <c r="Y638" s="41"/>
      <c r="Z638" s="81">
        <f t="shared" si="262"/>
        <v>0</v>
      </c>
      <c r="AA638" s="81"/>
      <c r="AB638" s="184" t="str">
        <f t="shared" si="263"/>
        <v>---</v>
      </c>
      <c r="AC638" s="156"/>
      <c r="AD638" s="81">
        <f t="shared" si="282"/>
        <v>0</v>
      </c>
      <c r="AE638" s="81"/>
      <c r="AF638" s="184" t="str">
        <f t="shared" si="283"/>
        <v>---</v>
      </c>
      <c r="AG638" s="100"/>
      <c r="AH638" s="81">
        <f t="shared" si="284"/>
        <v>-31199</v>
      </c>
      <c r="AI638" s="81"/>
      <c r="AJ638" s="182">
        <f t="shared" si="285"/>
        <v>-1</v>
      </c>
      <c r="AK638" s="156"/>
      <c r="AL638" s="81">
        <f t="shared" si="268"/>
        <v>0</v>
      </c>
      <c r="AM638" s="172"/>
      <c r="AN638" s="184" t="str">
        <f t="shared" si="269"/>
        <v>---</v>
      </c>
      <c r="AP638" s="81" t="str">
        <f t="shared" si="270"/>
        <v/>
      </c>
      <c r="AQ638" s="172"/>
      <c r="AR638" s="182" t="e">
        <f t="shared" si="271"/>
        <v>#N/A</v>
      </c>
      <c r="AS638" s="100"/>
      <c r="AT638" s="81" t="str">
        <f t="shared" si="272"/>
        <v/>
      </c>
      <c r="AU638" s="81"/>
      <c r="AV638" s="184" t="e">
        <f t="shared" si="273"/>
        <v>#N/A</v>
      </c>
      <c r="AW638" s="100"/>
      <c r="AX638" s="81">
        <f t="shared" si="286"/>
        <v>-31199</v>
      </c>
      <c r="AY638" s="81"/>
      <c r="AZ638" s="184">
        <f t="shared" si="287"/>
        <v>-1</v>
      </c>
      <c r="BA638" s="100"/>
      <c r="BB638" s="81">
        <f t="shared" si="288"/>
        <v>0</v>
      </c>
      <c r="BC638" s="81"/>
      <c r="BD638" s="184" t="str">
        <f t="shared" si="289"/>
        <v>---</v>
      </c>
      <c r="BE638" s="100"/>
      <c r="BF638" s="81">
        <f t="shared" si="278"/>
        <v>0</v>
      </c>
      <c r="BG638" s="172"/>
      <c r="BH638" s="184" t="str">
        <f t="shared" si="279"/>
        <v>---</v>
      </c>
      <c r="BJ638" s="81" t="str">
        <f t="shared" si="280"/>
        <v/>
      </c>
      <c r="BK638" s="172"/>
      <c r="BL638" s="182" t="e">
        <f t="shared" si="281"/>
        <v>#N/A</v>
      </c>
      <c r="BM638" s="100"/>
    </row>
    <row r="639" spans="2:65" ht="15.75" customHeight="1">
      <c r="B639" s="231"/>
      <c r="C639" s="13"/>
      <c r="D639" s="13"/>
      <c r="E639" s="13"/>
      <c r="F639" s="13"/>
      <c r="G639" s="13"/>
      <c r="H639" s="13"/>
      <c r="I639" s="13"/>
      <c r="J639" s="13"/>
      <c r="K639" s="20"/>
      <c r="L639" s="66"/>
      <c r="M639" s="125"/>
      <c r="N639" s="125"/>
      <c r="O639" s="89"/>
      <c r="P639" s="125"/>
      <c r="Q639" s="125"/>
      <c r="R639" s="125"/>
      <c r="S639" s="125"/>
      <c r="T639" s="125"/>
      <c r="U639" s="125"/>
      <c r="V639" s="125"/>
      <c r="W639" s="125"/>
      <c r="X639" s="125"/>
      <c r="Y639" s="125"/>
      <c r="Z639" s="41" t="str">
        <f t="shared" si="262"/>
        <v/>
      </c>
      <c r="AA639" s="125"/>
      <c r="AB639" s="183" t="str">
        <f t="shared" si="263"/>
        <v/>
      </c>
      <c r="AC639" s="161"/>
      <c r="AD639" s="41" t="str">
        <f t="shared" si="282"/>
        <v/>
      </c>
      <c r="AE639" s="125"/>
      <c r="AF639" s="183" t="str">
        <f t="shared" si="283"/>
        <v/>
      </c>
      <c r="AG639" s="125"/>
      <c r="AH639" s="41" t="str">
        <f t="shared" si="284"/>
        <v/>
      </c>
      <c r="AI639" s="125"/>
      <c r="AJ639" s="181" t="str">
        <f t="shared" si="285"/>
        <v/>
      </c>
      <c r="AK639" s="161"/>
      <c r="AL639" s="41" t="str">
        <f t="shared" si="268"/>
        <v/>
      </c>
      <c r="AM639" s="125"/>
      <c r="AN639" s="183" t="str">
        <f t="shared" si="269"/>
        <v/>
      </c>
      <c r="AP639" s="41" t="str">
        <f t="shared" si="270"/>
        <v/>
      </c>
      <c r="AQ639" s="125"/>
      <c r="AR639" s="181" t="str">
        <f t="shared" si="271"/>
        <v/>
      </c>
      <c r="AS639" s="125"/>
      <c r="AT639" s="41" t="str">
        <f t="shared" si="272"/>
        <v/>
      </c>
      <c r="AU639" s="125"/>
      <c r="AV639" s="183" t="str">
        <f t="shared" si="273"/>
        <v/>
      </c>
      <c r="AW639" s="125"/>
      <c r="AX639" s="41" t="str">
        <f t="shared" si="286"/>
        <v/>
      </c>
      <c r="AY639" s="125"/>
      <c r="AZ639" s="183" t="str">
        <f t="shared" si="287"/>
        <v/>
      </c>
      <c r="BA639" s="125"/>
      <c r="BB639" s="41" t="str">
        <f t="shared" si="288"/>
        <v/>
      </c>
      <c r="BC639" s="125"/>
      <c r="BD639" s="183" t="str">
        <f t="shared" si="289"/>
        <v/>
      </c>
      <c r="BE639" s="125"/>
      <c r="BF639" s="41" t="str">
        <f t="shared" si="278"/>
        <v/>
      </c>
      <c r="BG639" s="125"/>
      <c r="BH639" s="183" t="str">
        <f t="shared" si="279"/>
        <v/>
      </c>
      <c r="BJ639" s="41" t="str">
        <f t="shared" si="280"/>
        <v/>
      </c>
      <c r="BK639" s="125"/>
      <c r="BL639" s="181" t="str">
        <f t="shared" si="281"/>
        <v/>
      </c>
      <c r="BM639" s="125"/>
    </row>
    <row r="640" spans="2:65" ht="15.75" customHeight="1">
      <c r="C640" s="13"/>
      <c r="D640" s="13"/>
      <c r="E640" s="13"/>
      <c r="F640" s="13"/>
      <c r="G640" s="53" t="s">
        <v>40</v>
      </c>
      <c r="H640" s="53"/>
      <c r="I640" s="53"/>
      <c r="J640" s="53"/>
      <c r="K640" s="38"/>
      <c r="L640" s="29"/>
      <c r="M640" s="133"/>
      <c r="N640" s="82">
        <f>N641+N642</f>
        <v>50629</v>
      </c>
      <c r="O640" s="74"/>
      <c r="P640" s="82">
        <f>P641+P642</f>
        <v>19436</v>
      </c>
      <c r="Q640" s="82"/>
      <c r="R640" s="82">
        <f>R641+R642</f>
        <v>19430</v>
      </c>
      <c r="S640" s="82"/>
      <c r="T640" s="82" t="e">
        <f>T641+T642</f>
        <v>#N/A</v>
      </c>
      <c r="U640" s="82"/>
      <c r="V640" s="82">
        <f>V641+V642</f>
        <v>20484</v>
      </c>
      <c r="W640" s="82"/>
      <c r="X640" s="82">
        <f>X641+X642</f>
        <v>19445</v>
      </c>
      <c r="Y640" s="82"/>
      <c r="Z640" s="82">
        <f t="shared" si="262"/>
        <v>-1039</v>
      </c>
      <c r="AA640" s="82"/>
      <c r="AB640" s="186">
        <f t="shared" si="263"/>
        <v>-5.0722515133762913E-2</v>
      </c>
      <c r="AC640" s="159"/>
      <c r="AD640" s="82">
        <f t="shared" si="282"/>
        <v>9</v>
      </c>
      <c r="AE640" s="82"/>
      <c r="AF640" s="186">
        <f t="shared" si="283"/>
        <v>4.6305824243675353E-4</v>
      </c>
      <c r="AG640" s="173"/>
      <c r="AH640" s="82">
        <f t="shared" si="284"/>
        <v>-31184</v>
      </c>
      <c r="AI640" s="82"/>
      <c r="AJ640" s="185">
        <f t="shared" si="285"/>
        <v>-0.61593158071461018</v>
      </c>
      <c r="AK640" s="159"/>
      <c r="AL640" s="82">
        <f t="shared" si="268"/>
        <v>15</v>
      </c>
      <c r="AM640" s="173"/>
      <c r="AN640" s="186">
        <f t="shared" si="269"/>
        <v>7.7200205867211658E-4</v>
      </c>
      <c r="AP640" s="82" t="str">
        <f t="shared" si="270"/>
        <v/>
      </c>
      <c r="AQ640" s="173"/>
      <c r="AR640" s="185" t="e">
        <f t="shared" si="271"/>
        <v>#N/A</v>
      </c>
      <c r="AS640" s="173"/>
      <c r="AT640" s="82" t="str">
        <f t="shared" si="272"/>
        <v/>
      </c>
      <c r="AU640" s="82"/>
      <c r="AV640" s="186" t="e">
        <f t="shared" si="273"/>
        <v>#N/A</v>
      </c>
      <c r="AW640" s="173"/>
      <c r="AX640" s="82">
        <f t="shared" si="286"/>
        <v>-30145</v>
      </c>
      <c r="AY640" s="82"/>
      <c r="AZ640" s="186">
        <f t="shared" si="287"/>
        <v>-0.59540974540283242</v>
      </c>
      <c r="BA640" s="173"/>
      <c r="BB640" s="82">
        <f t="shared" si="288"/>
        <v>1048</v>
      </c>
      <c r="BC640" s="82"/>
      <c r="BD640" s="186">
        <f t="shared" si="289"/>
        <v>5.3920559785964217E-2</v>
      </c>
      <c r="BE640" s="173"/>
      <c r="BF640" s="82">
        <f t="shared" si="278"/>
        <v>1054</v>
      </c>
      <c r="BG640" s="173"/>
      <c r="BH640" s="186">
        <f t="shared" si="279"/>
        <v>5.4246011322696797E-2</v>
      </c>
      <c r="BJ640" s="82" t="str">
        <f t="shared" si="280"/>
        <v/>
      </c>
      <c r="BK640" s="173"/>
      <c r="BL640" s="185" t="e">
        <f t="shared" si="281"/>
        <v>#N/A</v>
      </c>
      <c r="BM640" s="173"/>
    </row>
    <row r="641" spans="2:65" ht="15.75" customHeight="1">
      <c r="C641" s="13"/>
      <c r="D641" s="13"/>
      <c r="E641" s="13"/>
      <c r="F641" s="13"/>
      <c r="G641" s="13"/>
      <c r="H641" s="13" t="s">
        <v>58</v>
      </c>
      <c r="I641" s="13"/>
      <c r="J641" s="13"/>
      <c r="K641" s="20"/>
      <c r="L641" s="66" t="s">
        <v>29</v>
      </c>
      <c r="M641" s="125"/>
      <c r="N641" s="41">
        <f>SUM(N636:N637)</f>
        <v>19430</v>
      </c>
      <c r="O641" s="45"/>
      <c r="P641" s="41">
        <f>SUM(P636:P637)</f>
        <v>19436</v>
      </c>
      <c r="Q641" s="41"/>
      <c r="R641" s="41">
        <f>SUM(R636:R637)</f>
        <v>19430</v>
      </c>
      <c r="S641" s="41"/>
      <c r="T641" s="41" t="e">
        <f>SUM(T636:T637)</f>
        <v>#N/A</v>
      </c>
      <c r="U641" s="41"/>
      <c r="V641" s="41">
        <f>SUM(V636:V637)</f>
        <v>20484</v>
      </c>
      <c r="W641" s="41"/>
      <c r="X641" s="41">
        <f>SUM(X636:X637)</f>
        <v>19445</v>
      </c>
      <c r="Y641" s="41"/>
      <c r="Z641" s="41">
        <f t="shared" si="262"/>
        <v>-1039</v>
      </c>
      <c r="AA641" s="41"/>
      <c r="AB641" s="183">
        <f t="shared" si="263"/>
        <v>-5.0722515133762913E-2</v>
      </c>
      <c r="AC641" s="161"/>
      <c r="AD641" s="41">
        <f t="shared" si="282"/>
        <v>9</v>
      </c>
      <c r="AE641" s="41"/>
      <c r="AF641" s="183">
        <f t="shared" si="283"/>
        <v>4.6305824243675353E-4</v>
      </c>
      <c r="AG641" s="100"/>
      <c r="AH641" s="41">
        <f t="shared" si="284"/>
        <v>15</v>
      </c>
      <c r="AI641" s="41"/>
      <c r="AJ641" s="181">
        <f t="shared" si="285"/>
        <v>7.7200205867211658E-4</v>
      </c>
      <c r="AK641" s="161"/>
      <c r="AL641" s="41">
        <f t="shared" si="268"/>
        <v>15</v>
      </c>
      <c r="AM641" s="100"/>
      <c r="AN641" s="183">
        <f t="shared" si="269"/>
        <v>7.7200205867211658E-4</v>
      </c>
      <c r="AP641" s="41" t="str">
        <f t="shared" si="270"/>
        <v/>
      </c>
      <c r="AQ641" s="100"/>
      <c r="AR641" s="181" t="e">
        <f t="shared" si="271"/>
        <v>#N/A</v>
      </c>
      <c r="AS641" s="100"/>
      <c r="AT641" s="41" t="str">
        <f t="shared" si="272"/>
        <v/>
      </c>
      <c r="AU641" s="41"/>
      <c r="AV641" s="183" t="e">
        <f t="shared" si="273"/>
        <v>#N/A</v>
      </c>
      <c r="AW641" s="100"/>
      <c r="AX641" s="41">
        <f t="shared" si="286"/>
        <v>1054</v>
      </c>
      <c r="AY641" s="41"/>
      <c r="AZ641" s="183">
        <f t="shared" si="287"/>
        <v>5.4246011322696797E-2</v>
      </c>
      <c r="BA641" s="100"/>
      <c r="BB641" s="41">
        <f t="shared" si="288"/>
        <v>1048</v>
      </c>
      <c r="BC641" s="41"/>
      <c r="BD641" s="183">
        <f t="shared" si="289"/>
        <v>5.3920559785964217E-2</v>
      </c>
      <c r="BE641" s="100"/>
      <c r="BF641" s="41">
        <f t="shared" si="278"/>
        <v>1054</v>
      </c>
      <c r="BG641" s="100"/>
      <c r="BH641" s="183">
        <f t="shared" si="279"/>
        <v>5.4246011322696797E-2</v>
      </c>
      <c r="BJ641" s="41" t="str">
        <f t="shared" si="280"/>
        <v/>
      </c>
      <c r="BK641" s="100"/>
      <c r="BL641" s="181" t="e">
        <f t="shared" si="281"/>
        <v>#N/A</v>
      </c>
      <c r="BM641" s="100"/>
    </row>
    <row r="642" spans="2:65" ht="15.75" customHeight="1">
      <c r="C642" s="13"/>
      <c r="D642" s="13"/>
      <c r="E642" s="13"/>
      <c r="F642" s="13"/>
      <c r="G642" s="13"/>
      <c r="H642" s="13" t="s">
        <v>72</v>
      </c>
      <c r="I642" s="13"/>
      <c r="J642" s="13"/>
      <c r="K642" s="20"/>
      <c r="L642" s="66" t="s">
        <v>33</v>
      </c>
      <c r="M642" s="125"/>
      <c r="N642" s="41">
        <f>N638</f>
        <v>31199</v>
      </c>
      <c r="O642" s="45"/>
      <c r="P642" s="41">
        <f>P638</f>
        <v>0</v>
      </c>
      <c r="Q642" s="41"/>
      <c r="R642" s="41">
        <f>R638</f>
        <v>0</v>
      </c>
      <c r="S642" s="41"/>
      <c r="T642" s="41" t="e">
        <f>T638</f>
        <v>#N/A</v>
      </c>
      <c r="U642" s="41"/>
      <c r="V642" s="41">
        <f>V638</f>
        <v>0</v>
      </c>
      <c r="W642" s="41"/>
      <c r="X642" s="41">
        <f>X638</f>
        <v>0</v>
      </c>
      <c r="Y642" s="41"/>
      <c r="Z642" s="41">
        <f t="shared" si="262"/>
        <v>0</v>
      </c>
      <c r="AA642" s="41"/>
      <c r="AB642" s="183" t="str">
        <f t="shared" si="263"/>
        <v>---</v>
      </c>
      <c r="AC642" s="161"/>
      <c r="AD642" s="41">
        <f t="shared" si="282"/>
        <v>0</v>
      </c>
      <c r="AE642" s="41"/>
      <c r="AF642" s="183" t="str">
        <f t="shared" si="283"/>
        <v>---</v>
      </c>
      <c r="AG642" s="100"/>
      <c r="AH642" s="41">
        <f t="shared" si="284"/>
        <v>-31199</v>
      </c>
      <c r="AI642" s="41"/>
      <c r="AJ642" s="181">
        <f t="shared" si="285"/>
        <v>-1</v>
      </c>
      <c r="AK642" s="161"/>
      <c r="AL642" s="41">
        <f t="shared" si="268"/>
        <v>0</v>
      </c>
      <c r="AM642" s="100"/>
      <c r="AN642" s="183" t="str">
        <f t="shared" si="269"/>
        <v>---</v>
      </c>
      <c r="AP642" s="41" t="str">
        <f t="shared" si="270"/>
        <v/>
      </c>
      <c r="AQ642" s="100"/>
      <c r="AR642" s="181" t="e">
        <f t="shared" si="271"/>
        <v>#N/A</v>
      </c>
      <c r="AS642" s="100"/>
      <c r="AT642" s="41" t="str">
        <f t="shared" si="272"/>
        <v/>
      </c>
      <c r="AU642" s="41"/>
      <c r="AV642" s="183" t="e">
        <f t="shared" si="273"/>
        <v>#N/A</v>
      </c>
      <c r="AW642" s="100"/>
      <c r="AX642" s="41">
        <f t="shared" si="286"/>
        <v>-31199</v>
      </c>
      <c r="AY642" s="41"/>
      <c r="AZ642" s="183">
        <f t="shared" si="287"/>
        <v>-1</v>
      </c>
      <c r="BA642" s="100"/>
      <c r="BB642" s="41">
        <f t="shared" si="288"/>
        <v>0</v>
      </c>
      <c r="BC642" s="41"/>
      <c r="BD642" s="183" t="str">
        <f t="shared" si="289"/>
        <v>---</v>
      </c>
      <c r="BE642" s="100"/>
      <c r="BF642" s="41">
        <f t="shared" si="278"/>
        <v>0</v>
      </c>
      <c r="BG642" s="100"/>
      <c r="BH642" s="183" t="str">
        <f t="shared" si="279"/>
        <v>---</v>
      </c>
      <c r="BJ642" s="41" t="str">
        <f t="shared" si="280"/>
        <v/>
      </c>
      <c r="BK642" s="100"/>
      <c r="BL642" s="181" t="e">
        <f t="shared" si="281"/>
        <v>#N/A</v>
      </c>
      <c r="BM642" s="100"/>
    </row>
    <row r="643" spans="2:65" ht="15.75" customHeight="1">
      <c r="C643" s="13"/>
      <c r="D643" s="13"/>
      <c r="E643" s="13"/>
      <c r="F643" s="13"/>
      <c r="G643" s="13"/>
      <c r="H643" s="13"/>
      <c r="I643" s="13"/>
      <c r="J643" s="13"/>
      <c r="K643" s="20"/>
      <c r="L643" s="66"/>
      <c r="M643" s="125"/>
      <c r="N643" s="125"/>
      <c r="O643" s="45"/>
      <c r="P643" s="125"/>
      <c r="Q643" s="125"/>
      <c r="R643" s="125"/>
      <c r="S643" s="125"/>
      <c r="T643" s="125"/>
      <c r="U643" s="125"/>
      <c r="V643" s="125"/>
      <c r="W643" s="125"/>
      <c r="X643" s="125"/>
      <c r="Y643" s="125"/>
      <c r="Z643" s="41" t="str">
        <f t="shared" si="262"/>
        <v/>
      </c>
      <c r="AA643" s="125"/>
      <c r="AB643" s="181" t="str">
        <f t="shared" si="263"/>
        <v/>
      </c>
      <c r="AC643" s="161"/>
      <c r="AD643" s="41" t="str">
        <f t="shared" si="282"/>
        <v/>
      </c>
      <c r="AE643" s="125"/>
      <c r="AF643" s="181" t="str">
        <f t="shared" si="283"/>
        <v/>
      </c>
      <c r="AG643" s="125"/>
      <c r="AH643" s="41" t="str">
        <f t="shared" si="284"/>
        <v/>
      </c>
      <c r="AI643" s="125"/>
      <c r="AJ643" s="181" t="str">
        <f t="shared" si="285"/>
        <v/>
      </c>
      <c r="AK643" s="161"/>
      <c r="AL643" s="41" t="str">
        <f t="shared" si="268"/>
        <v/>
      </c>
      <c r="AM643" s="125"/>
      <c r="AN643" s="181" t="str">
        <f t="shared" si="269"/>
        <v/>
      </c>
      <c r="AP643" s="41" t="str">
        <f t="shared" si="270"/>
        <v/>
      </c>
      <c r="AQ643" s="125"/>
      <c r="AR643" s="181" t="str">
        <f t="shared" si="271"/>
        <v/>
      </c>
      <c r="AS643" s="125"/>
      <c r="AT643" s="41" t="str">
        <f t="shared" si="272"/>
        <v/>
      </c>
      <c r="AU643" s="125"/>
      <c r="AV643" s="181" t="str">
        <f t="shared" si="273"/>
        <v/>
      </c>
      <c r="AW643" s="125"/>
      <c r="AX643" s="41" t="str">
        <f t="shared" si="286"/>
        <v/>
      </c>
      <c r="AY643" s="125"/>
      <c r="AZ643" s="181" t="str">
        <f t="shared" si="287"/>
        <v/>
      </c>
      <c r="BA643" s="125"/>
      <c r="BB643" s="41" t="str">
        <f t="shared" si="288"/>
        <v/>
      </c>
      <c r="BC643" s="125"/>
      <c r="BD643" s="181" t="str">
        <f t="shared" si="289"/>
        <v/>
      </c>
      <c r="BE643" s="125"/>
      <c r="BF643" s="41" t="str">
        <f t="shared" si="278"/>
        <v/>
      </c>
      <c r="BG643" s="125"/>
      <c r="BH643" s="181" t="str">
        <f t="shared" si="279"/>
        <v/>
      </c>
      <c r="BJ643" s="41" t="str">
        <f t="shared" si="280"/>
        <v/>
      </c>
      <c r="BK643" s="125"/>
      <c r="BL643" s="181" t="str">
        <f t="shared" si="281"/>
        <v/>
      </c>
      <c r="BM643" s="125"/>
    </row>
    <row r="644" spans="2:65" ht="15.75" customHeight="1">
      <c r="C644" s="4"/>
      <c r="D644" s="4"/>
      <c r="E644" s="4"/>
      <c r="F644" s="4"/>
      <c r="G644" s="4"/>
      <c r="H644" s="4"/>
      <c r="I644" s="4"/>
      <c r="J644" s="4"/>
      <c r="K644" s="33"/>
      <c r="L644" s="246"/>
      <c r="M644" s="125"/>
      <c r="N644" s="125"/>
      <c r="O644" s="86"/>
      <c r="P644" s="125"/>
      <c r="Q644" s="125"/>
      <c r="R644" s="125"/>
      <c r="S644" s="125"/>
      <c r="T644" s="125"/>
      <c r="U644" s="125"/>
      <c r="V644" s="125"/>
      <c r="W644" s="125"/>
      <c r="X644" s="125"/>
      <c r="Y644" s="125"/>
      <c r="Z644" s="41" t="str">
        <f t="shared" si="262"/>
        <v/>
      </c>
      <c r="AA644" s="125"/>
      <c r="AB644" s="181" t="str">
        <f t="shared" si="263"/>
        <v/>
      </c>
      <c r="AC644" s="161"/>
      <c r="AD644" s="41" t="str">
        <f t="shared" si="282"/>
        <v/>
      </c>
      <c r="AE644" s="125"/>
      <c r="AF644" s="181" t="str">
        <f t="shared" si="283"/>
        <v/>
      </c>
      <c r="AG644" s="125"/>
      <c r="AH644" s="41" t="str">
        <f t="shared" si="284"/>
        <v/>
      </c>
      <c r="AI644" s="125"/>
      <c r="AJ644" s="181" t="str">
        <f t="shared" si="285"/>
        <v/>
      </c>
      <c r="AK644" s="161"/>
      <c r="AL644" s="41" t="str">
        <f t="shared" si="268"/>
        <v/>
      </c>
      <c r="AM644" s="125"/>
      <c r="AN644" s="181" t="str">
        <f t="shared" si="269"/>
        <v/>
      </c>
      <c r="AP644" s="41" t="str">
        <f t="shared" si="270"/>
        <v/>
      </c>
      <c r="AQ644" s="125"/>
      <c r="AR644" s="181" t="str">
        <f t="shared" si="271"/>
        <v/>
      </c>
      <c r="AS644" s="125"/>
      <c r="AT644" s="41" t="str">
        <f t="shared" si="272"/>
        <v/>
      </c>
      <c r="AU644" s="125"/>
      <c r="AV644" s="181" t="str">
        <f t="shared" si="273"/>
        <v/>
      </c>
      <c r="AW644" s="125"/>
      <c r="AX644" s="41" t="str">
        <f t="shared" si="286"/>
        <v/>
      </c>
      <c r="AY644" s="125"/>
      <c r="AZ644" s="181" t="str">
        <f t="shared" si="287"/>
        <v/>
      </c>
      <c r="BA644" s="125"/>
      <c r="BB644" s="41" t="str">
        <f t="shared" si="288"/>
        <v/>
      </c>
      <c r="BC644" s="125"/>
      <c r="BD644" s="181" t="str">
        <f t="shared" si="289"/>
        <v/>
      </c>
      <c r="BE644" s="125"/>
      <c r="BF644" s="41" t="str">
        <f t="shared" si="278"/>
        <v/>
      </c>
      <c r="BG644" s="125"/>
      <c r="BH644" s="181" t="str">
        <f t="shared" si="279"/>
        <v/>
      </c>
      <c r="BJ644" s="41" t="str">
        <f t="shared" si="280"/>
        <v/>
      </c>
      <c r="BK644" s="125"/>
      <c r="BL644" s="181" t="str">
        <f t="shared" si="281"/>
        <v/>
      </c>
      <c r="BM644" s="125"/>
    </row>
    <row r="645" spans="2:65" ht="15.75" customHeight="1">
      <c r="B645" s="231">
        <v>259</v>
      </c>
      <c r="C645" s="16" t="s">
        <v>156</v>
      </c>
      <c r="D645" s="53"/>
      <c r="E645" s="53"/>
      <c r="F645" s="53"/>
      <c r="G645" s="53"/>
      <c r="H645" s="53"/>
      <c r="I645" s="53"/>
      <c r="J645" s="53"/>
      <c r="K645" s="28"/>
      <c r="L645" s="29" t="s">
        <v>33</v>
      </c>
      <c r="M645" s="133"/>
      <c r="N645" s="82">
        <f>VLOOKUP($B645,'[1]09-10-11'!$A$4:$EA$400,MATCH(N$2, '[1]09-10-11'!$A$4:$EA$4, 0))</f>
        <v>-227</v>
      </c>
      <c r="O645" s="74"/>
      <c r="P645" s="82">
        <f>VLOOKUP($B645,'[1]09-10-11'!$A$4:$EA$400,MATCH(P$2, '[1]09-10-11'!$A$4:$EA$4, 0))</f>
        <v>-227</v>
      </c>
      <c r="Q645" s="82"/>
      <c r="R645" s="82">
        <f>VLOOKUP($B645,'[1]09-10-11'!$A$4:$EA$400,MATCH(R$2, '[1]09-10-11'!$A$4:$EA$4, 0))</f>
        <v>-227</v>
      </c>
      <c r="S645" s="82"/>
      <c r="T645" s="82" t="e">
        <f>VLOOKUP($B645,'[1]09-10-11'!$A$4:$EA$400,MATCH(T$2, '[1]09-10-11'!$A$4:$EA$4, 0))</f>
        <v>#N/A</v>
      </c>
      <c r="U645" s="82"/>
      <c r="V645" s="82">
        <f>VLOOKUP($B645,'[1]09-10-11'!$A$4:$EA$400,MATCH(V$2, '[1]09-10-11'!$A$4:$EA$4, 0))</f>
        <v>-227</v>
      </c>
      <c r="W645" s="82"/>
      <c r="X645" s="82">
        <f>VLOOKUP($B645,'[1]09-10-11'!$A$4:$EA$400,MATCH(X$2, '[1]09-10-11'!$A$4:$EA$4, 0))</f>
        <v>-227</v>
      </c>
      <c r="Y645" s="82"/>
      <c r="Z645" s="82">
        <f t="shared" si="262"/>
        <v>0</v>
      </c>
      <c r="AA645" s="82"/>
      <c r="AB645" s="185">
        <f t="shared" si="263"/>
        <v>0</v>
      </c>
      <c r="AC645" s="159"/>
      <c r="AD645" s="82">
        <f t="shared" si="282"/>
        <v>0</v>
      </c>
      <c r="AE645" s="82"/>
      <c r="AF645" s="185">
        <f t="shared" si="283"/>
        <v>0</v>
      </c>
      <c r="AG645" s="82"/>
      <c r="AH645" s="82">
        <f t="shared" si="284"/>
        <v>0</v>
      </c>
      <c r="AI645" s="82"/>
      <c r="AJ645" s="185">
        <f t="shared" si="285"/>
        <v>0</v>
      </c>
      <c r="AK645" s="159"/>
      <c r="AL645" s="82">
        <f t="shared" si="268"/>
        <v>0</v>
      </c>
      <c r="AM645" s="82"/>
      <c r="AN645" s="185">
        <f t="shared" si="269"/>
        <v>0</v>
      </c>
      <c r="AP645" s="82" t="str">
        <f t="shared" si="270"/>
        <v/>
      </c>
      <c r="AQ645" s="82"/>
      <c r="AR645" s="185" t="e">
        <f t="shared" si="271"/>
        <v>#N/A</v>
      </c>
      <c r="AS645" s="82"/>
      <c r="AT645" s="82" t="str">
        <f t="shared" si="272"/>
        <v/>
      </c>
      <c r="AU645" s="82"/>
      <c r="AV645" s="185" t="e">
        <f t="shared" si="273"/>
        <v>#N/A</v>
      </c>
      <c r="AW645" s="82"/>
      <c r="AX645" s="82">
        <f t="shared" si="286"/>
        <v>0</v>
      </c>
      <c r="AY645" s="82"/>
      <c r="AZ645" s="185">
        <f t="shared" si="287"/>
        <v>0</v>
      </c>
      <c r="BA645" s="82"/>
      <c r="BB645" s="82">
        <f t="shared" si="288"/>
        <v>0</v>
      </c>
      <c r="BC645" s="82"/>
      <c r="BD645" s="185">
        <f t="shared" si="289"/>
        <v>0</v>
      </c>
      <c r="BE645" s="82"/>
      <c r="BF645" s="82">
        <f t="shared" si="278"/>
        <v>0</v>
      </c>
      <c r="BG645" s="82"/>
      <c r="BH645" s="185">
        <f t="shared" si="279"/>
        <v>0</v>
      </c>
      <c r="BJ645" s="82" t="str">
        <f t="shared" si="280"/>
        <v/>
      </c>
      <c r="BK645" s="82"/>
      <c r="BL645" s="185" t="e">
        <f t="shared" si="281"/>
        <v>#N/A</v>
      </c>
      <c r="BM645" s="82"/>
    </row>
    <row r="646" spans="2:65" ht="15.75" customHeight="1">
      <c r="B646" s="231"/>
      <c r="C646" s="13"/>
      <c r="D646" s="13"/>
      <c r="E646" s="13"/>
      <c r="F646" s="13"/>
      <c r="G646" s="13"/>
      <c r="H646" s="13"/>
      <c r="I646" s="13"/>
      <c r="J646" s="13"/>
      <c r="K646" s="33"/>
      <c r="L646" s="31"/>
      <c r="M646" s="125"/>
      <c r="N646" s="125"/>
      <c r="O646" s="91"/>
      <c r="P646" s="125"/>
      <c r="Q646" s="125"/>
      <c r="R646" s="125"/>
      <c r="S646" s="125"/>
      <c r="T646" s="125"/>
      <c r="U646" s="125"/>
      <c r="V646" s="125"/>
      <c r="W646" s="125"/>
      <c r="X646" s="125"/>
      <c r="Y646" s="125"/>
      <c r="Z646" s="41" t="str">
        <f t="shared" si="262"/>
        <v/>
      </c>
      <c r="AA646" s="125"/>
      <c r="AB646" s="181" t="str">
        <f t="shared" si="263"/>
        <v/>
      </c>
      <c r="AC646" s="161"/>
      <c r="AD646" s="41" t="str">
        <f t="shared" si="282"/>
        <v/>
      </c>
      <c r="AE646" s="125"/>
      <c r="AF646" s="181" t="str">
        <f t="shared" si="283"/>
        <v/>
      </c>
      <c r="AG646" s="125"/>
      <c r="AH646" s="41" t="str">
        <f t="shared" si="284"/>
        <v/>
      </c>
      <c r="AI646" s="125"/>
      <c r="AJ646" s="181" t="str">
        <f t="shared" si="285"/>
        <v/>
      </c>
      <c r="AK646" s="161"/>
      <c r="AL646" s="41" t="str">
        <f t="shared" si="268"/>
        <v/>
      </c>
      <c r="AM646" s="125"/>
      <c r="AN646" s="181" t="str">
        <f t="shared" si="269"/>
        <v/>
      </c>
      <c r="AP646" s="41" t="str">
        <f t="shared" si="270"/>
        <v/>
      </c>
      <c r="AQ646" s="125"/>
      <c r="AR646" s="181" t="str">
        <f t="shared" si="271"/>
        <v/>
      </c>
      <c r="AS646" s="125"/>
      <c r="AT646" s="41" t="str">
        <f t="shared" si="272"/>
        <v/>
      </c>
      <c r="AU646" s="125"/>
      <c r="AV646" s="181" t="str">
        <f t="shared" si="273"/>
        <v/>
      </c>
      <c r="AW646" s="125"/>
      <c r="AX646" s="41" t="str">
        <f t="shared" si="286"/>
        <v/>
      </c>
      <c r="AY646" s="125"/>
      <c r="AZ646" s="181" t="str">
        <f t="shared" si="287"/>
        <v/>
      </c>
      <c r="BA646" s="125"/>
      <c r="BB646" s="41" t="str">
        <f t="shared" si="288"/>
        <v/>
      </c>
      <c r="BC646" s="125"/>
      <c r="BD646" s="181" t="str">
        <f t="shared" si="289"/>
        <v/>
      </c>
      <c r="BE646" s="125"/>
      <c r="BF646" s="41" t="str">
        <f t="shared" si="278"/>
        <v/>
      </c>
      <c r="BG646" s="125"/>
      <c r="BH646" s="181" t="str">
        <f t="shared" si="279"/>
        <v/>
      </c>
      <c r="BJ646" s="41" t="str">
        <f t="shared" si="280"/>
        <v/>
      </c>
      <c r="BK646" s="125"/>
      <c r="BL646" s="181" t="str">
        <f t="shared" si="281"/>
        <v/>
      </c>
      <c r="BM646" s="125"/>
    </row>
    <row r="647" spans="2:65" ht="15.75" customHeight="1">
      <c r="C647" s="13"/>
      <c r="D647" s="13"/>
      <c r="E647" s="13"/>
      <c r="F647" s="13"/>
      <c r="G647" s="13"/>
      <c r="H647" s="13"/>
      <c r="I647" s="13"/>
      <c r="J647" s="13"/>
      <c r="K647" s="23"/>
      <c r="L647" s="66"/>
      <c r="M647" s="125"/>
      <c r="N647" s="125"/>
      <c r="O647" s="89"/>
      <c r="P647" s="125"/>
      <c r="Q647" s="125"/>
      <c r="R647" s="125"/>
      <c r="S647" s="125"/>
      <c r="T647" s="125"/>
      <c r="U647" s="125"/>
      <c r="V647" s="125"/>
      <c r="W647" s="125"/>
      <c r="X647" s="125"/>
      <c r="Y647" s="125"/>
      <c r="Z647" s="41" t="str">
        <f t="shared" si="262"/>
        <v/>
      </c>
      <c r="AA647" s="125"/>
      <c r="AB647" s="181" t="str">
        <f t="shared" si="263"/>
        <v/>
      </c>
      <c r="AC647" s="161"/>
      <c r="AD647" s="41" t="str">
        <f t="shared" si="282"/>
        <v/>
      </c>
      <c r="AE647" s="125"/>
      <c r="AF647" s="181" t="str">
        <f t="shared" si="283"/>
        <v/>
      </c>
      <c r="AG647" s="125"/>
      <c r="AH647" s="41" t="str">
        <f t="shared" si="284"/>
        <v/>
      </c>
      <c r="AI647" s="125"/>
      <c r="AJ647" s="181" t="str">
        <f t="shared" si="285"/>
        <v/>
      </c>
      <c r="AK647" s="161"/>
      <c r="AL647" s="41" t="str">
        <f t="shared" si="268"/>
        <v/>
      </c>
      <c r="AM647" s="125"/>
      <c r="AN647" s="181" t="str">
        <f t="shared" si="269"/>
        <v/>
      </c>
      <c r="AP647" s="41" t="str">
        <f t="shared" si="270"/>
        <v/>
      </c>
      <c r="AQ647" s="125"/>
      <c r="AR647" s="181" t="str">
        <f t="shared" si="271"/>
        <v/>
      </c>
      <c r="AS647" s="125"/>
      <c r="AT647" s="41" t="str">
        <f t="shared" si="272"/>
        <v/>
      </c>
      <c r="AU647" s="125"/>
      <c r="AV647" s="181" t="str">
        <f t="shared" si="273"/>
        <v/>
      </c>
      <c r="AW647" s="125"/>
      <c r="AX647" s="41" t="str">
        <f t="shared" si="286"/>
        <v/>
      </c>
      <c r="AY647" s="125"/>
      <c r="AZ647" s="181" t="str">
        <f t="shared" si="287"/>
        <v/>
      </c>
      <c r="BA647" s="125"/>
      <c r="BB647" s="41" t="str">
        <f t="shared" si="288"/>
        <v/>
      </c>
      <c r="BC647" s="125"/>
      <c r="BD647" s="181" t="str">
        <f t="shared" si="289"/>
        <v/>
      </c>
      <c r="BE647" s="125"/>
      <c r="BF647" s="41" t="str">
        <f t="shared" si="278"/>
        <v/>
      </c>
      <c r="BG647" s="125"/>
      <c r="BH647" s="181" t="str">
        <f t="shared" si="279"/>
        <v/>
      </c>
      <c r="BJ647" s="41" t="str">
        <f t="shared" si="280"/>
        <v/>
      </c>
      <c r="BK647" s="125"/>
      <c r="BL647" s="181" t="str">
        <f t="shared" si="281"/>
        <v/>
      </c>
      <c r="BM647" s="125"/>
    </row>
    <row r="648" spans="2:65" ht="15.75" customHeight="1">
      <c r="B648" s="231">
        <v>260</v>
      </c>
      <c r="C648" s="16" t="s">
        <v>79</v>
      </c>
      <c r="D648" s="53"/>
      <c r="E648" s="53"/>
      <c r="F648" s="53"/>
      <c r="G648" s="53"/>
      <c r="H648" s="53"/>
      <c r="I648" s="53"/>
      <c r="J648" s="53"/>
      <c r="K648" s="28"/>
      <c r="L648" s="29" t="s">
        <v>33</v>
      </c>
      <c r="M648" s="133"/>
      <c r="N648" s="82">
        <f>VLOOKUP($B648,'[1]09-10-11'!$A$4:$EA$400,MATCH(N$2, '[1]09-10-11'!$A$4:$EA$4, 0))</f>
        <v>-1176</v>
      </c>
      <c r="O648" s="74"/>
      <c r="P648" s="82">
        <f>VLOOKUP($B648,'[1]09-10-11'!$A$4:$EA$400,MATCH(P$2, '[1]09-10-11'!$A$4:$EA$4, 0))</f>
        <v>-1176</v>
      </c>
      <c r="Q648" s="82"/>
      <c r="R648" s="82">
        <f>VLOOKUP($B648,'[1]09-10-11'!$A$4:$EA$400,MATCH(R$2, '[1]09-10-11'!$A$4:$EA$4, 0))</f>
        <v>-1176</v>
      </c>
      <c r="S648" s="82"/>
      <c r="T648" s="82" t="e">
        <f>VLOOKUP($B648,'[1]09-10-11'!$A$4:$EA$400,MATCH(T$2, '[1]09-10-11'!$A$4:$EA$4, 0))</f>
        <v>#N/A</v>
      </c>
      <c r="U648" s="82"/>
      <c r="V648" s="82">
        <f>VLOOKUP($B648,'[1]09-10-11'!$A$4:$EA$400,MATCH(V$2, '[1]09-10-11'!$A$4:$EA$4, 0))</f>
        <v>-1176</v>
      </c>
      <c r="W648" s="82"/>
      <c r="X648" s="82">
        <f>VLOOKUP($B648,'[1]09-10-11'!$A$4:$EA$400,MATCH(X$2, '[1]09-10-11'!$A$4:$EA$4, 0))</f>
        <v>-1176</v>
      </c>
      <c r="Y648" s="82"/>
      <c r="Z648" s="82">
        <f t="shared" si="262"/>
        <v>0</v>
      </c>
      <c r="AA648" s="82"/>
      <c r="AB648" s="185">
        <f t="shared" si="263"/>
        <v>0</v>
      </c>
      <c r="AC648" s="159"/>
      <c r="AD648" s="82">
        <f t="shared" si="282"/>
        <v>0</v>
      </c>
      <c r="AE648" s="82"/>
      <c r="AF648" s="185">
        <f t="shared" si="283"/>
        <v>0</v>
      </c>
      <c r="AG648" s="82"/>
      <c r="AH648" s="82">
        <f t="shared" si="284"/>
        <v>0</v>
      </c>
      <c r="AI648" s="82"/>
      <c r="AJ648" s="185">
        <f t="shared" si="285"/>
        <v>0</v>
      </c>
      <c r="AK648" s="159"/>
      <c r="AL648" s="82">
        <f t="shared" si="268"/>
        <v>0</v>
      </c>
      <c r="AM648" s="82"/>
      <c r="AN648" s="185">
        <f t="shared" si="269"/>
        <v>0</v>
      </c>
      <c r="AP648" s="82" t="str">
        <f t="shared" si="270"/>
        <v/>
      </c>
      <c r="AQ648" s="82"/>
      <c r="AR648" s="185" t="e">
        <f t="shared" si="271"/>
        <v>#N/A</v>
      </c>
      <c r="AS648" s="82"/>
      <c r="AT648" s="82" t="str">
        <f t="shared" si="272"/>
        <v/>
      </c>
      <c r="AU648" s="82"/>
      <c r="AV648" s="185" t="e">
        <f t="shared" si="273"/>
        <v>#N/A</v>
      </c>
      <c r="AW648" s="82"/>
      <c r="AX648" s="82">
        <f t="shared" si="286"/>
        <v>0</v>
      </c>
      <c r="AY648" s="82"/>
      <c r="AZ648" s="185">
        <f t="shared" si="287"/>
        <v>0</v>
      </c>
      <c r="BA648" s="82"/>
      <c r="BB648" s="82">
        <f t="shared" si="288"/>
        <v>0</v>
      </c>
      <c r="BC648" s="82"/>
      <c r="BD648" s="185">
        <f t="shared" si="289"/>
        <v>0</v>
      </c>
      <c r="BE648" s="82"/>
      <c r="BF648" s="82">
        <f t="shared" si="278"/>
        <v>0</v>
      </c>
      <c r="BG648" s="82"/>
      <c r="BH648" s="185">
        <f t="shared" si="279"/>
        <v>0</v>
      </c>
      <c r="BJ648" s="82" t="str">
        <f t="shared" si="280"/>
        <v/>
      </c>
      <c r="BK648" s="82"/>
      <c r="BL648" s="185" t="e">
        <f t="shared" si="281"/>
        <v>#N/A</v>
      </c>
      <c r="BM648" s="82"/>
    </row>
    <row r="649" spans="2:65" ht="15.75" customHeight="1">
      <c r="C649" s="13"/>
      <c r="D649" s="13"/>
      <c r="E649" s="13"/>
      <c r="F649" s="13"/>
      <c r="G649" s="4"/>
      <c r="H649" s="4"/>
      <c r="I649" s="4"/>
      <c r="J649" s="13"/>
      <c r="K649" s="23"/>
      <c r="L649" s="66"/>
      <c r="M649" s="125"/>
      <c r="N649" s="125"/>
      <c r="O649" s="91"/>
      <c r="P649" s="125"/>
      <c r="Q649" s="125"/>
      <c r="R649" s="125"/>
      <c r="S649" s="125"/>
      <c r="T649" s="125"/>
      <c r="U649" s="125"/>
      <c r="V649" s="125"/>
      <c r="W649" s="125"/>
      <c r="X649" s="125"/>
      <c r="Y649" s="125"/>
      <c r="Z649" s="41" t="str">
        <f t="shared" si="262"/>
        <v/>
      </c>
      <c r="AA649" s="125"/>
      <c r="AB649" s="181" t="str">
        <f t="shared" si="263"/>
        <v/>
      </c>
      <c r="AC649" s="161"/>
      <c r="AD649" s="41" t="str">
        <f t="shared" si="282"/>
        <v/>
      </c>
      <c r="AE649" s="125"/>
      <c r="AF649" s="181" t="str">
        <f t="shared" si="283"/>
        <v/>
      </c>
      <c r="AG649" s="125"/>
      <c r="AH649" s="41" t="str">
        <f t="shared" si="284"/>
        <v/>
      </c>
      <c r="AI649" s="125"/>
      <c r="AJ649" s="181" t="str">
        <f t="shared" si="285"/>
        <v/>
      </c>
      <c r="AK649" s="161"/>
      <c r="AL649" s="41" t="str">
        <f t="shared" si="268"/>
        <v/>
      </c>
      <c r="AM649" s="125"/>
      <c r="AN649" s="181" t="str">
        <f t="shared" si="269"/>
        <v/>
      </c>
      <c r="AP649" s="41" t="str">
        <f t="shared" si="270"/>
        <v/>
      </c>
      <c r="AQ649" s="125"/>
      <c r="AR649" s="181" t="str">
        <f t="shared" si="271"/>
        <v/>
      </c>
      <c r="AS649" s="125"/>
      <c r="AT649" s="41" t="str">
        <f t="shared" si="272"/>
        <v/>
      </c>
      <c r="AU649" s="125"/>
      <c r="AV649" s="181" t="str">
        <f t="shared" si="273"/>
        <v/>
      </c>
      <c r="AW649" s="125"/>
      <c r="AX649" s="41" t="str">
        <f t="shared" si="286"/>
        <v/>
      </c>
      <c r="AY649" s="125"/>
      <c r="AZ649" s="181" t="str">
        <f t="shared" si="287"/>
        <v/>
      </c>
      <c r="BA649" s="125"/>
      <c r="BB649" s="41" t="str">
        <f t="shared" si="288"/>
        <v/>
      </c>
      <c r="BC649" s="125"/>
      <c r="BD649" s="181" t="str">
        <f t="shared" si="289"/>
        <v/>
      </c>
      <c r="BE649" s="125"/>
      <c r="BF649" s="41" t="str">
        <f t="shared" si="278"/>
        <v/>
      </c>
      <c r="BG649" s="125"/>
      <c r="BH649" s="181" t="str">
        <f t="shared" si="279"/>
        <v/>
      </c>
      <c r="BJ649" s="41" t="str">
        <f t="shared" si="280"/>
        <v/>
      </c>
      <c r="BK649" s="125"/>
      <c r="BL649" s="181" t="str">
        <f t="shared" si="281"/>
        <v/>
      </c>
      <c r="BM649" s="125"/>
    </row>
    <row r="650" spans="2:65" ht="15.75" customHeight="1">
      <c r="C650" s="4"/>
      <c r="D650" s="13"/>
      <c r="E650" s="13"/>
      <c r="F650" s="13"/>
      <c r="G650" s="4"/>
      <c r="H650" s="4"/>
      <c r="I650" s="4"/>
      <c r="J650" s="13"/>
      <c r="K650" s="23"/>
      <c r="L650" s="66"/>
      <c r="M650" s="125"/>
      <c r="N650" s="125"/>
      <c r="O650" s="45"/>
      <c r="P650" s="125"/>
      <c r="Q650" s="125"/>
      <c r="R650" s="125"/>
      <c r="S650" s="125"/>
      <c r="T650" s="125"/>
      <c r="U650" s="125"/>
      <c r="V650" s="125"/>
      <c r="W650" s="125"/>
      <c r="X650" s="125"/>
      <c r="Y650" s="125"/>
      <c r="Z650" s="41" t="str">
        <f t="shared" si="262"/>
        <v/>
      </c>
      <c r="AA650" s="125"/>
      <c r="AB650" s="181" t="str">
        <f t="shared" si="263"/>
        <v/>
      </c>
      <c r="AC650" s="161"/>
      <c r="AD650" s="41" t="str">
        <f t="shared" si="282"/>
        <v/>
      </c>
      <c r="AE650" s="125"/>
      <c r="AF650" s="181" t="str">
        <f t="shared" si="283"/>
        <v/>
      </c>
      <c r="AG650" s="125"/>
      <c r="AH650" s="41" t="str">
        <f t="shared" si="284"/>
        <v/>
      </c>
      <c r="AI650" s="125"/>
      <c r="AJ650" s="181" t="str">
        <f t="shared" si="285"/>
        <v/>
      </c>
      <c r="AK650" s="161"/>
      <c r="AL650" s="41" t="str">
        <f t="shared" si="268"/>
        <v/>
      </c>
      <c r="AM650" s="125"/>
      <c r="AN650" s="181" t="str">
        <f t="shared" si="269"/>
        <v/>
      </c>
      <c r="AP650" s="41" t="str">
        <f t="shared" si="270"/>
        <v/>
      </c>
      <c r="AQ650" s="125"/>
      <c r="AR650" s="181" t="str">
        <f t="shared" si="271"/>
        <v/>
      </c>
      <c r="AS650" s="125"/>
      <c r="AT650" s="41" t="str">
        <f t="shared" si="272"/>
        <v/>
      </c>
      <c r="AU650" s="125"/>
      <c r="AV650" s="181" t="str">
        <f t="shared" si="273"/>
        <v/>
      </c>
      <c r="AW650" s="125"/>
      <c r="AX650" s="41" t="str">
        <f t="shared" si="286"/>
        <v/>
      </c>
      <c r="AY650" s="125"/>
      <c r="AZ650" s="181" t="str">
        <f t="shared" si="287"/>
        <v/>
      </c>
      <c r="BA650" s="125"/>
      <c r="BB650" s="41" t="str">
        <f t="shared" si="288"/>
        <v/>
      </c>
      <c r="BC650" s="125"/>
      <c r="BD650" s="181" t="str">
        <f t="shared" si="289"/>
        <v/>
      </c>
      <c r="BE650" s="125"/>
      <c r="BF650" s="41" t="str">
        <f t="shared" si="278"/>
        <v/>
      </c>
      <c r="BG650" s="125"/>
      <c r="BH650" s="181" t="str">
        <f t="shared" si="279"/>
        <v/>
      </c>
      <c r="BJ650" s="41" t="str">
        <f t="shared" si="280"/>
        <v/>
      </c>
      <c r="BK650" s="125"/>
      <c r="BL650" s="181" t="str">
        <f t="shared" si="281"/>
        <v/>
      </c>
      <c r="BM650" s="125"/>
    </row>
    <row r="651" spans="2:65" ht="15.75" customHeight="1">
      <c r="C651" s="13" t="s">
        <v>68</v>
      </c>
      <c r="D651" s="13"/>
      <c r="E651" s="13"/>
      <c r="F651" s="13"/>
      <c r="G651" s="13"/>
      <c r="H651" s="13"/>
      <c r="I651" s="13"/>
      <c r="J651" s="13"/>
      <c r="K651" s="23"/>
      <c r="L651" s="66"/>
      <c r="M651" s="125"/>
      <c r="N651" s="41">
        <f>N652+N653</f>
        <v>2432360</v>
      </c>
      <c r="O651" s="45"/>
      <c r="P651" s="41">
        <f>P652+P653</f>
        <v>4578827</v>
      </c>
      <c r="Q651" s="41"/>
      <c r="R651" s="41">
        <f>R652+R653</f>
        <v>4415803</v>
      </c>
      <c r="S651" s="41"/>
      <c r="T651" s="41" t="e">
        <f>T652+T653</f>
        <v>#N/A</v>
      </c>
      <c r="U651" s="41"/>
      <c r="V651" s="41">
        <f>V652+V653</f>
        <v>4472660</v>
      </c>
      <c r="W651" s="41"/>
      <c r="X651" s="41">
        <f>X652+X653</f>
        <v>4657770</v>
      </c>
      <c r="Y651" s="41"/>
      <c r="Z651" s="41">
        <f t="shared" si="262"/>
        <v>185110</v>
      </c>
      <c r="AA651" s="41"/>
      <c r="AB651" s="181">
        <f t="shared" si="263"/>
        <v>4.1387004601288746E-2</v>
      </c>
      <c r="AC651" s="161"/>
      <c r="AD651" s="41">
        <f t="shared" si="282"/>
        <v>78943</v>
      </c>
      <c r="AE651" s="41"/>
      <c r="AF651" s="181">
        <f t="shared" si="283"/>
        <v>1.7240878504472867E-2</v>
      </c>
      <c r="AG651" s="41"/>
      <c r="AH651" s="41">
        <f t="shared" si="284"/>
        <v>2225410</v>
      </c>
      <c r="AI651" s="41"/>
      <c r="AJ651" s="181">
        <f t="shared" si="285"/>
        <v>0.91491802200332195</v>
      </c>
      <c r="AK651" s="161"/>
      <c r="AL651" s="41">
        <f t="shared" si="268"/>
        <v>241967</v>
      </c>
      <c r="AM651" s="41"/>
      <c r="AN651" s="181">
        <f t="shared" si="269"/>
        <v>5.479569627539993E-2</v>
      </c>
      <c r="AP651" s="41" t="str">
        <f t="shared" si="270"/>
        <v/>
      </c>
      <c r="AQ651" s="41"/>
      <c r="AR651" s="181" t="e">
        <f t="shared" si="271"/>
        <v>#N/A</v>
      </c>
      <c r="AS651" s="41"/>
      <c r="AT651" s="41" t="str">
        <f t="shared" si="272"/>
        <v/>
      </c>
      <c r="AU651" s="41"/>
      <c r="AV651" s="181" t="e">
        <f t="shared" si="273"/>
        <v>#N/A</v>
      </c>
      <c r="AW651" s="41"/>
      <c r="AX651" s="41">
        <f t="shared" si="286"/>
        <v>2040300</v>
      </c>
      <c r="AY651" s="41"/>
      <c r="AZ651" s="181">
        <f t="shared" si="287"/>
        <v>0.83881497804601302</v>
      </c>
      <c r="BA651" s="41"/>
      <c r="BB651" s="41">
        <f t="shared" si="288"/>
        <v>-106167</v>
      </c>
      <c r="BC651" s="41"/>
      <c r="BD651" s="181">
        <f t="shared" si="289"/>
        <v>-2.3186506063670898E-2</v>
      </c>
      <c r="BE651" s="41"/>
      <c r="BF651" s="41">
        <f t="shared" si="278"/>
        <v>56857</v>
      </c>
      <c r="BG651" s="41"/>
      <c r="BH651" s="181">
        <f t="shared" si="279"/>
        <v>1.2875800845282281E-2</v>
      </c>
      <c r="BJ651" s="41" t="str">
        <f t="shared" si="280"/>
        <v/>
      </c>
      <c r="BK651" s="41"/>
      <c r="BL651" s="181" t="e">
        <f t="shared" si="281"/>
        <v>#N/A</v>
      </c>
      <c r="BM651" s="41"/>
    </row>
    <row r="652" spans="2:65" ht="15.75" customHeight="1">
      <c r="C652" s="13"/>
      <c r="D652" s="13" t="s">
        <v>58</v>
      </c>
      <c r="E652" s="13"/>
      <c r="F652" s="13"/>
      <c r="G652" s="13"/>
      <c r="H652" s="13"/>
      <c r="I652" s="13"/>
      <c r="J652" s="13"/>
      <c r="K652" s="23"/>
      <c r="L652" s="66" t="s">
        <v>29</v>
      </c>
      <c r="M652" s="125"/>
      <c r="N652" s="41">
        <f>N615+N625+N641+N601</f>
        <v>2166525</v>
      </c>
      <c r="O652" s="45"/>
      <c r="P652" s="41">
        <f>P615+P625+P641+P601</f>
        <v>2313752</v>
      </c>
      <c r="Q652" s="41"/>
      <c r="R652" s="41">
        <f>R615+R625+R641+R601</f>
        <v>2150728</v>
      </c>
      <c r="S652" s="41"/>
      <c r="T652" s="41" t="e">
        <f>T615+T625+T641+T601</f>
        <v>#N/A</v>
      </c>
      <c r="U652" s="41"/>
      <c r="V652" s="41">
        <f>V615+V625+V641+V601</f>
        <v>2224925</v>
      </c>
      <c r="W652" s="41"/>
      <c r="X652" s="41">
        <f>X615+X625+X641+X601</f>
        <v>2392695</v>
      </c>
      <c r="Y652" s="41"/>
      <c r="Z652" s="41">
        <f t="shared" si="262"/>
        <v>167770</v>
      </c>
      <c r="AA652" s="41"/>
      <c r="AB652" s="181">
        <f t="shared" si="263"/>
        <v>7.5404788925469424E-2</v>
      </c>
      <c r="AC652" s="161"/>
      <c r="AD652" s="41">
        <f t="shared" si="282"/>
        <v>78943</v>
      </c>
      <c r="AE652" s="41"/>
      <c r="AF652" s="181">
        <f t="shared" si="283"/>
        <v>3.4119041280137097E-2</v>
      </c>
      <c r="AG652" s="41"/>
      <c r="AH652" s="41">
        <f t="shared" si="284"/>
        <v>226170</v>
      </c>
      <c r="AI652" s="41"/>
      <c r="AJ652" s="181">
        <f t="shared" si="285"/>
        <v>0.10439297954096993</v>
      </c>
      <c r="AK652" s="161"/>
      <c r="AL652" s="41">
        <f t="shared" si="268"/>
        <v>241967</v>
      </c>
      <c r="AM652" s="41"/>
      <c r="AN652" s="181">
        <f t="shared" si="269"/>
        <v>0.11250469608430258</v>
      </c>
      <c r="AP652" s="41" t="str">
        <f t="shared" si="270"/>
        <v/>
      </c>
      <c r="AQ652" s="41"/>
      <c r="AR652" s="181" t="e">
        <f t="shared" si="271"/>
        <v>#N/A</v>
      </c>
      <c r="AS652" s="41"/>
      <c r="AT652" s="41" t="str">
        <f t="shared" si="272"/>
        <v/>
      </c>
      <c r="AU652" s="41"/>
      <c r="AV652" s="181" t="e">
        <f t="shared" si="273"/>
        <v>#N/A</v>
      </c>
      <c r="AW652" s="41"/>
      <c r="AX652" s="41">
        <f t="shared" si="286"/>
        <v>58400</v>
      </c>
      <c r="AY652" s="41"/>
      <c r="AZ652" s="181">
        <f t="shared" si="287"/>
        <v>2.6955608635949257E-2</v>
      </c>
      <c r="BA652" s="41"/>
      <c r="BB652" s="41">
        <f t="shared" si="288"/>
        <v>-88827</v>
      </c>
      <c r="BC652" s="41"/>
      <c r="BD652" s="181">
        <f t="shared" si="289"/>
        <v>-3.8390890639964925E-2</v>
      </c>
      <c r="BE652" s="41"/>
      <c r="BF652" s="41">
        <f t="shared" si="278"/>
        <v>74197</v>
      </c>
      <c r="BG652" s="41"/>
      <c r="BH652" s="181">
        <f t="shared" si="279"/>
        <v>3.4498551188248738E-2</v>
      </c>
      <c r="BJ652" s="41" t="str">
        <f t="shared" si="280"/>
        <v/>
      </c>
      <c r="BK652" s="41"/>
      <c r="BL652" s="181" t="e">
        <f t="shared" si="281"/>
        <v>#N/A</v>
      </c>
      <c r="BM652" s="41"/>
    </row>
    <row r="653" spans="2:65" ht="15.75" customHeight="1">
      <c r="C653" s="13"/>
      <c r="D653" s="13" t="s">
        <v>72</v>
      </c>
      <c r="E653" s="13"/>
      <c r="F653" s="13"/>
      <c r="G653" s="13"/>
      <c r="H653" s="13"/>
      <c r="I653" s="13"/>
      <c r="J653" s="13"/>
      <c r="K653" s="23"/>
      <c r="L653" s="66" t="s">
        <v>33</v>
      </c>
      <c r="M653" s="125"/>
      <c r="N653" s="41">
        <f>N626+N629+N645+N648+N642+N602</f>
        <v>265835</v>
      </c>
      <c r="O653" s="45"/>
      <c r="P653" s="41">
        <f>P626+P629+P645+P648+P642+P602</f>
        <v>2265075</v>
      </c>
      <c r="Q653" s="41"/>
      <c r="R653" s="41">
        <f>R626+R629+R645+R648+R642+R602</f>
        <v>2265075</v>
      </c>
      <c r="S653" s="41"/>
      <c r="T653" s="41" t="e">
        <f>T626+T629+T645+T648+T642+T602</f>
        <v>#N/A</v>
      </c>
      <c r="U653" s="41"/>
      <c r="V653" s="41">
        <f>V626+V629+V645+V648+V642+V602</f>
        <v>2247735</v>
      </c>
      <c r="W653" s="41"/>
      <c r="X653" s="41">
        <f>X626+X629+X645+X648+X642+X602</f>
        <v>2265075</v>
      </c>
      <c r="Y653" s="41"/>
      <c r="Z653" s="41">
        <f t="shared" si="262"/>
        <v>17340</v>
      </c>
      <c r="AA653" s="41"/>
      <c r="AB653" s="181">
        <f t="shared" si="263"/>
        <v>7.7144325287457072E-3</v>
      </c>
      <c r="AC653" s="161"/>
      <c r="AD653" s="41">
        <f t="shared" si="282"/>
        <v>0</v>
      </c>
      <c r="AE653" s="41"/>
      <c r="AF653" s="181">
        <f t="shared" si="283"/>
        <v>0</v>
      </c>
      <c r="AG653" s="41"/>
      <c r="AH653" s="41">
        <f t="shared" si="284"/>
        <v>1999240</v>
      </c>
      <c r="AI653" s="41"/>
      <c r="AJ653" s="181">
        <f t="shared" si="285"/>
        <v>7.520604886489739</v>
      </c>
      <c r="AK653" s="161"/>
      <c r="AL653" s="41">
        <f t="shared" si="268"/>
        <v>0</v>
      </c>
      <c r="AM653" s="41"/>
      <c r="AN653" s="181">
        <f t="shared" si="269"/>
        <v>0</v>
      </c>
      <c r="AP653" s="41" t="str">
        <f t="shared" si="270"/>
        <v/>
      </c>
      <c r="AQ653" s="41"/>
      <c r="AR653" s="181" t="e">
        <f t="shared" si="271"/>
        <v>#N/A</v>
      </c>
      <c r="AS653" s="41"/>
      <c r="AT653" s="41" t="str">
        <f t="shared" si="272"/>
        <v/>
      </c>
      <c r="AU653" s="41"/>
      <c r="AV653" s="181" t="e">
        <f t="shared" si="273"/>
        <v>#N/A</v>
      </c>
      <c r="AW653" s="41"/>
      <c r="AX653" s="41">
        <f t="shared" si="286"/>
        <v>1981900</v>
      </c>
      <c r="AY653" s="41"/>
      <c r="AZ653" s="181">
        <f t="shared" si="287"/>
        <v>7.4553764553200299</v>
      </c>
      <c r="BA653" s="41"/>
      <c r="BB653" s="41">
        <f t="shared" si="288"/>
        <v>-17340</v>
      </c>
      <c r="BC653" s="41"/>
      <c r="BD653" s="181">
        <f t="shared" si="289"/>
        <v>-7.65537564981289E-3</v>
      </c>
      <c r="BE653" s="41"/>
      <c r="BF653" s="41">
        <f t="shared" si="278"/>
        <v>-17340</v>
      </c>
      <c r="BG653" s="41"/>
      <c r="BH653" s="181">
        <f t="shared" si="279"/>
        <v>-7.65537564981289E-3</v>
      </c>
      <c r="BJ653" s="41" t="str">
        <f t="shared" si="280"/>
        <v/>
      </c>
      <c r="BK653" s="41"/>
      <c r="BL653" s="181" t="e">
        <f t="shared" si="281"/>
        <v>#N/A</v>
      </c>
      <c r="BM653" s="41"/>
    </row>
    <row r="654" spans="2:65" ht="15.75" customHeight="1">
      <c r="C654" s="13"/>
      <c r="D654" s="13"/>
      <c r="E654" s="13"/>
      <c r="F654" s="13"/>
      <c r="G654" s="13"/>
      <c r="H654" s="13"/>
      <c r="I654" s="13"/>
      <c r="J654" s="13"/>
      <c r="K654" s="23"/>
      <c r="L654" s="66"/>
      <c r="M654" s="125"/>
      <c r="N654" s="125"/>
      <c r="O654" s="45"/>
      <c r="P654" s="125"/>
      <c r="Q654" s="125"/>
      <c r="R654" s="125"/>
      <c r="S654" s="125"/>
      <c r="T654" s="125"/>
      <c r="U654" s="125"/>
      <c r="V654" s="125"/>
      <c r="W654" s="125"/>
      <c r="X654" s="125"/>
      <c r="Y654" s="125"/>
      <c r="Z654" s="41" t="str">
        <f t="shared" si="262"/>
        <v/>
      </c>
      <c r="AA654" s="125"/>
      <c r="AB654" s="181" t="str">
        <f t="shared" si="263"/>
        <v/>
      </c>
      <c r="AC654" s="161"/>
      <c r="AD654" s="41" t="str">
        <f t="shared" si="282"/>
        <v/>
      </c>
      <c r="AE654" s="125"/>
      <c r="AF654" s="181" t="str">
        <f t="shared" si="283"/>
        <v/>
      </c>
      <c r="AG654" s="125"/>
      <c r="AH654" s="41" t="str">
        <f t="shared" si="284"/>
        <v/>
      </c>
      <c r="AI654" s="125"/>
      <c r="AJ654" s="181" t="str">
        <f t="shared" si="285"/>
        <v/>
      </c>
      <c r="AK654" s="161"/>
      <c r="AL654" s="41" t="str">
        <f t="shared" si="268"/>
        <v/>
      </c>
      <c r="AM654" s="125"/>
      <c r="AN654" s="181" t="str">
        <f t="shared" si="269"/>
        <v/>
      </c>
      <c r="AP654" s="41" t="str">
        <f t="shared" si="270"/>
        <v/>
      </c>
      <c r="AQ654" s="125"/>
      <c r="AR654" s="181" t="str">
        <f t="shared" si="271"/>
        <v/>
      </c>
      <c r="AS654" s="125"/>
      <c r="AT654" s="41" t="str">
        <f t="shared" si="272"/>
        <v/>
      </c>
      <c r="AU654" s="125"/>
      <c r="AV654" s="181" t="str">
        <f t="shared" si="273"/>
        <v/>
      </c>
      <c r="AW654" s="125"/>
      <c r="AX654" s="41" t="str">
        <f t="shared" si="286"/>
        <v/>
      </c>
      <c r="AY654" s="125"/>
      <c r="AZ654" s="181" t="str">
        <f t="shared" si="287"/>
        <v/>
      </c>
      <c r="BA654" s="125"/>
      <c r="BB654" s="41" t="str">
        <f t="shared" si="288"/>
        <v/>
      </c>
      <c r="BC654" s="125"/>
      <c r="BD654" s="181" t="str">
        <f t="shared" si="289"/>
        <v/>
      </c>
      <c r="BE654" s="125"/>
      <c r="BF654" s="41" t="str">
        <f t="shared" si="278"/>
        <v/>
      </c>
      <c r="BG654" s="125"/>
      <c r="BH654" s="181" t="str">
        <f t="shared" si="279"/>
        <v/>
      </c>
      <c r="BJ654" s="41" t="str">
        <f t="shared" si="280"/>
        <v/>
      </c>
      <c r="BK654" s="125"/>
      <c r="BL654" s="181" t="str">
        <f t="shared" si="281"/>
        <v/>
      </c>
      <c r="BM654" s="125"/>
    </row>
    <row r="655" spans="2:65" ht="15.75" customHeight="1">
      <c r="C655" s="13"/>
      <c r="D655" s="13"/>
      <c r="E655" s="13"/>
      <c r="F655" s="13"/>
      <c r="G655" s="13"/>
      <c r="H655" s="13"/>
      <c r="I655" s="13"/>
      <c r="J655" s="13"/>
      <c r="K655" s="23"/>
      <c r="L655" s="66"/>
      <c r="M655" s="125"/>
      <c r="N655" s="41"/>
      <c r="O655" s="41"/>
      <c r="P655" s="41"/>
      <c r="Q655" s="125"/>
      <c r="R655" s="95"/>
      <c r="S655" s="95"/>
      <c r="T655" s="95"/>
      <c r="U655" s="125"/>
      <c r="V655" s="95"/>
      <c r="W655" s="95"/>
      <c r="X655" s="95"/>
      <c r="Y655" s="95"/>
      <c r="Z655" s="41" t="str">
        <f t="shared" si="262"/>
        <v/>
      </c>
      <c r="AA655" s="125"/>
      <c r="AB655" s="181" t="str">
        <f t="shared" si="263"/>
        <v/>
      </c>
      <c r="AC655" s="161"/>
      <c r="AD655" s="41" t="str">
        <f t="shared" si="282"/>
        <v/>
      </c>
      <c r="AE655" s="125"/>
      <c r="AF655" s="181" t="str">
        <f t="shared" si="283"/>
        <v/>
      </c>
      <c r="AG655" s="125"/>
      <c r="AH655" s="41" t="str">
        <f t="shared" si="284"/>
        <v/>
      </c>
      <c r="AI655" s="125"/>
      <c r="AJ655" s="181" t="str">
        <f t="shared" si="285"/>
        <v/>
      </c>
      <c r="AK655" s="161"/>
      <c r="AL655" s="41" t="str">
        <f t="shared" si="268"/>
        <v/>
      </c>
      <c r="AM655" s="125"/>
      <c r="AN655" s="181" t="str">
        <f t="shared" si="269"/>
        <v/>
      </c>
      <c r="AP655" s="41" t="str">
        <f t="shared" si="270"/>
        <v/>
      </c>
      <c r="AQ655" s="125"/>
      <c r="AR655" s="181" t="str">
        <f t="shared" si="271"/>
        <v/>
      </c>
      <c r="AS655" s="125"/>
      <c r="AT655" s="41" t="str">
        <f t="shared" si="272"/>
        <v/>
      </c>
      <c r="AU655" s="125"/>
      <c r="AV655" s="181" t="str">
        <f t="shared" si="273"/>
        <v/>
      </c>
      <c r="AW655" s="125"/>
      <c r="AX655" s="41" t="str">
        <f t="shared" si="286"/>
        <v/>
      </c>
      <c r="AY655" s="125"/>
      <c r="AZ655" s="181" t="str">
        <f t="shared" si="287"/>
        <v/>
      </c>
      <c r="BA655" s="125"/>
      <c r="BB655" s="41" t="str">
        <f t="shared" si="288"/>
        <v/>
      </c>
      <c r="BC655" s="125"/>
      <c r="BD655" s="181" t="str">
        <f t="shared" si="289"/>
        <v/>
      </c>
      <c r="BE655" s="125"/>
      <c r="BF655" s="41" t="str">
        <f t="shared" si="278"/>
        <v/>
      </c>
      <c r="BG655" s="125"/>
      <c r="BH655" s="181" t="str">
        <f t="shared" si="279"/>
        <v/>
      </c>
      <c r="BJ655" s="41" t="str">
        <f t="shared" si="280"/>
        <v/>
      </c>
      <c r="BK655" s="125"/>
      <c r="BL655" s="181" t="str">
        <f t="shared" si="281"/>
        <v/>
      </c>
      <c r="BM655" s="125"/>
    </row>
    <row r="656" spans="2:65" ht="15.75" customHeight="1">
      <c r="C656" s="13"/>
      <c r="D656" s="13"/>
      <c r="E656" s="13"/>
      <c r="F656" s="13"/>
      <c r="G656" s="13"/>
      <c r="H656" s="13"/>
      <c r="I656" s="13"/>
      <c r="J656" s="13"/>
      <c r="K656" s="23"/>
      <c r="L656" s="66"/>
      <c r="M656" s="125"/>
      <c r="N656" s="125"/>
      <c r="O656" s="45"/>
      <c r="P656" s="125"/>
      <c r="Q656" s="125"/>
      <c r="R656" s="95"/>
      <c r="S656" s="95"/>
      <c r="T656" s="95"/>
      <c r="U656" s="125"/>
      <c r="V656" s="95"/>
      <c r="W656" s="95"/>
      <c r="X656" s="95"/>
      <c r="Y656" s="95"/>
      <c r="Z656" s="41"/>
      <c r="AA656" s="125"/>
      <c r="AB656" s="181" t="str">
        <f t="shared" si="263"/>
        <v/>
      </c>
      <c r="AC656" s="161"/>
      <c r="AD656" s="41"/>
      <c r="AE656" s="125"/>
      <c r="AF656" s="181" t="str">
        <f t="shared" si="283"/>
        <v/>
      </c>
      <c r="AG656" s="125"/>
      <c r="AH656" s="41"/>
      <c r="AI656" s="125"/>
      <c r="AJ656" s="181" t="str">
        <f t="shared" si="285"/>
        <v/>
      </c>
      <c r="AK656" s="161"/>
      <c r="AL656" s="41"/>
      <c r="AM656" s="125"/>
      <c r="AN656" s="181" t="str">
        <f t="shared" si="269"/>
        <v/>
      </c>
      <c r="AP656" s="41"/>
      <c r="AQ656" s="125"/>
      <c r="AR656" s="181" t="str">
        <f t="shared" si="271"/>
        <v/>
      </c>
      <c r="AS656" s="125"/>
      <c r="AT656" s="41"/>
      <c r="AU656" s="125"/>
      <c r="AV656" s="181" t="str">
        <f t="shared" si="273"/>
        <v/>
      </c>
      <c r="AW656" s="125"/>
      <c r="AX656" s="41"/>
      <c r="AY656" s="125"/>
      <c r="AZ656" s="181" t="str">
        <f t="shared" si="287"/>
        <v/>
      </c>
      <c r="BA656" s="125"/>
      <c r="BB656" s="41"/>
      <c r="BC656" s="125"/>
      <c r="BD656" s="181" t="str">
        <f t="shared" si="289"/>
        <v/>
      </c>
      <c r="BE656" s="125"/>
      <c r="BF656" s="41"/>
      <c r="BG656" s="125"/>
      <c r="BH656" s="181" t="str">
        <f t="shared" si="279"/>
        <v/>
      </c>
      <c r="BJ656" s="41"/>
      <c r="BK656" s="125"/>
      <c r="BL656" s="181" t="str">
        <f t="shared" si="281"/>
        <v/>
      </c>
      <c r="BM656" s="125"/>
    </row>
    <row r="657" spans="2:65" s="71" customFormat="1" ht="15.75" customHeight="1">
      <c r="B657" s="230"/>
      <c r="C657" s="71" t="s">
        <v>393</v>
      </c>
      <c r="D657" s="76"/>
      <c r="E657" s="76"/>
      <c r="F657" s="76"/>
      <c r="G657" s="76"/>
      <c r="H657" s="76"/>
      <c r="I657" s="76"/>
      <c r="J657" s="76"/>
      <c r="K657" s="201"/>
      <c r="L657" s="193"/>
      <c r="M657" s="194"/>
      <c r="N657" s="194"/>
      <c r="O657" s="202"/>
      <c r="P657" s="194"/>
      <c r="Q657" s="194"/>
      <c r="R657" s="194"/>
      <c r="S657" s="194"/>
      <c r="T657" s="194"/>
      <c r="U657" s="194"/>
      <c r="V657" s="194"/>
      <c r="W657" s="194"/>
      <c r="X657" s="194"/>
      <c r="Y657" s="194"/>
      <c r="Z657" s="195"/>
      <c r="AA657" s="194"/>
      <c r="AB657" s="204" t="str">
        <f t="shared" si="263"/>
        <v/>
      </c>
      <c r="AC657" s="203"/>
      <c r="AD657" s="195"/>
      <c r="AE657" s="194"/>
      <c r="AF657" s="204" t="str">
        <f t="shared" si="283"/>
        <v/>
      </c>
      <c r="AG657" s="194"/>
      <c r="AH657" s="195"/>
      <c r="AI657" s="194"/>
      <c r="AJ657" s="204" t="str">
        <f t="shared" si="285"/>
        <v/>
      </c>
      <c r="AK657" s="203"/>
      <c r="AL657" s="195"/>
      <c r="AM657" s="194"/>
      <c r="AN657" s="204" t="str">
        <f t="shared" si="269"/>
        <v/>
      </c>
      <c r="AP657" s="195"/>
      <c r="AQ657" s="194"/>
      <c r="AR657" s="204" t="str">
        <f t="shared" si="271"/>
        <v/>
      </c>
      <c r="AS657" s="194"/>
      <c r="AT657" s="195"/>
      <c r="AU657" s="194"/>
      <c r="AV657" s="204" t="str">
        <f t="shared" si="273"/>
        <v/>
      </c>
      <c r="AW657" s="194"/>
      <c r="AX657" s="195"/>
      <c r="AY657" s="194"/>
      <c r="AZ657" s="204" t="str">
        <f t="shared" si="287"/>
        <v/>
      </c>
      <c r="BA657" s="194"/>
      <c r="BB657" s="195"/>
      <c r="BC657" s="194"/>
      <c r="BD657" s="204" t="str">
        <f t="shared" si="289"/>
        <v/>
      </c>
      <c r="BE657" s="194"/>
      <c r="BF657" s="195"/>
      <c r="BG657" s="194"/>
      <c r="BH657" s="204" t="str">
        <f t="shared" si="279"/>
        <v/>
      </c>
      <c r="BJ657" s="195"/>
      <c r="BK657" s="194"/>
      <c r="BL657" s="204" t="str">
        <f t="shared" si="281"/>
        <v/>
      </c>
      <c r="BM657" s="194"/>
    </row>
    <row r="658" spans="2:65" s="71" customFormat="1" ht="15.75" customHeight="1">
      <c r="B658" s="230"/>
      <c r="C658" s="71" t="s">
        <v>392</v>
      </c>
      <c r="D658" s="76"/>
      <c r="F658" s="76"/>
      <c r="G658" s="76"/>
      <c r="H658" s="76"/>
      <c r="I658" s="76"/>
      <c r="J658" s="76"/>
      <c r="K658" s="201"/>
      <c r="L658" s="193"/>
      <c r="M658" s="194"/>
      <c r="N658" s="194"/>
      <c r="O658" s="202"/>
      <c r="P658" s="194"/>
      <c r="Q658" s="194"/>
      <c r="R658" s="194"/>
      <c r="S658" s="194"/>
      <c r="T658" s="194"/>
      <c r="U658" s="194"/>
      <c r="V658" s="194"/>
      <c r="W658" s="194"/>
      <c r="X658" s="194"/>
      <c r="Y658" s="194"/>
      <c r="Z658" s="195" t="str">
        <f t="shared" ref="Z658:Z721" si="290">IF(AND(ISNUMBER($V658),ISNUMBER($X658)),IF((ABS($V658-$X658))&gt;0.49,$X658-$V658,0),"")</f>
        <v/>
      </c>
      <c r="AA658" s="194"/>
      <c r="AB658" s="204" t="str">
        <f t="shared" si="263"/>
        <v/>
      </c>
      <c r="AC658" s="203"/>
      <c r="AD658" s="195" t="str">
        <f t="shared" ref="AD658:AD689" si="291">IF(AND(ISNUMBER($P658),ISNUMBER($X658)),IF((ABS($P658-$X658))&gt;0.49,$X658-$P658,0),"")</f>
        <v/>
      </c>
      <c r="AE658" s="194"/>
      <c r="AF658" s="204" t="str">
        <f t="shared" si="283"/>
        <v/>
      </c>
      <c r="AG658" s="194"/>
      <c r="AH658" s="195" t="str">
        <f t="shared" ref="AH658:AH689" si="292">IF(AND(ISNUMBER($N658),ISNUMBER($X658)),IF((ABS($N658-$X658))&gt;0.49,$X658-$N658,0),"")</f>
        <v/>
      </c>
      <c r="AI658" s="194"/>
      <c r="AJ658" s="204" t="str">
        <f t="shared" si="285"/>
        <v/>
      </c>
      <c r="AK658" s="203"/>
      <c r="AL658" s="195" t="str">
        <f t="shared" ref="AL658:AL721" si="293">IF(AND(ISNUMBER($R658),ISNUMBER($X658)),IF((ABS($R658-$X658))&gt;0.49,$X658-$R658,0),"")</f>
        <v/>
      </c>
      <c r="AM658" s="194"/>
      <c r="AN658" s="204" t="str">
        <f t="shared" si="269"/>
        <v/>
      </c>
      <c r="AP658" s="195" t="str">
        <f t="shared" ref="AP658:AP721" si="294">IF(AND(ISNUMBER($T658),ISNUMBER($X658)),IF((ABS($T658-$X658))&gt;0.49,$X658-$T658,0),"")</f>
        <v/>
      </c>
      <c r="AQ658" s="194"/>
      <c r="AR658" s="204" t="str">
        <f t="shared" si="271"/>
        <v/>
      </c>
      <c r="AS658" s="194"/>
      <c r="AT658" s="195" t="str">
        <f t="shared" ref="AT658:AT721" si="295">IF(AND(ISNUMBER($R658),ISNUMBER($T658)),IF((ABS($R658-$T658))&gt;0.49,$T658-$R658,0),"")</f>
        <v/>
      </c>
      <c r="AU658" s="194"/>
      <c r="AV658" s="204" t="str">
        <f t="shared" si="273"/>
        <v/>
      </c>
      <c r="AW658" s="194"/>
      <c r="AX658" s="195" t="str">
        <f t="shared" ref="AX658:AX689" si="296">IF(AND(ISNUMBER($N658),ISNUMBER($V658)),IF((ABS($N658-$V658))&gt;0.49,$V658-$N658,0),"")</f>
        <v/>
      </c>
      <c r="AY658" s="194"/>
      <c r="AZ658" s="204" t="str">
        <f t="shared" si="287"/>
        <v/>
      </c>
      <c r="BA658" s="194"/>
      <c r="BB658" s="195" t="str">
        <f t="shared" ref="BB658:BB689" si="297">IF(AND(ISNUMBER($P658),ISNUMBER($V658)),IF((ABS($P658-$V658))&gt;0.49,$V658-$P658,0),"")</f>
        <v/>
      </c>
      <c r="BC658" s="194"/>
      <c r="BD658" s="204" t="str">
        <f t="shared" si="289"/>
        <v/>
      </c>
      <c r="BE658" s="194"/>
      <c r="BF658" s="195" t="str">
        <f t="shared" ref="BF658:BF721" si="298">IF(AND(ISNUMBER($R658),ISNUMBER($V658)),IF((ABS($R658-$V658))&gt;0.49,$V658-$R658,0),"")</f>
        <v/>
      </c>
      <c r="BG658" s="194"/>
      <c r="BH658" s="204" t="str">
        <f t="shared" si="279"/>
        <v/>
      </c>
      <c r="BJ658" s="195" t="str">
        <f t="shared" ref="BJ658:BJ721" si="299">IF(AND(ISNUMBER($T658),ISNUMBER($V658)),IF((ABS($T658-$V658))&gt;0.49,$V658-$T658,0),"")</f>
        <v/>
      </c>
      <c r="BK658" s="194"/>
      <c r="BL658" s="204" t="str">
        <f t="shared" si="281"/>
        <v/>
      </c>
      <c r="BM658" s="194"/>
    </row>
    <row r="659" spans="2:65" ht="15.75" customHeight="1">
      <c r="C659" s="13"/>
      <c r="D659" s="47"/>
      <c r="E659" s="13"/>
      <c r="F659" s="13"/>
      <c r="G659" s="13"/>
      <c r="H659" s="13"/>
      <c r="I659" s="13"/>
      <c r="J659" s="13"/>
      <c r="K659" s="23"/>
      <c r="L659" s="66"/>
      <c r="M659" s="125"/>
      <c r="N659" s="125"/>
      <c r="O659" s="80"/>
      <c r="P659" s="125"/>
      <c r="Q659" s="125"/>
      <c r="R659" s="125"/>
      <c r="S659" s="125"/>
      <c r="T659" s="125"/>
      <c r="U659" s="125"/>
      <c r="V659" s="125"/>
      <c r="W659" s="125"/>
      <c r="X659" s="125"/>
      <c r="Y659" s="125"/>
      <c r="Z659" s="41" t="str">
        <f t="shared" si="290"/>
        <v/>
      </c>
      <c r="AA659" s="125"/>
      <c r="AB659" s="181" t="str">
        <f t="shared" si="263"/>
        <v/>
      </c>
      <c r="AC659" s="161"/>
      <c r="AD659" s="41" t="str">
        <f t="shared" si="291"/>
        <v/>
      </c>
      <c r="AE659" s="125"/>
      <c r="AF659" s="181" t="str">
        <f t="shared" si="283"/>
        <v/>
      </c>
      <c r="AG659" s="125"/>
      <c r="AH659" s="41" t="str">
        <f t="shared" si="292"/>
        <v/>
      </c>
      <c r="AI659" s="125"/>
      <c r="AJ659" s="181" t="str">
        <f t="shared" si="285"/>
        <v/>
      </c>
      <c r="AK659" s="161"/>
      <c r="AL659" s="41" t="str">
        <f t="shared" si="293"/>
        <v/>
      </c>
      <c r="AM659" s="125"/>
      <c r="AN659" s="181" t="str">
        <f t="shared" si="269"/>
        <v/>
      </c>
      <c r="AP659" s="41" t="str">
        <f t="shared" si="294"/>
        <v/>
      </c>
      <c r="AQ659" s="125"/>
      <c r="AR659" s="181" t="str">
        <f t="shared" si="271"/>
        <v/>
      </c>
      <c r="AS659" s="125"/>
      <c r="AT659" s="41" t="str">
        <f t="shared" si="295"/>
        <v/>
      </c>
      <c r="AU659" s="125"/>
      <c r="AV659" s="181" t="str">
        <f t="shared" si="273"/>
        <v/>
      </c>
      <c r="AW659" s="125"/>
      <c r="AX659" s="41" t="str">
        <f t="shared" si="296"/>
        <v/>
      </c>
      <c r="AY659" s="125"/>
      <c r="AZ659" s="181" t="str">
        <f t="shared" si="287"/>
        <v/>
      </c>
      <c r="BA659" s="125"/>
      <c r="BB659" s="41" t="str">
        <f t="shared" si="297"/>
        <v/>
      </c>
      <c r="BC659" s="125"/>
      <c r="BD659" s="181" t="str">
        <f t="shared" si="289"/>
        <v/>
      </c>
      <c r="BE659" s="125"/>
      <c r="BF659" s="41" t="str">
        <f t="shared" si="298"/>
        <v/>
      </c>
      <c r="BG659" s="125"/>
      <c r="BH659" s="181" t="str">
        <f t="shared" si="279"/>
        <v/>
      </c>
      <c r="BJ659" s="41" t="str">
        <f t="shared" si="299"/>
        <v/>
      </c>
      <c r="BK659" s="125"/>
      <c r="BL659" s="181" t="str">
        <f t="shared" si="281"/>
        <v/>
      </c>
      <c r="BM659" s="125"/>
    </row>
    <row r="660" spans="2:65" ht="15.75" customHeight="1">
      <c r="C660" s="15" t="s">
        <v>115</v>
      </c>
      <c r="D660" s="13"/>
      <c r="E660" s="13"/>
      <c r="F660" s="13"/>
      <c r="G660" s="13"/>
      <c r="H660" s="13"/>
      <c r="I660" s="13"/>
      <c r="J660" s="13"/>
      <c r="K660" s="23"/>
      <c r="L660" s="66"/>
      <c r="M660" s="125"/>
      <c r="N660" s="125"/>
      <c r="O660" s="80"/>
      <c r="P660" s="125"/>
      <c r="Q660" s="125"/>
      <c r="R660" s="125"/>
      <c r="S660" s="125"/>
      <c r="T660" s="125"/>
      <c r="U660" s="125"/>
      <c r="V660" s="125"/>
      <c r="W660" s="125"/>
      <c r="X660" s="125"/>
      <c r="Y660" s="125"/>
      <c r="Z660" s="41" t="str">
        <f t="shared" si="290"/>
        <v/>
      </c>
      <c r="AA660" s="125"/>
      <c r="AB660" s="181" t="str">
        <f t="shared" si="263"/>
        <v/>
      </c>
      <c r="AC660" s="161"/>
      <c r="AD660" s="41" t="str">
        <f t="shared" si="291"/>
        <v/>
      </c>
      <c r="AE660" s="125"/>
      <c r="AF660" s="181" t="str">
        <f t="shared" si="283"/>
        <v/>
      </c>
      <c r="AG660" s="125"/>
      <c r="AH660" s="41" t="str">
        <f t="shared" si="292"/>
        <v/>
      </c>
      <c r="AI660" s="125"/>
      <c r="AJ660" s="181" t="str">
        <f t="shared" si="285"/>
        <v/>
      </c>
      <c r="AK660" s="161"/>
      <c r="AL660" s="41" t="str">
        <f t="shared" si="293"/>
        <v/>
      </c>
      <c r="AM660" s="125"/>
      <c r="AN660" s="181" t="str">
        <f t="shared" si="269"/>
        <v/>
      </c>
      <c r="AP660" s="41" t="str">
        <f t="shared" si="294"/>
        <v/>
      </c>
      <c r="AQ660" s="125"/>
      <c r="AR660" s="181" t="str">
        <f t="shared" si="271"/>
        <v/>
      </c>
      <c r="AS660" s="125"/>
      <c r="AT660" s="41" t="str">
        <f t="shared" si="295"/>
        <v/>
      </c>
      <c r="AU660" s="125"/>
      <c r="AV660" s="181" t="str">
        <f t="shared" si="273"/>
        <v/>
      </c>
      <c r="AW660" s="125"/>
      <c r="AX660" s="41" t="str">
        <f t="shared" si="296"/>
        <v/>
      </c>
      <c r="AY660" s="125"/>
      <c r="AZ660" s="181" t="str">
        <f t="shared" si="287"/>
        <v/>
      </c>
      <c r="BA660" s="125"/>
      <c r="BB660" s="41" t="str">
        <f t="shared" si="297"/>
        <v/>
      </c>
      <c r="BC660" s="125"/>
      <c r="BD660" s="181" t="str">
        <f t="shared" si="289"/>
        <v/>
      </c>
      <c r="BE660" s="125"/>
      <c r="BF660" s="41" t="str">
        <f t="shared" si="298"/>
        <v/>
      </c>
      <c r="BG660" s="125"/>
      <c r="BH660" s="181" t="str">
        <f t="shared" si="279"/>
        <v/>
      </c>
      <c r="BJ660" s="41" t="str">
        <f t="shared" si="299"/>
        <v/>
      </c>
      <c r="BK660" s="125"/>
      <c r="BL660" s="181" t="str">
        <f t="shared" si="281"/>
        <v/>
      </c>
      <c r="BM660" s="125"/>
    </row>
    <row r="661" spans="2:65" ht="15.75" customHeight="1">
      <c r="C661" s="13"/>
      <c r="D661" s="13"/>
      <c r="E661" s="13"/>
      <c r="F661" s="13"/>
      <c r="G661" s="13"/>
      <c r="H661" s="13"/>
      <c r="I661" s="13"/>
      <c r="J661" s="13"/>
      <c r="K661" s="23"/>
      <c r="L661" s="66"/>
      <c r="M661" s="125"/>
      <c r="N661" s="125"/>
      <c r="O661" s="80"/>
      <c r="P661" s="125"/>
      <c r="Q661" s="125"/>
      <c r="R661" s="125"/>
      <c r="S661" s="125"/>
      <c r="T661" s="125"/>
      <c r="U661" s="125"/>
      <c r="V661" s="125"/>
      <c r="W661" s="125"/>
      <c r="X661" s="125"/>
      <c r="Y661" s="125"/>
      <c r="Z661" s="41" t="str">
        <f t="shared" si="290"/>
        <v/>
      </c>
      <c r="AA661" s="125"/>
      <c r="AB661" s="181" t="str">
        <f t="shared" si="263"/>
        <v/>
      </c>
      <c r="AC661" s="161"/>
      <c r="AD661" s="41" t="str">
        <f t="shared" si="291"/>
        <v/>
      </c>
      <c r="AE661" s="125"/>
      <c r="AF661" s="181" t="str">
        <f t="shared" si="283"/>
        <v/>
      </c>
      <c r="AG661" s="125"/>
      <c r="AH661" s="41" t="str">
        <f t="shared" si="292"/>
        <v/>
      </c>
      <c r="AI661" s="125"/>
      <c r="AJ661" s="181" t="str">
        <f t="shared" si="285"/>
        <v/>
      </c>
      <c r="AK661" s="161"/>
      <c r="AL661" s="41" t="str">
        <f t="shared" si="293"/>
        <v/>
      </c>
      <c r="AM661" s="125"/>
      <c r="AN661" s="181" t="str">
        <f t="shared" si="269"/>
        <v/>
      </c>
      <c r="AP661" s="41" t="str">
        <f t="shared" si="294"/>
        <v/>
      </c>
      <c r="AQ661" s="125"/>
      <c r="AR661" s="181" t="str">
        <f t="shared" si="271"/>
        <v/>
      </c>
      <c r="AS661" s="125"/>
      <c r="AT661" s="41" t="str">
        <f t="shared" si="295"/>
        <v/>
      </c>
      <c r="AU661" s="125"/>
      <c r="AV661" s="181" t="str">
        <f t="shared" si="273"/>
        <v/>
      </c>
      <c r="AW661" s="125"/>
      <c r="AX661" s="41" t="str">
        <f t="shared" si="296"/>
        <v/>
      </c>
      <c r="AY661" s="125"/>
      <c r="AZ661" s="181" t="str">
        <f t="shared" si="287"/>
        <v/>
      </c>
      <c r="BA661" s="125"/>
      <c r="BB661" s="41" t="str">
        <f t="shared" si="297"/>
        <v/>
      </c>
      <c r="BC661" s="125"/>
      <c r="BD661" s="181" t="str">
        <f t="shared" si="289"/>
        <v/>
      </c>
      <c r="BE661" s="125"/>
      <c r="BF661" s="41" t="str">
        <f t="shared" si="298"/>
        <v/>
      </c>
      <c r="BG661" s="125"/>
      <c r="BH661" s="181" t="str">
        <f t="shared" si="279"/>
        <v/>
      </c>
      <c r="BJ661" s="41" t="str">
        <f t="shared" si="299"/>
        <v/>
      </c>
      <c r="BK661" s="125"/>
      <c r="BL661" s="181" t="str">
        <f t="shared" si="281"/>
        <v/>
      </c>
      <c r="BM661" s="125"/>
    </row>
    <row r="662" spans="2:65" ht="15.75" customHeight="1">
      <c r="C662" s="16" t="s">
        <v>108</v>
      </c>
      <c r="D662" s="53"/>
      <c r="E662" s="53"/>
      <c r="F662" s="53"/>
      <c r="G662" s="53"/>
      <c r="H662" s="53"/>
      <c r="I662" s="53"/>
      <c r="J662" s="53"/>
      <c r="K662" s="23"/>
      <c r="L662" s="66"/>
      <c r="M662" s="125"/>
      <c r="N662" s="125"/>
      <c r="O662" s="80"/>
      <c r="P662" s="125"/>
      <c r="Q662" s="125"/>
      <c r="R662" s="125"/>
      <c r="S662" s="125"/>
      <c r="T662" s="125"/>
      <c r="U662" s="125"/>
      <c r="V662" s="125"/>
      <c r="W662" s="125"/>
      <c r="X662" s="125"/>
      <c r="Y662" s="125"/>
      <c r="Z662" s="41" t="str">
        <f t="shared" si="290"/>
        <v/>
      </c>
      <c r="AA662" s="125"/>
      <c r="AB662" s="181" t="str">
        <f t="shared" si="263"/>
        <v/>
      </c>
      <c r="AC662" s="161"/>
      <c r="AD662" s="41" t="str">
        <f t="shared" si="291"/>
        <v/>
      </c>
      <c r="AE662" s="125"/>
      <c r="AF662" s="181" t="str">
        <f t="shared" si="283"/>
        <v/>
      </c>
      <c r="AG662" s="125"/>
      <c r="AH662" s="41" t="str">
        <f t="shared" si="292"/>
        <v/>
      </c>
      <c r="AI662" s="125"/>
      <c r="AJ662" s="181" t="str">
        <f t="shared" si="285"/>
        <v/>
      </c>
      <c r="AK662" s="161"/>
      <c r="AL662" s="41" t="str">
        <f t="shared" si="293"/>
        <v/>
      </c>
      <c r="AM662" s="125"/>
      <c r="AN662" s="181" t="str">
        <f t="shared" si="269"/>
        <v/>
      </c>
      <c r="AP662" s="41" t="str">
        <f t="shared" si="294"/>
        <v/>
      </c>
      <c r="AQ662" s="125"/>
      <c r="AR662" s="181" t="str">
        <f t="shared" si="271"/>
        <v/>
      </c>
      <c r="AS662" s="125"/>
      <c r="AT662" s="41" t="str">
        <f t="shared" si="295"/>
        <v/>
      </c>
      <c r="AU662" s="125"/>
      <c r="AV662" s="181" t="str">
        <f t="shared" si="273"/>
        <v/>
      </c>
      <c r="AW662" s="125"/>
      <c r="AX662" s="41" t="str">
        <f t="shared" si="296"/>
        <v/>
      </c>
      <c r="AY662" s="125"/>
      <c r="AZ662" s="181" t="str">
        <f t="shared" si="287"/>
        <v/>
      </c>
      <c r="BA662" s="125"/>
      <c r="BB662" s="41" t="str">
        <f t="shared" si="297"/>
        <v/>
      </c>
      <c r="BC662" s="125"/>
      <c r="BD662" s="181" t="str">
        <f t="shared" si="289"/>
        <v/>
      </c>
      <c r="BE662" s="125"/>
      <c r="BF662" s="41" t="str">
        <f t="shared" si="298"/>
        <v/>
      </c>
      <c r="BG662" s="125"/>
      <c r="BH662" s="181" t="str">
        <f t="shared" si="279"/>
        <v/>
      </c>
      <c r="BJ662" s="41" t="str">
        <f t="shared" si="299"/>
        <v/>
      </c>
      <c r="BK662" s="125"/>
      <c r="BL662" s="181" t="str">
        <f t="shared" si="281"/>
        <v/>
      </c>
      <c r="BM662" s="125"/>
    </row>
    <row r="663" spans="2:65" ht="15.75" customHeight="1">
      <c r="C663" s="13"/>
      <c r="D663" s="13"/>
      <c r="E663" s="13"/>
      <c r="F663" s="13"/>
      <c r="G663" s="13"/>
      <c r="H663" s="13"/>
      <c r="I663" s="13"/>
      <c r="J663" s="13"/>
      <c r="K663" s="23"/>
      <c r="L663" s="66"/>
      <c r="M663" s="125"/>
      <c r="N663" s="125"/>
      <c r="O663" s="80"/>
      <c r="P663" s="125"/>
      <c r="Q663" s="125"/>
      <c r="R663" s="125"/>
      <c r="S663" s="125"/>
      <c r="T663" s="125"/>
      <c r="U663" s="125"/>
      <c r="V663" s="125"/>
      <c r="W663" s="125"/>
      <c r="X663" s="125"/>
      <c r="Y663" s="125"/>
      <c r="Z663" s="41" t="str">
        <f t="shared" si="290"/>
        <v/>
      </c>
      <c r="AA663" s="125"/>
      <c r="AB663" s="181" t="str">
        <f t="shared" si="263"/>
        <v/>
      </c>
      <c r="AC663" s="161"/>
      <c r="AD663" s="41" t="str">
        <f t="shared" si="291"/>
        <v/>
      </c>
      <c r="AE663" s="125"/>
      <c r="AF663" s="181" t="str">
        <f t="shared" si="283"/>
        <v/>
      </c>
      <c r="AG663" s="125"/>
      <c r="AH663" s="41" t="str">
        <f t="shared" si="292"/>
        <v/>
      </c>
      <c r="AI663" s="125"/>
      <c r="AJ663" s="181" t="str">
        <f t="shared" si="285"/>
        <v/>
      </c>
      <c r="AK663" s="161"/>
      <c r="AL663" s="41" t="str">
        <f t="shared" si="293"/>
        <v/>
      </c>
      <c r="AM663" s="125"/>
      <c r="AN663" s="181" t="str">
        <f t="shared" si="269"/>
        <v/>
      </c>
      <c r="AP663" s="41" t="str">
        <f t="shared" si="294"/>
        <v/>
      </c>
      <c r="AQ663" s="125"/>
      <c r="AR663" s="181" t="str">
        <f t="shared" si="271"/>
        <v/>
      </c>
      <c r="AS663" s="125"/>
      <c r="AT663" s="41" t="str">
        <f t="shared" si="295"/>
        <v/>
      </c>
      <c r="AU663" s="125"/>
      <c r="AV663" s="181" t="str">
        <f t="shared" si="273"/>
        <v/>
      </c>
      <c r="AW663" s="125"/>
      <c r="AX663" s="41" t="str">
        <f t="shared" si="296"/>
        <v/>
      </c>
      <c r="AY663" s="125"/>
      <c r="AZ663" s="181" t="str">
        <f t="shared" si="287"/>
        <v/>
      </c>
      <c r="BA663" s="125"/>
      <c r="BB663" s="41" t="str">
        <f t="shared" si="297"/>
        <v/>
      </c>
      <c r="BC663" s="125"/>
      <c r="BD663" s="181" t="str">
        <f t="shared" si="289"/>
        <v/>
      </c>
      <c r="BE663" s="125"/>
      <c r="BF663" s="41" t="str">
        <f t="shared" si="298"/>
        <v/>
      </c>
      <c r="BG663" s="125"/>
      <c r="BH663" s="181" t="str">
        <f t="shared" si="279"/>
        <v/>
      </c>
      <c r="BJ663" s="41" t="str">
        <f t="shared" si="299"/>
        <v/>
      </c>
      <c r="BK663" s="125"/>
      <c r="BL663" s="181" t="str">
        <f t="shared" si="281"/>
        <v/>
      </c>
      <c r="BM663" s="125"/>
    </row>
    <row r="664" spans="2:65" ht="15.75" customHeight="1">
      <c r="C664" s="17" t="s">
        <v>35</v>
      </c>
      <c r="D664" s="13" t="s">
        <v>112</v>
      </c>
      <c r="E664" s="13"/>
      <c r="F664" s="13"/>
      <c r="G664" s="13"/>
      <c r="H664" s="13"/>
      <c r="I664" s="13"/>
      <c r="J664" s="13"/>
      <c r="K664" s="23"/>
      <c r="L664" s="66"/>
      <c r="M664" s="125"/>
      <c r="N664" s="125"/>
      <c r="O664" s="80"/>
      <c r="P664" s="125"/>
      <c r="Q664" s="125"/>
      <c r="R664" s="125"/>
      <c r="S664" s="125"/>
      <c r="T664" s="125"/>
      <c r="U664" s="125"/>
      <c r="V664" s="125"/>
      <c r="W664" s="125"/>
      <c r="X664" s="125"/>
      <c r="Y664" s="125"/>
      <c r="Z664" s="41" t="str">
        <f t="shared" si="290"/>
        <v/>
      </c>
      <c r="AA664" s="125"/>
      <c r="AB664" s="181" t="str">
        <f t="shared" ref="AB664:AB723" si="300">IF($V664="","",  IF($X664="","", IF($V664=0,"---",(IF(ISERROR(($X664/$V664)-1),"---",($X664/$V664)-1) ))))</f>
        <v/>
      </c>
      <c r="AC664" s="161"/>
      <c r="AD664" s="41" t="str">
        <f t="shared" si="291"/>
        <v/>
      </c>
      <c r="AE664" s="125"/>
      <c r="AF664" s="181" t="str">
        <f t="shared" ref="AF664:AF695" si="301">IF($P664="","",  IF($X664="","", IF($P664=0,"---",(IF(ISERROR(($X664/$P664)-1),"---",($X664/$P664)-1) ))))</f>
        <v/>
      </c>
      <c r="AG664" s="125"/>
      <c r="AH664" s="41" t="str">
        <f t="shared" si="292"/>
        <v/>
      </c>
      <c r="AI664" s="125"/>
      <c r="AJ664" s="181" t="str">
        <f t="shared" ref="AJ664:AJ695" si="302">IF($N664="","",  IF($X664="","", IF($N664=0,"---",(IF(ISERROR(($X664/$N664)-1),"---",($X664/$N664)-1) ))))</f>
        <v/>
      </c>
      <c r="AK664" s="161"/>
      <c r="AL664" s="41" t="str">
        <f t="shared" si="293"/>
        <v/>
      </c>
      <c r="AM664" s="125"/>
      <c r="AN664" s="181" t="str">
        <f t="shared" ref="AN664:AN723" si="303">IF($R664="","",  IF($X664="","", IF($R664=0,"---",(IF(ISERROR(($X664/$R664)-1),"---",($X664/$R664)-1) ))))</f>
        <v/>
      </c>
      <c r="AP664" s="41" t="str">
        <f t="shared" si="294"/>
        <v/>
      </c>
      <c r="AQ664" s="125"/>
      <c r="AR664" s="181" t="str">
        <f t="shared" ref="AR664:AR723" si="304">IF($T664="","",  IF($X664="","", IF($T664=0,"---",(IF(ISERROR(($X664/$T664)-1),"---",($X664/$T664)-1) ))))</f>
        <v/>
      </c>
      <c r="AS664" s="125"/>
      <c r="AT664" s="41" t="str">
        <f t="shared" si="295"/>
        <v/>
      </c>
      <c r="AU664" s="125"/>
      <c r="AV664" s="181" t="str">
        <f t="shared" ref="AV664:AV723" si="305">IF($R664="","",  IF($T664="","", IF($R664=0,"---",(IF(ISERROR(($T664/$R664)-1),"---",($T664/$R664)-1) ))))</f>
        <v/>
      </c>
      <c r="AW664" s="125"/>
      <c r="AX664" s="41" t="str">
        <f t="shared" si="296"/>
        <v/>
      </c>
      <c r="AY664" s="125"/>
      <c r="AZ664" s="181" t="str">
        <f t="shared" ref="AZ664:AZ695" si="306">IF($N664="","",  IF($V664="","", IF($N664=0,"---",(IF(ISERROR(($V664/$N664)-1),"---",($V664/$N664)-1) ))))</f>
        <v/>
      </c>
      <c r="BA664" s="125"/>
      <c r="BB664" s="41" t="str">
        <f t="shared" si="297"/>
        <v/>
      </c>
      <c r="BC664" s="125"/>
      <c r="BD664" s="181" t="str">
        <f t="shared" ref="BD664:BD695" si="307">IF($P664="","",  IF($V664="","", IF($P664=0,"---",(IF(ISERROR(($V664/$P664)-1),"---",($V664/$P664)-1) ))))</f>
        <v/>
      </c>
      <c r="BE664" s="125"/>
      <c r="BF664" s="41" t="str">
        <f t="shared" si="298"/>
        <v/>
      </c>
      <c r="BG664" s="125"/>
      <c r="BH664" s="181" t="str">
        <f t="shared" ref="BH664:BH723" si="308">IF($R664="","",  IF($V664="","", IF($R664=0,"---",(IF(ISERROR(($V664/$R664)-1),"---",($V664/$R664)-1) ))))</f>
        <v/>
      </c>
      <c r="BJ664" s="41" t="str">
        <f t="shared" si="299"/>
        <v/>
      </c>
      <c r="BK664" s="125"/>
      <c r="BL664" s="181" t="str">
        <f t="shared" ref="BL664:BL723" si="309">IF($T664="","",  IF($V664="","", IF($T664=0,"---",(IF(ISERROR(($V664/$T664)-1),"---",($V664/$T664)-1) ))))</f>
        <v/>
      </c>
      <c r="BM664" s="125"/>
    </row>
    <row r="665" spans="2:65" ht="15.75" customHeight="1">
      <c r="B665" s="231">
        <v>270</v>
      </c>
      <c r="C665" s="13"/>
      <c r="D665" s="18" t="s">
        <v>38</v>
      </c>
      <c r="E665" s="13" t="s">
        <v>122</v>
      </c>
      <c r="F665" s="13"/>
      <c r="G665" s="13"/>
      <c r="H665" s="13"/>
      <c r="I665" s="13"/>
      <c r="J665" s="13"/>
      <c r="K665" s="23"/>
      <c r="L665" s="66" t="s">
        <v>29</v>
      </c>
      <c r="M665" s="125"/>
      <c r="N665" s="41">
        <f>VLOOKUP($B665,'[1]09-10-11'!$A$4:$EA$400,MATCH(N$2, '[1]09-10-11'!$A$4:$EA$4, 0))</f>
        <v>179860</v>
      </c>
      <c r="O665" s="45"/>
      <c r="P665" s="41">
        <f>VLOOKUP($B665,'[1]09-10-11'!$A$4:$EA$400,MATCH(P$2, '[1]09-10-11'!$A$4:$EA$4, 0))</f>
        <v>202273</v>
      </c>
      <c r="Q665" s="41"/>
      <c r="R665" s="41">
        <f>VLOOKUP($B665,'[1]09-10-11'!$A$4:$EA$400,MATCH(R$2, '[1]09-10-11'!$A$4:$EA$4, 0))</f>
        <v>93144</v>
      </c>
      <c r="S665" s="41"/>
      <c r="T665" s="41" t="e">
        <f>VLOOKUP($B665,'[1]09-10-11'!$A$4:$EA$400,MATCH(T$2, '[1]09-10-11'!$A$4:$EA$4, 0))</f>
        <v>#N/A</v>
      </c>
      <c r="U665" s="41"/>
      <c r="V665" s="41">
        <f>VLOOKUP($B665,'[1]09-10-11'!$A$4:$EA$400,MATCH(V$2, '[1]09-10-11'!$A$4:$EA$4, 0))</f>
        <v>195000</v>
      </c>
      <c r="W665" s="41"/>
      <c r="X665" s="41">
        <f>VLOOKUP($B665,'[1]09-10-11'!$A$4:$EA$400,MATCH(X$2, '[1]09-10-11'!$A$4:$EA$4, 0))</f>
        <v>202273</v>
      </c>
      <c r="Y665" s="41"/>
      <c r="Z665" s="41">
        <f t="shared" si="290"/>
        <v>7273</v>
      </c>
      <c r="AA665" s="41"/>
      <c r="AB665" s="181">
        <f t="shared" si="300"/>
        <v>3.7297435897435838E-2</v>
      </c>
      <c r="AC665" s="161"/>
      <c r="AD665" s="41">
        <f t="shared" si="291"/>
        <v>0</v>
      </c>
      <c r="AE665" s="41"/>
      <c r="AF665" s="181">
        <f t="shared" si="301"/>
        <v>0</v>
      </c>
      <c r="AG665" s="41"/>
      <c r="AH665" s="41">
        <f t="shared" si="292"/>
        <v>22413</v>
      </c>
      <c r="AI665" s="41"/>
      <c r="AJ665" s="181">
        <f t="shared" si="302"/>
        <v>0.12461358834649161</v>
      </c>
      <c r="AK665" s="161"/>
      <c r="AL665" s="41">
        <f t="shared" si="293"/>
        <v>109129</v>
      </c>
      <c r="AM665" s="41"/>
      <c r="AN665" s="181">
        <f t="shared" si="303"/>
        <v>1.1716159924418106</v>
      </c>
      <c r="AP665" s="41" t="str">
        <f t="shared" si="294"/>
        <v/>
      </c>
      <c r="AQ665" s="41"/>
      <c r="AR665" s="181" t="e">
        <f t="shared" si="304"/>
        <v>#N/A</v>
      </c>
      <c r="AS665" s="41"/>
      <c r="AT665" s="41" t="str">
        <f t="shared" si="295"/>
        <v/>
      </c>
      <c r="AU665" s="41"/>
      <c r="AV665" s="181" t="e">
        <f t="shared" si="305"/>
        <v>#N/A</v>
      </c>
      <c r="AW665" s="41"/>
      <c r="AX665" s="41">
        <f t="shared" si="296"/>
        <v>15140</v>
      </c>
      <c r="AY665" s="41"/>
      <c r="AZ665" s="181">
        <f t="shared" si="306"/>
        <v>8.4176581785833315E-2</v>
      </c>
      <c r="BA665" s="41"/>
      <c r="BB665" s="41">
        <f t="shared" si="297"/>
        <v>-7273</v>
      </c>
      <c r="BC665" s="41"/>
      <c r="BD665" s="181">
        <f t="shared" si="307"/>
        <v>-3.5956356013902013E-2</v>
      </c>
      <c r="BE665" s="41"/>
      <c r="BF665" s="41">
        <f t="shared" si="298"/>
        <v>101856</v>
      </c>
      <c r="BG665" s="41"/>
      <c r="BH665" s="181">
        <f t="shared" si="308"/>
        <v>1.0935325946920895</v>
      </c>
      <c r="BJ665" s="41" t="str">
        <f t="shared" si="299"/>
        <v/>
      </c>
      <c r="BK665" s="41"/>
      <c r="BL665" s="181" t="e">
        <f t="shared" si="309"/>
        <v>#N/A</v>
      </c>
      <c r="BM665" s="41"/>
    </row>
    <row r="666" spans="2:65" ht="15.75" customHeight="1">
      <c r="B666" s="231">
        <v>271</v>
      </c>
      <c r="C666" s="17"/>
      <c r="D666" s="18" t="s">
        <v>13</v>
      </c>
      <c r="E666" s="13" t="s">
        <v>109</v>
      </c>
      <c r="F666" s="13"/>
      <c r="G666" s="13"/>
      <c r="H666" s="13"/>
      <c r="I666" s="13"/>
      <c r="J666" s="13"/>
      <c r="K666" s="20"/>
      <c r="L666" s="66" t="s">
        <v>29</v>
      </c>
      <c r="M666" s="125"/>
      <c r="N666" s="41">
        <f>VLOOKUP($B666,'[1]09-10-11'!$A$4:$EA$400,MATCH(N$2, '[1]09-10-11'!$A$4:$EA$4, 0))</f>
        <v>103060</v>
      </c>
      <c r="O666" s="45"/>
      <c r="P666" s="41">
        <f>VLOOKUP($B666,'[1]09-10-11'!$A$4:$EA$400,MATCH(P$2, '[1]09-10-11'!$A$4:$EA$4, 0))</f>
        <v>124744</v>
      </c>
      <c r="Q666" s="41"/>
      <c r="R666" s="41">
        <f>VLOOKUP($B666,'[1]09-10-11'!$A$4:$EA$400,MATCH(R$2, '[1]09-10-11'!$A$4:$EA$4, 0))</f>
        <v>103060</v>
      </c>
      <c r="S666" s="41"/>
      <c r="T666" s="41" t="e">
        <f>VLOOKUP($B666,'[1]09-10-11'!$A$4:$EA$400,MATCH(T$2, '[1]09-10-11'!$A$4:$EA$4, 0))</f>
        <v>#N/A</v>
      </c>
      <c r="U666" s="41"/>
      <c r="V666" s="41">
        <f>VLOOKUP($B666,'[1]09-10-11'!$A$4:$EA$400,MATCH(V$2, '[1]09-10-11'!$A$4:$EA$4, 0))</f>
        <v>112000</v>
      </c>
      <c r="W666" s="41"/>
      <c r="X666" s="41">
        <f>VLOOKUP($B666,'[1]09-10-11'!$A$4:$EA$400,MATCH(X$2, '[1]09-10-11'!$A$4:$EA$4, 0))</f>
        <v>124744</v>
      </c>
      <c r="Y666" s="41"/>
      <c r="Z666" s="41">
        <f t="shared" si="290"/>
        <v>12744</v>
      </c>
      <c r="AA666" s="41"/>
      <c r="AB666" s="181">
        <f t="shared" si="300"/>
        <v>0.11378571428571438</v>
      </c>
      <c r="AC666" s="161"/>
      <c r="AD666" s="41">
        <f t="shared" si="291"/>
        <v>0</v>
      </c>
      <c r="AE666" s="41"/>
      <c r="AF666" s="181">
        <f t="shared" si="301"/>
        <v>0</v>
      </c>
      <c r="AG666" s="41"/>
      <c r="AH666" s="41">
        <f t="shared" si="292"/>
        <v>21684</v>
      </c>
      <c r="AI666" s="41"/>
      <c r="AJ666" s="181">
        <f t="shared" si="302"/>
        <v>0.21040170774306222</v>
      </c>
      <c r="AK666" s="161"/>
      <c r="AL666" s="41">
        <f t="shared" si="293"/>
        <v>21684</v>
      </c>
      <c r="AM666" s="41"/>
      <c r="AN666" s="181">
        <f t="shared" si="303"/>
        <v>0.21040170774306222</v>
      </c>
      <c r="AP666" s="41" t="str">
        <f t="shared" si="294"/>
        <v/>
      </c>
      <c r="AQ666" s="41"/>
      <c r="AR666" s="181" t="e">
        <f t="shared" si="304"/>
        <v>#N/A</v>
      </c>
      <c r="AS666" s="41"/>
      <c r="AT666" s="41" t="str">
        <f t="shared" si="295"/>
        <v/>
      </c>
      <c r="AU666" s="41"/>
      <c r="AV666" s="181" t="e">
        <f t="shared" si="305"/>
        <v>#N/A</v>
      </c>
      <c r="AW666" s="41"/>
      <c r="AX666" s="41">
        <f t="shared" si="296"/>
        <v>8940</v>
      </c>
      <c r="AY666" s="41"/>
      <c r="AZ666" s="181">
        <f t="shared" si="306"/>
        <v>8.6745585096060562E-2</v>
      </c>
      <c r="BA666" s="41"/>
      <c r="BB666" s="41">
        <f t="shared" si="297"/>
        <v>-12744</v>
      </c>
      <c r="BC666" s="41"/>
      <c r="BD666" s="181">
        <f t="shared" si="307"/>
        <v>-0.10216122619123968</v>
      </c>
      <c r="BE666" s="41"/>
      <c r="BF666" s="41">
        <f t="shared" si="298"/>
        <v>8940</v>
      </c>
      <c r="BG666" s="41"/>
      <c r="BH666" s="181">
        <f t="shared" si="308"/>
        <v>8.6745585096060562E-2</v>
      </c>
      <c r="BJ666" s="41" t="str">
        <f t="shared" si="299"/>
        <v/>
      </c>
      <c r="BK666" s="41"/>
      <c r="BL666" s="181" t="e">
        <f t="shared" si="309"/>
        <v>#N/A</v>
      </c>
      <c r="BM666" s="41"/>
    </row>
    <row r="667" spans="2:65" ht="15.75" customHeight="1">
      <c r="B667" s="231"/>
      <c r="C667" s="17"/>
      <c r="D667" s="18"/>
      <c r="E667" s="13"/>
      <c r="F667" s="13"/>
      <c r="G667" s="13"/>
      <c r="H667" s="13"/>
      <c r="I667" s="13"/>
      <c r="J667" s="13"/>
      <c r="K667" s="20"/>
      <c r="L667" s="66"/>
      <c r="M667" s="125"/>
      <c r="N667" s="125"/>
      <c r="O667" s="45"/>
      <c r="P667" s="125"/>
      <c r="Q667" s="125"/>
      <c r="R667" s="125"/>
      <c r="S667" s="125"/>
      <c r="T667" s="125"/>
      <c r="U667" s="125"/>
      <c r="V667" s="125"/>
      <c r="W667" s="125"/>
      <c r="X667" s="125"/>
      <c r="Y667" s="125"/>
      <c r="Z667" s="41" t="str">
        <f t="shared" si="290"/>
        <v/>
      </c>
      <c r="AA667" s="125"/>
      <c r="AB667" s="181" t="str">
        <f t="shared" si="300"/>
        <v/>
      </c>
      <c r="AC667" s="161"/>
      <c r="AD667" s="41" t="str">
        <f t="shared" si="291"/>
        <v/>
      </c>
      <c r="AE667" s="125"/>
      <c r="AF667" s="181" t="str">
        <f t="shared" si="301"/>
        <v/>
      </c>
      <c r="AG667" s="125"/>
      <c r="AH667" s="41" t="str">
        <f t="shared" si="292"/>
        <v/>
      </c>
      <c r="AI667" s="125"/>
      <c r="AJ667" s="181" t="str">
        <f t="shared" si="302"/>
        <v/>
      </c>
      <c r="AK667" s="161"/>
      <c r="AL667" s="41" t="str">
        <f t="shared" si="293"/>
        <v/>
      </c>
      <c r="AM667" s="125"/>
      <c r="AN667" s="181" t="str">
        <f t="shared" si="303"/>
        <v/>
      </c>
      <c r="AP667" s="41" t="str">
        <f t="shared" si="294"/>
        <v/>
      </c>
      <c r="AQ667" s="125"/>
      <c r="AR667" s="181" t="str">
        <f t="shared" si="304"/>
        <v/>
      </c>
      <c r="AS667" s="125"/>
      <c r="AT667" s="41" t="str">
        <f t="shared" si="295"/>
        <v/>
      </c>
      <c r="AU667" s="125"/>
      <c r="AV667" s="181" t="str">
        <f t="shared" si="305"/>
        <v/>
      </c>
      <c r="AW667" s="125"/>
      <c r="AX667" s="41" t="str">
        <f t="shared" si="296"/>
        <v/>
      </c>
      <c r="AY667" s="125"/>
      <c r="AZ667" s="181" t="str">
        <f t="shared" si="306"/>
        <v/>
      </c>
      <c r="BA667" s="125"/>
      <c r="BB667" s="41" t="str">
        <f t="shared" si="297"/>
        <v/>
      </c>
      <c r="BC667" s="125"/>
      <c r="BD667" s="181" t="str">
        <f t="shared" si="307"/>
        <v/>
      </c>
      <c r="BE667" s="125"/>
      <c r="BF667" s="41" t="str">
        <f t="shared" si="298"/>
        <v/>
      </c>
      <c r="BG667" s="125"/>
      <c r="BH667" s="181" t="str">
        <f t="shared" si="308"/>
        <v/>
      </c>
      <c r="BJ667" s="41" t="str">
        <f t="shared" si="299"/>
        <v/>
      </c>
      <c r="BK667" s="125"/>
      <c r="BL667" s="181" t="str">
        <f t="shared" si="309"/>
        <v/>
      </c>
      <c r="BM667" s="125"/>
    </row>
    <row r="668" spans="2:65" ht="15.75" customHeight="1">
      <c r="B668" s="231">
        <v>272</v>
      </c>
      <c r="C668" s="17" t="s">
        <v>36</v>
      </c>
      <c r="D668" s="13" t="s">
        <v>123</v>
      </c>
      <c r="E668" s="13"/>
      <c r="F668" s="13"/>
      <c r="G668" s="13"/>
      <c r="H668" s="13"/>
      <c r="I668" s="13"/>
      <c r="J668" s="13"/>
      <c r="K668" s="20"/>
      <c r="L668" s="66" t="s">
        <v>29</v>
      </c>
      <c r="M668" s="125"/>
      <c r="N668" s="41">
        <f>VLOOKUP($B668,'[1]09-10-11'!$A$4:$EA$400,MATCH(N$2, '[1]09-10-11'!$A$4:$EA$4, 0))</f>
        <v>54423</v>
      </c>
      <c r="O668" s="45"/>
      <c r="P668" s="41">
        <f>VLOOKUP($B668,'[1]09-10-11'!$A$4:$EA$400,MATCH(P$2, '[1]09-10-11'!$A$4:$EA$4, 0))</f>
        <v>54423</v>
      </c>
      <c r="Q668" s="41"/>
      <c r="R668" s="41">
        <f>VLOOKUP($B668,'[1]09-10-11'!$A$4:$EA$400,MATCH(R$2, '[1]09-10-11'!$A$4:$EA$4, 0))</f>
        <v>0</v>
      </c>
      <c r="S668" s="41"/>
      <c r="T668" s="41" t="e">
        <f>VLOOKUP($B668,'[1]09-10-11'!$A$4:$EA$400,MATCH(T$2, '[1]09-10-11'!$A$4:$EA$4, 0))</f>
        <v>#N/A</v>
      </c>
      <c r="U668" s="41"/>
      <c r="V668" s="41">
        <f>VLOOKUP($B668,'[1]09-10-11'!$A$4:$EA$400,MATCH(V$2, '[1]09-10-11'!$A$4:$EA$4, 0))</f>
        <v>54423</v>
      </c>
      <c r="W668" s="41"/>
      <c r="X668" s="41">
        <f>VLOOKUP($B668,'[1]09-10-11'!$A$4:$EA$400,MATCH(X$2, '[1]09-10-11'!$A$4:$EA$4, 0))</f>
        <v>54423</v>
      </c>
      <c r="Y668" s="41"/>
      <c r="Z668" s="41">
        <f t="shared" si="290"/>
        <v>0</v>
      </c>
      <c r="AA668" s="41"/>
      <c r="AB668" s="181">
        <f t="shared" si="300"/>
        <v>0</v>
      </c>
      <c r="AC668" s="161"/>
      <c r="AD668" s="41">
        <f t="shared" si="291"/>
        <v>0</v>
      </c>
      <c r="AE668" s="41"/>
      <c r="AF668" s="181">
        <f t="shared" si="301"/>
        <v>0</v>
      </c>
      <c r="AG668" s="41"/>
      <c r="AH668" s="41">
        <f t="shared" si="292"/>
        <v>0</v>
      </c>
      <c r="AI668" s="41"/>
      <c r="AJ668" s="181">
        <f t="shared" si="302"/>
        <v>0</v>
      </c>
      <c r="AK668" s="161"/>
      <c r="AL668" s="41">
        <f t="shared" si="293"/>
        <v>54423</v>
      </c>
      <c r="AM668" s="41"/>
      <c r="AN668" s="181" t="str">
        <f t="shared" si="303"/>
        <v>---</v>
      </c>
      <c r="AP668" s="41" t="str">
        <f t="shared" si="294"/>
        <v/>
      </c>
      <c r="AQ668" s="41"/>
      <c r="AR668" s="181" t="e">
        <f t="shared" si="304"/>
        <v>#N/A</v>
      </c>
      <c r="AS668" s="41"/>
      <c r="AT668" s="41" t="str">
        <f t="shared" si="295"/>
        <v/>
      </c>
      <c r="AU668" s="41"/>
      <c r="AV668" s="181" t="e">
        <f t="shared" si="305"/>
        <v>#N/A</v>
      </c>
      <c r="AW668" s="41"/>
      <c r="AX668" s="41">
        <f t="shared" si="296"/>
        <v>0</v>
      </c>
      <c r="AY668" s="41"/>
      <c r="AZ668" s="181">
        <f t="shared" si="306"/>
        <v>0</v>
      </c>
      <c r="BA668" s="41"/>
      <c r="BB668" s="41">
        <f t="shared" si="297"/>
        <v>0</v>
      </c>
      <c r="BC668" s="41"/>
      <c r="BD668" s="181">
        <f t="shared" si="307"/>
        <v>0</v>
      </c>
      <c r="BE668" s="41"/>
      <c r="BF668" s="41">
        <f t="shared" si="298"/>
        <v>54423</v>
      </c>
      <c r="BG668" s="41"/>
      <c r="BH668" s="181" t="str">
        <f t="shared" si="308"/>
        <v>---</v>
      </c>
      <c r="BJ668" s="41" t="str">
        <f t="shared" si="299"/>
        <v/>
      </c>
      <c r="BK668" s="41"/>
      <c r="BL668" s="181" t="e">
        <f t="shared" si="309"/>
        <v>#N/A</v>
      </c>
      <c r="BM668" s="41"/>
    </row>
    <row r="669" spans="2:65" ht="15.75" customHeight="1">
      <c r="B669" s="231"/>
      <c r="C669" s="13"/>
      <c r="D669" s="13"/>
      <c r="E669" s="13"/>
      <c r="F669" s="13"/>
      <c r="G669" s="13"/>
      <c r="H669" s="13"/>
      <c r="I669" s="13"/>
      <c r="J669" s="13"/>
      <c r="K669" s="23"/>
      <c r="L669" s="66"/>
      <c r="M669" s="125"/>
      <c r="N669" s="125"/>
      <c r="O669" s="45"/>
      <c r="P669" s="125"/>
      <c r="Q669" s="125"/>
      <c r="R669" s="125"/>
      <c r="S669" s="125"/>
      <c r="T669" s="125"/>
      <c r="U669" s="125"/>
      <c r="V669" s="125"/>
      <c r="W669" s="125"/>
      <c r="X669" s="125"/>
      <c r="Y669" s="125"/>
      <c r="Z669" s="41" t="str">
        <f t="shared" si="290"/>
        <v/>
      </c>
      <c r="AA669" s="125"/>
      <c r="AB669" s="181" t="str">
        <f t="shared" si="300"/>
        <v/>
      </c>
      <c r="AC669" s="161"/>
      <c r="AD669" s="41" t="str">
        <f t="shared" si="291"/>
        <v/>
      </c>
      <c r="AE669" s="125"/>
      <c r="AF669" s="181" t="str">
        <f t="shared" si="301"/>
        <v/>
      </c>
      <c r="AG669" s="125"/>
      <c r="AH669" s="41" t="str">
        <f t="shared" si="292"/>
        <v/>
      </c>
      <c r="AI669" s="125"/>
      <c r="AJ669" s="181" t="str">
        <f t="shared" si="302"/>
        <v/>
      </c>
      <c r="AK669" s="161"/>
      <c r="AL669" s="41" t="str">
        <f t="shared" si="293"/>
        <v/>
      </c>
      <c r="AM669" s="125"/>
      <c r="AN669" s="181" t="str">
        <f t="shared" si="303"/>
        <v/>
      </c>
      <c r="AP669" s="41" t="str">
        <f t="shared" si="294"/>
        <v/>
      </c>
      <c r="AQ669" s="125"/>
      <c r="AR669" s="181" t="str">
        <f t="shared" si="304"/>
        <v/>
      </c>
      <c r="AS669" s="125"/>
      <c r="AT669" s="41" t="str">
        <f t="shared" si="295"/>
        <v/>
      </c>
      <c r="AU669" s="125"/>
      <c r="AV669" s="181" t="str">
        <f t="shared" si="305"/>
        <v/>
      </c>
      <c r="AW669" s="125"/>
      <c r="AX669" s="41" t="str">
        <f t="shared" si="296"/>
        <v/>
      </c>
      <c r="AY669" s="125"/>
      <c r="AZ669" s="181" t="str">
        <f t="shared" si="306"/>
        <v/>
      </c>
      <c r="BA669" s="125"/>
      <c r="BB669" s="41" t="str">
        <f t="shared" si="297"/>
        <v/>
      </c>
      <c r="BC669" s="125"/>
      <c r="BD669" s="181" t="str">
        <f t="shared" si="307"/>
        <v/>
      </c>
      <c r="BE669" s="125"/>
      <c r="BF669" s="41" t="str">
        <f t="shared" si="298"/>
        <v/>
      </c>
      <c r="BG669" s="125"/>
      <c r="BH669" s="181" t="str">
        <f t="shared" si="308"/>
        <v/>
      </c>
      <c r="BJ669" s="41" t="str">
        <f t="shared" si="299"/>
        <v/>
      </c>
      <c r="BK669" s="125"/>
      <c r="BL669" s="181" t="str">
        <f t="shared" si="309"/>
        <v/>
      </c>
      <c r="BM669" s="125"/>
    </row>
    <row r="670" spans="2:65" ht="15.75" customHeight="1">
      <c r="B670" s="231"/>
      <c r="C670" s="17" t="s">
        <v>37</v>
      </c>
      <c r="D670" s="13" t="s">
        <v>117</v>
      </c>
      <c r="E670" s="13"/>
      <c r="F670" s="13"/>
      <c r="G670" s="13"/>
      <c r="H670" s="13"/>
      <c r="I670" s="13"/>
      <c r="J670" s="13"/>
      <c r="K670" s="20"/>
      <c r="L670" s="66"/>
      <c r="M670" s="125"/>
      <c r="N670" s="125"/>
      <c r="O670" s="45"/>
      <c r="P670" s="125"/>
      <c r="Q670" s="125"/>
      <c r="R670" s="125"/>
      <c r="S670" s="125"/>
      <c r="T670" s="125"/>
      <c r="U670" s="125"/>
      <c r="V670" s="125"/>
      <c r="W670" s="125"/>
      <c r="X670" s="125"/>
      <c r="Y670" s="125"/>
      <c r="Z670" s="41" t="str">
        <f t="shared" si="290"/>
        <v/>
      </c>
      <c r="AA670" s="125"/>
      <c r="AB670" s="181" t="str">
        <f t="shared" si="300"/>
        <v/>
      </c>
      <c r="AC670" s="161"/>
      <c r="AD670" s="41" t="str">
        <f t="shared" si="291"/>
        <v/>
      </c>
      <c r="AE670" s="125"/>
      <c r="AF670" s="181" t="str">
        <f t="shared" si="301"/>
        <v/>
      </c>
      <c r="AG670" s="125"/>
      <c r="AH670" s="41" t="str">
        <f t="shared" si="292"/>
        <v/>
      </c>
      <c r="AI670" s="125"/>
      <c r="AJ670" s="181" t="str">
        <f t="shared" si="302"/>
        <v/>
      </c>
      <c r="AK670" s="161"/>
      <c r="AL670" s="41" t="str">
        <f t="shared" si="293"/>
        <v/>
      </c>
      <c r="AM670" s="125"/>
      <c r="AN670" s="181" t="str">
        <f t="shared" si="303"/>
        <v/>
      </c>
      <c r="AP670" s="41" t="str">
        <f t="shared" si="294"/>
        <v/>
      </c>
      <c r="AQ670" s="125"/>
      <c r="AR670" s="181" t="str">
        <f t="shared" si="304"/>
        <v/>
      </c>
      <c r="AS670" s="125"/>
      <c r="AT670" s="41" t="str">
        <f t="shared" si="295"/>
        <v/>
      </c>
      <c r="AU670" s="125"/>
      <c r="AV670" s="181" t="str">
        <f t="shared" si="305"/>
        <v/>
      </c>
      <c r="AW670" s="125"/>
      <c r="AX670" s="41" t="str">
        <f t="shared" si="296"/>
        <v/>
      </c>
      <c r="AY670" s="125"/>
      <c r="AZ670" s="181" t="str">
        <f t="shared" si="306"/>
        <v/>
      </c>
      <c r="BA670" s="125"/>
      <c r="BB670" s="41" t="str">
        <f t="shared" si="297"/>
        <v/>
      </c>
      <c r="BC670" s="125"/>
      <c r="BD670" s="181" t="str">
        <f t="shared" si="307"/>
        <v/>
      </c>
      <c r="BE670" s="125"/>
      <c r="BF670" s="41" t="str">
        <f t="shared" si="298"/>
        <v/>
      </c>
      <c r="BG670" s="125"/>
      <c r="BH670" s="181" t="str">
        <f t="shared" si="308"/>
        <v/>
      </c>
      <c r="BJ670" s="41" t="str">
        <f t="shared" si="299"/>
        <v/>
      </c>
      <c r="BK670" s="125"/>
      <c r="BL670" s="181" t="str">
        <f t="shared" si="309"/>
        <v/>
      </c>
      <c r="BM670" s="125"/>
    </row>
    <row r="671" spans="2:65" ht="15.75" customHeight="1">
      <c r="B671" s="231">
        <v>273</v>
      </c>
      <c r="C671" s="13"/>
      <c r="D671" s="18" t="s">
        <v>38</v>
      </c>
      <c r="E671" s="13" t="s">
        <v>110</v>
      </c>
      <c r="F671" s="13"/>
      <c r="G671" s="13"/>
      <c r="H671" s="13"/>
      <c r="I671" s="13"/>
      <c r="J671" s="13"/>
      <c r="K671" s="20"/>
      <c r="L671" s="66" t="s">
        <v>29</v>
      </c>
      <c r="M671" s="125"/>
      <c r="N671" s="41">
        <f>VLOOKUP($B671,'[1]09-10-11'!$A$4:$EA$400,MATCH(N$2, '[1]09-10-11'!$A$4:$EA$4, 0))</f>
        <v>129000</v>
      </c>
      <c r="O671" s="45"/>
      <c r="P671" s="41">
        <f>VLOOKUP($B671,'[1]09-10-11'!$A$4:$EA$400,MATCH(P$2, '[1]09-10-11'!$A$4:$EA$4, 0))</f>
        <v>149616</v>
      </c>
      <c r="Q671" s="41"/>
      <c r="R671" s="41">
        <v>129000</v>
      </c>
      <c r="S671" s="41"/>
      <c r="T671" s="41">
        <v>129000</v>
      </c>
      <c r="U671" s="41"/>
      <c r="V671" s="41">
        <f>VLOOKUP($B671,'[1]09-10-11'!$A$4:$EA$400,MATCH(V$2, '[1]09-10-11'!$A$4:$EA$4, 0))</f>
        <v>149000</v>
      </c>
      <c r="W671" s="41"/>
      <c r="X671" s="41">
        <f>VLOOKUP($B671,'[1]09-10-11'!$A$4:$EA$400,MATCH(X$2, '[1]09-10-11'!$A$4:$EA$4, 0))</f>
        <v>149616</v>
      </c>
      <c r="Y671" s="41"/>
      <c r="Z671" s="41">
        <f t="shared" si="290"/>
        <v>616</v>
      </c>
      <c r="AA671" s="41"/>
      <c r="AB671" s="181">
        <f t="shared" si="300"/>
        <v>4.1342281879195308E-3</v>
      </c>
      <c r="AC671" s="161"/>
      <c r="AD671" s="41">
        <f t="shared" si="291"/>
        <v>0</v>
      </c>
      <c r="AE671" s="41"/>
      <c r="AF671" s="181">
        <f t="shared" si="301"/>
        <v>0</v>
      </c>
      <c r="AG671" s="41"/>
      <c r="AH671" s="41">
        <f t="shared" si="292"/>
        <v>20616</v>
      </c>
      <c r="AI671" s="41"/>
      <c r="AJ671" s="181">
        <f t="shared" si="302"/>
        <v>0.15981395348837202</v>
      </c>
      <c r="AK671" s="161"/>
      <c r="AL671" s="41">
        <f t="shared" si="293"/>
        <v>20616</v>
      </c>
      <c r="AM671" s="41"/>
      <c r="AN671" s="181">
        <f t="shared" si="303"/>
        <v>0.15981395348837202</v>
      </c>
      <c r="AP671" s="41">
        <f t="shared" si="294"/>
        <v>20616</v>
      </c>
      <c r="AQ671" s="41"/>
      <c r="AR671" s="181">
        <f t="shared" si="304"/>
        <v>0.15981395348837202</v>
      </c>
      <c r="AS671" s="41"/>
      <c r="AT671" s="41">
        <f t="shared" si="295"/>
        <v>0</v>
      </c>
      <c r="AU671" s="41"/>
      <c r="AV671" s="181">
        <f t="shared" si="305"/>
        <v>0</v>
      </c>
      <c r="AW671" s="41"/>
      <c r="AX671" s="41">
        <f t="shared" si="296"/>
        <v>20000</v>
      </c>
      <c r="AY671" s="41"/>
      <c r="AZ671" s="181">
        <f t="shared" si="306"/>
        <v>0.15503875968992253</v>
      </c>
      <c r="BA671" s="41"/>
      <c r="BB671" s="41">
        <f t="shared" si="297"/>
        <v>-616</v>
      </c>
      <c r="BC671" s="41"/>
      <c r="BD671" s="181">
        <f t="shared" si="307"/>
        <v>-4.1172067158592451E-3</v>
      </c>
      <c r="BE671" s="41"/>
      <c r="BF671" s="41">
        <f t="shared" si="298"/>
        <v>20000</v>
      </c>
      <c r="BG671" s="41"/>
      <c r="BH671" s="181">
        <f t="shared" si="308"/>
        <v>0.15503875968992253</v>
      </c>
      <c r="BJ671" s="41">
        <f t="shared" si="299"/>
        <v>20000</v>
      </c>
      <c r="BK671" s="41"/>
      <c r="BL671" s="181">
        <f t="shared" si="309"/>
        <v>0.15503875968992253</v>
      </c>
      <c r="BM671" s="41"/>
    </row>
    <row r="672" spans="2:65" ht="15.75" customHeight="1">
      <c r="B672" s="231">
        <v>274</v>
      </c>
      <c r="C672" s="19"/>
      <c r="D672" s="18" t="s">
        <v>13</v>
      </c>
      <c r="E672" s="13" t="s">
        <v>111</v>
      </c>
      <c r="F672" s="13"/>
      <c r="G672" s="13"/>
      <c r="H672" s="13"/>
      <c r="I672" s="13"/>
      <c r="J672" s="13"/>
      <c r="K672" s="20"/>
      <c r="L672" s="66" t="s">
        <v>29</v>
      </c>
      <c r="M672" s="125"/>
      <c r="N672" s="81">
        <f>VLOOKUP($B672,'[1]09-10-11'!$A$4:$EA$400,MATCH(N$2, '[1]09-10-11'!$A$4:$EA$4, 0))</f>
        <v>8235</v>
      </c>
      <c r="O672" s="88"/>
      <c r="P672" s="81">
        <f>VLOOKUP($B672,'[1]09-10-11'!$A$4:$EA$400,MATCH(P$2, '[1]09-10-11'!$A$4:$EA$4, 0))</f>
        <v>7827</v>
      </c>
      <c r="Q672" s="81"/>
      <c r="R672" s="81">
        <f>VLOOKUP($B672,'[1]09-10-11'!$A$4:$EA$400,MATCH(R$2, '[1]09-10-11'!$A$4:$EA$4, 0))</f>
        <v>8235</v>
      </c>
      <c r="S672" s="81"/>
      <c r="T672" s="81" t="e">
        <f>VLOOKUP($B672,'[1]09-10-11'!$A$4:$EA$400,MATCH(T$2, '[1]09-10-11'!$A$4:$EA$4, 0))</f>
        <v>#N/A</v>
      </c>
      <c r="U672" s="81"/>
      <c r="V672" s="81">
        <f>VLOOKUP($B672,'[1]09-10-11'!$A$4:$EA$400,MATCH(V$2, '[1]09-10-11'!$A$4:$EA$4, 0))</f>
        <v>8235</v>
      </c>
      <c r="W672" s="81"/>
      <c r="X672" s="81">
        <f>VLOOKUP($B672,'[1]09-10-11'!$A$4:$EA$400,MATCH(X$2, '[1]09-10-11'!$A$4:$EA$4, 0))</f>
        <v>7745</v>
      </c>
      <c r="Y672" s="41"/>
      <c r="Z672" s="81">
        <f t="shared" si="290"/>
        <v>-490</v>
      </c>
      <c r="AA672" s="81"/>
      <c r="AB672" s="182">
        <f t="shared" si="300"/>
        <v>-5.9502125075895584E-2</v>
      </c>
      <c r="AC672" s="156"/>
      <c r="AD672" s="81">
        <f t="shared" si="291"/>
        <v>-82</v>
      </c>
      <c r="AE672" s="81"/>
      <c r="AF672" s="182">
        <f t="shared" si="301"/>
        <v>-1.0476555512967889E-2</v>
      </c>
      <c r="AG672" s="41"/>
      <c r="AH672" s="81">
        <f t="shared" si="292"/>
        <v>-490</v>
      </c>
      <c r="AI672" s="81"/>
      <c r="AJ672" s="182">
        <f t="shared" si="302"/>
        <v>-5.9502125075895584E-2</v>
      </c>
      <c r="AK672" s="156"/>
      <c r="AL672" s="81">
        <f t="shared" si="293"/>
        <v>-490</v>
      </c>
      <c r="AM672" s="81"/>
      <c r="AN672" s="182">
        <f t="shared" si="303"/>
        <v>-5.9502125075895584E-2</v>
      </c>
      <c r="AP672" s="81" t="str">
        <f t="shared" si="294"/>
        <v/>
      </c>
      <c r="AQ672" s="81"/>
      <c r="AR672" s="182" t="e">
        <f t="shared" si="304"/>
        <v>#N/A</v>
      </c>
      <c r="AS672" s="41"/>
      <c r="AT672" s="81" t="str">
        <f t="shared" si="295"/>
        <v/>
      </c>
      <c r="AU672" s="81"/>
      <c r="AV672" s="182" t="e">
        <f t="shared" si="305"/>
        <v>#N/A</v>
      </c>
      <c r="AW672" s="41"/>
      <c r="AX672" s="81">
        <f t="shared" si="296"/>
        <v>0</v>
      </c>
      <c r="AY672" s="81"/>
      <c r="AZ672" s="182">
        <f t="shared" si="306"/>
        <v>0</v>
      </c>
      <c r="BA672" s="41"/>
      <c r="BB672" s="81">
        <f t="shared" si="297"/>
        <v>408</v>
      </c>
      <c r="BC672" s="81"/>
      <c r="BD672" s="182">
        <f t="shared" si="307"/>
        <v>5.2127251820620835E-2</v>
      </c>
      <c r="BE672" s="41"/>
      <c r="BF672" s="81">
        <f t="shared" si="298"/>
        <v>0</v>
      </c>
      <c r="BG672" s="81"/>
      <c r="BH672" s="182">
        <f t="shared" si="308"/>
        <v>0</v>
      </c>
      <c r="BJ672" s="81" t="str">
        <f t="shared" si="299"/>
        <v/>
      </c>
      <c r="BK672" s="81"/>
      <c r="BL672" s="182" t="e">
        <f t="shared" si="309"/>
        <v>#N/A</v>
      </c>
      <c r="BM672" s="41"/>
    </row>
    <row r="673" spans="2:65" ht="15.75" customHeight="1">
      <c r="B673" s="231"/>
      <c r="C673" s="19"/>
      <c r="D673" s="13"/>
      <c r="E673" s="13"/>
      <c r="F673" s="13"/>
      <c r="G673" s="13"/>
      <c r="H673" s="13"/>
      <c r="I673" s="13"/>
      <c r="J673" s="13"/>
      <c r="K673" s="20"/>
      <c r="L673" s="66"/>
      <c r="M673" s="125"/>
      <c r="N673" s="125"/>
      <c r="O673" s="45"/>
      <c r="P673" s="125"/>
      <c r="Q673" s="125"/>
      <c r="R673" s="125"/>
      <c r="S673" s="125"/>
      <c r="T673" s="125"/>
      <c r="U673" s="125"/>
      <c r="V673" s="125"/>
      <c r="W673" s="125"/>
      <c r="X673" s="125"/>
      <c r="Y673" s="125"/>
      <c r="Z673" s="41" t="str">
        <f t="shared" si="290"/>
        <v/>
      </c>
      <c r="AA673" s="125"/>
      <c r="AB673" s="181" t="str">
        <f t="shared" si="300"/>
        <v/>
      </c>
      <c r="AC673" s="161"/>
      <c r="AD673" s="41" t="str">
        <f t="shared" si="291"/>
        <v/>
      </c>
      <c r="AE673" s="125"/>
      <c r="AF673" s="181" t="str">
        <f t="shared" si="301"/>
        <v/>
      </c>
      <c r="AG673" s="125"/>
      <c r="AH673" s="41" t="str">
        <f t="shared" si="292"/>
        <v/>
      </c>
      <c r="AI673" s="125"/>
      <c r="AJ673" s="181" t="str">
        <f t="shared" si="302"/>
        <v/>
      </c>
      <c r="AK673" s="161"/>
      <c r="AL673" s="41" t="str">
        <f t="shared" si="293"/>
        <v/>
      </c>
      <c r="AM673" s="125"/>
      <c r="AN673" s="181" t="str">
        <f t="shared" si="303"/>
        <v/>
      </c>
      <c r="AP673" s="41" t="str">
        <f t="shared" si="294"/>
        <v/>
      </c>
      <c r="AQ673" s="125"/>
      <c r="AR673" s="181" t="str">
        <f t="shared" si="304"/>
        <v/>
      </c>
      <c r="AS673" s="125"/>
      <c r="AT673" s="41" t="str">
        <f t="shared" si="295"/>
        <v/>
      </c>
      <c r="AU673" s="125"/>
      <c r="AV673" s="181" t="str">
        <f t="shared" si="305"/>
        <v/>
      </c>
      <c r="AW673" s="125"/>
      <c r="AX673" s="41" t="str">
        <f t="shared" si="296"/>
        <v/>
      </c>
      <c r="AY673" s="125"/>
      <c r="AZ673" s="181" t="str">
        <f t="shared" si="306"/>
        <v/>
      </c>
      <c r="BA673" s="125"/>
      <c r="BB673" s="41" t="str">
        <f t="shared" si="297"/>
        <v/>
      </c>
      <c r="BC673" s="125"/>
      <c r="BD673" s="181" t="str">
        <f t="shared" si="307"/>
        <v/>
      </c>
      <c r="BE673" s="125"/>
      <c r="BF673" s="41" t="str">
        <f t="shared" si="298"/>
        <v/>
      </c>
      <c r="BG673" s="125"/>
      <c r="BH673" s="181" t="str">
        <f t="shared" si="308"/>
        <v/>
      </c>
      <c r="BJ673" s="41" t="str">
        <f t="shared" si="299"/>
        <v/>
      </c>
      <c r="BK673" s="125"/>
      <c r="BL673" s="181" t="str">
        <f t="shared" si="309"/>
        <v/>
      </c>
      <c r="BM673" s="125"/>
    </row>
    <row r="674" spans="2:65" ht="15.75" customHeight="1">
      <c r="B674" s="231"/>
      <c r="C674" s="19"/>
      <c r="D674" s="13"/>
      <c r="E674" s="13"/>
      <c r="F674" s="13"/>
      <c r="G674" s="13"/>
      <c r="H674" s="13"/>
      <c r="I674" s="13" t="s">
        <v>39</v>
      </c>
      <c r="J674" s="13"/>
      <c r="K674" s="20"/>
      <c r="L674" s="66"/>
      <c r="M674" s="125"/>
      <c r="N674" s="41">
        <f>SUM(N670:N673)</f>
        <v>137235</v>
      </c>
      <c r="O674" s="45"/>
      <c r="P674" s="41">
        <f>SUM(P670:P673)</f>
        <v>157443</v>
      </c>
      <c r="Q674" s="41"/>
      <c r="R674" s="41">
        <f>SUM(R670:R673)</f>
        <v>137235</v>
      </c>
      <c r="S674" s="41"/>
      <c r="T674" s="41" t="e">
        <f>SUM(T670:T673)</f>
        <v>#N/A</v>
      </c>
      <c r="U674" s="41"/>
      <c r="V674" s="41">
        <f>SUM(V670:V673)</f>
        <v>157235</v>
      </c>
      <c r="W674" s="41"/>
      <c r="X674" s="41">
        <f>SUM(X670:X673)</f>
        <v>157361</v>
      </c>
      <c r="Y674" s="41"/>
      <c r="Z674" s="41">
        <f t="shared" si="290"/>
        <v>126</v>
      </c>
      <c r="AA674" s="41"/>
      <c r="AB674" s="181">
        <f t="shared" si="300"/>
        <v>8.0134830031486359E-4</v>
      </c>
      <c r="AC674" s="161"/>
      <c r="AD674" s="41">
        <f t="shared" si="291"/>
        <v>-82</v>
      </c>
      <c r="AE674" s="41"/>
      <c r="AF674" s="181">
        <f t="shared" si="301"/>
        <v>-5.2082340910675207E-4</v>
      </c>
      <c r="AG674" s="41"/>
      <c r="AH674" s="41">
        <f t="shared" si="292"/>
        <v>20126</v>
      </c>
      <c r="AI674" s="41"/>
      <c r="AJ674" s="181">
        <f t="shared" si="302"/>
        <v>0.14665355047910511</v>
      </c>
      <c r="AK674" s="161"/>
      <c r="AL674" s="41">
        <f t="shared" si="293"/>
        <v>20126</v>
      </c>
      <c r="AM674" s="41"/>
      <c r="AN674" s="181">
        <f t="shared" si="303"/>
        <v>0.14665355047910511</v>
      </c>
      <c r="AP674" s="41" t="str">
        <f t="shared" si="294"/>
        <v/>
      </c>
      <c r="AQ674" s="41"/>
      <c r="AR674" s="181" t="e">
        <f t="shared" si="304"/>
        <v>#N/A</v>
      </c>
      <c r="AS674" s="41"/>
      <c r="AT674" s="41" t="str">
        <f t="shared" si="295"/>
        <v/>
      </c>
      <c r="AU674" s="41"/>
      <c r="AV674" s="181" t="e">
        <f t="shared" si="305"/>
        <v>#N/A</v>
      </c>
      <c r="AW674" s="41"/>
      <c r="AX674" s="41">
        <f t="shared" si="296"/>
        <v>20000</v>
      </c>
      <c r="AY674" s="41"/>
      <c r="AZ674" s="181">
        <f t="shared" si="306"/>
        <v>0.14573541734980133</v>
      </c>
      <c r="BA674" s="41"/>
      <c r="BB674" s="41">
        <f t="shared" si="297"/>
        <v>-208</v>
      </c>
      <c r="BC674" s="41"/>
      <c r="BD674" s="181">
        <f t="shared" si="307"/>
        <v>-1.3211130377343006E-3</v>
      </c>
      <c r="BE674" s="41"/>
      <c r="BF674" s="41">
        <f t="shared" si="298"/>
        <v>20000</v>
      </c>
      <c r="BG674" s="41"/>
      <c r="BH674" s="181">
        <f t="shared" si="308"/>
        <v>0.14573541734980133</v>
      </c>
      <c r="BJ674" s="41" t="str">
        <f t="shared" si="299"/>
        <v/>
      </c>
      <c r="BK674" s="41"/>
      <c r="BL674" s="181" t="e">
        <f t="shared" si="309"/>
        <v>#N/A</v>
      </c>
      <c r="BM674" s="41"/>
    </row>
    <row r="675" spans="2:65" ht="15.75" customHeight="1">
      <c r="B675" s="231"/>
      <c r="C675" s="19"/>
      <c r="D675" s="13"/>
      <c r="E675" s="13"/>
      <c r="F675" s="13"/>
      <c r="G675" s="13"/>
      <c r="H675" s="13"/>
      <c r="I675" s="13"/>
      <c r="J675" s="13"/>
      <c r="K675" s="20"/>
      <c r="L675" s="66"/>
      <c r="M675" s="125"/>
      <c r="N675" s="125"/>
      <c r="O675" s="45"/>
      <c r="P675" s="125"/>
      <c r="Q675" s="125"/>
      <c r="R675" s="125"/>
      <c r="S675" s="125"/>
      <c r="T675" s="125"/>
      <c r="U675" s="125"/>
      <c r="V675" s="125"/>
      <c r="W675" s="125"/>
      <c r="X675" s="125"/>
      <c r="Y675" s="125"/>
      <c r="Z675" s="41" t="str">
        <f t="shared" si="290"/>
        <v/>
      </c>
      <c r="AA675" s="125"/>
      <c r="AB675" s="181" t="str">
        <f t="shared" si="300"/>
        <v/>
      </c>
      <c r="AC675" s="161"/>
      <c r="AD675" s="41" t="str">
        <f t="shared" si="291"/>
        <v/>
      </c>
      <c r="AE675" s="125"/>
      <c r="AF675" s="181" t="str">
        <f t="shared" si="301"/>
        <v/>
      </c>
      <c r="AG675" s="125"/>
      <c r="AH675" s="41" t="str">
        <f t="shared" si="292"/>
        <v/>
      </c>
      <c r="AI675" s="125"/>
      <c r="AJ675" s="181" t="str">
        <f t="shared" si="302"/>
        <v/>
      </c>
      <c r="AK675" s="161"/>
      <c r="AL675" s="41" t="str">
        <f t="shared" si="293"/>
        <v/>
      </c>
      <c r="AM675" s="125"/>
      <c r="AN675" s="181" t="str">
        <f t="shared" si="303"/>
        <v/>
      </c>
      <c r="AP675" s="41" t="str">
        <f t="shared" si="294"/>
        <v/>
      </c>
      <c r="AQ675" s="125"/>
      <c r="AR675" s="181" t="str">
        <f t="shared" si="304"/>
        <v/>
      </c>
      <c r="AS675" s="125"/>
      <c r="AT675" s="41" t="str">
        <f t="shared" si="295"/>
        <v/>
      </c>
      <c r="AU675" s="125"/>
      <c r="AV675" s="181" t="str">
        <f t="shared" si="305"/>
        <v/>
      </c>
      <c r="AW675" s="125"/>
      <c r="AX675" s="41" t="str">
        <f t="shared" si="296"/>
        <v/>
      </c>
      <c r="AY675" s="125"/>
      <c r="AZ675" s="181" t="str">
        <f t="shared" si="306"/>
        <v/>
      </c>
      <c r="BA675" s="125"/>
      <c r="BB675" s="41" t="str">
        <f t="shared" si="297"/>
        <v/>
      </c>
      <c r="BC675" s="125"/>
      <c r="BD675" s="181" t="str">
        <f t="shared" si="307"/>
        <v/>
      </c>
      <c r="BE675" s="125"/>
      <c r="BF675" s="41" t="str">
        <f t="shared" si="298"/>
        <v/>
      </c>
      <c r="BG675" s="125"/>
      <c r="BH675" s="181" t="str">
        <f t="shared" si="308"/>
        <v/>
      </c>
      <c r="BJ675" s="41" t="str">
        <f t="shared" si="299"/>
        <v/>
      </c>
      <c r="BK675" s="125"/>
      <c r="BL675" s="181" t="str">
        <f t="shared" si="309"/>
        <v/>
      </c>
      <c r="BM675" s="125"/>
    </row>
    <row r="676" spans="2:65" ht="15.75" customHeight="1">
      <c r="B676" s="231">
        <v>275</v>
      </c>
      <c r="C676" s="17" t="s">
        <v>18</v>
      </c>
      <c r="D676" s="13" t="s">
        <v>134</v>
      </c>
      <c r="E676" s="13"/>
      <c r="F676" s="13"/>
      <c r="G676" s="13"/>
      <c r="H676" s="13"/>
      <c r="I676" s="13"/>
      <c r="J676" s="13"/>
      <c r="K676" s="20"/>
      <c r="L676" s="66" t="s">
        <v>29</v>
      </c>
      <c r="M676" s="125"/>
      <c r="N676" s="41">
        <f>VLOOKUP($B676,'[1]09-10-11'!$A$4:$EA$400,MATCH(N$2, '[1]09-10-11'!$A$4:$EA$4, 0))</f>
        <v>54000</v>
      </c>
      <c r="O676" s="45"/>
      <c r="P676" s="41">
        <f>VLOOKUP($B676,'[1]09-10-11'!$A$4:$EA$400,MATCH(P$2, '[1]09-10-11'!$A$4:$EA$4, 0))</f>
        <v>54000</v>
      </c>
      <c r="Q676" s="41"/>
      <c r="R676" s="41">
        <f>VLOOKUP($B676,'[1]09-10-11'!$A$4:$EA$400,MATCH(R$2, '[1]09-10-11'!$A$4:$EA$4, 0))</f>
        <v>35978</v>
      </c>
      <c r="S676" s="41"/>
      <c r="T676" s="41" t="e">
        <f>VLOOKUP($B676,'[1]09-10-11'!$A$4:$EA$400,MATCH(T$2, '[1]09-10-11'!$A$4:$EA$4, 0))</f>
        <v>#N/A</v>
      </c>
      <c r="U676" s="41"/>
      <c r="V676" s="41">
        <f>VLOOKUP($B676,'[1]09-10-11'!$A$4:$EA$400,MATCH(V$2, '[1]09-10-11'!$A$4:$EA$4, 0))</f>
        <v>54000</v>
      </c>
      <c r="W676" s="41"/>
      <c r="X676" s="41">
        <f>VLOOKUP($B676,'[1]09-10-11'!$A$4:$EA$400,MATCH(X$2, '[1]09-10-11'!$A$4:$EA$4, 0))</f>
        <v>54000</v>
      </c>
      <c r="Y676" s="41"/>
      <c r="Z676" s="41">
        <f t="shared" si="290"/>
        <v>0</v>
      </c>
      <c r="AA676" s="41"/>
      <c r="AB676" s="181">
        <f t="shared" si="300"/>
        <v>0</v>
      </c>
      <c r="AC676" s="161"/>
      <c r="AD676" s="41">
        <f t="shared" si="291"/>
        <v>0</v>
      </c>
      <c r="AE676" s="41"/>
      <c r="AF676" s="181">
        <f t="shared" si="301"/>
        <v>0</v>
      </c>
      <c r="AG676" s="41"/>
      <c r="AH676" s="41">
        <f t="shared" si="292"/>
        <v>0</v>
      </c>
      <c r="AI676" s="41"/>
      <c r="AJ676" s="181">
        <f t="shared" si="302"/>
        <v>0</v>
      </c>
      <c r="AK676" s="161"/>
      <c r="AL676" s="41">
        <f t="shared" si="293"/>
        <v>18022</v>
      </c>
      <c r="AM676" s="41"/>
      <c r="AN676" s="181">
        <f t="shared" si="303"/>
        <v>0.50091722719439669</v>
      </c>
      <c r="AP676" s="41" t="str">
        <f t="shared" si="294"/>
        <v/>
      </c>
      <c r="AQ676" s="41"/>
      <c r="AR676" s="181" t="e">
        <f t="shared" si="304"/>
        <v>#N/A</v>
      </c>
      <c r="AS676" s="41"/>
      <c r="AT676" s="41" t="str">
        <f t="shared" si="295"/>
        <v/>
      </c>
      <c r="AU676" s="41"/>
      <c r="AV676" s="181" t="e">
        <f t="shared" si="305"/>
        <v>#N/A</v>
      </c>
      <c r="AW676" s="41"/>
      <c r="AX676" s="41">
        <f t="shared" si="296"/>
        <v>0</v>
      </c>
      <c r="AY676" s="41"/>
      <c r="AZ676" s="181">
        <f t="shared" si="306"/>
        <v>0</v>
      </c>
      <c r="BA676" s="41"/>
      <c r="BB676" s="41">
        <f t="shared" si="297"/>
        <v>0</v>
      </c>
      <c r="BC676" s="41"/>
      <c r="BD676" s="181">
        <f t="shared" si="307"/>
        <v>0</v>
      </c>
      <c r="BE676" s="41"/>
      <c r="BF676" s="41">
        <f t="shared" si="298"/>
        <v>18022</v>
      </c>
      <c r="BG676" s="41"/>
      <c r="BH676" s="181">
        <f t="shared" si="308"/>
        <v>0.50091722719439669</v>
      </c>
      <c r="BJ676" s="41" t="str">
        <f t="shared" si="299"/>
        <v/>
      </c>
      <c r="BK676" s="41"/>
      <c r="BL676" s="181" t="e">
        <f t="shared" si="309"/>
        <v>#N/A</v>
      </c>
      <c r="BM676" s="41"/>
    </row>
    <row r="677" spans="2:65" ht="15.75" customHeight="1">
      <c r="B677" s="231">
        <v>276</v>
      </c>
      <c r="C677" s="17" t="s">
        <v>19</v>
      </c>
      <c r="D677" s="13" t="s">
        <v>302</v>
      </c>
      <c r="E677" s="13"/>
      <c r="F677" s="13"/>
      <c r="G677" s="13"/>
      <c r="H677" s="13"/>
      <c r="I677" s="13"/>
      <c r="J677" s="13"/>
      <c r="K677" s="20"/>
      <c r="L677" s="22" t="s">
        <v>29</v>
      </c>
      <c r="M677" s="125"/>
      <c r="N677" s="41">
        <f>VLOOKUP($B677,'[1]09-10-11'!$A$4:$EA$400,MATCH(N$2, '[1]09-10-11'!$A$4:$EA$4, 0))</f>
        <v>34539</v>
      </c>
      <c r="O677" s="45"/>
      <c r="P677" s="41">
        <f>VLOOKUP($B677,'[1]09-10-11'!$A$4:$EA$400,MATCH(P$2, '[1]09-10-11'!$A$4:$EA$4, 0))</f>
        <v>70000</v>
      </c>
      <c r="Q677" s="41"/>
      <c r="R677" s="41">
        <f>VLOOKUP($B677,'[1]09-10-11'!$A$4:$EA$400,MATCH(R$2, '[1]09-10-11'!$A$4:$EA$4, 0))</f>
        <v>34539</v>
      </c>
      <c r="S677" s="41"/>
      <c r="T677" s="41" t="e">
        <f>VLOOKUP($B677,'[1]09-10-11'!$A$4:$EA$400,MATCH(T$2, '[1]09-10-11'!$A$4:$EA$4, 0))</f>
        <v>#N/A</v>
      </c>
      <c r="U677" s="41"/>
      <c r="V677" s="41">
        <f>VLOOKUP($B677,'[1]09-10-11'!$A$4:$EA$400,MATCH(V$2, '[1]09-10-11'!$A$4:$EA$4, 0))</f>
        <v>34539</v>
      </c>
      <c r="W677" s="41"/>
      <c r="X677" s="41">
        <f>VLOOKUP($B677,'[1]09-10-11'!$A$4:$EA$400,MATCH(X$2, '[1]09-10-11'!$A$4:$EA$4, 0))</f>
        <v>125000</v>
      </c>
      <c r="Y677" s="41"/>
      <c r="Z677" s="41">
        <f t="shared" si="290"/>
        <v>90461</v>
      </c>
      <c r="AA677" s="41"/>
      <c r="AB677" s="181">
        <f t="shared" si="300"/>
        <v>2.619097252381366</v>
      </c>
      <c r="AC677" s="161"/>
      <c r="AD677" s="41">
        <f t="shared" si="291"/>
        <v>55000</v>
      </c>
      <c r="AE677" s="41"/>
      <c r="AF677" s="181">
        <f t="shared" si="301"/>
        <v>0.78571428571428581</v>
      </c>
      <c r="AG677" s="41"/>
      <c r="AH677" s="41">
        <f t="shared" si="292"/>
        <v>90461</v>
      </c>
      <c r="AI677" s="41"/>
      <c r="AJ677" s="181">
        <f t="shared" si="302"/>
        <v>2.619097252381366</v>
      </c>
      <c r="AK677" s="161"/>
      <c r="AL677" s="41">
        <f t="shared" si="293"/>
        <v>90461</v>
      </c>
      <c r="AM677" s="41"/>
      <c r="AN677" s="181">
        <f t="shared" si="303"/>
        <v>2.619097252381366</v>
      </c>
      <c r="AP677" s="41" t="str">
        <f t="shared" si="294"/>
        <v/>
      </c>
      <c r="AQ677" s="41"/>
      <c r="AR677" s="181" t="e">
        <f t="shared" si="304"/>
        <v>#N/A</v>
      </c>
      <c r="AS677" s="41"/>
      <c r="AT677" s="41" t="str">
        <f t="shared" si="295"/>
        <v/>
      </c>
      <c r="AU677" s="41"/>
      <c r="AV677" s="181" t="e">
        <f t="shared" si="305"/>
        <v>#N/A</v>
      </c>
      <c r="AW677" s="41"/>
      <c r="AX677" s="41">
        <f t="shared" si="296"/>
        <v>0</v>
      </c>
      <c r="AY677" s="41"/>
      <c r="AZ677" s="181">
        <f t="shared" si="306"/>
        <v>0</v>
      </c>
      <c r="BA677" s="41"/>
      <c r="BB677" s="41">
        <f t="shared" si="297"/>
        <v>-35461</v>
      </c>
      <c r="BC677" s="41"/>
      <c r="BD677" s="181">
        <f t="shared" si="307"/>
        <v>-0.50658571428571431</v>
      </c>
      <c r="BE677" s="41"/>
      <c r="BF677" s="41">
        <f t="shared" si="298"/>
        <v>0</v>
      </c>
      <c r="BG677" s="41"/>
      <c r="BH677" s="181">
        <f t="shared" si="308"/>
        <v>0</v>
      </c>
      <c r="BJ677" s="41" t="str">
        <f t="shared" si="299"/>
        <v/>
      </c>
      <c r="BK677" s="41"/>
      <c r="BL677" s="181" t="e">
        <f t="shared" si="309"/>
        <v>#N/A</v>
      </c>
      <c r="BM677" s="41"/>
    </row>
    <row r="678" spans="2:65" ht="15.75" customHeight="1">
      <c r="B678" s="231">
        <v>277</v>
      </c>
      <c r="C678" s="17" t="s">
        <v>20</v>
      </c>
      <c r="D678" s="13" t="s">
        <v>131</v>
      </c>
      <c r="E678" s="13"/>
      <c r="F678" s="13"/>
      <c r="G678" s="13"/>
      <c r="H678" s="13"/>
      <c r="I678" s="13"/>
      <c r="J678" s="13"/>
      <c r="K678" s="20"/>
      <c r="L678" s="22" t="s">
        <v>29</v>
      </c>
      <c r="M678" s="125"/>
      <c r="N678" s="81">
        <f>VLOOKUP($B678,'[1]09-10-11'!$A$4:$EA$400,MATCH(N$2, '[1]09-10-11'!$A$4:$EA$4, 0))</f>
        <v>10818</v>
      </c>
      <c r="O678" s="45"/>
      <c r="P678" s="81">
        <f>VLOOKUP($B678,'[1]09-10-11'!$A$4:$EA$400,MATCH(P$2, '[1]09-10-11'!$A$4:$EA$4, 0))</f>
        <v>13000</v>
      </c>
      <c r="Q678" s="81"/>
      <c r="R678" s="81">
        <f>VLOOKUP($B678,'[1]09-10-11'!$A$4:$EA$400,MATCH(R$2, '[1]09-10-11'!$A$4:$EA$4, 0))</f>
        <v>6000</v>
      </c>
      <c r="S678" s="81"/>
      <c r="T678" s="81" t="e">
        <f>VLOOKUP($B678,'[1]09-10-11'!$A$4:$EA$400,MATCH(T$2, '[1]09-10-11'!$A$4:$EA$4, 0))</f>
        <v>#N/A</v>
      </c>
      <c r="U678" s="81"/>
      <c r="V678" s="81">
        <f>VLOOKUP($B678,'[1]09-10-11'!$A$4:$EA$400,MATCH(V$2, '[1]09-10-11'!$A$4:$EA$4, 0))</f>
        <v>10818</v>
      </c>
      <c r="W678" s="81"/>
      <c r="X678" s="81">
        <f>VLOOKUP($B678,'[1]09-10-11'!$A$4:$EA$400,MATCH(X$2, '[1]09-10-11'!$A$4:$EA$4, 0))</f>
        <v>13000</v>
      </c>
      <c r="Y678" s="41"/>
      <c r="Z678" s="81">
        <f t="shared" si="290"/>
        <v>2182</v>
      </c>
      <c r="AA678" s="81"/>
      <c r="AB678" s="182">
        <f t="shared" si="300"/>
        <v>0.20170086892216665</v>
      </c>
      <c r="AC678" s="156"/>
      <c r="AD678" s="81">
        <f t="shared" si="291"/>
        <v>0</v>
      </c>
      <c r="AE678" s="81"/>
      <c r="AF678" s="182">
        <f t="shared" si="301"/>
        <v>0</v>
      </c>
      <c r="AG678" s="41"/>
      <c r="AH678" s="81">
        <f t="shared" si="292"/>
        <v>2182</v>
      </c>
      <c r="AI678" s="81"/>
      <c r="AJ678" s="182">
        <f t="shared" si="302"/>
        <v>0.20170086892216665</v>
      </c>
      <c r="AK678" s="156"/>
      <c r="AL678" s="81">
        <f t="shared" si="293"/>
        <v>7000</v>
      </c>
      <c r="AM678" s="81"/>
      <c r="AN678" s="182">
        <f t="shared" si="303"/>
        <v>1.1666666666666665</v>
      </c>
      <c r="AP678" s="81" t="str">
        <f t="shared" si="294"/>
        <v/>
      </c>
      <c r="AQ678" s="81"/>
      <c r="AR678" s="182" t="e">
        <f t="shared" si="304"/>
        <v>#N/A</v>
      </c>
      <c r="AS678" s="41"/>
      <c r="AT678" s="81" t="str">
        <f t="shared" si="295"/>
        <v/>
      </c>
      <c r="AU678" s="81"/>
      <c r="AV678" s="182" t="e">
        <f t="shared" si="305"/>
        <v>#N/A</v>
      </c>
      <c r="AW678" s="41"/>
      <c r="AX678" s="81">
        <f t="shared" si="296"/>
        <v>0</v>
      </c>
      <c r="AY678" s="81"/>
      <c r="AZ678" s="182">
        <f t="shared" si="306"/>
        <v>0</v>
      </c>
      <c r="BA678" s="41"/>
      <c r="BB678" s="81">
        <f t="shared" si="297"/>
        <v>-2182</v>
      </c>
      <c r="BC678" s="81"/>
      <c r="BD678" s="182">
        <f t="shared" si="307"/>
        <v>-0.16784615384615387</v>
      </c>
      <c r="BE678" s="41"/>
      <c r="BF678" s="81">
        <f t="shared" si="298"/>
        <v>4818</v>
      </c>
      <c r="BG678" s="81"/>
      <c r="BH678" s="182">
        <f t="shared" si="308"/>
        <v>0.80299999999999994</v>
      </c>
      <c r="BJ678" s="81" t="str">
        <f t="shared" si="299"/>
        <v/>
      </c>
      <c r="BK678" s="81"/>
      <c r="BL678" s="182" t="e">
        <f t="shared" si="309"/>
        <v>#N/A</v>
      </c>
      <c r="BM678" s="41"/>
    </row>
    <row r="679" spans="2:65" ht="15.75" customHeight="1">
      <c r="B679" s="231"/>
      <c r="C679" s="13"/>
      <c r="D679" s="13"/>
      <c r="E679" s="13"/>
      <c r="F679" s="13"/>
      <c r="G679" s="13"/>
      <c r="H679" s="13"/>
      <c r="I679" s="13"/>
      <c r="J679" s="13"/>
      <c r="K679" s="23"/>
      <c r="L679" s="66"/>
      <c r="M679" s="125"/>
      <c r="N679" s="125"/>
      <c r="O679" s="45"/>
      <c r="P679" s="125"/>
      <c r="Q679" s="125"/>
      <c r="R679" s="125"/>
      <c r="S679" s="125"/>
      <c r="T679" s="125"/>
      <c r="U679" s="125"/>
      <c r="V679" s="125"/>
      <c r="W679" s="125"/>
      <c r="X679" s="125"/>
      <c r="Y679" s="125"/>
      <c r="Z679" s="41" t="str">
        <f t="shared" si="290"/>
        <v/>
      </c>
      <c r="AA679" s="125"/>
      <c r="AB679" s="181" t="str">
        <f t="shared" si="300"/>
        <v/>
      </c>
      <c r="AC679" s="161"/>
      <c r="AD679" s="41" t="str">
        <f t="shared" si="291"/>
        <v/>
      </c>
      <c r="AE679" s="125"/>
      <c r="AF679" s="181" t="str">
        <f t="shared" si="301"/>
        <v/>
      </c>
      <c r="AG679" s="125"/>
      <c r="AH679" s="41" t="str">
        <f t="shared" si="292"/>
        <v/>
      </c>
      <c r="AI679" s="125"/>
      <c r="AJ679" s="181" t="str">
        <f t="shared" si="302"/>
        <v/>
      </c>
      <c r="AK679" s="161"/>
      <c r="AL679" s="41" t="str">
        <f t="shared" si="293"/>
        <v/>
      </c>
      <c r="AM679" s="125"/>
      <c r="AN679" s="181" t="str">
        <f t="shared" si="303"/>
        <v/>
      </c>
      <c r="AP679" s="41" t="str">
        <f t="shared" si="294"/>
        <v/>
      </c>
      <c r="AQ679" s="125"/>
      <c r="AR679" s="181" t="str">
        <f t="shared" si="304"/>
        <v/>
      </c>
      <c r="AS679" s="125"/>
      <c r="AT679" s="41" t="str">
        <f t="shared" si="295"/>
        <v/>
      </c>
      <c r="AU679" s="125"/>
      <c r="AV679" s="181" t="str">
        <f t="shared" si="305"/>
        <v/>
      </c>
      <c r="AW679" s="125"/>
      <c r="AX679" s="41" t="str">
        <f t="shared" si="296"/>
        <v/>
      </c>
      <c r="AY679" s="125"/>
      <c r="AZ679" s="181" t="str">
        <f t="shared" si="306"/>
        <v/>
      </c>
      <c r="BA679" s="125"/>
      <c r="BB679" s="41" t="str">
        <f t="shared" si="297"/>
        <v/>
      </c>
      <c r="BC679" s="125"/>
      <c r="BD679" s="181" t="str">
        <f t="shared" si="307"/>
        <v/>
      </c>
      <c r="BE679" s="125"/>
      <c r="BF679" s="41" t="str">
        <f t="shared" si="298"/>
        <v/>
      </c>
      <c r="BG679" s="125"/>
      <c r="BH679" s="181" t="str">
        <f t="shared" si="308"/>
        <v/>
      </c>
      <c r="BJ679" s="41" t="str">
        <f t="shared" si="299"/>
        <v/>
      </c>
      <c r="BK679" s="125"/>
      <c r="BL679" s="181" t="str">
        <f t="shared" si="309"/>
        <v/>
      </c>
      <c r="BM679" s="125"/>
    </row>
    <row r="680" spans="2:65" ht="15.75" customHeight="1">
      <c r="B680" s="231"/>
      <c r="C680" s="19"/>
      <c r="D680" s="13"/>
      <c r="E680" s="13"/>
      <c r="F680" s="13"/>
      <c r="G680" s="53" t="s">
        <v>40</v>
      </c>
      <c r="H680" s="53"/>
      <c r="I680" s="27"/>
      <c r="J680" s="27"/>
      <c r="K680" s="28"/>
      <c r="L680" s="29" t="s">
        <v>29</v>
      </c>
      <c r="M680" s="133"/>
      <c r="N680" s="82">
        <f>SUM(N665:N669)+SUM(N673:N678)</f>
        <v>573935</v>
      </c>
      <c r="O680" s="83"/>
      <c r="P680" s="82">
        <f>SUM(P665:P669)+SUM(P673:P678)</f>
        <v>675883</v>
      </c>
      <c r="Q680" s="82"/>
      <c r="R680" s="82">
        <f>SUM(R665:R669)+SUM(R673:R678)</f>
        <v>409956</v>
      </c>
      <c r="S680" s="82"/>
      <c r="T680" s="82" t="e">
        <f>SUM(T665:T669)+SUM(T673:T678)</f>
        <v>#N/A</v>
      </c>
      <c r="U680" s="82"/>
      <c r="V680" s="82">
        <f>SUM(V665:V669)+SUM(V673:V678)</f>
        <v>618015</v>
      </c>
      <c r="W680" s="82"/>
      <c r="X680" s="82">
        <f>SUM(X665:X669)+SUM(X673:X678)</f>
        <v>730801</v>
      </c>
      <c r="Y680" s="82"/>
      <c r="Z680" s="82">
        <f t="shared" si="290"/>
        <v>112786</v>
      </c>
      <c r="AA680" s="82"/>
      <c r="AB680" s="185">
        <f t="shared" si="300"/>
        <v>0.18249718857956521</v>
      </c>
      <c r="AC680" s="159"/>
      <c r="AD680" s="82">
        <f t="shared" si="291"/>
        <v>54918</v>
      </c>
      <c r="AE680" s="82"/>
      <c r="AF680" s="185">
        <f t="shared" si="301"/>
        <v>8.1253708112202894E-2</v>
      </c>
      <c r="AG680" s="82"/>
      <c r="AH680" s="82">
        <f t="shared" si="292"/>
        <v>156866</v>
      </c>
      <c r="AI680" s="82"/>
      <c r="AJ680" s="185">
        <f t="shared" si="302"/>
        <v>0.27331666477911254</v>
      </c>
      <c r="AK680" s="159"/>
      <c r="AL680" s="82">
        <f t="shared" si="293"/>
        <v>320845</v>
      </c>
      <c r="AM680" s="82"/>
      <c r="AN680" s="185">
        <f t="shared" si="303"/>
        <v>0.78263277034608603</v>
      </c>
      <c r="AP680" s="82" t="str">
        <f t="shared" si="294"/>
        <v/>
      </c>
      <c r="AQ680" s="82"/>
      <c r="AR680" s="185" t="e">
        <f t="shared" si="304"/>
        <v>#N/A</v>
      </c>
      <c r="AS680" s="82"/>
      <c r="AT680" s="82" t="str">
        <f t="shared" si="295"/>
        <v/>
      </c>
      <c r="AU680" s="82"/>
      <c r="AV680" s="185" t="e">
        <f t="shared" si="305"/>
        <v>#N/A</v>
      </c>
      <c r="AW680" s="82"/>
      <c r="AX680" s="82">
        <f t="shared" si="296"/>
        <v>44080</v>
      </c>
      <c r="AY680" s="82"/>
      <c r="AZ680" s="185">
        <f t="shared" si="306"/>
        <v>7.6803122304790694E-2</v>
      </c>
      <c r="BA680" s="82"/>
      <c r="BB680" s="82">
        <f t="shared" si="297"/>
        <v>-57868</v>
      </c>
      <c r="BC680" s="82"/>
      <c r="BD680" s="185">
        <f t="shared" si="307"/>
        <v>-8.561836885969909E-2</v>
      </c>
      <c r="BE680" s="82"/>
      <c r="BF680" s="82">
        <f t="shared" si="298"/>
        <v>208059</v>
      </c>
      <c r="BG680" s="82"/>
      <c r="BH680" s="185">
        <f t="shared" si="308"/>
        <v>0.50751544068143906</v>
      </c>
      <c r="BJ680" s="82" t="str">
        <f t="shared" si="299"/>
        <v/>
      </c>
      <c r="BK680" s="82"/>
      <c r="BL680" s="185" t="e">
        <f t="shared" si="309"/>
        <v>#N/A</v>
      </c>
      <c r="BM680" s="82"/>
    </row>
    <row r="681" spans="2:65" ht="15.75" customHeight="1">
      <c r="B681" s="231"/>
      <c r="C681" s="19"/>
      <c r="D681" s="13"/>
      <c r="E681" s="13"/>
      <c r="F681" s="13"/>
      <c r="G681" s="13"/>
      <c r="H681" s="13"/>
      <c r="I681" s="13"/>
      <c r="J681" s="13"/>
      <c r="K681" s="23"/>
      <c r="L681" s="66"/>
      <c r="M681" s="125"/>
      <c r="N681" s="125"/>
      <c r="O681" s="45"/>
      <c r="P681" s="125"/>
      <c r="Q681" s="125"/>
      <c r="R681" s="125"/>
      <c r="S681" s="125"/>
      <c r="T681" s="125"/>
      <c r="U681" s="125"/>
      <c r="V681" s="125"/>
      <c r="W681" s="125"/>
      <c r="X681" s="125"/>
      <c r="Y681" s="125"/>
      <c r="Z681" s="41" t="str">
        <f t="shared" si="290"/>
        <v/>
      </c>
      <c r="AA681" s="125"/>
      <c r="AB681" s="181" t="str">
        <f t="shared" si="300"/>
        <v/>
      </c>
      <c r="AC681" s="161"/>
      <c r="AD681" s="41" t="str">
        <f t="shared" si="291"/>
        <v/>
      </c>
      <c r="AE681" s="125"/>
      <c r="AF681" s="181" t="str">
        <f t="shared" si="301"/>
        <v/>
      </c>
      <c r="AG681" s="125"/>
      <c r="AH681" s="41" t="str">
        <f t="shared" si="292"/>
        <v/>
      </c>
      <c r="AI681" s="125"/>
      <c r="AJ681" s="181" t="str">
        <f t="shared" si="302"/>
        <v/>
      </c>
      <c r="AK681" s="161"/>
      <c r="AL681" s="41" t="str">
        <f t="shared" si="293"/>
        <v/>
      </c>
      <c r="AM681" s="125"/>
      <c r="AN681" s="181" t="str">
        <f t="shared" si="303"/>
        <v/>
      </c>
      <c r="AP681" s="41" t="str">
        <f t="shared" si="294"/>
        <v/>
      </c>
      <c r="AQ681" s="125"/>
      <c r="AR681" s="181" t="str">
        <f t="shared" si="304"/>
        <v/>
      </c>
      <c r="AS681" s="125"/>
      <c r="AT681" s="41" t="str">
        <f t="shared" si="295"/>
        <v/>
      </c>
      <c r="AU681" s="125"/>
      <c r="AV681" s="181" t="str">
        <f t="shared" si="305"/>
        <v/>
      </c>
      <c r="AW681" s="125"/>
      <c r="AX681" s="41" t="str">
        <f t="shared" si="296"/>
        <v/>
      </c>
      <c r="AY681" s="125"/>
      <c r="AZ681" s="181" t="str">
        <f t="shared" si="306"/>
        <v/>
      </c>
      <c r="BA681" s="125"/>
      <c r="BB681" s="41" t="str">
        <f t="shared" si="297"/>
        <v/>
      </c>
      <c r="BC681" s="125"/>
      <c r="BD681" s="181" t="str">
        <f t="shared" si="307"/>
        <v/>
      </c>
      <c r="BE681" s="125"/>
      <c r="BF681" s="41" t="str">
        <f t="shared" si="298"/>
        <v/>
      </c>
      <c r="BG681" s="125"/>
      <c r="BH681" s="181" t="str">
        <f t="shared" si="308"/>
        <v/>
      </c>
      <c r="BJ681" s="41" t="str">
        <f t="shared" si="299"/>
        <v/>
      </c>
      <c r="BK681" s="125"/>
      <c r="BL681" s="181" t="str">
        <f t="shared" si="309"/>
        <v/>
      </c>
      <c r="BM681" s="125"/>
    </row>
    <row r="682" spans="2:65" s="11" customFormat="1" ht="15.75" customHeight="1">
      <c r="B682" s="232"/>
      <c r="C682" s="17"/>
      <c r="D682" s="13"/>
      <c r="E682" s="13"/>
      <c r="F682" s="13"/>
      <c r="G682" s="4"/>
      <c r="H682" s="4"/>
      <c r="I682" s="4"/>
      <c r="J682" s="4"/>
      <c r="K682" s="54"/>
      <c r="L682" s="31"/>
      <c r="M682" s="125"/>
      <c r="N682" s="125"/>
      <c r="O682" s="45"/>
      <c r="P682" s="125"/>
      <c r="Q682" s="125"/>
      <c r="R682" s="95"/>
      <c r="S682" s="95"/>
      <c r="T682" s="95"/>
      <c r="U682" s="125"/>
      <c r="V682" s="95"/>
      <c r="W682" s="95"/>
      <c r="X682" s="95"/>
      <c r="Y682" s="95"/>
      <c r="Z682" s="41" t="str">
        <f t="shared" si="290"/>
        <v/>
      </c>
      <c r="AA682" s="125"/>
      <c r="AB682" s="181" t="str">
        <f t="shared" si="300"/>
        <v/>
      </c>
      <c r="AC682" s="161"/>
      <c r="AD682" s="41" t="str">
        <f t="shared" si="291"/>
        <v/>
      </c>
      <c r="AE682" s="125"/>
      <c r="AF682" s="181" t="str">
        <f t="shared" si="301"/>
        <v/>
      </c>
      <c r="AG682" s="125"/>
      <c r="AH682" s="41" t="str">
        <f t="shared" si="292"/>
        <v/>
      </c>
      <c r="AI682" s="125"/>
      <c r="AJ682" s="181" t="str">
        <f t="shared" si="302"/>
        <v/>
      </c>
      <c r="AK682" s="161"/>
      <c r="AL682" s="41" t="str">
        <f t="shared" si="293"/>
        <v/>
      </c>
      <c r="AM682" s="125"/>
      <c r="AN682" s="181" t="str">
        <f t="shared" si="303"/>
        <v/>
      </c>
      <c r="AP682" s="41" t="str">
        <f t="shared" si="294"/>
        <v/>
      </c>
      <c r="AQ682" s="125"/>
      <c r="AR682" s="181" t="str">
        <f t="shared" si="304"/>
        <v/>
      </c>
      <c r="AS682" s="125"/>
      <c r="AT682" s="41" t="str">
        <f t="shared" si="295"/>
        <v/>
      </c>
      <c r="AU682" s="125"/>
      <c r="AV682" s="181" t="str">
        <f t="shared" si="305"/>
        <v/>
      </c>
      <c r="AW682" s="125"/>
      <c r="AX682" s="41" t="str">
        <f t="shared" si="296"/>
        <v/>
      </c>
      <c r="AY682" s="125"/>
      <c r="AZ682" s="181" t="str">
        <f t="shared" si="306"/>
        <v/>
      </c>
      <c r="BA682" s="125"/>
      <c r="BB682" s="41" t="str">
        <f t="shared" si="297"/>
        <v/>
      </c>
      <c r="BC682" s="125"/>
      <c r="BD682" s="181" t="str">
        <f t="shared" si="307"/>
        <v/>
      </c>
      <c r="BE682" s="125"/>
      <c r="BF682" s="41" t="str">
        <f t="shared" si="298"/>
        <v/>
      </c>
      <c r="BG682" s="125"/>
      <c r="BH682" s="181" t="str">
        <f t="shared" si="308"/>
        <v/>
      </c>
      <c r="BJ682" s="41" t="str">
        <f t="shared" si="299"/>
        <v/>
      </c>
      <c r="BK682" s="125"/>
      <c r="BL682" s="181" t="str">
        <f t="shared" si="309"/>
        <v/>
      </c>
      <c r="BM682" s="125"/>
    </row>
    <row r="683" spans="2:65" ht="15.75" customHeight="1">
      <c r="C683" s="19"/>
      <c r="D683" s="4"/>
      <c r="E683" s="4"/>
      <c r="F683" s="4"/>
      <c r="G683" s="4"/>
      <c r="H683" s="4"/>
      <c r="I683" s="4"/>
      <c r="J683" s="4"/>
      <c r="K683" s="54"/>
      <c r="L683" s="31"/>
      <c r="M683" s="125"/>
      <c r="N683" s="125"/>
      <c r="O683" s="45"/>
      <c r="P683" s="125"/>
      <c r="Q683" s="125"/>
      <c r="R683" s="125"/>
      <c r="S683" s="125"/>
      <c r="T683" s="125"/>
      <c r="U683" s="125"/>
      <c r="V683" s="125"/>
      <c r="W683" s="125"/>
      <c r="X683" s="125"/>
      <c r="Y683" s="125"/>
      <c r="Z683" s="41" t="str">
        <f t="shared" si="290"/>
        <v/>
      </c>
      <c r="AA683" s="125"/>
      <c r="AB683" s="181" t="str">
        <f t="shared" si="300"/>
        <v/>
      </c>
      <c r="AC683" s="161"/>
      <c r="AD683" s="41" t="str">
        <f t="shared" si="291"/>
        <v/>
      </c>
      <c r="AE683" s="125"/>
      <c r="AF683" s="181" t="str">
        <f t="shared" si="301"/>
        <v/>
      </c>
      <c r="AG683" s="125"/>
      <c r="AH683" s="41" t="str">
        <f t="shared" si="292"/>
        <v/>
      </c>
      <c r="AI683" s="125"/>
      <c r="AJ683" s="181" t="str">
        <f t="shared" si="302"/>
        <v/>
      </c>
      <c r="AK683" s="161"/>
      <c r="AL683" s="41" t="str">
        <f t="shared" si="293"/>
        <v/>
      </c>
      <c r="AM683" s="125"/>
      <c r="AN683" s="181" t="str">
        <f t="shared" si="303"/>
        <v/>
      </c>
      <c r="AP683" s="41" t="str">
        <f t="shared" si="294"/>
        <v/>
      </c>
      <c r="AQ683" s="125"/>
      <c r="AR683" s="181" t="str">
        <f t="shared" si="304"/>
        <v/>
      </c>
      <c r="AS683" s="125"/>
      <c r="AT683" s="41" t="str">
        <f t="shared" si="295"/>
        <v/>
      </c>
      <c r="AU683" s="125"/>
      <c r="AV683" s="181" t="str">
        <f t="shared" si="305"/>
        <v/>
      </c>
      <c r="AW683" s="125"/>
      <c r="AX683" s="41" t="str">
        <f t="shared" si="296"/>
        <v/>
      </c>
      <c r="AY683" s="125"/>
      <c r="AZ683" s="181" t="str">
        <f t="shared" si="306"/>
        <v/>
      </c>
      <c r="BA683" s="125"/>
      <c r="BB683" s="41" t="str">
        <f t="shared" si="297"/>
        <v/>
      </c>
      <c r="BC683" s="125"/>
      <c r="BD683" s="181" t="str">
        <f t="shared" si="307"/>
        <v/>
      </c>
      <c r="BE683" s="125"/>
      <c r="BF683" s="41" t="str">
        <f t="shared" si="298"/>
        <v/>
      </c>
      <c r="BG683" s="125"/>
      <c r="BH683" s="181" t="str">
        <f t="shared" si="308"/>
        <v/>
      </c>
      <c r="BJ683" s="41" t="str">
        <f t="shared" si="299"/>
        <v/>
      </c>
      <c r="BK683" s="125"/>
      <c r="BL683" s="181" t="str">
        <f t="shared" si="309"/>
        <v/>
      </c>
      <c r="BM683" s="125"/>
    </row>
    <row r="684" spans="2:65" ht="15.75" customHeight="1">
      <c r="C684" s="13" t="s">
        <v>0</v>
      </c>
      <c r="D684" s="13"/>
      <c r="E684" s="13"/>
      <c r="F684" s="13"/>
      <c r="G684" s="13"/>
      <c r="H684" s="13"/>
      <c r="I684" s="13"/>
      <c r="J684" s="13"/>
      <c r="K684" s="23"/>
      <c r="L684" s="66"/>
      <c r="M684" s="125"/>
      <c r="N684" s="41">
        <f>N680</f>
        <v>573935</v>
      </c>
      <c r="O684" s="45"/>
      <c r="P684" s="41">
        <f>P680</f>
        <v>675883</v>
      </c>
      <c r="Q684" s="41"/>
      <c r="R684" s="41">
        <f>R680</f>
        <v>409956</v>
      </c>
      <c r="S684" s="41"/>
      <c r="T684" s="41" t="e">
        <f>T680</f>
        <v>#N/A</v>
      </c>
      <c r="U684" s="41"/>
      <c r="V684" s="41">
        <f>V680</f>
        <v>618015</v>
      </c>
      <c r="W684" s="41"/>
      <c r="X684" s="41">
        <f>X680</f>
        <v>730801</v>
      </c>
      <c r="Y684" s="41"/>
      <c r="Z684" s="41">
        <f t="shared" si="290"/>
        <v>112786</v>
      </c>
      <c r="AA684" s="41"/>
      <c r="AB684" s="181">
        <f t="shared" si="300"/>
        <v>0.18249718857956521</v>
      </c>
      <c r="AC684" s="161"/>
      <c r="AD684" s="41">
        <f t="shared" si="291"/>
        <v>54918</v>
      </c>
      <c r="AE684" s="41"/>
      <c r="AF684" s="181">
        <f t="shared" si="301"/>
        <v>8.1253708112202894E-2</v>
      </c>
      <c r="AG684" s="41"/>
      <c r="AH684" s="41">
        <f t="shared" si="292"/>
        <v>156866</v>
      </c>
      <c r="AI684" s="41"/>
      <c r="AJ684" s="181">
        <f t="shared" si="302"/>
        <v>0.27331666477911254</v>
      </c>
      <c r="AK684" s="161"/>
      <c r="AL684" s="41">
        <f t="shared" si="293"/>
        <v>320845</v>
      </c>
      <c r="AM684" s="41"/>
      <c r="AN684" s="181">
        <f t="shared" si="303"/>
        <v>0.78263277034608603</v>
      </c>
      <c r="AP684" s="41" t="str">
        <f t="shared" si="294"/>
        <v/>
      </c>
      <c r="AQ684" s="41"/>
      <c r="AR684" s="181" t="e">
        <f t="shared" si="304"/>
        <v>#N/A</v>
      </c>
      <c r="AS684" s="41"/>
      <c r="AT684" s="41" t="str">
        <f t="shared" si="295"/>
        <v/>
      </c>
      <c r="AU684" s="41"/>
      <c r="AV684" s="181" t="e">
        <f t="shared" si="305"/>
        <v>#N/A</v>
      </c>
      <c r="AW684" s="41"/>
      <c r="AX684" s="41">
        <f t="shared" si="296"/>
        <v>44080</v>
      </c>
      <c r="AY684" s="41"/>
      <c r="AZ684" s="181">
        <f t="shared" si="306"/>
        <v>7.6803122304790694E-2</v>
      </c>
      <c r="BA684" s="41"/>
      <c r="BB684" s="41">
        <f t="shared" si="297"/>
        <v>-57868</v>
      </c>
      <c r="BC684" s="41"/>
      <c r="BD684" s="181">
        <f t="shared" si="307"/>
        <v>-8.561836885969909E-2</v>
      </c>
      <c r="BE684" s="41"/>
      <c r="BF684" s="41">
        <f t="shared" si="298"/>
        <v>208059</v>
      </c>
      <c r="BG684" s="41"/>
      <c r="BH684" s="181">
        <f t="shared" si="308"/>
        <v>0.50751544068143906</v>
      </c>
      <c r="BJ684" s="41" t="str">
        <f t="shared" si="299"/>
        <v/>
      </c>
      <c r="BK684" s="41"/>
      <c r="BL684" s="181" t="e">
        <f t="shared" si="309"/>
        <v>#N/A</v>
      </c>
      <c r="BM684" s="41"/>
    </row>
    <row r="685" spans="2:65" ht="15.75" customHeight="1">
      <c r="C685" s="13"/>
      <c r="D685" s="13"/>
      <c r="E685" s="13"/>
      <c r="F685" s="13"/>
      <c r="G685" s="13"/>
      <c r="H685" s="13"/>
      <c r="I685" s="13"/>
      <c r="J685" s="13"/>
      <c r="K685" s="23"/>
      <c r="L685" s="66"/>
      <c r="M685" s="125"/>
      <c r="N685" s="125"/>
      <c r="O685" s="45"/>
      <c r="P685" s="125"/>
      <c r="Q685" s="125"/>
      <c r="R685" s="125"/>
      <c r="S685" s="125"/>
      <c r="T685" s="125"/>
      <c r="U685" s="125"/>
      <c r="V685" s="125"/>
      <c r="W685" s="125"/>
      <c r="X685" s="125"/>
      <c r="Y685" s="125"/>
      <c r="Z685" s="41" t="str">
        <f t="shared" si="290"/>
        <v/>
      </c>
      <c r="AA685" s="125"/>
      <c r="AB685" s="181" t="str">
        <f t="shared" si="300"/>
        <v/>
      </c>
      <c r="AC685" s="161"/>
      <c r="AD685" s="41" t="str">
        <f t="shared" si="291"/>
        <v/>
      </c>
      <c r="AE685" s="125"/>
      <c r="AF685" s="181" t="str">
        <f t="shared" si="301"/>
        <v/>
      </c>
      <c r="AG685" s="125"/>
      <c r="AH685" s="41" t="str">
        <f t="shared" si="292"/>
        <v/>
      </c>
      <c r="AI685" s="125"/>
      <c r="AJ685" s="181" t="str">
        <f t="shared" si="302"/>
        <v/>
      </c>
      <c r="AK685" s="161"/>
      <c r="AL685" s="41" t="str">
        <f t="shared" si="293"/>
        <v/>
      </c>
      <c r="AM685" s="125"/>
      <c r="AN685" s="181" t="str">
        <f t="shared" si="303"/>
        <v/>
      </c>
      <c r="AP685" s="41" t="str">
        <f t="shared" si="294"/>
        <v/>
      </c>
      <c r="AQ685" s="125"/>
      <c r="AR685" s="181" t="str">
        <f t="shared" si="304"/>
        <v/>
      </c>
      <c r="AS685" s="125"/>
      <c r="AT685" s="41" t="str">
        <f t="shared" si="295"/>
        <v/>
      </c>
      <c r="AU685" s="125"/>
      <c r="AV685" s="181" t="str">
        <f t="shared" si="305"/>
        <v/>
      </c>
      <c r="AW685" s="125"/>
      <c r="AX685" s="41" t="str">
        <f t="shared" si="296"/>
        <v/>
      </c>
      <c r="AY685" s="125"/>
      <c r="AZ685" s="181" t="str">
        <f t="shared" si="306"/>
        <v/>
      </c>
      <c r="BA685" s="125"/>
      <c r="BB685" s="41" t="str">
        <f t="shared" si="297"/>
        <v/>
      </c>
      <c r="BC685" s="125"/>
      <c r="BD685" s="181" t="str">
        <f t="shared" si="307"/>
        <v/>
      </c>
      <c r="BE685" s="125"/>
      <c r="BF685" s="41" t="str">
        <f t="shared" si="298"/>
        <v/>
      </c>
      <c r="BG685" s="125"/>
      <c r="BH685" s="181" t="str">
        <f t="shared" si="308"/>
        <v/>
      </c>
      <c r="BJ685" s="41" t="str">
        <f t="shared" si="299"/>
        <v/>
      </c>
      <c r="BK685" s="125"/>
      <c r="BL685" s="181" t="str">
        <f t="shared" si="309"/>
        <v/>
      </c>
      <c r="BM685" s="125"/>
    </row>
    <row r="686" spans="2:65" ht="15.75" customHeight="1">
      <c r="C686" s="93"/>
      <c r="D686" s="13"/>
      <c r="E686" s="13"/>
      <c r="F686" s="13"/>
      <c r="G686" s="13"/>
      <c r="H686" s="13"/>
      <c r="I686" s="13"/>
      <c r="J686" s="13"/>
      <c r="K686" s="23"/>
      <c r="L686" s="66"/>
      <c r="M686" s="125"/>
      <c r="N686" s="41"/>
      <c r="O686" s="41"/>
      <c r="P686" s="41"/>
      <c r="Q686" s="125"/>
      <c r="R686" s="95"/>
      <c r="S686" s="95"/>
      <c r="T686" s="95"/>
      <c r="U686" s="125"/>
      <c r="V686" s="95"/>
      <c r="W686" s="95"/>
      <c r="X686" s="95"/>
      <c r="Y686" s="95"/>
      <c r="Z686" s="41" t="str">
        <f t="shared" si="290"/>
        <v/>
      </c>
      <c r="AA686" s="125"/>
      <c r="AB686" s="181" t="str">
        <f t="shared" si="300"/>
        <v/>
      </c>
      <c r="AC686" s="161"/>
      <c r="AD686" s="41" t="str">
        <f t="shared" si="291"/>
        <v/>
      </c>
      <c r="AE686" s="125"/>
      <c r="AF686" s="181" t="str">
        <f t="shared" si="301"/>
        <v/>
      </c>
      <c r="AG686" s="125"/>
      <c r="AH686" s="41" t="str">
        <f t="shared" si="292"/>
        <v/>
      </c>
      <c r="AI686" s="125"/>
      <c r="AJ686" s="181" t="str">
        <f t="shared" si="302"/>
        <v/>
      </c>
      <c r="AK686" s="161"/>
      <c r="AL686" s="41" t="str">
        <f t="shared" si="293"/>
        <v/>
      </c>
      <c r="AM686" s="125"/>
      <c r="AN686" s="181" t="str">
        <f t="shared" si="303"/>
        <v/>
      </c>
      <c r="AP686" s="41" t="str">
        <f t="shared" si="294"/>
        <v/>
      </c>
      <c r="AQ686" s="125"/>
      <c r="AR686" s="181" t="str">
        <f t="shared" si="304"/>
        <v/>
      </c>
      <c r="AS686" s="125"/>
      <c r="AT686" s="41" t="str">
        <f t="shared" si="295"/>
        <v/>
      </c>
      <c r="AU686" s="125"/>
      <c r="AV686" s="181" t="str">
        <f t="shared" si="305"/>
        <v/>
      </c>
      <c r="AW686" s="125"/>
      <c r="AX686" s="41" t="str">
        <f t="shared" si="296"/>
        <v/>
      </c>
      <c r="AY686" s="125"/>
      <c r="AZ686" s="181" t="str">
        <f t="shared" si="306"/>
        <v/>
      </c>
      <c r="BA686" s="125"/>
      <c r="BB686" s="41" t="str">
        <f t="shared" si="297"/>
        <v/>
      </c>
      <c r="BC686" s="125"/>
      <c r="BD686" s="181" t="str">
        <f t="shared" si="307"/>
        <v/>
      </c>
      <c r="BE686" s="125"/>
      <c r="BF686" s="41" t="str">
        <f t="shared" si="298"/>
        <v/>
      </c>
      <c r="BG686" s="125"/>
      <c r="BH686" s="181" t="str">
        <f t="shared" si="308"/>
        <v/>
      </c>
      <c r="BJ686" s="41" t="str">
        <f t="shared" si="299"/>
        <v/>
      </c>
      <c r="BK686" s="125"/>
      <c r="BL686" s="181" t="str">
        <f t="shared" si="309"/>
        <v/>
      </c>
      <c r="BM686" s="125"/>
    </row>
    <row r="687" spans="2:65" ht="15.75" customHeight="1">
      <c r="C687" s="13"/>
      <c r="D687" s="13"/>
      <c r="E687" s="76"/>
      <c r="F687" s="13"/>
      <c r="G687" s="13"/>
      <c r="H687" s="13"/>
      <c r="I687" s="13"/>
      <c r="J687" s="13"/>
      <c r="K687" s="23"/>
      <c r="L687" s="66"/>
      <c r="M687" s="125"/>
      <c r="N687" s="125"/>
      <c r="O687" s="45"/>
      <c r="P687" s="125"/>
      <c r="Q687" s="125"/>
      <c r="R687" s="125"/>
      <c r="S687" s="125"/>
      <c r="T687" s="125"/>
      <c r="U687" s="125"/>
      <c r="V687" s="125"/>
      <c r="W687" s="125"/>
      <c r="X687" s="125"/>
      <c r="Y687" s="125"/>
      <c r="Z687" s="41" t="str">
        <f t="shared" si="290"/>
        <v/>
      </c>
      <c r="AA687" s="125"/>
      <c r="AB687" s="181" t="str">
        <f t="shared" si="300"/>
        <v/>
      </c>
      <c r="AC687" s="161"/>
      <c r="AD687" s="41" t="str">
        <f t="shared" si="291"/>
        <v/>
      </c>
      <c r="AE687" s="125"/>
      <c r="AF687" s="181" t="str">
        <f t="shared" si="301"/>
        <v/>
      </c>
      <c r="AG687" s="125"/>
      <c r="AH687" s="41" t="str">
        <f t="shared" si="292"/>
        <v/>
      </c>
      <c r="AI687" s="125"/>
      <c r="AJ687" s="181" t="str">
        <f t="shared" si="302"/>
        <v/>
      </c>
      <c r="AK687" s="161"/>
      <c r="AL687" s="41" t="str">
        <f t="shared" si="293"/>
        <v/>
      </c>
      <c r="AM687" s="125"/>
      <c r="AN687" s="181" t="str">
        <f t="shared" si="303"/>
        <v/>
      </c>
      <c r="AP687" s="41" t="str">
        <f t="shared" si="294"/>
        <v/>
      </c>
      <c r="AQ687" s="125"/>
      <c r="AR687" s="181" t="str">
        <f t="shared" si="304"/>
        <v/>
      </c>
      <c r="AS687" s="125"/>
      <c r="AT687" s="41" t="str">
        <f t="shared" si="295"/>
        <v/>
      </c>
      <c r="AU687" s="125"/>
      <c r="AV687" s="181" t="str">
        <f t="shared" si="305"/>
        <v/>
      </c>
      <c r="AW687" s="125"/>
      <c r="AX687" s="41" t="str">
        <f t="shared" si="296"/>
        <v/>
      </c>
      <c r="AY687" s="125"/>
      <c r="AZ687" s="181" t="str">
        <f t="shared" si="306"/>
        <v/>
      </c>
      <c r="BA687" s="125"/>
      <c r="BB687" s="41" t="str">
        <f t="shared" si="297"/>
        <v/>
      </c>
      <c r="BC687" s="125"/>
      <c r="BD687" s="181" t="str">
        <f t="shared" si="307"/>
        <v/>
      </c>
      <c r="BE687" s="125"/>
      <c r="BF687" s="41" t="str">
        <f t="shared" si="298"/>
        <v/>
      </c>
      <c r="BG687" s="125"/>
      <c r="BH687" s="181" t="str">
        <f t="shared" si="308"/>
        <v/>
      </c>
      <c r="BJ687" s="41" t="str">
        <f t="shared" si="299"/>
        <v/>
      </c>
      <c r="BK687" s="125"/>
      <c r="BL687" s="181" t="str">
        <f t="shared" si="309"/>
        <v/>
      </c>
      <c r="BM687" s="125"/>
    </row>
    <row r="688" spans="2:65" ht="15.75" customHeight="1">
      <c r="C688" s="13"/>
      <c r="D688" s="13"/>
      <c r="E688" s="13"/>
      <c r="F688" s="13"/>
      <c r="G688" s="13"/>
      <c r="H688" s="13"/>
      <c r="I688" s="13"/>
      <c r="J688" s="13"/>
      <c r="K688" s="23"/>
      <c r="L688" s="66"/>
      <c r="M688" s="125"/>
      <c r="N688" s="125"/>
      <c r="O688" s="80"/>
      <c r="P688" s="125"/>
      <c r="Q688" s="125"/>
      <c r="R688" s="125"/>
      <c r="S688" s="125"/>
      <c r="T688" s="125"/>
      <c r="U688" s="125"/>
      <c r="V688" s="125"/>
      <c r="W688" s="125"/>
      <c r="X688" s="125"/>
      <c r="Y688" s="125"/>
      <c r="Z688" s="41" t="str">
        <f t="shared" si="290"/>
        <v/>
      </c>
      <c r="AA688" s="125"/>
      <c r="AB688" s="181" t="str">
        <f t="shared" si="300"/>
        <v/>
      </c>
      <c r="AC688" s="161"/>
      <c r="AD688" s="41" t="str">
        <f t="shared" si="291"/>
        <v/>
      </c>
      <c r="AE688" s="125"/>
      <c r="AF688" s="181" t="str">
        <f t="shared" si="301"/>
        <v/>
      </c>
      <c r="AG688" s="125"/>
      <c r="AH688" s="41" t="str">
        <f t="shared" si="292"/>
        <v/>
      </c>
      <c r="AI688" s="125"/>
      <c r="AJ688" s="181" t="str">
        <f t="shared" si="302"/>
        <v/>
      </c>
      <c r="AK688" s="161"/>
      <c r="AL688" s="41" t="str">
        <f t="shared" si="293"/>
        <v/>
      </c>
      <c r="AM688" s="125"/>
      <c r="AN688" s="181" t="str">
        <f t="shared" si="303"/>
        <v/>
      </c>
      <c r="AP688" s="41" t="str">
        <f t="shared" si="294"/>
        <v/>
      </c>
      <c r="AQ688" s="125"/>
      <c r="AR688" s="181" t="str">
        <f t="shared" si="304"/>
        <v/>
      </c>
      <c r="AS688" s="125"/>
      <c r="AT688" s="41" t="str">
        <f t="shared" si="295"/>
        <v/>
      </c>
      <c r="AU688" s="125"/>
      <c r="AV688" s="181" t="str">
        <f t="shared" si="305"/>
        <v/>
      </c>
      <c r="AW688" s="125"/>
      <c r="AX688" s="41" t="str">
        <f t="shared" si="296"/>
        <v/>
      </c>
      <c r="AY688" s="125"/>
      <c r="AZ688" s="181" t="str">
        <f t="shared" si="306"/>
        <v/>
      </c>
      <c r="BA688" s="125"/>
      <c r="BB688" s="41" t="str">
        <f t="shared" si="297"/>
        <v/>
      </c>
      <c r="BC688" s="125"/>
      <c r="BD688" s="181" t="str">
        <f t="shared" si="307"/>
        <v/>
      </c>
      <c r="BE688" s="125"/>
      <c r="BF688" s="41" t="str">
        <f t="shared" si="298"/>
        <v/>
      </c>
      <c r="BG688" s="125"/>
      <c r="BH688" s="181" t="str">
        <f t="shared" si="308"/>
        <v/>
      </c>
      <c r="BJ688" s="41" t="str">
        <f t="shared" si="299"/>
        <v/>
      </c>
      <c r="BK688" s="125"/>
      <c r="BL688" s="181" t="str">
        <f t="shared" si="309"/>
        <v/>
      </c>
      <c r="BM688" s="125"/>
    </row>
    <row r="689" spans="2:65" ht="15.75" customHeight="1">
      <c r="C689" s="15" t="s">
        <v>24</v>
      </c>
      <c r="D689" s="13"/>
      <c r="E689" s="13"/>
      <c r="F689" s="13"/>
      <c r="G689" s="13"/>
      <c r="H689" s="13"/>
      <c r="I689" s="13"/>
      <c r="J689" s="13"/>
      <c r="K689" s="23"/>
      <c r="L689" s="66"/>
      <c r="M689" s="125"/>
      <c r="N689" s="125"/>
      <c r="O689" s="80"/>
      <c r="P689" s="125"/>
      <c r="Q689" s="125"/>
      <c r="R689" s="125"/>
      <c r="S689" s="125"/>
      <c r="T689" s="125"/>
      <c r="U689" s="125"/>
      <c r="V689" s="125"/>
      <c r="W689" s="125"/>
      <c r="X689" s="125"/>
      <c r="Y689" s="125"/>
      <c r="Z689" s="41" t="str">
        <f t="shared" si="290"/>
        <v/>
      </c>
      <c r="AA689" s="125"/>
      <c r="AB689" s="181" t="str">
        <f t="shared" si="300"/>
        <v/>
      </c>
      <c r="AC689" s="161"/>
      <c r="AD689" s="41" t="str">
        <f t="shared" si="291"/>
        <v/>
      </c>
      <c r="AE689" s="125"/>
      <c r="AF689" s="181" t="str">
        <f t="shared" si="301"/>
        <v/>
      </c>
      <c r="AG689" s="125"/>
      <c r="AH689" s="41" t="str">
        <f t="shared" si="292"/>
        <v/>
      </c>
      <c r="AI689" s="125"/>
      <c r="AJ689" s="181" t="str">
        <f t="shared" si="302"/>
        <v/>
      </c>
      <c r="AK689" s="161"/>
      <c r="AL689" s="41" t="str">
        <f t="shared" si="293"/>
        <v/>
      </c>
      <c r="AM689" s="125"/>
      <c r="AN689" s="181" t="str">
        <f t="shared" si="303"/>
        <v/>
      </c>
      <c r="AP689" s="41" t="str">
        <f t="shared" si="294"/>
        <v/>
      </c>
      <c r="AQ689" s="125"/>
      <c r="AR689" s="181" t="str">
        <f t="shared" si="304"/>
        <v/>
      </c>
      <c r="AS689" s="125"/>
      <c r="AT689" s="41" t="str">
        <f t="shared" si="295"/>
        <v/>
      </c>
      <c r="AU689" s="125"/>
      <c r="AV689" s="181" t="str">
        <f t="shared" si="305"/>
        <v/>
      </c>
      <c r="AW689" s="125"/>
      <c r="AX689" s="41" t="str">
        <f t="shared" si="296"/>
        <v/>
      </c>
      <c r="AY689" s="125"/>
      <c r="AZ689" s="181" t="str">
        <f t="shared" si="306"/>
        <v/>
      </c>
      <c r="BA689" s="125"/>
      <c r="BB689" s="41" t="str">
        <f t="shared" si="297"/>
        <v/>
      </c>
      <c r="BC689" s="125"/>
      <c r="BD689" s="181" t="str">
        <f t="shared" si="307"/>
        <v/>
      </c>
      <c r="BE689" s="125"/>
      <c r="BF689" s="41" t="str">
        <f t="shared" si="298"/>
        <v/>
      </c>
      <c r="BG689" s="125"/>
      <c r="BH689" s="181" t="str">
        <f t="shared" si="308"/>
        <v/>
      </c>
      <c r="BJ689" s="41" t="str">
        <f t="shared" si="299"/>
        <v/>
      </c>
      <c r="BK689" s="125"/>
      <c r="BL689" s="181" t="str">
        <f t="shared" si="309"/>
        <v/>
      </c>
      <c r="BM689" s="125"/>
    </row>
    <row r="690" spans="2:65" ht="15.75" customHeight="1">
      <c r="C690" s="13"/>
      <c r="D690" s="13"/>
      <c r="E690" s="13"/>
      <c r="F690" s="13"/>
      <c r="G690" s="13"/>
      <c r="H690" s="13"/>
      <c r="I690" s="13"/>
      <c r="J690" s="13"/>
      <c r="K690" s="23"/>
      <c r="L690" s="66"/>
      <c r="M690" s="125"/>
      <c r="N690" s="125"/>
      <c r="O690" s="80"/>
      <c r="P690" s="125"/>
      <c r="Q690" s="125"/>
      <c r="R690" s="125"/>
      <c r="S690" s="125"/>
      <c r="T690" s="125"/>
      <c r="U690" s="125"/>
      <c r="V690" s="125"/>
      <c r="W690" s="125"/>
      <c r="X690" s="125"/>
      <c r="Y690" s="125"/>
      <c r="Z690" s="41" t="str">
        <f t="shared" si="290"/>
        <v/>
      </c>
      <c r="AA690" s="125"/>
      <c r="AB690" s="181" t="str">
        <f t="shared" si="300"/>
        <v/>
      </c>
      <c r="AC690" s="161"/>
      <c r="AD690" s="41" t="str">
        <f t="shared" ref="AD690:AD722" si="310">IF(AND(ISNUMBER($P690),ISNUMBER($X690)),IF((ABS($P690-$X690))&gt;0.49,$X690-$P690,0),"")</f>
        <v/>
      </c>
      <c r="AE690" s="125"/>
      <c r="AF690" s="181" t="str">
        <f t="shared" si="301"/>
        <v/>
      </c>
      <c r="AG690" s="125"/>
      <c r="AH690" s="41" t="str">
        <f t="shared" ref="AH690:AH722" si="311">IF(AND(ISNUMBER($N690),ISNUMBER($X690)),IF((ABS($N690-$X690))&gt;0.49,$X690-$N690,0),"")</f>
        <v/>
      </c>
      <c r="AI690" s="125"/>
      <c r="AJ690" s="181" t="str">
        <f t="shared" si="302"/>
        <v/>
      </c>
      <c r="AK690" s="161"/>
      <c r="AL690" s="41" t="str">
        <f t="shared" si="293"/>
        <v/>
      </c>
      <c r="AM690" s="125"/>
      <c r="AN690" s="181" t="str">
        <f t="shared" si="303"/>
        <v/>
      </c>
      <c r="AP690" s="41" t="str">
        <f t="shared" si="294"/>
        <v/>
      </c>
      <c r="AQ690" s="125"/>
      <c r="AR690" s="181" t="str">
        <f t="shared" si="304"/>
        <v/>
      </c>
      <c r="AS690" s="125"/>
      <c r="AT690" s="41" t="str">
        <f t="shared" si="295"/>
        <v/>
      </c>
      <c r="AU690" s="125"/>
      <c r="AV690" s="181" t="str">
        <f t="shared" si="305"/>
        <v/>
      </c>
      <c r="AW690" s="125"/>
      <c r="AX690" s="41" t="str">
        <f t="shared" ref="AX690:AX722" si="312">IF(AND(ISNUMBER($N690),ISNUMBER($V690)),IF((ABS($N690-$V690))&gt;0.49,$V690-$N690,0),"")</f>
        <v/>
      </c>
      <c r="AY690" s="125"/>
      <c r="AZ690" s="181" t="str">
        <f t="shared" si="306"/>
        <v/>
      </c>
      <c r="BA690" s="125"/>
      <c r="BB690" s="41" t="str">
        <f t="shared" ref="BB690:BB722" si="313">IF(AND(ISNUMBER($P690),ISNUMBER($V690)),IF((ABS($P690-$V690))&gt;0.49,$V690-$P690,0),"")</f>
        <v/>
      </c>
      <c r="BC690" s="125"/>
      <c r="BD690" s="181" t="str">
        <f t="shared" si="307"/>
        <v/>
      </c>
      <c r="BE690" s="125"/>
      <c r="BF690" s="41" t="str">
        <f t="shared" si="298"/>
        <v/>
      </c>
      <c r="BG690" s="125"/>
      <c r="BH690" s="181" t="str">
        <f t="shared" si="308"/>
        <v/>
      </c>
      <c r="BJ690" s="41" t="str">
        <f t="shared" si="299"/>
        <v/>
      </c>
      <c r="BK690" s="125"/>
      <c r="BL690" s="181" t="str">
        <f t="shared" si="309"/>
        <v/>
      </c>
      <c r="BM690" s="125"/>
    </row>
    <row r="691" spans="2:65" ht="15.75" customHeight="1">
      <c r="C691" s="16" t="s">
        <v>98</v>
      </c>
      <c r="D691" s="53"/>
      <c r="E691" s="53"/>
      <c r="F691" s="53"/>
      <c r="G691" s="53"/>
      <c r="H691" s="53"/>
      <c r="I691" s="53"/>
      <c r="J691" s="53"/>
      <c r="K691" s="20"/>
      <c r="L691" s="66"/>
      <c r="M691" s="125"/>
      <c r="N691" s="125"/>
      <c r="O691" s="80"/>
      <c r="P691" s="125"/>
      <c r="Q691" s="125"/>
      <c r="R691" s="125"/>
      <c r="S691" s="125"/>
      <c r="T691" s="125"/>
      <c r="U691" s="125"/>
      <c r="V691" s="125"/>
      <c r="W691" s="125"/>
      <c r="X691" s="125"/>
      <c r="Y691" s="125"/>
      <c r="Z691" s="41" t="str">
        <f t="shared" si="290"/>
        <v/>
      </c>
      <c r="AA691" s="125"/>
      <c r="AB691" s="181" t="str">
        <f t="shared" si="300"/>
        <v/>
      </c>
      <c r="AC691" s="161"/>
      <c r="AD691" s="41" t="str">
        <f t="shared" si="310"/>
        <v/>
      </c>
      <c r="AE691" s="125"/>
      <c r="AF691" s="181" t="str">
        <f t="shared" si="301"/>
        <v/>
      </c>
      <c r="AG691" s="125"/>
      <c r="AH691" s="41" t="str">
        <f t="shared" si="311"/>
        <v/>
      </c>
      <c r="AI691" s="125"/>
      <c r="AJ691" s="181" t="str">
        <f t="shared" si="302"/>
        <v/>
      </c>
      <c r="AK691" s="161"/>
      <c r="AL691" s="41" t="str">
        <f t="shared" si="293"/>
        <v/>
      </c>
      <c r="AM691" s="125"/>
      <c r="AN691" s="181" t="str">
        <f t="shared" si="303"/>
        <v/>
      </c>
      <c r="AP691" s="41" t="str">
        <f t="shared" si="294"/>
        <v/>
      </c>
      <c r="AQ691" s="125"/>
      <c r="AR691" s="181" t="str">
        <f t="shared" si="304"/>
        <v/>
      </c>
      <c r="AS691" s="125"/>
      <c r="AT691" s="41" t="str">
        <f t="shared" si="295"/>
        <v/>
      </c>
      <c r="AU691" s="125"/>
      <c r="AV691" s="181" t="str">
        <f t="shared" si="305"/>
        <v/>
      </c>
      <c r="AW691" s="125"/>
      <c r="AX691" s="41" t="str">
        <f t="shared" si="312"/>
        <v/>
      </c>
      <c r="AY691" s="125"/>
      <c r="AZ691" s="181" t="str">
        <f t="shared" si="306"/>
        <v/>
      </c>
      <c r="BA691" s="125"/>
      <c r="BB691" s="41" t="str">
        <f t="shared" si="313"/>
        <v/>
      </c>
      <c r="BC691" s="125"/>
      <c r="BD691" s="181" t="str">
        <f t="shared" si="307"/>
        <v/>
      </c>
      <c r="BE691" s="125"/>
      <c r="BF691" s="41" t="str">
        <f t="shared" si="298"/>
        <v/>
      </c>
      <c r="BG691" s="125"/>
      <c r="BH691" s="181" t="str">
        <f t="shared" si="308"/>
        <v/>
      </c>
      <c r="BJ691" s="41" t="str">
        <f t="shared" si="299"/>
        <v/>
      </c>
      <c r="BK691" s="125"/>
      <c r="BL691" s="181" t="str">
        <f t="shared" si="309"/>
        <v/>
      </c>
      <c r="BM691" s="125"/>
    </row>
    <row r="692" spans="2:65" ht="15.75" customHeight="1">
      <c r="C692" s="13"/>
      <c r="D692" s="13"/>
      <c r="E692" s="13"/>
      <c r="F692" s="13"/>
      <c r="G692" s="13"/>
      <c r="H692" s="13"/>
      <c r="I692" s="13"/>
      <c r="J692" s="13"/>
      <c r="K692" s="20"/>
      <c r="L692" s="66"/>
      <c r="M692" s="125"/>
      <c r="N692" s="125"/>
      <c r="O692" s="80"/>
      <c r="P692" s="125"/>
      <c r="Q692" s="125"/>
      <c r="R692" s="125"/>
      <c r="S692" s="125"/>
      <c r="T692" s="125"/>
      <c r="U692" s="125"/>
      <c r="V692" s="125"/>
      <c r="W692" s="125"/>
      <c r="X692" s="125"/>
      <c r="Y692" s="125"/>
      <c r="Z692" s="41" t="str">
        <f t="shared" si="290"/>
        <v/>
      </c>
      <c r="AA692" s="125"/>
      <c r="AB692" s="181" t="str">
        <f t="shared" si="300"/>
        <v/>
      </c>
      <c r="AC692" s="161"/>
      <c r="AD692" s="41" t="str">
        <f t="shared" si="310"/>
        <v/>
      </c>
      <c r="AE692" s="125"/>
      <c r="AF692" s="181" t="str">
        <f t="shared" si="301"/>
        <v/>
      </c>
      <c r="AG692" s="125"/>
      <c r="AH692" s="41" t="str">
        <f t="shared" si="311"/>
        <v/>
      </c>
      <c r="AI692" s="125"/>
      <c r="AJ692" s="181" t="str">
        <f t="shared" si="302"/>
        <v/>
      </c>
      <c r="AK692" s="161"/>
      <c r="AL692" s="41" t="str">
        <f t="shared" si="293"/>
        <v/>
      </c>
      <c r="AM692" s="125"/>
      <c r="AN692" s="181" t="str">
        <f t="shared" si="303"/>
        <v/>
      </c>
      <c r="AP692" s="41" t="str">
        <f t="shared" si="294"/>
        <v/>
      </c>
      <c r="AQ692" s="125"/>
      <c r="AR692" s="181" t="str">
        <f t="shared" si="304"/>
        <v/>
      </c>
      <c r="AS692" s="125"/>
      <c r="AT692" s="41" t="str">
        <f t="shared" si="295"/>
        <v/>
      </c>
      <c r="AU692" s="125"/>
      <c r="AV692" s="181" t="str">
        <f t="shared" si="305"/>
        <v/>
      </c>
      <c r="AW692" s="125"/>
      <c r="AX692" s="41" t="str">
        <f t="shared" si="312"/>
        <v/>
      </c>
      <c r="AY692" s="125"/>
      <c r="AZ692" s="181" t="str">
        <f t="shared" si="306"/>
        <v/>
      </c>
      <c r="BA692" s="125"/>
      <c r="BB692" s="41" t="str">
        <f t="shared" si="313"/>
        <v/>
      </c>
      <c r="BC692" s="125"/>
      <c r="BD692" s="181" t="str">
        <f t="shared" si="307"/>
        <v/>
      </c>
      <c r="BE692" s="125"/>
      <c r="BF692" s="41" t="str">
        <f t="shared" si="298"/>
        <v/>
      </c>
      <c r="BG692" s="125"/>
      <c r="BH692" s="181" t="str">
        <f t="shared" si="308"/>
        <v/>
      </c>
      <c r="BJ692" s="41" t="str">
        <f t="shared" si="299"/>
        <v/>
      </c>
      <c r="BK692" s="125"/>
      <c r="BL692" s="181" t="str">
        <f t="shared" si="309"/>
        <v/>
      </c>
      <c r="BM692" s="125"/>
    </row>
    <row r="693" spans="2:65" ht="20.25" customHeight="1">
      <c r="B693" s="231">
        <v>290</v>
      </c>
      <c r="C693" s="17" t="s">
        <v>35</v>
      </c>
      <c r="D693" s="13" t="s">
        <v>370</v>
      </c>
      <c r="E693" s="13"/>
      <c r="F693" s="13"/>
      <c r="G693" s="13"/>
      <c r="H693" s="13"/>
      <c r="I693" s="13"/>
      <c r="J693" s="13"/>
      <c r="K693" s="20"/>
      <c r="L693" s="22" t="s">
        <v>29</v>
      </c>
      <c r="M693" s="125"/>
      <c r="N693" s="41">
        <f>VLOOKUP($B693,'[1]09-10-11'!$A$4:$EA$400,MATCH(N$2, '[1]09-10-11'!$A$4:$EA$4, 0))</f>
        <v>411000</v>
      </c>
      <c r="O693" s="45"/>
      <c r="P693" s="41">
        <f>VLOOKUP($B693,'[1]09-10-11'!$A$4:$EA$400,MATCH(P$2, '[1]09-10-11'!$A$4:$EA$4, 0))</f>
        <v>460259</v>
      </c>
      <c r="Q693" s="41"/>
      <c r="R693" s="41">
        <f>VLOOKUP($B693,'[1]09-10-11'!$A$4:$EA$400,MATCH(R$2, '[1]09-10-11'!$A$4:$EA$4, 0))</f>
        <v>410000</v>
      </c>
      <c r="S693" s="41"/>
      <c r="T693" s="41" t="e">
        <f>VLOOKUP($B693,'[1]09-10-11'!$A$4:$EA$400,MATCH(T$2, '[1]09-10-11'!$A$4:$EA$4, 0))</f>
        <v>#N/A</v>
      </c>
      <c r="U693" s="41"/>
      <c r="V693" s="41">
        <f>VLOOKUP($B693,'[1]09-10-11'!$A$4:$EA$400,MATCH(V$2, '[1]09-10-11'!$A$4:$EA$4, 0))</f>
        <v>431000</v>
      </c>
      <c r="W693" s="41"/>
      <c r="X693" s="41">
        <f>VLOOKUP($B693,'[1]09-10-11'!$A$4:$EA$400,MATCH(X$2, '[1]09-10-11'!$A$4:$EA$4, 0))</f>
        <v>459738</v>
      </c>
      <c r="Y693" s="41"/>
      <c r="Z693" s="100">
        <f t="shared" si="290"/>
        <v>28738</v>
      </c>
      <c r="AA693" s="100"/>
      <c r="AB693" s="183">
        <f t="shared" si="300"/>
        <v>6.6677494199536058E-2</v>
      </c>
      <c r="AC693" s="169"/>
      <c r="AD693" s="100">
        <f t="shared" si="310"/>
        <v>-521</v>
      </c>
      <c r="AE693" s="100"/>
      <c r="AF693" s="183">
        <f t="shared" si="301"/>
        <v>-1.1319713465679504E-3</v>
      </c>
      <c r="AG693" s="100"/>
      <c r="AH693" s="41">
        <f t="shared" si="311"/>
        <v>48738</v>
      </c>
      <c r="AI693" s="41"/>
      <c r="AJ693" s="183">
        <f t="shared" si="302"/>
        <v>0.1185839416058394</v>
      </c>
      <c r="AK693" s="169"/>
      <c r="AL693" s="41">
        <f t="shared" si="293"/>
        <v>49738</v>
      </c>
      <c r="AM693" s="41"/>
      <c r="AN693" s="181">
        <f t="shared" si="303"/>
        <v>0.12131219512195113</v>
      </c>
      <c r="AP693" s="41" t="str">
        <f t="shared" si="294"/>
        <v/>
      </c>
      <c r="AQ693" s="100"/>
      <c r="AR693" s="181" t="e">
        <f t="shared" si="304"/>
        <v>#N/A</v>
      </c>
      <c r="AS693" s="100"/>
      <c r="AT693" s="100" t="str">
        <f t="shared" si="295"/>
        <v/>
      </c>
      <c r="AU693" s="100"/>
      <c r="AV693" s="183" t="e">
        <f t="shared" si="305"/>
        <v>#N/A</v>
      </c>
      <c r="AW693" s="100"/>
      <c r="AX693" s="100">
        <f t="shared" si="312"/>
        <v>20000</v>
      </c>
      <c r="AY693" s="100"/>
      <c r="AZ693" s="183">
        <f t="shared" si="306"/>
        <v>4.8661800486617945E-2</v>
      </c>
      <c r="BA693" s="100"/>
      <c r="BB693" s="100">
        <f t="shared" si="313"/>
        <v>-29259</v>
      </c>
      <c r="BC693" s="100"/>
      <c r="BD693" s="183">
        <f t="shared" si="307"/>
        <v>-6.3570728654952946E-2</v>
      </c>
      <c r="BE693" s="100"/>
      <c r="BF693" s="41">
        <f t="shared" si="298"/>
        <v>21000</v>
      </c>
      <c r="BG693" s="41"/>
      <c r="BH693" s="181">
        <f t="shared" si="308"/>
        <v>5.1219512195121997E-2</v>
      </c>
      <c r="BJ693" s="41" t="str">
        <f t="shared" si="299"/>
        <v/>
      </c>
      <c r="BK693" s="100"/>
      <c r="BL693" s="181" t="e">
        <f t="shared" si="309"/>
        <v>#N/A</v>
      </c>
      <c r="BM693" s="100"/>
    </row>
    <row r="694" spans="2:65" ht="15.75" customHeight="1">
      <c r="B694" s="231">
        <v>291</v>
      </c>
      <c r="C694" s="17" t="s">
        <v>36</v>
      </c>
      <c r="D694" s="13" t="s">
        <v>329</v>
      </c>
      <c r="E694" s="13"/>
      <c r="F694" s="13"/>
      <c r="G694" s="13"/>
      <c r="H694" s="13"/>
      <c r="I694" s="13"/>
      <c r="J694" s="13"/>
      <c r="K694" s="20"/>
      <c r="L694" s="22" t="s">
        <v>29</v>
      </c>
      <c r="M694" s="125"/>
      <c r="N694" s="81">
        <f>VLOOKUP($B694,'[1]09-10-11'!$A$4:$EA$400,MATCH(N$2, '[1]09-10-11'!$A$4:$EA$4, 0))</f>
        <v>0</v>
      </c>
      <c r="O694" s="45"/>
      <c r="P694" s="81">
        <f>VLOOKUP($B694,'[1]09-10-11'!$A$4:$EA$400,MATCH(P$2, '[1]09-10-11'!$A$4:$EA$4, 0))</f>
        <v>13830</v>
      </c>
      <c r="Q694" s="81"/>
      <c r="R694" s="81">
        <f>VLOOKUP($B694,'[1]09-10-11'!$A$4:$EA$400,MATCH(R$2, '[1]09-10-11'!$A$4:$EA$4, 0))</f>
        <v>0</v>
      </c>
      <c r="S694" s="81"/>
      <c r="T694" s="81" t="e">
        <f>VLOOKUP($B694,'[1]09-10-11'!$A$4:$EA$400,MATCH(T$2, '[1]09-10-11'!$A$4:$EA$4, 0))</f>
        <v>#N/A</v>
      </c>
      <c r="U694" s="81"/>
      <c r="V694" s="81">
        <f>VLOOKUP($B694,'[1]09-10-11'!$A$4:$EA$400,MATCH(V$2, '[1]09-10-11'!$A$4:$EA$4, 0))</f>
        <v>1000</v>
      </c>
      <c r="W694" s="81"/>
      <c r="X694" s="81">
        <f>VLOOKUP($B694,'[1]09-10-11'!$A$4:$EA$400,MATCH(X$2, '[1]09-10-11'!$A$4:$EA$4, 0))</f>
        <v>24485</v>
      </c>
      <c r="Y694" s="41"/>
      <c r="Z694" s="172">
        <f t="shared" si="290"/>
        <v>23485</v>
      </c>
      <c r="AA694" s="172"/>
      <c r="AB694" s="184">
        <f t="shared" si="300"/>
        <v>23.484999999999999</v>
      </c>
      <c r="AC694" s="170"/>
      <c r="AD694" s="172">
        <f t="shared" si="310"/>
        <v>10655</v>
      </c>
      <c r="AE694" s="172"/>
      <c r="AF694" s="184">
        <f t="shared" si="301"/>
        <v>0.77042660882140268</v>
      </c>
      <c r="AG694" s="172"/>
      <c r="AH694" s="81">
        <f t="shared" si="311"/>
        <v>24485</v>
      </c>
      <c r="AI694" s="81"/>
      <c r="AJ694" s="184" t="str">
        <f t="shared" si="302"/>
        <v>---</v>
      </c>
      <c r="AK694" s="170"/>
      <c r="AL694" s="81">
        <f t="shared" si="293"/>
        <v>24485</v>
      </c>
      <c r="AM694" s="81"/>
      <c r="AN694" s="182" t="str">
        <f t="shared" si="303"/>
        <v>---</v>
      </c>
      <c r="AP694" s="81" t="str">
        <f t="shared" si="294"/>
        <v/>
      </c>
      <c r="AQ694" s="172"/>
      <c r="AR694" s="184" t="e">
        <f t="shared" si="304"/>
        <v>#N/A</v>
      </c>
      <c r="AS694" s="172"/>
      <c r="AT694" s="172" t="str">
        <f t="shared" si="295"/>
        <v/>
      </c>
      <c r="AU694" s="172"/>
      <c r="AV694" s="184" t="e">
        <f t="shared" si="305"/>
        <v>#N/A</v>
      </c>
      <c r="AW694" s="172"/>
      <c r="AX694" s="172">
        <f t="shared" si="312"/>
        <v>1000</v>
      </c>
      <c r="AY694" s="172"/>
      <c r="AZ694" s="184" t="str">
        <f t="shared" si="306"/>
        <v>---</v>
      </c>
      <c r="BA694" s="172"/>
      <c r="BB694" s="172">
        <f t="shared" si="313"/>
        <v>-12830</v>
      </c>
      <c r="BC694" s="172"/>
      <c r="BD694" s="184">
        <f t="shared" si="307"/>
        <v>-0.92769342010122924</v>
      </c>
      <c r="BE694" s="172"/>
      <c r="BF694" s="81">
        <f t="shared" si="298"/>
        <v>1000</v>
      </c>
      <c r="BG694" s="81"/>
      <c r="BH694" s="182" t="str">
        <f t="shared" si="308"/>
        <v>---</v>
      </c>
      <c r="BJ694" s="81" t="str">
        <f t="shared" si="299"/>
        <v/>
      </c>
      <c r="BK694" s="172"/>
      <c r="BL694" s="184" t="e">
        <f t="shared" si="309"/>
        <v>#N/A</v>
      </c>
      <c r="BM694" s="172"/>
    </row>
    <row r="695" spans="2:65" ht="15.75" customHeight="1">
      <c r="B695" s="231"/>
      <c r="C695" s="13"/>
      <c r="D695" s="13"/>
      <c r="E695" s="13"/>
      <c r="F695" s="13"/>
      <c r="G695" s="13"/>
      <c r="H695" s="13"/>
      <c r="I695" s="13"/>
      <c r="J695" s="13"/>
      <c r="K695" s="20"/>
      <c r="L695" s="66"/>
      <c r="M695" s="125"/>
      <c r="N695" s="125"/>
      <c r="O695" s="45"/>
      <c r="P695" s="125"/>
      <c r="Q695" s="125"/>
      <c r="R695" s="125"/>
      <c r="S695" s="125"/>
      <c r="T695" s="125"/>
      <c r="U695" s="125"/>
      <c r="V695" s="125"/>
      <c r="W695" s="125"/>
      <c r="X695" s="125"/>
      <c r="Y695" s="125"/>
      <c r="Z695" s="100" t="str">
        <f t="shared" si="290"/>
        <v/>
      </c>
      <c r="AA695" s="125"/>
      <c r="AB695" s="183" t="str">
        <f t="shared" si="300"/>
        <v/>
      </c>
      <c r="AC695" s="169"/>
      <c r="AD695" s="100" t="str">
        <f t="shared" si="310"/>
        <v/>
      </c>
      <c r="AE695" s="125"/>
      <c r="AF695" s="183" t="str">
        <f t="shared" si="301"/>
        <v/>
      </c>
      <c r="AG695" s="125"/>
      <c r="AH695" s="41" t="str">
        <f t="shared" si="311"/>
        <v/>
      </c>
      <c r="AI695" s="125"/>
      <c r="AJ695" s="183" t="str">
        <f t="shared" si="302"/>
        <v/>
      </c>
      <c r="AK695" s="169"/>
      <c r="AL695" s="41" t="str">
        <f t="shared" si="293"/>
        <v/>
      </c>
      <c r="AM695" s="125"/>
      <c r="AN695" s="181" t="str">
        <f t="shared" si="303"/>
        <v/>
      </c>
      <c r="AP695" s="41" t="str">
        <f t="shared" si="294"/>
        <v/>
      </c>
      <c r="AQ695" s="125"/>
      <c r="AR695" s="181" t="str">
        <f t="shared" si="304"/>
        <v/>
      </c>
      <c r="AS695" s="125"/>
      <c r="AT695" s="100" t="str">
        <f t="shared" si="295"/>
        <v/>
      </c>
      <c r="AU695" s="125"/>
      <c r="AV695" s="183" t="str">
        <f t="shared" si="305"/>
        <v/>
      </c>
      <c r="AW695" s="125"/>
      <c r="AX695" s="100" t="str">
        <f t="shared" si="312"/>
        <v/>
      </c>
      <c r="AY695" s="125"/>
      <c r="AZ695" s="183" t="str">
        <f t="shared" si="306"/>
        <v/>
      </c>
      <c r="BA695" s="125"/>
      <c r="BB695" s="100" t="str">
        <f t="shared" si="313"/>
        <v/>
      </c>
      <c r="BC695" s="125"/>
      <c r="BD695" s="183" t="str">
        <f t="shared" si="307"/>
        <v/>
      </c>
      <c r="BE695" s="125"/>
      <c r="BF695" s="41" t="str">
        <f t="shared" si="298"/>
        <v/>
      </c>
      <c r="BG695" s="125"/>
      <c r="BH695" s="181" t="str">
        <f t="shared" si="308"/>
        <v/>
      </c>
      <c r="BJ695" s="41" t="str">
        <f t="shared" si="299"/>
        <v/>
      </c>
      <c r="BK695" s="125"/>
      <c r="BL695" s="181" t="str">
        <f t="shared" si="309"/>
        <v/>
      </c>
      <c r="BM695" s="125"/>
    </row>
    <row r="696" spans="2:65" ht="18.75" customHeight="1">
      <c r="B696" s="231"/>
      <c r="C696" s="17"/>
      <c r="D696" s="13"/>
      <c r="E696" s="13"/>
      <c r="F696" s="13"/>
      <c r="G696" s="53" t="s">
        <v>371</v>
      </c>
      <c r="H696" s="53"/>
      <c r="I696" s="27"/>
      <c r="J696" s="27"/>
      <c r="K696" s="28"/>
      <c r="L696" s="29" t="s">
        <v>29</v>
      </c>
      <c r="M696" s="133"/>
      <c r="N696" s="82">
        <f>SUM(N693:N695)</f>
        <v>411000</v>
      </c>
      <c r="O696" s="83"/>
      <c r="P696" s="82">
        <f>SUM(P693:P695)</f>
        <v>474089</v>
      </c>
      <c r="Q696" s="82"/>
      <c r="R696" s="82">
        <f>SUM(R693:R695)</f>
        <v>410000</v>
      </c>
      <c r="S696" s="82"/>
      <c r="T696" s="82" t="e">
        <f>SUM(T693:T695)</f>
        <v>#N/A</v>
      </c>
      <c r="U696" s="82"/>
      <c r="V696" s="82">
        <f>SUM(V693:V695)</f>
        <v>432000</v>
      </c>
      <c r="W696" s="82"/>
      <c r="X696" s="82">
        <f>SUM(X693:X695)</f>
        <v>484223</v>
      </c>
      <c r="Y696" s="82"/>
      <c r="Z696" s="173">
        <f t="shared" si="290"/>
        <v>52223</v>
      </c>
      <c r="AA696" s="173"/>
      <c r="AB696" s="186">
        <f t="shared" si="300"/>
        <v>0.1208865740740741</v>
      </c>
      <c r="AC696" s="171"/>
      <c r="AD696" s="173">
        <f t="shared" si="310"/>
        <v>10134</v>
      </c>
      <c r="AE696" s="173"/>
      <c r="AF696" s="186">
        <f t="shared" ref="AF696:AF723" si="314">IF($P696="","",  IF($X696="","", IF($P696=0,"---",(IF(ISERROR(($X696/$P696)-1),"---",($X696/$P696)-1) ))))</f>
        <v>2.1375733248398587E-2</v>
      </c>
      <c r="AG696" s="173"/>
      <c r="AH696" s="82">
        <f t="shared" si="311"/>
        <v>73223</v>
      </c>
      <c r="AI696" s="82"/>
      <c r="AJ696" s="186">
        <f t="shared" ref="AJ696:AJ723" si="315">IF($N696="","",  IF($X696="","", IF($N696=0,"---",(IF(ISERROR(($X696/$N696)-1),"---",($X696/$N696)-1) ))))</f>
        <v>0.17815815085158149</v>
      </c>
      <c r="AK696" s="171"/>
      <c r="AL696" s="82">
        <f t="shared" si="293"/>
        <v>74223</v>
      </c>
      <c r="AM696" s="82"/>
      <c r="AN696" s="185">
        <f t="shared" si="303"/>
        <v>0.18103170731707308</v>
      </c>
      <c r="AP696" s="82" t="str">
        <f t="shared" si="294"/>
        <v/>
      </c>
      <c r="AQ696" s="173"/>
      <c r="AR696" s="185" t="e">
        <f t="shared" si="304"/>
        <v>#N/A</v>
      </c>
      <c r="AS696" s="173"/>
      <c r="AT696" s="173" t="str">
        <f t="shared" si="295"/>
        <v/>
      </c>
      <c r="AU696" s="173"/>
      <c r="AV696" s="186" t="e">
        <f t="shared" si="305"/>
        <v>#N/A</v>
      </c>
      <c r="AW696" s="173"/>
      <c r="AX696" s="173">
        <f t="shared" si="312"/>
        <v>21000</v>
      </c>
      <c r="AY696" s="173"/>
      <c r="AZ696" s="186">
        <f t="shared" ref="AZ696:AZ723" si="316">IF($N696="","",  IF($V696="","", IF($N696=0,"---",(IF(ISERROR(($V696/$N696)-1),"---",($V696/$N696)-1) ))))</f>
        <v>5.1094890510948954E-2</v>
      </c>
      <c r="BA696" s="173"/>
      <c r="BB696" s="173">
        <f t="shared" si="313"/>
        <v>-42089</v>
      </c>
      <c r="BC696" s="173"/>
      <c r="BD696" s="186">
        <f t="shared" ref="BD696:BD723" si="317">IF($P696="","",  IF($V696="","", IF($P696=0,"---",(IF(ISERROR(($V696/$P696)-1),"---",($V696/$P696)-1) ))))</f>
        <v>-8.8778689233456221E-2</v>
      </c>
      <c r="BE696" s="173"/>
      <c r="BF696" s="82">
        <f t="shared" si="298"/>
        <v>22000</v>
      </c>
      <c r="BG696" s="82"/>
      <c r="BH696" s="185">
        <f t="shared" si="308"/>
        <v>5.3658536585365901E-2</v>
      </c>
      <c r="BJ696" s="82" t="str">
        <f t="shared" si="299"/>
        <v/>
      </c>
      <c r="BK696" s="173"/>
      <c r="BL696" s="185" t="e">
        <f t="shared" si="309"/>
        <v>#N/A</v>
      </c>
      <c r="BM696" s="173"/>
    </row>
    <row r="697" spans="2:65" ht="15.75" customHeight="1">
      <c r="B697" s="231"/>
      <c r="C697" s="17"/>
      <c r="D697" s="13"/>
      <c r="E697" s="13"/>
      <c r="F697" s="13"/>
      <c r="G697" s="13"/>
      <c r="H697" s="13"/>
      <c r="I697" s="13"/>
      <c r="J697" s="13"/>
      <c r="K697" s="20"/>
      <c r="L697" s="66"/>
      <c r="M697" s="125"/>
      <c r="N697" s="125"/>
      <c r="O697" s="45"/>
      <c r="P697" s="125"/>
      <c r="Q697" s="125"/>
      <c r="R697" s="125"/>
      <c r="S697" s="125"/>
      <c r="T697" s="125"/>
      <c r="U697" s="125"/>
      <c r="V697" s="125"/>
      <c r="W697" s="125"/>
      <c r="X697" s="125"/>
      <c r="Y697" s="125"/>
      <c r="Z697" s="100" t="str">
        <f t="shared" si="290"/>
        <v/>
      </c>
      <c r="AA697" s="125"/>
      <c r="AB697" s="183" t="str">
        <f t="shared" si="300"/>
        <v/>
      </c>
      <c r="AC697" s="169"/>
      <c r="AD697" s="100" t="str">
        <f t="shared" si="310"/>
        <v/>
      </c>
      <c r="AE697" s="125"/>
      <c r="AF697" s="183" t="str">
        <f t="shared" si="314"/>
        <v/>
      </c>
      <c r="AG697" s="125"/>
      <c r="AH697" s="41" t="str">
        <f t="shared" si="311"/>
        <v/>
      </c>
      <c r="AI697" s="125"/>
      <c r="AJ697" s="183" t="str">
        <f t="shared" si="315"/>
        <v/>
      </c>
      <c r="AK697" s="169"/>
      <c r="AL697" s="41" t="str">
        <f t="shared" si="293"/>
        <v/>
      </c>
      <c r="AM697" s="125"/>
      <c r="AN697" s="181" t="str">
        <f t="shared" si="303"/>
        <v/>
      </c>
      <c r="AP697" s="41" t="str">
        <f t="shared" si="294"/>
        <v/>
      </c>
      <c r="AQ697" s="125"/>
      <c r="AR697" s="181" t="str">
        <f t="shared" si="304"/>
        <v/>
      </c>
      <c r="AS697" s="125"/>
      <c r="AT697" s="100" t="str">
        <f t="shared" si="295"/>
        <v/>
      </c>
      <c r="AU697" s="125"/>
      <c r="AV697" s="183" t="str">
        <f t="shared" si="305"/>
        <v/>
      </c>
      <c r="AW697" s="125"/>
      <c r="AX697" s="100" t="str">
        <f t="shared" si="312"/>
        <v/>
      </c>
      <c r="AY697" s="125"/>
      <c r="AZ697" s="183" t="str">
        <f t="shared" si="316"/>
        <v/>
      </c>
      <c r="BA697" s="125"/>
      <c r="BB697" s="100" t="str">
        <f t="shared" si="313"/>
        <v/>
      </c>
      <c r="BC697" s="125"/>
      <c r="BD697" s="183" t="str">
        <f t="shared" si="317"/>
        <v/>
      </c>
      <c r="BE697" s="125"/>
      <c r="BF697" s="41" t="str">
        <f t="shared" si="298"/>
        <v/>
      </c>
      <c r="BG697" s="125"/>
      <c r="BH697" s="181" t="str">
        <f t="shared" si="308"/>
        <v/>
      </c>
      <c r="BJ697" s="41" t="str">
        <f t="shared" si="299"/>
        <v/>
      </c>
      <c r="BK697" s="125"/>
      <c r="BL697" s="181" t="str">
        <f t="shared" si="309"/>
        <v/>
      </c>
      <c r="BM697" s="125"/>
    </row>
    <row r="698" spans="2:65" s="11" customFormat="1" ht="15.75" customHeight="1">
      <c r="B698" s="231"/>
      <c r="C698" s="46"/>
      <c r="D698" s="4"/>
      <c r="E698" s="4"/>
      <c r="F698" s="4"/>
      <c r="G698" s="4"/>
      <c r="H698" s="4"/>
      <c r="I698" s="4"/>
      <c r="J698" s="4"/>
      <c r="K698" s="33"/>
      <c r="L698" s="246"/>
      <c r="M698" s="125"/>
      <c r="N698" s="125"/>
      <c r="O698" s="45"/>
      <c r="P698" s="125"/>
      <c r="Q698" s="125"/>
      <c r="R698" s="125"/>
      <c r="S698" s="125"/>
      <c r="T698" s="125"/>
      <c r="U698" s="125"/>
      <c r="V698" s="125"/>
      <c r="W698" s="125"/>
      <c r="X698" s="125"/>
      <c r="Y698" s="125"/>
      <c r="Z698" s="100" t="str">
        <f t="shared" si="290"/>
        <v/>
      </c>
      <c r="AA698" s="125"/>
      <c r="AB698" s="181" t="str">
        <f t="shared" si="300"/>
        <v/>
      </c>
      <c r="AC698" s="169"/>
      <c r="AD698" s="100" t="str">
        <f t="shared" si="310"/>
        <v/>
      </c>
      <c r="AE698" s="125"/>
      <c r="AF698" s="181" t="str">
        <f t="shared" si="314"/>
        <v/>
      </c>
      <c r="AG698" s="125"/>
      <c r="AH698" s="41" t="str">
        <f t="shared" si="311"/>
        <v/>
      </c>
      <c r="AI698" s="125"/>
      <c r="AJ698" s="183" t="str">
        <f t="shared" si="315"/>
        <v/>
      </c>
      <c r="AK698" s="169"/>
      <c r="AL698" s="41" t="str">
        <f t="shared" si="293"/>
        <v/>
      </c>
      <c r="AM698" s="125"/>
      <c r="AN698" s="181" t="str">
        <f t="shared" si="303"/>
        <v/>
      </c>
      <c r="AP698" s="41" t="str">
        <f t="shared" si="294"/>
        <v/>
      </c>
      <c r="AQ698" s="125"/>
      <c r="AR698" s="181" t="str">
        <f t="shared" si="304"/>
        <v/>
      </c>
      <c r="AS698" s="125"/>
      <c r="AT698" s="100" t="str">
        <f t="shared" si="295"/>
        <v/>
      </c>
      <c r="AU698" s="125"/>
      <c r="AV698" s="181" t="str">
        <f t="shared" si="305"/>
        <v/>
      </c>
      <c r="AW698" s="125"/>
      <c r="AX698" s="100" t="str">
        <f t="shared" si="312"/>
        <v/>
      </c>
      <c r="AY698" s="125"/>
      <c r="AZ698" s="181" t="str">
        <f t="shared" si="316"/>
        <v/>
      </c>
      <c r="BA698" s="125"/>
      <c r="BB698" s="100" t="str">
        <f t="shared" si="313"/>
        <v/>
      </c>
      <c r="BC698" s="125"/>
      <c r="BD698" s="181" t="str">
        <f t="shared" si="317"/>
        <v/>
      </c>
      <c r="BE698" s="125"/>
      <c r="BF698" s="41" t="str">
        <f t="shared" si="298"/>
        <v/>
      </c>
      <c r="BG698" s="125"/>
      <c r="BH698" s="181" t="str">
        <f t="shared" si="308"/>
        <v/>
      </c>
      <c r="BJ698" s="41" t="str">
        <f t="shared" si="299"/>
        <v/>
      </c>
      <c r="BK698" s="125"/>
      <c r="BL698" s="181" t="str">
        <f t="shared" si="309"/>
        <v/>
      </c>
      <c r="BM698" s="125"/>
    </row>
    <row r="699" spans="2:65" ht="15.75" customHeight="1">
      <c r="B699" s="231"/>
      <c r="C699" s="16" t="s">
        <v>160</v>
      </c>
      <c r="D699" s="53"/>
      <c r="E699" s="53"/>
      <c r="F699" s="53"/>
      <c r="G699" s="53"/>
      <c r="H699" s="53"/>
      <c r="I699" s="53"/>
      <c r="J699" s="53"/>
      <c r="K699" s="33"/>
      <c r="L699" s="22"/>
      <c r="M699" s="125"/>
      <c r="N699" s="41"/>
      <c r="O699" s="45"/>
      <c r="P699" s="41"/>
      <c r="Q699" s="41"/>
      <c r="R699" s="41"/>
      <c r="S699" s="41"/>
      <c r="T699" s="41"/>
      <c r="U699" s="41"/>
      <c r="V699" s="41"/>
      <c r="W699" s="41"/>
      <c r="X699" s="41"/>
      <c r="Y699" s="41"/>
      <c r="Z699" s="100" t="str">
        <f t="shared" si="290"/>
        <v/>
      </c>
      <c r="AA699" s="41"/>
      <c r="AB699" s="181" t="str">
        <f t="shared" si="300"/>
        <v/>
      </c>
      <c r="AC699" s="169"/>
      <c r="AD699" s="100" t="str">
        <f t="shared" si="310"/>
        <v/>
      </c>
      <c r="AE699" s="41"/>
      <c r="AF699" s="181" t="str">
        <f t="shared" si="314"/>
        <v/>
      </c>
      <c r="AG699" s="41"/>
      <c r="AH699" s="41" t="str">
        <f t="shared" si="311"/>
        <v/>
      </c>
      <c r="AI699" s="41"/>
      <c r="AJ699" s="183" t="str">
        <f t="shared" si="315"/>
        <v/>
      </c>
      <c r="AK699" s="169"/>
      <c r="AL699" s="41" t="str">
        <f t="shared" si="293"/>
        <v/>
      </c>
      <c r="AM699" s="41"/>
      <c r="AN699" s="181" t="str">
        <f t="shared" si="303"/>
        <v/>
      </c>
      <c r="AP699" s="41" t="str">
        <f t="shared" si="294"/>
        <v/>
      </c>
      <c r="AQ699" s="41"/>
      <c r="AR699" s="181" t="str">
        <f t="shared" si="304"/>
        <v/>
      </c>
      <c r="AS699" s="41"/>
      <c r="AT699" s="100" t="str">
        <f t="shared" si="295"/>
        <v/>
      </c>
      <c r="AU699" s="41"/>
      <c r="AV699" s="181" t="str">
        <f t="shared" si="305"/>
        <v/>
      </c>
      <c r="AW699" s="41"/>
      <c r="AX699" s="100" t="str">
        <f t="shared" si="312"/>
        <v/>
      </c>
      <c r="AY699" s="41"/>
      <c r="AZ699" s="181" t="str">
        <f t="shared" si="316"/>
        <v/>
      </c>
      <c r="BA699" s="41"/>
      <c r="BB699" s="100" t="str">
        <f t="shared" si="313"/>
        <v/>
      </c>
      <c r="BC699" s="41"/>
      <c r="BD699" s="181" t="str">
        <f t="shared" si="317"/>
        <v/>
      </c>
      <c r="BE699" s="41"/>
      <c r="BF699" s="41" t="str">
        <f t="shared" si="298"/>
        <v/>
      </c>
      <c r="BG699" s="41"/>
      <c r="BH699" s="181" t="str">
        <f t="shared" si="308"/>
        <v/>
      </c>
      <c r="BJ699" s="41" t="str">
        <f t="shared" si="299"/>
        <v/>
      </c>
      <c r="BK699" s="41"/>
      <c r="BL699" s="181" t="str">
        <f t="shared" si="309"/>
        <v/>
      </c>
      <c r="BM699" s="41"/>
    </row>
    <row r="700" spans="2:65" ht="15.75" customHeight="1">
      <c r="C700" s="26"/>
      <c r="D700" s="13"/>
      <c r="E700" s="13"/>
      <c r="F700" s="13"/>
      <c r="G700" s="13"/>
      <c r="H700" s="13"/>
      <c r="I700" s="13"/>
      <c r="J700" s="13"/>
      <c r="K700" s="33"/>
      <c r="L700" s="22"/>
      <c r="M700" s="125"/>
      <c r="N700" s="125"/>
      <c r="O700" s="45"/>
      <c r="P700" s="125"/>
      <c r="Q700" s="125"/>
      <c r="R700" s="125"/>
      <c r="S700" s="125"/>
      <c r="T700" s="125"/>
      <c r="U700" s="125"/>
      <c r="V700" s="125"/>
      <c r="W700" s="125"/>
      <c r="X700" s="125"/>
      <c r="Y700" s="125"/>
      <c r="Z700" s="100" t="str">
        <f t="shared" si="290"/>
        <v/>
      </c>
      <c r="AA700" s="125"/>
      <c r="AB700" s="181" t="str">
        <f t="shared" si="300"/>
        <v/>
      </c>
      <c r="AC700" s="169"/>
      <c r="AD700" s="100" t="str">
        <f t="shared" si="310"/>
        <v/>
      </c>
      <c r="AE700" s="125"/>
      <c r="AF700" s="181" t="str">
        <f t="shared" si="314"/>
        <v/>
      </c>
      <c r="AG700" s="125"/>
      <c r="AH700" s="41" t="str">
        <f t="shared" si="311"/>
        <v/>
      </c>
      <c r="AI700" s="125"/>
      <c r="AJ700" s="183" t="str">
        <f t="shared" si="315"/>
        <v/>
      </c>
      <c r="AK700" s="169"/>
      <c r="AL700" s="41" t="str">
        <f t="shared" si="293"/>
        <v/>
      </c>
      <c r="AM700" s="125"/>
      <c r="AN700" s="181" t="str">
        <f t="shared" si="303"/>
        <v/>
      </c>
      <c r="AP700" s="41" t="str">
        <f t="shared" si="294"/>
        <v/>
      </c>
      <c r="AQ700" s="125"/>
      <c r="AR700" s="181" t="str">
        <f t="shared" si="304"/>
        <v/>
      </c>
      <c r="AS700" s="125"/>
      <c r="AT700" s="100" t="str">
        <f t="shared" si="295"/>
        <v/>
      </c>
      <c r="AU700" s="125"/>
      <c r="AV700" s="181" t="str">
        <f t="shared" si="305"/>
        <v/>
      </c>
      <c r="AW700" s="125"/>
      <c r="AX700" s="100" t="str">
        <f t="shared" si="312"/>
        <v/>
      </c>
      <c r="AY700" s="125"/>
      <c r="AZ700" s="181" t="str">
        <f t="shared" si="316"/>
        <v/>
      </c>
      <c r="BA700" s="125"/>
      <c r="BB700" s="100" t="str">
        <f t="shared" si="313"/>
        <v/>
      </c>
      <c r="BC700" s="125"/>
      <c r="BD700" s="181" t="str">
        <f t="shared" si="317"/>
        <v/>
      </c>
      <c r="BE700" s="125"/>
      <c r="BF700" s="41" t="str">
        <f t="shared" si="298"/>
        <v/>
      </c>
      <c r="BG700" s="125"/>
      <c r="BH700" s="181" t="str">
        <f t="shared" si="308"/>
        <v/>
      </c>
      <c r="BJ700" s="41" t="str">
        <f t="shared" si="299"/>
        <v/>
      </c>
      <c r="BK700" s="125"/>
      <c r="BL700" s="181" t="str">
        <f t="shared" si="309"/>
        <v/>
      </c>
      <c r="BM700" s="125"/>
    </row>
    <row r="701" spans="2:65" ht="15.75" customHeight="1">
      <c r="B701" s="231">
        <v>292</v>
      </c>
      <c r="C701" s="64">
        <v>1</v>
      </c>
      <c r="D701" s="13" t="s">
        <v>297</v>
      </c>
      <c r="E701" s="13"/>
      <c r="F701" s="13"/>
      <c r="G701" s="13"/>
      <c r="H701" s="13"/>
      <c r="I701" s="13"/>
      <c r="J701" s="13"/>
      <c r="K701" s="33"/>
      <c r="L701" s="22" t="s">
        <v>29</v>
      </c>
      <c r="M701" s="125"/>
      <c r="N701" s="41">
        <f>VLOOKUP($B701,'[1]09-10-11'!$A$4:$EA$400,MATCH(N$2, '[1]09-10-11'!$A$4:$EA$4, 0))</f>
        <v>675224</v>
      </c>
      <c r="O701" s="45"/>
      <c r="P701" s="41">
        <f>VLOOKUP($B701,'[1]09-10-11'!$A$4:$EA$400,MATCH(P$2, '[1]09-10-11'!$A$4:$EA$4, 0))</f>
        <v>726643</v>
      </c>
      <c r="Q701" s="41"/>
      <c r="R701" s="41">
        <f>VLOOKUP($B701,'[1]09-10-11'!$A$4:$EA$400,MATCH(R$2, '[1]09-10-11'!$A$4:$EA$4, 0))</f>
        <v>675224</v>
      </c>
      <c r="S701" s="41"/>
      <c r="T701" s="41" t="e">
        <f>VLOOKUP($B701,'[1]09-10-11'!$A$4:$EA$400,MATCH(T$2, '[1]09-10-11'!$A$4:$EA$4, 0))</f>
        <v>#N/A</v>
      </c>
      <c r="U701" s="41"/>
      <c r="V701" s="41">
        <f>VLOOKUP($B701,'[1]09-10-11'!$A$4:$EA$400,MATCH(V$2, '[1]09-10-11'!$A$4:$EA$4, 0))</f>
        <v>696643</v>
      </c>
      <c r="W701" s="41"/>
      <c r="X701" s="41">
        <f>VLOOKUP($B701,'[1]09-10-11'!$A$4:$EA$400,MATCH(X$2, '[1]09-10-11'!$A$4:$EA$4, 0))</f>
        <v>747352</v>
      </c>
      <c r="Y701" s="41"/>
      <c r="Z701" s="100">
        <f t="shared" si="290"/>
        <v>50709</v>
      </c>
      <c r="AA701" s="100"/>
      <c r="AB701" s="183">
        <f t="shared" si="300"/>
        <v>7.2790511065208507E-2</v>
      </c>
      <c r="AC701" s="169"/>
      <c r="AD701" s="100">
        <f t="shared" si="310"/>
        <v>20709</v>
      </c>
      <c r="AE701" s="100"/>
      <c r="AF701" s="183">
        <f t="shared" si="314"/>
        <v>2.849955204963095E-2</v>
      </c>
      <c r="AG701" s="100"/>
      <c r="AH701" s="41">
        <f t="shared" si="311"/>
        <v>72128</v>
      </c>
      <c r="AI701" s="41"/>
      <c r="AJ701" s="183">
        <f t="shared" si="315"/>
        <v>0.10682084760020372</v>
      </c>
      <c r="AK701" s="169"/>
      <c r="AL701" s="41">
        <f t="shared" si="293"/>
        <v>72128</v>
      </c>
      <c r="AM701" s="100"/>
      <c r="AN701" s="181">
        <f t="shared" si="303"/>
        <v>0.10682084760020372</v>
      </c>
      <c r="AP701" s="41" t="str">
        <f t="shared" si="294"/>
        <v/>
      </c>
      <c r="AQ701" s="100"/>
      <c r="AR701" s="181" t="e">
        <f t="shared" si="304"/>
        <v>#N/A</v>
      </c>
      <c r="AS701" s="100"/>
      <c r="AT701" s="100" t="str">
        <f t="shared" si="295"/>
        <v/>
      </c>
      <c r="AU701" s="100"/>
      <c r="AV701" s="183" t="e">
        <f t="shared" si="305"/>
        <v>#N/A</v>
      </c>
      <c r="AW701" s="100"/>
      <c r="AX701" s="100">
        <f t="shared" si="312"/>
        <v>21419</v>
      </c>
      <c r="AY701" s="100"/>
      <c r="AZ701" s="183">
        <f t="shared" si="316"/>
        <v>3.1721325071383699E-2</v>
      </c>
      <c r="BA701" s="100"/>
      <c r="BB701" s="100">
        <f t="shared" si="313"/>
        <v>-30000</v>
      </c>
      <c r="BC701" s="100"/>
      <c r="BD701" s="183">
        <f t="shared" si="317"/>
        <v>-4.1285748297306912E-2</v>
      </c>
      <c r="BE701" s="100"/>
      <c r="BF701" s="41">
        <f t="shared" si="298"/>
        <v>21419</v>
      </c>
      <c r="BG701" s="100"/>
      <c r="BH701" s="181">
        <f t="shared" si="308"/>
        <v>3.1721325071383699E-2</v>
      </c>
      <c r="BJ701" s="41" t="str">
        <f t="shared" si="299"/>
        <v/>
      </c>
      <c r="BK701" s="100"/>
      <c r="BL701" s="181" t="e">
        <f t="shared" si="309"/>
        <v>#N/A</v>
      </c>
      <c r="BM701" s="100"/>
    </row>
    <row r="702" spans="2:65" ht="20.25" customHeight="1">
      <c r="B702" s="231">
        <v>292.01</v>
      </c>
      <c r="C702" s="64">
        <v>2</v>
      </c>
      <c r="D702" s="13" t="s">
        <v>372</v>
      </c>
      <c r="E702" s="13"/>
      <c r="F702" s="13"/>
      <c r="G702" s="13"/>
      <c r="H702" s="13"/>
      <c r="I702" s="13"/>
      <c r="K702" s="23"/>
      <c r="L702" s="66" t="s">
        <v>29</v>
      </c>
      <c r="M702" s="125"/>
      <c r="N702" s="81">
        <f>VLOOKUP($B702,'[1]09-10-11'!$A$4:$EA$400,MATCH(N$2, '[1]09-10-11'!$A$4:$EA$4, 0))</f>
        <v>721700</v>
      </c>
      <c r="O702" s="45"/>
      <c r="P702" s="81">
        <f>VLOOKUP($B702,'[1]09-10-11'!$A$4:$EA$400,MATCH(P$2, '[1]09-10-11'!$A$4:$EA$4, 0))</f>
        <v>855211</v>
      </c>
      <c r="Q702" s="81"/>
      <c r="R702" s="81">
        <f>VLOOKUP($B702,'[1]09-10-11'!$A$4:$EA$400,MATCH(R$2, '[1]09-10-11'!$A$4:$EA$4, 0))</f>
        <v>771700</v>
      </c>
      <c r="S702" s="81"/>
      <c r="T702" s="81" t="e">
        <f>VLOOKUP($B702,'[1]09-10-11'!$A$4:$EA$400,MATCH(T$2, '[1]09-10-11'!$A$4:$EA$4, 0))</f>
        <v>#N/A</v>
      </c>
      <c r="U702" s="81"/>
      <c r="V702" s="81">
        <f>VLOOKUP($B702,'[1]09-10-11'!$A$4:$EA$400,MATCH(V$2, '[1]09-10-11'!$A$4:$EA$4, 0))</f>
        <v>855211</v>
      </c>
      <c r="W702" s="81"/>
      <c r="X702" s="81">
        <f>VLOOKUP($B702,'[1]09-10-11'!$A$4:$EA$400,MATCH(X$2, '[1]09-10-11'!$A$4:$EA$4, 0))</f>
        <v>899638</v>
      </c>
      <c r="Y702" s="41"/>
      <c r="Z702" s="172">
        <f t="shared" si="290"/>
        <v>44427</v>
      </c>
      <c r="AA702" s="172"/>
      <c r="AB702" s="184">
        <f t="shared" si="300"/>
        <v>5.1948583448996777E-2</v>
      </c>
      <c r="AC702" s="170"/>
      <c r="AD702" s="172">
        <f t="shared" si="310"/>
        <v>44427</v>
      </c>
      <c r="AE702" s="172"/>
      <c r="AF702" s="184">
        <f t="shared" si="314"/>
        <v>5.1948583448996777E-2</v>
      </c>
      <c r="AG702" s="100"/>
      <c r="AH702" s="81">
        <f t="shared" si="311"/>
        <v>177938</v>
      </c>
      <c r="AI702" s="81"/>
      <c r="AJ702" s="184">
        <f t="shared" si="315"/>
        <v>0.24655396979354305</v>
      </c>
      <c r="AK702" s="170"/>
      <c r="AL702" s="81">
        <f t="shared" si="293"/>
        <v>127938</v>
      </c>
      <c r="AM702" s="172"/>
      <c r="AN702" s="182">
        <f t="shared" si="303"/>
        <v>0.16578722301412463</v>
      </c>
      <c r="AP702" s="81" t="str">
        <f t="shared" si="294"/>
        <v/>
      </c>
      <c r="AQ702" s="172"/>
      <c r="AR702" s="182" t="e">
        <f t="shared" si="304"/>
        <v>#N/A</v>
      </c>
      <c r="AS702" s="100"/>
      <c r="AT702" s="172" t="str">
        <f t="shared" si="295"/>
        <v/>
      </c>
      <c r="AU702" s="172"/>
      <c r="AV702" s="184" t="e">
        <f t="shared" si="305"/>
        <v>#N/A</v>
      </c>
      <c r="AW702" s="100"/>
      <c r="AX702" s="172">
        <f t="shared" si="312"/>
        <v>133511</v>
      </c>
      <c r="AY702" s="172"/>
      <c r="AZ702" s="184">
        <f t="shared" si="316"/>
        <v>0.18499515033947622</v>
      </c>
      <c r="BA702" s="100"/>
      <c r="BB702" s="172">
        <f t="shared" si="313"/>
        <v>0</v>
      </c>
      <c r="BC702" s="172"/>
      <c r="BD702" s="184">
        <f t="shared" si="317"/>
        <v>0</v>
      </c>
      <c r="BE702" s="100"/>
      <c r="BF702" s="81">
        <f t="shared" si="298"/>
        <v>83511</v>
      </c>
      <c r="BG702" s="172"/>
      <c r="BH702" s="182">
        <f t="shared" si="308"/>
        <v>0.10821692367500324</v>
      </c>
      <c r="BJ702" s="81" t="str">
        <f t="shared" si="299"/>
        <v/>
      </c>
      <c r="BK702" s="172"/>
      <c r="BL702" s="182" t="e">
        <f t="shared" si="309"/>
        <v>#N/A</v>
      </c>
      <c r="BM702" s="100"/>
    </row>
    <row r="703" spans="2:65" ht="15.75" customHeight="1">
      <c r="B703" s="231"/>
      <c r="C703" s="64"/>
      <c r="D703" s="65"/>
      <c r="E703" s="13"/>
      <c r="F703" s="13"/>
      <c r="G703" s="13"/>
      <c r="H703" s="13"/>
      <c r="I703" s="13"/>
      <c r="J703" s="13"/>
      <c r="K703" s="23"/>
      <c r="L703" s="66"/>
      <c r="M703" s="125"/>
      <c r="N703" s="125"/>
      <c r="O703" s="45"/>
      <c r="P703" s="125"/>
      <c r="Q703" s="125"/>
      <c r="R703" s="125"/>
      <c r="S703" s="125"/>
      <c r="T703" s="125"/>
      <c r="U703" s="125"/>
      <c r="V703" s="125"/>
      <c r="W703" s="125"/>
      <c r="X703" s="125"/>
      <c r="Y703" s="125"/>
      <c r="Z703" s="100" t="str">
        <f t="shared" si="290"/>
        <v/>
      </c>
      <c r="AA703" s="125"/>
      <c r="AB703" s="183" t="str">
        <f t="shared" si="300"/>
        <v/>
      </c>
      <c r="AC703" s="169"/>
      <c r="AD703" s="100" t="str">
        <f t="shared" si="310"/>
        <v/>
      </c>
      <c r="AE703" s="125"/>
      <c r="AF703" s="183" t="str">
        <f t="shared" si="314"/>
        <v/>
      </c>
      <c r="AG703" s="125"/>
      <c r="AH703" s="41" t="str">
        <f t="shared" si="311"/>
        <v/>
      </c>
      <c r="AI703" s="125"/>
      <c r="AJ703" s="183" t="str">
        <f t="shared" si="315"/>
        <v/>
      </c>
      <c r="AK703" s="169"/>
      <c r="AL703" s="41" t="str">
        <f t="shared" si="293"/>
        <v/>
      </c>
      <c r="AM703" s="125"/>
      <c r="AN703" s="183" t="str">
        <f t="shared" si="303"/>
        <v/>
      </c>
      <c r="AP703" s="41" t="str">
        <f t="shared" si="294"/>
        <v/>
      </c>
      <c r="AQ703" s="125"/>
      <c r="AR703" s="183" t="str">
        <f t="shared" si="304"/>
        <v/>
      </c>
      <c r="AS703" s="125"/>
      <c r="AT703" s="100" t="str">
        <f t="shared" si="295"/>
        <v/>
      </c>
      <c r="AU703" s="125"/>
      <c r="AV703" s="183" t="str">
        <f t="shared" si="305"/>
        <v/>
      </c>
      <c r="AW703" s="125"/>
      <c r="AX703" s="100" t="str">
        <f t="shared" si="312"/>
        <v/>
      </c>
      <c r="AY703" s="125"/>
      <c r="AZ703" s="183" t="str">
        <f t="shared" si="316"/>
        <v/>
      </c>
      <c r="BA703" s="125"/>
      <c r="BB703" s="100" t="str">
        <f t="shared" si="313"/>
        <v/>
      </c>
      <c r="BC703" s="125"/>
      <c r="BD703" s="183" t="str">
        <f t="shared" si="317"/>
        <v/>
      </c>
      <c r="BE703" s="125"/>
      <c r="BF703" s="41" t="str">
        <f t="shared" si="298"/>
        <v/>
      </c>
      <c r="BG703" s="125"/>
      <c r="BH703" s="183" t="str">
        <f t="shared" si="308"/>
        <v/>
      </c>
      <c r="BJ703" s="41" t="str">
        <f t="shared" si="299"/>
        <v/>
      </c>
      <c r="BK703" s="125"/>
      <c r="BL703" s="183" t="str">
        <f t="shared" si="309"/>
        <v/>
      </c>
      <c r="BM703" s="125"/>
    </row>
    <row r="704" spans="2:65" ht="15.75" customHeight="1">
      <c r="B704" s="231"/>
      <c r="C704" s="19"/>
      <c r="D704" s="65"/>
      <c r="E704" s="13"/>
      <c r="F704" s="13"/>
      <c r="G704" s="53" t="s">
        <v>40</v>
      </c>
      <c r="H704" s="53"/>
      <c r="I704" s="27"/>
      <c r="J704" s="27"/>
      <c r="K704" s="28"/>
      <c r="L704" s="29"/>
      <c r="M704" s="133"/>
      <c r="N704" s="82">
        <f>SUM(N701:N702)</f>
        <v>1396924</v>
      </c>
      <c r="O704" s="79"/>
      <c r="P704" s="82">
        <f>SUM(P701:P702)</f>
        <v>1581854</v>
      </c>
      <c r="Q704" s="82"/>
      <c r="R704" s="82">
        <f>SUM(R701:R702)</f>
        <v>1446924</v>
      </c>
      <c r="S704" s="82"/>
      <c r="T704" s="82" t="e">
        <f>SUM(T701:T702)</f>
        <v>#N/A</v>
      </c>
      <c r="U704" s="82"/>
      <c r="V704" s="82">
        <f>SUM(V701:V702)</f>
        <v>1551854</v>
      </c>
      <c r="W704" s="82"/>
      <c r="X704" s="82">
        <f>SUM(X701:X702)</f>
        <v>1646990</v>
      </c>
      <c r="Y704" s="82"/>
      <c r="Z704" s="173">
        <f t="shared" si="290"/>
        <v>95136</v>
      </c>
      <c r="AA704" s="173"/>
      <c r="AB704" s="186">
        <f t="shared" si="300"/>
        <v>6.1304736141415406E-2</v>
      </c>
      <c r="AC704" s="171"/>
      <c r="AD704" s="173">
        <f t="shared" si="310"/>
        <v>65136</v>
      </c>
      <c r="AE704" s="173"/>
      <c r="AF704" s="186">
        <f t="shared" si="314"/>
        <v>4.117699863577795E-2</v>
      </c>
      <c r="AG704" s="173"/>
      <c r="AH704" s="82">
        <f t="shared" si="311"/>
        <v>250066</v>
      </c>
      <c r="AI704" s="82"/>
      <c r="AJ704" s="186">
        <f t="shared" si="315"/>
        <v>0.17901188611549368</v>
      </c>
      <c r="AK704" s="171"/>
      <c r="AL704" s="82">
        <f t="shared" si="293"/>
        <v>200066</v>
      </c>
      <c r="AM704" s="173"/>
      <c r="AN704" s="186">
        <f t="shared" si="303"/>
        <v>0.13826987457530593</v>
      </c>
      <c r="AP704" s="82" t="str">
        <f t="shared" si="294"/>
        <v/>
      </c>
      <c r="AQ704" s="173"/>
      <c r="AR704" s="186" t="e">
        <f t="shared" si="304"/>
        <v>#N/A</v>
      </c>
      <c r="AS704" s="173"/>
      <c r="AT704" s="173" t="str">
        <f t="shared" si="295"/>
        <v/>
      </c>
      <c r="AU704" s="173"/>
      <c r="AV704" s="186" t="e">
        <f t="shared" si="305"/>
        <v>#N/A</v>
      </c>
      <c r="AW704" s="173"/>
      <c r="AX704" s="173">
        <f t="shared" si="312"/>
        <v>154930</v>
      </c>
      <c r="AY704" s="173"/>
      <c r="AZ704" s="186">
        <f t="shared" si="316"/>
        <v>0.1109079663603747</v>
      </c>
      <c r="BA704" s="173"/>
      <c r="BB704" s="173">
        <f t="shared" si="313"/>
        <v>-30000</v>
      </c>
      <c r="BC704" s="173"/>
      <c r="BD704" s="186">
        <f t="shared" si="317"/>
        <v>-1.8965087802034875E-2</v>
      </c>
      <c r="BE704" s="173"/>
      <c r="BF704" s="82">
        <f t="shared" si="298"/>
        <v>104930</v>
      </c>
      <c r="BG704" s="173"/>
      <c r="BH704" s="186">
        <f t="shared" si="308"/>
        <v>7.2519358307692627E-2</v>
      </c>
      <c r="BJ704" s="82" t="str">
        <f t="shared" si="299"/>
        <v/>
      </c>
      <c r="BK704" s="173"/>
      <c r="BL704" s="186" t="e">
        <f t="shared" si="309"/>
        <v>#N/A</v>
      </c>
      <c r="BM704" s="173"/>
    </row>
    <row r="705" spans="2:65" ht="15.75" customHeight="1">
      <c r="B705" s="231"/>
      <c r="C705" s="19"/>
      <c r="D705" s="65"/>
      <c r="E705" s="13"/>
      <c r="F705" s="13"/>
      <c r="G705" s="13"/>
      <c r="H705" s="13"/>
      <c r="I705" s="67"/>
      <c r="J705" s="67"/>
      <c r="K705" s="23"/>
      <c r="L705" s="66"/>
      <c r="M705" s="125"/>
      <c r="N705" s="125"/>
      <c r="O705" s="10"/>
      <c r="P705" s="125"/>
      <c r="Q705" s="125"/>
      <c r="R705" s="125"/>
      <c r="S705" s="125"/>
      <c r="T705" s="125"/>
      <c r="U705" s="125"/>
      <c r="V705" s="125"/>
      <c r="W705" s="125"/>
      <c r="X705" s="125"/>
      <c r="Y705" s="125"/>
      <c r="Z705" s="100" t="str">
        <f t="shared" si="290"/>
        <v/>
      </c>
      <c r="AA705" s="125"/>
      <c r="AB705" s="183" t="str">
        <f t="shared" si="300"/>
        <v/>
      </c>
      <c r="AC705" s="169"/>
      <c r="AD705" s="100" t="str">
        <f t="shared" si="310"/>
        <v/>
      </c>
      <c r="AE705" s="125"/>
      <c r="AF705" s="183" t="str">
        <f t="shared" si="314"/>
        <v/>
      </c>
      <c r="AG705" s="125"/>
      <c r="AH705" s="41" t="str">
        <f t="shared" si="311"/>
        <v/>
      </c>
      <c r="AI705" s="125"/>
      <c r="AJ705" s="183" t="str">
        <f t="shared" si="315"/>
        <v/>
      </c>
      <c r="AK705" s="169"/>
      <c r="AL705" s="41" t="str">
        <f t="shared" si="293"/>
        <v/>
      </c>
      <c r="AM705" s="125"/>
      <c r="AN705" s="183" t="str">
        <f t="shared" si="303"/>
        <v/>
      </c>
      <c r="AP705" s="41" t="str">
        <f t="shared" si="294"/>
        <v/>
      </c>
      <c r="AQ705" s="125"/>
      <c r="AR705" s="181" t="str">
        <f t="shared" si="304"/>
        <v/>
      </c>
      <c r="AS705" s="125"/>
      <c r="AT705" s="100" t="str">
        <f t="shared" si="295"/>
        <v/>
      </c>
      <c r="AU705" s="125"/>
      <c r="AV705" s="183" t="str">
        <f t="shared" si="305"/>
        <v/>
      </c>
      <c r="AW705" s="125"/>
      <c r="AX705" s="100" t="str">
        <f t="shared" si="312"/>
        <v/>
      </c>
      <c r="AY705" s="125"/>
      <c r="AZ705" s="183" t="str">
        <f t="shared" si="316"/>
        <v/>
      </c>
      <c r="BA705" s="125"/>
      <c r="BB705" s="100" t="str">
        <f t="shared" si="313"/>
        <v/>
      </c>
      <c r="BC705" s="125"/>
      <c r="BD705" s="183" t="str">
        <f t="shared" si="317"/>
        <v/>
      </c>
      <c r="BE705" s="125"/>
      <c r="BF705" s="41" t="str">
        <f t="shared" si="298"/>
        <v/>
      </c>
      <c r="BG705" s="125"/>
      <c r="BH705" s="183" t="str">
        <f t="shared" si="308"/>
        <v/>
      </c>
      <c r="BJ705" s="41" t="str">
        <f t="shared" si="299"/>
        <v/>
      </c>
      <c r="BK705" s="125"/>
      <c r="BL705" s="181" t="str">
        <f t="shared" si="309"/>
        <v/>
      </c>
      <c r="BM705" s="125"/>
    </row>
    <row r="706" spans="2:65" ht="15.75" customHeight="1">
      <c r="B706" s="231"/>
      <c r="C706" s="19"/>
      <c r="D706" s="65"/>
      <c r="E706" s="13"/>
      <c r="F706" s="13"/>
      <c r="G706" s="13"/>
      <c r="H706" s="13"/>
      <c r="I706" s="67"/>
      <c r="J706" s="67"/>
      <c r="K706" s="23"/>
      <c r="L706" s="66"/>
      <c r="M706" s="125"/>
      <c r="N706" s="125"/>
      <c r="O706" s="10"/>
      <c r="P706" s="125"/>
      <c r="Q706" s="125"/>
      <c r="R706" s="125"/>
      <c r="S706" s="125"/>
      <c r="T706" s="125"/>
      <c r="U706" s="125"/>
      <c r="V706" s="125"/>
      <c r="W706" s="125"/>
      <c r="X706" s="125"/>
      <c r="Y706" s="125"/>
      <c r="Z706" s="100" t="str">
        <f t="shared" si="290"/>
        <v/>
      </c>
      <c r="AA706" s="125"/>
      <c r="AB706" s="183" t="str">
        <f t="shared" si="300"/>
        <v/>
      </c>
      <c r="AC706" s="169"/>
      <c r="AD706" s="100" t="str">
        <f t="shared" si="310"/>
        <v/>
      </c>
      <c r="AE706" s="125"/>
      <c r="AF706" s="183" t="str">
        <f t="shared" si="314"/>
        <v/>
      </c>
      <c r="AG706" s="125"/>
      <c r="AH706" s="41" t="str">
        <f t="shared" si="311"/>
        <v/>
      </c>
      <c r="AI706" s="125"/>
      <c r="AJ706" s="183" t="str">
        <f t="shared" si="315"/>
        <v/>
      </c>
      <c r="AK706" s="169"/>
      <c r="AL706" s="41" t="str">
        <f t="shared" si="293"/>
        <v/>
      </c>
      <c r="AM706" s="125"/>
      <c r="AN706" s="181" t="str">
        <f t="shared" si="303"/>
        <v/>
      </c>
      <c r="AP706" s="41" t="str">
        <f t="shared" si="294"/>
        <v/>
      </c>
      <c r="AQ706" s="125"/>
      <c r="AR706" s="181" t="str">
        <f t="shared" si="304"/>
        <v/>
      </c>
      <c r="AS706" s="125"/>
      <c r="AT706" s="100" t="str">
        <f t="shared" si="295"/>
        <v/>
      </c>
      <c r="AU706" s="125"/>
      <c r="AV706" s="183" t="str">
        <f t="shared" si="305"/>
        <v/>
      </c>
      <c r="AW706" s="125"/>
      <c r="AX706" s="100" t="str">
        <f t="shared" si="312"/>
        <v/>
      </c>
      <c r="AY706" s="125"/>
      <c r="AZ706" s="183" t="str">
        <f t="shared" si="316"/>
        <v/>
      </c>
      <c r="BA706" s="125"/>
      <c r="BB706" s="100" t="str">
        <f t="shared" si="313"/>
        <v/>
      </c>
      <c r="BC706" s="125"/>
      <c r="BD706" s="183" t="str">
        <f t="shared" si="317"/>
        <v/>
      </c>
      <c r="BE706" s="125"/>
      <c r="BF706" s="41" t="str">
        <f t="shared" si="298"/>
        <v/>
      </c>
      <c r="BG706" s="125"/>
      <c r="BH706" s="181" t="str">
        <f t="shared" si="308"/>
        <v/>
      </c>
      <c r="BJ706" s="41" t="str">
        <f t="shared" si="299"/>
        <v/>
      </c>
      <c r="BK706" s="125"/>
      <c r="BL706" s="181" t="str">
        <f t="shared" si="309"/>
        <v/>
      </c>
      <c r="BM706" s="125"/>
    </row>
    <row r="707" spans="2:65" ht="15.75" customHeight="1">
      <c r="C707" s="16" t="s">
        <v>71</v>
      </c>
      <c r="D707" s="53"/>
      <c r="E707" s="53"/>
      <c r="F707" s="53"/>
      <c r="G707" s="53"/>
      <c r="H707" s="53"/>
      <c r="I707" s="53"/>
      <c r="J707" s="53"/>
      <c r="K707" s="20"/>
      <c r="L707" s="66"/>
      <c r="M707" s="125"/>
      <c r="N707" s="125"/>
      <c r="O707" s="45"/>
      <c r="P707" s="125"/>
      <c r="Q707" s="125"/>
      <c r="R707" s="125"/>
      <c r="S707" s="125"/>
      <c r="T707" s="125"/>
      <c r="U707" s="125"/>
      <c r="V707" s="125"/>
      <c r="W707" s="125"/>
      <c r="X707" s="125"/>
      <c r="Y707" s="125"/>
      <c r="Z707" s="100" t="str">
        <f t="shared" si="290"/>
        <v/>
      </c>
      <c r="AA707" s="125"/>
      <c r="AB707" s="183" t="str">
        <f t="shared" si="300"/>
        <v/>
      </c>
      <c r="AC707" s="169"/>
      <c r="AD707" s="100" t="str">
        <f t="shared" si="310"/>
        <v/>
      </c>
      <c r="AE707" s="125"/>
      <c r="AF707" s="183" t="str">
        <f t="shared" si="314"/>
        <v/>
      </c>
      <c r="AG707" s="125"/>
      <c r="AH707" s="41" t="str">
        <f t="shared" si="311"/>
        <v/>
      </c>
      <c r="AI707" s="125"/>
      <c r="AJ707" s="183" t="str">
        <f t="shared" si="315"/>
        <v/>
      </c>
      <c r="AK707" s="169"/>
      <c r="AL707" s="41" t="str">
        <f t="shared" si="293"/>
        <v/>
      </c>
      <c r="AM707" s="125"/>
      <c r="AN707" s="181" t="str">
        <f t="shared" si="303"/>
        <v/>
      </c>
      <c r="AP707" s="41" t="str">
        <f t="shared" si="294"/>
        <v/>
      </c>
      <c r="AQ707" s="125"/>
      <c r="AR707" s="181" t="str">
        <f t="shared" si="304"/>
        <v/>
      </c>
      <c r="AS707" s="125"/>
      <c r="AT707" s="100" t="str">
        <f t="shared" si="295"/>
        <v/>
      </c>
      <c r="AU707" s="125"/>
      <c r="AV707" s="183" t="str">
        <f t="shared" si="305"/>
        <v/>
      </c>
      <c r="AW707" s="125"/>
      <c r="AX707" s="100" t="str">
        <f t="shared" si="312"/>
        <v/>
      </c>
      <c r="AY707" s="125"/>
      <c r="AZ707" s="183" t="str">
        <f t="shared" si="316"/>
        <v/>
      </c>
      <c r="BA707" s="125"/>
      <c r="BB707" s="100" t="str">
        <f t="shared" si="313"/>
        <v/>
      </c>
      <c r="BC707" s="125"/>
      <c r="BD707" s="183" t="str">
        <f t="shared" si="317"/>
        <v/>
      </c>
      <c r="BE707" s="125"/>
      <c r="BF707" s="41" t="str">
        <f t="shared" si="298"/>
        <v/>
      </c>
      <c r="BG707" s="125"/>
      <c r="BH707" s="181" t="str">
        <f t="shared" si="308"/>
        <v/>
      </c>
      <c r="BJ707" s="41" t="str">
        <f t="shared" si="299"/>
        <v/>
      </c>
      <c r="BK707" s="125"/>
      <c r="BL707" s="181" t="str">
        <f t="shared" si="309"/>
        <v/>
      </c>
      <c r="BM707" s="125"/>
    </row>
    <row r="708" spans="2:65" ht="15.75" customHeight="1">
      <c r="B708" s="231"/>
      <c r="C708" s="13"/>
      <c r="D708" s="13"/>
      <c r="E708" s="13"/>
      <c r="F708" s="13"/>
      <c r="G708" s="13"/>
      <c r="H708" s="13"/>
      <c r="I708" s="13"/>
      <c r="J708" s="13"/>
      <c r="K708" s="20"/>
      <c r="L708" s="66"/>
      <c r="M708" s="125"/>
      <c r="N708" s="125"/>
      <c r="O708" s="45"/>
      <c r="P708" s="125"/>
      <c r="Q708" s="125"/>
      <c r="R708" s="125"/>
      <c r="S708" s="125"/>
      <c r="T708" s="125"/>
      <c r="U708" s="125"/>
      <c r="V708" s="125"/>
      <c r="W708" s="125"/>
      <c r="X708" s="125"/>
      <c r="Y708" s="125"/>
      <c r="Z708" s="100" t="str">
        <f t="shared" si="290"/>
        <v/>
      </c>
      <c r="AA708" s="125"/>
      <c r="AB708" s="183" t="str">
        <f t="shared" si="300"/>
        <v/>
      </c>
      <c r="AC708" s="169"/>
      <c r="AD708" s="100" t="str">
        <f t="shared" si="310"/>
        <v/>
      </c>
      <c r="AE708" s="125"/>
      <c r="AF708" s="183" t="str">
        <f t="shared" si="314"/>
        <v/>
      </c>
      <c r="AG708" s="125"/>
      <c r="AH708" s="41" t="str">
        <f t="shared" si="311"/>
        <v/>
      </c>
      <c r="AI708" s="125"/>
      <c r="AJ708" s="183" t="str">
        <f t="shared" si="315"/>
        <v/>
      </c>
      <c r="AK708" s="169"/>
      <c r="AL708" s="41" t="str">
        <f t="shared" si="293"/>
        <v/>
      </c>
      <c r="AM708" s="125"/>
      <c r="AN708" s="181" t="str">
        <f t="shared" si="303"/>
        <v/>
      </c>
      <c r="AP708" s="41" t="str">
        <f t="shared" si="294"/>
        <v/>
      </c>
      <c r="AQ708" s="125"/>
      <c r="AR708" s="181" t="str">
        <f t="shared" si="304"/>
        <v/>
      </c>
      <c r="AS708" s="125"/>
      <c r="AT708" s="100" t="str">
        <f t="shared" si="295"/>
        <v/>
      </c>
      <c r="AU708" s="125"/>
      <c r="AV708" s="183" t="str">
        <f t="shared" si="305"/>
        <v/>
      </c>
      <c r="AW708" s="125"/>
      <c r="AX708" s="100" t="str">
        <f t="shared" si="312"/>
        <v/>
      </c>
      <c r="AY708" s="125"/>
      <c r="AZ708" s="183" t="str">
        <f t="shared" si="316"/>
        <v/>
      </c>
      <c r="BA708" s="125"/>
      <c r="BB708" s="100" t="str">
        <f t="shared" si="313"/>
        <v/>
      </c>
      <c r="BC708" s="125"/>
      <c r="BD708" s="183" t="str">
        <f t="shared" si="317"/>
        <v/>
      </c>
      <c r="BE708" s="125"/>
      <c r="BF708" s="41" t="str">
        <f t="shared" si="298"/>
        <v/>
      </c>
      <c r="BG708" s="125"/>
      <c r="BH708" s="181" t="str">
        <f t="shared" si="308"/>
        <v/>
      </c>
      <c r="BJ708" s="41" t="str">
        <f t="shared" si="299"/>
        <v/>
      </c>
      <c r="BK708" s="125"/>
      <c r="BL708" s="181" t="str">
        <f t="shared" si="309"/>
        <v/>
      </c>
      <c r="BM708" s="125"/>
    </row>
    <row r="709" spans="2:65" ht="15.75" customHeight="1">
      <c r="B709" s="231">
        <v>294</v>
      </c>
      <c r="C709" s="48" t="s">
        <v>35</v>
      </c>
      <c r="D709" s="53" t="s">
        <v>297</v>
      </c>
      <c r="E709" s="53"/>
      <c r="F709" s="53"/>
      <c r="G709" s="53"/>
      <c r="H709" s="53"/>
      <c r="I709" s="53"/>
      <c r="J709" s="53"/>
      <c r="K709" s="28"/>
      <c r="L709" s="29" t="s">
        <v>29</v>
      </c>
      <c r="M709" s="133"/>
      <c r="N709" s="82">
        <f>VLOOKUP($B709,'[1]09-10-11'!$A$4:$EA$400,MATCH(N$2, '[1]09-10-11'!$A$4:$EA$4, 0))</f>
        <v>100000</v>
      </c>
      <c r="O709" s="83"/>
      <c r="P709" s="82">
        <f>VLOOKUP($B709,'[1]09-10-11'!$A$4:$EA$400,MATCH(P$2, '[1]09-10-11'!$A$4:$EA$4, 0))</f>
        <v>130691</v>
      </c>
      <c r="Q709" s="82"/>
      <c r="R709" s="82">
        <f>VLOOKUP($B709,'[1]09-10-11'!$A$4:$EA$400,MATCH(R$2, '[1]09-10-11'!$A$4:$EA$4, 0))</f>
        <v>100000</v>
      </c>
      <c r="S709" s="82"/>
      <c r="T709" s="82" t="e">
        <f>VLOOKUP($B709,'[1]09-10-11'!$A$4:$EA$400,MATCH(T$2, '[1]09-10-11'!$A$4:$EA$4, 0))</f>
        <v>#N/A</v>
      </c>
      <c r="U709" s="82"/>
      <c r="V709" s="82">
        <f>VLOOKUP($B709,'[1]09-10-11'!$A$4:$EA$400,MATCH(V$2, '[1]09-10-11'!$A$4:$EA$4, 0))</f>
        <v>107000</v>
      </c>
      <c r="W709" s="82"/>
      <c r="X709" s="82">
        <f>VLOOKUP($B709,'[1]09-10-11'!$A$4:$EA$400,MATCH(X$2, '[1]09-10-11'!$A$4:$EA$4, 0))</f>
        <v>137708</v>
      </c>
      <c r="Y709" s="82"/>
      <c r="Z709" s="173">
        <f t="shared" si="290"/>
        <v>30708</v>
      </c>
      <c r="AA709" s="173"/>
      <c r="AB709" s="186">
        <f t="shared" si="300"/>
        <v>0.28699065420560754</v>
      </c>
      <c r="AC709" s="171"/>
      <c r="AD709" s="173">
        <f t="shared" si="310"/>
        <v>7017</v>
      </c>
      <c r="AE709" s="173"/>
      <c r="AF709" s="186">
        <f t="shared" si="314"/>
        <v>5.3691531934104031E-2</v>
      </c>
      <c r="AG709" s="173"/>
      <c r="AH709" s="82">
        <f t="shared" si="311"/>
        <v>37708</v>
      </c>
      <c r="AI709" s="82"/>
      <c r="AJ709" s="186">
        <f t="shared" si="315"/>
        <v>0.37708000000000008</v>
      </c>
      <c r="AK709" s="171"/>
      <c r="AL709" s="82">
        <f t="shared" si="293"/>
        <v>37708</v>
      </c>
      <c r="AM709" s="173"/>
      <c r="AN709" s="185">
        <f t="shared" si="303"/>
        <v>0.37708000000000008</v>
      </c>
      <c r="AP709" s="82" t="str">
        <f t="shared" si="294"/>
        <v/>
      </c>
      <c r="AQ709" s="173"/>
      <c r="AR709" s="185" t="e">
        <f t="shared" si="304"/>
        <v>#N/A</v>
      </c>
      <c r="AS709" s="173"/>
      <c r="AT709" s="173" t="str">
        <f t="shared" si="295"/>
        <v/>
      </c>
      <c r="AU709" s="173"/>
      <c r="AV709" s="186" t="e">
        <f t="shared" si="305"/>
        <v>#N/A</v>
      </c>
      <c r="AW709" s="173"/>
      <c r="AX709" s="173">
        <f t="shared" si="312"/>
        <v>7000</v>
      </c>
      <c r="AY709" s="173"/>
      <c r="AZ709" s="186">
        <f t="shared" si="316"/>
        <v>7.0000000000000062E-2</v>
      </c>
      <c r="BA709" s="173"/>
      <c r="BB709" s="173">
        <f t="shared" si="313"/>
        <v>-23691</v>
      </c>
      <c r="BC709" s="173"/>
      <c r="BD709" s="186">
        <f t="shared" si="317"/>
        <v>-0.18127491564070974</v>
      </c>
      <c r="BE709" s="173"/>
      <c r="BF709" s="82">
        <f t="shared" si="298"/>
        <v>7000</v>
      </c>
      <c r="BG709" s="173"/>
      <c r="BH709" s="185">
        <f t="shared" si="308"/>
        <v>7.0000000000000062E-2</v>
      </c>
      <c r="BJ709" s="82" t="str">
        <f t="shared" si="299"/>
        <v/>
      </c>
      <c r="BK709" s="173"/>
      <c r="BL709" s="185" t="e">
        <f t="shared" si="309"/>
        <v>#N/A</v>
      </c>
      <c r="BM709" s="173"/>
    </row>
    <row r="710" spans="2:65" ht="15.75" customHeight="1">
      <c r="B710" s="231"/>
      <c r="C710" s="13"/>
      <c r="D710" s="13"/>
      <c r="E710" s="13"/>
      <c r="F710" s="13"/>
      <c r="G710" s="13"/>
      <c r="H710" s="13"/>
      <c r="I710" s="13"/>
      <c r="J710" s="13"/>
      <c r="K710" s="20"/>
      <c r="L710" s="66"/>
      <c r="M710" s="125"/>
      <c r="N710" s="125"/>
      <c r="O710" s="45"/>
      <c r="P710" s="125"/>
      <c r="Q710" s="125"/>
      <c r="R710" s="125"/>
      <c r="S710" s="125"/>
      <c r="T710" s="125"/>
      <c r="U710" s="125"/>
      <c r="V710" s="125"/>
      <c r="W710" s="125"/>
      <c r="X710" s="125"/>
      <c r="Y710" s="125"/>
      <c r="Z710" s="100" t="str">
        <f t="shared" si="290"/>
        <v/>
      </c>
      <c r="AA710" s="125"/>
      <c r="AB710" s="183" t="str">
        <f t="shared" si="300"/>
        <v/>
      </c>
      <c r="AC710" s="169"/>
      <c r="AD710" s="100" t="str">
        <f t="shared" si="310"/>
        <v/>
      </c>
      <c r="AE710" s="125"/>
      <c r="AF710" s="183" t="str">
        <f t="shared" si="314"/>
        <v/>
      </c>
      <c r="AG710" s="125"/>
      <c r="AH710" s="41" t="str">
        <f t="shared" si="311"/>
        <v/>
      </c>
      <c r="AI710" s="125"/>
      <c r="AJ710" s="183" t="str">
        <f t="shared" si="315"/>
        <v/>
      </c>
      <c r="AK710" s="169"/>
      <c r="AL710" s="41" t="str">
        <f t="shared" si="293"/>
        <v/>
      </c>
      <c r="AM710" s="125"/>
      <c r="AN710" s="181" t="str">
        <f t="shared" si="303"/>
        <v/>
      </c>
      <c r="AP710" s="41" t="str">
        <f t="shared" si="294"/>
        <v/>
      </c>
      <c r="AQ710" s="125"/>
      <c r="AR710" s="181" t="str">
        <f t="shared" si="304"/>
        <v/>
      </c>
      <c r="AS710" s="125"/>
      <c r="AT710" s="100" t="str">
        <f t="shared" si="295"/>
        <v/>
      </c>
      <c r="AU710" s="125"/>
      <c r="AV710" s="183" t="str">
        <f t="shared" si="305"/>
        <v/>
      </c>
      <c r="AW710" s="125"/>
      <c r="AX710" s="100" t="str">
        <f t="shared" si="312"/>
        <v/>
      </c>
      <c r="AY710" s="125"/>
      <c r="AZ710" s="183" t="str">
        <f t="shared" si="316"/>
        <v/>
      </c>
      <c r="BA710" s="125"/>
      <c r="BB710" s="100" t="str">
        <f t="shared" si="313"/>
        <v/>
      </c>
      <c r="BC710" s="125"/>
      <c r="BD710" s="183" t="str">
        <f t="shared" si="317"/>
        <v/>
      </c>
      <c r="BE710" s="125"/>
      <c r="BF710" s="41" t="str">
        <f t="shared" si="298"/>
        <v/>
      </c>
      <c r="BG710" s="125"/>
      <c r="BH710" s="181" t="str">
        <f t="shared" si="308"/>
        <v/>
      </c>
      <c r="BJ710" s="41" t="str">
        <f t="shared" si="299"/>
        <v/>
      </c>
      <c r="BK710" s="125"/>
      <c r="BL710" s="181" t="str">
        <f t="shared" si="309"/>
        <v/>
      </c>
      <c r="BM710" s="125"/>
    </row>
    <row r="711" spans="2:65" ht="15.75" customHeight="1">
      <c r="C711" s="4"/>
      <c r="D711" s="13"/>
      <c r="E711" s="13"/>
      <c r="F711" s="13"/>
      <c r="G711" s="13"/>
      <c r="H711" s="13"/>
      <c r="I711" s="13"/>
      <c r="J711" s="13"/>
      <c r="K711" s="20"/>
      <c r="L711" s="66"/>
      <c r="M711" s="125"/>
      <c r="N711" s="125"/>
      <c r="O711" s="45"/>
      <c r="P711" s="125"/>
      <c r="Q711" s="125"/>
      <c r="R711" s="125"/>
      <c r="S711" s="125"/>
      <c r="T711" s="125"/>
      <c r="U711" s="125"/>
      <c r="V711" s="125"/>
      <c r="W711" s="125"/>
      <c r="X711" s="125"/>
      <c r="Y711" s="125"/>
      <c r="Z711" s="100" t="str">
        <f t="shared" si="290"/>
        <v/>
      </c>
      <c r="AA711" s="125"/>
      <c r="AB711" s="183" t="str">
        <f t="shared" si="300"/>
        <v/>
      </c>
      <c r="AC711" s="169"/>
      <c r="AD711" s="100" t="str">
        <f t="shared" si="310"/>
        <v/>
      </c>
      <c r="AE711" s="125"/>
      <c r="AF711" s="183" t="str">
        <f t="shared" si="314"/>
        <v/>
      </c>
      <c r="AG711" s="125"/>
      <c r="AH711" s="41" t="str">
        <f t="shared" si="311"/>
        <v/>
      </c>
      <c r="AI711" s="125"/>
      <c r="AJ711" s="183" t="str">
        <f t="shared" si="315"/>
        <v/>
      </c>
      <c r="AK711" s="169"/>
      <c r="AL711" s="41" t="str">
        <f t="shared" si="293"/>
        <v/>
      </c>
      <c r="AM711" s="125"/>
      <c r="AN711" s="181" t="str">
        <f t="shared" si="303"/>
        <v/>
      </c>
      <c r="AP711" s="41" t="str">
        <f t="shared" si="294"/>
        <v/>
      </c>
      <c r="AQ711" s="125"/>
      <c r="AR711" s="181" t="str">
        <f t="shared" si="304"/>
        <v/>
      </c>
      <c r="AS711" s="125"/>
      <c r="AT711" s="100" t="str">
        <f t="shared" si="295"/>
        <v/>
      </c>
      <c r="AU711" s="125"/>
      <c r="AV711" s="183" t="str">
        <f t="shared" si="305"/>
        <v/>
      </c>
      <c r="AW711" s="125"/>
      <c r="AX711" s="100" t="str">
        <f t="shared" si="312"/>
        <v/>
      </c>
      <c r="AY711" s="125"/>
      <c r="AZ711" s="183" t="str">
        <f t="shared" si="316"/>
        <v/>
      </c>
      <c r="BA711" s="125"/>
      <c r="BB711" s="100" t="str">
        <f t="shared" si="313"/>
        <v/>
      </c>
      <c r="BC711" s="125"/>
      <c r="BD711" s="183" t="str">
        <f t="shared" si="317"/>
        <v/>
      </c>
      <c r="BE711" s="125"/>
      <c r="BF711" s="41" t="str">
        <f t="shared" si="298"/>
        <v/>
      </c>
      <c r="BG711" s="125"/>
      <c r="BH711" s="181" t="str">
        <f t="shared" si="308"/>
        <v/>
      </c>
      <c r="BJ711" s="41" t="str">
        <f t="shared" si="299"/>
        <v/>
      </c>
      <c r="BK711" s="125"/>
      <c r="BL711" s="181" t="str">
        <f t="shared" si="309"/>
        <v/>
      </c>
      <c r="BM711" s="125"/>
    </row>
    <row r="712" spans="2:65" ht="15.75" customHeight="1">
      <c r="B712" s="231"/>
      <c r="C712" s="16" t="s">
        <v>332</v>
      </c>
      <c r="D712" s="53"/>
      <c r="E712" s="53"/>
      <c r="F712" s="53"/>
      <c r="G712" s="53"/>
      <c r="H712" s="53"/>
      <c r="I712" s="53"/>
      <c r="J712" s="53"/>
      <c r="K712" s="20"/>
      <c r="L712" s="66"/>
      <c r="M712" s="125"/>
      <c r="N712" s="125"/>
      <c r="O712" s="45"/>
      <c r="P712" s="125"/>
      <c r="Q712" s="125"/>
      <c r="R712" s="125"/>
      <c r="S712" s="125"/>
      <c r="T712" s="125"/>
      <c r="U712" s="125"/>
      <c r="V712" s="125"/>
      <c r="W712" s="125"/>
      <c r="X712" s="125"/>
      <c r="Y712" s="125"/>
      <c r="Z712" s="100" t="str">
        <f t="shared" si="290"/>
        <v/>
      </c>
      <c r="AA712" s="125"/>
      <c r="AB712" s="183" t="str">
        <f t="shared" si="300"/>
        <v/>
      </c>
      <c r="AC712" s="169"/>
      <c r="AD712" s="100" t="str">
        <f t="shared" si="310"/>
        <v/>
      </c>
      <c r="AE712" s="125"/>
      <c r="AF712" s="183" t="str">
        <f t="shared" si="314"/>
        <v/>
      </c>
      <c r="AG712" s="125"/>
      <c r="AH712" s="41" t="str">
        <f t="shared" si="311"/>
        <v/>
      </c>
      <c r="AI712" s="125"/>
      <c r="AJ712" s="183" t="str">
        <f t="shared" si="315"/>
        <v/>
      </c>
      <c r="AK712" s="169"/>
      <c r="AL712" s="41" t="str">
        <f t="shared" si="293"/>
        <v/>
      </c>
      <c r="AM712" s="125"/>
      <c r="AN712" s="181" t="str">
        <f t="shared" si="303"/>
        <v/>
      </c>
      <c r="AP712" s="41" t="str">
        <f t="shared" si="294"/>
        <v/>
      </c>
      <c r="AQ712" s="125"/>
      <c r="AR712" s="181" t="str">
        <f t="shared" si="304"/>
        <v/>
      </c>
      <c r="AS712" s="125"/>
      <c r="AT712" s="100" t="str">
        <f t="shared" si="295"/>
        <v/>
      </c>
      <c r="AU712" s="125"/>
      <c r="AV712" s="183" t="str">
        <f t="shared" si="305"/>
        <v/>
      </c>
      <c r="AW712" s="125"/>
      <c r="AX712" s="100" t="str">
        <f t="shared" si="312"/>
        <v/>
      </c>
      <c r="AY712" s="125"/>
      <c r="AZ712" s="183" t="str">
        <f t="shared" si="316"/>
        <v/>
      </c>
      <c r="BA712" s="125"/>
      <c r="BB712" s="100" t="str">
        <f t="shared" si="313"/>
        <v/>
      </c>
      <c r="BC712" s="125"/>
      <c r="BD712" s="183" t="str">
        <f t="shared" si="317"/>
        <v/>
      </c>
      <c r="BE712" s="125"/>
      <c r="BF712" s="41" t="str">
        <f t="shared" si="298"/>
        <v/>
      </c>
      <c r="BG712" s="125"/>
      <c r="BH712" s="181" t="str">
        <f t="shared" si="308"/>
        <v/>
      </c>
      <c r="BJ712" s="41" t="str">
        <f t="shared" si="299"/>
        <v/>
      </c>
      <c r="BK712" s="125"/>
      <c r="BL712" s="181" t="str">
        <f t="shared" si="309"/>
        <v/>
      </c>
      <c r="BM712" s="125"/>
    </row>
    <row r="713" spans="2:65" ht="15.75" customHeight="1">
      <c r="B713" s="231"/>
      <c r="C713" s="13"/>
      <c r="D713" s="13"/>
      <c r="E713" s="13"/>
      <c r="F713" s="13"/>
      <c r="G713" s="13"/>
      <c r="H713" s="13"/>
      <c r="I713" s="13"/>
      <c r="J713" s="13"/>
      <c r="K713" s="20"/>
      <c r="L713" s="66"/>
      <c r="M713" s="125"/>
      <c r="N713" s="125"/>
      <c r="O713" s="45"/>
      <c r="P713" s="125"/>
      <c r="Q713" s="125"/>
      <c r="R713" s="125"/>
      <c r="S713" s="125"/>
      <c r="T713" s="125"/>
      <c r="U713" s="125"/>
      <c r="V713" s="125"/>
      <c r="W713" s="125"/>
      <c r="X713" s="125"/>
      <c r="Y713" s="125"/>
      <c r="Z713" s="100" t="str">
        <f t="shared" si="290"/>
        <v/>
      </c>
      <c r="AA713" s="125"/>
      <c r="AB713" s="183" t="str">
        <f t="shared" si="300"/>
        <v/>
      </c>
      <c r="AC713" s="169"/>
      <c r="AD713" s="100" t="str">
        <f t="shared" si="310"/>
        <v/>
      </c>
      <c r="AE713" s="125"/>
      <c r="AF713" s="183" t="str">
        <f t="shared" si="314"/>
        <v/>
      </c>
      <c r="AG713" s="125"/>
      <c r="AH713" s="41" t="str">
        <f t="shared" si="311"/>
        <v/>
      </c>
      <c r="AI713" s="125"/>
      <c r="AJ713" s="183" t="str">
        <f t="shared" si="315"/>
        <v/>
      </c>
      <c r="AK713" s="169"/>
      <c r="AL713" s="41" t="str">
        <f t="shared" si="293"/>
        <v/>
      </c>
      <c r="AM713" s="125"/>
      <c r="AN713" s="181" t="str">
        <f t="shared" si="303"/>
        <v/>
      </c>
      <c r="AP713" s="41" t="str">
        <f t="shared" si="294"/>
        <v/>
      </c>
      <c r="AQ713" s="125"/>
      <c r="AR713" s="181" t="str">
        <f t="shared" si="304"/>
        <v/>
      </c>
      <c r="AS713" s="125"/>
      <c r="AT713" s="100" t="str">
        <f t="shared" si="295"/>
        <v/>
      </c>
      <c r="AU713" s="125"/>
      <c r="AV713" s="183" t="str">
        <f t="shared" si="305"/>
        <v/>
      </c>
      <c r="AW713" s="125"/>
      <c r="AX713" s="100" t="str">
        <f t="shared" si="312"/>
        <v/>
      </c>
      <c r="AY713" s="125"/>
      <c r="AZ713" s="183" t="str">
        <f t="shared" si="316"/>
        <v/>
      </c>
      <c r="BA713" s="125"/>
      <c r="BB713" s="100" t="str">
        <f t="shared" si="313"/>
        <v/>
      </c>
      <c r="BC713" s="125"/>
      <c r="BD713" s="183" t="str">
        <f t="shared" si="317"/>
        <v/>
      </c>
      <c r="BE713" s="125"/>
      <c r="BF713" s="41" t="str">
        <f t="shared" si="298"/>
        <v/>
      </c>
      <c r="BG713" s="125"/>
      <c r="BH713" s="181" t="str">
        <f t="shared" si="308"/>
        <v/>
      </c>
      <c r="BJ713" s="41" t="str">
        <f t="shared" si="299"/>
        <v/>
      </c>
      <c r="BK713" s="125"/>
      <c r="BL713" s="181" t="str">
        <f t="shared" si="309"/>
        <v/>
      </c>
      <c r="BM713" s="125"/>
    </row>
    <row r="714" spans="2:65" ht="15.75" customHeight="1">
      <c r="B714" s="231">
        <v>295</v>
      </c>
      <c r="C714" s="48" t="s">
        <v>35</v>
      </c>
      <c r="D714" s="53" t="s">
        <v>297</v>
      </c>
      <c r="E714" s="53"/>
      <c r="F714" s="53"/>
      <c r="G714" s="53"/>
      <c r="H714" s="53"/>
      <c r="I714" s="53"/>
      <c r="J714" s="53"/>
      <c r="K714" s="28"/>
      <c r="L714" s="29" t="s">
        <v>29</v>
      </c>
      <c r="M714" s="133"/>
      <c r="N714" s="82">
        <f>VLOOKUP($B714,'[1]09-10-11'!$A$4:$EA$400,MATCH(N$2, '[1]09-10-11'!$A$4:$EA$4, 0))</f>
        <v>57791</v>
      </c>
      <c r="O714" s="83"/>
      <c r="P714" s="82">
        <f>VLOOKUP($B714,'[1]09-10-11'!$A$4:$EA$400,MATCH(P$2, '[1]09-10-11'!$A$4:$EA$4, 0))</f>
        <v>59256</v>
      </c>
      <c r="Q714" s="82"/>
      <c r="R714" s="82">
        <f>VLOOKUP($B714,'[1]09-10-11'!$A$4:$EA$400,MATCH(R$2, '[1]09-10-11'!$A$4:$EA$4, 0))</f>
        <v>59256</v>
      </c>
      <c r="S714" s="82"/>
      <c r="T714" s="82" t="e">
        <f>VLOOKUP($B714,'[1]09-10-11'!$A$4:$EA$400,MATCH(T$2, '[1]09-10-11'!$A$4:$EA$4, 0))</f>
        <v>#N/A</v>
      </c>
      <c r="U714" s="82"/>
      <c r="V714" s="82">
        <f>VLOOKUP($B714,'[1]09-10-11'!$A$4:$EA$400,MATCH(V$2, '[1]09-10-11'!$A$4:$EA$4, 0))</f>
        <v>59256</v>
      </c>
      <c r="W714" s="82"/>
      <c r="X714" s="82">
        <f>VLOOKUP($B714,'[1]09-10-11'!$A$4:$EA$400,MATCH(X$2, '[1]09-10-11'!$A$4:$EA$4, 0))</f>
        <v>61941</v>
      </c>
      <c r="Y714" s="82"/>
      <c r="Z714" s="82">
        <f t="shared" si="290"/>
        <v>2685</v>
      </c>
      <c r="AA714" s="82"/>
      <c r="AB714" s="185">
        <f t="shared" si="300"/>
        <v>4.5311867152693308E-2</v>
      </c>
      <c r="AC714" s="159"/>
      <c r="AD714" s="82">
        <f t="shared" si="310"/>
        <v>2685</v>
      </c>
      <c r="AE714" s="82"/>
      <c r="AF714" s="185">
        <f t="shared" si="314"/>
        <v>4.5311867152693308E-2</v>
      </c>
      <c r="AG714" s="82"/>
      <c r="AH714" s="82">
        <f t="shared" si="311"/>
        <v>4150</v>
      </c>
      <c r="AI714" s="82"/>
      <c r="AJ714" s="185">
        <f t="shared" si="315"/>
        <v>7.1810489522589949E-2</v>
      </c>
      <c r="AK714" s="159"/>
      <c r="AL714" s="82">
        <f t="shared" si="293"/>
        <v>2685</v>
      </c>
      <c r="AM714" s="82"/>
      <c r="AN714" s="185">
        <f t="shared" si="303"/>
        <v>4.5311867152693308E-2</v>
      </c>
      <c r="AP714" s="82" t="str">
        <f t="shared" si="294"/>
        <v/>
      </c>
      <c r="AQ714" s="82"/>
      <c r="AR714" s="185" t="e">
        <f t="shared" si="304"/>
        <v>#N/A</v>
      </c>
      <c r="AS714" s="82"/>
      <c r="AT714" s="82" t="str">
        <f t="shared" si="295"/>
        <v/>
      </c>
      <c r="AU714" s="82"/>
      <c r="AV714" s="185" t="e">
        <f t="shared" si="305"/>
        <v>#N/A</v>
      </c>
      <c r="AW714" s="82"/>
      <c r="AX714" s="82">
        <f t="shared" si="312"/>
        <v>1465</v>
      </c>
      <c r="AY714" s="82"/>
      <c r="AZ714" s="185">
        <f t="shared" si="316"/>
        <v>2.5349967988095079E-2</v>
      </c>
      <c r="BA714" s="82"/>
      <c r="BB714" s="82">
        <f t="shared" si="313"/>
        <v>0</v>
      </c>
      <c r="BC714" s="82"/>
      <c r="BD714" s="185">
        <f t="shared" si="317"/>
        <v>0</v>
      </c>
      <c r="BE714" s="82"/>
      <c r="BF714" s="82">
        <f t="shared" si="298"/>
        <v>0</v>
      </c>
      <c r="BG714" s="82"/>
      <c r="BH714" s="185">
        <f t="shared" si="308"/>
        <v>0</v>
      </c>
      <c r="BJ714" s="82" t="str">
        <f t="shared" si="299"/>
        <v/>
      </c>
      <c r="BK714" s="82"/>
      <c r="BL714" s="185" t="e">
        <f t="shared" si="309"/>
        <v>#N/A</v>
      </c>
      <c r="BM714" s="82"/>
    </row>
    <row r="715" spans="2:65" ht="15.75" customHeight="1">
      <c r="B715" s="231"/>
      <c r="C715" s="13"/>
      <c r="D715" s="13"/>
      <c r="E715" s="13"/>
      <c r="F715" s="13"/>
      <c r="G715" s="13"/>
      <c r="H715" s="13"/>
      <c r="I715" s="13"/>
      <c r="J715" s="13"/>
      <c r="K715" s="20"/>
      <c r="L715" s="66"/>
      <c r="M715" s="125"/>
      <c r="N715" s="125"/>
      <c r="O715" s="45"/>
      <c r="P715" s="125"/>
      <c r="Q715" s="125"/>
      <c r="R715" s="125"/>
      <c r="S715" s="125"/>
      <c r="T715" s="125"/>
      <c r="U715" s="125"/>
      <c r="V715" s="125"/>
      <c r="W715" s="125"/>
      <c r="X715" s="125"/>
      <c r="Y715" s="125"/>
      <c r="Z715" s="41" t="str">
        <f t="shared" si="290"/>
        <v/>
      </c>
      <c r="AA715" s="125"/>
      <c r="AB715" s="181" t="str">
        <f t="shared" si="300"/>
        <v/>
      </c>
      <c r="AC715" s="161"/>
      <c r="AD715" s="41" t="str">
        <f t="shared" si="310"/>
        <v/>
      </c>
      <c r="AE715" s="125"/>
      <c r="AF715" s="181" t="str">
        <f t="shared" si="314"/>
        <v/>
      </c>
      <c r="AG715" s="125"/>
      <c r="AH715" s="41" t="str">
        <f t="shared" si="311"/>
        <v/>
      </c>
      <c r="AI715" s="125"/>
      <c r="AJ715" s="181" t="str">
        <f t="shared" si="315"/>
        <v/>
      </c>
      <c r="AK715" s="161"/>
      <c r="AL715" s="41" t="str">
        <f t="shared" si="293"/>
        <v/>
      </c>
      <c r="AM715" s="125"/>
      <c r="AN715" s="181" t="str">
        <f t="shared" si="303"/>
        <v/>
      </c>
      <c r="AP715" s="41" t="str">
        <f t="shared" si="294"/>
        <v/>
      </c>
      <c r="AQ715" s="125"/>
      <c r="AR715" s="181" t="str">
        <f t="shared" si="304"/>
        <v/>
      </c>
      <c r="AS715" s="125"/>
      <c r="AT715" s="41" t="str">
        <f t="shared" si="295"/>
        <v/>
      </c>
      <c r="AU715" s="125"/>
      <c r="AV715" s="181" t="str">
        <f t="shared" si="305"/>
        <v/>
      </c>
      <c r="AW715" s="125"/>
      <c r="AX715" s="41" t="str">
        <f t="shared" si="312"/>
        <v/>
      </c>
      <c r="AY715" s="125"/>
      <c r="AZ715" s="181" t="str">
        <f t="shared" si="316"/>
        <v/>
      </c>
      <c r="BA715" s="125"/>
      <c r="BB715" s="41" t="str">
        <f t="shared" si="313"/>
        <v/>
      </c>
      <c r="BC715" s="125"/>
      <c r="BD715" s="181" t="str">
        <f t="shared" si="317"/>
        <v/>
      </c>
      <c r="BE715" s="125"/>
      <c r="BF715" s="41" t="str">
        <f t="shared" si="298"/>
        <v/>
      </c>
      <c r="BG715" s="125"/>
      <c r="BH715" s="181" t="str">
        <f t="shared" si="308"/>
        <v/>
      </c>
      <c r="BJ715" s="41" t="str">
        <f t="shared" si="299"/>
        <v/>
      </c>
      <c r="BK715" s="125"/>
      <c r="BL715" s="181" t="str">
        <f t="shared" si="309"/>
        <v/>
      </c>
      <c r="BM715" s="125"/>
    </row>
    <row r="716" spans="2:65" s="11" customFormat="1" ht="15.75" customHeight="1">
      <c r="B716" s="232"/>
      <c r="C716" s="49"/>
      <c r="D716" s="4"/>
      <c r="E716" s="4"/>
      <c r="F716" s="4"/>
      <c r="G716" s="4"/>
      <c r="H716" s="4"/>
      <c r="I716" s="4"/>
      <c r="J716" s="4"/>
      <c r="K716" s="33"/>
      <c r="L716" s="31"/>
      <c r="M716" s="125"/>
      <c r="N716" s="125"/>
      <c r="O716" s="45"/>
      <c r="P716" s="125"/>
      <c r="Q716" s="125"/>
      <c r="R716" s="125"/>
      <c r="S716" s="125"/>
      <c r="T716" s="125"/>
      <c r="U716" s="125"/>
      <c r="V716" s="125"/>
      <c r="W716" s="125"/>
      <c r="X716" s="125"/>
      <c r="Y716" s="125"/>
      <c r="Z716" s="41" t="str">
        <f t="shared" si="290"/>
        <v/>
      </c>
      <c r="AA716" s="125"/>
      <c r="AB716" s="181" t="str">
        <f t="shared" si="300"/>
        <v/>
      </c>
      <c r="AC716" s="161"/>
      <c r="AD716" s="41" t="str">
        <f t="shared" si="310"/>
        <v/>
      </c>
      <c r="AE716" s="125"/>
      <c r="AF716" s="181" t="str">
        <f t="shared" si="314"/>
        <v/>
      </c>
      <c r="AG716" s="125"/>
      <c r="AH716" s="41" t="str">
        <f t="shared" si="311"/>
        <v/>
      </c>
      <c r="AI716" s="125"/>
      <c r="AJ716" s="181" t="str">
        <f t="shared" si="315"/>
        <v/>
      </c>
      <c r="AK716" s="161"/>
      <c r="AL716" s="41" t="str">
        <f t="shared" si="293"/>
        <v/>
      </c>
      <c r="AM716" s="125"/>
      <c r="AN716" s="181" t="str">
        <f t="shared" si="303"/>
        <v/>
      </c>
      <c r="AP716" s="41" t="str">
        <f t="shared" si="294"/>
        <v/>
      </c>
      <c r="AQ716" s="125"/>
      <c r="AR716" s="181" t="str">
        <f t="shared" si="304"/>
        <v/>
      </c>
      <c r="AS716" s="125"/>
      <c r="AT716" s="41" t="str">
        <f t="shared" si="295"/>
        <v/>
      </c>
      <c r="AU716" s="125"/>
      <c r="AV716" s="181" t="str">
        <f t="shared" si="305"/>
        <v/>
      </c>
      <c r="AW716" s="125"/>
      <c r="AX716" s="41" t="str">
        <f t="shared" si="312"/>
        <v/>
      </c>
      <c r="AY716" s="125"/>
      <c r="AZ716" s="181" t="str">
        <f t="shared" si="316"/>
        <v/>
      </c>
      <c r="BA716" s="125"/>
      <c r="BB716" s="41" t="str">
        <f t="shared" si="313"/>
        <v/>
      </c>
      <c r="BC716" s="125"/>
      <c r="BD716" s="181" t="str">
        <f t="shared" si="317"/>
        <v/>
      </c>
      <c r="BE716" s="125"/>
      <c r="BF716" s="41" t="str">
        <f t="shared" si="298"/>
        <v/>
      </c>
      <c r="BG716" s="125"/>
      <c r="BH716" s="181" t="str">
        <f t="shared" si="308"/>
        <v/>
      </c>
      <c r="BJ716" s="41" t="str">
        <f t="shared" si="299"/>
        <v/>
      </c>
      <c r="BK716" s="125"/>
      <c r="BL716" s="181" t="str">
        <f t="shared" si="309"/>
        <v/>
      </c>
      <c r="BM716" s="125"/>
    </row>
    <row r="717" spans="2:65" ht="15.75" customHeight="1">
      <c r="C717" s="13"/>
      <c r="D717" s="13"/>
      <c r="E717" s="13"/>
      <c r="F717" s="13"/>
      <c r="G717" s="13"/>
      <c r="H717" s="13"/>
      <c r="I717" s="13"/>
      <c r="J717" s="13"/>
      <c r="K717" s="33"/>
      <c r="L717" s="31"/>
      <c r="M717" s="125"/>
      <c r="N717" s="125"/>
      <c r="O717" s="45"/>
      <c r="P717" s="125"/>
      <c r="Q717" s="125"/>
      <c r="R717" s="125"/>
      <c r="S717" s="125"/>
      <c r="T717" s="125"/>
      <c r="U717" s="125"/>
      <c r="V717" s="125"/>
      <c r="W717" s="125"/>
      <c r="X717" s="125"/>
      <c r="Y717" s="125"/>
      <c r="Z717" s="41" t="str">
        <f t="shared" si="290"/>
        <v/>
      </c>
      <c r="AA717" s="125"/>
      <c r="AB717" s="181" t="str">
        <f t="shared" si="300"/>
        <v/>
      </c>
      <c r="AC717" s="161"/>
      <c r="AD717" s="41" t="str">
        <f t="shared" si="310"/>
        <v/>
      </c>
      <c r="AE717" s="125"/>
      <c r="AF717" s="181" t="str">
        <f t="shared" si="314"/>
        <v/>
      </c>
      <c r="AG717" s="125"/>
      <c r="AH717" s="41" t="str">
        <f t="shared" si="311"/>
        <v/>
      </c>
      <c r="AI717" s="125"/>
      <c r="AJ717" s="181" t="str">
        <f t="shared" si="315"/>
        <v/>
      </c>
      <c r="AK717" s="161"/>
      <c r="AL717" s="41" t="str">
        <f t="shared" si="293"/>
        <v/>
      </c>
      <c r="AM717" s="125"/>
      <c r="AN717" s="181" t="str">
        <f t="shared" si="303"/>
        <v/>
      </c>
      <c r="AP717" s="41" t="str">
        <f t="shared" si="294"/>
        <v/>
      </c>
      <c r="AQ717" s="125"/>
      <c r="AR717" s="181" t="str">
        <f t="shared" si="304"/>
        <v/>
      </c>
      <c r="AS717" s="125"/>
      <c r="AT717" s="41" t="str">
        <f t="shared" si="295"/>
        <v/>
      </c>
      <c r="AU717" s="125"/>
      <c r="AV717" s="181" t="str">
        <f t="shared" si="305"/>
        <v/>
      </c>
      <c r="AW717" s="125"/>
      <c r="AX717" s="41" t="str">
        <f t="shared" si="312"/>
        <v/>
      </c>
      <c r="AY717" s="125"/>
      <c r="AZ717" s="181" t="str">
        <f t="shared" si="316"/>
        <v/>
      </c>
      <c r="BA717" s="125"/>
      <c r="BB717" s="41" t="str">
        <f t="shared" si="313"/>
        <v/>
      </c>
      <c r="BC717" s="125"/>
      <c r="BD717" s="181" t="str">
        <f t="shared" si="317"/>
        <v/>
      </c>
      <c r="BE717" s="125"/>
      <c r="BF717" s="41" t="str">
        <f t="shared" si="298"/>
        <v/>
      </c>
      <c r="BG717" s="125"/>
      <c r="BH717" s="181" t="str">
        <f t="shared" si="308"/>
        <v/>
      </c>
      <c r="BJ717" s="41" t="str">
        <f t="shared" si="299"/>
        <v/>
      </c>
      <c r="BK717" s="125"/>
      <c r="BL717" s="181" t="str">
        <f t="shared" si="309"/>
        <v/>
      </c>
      <c r="BM717" s="125"/>
    </row>
    <row r="718" spans="2:65" ht="15.75" customHeight="1">
      <c r="C718" s="13" t="s">
        <v>140</v>
      </c>
      <c r="D718" s="13"/>
      <c r="E718" s="13"/>
      <c r="F718" s="13"/>
      <c r="G718" s="13"/>
      <c r="H718" s="13"/>
      <c r="I718" s="13"/>
      <c r="J718" s="13"/>
      <c r="K718" s="33"/>
      <c r="L718" s="22" t="s">
        <v>29</v>
      </c>
      <c r="M718" s="125"/>
      <c r="N718" s="41">
        <f>SUM(N696+N704+N709+N714)</f>
        <v>1965715</v>
      </c>
      <c r="O718" s="35"/>
      <c r="P718" s="41">
        <f>SUM(P696+P704+P709+P714)</f>
        <v>2245890</v>
      </c>
      <c r="Q718" s="41"/>
      <c r="R718" s="41">
        <f>SUM(R696+R704+R709+R714)</f>
        <v>2016180</v>
      </c>
      <c r="S718" s="41"/>
      <c r="T718" s="41" t="e">
        <f>SUM(T696+T704+T709+T714)</f>
        <v>#N/A</v>
      </c>
      <c r="U718" s="41"/>
      <c r="V718" s="41">
        <f>SUM(V696+V704+V709+V714)</f>
        <v>2150110</v>
      </c>
      <c r="W718" s="41"/>
      <c r="X718" s="41">
        <f>SUM(X696+X704+X709+X714)</f>
        <v>2330862</v>
      </c>
      <c r="Y718" s="41"/>
      <c r="Z718" s="41">
        <f t="shared" si="290"/>
        <v>180752</v>
      </c>
      <c r="AA718" s="41"/>
      <c r="AB718" s="181">
        <f t="shared" si="300"/>
        <v>8.4066396602964444E-2</v>
      </c>
      <c r="AC718" s="161"/>
      <c r="AD718" s="41">
        <f t="shared" si="310"/>
        <v>84972</v>
      </c>
      <c r="AE718" s="41"/>
      <c r="AF718" s="181">
        <f t="shared" si="314"/>
        <v>3.7834444251499511E-2</v>
      </c>
      <c r="AG718" s="41"/>
      <c r="AH718" s="41">
        <f t="shared" si="311"/>
        <v>365147</v>
      </c>
      <c r="AI718" s="41"/>
      <c r="AJ718" s="181">
        <f t="shared" si="315"/>
        <v>0.18575785401240763</v>
      </c>
      <c r="AK718" s="161"/>
      <c r="AL718" s="41">
        <f t="shared" si="293"/>
        <v>314682</v>
      </c>
      <c r="AM718" s="41"/>
      <c r="AN718" s="181">
        <f t="shared" si="303"/>
        <v>0.15607832633991015</v>
      </c>
      <c r="AP718" s="41" t="str">
        <f t="shared" si="294"/>
        <v/>
      </c>
      <c r="AQ718" s="41"/>
      <c r="AR718" s="181" t="e">
        <f t="shared" si="304"/>
        <v>#N/A</v>
      </c>
      <c r="AS718" s="41"/>
      <c r="AT718" s="41" t="str">
        <f t="shared" si="295"/>
        <v/>
      </c>
      <c r="AU718" s="41"/>
      <c r="AV718" s="181" t="e">
        <f t="shared" si="305"/>
        <v>#N/A</v>
      </c>
      <c r="AW718" s="41"/>
      <c r="AX718" s="41">
        <f t="shared" si="312"/>
        <v>184395</v>
      </c>
      <c r="AY718" s="41"/>
      <c r="AZ718" s="181">
        <f t="shared" si="316"/>
        <v>9.3805561843909313E-2</v>
      </c>
      <c r="BA718" s="41"/>
      <c r="BB718" s="41">
        <f t="shared" si="313"/>
        <v>-95780</v>
      </c>
      <c r="BC718" s="41"/>
      <c r="BD718" s="181">
        <f t="shared" si="317"/>
        <v>-4.2646790359278541E-2</v>
      </c>
      <c r="BE718" s="41"/>
      <c r="BF718" s="41">
        <f t="shared" si="298"/>
        <v>133930</v>
      </c>
      <c r="BG718" s="41"/>
      <c r="BH718" s="181">
        <f t="shared" si="308"/>
        <v>6.6427600710253998E-2</v>
      </c>
      <c r="BJ718" s="41" t="str">
        <f t="shared" si="299"/>
        <v/>
      </c>
      <c r="BK718" s="41"/>
      <c r="BL718" s="181" t="e">
        <f t="shared" si="309"/>
        <v>#N/A</v>
      </c>
      <c r="BM718" s="41"/>
    </row>
    <row r="719" spans="2:65" ht="15.75" customHeight="1">
      <c r="C719" s="13"/>
      <c r="D719" s="13"/>
      <c r="E719" s="13"/>
      <c r="F719" s="13"/>
      <c r="G719" s="13"/>
      <c r="H719" s="13"/>
      <c r="I719" s="13"/>
      <c r="J719" s="13"/>
      <c r="K719" s="33"/>
      <c r="L719" s="22"/>
      <c r="M719" s="125"/>
      <c r="N719" s="125"/>
      <c r="O719" s="35"/>
      <c r="P719" s="125"/>
      <c r="Q719" s="125"/>
      <c r="R719" s="125"/>
      <c r="S719" s="125"/>
      <c r="T719" s="125"/>
      <c r="U719" s="125"/>
      <c r="V719" s="125"/>
      <c r="W719" s="125"/>
      <c r="X719" s="125"/>
      <c r="Y719" s="125"/>
      <c r="Z719" s="41" t="str">
        <f t="shared" si="290"/>
        <v/>
      </c>
      <c r="AA719" s="125"/>
      <c r="AB719" s="181" t="str">
        <f t="shared" si="300"/>
        <v/>
      </c>
      <c r="AC719" s="161"/>
      <c r="AD719" s="41" t="str">
        <f t="shared" si="310"/>
        <v/>
      </c>
      <c r="AE719" s="125"/>
      <c r="AF719" s="181" t="str">
        <f t="shared" si="314"/>
        <v/>
      </c>
      <c r="AG719" s="125"/>
      <c r="AH719" s="41" t="str">
        <f t="shared" si="311"/>
        <v/>
      </c>
      <c r="AI719" s="125"/>
      <c r="AJ719" s="181" t="str">
        <f t="shared" si="315"/>
        <v/>
      </c>
      <c r="AK719" s="161"/>
      <c r="AL719" s="41" t="str">
        <f t="shared" si="293"/>
        <v/>
      </c>
      <c r="AM719" s="125"/>
      <c r="AN719" s="181" t="str">
        <f t="shared" si="303"/>
        <v/>
      </c>
      <c r="AP719" s="41" t="str">
        <f t="shared" si="294"/>
        <v/>
      </c>
      <c r="AQ719" s="125"/>
      <c r="AR719" s="181" t="str">
        <f t="shared" si="304"/>
        <v/>
      </c>
      <c r="AS719" s="125"/>
      <c r="AT719" s="41" t="str">
        <f t="shared" si="295"/>
        <v/>
      </c>
      <c r="AU719" s="125"/>
      <c r="AV719" s="181" t="str">
        <f t="shared" si="305"/>
        <v/>
      </c>
      <c r="AW719" s="125"/>
      <c r="AX719" s="41" t="str">
        <f t="shared" si="312"/>
        <v/>
      </c>
      <c r="AY719" s="125"/>
      <c r="AZ719" s="181" t="str">
        <f t="shared" si="316"/>
        <v/>
      </c>
      <c r="BA719" s="125"/>
      <c r="BB719" s="41" t="str">
        <f t="shared" si="313"/>
        <v/>
      </c>
      <c r="BC719" s="125"/>
      <c r="BD719" s="181" t="str">
        <f t="shared" si="317"/>
        <v/>
      </c>
      <c r="BE719" s="125"/>
      <c r="BF719" s="41" t="str">
        <f t="shared" si="298"/>
        <v/>
      </c>
      <c r="BG719" s="125"/>
      <c r="BH719" s="181" t="str">
        <f t="shared" si="308"/>
        <v/>
      </c>
      <c r="BJ719" s="41" t="str">
        <f t="shared" si="299"/>
        <v/>
      </c>
      <c r="BK719" s="125"/>
      <c r="BL719" s="181" t="str">
        <f t="shared" si="309"/>
        <v/>
      </c>
      <c r="BM719" s="125"/>
    </row>
    <row r="720" spans="2:65" ht="15.75" customHeight="1">
      <c r="C720" s="13"/>
      <c r="D720" s="13"/>
      <c r="E720" s="13"/>
      <c r="F720" s="13"/>
      <c r="G720" s="13"/>
      <c r="H720" s="13"/>
      <c r="I720" s="13"/>
      <c r="J720" s="13"/>
      <c r="K720" s="33"/>
      <c r="L720" s="22"/>
      <c r="M720" s="125"/>
      <c r="N720" s="125"/>
      <c r="O720" s="35"/>
      <c r="P720" s="125"/>
      <c r="Q720" s="125"/>
      <c r="R720" s="125"/>
      <c r="S720" s="125"/>
      <c r="T720" s="125"/>
      <c r="U720" s="125"/>
      <c r="V720" s="125"/>
      <c r="W720" s="125"/>
      <c r="X720" s="125"/>
      <c r="Y720" s="125"/>
      <c r="Z720" s="41" t="str">
        <f t="shared" si="290"/>
        <v/>
      </c>
      <c r="AA720" s="125"/>
      <c r="AB720" s="181" t="str">
        <f t="shared" si="300"/>
        <v/>
      </c>
      <c r="AC720" s="161"/>
      <c r="AD720" s="41" t="str">
        <f t="shared" si="310"/>
        <v/>
      </c>
      <c r="AE720" s="125"/>
      <c r="AF720" s="181" t="str">
        <f t="shared" si="314"/>
        <v/>
      </c>
      <c r="AG720" s="125"/>
      <c r="AH720" s="41" t="str">
        <f t="shared" si="311"/>
        <v/>
      </c>
      <c r="AI720" s="125"/>
      <c r="AJ720" s="181" t="str">
        <f t="shared" si="315"/>
        <v/>
      </c>
      <c r="AK720" s="161"/>
      <c r="AL720" s="41" t="str">
        <f t="shared" si="293"/>
        <v/>
      </c>
      <c r="AM720" s="125"/>
      <c r="AN720" s="181" t="str">
        <f t="shared" si="303"/>
        <v/>
      </c>
      <c r="AP720" s="41" t="str">
        <f t="shared" si="294"/>
        <v/>
      </c>
      <c r="AQ720" s="125"/>
      <c r="AR720" s="181" t="str">
        <f t="shared" si="304"/>
        <v/>
      </c>
      <c r="AS720" s="125"/>
      <c r="AT720" s="41" t="str">
        <f t="shared" si="295"/>
        <v/>
      </c>
      <c r="AU720" s="125"/>
      <c r="AV720" s="181" t="str">
        <f t="shared" si="305"/>
        <v/>
      </c>
      <c r="AW720" s="125"/>
      <c r="AX720" s="41" t="str">
        <f t="shared" si="312"/>
        <v/>
      </c>
      <c r="AY720" s="125"/>
      <c r="AZ720" s="181" t="str">
        <f t="shared" si="316"/>
        <v/>
      </c>
      <c r="BA720" s="125"/>
      <c r="BB720" s="41" t="str">
        <f t="shared" si="313"/>
        <v/>
      </c>
      <c r="BC720" s="125"/>
      <c r="BD720" s="181" t="str">
        <f t="shared" si="317"/>
        <v/>
      </c>
      <c r="BE720" s="125"/>
      <c r="BF720" s="41" t="str">
        <f t="shared" si="298"/>
        <v/>
      </c>
      <c r="BG720" s="125"/>
      <c r="BH720" s="181" t="str">
        <f t="shared" si="308"/>
        <v/>
      </c>
      <c r="BJ720" s="41" t="str">
        <f t="shared" si="299"/>
        <v/>
      </c>
      <c r="BK720" s="125"/>
      <c r="BL720" s="181" t="str">
        <f t="shared" si="309"/>
        <v/>
      </c>
      <c r="BM720" s="125"/>
    </row>
    <row r="721" spans="1:65" ht="15.75" customHeight="1">
      <c r="C721" s="71"/>
      <c r="D721" s="13"/>
      <c r="E721" s="13"/>
      <c r="F721" s="13"/>
      <c r="G721" s="13"/>
      <c r="H721" s="13"/>
      <c r="I721" s="13"/>
      <c r="J721" s="13"/>
      <c r="K721" s="33"/>
      <c r="L721" s="22"/>
      <c r="M721" s="125"/>
      <c r="N721" s="125"/>
      <c r="O721" s="35"/>
      <c r="P721" s="125"/>
      <c r="Q721" s="125"/>
      <c r="R721" s="125"/>
      <c r="S721" s="125"/>
      <c r="T721" s="125"/>
      <c r="U721" s="125"/>
      <c r="V721" s="125"/>
      <c r="W721" s="125"/>
      <c r="X721" s="125"/>
      <c r="Y721" s="125"/>
      <c r="Z721" s="41" t="str">
        <f t="shared" si="290"/>
        <v/>
      </c>
      <c r="AA721" s="125"/>
      <c r="AB721" s="181" t="str">
        <f t="shared" si="300"/>
        <v/>
      </c>
      <c r="AC721" s="161"/>
      <c r="AD721" s="41" t="str">
        <f t="shared" si="310"/>
        <v/>
      </c>
      <c r="AE721" s="125"/>
      <c r="AF721" s="181" t="str">
        <f t="shared" si="314"/>
        <v/>
      </c>
      <c r="AG721" s="125"/>
      <c r="AH721" s="41" t="str">
        <f t="shared" si="311"/>
        <v/>
      </c>
      <c r="AI721" s="125"/>
      <c r="AJ721" s="181" t="str">
        <f t="shared" si="315"/>
        <v/>
      </c>
      <c r="AK721" s="161"/>
      <c r="AL721" s="41" t="str">
        <f t="shared" si="293"/>
        <v/>
      </c>
      <c r="AM721" s="125"/>
      <c r="AN721" s="181" t="str">
        <f t="shared" si="303"/>
        <v/>
      </c>
      <c r="AP721" s="41" t="str">
        <f t="shared" si="294"/>
        <v/>
      </c>
      <c r="AQ721" s="125"/>
      <c r="AR721" s="181" t="str">
        <f t="shared" si="304"/>
        <v/>
      </c>
      <c r="AS721" s="125"/>
      <c r="AT721" s="41" t="str">
        <f t="shared" si="295"/>
        <v/>
      </c>
      <c r="AU721" s="125"/>
      <c r="AV721" s="181" t="str">
        <f t="shared" si="305"/>
        <v/>
      </c>
      <c r="AW721" s="125"/>
      <c r="AX721" s="41" t="str">
        <f t="shared" si="312"/>
        <v/>
      </c>
      <c r="AY721" s="125"/>
      <c r="AZ721" s="181" t="str">
        <f t="shared" si="316"/>
        <v/>
      </c>
      <c r="BA721" s="125"/>
      <c r="BB721" s="41" t="str">
        <f t="shared" si="313"/>
        <v/>
      </c>
      <c r="BC721" s="125"/>
      <c r="BD721" s="181" t="str">
        <f t="shared" si="317"/>
        <v/>
      </c>
      <c r="BE721" s="125"/>
      <c r="BF721" s="41" t="str">
        <f t="shared" si="298"/>
        <v/>
      </c>
      <c r="BG721" s="125"/>
      <c r="BH721" s="181" t="str">
        <f t="shared" si="308"/>
        <v/>
      </c>
      <c r="BJ721" s="41" t="str">
        <f t="shared" si="299"/>
        <v/>
      </c>
      <c r="BK721" s="125"/>
      <c r="BL721" s="181" t="str">
        <f t="shared" si="309"/>
        <v/>
      </c>
      <c r="BM721" s="125"/>
    </row>
    <row r="722" spans="1:65" ht="15.75" customHeight="1">
      <c r="C722" s="124">
        <v>1</v>
      </c>
      <c r="D722" s="3" t="s">
        <v>330</v>
      </c>
      <c r="E722" s="13"/>
      <c r="F722" s="13"/>
      <c r="G722" s="13"/>
      <c r="H722" s="13"/>
      <c r="I722" s="13"/>
      <c r="J722" s="13"/>
      <c r="K722" s="33"/>
      <c r="L722" s="22"/>
      <c r="M722" s="125"/>
      <c r="N722" s="125"/>
      <c r="O722" s="35"/>
      <c r="P722" s="125"/>
      <c r="Q722" s="125"/>
      <c r="R722" s="125"/>
      <c r="S722" s="125"/>
      <c r="T722" s="125"/>
      <c r="U722" s="125"/>
      <c r="V722" s="125"/>
      <c r="W722" s="125"/>
      <c r="X722" s="125"/>
      <c r="Y722" s="125"/>
      <c r="Z722" s="41" t="str">
        <f>IF(AND(ISNUMBER($V722),ISNUMBER($X722)),IF((ABS($V722-$X722))&gt;0.49,$X722-$V722,0),"")</f>
        <v/>
      </c>
      <c r="AA722" s="125"/>
      <c r="AB722" s="181" t="str">
        <f t="shared" si="300"/>
        <v/>
      </c>
      <c r="AC722" s="161"/>
      <c r="AD722" s="41" t="str">
        <f t="shared" si="310"/>
        <v/>
      </c>
      <c r="AE722" s="125"/>
      <c r="AF722" s="181" t="str">
        <f t="shared" si="314"/>
        <v/>
      </c>
      <c r="AG722" s="125"/>
      <c r="AH722" s="41" t="str">
        <f t="shared" si="311"/>
        <v/>
      </c>
      <c r="AI722" s="125"/>
      <c r="AJ722" s="181" t="str">
        <f t="shared" si="315"/>
        <v/>
      </c>
      <c r="AK722" s="161"/>
      <c r="AL722" s="41" t="str">
        <f>IF(AND(ISNUMBER($R722),ISNUMBER($X722)),IF((ABS($R722-$X722))&gt;0.49,$X722-$R722,0),"")</f>
        <v/>
      </c>
      <c r="AM722" s="125"/>
      <c r="AN722" s="181" t="str">
        <f t="shared" si="303"/>
        <v/>
      </c>
      <c r="AP722" s="41" t="str">
        <f>IF(AND(ISNUMBER($T722),ISNUMBER($X722)),IF((ABS($T722-$X722))&gt;0.49,$X722-$T722,0),"")</f>
        <v/>
      </c>
      <c r="AQ722" s="125"/>
      <c r="AR722" s="181" t="str">
        <f t="shared" si="304"/>
        <v/>
      </c>
      <c r="AS722" s="125"/>
      <c r="AT722" s="41" t="str">
        <f>IF(AND(ISNUMBER($R722),ISNUMBER($T722)),IF((ABS($R722-$T722))&gt;0.49,$T722-$R722,0),"")</f>
        <v/>
      </c>
      <c r="AU722" s="125"/>
      <c r="AV722" s="181" t="str">
        <f t="shared" si="305"/>
        <v/>
      </c>
      <c r="AW722" s="125"/>
      <c r="AX722" s="41" t="str">
        <f t="shared" si="312"/>
        <v/>
      </c>
      <c r="AY722" s="125"/>
      <c r="AZ722" s="181" t="str">
        <f t="shared" si="316"/>
        <v/>
      </c>
      <c r="BA722" s="125"/>
      <c r="BB722" s="41" t="str">
        <f t="shared" si="313"/>
        <v/>
      </c>
      <c r="BC722" s="125"/>
      <c r="BD722" s="181" t="str">
        <f t="shared" si="317"/>
        <v/>
      </c>
      <c r="BE722" s="125"/>
      <c r="BF722" s="41" t="str">
        <f>IF(AND(ISNUMBER($R722),ISNUMBER($V722)),IF((ABS($R722-$V722))&gt;0.49,$V722-$R722,0),"")</f>
        <v/>
      </c>
      <c r="BG722" s="125"/>
      <c r="BH722" s="181" t="str">
        <f t="shared" si="308"/>
        <v/>
      </c>
      <c r="BJ722" s="41" t="str">
        <f>IF(AND(ISNUMBER($T722),ISNUMBER($V722)),IF((ABS($T722-$V722))&gt;0.49,$V722-$T722,0),"")</f>
        <v/>
      </c>
      <c r="BK722" s="125"/>
      <c r="BL722" s="181" t="str">
        <f t="shared" si="309"/>
        <v/>
      </c>
      <c r="BM722" s="125"/>
    </row>
    <row r="723" spans="1:65" ht="15.75" customHeight="1">
      <c r="C723" s="124">
        <v>2</v>
      </c>
      <c r="D723" s="3" t="s">
        <v>395</v>
      </c>
      <c r="E723" s="13"/>
      <c r="F723" s="13"/>
      <c r="G723" s="13"/>
      <c r="H723" s="13"/>
      <c r="I723" s="13"/>
      <c r="J723" s="13"/>
      <c r="K723" s="33"/>
      <c r="L723" s="22"/>
      <c r="M723" s="125"/>
      <c r="N723" s="125"/>
      <c r="O723" s="35"/>
      <c r="P723" s="125"/>
      <c r="Q723" s="125"/>
      <c r="R723" s="125"/>
      <c r="S723" s="125"/>
      <c r="T723" s="125"/>
      <c r="U723" s="125"/>
      <c r="V723" s="125"/>
      <c r="W723" s="125"/>
      <c r="X723" s="125"/>
      <c r="Y723" s="125"/>
      <c r="Z723" s="41"/>
      <c r="AA723" s="125"/>
      <c r="AB723" s="181" t="str">
        <f t="shared" si="300"/>
        <v/>
      </c>
      <c r="AC723" s="161"/>
      <c r="AD723" s="41"/>
      <c r="AE723" s="125"/>
      <c r="AF723" s="181" t="str">
        <f t="shared" si="314"/>
        <v/>
      </c>
      <c r="AG723" s="125"/>
      <c r="AH723" s="41"/>
      <c r="AI723" s="125"/>
      <c r="AJ723" s="181" t="str">
        <f t="shared" si="315"/>
        <v/>
      </c>
      <c r="AK723" s="161"/>
      <c r="AL723" s="41"/>
      <c r="AM723" s="125"/>
      <c r="AN723" s="181" t="str">
        <f t="shared" si="303"/>
        <v/>
      </c>
      <c r="AP723" s="41"/>
      <c r="AQ723" s="125"/>
      <c r="AR723" s="181" t="str">
        <f t="shared" si="304"/>
        <v/>
      </c>
      <c r="AS723" s="125"/>
      <c r="AT723" s="41"/>
      <c r="AU723" s="125"/>
      <c r="AV723" s="181" t="str">
        <f t="shared" si="305"/>
        <v/>
      </c>
      <c r="AW723" s="125"/>
      <c r="AX723" s="41"/>
      <c r="AY723" s="125"/>
      <c r="AZ723" s="181" t="str">
        <f t="shared" si="316"/>
        <v/>
      </c>
      <c r="BA723" s="125"/>
      <c r="BB723" s="41"/>
      <c r="BC723" s="125"/>
      <c r="BD723" s="181" t="str">
        <f t="shared" si="317"/>
        <v/>
      </c>
      <c r="BE723" s="125"/>
      <c r="BF723" s="41"/>
      <c r="BG723" s="125"/>
      <c r="BH723" s="181" t="str">
        <f t="shared" si="308"/>
        <v/>
      </c>
      <c r="BJ723" s="41"/>
      <c r="BK723" s="125"/>
      <c r="BL723" s="181" t="str">
        <f t="shared" si="309"/>
        <v/>
      </c>
      <c r="BM723" s="125"/>
    </row>
    <row r="724" spans="1:65" ht="15.75" customHeight="1">
      <c r="D724" s="3" t="s">
        <v>343</v>
      </c>
      <c r="E724" s="13"/>
      <c r="F724" s="13"/>
      <c r="G724" s="13"/>
      <c r="H724" s="13"/>
      <c r="I724" s="13"/>
      <c r="J724" s="13"/>
      <c r="K724" s="33"/>
      <c r="L724" s="22"/>
      <c r="M724" s="125"/>
      <c r="N724" s="125"/>
      <c r="O724" s="35"/>
      <c r="P724" s="125"/>
      <c r="Q724" s="125"/>
      <c r="R724" s="125"/>
      <c r="S724" s="125"/>
      <c r="T724" s="125"/>
      <c r="U724" s="125"/>
      <c r="V724" s="125"/>
      <c r="W724" s="125"/>
      <c r="X724" s="125"/>
      <c r="Y724" s="125"/>
      <c r="Z724" s="41"/>
      <c r="AA724" s="125"/>
      <c r="AB724" s="181"/>
      <c r="AC724" s="161"/>
      <c r="AD724" s="41"/>
      <c r="AE724" s="125"/>
      <c r="AF724" s="181"/>
      <c r="AG724" s="125"/>
      <c r="AH724" s="41"/>
      <c r="AI724" s="125"/>
      <c r="AJ724" s="181"/>
      <c r="AK724" s="161"/>
      <c r="AL724" s="41"/>
      <c r="AM724" s="125"/>
      <c r="AN724" s="181"/>
      <c r="AP724" s="41"/>
      <c r="AQ724" s="125"/>
      <c r="AR724" s="181"/>
      <c r="AS724" s="125"/>
      <c r="AT724" s="41"/>
      <c r="AU724" s="125"/>
      <c r="AV724" s="181"/>
      <c r="AW724" s="125"/>
      <c r="AX724" s="41"/>
      <c r="AY724" s="125"/>
      <c r="AZ724" s="181"/>
      <c r="BA724" s="125"/>
      <c r="BB724" s="41"/>
      <c r="BC724" s="125"/>
      <c r="BD724" s="181"/>
      <c r="BE724" s="125"/>
      <c r="BF724" s="41"/>
      <c r="BG724" s="125"/>
      <c r="BH724" s="181"/>
      <c r="BJ724" s="41"/>
      <c r="BK724" s="125"/>
      <c r="BL724" s="181"/>
      <c r="BM724" s="125"/>
    </row>
    <row r="725" spans="1:65" ht="15.75" customHeight="1">
      <c r="C725" s="124">
        <v>3</v>
      </c>
      <c r="D725" s="3" t="s">
        <v>386</v>
      </c>
      <c r="E725" s="13"/>
      <c r="F725" s="13"/>
      <c r="G725" s="13"/>
      <c r="H725" s="13"/>
      <c r="I725" s="13"/>
      <c r="J725" s="13"/>
      <c r="K725" s="33"/>
      <c r="L725" s="22"/>
      <c r="M725" s="125"/>
      <c r="N725" s="125"/>
      <c r="O725" s="35"/>
      <c r="P725" s="125"/>
      <c r="Q725" s="125"/>
      <c r="R725" s="125"/>
      <c r="S725" s="125"/>
      <c r="T725" s="125"/>
      <c r="U725" s="125"/>
      <c r="V725" s="125"/>
      <c r="W725" s="125"/>
      <c r="X725" s="125"/>
      <c r="Y725" s="125"/>
      <c r="Z725" s="41"/>
      <c r="AA725" s="125"/>
      <c r="AB725" s="181"/>
      <c r="AC725" s="161"/>
      <c r="AD725" s="41"/>
      <c r="AE725" s="125"/>
      <c r="AF725" s="181"/>
      <c r="AG725" s="125"/>
      <c r="AH725" s="41"/>
      <c r="AI725" s="125"/>
      <c r="AJ725" s="181"/>
      <c r="AK725" s="161"/>
      <c r="AL725" s="41"/>
      <c r="AM725" s="125"/>
      <c r="AN725" s="181"/>
      <c r="AP725" s="41"/>
      <c r="AQ725" s="125"/>
      <c r="AR725" s="181"/>
      <c r="AS725" s="125"/>
      <c r="AT725" s="41"/>
      <c r="AU725" s="125"/>
      <c r="AV725" s="181"/>
      <c r="AW725" s="125"/>
      <c r="AX725" s="41"/>
      <c r="AY725" s="125"/>
      <c r="AZ725" s="181"/>
      <c r="BA725" s="125"/>
      <c r="BB725" s="41"/>
      <c r="BC725" s="125"/>
      <c r="BD725" s="181"/>
      <c r="BE725" s="125"/>
      <c r="BF725" s="41"/>
      <c r="BG725" s="125"/>
      <c r="BH725" s="181"/>
      <c r="BJ725" s="41"/>
      <c r="BK725" s="125"/>
      <c r="BL725" s="181"/>
      <c r="BM725" s="125"/>
    </row>
    <row r="726" spans="1:65" ht="15.75" customHeight="1">
      <c r="C726" s="124"/>
      <c r="E726" s="13"/>
      <c r="F726" s="13"/>
      <c r="G726" s="13"/>
      <c r="H726" s="13"/>
      <c r="I726" s="13"/>
      <c r="J726" s="13"/>
      <c r="K726" s="33"/>
      <c r="L726" s="22"/>
      <c r="M726" s="125"/>
      <c r="N726" s="125"/>
      <c r="O726" s="35"/>
      <c r="P726" s="125"/>
      <c r="Q726" s="125"/>
      <c r="R726" s="125"/>
      <c r="S726" s="125"/>
      <c r="T726" s="125"/>
      <c r="U726" s="125"/>
      <c r="V726" s="125"/>
      <c r="W726" s="125"/>
      <c r="X726" s="125"/>
      <c r="Y726" s="125"/>
      <c r="Z726" s="41"/>
      <c r="AA726" s="125"/>
      <c r="AB726" s="181"/>
      <c r="AC726" s="161"/>
      <c r="AD726" s="41"/>
      <c r="AE726" s="125"/>
      <c r="AF726" s="181"/>
      <c r="AG726" s="125"/>
      <c r="AH726" s="41"/>
      <c r="AI726" s="125"/>
      <c r="AJ726" s="181"/>
      <c r="AK726" s="161"/>
      <c r="AL726" s="41"/>
      <c r="AM726" s="125"/>
      <c r="AN726" s="181"/>
      <c r="AP726" s="41"/>
      <c r="AQ726" s="125"/>
      <c r="AR726" s="181"/>
      <c r="AS726" s="125"/>
      <c r="AT726" s="41"/>
      <c r="AU726" s="125"/>
      <c r="AV726" s="181"/>
      <c r="AW726" s="125"/>
      <c r="AX726" s="41"/>
      <c r="AY726" s="125"/>
      <c r="AZ726" s="181"/>
      <c r="BA726" s="125"/>
      <c r="BB726" s="41"/>
      <c r="BC726" s="125"/>
      <c r="BD726" s="181"/>
      <c r="BE726" s="125"/>
      <c r="BF726" s="41"/>
      <c r="BG726" s="125"/>
      <c r="BH726" s="181"/>
      <c r="BJ726" s="41"/>
      <c r="BK726" s="125"/>
      <c r="BL726" s="181"/>
      <c r="BM726" s="125"/>
    </row>
    <row r="727" spans="1:65" ht="15.75" customHeight="1">
      <c r="C727" s="33"/>
      <c r="D727" s="13"/>
      <c r="E727" s="13"/>
      <c r="F727" s="13"/>
      <c r="G727" s="13"/>
      <c r="H727" s="13"/>
      <c r="I727" s="13"/>
      <c r="J727" s="13"/>
      <c r="K727" s="33"/>
      <c r="L727" s="22"/>
      <c r="M727" s="125"/>
      <c r="N727" s="125"/>
      <c r="O727" s="80"/>
      <c r="P727" s="125"/>
      <c r="Q727" s="125"/>
      <c r="R727" s="125"/>
      <c r="S727" s="125"/>
      <c r="T727" s="125"/>
      <c r="U727" s="125"/>
      <c r="V727" s="125"/>
      <c r="W727" s="125"/>
      <c r="X727" s="125"/>
      <c r="Y727" s="125"/>
      <c r="Z727" s="41" t="str">
        <f t="shared" ref="Z727:Z766" si="318">IF(AND(ISNUMBER($V727),ISNUMBER($X727)),IF((ABS($V727-$X727))&gt;0.49,$X727-$V727,0),"")</f>
        <v/>
      </c>
      <c r="AA727" s="125"/>
      <c r="AB727" s="181" t="str">
        <f t="shared" ref="AB727:AB766" si="319">IF($V727="","",  IF($X727="","", IF($V727=0,"---",(IF(ISERROR(($X727/$V727)-1),"---",($X727/$V727)-1) ))))</f>
        <v/>
      </c>
      <c r="AC727" s="161"/>
      <c r="AD727" s="41" t="str">
        <f t="shared" ref="AD727:AD766" si="320">IF(AND(ISNUMBER($P727),ISNUMBER($X727)),IF((ABS($P727-$X727))&gt;0.49,$X727-$P727,0),"")</f>
        <v/>
      </c>
      <c r="AE727" s="125"/>
      <c r="AF727" s="181" t="str">
        <f t="shared" ref="AF727:AF766" si="321">IF($P727="","",  IF($X727="","", IF($P727=0,"---",(IF(ISERROR(($X727/$P727)-1),"---",($X727/$P727)-1) ))))</f>
        <v/>
      </c>
      <c r="AG727" s="125"/>
      <c r="AH727" s="41" t="str">
        <f t="shared" ref="AH727:AH766" si="322">IF(AND(ISNUMBER($N727),ISNUMBER($X727)),IF((ABS($N727-$X727))&gt;0.49,$X727-$N727,0),"")</f>
        <v/>
      </c>
      <c r="AI727" s="125"/>
      <c r="AJ727" s="181" t="str">
        <f t="shared" ref="AJ727:AJ766" si="323">IF($N727="","",  IF($X727="","", IF($N727=0,"---",(IF(ISERROR(($X727/$N727)-1),"---",($X727/$N727)-1) ))))</f>
        <v/>
      </c>
      <c r="AK727" s="161"/>
      <c r="AL727" s="41" t="str">
        <f t="shared" ref="AL727:AL766" si="324">IF(AND(ISNUMBER($R727),ISNUMBER($X727)),IF((ABS($R727-$X727))&gt;0.49,$X727-$R727,0),"")</f>
        <v/>
      </c>
      <c r="AM727" s="125"/>
      <c r="AN727" s="181" t="str">
        <f t="shared" ref="AN727:AN766" si="325">IF($R727="","",  IF($X727="","", IF($R727=0,"---",(IF(ISERROR(($X727/$R727)-1),"---",($X727/$R727)-1) ))))</f>
        <v/>
      </c>
      <c r="AP727" s="41" t="str">
        <f t="shared" ref="AP727:AP766" si="326">IF(AND(ISNUMBER($T727),ISNUMBER($X727)),IF((ABS($T727-$X727))&gt;0.49,$X727-$T727,0),"")</f>
        <v/>
      </c>
      <c r="AQ727" s="125"/>
      <c r="AR727" s="181" t="str">
        <f t="shared" ref="AR727:AR766" si="327">IF($T727="","",  IF($X727="","", IF($T727=0,"---",(IF(ISERROR(($X727/$T727)-1),"---",($X727/$T727)-1) ))))</f>
        <v/>
      </c>
      <c r="AS727" s="125"/>
      <c r="AT727" s="41" t="str">
        <f t="shared" ref="AT727:AT766" si="328">IF(AND(ISNUMBER($R727),ISNUMBER($T727)),IF((ABS($R727-$T727))&gt;0.49,$T727-$R727,0),"")</f>
        <v/>
      </c>
      <c r="AU727" s="125"/>
      <c r="AV727" s="181" t="str">
        <f t="shared" ref="AV727:AV766" si="329">IF($R727="","",  IF($T727="","", IF($R727=0,"---",(IF(ISERROR(($T727/$R727)-1),"---",($T727/$R727)-1) ))))</f>
        <v/>
      </c>
      <c r="AW727" s="125"/>
      <c r="AX727" s="41" t="str">
        <f t="shared" ref="AX727:AX766" si="330">IF(AND(ISNUMBER($N727),ISNUMBER($V727)),IF((ABS($N727-$V727))&gt;0.49,$V727-$N727,0),"")</f>
        <v/>
      </c>
      <c r="AY727" s="125"/>
      <c r="AZ727" s="181" t="str">
        <f t="shared" ref="AZ727:AZ766" si="331">IF($N727="","",  IF($V727="","", IF($N727=0,"---",(IF(ISERROR(($V727/$N727)-1),"---",($V727/$N727)-1) ))))</f>
        <v/>
      </c>
      <c r="BA727" s="125"/>
      <c r="BB727" s="41" t="str">
        <f t="shared" ref="BB727:BB766" si="332">IF(AND(ISNUMBER($P727),ISNUMBER($V727)),IF((ABS($P727-$V727))&gt;0.49,$V727-$P727,0),"")</f>
        <v/>
      </c>
      <c r="BC727" s="125"/>
      <c r="BD727" s="181" t="str">
        <f t="shared" ref="BD727:BD766" si="333">IF($P727="","",  IF($V727="","", IF($P727=0,"---",(IF(ISERROR(($V727/$P727)-1),"---",($V727/$P727)-1) ))))</f>
        <v/>
      </c>
      <c r="BE727" s="125"/>
      <c r="BF727" s="41" t="str">
        <f t="shared" ref="BF727:BF766" si="334">IF(AND(ISNUMBER($R727),ISNUMBER($V727)),IF((ABS($R727-$V727))&gt;0.49,$V727-$R727,0),"")</f>
        <v/>
      </c>
      <c r="BG727" s="125"/>
      <c r="BH727" s="181" t="str">
        <f t="shared" ref="BH727:BH766" si="335">IF($R727="","",  IF($V727="","", IF($R727=0,"---",(IF(ISERROR(($V727/$R727)-1),"---",($V727/$R727)-1) ))))</f>
        <v/>
      </c>
      <c r="BJ727" s="41" t="str">
        <f t="shared" ref="BJ727:BJ766" si="336">IF(AND(ISNUMBER($T727),ISNUMBER($V727)),IF((ABS($T727-$V727))&gt;0.49,$V727-$T727,0),"")</f>
        <v/>
      </c>
      <c r="BK727" s="125"/>
      <c r="BL727" s="181" t="str">
        <f t="shared" ref="BL727:BL766" si="337">IF($T727="","",  IF($V727="","", IF($T727=0,"---",(IF(ISERROR(($V727/$T727)-1),"---",($V727/$T727)-1) ))))</f>
        <v/>
      </c>
      <c r="BM727" s="125"/>
    </row>
    <row r="728" spans="1:65" ht="15.75" customHeight="1">
      <c r="B728" s="231">
        <v>300</v>
      </c>
      <c r="C728" s="16" t="s">
        <v>99</v>
      </c>
      <c r="D728" s="53"/>
      <c r="E728" s="53"/>
      <c r="F728" s="53"/>
      <c r="G728" s="53"/>
      <c r="H728" s="53"/>
      <c r="I728" s="53"/>
      <c r="J728" s="53"/>
      <c r="K728" s="38"/>
      <c r="L728" s="29" t="s">
        <v>33</v>
      </c>
      <c r="M728" s="133"/>
      <c r="N728" s="82">
        <f>VLOOKUP($B728,'[1]09-10-11'!$A$4:$EA$400,MATCH(N$2, '[1]09-10-11'!$A$4:$EA$4, 0))</f>
        <v>2187</v>
      </c>
      <c r="O728" s="83"/>
      <c r="P728" s="82">
        <f>VLOOKUP($B728,'[1]09-10-11'!$A$4:$EA$400,MATCH(P$2, '[1]09-10-11'!$A$4:$EA$4, 0))</f>
        <v>0</v>
      </c>
      <c r="Q728" s="82"/>
      <c r="R728" s="82">
        <f>VLOOKUP($B728,'[1]09-10-11'!$A$4:$EA$400,MATCH(R$2, '[1]09-10-11'!$A$4:$EA$4, 0))</f>
        <v>0</v>
      </c>
      <c r="S728" s="82"/>
      <c r="T728" s="82" t="e">
        <f>VLOOKUP($B728,'[1]09-10-11'!$A$4:$EA$400,MATCH(T$2, '[1]09-10-11'!$A$4:$EA$4, 0))</f>
        <v>#N/A</v>
      </c>
      <c r="U728" s="82"/>
      <c r="V728" s="82">
        <f>VLOOKUP($B728,'[1]09-10-11'!$A$4:$EA$400,MATCH(V$2, '[1]09-10-11'!$A$4:$EA$4, 0))</f>
        <v>0</v>
      </c>
      <c r="W728" s="82"/>
      <c r="X728" s="82">
        <f>VLOOKUP($B728,'[1]09-10-11'!$A$4:$EA$400,MATCH(X$2, '[1]09-10-11'!$A$4:$EA$4, 0))</f>
        <v>0</v>
      </c>
      <c r="Y728" s="82"/>
      <c r="Z728" s="82">
        <f t="shared" si="318"/>
        <v>0</v>
      </c>
      <c r="AA728" s="82"/>
      <c r="AB728" s="186" t="str">
        <f t="shared" si="319"/>
        <v>---</v>
      </c>
      <c r="AC728" s="159"/>
      <c r="AD728" s="82">
        <f t="shared" si="320"/>
        <v>0</v>
      </c>
      <c r="AE728" s="82"/>
      <c r="AF728" s="186" t="str">
        <f t="shared" si="321"/>
        <v>---</v>
      </c>
      <c r="AG728" s="173"/>
      <c r="AH728" s="82">
        <f t="shared" si="322"/>
        <v>-2187</v>
      </c>
      <c r="AI728" s="82"/>
      <c r="AJ728" s="185">
        <f t="shared" si="323"/>
        <v>-1</v>
      </c>
      <c r="AK728" s="159"/>
      <c r="AL728" s="173">
        <f t="shared" si="324"/>
        <v>0</v>
      </c>
      <c r="AM728" s="173"/>
      <c r="AN728" s="186" t="str">
        <f t="shared" si="325"/>
        <v>---</v>
      </c>
      <c r="AP728" s="173" t="str">
        <f t="shared" si="326"/>
        <v/>
      </c>
      <c r="AQ728" s="173"/>
      <c r="AR728" s="186" t="e">
        <f t="shared" si="327"/>
        <v>#N/A</v>
      </c>
      <c r="AS728" s="173"/>
      <c r="AT728" s="82" t="str">
        <f t="shared" si="328"/>
        <v/>
      </c>
      <c r="AU728" s="82"/>
      <c r="AV728" s="186" t="e">
        <f t="shared" si="329"/>
        <v>#N/A</v>
      </c>
      <c r="AW728" s="173"/>
      <c r="AX728" s="82">
        <f t="shared" si="330"/>
        <v>-2187</v>
      </c>
      <c r="AY728" s="82"/>
      <c r="AZ728" s="186">
        <f t="shared" si="331"/>
        <v>-1</v>
      </c>
      <c r="BA728" s="173"/>
      <c r="BB728" s="82">
        <f t="shared" si="332"/>
        <v>0</v>
      </c>
      <c r="BC728" s="82"/>
      <c r="BD728" s="186" t="str">
        <f t="shared" si="333"/>
        <v>---</v>
      </c>
      <c r="BE728" s="173"/>
      <c r="BF728" s="173">
        <f t="shared" si="334"/>
        <v>0</v>
      </c>
      <c r="BG728" s="173"/>
      <c r="BH728" s="186" t="str">
        <f t="shared" si="335"/>
        <v>---</v>
      </c>
      <c r="BJ728" s="173" t="str">
        <f t="shared" si="336"/>
        <v/>
      </c>
      <c r="BK728" s="173"/>
      <c r="BL728" s="186" t="e">
        <f t="shared" si="337"/>
        <v>#N/A</v>
      </c>
      <c r="BM728" s="173"/>
    </row>
    <row r="729" spans="1:65" ht="15.75" customHeight="1">
      <c r="B729" s="231"/>
      <c r="C729" s="13"/>
      <c r="D729" s="13"/>
      <c r="E729" s="13"/>
      <c r="F729" s="13"/>
      <c r="G729" s="13"/>
      <c r="H729" s="13"/>
      <c r="I729" s="13"/>
      <c r="J729" s="13"/>
      <c r="K729" s="23"/>
      <c r="L729" s="25"/>
      <c r="M729" s="125"/>
      <c r="N729" s="125"/>
      <c r="O729" s="45"/>
      <c r="P729" s="125"/>
      <c r="Q729" s="125"/>
      <c r="R729" s="125"/>
      <c r="S729" s="125"/>
      <c r="T729" s="125"/>
      <c r="U729" s="125"/>
      <c r="V729" s="125"/>
      <c r="W729" s="125"/>
      <c r="X729" s="125"/>
      <c r="Y729" s="125"/>
      <c r="Z729" s="41" t="str">
        <f t="shared" si="318"/>
        <v/>
      </c>
      <c r="AA729" s="125"/>
      <c r="AB729" s="181" t="str">
        <f t="shared" si="319"/>
        <v/>
      </c>
      <c r="AC729" s="161"/>
      <c r="AD729" s="41" t="str">
        <f t="shared" si="320"/>
        <v/>
      </c>
      <c r="AE729" s="125"/>
      <c r="AF729" s="181" t="str">
        <f t="shared" si="321"/>
        <v/>
      </c>
      <c r="AG729" s="125"/>
      <c r="AH729" s="41" t="str">
        <f t="shared" si="322"/>
        <v/>
      </c>
      <c r="AI729" s="125"/>
      <c r="AJ729" s="181" t="str">
        <f t="shared" si="323"/>
        <v/>
      </c>
      <c r="AK729" s="161"/>
      <c r="AL729" s="41" t="str">
        <f t="shared" si="324"/>
        <v/>
      </c>
      <c r="AM729" s="125"/>
      <c r="AN729" s="181" t="str">
        <f t="shared" si="325"/>
        <v/>
      </c>
      <c r="AP729" s="41" t="str">
        <f t="shared" si="326"/>
        <v/>
      </c>
      <c r="AQ729" s="125"/>
      <c r="AR729" s="181" t="str">
        <f t="shared" si="327"/>
        <v/>
      </c>
      <c r="AS729" s="125"/>
      <c r="AT729" s="41" t="str">
        <f t="shared" si="328"/>
        <v/>
      </c>
      <c r="AU729" s="125"/>
      <c r="AV729" s="181" t="str">
        <f t="shared" si="329"/>
        <v/>
      </c>
      <c r="AW729" s="125"/>
      <c r="AX729" s="41" t="str">
        <f t="shared" si="330"/>
        <v/>
      </c>
      <c r="AY729" s="125"/>
      <c r="AZ729" s="181" t="str">
        <f t="shared" si="331"/>
        <v/>
      </c>
      <c r="BA729" s="125"/>
      <c r="BB729" s="41" t="str">
        <f t="shared" si="332"/>
        <v/>
      </c>
      <c r="BC729" s="125"/>
      <c r="BD729" s="181" t="str">
        <f t="shared" si="333"/>
        <v/>
      </c>
      <c r="BE729" s="125"/>
      <c r="BF729" s="41" t="str">
        <f t="shared" si="334"/>
        <v/>
      </c>
      <c r="BG729" s="125"/>
      <c r="BH729" s="181" t="str">
        <f t="shared" si="335"/>
        <v/>
      </c>
      <c r="BJ729" s="41" t="str">
        <f t="shared" si="336"/>
        <v/>
      </c>
      <c r="BK729" s="125"/>
      <c r="BL729" s="181" t="str">
        <f t="shared" si="337"/>
        <v/>
      </c>
      <c r="BM729" s="125"/>
    </row>
    <row r="730" spans="1:65" ht="15.75" customHeight="1">
      <c r="B730" s="231"/>
      <c r="C730" s="4"/>
      <c r="D730" s="13"/>
      <c r="E730" s="13"/>
      <c r="F730" s="13"/>
      <c r="G730" s="13"/>
      <c r="H730" s="13"/>
      <c r="I730" s="13"/>
      <c r="J730" s="13"/>
      <c r="K730" s="23"/>
      <c r="L730" s="25"/>
      <c r="M730" s="125"/>
      <c r="N730" s="125"/>
      <c r="O730" s="45"/>
      <c r="P730" s="125"/>
      <c r="Q730" s="125"/>
      <c r="R730" s="125"/>
      <c r="S730" s="125"/>
      <c r="T730" s="125"/>
      <c r="U730" s="125"/>
      <c r="V730" s="125"/>
      <c r="W730" s="125"/>
      <c r="X730" s="125"/>
      <c r="Y730" s="125"/>
      <c r="Z730" s="41" t="str">
        <f t="shared" si="318"/>
        <v/>
      </c>
      <c r="AA730" s="125"/>
      <c r="AB730" s="181" t="str">
        <f t="shared" si="319"/>
        <v/>
      </c>
      <c r="AC730" s="161"/>
      <c r="AD730" s="41" t="str">
        <f t="shared" si="320"/>
        <v/>
      </c>
      <c r="AE730" s="125"/>
      <c r="AF730" s="181" t="str">
        <f t="shared" si="321"/>
        <v/>
      </c>
      <c r="AG730" s="125"/>
      <c r="AH730" s="41" t="str">
        <f t="shared" si="322"/>
        <v/>
      </c>
      <c r="AI730" s="125"/>
      <c r="AJ730" s="181" t="str">
        <f t="shared" si="323"/>
        <v/>
      </c>
      <c r="AK730" s="161"/>
      <c r="AL730" s="41" t="str">
        <f t="shared" si="324"/>
        <v/>
      </c>
      <c r="AM730" s="125"/>
      <c r="AN730" s="181" t="str">
        <f t="shared" si="325"/>
        <v/>
      </c>
      <c r="AP730" s="41" t="str">
        <f t="shared" si="326"/>
        <v/>
      </c>
      <c r="AQ730" s="125"/>
      <c r="AR730" s="181" t="str">
        <f t="shared" si="327"/>
        <v/>
      </c>
      <c r="AS730" s="125"/>
      <c r="AT730" s="41" t="str">
        <f t="shared" si="328"/>
        <v/>
      </c>
      <c r="AU730" s="125"/>
      <c r="AV730" s="181" t="str">
        <f t="shared" si="329"/>
        <v/>
      </c>
      <c r="AW730" s="125"/>
      <c r="AX730" s="41" t="str">
        <f t="shared" si="330"/>
        <v/>
      </c>
      <c r="AY730" s="125"/>
      <c r="AZ730" s="181" t="str">
        <f t="shared" si="331"/>
        <v/>
      </c>
      <c r="BA730" s="125"/>
      <c r="BB730" s="41" t="str">
        <f t="shared" si="332"/>
        <v/>
      </c>
      <c r="BC730" s="125"/>
      <c r="BD730" s="181" t="str">
        <f t="shared" si="333"/>
        <v/>
      </c>
      <c r="BE730" s="125"/>
      <c r="BF730" s="41" t="str">
        <f t="shared" si="334"/>
        <v/>
      </c>
      <c r="BG730" s="125"/>
      <c r="BH730" s="181" t="str">
        <f t="shared" si="335"/>
        <v/>
      </c>
      <c r="BJ730" s="41" t="str">
        <f t="shared" si="336"/>
        <v/>
      </c>
      <c r="BK730" s="125"/>
      <c r="BL730" s="181" t="str">
        <f t="shared" si="337"/>
        <v/>
      </c>
      <c r="BM730" s="125"/>
    </row>
    <row r="731" spans="1:65" ht="15.75" customHeight="1">
      <c r="B731" s="231"/>
      <c r="C731" s="16" t="s">
        <v>154</v>
      </c>
      <c r="D731" s="53"/>
      <c r="E731" s="53"/>
      <c r="F731" s="53"/>
      <c r="G731" s="53"/>
      <c r="H731" s="53"/>
      <c r="I731" s="53"/>
      <c r="J731" s="53"/>
      <c r="K731" s="23"/>
      <c r="L731" s="66"/>
      <c r="M731" s="125"/>
      <c r="N731" s="125"/>
      <c r="O731" s="45"/>
      <c r="P731" s="125"/>
      <c r="Q731" s="125"/>
      <c r="R731" s="125"/>
      <c r="S731" s="125"/>
      <c r="T731" s="125"/>
      <c r="U731" s="125"/>
      <c r="V731" s="125"/>
      <c r="W731" s="125"/>
      <c r="X731" s="125"/>
      <c r="Y731" s="125"/>
      <c r="Z731" s="41" t="str">
        <f t="shared" si="318"/>
        <v/>
      </c>
      <c r="AA731" s="125"/>
      <c r="AB731" s="181" t="str">
        <f t="shared" si="319"/>
        <v/>
      </c>
      <c r="AC731" s="161"/>
      <c r="AD731" s="41" t="str">
        <f t="shared" si="320"/>
        <v/>
      </c>
      <c r="AE731" s="125"/>
      <c r="AF731" s="181" t="str">
        <f t="shared" si="321"/>
        <v/>
      </c>
      <c r="AG731" s="125"/>
      <c r="AH731" s="41" t="str">
        <f t="shared" si="322"/>
        <v/>
      </c>
      <c r="AI731" s="125"/>
      <c r="AJ731" s="181" t="str">
        <f t="shared" si="323"/>
        <v/>
      </c>
      <c r="AK731" s="161"/>
      <c r="AL731" s="41" t="str">
        <f t="shared" si="324"/>
        <v/>
      </c>
      <c r="AM731" s="125"/>
      <c r="AN731" s="181" t="str">
        <f t="shared" si="325"/>
        <v/>
      </c>
      <c r="AP731" s="41" t="str">
        <f t="shared" si="326"/>
        <v/>
      </c>
      <c r="AQ731" s="125"/>
      <c r="AR731" s="181" t="str">
        <f t="shared" si="327"/>
        <v/>
      </c>
      <c r="AS731" s="125"/>
      <c r="AT731" s="41" t="str">
        <f t="shared" si="328"/>
        <v/>
      </c>
      <c r="AU731" s="125"/>
      <c r="AV731" s="181" t="str">
        <f t="shared" si="329"/>
        <v/>
      </c>
      <c r="AW731" s="125"/>
      <c r="AX731" s="41" t="str">
        <f t="shared" si="330"/>
        <v/>
      </c>
      <c r="AY731" s="125"/>
      <c r="AZ731" s="181" t="str">
        <f t="shared" si="331"/>
        <v/>
      </c>
      <c r="BA731" s="125"/>
      <c r="BB731" s="41" t="str">
        <f t="shared" si="332"/>
        <v/>
      </c>
      <c r="BC731" s="125"/>
      <c r="BD731" s="181" t="str">
        <f t="shared" si="333"/>
        <v/>
      </c>
      <c r="BE731" s="125"/>
      <c r="BF731" s="41" t="str">
        <f t="shared" si="334"/>
        <v/>
      </c>
      <c r="BG731" s="125"/>
      <c r="BH731" s="181" t="str">
        <f t="shared" si="335"/>
        <v/>
      </c>
      <c r="BJ731" s="41" t="str">
        <f t="shared" si="336"/>
        <v/>
      </c>
      <c r="BK731" s="125"/>
      <c r="BL731" s="181" t="str">
        <f t="shared" si="337"/>
        <v/>
      </c>
      <c r="BM731" s="125"/>
    </row>
    <row r="732" spans="1:65" ht="15.75" customHeight="1">
      <c r="C732" s="13"/>
      <c r="D732" s="13"/>
      <c r="E732" s="13"/>
      <c r="F732" s="13"/>
      <c r="G732" s="13"/>
      <c r="H732" s="13"/>
      <c r="I732" s="13"/>
      <c r="J732" s="13"/>
      <c r="K732" s="23"/>
      <c r="L732" s="66"/>
      <c r="M732" s="125"/>
      <c r="N732" s="125"/>
      <c r="O732" s="45"/>
      <c r="P732" s="125"/>
      <c r="Q732" s="125"/>
      <c r="R732" s="125"/>
      <c r="S732" s="125"/>
      <c r="T732" s="125"/>
      <c r="U732" s="125"/>
      <c r="V732" s="125"/>
      <c r="W732" s="125"/>
      <c r="X732" s="125"/>
      <c r="Y732" s="125"/>
      <c r="Z732" s="41" t="str">
        <f t="shared" si="318"/>
        <v/>
      </c>
      <c r="AA732" s="125"/>
      <c r="AB732" s="181" t="str">
        <f t="shared" si="319"/>
        <v/>
      </c>
      <c r="AC732" s="161"/>
      <c r="AD732" s="41" t="str">
        <f t="shared" si="320"/>
        <v/>
      </c>
      <c r="AE732" s="125"/>
      <c r="AF732" s="181" t="str">
        <f t="shared" si="321"/>
        <v/>
      </c>
      <c r="AG732" s="125"/>
      <c r="AH732" s="41" t="str">
        <f t="shared" si="322"/>
        <v/>
      </c>
      <c r="AI732" s="125"/>
      <c r="AJ732" s="181" t="str">
        <f t="shared" si="323"/>
        <v/>
      </c>
      <c r="AK732" s="161"/>
      <c r="AL732" s="100" t="str">
        <f t="shared" si="324"/>
        <v/>
      </c>
      <c r="AM732" s="125"/>
      <c r="AN732" s="183" t="str">
        <f t="shared" si="325"/>
        <v/>
      </c>
      <c r="AP732" s="41" t="str">
        <f t="shared" si="326"/>
        <v/>
      </c>
      <c r="AQ732" s="125"/>
      <c r="AR732" s="183" t="str">
        <f t="shared" si="327"/>
        <v/>
      </c>
      <c r="AS732" s="125"/>
      <c r="AT732" s="41" t="str">
        <f t="shared" si="328"/>
        <v/>
      </c>
      <c r="AU732" s="125"/>
      <c r="AV732" s="181" t="str">
        <f t="shared" si="329"/>
        <v/>
      </c>
      <c r="AW732" s="125"/>
      <c r="AX732" s="41" t="str">
        <f t="shared" si="330"/>
        <v/>
      </c>
      <c r="AY732" s="125"/>
      <c r="AZ732" s="181" t="str">
        <f t="shared" si="331"/>
        <v/>
      </c>
      <c r="BA732" s="125"/>
      <c r="BB732" s="41" t="str">
        <f t="shared" si="332"/>
        <v/>
      </c>
      <c r="BC732" s="125"/>
      <c r="BD732" s="181" t="str">
        <f t="shared" si="333"/>
        <v/>
      </c>
      <c r="BE732" s="125"/>
      <c r="BF732" s="100" t="str">
        <f t="shared" si="334"/>
        <v/>
      </c>
      <c r="BG732" s="125"/>
      <c r="BH732" s="183" t="str">
        <f t="shared" si="335"/>
        <v/>
      </c>
      <c r="BJ732" s="41" t="str">
        <f t="shared" si="336"/>
        <v/>
      </c>
      <c r="BK732" s="125"/>
      <c r="BL732" s="183" t="str">
        <f t="shared" si="337"/>
        <v/>
      </c>
      <c r="BM732" s="125"/>
    </row>
    <row r="733" spans="1:65" ht="15.75" customHeight="1">
      <c r="A733" s="60"/>
      <c r="B733" s="231">
        <v>301</v>
      </c>
      <c r="C733" s="55">
        <v>1</v>
      </c>
      <c r="D733" s="6" t="s">
        <v>236</v>
      </c>
      <c r="E733" s="13"/>
      <c r="F733" s="13"/>
      <c r="G733" s="13"/>
      <c r="H733" s="13"/>
      <c r="I733" s="13"/>
      <c r="J733" s="13"/>
      <c r="K733" s="23"/>
      <c r="L733" s="66" t="s">
        <v>33</v>
      </c>
      <c r="M733" s="125"/>
      <c r="N733" s="41">
        <f>VLOOKUP($B733,'[1]09-10-11'!$A$4:$EA$400,MATCH(N$2, '[1]09-10-11'!$A$4:$EA$4, 0))</f>
        <v>-28000</v>
      </c>
      <c r="O733" s="35"/>
      <c r="P733" s="41">
        <f>VLOOKUP($B733,'[1]09-10-11'!$A$4:$EA$400,MATCH(P$2, '[1]09-10-11'!$A$4:$EA$4, 0))</f>
        <v>-28000</v>
      </c>
      <c r="Q733" s="41"/>
      <c r="R733" s="41">
        <f>VLOOKUP($B733,'[1]09-10-11'!$A$4:$EA$400,MATCH(R$2, '[1]09-10-11'!$A$4:$EA$4, 0))</f>
        <v>-28000</v>
      </c>
      <c r="S733" s="41"/>
      <c r="T733" s="41" t="e">
        <f>VLOOKUP($B733,'[1]09-10-11'!$A$4:$EA$400,MATCH(T$2, '[1]09-10-11'!$A$4:$EA$4, 0))</f>
        <v>#N/A</v>
      </c>
      <c r="U733" s="41"/>
      <c r="V733" s="41">
        <f>VLOOKUP($B733,'[1]09-10-11'!$A$4:$EA$400,MATCH(V$2, '[1]09-10-11'!$A$4:$EA$4, 0))</f>
        <v>-28000</v>
      </c>
      <c r="W733" s="41"/>
      <c r="X733" s="41">
        <f>VLOOKUP($B733,'[1]09-10-11'!$A$4:$EA$400,MATCH(X$2, '[1]09-10-11'!$A$4:$EA$4, 0))</f>
        <v>-28000</v>
      </c>
      <c r="Y733" s="41"/>
      <c r="Z733" s="41">
        <f t="shared" si="318"/>
        <v>0</v>
      </c>
      <c r="AA733" s="41"/>
      <c r="AB733" s="181">
        <f t="shared" si="319"/>
        <v>0</v>
      </c>
      <c r="AC733" s="161"/>
      <c r="AD733" s="41">
        <f t="shared" si="320"/>
        <v>0</v>
      </c>
      <c r="AE733" s="41"/>
      <c r="AF733" s="181">
        <f t="shared" si="321"/>
        <v>0</v>
      </c>
      <c r="AG733" s="100"/>
      <c r="AH733" s="41">
        <f t="shared" si="322"/>
        <v>0</v>
      </c>
      <c r="AI733" s="41"/>
      <c r="AJ733" s="181">
        <f t="shared" si="323"/>
        <v>0</v>
      </c>
      <c r="AK733" s="161"/>
      <c r="AL733" s="100">
        <f t="shared" si="324"/>
        <v>0</v>
      </c>
      <c r="AM733" s="100"/>
      <c r="AN733" s="183">
        <f t="shared" si="325"/>
        <v>0</v>
      </c>
      <c r="AP733" s="41" t="str">
        <f t="shared" si="326"/>
        <v/>
      </c>
      <c r="AQ733" s="41"/>
      <c r="AR733" s="183" t="e">
        <f t="shared" si="327"/>
        <v>#N/A</v>
      </c>
      <c r="AS733" s="100"/>
      <c r="AT733" s="41" t="str">
        <f t="shared" si="328"/>
        <v/>
      </c>
      <c r="AU733" s="41"/>
      <c r="AV733" s="181" t="e">
        <f t="shared" si="329"/>
        <v>#N/A</v>
      </c>
      <c r="AW733" s="100"/>
      <c r="AX733" s="41">
        <f t="shared" si="330"/>
        <v>0</v>
      </c>
      <c r="AY733" s="41"/>
      <c r="AZ733" s="181">
        <f t="shared" si="331"/>
        <v>0</v>
      </c>
      <c r="BA733" s="100"/>
      <c r="BB733" s="41">
        <f t="shared" si="332"/>
        <v>0</v>
      </c>
      <c r="BC733" s="41"/>
      <c r="BD733" s="181">
        <f t="shared" si="333"/>
        <v>0</v>
      </c>
      <c r="BE733" s="100"/>
      <c r="BF733" s="100">
        <f t="shared" si="334"/>
        <v>0</v>
      </c>
      <c r="BG733" s="100"/>
      <c r="BH733" s="183">
        <f t="shared" si="335"/>
        <v>0</v>
      </c>
      <c r="BJ733" s="41" t="str">
        <f t="shared" si="336"/>
        <v/>
      </c>
      <c r="BK733" s="41"/>
      <c r="BL733" s="183" t="e">
        <f t="shared" si="337"/>
        <v>#N/A</v>
      </c>
      <c r="BM733" s="100"/>
    </row>
    <row r="734" spans="1:65" ht="15.75" customHeight="1">
      <c r="A734" s="60"/>
      <c r="B734" s="231">
        <v>302</v>
      </c>
      <c r="C734" s="55">
        <v>2</v>
      </c>
      <c r="D734" s="6" t="s">
        <v>237</v>
      </c>
      <c r="E734" s="13"/>
      <c r="F734" s="13"/>
      <c r="G734" s="13"/>
      <c r="H734" s="13"/>
      <c r="I734" s="13"/>
      <c r="J734" s="13"/>
      <c r="K734" s="23"/>
      <c r="L734" s="66" t="s">
        <v>33</v>
      </c>
      <c r="M734" s="125"/>
      <c r="N734" s="41">
        <f>VLOOKUP($B734,'[1]09-10-11'!$A$4:$EA$400,MATCH(N$2, '[1]09-10-11'!$A$4:$EA$4, 0))</f>
        <v>0</v>
      </c>
      <c r="O734" s="35"/>
      <c r="P734" s="41">
        <f>VLOOKUP($B734,'[1]09-10-11'!$A$4:$EA$400,MATCH(P$2, '[1]09-10-11'!$A$4:$EA$4, 0))</f>
        <v>-268690</v>
      </c>
      <c r="Q734" s="41"/>
      <c r="R734" s="41">
        <f>VLOOKUP($B734,'[1]09-10-11'!$A$4:$EA$400,MATCH(R$2, '[1]09-10-11'!$A$4:$EA$4, 0))</f>
        <v>0</v>
      </c>
      <c r="S734" s="41"/>
      <c r="T734" s="41" t="e">
        <f>VLOOKUP($B734,'[1]09-10-11'!$A$4:$EA$400,MATCH(T$2, '[1]09-10-11'!$A$4:$EA$4, 0))</f>
        <v>#N/A</v>
      </c>
      <c r="U734" s="41"/>
      <c r="V734" s="41">
        <f>VLOOKUP($B734,'[1]09-10-11'!$A$4:$EA$400,MATCH(V$2, '[1]09-10-11'!$A$4:$EA$4, 0))</f>
        <v>-268690</v>
      </c>
      <c r="W734" s="41"/>
      <c r="X734" s="41">
        <f>VLOOKUP($B734,'[1]09-10-11'!$A$4:$EA$400,MATCH(X$2, '[1]09-10-11'!$A$4:$EA$4, 0))</f>
        <v>-268690</v>
      </c>
      <c r="Y734" s="41"/>
      <c r="Z734" s="41">
        <f t="shared" si="318"/>
        <v>0</v>
      </c>
      <c r="AA734" s="41"/>
      <c r="AB734" s="181">
        <f t="shared" si="319"/>
        <v>0</v>
      </c>
      <c r="AC734" s="169"/>
      <c r="AD734" s="41">
        <f t="shared" si="320"/>
        <v>0</v>
      </c>
      <c r="AE734" s="41"/>
      <c r="AF734" s="181">
        <f t="shared" si="321"/>
        <v>0</v>
      </c>
      <c r="AG734" s="100"/>
      <c r="AH734" s="41">
        <f t="shared" si="322"/>
        <v>-268690</v>
      </c>
      <c r="AI734" s="41"/>
      <c r="AJ734" s="183" t="str">
        <f t="shared" si="323"/>
        <v>---</v>
      </c>
      <c r="AK734" s="169"/>
      <c r="AL734" s="100">
        <f t="shared" si="324"/>
        <v>-268690</v>
      </c>
      <c r="AM734" s="100"/>
      <c r="AN734" s="183" t="str">
        <f t="shared" si="325"/>
        <v>---</v>
      </c>
      <c r="AP734" s="41" t="str">
        <f t="shared" si="326"/>
        <v/>
      </c>
      <c r="AQ734" s="41"/>
      <c r="AR734" s="183" t="e">
        <f t="shared" si="327"/>
        <v>#N/A</v>
      </c>
      <c r="AS734" s="100"/>
      <c r="AT734" s="41" t="str">
        <f t="shared" si="328"/>
        <v/>
      </c>
      <c r="AU734" s="41"/>
      <c r="AV734" s="181" t="e">
        <f t="shared" si="329"/>
        <v>#N/A</v>
      </c>
      <c r="AW734" s="100"/>
      <c r="AX734" s="41">
        <f t="shared" si="330"/>
        <v>-268690</v>
      </c>
      <c r="AY734" s="41"/>
      <c r="AZ734" s="181" t="str">
        <f t="shared" si="331"/>
        <v>---</v>
      </c>
      <c r="BA734" s="100"/>
      <c r="BB734" s="41">
        <f t="shared" si="332"/>
        <v>0</v>
      </c>
      <c r="BC734" s="41"/>
      <c r="BD734" s="181">
        <f t="shared" si="333"/>
        <v>0</v>
      </c>
      <c r="BE734" s="100"/>
      <c r="BF734" s="100">
        <f t="shared" si="334"/>
        <v>-268690</v>
      </c>
      <c r="BG734" s="100"/>
      <c r="BH734" s="183" t="str">
        <f t="shared" si="335"/>
        <v>---</v>
      </c>
      <c r="BJ734" s="41" t="str">
        <f t="shared" si="336"/>
        <v/>
      </c>
      <c r="BK734" s="41"/>
      <c r="BL734" s="183" t="e">
        <f t="shared" si="337"/>
        <v>#N/A</v>
      </c>
      <c r="BM734" s="100"/>
    </row>
    <row r="735" spans="1:65" ht="15.75" customHeight="1">
      <c r="A735" s="60"/>
      <c r="B735" s="231">
        <v>303</v>
      </c>
      <c r="C735" s="55">
        <v>3</v>
      </c>
      <c r="D735" s="6" t="s">
        <v>238</v>
      </c>
      <c r="E735" s="13"/>
      <c r="F735" s="13"/>
      <c r="G735" s="13"/>
      <c r="H735" s="13"/>
      <c r="I735" s="13"/>
      <c r="J735" s="13"/>
      <c r="K735" s="23"/>
      <c r="L735" s="66" t="s">
        <v>33</v>
      </c>
      <c r="M735" s="125"/>
      <c r="N735" s="41">
        <f>VLOOKUP($B735,'[1]09-10-11'!$A$4:$EA$400,MATCH(N$2, '[1]09-10-11'!$A$4:$EA$4, 0))</f>
        <v>-88</v>
      </c>
      <c r="O735" s="35"/>
      <c r="P735" s="41">
        <f>VLOOKUP($B735,'[1]09-10-11'!$A$4:$EA$400,MATCH(P$2, '[1]09-10-11'!$A$4:$EA$4, 0))</f>
        <v>0</v>
      </c>
      <c r="Q735" s="41"/>
      <c r="R735" s="41">
        <f>VLOOKUP($B735,'[1]09-10-11'!$A$4:$EA$400,MATCH(R$2, '[1]09-10-11'!$A$4:$EA$4, 0))</f>
        <v>0</v>
      </c>
      <c r="S735" s="41"/>
      <c r="T735" s="41" t="e">
        <f>VLOOKUP($B735,'[1]09-10-11'!$A$4:$EA$400,MATCH(T$2, '[1]09-10-11'!$A$4:$EA$4, 0))</f>
        <v>#N/A</v>
      </c>
      <c r="U735" s="41"/>
      <c r="V735" s="41">
        <f>VLOOKUP($B735,'[1]09-10-11'!$A$4:$EA$400,MATCH(V$2, '[1]09-10-11'!$A$4:$EA$4, 0))</f>
        <v>0</v>
      </c>
      <c r="W735" s="41"/>
      <c r="X735" s="41">
        <f>VLOOKUP($B735,'[1]09-10-11'!$A$4:$EA$400,MATCH(X$2, '[1]09-10-11'!$A$4:$EA$4, 0))</f>
        <v>0</v>
      </c>
      <c r="Y735" s="41"/>
      <c r="Z735" s="41">
        <f t="shared" si="318"/>
        <v>0</v>
      </c>
      <c r="AA735" s="41"/>
      <c r="AB735" s="183" t="str">
        <f t="shared" si="319"/>
        <v>---</v>
      </c>
      <c r="AC735" s="161"/>
      <c r="AD735" s="41">
        <f t="shared" si="320"/>
        <v>0</v>
      </c>
      <c r="AE735" s="41"/>
      <c r="AF735" s="183" t="str">
        <f t="shared" si="321"/>
        <v>---</v>
      </c>
      <c r="AG735" s="100"/>
      <c r="AH735" s="41">
        <f t="shared" si="322"/>
        <v>88</v>
      </c>
      <c r="AI735" s="41"/>
      <c r="AJ735" s="181">
        <f t="shared" si="323"/>
        <v>-1</v>
      </c>
      <c r="AK735" s="161"/>
      <c r="AL735" s="100">
        <f t="shared" si="324"/>
        <v>0</v>
      </c>
      <c r="AM735" s="100"/>
      <c r="AN735" s="183" t="str">
        <f t="shared" si="325"/>
        <v>---</v>
      </c>
      <c r="AP735" s="41" t="str">
        <f t="shared" si="326"/>
        <v/>
      </c>
      <c r="AQ735" s="41"/>
      <c r="AR735" s="183" t="e">
        <f t="shared" si="327"/>
        <v>#N/A</v>
      </c>
      <c r="AS735" s="100"/>
      <c r="AT735" s="41" t="str">
        <f t="shared" si="328"/>
        <v/>
      </c>
      <c r="AU735" s="41"/>
      <c r="AV735" s="183" t="e">
        <f t="shared" si="329"/>
        <v>#N/A</v>
      </c>
      <c r="AW735" s="100"/>
      <c r="AX735" s="41">
        <f t="shared" si="330"/>
        <v>88</v>
      </c>
      <c r="AY735" s="41"/>
      <c r="AZ735" s="183">
        <f t="shared" si="331"/>
        <v>-1</v>
      </c>
      <c r="BA735" s="100"/>
      <c r="BB735" s="41">
        <f t="shared" si="332"/>
        <v>0</v>
      </c>
      <c r="BC735" s="41"/>
      <c r="BD735" s="183" t="str">
        <f t="shared" si="333"/>
        <v>---</v>
      </c>
      <c r="BE735" s="100"/>
      <c r="BF735" s="100">
        <f t="shared" si="334"/>
        <v>0</v>
      </c>
      <c r="BG735" s="100"/>
      <c r="BH735" s="183" t="str">
        <f t="shared" si="335"/>
        <v>---</v>
      </c>
      <c r="BJ735" s="41" t="str">
        <f t="shared" si="336"/>
        <v/>
      </c>
      <c r="BK735" s="41"/>
      <c r="BL735" s="183" t="e">
        <f t="shared" si="337"/>
        <v>#N/A</v>
      </c>
      <c r="BM735" s="100"/>
    </row>
    <row r="736" spans="1:65" ht="15.75" customHeight="1">
      <c r="A736" s="60"/>
      <c r="B736" s="231">
        <v>304</v>
      </c>
      <c r="C736" s="55">
        <v>4</v>
      </c>
      <c r="D736" s="6" t="s">
        <v>239</v>
      </c>
      <c r="E736" s="13"/>
      <c r="F736" s="13"/>
      <c r="G736" s="13"/>
      <c r="H736" s="13"/>
      <c r="I736" s="13"/>
      <c r="J736" s="13"/>
      <c r="K736" s="23"/>
      <c r="L736" s="66" t="s">
        <v>33</v>
      </c>
      <c r="M736" s="125"/>
      <c r="N736" s="41">
        <f>VLOOKUP($B736,'[1]09-10-11'!$A$4:$EA$400,MATCH(N$2, '[1]09-10-11'!$A$4:$EA$4, 0))</f>
        <v>-2024565</v>
      </c>
      <c r="O736" s="35"/>
      <c r="P736" s="41">
        <f>VLOOKUP($B736,'[1]09-10-11'!$A$4:$EA$400,MATCH(P$2, '[1]09-10-11'!$A$4:$EA$4, 0))</f>
        <v>0</v>
      </c>
      <c r="Q736" s="41"/>
      <c r="R736" s="41">
        <f>VLOOKUP($B736,'[1]09-10-11'!$A$4:$EA$400,MATCH(R$2, '[1]09-10-11'!$A$4:$EA$4, 0))</f>
        <v>0</v>
      </c>
      <c r="S736" s="41"/>
      <c r="T736" s="41" t="e">
        <f>VLOOKUP($B736,'[1]09-10-11'!$A$4:$EA$400,MATCH(T$2, '[1]09-10-11'!$A$4:$EA$4, 0))</f>
        <v>#N/A</v>
      </c>
      <c r="U736" s="41"/>
      <c r="V736" s="41">
        <f>VLOOKUP($B736,'[1]09-10-11'!$A$4:$EA$400,MATCH(V$2, '[1]09-10-11'!$A$4:$EA$4, 0))</f>
        <v>0</v>
      </c>
      <c r="W736" s="41"/>
      <c r="X736" s="41">
        <f>VLOOKUP($B736,'[1]09-10-11'!$A$4:$EA$400,MATCH(X$2, '[1]09-10-11'!$A$4:$EA$4, 0))</f>
        <v>0</v>
      </c>
      <c r="Y736" s="41"/>
      <c r="Z736" s="41">
        <f t="shared" si="318"/>
        <v>0</v>
      </c>
      <c r="AA736" s="41"/>
      <c r="AB736" s="183" t="str">
        <f t="shared" si="319"/>
        <v>---</v>
      </c>
      <c r="AC736" s="161"/>
      <c r="AD736" s="41">
        <f t="shared" si="320"/>
        <v>0</v>
      </c>
      <c r="AE736" s="41"/>
      <c r="AF736" s="183" t="str">
        <f t="shared" si="321"/>
        <v>---</v>
      </c>
      <c r="AG736" s="100"/>
      <c r="AH736" s="41">
        <f t="shared" si="322"/>
        <v>2024565</v>
      </c>
      <c r="AI736" s="41"/>
      <c r="AJ736" s="181">
        <f t="shared" si="323"/>
        <v>-1</v>
      </c>
      <c r="AK736" s="161"/>
      <c r="AL736" s="100">
        <f t="shared" si="324"/>
        <v>0</v>
      </c>
      <c r="AM736" s="100"/>
      <c r="AN736" s="183" t="str">
        <f t="shared" si="325"/>
        <v>---</v>
      </c>
      <c r="AP736" s="41" t="str">
        <f t="shared" si="326"/>
        <v/>
      </c>
      <c r="AQ736" s="41"/>
      <c r="AR736" s="183" t="e">
        <f t="shared" si="327"/>
        <v>#N/A</v>
      </c>
      <c r="AS736" s="100"/>
      <c r="AT736" s="41" t="str">
        <f t="shared" si="328"/>
        <v/>
      </c>
      <c r="AU736" s="41"/>
      <c r="AV736" s="183" t="e">
        <f t="shared" si="329"/>
        <v>#N/A</v>
      </c>
      <c r="AW736" s="100"/>
      <c r="AX736" s="41">
        <f t="shared" si="330"/>
        <v>2024565</v>
      </c>
      <c r="AY736" s="41"/>
      <c r="AZ736" s="183">
        <f t="shared" si="331"/>
        <v>-1</v>
      </c>
      <c r="BA736" s="100"/>
      <c r="BB736" s="41">
        <f t="shared" si="332"/>
        <v>0</v>
      </c>
      <c r="BC736" s="41"/>
      <c r="BD736" s="183" t="str">
        <f t="shared" si="333"/>
        <v>---</v>
      </c>
      <c r="BE736" s="100"/>
      <c r="BF736" s="100">
        <f t="shared" si="334"/>
        <v>0</v>
      </c>
      <c r="BG736" s="100"/>
      <c r="BH736" s="183" t="str">
        <f t="shared" si="335"/>
        <v>---</v>
      </c>
      <c r="BJ736" s="41" t="str">
        <f t="shared" si="336"/>
        <v/>
      </c>
      <c r="BK736" s="41"/>
      <c r="BL736" s="183" t="e">
        <f t="shared" si="337"/>
        <v>#N/A</v>
      </c>
      <c r="BM736" s="100"/>
    </row>
    <row r="737" spans="1:65" ht="15.75" customHeight="1">
      <c r="A737" s="60"/>
      <c r="B737" s="231">
        <v>305</v>
      </c>
      <c r="C737" s="55">
        <v>5</v>
      </c>
      <c r="D737" s="6" t="s">
        <v>240</v>
      </c>
      <c r="E737" s="13"/>
      <c r="F737" s="13"/>
      <c r="G737" s="13"/>
      <c r="H737" s="13"/>
      <c r="I737" s="13"/>
      <c r="J737" s="13"/>
      <c r="K737" s="23"/>
      <c r="L737" s="66" t="s">
        <v>33</v>
      </c>
      <c r="M737" s="125"/>
      <c r="N737" s="41">
        <f>VLOOKUP($B737,'[1]09-10-11'!$A$4:$EA$400,MATCH(N$2, '[1]09-10-11'!$A$4:$EA$4, 0))</f>
        <v>-4656259</v>
      </c>
      <c r="O737" s="35"/>
      <c r="P737" s="41">
        <f>VLOOKUP($B737,'[1]09-10-11'!$A$4:$EA$400,MATCH(P$2, '[1]09-10-11'!$A$4:$EA$4, 0))</f>
        <v>0</v>
      </c>
      <c r="Q737" s="41"/>
      <c r="R737" s="41">
        <f>VLOOKUP($B737,'[1]09-10-11'!$A$4:$EA$400,MATCH(R$2, '[1]09-10-11'!$A$4:$EA$4, 0))</f>
        <v>0</v>
      </c>
      <c r="S737" s="41"/>
      <c r="T737" s="41" t="e">
        <f>VLOOKUP($B737,'[1]09-10-11'!$A$4:$EA$400,MATCH(T$2, '[1]09-10-11'!$A$4:$EA$4, 0))</f>
        <v>#N/A</v>
      </c>
      <c r="U737" s="41"/>
      <c r="V737" s="41">
        <f>VLOOKUP($B737,'[1]09-10-11'!$A$4:$EA$400,MATCH(V$2, '[1]09-10-11'!$A$4:$EA$4, 0))</f>
        <v>0</v>
      </c>
      <c r="W737" s="41"/>
      <c r="X737" s="41">
        <f>VLOOKUP($B737,'[1]09-10-11'!$A$4:$EA$400,MATCH(X$2, '[1]09-10-11'!$A$4:$EA$4, 0))</f>
        <v>0</v>
      </c>
      <c r="Y737" s="41"/>
      <c r="Z737" s="41">
        <f t="shared" si="318"/>
        <v>0</v>
      </c>
      <c r="AA737" s="41"/>
      <c r="AB737" s="183" t="str">
        <f t="shared" si="319"/>
        <v>---</v>
      </c>
      <c r="AC737" s="161"/>
      <c r="AD737" s="41">
        <f t="shared" si="320"/>
        <v>0</v>
      </c>
      <c r="AE737" s="41"/>
      <c r="AF737" s="183" t="str">
        <f t="shared" si="321"/>
        <v>---</v>
      </c>
      <c r="AG737" s="100"/>
      <c r="AH737" s="41">
        <f t="shared" si="322"/>
        <v>4656259</v>
      </c>
      <c r="AI737" s="41"/>
      <c r="AJ737" s="181">
        <f t="shared" si="323"/>
        <v>-1</v>
      </c>
      <c r="AK737" s="161"/>
      <c r="AL737" s="100">
        <f t="shared" si="324"/>
        <v>0</v>
      </c>
      <c r="AM737" s="100"/>
      <c r="AN737" s="183" t="str">
        <f t="shared" si="325"/>
        <v>---</v>
      </c>
      <c r="AP737" s="41" t="str">
        <f t="shared" si="326"/>
        <v/>
      </c>
      <c r="AQ737" s="41"/>
      <c r="AR737" s="183" t="e">
        <f t="shared" si="327"/>
        <v>#N/A</v>
      </c>
      <c r="AS737" s="100"/>
      <c r="AT737" s="41" t="str">
        <f t="shared" si="328"/>
        <v/>
      </c>
      <c r="AU737" s="41"/>
      <c r="AV737" s="183" t="e">
        <f t="shared" si="329"/>
        <v>#N/A</v>
      </c>
      <c r="AW737" s="100"/>
      <c r="AX737" s="41">
        <f t="shared" si="330"/>
        <v>4656259</v>
      </c>
      <c r="AY737" s="41"/>
      <c r="AZ737" s="183">
        <f t="shared" si="331"/>
        <v>-1</v>
      </c>
      <c r="BA737" s="100"/>
      <c r="BB737" s="41">
        <f t="shared" si="332"/>
        <v>0</v>
      </c>
      <c r="BC737" s="41"/>
      <c r="BD737" s="183" t="str">
        <f t="shared" si="333"/>
        <v>---</v>
      </c>
      <c r="BE737" s="100"/>
      <c r="BF737" s="100">
        <f t="shared" si="334"/>
        <v>0</v>
      </c>
      <c r="BG737" s="100"/>
      <c r="BH737" s="183" t="str">
        <f t="shared" si="335"/>
        <v>---</v>
      </c>
      <c r="BJ737" s="41" t="str">
        <f t="shared" si="336"/>
        <v/>
      </c>
      <c r="BK737" s="41"/>
      <c r="BL737" s="183" t="e">
        <f t="shared" si="337"/>
        <v>#N/A</v>
      </c>
      <c r="BM737" s="100"/>
    </row>
    <row r="738" spans="1:65" ht="19.5" customHeight="1">
      <c r="A738" s="60"/>
      <c r="B738" s="231">
        <v>306</v>
      </c>
      <c r="C738" s="55">
        <v>6</v>
      </c>
      <c r="D738" s="6" t="s">
        <v>374</v>
      </c>
      <c r="E738" s="13"/>
      <c r="F738" s="13"/>
      <c r="G738" s="13"/>
      <c r="H738" s="13"/>
      <c r="I738" s="13"/>
      <c r="J738" s="13"/>
      <c r="K738" s="23"/>
      <c r="L738" s="66" t="s">
        <v>33</v>
      </c>
      <c r="M738" s="125"/>
      <c r="N738" s="41">
        <f>VLOOKUP($B738,'[1]09-10-11'!$A$4:$EA$400,MATCH(N$2, '[1]09-10-11'!$A$4:$EA$4, 0))</f>
        <v>-6186096</v>
      </c>
      <c r="O738" s="35"/>
      <c r="P738" s="41">
        <f>VLOOKUP($B738,'[1]09-10-11'!$A$4:$EA$400,MATCH(P$2, '[1]09-10-11'!$A$4:$EA$4, 0))</f>
        <v>-10453814</v>
      </c>
      <c r="Q738" s="41"/>
      <c r="R738" s="41">
        <f>VLOOKUP($B738,'[1]09-10-11'!$A$4:$EA$400,MATCH(R$2, '[1]09-10-11'!$A$4:$EA$4, 0))</f>
        <v>-9310934</v>
      </c>
      <c r="S738" s="41"/>
      <c r="T738" s="41" t="e">
        <f>VLOOKUP($B738,'[1]09-10-11'!$A$4:$EA$400,MATCH(T$2, '[1]09-10-11'!$A$4:$EA$4, 0))</f>
        <v>#N/A</v>
      </c>
      <c r="U738" s="41"/>
      <c r="V738" s="41">
        <f>VLOOKUP($B738,'[1]09-10-11'!$A$4:$EA$400,MATCH(V$2, '[1]09-10-11'!$A$4:$EA$4, 0))</f>
        <v>-7647154</v>
      </c>
      <c r="W738" s="41"/>
      <c r="X738" s="41">
        <f>VLOOKUP($B738,'[1]09-10-11'!$A$4:$EA$400,MATCH(X$2, '[1]09-10-11'!$A$4:$EA$4, 0))</f>
        <v>-9237817</v>
      </c>
      <c r="Y738" s="41"/>
      <c r="Z738" s="41">
        <f t="shared" si="318"/>
        <v>-1590663</v>
      </c>
      <c r="AA738" s="41"/>
      <c r="AB738" s="181">
        <f t="shared" si="319"/>
        <v>0.20800718803361362</v>
      </c>
      <c r="AC738" s="161"/>
      <c r="AD738" s="41">
        <f t="shared" si="320"/>
        <v>1215997</v>
      </c>
      <c r="AE738" s="41"/>
      <c r="AF738" s="181">
        <f t="shared" si="321"/>
        <v>-0.11632089493844067</v>
      </c>
      <c r="AG738" s="100"/>
      <c r="AH738" s="41">
        <f t="shared" si="322"/>
        <v>-3051721</v>
      </c>
      <c r="AI738" s="41"/>
      <c r="AJ738" s="181">
        <f t="shared" si="323"/>
        <v>0.49331937299388828</v>
      </c>
      <c r="AK738" s="161"/>
      <c r="AL738" s="100">
        <f t="shared" si="324"/>
        <v>73117</v>
      </c>
      <c r="AM738" s="100"/>
      <c r="AN738" s="183">
        <f t="shared" si="325"/>
        <v>-7.8528104699270296E-3</v>
      </c>
      <c r="AP738" s="41" t="str">
        <f t="shared" si="326"/>
        <v/>
      </c>
      <c r="AQ738" s="41"/>
      <c r="AR738" s="183" t="e">
        <f t="shared" si="327"/>
        <v>#N/A</v>
      </c>
      <c r="AS738" s="100"/>
      <c r="AT738" s="41" t="str">
        <f t="shared" si="328"/>
        <v/>
      </c>
      <c r="AU738" s="41"/>
      <c r="AV738" s="181" t="e">
        <f t="shared" si="329"/>
        <v>#N/A</v>
      </c>
      <c r="AW738" s="100"/>
      <c r="AX738" s="41">
        <f t="shared" si="330"/>
        <v>-1461058</v>
      </c>
      <c r="AY738" s="41"/>
      <c r="AZ738" s="181">
        <f t="shared" si="331"/>
        <v>0.23618417819574744</v>
      </c>
      <c r="BA738" s="100"/>
      <c r="BB738" s="41">
        <f t="shared" si="332"/>
        <v>2806660</v>
      </c>
      <c r="BC738" s="41"/>
      <c r="BD738" s="181">
        <f t="shared" si="333"/>
        <v>-0.26848191483031936</v>
      </c>
      <c r="BE738" s="100"/>
      <c r="BF738" s="100">
        <f t="shared" si="334"/>
        <v>1663780</v>
      </c>
      <c r="BG738" s="100"/>
      <c r="BH738" s="183">
        <f t="shared" si="335"/>
        <v>-0.17869098846581877</v>
      </c>
      <c r="BJ738" s="41" t="str">
        <f t="shared" si="336"/>
        <v/>
      </c>
      <c r="BK738" s="41"/>
      <c r="BL738" s="183" t="e">
        <f t="shared" si="337"/>
        <v>#N/A</v>
      </c>
      <c r="BM738" s="100"/>
    </row>
    <row r="739" spans="1:65" ht="15.75" customHeight="1">
      <c r="A739" s="60"/>
      <c r="B739" s="231">
        <v>307</v>
      </c>
      <c r="C739" s="55">
        <v>7</v>
      </c>
      <c r="D739" s="6" t="s">
        <v>387</v>
      </c>
      <c r="E739" s="13"/>
      <c r="F739" s="13"/>
      <c r="G739" s="13"/>
      <c r="H739" s="13"/>
      <c r="I739" s="13"/>
      <c r="J739" s="13"/>
      <c r="K739" s="23"/>
      <c r="L739" s="66" t="s">
        <v>33</v>
      </c>
      <c r="M739" s="125"/>
      <c r="N739" s="41">
        <f>VLOOKUP($B739,'[1]09-10-11'!$A$4:$EA$400,MATCH(N$2, '[1]09-10-11'!$A$4:$EA$4, 0))</f>
        <v>0</v>
      </c>
      <c r="O739" s="35"/>
      <c r="P739" s="41">
        <f>VLOOKUP($B739,'[1]09-10-11'!$A$4:$EA$400,MATCH(P$2, '[1]09-10-11'!$A$4:$EA$4, 0))</f>
        <v>0</v>
      </c>
      <c r="Q739" s="41"/>
      <c r="R739" s="41">
        <f>VLOOKUP($B739,'[1]09-10-11'!$A$4:$EA$400,MATCH(R$2, '[1]09-10-11'!$A$4:$EA$4, 0))</f>
        <v>0</v>
      </c>
      <c r="S739" s="41"/>
      <c r="T739" s="41" t="e">
        <f>VLOOKUP($B739,'[1]09-10-11'!$A$4:$EA$400,MATCH(T$2, '[1]09-10-11'!$A$4:$EA$4, 0))</f>
        <v>#N/A</v>
      </c>
      <c r="U739" s="41"/>
      <c r="V739" s="41">
        <f>VLOOKUP($B739,'[1]09-10-11'!$A$4:$EA$400,MATCH(V$2, '[1]09-10-11'!$A$4:$EA$4, 0))</f>
        <v>0</v>
      </c>
      <c r="W739" s="41"/>
      <c r="X739" s="41">
        <f>VLOOKUP($B739,'[1]09-10-11'!$A$4:$EA$400,MATCH(X$2, '[1]09-10-11'!$A$4:$EA$4, 0))</f>
        <v>0</v>
      </c>
      <c r="Y739" s="41"/>
      <c r="Z739" s="41">
        <f t="shared" si="318"/>
        <v>0</v>
      </c>
      <c r="AA739" s="41"/>
      <c r="AB739" s="183" t="str">
        <f t="shared" si="319"/>
        <v>---</v>
      </c>
      <c r="AC739" s="169"/>
      <c r="AD739" s="41">
        <f t="shared" si="320"/>
        <v>0</v>
      </c>
      <c r="AE739" s="41"/>
      <c r="AF739" s="183" t="str">
        <f t="shared" si="321"/>
        <v>---</v>
      </c>
      <c r="AG739" s="100"/>
      <c r="AH739" s="41">
        <f t="shared" si="322"/>
        <v>0</v>
      </c>
      <c r="AI739" s="41"/>
      <c r="AJ739" s="183" t="str">
        <f t="shared" si="323"/>
        <v>---</v>
      </c>
      <c r="AK739" s="169"/>
      <c r="AL739" s="100">
        <f t="shared" si="324"/>
        <v>0</v>
      </c>
      <c r="AM739" s="100"/>
      <c r="AN739" s="183" t="str">
        <f t="shared" si="325"/>
        <v>---</v>
      </c>
      <c r="AP739" s="41" t="str">
        <f t="shared" si="326"/>
        <v/>
      </c>
      <c r="AQ739" s="41"/>
      <c r="AR739" s="183" t="e">
        <f t="shared" si="327"/>
        <v>#N/A</v>
      </c>
      <c r="AS739" s="100"/>
      <c r="AT739" s="41" t="str">
        <f t="shared" si="328"/>
        <v/>
      </c>
      <c r="AU739" s="41"/>
      <c r="AV739" s="183" t="e">
        <f t="shared" si="329"/>
        <v>#N/A</v>
      </c>
      <c r="AW739" s="100"/>
      <c r="AX739" s="41">
        <f t="shared" si="330"/>
        <v>0</v>
      </c>
      <c r="AY739" s="41"/>
      <c r="AZ739" s="183" t="str">
        <f t="shared" si="331"/>
        <v>---</v>
      </c>
      <c r="BA739" s="100"/>
      <c r="BB739" s="41">
        <f t="shared" si="332"/>
        <v>0</v>
      </c>
      <c r="BC739" s="41"/>
      <c r="BD739" s="183" t="str">
        <f t="shared" si="333"/>
        <v>---</v>
      </c>
      <c r="BE739" s="100"/>
      <c r="BF739" s="100">
        <f t="shared" si="334"/>
        <v>0</v>
      </c>
      <c r="BG739" s="100"/>
      <c r="BH739" s="183" t="str">
        <f t="shared" si="335"/>
        <v>---</v>
      </c>
      <c r="BJ739" s="41" t="str">
        <f t="shared" si="336"/>
        <v/>
      </c>
      <c r="BK739" s="41"/>
      <c r="BL739" s="183" t="e">
        <f t="shared" si="337"/>
        <v>#N/A</v>
      </c>
      <c r="BM739" s="100"/>
    </row>
    <row r="740" spans="1:65" ht="15.75" customHeight="1">
      <c r="A740" s="60"/>
      <c r="B740" s="231">
        <v>308</v>
      </c>
      <c r="C740" s="55">
        <v>8</v>
      </c>
      <c r="D740" s="6" t="s">
        <v>241</v>
      </c>
      <c r="E740" s="13"/>
      <c r="F740" s="13"/>
      <c r="G740" s="13"/>
      <c r="H740" s="13"/>
      <c r="I740" s="13"/>
      <c r="J740" s="13"/>
      <c r="K740" s="23"/>
      <c r="L740" s="66" t="s">
        <v>33</v>
      </c>
      <c r="M740" s="125"/>
      <c r="N740" s="41">
        <f>VLOOKUP($B740,'[1]09-10-11'!$A$4:$EA$400,MATCH(N$2, '[1]09-10-11'!$A$4:$EA$4, 0))</f>
        <v>0</v>
      </c>
      <c r="O740" s="35"/>
      <c r="P740" s="41">
        <f>VLOOKUP($B740,'[1]09-10-11'!$A$4:$EA$400,MATCH(P$2, '[1]09-10-11'!$A$4:$EA$4, 0))</f>
        <v>-417644</v>
      </c>
      <c r="Q740" s="41"/>
      <c r="R740" s="41">
        <f>VLOOKUP($B740,'[1]09-10-11'!$A$4:$EA$400,MATCH(R$2, '[1]09-10-11'!$A$4:$EA$4, 0))</f>
        <v>0</v>
      </c>
      <c r="S740" s="41"/>
      <c r="T740" s="41" t="e">
        <f>VLOOKUP($B740,'[1]09-10-11'!$A$4:$EA$400,MATCH(T$2, '[1]09-10-11'!$A$4:$EA$4, 0))</f>
        <v>#N/A</v>
      </c>
      <c r="U740" s="41"/>
      <c r="V740" s="41">
        <f>VLOOKUP($B740,'[1]09-10-11'!$A$4:$EA$400,MATCH(V$2, '[1]09-10-11'!$A$4:$EA$4, 0))</f>
        <v>0</v>
      </c>
      <c r="W740" s="41"/>
      <c r="X740" s="41">
        <f>VLOOKUP($B740,'[1]09-10-11'!$A$4:$EA$400,MATCH(X$2, '[1]09-10-11'!$A$4:$EA$4, 0))</f>
        <v>-417644</v>
      </c>
      <c r="Y740" s="41"/>
      <c r="Z740" s="41">
        <f t="shared" si="318"/>
        <v>-417644</v>
      </c>
      <c r="AA740" s="41"/>
      <c r="AB740" s="181" t="str">
        <f t="shared" si="319"/>
        <v>---</v>
      </c>
      <c r="AC740" s="169"/>
      <c r="AD740" s="41">
        <f t="shared" si="320"/>
        <v>0</v>
      </c>
      <c r="AE740" s="41"/>
      <c r="AF740" s="181">
        <f t="shared" si="321"/>
        <v>0</v>
      </c>
      <c r="AG740" s="100"/>
      <c r="AH740" s="41">
        <f t="shared" si="322"/>
        <v>-417644</v>
      </c>
      <c r="AI740" s="41"/>
      <c r="AJ740" s="183" t="str">
        <f t="shared" si="323"/>
        <v>---</v>
      </c>
      <c r="AK740" s="169"/>
      <c r="AL740" s="100">
        <f t="shared" si="324"/>
        <v>-417644</v>
      </c>
      <c r="AM740" s="100"/>
      <c r="AN740" s="183" t="str">
        <f t="shared" si="325"/>
        <v>---</v>
      </c>
      <c r="AP740" s="41" t="str">
        <f t="shared" si="326"/>
        <v/>
      </c>
      <c r="AQ740" s="41"/>
      <c r="AR740" s="183" t="e">
        <f t="shared" si="327"/>
        <v>#N/A</v>
      </c>
      <c r="AS740" s="100"/>
      <c r="AT740" s="41" t="str">
        <f t="shared" si="328"/>
        <v/>
      </c>
      <c r="AU740" s="41"/>
      <c r="AV740" s="181" t="e">
        <f t="shared" si="329"/>
        <v>#N/A</v>
      </c>
      <c r="AW740" s="100"/>
      <c r="AX740" s="41">
        <f t="shared" si="330"/>
        <v>0</v>
      </c>
      <c r="AY740" s="41"/>
      <c r="AZ740" s="181" t="str">
        <f t="shared" si="331"/>
        <v>---</v>
      </c>
      <c r="BA740" s="100"/>
      <c r="BB740" s="41">
        <f t="shared" si="332"/>
        <v>417644</v>
      </c>
      <c r="BC740" s="41"/>
      <c r="BD740" s="181">
        <f t="shared" si="333"/>
        <v>-1</v>
      </c>
      <c r="BE740" s="100"/>
      <c r="BF740" s="100">
        <f t="shared" si="334"/>
        <v>0</v>
      </c>
      <c r="BG740" s="100"/>
      <c r="BH740" s="183" t="str">
        <f t="shared" si="335"/>
        <v>---</v>
      </c>
      <c r="BJ740" s="41" t="str">
        <f t="shared" si="336"/>
        <v/>
      </c>
      <c r="BK740" s="41"/>
      <c r="BL740" s="183" t="e">
        <f t="shared" si="337"/>
        <v>#N/A</v>
      </c>
      <c r="BM740" s="100"/>
    </row>
    <row r="741" spans="1:65" ht="15.75" customHeight="1">
      <c r="A741" s="60"/>
      <c r="B741" s="231">
        <v>309.01</v>
      </c>
      <c r="C741" s="55">
        <v>9</v>
      </c>
      <c r="D741" s="6" t="s">
        <v>251</v>
      </c>
      <c r="E741" s="13"/>
      <c r="F741" s="13"/>
      <c r="G741" s="13"/>
      <c r="H741" s="13"/>
      <c r="I741" s="13"/>
      <c r="J741" s="13"/>
      <c r="K741" s="23"/>
      <c r="L741" s="66" t="s">
        <v>33</v>
      </c>
      <c r="M741" s="125"/>
      <c r="N741" s="41">
        <f>VLOOKUP($B741,'[1]09-10-11'!$A$4:$EA$400,MATCH(N$2, '[1]09-10-11'!$A$4:$EA$4, 0))</f>
        <v>-31199</v>
      </c>
      <c r="O741" s="35"/>
      <c r="P741" s="41">
        <f>VLOOKUP($B741,'[1]09-10-11'!$A$4:$EA$400,MATCH(P$2, '[1]09-10-11'!$A$4:$EA$4, 0))</f>
        <v>0</v>
      </c>
      <c r="Q741" s="41"/>
      <c r="R741" s="41">
        <f>VLOOKUP($B741,'[1]09-10-11'!$A$4:$EA$400,MATCH(R$2, '[1]09-10-11'!$A$4:$EA$4, 0))</f>
        <v>0</v>
      </c>
      <c r="S741" s="41"/>
      <c r="T741" s="41" t="e">
        <f>VLOOKUP($B741,'[1]09-10-11'!$A$4:$EA$400,MATCH(T$2, '[1]09-10-11'!$A$4:$EA$4, 0))</f>
        <v>#N/A</v>
      </c>
      <c r="U741" s="41"/>
      <c r="V741" s="41">
        <f>VLOOKUP($B741,'[1]09-10-11'!$A$4:$EA$400,MATCH(V$2, '[1]09-10-11'!$A$4:$EA$4, 0))</f>
        <v>0</v>
      </c>
      <c r="W741" s="41"/>
      <c r="X741" s="41">
        <f>VLOOKUP($B741,'[1]09-10-11'!$A$4:$EA$400,MATCH(X$2, '[1]09-10-11'!$A$4:$EA$4, 0))</f>
        <v>0</v>
      </c>
      <c r="Y741" s="41"/>
      <c r="Z741" s="41">
        <f t="shared" si="318"/>
        <v>0</v>
      </c>
      <c r="AA741" s="41"/>
      <c r="AB741" s="183" t="str">
        <f t="shared" si="319"/>
        <v>---</v>
      </c>
      <c r="AC741" s="161"/>
      <c r="AD741" s="41">
        <f t="shared" si="320"/>
        <v>0</v>
      </c>
      <c r="AE741" s="41"/>
      <c r="AF741" s="183" t="str">
        <f t="shared" si="321"/>
        <v>---</v>
      </c>
      <c r="AG741" s="100"/>
      <c r="AH741" s="41">
        <f t="shared" si="322"/>
        <v>31199</v>
      </c>
      <c r="AI741" s="41"/>
      <c r="AJ741" s="181">
        <f t="shared" si="323"/>
        <v>-1</v>
      </c>
      <c r="AK741" s="161"/>
      <c r="AL741" s="100">
        <f t="shared" si="324"/>
        <v>0</v>
      </c>
      <c r="AM741" s="100"/>
      <c r="AN741" s="183" t="str">
        <f t="shared" si="325"/>
        <v>---</v>
      </c>
      <c r="AP741" s="41" t="str">
        <f t="shared" si="326"/>
        <v/>
      </c>
      <c r="AQ741" s="41"/>
      <c r="AR741" s="183" t="e">
        <f t="shared" si="327"/>
        <v>#N/A</v>
      </c>
      <c r="AS741" s="100"/>
      <c r="AT741" s="41" t="str">
        <f t="shared" si="328"/>
        <v/>
      </c>
      <c r="AU741" s="41"/>
      <c r="AV741" s="183" t="e">
        <f t="shared" si="329"/>
        <v>#N/A</v>
      </c>
      <c r="AW741" s="100"/>
      <c r="AX741" s="41">
        <f t="shared" si="330"/>
        <v>31199</v>
      </c>
      <c r="AY741" s="41"/>
      <c r="AZ741" s="183">
        <f t="shared" si="331"/>
        <v>-1</v>
      </c>
      <c r="BA741" s="100"/>
      <c r="BB741" s="41">
        <f t="shared" si="332"/>
        <v>0</v>
      </c>
      <c r="BC741" s="41"/>
      <c r="BD741" s="183" t="str">
        <f t="shared" si="333"/>
        <v>---</v>
      </c>
      <c r="BE741" s="100"/>
      <c r="BF741" s="100">
        <f t="shared" si="334"/>
        <v>0</v>
      </c>
      <c r="BG741" s="100"/>
      <c r="BH741" s="183" t="str">
        <f t="shared" si="335"/>
        <v>---</v>
      </c>
      <c r="BJ741" s="41" t="str">
        <f t="shared" si="336"/>
        <v/>
      </c>
      <c r="BK741" s="41"/>
      <c r="BL741" s="183" t="e">
        <f t="shared" si="337"/>
        <v>#N/A</v>
      </c>
      <c r="BM741" s="100"/>
    </row>
    <row r="742" spans="1:65" ht="15.75" customHeight="1">
      <c r="A742" s="60"/>
      <c r="B742" s="231">
        <v>310</v>
      </c>
      <c r="C742" s="55">
        <v>10</v>
      </c>
      <c r="D742" s="6" t="s">
        <v>274</v>
      </c>
      <c r="E742" s="13"/>
      <c r="F742" s="13"/>
      <c r="G742" s="13"/>
      <c r="H742" s="13"/>
      <c r="I742" s="13"/>
      <c r="J742" s="13"/>
      <c r="K742" s="23"/>
      <c r="L742" s="66" t="s">
        <v>33</v>
      </c>
      <c r="M742" s="125"/>
      <c r="N742" s="41">
        <f>VLOOKUP($B742,'[1]09-10-11'!$A$4:$EA$400,MATCH(N$2, '[1]09-10-11'!$A$4:$EA$4, 0))</f>
        <v>-82813</v>
      </c>
      <c r="O742" s="35"/>
      <c r="P742" s="41">
        <f>VLOOKUP($B742,'[1]09-10-11'!$A$4:$EA$400,MATCH(P$2, '[1]09-10-11'!$A$4:$EA$4, 0))</f>
        <v>0</v>
      </c>
      <c r="Q742" s="41"/>
      <c r="R742" s="41">
        <f>VLOOKUP($B742,'[1]09-10-11'!$A$4:$EA$400,MATCH(R$2, '[1]09-10-11'!$A$4:$EA$4, 0))</f>
        <v>0</v>
      </c>
      <c r="S742" s="41"/>
      <c r="T742" s="41" t="e">
        <f>VLOOKUP($B742,'[1]09-10-11'!$A$4:$EA$400,MATCH(T$2, '[1]09-10-11'!$A$4:$EA$4, 0))</f>
        <v>#N/A</v>
      </c>
      <c r="U742" s="41"/>
      <c r="V742" s="41">
        <f>VLOOKUP($B742,'[1]09-10-11'!$A$4:$EA$400,MATCH(V$2, '[1]09-10-11'!$A$4:$EA$4, 0))</f>
        <v>0</v>
      </c>
      <c r="W742" s="41"/>
      <c r="X742" s="41">
        <f>VLOOKUP($B742,'[1]09-10-11'!$A$4:$EA$400,MATCH(X$2, '[1]09-10-11'!$A$4:$EA$4, 0))</f>
        <v>0</v>
      </c>
      <c r="Y742" s="41"/>
      <c r="Z742" s="41">
        <f t="shared" si="318"/>
        <v>0</v>
      </c>
      <c r="AA742" s="41"/>
      <c r="AB742" s="183" t="str">
        <f t="shared" si="319"/>
        <v>---</v>
      </c>
      <c r="AC742" s="161"/>
      <c r="AD742" s="41">
        <f t="shared" si="320"/>
        <v>0</v>
      </c>
      <c r="AE742" s="41"/>
      <c r="AF742" s="183" t="str">
        <f t="shared" si="321"/>
        <v>---</v>
      </c>
      <c r="AG742" s="100"/>
      <c r="AH742" s="41">
        <f t="shared" si="322"/>
        <v>82813</v>
      </c>
      <c r="AI742" s="41"/>
      <c r="AJ742" s="181">
        <f t="shared" si="323"/>
        <v>-1</v>
      </c>
      <c r="AK742" s="161"/>
      <c r="AL742" s="100">
        <f t="shared" si="324"/>
        <v>0</v>
      </c>
      <c r="AM742" s="100"/>
      <c r="AN742" s="183" t="str">
        <f t="shared" si="325"/>
        <v>---</v>
      </c>
      <c r="AP742" s="41" t="str">
        <f t="shared" si="326"/>
        <v/>
      </c>
      <c r="AQ742" s="41"/>
      <c r="AR742" s="183" t="e">
        <f t="shared" si="327"/>
        <v>#N/A</v>
      </c>
      <c r="AS742" s="100"/>
      <c r="AT742" s="41" t="str">
        <f t="shared" si="328"/>
        <v/>
      </c>
      <c r="AU742" s="41"/>
      <c r="AV742" s="183" t="e">
        <f t="shared" si="329"/>
        <v>#N/A</v>
      </c>
      <c r="AW742" s="100"/>
      <c r="AX742" s="41">
        <f t="shared" si="330"/>
        <v>82813</v>
      </c>
      <c r="AY742" s="41"/>
      <c r="AZ742" s="183">
        <f t="shared" si="331"/>
        <v>-1</v>
      </c>
      <c r="BA742" s="100"/>
      <c r="BB742" s="41">
        <f t="shared" si="332"/>
        <v>0</v>
      </c>
      <c r="BC742" s="41"/>
      <c r="BD742" s="183" t="str">
        <f t="shared" si="333"/>
        <v>---</v>
      </c>
      <c r="BE742" s="100"/>
      <c r="BF742" s="100">
        <f t="shared" si="334"/>
        <v>0</v>
      </c>
      <c r="BG742" s="100"/>
      <c r="BH742" s="183" t="str">
        <f t="shared" si="335"/>
        <v>---</v>
      </c>
      <c r="BJ742" s="41" t="str">
        <f t="shared" si="336"/>
        <v/>
      </c>
      <c r="BK742" s="41"/>
      <c r="BL742" s="183" t="e">
        <f t="shared" si="337"/>
        <v>#N/A</v>
      </c>
      <c r="BM742" s="100"/>
    </row>
    <row r="743" spans="1:65" ht="15.75" customHeight="1">
      <c r="A743" s="60"/>
      <c r="B743" s="231">
        <v>310.01</v>
      </c>
      <c r="C743" s="55">
        <v>11</v>
      </c>
      <c r="D743" s="6" t="s">
        <v>341</v>
      </c>
      <c r="E743" s="13"/>
      <c r="F743" s="13"/>
      <c r="G743" s="13"/>
      <c r="H743" s="13"/>
      <c r="I743" s="13"/>
      <c r="J743" s="13"/>
      <c r="K743" s="23"/>
      <c r="L743" s="66" t="s">
        <v>33</v>
      </c>
      <c r="M743" s="125"/>
      <c r="N743" s="41">
        <f>VLOOKUP($B743,'[1]09-10-11'!$A$4:$EA$400,MATCH(N$2, '[1]09-10-11'!$A$4:$EA$4, 0))</f>
        <v>-18776</v>
      </c>
      <c r="O743" s="35"/>
      <c r="P743" s="41">
        <f>VLOOKUP($B743,'[1]09-10-11'!$A$4:$EA$400,MATCH(P$2, '[1]09-10-11'!$A$4:$EA$4, 0))</f>
        <v>0</v>
      </c>
      <c r="Q743" s="41"/>
      <c r="R743" s="41">
        <f>VLOOKUP($B743,'[1]09-10-11'!$A$4:$EA$400,MATCH(R$2, '[1]09-10-11'!$A$4:$EA$4, 0))</f>
        <v>0</v>
      </c>
      <c r="S743" s="41"/>
      <c r="T743" s="41" t="e">
        <f>VLOOKUP($B743,'[1]09-10-11'!$A$4:$EA$400,MATCH(T$2, '[1]09-10-11'!$A$4:$EA$4, 0))</f>
        <v>#N/A</v>
      </c>
      <c r="U743" s="41"/>
      <c r="V743" s="41">
        <f>VLOOKUP($B743,'[1]09-10-11'!$A$4:$EA$400,MATCH(V$2, '[1]09-10-11'!$A$4:$EA$4, 0))</f>
        <v>0</v>
      </c>
      <c r="W743" s="41"/>
      <c r="X743" s="41">
        <f>VLOOKUP($B743,'[1]09-10-11'!$A$4:$EA$400,MATCH(X$2, '[1]09-10-11'!$A$4:$EA$4, 0))</f>
        <v>0</v>
      </c>
      <c r="Y743" s="41"/>
      <c r="Z743" s="41">
        <f t="shared" si="318"/>
        <v>0</v>
      </c>
      <c r="AA743" s="41"/>
      <c r="AB743" s="183" t="str">
        <f t="shared" si="319"/>
        <v>---</v>
      </c>
      <c r="AC743" s="161"/>
      <c r="AD743" s="41">
        <f t="shared" si="320"/>
        <v>0</v>
      </c>
      <c r="AE743" s="41"/>
      <c r="AF743" s="183" t="str">
        <f t="shared" si="321"/>
        <v>---</v>
      </c>
      <c r="AG743" s="100"/>
      <c r="AH743" s="41">
        <f t="shared" si="322"/>
        <v>18776</v>
      </c>
      <c r="AI743" s="41"/>
      <c r="AJ743" s="181">
        <f t="shared" si="323"/>
        <v>-1</v>
      </c>
      <c r="AK743" s="161"/>
      <c r="AL743" s="100">
        <f t="shared" si="324"/>
        <v>0</v>
      </c>
      <c r="AM743" s="100"/>
      <c r="AN743" s="183" t="str">
        <f t="shared" si="325"/>
        <v>---</v>
      </c>
      <c r="AP743" s="41" t="str">
        <f t="shared" si="326"/>
        <v/>
      </c>
      <c r="AQ743" s="41"/>
      <c r="AR743" s="183" t="e">
        <f t="shared" si="327"/>
        <v>#N/A</v>
      </c>
      <c r="AS743" s="100"/>
      <c r="AT743" s="41" t="str">
        <f t="shared" si="328"/>
        <v/>
      </c>
      <c r="AU743" s="41"/>
      <c r="AV743" s="183" t="e">
        <f t="shared" si="329"/>
        <v>#N/A</v>
      </c>
      <c r="AW743" s="100"/>
      <c r="AX743" s="41">
        <f t="shared" si="330"/>
        <v>18776</v>
      </c>
      <c r="AY743" s="41"/>
      <c r="AZ743" s="183">
        <f t="shared" si="331"/>
        <v>-1</v>
      </c>
      <c r="BA743" s="100"/>
      <c r="BB743" s="41">
        <f t="shared" si="332"/>
        <v>0</v>
      </c>
      <c r="BC743" s="41"/>
      <c r="BD743" s="183" t="str">
        <f t="shared" si="333"/>
        <v>---</v>
      </c>
      <c r="BE743" s="100"/>
      <c r="BF743" s="100">
        <f t="shared" si="334"/>
        <v>0</v>
      </c>
      <c r="BG743" s="100"/>
      <c r="BH743" s="183" t="str">
        <f t="shared" si="335"/>
        <v>---</v>
      </c>
      <c r="BJ743" s="41" t="str">
        <f t="shared" si="336"/>
        <v/>
      </c>
      <c r="BK743" s="41"/>
      <c r="BL743" s="183" t="e">
        <f t="shared" si="337"/>
        <v>#N/A</v>
      </c>
      <c r="BM743" s="100"/>
    </row>
    <row r="744" spans="1:65" ht="15.75" customHeight="1">
      <c r="A744" s="60"/>
      <c r="B744" s="231">
        <v>311</v>
      </c>
      <c r="C744" s="55">
        <v>12</v>
      </c>
      <c r="D744" s="67" t="s">
        <v>242</v>
      </c>
      <c r="E744" s="13"/>
      <c r="F744" s="13"/>
      <c r="G744" s="13"/>
      <c r="H744" s="13"/>
      <c r="I744" s="13"/>
      <c r="J744" s="13"/>
      <c r="K744" s="23"/>
      <c r="L744" s="66" t="s">
        <v>33</v>
      </c>
      <c r="M744" s="125"/>
      <c r="N744" s="41">
        <f>VLOOKUP($B744,'[1]09-10-11'!$A$4:$EA$400,MATCH(N$2, '[1]09-10-11'!$A$4:$EA$4, 0))</f>
        <v>0</v>
      </c>
      <c r="O744" s="35"/>
      <c r="P744" s="41">
        <f>VLOOKUP($B744,'[1]09-10-11'!$A$4:$EA$400,MATCH(P$2, '[1]09-10-11'!$A$4:$EA$4, 0))</f>
        <v>0</v>
      </c>
      <c r="Q744" s="41"/>
      <c r="R744" s="41">
        <f>VLOOKUP($B744,'[1]09-10-11'!$A$4:$EA$400,MATCH(R$2, '[1]09-10-11'!$A$4:$EA$4, 0))</f>
        <v>0</v>
      </c>
      <c r="S744" s="41"/>
      <c r="T744" s="41" t="e">
        <f>VLOOKUP($B744,'[1]09-10-11'!$A$4:$EA$400,MATCH(T$2, '[1]09-10-11'!$A$4:$EA$4, 0))</f>
        <v>#N/A</v>
      </c>
      <c r="U744" s="41"/>
      <c r="V744" s="41">
        <f>VLOOKUP($B744,'[1]09-10-11'!$A$4:$EA$400,MATCH(V$2, '[1]09-10-11'!$A$4:$EA$4, 0))</f>
        <v>0</v>
      </c>
      <c r="W744" s="41"/>
      <c r="X744" s="41">
        <f>VLOOKUP($B744,'[1]09-10-11'!$A$4:$EA$400,MATCH(X$2, '[1]09-10-11'!$A$4:$EA$4, 0))</f>
        <v>0</v>
      </c>
      <c r="Y744" s="41"/>
      <c r="Z744" s="41">
        <f t="shared" si="318"/>
        <v>0</v>
      </c>
      <c r="AA744" s="41"/>
      <c r="AB744" s="183" t="str">
        <f t="shared" si="319"/>
        <v>---</v>
      </c>
      <c r="AC744" s="169"/>
      <c r="AD744" s="41">
        <f t="shared" si="320"/>
        <v>0</v>
      </c>
      <c r="AE744" s="41"/>
      <c r="AF744" s="183" t="str">
        <f t="shared" si="321"/>
        <v>---</v>
      </c>
      <c r="AG744" s="100"/>
      <c r="AH744" s="41">
        <f t="shared" si="322"/>
        <v>0</v>
      </c>
      <c r="AI744" s="41"/>
      <c r="AJ744" s="183" t="str">
        <f t="shared" si="323"/>
        <v>---</v>
      </c>
      <c r="AK744" s="169"/>
      <c r="AL744" s="100">
        <f t="shared" si="324"/>
        <v>0</v>
      </c>
      <c r="AM744" s="100"/>
      <c r="AN744" s="183" t="str">
        <f t="shared" si="325"/>
        <v>---</v>
      </c>
      <c r="AP744" s="41" t="str">
        <f t="shared" si="326"/>
        <v/>
      </c>
      <c r="AQ744" s="41"/>
      <c r="AR744" s="183" t="e">
        <f t="shared" si="327"/>
        <v>#N/A</v>
      </c>
      <c r="AS744" s="100"/>
      <c r="AT744" s="41" t="str">
        <f t="shared" si="328"/>
        <v/>
      </c>
      <c r="AU744" s="41"/>
      <c r="AV744" s="183" t="e">
        <f t="shared" si="329"/>
        <v>#N/A</v>
      </c>
      <c r="AW744" s="100"/>
      <c r="AX744" s="41">
        <f t="shared" si="330"/>
        <v>0</v>
      </c>
      <c r="AY744" s="41"/>
      <c r="AZ744" s="183" t="str">
        <f t="shared" si="331"/>
        <v>---</v>
      </c>
      <c r="BA744" s="100"/>
      <c r="BB744" s="41">
        <f t="shared" si="332"/>
        <v>0</v>
      </c>
      <c r="BC744" s="41"/>
      <c r="BD744" s="183" t="str">
        <f t="shared" si="333"/>
        <v>---</v>
      </c>
      <c r="BE744" s="100"/>
      <c r="BF744" s="100">
        <f t="shared" si="334"/>
        <v>0</v>
      </c>
      <c r="BG744" s="100"/>
      <c r="BH744" s="183" t="str">
        <f t="shared" si="335"/>
        <v>---</v>
      </c>
      <c r="BJ744" s="41" t="str">
        <f t="shared" si="336"/>
        <v/>
      </c>
      <c r="BK744" s="41"/>
      <c r="BL744" s="183" t="e">
        <f t="shared" si="337"/>
        <v>#N/A</v>
      </c>
      <c r="BM744" s="100"/>
    </row>
    <row r="745" spans="1:65" ht="15.75" customHeight="1">
      <c r="B745" s="230">
        <v>313.01</v>
      </c>
      <c r="C745" s="55">
        <v>13</v>
      </c>
      <c r="D745" s="67" t="s">
        <v>252</v>
      </c>
      <c r="E745" s="4"/>
      <c r="F745" s="4"/>
      <c r="G745" s="13"/>
      <c r="H745" s="13"/>
      <c r="I745" s="13"/>
      <c r="J745" s="13"/>
      <c r="K745" s="23"/>
      <c r="L745" s="66" t="s">
        <v>33</v>
      </c>
      <c r="M745" s="125"/>
      <c r="N745" s="81">
        <f>VLOOKUP($B745,'[1]09-10-11'!$A$4:$EA$400,MATCH(N$2, '[1]09-10-11'!$A$4:$EA$4, 0))</f>
        <v>-20000</v>
      </c>
      <c r="O745" s="45"/>
      <c r="P745" s="81">
        <f>VLOOKUP($B745,'[1]09-10-11'!$A$4:$EA$400,MATCH(P$2, '[1]09-10-11'!$A$4:$EA$4, 0))</f>
        <v>0</v>
      </c>
      <c r="Q745" s="81"/>
      <c r="R745" s="81">
        <v>0</v>
      </c>
      <c r="S745" s="81"/>
      <c r="T745" s="81">
        <v>0</v>
      </c>
      <c r="U745" s="81"/>
      <c r="V745" s="81">
        <f>VLOOKUP($B745,'[1]09-10-11'!$A$4:$EA$400,MATCH(V$2, '[1]09-10-11'!$A$4:$EA$4, 0))</f>
        <v>0</v>
      </c>
      <c r="W745" s="81"/>
      <c r="X745" s="81">
        <v>0</v>
      </c>
      <c r="Y745" s="41"/>
      <c r="Z745" s="81">
        <f t="shared" si="318"/>
        <v>0</v>
      </c>
      <c r="AA745" s="81"/>
      <c r="AB745" s="184" t="str">
        <f t="shared" si="319"/>
        <v>---</v>
      </c>
      <c r="AC745" s="156"/>
      <c r="AD745" s="81">
        <f t="shared" si="320"/>
        <v>0</v>
      </c>
      <c r="AE745" s="81"/>
      <c r="AF745" s="184" t="str">
        <f t="shared" si="321"/>
        <v>---</v>
      </c>
      <c r="AG745" s="100"/>
      <c r="AH745" s="81">
        <f t="shared" si="322"/>
        <v>20000</v>
      </c>
      <c r="AI745" s="81"/>
      <c r="AJ745" s="182">
        <f t="shared" si="323"/>
        <v>-1</v>
      </c>
      <c r="AK745" s="156"/>
      <c r="AL745" s="172">
        <f t="shared" si="324"/>
        <v>0</v>
      </c>
      <c r="AM745" s="172"/>
      <c r="AN745" s="184" t="str">
        <f t="shared" si="325"/>
        <v>---</v>
      </c>
      <c r="AP745" s="81">
        <f t="shared" si="326"/>
        <v>0</v>
      </c>
      <c r="AQ745" s="81"/>
      <c r="AR745" s="184" t="str">
        <f t="shared" si="327"/>
        <v>---</v>
      </c>
      <c r="AS745" s="100"/>
      <c r="AT745" s="81">
        <f t="shared" si="328"/>
        <v>0</v>
      </c>
      <c r="AU745" s="81"/>
      <c r="AV745" s="184" t="str">
        <f t="shared" si="329"/>
        <v>---</v>
      </c>
      <c r="AW745" s="100"/>
      <c r="AX745" s="81">
        <f t="shared" si="330"/>
        <v>20000</v>
      </c>
      <c r="AY745" s="81"/>
      <c r="AZ745" s="184">
        <f t="shared" si="331"/>
        <v>-1</v>
      </c>
      <c r="BA745" s="100"/>
      <c r="BB745" s="81">
        <f t="shared" si="332"/>
        <v>0</v>
      </c>
      <c r="BC745" s="81"/>
      <c r="BD745" s="184" t="str">
        <f t="shared" si="333"/>
        <v>---</v>
      </c>
      <c r="BE745" s="100"/>
      <c r="BF745" s="172">
        <f t="shared" si="334"/>
        <v>0</v>
      </c>
      <c r="BG745" s="172"/>
      <c r="BH745" s="184" t="str">
        <f t="shared" si="335"/>
        <v>---</v>
      </c>
      <c r="BJ745" s="81">
        <f t="shared" si="336"/>
        <v>0</v>
      </c>
      <c r="BK745" s="81"/>
      <c r="BL745" s="184" t="str">
        <f t="shared" si="337"/>
        <v>---</v>
      </c>
      <c r="BM745" s="100"/>
    </row>
    <row r="746" spans="1:65" ht="15.75" customHeight="1">
      <c r="C746" s="55"/>
      <c r="D746" s="4"/>
      <c r="E746" s="4"/>
      <c r="F746" s="4"/>
      <c r="G746" s="13"/>
      <c r="H746" s="13"/>
      <c r="I746" s="13"/>
      <c r="J746" s="13"/>
      <c r="K746" s="23"/>
      <c r="L746" s="66"/>
      <c r="M746" s="125"/>
      <c r="N746" s="125"/>
      <c r="O746" s="45"/>
      <c r="P746" s="125"/>
      <c r="Q746" s="125"/>
      <c r="R746" s="125"/>
      <c r="S746" s="125"/>
      <c r="T746" s="125"/>
      <c r="U746" s="125"/>
      <c r="V746" s="125"/>
      <c r="W746" s="125"/>
      <c r="X746" s="125"/>
      <c r="Y746" s="125"/>
      <c r="Z746" s="41" t="str">
        <f t="shared" si="318"/>
        <v/>
      </c>
      <c r="AA746" s="125"/>
      <c r="AB746" s="181" t="str">
        <f t="shared" si="319"/>
        <v/>
      </c>
      <c r="AC746" s="161"/>
      <c r="AD746" s="41" t="str">
        <f t="shared" si="320"/>
        <v/>
      </c>
      <c r="AE746" s="125"/>
      <c r="AF746" s="181" t="str">
        <f t="shared" si="321"/>
        <v/>
      </c>
      <c r="AG746" s="125"/>
      <c r="AH746" s="41" t="str">
        <f t="shared" si="322"/>
        <v/>
      </c>
      <c r="AI746" s="125"/>
      <c r="AJ746" s="181" t="str">
        <f t="shared" si="323"/>
        <v/>
      </c>
      <c r="AK746" s="161"/>
      <c r="AL746" s="41" t="str">
        <f t="shared" si="324"/>
        <v/>
      </c>
      <c r="AM746" s="125"/>
      <c r="AN746" s="181" t="str">
        <f t="shared" si="325"/>
        <v/>
      </c>
      <c r="AP746" s="41" t="str">
        <f t="shared" si="326"/>
        <v/>
      </c>
      <c r="AQ746" s="125"/>
      <c r="AR746" s="181" t="str">
        <f t="shared" si="327"/>
        <v/>
      </c>
      <c r="AS746" s="125"/>
      <c r="AT746" s="41" t="str">
        <f t="shared" si="328"/>
        <v/>
      </c>
      <c r="AU746" s="125"/>
      <c r="AV746" s="181" t="str">
        <f t="shared" si="329"/>
        <v/>
      </c>
      <c r="AW746" s="125"/>
      <c r="AX746" s="41" t="str">
        <f t="shared" si="330"/>
        <v/>
      </c>
      <c r="AY746" s="125"/>
      <c r="AZ746" s="181" t="str">
        <f t="shared" si="331"/>
        <v/>
      </c>
      <c r="BA746" s="125"/>
      <c r="BB746" s="41" t="str">
        <f t="shared" si="332"/>
        <v/>
      </c>
      <c r="BC746" s="125"/>
      <c r="BD746" s="181" t="str">
        <f t="shared" si="333"/>
        <v/>
      </c>
      <c r="BE746" s="125"/>
      <c r="BF746" s="41" t="str">
        <f t="shared" si="334"/>
        <v/>
      </c>
      <c r="BG746" s="125"/>
      <c r="BH746" s="181" t="str">
        <f t="shared" si="335"/>
        <v/>
      </c>
      <c r="BJ746" s="41" t="str">
        <f t="shared" si="336"/>
        <v/>
      </c>
      <c r="BK746" s="125"/>
      <c r="BL746" s="181" t="str">
        <f t="shared" si="337"/>
        <v/>
      </c>
      <c r="BM746" s="125"/>
    </row>
    <row r="747" spans="1:65" ht="15.75" customHeight="1">
      <c r="C747" s="4"/>
      <c r="D747" s="4"/>
      <c r="E747" s="4"/>
      <c r="F747" s="4"/>
      <c r="G747" s="53" t="s">
        <v>40</v>
      </c>
      <c r="H747" s="53"/>
      <c r="I747" s="27"/>
      <c r="J747" s="27"/>
      <c r="K747" s="28"/>
      <c r="L747" s="29"/>
      <c r="M747" s="133"/>
      <c r="N747" s="79">
        <f>SUM(N733:N745)</f>
        <v>-13047796</v>
      </c>
      <c r="O747" s="83"/>
      <c r="P747" s="79">
        <f>SUM(P733:P745)</f>
        <v>-11168148</v>
      </c>
      <c r="Q747" s="79"/>
      <c r="R747" s="79">
        <f>SUM(R733:R745)</f>
        <v>-9338934</v>
      </c>
      <c r="S747" s="79"/>
      <c r="T747" s="79" t="e">
        <f>SUM(T733:T745)</f>
        <v>#N/A</v>
      </c>
      <c r="U747" s="79"/>
      <c r="V747" s="79">
        <f>SUM(V733:V745)</f>
        <v>-7943844</v>
      </c>
      <c r="W747" s="79"/>
      <c r="X747" s="79">
        <f>SUM(X733:X745)</f>
        <v>-9952151</v>
      </c>
      <c r="Y747" s="79"/>
      <c r="Z747" s="82">
        <f t="shared" si="318"/>
        <v>-2008307</v>
      </c>
      <c r="AA747" s="79"/>
      <c r="AB747" s="185">
        <f t="shared" si="319"/>
        <v>0.25281299582418781</v>
      </c>
      <c r="AC747" s="159"/>
      <c r="AD747" s="82">
        <f t="shared" si="320"/>
        <v>1215997</v>
      </c>
      <c r="AE747" s="79"/>
      <c r="AF747" s="185">
        <f t="shared" si="321"/>
        <v>-0.108880809960613</v>
      </c>
      <c r="AG747" s="79"/>
      <c r="AH747" s="82">
        <f t="shared" si="322"/>
        <v>3095645</v>
      </c>
      <c r="AI747" s="79"/>
      <c r="AJ747" s="185">
        <f t="shared" si="323"/>
        <v>-0.23725424585117671</v>
      </c>
      <c r="AK747" s="159"/>
      <c r="AL747" s="82">
        <f t="shared" si="324"/>
        <v>-613217</v>
      </c>
      <c r="AM747" s="79"/>
      <c r="AN747" s="185">
        <f t="shared" si="325"/>
        <v>6.5662419286826479E-2</v>
      </c>
      <c r="AP747" s="82" t="str">
        <f t="shared" si="326"/>
        <v/>
      </c>
      <c r="AQ747" s="79"/>
      <c r="AR747" s="185" t="e">
        <f t="shared" si="327"/>
        <v>#N/A</v>
      </c>
      <c r="AS747" s="79"/>
      <c r="AT747" s="82" t="str">
        <f t="shared" si="328"/>
        <v/>
      </c>
      <c r="AU747" s="79"/>
      <c r="AV747" s="185" t="e">
        <f t="shared" si="329"/>
        <v>#N/A</v>
      </c>
      <c r="AW747" s="79"/>
      <c r="AX747" s="82">
        <f t="shared" si="330"/>
        <v>5103952</v>
      </c>
      <c r="AY747" s="79"/>
      <c r="AZ747" s="185">
        <f t="shared" si="331"/>
        <v>-0.39117349780759902</v>
      </c>
      <c r="BA747" s="79"/>
      <c r="BB747" s="82">
        <f t="shared" si="332"/>
        <v>3224304</v>
      </c>
      <c r="BC747" s="79"/>
      <c r="BD747" s="185">
        <f t="shared" si="333"/>
        <v>-0.28870534308821838</v>
      </c>
      <c r="BE747" s="79"/>
      <c r="BF747" s="82">
        <f t="shared" si="334"/>
        <v>1395090</v>
      </c>
      <c r="BG747" s="79"/>
      <c r="BH747" s="185">
        <f t="shared" si="335"/>
        <v>-0.14938428732872511</v>
      </c>
      <c r="BJ747" s="82" t="str">
        <f t="shared" si="336"/>
        <v/>
      </c>
      <c r="BK747" s="79"/>
      <c r="BL747" s="185" t="e">
        <f t="shared" si="337"/>
        <v>#N/A</v>
      </c>
      <c r="BM747" s="79"/>
    </row>
    <row r="748" spans="1:65" ht="15.75" customHeight="1">
      <c r="C748" s="4"/>
      <c r="D748" s="4"/>
      <c r="E748" s="4"/>
      <c r="F748" s="4"/>
      <c r="G748" s="13"/>
      <c r="H748" s="13"/>
      <c r="I748" s="13"/>
      <c r="J748" s="13"/>
      <c r="K748" s="23"/>
      <c r="L748" s="66"/>
      <c r="M748" s="125"/>
      <c r="N748" s="125"/>
      <c r="O748" s="45"/>
      <c r="P748" s="125"/>
      <c r="Q748" s="125"/>
      <c r="R748" s="125"/>
      <c r="S748" s="125"/>
      <c r="T748" s="125"/>
      <c r="U748" s="125"/>
      <c r="V748" s="125"/>
      <c r="W748" s="125"/>
      <c r="X748" s="125"/>
      <c r="Y748" s="125"/>
      <c r="Z748" s="41" t="str">
        <f t="shared" si="318"/>
        <v/>
      </c>
      <c r="AA748" s="125"/>
      <c r="AB748" s="181" t="str">
        <f t="shared" si="319"/>
        <v/>
      </c>
      <c r="AC748" s="161"/>
      <c r="AD748" s="41" t="str">
        <f t="shared" si="320"/>
        <v/>
      </c>
      <c r="AE748" s="125"/>
      <c r="AF748" s="181" t="str">
        <f t="shared" si="321"/>
        <v/>
      </c>
      <c r="AG748" s="125"/>
      <c r="AH748" s="41" t="str">
        <f t="shared" si="322"/>
        <v/>
      </c>
      <c r="AI748" s="125"/>
      <c r="AJ748" s="181" t="str">
        <f t="shared" si="323"/>
        <v/>
      </c>
      <c r="AK748" s="161"/>
      <c r="AL748" s="41" t="str">
        <f t="shared" si="324"/>
        <v/>
      </c>
      <c r="AM748" s="125"/>
      <c r="AN748" s="181" t="str">
        <f t="shared" si="325"/>
        <v/>
      </c>
      <c r="AP748" s="41" t="str">
        <f t="shared" si="326"/>
        <v/>
      </c>
      <c r="AQ748" s="125"/>
      <c r="AR748" s="181" t="str">
        <f t="shared" si="327"/>
        <v/>
      </c>
      <c r="AS748" s="125"/>
      <c r="AT748" s="41" t="str">
        <f t="shared" si="328"/>
        <v/>
      </c>
      <c r="AU748" s="125"/>
      <c r="AV748" s="181" t="str">
        <f t="shared" si="329"/>
        <v/>
      </c>
      <c r="AW748" s="125"/>
      <c r="AX748" s="41" t="str">
        <f t="shared" si="330"/>
        <v/>
      </c>
      <c r="AY748" s="125"/>
      <c r="AZ748" s="181" t="str">
        <f t="shared" si="331"/>
        <v/>
      </c>
      <c r="BA748" s="125"/>
      <c r="BB748" s="41" t="str">
        <f t="shared" si="332"/>
        <v/>
      </c>
      <c r="BC748" s="125"/>
      <c r="BD748" s="181" t="str">
        <f t="shared" si="333"/>
        <v/>
      </c>
      <c r="BE748" s="125"/>
      <c r="BF748" s="41" t="str">
        <f t="shared" si="334"/>
        <v/>
      </c>
      <c r="BG748" s="125"/>
      <c r="BH748" s="181" t="str">
        <f t="shared" si="335"/>
        <v/>
      </c>
      <c r="BJ748" s="41" t="str">
        <f t="shared" si="336"/>
        <v/>
      </c>
      <c r="BK748" s="125"/>
      <c r="BL748" s="181" t="str">
        <f t="shared" si="337"/>
        <v/>
      </c>
      <c r="BM748" s="125"/>
    </row>
    <row r="749" spans="1:65" ht="15.75" customHeight="1">
      <c r="C749" s="16" t="s">
        <v>264</v>
      </c>
      <c r="D749" s="53"/>
      <c r="E749" s="53"/>
      <c r="F749" s="53"/>
      <c r="G749" s="53"/>
      <c r="H749" s="53"/>
      <c r="I749" s="53"/>
      <c r="J749" s="53"/>
      <c r="K749" s="23"/>
      <c r="L749" s="66"/>
      <c r="M749" s="125"/>
      <c r="N749" s="125"/>
      <c r="O749" s="45"/>
      <c r="P749" s="125"/>
      <c r="Q749" s="125"/>
      <c r="R749" s="125"/>
      <c r="S749" s="125"/>
      <c r="T749" s="125"/>
      <c r="U749" s="125"/>
      <c r="V749" s="125"/>
      <c r="W749" s="125"/>
      <c r="X749" s="125"/>
      <c r="Y749" s="125"/>
      <c r="Z749" s="41" t="str">
        <f t="shared" si="318"/>
        <v/>
      </c>
      <c r="AA749" s="125"/>
      <c r="AB749" s="181" t="str">
        <f t="shared" si="319"/>
        <v/>
      </c>
      <c r="AC749" s="161"/>
      <c r="AD749" s="41" t="str">
        <f t="shared" si="320"/>
        <v/>
      </c>
      <c r="AE749" s="125"/>
      <c r="AF749" s="181" t="str">
        <f t="shared" si="321"/>
        <v/>
      </c>
      <c r="AG749" s="125"/>
      <c r="AH749" s="41" t="str">
        <f t="shared" si="322"/>
        <v/>
      </c>
      <c r="AI749" s="125"/>
      <c r="AJ749" s="181" t="str">
        <f t="shared" si="323"/>
        <v/>
      </c>
      <c r="AK749" s="161"/>
      <c r="AL749" s="41" t="str">
        <f t="shared" si="324"/>
        <v/>
      </c>
      <c r="AM749" s="125"/>
      <c r="AN749" s="181" t="str">
        <f t="shared" si="325"/>
        <v/>
      </c>
      <c r="AP749" s="41" t="str">
        <f t="shared" si="326"/>
        <v/>
      </c>
      <c r="AQ749" s="125"/>
      <c r="AR749" s="181" t="str">
        <f t="shared" si="327"/>
        <v/>
      </c>
      <c r="AS749" s="125"/>
      <c r="AT749" s="41" t="str">
        <f t="shared" si="328"/>
        <v/>
      </c>
      <c r="AU749" s="125"/>
      <c r="AV749" s="181" t="str">
        <f t="shared" si="329"/>
        <v/>
      </c>
      <c r="AW749" s="125"/>
      <c r="AX749" s="41" t="str">
        <f t="shared" si="330"/>
        <v/>
      </c>
      <c r="AY749" s="125"/>
      <c r="AZ749" s="181" t="str">
        <f t="shared" si="331"/>
        <v/>
      </c>
      <c r="BA749" s="125"/>
      <c r="BB749" s="41" t="str">
        <f t="shared" si="332"/>
        <v/>
      </c>
      <c r="BC749" s="125"/>
      <c r="BD749" s="181" t="str">
        <f t="shared" si="333"/>
        <v/>
      </c>
      <c r="BE749" s="125"/>
      <c r="BF749" s="41" t="str">
        <f t="shared" si="334"/>
        <v/>
      </c>
      <c r="BG749" s="125"/>
      <c r="BH749" s="181" t="str">
        <f t="shared" si="335"/>
        <v/>
      </c>
      <c r="BJ749" s="41" t="str">
        <f t="shared" si="336"/>
        <v/>
      </c>
      <c r="BK749" s="125"/>
      <c r="BL749" s="181" t="str">
        <f t="shared" si="337"/>
        <v/>
      </c>
      <c r="BM749" s="125"/>
    </row>
    <row r="750" spans="1:65" ht="15.75" customHeight="1">
      <c r="C750" s="26"/>
      <c r="D750" s="13"/>
      <c r="E750" s="13"/>
      <c r="F750" s="13"/>
      <c r="G750" s="13"/>
      <c r="H750" s="13"/>
      <c r="I750" s="13"/>
      <c r="J750" s="13"/>
      <c r="K750" s="23"/>
      <c r="L750" s="66"/>
      <c r="M750" s="125"/>
      <c r="N750" s="125"/>
      <c r="O750" s="45"/>
      <c r="P750" s="125"/>
      <c r="Q750" s="125"/>
      <c r="R750" s="125"/>
      <c r="S750" s="125"/>
      <c r="T750" s="125"/>
      <c r="U750" s="125"/>
      <c r="V750" s="125"/>
      <c r="W750" s="125"/>
      <c r="X750" s="125"/>
      <c r="Y750" s="125"/>
      <c r="Z750" s="41" t="str">
        <f t="shared" si="318"/>
        <v/>
      </c>
      <c r="AA750" s="125"/>
      <c r="AB750" s="181" t="str">
        <f t="shared" si="319"/>
        <v/>
      </c>
      <c r="AC750" s="161"/>
      <c r="AD750" s="41" t="str">
        <f t="shared" si="320"/>
        <v/>
      </c>
      <c r="AE750" s="125"/>
      <c r="AF750" s="181" t="str">
        <f t="shared" si="321"/>
        <v/>
      </c>
      <c r="AG750" s="125"/>
      <c r="AH750" s="41" t="str">
        <f t="shared" si="322"/>
        <v/>
      </c>
      <c r="AI750" s="125"/>
      <c r="AJ750" s="181" t="str">
        <f t="shared" si="323"/>
        <v/>
      </c>
      <c r="AK750" s="161"/>
      <c r="AL750" s="41" t="str">
        <f t="shared" si="324"/>
        <v/>
      </c>
      <c r="AM750" s="125"/>
      <c r="AN750" s="181" t="str">
        <f t="shared" si="325"/>
        <v/>
      </c>
      <c r="AP750" s="41" t="str">
        <f t="shared" si="326"/>
        <v/>
      </c>
      <c r="AQ750" s="125"/>
      <c r="AR750" s="181" t="str">
        <f t="shared" si="327"/>
        <v/>
      </c>
      <c r="AS750" s="125"/>
      <c r="AT750" s="41" t="str">
        <f t="shared" si="328"/>
        <v/>
      </c>
      <c r="AU750" s="125"/>
      <c r="AV750" s="181" t="str">
        <f t="shared" si="329"/>
        <v/>
      </c>
      <c r="AW750" s="125"/>
      <c r="AX750" s="41" t="str">
        <f t="shared" si="330"/>
        <v/>
      </c>
      <c r="AY750" s="125"/>
      <c r="AZ750" s="181" t="str">
        <f t="shared" si="331"/>
        <v/>
      </c>
      <c r="BA750" s="125"/>
      <c r="BB750" s="41" t="str">
        <f t="shared" si="332"/>
        <v/>
      </c>
      <c r="BC750" s="125"/>
      <c r="BD750" s="181" t="str">
        <f t="shared" si="333"/>
        <v/>
      </c>
      <c r="BE750" s="125"/>
      <c r="BF750" s="41" t="str">
        <f t="shared" si="334"/>
        <v/>
      </c>
      <c r="BG750" s="125"/>
      <c r="BH750" s="181" t="str">
        <f t="shared" si="335"/>
        <v/>
      </c>
      <c r="BJ750" s="41" t="str">
        <f t="shared" si="336"/>
        <v/>
      </c>
      <c r="BK750" s="125"/>
      <c r="BL750" s="181" t="str">
        <f t="shared" si="337"/>
        <v/>
      </c>
      <c r="BM750" s="125"/>
    </row>
    <row r="751" spans="1:65" ht="15.75" customHeight="1">
      <c r="B751" s="230">
        <v>313.02999999999997</v>
      </c>
      <c r="C751" s="55">
        <v>1</v>
      </c>
      <c r="D751" s="13" t="s">
        <v>305</v>
      </c>
      <c r="E751" s="13"/>
      <c r="F751" s="13"/>
      <c r="G751" s="13"/>
      <c r="H751" s="13"/>
      <c r="I751" s="13"/>
      <c r="J751" s="13"/>
      <c r="K751" s="23"/>
      <c r="L751" s="66" t="s">
        <v>33</v>
      </c>
      <c r="M751" s="125"/>
      <c r="N751" s="41">
        <f>VLOOKUP($B751,'[1]09-10-11'!$A$4:$EA$400,MATCH(N$2, '[1]09-10-11'!$A$4:$EA$4, 0))</f>
        <v>10410</v>
      </c>
      <c r="O751" s="45"/>
      <c r="P751" s="41">
        <f>VLOOKUP($B751,'[1]09-10-11'!$A$4:$EA$400,MATCH(P$2, '[1]09-10-11'!$A$4:$EA$4, 0))</f>
        <v>10410</v>
      </c>
      <c r="Q751" s="41"/>
      <c r="R751" s="41">
        <f>VLOOKUP($B751,'[1]09-10-11'!$A$4:$EA$400,MATCH(R$2, '[1]09-10-11'!$A$4:$EA$4, 0))</f>
        <v>10410</v>
      </c>
      <c r="S751" s="41"/>
      <c r="T751" s="41" t="e">
        <f>VLOOKUP($B751,'[1]09-10-11'!$A$4:$EA$400,MATCH(T$2, '[1]09-10-11'!$A$4:$EA$4, 0))</f>
        <v>#N/A</v>
      </c>
      <c r="U751" s="41"/>
      <c r="V751" s="41">
        <f>VLOOKUP($B751,'[1]09-10-11'!$A$4:$EA$400,MATCH(V$2, '[1]09-10-11'!$A$4:$EA$4, 0))</f>
        <v>13232</v>
      </c>
      <c r="W751" s="41"/>
      <c r="X751" s="41">
        <f>VLOOKUP($B751,'[1]09-10-11'!$A$4:$EA$400,MATCH(X$2, '[1]09-10-11'!$A$4:$EA$4, 0))</f>
        <v>10410</v>
      </c>
      <c r="Y751" s="41"/>
      <c r="Z751" s="41">
        <f t="shared" si="318"/>
        <v>-2822</v>
      </c>
      <c r="AA751" s="41"/>
      <c r="AB751" s="181">
        <f t="shared" si="319"/>
        <v>-0.21327085852478844</v>
      </c>
      <c r="AC751" s="161"/>
      <c r="AD751" s="41">
        <f t="shared" si="320"/>
        <v>0</v>
      </c>
      <c r="AE751" s="41"/>
      <c r="AF751" s="181">
        <f t="shared" si="321"/>
        <v>0</v>
      </c>
      <c r="AG751" s="41"/>
      <c r="AH751" s="41">
        <f t="shared" si="322"/>
        <v>0</v>
      </c>
      <c r="AI751" s="41"/>
      <c r="AJ751" s="181">
        <f t="shared" si="323"/>
        <v>0</v>
      </c>
      <c r="AK751" s="161"/>
      <c r="AL751" s="41">
        <f t="shared" si="324"/>
        <v>0</v>
      </c>
      <c r="AM751" s="41"/>
      <c r="AN751" s="181">
        <f t="shared" si="325"/>
        <v>0</v>
      </c>
      <c r="AP751" s="41" t="str">
        <f t="shared" si="326"/>
        <v/>
      </c>
      <c r="AQ751" s="41"/>
      <c r="AR751" s="181" t="e">
        <f t="shared" si="327"/>
        <v>#N/A</v>
      </c>
      <c r="AS751" s="41"/>
      <c r="AT751" s="41" t="str">
        <f t="shared" si="328"/>
        <v/>
      </c>
      <c r="AU751" s="41"/>
      <c r="AV751" s="181" t="e">
        <f t="shared" si="329"/>
        <v>#N/A</v>
      </c>
      <c r="AW751" s="41"/>
      <c r="AX751" s="41">
        <f t="shared" si="330"/>
        <v>2822</v>
      </c>
      <c r="AY751" s="41"/>
      <c r="AZ751" s="181">
        <f t="shared" si="331"/>
        <v>0.27108549471661858</v>
      </c>
      <c r="BA751" s="41"/>
      <c r="BB751" s="41">
        <f t="shared" si="332"/>
        <v>2822</v>
      </c>
      <c r="BC751" s="41"/>
      <c r="BD751" s="181">
        <f t="shared" si="333"/>
        <v>0.27108549471661858</v>
      </c>
      <c r="BE751" s="41"/>
      <c r="BF751" s="41">
        <f t="shared" si="334"/>
        <v>2822</v>
      </c>
      <c r="BG751" s="41"/>
      <c r="BH751" s="181">
        <f t="shared" si="335"/>
        <v>0.27108549471661858</v>
      </c>
      <c r="BJ751" s="41" t="str">
        <f t="shared" si="336"/>
        <v/>
      </c>
      <c r="BK751" s="41"/>
      <c r="BL751" s="181" t="e">
        <f t="shared" si="337"/>
        <v>#N/A</v>
      </c>
      <c r="BM751" s="41"/>
    </row>
    <row r="752" spans="1:65" ht="15.75" customHeight="1">
      <c r="C752" s="4"/>
      <c r="D752" s="4"/>
      <c r="E752" s="4"/>
      <c r="F752" s="4"/>
      <c r="G752" s="13"/>
      <c r="H752" s="13"/>
      <c r="I752" s="13"/>
      <c r="J752" s="13"/>
      <c r="K752" s="23"/>
      <c r="L752" s="66"/>
      <c r="M752" s="125"/>
      <c r="N752" s="125"/>
      <c r="O752" s="45"/>
      <c r="P752" s="125"/>
      <c r="Q752" s="125"/>
      <c r="R752" s="125"/>
      <c r="S752" s="125"/>
      <c r="T752" s="125"/>
      <c r="U752" s="125"/>
      <c r="V752" s="125"/>
      <c r="W752" s="125"/>
      <c r="X752" s="125"/>
      <c r="Y752" s="125"/>
      <c r="Z752" s="41" t="str">
        <f t="shared" si="318"/>
        <v/>
      </c>
      <c r="AA752" s="125"/>
      <c r="AB752" s="181" t="str">
        <f t="shared" si="319"/>
        <v/>
      </c>
      <c r="AC752" s="161"/>
      <c r="AD752" s="41" t="str">
        <f t="shared" si="320"/>
        <v/>
      </c>
      <c r="AE752" s="125"/>
      <c r="AF752" s="181" t="str">
        <f t="shared" si="321"/>
        <v/>
      </c>
      <c r="AG752" s="125"/>
      <c r="AH752" s="41" t="str">
        <f t="shared" si="322"/>
        <v/>
      </c>
      <c r="AI752" s="125"/>
      <c r="AJ752" s="181" t="str">
        <f t="shared" si="323"/>
        <v/>
      </c>
      <c r="AK752" s="161"/>
      <c r="AL752" s="41" t="str">
        <f t="shared" si="324"/>
        <v/>
      </c>
      <c r="AM752" s="125"/>
      <c r="AN752" s="181" t="str">
        <f t="shared" si="325"/>
        <v/>
      </c>
      <c r="AP752" s="41" t="str">
        <f t="shared" si="326"/>
        <v/>
      </c>
      <c r="AQ752" s="125"/>
      <c r="AR752" s="181" t="str">
        <f t="shared" si="327"/>
        <v/>
      </c>
      <c r="AS752" s="125"/>
      <c r="AT752" s="41" t="str">
        <f t="shared" si="328"/>
        <v/>
      </c>
      <c r="AU752" s="125"/>
      <c r="AV752" s="181" t="str">
        <f t="shared" si="329"/>
        <v/>
      </c>
      <c r="AW752" s="125"/>
      <c r="AX752" s="41" t="str">
        <f t="shared" si="330"/>
        <v/>
      </c>
      <c r="AY752" s="125"/>
      <c r="AZ752" s="181" t="str">
        <f t="shared" si="331"/>
        <v/>
      </c>
      <c r="BA752" s="125"/>
      <c r="BB752" s="41" t="str">
        <f t="shared" si="332"/>
        <v/>
      </c>
      <c r="BC752" s="125"/>
      <c r="BD752" s="181" t="str">
        <f t="shared" si="333"/>
        <v/>
      </c>
      <c r="BE752" s="125"/>
      <c r="BF752" s="41" t="str">
        <f t="shared" si="334"/>
        <v/>
      </c>
      <c r="BG752" s="125"/>
      <c r="BH752" s="181" t="str">
        <f t="shared" si="335"/>
        <v/>
      </c>
      <c r="BJ752" s="41" t="str">
        <f t="shared" si="336"/>
        <v/>
      </c>
      <c r="BK752" s="125"/>
      <c r="BL752" s="181" t="str">
        <f t="shared" si="337"/>
        <v/>
      </c>
      <c r="BM752" s="125"/>
    </row>
    <row r="753" spans="2:65" ht="16.149999999999999" customHeight="1">
      <c r="C753" s="4"/>
      <c r="D753" s="4"/>
      <c r="E753" s="4"/>
      <c r="F753" s="4"/>
      <c r="G753" s="13"/>
      <c r="H753" s="13"/>
      <c r="I753" s="13"/>
      <c r="J753" s="13"/>
      <c r="K753" s="23"/>
      <c r="L753" s="66"/>
      <c r="M753" s="125"/>
      <c r="N753" s="125"/>
      <c r="O753" s="45"/>
      <c r="P753" s="125"/>
      <c r="Q753" s="125"/>
      <c r="R753" s="125"/>
      <c r="S753" s="125"/>
      <c r="T753" s="125"/>
      <c r="U753" s="125"/>
      <c r="V753" s="125"/>
      <c r="W753" s="125"/>
      <c r="X753" s="125"/>
      <c r="Y753" s="125"/>
      <c r="Z753" s="41" t="str">
        <f t="shared" si="318"/>
        <v/>
      </c>
      <c r="AA753" s="125"/>
      <c r="AB753" s="181" t="str">
        <f t="shared" si="319"/>
        <v/>
      </c>
      <c r="AC753" s="161"/>
      <c r="AD753" s="41" t="str">
        <f t="shared" si="320"/>
        <v/>
      </c>
      <c r="AE753" s="125"/>
      <c r="AF753" s="181" t="str">
        <f t="shared" si="321"/>
        <v/>
      </c>
      <c r="AG753" s="125"/>
      <c r="AH753" s="41" t="str">
        <f t="shared" si="322"/>
        <v/>
      </c>
      <c r="AI753" s="125"/>
      <c r="AJ753" s="181" t="str">
        <f t="shared" si="323"/>
        <v/>
      </c>
      <c r="AK753" s="161"/>
      <c r="AL753" s="41" t="str">
        <f t="shared" si="324"/>
        <v/>
      </c>
      <c r="AM753" s="125"/>
      <c r="AN753" s="181" t="str">
        <f t="shared" si="325"/>
        <v/>
      </c>
      <c r="AP753" s="41" t="str">
        <f t="shared" si="326"/>
        <v/>
      </c>
      <c r="AQ753" s="125"/>
      <c r="AR753" s="181" t="str">
        <f t="shared" si="327"/>
        <v/>
      </c>
      <c r="AS753" s="125"/>
      <c r="AT753" s="41" t="str">
        <f t="shared" si="328"/>
        <v/>
      </c>
      <c r="AU753" s="125"/>
      <c r="AV753" s="181" t="str">
        <f t="shared" si="329"/>
        <v/>
      </c>
      <c r="AW753" s="125"/>
      <c r="AX753" s="41" t="str">
        <f t="shared" si="330"/>
        <v/>
      </c>
      <c r="AY753" s="125"/>
      <c r="AZ753" s="181" t="str">
        <f t="shared" si="331"/>
        <v/>
      </c>
      <c r="BA753" s="125"/>
      <c r="BB753" s="41" t="str">
        <f t="shared" si="332"/>
        <v/>
      </c>
      <c r="BC753" s="125"/>
      <c r="BD753" s="181" t="str">
        <f t="shared" si="333"/>
        <v/>
      </c>
      <c r="BE753" s="125"/>
      <c r="BF753" s="41" t="str">
        <f t="shared" si="334"/>
        <v/>
      </c>
      <c r="BG753" s="125"/>
      <c r="BH753" s="181" t="str">
        <f t="shared" si="335"/>
        <v/>
      </c>
      <c r="BJ753" s="41" t="str">
        <f t="shared" si="336"/>
        <v/>
      </c>
      <c r="BK753" s="125"/>
      <c r="BL753" s="181" t="str">
        <f t="shared" si="337"/>
        <v/>
      </c>
      <c r="BM753" s="125"/>
    </row>
    <row r="754" spans="2:65" s="11" customFormat="1" ht="23.45" customHeight="1" outlineLevel="1">
      <c r="B754" s="232">
        <v>313.02</v>
      </c>
      <c r="C754" s="77" t="s">
        <v>253</v>
      </c>
      <c r="D754" s="103"/>
      <c r="E754" s="103"/>
      <c r="F754" s="103"/>
      <c r="G754" s="103"/>
      <c r="H754" s="103"/>
      <c r="I754" s="103"/>
      <c r="J754" s="103"/>
      <c r="K754" s="33"/>
      <c r="L754" s="66" t="s">
        <v>33</v>
      </c>
      <c r="M754" s="125"/>
      <c r="N754" s="41">
        <v>0</v>
      </c>
      <c r="O754" s="45"/>
      <c r="P754" s="41">
        <v>0</v>
      </c>
      <c r="Q754" s="41"/>
      <c r="R754" s="41">
        <v>0</v>
      </c>
      <c r="S754" s="41"/>
      <c r="T754" s="41">
        <v>0</v>
      </c>
      <c r="U754" s="41"/>
      <c r="V754" s="41">
        <v>0</v>
      </c>
      <c r="W754" s="41"/>
      <c r="X754" s="41">
        <v>0</v>
      </c>
      <c r="Y754" s="41"/>
      <c r="Z754" s="41">
        <f t="shared" si="318"/>
        <v>0</v>
      </c>
      <c r="AA754" s="41"/>
      <c r="AB754" s="181" t="str">
        <f t="shared" si="319"/>
        <v>---</v>
      </c>
      <c r="AC754" s="161"/>
      <c r="AD754" s="41">
        <f t="shared" si="320"/>
        <v>0</v>
      </c>
      <c r="AE754" s="41"/>
      <c r="AF754" s="181" t="str">
        <f t="shared" si="321"/>
        <v>---</v>
      </c>
      <c r="AG754" s="41"/>
      <c r="AH754" s="41">
        <f t="shared" si="322"/>
        <v>0</v>
      </c>
      <c r="AI754" s="41"/>
      <c r="AJ754" s="181" t="str">
        <f t="shared" si="323"/>
        <v>---</v>
      </c>
      <c r="AK754" s="161"/>
      <c r="AL754" s="41">
        <f t="shared" si="324"/>
        <v>0</v>
      </c>
      <c r="AM754" s="41"/>
      <c r="AN754" s="181" t="str">
        <f t="shared" si="325"/>
        <v>---</v>
      </c>
      <c r="AP754" s="41">
        <f t="shared" si="326"/>
        <v>0</v>
      </c>
      <c r="AQ754" s="41"/>
      <c r="AR754" s="181" t="str">
        <f t="shared" si="327"/>
        <v>---</v>
      </c>
      <c r="AS754" s="41"/>
      <c r="AT754" s="41">
        <f t="shared" si="328"/>
        <v>0</v>
      </c>
      <c r="AU754" s="41"/>
      <c r="AV754" s="181" t="str">
        <f t="shared" si="329"/>
        <v>---</v>
      </c>
      <c r="AW754" s="41"/>
      <c r="AX754" s="41">
        <f t="shared" si="330"/>
        <v>0</v>
      </c>
      <c r="AY754" s="41"/>
      <c r="AZ754" s="181" t="str">
        <f t="shared" si="331"/>
        <v>---</v>
      </c>
      <c r="BA754" s="41"/>
      <c r="BB754" s="41">
        <f t="shared" si="332"/>
        <v>0</v>
      </c>
      <c r="BC754" s="41"/>
      <c r="BD754" s="181" t="str">
        <f t="shared" si="333"/>
        <v>---</v>
      </c>
      <c r="BE754" s="41"/>
      <c r="BF754" s="41">
        <f t="shared" si="334"/>
        <v>0</v>
      </c>
      <c r="BG754" s="41"/>
      <c r="BH754" s="181" t="str">
        <f t="shared" si="335"/>
        <v>---</v>
      </c>
      <c r="BJ754" s="41">
        <f t="shared" si="336"/>
        <v>0</v>
      </c>
      <c r="BK754" s="41"/>
      <c r="BL754" s="181" t="str">
        <f t="shared" si="337"/>
        <v>---</v>
      </c>
      <c r="BM754" s="41"/>
    </row>
    <row r="755" spans="2:65" ht="15.75" customHeight="1">
      <c r="C755" s="30"/>
      <c r="D755" s="13"/>
      <c r="E755" s="13"/>
      <c r="F755" s="13"/>
      <c r="G755" s="13"/>
      <c r="H755" s="13"/>
      <c r="I755" s="13"/>
      <c r="J755" s="13"/>
      <c r="K755" s="13"/>
      <c r="L755" s="66"/>
      <c r="M755" s="125"/>
      <c r="N755" s="125"/>
      <c r="O755" s="35"/>
      <c r="P755" s="125"/>
      <c r="Q755" s="125"/>
      <c r="R755" s="125"/>
      <c r="S755" s="125"/>
      <c r="T755" s="125"/>
      <c r="U755" s="125"/>
      <c r="V755" s="125"/>
      <c r="W755" s="125"/>
      <c r="X755" s="125"/>
      <c r="Y755" s="125"/>
      <c r="Z755" s="41" t="str">
        <f t="shared" si="318"/>
        <v/>
      </c>
      <c r="AA755" s="125"/>
      <c r="AB755" s="181" t="str">
        <f t="shared" si="319"/>
        <v/>
      </c>
      <c r="AC755" s="161"/>
      <c r="AD755" s="41" t="str">
        <f t="shared" si="320"/>
        <v/>
      </c>
      <c r="AE755" s="125"/>
      <c r="AF755" s="181" t="str">
        <f t="shared" si="321"/>
        <v/>
      </c>
      <c r="AG755" s="125"/>
      <c r="AH755" s="41" t="str">
        <f t="shared" si="322"/>
        <v/>
      </c>
      <c r="AI755" s="125"/>
      <c r="AJ755" s="181" t="str">
        <f t="shared" si="323"/>
        <v/>
      </c>
      <c r="AK755" s="161"/>
      <c r="AL755" s="41" t="str">
        <f t="shared" si="324"/>
        <v/>
      </c>
      <c r="AM755" s="125"/>
      <c r="AN755" s="181" t="str">
        <f t="shared" si="325"/>
        <v/>
      </c>
      <c r="AP755" s="41" t="str">
        <f t="shared" si="326"/>
        <v/>
      </c>
      <c r="AQ755" s="125"/>
      <c r="AR755" s="181" t="str">
        <f t="shared" si="327"/>
        <v/>
      </c>
      <c r="AS755" s="125"/>
      <c r="AT755" s="41" t="str">
        <f t="shared" si="328"/>
        <v/>
      </c>
      <c r="AU755" s="125"/>
      <c r="AV755" s="181" t="str">
        <f t="shared" si="329"/>
        <v/>
      </c>
      <c r="AW755" s="125"/>
      <c r="AX755" s="41" t="str">
        <f t="shared" si="330"/>
        <v/>
      </c>
      <c r="AY755" s="125"/>
      <c r="AZ755" s="181" t="str">
        <f t="shared" si="331"/>
        <v/>
      </c>
      <c r="BA755" s="125"/>
      <c r="BB755" s="41" t="str">
        <f t="shared" si="332"/>
        <v/>
      </c>
      <c r="BC755" s="125"/>
      <c r="BD755" s="181" t="str">
        <f t="shared" si="333"/>
        <v/>
      </c>
      <c r="BE755" s="125"/>
      <c r="BF755" s="41" t="str">
        <f t="shared" si="334"/>
        <v/>
      </c>
      <c r="BG755" s="125"/>
      <c r="BH755" s="181" t="str">
        <f t="shared" si="335"/>
        <v/>
      </c>
      <c r="BJ755" s="41" t="str">
        <f t="shared" si="336"/>
        <v/>
      </c>
      <c r="BK755" s="125"/>
      <c r="BL755" s="181" t="str">
        <f t="shared" si="337"/>
        <v/>
      </c>
      <c r="BM755" s="125"/>
    </row>
    <row r="756" spans="2:65" ht="15.75" customHeight="1">
      <c r="C756" s="53" t="s">
        <v>280</v>
      </c>
      <c r="D756" s="53"/>
      <c r="E756" s="53"/>
      <c r="F756" s="53"/>
      <c r="G756" s="53"/>
      <c r="H756" s="53"/>
      <c r="I756" s="53"/>
      <c r="J756" s="53"/>
      <c r="K756" s="28"/>
      <c r="L756" s="29"/>
      <c r="M756" s="133"/>
      <c r="N756" s="82">
        <f>N757+N758</f>
        <v>65038114</v>
      </c>
      <c r="O756" s="83"/>
      <c r="P756" s="82">
        <f>P757+P758</f>
        <v>51359118</v>
      </c>
      <c r="Q756" s="82"/>
      <c r="R756" s="82">
        <f>R757+R758</f>
        <v>44935038</v>
      </c>
      <c r="S756" s="82"/>
      <c r="T756" s="82" t="e">
        <f>T757+T758</f>
        <v>#N/A</v>
      </c>
      <c r="U756" s="82"/>
      <c r="V756" s="82">
        <f>V757+V758</f>
        <v>49449737</v>
      </c>
      <c r="W756" s="82"/>
      <c r="X756" s="82">
        <f>X757+X758</f>
        <v>58850095</v>
      </c>
      <c r="Y756" s="82"/>
      <c r="Z756" s="82">
        <f t="shared" si="318"/>
        <v>9400358</v>
      </c>
      <c r="AA756" s="82"/>
      <c r="AB756" s="185">
        <f t="shared" si="319"/>
        <v>0.19009925169066122</v>
      </c>
      <c r="AC756" s="159"/>
      <c r="AD756" s="82">
        <f t="shared" si="320"/>
        <v>7490977</v>
      </c>
      <c r="AE756" s="82"/>
      <c r="AF756" s="185">
        <f t="shared" si="321"/>
        <v>0.14585486066953091</v>
      </c>
      <c r="AG756" s="82"/>
      <c r="AH756" s="82">
        <f t="shared" si="322"/>
        <v>-6188019</v>
      </c>
      <c r="AI756" s="82"/>
      <c r="AJ756" s="185">
        <f t="shared" si="323"/>
        <v>-9.5144502498950123E-2</v>
      </c>
      <c r="AK756" s="159"/>
      <c r="AL756" s="82">
        <f t="shared" si="324"/>
        <v>13915057</v>
      </c>
      <c r="AM756" s="82"/>
      <c r="AN756" s="185">
        <f t="shared" si="325"/>
        <v>0.30967052926493577</v>
      </c>
      <c r="AP756" s="82" t="str">
        <f t="shared" si="326"/>
        <v/>
      </c>
      <c r="AQ756" s="82"/>
      <c r="AR756" s="185" t="e">
        <f t="shared" si="327"/>
        <v>#N/A</v>
      </c>
      <c r="AS756" s="82"/>
      <c r="AT756" s="82" t="str">
        <f t="shared" si="328"/>
        <v/>
      </c>
      <c r="AU756" s="82"/>
      <c r="AV756" s="185" t="e">
        <f t="shared" si="329"/>
        <v>#N/A</v>
      </c>
      <c r="AW756" s="82"/>
      <c r="AX756" s="82">
        <f t="shared" si="330"/>
        <v>-15588377</v>
      </c>
      <c r="AY756" s="82"/>
      <c r="AZ756" s="185">
        <f t="shared" si="331"/>
        <v>-0.23968064326096539</v>
      </c>
      <c r="BA756" s="82"/>
      <c r="BB756" s="82">
        <f t="shared" si="332"/>
        <v>-1909381</v>
      </c>
      <c r="BC756" s="82"/>
      <c r="BD756" s="185">
        <f t="shared" si="333"/>
        <v>-3.7177059777389498E-2</v>
      </c>
      <c r="BE756" s="82"/>
      <c r="BF756" s="82">
        <f t="shared" si="334"/>
        <v>4514699</v>
      </c>
      <c r="BG756" s="82"/>
      <c r="BH756" s="185">
        <f t="shared" si="335"/>
        <v>0.10047168536944384</v>
      </c>
      <c r="BJ756" s="82" t="str">
        <f t="shared" si="336"/>
        <v/>
      </c>
      <c r="BK756" s="82"/>
      <c r="BL756" s="185" t="e">
        <f t="shared" si="337"/>
        <v>#N/A</v>
      </c>
      <c r="BM756" s="82"/>
    </row>
    <row r="757" spans="2:65" ht="15.75" customHeight="1">
      <c r="C757" s="53"/>
      <c r="D757" s="53" t="s">
        <v>231</v>
      </c>
      <c r="E757" s="53"/>
      <c r="F757" s="53"/>
      <c r="G757" s="53"/>
      <c r="H757" s="53"/>
      <c r="I757" s="53"/>
      <c r="J757" s="53"/>
      <c r="K757" s="28"/>
      <c r="L757" s="29" t="s">
        <v>29</v>
      </c>
      <c r="M757" s="133"/>
      <c r="N757" s="82">
        <f>+N162+N205+N217+N309+N348+N652+N684+N718+N486-N361</f>
        <v>44660224</v>
      </c>
      <c r="O757" s="92"/>
      <c r="P757" s="82">
        <f>+P162+P205+P217+P309+P348+P652+P684+P718+P486-P361</f>
        <v>48271767</v>
      </c>
      <c r="Q757" s="82"/>
      <c r="R757" s="82">
        <f>+R162+R205+R217+R309+R348+R652+R684+R718+R486-R361</f>
        <v>42259455</v>
      </c>
      <c r="S757" s="82"/>
      <c r="T757" s="82" t="e">
        <f>+T162+T205+T217+T309+T348+T652+T684+T718+T486-T361</f>
        <v>#N/A</v>
      </c>
      <c r="U757" s="82"/>
      <c r="V757" s="82">
        <f>+V162+V205+V217+V309+V348+V652+V684+V718+V486-V361</f>
        <v>45683222</v>
      </c>
      <c r="W757" s="82"/>
      <c r="X757" s="82">
        <f>+X162+X205+X217+X309+X348+X652+X684+X718+X486-X361</f>
        <v>48618332</v>
      </c>
      <c r="Y757" s="82"/>
      <c r="Z757" s="82">
        <f t="shared" si="318"/>
        <v>2935110</v>
      </c>
      <c r="AA757" s="82"/>
      <c r="AB757" s="185">
        <f t="shared" si="319"/>
        <v>6.4249189779127303E-2</v>
      </c>
      <c r="AC757" s="159"/>
      <c r="AD757" s="82">
        <f t="shared" si="320"/>
        <v>346565</v>
      </c>
      <c r="AE757" s="82"/>
      <c r="AF757" s="185">
        <f t="shared" si="321"/>
        <v>7.1794554361350738E-3</v>
      </c>
      <c r="AG757" s="82"/>
      <c r="AH757" s="82">
        <f t="shared" si="322"/>
        <v>3958108</v>
      </c>
      <c r="AI757" s="82"/>
      <c r="AJ757" s="185">
        <f t="shared" si="323"/>
        <v>8.8627141682047883E-2</v>
      </c>
      <c r="AK757" s="159"/>
      <c r="AL757" s="82">
        <f t="shared" si="324"/>
        <v>6358877</v>
      </c>
      <c r="AM757" s="82"/>
      <c r="AN757" s="185">
        <f t="shared" si="325"/>
        <v>0.15047229075718094</v>
      </c>
      <c r="AP757" s="82" t="str">
        <f t="shared" si="326"/>
        <v/>
      </c>
      <c r="AQ757" s="82"/>
      <c r="AR757" s="185" t="e">
        <f t="shared" si="327"/>
        <v>#N/A</v>
      </c>
      <c r="AS757" s="82"/>
      <c r="AT757" s="82" t="str">
        <f t="shared" si="328"/>
        <v/>
      </c>
      <c r="AU757" s="82"/>
      <c r="AV757" s="185" t="e">
        <f t="shared" si="329"/>
        <v>#N/A</v>
      </c>
      <c r="AW757" s="82"/>
      <c r="AX757" s="82">
        <f t="shared" si="330"/>
        <v>1022998</v>
      </c>
      <c r="AY757" s="82"/>
      <c r="AZ757" s="185">
        <f t="shared" si="331"/>
        <v>2.2906244267829834E-2</v>
      </c>
      <c r="BA757" s="82"/>
      <c r="BB757" s="82">
        <f t="shared" si="332"/>
        <v>-2588545</v>
      </c>
      <c r="BC757" s="82"/>
      <c r="BD757" s="185">
        <f t="shared" si="333"/>
        <v>-5.3624409481426327E-2</v>
      </c>
      <c r="BE757" s="82"/>
      <c r="BF757" s="82">
        <f t="shared" si="334"/>
        <v>3423767</v>
      </c>
      <c r="BG757" s="82"/>
      <c r="BH757" s="185">
        <f t="shared" si="335"/>
        <v>8.1017774602156978E-2</v>
      </c>
      <c r="BJ757" s="82" t="str">
        <f t="shared" si="336"/>
        <v/>
      </c>
      <c r="BK757" s="82"/>
      <c r="BL757" s="185" t="e">
        <f t="shared" si="337"/>
        <v>#N/A</v>
      </c>
      <c r="BM757" s="82"/>
    </row>
    <row r="758" spans="2:65" ht="15.75" customHeight="1">
      <c r="C758" s="53"/>
      <c r="D758" s="53" t="s">
        <v>70</v>
      </c>
      <c r="E758" s="53"/>
      <c r="F758" s="53"/>
      <c r="G758" s="53"/>
      <c r="H758" s="53"/>
      <c r="I758" s="53"/>
      <c r="J758" s="53"/>
      <c r="K758" s="28"/>
      <c r="L758" s="29" t="s">
        <v>33</v>
      </c>
      <c r="M758" s="133"/>
      <c r="N758" s="82">
        <f>N310+N653+N728+N747+N487+N754+N751+N163+N206</f>
        <v>20377890</v>
      </c>
      <c r="O758" s="83"/>
      <c r="P758" s="82">
        <f>P310+P653+P728+P747+P487+P754+P751+P163+P206</f>
        <v>3087351</v>
      </c>
      <c r="Q758" s="82"/>
      <c r="R758" s="82">
        <f>R310+R653+R728+R747+R487+R754+R751+R163+R206</f>
        <v>2675583</v>
      </c>
      <c r="S758" s="82"/>
      <c r="T758" s="82" t="e">
        <f>T310+T653+T728+T747+T487+T754+T751+T163+T206</f>
        <v>#N/A</v>
      </c>
      <c r="U758" s="82"/>
      <c r="V758" s="82">
        <f>V310+V653+V728+V747+V487+V754+V751+V163+V206</f>
        <v>3766515</v>
      </c>
      <c r="W758" s="82"/>
      <c r="X758" s="82">
        <f>X310+X653+X728+X747+X487+X754+X751+X163+X206</f>
        <v>10231763</v>
      </c>
      <c r="Y758" s="82"/>
      <c r="Z758" s="82">
        <f t="shared" si="318"/>
        <v>6465248</v>
      </c>
      <c r="AA758" s="82"/>
      <c r="AB758" s="185">
        <f t="shared" si="319"/>
        <v>1.7165066380991445</v>
      </c>
      <c r="AC758" s="159"/>
      <c r="AD758" s="82">
        <f t="shared" si="320"/>
        <v>7144412</v>
      </c>
      <c r="AE758" s="82"/>
      <c r="AF758" s="185">
        <f t="shared" si="321"/>
        <v>2.314091271125311</v>
      </c>
      <c r="AG758" s="82"/>
      <c r="AH758" s="82">
        <f t="shared" si="322"/>
        <v>-10146127</v>
      </c>
      <c r="AI758" s="82"/>
      <c r="AJ758" s="185">
        <f t="shared" si="323"/>
        <v>-0.49789880110256757</v>
      </c>
      <c r="AK758" s="159"/>
      <c r="AL758" s="82">
        <f t="shared" si="324"/>
        <v>7556180</v>
      </c>
      <c r="AM758" s="82"/>
      <c r="AN758" s="185">
        <f t="shared" si="325"/>
        <v>2.8241246860964506</v>
      </c>
      <c r="AP758" s="82" t="str">
        <f t="shared" si="326"/>
        <v/>
      </c>
      <c r="AQ758" s="82"/>
      <c r="AR758" s="185" t="e">
        <f t="shared" si="327"/>
        <v>#N/A</v>
      </c>
      <c r="AS758" s="82"/>
      <c r="AT758" s="82" t="str">
        <f t="shared" si="328"/>
        <v/>
      </c>
      <c r="AU758" s="82"/>
      <c r="AV758" s="185" t="e">
        <f t="shared" si="329"/>
        <v>#N/A</v>
      </c>
      <c r="AW758" s="82"/>
      <c r="AX758" s="82">
        <f t="shared" si="330"/>
        <v>-16611375</v>
      </c>
      <c r="AY758" s="82"/>
      <c r="AZ758" s="185">
        <f t="shared" si="331"/>
        <v>-0.81516658496046457</v>
      </c>
      <c r="BA758" s="82"/>
      <c r="BB758" s="82">
        <f t="shared" si="332"/>
        <v>679164</v>
      </c>
      <c r="BC758" s="82"/>
      <c r="BD758" s="185">
        <f t="shared" si="333"/>
        <v>0.21998276192114208</v>
      </c>
      <c r="BE758" s="82"/>
      <c r="BF758" s="82">
        <f t="shared" si="334"/>
        <v>1090932</v>
      </c>
      <c r="BG758" s="82"/>
      <c r="BH758" s="185">
        <f t="shared" si="335"/>
        <v>0.40773618310476634</v>
      </c>
      <c r="BJ758" s="82" t="str">
        <f t="shared" si="336"/>
        <v/>
      </c>
      <c r="BK758" s="82"/>
      <c r="BL758" s="185" t="e">
        <f t="shared" si="337"/>
        <v>#N/A</v>
      </c>
      <c r="BM758" s="82"/>
    </row>
    <row r="759" spans="2:65" ht="15.75" customHeight="1">
      <c r="C759" s="30"/>
      <c r="D759" s="13"/>
      <c r="E759" s="13"/>
      <c r="F759" s="13"/>
      <c r="G759" s="13"/>
      <c r="H759" s="13"/>
      <c r="I759" s="13"/>
      <c r="J759" s="13"/>
      <c r="K759" s="13"/>
      <c r="L759" s="66"/>
      <c r="M759" s="125"/>
      <c r="N759" s="41"/>
      <c r="O759" s="35"/>
      <c r="P759" s="41"/>
      <c r="Q759" s="41"/>
      <c r="R759" s="41"/>
      <c r="S759" s="41"/>
      <c r="T759" s="41"/>
      <c r="U759" s="41"/>
      <c r="V759" s="41"/>
      <c r="W759" s="41"/>
      <c r="X759" s="41"/>
      <c r="Y759" s="41"/>
      <c r="Z759" s="41" t="str">
        <f t="shared" si="318"/>
        <v/>
      </c>
      <c r="AA759" s="41"/>
      <c r="AB759" s="181" t="str">
        <f t="shared" si="319"/>
        <v/>
      </c>
      <c r="AC759" s="161"/>
      <c r="AD759" s="41" t="str">
        <f t="shared" si="320"/>
        <v/>
      </c>
      <c r="AE759" s="41"/>
      <c r="AF759" s="181" t="str">
        <f t="shared" si="321"/>
        <v/>
      </c>
      <c r="AG759" s="41"/>
      <c r="AH759" s="41" t="str">
        <f t="shared" si="322"/>
        <v/>
      </c>
      <c r="AI759" s="41"/>
      <c r="AJ759" s="181" t="str">
        <f t="shared" si="323"/>
        <v/>
      </c>
      <c r="AK759" s="161"/>
      <c r="AL759" s="41" t="str">
        <f t="shared" si="324"/>
        <v/>
      </c>
      <c r="AM759" s="41"/>
      <c r="AN759" s="181" t="str">
        <f t="shared" si="325"/>
        <v/>
      </c>
      <c r="AP759" s="41" t="str">
        <f t="shared" si="326"/>
        <v/>
      </c>
      <c r="AQ759" s="41"/>
      <c r="AR759" s="181" t="str">
        <f t="shared" si="327"/>
        <v/>
      </c>
      <c r="AS759" s="41"/>
      <c r="AT759" s="41" t="str">
        <f t="shared" si="328"/>
        <v/>
      </c>
      <c r="AU759" s="41"/>
      <c r="AV759" s="181" t="str">
        <f t="shared" si="329"/>
        <v/>
      </c>
      <c r="AW759" s="41"/>
      <c r="AX759" s="41" t="str">
        <f t="shared" si="330"/>
        <v/>
      </c>
      <c r="AY759" s="41"/>
      <c r="AZ759" s="181" t="str">
        <f t="shared" si="331"/>
        <v/>
      </c>
      <c r="BA759" s="41"/>
      <c r="BB759" s="41" t="str">
        <f t="shared" si="332"/>
        <v/>
      </c>
      <c r="BC759" s="41"/>
      <c r="BD759" s="181" t="str">
        <f t="shared" si="333"/>
        <v/>
      </c>
      <c r="BE759" s="41"/>
      <c r="BF759" s="41" t="str">
        <f t="shared" si="334"/>
        <v/>
      </c>
      <c r="BG759" s="41"/>
      <c r="BH759" s="181" t="str">
        <f t="shared" si="335"/>
        <v/>
      </c>
      <c r="BJ759" s="41" t="str">
        <f t="shared" si="336"/>
        <v/>
      </c>
      <c r="BK759" s="41"/>
      <c r="BL759" s="181" t="str">
        <f t="shared" si="337"/>
        <v/>
      </c>
      <c r="BM759" s="41"/>
    </row>
    <row r="760" spans="2:65" ht="15.75" customHeight="1">
      <c r="C760" s="53" t="s">
        <v>280</v>
      </c>
      <c r="D760" s="53"/>
      <c r="E760" s="53"/>
      <c r="F760" s="53"/>
      <c r="G760" s="53"/>
      <c r="H760" s="53"/>
      <c r="I760" s="53"/>
      <c r="J760" s="53"/>
      <c r="K760" s="28"/>
      <c r="L760" s="29"/>
      <c r="M760" s="133"/>
      <c r="N760" s="82">
        <f>N761+N762</f>
        <v>87513466</v>
      </c>
      <c r="O760" s="83"/>
      <c r="P760" s="82">
        <f>P761+P762</f>
        <v>73834470</v>
      </c>
      <c r="Q760" s="82"/>
      <c r="R760" s="82">
        <f>R761+R762</f>
        <v>67040390</v>
      </c>
      <c r="S760" s="82"/>
      <c r="T760" s="82" t="e">
        <f>T761+T762</f>
        <v>#N/A</v>
      </c>
      <c r="U760" s="82"/>
      <c r="V760" s="82">
        <f>V761+V762</f>
        <v>71925089</v>
      </c>
      <c r="W760" s="82"/>
      <c r="X760" s="82">
        <f>X761+X762</f>
        <v>81325447</v>
      </c>
      <c r="Y760" s="82"/>
      <c r="Z760" s="82">
        <f t="shared" si="318"/>
        <v>9400358</v>
      </c>
      <c r="AA760" s="82"/>
      <c r="AB760" s="185">
        <f t="shared" si="319"/>
        <v>0.13069650841864089</v>
      </c>
      <c r="AC760" s="159"/>
      <c r="AD760" s="82">
        <f t="shared" si="320"/>
        <v>7490977</v>
      </c>
      <c r="AE760" s="82"/>
      <c r="AF760" s="185">
        <f t="shared" si="321"/>
        <v>0.10145636584104967</v>
      </c>
      <c r="AG760" s="82"/>
      <c r="AH760" s="82">
        <f t="shared" si="322"/>
        <v>-6188019</v>
      </c>
      <c r="AI760" s="82"/>
      <c r="AJ760" s="185">
        <f t="shared" si="323"/>
        <v>-7.0709335178199884E-2</v>
      </c>
      <c r="AK760" s="159"/>
      <c r="AL760" s="82">
        <f t="shared" si="324"/>
        <v>14285057</v>
      </c>
      <c r="AM760" s="82"/>
      <c r="AN760" s="185">
        <f t="shared" si="325"/>
        <v>0.21308135289785746</v>
      </c>
      <c r="AP760" s="82" t="str">
        <f t="shared" si="326"/>
        <v/>
      </c>
      <c r="AQ760" s="82"/>
      <c r="AR760" s="185" t="e">
        <f t="shared" si="327"/>
        <v>#N/A</v>
      </c>
      <c r="AS760" s="82"/>
      <c r="AT760" s="82" t="str">
        <f t="shared" si="328"/>
        <v/>
      </c>
      <c r="AU760" s="82"/>
      <c r="AV760" s="185" t="e">
        <f t="shared" si="329"/>
        <v>#N/A</v>
      </c>
      <c r="AW760" s="82"/>
      <c r="AX760" s="82">
        <f t="shared" si="330"/>
        <v>-15588377</v>
      </c>
      <c r="AY760" s="82"/>
      <c r="AZ760" s="185">
        <f t="shared" si="331"/>
        <v>-0.17812546699955867</v>
      </c>
      <c r="BA760" s="82"/>
      <c r="BB760" s="82">
        <f t="shared" si="332"/>
        <v>-1909381</v>
      </c>
      <c r="BC760" s="82"/>
      <c r="BD760" s="185">
        <f t="shared" si="333"/>
        <v>-2.5860292624840353E-2</v>
      </c>
      <c r="BE760" s="82"/>
      <c r="BF760" s="82">
        <f t="shared" si="334"/>
        <v>4884699</v>
      </c>
      <c r="BG760" s="82"/>
      <c r="BH760" s="185">
        <f t="shared" si="335"/>
        <v>7.2862031381380588E-2</v>
      </c>
      <c r="BJ760" s="82" t="str">
        <f t="shared" si="336"/>
        <v/>
      </c>
      <c r="BK760" s="82"/>
      <c r="BL760" s="185" t="e">
        <f t="shared" si="337"/>
        <v>#N/A</v>
      </c>
      <c r="BM760" s="82"/>
    </row>
    <row r="761" spans="2:65" ht="15.75" customHeight="1">
      <c r="C761" s="53"/>
      <c r="D761" s="53" t="s">
        <v>69</v>
      </c>
      <c r="E761" s="53"/>
      <c r="F761" s="53"/>
      <c r="G761" s="53"/>
      <c r="H761" s="53"/>
      <c r="I761" s="53"/>
      <c r="J761" s="53"/>
      <c r="K761" s="28"/>
      <c r="L761" s="29" t="s">
        <v>29</v>
      </c>
      <c r="M761" s="133"/>
      <c r="N761" s="82">
        <f>+N162+N205+N217+N309+N348+N652+N684+N718+N486</f>
        <v>67135576</v>
      </c>
      <c r="O761" s="92"/>
      <c r="P761" s="82">
        <f>+P162+P205+P217+P309+P348+P652+P684+P718+P486</f>
        <v>70747119</v>
      </c>
      <c r="Q761" s="82"/>
      <c r="R761" s="82">
        <f>+R162+R205+R217+R309+R348+R652+R684+R718+R486</f>
        <v>64364807</v>
      </c>
      <c r="S761" s="82"/>
      <c r="T761" s="82" t="e">
        <f>+T162+T205+T217+T309+T348+T652+T684+T718+T486</f>
        <v>#N/A</v>
      </c>
      <c r="U761" s="82"/>
      <c r="V761" s="82">
        <f>+V162+V205+V217+V309+V348+V652+V684+V718+V486</f>
        <v>68158574</v>
      </c>
      <c r="W761" s="82"/>
      <c r="X761" s="82">
        <f>+X162+X205+X217+X309+X348+X652+X684+X718+X486</f>
        <v>71093684</v>
      </c>
      <c r="Y761" s="82"/>
      <c r="Z761" s="82">
        <f t="shared" si="318"/>
        <v>2935110</v>
      </c>
      <c r="AA761" s="82"/>
      <c r="AB761" s="185">
        <f t="shared" si="319"/>
        <v>4.3062960794925109E-2</v>
      </c>
      <c r="AC761" s="159"/>
      <c r="AD761" s="82">
        <f t="shared" si="320"/>
        <v>346565</v>
      </c>
      <c r="AE761" s="82"/>
      <c r="AF761" s="185">
        <f t="shared" si="321"/>
        <v>4.8986447066488026E-3</v>
      </c>
      <c r="AG761" s="82"/>
      <c r="AH761" s="82">
        <f t="shared" si="322"/>
        <v>3958108</v>
      </c>
      <c r="AI761" s="82"/>
      <c r="AJ761" s="185">
        <f t="shared" si="323"/>
        <v>5.8956938121749403E-2</v>
      </c>
      <c r="AK761" s="159"/>
      <c r="AL761" s="82">
        <f t="shared" si="324"/>
        <v>6728877</v>
      </c>
      <c r="AM761" s="82"/>
      <c r="AN761" s="185">
        <f t="shared" si="325"/>
        <v>0.10454279774349362</v>
      </c>
      <c r="AP761" s="82" t="str">
        <f t="shared" si="326"/>
        <v/>
      </c>
      <c r="AQ761" s="82"/>
      <c r="AR761" s="185" t="e">
        <f t="shared" si="327"/>
        <v>#N/A</v>
      </c>
      <c r="AS761" s="82"/>
      <c r="AT761" s="82" t="str">
        <f t="shared" si="328"/>
        <v/>
      </c>
      <c r="AU761" s="82"/>
      <c r="AV761" s="185" t="e">
        <f t="shared" si="329"/>
        <v>#N/A</v>
      </c>
      <c r="AW761" s="82"/>
      <c r="AX761" s="82">
        <f t="shared" si="330"/>
        <v>1022998</v>
      </c>
      <c r="AY761" s="82"/>
      <c r="AZ761" s="185">
        <f t="shared" si="331"/>
        <v>1.523779285069371E-2</v>
      </c>
      <c r="BA761" s="82"/>
      <c r="BB761" s="82">
        <f t="shared" si="332"/>
        <v>-2588545</v>
      </c>
      <c r="BC761" s="82"/>
      <c r="BD761" s="185">
        <f t="shared" si="333"/>
        <v>-3.6588698403393627E-2</v>
      </c>
      <c r="BE761" s="82"/>
      <c r="BF761" s="82">
        <f t="shared" si="334"/>
        <v>3793767</v>
      </c>
      <c r="BG761" s="82"/>
      <c r="BH761" s="185">
        <f t="shared" si="335"/>
        <v>5.8941635605308296E-2</v>
      </c>
      <c r="BJ761" s="82" t="str">
        <f t="shared" si="336"/>
        <v/>
      </c>
      <c r="BK761" s="82"/>
      <c r="BL761" s="185" t="e">
        <f t="shared" si="337"/>
        <v>#N/A</v>
      </c>
      <c r="BM761" s="82"/>
    </row>
    <row r="762" spans="2:65" ht="15.75" customHeight="1">
      <c r="C762" s="53"/>
      <c r="D762" s="53" t="s">
        <v>70</v>
      </c>
      <c r="E762" s="53"/>
      <c r="F762" s="53"/>
      <c r="G762" s="53"/>
      <c r="H762" s="53"/>
      <c r="I762" s="53"/>
      <c r="J762" s="53"/>
      <c r="K762" s="28"/>
      <c r="L762" s="29" t="s">
        <v>33</v>
      </c>
      <c r="M762" s="133"/>
      <c r="N762" s="82">
        <f>+N310+N653+N728+N747+N487+N754+N751+N163+N206</f>
        <v>20377890</v>
      </c>
      <c r="O762" s="83"/>
      <c r="P762" s="82">
        <f>+P310+P653+P728+P747+P487+P754+P751+P163+P206</f>
        <v>3087351</v>
      </c>
      <c r="Q762" s="82"/>
      <c r="R762" s="82">
        <f>+R310+R653+R728+R747+R487+R754+R751+R163+R206</f>
        <v>2675583</v>
      </c>
      <c r="S762" s="82"/>
      <c r="T762" s="82" t="e">
        <f>+T310+T653+T728+T747+T487+T754+T751+T163+T206</f>
        <v>#N/A</v>
      </c>
      <c r="U762" s="82"/>
      <c r="V762" s="82">
        <f>+V310+V653+V728+V747+V487+V754+V751+V163+V206</f>
        <v>3766515</v>
      </c>
      <c r="W762" s="82"/>
      <c r="X762" s="82">
        <f>+X310+X653+X728+X747+X487+X754+X751+X163+X206</f>
        <v>10231763</v>
      </c>
      <c r="Y762" s="82"/>
      <c r="Z762" s="82">
        <f t="shared" si="318"/>
        <v>6465248</v>
      </c>
      <c r="AA762" s="82"/>
      <c r="AB762" s="185">
        <f t="shared" si="319"/>
        <v>1.7165066380991445</v>
      </c>
      <c r="AC762" s="159"/>
      <c r="AD762" s="82">
        <f t="shared" si="320"/>
        <v>7144412</v>
      </c>
      <c r="AE762" s="82"/>
      <c r="AF762" s="185">
        <f t="shared" si="321"/>
        <v>2.314091271125311</v>
      </c>
      <c r="AG762" s="82"/>
      <c r="AH762" s="82">
        <f t="shared" si="322"/>
        <v>-10146127</v>
      </c>
      <c r="AI762" s="82"/>
      <c r="AJ762" s="185">
        <f t="shared" si="323"/>
        <v>-0.49789880110256757</v>
      </c>
      <c r="AK762" s="159"/>
      <c r="AL762" s="82">
        <f t="shared" si="324"/>
        <v>7556180</v>
      </c>
      <c r="AM762" s="82"/>
      <c r="AN762" s="185">
        <f t="shared" si="325"/>
        <v>2.8241246860964506</v>
      </c>
      <c r="AP762" s="82" t="str">
        <f t="shared" si="326"/>
        <v/>
      </c>
      <c r="AQ762" s="82"/>
      <c r="AR762" s="185" t="e">
        <f t="shared" si="327"/>
        <v>#N/A</v>
      </c>
      <c r="AS762" s="82"/>
      <c r="AT762" s="82" t="str">
        <f t="shared" si="328"/>
        <v/>
      </c>
      <c r="AU762" s="82"/>
      <c r="AV762" s="185" t="e">
        <f t="shared" si="329"/>
        <v>#N/A</v>
      </c>
      <c r="AW762" s="82"/>
      <c r="AX762" s="82">
        <f t="shared" si="330"/>
        <v>-16611375</v>
      </c>
      <c r="AY762" s="82"/>
      <c r="AZ762" s="185">
        <f t="shared" si="331"/>
        <v>-0.81516658496046457</v>
      </c>
      <c r="BA762" s="82"/>
      <c r="BB762" s="82">
        <f t="shared" si="332"/>
        <v>679164</v>
      </c>
      <c r="BC762" s="82"/>
      <c r="BD762" s="185">
        <f t="shared" si="333"/>
        <v>0.21998276192114208</v>
      </c>
      <c r="BE762" s="82"/>
      <c r="BF762" s="82">
        <f t="shared" si="334"/>
        <v>1090932</v>
      </c>
      <c r="BG762" s="82"/>
      <c r="BH762" s="185">
        <f t="shared" si="335"/>
        <v>0.40773618310476634</v>
      </c>
      <c r="BJ762" s="82" t="str">
        <f t="shared" si="336"/>
        <v/>
      </c>
      <c r="BK762" s="82"/>
      <c r="BL762" s="185" t="e">
        <f t="shared" si="337"/>
        <v>#N/A</v>
      </c>
      <c r="BM762" s="82"/>
    </row>
    <row r="763" spans="2:65" ht="15.75" customHeight="1">
      <c r="C763" s="4"/>
      <c r="D763" s="13"/>
      <c r="E763" s="13"/>
      <c r="F763" s="13"/>
      <c r="G763" s="13"/>
      <c r="H763" s="13"/>
      <c r="I763" s="13"/>
      <c r="J763" s="13"/>
      <c r="K763" s="13"/>
      <c r="L763" s="66"/>
      <c r="M763" s="125"/>
      <c r="N763" s="41"/>
      <c r="O763" s="35"/>
      <c r="P763" s="41"/>
      <c r="Q763" s="41"/>
      <c r="R763" s="41"/>
      <c r="S763" s="41"/>
      <c r="T763" s="41"/>
      <c r="U763" s="41"/>
      <c r="V763" s="41"/>
      <c r="W763" s="41"/>
      <c r="X763" s="41"/>
      <c r="Y763" s="41"/>
      <c r="Z763" s="41" t="str">
        <f t="shared" si="318"/>
        <v/>
      </c>
      <c r="AA763" s="41"/>
      <c r="AB763" s="181" t="str">
        <f t="shared" si="319"/>
        <v/>
      </c>
      <c r="AC763" s="161"/>
      <c r="AD763" s="41" t="str">
        <f t="shared" si="320"/>
        <v/>
      </c>
      <c r="AE763" s="41"/>
      <c r="AF763" s="181" t="str">
        <f t="shared" si="321"/>
        <v/>
      </c>
      <c r="AG763" s="41"/>
      <c r="AH763" s="41" t="str">
        <f t="shared" si="322"/>
        <v/>
      </c>
      <c r="AI763" s="41"/>
      <c r="AJ763" s="181" t="str">
        <f t="shared" si="323"/>
        <v/>
      </c>
      <c r="AK763" s="161"/>
      <c r="AL763" s="41" t="str">
        <f t="shared" si="324"/>
        <v/>
      </c>
      <c r="AM763" s="41"/>
      <c r="AN763" s="181" t="str">
        <f t="shared" si="325"/>
        <v/>
      </c>
      <c r="AP763" s="41" t="str">
        <f t="shared" si="326"/>
        <v/>
      </c>
      <c r="AQ763" s="41"/>
      <c r="AR763" s="181" t="str">
        <f t="shared" si="327"/>
        <v/>
      </c>
      <c r="AS763" s="41"/>
      <c r="AT763" s="41" t="str">
        <f t="shared" si="328"/>
        <v/>
      </c>
      <c r="AU763" s="41"/>
      <c r="AV763" s="181" t="str">
        <f t="shared" si="329"/>
        <v/>
      </c>
      <c r="AW763" s="41"/>
      <c r="AX763" s="41" t="str">
        <f t="shared" si="330"/>
        <v/>
      </c>
      <c r="AY763" s="41"/>
      <c r="AZ763" s="181" t="str">
        <f t="shared" si="331"/>
        <v/>
      </c>
      <c r="BA763" s="41"/>
      <c r="BB763" s="41" t="str">
        <f t="shared" si="332"/>
        <v/>
      </c>
      <c r="BC763" s="41"/>
      <c r="BD763" s="181" t="str">
        <f t="shared" si="333"/>
        <v/>
      </c>
      <c r="BE763" s="41"/>
      <c r="BF763" s="41" t="str">
        <f t="shared" si="334"/>
        <v/>
      </c>
      <c r="BG763" s="41"/>
      <c r="BH763" s="181" t="str">
        <f t="shared" si="335"/>
        <v/>
      </c>
      <c r="BJ763" s="41" t="str">
        <f t="shared" si="336"/>
        <v/>
      </c>
      <c r="BK763" s="41"/>
      <c r="BL763" s="181" t="str">
        <f t="shared" si="337"/>
        <v/>
      </c>
      <c r="BM763" s="41"/>
    </row>
    <row r="764" spans="2:65" ht="15.75" customHeight="1">
      <c r="C764" s="13" t="s">
        <v>267</v>
      </c>
      <c r="D764" s="13"/>
      <c r="E764" s="13"/>
      <c r="F764" s="13"/>
      <c r="G764" s="13"/>
      <c r="H764" s="13"/>
      <c r="I764" s="13"/>
      <c r="J764" s="13"/>
      <c r="K764" s="23"/>
      <c r="L764" s="66"/>
      <c r="M764" s="125"/>
      <c r="N764" s="41">
        <f>N765+N766</f>
        <v>87513466</v>
      </c>
      <c r="O764" s="45"/>
      <c r="P764" s="41">
        <f>P765+P766</f>
        <v>73834470</v>
      </c>
      <c r="Q764" s="41"/>
      <c r="R764" s="41">
        <f>R765+R766</f>
        <v>66899590</v>
      </c>
      <c r="S764" s="41"/>
      <c r="T764" s="41" t="e">
        <f>T765+T766</f>
        <v>#N/A</v>
      </c>
      <c r="U764" s="41"/>
      <c r="V764" s="41">
        <f>V765+V766</f>
        <v>71925089</v>
      </c>
      <c r="W764" s="41"/>
      <c r="X764" s="41">
        <f>X765+X766</f>
        <v>81325447</v>
      </c>
      <c r="Y764" s="41"/>
      <c r="Z764" s="41">
        <f t="shared" si="318"/>
        <v>9400358</v>
      </c>
      <c r="AA764" s="41"/>
      <c r="AB764" s="181">
        <f t="shared" si="319"/>
        <v>0.13069650841864089</v>
      </c>
      <c r="AC764" s="161"/>
      <c r="AD764" s="41">
        <f t="shared" si="320"/>
        <v>7490977</v>
      </c>
      <c r="AE764" s="41"/>
      <c r="AF764" s="181">
        <f t="shared" si="321"/>
        <v>0.10145636584104967</v>
      </c>
      <c r="AG764" s="41"/>
      <c r="AH764" s="41">
        <f t="shared" si="322"/>
        <v>-6188019</v>
      </c>
      <c r="AI764" s="41"/>
      <c r="AJ764" s="181">
        <f t="shared" si="323"/>
        <v>-7.0709335178199884E-2</v>
      </c>
      <c r="AK764" s="161"/>
      <c r="AL764" s="41">
        <f t="shared" si="324"/>
        <v>14425857</v>
      </c>
      <c r="AM764" s="41"/>
      <c r="AN764" s="181">
        <f t="shared" si="325"/>
        <v>0.21563446054004221</v>
      </c>
      <c r="AP764" s="41" t="str">
        <f t="shared" si="326"/>
        <v/>
      </c>
      <c r="AQ764" s="41"/>
      <c r="AR764" s="181" t="e">
        <f t="shared" si="327"/>
        <v>#N/A</v>
      </c>
      <c r="AS764" s="41"/>
      <c r="AT764" s="41" t="str">
        <f t="shared" si="328"/>
        <v/>
      </c>
      <c r="AU764" s="41"/>
      <c r="AV764" s="181" t="e">
        <f t="shared" si="329"/>
        <v>#N/A</v>
      </c>
      <c r="AW764" s="41"/>
      <c r="AX764" s="41">
        <f t="shared" si="330"/>
        <v>-15588377</v>
      </c>
      <c r="AY764" s="41"/>
      <c r="AZ764" s="181">
        <f t="shared" si="331"/>
        <v>-0.17812546699955867</v>
      </c>
      <c r="BA764" s="41"/>
      <c r="BB764" s="41">
        <f t="shared" si="332"/>
        <v>-1909381</v>
      </c>
      <c r="BC764" s="41"/>
      <c r="BD764" s="181">
        <f t="shared" si="333"/>
        <v>-2.5860292624840353E-2</v>
      </c>
      <c r="BE764" s="41"/>
      <c r="BF764" s="41">
        <f t="shared" si="334"/>
        <v>5025499</v>
      </c>
      <c r="BG764" s="41"/>
      <c r="BH764" s="181">
        <f t="shared" si="335"/>
        <v>7.5120026894036185E-2</v>
      </c>
      <c r="BJ764" s="41" t="str">
        <f t="shared" si="336"/>
        <v/>
      </c>
      <c r="BK764" s="41"/>
      <c r="BL764" s="181" t="e">
        <f t="shared" si="337"/>
        <v>#N/A</v>
      </c>
      <c r="BM764" s="41"/>
    </row>
    <row r="765" spans="2:65" ht="15.75" customHeight="1">
      <c r="C765" s="4"/>
      <c r="D765" s="13" t="s">
        <v>69</v>
      </c>
      <c r="E765" s="13"/>
      <c r="F765" s="13"/>
      <c r="G765" s="13"/>
      <c r="H765" s="13"/>
      <c r="I765" s="13"/>
      <c r="J765" s="13"/>
      <c r="K765" s="23"/>
      <c r="L765" s="66" t="s">
        <v>29</v>
      </c>
      <c r="M765" s="125"/>
      <c r="N765" s="41">
        <f>+N166+N205+N217+N313+N350+N652+N684+N718+N490</f>
        <v>67135576</v>
      </c>
      <c r="O765" s="86"/>
      <c r="P765" s="41">
        <f>+P166+P205+P217+P313+P350+P652+P684+P718+P490</f>
        <v>70747119</v>
      </c>
      <c r="Q765" s="41"/>
      <c r="R765" s="41">
        <f>+R166+R205+R217+R313+R350+R652+R684+R718+R490</f>
        <v>64224007</v>
      </c>
      <c r="S765" s="41"/>
      <c r="T765" s="41" t="e">
        <f>+T166+T205+T217+T313+T350+T652+T684+T718+T490</f>
        <v>#N/A</v>
      </c>
      <c r="U765" s="41"/>
      <c r="V765" s="41">
        <f>+V166+V205+V217+V313+V350+V652+V684+V718+V490</f>
        <v>68158574</v>
      </c>
      <c r="W765" s="41"/>
      <c r="X765" s="41">
        <f>+X166+X205+X217+X313+X350+X652+X684+X718+X490</f>
        <v>71093684</v>
      </c>
      <c r="Y765" s="41"/>
      <c r="Z765" s="41">
        <f t="shared" si="318"/>
        <v>2935110</v>
      </c>
      <c r="AA765" s="41"/>
      <c r="AB765" s="181">
        <f t="shared" si="319"/>
        <v>4.3062960794925109E-2</v>
      </c>
      <c r="AC765" s="161"/>
      <c r="AD765" s="41">
        <f t="shared" si="320"/>
        <v>346565</v>
      </c>
      <c r="AE765" s="41"/>
      <c r="AF765" s="181">
        <f t="shared" si="321"/>
        <v>4.8986447066488026E-3</v>
      </c>
      <c r="AG765" s="41"/>
      <c r="AH765" s="41">
        <f t="shared" si="322"/>
        <v>3958108</v>
      </c>
      <c r="AI765" s="41"/>
      <c r="AJ765" s="181">
        <f t="shared" si="323"/>
        <v>5.8956938121749403E-2</v>
      </c>
      <c r="AK765" s="161"/>
      <c r="AL765" s="41">
        <f t="shared" si="324"/>
        <v>6869677</v>
      </c>
      <c r="AM765" s="41"/>
      <c r="AN765" s="181">
        <f t="shared" si="325"/>
        <v>0.10696431631866266</v>
      </c>
      <c r="AP765" s="41" t="str">
        <f t="shared" si="326"/>
        <v/>
      </c>
      <c r="AQ765" s="41"/>
      <c r="AR765" s="181" t="e">
        <f t="shared" si="327"/>
        <v>#N/A</v>
      </c>
      <c r="AS765" s="41"/>
      <c r="AT765" s="41" t="str">
        <f t="shared" si="328"/>
        <v/>
      </c>
      <c r="AU765" s="41"/>
      <c r="AV765" s="181" t="e">
        <f t="shared" si="329"/>
        <v>#N/A</v>
      </c>
      <c r="AW765" s="41"/>
      <c r="AX765" s="41">
        <f t="shared" si="330"/>
        <v>1022998</v>
      </c>
      <c r="AY765" s="41"/>
      <c r="AZ765" s="181">
        <f t="shared" si="331"/>
        <v>1.523779285069371E-2</v>
      </c>
      <c r="BA765" s="41"/>
      <c r="BB765" s="41">
        <f t="shared" si="332"/>
        <v>-2588545</v>
      </c>
      <c r="BC765" s="41"/>
      <c r="BD765" s="181">
        <f t="shared" si="333"/>
        <v>-3.6588698403393627E-2</v>
      </c>
      <c r="BE765" s="41"/>
      <c r="BF765" s="41">
        <f t="shared" si="334"/>
        <v>3934567</v>
      </c>
      <c r="BG765" s="41"/>
      <c r="BH765" s="181">
        <f t="shared" si="335"/>
        <v>6.1263181538953271E-2</v>
      </c>
      <c r="BJ765" s="41" t="str">
        <f t="shared" si="336"/>
        <v/>
      </c>
      <c r="BK765" s="41"/>
      <c r="BL765" s="181" t="e">
        <f t="shared" si="337"/>
        <v>#N/A</v>
      </c>
      <c r="BM765" s="41"/>
    </row>
    <row r="766" spans="2:65" ht="15.75" customHeight="1">
      <c r="C766" s="4"/>
      <c r="D766" s="13" t="s">
        <v>70</v>
      </c>
      <c r="E766" s="13"/>
      <c r="F766" s="13"/>
      <c r="G766" s="13"/>
      <c r="H766" s="13"/>
      <c r="I766" s="13"/>
      <c r="J766" s="13"/>
      <c r="K766" s="23"/>
      <c r="L766" s="66" t="s">
        <v>33</v>
      </c>
      <c r="M766" s="125"/>
      <c r="N766" s="41">
        <f>+N314+N653+N728+N747+N491+N754+N751+N167+N206</f>
        <v>20377890</v>
      </c>
      <c r="O766" s="45"/>
      <c r="P766" s="41">
        <f>+P314+P653+P728+P747+P491+P754+P751+P167+P206</f>
        <v>3087351</v>
      </c>
      <c r="Q766" s="41"/>
      <c r="R766" s="41">
        <f>+R314+R653+R728+R747+R491+R754+R751+R167+R206</f>
        <v>2675583</v>
      </c>
      <c r="S766" s="41"/>
      <c r="T766" s="41" t="e">
        <f>+T314+T653+T728+T747+T491+T754+T751+T167+T206</f>
        <v>#N/A</v>
      </c>
      <c r="U766" s="41"/>
      <c r="V766" s="41">
        <f>+V314+V653+V728+V747+V491+V754+V751+V167+V206</f>
        <v>3766515</v>
      </c>
      <c r="W766" s="41"/>
      <c r="X766" s="41">
        <f>+X314+X653+X728+X747+X491+X754+X751+X167+X206</f>
        <v>10231763</v>
      </c>
      <c r="Y766" s="41"/>
      <c r="Z766" s="41">
        <f t="shared" si="318"/>
        <v>6465248</v>
      </c>
      <c r="AA766" s="41"/>
      <c r="AB766" s="181">
        <f t="shared" si="319"/>
        <v>1.7165066380991445</v>
      </c>
      <c r="AC766" s="161"/>
      <c r="AD766" s="41">
        <f t="shared" si="320"/>
        <v>7144412</v>
      </c>
      <c r="AE766" s="41"/>
      <c r="AF766" s="181">
        <f t="shared" si="321"/>
        <v>2.314091271125311</v>
      </c>
      <c r="AG766" s="41"/>
      <c r="AH766" s="41">
        <f t="shared" si="322"/>
        <v>-10146127</v>
      </c>
      <c r="AI766" s="41"/>
      <c r="AJ766" s="181">
        <f t="shared" si="323"/>
        <v>-0.49789880110256757</v>
      </c>
      <c r="AK766" s="161"/>
      <c r="AL766" s="41">
        <f t="shared" si="324"/>
        <v>7556180</v>
      </c>
      <c r="AM766" s="41"/>
      <c r="AN766" s="181">
        <f t="shared" si="325"/>
        <v>2.8241246860964506</v>
      </c>
      <c r="AP766" s="41" t="str">
        <f t="shared" si="326"/>
        <v/>
      </c>
      <c r="AQ766" s="41"/>
      <c r="AR766" s="181" t="e">
        <f t="shared" si="327"/>
        <v>#N/A</v>
      </c>
      <c r="AS766" s="41"/>
      <c r="AT766" s="41" t="str">
        <f t="shared" si="328"/>
        <v/>
      </c>
      <c r="AU766" s="41"/>
      <c r="AV766" s="181" t="e">
        <f t="shared" si="329"/>
        <v>#N/A</v>
      </c>
      <c r="AW766" s="41"/>
      <c r="AX766" s="41">
        <f t="shared" si="330"/>
        <v>-16611375</v>
      </c>
      <c r="AY766" s="41"/>
      <c r="AZ766" s="181">
        <f t="shared" si="331"/>
        <v>-0.81516658496046457</v>
      </c>
      <c r="BA766" s="41"/>
      <c r="BB766" s="41">
        <f t="shared" si="332"/>
        <v>679164</v>
      </c>
      <c r="BC766" s="41"/>
      <c r="BD766" s="181">
        <f t="shared" si="333"/>
        <v>0.21998276192114208</v>
      </c>
      <c r="BE766" s="41"/>
      <c r="BF766" s="41">
        <f t="shared" si="334"/>
        <v>1090932</v>
      </c>
      <c r="BG766" s="41"/>
      <c r="BH766" s="181">
        <f t="shared" si="335"/>
        <v>0.40773618310476634</v>
      </c>
      <c r="BJ766" s="41" t="str">
        <f t="shared" si="336"/>
        <v/>
      </c>
      <c r="BK766" s="41"/>
      <c r="BL766" s="181" t="e">
        <f t="shared" si="337"/>
        <v>#N/A</v>
      </c>
      <c r="BM766" s="41"/>
    </row>
    <row r="767" spans="2:65" s="11" customFormat="1" ht="15.75" customHeight="1">
      <c r="B767" s="232"/>
      <c r="C767" s="4"/>
      <c r="D767" s="4"/>
      <c r="E767" s="4"/>
      <c r="F767" s="4"/>
      <c r="G767" s="4"/>
      <c r="H767" s="4"/>
      <c r="I767" s="4"/>
      <c r="J767" s="4"/>
      <c r="K767" s="4"/>
      <c r="L767" s="31"/>
      <c r="M767" s="125"/>
      <c r="N767" s="42"/>
      <c r="O767" s="42"/>
      <c r="P767" s="42"/>
      <c r="Q767" s="42"/>
      <c r="R767" s="42"/>
      <c r="S767" s="42"/>
      <c r="U767" s="42"/>
      <c r="V767" s="75"/>
      <c r="W767" s="42"/>
      <c r="X767" s="42"/>
      <c r="Y767" s="42"/>
      <c r="Z767" s="41"/>
      <c r="AA767" s="41"/>
      <c r="AB767" s="180"/>
      <c r="AC767" s="161"/>
      <c r="AD767" s="41"/>
      <c r="AE767" s="41"/>
      <c r="AF767" s="180"/>
      <c r="AG767" s="42"/>
      <c r="AH767" s="41"/>
      <c r="AI767" s="41"/>
      <c r="AJ767" s="181"/>
      <c r="AK767" s="161"/>
      <c r="AL767" s="41"/>
      <c r="AM767" s="41"/>
      <c r="AN767" s="181"/>
      <c r="AP767" s="41"/>
      <c r="AQ767" s="41"/>
      <c r="AR767" s="181"/>
      <c r="AS767" s="42"/>
      <c r="AT767" s="41"/>
      <c r="AU767" s="41"/>
      <c r="AV767" s="180"/>
      <c r="AW767" s="42"/>
      <c r="AX767" s="41"/>
      <c r="AY767" s="41"/>
      <c r="AZ767" s="180"/>
      <c r="BA767" s="42"/>
      <c r="BB767" s="41"/>
      <c r="BC767" s="41"/>
      <c r="BD767" s="180"/>
      <c r="BE767" s="42"/>
      <c r="BF767" s="41"/>
      <c r="BG767" s="41"/>
      <c r="BH767" s="181"/>
      <c r="BJ767" s="41"/>
      <c r="BK767" s="41"/>
      <c r="BL767" s="181"/>
      <c r="BM767" s="42"/>
    </row>
    <row r="768" spans="2:65" s="11" customFormat="1" ht="15.75" customHeight="1">
      <c r="B768" s="232"/>
      <c r="C768" s="4"/>
      <c r="D768" s="13"/>
      <c r="E768" s="13"/>
      <c r="F768" s="13"/>
      <c r="G768" s="13"/>
      <c r="H768" s="13"/>
      <c r="I768" s="13"/>
      <c r="J768" s="94"/>
      <c r="K768" s="13"/>
      <c r="L768" s="66"/>
      <c r="M768" s="125"/>
      <c r="N768" s="125"/>
      <c r="O768" s="42"/>
      <c r="P768" s="42"/>
      <c r="Q768" s="42"/>
      <c r="R768" s="42"/>
      <c r="S768" s="42"/>
      <c r="T768" s="42"/>
      <c r="U768" s="42"/>
      <c r="V768" s="42"/>
      <c r="W768" s="42"/>
      <c r="X768" s="42"/>
      <c r="Y768" s="42"/>
      <c r="Z768" s="41"/>
      <c r="AA768" s="41"/>
      <c r="AB768" s="161"/>
      <c r="AC768" s="157"/>
      <c r="AD768" s="41"/>
      <c r="AE768" s="41"/>
      <c r="AF768" s="161"/>
      <c r="AG768" s="42"/>
      <c r="AH768" s="41"/>
      <c r="AI768" s="41"/>
      <c r="AJ768" s="157"/>
      <c r="AK768" s="157"/>
      <c r="AL768" s="41"/>
      <c r="AM768" s="41"/>
      <c r="AN768" s="181"/>
      <c r="AP768" s="41"/>
      <c r="AQ768" s="41"/>
      <c r="AR768" s="157"/>
      <c r="AS768" s="42"/>
      <c r="AT768" s="41"/>
      <c r="AU768" s="41"/>
      <c r="AV768" s="161"/>
      <c r="AW768" s="42"/>
      <c r="AX768" s="41"/>
      <c r="AY768" s="41"/>
      <c r="AZ768" s="161"/>
      <c r="BA768" s="42"/>
      <c r="BB768" s="41"/>
      <c r="BC768" s="41"/>
      <c r="BD768" s="161"/>
      <c r="BE768" s="42"/>
      <c r="BF768" s="41"/>
      <c r="BG768" s="41"/>
      <c r="BH768" s="181"/>
      <c r="BJ768" s="41"/>
      <c r="BK768" s="41"/>
      <c r="BL768" s="75"/>
      <c r="BM768" s="42"/>
    </row>
    <row r="769" spans="2:65" s="11" customFormat="1" ht="15.75" customHeight="1">
      <c r="B769" s="232"/>
      <c r="C769" s="4"/>
      <c r="D769" s="13"/>
      <c r="E769" s="13"/>
      <c r="F769" s="13"/>
      <c r="G769" s="13"/>
      <c r="H769" s="13"/>
      <c r="I769" s="13"/>
      <c r="J769" s="94"/>
      <c r="K769" s="13"/>
      <c r="L769" s="66"/>
      <c r="M769" s="125"/>
      <c r="N769" s="147"/>
      <c r="O769" s="42"/>
      <c r="P769" s="42"/>
      <c r="Q769" s="42"/>
      <c r="R769" s="75"/>
      <c r="S769" s="42"/>
      <c r="T769" s="42"/>
      <c r="U769" s="42"/>
      <c r="V769" s="75"/>
      <c r="W769" s="42"/>
      <c r="X769" s="42"/>
      <c r="Y769" s="42"/>
      <c r="Z769" s="151"/>
      <c r="AA769" s="42"/>
      <c r="AB769" s="125"/>
      <c r="AC769" s="125"/>
      <c r="AD769" s="151"/>
      <c r="AE769" s="42"/>
      <c r="AF769" s="125"/>
      <c r="AG769" s="42"/>
      <c r="AH769" s="151"/>
      <c r="AI769" s="42"/>
      <c r="AJ769" s="125"/>
      <c r="AK769" s="125"/>
      <c r="AL769" s="151"/>
      <c r="AM769" s="42"/>
      <c r="AN769" s="125"/>
      <c r="AP769" s="151"/>
      <c r="AQ769" s="42"/>
      <c r="AR769" s="125"/>
      <c r="AS769" s="42"/>
      <c r="AT769" s="151"/>
      <c r="AU769" s="42"/>
      <c r="AV769" s="125"/>
      <c r="AW769" s="42"/>
      <c r="AX769" s="151"/>
      <c r="AY769" s="42"/>
      <c r="AZ769" s="125"/>
      <c r="BA769" s="42"/>
      <c r="BB769" s="151"/>
      <c r="BC769" s="42"/>
      <c r="BD769" s="125"/>
      <c r="BE769" s="42"/>
      <c r="BF769" s="151"/>
      <c r="BG769" s="42"/>
      <c r="BH769" s="125"/>
      <c r="BJ769" s="151"/>
      <c r="BK769" s="42"/>
      <c r="BL769" s="125"/>
      <c r="BM769" s="42"/>
    </row>
    <row r="770" spans="2:65" s="71" customFormat="1" ht="15.75" customHeight="1">
      <c r="B770" s="230"/>
      <c r="C770" s="76" t="s">
        <v>298</v>
      </c>
      <c r="D770" s="76"/>
      <c r="E770" s="76"/>
      <c r="F770" s="76"/>
      <c r="G770" s="76"/>
      <c r="H770" s="76"/>
      <c r="I770" s="1"/>
      <c r="J770" s="1"/>
      <c r="K770" s="76"/>
      <c r="L770" s="193"/>
      <c r="M770" s="194"/>
      <c r="N770" s="196"/>
      <c r="O770" s="76"/>
      <c r="P770" s="76"/>
      <c r="Q770" s="76"/>
      <c r="R770" s="76"/>
      <c r="S770" s="76"/>
      <c r="T770" s="76"/>
      <c r="U770" s="76"/>
      <c r="V770" s="76"/>
      <c r="W770" s="76"/>
      <c r="X770" s="76"/>
      <c r="Y770" s="76"/>
      <c r="Z770" s="197"/>
      <c r="AA770" s="76"/>
      <c r="AB770" s="194"/>
      <c r="AC770" s="194"/>
      <c r="AD770" s="197"/>
      <c r="AE770" s="76"/>
      <c r="AF770" s="194"/>
      <c r="AG770" s="76"/>
      <c r="AH770" s="197"/>
      <c r="AI770" s="76"/>
      <c r="AJ770" s="194"/>
      <c r="AK770" s="194"/>
      <c r="AL770" s="197"/>
      <c r="AM770" s="76"/>
      <c r="AN770" s="194"/>
      <c r="AP770" s="197"/>
      <c r="AQ770" s="76"/>
      <c r="AR770" s="194"/>
      <c r="AS770" s="76"/>
      <c r="AT770" s="197"/>
      <c r="AU770" s="76"/>
      <c r="AV770" s="194"/>
      <c r="AW770" s="76"/>
      <c r="AX770" s="197"/>
      <c r="AY770" s="76"/>
      <c r="AZ770" s="194"/>
      <c r="BA770" s="76"/>
      <c r="BB770" s="197"/>
      <c r="BC770" s="76"/>
      <c r="BD770" s="194"/>
      <c r="BE770" s="76"/>
      <c r="BF770" s="197"/>
      <c r="BG770" s="76"/>
      <c r="BH770" s="194"/>
      <c r="BJ770" s="197"/>
      <c r="BK770" s="76"/>
      <c r="BL770" s="194"/>
      <c r="BM770" s="76"/>
    </row>
    <row r="771" spans="2:65" s="71" customFormat="1" ht="15.75" customHeight="1">
      <c r="B771" s="230"/>
      <c r="C771" s="76" t="s">
        <v>255</v>
      </c>
      <c r="E771" s="1"/>
      <c r="F771" s="1"/>
      <c r="G771" s="1"/>
      <c r="H771" s="1"/>
      <c r="I771" s="1"/>
      <c r="J771" s="1"/>
      <c r="K771" s="76"/>
      <c r="L771" s="193"/>
      <c r="M771" s="194"/>
      <c r="N771" s="196"/>
      <c r="O771" s="76"/>
      <c r="P771" s="76"/>
      <c r="Q771" s="76"/>
      <c r="R771" s="76"/>
      <c r="S771" s="76"/>
      <c r="T771" s="76"/>
      <c r="U771" s="76"/>
      <c r="V771" s="76"/>
      <c r="W771" s="76"/>
      <c r="X771" s="76"/>
      <c r="Y771" s="76"/>
      <c r="Z771" s="197"/>
      <c r="AA771" s="76"/>
      <c r="AB771" s="194"/>
      <c r="AC771" s="194"/>
      <c r="AD771" s="197"/>
      <c r="AE771" s="76"/>
      <c r="AF771" s="194"/>
      <c r="AG771" s="76"/>
      <c r="AH771" s="197"/>
      <c r="AI771" s="76"/>
      <c r="AJ771" s="194"/>
      <c r="AK771" s="194"/>
      <c r="AL771" s="197"/>
      <c r="AM771" s="76"/>
      <c r="AN771" s="194"/>
      <c r="AP771" s="197"/>
      <c r="AQ771" s="76"/>
      <c r="AR771" s="194"/>
      <c r="AS771" s="76"/>
      <c r="AT771" s="197"/>
      <c r="AU771" s="76"/>
      <c r="AV771" s="194"/>
      <c r="AW771" s="76"/>
      <c r="AX771" s="197"/>
      <c r="AY771" s="76"/>
      <c r="AZ771" s="194"/>
      <c r="BA771" s="76"/>
      <c r="BB771" s="197"/>
      <c r="BC771" s="76"/>
      <c r="BD771" s="194"/>
      <c r="BE771" s="76"/>
      <c r="BF771" s="197"/>
      <c r="BG771" s="76"/>
      <c r="BH771" s="194"/>
      <c r="BJ771" s="197"/>
      <c r="BK771" s="76"/>
      <c r="BL771" s="194"/>
      <c r="BM771" s="76"/>
    </row>
    <row r="772" spans="2:65" s="71" customFormat="1" ht="15.75" customHeight="1">
      <c r="B772" s="230"/>
      <c r="E772" s="1"/>
      <c r="F772" s="1"/>
      <c r="G772" s="1"/>
      <c r="H772" s="1"/>
      <c r="I772" s="1"/>
      <c r="J772" s="1"/>
      <c r="K772" s="76"/>
      <c r="L772" s="193"/>
      <c r="M772" s="194"/>
      <c r="N772" s="196"/>
      <c r="O772" s="76"/>
      <c r="P772" s="76"/>
      <c r="Q772" s="76"/>
      <c r="R772" s="76"/>
      <c r="S772" s="76"/>
      <c r="T772" s="198"/>
      <c r="U772" s="76"/>
      <c r="V772" s="76"/>
      <c r="W772" s="76"/>
      <c r="X772" s="198"/>
      <c r="Y772" s="198"/>
      <c r="Z772" s="199"/>
      <c r="AA772" s="76"/>
      <c r="AB772" s="194"/>
      <c r="AC772" s="194"/>
      <c r="AD772" s="199"/>
      <c r="AE772" s="76"/>
      <c r="AF772" s="194"/>
      <c r="AG772" s="76"/>
      <c r="AH772" s="199"/>
      <c r="AI772" s="76"/>
      <c r="AJ772" s="194"/>
      <c r="AK772" s="194"/>
      <c r="AL772" s="199"/>
      <c r="AM772" s="76"/>
      <c r="AN772" s="194"/>
      <c r="AP772" s="199"/>
      <c r="AQ772" s="76"/>
      <c r="AR772" s="194"/>
      <c r="AS772" s="76"/>
      <c r="AT772" s="199"/>
      <c r="AU772" s="76"/>
      <c r="AV772" s="194"/>
      <c r="AW772" s="76"/>
      <c r="AX772" s="199"/>
      <c r="AY772" s="76"/>
      <c r="AZ772" s="194"/>
      <c r="BA772" s="76"/>
      <c r="BB772" s="199"/>
      <c r="BC772" s="76"/>
      <c r="BD772" s="194"/>
      <c r="BE772" s="76"/>
      <c r="BF772" s="199"/>
      <c r="BG772" s="76"/>
      <c r="BH772" s="194"/>
      <c r="BJ772" s="199"/>
      <c r="BK772" s="76"/>
      <c r="BL772" s="194"/>
      <c r="BM772" s="76"/>
    </row>
    <row r="773" spans="2:65" s="71" customFormat="1" ht="15.75" customHeight="1">
      <c r="B773" s="230"/>
      <c r="C773" s="71" t="s">
        <v>391</v>
      </c>
      <c r="E773" s="1"/>
      <c r="F773" s="1"/>
      <c r="G773" s="1"/>
      <c r="H773" s="1"/>
      <c r="I773" s="1"/>
      <c r="J773" s="1"/>
      <c r="K773" s="76"/>
      <c r="L773" s="193"/>
      <c r="M773" s="194"/>
      <c r="N773" s="200"/>
      <c r="O773" s="76"/>
      <c r="P773" s="76"/>
      <c r="Q773" s="76"/>
      <c r="R773" s="76"/>
      <c r="S773" s="76"/>
      <c r="T773" s="76"/>
      <c r="U773" s="76"/>
      <c r="V773" s="76"/>
      <c r="W773" s="76"/>
      <c r="X773" s="76"/>
      <c r="Y773" s="76"/>
      <c r="Z773" s="198"/>
      <c r="AA773" s="76"/>
      <c r="AB773" s="194"/>
      <c r="AC773" s="194"/>
      <c r="AD773" s="198"/>
      <c r="AE773" s="76"/>
      <c r="AF773" s="194"/>
      <c r="AG773" s="76"/>
      <c r="AH773" s="198"/>
      <c r="AI773" s="76"/>
      <c r="AJ773" s="194"/>
      <c r="AK773" s="194"/>
      <c r="AL773" s="198"/>
      <c r="AM773" s="76"/>
      <c r="AN773" s="194"/>
      <c r="AP773" s="198"/>
      <c r="AQ773" s="76"/>
      <c r="AR773" s="194"/>
      <c r="AS773" s="76"/>
      <c r="AT773" s="198"/>
      <c r="AU773" s="76"/>
      <c r="AV773" s="194"/>
      <c r="AW773" s="76"/>
      <c r="AX773" s="198"/>
      <c r="AY773" s="76"/>
      <c r="AZ773" s="194"/>
      <c r="BA773" s="76"/>
      <c r="BB773" s="198"/>
      <c r="BC773" s="76"/>
      <c r="BD773" s="194"/>
      <c r="BE773" s="76"/>
      <c r="BF773" s="198"/>
      <c r="BG773" s="76"/>
      <c r="BH773" s="194"/>
      <c r="BJ773" s="198"/>
      <c r="BK773" s="76"/>
      <c r="BL773" s="194"/>
      <c r="BM773" s="76"/>
    </row>
    <row r="774" spans="2:65" s="71" customFormat="1" ht="15.75" customHeight="1">
      <c r="B774" s="230"/>
      <c r="C774" s="71" t="s">
        <v>392</v>
      </c>
      <c r="E774" s="1"/>
      <c r="F774" s="1"/>
      <c r="G774" s="1"/>
      <c r="H774" s="1"/>
      <c r="I774" s="1"/>
      <c r="J774" s="1"/>
      <c r="K774" s="76"/>
      <c r="L774" s="193"/>
      <c r="M774" s="194"/>
      <c r="N774" s="200"/>
      <c r="O774" s="76"/>
      <c r="P774" s="76"/>
      <c r="Q774" s="76"/>
      <c r="R774" s="76"/>
      <c r="S774" s="76"/>
      <c r="T774" s="76"/>
      <c r="U774" s="76"/>
      <c r="V774" s="76"/>
      <c r="W774" s="76"/>
      <c r="X774" s="76"/>
      <c r="Y774" s="76"/>
      <c r="Z774" s="198"/>
      <c r="AA774" s="76"/>
      <c r="AB774" s="194"/>
      <c r="AC774" s="194"/>
      <c r="AD774" s="198"/>
      <c r="AE774" s="76"/>
      <c r="AF774" s="194"/>
      <c r="AG774" s="76"/>
      <c r="AH774" s="198"/>
      <c r="AI774" s="76"/>
      <c r="AJ774" s="194"/>
      <c r="AK774" s="194"/>
      <c r="AL774" s="198"/>
      <c r="AM774" s="76"/>
      <c r="AN774" s="194"/>
      <c r="AP774" s="198"/>
      <c r="AQ774" s="76"/>
      <c r="AR774" s="194"/>
      <c r="AS774" s="76"/>
      <c r="AT774" s="198"/>
      <c r="AU774" s="76"/>
      <c r="AV774" s="194"/>
      <c r="AW774" s="76"/>
      <c r="AX774" s="198"/>
      <c r="AY774" s="76"/>
      <c r="AZ774" s="194"/>
      <c r="BA774" s="76"/>
      <c r="BB774" s="198"/>
      <c r="BC774" s="76"/>
      <c r="BD774" s="194"/>
      <c r="BE774" s="76"/>
      <c r="BF774" s="198"/>
      <c r="BG774" s="76"/>
      <c r="BH774" s="194"/>
      <c r="BJ774" s="198"/>
      <c r="BK774" s="76"/>
      <c r="BL774" s="194"/>
      <c r="BM774" s="76"/>
    </row>
    <row r="775" spans="2:65" ht="15.75" customHeight="1">
      <c r="C775" s="71"/>
      <c r="E775" s="50"/>
      <c r="F775" s="50"/>
      <c r="G775" s="50"/>
      <c r="H775" s="50"/>
      <c r="I775" s="50"/>
      <c r="J775" s="50"/>
      <c r="K775" s="13"/>
      <c r="L775" s="66"/>
      <c r="M775" s="125"/>
      <c r="N775" s="147"/>
      <c r="O775" s="13"/>
      <c r="P775" s="13"/>
      <c r="Q775" s="13"/>
      <c r="R775" s="13"/>
      <c r="S775" s="13"/>
      <c r="T775" s="13"/>
      <c r="U775" s="13"/>
      <c r="V775" s="13"/>
      <c r="W775" s="13"/>
      <c r="X775" s="13"/>
      <c r="Y775" s="13"/>
      <c r="Z775" s="67"/>
      <c r="AA775" s="13"/>
      <c r="AB775" s="125"/>
      <c r="AC775" s="125"/>
      <c r="AD775" s="67"/>
      <c r="AE775" s="13"/>
      <c r="AF775" s="125"/>
      <c r="AG775" s="13"/>
      <c r="AH775" s="67"/>
      <c r="AI775" s="13"/>
      <c r="AJ775" s="125"/>
      <c r="AK775" s="125"/>
      <c r="AL775" s="67"/>
      <c r="AM775" s="13"/>
      <c r="AN775" s="125"/>
      <c r="AP775" s="67"/>
      <c r="AQ775" s="13"/>
      <c r="AR775" s="125"/>
      <c r="AS775" s="13"/>
      <c r="AT775" s="67"/>
      <c r="AU775" s="13"/>
      <c r="AV775" s="125"/>
      <c r="AW775" s="13"/>
      <c r="AX775" s="67"/>
      <c r="AY775" s="13"/>
      <c r="AZ775" s="125"/>
      <c r="BA775" s="13"/>
      <c r="BB775" s="67"/>
      <c r="BC775" s="13"/>
      <c r="BD775" s="125"/>
      <c r="BE775" s="13"/>
      <c r="BF775" s="67"/>
      <c r="BG775" s="13"/>
      <c r="BH775" s="125"/>
      <c r="BJ775" s="67"/>
      <c r="BK775" s="13"/>
      <c r="BL775" s="125"/>
      <c r="BM775" s="13"/>
    </row>
    <row r="776" spans="2:65" s="71" customFormat="1" ht="15.75" customHeight="1">
      <c r="B776" s="230"/>
      <c r="C776" s="71" t="s">
        <v>385</v>
      </c>
      <c r="E776" s="1"/>
      <c r="F776" s="1"/>
      <c r="G776" s="1"/>
      <c r="H776" s="1"/>
      <c r="I776" s="1"/>
      <c r="J776" s="1"/>
      <c r="K776" s="76"/>
      <c r="L776" s="193"/>
      <c r="M776" s="194"/>
      <c r="N776" s="200"/>
      <c r="O776" s="76"/>
      <c r="P776" s="76"/>
      <c r="Q776" s="76"/>
      <c r="R776" s="76"/>
      <c r="S776" s="76"/>
      <c r="T776" s="76"/>
      <c r="U776" s="76"/>
      <c r="V776" s="76"/>
      <c r="W776" s="76"/>
      <c r="X776" s="76"/>
      <c r="Y776" s="76"/>
      <c r="Z776" s="198"/>
      <c r="AA776" s="76"/>
      <c r="AB776" s="194"/>
      <c r="AC776" s="194"/>
      <c r="AD776" s="198"/>
      <c r="AE776" s="76"/>
      <c r="AF776" s="194"/>
      <c r="AG776" s="76"/>
      <c r="AH776" s="198"/>
      <c r="AI776" s="76"/>
      <c r="AJ776" s="194"/>
      <c r="AK776" s="194"/>
      <c r="AL776" s="198"/>
      <c r="AM776" s="76"/>
      <c r="AN776" s="194"/>
      <c r="AP776" s="198"/>
      <c r="AQ776" s="76"/>
      <c r="AR776" s="194"/>
      <c r="AS776" s="76"/>
      <c r="AT776" s="198"/>
      <c r="AU776" s="76"/>
      <c r="AV776" s="194"/>
      <c r="AW776" s="76"/>
      <c r="AX776" s="198"/>
      <c r="AY776" s="76"/>
      <c r="AZ776" s="194"/>
      <c r="BA776" s="76"/>
      <c r="BB776" s="198"/>
      <c r="BC776" s="76"/>
      <c r="BD776" s="194"/>
      <c r="BE776" s="76"/>
      <c r="BF776" s="198"/>
      <c r="BG776" s="76"/>
      <c r="BH776" s="194"/>
      <c r="BJ776" s="198"/>
      <c r="BK776" s="76"/>
      <c r="BL776" s="194"/>
      <c r="BM776" s="76"/>
    </row>
    <row r="777" spans="2:65" ht="15.75" customHeight="1">
      <c r="C777" s="17"/>
      <c r="D777" s="71"/>
      <c r="E777" s="50"/>
      <c r="F777" s="50"/>
      <c r="G777" s="50"/>
      <c r="H777" s="50"/>
      <c r="I777" s="50"/>
      <c r="J777" s="50"/>
      <c r="K777" s="13"/>
      <c r="L777" s="66"/>
      <c r="M777" s="125"/>
      <c r="N777" s="147"/>
      <c r="O777" s="13"/>
      <c r="P777" s="13"/>
      <c r="Q777" s="13"/>
      <c r="R777" s="13"/>
      <c r="S777" s="13"/>
      <c r="T777" s="13"/>
      <c r="U777" s="13"/>
      <c r="V777" s="13"/>
      <c r="W777" s="13"/>
      <c r="X777" s="13"/>
      <c r="Y777" s="13"/>
      <c r="Z777" s="67"/>
      <c r="AA777" s="13"/>
      <c r="AB777" s="125"/>
      <c r="AC777" s="125"/>
      <c r="AD777" s="67"/>
      <c r="AE777" s="13"/>
      <c r="AF777" s="125"/>
      <c r="AG777" s="13"/>
      <c r="AH777" s="67"/>
      <c r="AI777" s="13"/>
      <c r="AJ777" s="125"/>
      <c r="AK777" s="125"/>
      <c r="AL777" s="67"/>
      <c r="AM777" s="13"/>
      <c r="AN777" s="125"/>
      <c r="AP777" s="67"/>
      <c r="AQ777" s="13"/>
      <c r="AR777" s="125"/>
      <c r="AS777" s="13"/>
      <c r="AT777" s="67"/>
      <c r="AU777" s="13"/>
      <c r="AV777" s="125"/>
      <c r="AW777" s="13"/>
      <c r="AX777" s="67"/>
      <c r="AY777" s="13"/>
      <c r="AZ777" s="125"/>
      <c r="BA777" s="13"/>
      <c r="BB777" s="67"/>
      <c r="BC777" s="13"/>
      <c r="BD777" s="125"/>
      <c r="BE777" s="13"/>
      <c r="BF777" s="67"/>
      <c r="BG777" s="13"/>
      <c r="BH777" s="125"/>
      <c r="BJ777" s="67"/>
      <c r="BK777" s="13"/>
      <c r="BL777" s="125"/>
      <c r="BM777" s="13"/>
    </row>
    <row r="778" spans="2:65" ht="15.75" customHeight="1">
      <c r="C778" s="124">
        <v>1</v>
      </c>
      <c r="D778" s="3" t="s">
        <v>373</v>
      </c>
      <c r="E778" s="50"/>
      <c r="F778" s="50"/>
      <c r="G778" s="50"/>
      <c r="H778" s="50"/>
      <c r="I778" s="50"/>
      <c r="J778" s="50"/>
      <c r="K778" s="13"/>
      <c r="L778" s="66"/>
      <c r="M778" s="125"/>
      <c r="N778" s="147"/>
      <c r="O778" s="13"/>
      <c r="P778" s="13"/>
      <c r="Q778" s="13"/>
      <c r="R778" s="13"/>
      <c r="S778" s="13"/>
      <c r="T778" s="13"/>
      <c r="U778" s="13"/>
      <c r="V778" s="13"/>
      <c r="W778" s="13"/>
      <c r="X778" s="13"/>
      <c r="Y778" s="13"/>
      <c r="Z778" s="67"/>
      <c r="AA778" s="13"/>
      <c r="AB778" s="95"/>
      <c r="AC778" s="95"/>
      <c r="AD778" s="67"/>
      <c r="AE778" s="13"/>
      <c r="AF778" s="95"/>
      <c r="AG778" s="13"/>
      <c r="AH778" s="67"/>
      <c r="AI778" s="13"/>
      <c r="AJ778" s="95"/>
      <c r="AK778" s="95"/>
      <c r="AL778" s="67"/>
      <c r="AM778" s="13"/>
      <c r="AN778" s="95"/>
      <c r="AP778" s="67"/>
      <c r="AQ778" s="13"/>
      <c r="AR778" s="95"/>
      <c r="AS778" s="13"/>
      <c r="AT778" s="67"/>
      <c r="AU778" s="13"/>
      <c r="AV778" s="95"/>
      <c r="AW778" s="13"/>
      <c r="AX778" s="67"/>
      <c r="AY778" s="13"/>
      <c r="AZ778" s="95"/>
      <c r="BA778" s="13"/>
      <c r="BB778" s="67"/>
      <c r="BC778" s="13"/>
      <c r="BD778" s="95"/>
      <c r="BE778" s="13"/>
      <c r="BF778" s="67"/>
      <c r="BG778" s="13"/>
      <c r="BH778" s="95"/>
      <c r="BJ778" s="67"/>
      <c r="BK778" s="13"/>
      <c r="BL778" s="95"/>
      <c r="BM778" s="13"/>
    </row>
    <row r="779" spans="2:65" ht="15.75" customHeight="1">
      <c r="C779" s="124">
        <v>2</v>
      </c>
      <c r="D779" s="3" t="s">
        <v>335</v>
      </c>
      <c r="E779" s="3"/>
      <c r="F779" s="3"/>
      <c r="G779" s="3"/>
      <c r="H779" s="3"/>
      <c r="I779" s="3"/>
      <c r="J779" s="3"/>
      <c r="K779" s="3"/>
      <c r="L779" s="247"/>
      <c r="M779" s="125"/>
      <c r="N779" s="147"/>
      <c r="O779" s="13"/>
      <c r="P779" s="13"/>
      <c r="Q779" s="13"/>
      <c r="R779" s="13"/>
      <c r="S779" s="13"/>
      <c r="T779" s="13"/>
      <c r="U779" s="13"/>
      <c r="V779" s="13"/>
      <c r="W779" s="13"/>
      <c r="X779" s="13"/>
      <c r="Y779" s="13"/>
      <c r="Z779" s="67"/>
      <c r="AA779" s="13"/>
      <c r="AB779" s="67"/>
      <c r="AC779" s="67"/>
      <c r="AD779" s="67"/>
      <c r="AE779" s="13"/>
      <c r="AF779" s="67"/>
      <c r="AG779" s="13"/>
      <c r="AH779" s="67"/>
      <c r="AI779" s="13"/>
      <c r="AJ779" s="67"/>
      <c r="AK779" s="67"/>
      <c r="AL779" s="67"/>
      <c r="AM779" s="13"/>
      <c r="AN779" s="67"/>
      <c r="AP779" s="67"/>
      <c r="AQ779" s="13"/>
      <c r="AR779" s="67"/>
      <c r="AS779" s="13"/>
      <c r="AT779" s="67"/>
      <c r="AU779" s="13"/>
      <c r="AV779" s="67"/>
      <c r="AW779" s="13"/>
      <c r="AX779" s="67"/>
      <c r="AY779" s="13"/>
      <c r="AZ779" s="67"/>
      <c r="BA779" s="13"/>
      <c r="BB779" s="67"/>
      <c r="BC779" s="13"/>
      <c r="BD779" s="67"/>
      <c r="BE779" s="13"/>
      <c r="BF779" s="67"/>
      <c r="BG779" s="13"/>
      <c r="BH779" s="67"/>
      <c r="BJ779" s="67"/>
      <c r="BK779" s="13"/>
      <c r="BL779" s="67"/>
      <c r="BM779" s="13"/>
    </row>
    <row r="780" spans="2:65" ht="15.75" customHeight="1">
      <c r="C780" s="33"/>
      <c r="D780" s="3"/>
      <c r="E780" s="50"/>
      <c r="F780" s="50"/>
      <c r="G780" s="50"/>
      <c r="H780" s="50"/>
      <c r="I780" s="50"/>
      <c r="J780" s="50"/>
      <c r="K780" s="13"/>
      <c r="L780" s="66"/>
      <c r="M780" s="125"/>
      <c r="N780" s="147"/>
      <c r="O780" s="13"/>
      <c r="P780" s="13"/>
      <c r="Q780" s="13"/>
      <c r="R780" s="13"/>
      <c r="S780" s="13"/>
      <c r="T780" s="13"/>
      <c r="U780" s="13"/>
      <c r="V780" s="13"/>
      <c r="W780" s="13"/>
      <c r="X780" s="13"/>
      <c r="Y780" s="13"/>
      <c r="Z780" s="67"/>
      <c r="AA780" s="13"/>
      <c r="AB780" s="67"/>
      <c r="AC780" s="67"/>
      <c r="AD780" s="67"/>
      <c r="AE780" s="13"/>
      <c r="AF780" s="67"/>
      <c r="AG780" s="13"/>
      <c r="AH780" s="67"/>
      <c r="AI780" s="13"/>
      <c r="AJ780" s="67"/>
      <c r="AK780" s="67"/>
      <c r="AL780" s="67"/>
      <c r="AM780" s="13"/>
      <c r="AN780" s="67"/>
      <c r="AP780" s="67"/>
      <c r="AQ780" s="13"/>
      <c r="AR780" s="67"/>
      <c r="AS780" s="13"/>
      <c r="AT780" s="67"/>
      <c r="AU780" s="13"/>
      <c r="AV780" s="67"/>
      <c r="AW780" s="13"/>
      <c r="AX780" s="67"/>
      <c r="AY780" s="13"/>
      <c r="AZ780" s="67"/>
      <c r="BA780" s="13"/>
      <c r="BB780" s="67"/>
      <c r="BC780" s="13"/>
      <c r="BD780" s="67"/>
      <c r="BE780" s="13"/>
      <c r="BF780" s="67"/>
      <c r="BG780" s="13"/>
      <c r="BH780" s="67"/>
      <c r="BJ780" s="67"/>
      <c r="BK780" s="13"/>
      <c r="BL780" s="67"/>
      <c r="BM780" s="13"/>
    </row>
    <row r="781" spans="2:65" ht="15.75" customHeight="1">
      <c r="C781" s="51"/>
      <c r="E781" s="13"/>
      <c r="F781" s="13"/>
      <c r="G781" s="13"/>
      <c r="H781" s="13"/>
      <c r="I781" s="13"/>
      <c r="J781" s="76"/>
      <c r="K781" s="67"/>
      <c r="L781" s="66"/>
      <c r="M781" s="67"/>
      <c r="N781" s="148"/>
      <c r="O781" s="67"/>
      <c r="P781" s="67"/>
      <c r="Q781" s="67"/>
      <c r="R781" s="67"/>
      <c r="S781" s="67"/>
      <c r="T781" s="67"/>
      <c r="U781" s="67"/>
      <c r="V781" s="67"/>
      <c r="W781" s="67"/>
      <c r="X781" s="67"/>
      <c r="Y781" s="67"/>
      <c r="Z781" s="41"/>
      <c r="AA781" s="67"/>
      <c r="AB781" s="125"/>
      <c r="AC781" s="125"/>
      <c r="AD781" s="41"/>
      <c r="AE781" s="67"/>
      <c r="AF781" s="125"/>
      <c r="AG781" s="67"/>
      <c r="AH781" s="41"/>
      <c r="AI781" s="67"/>
      <c r="AJ781" s="125"/>
      <c r="AK781" s="125"/>
      <c r="AL781" s="41"/>
      <c r="AM781" s="67"/>
      <c r="AN781" s="125"/>
      <c r="AP781" s="41"/>
      <c r="AQ781" s="67"/>
      <c r="AR781" s="125"/>
      <c r="AS781" s="67"/>
      <c r="AT781" s="41"/>
      <c r="AU781" s="67"/>
      <c r="AV781" s="125"/>
      <c r="AW781" s="67"/>
      <c r="AX781" s="41"/>
      <c r="AY781" s="67"/>
      <c r="AZ781" s="125"/>
      <c r="BA781" s="67"/>
      <c r="BB781" s="41"/>
      <c r="BC781" s="67"/>
      <c r="BD781" s="125"/>
      <c r="BE781" s="67"/>
      <c r="BF781" s="41"/>
      <c r="BG781" s="67"/>
      <c r="BH781" s="125"/>
      <c r="BJ781" s="41"/>
      <c r="BK781" s="67"/>
      <c r="BL781" s="125"/>
      <c r="BM781" s="67"/>
    </row>
    <row r="782" spans="2:65" ht="18.75" customHeight="1">
      <c r="C782" s="51"/>
      <c r="D782" s="13"/>
      <c r="E782" s="13"/>
      <c r="F782" s="13"/>
      <c r="G782" s="13"/>
      <c r="H782" s="13"/>
      <c r="I782" s="13"/>
      <c r="J782" s="13"/>
      <c r="K782" s="67"/>
      <c r="L782" s="66"/>
      <c r="M782" s="67"/>
      <c r="N782" s="148"/>
      <c r="O782" s="67"/>
      <c r="P782" s="67"/>
      <c r="Q782" s="67"/>
      <c r="R782" s="67"/>
      <c r="S782" s="67"/>
      <c r="T782" s="67"/>
      <c r="U782" s="67"/>
      <c r="V782" s="67"/>
      <c r="W782" s="67"/>
      <c r="X782" s="67"/>
      <c r="Y782" s="67"/>
      <c r="Z782" s="67"/>
      <c r="AA782" s="67"/>
      <c r="AB782" s="67"/>
      <c r="AC782" s="67"/>
      <c r="AD782" s="67"/>
      <c r="AE782" s="67"/>
      <c r="AF782" s="67"/>
      <c r="AG782" s="67"/>
      <c r="AH782" s="67"/>
      <c r="AI782" s="67"/>
      <c r="AJ782" s="67"/>
      <c r="AK782" s="67"/>
      <c r="AL782" s="67"/>
      <c r="AM782" s="67"/>
      <c r="AN782" s="67"/>
      <c r="AP782" s="67"/>
      <c r="AQ782" s="67"/>
      <c r="AR782" s="67"/>
      <c r="AS782" s="67"/>
      <c r="AT782" s="67"/>
      <c r="AU782" s="67"/>
      <c r="AV782" s="67"/>
      <c r="AW782" s="67"/>
      <c r="AX782" s="67"/>
      <c r="AY782" s="67"/>
      <c r="AZ782" s="67"/>
      <c r="BA782" s="67"/>
      <c r="BB782" s="67"/>
      <c r="BC782" s="67"/>
      <c r="BD782" s="67"/>
      <c r="BE782" s="67"/>
      <c r="BF782" s="67"/>
      <c r="BG782" s="67"/>
      <c r="BH782" s="67"/>
      <c r="BJ782" s="67"/>
      <c r="BK782" s="67"/>
      <c r="BL782" s="67"/>
      <c r="BM782" s="67"/>
    </row>
    <row r="783" spans="2:65" ht="15.75" customHeight="1">
      <c r="C783" s="51"/>
      <c r="D783" s="13"/>
      <c r="E783" s="13"/>
      <c r="F783" s="13"/>
      <c r="G783" s="13"/>
      <c r="H783" s="13"/>
      <c r="I783" s="13"/>
      <c r="J783" s="13"/>
      <c r="K783" s="67"/>
      <c r="L783" s="66"/>
      <c r="M783" s="67"/>
      <c r="N783" s="148"/>
      <c r="O783" s="67"/>
      <c r="P783" s="67"/>
      <c r="Q783" s="67"/>
      <c r="R783" s="67"/>
      <c r="S783" s="67"/>
      <c r="T783" s="67"/>
      <c r="U783" s="67"/>
      <c r="V783" s="67"/>
      <c r="W783" s="67"/>
      <c r="X783" s="67"/>
      <c r="Y783" s="67"/>
      <c r="Z783" s="155"/>
      <c r="AA783" s="67"/>
      <c r="AB783" s="67"/>
      <c r="AC783" s="67"/>
      <c r="AD783" s="155"/>
      <c r="AE783" s="67"/>
      <c r="AF783" s="67"/>
      <c r="AG783" s="67"/>
      <c r="AH783" s="155"/>
      <c r="AI783" s="67"/>
      <c r="AJ783" s="67"/>
      <c r="AK783" s="67"/>
      <c r="AL783" s="155"/>
      <c r="AM783" s="67"/>
      <c r="AN783" s="67"/>
      <c r="AP783" s="155"/>
      <c r="AQ783" s="67"/>
      <c r="AR783" s="67"/>
      <c r="AS783" s="67"/>
      <c r="AT783" s="155"/>
      <c r="AU783" s="67"/>
      <c r="AV783" s="67"/>
      <c r="AW783" s="67"/>
      <c r="AX783" s="155"/>
      <c r="AY783" s="67"/>
      <c r="AZ783" s="67"/>
      <c r="BA783" s="67"/>
      <c r="BB783" s="155"/>
      <c r="BC783" s="67"/>
      <c r="BD783" s="67"/>
      <c r="BE783" s="67"/>
      <c r="BF783" s="155"/>
      <c r="BG783" s="67"/>
      <c r="BH783" s="67"/>
      <c r="BJ783" s="155"/>
      <c r="BK783" s="67"/>
      <c r="BL783" s="67"/>
      <c r="BM783" s="67"/>
    </row>
    <row r="784" spans="2:65" ht="15.75" customHeight="1">
      <c r="C784" s="51"/>
      <c r="D784" s="13"/>
      <c r="E784" s="13"/>
      <c r="F784" s="13"/>
      <c r="G784" s="13"/>
      <c r="H784" s="13"/>
      <c r="I784" s="13"/>
      <c r="J784" s="30"/>
      <c r="K784" s="67"/>
      <c r="L784" s="66"/>
      <c r="M784" s="67"/>
      <c r="N784" s="148"/>
      <c r="O784" s="67"/>
      <c r="P784" s="67"/>
      <c r="Q784" s="67"/>
      <c r="R784" s="67"/>
      <c r="S784" s="67"/>
      <c r="T784" s="67"/>
      <c r="U784" s="67"/>
      <c r="V784" s="67"/>
      <c r="W784" s="67"/>
      <c r="X784" s="67"/>
      <c r="Y784" s="67"/>
      <c r="Z784" s="6"/>
      <c r="AA784" s="67"/>
      <c r="AB784" s="67"/>
      <c r="AC784" s="67"/>
      <c r="AD784" s="6"/>
      <c r="AE784" s="67"/>
      <c r="AF784" s="67"/>
      <c r="AG784" s="67"/>
      <c r="AH784" s="6"/>
      <c r="AI784" s="67"/>
      <c r="AJ784" s="67"/>
      <c r="AK784" s="67"/>
      <c r="AL784" s="6"/>
      <c r="AM784" s="67"/>
      <c r="AN784" s="67"/>
      <c r="AP784" s="6"/>
      <c r="AQ784" s="67"/>
      <c r="AR784" s="67"/>
      <c r="AS784" s="67"/>
      <c r="AT784" s="6"/>
      <c r="AU784" s="67"/>
      <c r="AV784" s="67"/>
      <c r="AW784" s="67"/>
      <c r="AX784" s="6"/>
      <c r="AY784" s="67"/>
      <c r="AZ784" s="67"/>
      <c r="BA784" s="67"/>
      <c r="BB784" s="6"/>
      <c r="BC784" s="67"/>
      <c r="BD784" s="67"/>
      <c r="BE784" s="67"/>
      <c r="BF784" s="6"/>
      <c r="BG784" s="67"/>
      <c r="BH784" s="67"/>
      <c r="BJ784" s="6"/>
      <c r="BK784" s="67"/>
      <c r="BL784" s="67"/>
      <c r="BM784" s="67"/>
    </row>
    <row r="785" spans="1:70">
      <c r="N785" s="149"/>
      <c r="Z785" s="6"/>
      <c r="AB785" s="149"/>
      <c r="AC785" s="149"/>
      <c r="AD785" s="6"/>
      <c r="AF785" s="149"/>
      <c r="AH785" s="6"/>
      <c r="AJ785" s="149"/>
      <c r="AK785" s="149"/>
      <c r="AL785" s="6"/>
      <c r="AN785" s="149"/>
      <c r="AP785" s="6"/>
      <c r="AR785" s="149"/>
      <c r="AT785" s="6"/>
      <c r="AV785" s="149"/>
      <c r="AX785" s="6"/>
      <c r="AZ785" s="149"/>
      <c r="BB785" s="6"/>
      <c r="BD785" s="149"/>
      <c r="BF785" s="6"/>
      <c r="BH785" s="149"/>
      <c r="BJ785" s="6"/>
      <c r="BL785" s="149"/>
    </row>
    <row r="786" spans="1:70">
      <c r="N786" s="149"/>
    </row>
    <row r="787" spans="1:70">
      <c r="N787" s="149"/>
    </row>
    <row r="788" spans="1:70">
      <c r="N788" s="149"/>
    </row>
    <row r="789" spans="1:70">
      <c r="N789" s="149"/>
    </row>
    <row r="790" spans="1:70">
      <c r="N790" s="149"/>
    </row>
    <row r="791" spans="1:70">
      <c r="N791" s="149"/>
    </row>
    <row r="792" spans="1:70">
      <c r="N792" s="149"/>
    </row>
    <row r="793" spans="1:70" customFormat="1">
      <c r="A793" s="7"/>
      <c r="B793" s="230"/>
      <c r="C793" s="7"/>
      <c r="D793" s="7"/>
      <c r="E793" s="7"/>
      <c r="F793" s="7"/>
      <c r="G793" s="7"/>
      <c r="H793" s="7"/>
      <c r="I793" s="7"/>
      <c r="J793" s="7"/>
      <c r="K793" s="7"/>
      <c r="L793" s="8"/>
      <c r="M793" s="7"/>
      <c r="N793" s="149"/>
      <c r="Z793" s="7"/>
      <c r="AB793" s="7"/>
      <c r="AC793" s="7"/>
      <c r="AD793" s="7"/>
      <c r="AF793" s="7"/>
      <c r="AH793" s="7"/>
      <c r="AJ793" s="7"/>
      <c r="AK793" s="7"/>
      <c r="AL793" s="7"/>
      <c r="AN793" s="7"/>
      <c r="AO793" s="7"/>
      <c r="AP793" s="7"/>
      <c r="AR793" s="7"/>
      <c r="AT793" s="7"/>
      <c r="AV793" s="7"/>
      <c r="AX793" s="7"/>
      <c r="AZ793" s="7"/>
      <c r="BB793" s="7"/>
      <c r="BD793" s="7"/>
      <c r="BF793" s="7"/>
      <c r="BH793" s="7"/>
      <c r="BI793" s="7"/>
      <c r="BJ793" s="7"/>
      <c r="BL793" s="7"/>
      <c r="BN793" s="7"/>
      <c r="BO793" s="7"/>
      <c r="BP793" s="7"/>
      <c r="BQ793" s="7"/>
      <c r="BR793" s="7"/>
    </row>
    <row r="794" spans="1:70" customFormat="1">
      <c r="A794" s="7"/>
      <c r="B794" s="230"/>
      <c r="C794" s="7"/>
      <c r="D794" s="7"/>
      <c r="E794" s="7"/>
      <c r="F794" s="7"/>
      <c r="G794" s="7"/>
      <c r="H794" s="7"/>
      <c r="I794" s="7"/>
      <c r="J794" s="7"/>
      <c r="K794" s="7"/>
      <c r="L794" s="8"/>
      <c r="M794" s="7"/>
      <c r="N794" s="149"/>
      <c r="Z794" s="7"/>
      <c r="AB794" s="7"/>
      <c r="AC794" s="7"/>
      <c r="AD794" s="7"/>
      <c r="AF794" s="7"/>
      <c r="AH794" s="7"/>
      <c r="AJ794" s="7"/>
      <c r="AK794" s="7"/>
      <c r="AL794" s="7"/>
      <c r="AN794" s="7"/>
      <c r="AO794" s="7"/>
      <c r="AP794" s="7"/>
      <c r="AR794" s="7"/>
      <c r="AT794" s="7"/>
      <c r="AV794" s="7"/>
      <c r="AX794" s="7"/>
      <c r="AZ794" s="7"/>
      <c r="BB794" s="7"/>
      <c r="BD794" s="7"/>
      <c r="BF794" s="7"/>
      <c r="BH794" s="7"/>
      <c r="BI794" s="7"/>
      <c r="BJ794" s="7"/>
      <c r="BL794" s="7"/>
      <c r="BN794" s="7"/>
      <c r="BO794" s="7"/>
      <c r="BP794" s="7"/>
      <c r="BQ794" s="7"/>
      <c r="BR794" s="7"/>
    </row>
    <row r="795" spans="1:70" customFormat="1">
      <c r="A795" s="7"/>
      <c r="B795" s="230"/>
      <c r="C795" s="7"/>
      <c r="D795" s="7"/>
      <c r="E795" s="7"/>
      <c r="F795" s="7"/>
      <c r="G795" s="7"/>
      <c r="H795" s="7"/>
      <c r="I795" s="7"/>
      <c r="J795" s="7"/>
      <c r="K795" s="7"/>
      <c r="L795" s="8"/>
      <c r="M795" s="7"/>
      <c r="N795" s="149"/>
      <c r="Z795" s="7"/>
      <c r="AB795" s="7"/>
      <c r="AC795" s="7"/>
      <c r="AD795" s="7"/>
      <c r="AF795" s="7"/>
      <c r="AH795" s="7"/>
      <c r="AJ795" s="7"/>
      <c r="AK795" s="7"/>
      <c r="AL795" s="7"/>
      <c r="AN795" s="7"/>
      <c r="AO795" s="7"/>
      <c r="AP795" s="7"/>
      <c r="AR795" s="7"/>
      <c r="AT795" s="7"/>
      <c r="AV795" s="7"/>
      <c r="AX795" s="7"/>
      <c r="AZ795" s="7"/>
      <c r="BB795" s="7"/>
      <c r="BD795" s="7"/>
      <c r="BF795" s="7"/>
      <c r="BH795" s="7"/>
      <c r="BI795" s="7"/>
      <c r="BJ795" s="7"/>
      <c r="BL795" s="7"/>
      <c r="BN795" s="7"/>
      <c r="BO795" s="7"/>
      <c r="BP795" s="7"/>
      <c r="BQ795" s="7"/>
      <c r="BR795" s="7"/>
    </row>
    <row r="796" spans="1:70" customFormat="1">
      <c r="A796" s="7"/>
      <c r="B796" s="230"/>
      <c r="C796" s="7"/>
      <c r="D796" s="7"/>
      <c r="E796" s="7"/>
      <c r="F796" s="7"/>
      <c r="G796" s="7"/>
      <c r="H796" s="7"/>
      <c r="I796" s="7"/>
      <c r="J796" s="7"/>
      <c r="K796" s="7"/>
      <c r="L796" s="8"/>
      <c r="M796" s="7"/>
      <c r="N796" s="149"/>
      <c r="Z796" s="7"/>
      <c r="AB796" s="7"/>
      <c r="AC796" s="7"/>
      <c r="AD796" s="7"/>
      <c r="AF796" s="7"/>
      <c r="AH796" s="7"/>
      <c r="AJ796" s="7"/>
      <c r="AK796" s="7"/>
      <c r="AL796" s="7"/>
      <c r="AN796" s="7"/>
      <c r="AO796" s="7"/>
      <c r="AP796" s="7"/>
      <c r="AR796" s="7"/>
      <c r="AT796" s="7"/>
      <c r="AV796" s="7"/>
      <c r="AX796" s="7"/>
      <c r="AZ796" s="7"/>
      <c r="BB796" s="7"/>
      <c r="BD796" s="7"/>
      <c r="BF796" s="7"/>
      <c r="BH796" s="7"/>
      <c r="BI796" s="7"/>
      <c r="BJ796" s="7"/>
      <c r="BL796" s="7"/>
      <c r="BN796" s="7"/>
      <c r="BO796" s="7"/>
      <c r="BP796" s="7"/>
      <c r="BQ796" s="7"/>
      <c r="BR796" s="7"/>
    </row>
    <row r="797" spans="1:70" customFormat="1">
      <c r="A797" s="7"/>
      <c r="B797" s="230"/>
      <c r="C797" s="7"/>
      <c r="D797" s="7"/>
      <c r="E797" s="7"/>
      <c r="F797" s="7"/>
      <c r="G797" s="7"/>
      <c r="H797" s="7"/>
      <c r="I797" s="7"/>
      <c r="J797" s="7"/>
      <c r="K797" s="7"/>
      <c r="L797" s="8"/>
      <c r="M797" s="7"/>
      <c r="N797" s="149"/>
      <c r="Z797" s="7"/>
      <c r="AB797" s="7"/>
      <c r="AC797" s="7"/>
      <c r="AD797" s="7"/>
      <c r="AF797" s="7"/>
      <c r="AH797" s="7"/>
      <c r="AJ797" s="7"/>
      <c r="AK797" s="7"/>
      <c r="AL797" s="7"/>
      <c r="AN797" s="7"/>
      <c r="AO797" s="7"/>
      <c r="AP797" s="7"/>
      <c r="AR797" s="7"/>
      <c r="AT797" s="7"/>
      <c r="AV797" s="7"/>
      <c r="AX797" s="7"/>
      <c r="AZ797" s="7"/>
      <c r="BB797" s="7"/>
      <c r="BD797" s="7"/>
      <c r="BF797" s="7"/>
      <c r="BH797" s="7"/>
      <c r="BI797" s="7"/>
      <c r="BJ797" s="7"/>
      <c r="BL797" s="7"/>
      <c r="BN797" s="7"/>
      <c r="BO797" s="7"/>
      <c r="BP797" s="7"/>
      <c r="BQ797" s="7"/>
      <c r="BR797" s="7"/>
    </row>
    <row r="798" spans="1:70" customFormat="1">
      <c r="A798" s="7"/>
      <c r="B798" s="230"/>
      <c r="C798" s="7"/>
      <c r="D798" s="7"/>
      <c r="E798" s="7"/>
      <c r="F798" s="7"/>
      <c r="G798" s="7"/>
      <c r="H798" s="7"/>
      <c r="I798" s="7"/>
      <c r="J798" s="7"/>
      <c r="K798" s="7"/>
      <c r="L798" s="8"/>
      <c r="M798" s="7"/>
      <c r="N798" s="149"/>
      <c r="Z798" s="7"/>
      <c r="AB798" s="7"/>
      <c r="AC798" s="7"/>
      <c r="AD798" s="7"/>
      <c r="AF798" s="7"/>
      <c r="AH798" s="7"/>
      <c r="AJ798" s="7"/>
      <c r="AK798" s="7"/>
      <c r="AL798" s="7"/>
      <c r="AN798" s="7"/>
      <c r="AO798" s="7"/>
      <c r="AP798" s="7"/>
      <c r="AR798" s="7"/>
      <c r="AT798" s="7"/>
      <c r="AV798" s="7"/>
      <c r="AX798" s="7"/>
      <c r="AZ798" s="7"/>
      <c r="BB798" s="7"/>
      <c r="BD798" s="7"/>
      <c r="BF798" s="7"/>
      <c r="BH798" s="7"/>
      <c r="BI798" s="7"/>
      <c r="BJ798" s="7"/>
      <c r="BL798" s="7"/>
      <c r="BN798" s="7"/>
      <c r="BO798" s="7"/>
      <c r="BP798" s="7"/>
      <c r="BQ798" s="7"/>
      <c r="BR798" s="7"/>
    </row>
    <row r="799" spans="1:70" customFormat="1">
      <c r="A799" s="7"/>
      <c r="B799" s="230"/>
      <c r="C799" s="7"/>
      <c r="D799" s="7"/>
      <c r="E799" s="7"/>
      <c r="F799" s="7"/>
      <c r="G799" s="7"/>
      <c r="H799" s="7"/>
      <c r="I799" s="7"/>
      <c r="J799" s="7"/>
      <c r="K799" s="7"/>
      <c r="L799" s="8"/>
      <c r="M799" s="7"/>
      <c r="N799" s="149"/>
      <c r="Z799" s="7"/>
      <c r="AB799" s="7"/>
      <c r="AC799" s="7"/>
      <c r="AD799" s="7"/>
      <c r="AF799" s="7"/>
      <c r="AH799" s="7"/>
      <c r="AJ799" s="7"/>
      <c r="AK799" s="7"/>
      <c r="AL799" s="7"/>
      <c r="AN799" s="7"/>
      <c r="AO799" s="7"/>
      <c r="AP799" s="7"/>
      <c r="AR799" s="7"/>
      <c r="AT799" s="7"/>
      <c r="AV799" s="7"/>
      <c r="AX799" s="7"/>
      <c r="AZ799" s="7"/>
      <c r="BB799" s="7"/>
      <c r="BD799" s="7"/>
      <c r="BF799" s="7"/>
      <c r="BH799" s="7"/>
      <c r="BI799" s="7"/>
      <c r="BJ799" s="7"/>
      <c r="BL799" s="7"/>
      <c r="BN799" s="7"/>
      <c r="BO799" s="7"/>
      <c r="BP799" s="7"/>
      <c r="BQ799" s="7"/>
      <c r="BR799" s="7"/>
    </row>
    <row r="800" spans="1:70" customFormat="1">
      <c r="A800" s="7"/>
      <c r="B800" s="230"/>
      <c r="C800" s="7"/>
      <c r="D800" s="7"/>
      <c r="E800" s="7"/>
      <c r="F800" s="7"/>
      <c r="G800" s="7"/>
      <c r="H800" s="7"/>
      <c r="I800" s="7"/>
      <c r="J800" s="7"/>
      <c r="K800" s="7"/>
      <c r="L800" s="8"/>
      <c r="M800" s="7"/>
      <c r="N800" s="149"/>
      <c r="Z800" s="7"/>
      <c r="AB800" s="7"/>
      <c r="AC800" s="7"/>
      <c r="AD800" s="7"/>
      <c r="AF800" s="7"/>
      <c r="AH800" s="7"/>
      <c r="AJ800" s="7"/>
      <c r="AK800" s="7"/>
      <c r="AL800" s="7"/>
      <c r="AN800" s="7"/>
      <c r="AO800" s="7"/>
      <c r="AP800" s="7"/>
      <c r="AR800" s="7"/>
      <c r="AT800" s="7"/>
      <c r="AV800" s="7"/>
      <c r="AX800" s="7"/>
      <c r="AZ800" s="7"/>
      <c r="BB800" s="7"/>
      <c r="BD800" s="7"/>
      <c r="BF800" s="7"/>
      <c r="BH800" s="7"/>
      <c r="BI800" s="7"/>
      <c r="BJ800" s="7"/>
      <c r="BL800" s="7"/>
      <c r="BN800" s="7"/>
      <c r="BO800" s="7"/>
      <c r="BP800" s="7"/>
      <c r="BQ800" s="7"/>
      <c r="BR800" s="7"/>
    </row>
    <row r="801" spans="1:70" customFormat="1">
      <c r="A801" s="7"/>
      <c r="B801" s="230"/>
      <c r="C801" s="7"/>
      <c r="D801" s="7"/>
      <c r="E801" s="7"/>
      <c r="F801" s="7"/>
      <c r="G801" s="7"/>
      <c r="H801" s="7"/>
      <c r="I801" s="7"/>
      <c r="J801" s="7"/>
      <c r="K801" s="7"/>
      <c r="L801" s="8"/>
      <c r="M801" s="7"/>
      <c r="N801" s="149"/>
      <c r="Z801" s="7"/>
      <c r="AB801" s="7"/>
      <c r="AC801" s="7"/>
      <c r="AD801" s="7"/>
      <c r="AF801" s="7"/>
      <c r="AH801" s="7"/>
      <c r="AJ801" s="7"/>
      <c r="AK801" s="7"/>
      <c r="AL801" s="7"/>
      <c r="AN801" s="7"/>
      <c r="AO801" s="7"/>
      <c r="AP801" s="7"/>
      <c r="AR801" s="7"/>
      <c r="AT801" s="7"/>
      <c r="AV801" s="7"/>
      <c r="AX801" s="7"/>
      <c r="AZ801" s="7"/>
      <c r="BB801" s="7"/>
      <c r="BD801" s="7"/>
      <c r="BF801" s="7"/>
      <c r="BH801" s="7"/>
      <c r="BI801" s="7"/>
      <c r="BJ801" s="7"/>
      <c r="BL801" s="7"/>
      <c r="BN801" s="7"/>
      <c r="BO801" s="7"/>
      <c r="BP801" s="7"/>
      <c r="BQ801" s="7"/>
      <c r="BR801" s="7"/>
    </row>
    <row r="802" spans="1:70" customFormat="1">
      <c r="A802" s="7"/>
      <c r="B802" s="230"/>
      <c r="C802" s="7"/>
      <c r="D802" s="7"/>
      <c r="E802" s="7"/>
      <c r="F802" s="7"/>
      <c r="G802" s="7"/>
      <c r="H802" s="7"/>
      <c r="I802" s="7"/>
      <c r="J802" s="7"/>
      <c r="K802" s="7"/>
      <c r="L802" s="8"/>
      <c r="M802" s="7"/>
      <c r="N802" s="149"/>
      <c r="Z802" s="7"/>
      <c r="AB802" s="7"/>
      <c r="AC802" s="7"/>
      <c r="AD802" s="7"/>
      <c r="AF802" s="7"/>
      <c r="AH802" s="7"/>
      <c r="AJ802" s="7"/>
      <c r="AK802" s="7"/>
      <c r="AL802" s="7"/>
      <c r="AN802" s="7"/>
      <c r="AO802" s="7"/>
      <c r="AP802" s="7"/>
      <c r="AR802" s="7"/>
      <c r="AT802" s="7"/>
      <c r="AV802" s="7"/>
      <c r="AX802" s="7"/>
      <c r="AZ802" s="7"/>
      <c r="BB802" s="7"/>
      <c r="BD802" s="7"/>
      <c r="BF802" s="7"/>
      <c r="BH802" s="7"/>
      <c r="BI802" s="7"/>
      <c r="BJ802" s="7"/>
      <c r="BL802" s="7"/>
      <c r="BN802" s="7"/>
      <c r="BO802" s="7"/>
      <c r="BP802" s="7"/>
      <c r="BQ802" s="7"/>
      <c r="BR802" s="7"/>
    </row>
    <row r="803" spans="1:70" customFormat="1">
      <c r="A803" s="7"/>
      <c r="B803" s="230"/>
      <c r="C803" s="7"/>
      <c r="D803" s="7"/>
      <c r="E803" s="7"/>
      <c r="F803" s="7"/>
      <c r="G803" s="7"/>
      <c r="H803" s="7"/>
      <c r="I803" s="7"/>
      <c r="J803" s="7"/>
      <c r="K803" s="7"/>
      <c r="L803" s="8"/>
      <c r="M803" s="7"/>
      <c r="N803" s="149"/>
      <c r="Z803" s="7"/>
      <c r="AB803" s="7"/>
      <c r="AC803" s="7"/>
      <c r="AD803" s="7"/>
      <c r="AF803" s="7"/>
      <c r="AH803" s="7"/>
      <c r="AJ803" s="7"/>
      <c r="AK803" s="7"/>
      <c r="AL803" s="7"/>
      <c r="AN803" s="7"/>
      <c r="AO803" s="7"/>
      <c r="AP803" s="7"/>
      <c r="AR803" s="7"/>
      <c r="AT803" s="7"/>
      <c r="AV803" s="7"/>
      <c r="AX803" s="7"/>
      <c r="AZ803" s="7"/>
      <c r="BB803" s="7"/>
      <c r="BD803" s="7"/>
      <c r="BF803" s="7"/>
      <c r="BH803" s="7"/>
      <c r="BI803" s="7"/>
      <c r="BJ803" s="7"/>
      <c r="BL803" s="7"/>
      <c r="BN803" s="7"/>
      <c r="BO803" s="7"/>
      <c r="BP803" s="7"/>
      <c r="BQ803" s="7"/>
      <c r="BR803" s="7"/>
    </row>
    <row r="804" spans="1:70" customFormat="1">
      <c r="A804" s="7"/>
      <c r="B804" s="230"/>
      <c r="C804" s="7"/>
      <c r="D804" s="7"/>
      <c r="E804" s="7"/>
      <c r="F804" s="7"/>
      <c r="G804" s="7"/>
      <c r="H804" s="7"/>
      <c r="I804" s="7"/>
      <c r="J804" s="7"/>
      <c r="K804" s="7"/>
      <c r="L804" s="8"/>
      <c r="M804" s="7"/>
      <c r="N804" s="149"/>
      <c r="Z804" s="7"/>
      <c r="AB804" s="7"/>
      <c r="AC804" s="7"/>
      <c r="AD804" s="7"/>
      <c r="AF804" s="7"/>
      <c r="AH804" s="7"/>
      <c r="AJ804" s="7"/>
      <c r="AK804" s="7"/>
      <c r="AL804" s="7"/>
      <c r="AN804" s="7"/>
      <c r="AO804" s="7"/>
      <c r="AP804" s="7"/>
      <c r="AR804" s="7"/>
      <c r="AT804" s="7"/>
      <c r="AV804" s="7"/>
      <c r="AX804" s="7"/>
      <c r="AZ804" s="7"/>
      <c r="BB804" s="7"/>
      <c r="BD804" s="7"/>
      <c r="BF804" s="7"/>
      <c r="BH804" s="7"/>
      <c r="BI804" s="7"/>
      <c r="BJ804" s="7"/>
      <c r="BL804" s="7"/>
      <c r="BN804" s="7"/>
      <c r="BO804" s="7"/>
      <c r="BP804" s="7"/>
      <c r="BQ804" s="7"/>
      <c r="BR804" s="7"/>
    </row>
    <row r="805" spans="1:70" customFormat="1">
      <c r="A805" s="7"/>
      <c r="B805" s="230"/>
      <c r="C805" s="7"/>
      <c r="D805" s="7"/>
      <c r="E805" s="7"/>
      <c r="F805" s="7"/>
      <c r="G805" s="7"/>
      <c r="H805" s="7"/>
      <c r="I805" s="7"/>
      <c r="J805" s="7"/>
      <c r="K805" s="7"/>
      <c r="L805" s="8"/>
      <c r="M805" s="7"/>
      <c r="N805" s="149"/>
      <c r="Z805" s="7"/>
      <c r="AB805" s="7"/>
      <c r="AC805" s="7"/>
      <c r="AD805" s="7"/>
      <c r="AF805" s="7"/>
      <c r="AH805" s="7"/>
      <c r="AJ805" s="7"/>
      <c r="AK805" s="7"/>
      <c r="AL805" s="7"/>
      <c r="AN805" s="7"/>
      <c r="AO805" s="7"/>
      <c r="AP805" s="7"/>
      <c r="AR805" s="7"/>
      <c r="AT805" s="7"/>
      <c r="AV805" s="7"/>
      <c r="AX805" s="7"/>
      <c r="AZ805" s="7"/>
      <c r="BB805" s="7"/>
      <c r="BD805" s="7"/>
      <c r="BF805" s="7"/>
      <c r="BH805" s="7"/>
      <c r="BI805" s="7"/>
      <c r="BJ805" s="7"/>
      <c r="BL805" s="7"/>
      <c r="BN805" s="7"/>
      <c r="BO805" s="7"/>
      <c r="BP805" s="7"/>
      <c r="BQ805" s="7"/>
      <c r="BR805" s="7"/>
    </row>
    <row r="806" spans="1:70" customFormat="1">
      <c r="A806" s="7"/>
      <c r="B806" s="230"/>
      <c r="C806" s="7"/>
      <c r="D806" s="7"/>
      <c r="E806" s="7"/>
      <c r="F806" s="7"/>
      <c r="G806" s="7"/>
      <c r="H806" s="7"/>
      <c r="I806" s="7"/>
      <c r="J806" s="7"/>
      <c r="K806" s="7"/>
      <c r="L806" s="8"/>
      <c r="M806" s="7"/>
      <c r="N806" s="149"/>
      <c r="Z806" s="7"/>
      <c r="AB806" s="7"/>
      <c r="AC806" s="7"/>
      <c r="AD806" s="7"/>
      <c r="AF806" s="7"/>
      <c r="AH806" s="7"/>
      <c r="AJ806" s="7"/>
      <c r="AK806" s="7"/>
      <c r="AL806" s="7"/>
      <c r="AN806" s="7"/>
      <c r="AO806" s="7"/>
      <c r="AP806" s="7"/>
      <c r="AR806" s="7"/>
      <c r="AT806" s="7"/>
      <c r="AV806" s="7"/>
      <c r="AX806" s="7"/>
      <c r="AZ806" s="7"/>
      <c r="BB806" s="7"/>
      <c r="BD806" s="7"/>
      <c r="BF806" s="7"/>
      <c r="BH806" s="7"/>
      <c r="BI806" s="7"/>
      <c r="BJ806" s="7"/>
      <c r="BL806" s="7"/>
      <c r="BN806" s="7"/>
      <c r="BO806" s="7"/>
      <c r="BP806" s="7"/>
      <c r="BQ806" s="7"/>
      <c r="BR806" s="7"/>
    </row>
    <row r="807" spans="1:70" customFormat="1">
      <c r="A807" s="7"/>
      <c r="B807" s="230"/>
      <c r="C807" s="7"/>
      <c r="D807" s="7"/>
      <c r="E807" s="7"/>
      <c r="F807" s="7"/>
      <c r="G807" s="7"/>
      <c r="H807" s="7"/>
      <c r="I807" s="7"/>
      <c r="J807" s="7"/>
      <c r="K807" s="7"/>
      <c r="L807" s="8"/>
      <c r="M807" s="7"/>
      <c r="N807" s="149"/>
      <c r="Z807" s="7"/>
      <c r="AB807" s="7"/>
      <c r="AC807" s="7"/>
      <c r="AD807" s="7"/>
      <c r="AF807" s="7"/>
      <c r="AH807" s="7"/>
      <c r="AJ807" s="7"/>
      <c r="AK807" s="7"/>
      <c r="AL807" s="7"/>
      <c r="AN807" s="7"/>
      <c r="AO807" s="7"/>
      <c r="AP807" s="7"/>
      <c r="AR807" s="7"/>
      <c r="AT807" s="7"/>
      <c r="AV807" s="7"/>
      <c r="AX807" s="7"/>
      <c r="AZ807" s="7"/>
      <c r="BB807" s="7"/>
      <c r="BD807" s="7"/>
      <c r="BF807" s="7"/>
      <c r="BH807" s="7"/>
      <c r="BI807" s="7"/>
      <c r="BJ807" s="7"/>
      <c r="BL807" s="7"/>
      <c r="BN807" s="7"/>
      <c r="BO807" s="7"/>
      <c r="BP807" s="7"/>
      <c r="BQ807" s="7"/>
      <c r="BR807" s="7"/>
    </row>
    <row r="808" spans="1:70" customFormat="1">
      <c r="A808" s="7"/>
      <c r="B808" s="230"/>
      <c r="C808" s="7"/>
      <c r="D808" s="7"/>
      <c r="E808" s="7"/>
      <c r="F808" s="7"/>
      <c r="G808" s="7"/>
      <c r="H808" s="7"/>
      <c r="I808" s="7"/>
      <c r="J808" s="7"/>
      <c r="K808" s="7"/>
      <c r="L808" s="8"/>
      <c r="M808" s="7"/>
      <c r="N808" s="149"/>
      <c r="Z808" s="7"/>
      <c r="AB808" s="7"/>
      <c r="AC808" s="7"/>
      <c r="AD808" s="7"/>
      <c r="AF808" s="7"/>
      <c r="AH808" s="7"/>
      <c r="AJ808" s="7"/>
      <c r="AK808" s="7"/>
      <c r="AL808" s="7"/>
      <c r="AN808" s="7"/>
      <c r="AO808" s="7"/>
      <c r="AP808" s="7"/>
      <c r="AR808" s="7"/>
      <c r="AT808" s="7"/>
      <c r="AV808" s="7"/>
      <c r="AX808" s="7"/>
      <c r="AZ808" s="7"/>
      <c r="BB808" s="7"/>
      <c r="BD808" s="7"/>
      <c r="BF808" s="7"/>
      <c r="BH808" s="7"/>
      <c r="BI808" s="7"/>
      <c r="BJ808" s="7"/>
      <c r="BL808" s="7"/>
      <c r="BN808" s="7"/>
      <c r="BO808" s="7"/>
      <c r="BP808" s="7"/>
      <c r="BQ808" s="7"/>
      <c r="BR808" s="7"/>
    </row>
    <row r="809" spans="1:70" customFormat="1">
      <c r="A809" s="7"/>
      <c r="B809" s="230"/>
      <c r="C809" s="7"/>
      <c r="D809" s="7"/>
      <c r="E809" s="7"/>
      <c r="F809" s="7"/>
      <c r="G809" s="7"/>
      <c r="H809" s="7"/>
      <c r="I809" s="7"/>
      <c r="J809" s="7"/>
      <c r="K809" s="7"/>
      <c r="L809" s="8"/>
      <c r="M809" s="7"/>
      <c r="N809" s="149"/>
      <c r="Z809" s="7"/>
      <c r="AB809" s="7"/>
      <c r="AC809" s="7"/>
      <c r="AD809" s="7"/>
      <c r="AF809" s="7"/>
      <c r="AH809" s="7"/>
      <c r="AJ809" s="7"/>
      <c r="AK809" s="7"/>
      <c r="AL809" s="7"/>
      <c r="AN809" s="7"/>
      <c r="AO809" s="7"/>
      <c r="AP809" s="7"/>
      <c r="AR809" s="7"/>
      <c r="AT809" s="7"/>
      <c r="AV809" s="7"/>
      <c r="AX809" s="7"/>
      <c r="AZ809" s="7"/>
      <c r="BB809" s="7"/>
      <c r="BD809" s="7"/>
      <c r="BF809" s="7"/>
      <c r="BH809" s="7"/>
      <c r="BI809" s="7"/>
      <c r="BJ809" s="7"/>
      <c r="BL809" s="7"/>
      <c r="BN809" s="7"/>
      <c r="BO809" s="7"/>
      <c r="BP809" s="7"/>
      <c r="BQ809" s="7"/>
      <c r="BR809" s="7"/>
    </row>
    <row r="810" spans="1:70" customFormat="1">
      <c r="A810" s="7"/>
      <c r="B810" s="230"/>
      <c r="C810" s="7"/>
      <c r="D810" s="7"/>
      <c r="E810" s="7"/>
      <c r="F810" s="7"/>
      <c r="G810" s="7"/>
      <c r="H810" s="7"/>
      <c r="I810" s="7"/>
      <c r="J810" s="7"/>
      <c r="K810" s="7"/>
      <c r="L810" s="8"/>
      <c r="M810" s="7"/>
      <c r="N810" s="149"/>
      <c r="Z810" s="7"/>
      <c r="AB810" s="7"/>
      <c r="AC810" s="7"/>
      <c r="AD810" s="7"/>
      <c r="AF810" s="7"/>
      <c r="AH810" s="7"/>
      <c r="AJ810" s="7"/>
      <c r="AK810" s="7"/>
      <c r="AL810" s="7"/>
      <c r="AN810" s="7"/>
      <c r="AO810" s="7"/>
      <c r="AP810" s="7"/>
      <c r="AR810" s="7"/>
      <c r="AT810" s="7"/>
      <c r="AV810" s="7"/>
      <c r="AX810" s="7"/>
      <c r="AZ810" s="7"/>
      <c r="BB810" s="7"/>
      <c r="BD810" s="7"/>
      <c r="BF810" s="7"/>
      <c r="BH810" s="7"/>
      <c r="BI810" s="7"/>
      <c r="BJ810" s="7"/>
      <c r="BL810" s="7"/>
      <c r="BN810" s="7"/>
      <c r="BO810" s="7"/>
      <c r="BP810" s="7"/>
      <c r="BQ810" s="7"/>
      <c r="BR810" s="7"/>
    </row>
    <row r="811" spans="1:70" customFormat="1">
      <c r="A811" s="7"/>
      <c r="B811" s="230"/>
      <c r="C811" s="7"/>
      <c r="D811" s="7"/>
      <c r="E811" s="7"/>
      <c r="F811" s="7"/>
      <c r="G811" s="7"/>
      <c r="H811" s="7"/>
      <c r="I811" s="7"/>
      <c r="J811" s="7"/>
      <c r="K811" s="7"/>
      <c r="L811" s="8"/>
      <c r="M811" s="7"/>
      <c r="N811" s="149"/>
      <c r="Z811" s="7"/>
      <c r="AB811" s="7"/>
      <c r="AC811" s="7"/>
      <c r="AD811" s="7"/>
      <c r="AF811" s="7"/>
      <c r="AH811" s="7"/>
      <c r="AJ811" s="7"/>
      <c r="AK811" s="7"/>
      <c r="AL811" s="7"/>
      <c r="AN811" s="7"/>
      <c r="AO811" s="7"/>
      <c r="AP811" s="7"/>
      <c r="AR811" s="7"/>
      <c r="AT811" s="7"/>
      <c r="AV811" s="7"/>
      <c r="AX811" s="7"/>
      <c r="AZ811" s="7"/>
      <c r="BB811" s="7"/>
      <c r="BD811" s="7"/>
      <c r="BF811" s="7"/>
      <c r="BH811" s="7"/>
      <c r="BI811" s="7"/>
      <c r="BJ811" s="7"/>
      <c r="BL811" s="7"/>
      <c r="BN811" s="7"/>
      <c r="BO811" s="7"/>
      <c r="BP811" s="7"/>
      <c r="BQ811" s="7"/>
      <c r="BR811" s="7"/>
    </row>
    <row r="812" spans="1:70" customFormat="1">
      <c r="A812" s="7"/>
      <c r="B812" s="230"/>
      <c r="C812" s="7"/>
      <c r="D812" s="7"/>
      <c r="E812" s="7"/>
      <c r="F812" s="7"/>
      <c r="G812" s="7"/>
      <c r="H812" s="7"/>
      <c r="I812" s="7"/>
      <c r="J812" s="7"/>
      <c r="K812" s="7"/>
      <c r="L812" s="8"/>
      <c r="M812" s="7"/>
      <c r="N812" s="149"/>
      <c r="Z812" s="7"/>
      <c r="AB812" s="7"/>
      <c r="AC812" s="7"/>
      <c r="AD812" s="7"/>
      <c r="AF812" s="7"/>
      <c r="AH812" s="7"/>
      <c r="AJ812" s="7"/>
      <c r="AK812" s="7"/>
      <c r="AL812" s="7"/>
      <c r="AN812" s="7"/>
      <c r="AO812" s="7"/>
      <c r="AP812" s="7"/>
      <c r="AR812" s="7"/>
      <c r="AT812" s="7"/>
      <c r="AV812" s="7"/>
      <c r="AX812" s="7"/>
      <c r="AZ812" s="7"/>
      <c r="BB812" s="7"/>
      <c r="BD812" s="7"/>
      <c r="BF812" s="7"/>
      <c r="BH812" s="7"/>
      <c r="BI812" s="7"/>
      <c r="BJ812" s="7"/>
      <c r="BL812" s="7"/>
      <c r="BN812" s="7"/>
      <c r="BO812" s="7"/>
      <c r="BP812" s="7"/>
      <c r="BQ812" s="7"/>
      <c r="BR812" s="7"/>
    </row>
    <row r="813" spans="1:70" customFormat="1">
      <c r="A813" s="7"/>
      <c r="B813" s="230"/>
      <c r="C813" s="7"/>
      <c r="D813" s="7"/>
      <c r="E813" s="7"/>
      <c r="F813" s="7"/>
      <c r="G813" s="7"/>
      <c r="H813" s="7"/>
      <c r="I813" s="7"/>
      <c r="J813" s="7"/>
      <c r="K813" s="7"/>
      <c r="L813" s="8"/>
      <c r="M813" s="7"/>
      <c r="N813" s="149"/>
      <c r="Z813" s="7"/>
      <c r="AB813" s="7"/>
      <c r="AC813" s="7"/>
      <c r="AD813" s="7"/>
      <c r="AF813" s="7"/>
      <c r="AH813" s="7"/>
      <c r="AJ813" s="7"/>
      <c r="AK813" s="7"/>
      <c r="AL813" s="7"/>
      <c r="AN813" s="7"/>
      <c r="AO813" s="7"/>
      <c r="AP813" s="7"/>
      <c r="AR813" s="7"/>
      <c r="AT813" s="7"/>
      <c r="AV813" s="7"/>
      <c r="AX813" s="7"/>
      <c r="AZ813" s="7"/>
      <c r="BB813" s="7"/>
      <c r="BD813" s="7"/>
      <c r="BF813" s="7"/>
      <c r="BH813" s="7"/>
      <c r="BI813" s="7"/>
      <c r="BJ813" s="7"/>
      <c r="BL813" s="7"/>
      <c r="BN813" s="7"/>
      <c r="BO813" s="7"/>
      <c r="BP813" s="7"/>
      <c r="BQ813" s="7"/>
      <c r="BR813" s="7"/>
    </row>
    <row r="814" spans="1:70" customFormat="1">
      <c r="A814" s="7"/>
      <c r="B814" s="230"/>
      <c r="C814" s="7"/>
      <c r="D814" s="7"/>
      <c r="E814" s="7"/>
      <c r="F814" s="7"/>
      <c r="G814" s="7"/>
      <c r="H814" s="7"/>
      <c r="I814" s="7"/>
      <c r="J814" s="7"/>
      <c r="K814" s="7"/>
      <c r="L814" s="8"/>
      <c r="M814" s="7"/>
      <c r="N814" s="149"/>
      <c r="Z814" s="7"/>
      <c r="AB814" s="7"/>
      <c r="AC814" s="7"/>
      <c r="AD814" s="7"/>
      <c r="AF814" s="7"/>
      <c r="AH814" s="7"/>
      <c r="AJ814" s="7"/>
      <c r="AK814" s="7"/>
      <c r="AL814" s="7"/>
      <c r="AN814" s="7"/>
      <c r="AO814" s="7"/>
      <c r="AP814" s="7"/>
      <c r="AR814" s="7"/>
      <c r="AT814" s="7"/>
      <c r="AV814" s="7"/>
      <c r="AX814" s="7"/>
      <c r="AZ814" s="7"/>
      <c r="BB814" s="7"/>
      <c r="BD814" s="7"/>
      <c r="BF814" s="7"/>
      <c r="BH814" s="7"/>
      <c r="BI814" s="7"/>
      <c r="BJ814" s="7"/>
      <c r="BL814" s="7"/>
      <c r="BN814" s="7"/>
      <c r="BO814" s="7"/>
      <c r="BP814" s="7"/>
      <c r="BQ814" s="7"/>
      <c r="BR814" s="7"/>
    </row>
    <row r="815" spans="1:70" customFormat="1">
      <c r="A815" s="7"/>
      <c r="B815" s="230"/>
      <c r="C815" s="7"/>
      <c r="D815" s="7"/>
      <c r="E815" s="7"/>
      <c r="F815" s="7"/>
      <c r="G815" s="7"/>
      <c r="H815" s="7"/>
      <c r="I815" s="7"/>
      <c r="J815" s="7"/>
      <c r="K815" s="7"/>
      <c r="L815" s="8"/>
      <c r="M815" s="7"/>
      <c r="N815" s="149"/>
      <c r="Z815" s="7"/>
      <c r="AB815" s="7"/>
      <c r="AC815" s="7"/>
      <c r="AD815" s="7"/>
      <c r="AF815" s="7"/>
      <c r="AH815" s="7"/>
      <c r="AJ815" s="7"/>
      <c r="AK815" s="7"/>
      <c r="AL815" s="7"/>
      <c r="AN815" s="7"/>
      <c r="AO815" s="7"/>
      <c r="AP815" s="7"/>
      <c r="AR815" s="7"/>
      <c r="AT815" s="7"/>
      <c r="AV815" s="7"/>
      <c r="AX815" s="7"/>
      <c r="AZ815" s="7"/>
      <c r="BB815" s="7"/>
      <c r="BD815" s="7"/>
      <c r="BF815" s="7"/>
      <c r="BH815" s="7"/>
      <c r="BI815" s="7"/>
      <c r="BJ815" s="7"/>
      <c r="BL815" s="7"/>
      <c r="BN815" s="7"/>
      <c r="BO815" s="7"/>
      <c r="BP815" s="7"/>
      <c r="BQ815" s="7"/>
      <c r="BR815" s="7"/>
    </row>
    <row r="816" spans="1:70" customFormat="1">
      <c r="A816" s="7"/>
      <c r="B816" s="230"/>
      <c r="C816" s="7"/>
      <c r="D816" s="7"/>
      <c r="E816" s="7"/>
      <c r="F816" s="7"/>
      <c r="G816" s="7"/>
      <c r="H816" s="7"/>
      <c r="I816" s="7"/>
      <c r="J816" s="7"/>
      <c r="K816" s="7"/>
      <c r="L816" s="8"/>
      <c r="M816" s="7"/>
      <c r="N816" s="149"/>
      <c r="Z816" s="7"/>
      <c r="AB816" s="7"/>
      <c r="AC816" s="7"/>
      <c r="AD816" s="7"/>
      <c r="AF816" s="7"/>
      <c r="AH816" s="7"/>
      <c r="AJ816" s="7"/>
      <c r="AK816" s="7"/>
      <c r="AL816" s="7"/>
      <c r="AN816" s="7"/>
      <c r="AO816" s="7"/>
      <c r="AP816" s="7"/>
      <c r="AR816" s="7"/>
      <c r="AT816" s="7"/>
      <c r="AV816" s="7"/>
      <c r="AX816" s="7"/>
      <c r="AZ816" s="7"/>
      <c r="BB816" s="7"/>
      <c r="BD816" s="7"/>
      <c r="BF816" s="7"/>
      <c r="BH816" s="7"/>
      <c r="BI816" s="7"/>
      <c r="BJ816" s="7"/>
      <c r="BL816" s="7"/>
      <c r="BN816" s="7"/>
      <c r="BO816" s="7"/>
      <c r="BP816" s="7"/>
      <c r="BQ816" s="7"/>
      <c r="BR816" s="7"/>
    </row>
    <row r="817" spans="1:70" customFormat="1">
      <c r="A817" s="7"/>
      <c r="B817" s="230"/>
      <c r="C817" s="7"/>
      <c r="D817" s="7"/>
      <c r="E817" s="7"/>
      <c r="F817" s="7"/>
      <c r="G817" s="7"/>
      <c r="H817" s="7"/>
      <c r="I817" s="7"/>
      <c r="J817" s="7"/>
      <c r="K817" s="7"/>
      <c r="L817" s="8"/>
      <c r="M817" s="7"/>
      <c r="N817" s="149"/>
      <c r="Z817" s="7"/>
      <c r="AB817" s="7"/>
      <c r="AC817" s="7"/>
      <c r="AD817" s="7"/>
      <c r="AF817" s="7"/>
      <c r="AH817" s="7"/>
      <c r="AJ817" s="7"/>
      <c r="AK817" s="7"/>
      <c r="AL817" s="7"/>
      <c r="AN817" s="7"/>
      <c r="AO817" s="7"/>
      <c r="AP817" s="7"/>
      <c r="AR817" s="7"/>
      <c r="AT817" s="7"/>
      <c r="AV817" s="7"/>
      <c r="AX817" s="7"/>
      <c r="AZ817" s="7"/>
      <c r="BB817" s="7"/>
      <c r="BD817" s="7"/>
      <c r="BF817" s="7"/>
      <c r="BH817" s="7"/>
      <c r="BI817" s="7"/>
      <c r="BJ817" s="7"/>
      <c r="BL817" s="7"/>
      <c r="BN817" s="7"/>
      <c r="BO817" s="7"/>
      <c r="BP817" s="7"/>
      <c r="BQ817" s="7"/>
      <c r="BR817" s="7"/>
    </row>
    <row r="818" spans="1:70" customFormat="1">
      <c r="A818" s="7"/>
      <c r="B818" s="230"/>
      <c r="C818" s="7"/>
      <c r="D818" s="7"/>
      <c r="E818" s="7"/>
      <c r="F818" s="7"/>
      <c r="G818" s="7"/>
      <c r="H818" s="7"/>
      <c r="I818" s="7"/>
      <c r="J818" s="7"/>
      <c r="K818" s="7"/>
      <c r="L818" s="8"/>
      <c r="M818" s="7"/>
      <c r="N818" s="149"/>
      <c r="Z818" s="7"/>
      <c r="AB818" s="7"/>
      <c r="AC818" s="7"/>
      <c r="AD818" s="7"/>
      <c r="AF818" s="7"/>
      <c r="AH818" s="7"/>
      <c r="AJ818" s="7"/>
      <c r="AK818" s="7"/>
      <c r="AL818" s="7"/>
      <c r="AN818" s="7"/>
      <c r="AO818" s="7"/>
      <c r="AP818" s="7"/>
      <c r="AR818" s="7"/>
      <c r="AT818" s="7"/>
      <c r="AV818" s="7"/>
      <c r="AX818" s="7"/>
      <c r="AZ818" s="7"/>
      <c r="BB818" s="7"/>
      <c r="BD818" s="7"/>
      <c r="BF818" s="7"/>
      <c r="BH818" s="7"/>
      <c r="BI818" s="7"/>
      <c r="BJ818" s="7"/>
      <c r="BL818" s="7"/>
      <c r="BN818" s="7"/>
      <c r="BO818" s="7"/>
      <c r="BP818" s="7"/>
      <c r="BQ818" s="7"/>
      <c r="BR818" s="7"/>
    </row>
    <row r="819" spans="1:70" customFormat="1">
      <c r="A819" s="7"/>
      <c r="B819" s="230"/>
      <c r="C819" s="7"/>
      <c r="D819" s="7"/>
      <c r="E819" s="7"/>
      <c r="F819" s="7"/>
      <c r="G819" s="7"/>
      <c r="H819" s="7"/>
      <c r="I819" s="7"/>
      <c r="J819" s="7"/>
      <c r="K819" s="7"/>
      <c r="L819" s="8"/>
      <c r="M819" s="7"/>
      <c r="N819" s="149"/>
      <c r="Z819" s="7"/>
      <c r="AB819" s="7"/>
      <c r="AC819" s="7"/>
      <c r="AD819" s="7"/>
      <c r="AF819" s="7"/>
      <c r="AH819" s="7"/>
      <c r="AJ819" s="7"/>
      <c r="AK819" s="7"/>
      <c r="AL819" s="7"/>
      <c r="AN819" s="7"/>
      <c r="AO819" s="7"/>
      <c r="AP819" s="7"/>
      <c r="AR819" s="7"/>
      <c r="AT819" s="7"/>
      <c r="AV819" s="7"/>
      <c r="AX819" s="7"/>
      <c r="AZ819" s="7"/>
      <c r="BB819" s="7"/>
      <c r="BD819" s="7"/>
      <c r="BF819" s="7"/>
      <c r="BH819" s="7"/>
      <c r="BI819" s="7"/>
      <c r="BJ819" s="7"/>
      <c r="BL819" s="7"/>
      <c r="BN819" s="7"/>
      <c r="BO819" s="7"/>
      <c r="BP819" s="7"/>
      <c r="BQ819" s="7"/>
      <c r="BR819" s="7"/>
    </row>
    <row r="820" spans="1:70" customFormat="1">
      <c r="A820" s="7"/>
      <c r="B820" s="230"/>
      <c r="C820" s="7"/>
      <c r="D820" s="7"/>
      <c r="E820" s="7"/>
      <c r="F820" s="7"/>
      <c r="G820" s="7"/>
      <c r="H820" s="7"/>
      <c r="I820" s="7"/>
      <c r="J820" s="7"/>
      <c r="K820" s="7"/>
      <c r="L820" s="8"/>
      <c r="M820" s="7"/>
      <c r="N820" s="149"/>
      <c r="Z820" s="7"/>
      <c r="AB820" s="7"/>
      <c r="AC820" s="7"/>
      <c r="AD820" s="7"/>
      <c r="AF820" s="7"/>
      <c r="AH820" s="7"/>
      <c r="AJ820" s="7"/>
      <c r="AK820" s="7"/>
      <c r="AL820" s="7"/>
      <c r="AN820" s="7"/>
      <c r="AO820" s="7"/>
      <c r="AP820" s="7"/>
      <c r="AR820" s="7"/>
      <c r="AT820" s="7"/>
      <c r="AV820" s="7"/>
      <c r="AX820" s="7"/>
      <c r="AZ820" s="7"/>
      <c r="BB820" s="7"/>
      <c r="BD820" s="7"/>
      <c r="BF820" s="7"/>
      <c r="BH820" s="7"/>
      <c r="BI820" s="7"/>
      <c r="BJ820" s="7"/>
      <c r="BL820" s="7"/>
      <c r="BN820" s="7"/>
      <c r="BO820" s="7"/>
      <c r="BP820" s="7"/>
      <c r="BQ820" s="7"/>
      <c r="BR820" s="7"/>
    </row>
    <row r="821" spans="1:70" customFormat="1">
      <c r="A821" s="7"/>
      <c r="B821" s="230"/>
      <c r="C821" s="7"/>
      <c r="D821" s="7"/>
      <c r="E821" s="7"/>
      <c r="F821" s="7"/>
      <c r="G821" s="7"/>
      <c r="H821" s="7"/>
      <c r="I821" s="7"/>
      <c r="J821" s="7"/>
      <c r="K821" s="7"/>
      <c r="L821" s="8"/>
      <c r="M821" s="7"/>
      <c r="N821" s="149"/>
      <c r="Z821" s="7"/>
      <c r="AB821" s="7"/>
      <c r="AC821" s="7"/>
      <c r="AD821" s="7"/>
      <c r="AF821" s="7"/>
      <c r="AH821" s="7"/>
      <c r="AJ821" s="7"/>
      <c r="AK821" s="7"/>
      <c r="AL821" s="7"/>
      <c r="AN821" s="7"/>
      <c r="AO821" s="7"/>
      <c r="AP821" s="7"/>
      <c r="AR821" s="7"/>
      <c r="AT821" s="7"/>
      <c r="AV821" s="7"/>
      <c r="AX821" s="7"/>
      <c r="AZ821" s="7"/>
      <c r="BB821" s="7"/>
      <c r="BD821" s="7"/>
      <c r="BF821" s="7"/>
      <c r="BH821" s="7"/>
      <c r="BI821" s="7"/>
      <c r="BJ821" s="7"/>
      <c r="BL821" s="7"/>
      <c r="BN821" s="7"/>
      <c r="BO821" s="7"/>
      <c r="BP821" s="7"/>
      <c r="BQ821" s="7"/>
      <c r="BR821" s="7"/>
    </row>
    <row r="822" spans="1:70" customFormat="1">
      <c r="A822" s="7"/>
      <c r="B822" s="230"/>
      <c r="C822" s="7"/>
      <c r="D822" s="7"/>
      <c r="E822" s="7"/>
      <c r="F822" s="7"/>
      <c r="G822" s="7"/>
      <c r="H822" s="7"/>
      <c r="I822" s="7"/>
      <c r="J822" s="7"/>
      <c r="K822" s="7"/>
      <c r="L822" s="8"/>
      <c r="M822" s="7"/>
      <c r="N822" s="149"/>
      <c r="Z822" s="7"/>
      <c r="AB822" s="7"/>
      <c r="AC822" s="7"/>
      <c r="AD822" s="7"/>
      <c r="AF822" s="7"/>
      <c r="AH822" s="7"/>
      <c r="AJ822" s="7"/>
      <c r="AK822" s="7"/>
      <c r="AL822" s="7"/>
      <c r="AN822" s="7"/>
      <c r="AO822" s="7"/>
      <c r="AP822" s="7"/>
      <c r="AR822" s="7"/>
      <c r="AT822" s="7"/>
      <c r="AV822" s="7"/>
      <c r="AX822" s="7"/>
      <c r="AZ822" s="7"/>
      <c r="BB822" s="7"/>
      <c r="BD822" s="7"/>
      <c r="BF822" s="7"/>
      <c r="BH822" s="7"/>
      <c r="BI822" s="7"/>
      <c r="BJ822" s="7"/>
      <c r="BL822" s="7"/>
      <c r="BN822" s="7"/>
      <c r="BO822" s="7"/>
      <c r="BP822" s="7"/>
      <c r="BQ822" s="7"/>
      <c r="BR822" s="7"/>
    </row>
    <row r="823" spans="1:70" customFormat="1">
      <c r="A823" s="7"/>
      <c r="B823" s="230"/>
      <c r="C823" s="7"/>
      <c r="D823" s="7"/>
      <c r="E823" s="7"/>
      <c r="F823" s="7"/>
      <c r="G823" s="7"/>
      <c r="H823" s="7"/>
      <c r="I823" s="7"/>
      <c r="J823" s="7"/>
      <c r="K823" s="7"/>
      <c r="L823" s="8"/>
      <c r="M823" s="7"/>
      <c r="N823" s="149"/>
      <c r="Z823" s="7"/>
      <c r="AB823" s="7"/>
      <c r="AC823" s="7"/>
      <c r="AD823" s="7"/>
      <c r="AF823" s="7"/>
      <c r="AH823" s="7"/>
      <c r="AJ823" s="7"/>
      <c r="AK823" s="7"/>
      <c r="AL823" s="7"/>
      <c r="AN823" s="7"/>
      <c r="AO823" s="7"/>
      <c r="AP823" s="7"/>
      <c r="AR823" s="7"/>
      <c r="AT823" s="7"/>
      <c r="AV823" s="7"/>
      <c r="AX823" s="7"/>
      <c r="AZ823" s="7"/>
      <c r="BB823" s="7"/>
      <c r="BD823" s="7"/>
      <c r="BF823" s="7"/>
      <c r="BH823" s="7"/>
      <c r="BI823" s="7"/>
      <c r="BJ823" s="7"/>
      <c r="BL823" s="7"/>
      <c r="BN823" s="7"/>
      <c r="BO823" s="7"/>
      <c r="BP823" s="7"/>
      <c r="BQ823" s="7"/>
      <c r="BR823" s="7"/>
    </row>
    <row r="824" spans="1:70" customFormat="1">
      <c r="A824" s="7"/>
      <c r="B824" s="230"/>
      <c r="C824" s="7"/>
      <c r="D824" s="7"/>
      <c r="E824" s="7"/>
      <c r="F824" s="7"/>
      <c r="G824" s="7"/>
      <c r="H824" s="7"/>
      <c r="I824" s="7"/>
      <c r="J824" s="7"/>
      <c r="K824" s="7"/>
      <c r="L824" s="8"/>
      <c r="M824" s="7"/>
      <c r="N824" s="149"/>
      <c r="Z824" s="7"/>
      <c r="AB824" s="7"/>
      <c r="AC824" s="7"/>
      <c r="AD824" s="7"/>
      <c r="AF824" s="7"/>
      <c r="AH824" s="7"/>
      <c r="AJ824" s="7"/>
      <c r="AK824" s="7"/>
      <c r="AL824" s="7"/>
      <c r="AN824" s="7"/>
      <c r="AO824" s="7"/>
      <c r="AP824" s="7"/>
      <c r="AR824" s="7"/>
      <c r="AT824" s="7"/>
      <c r="AV824" s="7"/>
      <c r="AX824" s="7"/>
      <c r="AZ824" s="7"/>
      <c r="BB824" s="7"/>
      <c r="BD824" s="7"/>
      <c r="BF824" s="7"/>
      <c r="BH824" s="7"/>
      <c r="BI824" s="7"/>
      <c r="BJ824" s="7"/>
      <c r="BL824" s="7"/>
      <c r="BN824" s="7"/>
      <c r="BO824" s="7"/>
      <c r="BP824" s="7"/>
      <c r="BQ824" s="7"/>
      <c r="BR824" s="7"/>
    </row>
    <row r="825" spans="1:70" customFormat="1">
      <c r="A825" s="7"/>
      <c r="B825" s="230"/>
      <c r="C825" s="7"/>
      <c r="D825" s="7"/>
      <c r="E825" s="7"/>
      <c r="F825" s="7"/>
      <c r="G825" s="7"/>
      <c r="H825" s="7"/>
      <c r="I825" s="7"/>
      <c r="J825" s="7"/>
      <c r="K825" s="7"/>
      <c r="L825" s="8"/>
      <c r="M825" s="7"/>
      <c r="N825" s="149"/>
      <c r="Z825" s="7"/>
      <c r="AB825" s="7"/>
      <c r="AC825" s="7"/>
      <c r="AD825" s="7"/>
      <c r="AF825" s="7"/>
      <c r="AH825" s="7"/>
      <c r="AJ825" s="7"/>
      <c r="AK825" s="7"/>
      <c r="AL825" s="7"/>
      <c r="AN825" s="7"/>
      <c r="AO825" s="7"/>
      <c r="AP825" s="7"/>
      <c r="AR825" s="7"/>
      <c r="AT825" s="7"/>
      <c r="AV825" s="7"/>
      <c r="AX825" s="7"/>
      <c r="AZ825" s="7"/>
      <c r="BB825" s="7"/>
      <c r="BD825" s="7"/>
      <c r="BF825" s="7"/>
      <c r="BH825" s="7"/>
      <c r="BI825" s="7"/>
      <c r="BJ825" s="7"/>
      <c r="BL825" s="7"/>
      <c r="BN825" s="7"/>
      <c r="BO825" s="7"/>
      <c r="BP825" s="7"/>
      <c r="BQ825" s="7"/>
      <c r="BR825" s="7"/>
    </row>
    <row r="826" spans="1:70" customFormat="1">
      <c r="A826" s="7"/>
      <c r="B826" s="230"/>
      <c r="C826" s="7"/>
      <c r="D826" s="7"/>
      <c r="E826" s="7"/>
      <c r="F826" s="7"/>
      <c r="G826" s="7"/>
      <c r="H826" s="7"/>
      <c r="I826" s="7"/>
      <c r="J826" s="7"/>
      <c r="K826" s="7"/>
      <c r="L826" s="8"/>
      <c r="M826" s="7"/>
      <c r="N826" s="149"/>
      <c r="Z826" s="7"/>
      <c r="AB826" s="7"/>
      <c r="AC826" s="7"/>
      <c r="AD826" s="7"/>
      <c r="AF826" s="7"/>
      <c r="AH826" s="7"/>
      <c r="AJ826" s="7"/>
      <c r="AK826" s="7"/>
      <c r="AL826" s="7"/>
      <c r="AN826" s="7"/>
      <c r="AO826" s="7"/>
      <c r="AP826" s="7"/>
      <c r="AR826" s="7"/>
      <c r="AT826" s="7"/>
      <c r="AV826" s="7"/>
      <c r="AX826" s="7"/>
      <c r="AZ826" s="7"/>
      <c r="BB826" s="7"/>
      <c r="BD826" s="7"/>
      <c r="BF826" s="7"/>
      <c r="BH826" s="7"/>
      <c r="BI826" s="7"/>
      <c r="BJ826" s="7"/>
      <c r="BL826" s="7"/>
      <c r="BN826" s="7"/>
      <c r="BO826" s="7"/>
      <c r="BP826" s="7"/>
      <c r="BQ826" s="7"/>
      <c r="BR826" s="7"/>
    </row>
    <row r="827" spans="1:70" customFormat="1">
      <c r="A827" s="7"/>
      <c r="B827" s="230"/>
      <c r="C827" s="7"/>
      <c r="D827" s="7"/>
      <c r="E827" s="7"/>
      <c r="F827" s="7"/>
      <c r="G827" s="7"/>
      <c r="H827" s="7"/>
      <c r="I827" s="7"/>
      <c r="J827" s="7"/>
      <c r="K827" s="7"/>
      <c r="L827" s="8"/>
      <c r="M827" s="7"/>
      <c r="N827" s="149"/>
      <c r="Z827" s="7"/>
      <c r="AB827" s="7"/>
      <c r="AC827" s="7"/>
      <c r="AD827" s="7"/>
      <c r="AF827" s="7"/>
      <c r="AH827" s="7"/>
      <c r="AJ827" s="7"/>
      <c r="AK827" s="7"/>
      <c r="AL827" s="7"/>
      <c r="AN827" s="7"/>
      <c r="AO827" s="7"/>
      <c r="AP827" s="7"/>
      <c r="AR827" s="7"/>
      <c r="AT827" s="7"/>
      <c r="AV827" s="7"/>
      <c r="AX827" s="7"/>
      <c r="AZ827" s="7"/>
      <c r="BB827" s="7"/>
      <c r="BD827" s="7"/>
      <c r="BF827" s="7"/>
      <c r="BH827" s="7"/>
      <c r="BI827" s="7"/>
      <c r="BJ827" s="7"/>
      <c r="BL827" s="7"/>
      <c r="BN827" s="7"/>
      <c r="BO827" s="7"/>
      <c r="BP827" s="7"/>
      <c r="BQ827" s="7"/>
      <c r="BR827" s="7"/>
    </row>
    <row r="828" spans="1:70" customFormat="1">
      <c r="A828" s="7"/>
      <c r="B828" s="230"/>
      <c r="C828" s="7"/>
      <c r="D828" s="7"/>
      <c r="E828" s="7"/>
      <c r="F828" s="7"/>
      <c r="G828" s="7"/>
      <c r="H828" s="7"/>
      <c r="I828" s="7"/>
      <c r="J828" s="7"/>
      <c r="K828" s="7"/>
      <c r="L828" s="8"/>
      <c r="M828" s="7"/>
      <c r="N828" s="149"/>
      <c r="Z828" s="7"/>
      <c r="AB828" s="7"/>
      <c r="AC828" s="7"/>
      <c r="AD828" s="7"/>
      <c r="AF828" s="7"/>
      <c r="AH828" s="7"/>
      <c r="AJ828" s="7"/>
      <c r="AK828" s="7"/>
      <c r="AL828" s="7"/>
      <c r="AN828" s="7"/>
      <c r="AO828" s="7"/>
      <c r="AP828" s="7"/>
      <c r="AR828" s="7"/>
      <c r="AT828" s="7"/>
      <c r="AV828" s="7"/>
      <c r="AX828" s="7"/>
      <c r="AZ828" s="7"/>
      <c r="BB828" s="7"/>
      <c r="BD828" s="7"/>
      <c r="BF828" s="7"/>
      <c r="BH828" s="7"/>
      <c r="BI828" s="7"/>
      <c r="BJ828" s="7"/>
      <c r="BL828" s="7"/>
      <c r="BN828" s="7"/>
      <c r="BO828" s="7"/>
      <c r="BP828" s="7"/>
      <c r="BQ828" s="7"/>
      <c r="BR828" s="7"/>
    </row>
    <row r="829" spans="1:70" customFormat="1">
      <c r="A829" s="7"/>
      <c r="B829" s="230"/>
      <c r="C829" s="7"/>
      <c r="D829" s="7"/>
      <c r="E829" s="7"/>
      <c r="F829" s="7"/>
      <c r="G829" s="7"/>
      <c r="H829" s="7"/>
      <c r="I829" s="7"/>
      <c r="J829" s="7"/>
      <c r="K829" s="7"/>
      <c r="L829" s="8"/>
      <c r="M829" s="7"/>
      <c r="N829" s="149"/>
      <c r="Z829" s="7"/>
      <c r="AB829" s="7"/>
      <c r="AC829" s="7"/>
      <c r="AD829" s="7"/>
      <c r="AF829" s="7"/>
      <c r="AH829" s="7"/>
      <c r="AJ829" s="7"/>
      <c r="AK829" s="7"/>
      <c r="AL829" s="7"/>
      <c r="AN829" s="7"/>
      <c r="AO829" s="7"/>
      <c r="AP829" s="7"/>
      <c r="AR829" s="7"/>
      <c r="AT829" s="7"/>
      <c r="AV829" s="7"/>
      <c r="AX829" s="7"/>
      <c r="AZ829" s="7"/>
      <c r="BB829" s="7"/>
      <c r="BD829" s="7"/>
      <c r="BF829" s="7"/>
      <c r="BH829" s="7"/>
      <c r="BI829" s="7"/>
      <c r="BJ829" s="7"/>
      <c r="BL829" s="7"/>
      <c r="BN829" s="7"/>
      <c r="BO829" s="7"/>
      <c r="BP829" s="7"/>
      <c r="BQ829" s="7"/>
      <c r="BR829" s="7"/>
    </row>
    <row r="830" spans="1:70" customFormat="1">
      <c r="A830" s="7"/>
      <c r="B830" s="230"/>
      <c r="C830" s="7"/>
      <c r="D830" s="7"/>
      <c r="E830" s="7"/>
      <c r="F830" s="7"/>
      <c r="G830" s="7"/>
      <c r="H830" s="7"/>
      <c r="I830" s="7"/>
      <c r="J830" s="7"/>
      <c r="K830" s="7"/>
      <c r="L830" s="8"/>
      <c r="M830" s="7"/>
      <c r="N830" s="149"/>
      <c r="Z830" s="7"/>
      <c r="AB830" s="7"/>
      <c r="AC830" s="7"/>
      <c r="AD830" s="7"/>
      <c r="AF830" s="7"/>
      <c r="AH830" s="7"/>
      <c r="AJ830" s="7"/>
      <c r="AK830" s="7"/>
      <c r="AL830" s="7"/>
      <c r="AN830" s="7"/>
      <c r="AO830" s="7"/>
      <c r="AP830" s="7"/>
      <c r="AR830" s="7"/>
      <c r="AT830" s="7"/>
      <c r="AV830" s="7"/>
      <c r="AX830" s="7"/>
      <c r="AZ830" s="7"/>
      <c r="BB830" s="7"/>
      <c r="BD830" s="7"/>
      <c r="BF830" s="7"/>
      <c r="BH830" s="7"/>
      <c r="BI830" s="7"/>
      <c r="BJ830" s="7"/>
      <c r="BL830" s="7"/>
      <c r="BN830" s="7"/>
      <c r="BO830" s="7"/>
      <c r="BP830" s="7"/>
      <c r="BQ830" s="7"/>
      <c r="BR830" s="7"/>
    </row>
    <row r="831" spans="1:70" customFormat="1">
      <c r="A831" s="7"/>
      <c r="B831" s="230"/>
      <c r="C831" s="7"/>
      <c r="D831" s="7"/>
      <c r="E831" s="7"/>
      <c r="F831" s="7"/>
      <c r="G831" s="7"/>
      <c r="H831" s="7"/>
      <c r="I831" s="7"/>
      <c r="J831" s="7"/>
      <c r="K831" s="7"/>
      <c r="L831" s="8"/>
      <c r="M831" s="7"/>
      <c r="N831" s="149"/>
      <c r="Z831" s="7"/>
      <c r="AB831" s="7"/>
      <c r="AC831" s="7"/>
      <c r="AD831" s="7"/>
      <c r="AF831" s="7"/>
      <c r="AH831" s="7"/>
      <c r="AJ831" s="7"/>
      <c r="AK831" s="7"/>
      <c r="AL831" s="7"/>
      <c r="AN831" s="7"/>
      <c r="AO831" s="7"/>
      <c r="AP831" s="7"/>
      <c r="AR831" s="7"/>
      <c r="AT831" s="7"/>
      <c r="AV831" s="7"/>
      <c r="AX831" s="7"/>
      <c r="AZ831" s="7"/>
      <c r="BB831" s="7"/>
      <c r="BD831" s="7"/>
      <c r="BF831" s="7"/>
      <c r="BH831" s="7"/>
      <c r="BI831" s="7"/>
      <c r="BJ831" s="7"/>
      <c r="BL831" s="7"/>
      <c r="BN831" s="7"/>
      <c r="BO831" s="7"/>
      <c r="BP831" s="7"/>
      <c r="BQ831" s="7"/>
      <c r="BR831" s="7"/>
    </row>
    <row r="832" spans="1:70" customFormat="1">
      <c r="A832" s="7"/>
      <c r="B832" s="230"/>
      <c r="C832" s="7"/>
      <c r="D832" s="7"/>
      <c r="E832" s="7"/>
      <c r="F832" s="7"/>
      <c r="G832" s="7"/>
      <c r="H832" s="7"/>
      <c r="I832" s="7"/>
      <c r="J832" s="7"/>
      <c r="K832" s="7"/>
      <c r="L832" s="8"/>
      <c r="M832" s="7"/>
      <c r="N832" s="149"/>
      <c r="Z832" s="7"/>
      <c r="AB832" s="7"/>
      <c r="AC832" s="7"/>
      <c r="AD832" s="7"/>
      <c r="AF832" s="7"/>
      <c r="AH832" s="7"/>
      <c r="AJ832" s="7"/>
      <c r="AK832" s="7"/>
      <c r="AL832" s="7"/>
      <c r="AN832" s="7"/>
      <c r="AO832" s="7"/>
      <c r="AP832" s="7"/>
      <c r="AR832" s="7"/>
      <c r="AT832" s="7"/>
      <c r="AV832" s="7"/>
      <c r="AX832" s="7"/>
      <c r="AZ832" s="7"/>
      <c r="BB832" s="7"/>
      <c r="BD832" s="7"/>
      <c r="BF832" s="7"/>
      <c r="BH832" s="7"/>
      <c r="BI832" s="7"/>
      <c r="BJ832" s="7"/>
      <c r="BL832" s="7"/>
      <c r="BN832" s="7"/>
      <c r="BO832" s="7"/>
      <c r="BP832" s="7"/>
      <c r="BQ832" s="7"/>
      <c r="BR832" s="7"/>
    </row>
    <row r="833" spans="1:70" customFormat="1">
      <c r="A833" s="7"/>
      <c r="B833" s="230"/>
      <c r="C833" s="7"/>
      <c r="D833" s="7"/>
      <c r="E833" s="7"/>
      <c r="F833" s="7"/>
      <c r="G833" s="7"/>
      <c r="H833" s="7"/>
      <c r="I833" s="7"/>
      <c r="J833" s="7"/>
      <c r="K833" s="7"/>
      <c r="L833" s="8"/>
      <c r="M833" s="7"/>
      <c r="N833" s="149"/>
      <c r="Z833" s="7"/>
      <c r="AB833" s="7"/>
      <c r="AC833" s="7"/>
      <c r="AD833" s="7"/>
      <c r="AF833" s="7"/>
      <c r="AH833" s="7"/>
      <c r="AJ833" s="7"/>
      <c r="AK833" s="7"/>
      <c r="AL833" s="7"/>
      <c r="AN833" s="7"/>
      <c r="AO833" s="7"/>
      <c r="AP833" s="7"/>
      <c r="AR833" s="7"/>
      <c r="AT833" s="7"/>
      <c r="AV833" s="7"/>
      <c r="AX833" s="7"/>
      <c r="AZ833" s="7"/>
      <c r="BB833" s="7"/>
      <c r="BD833" s="7"/>
      <c r="BF833" s="7"/>
      <c r="BH833" s="7"/>
      <c r="BI833" s="7"/>
      <c r="BJ833" s="7"/>
      <c r="BL833" s="7"/>
      <c r="BN833" s="7"/>
      <c r="BO833" s="7"/>
      <c r="BP833" s="7"/>
      <c r="BQ833" s="7"/>
      <c r="BR833" s="7"/>
    </row>
    <row r="834" spans="1:70" customFormat="1">
      <c r="A834" s="7"/>
      <c r="B834" s="230"/>
      <c r="C834" s="7"/>
      <c r="D834" s="7"/>
      <c r="E834" s="7"/>
      <c r="F834" s="7"/>
      <c r="G834" s="7"/>
      <c r="H834" s="7"/>
      <c r="I834" s="7"/>
      <c r="J834" s="7"/>
      <c r="K834" s="7"/>
      <c r="L834" s="8"/>
      <c r="M834" s="7"/>
      <c r="N834" s="149"/>
      <c r="Z834" s="7"/>
      <c r="AB834" s="7"/>
      <c r="AC834" s="7"/>
      <c r="AD834" s="7"/>
      <c r="AF834" s="7"/>
      <c r="AH834" s="7"/>
      <c r="AJ834" s="7"/>
      <c r="AK834" s="7"/>
      <c r="AL834" s="7"/>
      <c r="AN834" s="7"/>
      <c r="AO834" s="7"/>
      <c r="AP834" s="7"/>
      <c r="AR834" s="7"/>
      <c r="AT834" s="7"/>
      <c r="AV834" s="7"/>
      <c r="AX834" s="7"/>
      <c r="AZ834" s="7"/>
      <c r="BB834" s="7"/>
      <c r="BD834" s="7"/>
      <c r="BF834" s="7"/>
      <c r="BH834" s="7"/>
      <c r="BI834" s="7"/>
      <c r="BJ834" s="7"/>
      <c r="BL834" s="7"/>
      <c r="BN834" s="7"/>
      <c r="BO834" s="7"/>
      <c r="BP834" s="7"/>
      <c r="BQ834" s="7"/>
      <c r="BR834" s="7"/>
    </row>
    <row r="835" spans="1:70" customFormat="1">
      <c r="A835" s="7"/>
      <c r="B835" s="230"/>
      <c r="C835" s="7"/>
      <c r="D835" s="7"/>
      <c r="E835" s="7"/>
      <c r="F835" s="7"/>
      <c r="G835" s="7"/>
      <c r="H835" s="7"/>
      <c r="I835" s="7"/>
      <c r="J835" s="7"/>
      <c r="K835" s="7"/>
      <c r="L835" s="8"/>
      <c r="M835" s="7"/>
      <c r="N835" s="149"/>
      <c r="Z835" s="7"/>
      <c r="AB835" s="7"/>
      <c r="AC835" s="7"/>
      <c r="AD835" s="7"/>
      <c r="AF835" s="7"/>
      <c r="AH835" s="7"/>
      <c r="AJ835" s="7"/>
      <c r="AK835" s="7"/>
      <c r="AL835" s="7"/>
      <c r="AN835" s="7"/>
      <c r="AO835" s="7"/>
      <c r="AP835" s="7"/>
      <c r="AR835" s="7"/>
      <c r="AT835" s="7"/>
      <c r="AV835" s="7"/>
      <c r="AX835" s="7"/>
      <c r="AZ835" s="7"/>
      <c r="BB835" s="7"/>
      <c r="BD835" s="7"/>
      <c r="BF835" s="7"/>
      <c r="BH835" s="7"/>
      <c r="BI835" s="7"/>
      <c r="BJ835" s="7"/>
      <c r="BL835" s="7"/>
      <c r="BN835" s="7"/>
      <c r="BO835" s="7"/>
      <c r="BP835" s="7"/>
      <c r="BQ835" s="7"/>
      <c r="BR835" s="7"/>
    </row>
    <row r="836" spans="1:70" customFormat="1">
      <c r="A836" s="7"/>
      <c r="B836" s="230"/>
      <c r="C836" s="7"/>
      <c r="D836" s="7"/>
      <c r="E836" s="7"/>
      <c r="F836" s="7"/>
      <c r="G836" s="7"/>
      <c r="H836" s="7"/>
      <c r="I836" s="7"/>
      <c r="J836" s="7"/>
      <c r="K836" s="7"/>
      <c r="L836" s="8"/>
      <c r="M836" s="7"/>
      <c r="N836" s="149"/>
      <c r="Z836" s="7"/>
      <c r="AB836" s="7"/>
      <c r="AC836" s="7"/>
      <c r="AD836" s="7"/>
      <c r="AF836" s="7"/>
      <c r="AH836" s="7"/>
      <c r="AJ836" s="7"/>
      <c r="AK836" s="7"/>
      <c r="AL836" s="7"/>
      <c r="AN836" s="7"/>
      <c r="AO836" s="7"/>
      <c r="AP836" s="7"/>
      <c r="AR836" s="7"/>
      <c r="AT836" s="7"/>
      <c r="AV836" s="7"/>
      <c r="AX836" s="7"/>
      <c r="AZ836" s="7"/>
      <c r="BB836" s="7"/>
      <c r="BD836" s="7"/>
      <c r="BF836" s="7"/>
      <c r="BH836" s="7"/>
      <c r="BI836" s="7"/>
      <c r="BJ836" s="7"/>
      <c r="BL836" s="7"/>
      <c r="BN836" s="7"/>
      <c r="BO836" s="7"/>
      <c r="BP836" s="7"/>
      <c r="BQ836" s="7"/>
      <c r="BR836" s="7"/>
    </row>
    <row r="837" spans="1:70" customFormat="1">
      <c r="A837" s="7"/>
      <c r="B837" s="230"/>
      <c r="C837" s="7"/>
      <c r="D837" s="7"/>
      <c r="E837" s="7"/>
      <c r="F837" s="7"/>
      <c r="G837" s="7"/>
      <c r="H837" s="7"/>
      <c r="I837" s="7"/>
      <c r="J837" s="7"/>
      <c r="K837" s="7"/>
      <c r="L837" s="8"/>
      <c r="M837" s="7"/>
      <c r="N837" s="149"/>
      <c r="Z837" s="7"/>
      <c r="AB837" s="7"/>
      <c r="AC837" s="7"/>
      <c r="AD837" s="7"/>
      <c r="AF837" s="7"/>
      <c r="AH837" s="7"/>
      <c r="AJ837" s="7"/>
      <c r="AK837" s="7"/>
      <c r="AL837" s="7"/>
      <c r="AN837" s="7"/>
      <c r="AO837" s="7"/>
      <c r="AP837" s="7"/>
      <c r="AR837" s="7"/>
      <c r="AT837" s="7"/>
      <c r="AV837" s="7"/>
      <c r="AX837" s="7"/>
      <c r="AZ837" s="7"/>
      <c r="BB837" s="7"/>
      <c r="BD837" s="7"/>
      <c r="BF837" s="7"/>
      <c r="BH837" s="7"/>
      <c r="BI837" s="7"/>
      <c r="BJ837" s="7"/>
      <c r="BL837" s="7"/>
      <c r="BN837" s="7"/>
      <c r="BO837" s="7"/>
      <c r="BP837" s="7"/>
      <c r="BQ837" s="7"/>
      <c r="BR837" s="7"/>
    </row>
    <row r="838" spans="1:70" customFormat="1">
      <c r="A838" s="7"/>
      <c r="B838" s="230"/>
      <c r="C838" s="7"/>
      <c r="D838" s="7"/>
      <c r="E838" s="7"/>
      <c r="F838" s="7"/>
      <c r="G838" s="7"/>
      <c r="H838" s="7"/>
      <c r="I838" s="7"/>
      <c r="J838" s="7"/>
      <c r="K838" s="7"/>
      <c r="L838" s="8"/>
      <c r="M838" s="7"/>
      <c r="N838" s="149"/>
      <c r="Z838" s="7"/>
      <c r="AB838" s="7"/>
      <c r="AC838" s="7"/>
      <c r="AD838" s="7"/>
      <c r="AF838" s="7"/>
      <c r="AH838" s="7"/>
      <c r="AJ838" s="7"/>
      <c r="AK838" s="7"/>
      <c r="AL838" s="7"/>
      <c r="AN838" s="7"/>
      <c r="AO838" s="7"/>
      <c r="AP838" s="7"/>
      <c r="AR838" s="7"/>
      <c r="AT838" s="7"/>
      <c r="AV838" s="7"/>
      <c r="AX838" s="7"/>
      <c r="AZ838" s="7"/>
      <c r="BB838" s="7"/>
      <c r="BD838" s="7"/>
      <c r="BF838" s="7"/>
      <c r="BH838" s="7"/>
      <c r="BI838" s="7"/>
      <c r="BJ838" s="7"/>
      <c r="BL838" s="7"/>
      <c r="BN838" s="7"/>
      <c r="BO838" s="7"/>
      <c r="BP838" s="7"/>
      <c r="BQ838" s="7"/>
      <c r="BR838" s="7"/>
    </row>
    <row r="839" spans="1:70" customFormat="1">
      <c r="A839" s="7"/>
      <c r="B839" s="230"/>
      <c r="C839" s="7"/>
      <c r="D839" s="7"/>
      <c r="E839" s="7"/>
      <c r="F839" s="7"/>
      <c r="G839" s="7"/>
      <c r="H839" s="7"/>
      <c r="I839" s="7"/>
      <c r="J839" s="7"/>
      <c r="K839" s="7"/>
      <c r="L839" s="8"/>
      <c r="M839" s="7"/>
      <c r="N839" s="149"/>
      <c r="Z839" s="7"/>
      <c r="AB839" s="7"/>
      <c r="AC839" s="7"/>
      <c r="AD839" s="7"/>
      <c r="AF839" s="7"/>
      <c r="AH839" s="7"/>
      <c r="AJ839" s="7"/>
      <c r="AK839" s="7"/>
      <c r="AL839" s="7"/>
      <c r="AN839" s="7"/>
      <c r="AO839" s="7"/>
      <c r="AP839" s="7"/>
      <c r="AR839" s="7"/>
      <c r="AT839" s="7"/>
      <c r="AV839" s="7"/>
      <c r="AX839" s="7"/>
      <c r="AZ839" s="7"/>
      <c r="BB839" s="7"/>
      <c r="BD839" s="7"/>
      <c r="BF839" s="7"/>
      <c r="BH839" s="7"/>
      <c r="BI839" s="7"/>
      <c r="BJ839" s="7"/>
      <c r="BL839" s="7"/>
      <c r="BN839" s="7"/>
      <c r="BO839" s="7"/>
      <c r="BP839" s="7"/>
      <c r="BQ839" s="7"/>
      <c r="BR839" s="7"/>
    </row>
    <row r="840" spans="1:70" customFormat="1">
      <c r="A840" s="7"/>
      <c r="B840" s="230"/>
      <c r="C840" s="7"/>
      <c r="D840" s="7"/>
      <c r="E840" s="7"/>
      <c r="F840" s="7"/>
      <c r="G840" s="7"/>
      <c r="H840" s="7"/>
      <c r="I840" s="7"/>
      <c r="J840" s="7"/>
      <c r="K840" s="7"/>
      <c r="L840" s="8"/>
      <c r="M840" s="7"/>
      <c r="N840" s="149"/>
      <c r="Z840" s="7"/>
      <c r="AB840" s="7"/>
      <c r="AC840" s="7"/>
      <c r="AD840" s="7"/>
      <c r="AF840" s="7"/>
      <c r="AH840" s="7"/>
      <c r="AJ840" s="7"/>
      <c r="AK840" s="7"/>
      <c r="AL840" s="7"/>
      <c r="AN840" s="7"/>
      <c r="AO840" s="7"/>
      <c r="AP840" s="7"/>
      <c r="AR840" s="7"/>
      <c r="AT840" s="7"/>
      <c r="AV840" s="7"/>
      <c r="AX840" s="7"/>
      <c r="AZ840" s="7"/>
      <c r="BB840" s="7"/>
      <c r="BD840" s="7"/>
      <c r="BF840" s="7"/>
      <c r="BH840" s="7"/>
      <c r="BI840" s="7"/>
      <c r="BJ840" s="7"/>
      <c r="BL840" s="7"/>
      <c r="BN840" s="7"/>
      <c r="BO840" s="7"/>
      <c r="BP840" s="7"/>
      <c r="BQ840" s="7"/>
      <c r="BR840" s="7"/>
    </row>
    <row r="841" spans="1:70" customFormat="1">
      <c r="A841" s="7"/>
      <c r="B841" s="230"/>
      <c r="C841" s="7"/>
      <c r="D841" s="7"/>
      <c r="E841" s="7"/>
      <c r="F841" s="7"/>
      <c r="G841" s="7"/>
      <c r="H841" s="7"/>
      <c r="I841" s="7"/>
      <c r="J841" s="7"/>
      <c r="K841" s="7"/>
      <c r="L841" s="8"/>
      <c r="M841" s="7"/>
      <c r="N841" s="149"/>
      <c r="Z841" s="7"/>
      <c r="AB841" s="7"/>
      <c r="AC841" s="7"/>
      <c r="AD841" s="7"/>
      <c r="AF841" s="7"/>
      <c r="AH841" s="7"/>
      <c r="AJ841" s="7"/>
      <c r="AK841" s="7"/>
      <c r="AL841" s="7"/>
      <c r="AN841" s="7"/>
      <c r="AO841" s="7"/>
      <c r="AP841" s="7"/>
      <c r="AR841" s="7"/>
      <c r="AT841" s="7"/>
      <c r="AV841" s="7"/>
      <c r="AX841" s="7"/>
      <c r="AZ841" s="7"/>
      <c r="BB841" s="7"/>
      <c r="BD841" s="7"/>
      <c r="BF841" s="7"/>
      <c r="BH841" s="7"/>
      <c r="BI841" s="7"/>
      <c r="BJ841" s="7"/>
      <c r="BL841" s="7"/>
      <c r="BN841" s="7"/>
      <c r="BO841" s="7"/>
      <c r="BP841" s="7"/>
      <c r="BQ841" s="7"/>
      <c r="BR841" s="7"/>
    </row>
    <row r="842" spans="1:70" customFormat="1">
      <c r="A842" s="7"/>
      <c r="B842" s="230"/>
      <c r="C842" s="7"/>
      <c r="D842" s="7"/>
      <c r="E842" s="7"/>
      <c r="F842" s="7"/>
      <c r="G842" s="7"/>
      <c r="H842" s="7"/>
      <c r="I842" s="7"/>
      <c r="J842" s="7"/>
      <c r="K842" s="7"/>
      <c r="L842" s="8"/>
      <c r="M842" s="7"/>
      <c r="N842" s="149"/>
      <c r="Z842" s="7"/>
      <c r="AB842" s="7"/>
      <c r="AC842" s="7"/>
      <c r="AD842" s="7"/>
      <c r="AF842" s="7"/>
      <c r="AH842" s="7"/>
      <c r="AJ842" s="7"/>
      <c r="AK842" s="7"/>
      <c r="AL842" s="7"/>
      <c r="AN842" s="7"/>
      <c r="AO842" s="7"/>
      <c r="AP842" s="7"/>
      <c r="AR842" s="7"/>
      <c r="AT842" s="7"/>
      <c r="AV842" s="7"/>
      <c r="AX842" s="7"/>
      <c r="AZ842" s="7"/>
      <c r="BB842" s="7"/>
      <c r="BD842" s="7"/>
      <c r="BF842" s="7"/>
      <c r="BH842" s="7"/>
      <c r="BI842" s="7"/>
      <c r="BJ842" s="7"/>
      <c r="BL842" s="7"/>
      <c r="BN842" s="7"/>
      <c r="BO842" s="7"/>
      <c r="BP842" s="7"/>
      <c r="BQ842" s="7"/>
      <c r="BR842" s="7"/>
    </row>
    <row r="843" spans="1:70" customFormat="1">
      <c r="A843" s="7"/>
      <c r="B843" s="230"/>
      <c r="C843" s="7"/>
      <c r="D843" s="7"/>
      <c r="E843" s="7"/>
      <c r="F843" s="7"/>
      <c r="G843" s="7"/>
      <c r="H843" s="7"/>
      <c r="I843" s="7"/>
      <c r="J843" s="7"/>
      <c r="K843" s="7"/>
      <c r="L843" s="8"/>
      <c r="M843" s="7"/>
      <c r="N843" s="149"/>
      <c r="Z843" s="7"/>
      <c r="AB843" s="7"/>
      <c r="AC843" s="7"/>
      <c r="AD843" s="7"/>
      <c r="AF843" s="7"/>
      <c r="AH843" s="7"/>
      <c r="AJ843" s="7"/>
      <c r="AK843" s="7"/>
      <c r="AL843" s="7"/>
      <c r="AN843" s="7"/>
      <c r="AO843" s="7"/>
      <c r="AP843" s="7"/>
      <c r="AR843" s="7"/>
      <c r="AT843" s="7"/>
      <c r="AV843" s="7"/>
      <c r="AX843" s="7"/>
      <c r="AZ843" s="7"/>
      <c r="BB843" s="7"/>
      <c r="BD843" s="7"/>
      <c r="BF843" s="7"/>
      <c r="BH843" s="7"/>
      <c r="BI843" s="7"/>
      <c r="BJ843" s="7"/>
      <c r="BL843" s="7"/>
      <c r="BN843" s="7"/>
      <c r="BO843" s="7"/>
      <c r="BP843" s="7"/>
      <c r="BQ843" s="7"/>
      <c r="BR843" s="7"/>
    </row>
    <row r="844" spans="1:70" customFormat="1">
      <c r="A844" s="7"/>
      <c r="B844" s="230"/>
      <c r="C844" s="7"/>
      <c r="D844" s="7"/>
      <c r="E844" s="7"/>
      <c r="F844" s="7"/>
      <c r="G844" s="7"/>
      <c r="H844" s="7"/>
      <c r="I844" s="7"/>
      <c r="J844" s="7"/>
      <c r="K844" s="7"/>
      <c r="L844" s="8"/>
      <c r="M844" s="7"/>
      <c r="N844" s="149"/>
      <c r="Z844" s="7"/>
      <c r="AB844" s="7"/>
      <c r="AC844" s="7"/>
      <c r="AD844" s="7"/>
      <c r="AF844" s="7"/>
      <c r="AH844" s="7"/>
      <c r="AJ844" s="7"/>
      <c r="AK844" s="7"/>
      <c r="AL844" s="7"/>
      <c r="AN844" s="7"/>
      <c r="AO844" s="7"/>
      <c r="AP844" s="7"/>
      <c r="AR844" s="7"/>
      <c r="AT844" s="7"/>
      <c r="AV844" s="7"/>
      <c r="AX844" s="7"/>
      <c r="AZ844" s="7"/>
      <c r="BB844" s="7"/>
      <c r="BD844" s="7"/>
      <c r="BF844" s="7"/>
      <c r="BH844" s="7"/>
      <c r="BI844" s="7"/>
      <c r="BJ844" s="7"/>
      <c r="BL844" s="7"/>
      <c r="BN844" s="7"/>
      <c r="BO844" s="7"/>
      <c r="BP844" s="7"/>
      <c r="BQ844" s="7"/>
      <c r="BR844" s="7"/>
    </row>
    <row r="845" spans="1:70" customFormat="1">
      <c r="A845" s="7"/>
      <c r="B845" s="230"/>
      <c r="C845" s="7"/>
      <c r="D845" s="7"/>
      <c r="E845" s="7"/>
      <c r="F845" s="7"/>
      <c r="G845" s="7"/>
      <c r="H845" s="7"/>
      <c r="I845" s="7"/>
      <c r="J845" s="7"/>
      <c r="K845" s="7"/>
      <c r="L845" s="8"/>
      <c r="M845" s="7"/>
      <c r="N845" s="149"/>
      <c r="Z845" s="7"/>
      <c r="AB845" s="7"/>
      <c r="AC845" s="7"/>
      <c r="AD845" s="7"/>
      <c r="AF845" s="7"/>
      <c r="AH845" s="7"/>
      <c r="AJ845" s="7"/>
      <c r="AK845" s="7"/>
      <c r="AL845" s="7"/>
      <c r="AN845" s="7"/>
      <c r="AO845" s="7"/>
      <c r="AP845" s="7"/>
      <c r="AR845" s="7"/>
      <c r="AT845" s="7"/>
      <c r="AV845" s="7"/>
      <c r="AX845" s="7"/>
      <c r="AZ845" s="7"/>
      <c r="BB845" s="7"/>
      <c r="BD845" s="7"/>
      <c r="BF845" s="7"/>
      <c r="BH845" s="7"/>
      <c r="BI845" s="7"/>
      <c r="BJ845" s="7"/>
      <c r="BL845" s="7"/>
      <c r="BN845" s="7"/>
      <c r="BO845" s="7"/>
      <c r="BP845" s="7"/>
      <c r="BQ845" s="7"/>
      <c r="BR845" s="7"/>
    </row>
    <row r="846" spans="1:70" customFormat="1">
      <c r="A846" s="7"/>
      <c r="B846" s="230"/>
      <c r="C846" s="7"/>
      <c r="D846" s="7"/>
      <c r="E846" s="7"/>
      <c r="F846" s="7"/>
      <c r="G846" s="7"/>
      <c r="H846" s="7"/>
      <c r="I846" s="7"/>
      <c r="J846" s="7"/>
      <c r="K846" s="7"/>
      <c r="L846" s="8"/>
      <c r="M846" s="7"/>
      <c r="N846" s="149"/>
      <c r="Z846" s="7"/>
      <c r="AB846" s="7"/>
      <c r="AC846" s="7"/>
      <c r="AD846" s="7"/>
      <c r="AF846" s="7"/>
      <c r="AH846" s="7"/>
      <c r="AJ846" s="7"/>
      <c r="AK846" s="7"/>
      <c r="AL846" s="7"/>
      <c r="AN846" s="7"/>
      <c r="AO846" s="7"/>
      <c r="AP846" s="7"/>
      <c r="AR846" s="7"/>
      <c r="AT846" s="7"/>
      <c r="AV846" s="7"/>
      <c r="AX846" s="7"/>
      <c r="AZ846" s="7"/>
      <c r="BB846" s="7"/>
      <c r="BD846" s="7"/>
      <c r="BF846" s="7"/>
      <c r="BH846" s="7"/>
      <c r="BI846" s="7"/>
      <c r="BJ846" s="7"/>
      <c r="BL846" s="7"/>
      <c r="BN846" s="7"/>
      <c r="BO846" s="7"/>
      <c r="BP846" s="7"/>
      <c r="BQ846" s="7"/>
      <c r="BR846" s="7"/>
    </row>
    <row r="847" spans="1:70" customFormat="1">
      <c r="A847" s="7"/>
      <c r="B847" s="230"/>
      <c r="C847" s="7"/>
      <c r="D847" s="7"/>
      <c r="E847" s="7"/>
      <c r="F847" s="7"/>
      <c r="G847" s="7"/>
      <c r="H847" s="7"/>
      <c r="I847" s="7"/>
      <c r="J847" s="7"/>
      <c r="K847" s="7"/>
      <c r="L847" s="8"/>
      <c r="M847" s="7"/>
      <c r="N847" s="149"/>
      <c r="Z847" s="7"/>
      <c r="AB847" s="7"/>
      <c r="AC847" s="7"/>
      <c r="AD847" s="7"/>
      <c r="AF847" s="7"/>
      <c r="AH847" s="7"/>
      <c r="AJ847" s="7"/>
      <c r="AK847" s="7"/>
      <c r="AL847" s="7"/>
      <c r="AN847" s="7"/>
      <c r="AO847" s="7"/>
      <c r="AP847" s="7"/>
      <c r="AR847" s="7"/>
      <c r="AT847" s="7"/>
      <c r="AV847" s="7"/>
      <c r="AX847" s="7"/>
      <c r="AZ847" s="7"/>
      <c r="BB847" s="7"/>
      <c r="BD847" s="7"/>
      <c r="BF847" s="7"/>
      <c r="BH847" s="7"/>
      <c r="BI847" s="7"/>
      <c r="BJ847" s="7"/>
      <c r="BL847" s="7"/>
      <c r="BN847" s="7"/>
      <c r="BO847" s="7"/>
      <c r="BP847" s="7"/>
      <c r="BQ847" s="7"/>
      <c r="BR847" s="7"/>
    </row>
    <row r="848" spans="1:70" customFormat="1">
      <c r="A848" s="7"/>
      <c r="B848" s="230"/>
      <c r="C848" s="7"/>
      <c r="D848" s="7"/>
      <c r="E848" s="7"/>
      <c r="F848" s="7"/>
      <c r="G848" s="7"/>
      <c r="H848" s="7"/>
      <c r="I848" s="7"/>
      <c r="J848" s="7"/>
      <c r="K848" s="7"/>
      <c r="L848" s="8"/>
      <c r="M848" s="7"/>
      <c r="N848" s="149"/>
      <c r="Z848" s="7"/>
      <c r="AB848" s="7"/>
      <c r="AC848" s="7"/>
      <c r="AD848" s="7"/>
      <c r="AF848" s="7"/>
      <c r="AH848" s="7"/>
      <c r="AJ848" s="7"/>
      <c r="AK848" s="7"/>
      <c r="AL848" s="7"/>
      <c r="AN848" s="7"/>
      <c r="AO848" s="7"/>
      <c r="AP848" s="7"/>
      <c r="AR848" s="7"/>
      <c r="AT848" s="7"/>
      <c r="AV848" s="7"/>
      <c r="AX848" s="7"/>
      <c r="AZ848" s="7"/>
      <c r="BB848" s="7"/>
      <c r="BD848" s="7"/>
      <c r="BF848" s="7"/>
      <c r="BH848" s="7"/>
      <c r="BI848" s="7"/>
      <c r="BJ848" s="7"/>
      <c r="BL848" s="7"/>
      <c r="BN848" s="7"/>
      <c r="BO848" s="7"/>
      <c r="BP848" s="7"/>
      <c r="BQ848" s="7"/>
      <c r="BR848" s="7"/>
    </row>
    <row r="849" spans="1:70" customFormat="1">
      <c r="A849" s="7"/>
      <c r="B849" s="230"/>
      <c r="C849" s="7"/>
      <c r="D849" s="7"/>
      <c r="E849" s="7"/>
      <c r="F849" s="7"/>
      <c r="G849" s="7"/>
      <c r="H849" s="7"/>
      <c r="I849" s="7"/>
      <c r="J849" s="7"/>
      <c r="K849" s="7"/>
      <c r="L849" s="8"/>
      <c r="M849" s="7"/>
      <c r="N849" s="149"/>
      <c r="Z849" s="7"/>
      <c r="AB849" s="7"/>
      <c r="AC849" s="7"/>
      <c r="AD849" s="7"/>
      <c r="AF849" s="7"/>
      <c r="AH849" s="7"/>
      <c r="AJ849" s="7"/>
      <c r="AK849" s="7"/>
      <c r="AL849" s="7"/>
      <c r="AN849" s="7"/>
      <c r="AO849" s="7"/>
      <c r="AP849" s="7"/>
      <c r="AR849" s="7"/>
      <c r="AT849" s="7"/>
      <c r="AV849" s="7"/>
      <c r="AX849" s="7"/>
      <c r="AZ849" s="7"/>
      <c r="BB849" s="7"/>
      <c r="BD849" s="7"/>
      <c r="BF849" s="7"/>
      <c r="BH849" s="7"/>
      <c r="BI849" s="7"/>
      <c r="BJ849" s="7"/>
      <c r="BL849" s="7"/>
      <c r="BN849" s="7"/>
      <c r="BO849" s="7"/>
      <c r="BP849" s="7"/>
      <c r="BQ849" s="7"/>
      <c r="BR849" s="7"/>
    </row>
    <row r="850" spans="1:70" customFormat="1">
      <c r="A850" s="7"/>
      <c r="B850" s="230"/>
      <c r="C850" s="7"/>
      <c r="D850" s="7"/>
      <c r="E850" s="7"/>
      <c r="F850" s="7"/>
      <c r="G850" s="7"/>
      <c r="H850" s="7"/>
      <c r="I850" s="7"/>
      <c r="J850" s="7"/>
      <c r="K850" s="7"/>
      <c r="L850" s="8"/>
      <c r="M850" s="7"/>
      <c r="N850" s="149"/>
      <c r="Z850" s="7"/>
      <c r="AB850" s="7"/>
      <c r="AC850" s="7"/>
      <c r="AD850" s="7"/>
      <c r="AF850" s="7"/>
      <c r="AH850" s="7"/>
      <c r="AJ850" s="7"/>
      <c r="AK850" s="7"/>
      <c r="AL850" s="7"/>
      <c r="AN850" s="7"/>
      <c r="AO850" s="7"/>
      <c r="AP850" s="7"/>
      <c r="AR850" s="7"/>
      <c r="AT850" s="7"/>
      <c r="AV850" s="7"/>
      <c r="AX850" s="7"/>
      <c r="AZ850" s="7"/>
      <c r="BB850" s="7"/>
      <c r="BD850" s="7"/>
      <c r="BF850" s="7"/>
      <c r="BH850" s="7"/>
      <c r="BI850" s="7"/>
      <c r="BJ850" s="7"/>
      <c r="BL850" s="7"/>
      <c r="BN850" s="7"/>
      <c r="BO850" s="7"/>
      <c r="BP850" s="7"/>
      <c r="BQ850" s="7"/>
      <c r="BR850" s="7"/>
    </row>
    <row r="851" spans="1:70" customFormat="1">
      <c r="A851" s="7"/>
      <c r="B851" s="230"/>
      <c r="C851" s="7"/>
      <c r="D851" s="7"/>
      <c r="E851" s="7"/>
      <c r="F851" s="7"/>
      <c r="G851" s="7"/>
      <c r="H851" s="7"/>
      <c r="I851" s="7"/>
      <c r="J851" s="7"/>
      <c r="K851" s="7"/>
      <c r="L851" s="8"/>
      <c r="M851" s="7"/>
      <c r="N851" s="149"/>
      <c r="Z851" s="7"/>
      <c r="AB851" s="7"/>
      <c r="AC851" s="7"/>
      <c r="AD851" s="7"/>
      <c r="AF851" s="7"/>
      <c r="AH851" s="7"/>
      <c r="AJ851" s="7"/>
      <c r="AK851" s="7"/>
      <c r="AL851" s="7"/>
      <c r="AN851" s="7"/>
      <c r="AO851" s="7"/>
      <c r="AP851" s="7"/>
      <c r="AR851" s="7"/>
      <c r="AT851" s="7"/>
      <c r="AV851" s="7"/>
      <c r="AX851" s="7"/>
      <c r="AZ851" s="7"/>
      <c r="BB851" s="7"/>
      <c r="BD851" s="7"/>
      <c r="BF851" s="7"/>
      <c r="BH851" s="7"/>
      <c r="BI851" s="7"/>
      <c r="BJ851" s="7"/>
      <c r="BL851" s="7"/>
      <c r="BN851" s="7"/>
      <c r="BO851" s="7"/>
      <c r="BP851" s="7"/>
      <c r="BQ851" s="7"/>
      <c r="BR851" s="7"/>
    </row>
    <row r="852" spans="1:70" customFormat="1">
      <c r="A852" s="7"/>
      <c r="B852" s="230"/>
      <c r="C852" s="7"/>
      <c r="D852" s="7"/>
      <c r="E852" s="7"/>
      <c r="F852" s="7"/>
      <c r="G852" s="7"/>
      <c r="H852" s="7"/>
      <c r="I852" s="7"/>
      <c r="J852" s="7"/>
      <c r="K852" s="7"/>
      <c r="L852" s="8"/>
      <c r="M852" s="7"/>
      <c r="N852" s="149"/>
      <c r="Z852" s="7"/>
      <c r="AB852" s="7"/>
      <c r="AC852" s="7"/>
      <c r="AD852" s="7"/>
      <c r="AF852" s="7"/>
      <c r="AH852" s="7"/>
      <c r="AJ852" s="7"/>
      <c r="AK852" s="7"/>
      <c r="AL852" s="7"/>
      <c r="AN852" s="7"/>
      <c r="AO852" s="7"/>
      <c r="AP852" s="7"/>
      <c r="AR852" s="7"/>
      <c r="AT852" s="7"/>
      <c r="AV852" s="7"/>
      <c r="AX852" s="7"/>
      <c r="AZ852" s="7"/>
      <c r="BB852" s="7"/>
      <c r="BD852" s="7"/>
      <c r="BF852" s="7"/>
      <c r="BH852" s="7"/>
      <c r="BI852" s="7"/>
      <c r="BJ852" s="7"/>
      <c r="BL852" s="7"/>
      <c r="BN852" s="7"/>
      <c r="BO852" s="7"/>
      <c r="BP852" s="7"/>
      <c r="BQ852" s="7"/>
      <c r="BR852" s="7"/>
    </row>
    <row r="853" spans="1:70" customFormat="1">
      <c r="A853" s="7"/>
      <c r="B853" s="230"/>
      <c r="C853" s="7"/>
      <c r="D853" s="7"/>
      <c r="E853" s="7"/>
      <c r="F853" s="7"/>
      <c r="G853" s="7"/>
      <c r="H853" s="7"/>
      <c r="I853" s="7"/>
      <c r="J853" s="7"/>
      <c r="K853" s="7"/>
      <c r="L853" s="8"/>
      <c r="M853" s="7"/>
      <c r="N853" s="149"/>
      <c r="Z853" s="7"/>
      <c r="AB853" s="7"/>
      <c r="AC853" s="7"/>
      <c r="AD853" s="7"/>
      <c r="AF853" s="7"/>
      <c r="AH853" s="7"/>
      <c r="AJ853" s="7"/>
      <c r="AK853" s="7"/>
      <c r="AL853" s="7"/>
      <c r="AN853" s="7"/>
      <c r="AO853" s="7"/>
      <c r="AP853" s="7"/>
      <c r="AR853" s="7"/>
      <c r="AT853" s="7"/>
      <c r="AV853" s="7"/>
      <c r="AX853" s="7"/>
      <c r="AZ853" s="7"/>
      <c r="BB853" s="7"/>
      <c r="BD853" s="7"/>
      <c r="BF853" s="7"/>
      <c r="BH853" s="7"/>
      <c r="BI853" s="7"/>
      <c r="BJ853" s="7"/>
      <c r="BL853" s="7"/>
      <c r="BN853" s="7"/>
      <c r="BO853" s="7"/>
      <c r="BP853" s="7"/>
      <c r="BQ853" s="7"/>
      <c r="BR853" s="7"/>
    </row>
    <row r="854" spans="1:70" customFormat="1">
      <c r="A854" s="7"/>
      <c r="B854" s="230"/>
      <c r="C854" s="7"/>
      <c r="D854" s="7"/>
      <c r="E854" s="7"/>
      <c r="F854" s="7"/>
      <c r="G854" s="7"/>
      <c r="H854" s="7"/>
      <c r="I854" s="7"/>
      <c r="J854" s="7"/>
      <c r="K854" s="7"/>
      <c r="L854" s="8"/>
      <c r="M854" s="7"/>
      <c r="N854" s="149"/>
      <c r="Z854" s="7"/>
      <c r="AB854" s="7"/>
      <c r="AC854" s="7"/>
      <c r="AD854" s="7"/>
      <c r="AF854" s="7"/>
      <c r="AH854" s="7"/>
      <c r="AJ854" s="7"/>
      <c r="AK854" s="7"/>
      <c r="AL854" s="7"/>
      <c r="AN854" s="7"/>
      <c r="AO854" s="7"/>
      <c r="AP854" s="7"/>
      <c r="AR854" s="7"/>
      <c r="AT854" s="7"/>
      <c r="AV854" s="7"/>
      <c r="AX854" s="7"/>
      <c r="AZ854" s="7"/>
      <c r="BB854" s="7"/>
      <c r="BD854" s="7"/>
      <c r="BF854" s="7"/>
      <c r="BH854" s="7"/>
      <c r="BI854" s="7"/>
      <c r="BJ854" s="7"/>
      <c r="BL854" s="7"/>
      <c r="BN854" s="7"/>
      <c r="BO854" s="7"/>
      <c r="BP854" s="7"/>
      <c r="BQ854" s="7"/>
      <c r="BR854" s="7"/>
    </row>
    <row r="855" spans="1:70" customFormat="1">
      <c r="A855" s="7"/>
      <c r="B855" s="230"/>
      <c r="C855" s="7"/>
      <c r="D855" s="7"/>
      <c r="E855" s="7"/>
      <c r="F855" s="7"/>
      <c r="G855" s="7"/>
      <c r="H855" s="7"/>
      <c r="I855" s="7"/>
      <c r="J855" s="7"/>
      <c r="K855" s="7"/>
      <c r="L855" s="8"/>
      <c r="M855" s="7"/>
      <c r="N855" s="149"/>
      <c r="Z855" s="7"/>
      <c r="AB855" s="7"/>
      <c r="AC855" s="7"/>
      <c r="AD855" s="7"/>
      <c r="AF855" s="7"/>
      <c r="AH855" s="7"/>
      <c r="AJ855" s="7"/>
      <c r="AK855" s="7"/>
      <c r="AL855" s="7"/>
      <c r="AN855" s="7"/>
      <c r="AO855" s="7"/>
      <c r="AP855" s="7"/>
      <c r="AR855" s="7"/>
      <c r="AT855" s="7"/>
      <c r="AV855" s="7"/>
      <c r="AX855" s="7"/>
      <c r="AZ855" s="7"/>
      <c r="BB855" s="7"/>
      <c r="BD855" s="7"/>
      <c r="BF855" s="7"/>
      <c r="BH855" s="7"/>
      <c r="BI855" s="7"/>
      <c r="BJ855" s="7"/>
      <c r="BL855" s="7"/>
      <c r="BN855" s="7"/>
      <c r="BO855" s="7"/>
      <c r="BP855" s="7"/>
      <c r="BQ855" s="7"/>
      <c r="BR855" s="7"/>
    </row>
    <row r="856" spans="1:70" customFormat="1">
      <c r="A856" s="7"/>
      <c r="B856" s="230"/>
      <c r="C856" s="7"/>
      <c r="D856" s="7"/>
      <c r="E856" s="7"/>
      <c r="F856" s="7"/>
      <c r="G856" s="7"/>
      <c r="H856" s="7"/>
      <c r="I856" s="7"/>
      <c r="J856" s="7"/>
      <c r="K856" s="7"/>
      <c r="L856" s="8"/>
      <c r="M856" s="7"/>
      <c r="N856" s="149"/>
      <c r="Z856" s="7"/>
      <c r="AB856" s="7"/>
      <c r="AC856" s="7"/>
      <c r="AD856" s="7"/>
      <c r="AF856" s="7"/>
      <c r="AH856" s="7"/>
      <c r="AJ856" s="7"/>
      <c r="AK856" s="7"/>
      <c r="AL856" s="7"/>
      <c r="AN856" s="7"/>
      <c r="AO856" s="7"/>
      <c r="AP856" s="7"/>
      <c r="AR856" s="7"/>
      <c r="AT856" s="7"/>
      <c r="AV856" s="7"/>
      <c r="AX856" s="7"/>
      <c r="AZ856" s="7"/>
      <c r="BB856" s="7"/>
      <c r="BD856" s="7"/>
      <c r="BF856" s="7"/>
      <c r="BH856" s="7"/>
      <c r="BI856" s="7"/>
      <c r="BJ856" s="7"/>
      <c r="BL856" s="7"/>
      <c r="BN856" s="7"/>
      <c r="BO856" s="7"/>
      <c r="BP856" s="7"/>
      <c r="BQ856" s="7"/>
      <c r="BR856" s="7"/>
    </row>
    <row r="857" spans="1:70" customFormat="1">
      <c r="A857" s="7"/>
      <c r="B857" s="230"/>
      <c r="C857" s="7"/>
      <c r="D857" s="7"/>
      <c r="E857" s="7"/>
      <c r="F857" s="7"/>
      <c r="G857" s="7"/>
      <c r="H857" s="7"/>
      <c r="I857" s="7"/>
      <c r="J857" s="7"/>
      <c r="K857" s="7"/>
      <c r="L857" s="8"/>
      <c r="M857" s="7"/>
      <c r="N857" s="149"/>
      <c r="Z857" s="7"/>
      <c r="AB857" s="7"/>
      <c r="AC857" s="7"/>
      <c r="AD857" s="7"/>
      <c r="AF857" s="7"/>
      <c r="AH857" s="7"/>
      <c r="AJ857" s="7"/>
      <c r="AK857" s="7"/>
      <c r="AL857" s="7"/>
      <c r="AN857" s="7"/>
      <c r="AO857" s="7"/>
      <c r="AP857" s="7"/>
      <c r="AR857" s="7"/>
      <c r="AT857" s="7"/>
      <c r="AV857" s="7"/>
      <c r="AX857" s="7"/>
      <c r="AZ857" s="7"/>
      <c r="BB857" s="7"/>
      <c r="BD857" s="7"/>
      <c r="BF857" s="7"/>
      <c r="BH857" s="7"/>
      <c r="BI857" s="7"/>
      <c r="BJ857" s="7"/>
      <c r="BL857" s="7"/>
      <c r="BN857" s="7"/>
      <c r="BO857" s="7"/>
      <c r="BP857" s="7"/>
      <c r="BQ857" s="7"/>
      <c r="BR857" s="7"/>
    </row>
    <row r="858" spans="1:70" customFormat="1">
      <c r="A858" s="7"/>
      <c r="B858" s="230"/>
      <c r="C858" s="7"/>
      <c r="D858" s="7"/>
      <c r="E858" s="7"/>
      <c r="F858" s="7"/>
      <c r="G858" s="7"/>
      <c r="H858" s="7"/>
      <c r="I858" s="7"/>
      <c r="J858" s="7"/>
      <c r="K858" s="7"/>
      <c r="L858" s="8"/>
      <c r="M858" s="7"/>
      <c r="N858" s="149"/>
      <c r="Z858" s="7"/>
      <c r="AB858" s="7"/>
      <c r="AC858" s="7"/>
      <c r="AD858" s="7"/>
      <c r="AF858" s="7"/>
      <c r="AH858" s="7"/>
      <c r="AJ858" s="7"/>
      <c r="AK858" s="7"/>
      <c r="AL858" s="7"/>
      <c r="AN858" s="7"/>
      <c r="AO858" s="7"/>
      <c r="AP858" s="7"/>
      <c r="AR858" s="7"/>
      <c r="AT858" s="7"/>
      <c r="AV858" s="7"/>
      <c r="AX858" s="7"/>
      <c r="AZ858" s="7"/>
      <c r="BB858" s="7"/>
      <c r="BD858" s="7"/>
      <c r="BF858" s="7"/>
      <c r="BH858" s="7"/>
      <c r="BI858" s="7"/>
      <c r="BJ858" s="7"/>
      <c r="BL858" s="7"/>
      <c r="BN858" s="7"/>
      <c r="BO858" s="7"/>
      <c r="BP858" s="7"/>
      <c r="BQ858" s="7"/>
      <c r="BR858" s="7"/>
    </row>
    <row r="859" spans="1:70" customFormat="1">
      <c r="A859" s="7"/>
      <c r="B859" s="230"/>
      <c r="C859" s="7"/>
      <c r="D859" s="7"/>
      <c r="E859" s="7"/>
      <c r="F859" s="7"/>
      <c r="G859" s="7"/>
      <c r="H859" s="7"/>
      <c r="I859" s="7"/>
      <c r="J859" s="7"/>
      <c r="K859" s="7"/>
      <c r="L859" s="8"/>
      <c r="M859" s="7"/>
      <c r="N859" s="149"/>
      <c r="Z859" s="7"/>
      <c r="AB859" s="7"/>
      <c r="AC859" s="7"/>
      <c r="AD859" s="7"/>
      <c r="AF859" s="7"/>
      <c r="AH859" s="7"/>
      <c r="AJ859" s="7"/>
      <c r="AK859" s="7"/>
      <c r="AL859" s="7"/>
      <c r="AN859" s="7"/>
      <c r="AO859" s="7"/>
      <c r="AP859" s="7"/>
      <c r="AR859" s="7"/>
      <c r="AT859" s="7"/>
      <c r="AV859" s="7"/>
      <c r="AX859" s="7"/>
      <c r="AZ859" s="7"/>
      <c r="BB859" s="7"/>
      <c r="BD859" s="7"/>
      <c r="BF859" s="7"/>
      <c r="BH859" s="7"/>
      <c r="BI859" s="7"/>
      <c r="BJ859" s="7"/>
      <c r="BL859" s="7"/>
      <c r="BN859" s="7"/>
      <c r="BO859" s="7"/>
      <c r="BP859" s="7"/>
      <c r="BQ859" s="7"/>
      <c r="BR859" s="7"/>
    </row>
    <row r="860" spans="1:70" customFormat="1">
      <c r="A860" s="7"/>
      <c r="B860" s="230"/>
      <c r="C860" s="7"/>
      <c r="D860" s="7"/>
      <c r="E860" s="7"/>
      <c r="F860" s="7"/>
      <c r="G860" s="7"/>
      <c r="H860" s="7"/>
      <c r="I860" s="7"/>
      <c r="J860" s="7"/>
      <c r="K860" s="7"/>
      <c r="L860" s="8"/>
      <c r="M860" s="7"/>
      <c r="N860" s="149"/>
      <c r="Z860" s="7"/>
      <c r="AB860" s="7"/>
      <c r="AC860" s="7"/>
      <c r="AD860" s="7"/>
      <c r="AF860" s="7"/>
      <c r="AH860" s="7"/>
      <c r="AJ860" s="7"/>
      <c r="AK860" s="7"/>
      <c r="AL860" s="7"/>
      <c r="AN860" s="7"/>
      <c r="AO860" s="7"/>
      <c r="AP860" s="7"/>
      <c r="AR860" s="7"/>
      <c r="AT860" s="7"/>
      <c r="AV860" s="7"/>
      <c r="AX860" s="7"/>
      <c r="AZ860" s="7"/>
      <c r="BB860" s="7"/>
      <c r="BD860" s="7"/>
      <c r="BF860" s="7"/>
      <c r="BH860" s="7"/>
      <c r="BI860" s="7"/>
      <c r="BJ860" s="7"/>
      <c r="BL860" s="7"/>
      <c r="BN860" s="7"/>
      <c r="BO860" s="7"/>
      <c r="BP860" s="7"/>
      <c r="BQ860" s="7"/>
      <c r="BR860" s="7"/>
    </row>
    <row r="861" spans="1:70" customFormat="1">
      <c r="A861" s="7"/>
      <c r="B861" s="230"/>
      <c r="C861" s="7"/>
      <c r="D861" s="7"/>
      <c r="E861" s="7"/>
      <c r="F861" s="7"/>
      <c r="G861" s="7"/>
      <c r="H861" s="7"/>
      <c r="I861" s="7"/>
      <c r="J861" s="7"/>
      <c r="K861" s="7"/>
      <c r="L861" s="8"/>
      <c r="M861" s="7"/>
      <c r="N861" s="149"/>
      <c r="Z861" s="7"/>
      <c r="AB861" s="7"/>
      <c r="AC861" s="7"/>
      <c r="AD861" s="7"/>
      <c r="AF861" s="7"/>
      <c r="AH861" s="7"/>
      <c r="AJ861" s="7"/>
      <c r="AK861" s="7"/>
      <c r="AL861" s="7"/>
      <c r="AN861" s="7"/>
      <c r="AO861" s="7"/>
      <c r="AP861" s="7"/>
      <c r="AR861" s="7"/>
      <c r="AT861" s="7"/>
      <c r="AV861" s="7"/>
      <c r="AX861" s="7"/>
      <c r="AZ861" s="7"/>
      <c r="BB861" s="7"/>
      <c r="BD861" s="7"/>
      <c r="BF861" s="7"/>
      <c r="BH861" s="7"/>
      <c r="BI861" s="7"/>
      <c r="BJ861" s="7"/>
      <c r="BL861" s="7"/>
      <c r="BN861" s="7"/>
      <c r="BO861" s="7"/>
      <c r="BP861" s="7"/>
      <c r="BQ861" s="7"/>
      <c r="BR861" s="7"/>
    </row>
    <row r="862" spans="1:70" customFormat="1">
      <c r="A862" s="7"/>
      <c r="B862" s="230"/>
      <c r="C862" s="7"/>
      <c r="D862" s="7"/>
      <c r="E862" s="7"/>
      <c r="F862" s="7"/>
      <c r="G862" s="7"/>
      <c r="H862" s="7"/>
      <c r="I862" s="7"/>
      <c r="J862" s="7"/>
      <c r="K862" s="7"/>
      <c r="L862" s="8"/>
      <c r="M862" s="7"/>
      <c r="N862" s="149"/>
      <c r="Z862" s="7"/>
      <c r="AB862" s="7"/>
      <c r="AC862" s="7"/>
      <c r="AD862" s="7"/>
      <c r="AF862" s="7"/>
      <c r="AH862" s="7"/>
      <c r="AJ862" s="7"/>
      <c r="AK862" s="7"/>
      <c r="AL862" s="7"/>
      <c r="AN862" s="7"/>
      <c r="AO862" s="7"/>
      <c r="AP862" s="7"/>
      <c r="AR862" s="7"/>
      <c r="AT862" s="7"/>
      <c r="AV862" s="7"/>
      <c r="AX862" s="7"/>
      <c r="AZ862" s="7"/>
      <c r="BB862" s="7"/>
      <c r="BD862" s="7"/>
      <c r="BF862" s="7"/>
      <c r="BH862" s="7"/>
      <c r="BI862" s="7"/>
      <c r="BJ862" s="7"/>
      <c r="BL862" s="7"/>
      <c r="BN862" s="7"/>
      <c r="BO862" s="7"/>
      <c r="BP862" s="7"/>
      <c r="BQ862" s="7"/>
      <c r="BR862" s="7"/>
    </row>
    <row r="863" spans="1:70" customFormat="1">
      <c r="A863" s="7"/>
      <c r="B863" s="230"/>
      <c r="C863" s="7"/>
      <c r="D863" s="7"/>
      <c r="E863" s="7"/>
      <c r="F863" s="7"/>
      <c r="G863" s="7"/>
      <c r="H863" s="7"/>
      <c r="I863" s="7"/>
      <c r="J863" s="7"/>
      <c r="K863" s="7"/>
      <c r="L863" s="8"/>
      <c r="M863" s="7"/>
      <c r="N863" s="149"/>
      <c r="Z863" s="7"/>
      <c r="AB863" s="7"/>
      <c r="AC863" s="7"/>
      <c r="AD863" s="7"/>
      <c r="AF863" s="7"/>
      <c r="AH863" s="7"/>
      <c r="AJ863" s="7"/>
      <c r="AK863" s="7"/>
      <c r="AL863" s="7"/>
      <c r="AN863" s="7"/>
      <c r="AO863" s="7"/>
      <c r="AP863" s="7"/>
      <c r="AR863" s="7"/>
      <c r="AT863" s="7"/>
      <c r="AV863" s="7"/>
      <c r="AX863" s="7"/>
      <c r="AZ863" s="7"/>
      <c r="BB863" s="7"/>
      <c r="BD863" s="7"/>
      <c r="BF863" s="7"/>
      <c r="BH863" s="7"/>
      <c r="BI863" s="7"/>
      <c r="BJ863" s="7"/>
      <c r="BL863" s="7"/>
      <c r="BN863" s="7"/>
      <c r="BO863" s="7"/>
      <c r="BP863" s="7"/>
      <c r="BQ863" s="7"/>
      <c r="BR863" s="7"/>
    </row>
    <row r="864" spans="1:70" customFormat="1">
      <c r="A864" s="7"/>
      <c r="B864" s="230"/>
      <c r="C864" s="7"/>
      <c r="D864" s="7"/>
      <c r="E864" s="7"/>
      <c r="F864" s="7"/>
      <c r="G864" s="7"/>
      <c r="H864" s="7"/>
      <c r="I864" s="7"/>
      <c r="J864" s="7"/>
      <c r="K864" s="7"/>
      <c r="L864" s="8"/>
      <c r="M864" s="7"/>
      <c r="N864" s="149"/>
      <c r="Z864" s="7"/>
      <c r="AB864" s="7"/>
      <c r="AC864" s="7"/>
      <c r="AD864" s="7"/>
      <c r="AF864" s="7"/>
      <c r="AH864" s="7"/>
      <c r="AJ864" s="7"/>
      <c r="AK864" s="7"/>
      <c r="AL864" s="7"/>
      <c r="AN864" s="7"/>
      <c r="AO864" s="7"/>
      <c r="AP864" s="7"/>
      <c r="AR864" s="7"/>
      <c r="AT864" s="7"/>
      <c r="AV864" s="7"/>
      <c r="AX864" s="7"/>
      <c r="AZ864" s="7"/>
      <c r="BB864" s="7"/>
      <c r="BD864" s="7"/>
      <c r="BF864" s="7"/>
      <c r="BH864" s="7"/>
      <c r="BI864" s="7"/>
      <c r="BJ864" s="7"/>
      <c r="BL864" s="7"/>
      <c r="BN864" s="7"/>
      <c r="BO864" s="7"/>
      <c r="BP864" s="7"/>
      <c r="BQ864" s="7"/>
      <c r="BR864" s="7"/>
    </row>
    <row r="865" spans="1:70" customFormat="1">
      <c r="A865" s="7"/>
      <c r="B865" s="230"/>
      <c r="C865" s="7"/>
      <c r="D865" s="7"/>
      <c r="E865" s="7"/>
      <c r="F865" s="7"/>
      <c r="G865" s="7"/>
      <c r="H865" s="7"/>
      <c r="I865" s="7"/>
      <c r="J865" s="7"/>
      <c r="K865" s="7"/>
      <c r="L865" s="8"/>
      <c r="M865" s="7"/>
      <c r="N865" s="149"/>
      <c r="Z865" s="7"/>
      <c r="AB865" s="7"/>
      <c r="AC865" s="7"/>
      <c r="AD865" s="7"/>
      <c r="AF865" s="7"/>
      <c r="AH865" s="7"/>
      <c r="AJ865" s="7"/>
      <c r="AK865" s="7"/>
      <c r="AL865" s="7"/>
      <c r="AN865" s="7"/>
      <c r="AO865" s="7"/>
      <c r="AP865" s="7"/>
      <c r="AR865" s="7"/>
      <c r="AT865" s="7"/>
      <c r="AV865" s="7"/>
      <c r="AX865" s="7"/>
      <c r="AZ865" s="7"/>
      <c r="BB865" s="7"/>
      <c r="BD865" s="7"/>
      <c r="BF865" s="7"/>
      <c r="BH865" s="7"/>
      <c r="BI865" s="7"/>
      <c r="BJ865" s="7"/>
      <c r="BL865" s="7"/>
      <c r="BN865" s="7"/>
      <c r="BO865" s="7"/>
      <c r="BP865" s="7"/>
      <c r="BQ865" s="7"/>
      <c r="BR865" s="7"/>
    </row>
    <row r="866" spans="1:70" customFormat="1">
      <c r="A866" s="7"/>
      <c r="B866" s="230"/>
      <c r="C866" s="7"/>
      <c r="D866" s="7"/>
      <c r="E866" s="7"/>
      <c r="F866" s="7"/>
      <c r="G866" s="7"/>
      <c r="H866" s="7"/>
      <c r="I866" s="7"/>
      <c r="J866" s="7"/>
      <c r="K866" s="7"/>
      <c r="L866" s="8"/>
      <c r="M866" s="7"/>
      <c r="N866" s="149"/>
      <c r="Z866" s="7"/>
      <c r="AB866" s="7"/>
      <c r="AC866" s="7"/>
      <c r="AD866" s="7"/>
      <c r="AF866" s="7"/>
      <c r="AH866" s="7"/>
      <c r="AJ866" s="7"/>
      <c r="AK866" s="7"/>
      <c r="AL866" s="7"/>
      <c r="AN866" s="7"/>
      <c r="AO866" s="7"/>
      <c r="AP866" s="7"/>
      <c r="AR866" s="7"/>
      <c r="AT866" s="7"/>
      <c r="AV866" s="7"/>
      <c r="AX866" s="7"/>
      <c r="AZ866" s="7"/>
      <c r="BB866" s="7"/>
      <c r="BD866" s="7"/>
      <c r="BF866" s="7"/>
      <c r="BH866" s="7"/>
      <c r="BI866" s="7"/>
      <c r="BJ866" s="7"/>
      <c r="BL866" s="7"/>
      <c r="BN866" s="7"/>
      <c r="BO866" s="7"/>
      <c r="BP866" s="7"/>
      <c r="BQ866" s="7"/>
      <c r="BR866" s="7"/>
    </row>
    <row r="867" spans="1:70" customFormat="1">
      <c r="A867" s="7"/>
      <c r="B867" s="230"/>
      <c r="C867" s="7"/>
      <c r="D867" s="7"/>
      <c r="E867" s="7"/>
      <c r="F867" s="7"/>
      <c r="G867" s="7"/>
      <c r="H867" s="7"/>
      <c r="I867" s="7"/>
      <c r="J867" s="7"/>
      <c r="K867" s="7"/>
      <c r="L867" s="8"/>
      <c r="M867" s="7"/>
      <c r="N867" s="149"/>
      <c r="Z867" s="7"/>
      <c r="AB867" s="7"/>
      <c r="AC867" s="7"/>
      <c r="AD867" s="7"/>
      <c r="AF867" s="7"/>
      <c r="AH867" s="7"/>
      <c r="AJ867" s="7"/>
      <c r="AK867" s="7"/>
      <c r="AL867" s="7"/>
      <c r="AN867" s="7"/>
      <c r="AO867" s="7"/>
      <c r="AP867" s="7"/>
      <c r="AR867" s="7"/>
      <c r="AT867" s="7"/>
      <c r="AV867" s="7"/>
      <c r="AX867" s="7"/>
      <c r="AZ867" s="7"/>
      <c r="BB867" s="7"/>
      <c r="BD867" s="7"/>
      <c r="BF867" s="7"/>
      <c r="BH867" s="7"/>
      <c r="BI867" s="7"/>
      <c r="BJ867" s="7"/>
      <c r="BL867" s="7"/>
      <c r="BN867" s="7"/>
      <c r="BO867" s="7"/>
      <c r="BP867" s="7"/>
      <c r="BQ867" s="7"/>
      <c r="BR867" s="7"/>
    </row>
    <row r="868" spans="1:70" customFormat="1">
      <c r="A868" s="7"/>
      <c r="B868" s="230"/>
      <c r="C868" s="7"/>
      <c r="D868" s="7"/>
      <c r="E868" s="7"/>
      <c r="F868" s="7"/>
      <c r="G868" s="7"/>
      <c r="H868" s="7"/>
      <c r="I868" s="7"/>
      <c r="J868" s="7"/>
      <c r="K868" s="7"/>
      <c r="L868" s="8"/>
      <c r="M868" s="7"/>
      <c r="N868" s="149"/>
      <c r="Z868" s="7"/>
      <c r="AB868" s="7"/>
      <c r="AC868" s="7"/>
      <c r="AD868" s="7"/>
      <c r="AF868" s="7"/>
      <c r="AH868" s="7"/>
      <c r="AJ868" s="7"/>
      <c r="AK868" s="7"/>
      <c r="AL868" s="7"/>
      <c r="AN868" s="7"/>
      <c r="AO868" s="7"/>
      <c r="AP868" s="7"/>
      <c r="AR868" s="7"/>
      <c r="AT868" s="7"/>
      <c r="AV868" s="7"/>
      <c r="AX868" s="7"/>
      <c r="AZ868" s="7"/>
      <c r="BB868" s="7"/>
      <c r="BD868" s="7"/>
      <c r="BF868" s="7"/>
      <c r="BH868" s="7"/>
      <c r="BI868" s="7"/>
      <c r="BJ868" s="7"/>
      <c r="BL868" s="7"/>
      <c r="BN868" s="7"/>
      <c r="BO868" s="7"/>
      <c r="BP868" s="7"/>
      <c r="BQ868" s="7"/>
      <c r="BR868" s="7"/>
    </row>
    <row r="869" spans="1:70" customFormat="1">
      <c r="A869" s="7"/>
      <c r="B869" s="230"/>
      <c r="C869" s="7"/>
      <c r="D869" s="7"/>
      <c r="E869" s="7"/>
      <c r="F869" s="7"/>
      <c r="G869" s="7"/>
      <c r="H869" s="7"/>
      <c r="I869" s="7"/>
      <c r="J869" s="7"/>
      <c r="K869" s="7"/>
      <c r="L869" s="8"/>
      <c r="M869" s="7"/>
      <c r="N869" s="149"/>
      <c r="Z869" s="7"/>
      <c r="AB869" s="7"/>
      <c r="AC869" s="7"/>
      <c r="AD869" s="7"/>
      <c r="AF869" s="7"/>
      <c r="AH869" s="7"/>
      <c r="AJ869" s="7"/>
      <c r="AK869" s="7"/>
      <c r="AL869" s="7"/>
      <c r="AN869" s="7"/>
      <c r="AO869" s="7"/>
      <c r="AP869" s="7"/>
      <c r="AR869" s="7"/>
      <c r="AT869" s="7"/>
      <c r="AV869" s="7"/>
      <c r="AX869" s="7"/>
      <c r="AZ869" s="7"/>
      <c r="BB869" s="7"/>
      <c r="BD869" s="7"/>
      <c r="BF869" s="7"/>
      <c r="BH869" s="7"/>
      <c r="BI869" s="7"/>
      <c r="BJ869" s="7"/>
      <c r="BL869" s="7"/>
      <c r="BN869" s="7"/>
      <c r="BO869" s="7"/>
      <c r="BP869" s="7"/>
      <c r="BQ869" s="7"/>
      <c r="BR869" s="7"/>
    </row>
    <row r="870" spans="1:70" customFormat="1">
      <c r="A870" s="7"/>
      <c r="B870" s="230"/>
      <c r="C870" s="7"/>
      <c r="D870" s="7"/>
      <c r="E870" s="7"/>
      <c r="F870" s="7"/>
      <c r="G870" s="7"/>
      <c r="H870" s="7"/>
      <c r="I870" s="7"/>
      <c r="J870" s="7"/>
      <c r="K870" s="7"/>
      <c r="L870" s="8"/>
      <c r="M870" s="7"/>
      <c r="N870" s="149"/>
      <c r="Z870" s="7"/>
      <c r="AB870" s="7"/>
      <c r="AC870" s="7"/>
      <c r="AD870" s="7"/>
      <c r="AF870" s="7"/>
      <c r="AH870" s="7"/>
      <c r="AJ870" s="7"/>
      <c r="AK870" s="7"/>
      <c r="AL870" s="7"/>
      <c r="AN870" s="7"/>
      <c r="AO870" s="7"/>
      <c r="AP870" s="7"/>
      <c r="AR870" s="7"/>
      <c r="AT870" s="7"/>
      <c r="AV870" s="7"/>
      <c r="AX870" s="7"/>
      <c r="AZ870" s="7"/>
      <c r="BB870" s="7"/>
      <c r="BD870" s="7"/>
      <c r="BF870" s="7"/>
      <c r="BH870" s="7"/>
      <c r="BI870" s="7"/>
      <c r="BJ870" s="7"/>
      <c r="BL870" s="7"/>
      <c r="BN870" s="7"/>
      <c r="BO870" s="7"/>
      <c r="BP870" s="7"/>
      <c r="BQ870" s="7"/>
      <c r="BR870" s="7"/>
    </row>
    <row r="871" spans="1:70" customFormat="1">
      <c r="A871" s="7"/>
      <c r="B871" s="230"/>
      <c r="C871" s="7"/>
      <c r="D871" s="7"/>
      <c r="E871" s="7"/>
      <c r="F871" s="7"/>
      <c r="G871" s="7"/>
      <c r="H871" s="7"/>
      <c r="I871" s="7"/>
      <c r="J871" s="7"/>
      <c r="K871" s="7"/>
      <c r="L871" s="8"/>
      <c r="M871" s="7"/>
      <c r="N871" s="149"/>
      <c r="Z871" s="7"/>
      <c r="AB871" s="7"/>
      <c r="AC871" s="7"/>
      <c r="AD871" s="7"/>
      <c r="AF871" s="7"/>
      <c r="AH871" s="7"/>
      <c r="AJ871" s="7"/>
      <c r="AK871" s="7"/>
      <c r="AL871" s="7"/>
      <c r="AN871" s="7"/>
      <c r="AO871" s="7"/>
      <c r="AP871" s="7"/>
      <c r="AR871" s="7"/>
      <c r="AT871" s="7"/>
      <c r="AV871" s="7"/>
      <c r="AX871" s="7"/>
      <c r="AZ871" s="7"/>
      <c r="BB871" s="7"/>
      <c r="BD871" s="7"/>
      <c r="BF871" s="7"/>
      <c r="BH871" s="7"/>
      <c r="BI871" s="7"/>
      <c r="BJ871" s="7"/>
      <c r="BL871" s="7"/>
      <c r="BN871" s="7"/>
      <c r="BO871" s="7"/>
      <c r="BP871" s="7"/>
      <c r="BQ871" s="7"/>
      <c r="BR871" s="7"/>
    </row>
    <row r="872" spans="1:70" customFormat="1">
      <c r="A872" s="7"/>
      <c r="B872" s="230"/>
      <c r="C872" s="7"/>
      <c r="D872" s="7"/>
      <c r="E872" s="7"/>
      <c r="F872" s="7"/>
      <c r="G872" s="7"/>
      <c r="H872" s="7"/>
      <c r="I872" s="7"/>
      <c r="J872" s="7"/>
      <c r="K872" s="7"/>
      <c r="L872" s="8"/>
      <c r="M872" s="7"/>
      <c r="N872" s="149"/>
      <c r="Z872" s="7"/>
      <c r="AB872" s="7"/>
      <c r="AC872" s="7"/>
      <c r="AD872" s="7"/>
      <c r="AF872" s="7"/>
      <c r="AH872" s="7"/>
      <c r="AJ872" s="7"/>
      <c r="AK872" s="7"/>
      <c r="AL872" s="7"/>
      <c r="AN872" s="7"/>
      <c r="AO872" s="7"/>
      <c r="AP872" s="7"/>
      <c r="AR872" s="7"/>
      <c r="AT872" s="7"/>
      <c r="AV872" s="7"/>
      <c r="AX872" s="7"/>
      <c r="AZ872" s="7"/>
      <c r="BB872" s="7"/>
      <c r="BD872" s="7"/>
      <c r="BF872" s="7"/>
      <c r="BH872" s="7"/>
      <c r="BI872" s="7"/>
      <c r="BJ872" s="7"/>
      <c r="BL872" s="7"/>
      <c r="BN872" s="7"/>
      <c r="BO872" s="7"/>
      <c r="BP872" s="7"/>
      <c r="BQ872" s="7"/>
      <c r="BR872" s="7"/>
    </row>
    <row r="873" spans="1:70" customFormat="1">
      <c r="A873" s="7"/>
      <c r="B873" s="230"/>
      <c r="C873" s="7"/>
      <c r="D873" s="7"/>
      <c r="E873" s="7"/>
      <c r="F873" s="7"/>
      <c r="G873" s="7"/>
      <c r="H873" s="7"/>
      <c r="I873" s="7"/>
      <c r="J873" s="7"/>
      <c r="K873" s="7"/>
      <c r="L873" s="8"/>
      <c r="M873" s="7"/>
      <c r="N873" s="149"/>
      <c r="Z873" s="7"/>
      <c r="AB873" s="7"/>
      <c r="AC873" s="7"/>
      <c r="AD873" s="7"/>
      <c r="AF873" s="7"/>
      <c r="AH873" s="7"/>
      <c r="AJ873" s="7"/>
      <c r="AK873" s="7"/>
      <c r="AL873" s="7"/>
      <c r="AN873" s="7"/>
      <c r="AO873" s="7"/>
      <c r="AP873" s="7"/>
      <c r="AR873" s="7"/>
      <c r="AT873" s="7"/>
      <c r="AV873" s="7"/>
      <c r="AX873" s="7"/>
      <c r="AZ873" s="7"/>
      <c r="BB873" s="7"/>
      <c r="BD873" s="7"/>
      <c r="BF873" s="7"/>
      <c r="BH873" s="7"/>
      <c r="BI873" s="7"/>
      <c r="BJ873" s="7"/>
      <c r="BL873" s="7"/>
      <c r="BN873" s="7"/>
      <c r="BO873" s="7"/>
      <c r="BP873" s="7"/>
      <c r="BQ873" s="7"/>
      <c r="BR873" s="7"/>
    </row>
    <row r="874" spans="1:70" customFormat="1">
      <c r="A874" s="7"/>
      <c r="B874" s="230"/>
      <c r="C874" s="7"/>
      <c r="D874" s="7"/>
      <c r="E874" s="7"/>
      <c r="F874" s="7"/>
      <c r="G874" s="7"/>
      <c r="H874" s="7"/>
      <c r="I874" s="7"/>
      <c r="J874" s="7"/>
      <c r="K874" s="7"/>
      <c r="L874" s="8"/>
      <c r="M874" s="7"/>
      <c r="N874" s="149"/>
      <c r="Z874" s="7"/>
      <c r="AB874" s="7"/>
      <c r="AC874" s="7"/>
      <c r="AD874" s="7"/>
      <c r="AF874" s="7"/>
      <c r="AH874" s="7"/>
      <c r="AJ874" s="7"/>
      <c r="AK874" s="7"/>
      <c r="AL874" s="7"/>
      <c r="AN874" s="7"/>
      <c r="AO874" s="7"/>
      <c r="AP874" s="7"/>
      <c r="AR874" s="7"/>
      <c r="AT874" s="7"/>
      <c r="AV874" s="7"/>
      <c r="AX874" s="7"/>
      <c r="AZ874" s="7"/>
      <c r="BB874" s="7"/>
      <c r="BD874" s="7"/>
      <c r="BF874" s="7"/>
      <c r="BH874" s="7"/>
      <c r="BI874" s="7"/>
      <c r="BJ874" s="7"/>
      <c r="BL874" s="7"/>
      <c r="BN874" s="7"/>
      <c r="BO874" s="7"/>
      <c r="BP874" s="7"/>
      <c r="BQ874" s="7"/>
      <c r="BR874" s="7"/>
    </row>
    <row r="875" spans="1:70" customFormat="1">
      <c r="A875" s="7"/>
      <c r="B875" s="230"/>
      <c r="C875" s="7"/>
      <c r="D875" s="7"/>
      <c r="E875" s="7"/>
      <c r="F875" s="7"/>
      <c r="G875" s="7"/>
      <c r="H875" s="7"/>
      <c r="I875" s="7"/>
      <c r="J875" s="7"/>
      <c r="K875" s="7"/>
      <c r="L875" s="8"/>
      <c r="M875" s="7"/>
      <c r="N875" s="149"/>
      <c r="Z875" s="7"/>
      <c r="AB875" s="7"/>
      <c r="AC875" s="7"/>
      <c r="AD875" s="7"/>
      <c r="AF875" s="7"/>
      <c r="AH875" s="7"/>
      <c r="AJ875" s="7"/>
      <c r="AK875" s="7"/>
      <c r="AL875" s="7"/>
      <c r="AN875" s="7"/>
      <c r="AO875" s="7"/>
      <c r="AP875" s="7"/>
      <c r="AR875" s="7"/>
      <c r="AT875" s="7"/>
      <c r="AV875" s="7"/>
      <c r="AX875" s="7"/>
      <c r="AZ875" s="7"/>
      <c r="BB875" s="7"/>
      <c r="BD875" s="7"/>
      <c r="BF875" s="7"/>
      <c r="BH875" s="7"/>
      <c r="BI875" s="7"/>
      <c r="BJ875" s="7"/>
      <c r="BL875" s="7"/>
      <c r="BN875" s="7"/>
      <c r="BO875" s="7"/>
      <c r="BP875" s="7"/>
      <c r="BQ875" s="7"/>
      <c r="BR875" s="7"/>
    </row>
    <row r="876" spans="1:70" customFormat="1">
      <c r="A876" s="7"/>
      <c r="B876" s="230"/>
      <c r="C876" s="7"/>
      <c r="D876" s="7"/>
      <c r="E876" s="7"/>
      <c r="F876" s="7"/>
      <c r="G876" s="7"/>
      <c r="H876" s="7"/>
      <c r="I876" s="7"/>
      <c r="J876" s="7"/>
      <c r="K876" s="7"/>
      <c r="L876" s="8"/>
      <c r="M876" s="7"/>
      <c r="N876" s="149"/>
      <c r="Z876" s="7"/>
      <c r="AB876" s="7"/>
      <c r="AC876" s="7"/>
      <c r="AD876" s="7"/>
      <c r="AF876" s="7"/>
      <c r="AH876" s="7"/>
      <c r="AJ876" s="7"/>
      <c r="AK876" s="7"/>
      <c r="AL876" s="7"/>
      <c r="AN876" s="7"/>
      <c r="AO876" s="7"/>
      <c r="AP876" s="7"/>
      <c r="AR876" s="7"/>
      <c r="AT876" s="7"/>
      <c r="AV876" s="7"/>
      <c r="AX876" s="7"/>
      <c r="AZ876" s="7"/>
      <c r="BB876" s="7"/>
      <c r="BD876" s="7"/>
      <c r="BF876" s="7"/>
      <c r="BH876" s="7"/>
      <c r="BI876" s="7"/>
      <c r="BJ876" s="7"/>
      <c r="BL876" s="7"/>
      <c r="BN876" s="7"/>
      <c r="BO876" s="7"/>
      <c r="BP876" s="7"/>
      <c r="BQ876" s="7"/>
      <c r="BR876" s="7"/>
    </row>
    <row r="877" spans="1:70" customFormat="1">
      <c r="A877" s="7"/>
      <c r="B877" s="230"/>
      <c r="C877" s="7"/>
      <c r="D877" s="7"/>
      <c r="E877" s="7"/>
      <c r="F877" s="7"/>
      <c r="G877" s="7"/>
      <c r="H877" s="7"/>
      <c r="I877" s="7"/>
      <c r="J877" s="7"/>
      <c r="K877" s="7"/>
      <c r="L877" s="8"/>
      <c r="M877" s="7"/>
      <c r="N877" s="149"/>
      <c r="Z877" s="7"/>
      <c r="AB877" s="7"/>
      <c r="AC877" s="7"/>
      <c r="AD877" s="7"/>
      <c r="AF877" s="7"/>
      <c r="AH877" s="7"/>
      <c r="AJ877" s="7"/>
      <c r="AK877" s="7"/>
      <c r="AL877" s="7"/>
      <c r="AN877" s="7"/>
      <c r="AO877" s="7"/>
      <c r="AP877" s="7"/>
      <c r="AR877" s="7"/>
      <c r="AT877" s="7"/>
      <c r="AV877" s="7"/>
      <c r="AX877" s="7"/>
      <c r="AZ877" s="7"/>
      <c r="BB877" s="7"/>
      <c r="BD877" s="7"/>
      <c r="BF877" s="7"/>
      <c r="BH877" s="7"/>
      <c r="BI877" s="7"/>
      <c r="BJ877" s="7"/>
      <c r="BL877" s="7"/>
      <c r="BN877" s="7"/>
      <c r="BO877" s="7"/>
      <c r="BP877" s="7"/>
      <c r="BQ877" s="7"/>
      <c r="BR877" s="7"/>
    </row>
    <row r="878" spans="1:70" customFormat="1">
      <c r="A878" s="7"/>
      <c r="B878" s="230"/>
      <c r="C878" s="7"/>
      <c r="D878" s="7"/>
      <c r="E878" s="7"/>
      <c r="F878" s="7"/>
      <c r="G878" s="7"/>
      <c r="H878" s="7"/>
      <c r="I878" s="7"/>
      <c r="J878" s="7"/>
      <c r="K878" s="7"/>
      <c r="L878" s="8"/>
      <c r="M878" s="7"/>
      <c r="N878" s="149"/>
      <c r="Z878" s="7"/>
      <c r="AB878" s="7"/>
      <c r="AC878" s="7"/>
      <c r="AD878" s="7"/>
      <c r="AF878" s="7"/>
      <c r="AH878" s="7"/>
      <c r="AJ878" s="7"/>
      <c r="AK878" s="7"/>
      <c r="AL878" s="7"/>
      <c r="AN878" s="7"/>
      <c r="AO878" s="7"/>
      <c r="AP878" s="7"/>
      <c r="AR878" s="7"/>
      <c r="AT878" s="7"/>
      <c r="AV878" s="7"/>
      <c r="AX878" s="7"/>
      <c r="AZ878" s="7"/>
      <c r="BB878" s="7"/>
      <c r="BD878" s="7"/>
      <c r="BF878" s="7"/>
      <c r="BH878" s="7"/>
      <c r="BI878" s="7"/>
      <c r="BJ878" s="7"/>
      <c r="BL878" s="7"/>
      <c r="BN878" s="7"/>
      <c r="BO878" s="7"/>
      <c r="BP878" s="7"/>
      <c r="BQ878" s="7"/>
      <c r="BR878" s="7"/>
    </row>
    <row r="879" spans="1:70" customFormat="1">
      <c r="A879" s="7"/>
      <c r="B879" s="230"/>
      <c r="C879" s="7"/>
      <c r="D879" s="7"/>
      <c r="E879" s="7"/>
      <c r="F879" s="7"/>
      <c r="G879" s="7"/>
      <c r="H879" s="7"/>
      <c r="I879" s="7"/>
      <c r="J879" s="7"/>
      <c r="K879" s="7"/>
      <c r="L879" s="8"/>
      <c r="M879" s="7"/>
      <c r="N879" s="149"/>
      <c r="Z879" s="7"/>
      <c r="AB879" s="7"/>
      <c r="AC879" s="7"/>
      <c r="AD879" s="7"/>
      <c r="AF879" s="7"/>
      <c r="AH879" s="7"/>
      <c r="AJ879" s="7"/>
      <c r="AK879" s="7"/>
      <c r="AL879" s="7"/>
      <c r="AN879" s="7"/>
      <c r="AO879" s="7"/>
      <c r="AP879" s="7"/>
      <c r="AR879" s="7"/>
      <c r="AT879" s="7"/>
      <c r="AV879" s="7"/>
      <c r="AX879" s="7"/>
      <c r="AZ879" s="7"/>
      <c r="BB879" s="7"/>
      <c r="BD879" s="7"/>
      <c r="BF879" s="7"/>
      <c r="BH879" s="7"/>
      <c r="BI879" s="7"/>
      <c r="BJ879" s="7"/>
      <c r="BL879" s="7"/>
      <c r="BN879" s="7"/>
      <c r="BO879" s="7"/>
      <c r="BP879" s="7"/>
      <c r="BQ879" s="7"/>
      <c r="BR879" s="7"/>
    </row>
    <row r="880" spans="1:70" customFormat="1">
      <c r="A880" s="7"/>
      <c r="B880" s="230"/>
      <c r="C880" s="7"/>
      <c r="D880" s="7"/>
      <c r="E880" s="7"/>
      <c r="F880" s="7"/>
      <c r="G880" s="7"/>
      <c r="H880" s="7"/>
      <c r="I880" s="7"/>
      <c r="J880" s="7"/>
      <c r="K880" s="7"/>
      <c r="L880" s="8"/>
      <c r="M880" s="7"/>
      <c r="N880" s="149"/>
      <c r="Z880" s="7"/>
      <c r="AB880" s="7"/>
      <c r="AC880" s="7"/>
      <c r="AD880" s="7"/>
      <c r="AF880" s="7"/>
      <c r="AH880" s="7"/>
      <c r="AJ880" s="7"/>
      <c r="AK880" s="7"/>
      <c r="AL880" s="7"/>
      <c r="AN880" s="7"/>
      <c r="AO880" s="7"/>
      <c r="AP880" s="7"/>
      <c r="AR880" s="7"/>
      <c r="AT880" s="7"/>
      <c r="AV880" s="7"/>
      <c r="AX880" s="7"/>
      <c r="AZ880" s="7"/>
      <c r="BB880" s="7"/>
      <c r="BD880" s="7"/>
      <c r="BF880" s="7"/>
      <c r="BH880" s="7"/>
      <c r="BI880" s="7"/>
      <c r="BJ880" s="7"/>
      <c r="BL880" s="7"/>
      <c r="BN880" s="7"/>
      <c r="BO880" s="7"/>
      <c r="BP880" s="7"/>
      <c r="BQ880" s="7"/>
      <c r="BR880" s="7"/>
    </row>
    <row r="881" spans="1:70" customFormat="1">
      <c r="A881" s="7"/>
      <c r="B881" s="230"/>
      <c r="C881" s="7"/>
      <c r="D881" s="7"/>
      <c r="E881" s="7"/>
      <c r="F881" s="7"/>
      <c r="G881" s="7"/>
      <c r="H881" s="7"/>
      <c r="I881" s="7"/>
      <c r="J881" s="7"/>
      <c r="K881" s="7"/>
      <c r="L881" s="8"/>
      <c r="M881" s="7"/>
      <c r="N881" s="149"/>
      <c r="Z881" s="7"/>
      <c r="AB881" s="7"/>
      <c r="AC881" s="7"/>
      <c r="AD881" s="7"/>
      <c r="AF881" s="7"/>
      <c r="AH881" s="7"/>
      <c r="AJ881" s="7"/>
      <c r="AK881" s="7"/>
      <c r="AL881" s="7"/>
      <c r="AN881" s="7"/>
      <c r="AO881" s="7"/>
      <c r="AP881" s="7"/>
      <c r="AR881" s="7"/>
      <c r="AT881" s="7"/>
      <c r="AV881" s="7"/>
      <c r="AX881" s="7"/>
      <c r="AZ881" s="7"/>
      <c r="BB881" s="7"/>
      <c r="BD881" s="7"/>
      <c r="BF881" s="7"/>
      <c r="BH881" s="7"/>
      <c r="BI881" s="7"/>
      <c r="BJ881" s="7"/>
      <c r="BL881" s="7"/>
      <c r="BN881" s="7"/>
      <c r="BO881" s="7"/>
      <c r="BP881" s="7"/>
      <c r="BQ881" s="7"/>
      <c r="BR881" s="7"/>
    </row>
    <row r="882" spans="1:70" customFormat="1">
      <c r="A882" s="7"/>
      <c r="B882" s="230"/>
      <c r="C882" s="7"/>
      <c r="D882" s="7"/>
      <c r="E882" s="7"/>
      <c r="F882" s="7"/>
      <c r="G882" s="7"/>
      <c r="H882" s="7"/>
      <c r="I882" s="7"/>
      <c r="J882" s="7"/>
      <c r="K882" s="7"/>
      <c r="L882" s="8"/>
      <c r="M882" s="7"/>
      <c r="N882" s="149"/>
      <c r="Z882" s="7"/>
      <c r="AB882" s="7"/>
      <c r="AC882" s="7"/>
      <c r="AD882" s="7"/>
      <c r="AF882" s="7"/>
      <c r="AH882" s="7"/>
      <c r="AJ882" s="7"/>
      <c r="AK882" s="7"/>
      <c r="AL882" s="7"/>
      <c r="AN882" s="7"/>
      <c r="AO882" s="7"/>
      <c r="AP882" s="7"/>
      <c r="AR882" s="7"/>
      <c r="AT882" s="7"/>
      <c r="AV882" s="7"/>
      <c r="AX882" s="7"/>
      <c r="AZ882" s="7"/>
      <c r="BB882" s="7"/>
      <c r="BD882" s="7"/>
      <c r="BF882" s="7"/>
      <c r="BH882" s="7"/>
      <c r="BI882" s="7"/>
      <c r="BJ882" s="7"/>
      <c r="BL882" s="7"/>
      <c r="BN882" s="7"/>
      <c r="BO882" s="7"/>
      <c r="BP882" s="7"/>
      <c r="BQ882" s="7"/>
      <c r="BR882" s="7"/>
    </row>
    <row r="883" spans="1:70" customFormat="1">
      <c r="A883" s="7"/>
      <c r="B883" s="230"/>
      <c r="C883" s="7"/>
      <c r="D883" s="7"/>
      <c r="E883" s="7"/>
      <c r="F883" s="7"/>
      <c r="G883" s="7"/>
      <c r="H883" s="7"/>
      <c r="I883" s="7"/>
      <c r="J883" s="7"/>
      <c r="K883" s="7"/>
      <c r="L883" s="8"/>
      <c r="M883" s="7"/>
      <c r="N883" s="149"/>
      <c r="Z883" s="7"/>
      <c r="AB883" s="7"/>
      <c r="AC883" s="7"/>
      <c r="AD883" s="7"/>
      <c r="AF883" s="7"/>
      <c r="AH883" s="7"/>
      <c r="AJ883" s="7"/>
      <c r="AK883" s="7"/>
      <c r="AL883" s="7"/>
      <c r="AN883" s="7"/>
      <c r="AO883" s="7"/>
      <c r="AP883" s="7"/>
      <c r="AR883" s="7"/>
      <c r="AT883" s="7"/>
      <c r="AV883" s="7"/>
      <c r="AX883" s="7"/>
      <c r="AZ883" s="7"/>
      <c r="BB883" s="7"/>
      <c r="BD883" s="7"/>
      <c r="BF883" s="7"/>
      <c r="BH883" s="7"/>
      <c r="BI883" s="7"/>
      <c r="BJ883" s="7"/>
      <c r="BL883" s="7"/>
      <c r="BN883" s="7"/>
      <c r="BO883" s="7"/>
      <c r="BP883" s="7"/>
      <c r="BQ883" s="7"/>
      <c r="BR883" s="7"/>
    </row>
    <row r="884" spans="1:70" customFormat="1">
      <c r="A884" s="7"/>
      <c r="B884" s="230"/>
      <c r="C884" s="7"/>
      <c r="D884" s="7"/>
      <c r="E884" s="7"/>
      <c r="F884" s="7"/>
      <c r="G884" s="7"/>
      <c r="H884" s="7"/>
      <c r="I884" s="7"/>
      <c r="J884" s="7"/>
      <c r="K884" s="7"/>
      <c r="L884" s="8"/>
      <c r="M884" s="7"/>
      <c r="N884" s="149"/>
      <c r="Z884" s="7"/>
      <c r="AB884" s="7"/>
      <c r="AC884" s="7"/>
      <c r="AD884" s="7"/>
      <c r="AF884" s="7"/>
      <c r="AH884" s="7"/>
      <c r="AJ884" s="7"/>
      <c r="AK884" s="7"/>
      <c r="AL884" s="7"/>
      <c r="AN884" s="7"/>
      <c r="AO884" s="7"/>
      <c r="AP884" s="7"/>
      <c r="AR884" s="7"/>
      <c r="AT884" s="7"/>
      <c r="AV884" s="7"/>
      <c r="AX884" s="7"/>
      <c r="AZ884" s="7"/>
      <c r="BB884" s="7"/>
      <c r="BD884" s="7"/>
      <c r="BF884" s="7"/>
      <c r="BH884" s="7"/>
      <c r="BI884" s="7"/>
      <c r="BJ884" s="7"/>
      <c r="BL884" s="7"/>
      <c r="BN884" s="7"/>
      <c r="BO884" s="7"/>
      <c r="BP884" s="7"/>
      <c r="BQ884" s="7"/>
      <c r="BR884" s="7"/>
    </row>
    <row r="885" spans="1:70" customFormat="1">
      <c r="A885" s="7"/>
      <c r="B885" s="230"/>
      <c r="C885" s="7"/>
      <c r="D885" s="7"/>
      <c r="E885" s="7"/>
      <c r="F885" s="7"/>
      <c r="G885" s="7"/>
      <c r="H885" s="7"/>
      <c r="I885" s="7"/>
      <c r="J885" s="7"/>
      <c r="K885" s="7"/>
      <c r="L885" s="8"/>
      <c r="M885" s="7"/>
      <c r="N885" s="149"/>
      <c r="Z885" s="7"/>
      <c r="AB885" s="7"/>
      <c r="AC885" s="7"/>
      <c r="AD885" s="7"/>
      <c r="AF885" s="7"/>
      <c r="AH885" s="7"/>
      <c r="AJ885" s="7"/>
      <c r="AK885" s="7"/>
      <c r="AL885" s="7"/>
      <c r="AN885" s="7"/>
      <c r="AO885" s="7"/>
      <c r="AP885" s="7"/>
      <c r="AR885" s="7"/>
      <c r="AT885" s="7"/>
      <c r="AV885" s="7"/>
      <c r="AX885" s="7"/>
      <c r="AZ885" s="7"/>
      <c r="BB885" s="7"/>
      <c r="BD885" s="7"/>
      <c r="BF885" s="7"/>
      <c r="BH885" s="7"/>
      <c r="BI885" s="7"/>
      <c r="BJ885" s="7"/>
      <c r="BL885" s="7"/>
      <c r="BN885" s="7"/>
      <c r="BO885" s="7"/>
      <c r="BP885" s="7"/>
      <c r="BQ885" s="7"/>
      <c r="BR885" s="7"/>
    </row>
    <row r="886" spans="1:70" customFormat="1">
      <c r="A886" s="7"/>
      <c r="B886" s="230"/>
      <c r="C886" s="7"/>
      <c r="D886" s="7"/>
      <c r="E886" s="7"/>
      <c r="F886" s="7"/>
      <c r="G886" s="7"/>
      <c r="H886" s="7"/>
      <c r="I886" s="7"/>
      <c r="J886" s="7"/>
      <c r="K886" s="7"/>
      <c r="L886" s="8"/>
      <c r="M886" s="7"/>
      <c r="N886" s="149"/>
      <c r="Z886" s="7"/>
      <c r="AB886" s="7"/>
      <c r="AC886" s="7"/>
      <c r="AD886" s="7"/>
      <c r="AF886" s="7"/>
      <c r="AH886" s="7"/>
      <c r="AJ886" s="7"/>
      <c r="AK886" s="7"/>
      <c r="AL886" s="7"/>
      <c r="AN886" s="7"/>
      <c r="AO886" s="7"/>
      <c r="AP886" s="7"/>
      <c r="AR886" s="7"/>
      <c r="AT886" s="7"/>
      <c r="AV886" s="7"/>
      <c r="AX886" s="7"/>
      <c r="AZ886" s="7"/>
      <c r="BB886" s="7"/>
      <c r="BD886" s="7"/>
      <c r="BF886" s="7"/>
      <c r="BH886" s="7"/>
      <c r="BI886" s="7"/>
      <c r="BJ886" s="7"/>
      <c r="BL886" s="7"/>
      <c r="BN886" s="7"/>
      <c r="BO886" s="7"/>
      <c r="BP886" s="7"/>
      <c r="BQ886" s="7"/>
      <c r="BR886" s="7"/>
    </row>
    <row r="887" spans="1:70" customFormat="1">
      <c r="A887" s="7"/>
      <c r="B887" s="230"/>
      <c r="C887" s="7"/>
      <c r="D887" s="7"/>
      <c r="E887" s="7"/>
      <c r="F887" s="7"/>
      <c r="G887" s="7"/>
      <c r="H887" s="7"/>
      <c r="I887" s="7"/>
      <c r="J887" s="7"/>
      <c r="K887" s="7"/>
      <c r="L887" s="8"/>
      <c r="M887" s="7"/>
      <c r="N887" s="149"/>
      <c r="Z887" s="7"/>
      <c r="AB887" s="7"/>
      <c r="AC887" s="7"/>
      <c r="AD887" s="7"/>
      <c r="AF887" s="7"/>
      <c r="AH887" s="7"/>
      <c r="AJ887" s="7"/>
      <c r="AK887" s="7"/>
      <c r="AL887" s="7"/>
      <c r="AN887" s="7"/>
      <c r="AO887" s="7"/>
      <c r="AP887" s="7"/>
      <c r="AR887" s="7"/>
      <c r="AT887" s="7"/>
      <c r="AV887" s="7"/>
      <c r="AX887" s="7"/>
      <c r="AZ887" s="7"/>
      <c r="BB887" s="7"/>
      <c r="BD887" s="7"/>
      <c r="BF887" s="7"/>
      <c r="BH887" s="7"/>
      <c r="BI887" s="7"/>
      <c r="BJ887" s="7"/>
      <c r="BL887" s="7"/>
      <c r="BN887" s="7"/>
      <c r="BO887" s="7"/>
      <c r="BP887" s="7"/>
      <c r="BQ887" s="7"/>
      <c r="BR887" s="7"/>
    </row>
    <row r="888" spans="1:70" customFormat="1">
      <c r="A888" s="7"/>
      <c r="B888" s="230"/>
      <c r="C888" s="7"/>
      <c r="D888" s="7"/>
      <c r="E888" s="7"/>
      <c r="F888" s="7"/>
      <c r="G888" s="7"/>
      <c r="H888" s="7"/>
      <c r="I888" s="7"/>
      <c r="J888" s="7"/>
      <c r="K888" s="7"/>
      <c r="L888" s="8"/>
      <c r="M888" s="7"/>
      <c r="N888" s="149"/>
      <c r="Z888" s="7"/>
      <c r="AB888" s="7"/>
      <c r="AC888" s="7"/>
      <c r="AD888" s="7"/>
      <c r="AF888" s="7"/>
      <c r="AH888" s="7"/>
      <c r="AJ888" s="7"/>
      <c r="AK888" s="7"/>
      <c r="AL888" s="7"/>
      <c r="AN888" s="7"/>
      <c r="AO888" s="7"/>
      <c r="AP888" s="7"/>
      <c r="AR888" s="7"/>
      <c r="AT888" s="7"/>
      <c r="AV888" s="7"/>
      <c r="AX888" s="7"/>
      <c r="AZ888" s="7"/>
      <c r="BB888" s="7"/>
      <c r="BD888" s="7"/>
      <c r="BF888" s="7"/>
      <c r="BH888" s="7"/>
      <c r="BI888" s="7"/>
      <c r="BJ888" s="7"/>
      <c r="BL888" s="7"/>
      <c r="BN888" s="7"/>
      <c r="BO888" s="7"/>
      <c r="BP888" s="7"/>
      <c r="BQ888" s="7"/>
      <c r="BR888" s="7"/>
    </row>
    <row r="889" spans="1:70" customFormat="1">
      <c r="A889" s="7"/>
      <c r="B889" s="230"/>
      <c r="C889" s="7"/>
      <c r="D889" s="7"/>
      <c r="E889" s="7"/>
      <c r="F889" s="7"/>
      <c r="G889" s="7"/>
      <c r="H889" s="7"/>
      <c r="I889" s="7"/>
      <c r="J889" s="7"/>
      <c r="K889" s="7"/>
      <c r="L889" s="8"/>
      <c r="M889" s="7"/>
      <c r="N889" s="149"/>
      <c r="Z889" s="7"/>
      <c r="AB889" s="7"/>
      <c r="AC889" s="7"/>
      <c r="AD889" s="7"/>
      <c r="AF889" s="7"/>
      <c r="AH889" s="7"/>
      <c r="AJ889" s="7"/>
      <c r="AK889" s="7"/>
      <c r="AL889" s="7"/>
      <c r="AN889" s="7"/>
      <c r="AO889" s="7"/>
      <c r="AP889" s="7"/>
      <c r="AR889" s="7"/>
      <c r="AT889" s="7"/>
      <c r="AV889" s="7"/>
      <c r="AX889" s="7"/>
      <c r="AZ889" s="7"/>
      <c r="BB889" s="7"/>
      <c r="BD889" s="7"/>
      <c r="BF889" s="7"/>
      <c r="BH889" s="7"/>
      <c r="BI889" s="7"/>
      <c r="BJ889" s="7"/>
      <c r="BL889" s="7"/>
      <c r="BN889" s="7"/>
      <c r="BO889" s="7"/>
      <c r="BP889" s="7"/>
      <c r="BQ889" s="7"/>
      <c r="BR889" s="7"/>
    </row>
    <row r="890" spans="1:70" customFormat="1">
      <c r="A890" s="7"/>
      <c r="B890" s="230"/>
      <c r="C890" s="7"/>
      <c r="D890" s="7"/>
      <c r="E890" s="7"/>
      <c r="F890" s="7"/>
      <c r="G890" s="7"/>
      <c r="H890" s="7"/>
      <c r="I890" s="7"/>
      <c r="J890" s="7"/>
      <c r="K890" s="7"/>
      <c r="L890" s="8"/>
      <c r="M890" s="7"/>
      <c r="N890" s="149"/>
      <c r="Z890" s="7"/>
      <c r="AB890" s="7"/>
      <c r="AC890" s="7"/>
      <c r="AD890" s="7"/>
      <c r="AF890" s="7"/>
      <c r="AH890" s="7"/>
      <c r="AJ890" s="7"/>
      <c r="AK890" s="7"/>
      <c r="AL890" s="7"/>
      <c r="AN890" s="7"/>
      <c r="AO890" s="7"/>
      <c r="AP890" s="7"/>
      <c r="AR890" s="7"/>
      <c r="AT890" s="7"/>
      <c r="AV890" s="7"/>
      <c r="AX890" s="7"/>
      <c r="AZ890" s="7"/>
      <c r="BB890" s="7"/>
      <c r="BD890" s="7"/>
      <c r="BF890" s="7"/>
      <c r="BH890" s="7"/>
      <c r="BI890" s="7"/>
      <c r="BJ890" s="7"/>
      <c r="BL890" s="7"/>
      <c r="BN890" s="7"/>
      <c r="BO890" s="7"/>
      <c r="BP890" s="7"/>
      <c r="BQ890" s="7"/>
      <c r="BR890" s="7"/>
    </row>
    <row r="891" spans="1:70" customFormat="1">
      <c r="A891" s="7"/>
      <c r="B891" s="230"/>
      <c r="C891" s="7"/>
      <c r="D891" s="7"/>
      <c r="E891" s="7"/>
      <c r="F891" s="7"/>
      <c r="G891" s="7"/>
      <c r="H891" s="7"/>
      <c r="I891" s="7"/>
      <c r="J891" s="7"/>
      <c r="K891" s="7"/>
      <c r="L891" s="8"/>
      <c r="M891" s="7"/>
      <c r="N891" s="149"/>
      <c r="Z891" s="7"/>
      <c r="AB891" s="7"/>
      <c r="AC891" s="7"/>
      <c r="AD891" s="7"/>
      <c r="AF891" s="7"/>
      <c r="AH891" s="7"/>
      <c r="AJ891" s="7"/>
      <c r="AK891" s="7"/>
      <c r="AL891" s="7"/>
      <c r="AN891" s="7"/>
      <c r="AO891" s="7"/>
      <c r="AP891" s="7"/>
      <c r="AR891" s="7"/>
      <c r="AT891" s="7"/>
      <c r="AV891" s="7"/>
      <c r="AX891" s="7"/>
      <c r="AZ891" s="7"/>
      <c r="BB891" s="7"/>
      <c r="BD891" s="7"/>
      <c r="BF891" s="7"/>
      <c r="BH891" s="7"/>
      <c r="BI891" s="7"/>
      <c r="BJ891" s="7"/>
      <c r="BL891" s="7"/>
      <c r="BN891" s="7"/>
      <c r="BO891" s="7"/>
      <c r="BP891" s="7"/>
      <c r="BQ891" s="7"/>
      <c r="BR891" s="7"/>
    </row>
    <row r="892" spans="1:70" customFormat="1">
      <c r="A892" s="7"/>
      <c r="B892" s="230"/>
      <c r="C892" s="7"/>
      <c r="D892" s="7"/>
      <c r="E892" s="7"/>
      <c r="F892" s="7"/>
      <c r="G892" s="7"/>
      <c r="H892" s="7"/>
      <c r="I892" s="7"/>
      <c r="J892" s="7"/>
      <c r="K892" s="7"/>
      <c r="L892" s="8"/>
      <c r="M892" s="7"/>
      <c r="N892" s="149"/>
      <c r="Z892" s="7"/>
      <c r="AB892" s="7"/>
      <c r="AC892" s="7"/>
      <c r="AD892" s="7"/>
      <c r="AF892" s="7"/>
      <c r="AH892" s="7"/>
      <c r="AJ892" s="7"/>
      <c r="AK892" s="7"/>
      <c r="AL892" s="7"/>
      <c r="AN892" s="7"/>
      <c r="AO892" s="7"/>
      <c r="AP892" s="7"/>
      <c r="AR892" s="7"/>
      <c r="AT892" s="7"/>
      <c r="AV892" s="7"/>
      <c r="AX892" s="7"/>
      <c r="AZ892" s="7"/>
      <c r="BB892" s="7"/>
      <c r="BD892" s="7"/>
      <c r="BF892" s="7"/>
      <c r="BH892" s="7"/>
      <c r="BI892" s="7"/>
      <c r="BJ892" s="7"/>
      <c r="BL892" s="7"/>
      <c r="BN892" s="7"/>
      <c r="BO892" s="7"/>
      <c r="BP892" s="7"/>
      <c r="BQ892" s="7"/>
      <c r="BR892" s="7"/>
    </row>
    <row r="893" spans="1:70" customFormat="1">
      <c r="A893" s="7"/>
      <c r="B893" s="230"/>
      <c r="C893" s="7"/>
      <c r="D893" s="7"/>
      <c r="E893" s="7"/>
      <c r="F893" s="7"/>
      <c r="G893" s="7"/>
      <c r="H893" s="7"/>
      <c r="I893" s="7"/>
      <c r="J893" s="7"/>
      <c r="K893" s="7"/>
      <c r="L893" s="8"/>
      <c r="M893" s="7"/>
      <c r="N893" s="149"/>
      <c r="Z893" s="7"/>
      <c r="AB893" s="7"/>
      <c r="AC893" s="7"/>
      <c r="AD893" s="7"/>
      <c r="AF893" s="7"/>
      <c r="AH893" s="7"/>
      <c r="AJ893" s="7"/>
      <c r="AK893" s="7"/>
      <c r="AL893" s="7"/>
      <c r="AN893" s="7"/>
      <c r="AO893" s="7"/>
      <c r="AP893" s="7"/>
      <c r="AR893" s="7"/>
      <c r="AT893" s="7"/>
      <c r="AV893" s="7"/>
      <c r="AX893" s="7"/>
      <c r="AZ893" s="7"/>
      <c r="BB893" s="7"/>
      <c r="BD893" s="7"/>
      <c r="BF893" s="7"/>
      <c r="BH893" s="7"/>
      <c r="BI893" s="7"/>
      <c r="BJ893" s="7"/>
      <c r="BL893" s="7"/>
      <c r="BN893" s="7"/>
      <c r="BO893" s="7"/>
      <c r="BP893" s="7"/>
      <c r="BQ893" s="7"/>
      <c r="BR893" s="7"/>
    </row>
    <row r="894" spans="1:70" customFormat="1">
      <c r="A894" s="7"/>
      <c r="B894" s="230"/>
      <c r="C894" s="7"/>
      <c r="D894" s="7"/>
      <c r="E894" s="7"/>
      <c r="F894" s="7"/>
      <c r="G894" s="7"/>
      <c r="H894" s="7"/>
      <c r="I894" s="7"/>
      <c r="J894" s="7"/>
      <c r="K894" s="7"/>
      <c r="L894" s="8"/>
      <c r="M894" s="7"/>
      <c r="N894" s="149"/>
      <c r="Z894" s="7"/>
      <c r="AB894" s="7"/>
      <c r="AC894" s="7"/>
      <c r="AD894" s="7"/>
      <c r="AF894" s="7"/>
      <c r="AH894" s="7"/>
      <c r="AJ894" s="7"/>
      <c r="AK894" s="7"/>
      <c r="AL894" s="7"/>
      <c r="AN894" s="7"/>
      <c r="AO894" s="7"/>
      <c r="AP894" s="7"/>
      <c r="AR894" s="7"/>
      <c r="AT894" s="7"/>
      <c r="AV894" s="7"/>
      <c r="AX894" s="7"/>
      <c r="AZ894" s="7"/>
      <c r="BB894" s="7"/>
      <c r="BD894" s="7"/>
      <c r="BF894" s="7"/>
      <c r="BH894" s="7"/>
      <c r="BI894" s="7"/>
      <c r="BJ894" s="7"/>
      <c r="BL894" s="7"/>
      <c r="BN894" s="7"/>
      <c r="BO894" s="7"/>
      <c r="BP894" s="7"/>
      <c r="BQ894" s="7"/>
      <c r="BR894" s="7"/>
    </row>
    <row r="895" spans="1:70" customFormat="1">
      <c r="A895" s="7"/>
      <c r="B895" s="230"/>
      <c r="C895" s="7"/>
      <c r="D895" s="7"/>
      <c r="E895" s="7"/>
      <c r="F895" s="7"/>
      <c r="G895" s="7"/>
      <c r="H895" s="7"/>
      <c r="I895" s="7"/>
      <c r="J895" s="7"/>
      <c r="K895" s="7"/>
      <c r="L895" s="8"/>
      <c r="M895" s="7"/>
      <c r="N895" s="149"/>
      <c r="Z895" s="7"/>
      <c r="AB895" s="7"/>
      <c r="AC895" s="7"/>
      <c r="AD895" s="7"/>
      <c r="AF895" s="7"/>
      <c r="AH895" s="7"/>
      <c r="AJ895" s="7"/>
      <c r="AK895" s="7"/>
      <c r="AL895" s="7"/>
      <c r="AN895" s="7"/>
      <c r="AO895" s="7"/>
      <c r="AP895" s="7"/>
      <c r="AR895" s="7"/>
      <c r="AT895" s="7"/>
      <c r="AV895" s="7"/>
      <c r="AX895" s="7"/>
      <c r="AZ895" s="7"/>
      <c r="BB895" s="7"/>
      <c r="BD895" s="7"/>
      <c r="BF895" s="7"/>
      <c r="BH895" s="7"/>
      <c r="BI895" s="7"/>
      <c r="BJ895" s="7"/>
      <c r="BL895" s="7"/>
      <c r="BN895" s="7"/>
      <c r="BO895" s="7"/>
      <c r="BP895" s="7"/>
      <c r="BQ895" s="7"/>
      <c r="BR895" s="7"/>
    </row>
    <row r="896" spans="1:70" customFormat="1">
      <c r="A896" s="7"/>
      <c r="B896" s="230"/>
      <c r="C896" s="7"/>
      <c r="D896" s="7"/>
      <c r="E896" s="7"/>
      <c r="F896" s="7"/>
      <c r="G896" s="7"/>
      <c r="H896" s="7"/>
      <c r="I896" s="7"/>
      <c r="J896" s="7"/>
      <c r="K896" s="7"/>
      <c r="L896" s="8"/>
      <c r="M896" s="7"/>
      <c r="N896" s="149"/>
      <c r="Z896" s="7"/>
      <c r="AB896" s="7"/>
      <c r="AC896" s="7"/>
      <c r="AD896" s="7"/>
      <c r="AF896" s="7"/>
      <c r="AH896" s="7"/>
      <c r="AJ896" s="7"/>
      <c r="AK896" s="7"/>
      <c r="AL896" s="7"/>
      <c r="AN896" s="7"/>
      <c r="AO896" s="7"/>
      <c r="AP896" s="7"/>
      <c r="AR896" s="7"/>
      <c r="AT896" s="7"/>
      <c r="AV896" s="7"/>
      <c r="AX896" s="7"/>
      <c r="AZ896" s="7"/>
      <c r="BB896" s="7"/>
      <c r="BD896" s="7"/>
      <c r="BF896" s="7"/>
      <c r="BH896" s="7"/>
      <c r="BI896" s="7"/>
      <c r="BJ896" s="7"/>
      <c r="BL896" s="7"/>
      <c r="BN896" s="7"/>
      <c r="BO896" s="7"/>
      <c r="BP896" s="7"/>
      <c r="BQ896" s="7"/>
      <c r="BR896" s="7"/>
    </row>
    <row r="897" spans="1:70" customFormat="1">
      <c r="A897" s="7"/>
      <c r="B897" s="230"/>
      <c r="C897" s="7"/>
      <c r="D897" s="7"/>
      <c r="E897" s="7"/>
      <c r="F897" s="7"/>
      <c r="G897" s="7"/>
      <c r="H897" s="7"/>
      <c r="I897" s="7"/>
      <c r="J897" s="7"/>
      <c r="K897" s="7"/>
      <c r="L897" s="8"/>
      <c r="M897" s="7"/>
      <c r="N897" s="149"/>
      <c r="Z897" s="7"/>
      <c r="AB897" s="7"/>
      <c r="AC897" s="7"/>
      <c r="AD897" s="7"/>
      <c r="AF897" s="7"/>
      <c r="AH897" s="7"/>
      <c r="AJ897" s="7"/>
      <c r="AK897" s="7"/>
      <c r="AL897" s="7"/>
      <c r="AN897" s="7"/>
      <c r="AO897" s="7"/>
      <c r="AP897" s="7"/>
      <c r="AR897" s="7"/>
      <c r="AT897" s="7"/>
      <c r="AV897" s="7"/>
      <c r="AX897" s="7"/>
      <c r="AZ897" s="7"/>
      <c r="BB897" s="7"/>
      <c r="BD897" s="7"/>
      <c r="BF897" s="7"/>
      <c r="BH897" s="7"/>
      <c r="BI897" s="7"/>
      <c r="BJ897" s="7"/>
      <c r="BL897" s="7"/>
      <c r="BN897" s="7"/>
      <c r="BO897" s="7"/>
      <c r="BP897" s="7"/>
      <c r="BQ897" s="7"/>
      <c r="BR897" s="7"/>
    </row>
    <row r="898" spans="1:70" customFormat="1">
      <c r="A898" s="7"/>
      <c r="B898" s="230"/>
      <c r="C898" s="7"/>
      <c r="D898" s="7"/>
      <c r="E898" s="7"/>
      <c r="F898" s="7"/>
      <c r="G898" s="7"/>
      <c r="H898" s="7"/>
      <c r="I898" s="7"/>
      <c r="J898" s="7"/>
      <c r="K898" s="7"/>
      <c r="L898" s="8"/>
      <c r="M898" s="7"/>
      <c r="N898" s="149"/>
      <c r="Z898" s="7"/>
      <c r="AB898" s="7"/>
      <c r="AC898" s="7"/>
      <c r="AD898" s="7"/>
      <c r="AF898" s="7"/>
      <c r="AH898" s="7"/>
      <c r="AJ898" s="7"/>
      <c r="AK898" s="7"/>
      <c r="AL898" s="7"/>
      <c r="AN898" s="7"/>
      <c r="AO898" s="7"/>
      <c r="AP898" s="7"/>
      <c r="AR898" s="7"/>
      <c r="AT898" s="7"/>
      <c r="AV898" s="7"/>
      <c r="AX898" s="7"/>
      <c r="AZ898" s="7"/>
      <c r="BB898" s="7"/>
      <c r="BD898" s="7"/>
      <c r="BF898" s="7"/>
      <c r="BH898" s="7"/>
      <c r="BI898" s="7"/>
      <c r="BJ898" s="7"/>
      <c r="BL898" s="7"/>
      <c r="BN898" s="7"/>
      <c r="BO898" s="7"/>
      <c r="BP898" s="7"/>
      <c r="BQ898" s="7"/>
      <c r="BR898" s="7"/>
    </row>
    <row r="899" spans="1:70" customFormat="1">
      <c r="A899" s="7"/>
      <c r="B899" s="230"/>
      <c r="C899" s="7"/>
      <c r="D899" s="7"/>
      <c r="E899" s="7"/>
      <c r="F899" s="7"/>
      <c r="G899" s="7"/>
      <c r="H899" s="7"/>
      <c r="I899" s="7"/>
      <c r="J899" s="7"/>
      <c r="K899" s="7"/>
      <c r="L899" s="8"/>
      <c r="M899" s="7"/>
      <c r="N899" s="149"/>
      <c r="Z899" s="7"/>
      <c r="AB899" s="7"/>
      <c r="AC899" s="7"/>
      <c r="AD899" s="7"/>
      <c r="AF899" s="7"/>
      <c r="AH899" s="7"/>
      <c r="AJ899" s="7"/>
      <c r="AK899" s="7"/>
      <c r="AL899" s="7"/>
      <c r="AN899" s="7"/>
      <c r="AO899" s="7"/>
      <c r="AP899" s="7"/>
      <c r="AR899" s="7"/>
      <c r="AT899" s="7"/>
      <c r="AV899" s="7"/>
      <c r="AX899" s="7"/>
      <c r="AZ899" s="7"/>
      <c r="BB899" s="7"/>
      <c r="BD899" s="7"/>
      <c r="BF899" s="7"/>
      <c r="BH899" s="7"/>
      <c r="BI899" s="7"/>
      <c r="BJ899" s="7"/>
      <c r="BL899" s="7"/>
      <c r="BN899" s="7"/>
      <c r="BO899" s="7"/>
      <c r="BP899" s="7"/>
      <c r="BQ899" s="7"/>
      <c r="BR899" s="7"/>
    </row>
    <row r="900" spans="1:70" customFormat="1">
      <c r="A900" s="7"/>
      <c r="B900" s="230"/>
      <c r="C900" s="7"/>
      <c r="D900" s="7"/>
      <c r="E900" s="7"/>
      <c r="F900" s="7"/>
      <c r="G900" s="7"/>
      <c r="H900" s="7"/>
      <c r="I900" s="7"/>
      <c r="J900" s="7"/>
      <c r="K900" s="7"/>
      <c r="L900" s="8"/>
      <c r="M900" s="7"/>
      <c r="N900" s="149"/>
      <c r="Z900" s="7"/>
      <c r="AB900" s="7"/>
      <c r="AC900" s="7"/>
      <c r="AD900" s="7"/>
      <c r="AF900" s="7"/>
      <c r="AH900" s="7"/>
      <c r="AJ900" s="7"/>
      <c r="AK900" s="7"/>
      <c r="AL900" s="7"/>
      <c r="AN900" s="7"/>
      <c r="AO900" s="7"/>
      <c r="AP900" s="7"/>
      <c r="AR900" s="7"/>
      <c r="AT900" s="7"/>
      <c r="AV900" s="7"/>
      <c r="AX900" s="7"/>
      <c r="AZ900" s="7"/>
      <c r="BB900" s="7"/>
      <c r="BD900" s="7"/>
      <c r="BF900" s="7"/>
      <c r="BH900" s="7"/>
      <c r="BI900" s="7"/>
      <c r="BJ900" s="7"/>
      <c r="BL900" s="7"/>
      <c r="BN900" s="7"/>
      <c r="BO900" s="7"/>
      <c r="BP900" s="7"/>
      <c r="BQ900" s="7"/>
      <c r="BR900" s="7"/>
    </row>
    <row r="901" spans="1:70" customFormat="1">
      <c r="A901" s="7"/>
      <c r="B901" s="230"/>
      <c r="C901" s="7"/>
      <c r="D901" s="7"/>
      <c r="E901" s="7"/>
      <c r="F901" s="7"/>
      <c r="G901" s="7"/>
      <c r="H901" s="7"/>
      <c r="I901" s="7"/>
      <c r="J901" s="7"/>
      <c r="K901" s="7"/>
      <c r="L901" s="8"/>
      <c r="M901" s="7"/>
      <c r="N901" s="149"/>
      <c r="Z901" s="7"/>
      <c r="AB901" s="7"/>
      <c r="AC901" s="7"/>
      <c r="AD901" s="7"/>
      <c r="AF901" s="7"/>
      <c r="AH901" s="7"/>
      <c r="AJ901" s="7"/>
      <c r="AK901" s="7"/>
      <c r="AL901" s="7"/>
      <c r="AN901" s="7"/>
      <c r="AO901" s="7"/>
      <c r="AP901" s="7"/>
      <c r="AR901" s="7"/>
      <c r="AT901" s="7"/>
      <c r="AV901" s="7"/>
      <c r="AX901" s="7"/>
      <c r="AZ901" s="7"/>
      <c r="BB901" s="7"/>
      <c r="BD901" s="7"/>
      <c r="BF901" s="7"/>
      <c r="BH901" s="7"/>
      <c r="BI901" s="7"/>
      <c r="BJ901" s="7"/>
      <c r="BL901" s="7"/>
      <c r="BN901" s="7"/>
      <c r="BO901" s="7"/>
      <c r="BP901" s="7"/>
      <c r="BQ901" s="7"/>
      <c r="BR901" s="7"/>
    </row>
    <row r="902" spans="1:70" customFormat="1">
      <c r="A902" s="7"/>
      <c r="B902" s="230"/>
      <c r="C902" s="7"/>
      <c r="D902" s="7"/>
      <c r="E902" s="7"/>
      <c r="F902" s="7"/>
      <c r="G902" s="7"/>
      <c r="H902" s="7"/>
      <c r="I902" s="7"/>
      <c r="J902" s="7"/>
      <c r="K902" s="7"/>
      <c r="L902" s="8"/>
      <c r="M902" s="7"/>
      <c r="N902" s="149"/>
      <c r="Z902" s="7"/>
      <c r="AB902" s="7"/>
      <c r="AC902" s="7"/>
      <c r="AD902" s="7"/>
      <c r="AF902" s="7"/>
      <c r="AH902" s="7"/>
      <c r="AJ902" s="7"/>
      <c r="AK902" s="7"/>
      <c r="AL902" s="7"/>
      <c r="AN902" s="7"/>
      <c r="AO902" s="7"/>
      <c r="AP902" s="7"/>
      <c r="AR902" s="7"/>
      <c r="AT902" s="7"/>
      <c r="AV902" s="7"/>
      <c r="AX902" s="7"/>
      <c r="AZ902" s="7"/>
      <c r="BB902" s="7"/>
      <c r="BD902" s="7"/>
      <c r="BF902" s="7"/>
      <c r="BH902" s="7"/>
      <c r="BI902" s="7"/>
      <c r="BJ902" s="7"/>
      <c r="BL902" s="7"/>
      <c r="BN902" s="7"/>
      <c r="BO902" s="7"/>
      <c r="BP902" s="7"/>
      <c r="BQ902" s="7"/>
      <c r="BR902" s="7"/>
    </row>
    <row r="903" spans="1:70" customFormat="1">
      <c r="A903" s="7"/>
      <c r="B903" s="230"/>
      <c r="C903" s="7"/>
      <c r="D903" s="7"/>
      <c r="E903" s="7"/>
      <c r="F903" s="7"/>
      <c r="G903" s="7"/>
      <c r="H903" s="7"/>
      <c r="I903" s="7"/>
      <c r="J903" s="7"/>
      <c r="K903" s="7"/>
      <c r="L903" s="8"/>
      <c r="M903" s="7"/>
      <c r="N903" s="149"/>
      <c r="Z903" s="7"/>
      <c r="AB903" s="7"/>
      <c r="AC903" s="7"/>
      <c r="AD903" s="7"/>
      <c r="AF903" s="7"/>
      <c r="AH903" s="7"/>
      <c r="AJ903" s="7"/>
      <c r="AK903" s="7"/>
      <c r="AL903" s="7"/>
      <c r="AN903" s="7"/>
      <c r="AO903" s="7"/>
      <c r="AP903" s="7"/>
      <c r="AR903" s="7"/>
      <c r="AT903" s="7"/>
      <c r="AV903" s="7"/>
      <c r="AX903" s="7"/>
      <c r="AZ903" s="7"/>
      <c r="BB903" s="7"/>
      <c r="BD903" s="7"/>
      <c r="BF903" s="7"/>
      <c r="BH903" s="7"/>
      <c r="BI903" s="7"/>
      <c r="BJ903" s="7"/>
      <c r="BL903" s="7"/>
      <c r="BN903" s="7"/>
      <c r="BO903" s="7"/>
      <c r="BP903" s="7"/>
      <c r="BQ903" s="7"/>
      <c r="BR903" s="7"/>
    </row>
    <row r="904" spans="1:70" customFormat="1">
      <c r="A904" s="7"/>
      <c r="B904" s="230"/>
      <c r="C904" s="7"/>
      <c r="D904" s="7"/>
      <c r="E904" s="7"/>
      <c r="F904" s="7"/>
      <c r="G904" s="7"/>
      <c r="H904" s="7"/>
      <c r="I904" s="7"/>
      <c r="J904" s="7"/>
      <c r="K904" s="7"/>
      <c r="L904" s="8"/>
      <c r="M904" s="7"/>
      <c r="N904" s="149"/>
      <c r="Z904" s="7"/>
      <c r="AB904" s="7"/>
      <c r="AC904" s="7"/>
      <c r="AD904" s="7"/>
      <c r="AF904" s="7"/>
      <c r="AH904" s="7"/>
      <c r="AJ904" s="7"/>
      <c r="AK904" s="7"/>
      <c r="AL904" s="7"/>
      <c r="AN904" s="7"/>
      <c r="AO904" s="7"/>
      <c r="AP904" s="7"/>
      <c r="AR904" s="7"/>
      <c r="AT904" s="7"/>
      <c r="AV904" s="7"/>
      <c r="AX904" s="7"/>
      <c r="AZ904" s="7"/>
      <c r="BB904" s="7"/>
      <c r="BD904" s="7"/>
      <c r="BF904" s="7"/>
      <c r="BH904" s="7"/>
      <c r="BI904" s="7"/>
      <c r="BJ904" s="7"/>
      <c r="BL904" s="7"/>
      <c r="BN904" s="7"/>
      <c r="BO904" s="7"/>
      <c r="BP904" s="7"/>
      <c r="BQ904" s="7"/>
      <c r="BR904" s="7"/>
    </row>
    <row r="905" spans="1:70" customFormat="1">
      <c r="A905" s="7"/>
      <c r="B905" s="230"/>
      <c r="C905" s="7"/>
      <c r="D905" s="7"/>
      <c r="E905" s="7"/>
      <c r="F905" s="7"/>
      <c r="G905" s="7"/>
      <c r="H905" s="7"/>
      <c r="I905" s="7"/>
      <c r="J905" s="7"/>
      <c r="K905" s="7"/>
      <c r="L905" s="8"/>
      <c r="M905" s="7"/>
      <c r="N905" s="149"/>
      <c r="Z905" s="7"/>
      <c r="AB905" s="7"/>
      <c r="AC905" s="7"/>
      <c r="AD905" s="7"/>
      <c r="AF905" s="7"/>
      <c r="AH905" s="7"/>
      <c r="AJ905" s="7"/>
      <c r="AK905" s="7"/>
      <c r="AL905" s="7"/>
      <c r="AN905" s="7"/>
      <c r="AO905" s="7"/>
      <c r="AP905" s="7"/>
      <c r="AR905" s="7"/>
      <c r="AT905" s="7"/>
      <c r="AV905" s="7"/>
      <c r="AX905" s="7"/>
      <c r="AZ905" s="7"/>
      <c r="BB905" s="7"/>
      <c r="BD905" s="7"/>
      <c r="BF905" s="7"/>
      <c r="BH905" s="7"/>
      <c r="BI905" s="7"/>
      <c r="BJ905" s="7"/>
      <c r="BL905" s="7"/>
      <c r="BN905" s="7"/>
      <c r="BO905" s="7"/>
      <c r="BP905" s="7"/>
      <c r="BQ905" s="7"/>
      <c r="BR905" s="7"/>
    </row>
    <row r="906" spans="1:70" customFormat="1">
      <c r="A906" s="7"/>
      <c r="B906" s="230"/>
      <c r="C906" s="7"/>
      <c r="D906" s="7"/>
      <c r="E906" s="7"/>
      <c r="F906" s="7"/>
      <c r="G906" s="7"/>
      <c r="H906" s="7"/>
      <c r="I906" s="7"/>
      <c r="J906" s="7"/>
      <c r="K906" s="7"/>
      <c r="L906" s="8"/>
      <c r="M906" s="7"/>
      <c r="N906" s="149"/>
      <c r="Z906" s="7"/>
      <c r="AB906" s="7"/>
      <c r="AC906" s="7"/>
      <c r="AD906" s="7"/>
      <c r="AF906" s="7"/>
      <c r="AH906" s="7"/>
      <c r="AJ906" s="7"/>
      <c r="AK906" s="7"/>
      <c r="AL906" s="7"/>
      <c r="AN906" s="7"/>
      <c r="AO906" s="7"/>
      <c r="AP906" s="7"/>
      <c r="AR906" s="7"/>
      <c r="AT906" s="7"/>
      <c r="AV906" s="7"/>
      <c r="AX906" s="7"/>
      <c r="AZ906" s="7"/>
      <c r="BB906" s="7"/>
      <c r="BD906" s="7"/>
      <c r="BF906" s="7"/>
      <c r="BH906" s="7"/>
      <c r="BI906" s="7"/>
      <c r="BJ906" s="7"/>
      <c r="BL906" s="7"/>
      <c r="BN906" s="7"/>
      <c r="BO906" s="7"/>
      <c r="BP906" s="7"/>
      <c r="BQ906" s="7"/>
      <c r="BR906" s="7"/>
    </row>
    <row r="907" spans="1:70" customFormat="1">
      <c r="A907" s="7"/>
      <c r="B907" s="230"/>
      <c r="C907" s="7"/>
      <c r="D907" s="7"/>
      <c r="E907" s="7"/>
      <c r="F907" s="7"/>
      <c r="G907" s="7"/>
      <c r="H907" s="7"/>
      <c r="I907" s="7"/>
      <c r="J907" s="7"/>
      <c r="K907" s="7"/>
      <c r="L907" s="8"/>
      <c r="M907" s="7"/>
      <c r="N907" s="149"/>
      <c r="Z907" s="7"/>
      <c r="AB907" s="7"/>
      <c r="AC907" s="7"/>
      <c r="AD907" s="7"/>
      <c r="AF907" s="7"/>
      <c r="AH907" s="7"/>
      <c r="AJ907" s="7"/>
      <c r="AK907" s="7"/>
      <c r="AL907" s="7"/>
      <c r="AN907" s="7"/>
      <c r="AO907" s="7"/>
      <c r="AP907" s="7"/>
      <c r="AR907" s="7"/>
      <c r="AT907" s="7"/>
      <c r="AV907" s="7"/>
      <c r="AX907" s="7"/>
      <c r="AZ907" s="7"/>
      <c r="BB907" s="7"/>
      <c r="BD907" s="7"/>
      <c r="BF907" s="7"/>
      <c r="BH907" s="7"/>
      <c r="BI907" s="7"/>
      <c r="BJ907" s="7"/>
      <c r="BL907" s="7"/>
      <c r="BN907" s="7"/>
      <c r="BO907" s="7"/>
      <c r="BP907" s="7"/>
      <c r="BQ907" s="7"/>
      <c r="BR907" s="7"/>
    </row>
    <row r="908" spans="1:70" customFormat="1">
      <c r="A908" s="7"/>
      <c r="B908" s="230"/>
      <c r="C908" s="7"/>
      <c r="D908" s="7"/>
      <c r="E908" s="7"/>
      <c r="F908" s="7"/>
      <c r="G908" s="7"/>
      <c r="H908" s="7"/>
      <c r="I908" s="7"/>
      <c r="J908" s="7"/>
      <c r="K908" s="7"/>
      <c r="L908" s="8"/>
      <c r="M908" s="7"/>
      <c r="N908" s="149"/>
      <c r="Z908" s="7"/>
      <c r="AB908" s="7"/>
      <c r="AC908" s="7"/>
      <c r="AD908" s="7"/>
      <c r="AF908" s="7"/>
      <c r="AH908" s="7"/>
      <c r="AJ908" s="7"/>
      <c r="AK908" s="7"/>
      <c r="AL908" s="7"/>
      <c r="AN908" s="7"/>
      <c r="AO908" s="7"/>
      <c r="AP908" s="7"/>
      <c r="AR908" s="7"/>
      <c r="AT908" s="7"/>
      <c r="AV908" s="7"/>
      <c r="AX908" s="7"/>
      <c r="AZ908" s="7"/>
      <c r="BB908" s="7"/>
      <c r="BD908" s="7"/>
      <c r="BF908" s="7"/>
      <c r="BH908" s="7"/>
      <c r="BI908" s="7"/>
      <c r="BJ908" s="7"/>
      <c r="BL908" s="7"/>
      <c r="BN908" s="7"/>
      <c r="BO908" s="7"/>
      <c r="BP908" s="7"/>
      <c r="BQ908" s="7"/>
      <c r="BR908" s="7"/>
    </row>
    <row r="909" spans="1:70" customFormat="1">
      <c r="A909" s="7"/>
      <c r="B909" s="230"/>
      <c r="C909" s="7"/>
      <c r="D909" s="7"/>
      <c r="E909" s="7"/>
      <c r="F909" s="7"/>
      <c r="G909" s="7"/>
      <c r="H909" s="7"/>
      <c r="I909" s="7"/>
      <c r="J909" s="7"/>
      <c r="K909" s="7"/>
      <c r="L909" s="8"/>
      <c r="M909" s="7"/>
      <c r="N909" s="149"/>
      <c r="Z909" s="7"/>
      <c r="AB909" s="7"/>
      <c r="AC909" s="7"/>
      <c r="AD909" s="7"/>
      <c r="AF909" s="7"/>
      <c r="AH909" s="7"/>
      <c r="AJ909" s="7"/>
      <c r="AK909" s="7"/>
      <c r="AL909" s="7"/>
      <c r="AN909" s="7"/>
      <c r="AO909" s="7"/>
      <c r="AP909" s="7"/>
      <c r="AR909" s="7"/>
      <c r="AT909" s="7"/>
      <c r="AV909" s="7"/>
      <c r="AX909" s="7"/>
      <c r="AZ909" s="7"/>
      <c r="BB909" s="7"/>
      <c r="BD909" s="7"/>
      <c r="BF909" s="7"/>
      <c r="BH909" s="7"/>
      <c r="BI909" s="7"/>
      <c r="BJ909" s="7"/>
      <c r="BL909" s="7"/>
      <c r="BN909" s="7"/>
      <c r="BO909" s="7"/>
      <c r="BP909" s="7"/>
      <c r="BQ909" s="7"/>
      <c r="BR909" s="7"/>
    </row>
    <row r="910" spans="1:70" customFormat="1">
      <c r="A910" s="7"/>
      <c r="B910" s="230"/>
      <c r="C910" s="7"/>
      <c r="D910" s="7"/>
      <c r="E910" s="7"/>
      <c r="F910" s="7"/>
      <c r="G910" s="7"/>
      <c r="H910" s="7"/>
      <c r="I910" s="7"/>
      <c r="J910" s="7"/>
      <c r="K910" s="7"/>
      <c r="L910" s="8"/>
      <c r="M910" s="7"/>
      <c r="N910" s="149"/>
      <c r="Z910" s="7"/>
      <c r="AB910" s="7"/>
      <c r="AC910" s="7"/>
      <c r="AD910" s="7"/>
      <c r="AF910" s="7"/>
      <c r="AH910" s="7"/>
      <c r="AJ910" s="7"/>
      <c r="AK910" s="7"/>
      <c r="AL910" s="7"/>
      <c r="AN910" s="7"/>
      <c r="AO910" s="7"/>
      <c r="AP910" s="7"/>
      <c r="AR910" s="7"/>
      <c r="AT910" s="7"/>
      <c r="AV910" s="7"/>
      <c r="AX910" s="7"/>
      <c r="AZ910" s="7"/>
      <c r="BB910" s="7"/>
      <c r="BD910" s="7"/>
      <c r="BF910" s="7"/>
      <c r="BH910" s="7"/>
      <c r="BI910" s="7"/>
      <c r="BJ910" s="7"/>
      <c r="BL910" s="7"/>
      <c r="BN910" s="7"/>
      <c r="BO910" s="7"/>
      <c r="BP910" s="7"/>
      <c r="BQ910" s="7"/>
      <c r="BR910" s="7"/>
    </row>
    <row r="911" spans="1:70" customFormat="1">
      <c r="A911" s="7"/>
      <c r="B911" s="230"/>
      <c r="C911" s="7"/>
      <c r="D911" s="7"/>
      <c r="E911" s="7"/>
      <c r="F911" s="7"/>
      <c r="G911" s="7"/>
      <c r="H911" s="7"/>
      <c r="I911" s="7"/>
      <c r="J911" s="7"/>
      <c r="K911" s="7"/>
      <c r="L911" s="8"/>
      <c r="M911" s="7"/>
      <c r="N911" s="149"/>
      <c r="Z911" s="7"/>
      <c r="AB911" s="7"/>
      <c r="AC911" s="7"/>
      <c r="AD911" s="7"/>
      <c r="AF911" s="7"/>
      <c r="AH911" s="7"/>
      <c r="AJ911" s="7"/>
      <c r="AK911" s="7"/>
      <c r="AL911" s="7"/>
      <c r="AN911" s="7"/>
      <c r="AO911" s="7"/>
      <c r="AP911" s="7"/>
      <c r="AR911" s="7"/>
      <c r="AT911" s="7"/>
      <c r="AV911" s="7"/>
      <c r="AX911" s="7"/>
      <c r="AZ911" s="7"/>
      <c r="BB911" s="7"/>
      <c r="BD911" s="7"/>
      <c r="BF911" s="7"/>
      <c r="BH911" s="7"/>
      <c r="BI911" s="7"/>
      <c r="BJ911" s="7"/>
      <c r="BL911" s="7"/>
      <c r="BN911" s="7"/>
      <c r="BO911" s="7"/>
      <c r="BP911" s="7"/>
      <c r="BQ911" s="7"/>
      <c r="BR911" s="7"/>
    </row>
    <row r="912" spans="1:70" customFormat="1">
      <c r="A912" s="7"/>
      <c r="B912" s="230"/>
      <c r="C912" s="7"/>
      <c r="D912" s="7"/>
      <c r="E912" s="7"/>
      <c r="F912" s="7"/>
      <c r="G912" s="7"/>
      <c r="H912" s="7"/>
      <c r="I912" s="7"/>
      <c r="J912" s="7"/>
      <c r="K912" s="7"/>
      <c r="L912" s="8"/>
      <c r="M912" s="7"/>
      <c r="N912" s="149"/>
      <c r="Z912" s="7"/>
      <c r="AB912" s="7"/>
      <c r="AC912" s="7"/>
      <c r="AD912" s="7"/>
      <c r="AF912" s="7"/>
      <c r="AH912" s="7"/>
      <c r="AJ912" s="7"/>
      <c r="AK912" s="7"/>
      <c r="AL912" s="7"/>
      <c r="AN912" s="7"/>
      <c r="AO912" s="7"/>
      <c r="AP912" s="7"/>
      <c r="AR912" s="7"/>
      <c r="AT912" s="7"/>
      <c r="AV912" s="7"/>
      <c r="AX912" s="7"/>
      <c r="AZ912" s="7"/>
      <c r="BB912" s="7"/>
      <c r="BD912" s="7"/>
      <c r="BF912" s="7"/>
      <c r="BH912" s="7"/>
      <c r="BI912" s="7"/>
      <c r="BJ912" s="7"/>
      <c r="BL912" s="7"/>
      <c r="BN912" s="7"/>
      <c r="BO912" s="7"/>
      <c r="BP912" s="7"/>
      <c r="BQ912" s="7"/>
      <c r="BR912" s="7"/>
    </row>
    <row r="913" spans="1:70" customFormat="1">
      <c r="A913" s="7"/>
      <c r="B913" s="230"/>
      <c r="C913" s="7"/>
      <c r="D913" s="7"/>
      <c r="E913" s="7"/>
      <c r="F913" s="7"/>
      <c r="G913" s="7"/>
      <c r="H913" s="7"/>
      <c r="I913" s="7"/>
      <c r="J913" s="7"/>
      <c r="K913" s="7"/>
      <c r="L913" s="8"/>
      <c r="M913" s="7"/>
      <c r="N913" s="149"/>
      <c r="Z913" s="7"/>
      <c r="AB913" s="7"/>
      <c r="AC913" s="7"/>
      <c r="AD913" s="7"/>
      <c r="AF913" s="7"/>
      <c r="AH913" s="7"/>
      <c r="AJ913" s="7"/>
      <c r="AK913" s="7"/>
      <c r="AL913" s="7"/>
      <c r="AN913" s="7"/>
      <c r="AO913" s="7"/>
      <c r="AP913" s="7"/>
      <c r="AR913" s="7"/>
      <c r="AT913" s="7"/>
      <c r="AV913" s="7"/>
      <c r="AX913" s="7"/>
      <c r="AZ913" s="7"/>
      <c r="BB913" s="7"/>
      <c r="BD913" s="7"/>
      <c r="BF913" s="7"/>
      <c r="BH913" s="7"/>
      <c r="BI913" s="7"/>
      <c r="BJ913" s="7"/>
      <c r="BL913" s="7"/>
      <c r="BN913" s="7"/>
      <c r="BO913" s="7"/>
      <c r="BP913" s="7"/>
      <c r="BQ913" s="7"/>
      <c r="BR913" s="7"/>
    </row>
    <row r="914" spans="1:70" customFormat="1">
      <c r="A914" s="7"/>
      <c r="B914" s="230"/>
      <c r="C914" s="7"/>
      <c r="D914" s="7"/>
      <c r="E914" s="7"/>
      <c r="F914" s="7"/>
      <c r="G914" s="7"/>
      <c r="H914" s="7"/>
      <c r="I914" s="7"/>
      <c r="J914" s="7"/>
      <c r="K914" s="7"/>
      <c r="L914" s="8"/>
      <c r="M914" s="7"/>
      <c r="N914" s="149"/>
      <c r="Z914" s="7"/>
      <c r="AB914" s="7"/>
      <c r="AC914" s="7"/>
      <c r="AD914" s="7"/>
      <c r="AF914" s="7"/>
      <c r="AH914" s="7"/>
      <c r="AJ914" s="7"/>
      <c r="AK914" s="7"/>
      <c r="AL914" s="7"/>
      <c r="AN914" s="7"/>
      <c r="AO914" s="7"/>
      <c r="AP914" s="7"/>
      <c r="AR914" s="7"/>
      <c r="AT914" s="7"/>
      <c r="AV914" s="7"/>
      <c r="AX914" s="7"/>
      <c r="AZ914" s="7"/>
      <c r="BB914" s="7"/>
      <c r="BD914" s="7"/>
      <c r="BF914" s="7"/>
      <c r="BH914" s="7"/>
      <c r="BI914" s="7"/>
      <c r="BJ914" s="7"/>
      <c r="BL914" s="7"/>
      <c r="BN914" s="7"/>
      <c r="BO914" s="7"/>
      <c r="BP914" s="7"/>
      <c r="BQ914" s="7"/>
      <c r="BR914" s="7"/>
    </row>
    <row r="915" spans="1:70" customFormat="1">
      <c r="A915" s="7"/>
      <c r="B915" s="230"/>
      <c r="C915" s="7"/>
      <c r="D915" s="7"/>
      <c r="E915" s="7"/>
      <c r="F915" s="7"/>
      <c r="G915" s="7"/>
      <c r="H915" s="7"/>
      <c r="I915" s="7"/>
      <c r="J915" s="7"/>
      <c r="K915" s="7"/>
      <c r="L915" s="8"/>
      <c r="M915" s="7"/>
      <c r="N915" s="149"/>
      <c r="Z915" s="7"/>
      <c r="AB915" s="7"/>
      <c r="AC915" s="7"/>
      <c r="AD915" s="7"/>
      <c r="AF915" s="7"/>
      <c r="AH915" s="7"/>
      <c r="AJ915" s="7"/>
      <c r="AK915" s="7"/>
      <c r="AL915" s="7"/>
      <c r="AN915" s="7"/>
      <c r="AO915" s="7"/>
      <c r="AP915" s="7"/>
      <c r="AR915" s="7"/>
      <c r="AT915" s="7"/>
      <c r="AV915" s="7"/>
      <c r="AX915" s="7"/>
      <c r="AZ915" s="7"/>
      <c r="BB915" s="7"/>
      <c r="BD915" s="7"/>
      <c r="BF915" s="7"/>
      <c r="BH915" s="7"/>
      <c r="BI915" s="7"/>
      <c r="BJ915" s="7"/>
      <c r="BL915" s="7"/>
      <c r="BN915" s="7"/>
      <c r="BO915" s="7"/>
      <c r="BP915" s="7"/>
      <c r="BQ915" s="7"/>
      <c r="BR915" s="7"/>
    </row>
    <row r="916" spans="1:70" customFormat="1">
      <c r="A916" s="7"/>
      <c r="B916" s="230"/>
      <c r="C916" s="7"/>
      <c r="D916" s="7"/>
      <c r="E916" s="7"/>
      <c r="F916" s="7"/>
      <c r="G916" s="7"/>
      <c r="H916" s="7"/>
      <c r="I916" s="7"/>
      <c r="J916" s="7"/>
      <c r="K916" s="7"/>
      <c r="L916" s="8"/>
      <c r="M916" s="7"/>
      <c r="N916" s="149"/>
      <c r="Z916" s="7"/>
      <c r="AB916" s="7"/>
      <c r="AC916" s="7"/>
      <c r="AD916" s="7"/>
      <c r="AF916" s="7"/>
      <c r="AH916" s="7"/>
      <c r="AJ916" s="7"/>
      <c r="AK916" s="7"/>
      <c r="AL916" s="7"/>
      <c r="AN916" s="7"/>
      <c r="AO916" s="7"/>
      <c r="AP916" s="7"/>
      <c r="AR916" s="7"/>
      <c r="AT916" s="7"/>
      <c r="AV916" s="7"/>
      <c r="AX916" s="7"/>
      <c r="AZ916" s="7"/>
      <c r="BB916" s="7"/>
      <c r="BD916" s="7"/>
      <c r="BF916" s="7"/>
      <c r="BH916" s="7"/>
      <c r="BI916" s="7"/>
      <c r="BJ916" s="7"/>
      <c r="BL916" s="7"/>
      <c r="BN916" s="7"/>
      <c r="BO916" s="7"/>
      <c r="BP916" s="7"/>
      <c r="BQ916" s="7"/>
      <c r="BR916" s="7"/>
    </row>
    <row r="917" spans="1:70" customFormat="1">
      <c r="A917" s="7"/>
      <c r="B917" s="230"/>
      <c r="C917" s="7"/>
      <c r="D917" s="7"/>
      <c r="E917" s="7"/>
      <c r="F917" s="7"/>
      <c r="G917" s="7"/>
      <c r="H917" s="7"/>
      <c r="I917" s="7"/>
      <c r="J917" s="7"/>
      <c r="K917" s="7"/>
      <c r="L917" s="8"/>
      <c r="M917" s="7"/>
      <c r="N917" s="149"/>
      <c r="Z917" s="7"/>
      <c r="AB917" s="7"/>
      <c r="AC917" s="7"/>
      <c r="AD917" s="7"/>
      <c r="AF917" s="7"/>
      <c r="AH917" s="7"/>
      <c r="AJ917" s="7"/>
      <c r="AK917" s="7"/>
      <c r="AL917" s="7"/>
      <c r="AN917" s="7"/>
      <c r="AO917" s="7"/>
      <c r="AP917" s="7"/>
      <c r="AR917" s="7"/>
      <c r="AT917" s="7"/>
      <c r="AV917" s="7"/>
      <c r="AX917" s="7"/>
      <c r="AZ917" s="7"/>
      <c r="BB917" s="7"/>
      <c r="BD917" s="7"/>
      <c r="BF917" s="7"/>
      <c r="BH917" s="7"/>
      <c r="BI917" s="7"/>
      <c r="BJ917" s="7"/>
      <c r="BL917" s="7"/>
      <c r="BN917" s="7"/>
      <c r="BO917" s="7"/>
      <c r="BP917" s="7"/>
      <c r="BQ917" s="7"/>
      <c r="BR917" s="7"/>
    </row>
    <row r="918" spans="1:70" customFormat="1">
      <c r="A918" s="7"/>
      <c r="B918" s="230"/>
      <c r="C918" s="7"/>
      <c r="D918" s="7"/>
      <c r="E918" s="7"/>
      <c r="F918" s="7"/>
      <c r="G918" s="7"/>
      <c r="H918" s="7"/>
      <c r="I918" s="7"/>
      <c r="J918" s="7"/>
      <c r="K918" s="7"/>
      <c r="L918" s="8"/>
      <c r="M918" s="7"/>
      <c r="N918" s="149"/>
      <c r="Z918" s="7"/>
      <c r="AB918" s="7"/>
      <c r="AC918" s="7"/>
      <c r="AD918" s="7"/>
      <c r="AF918" s="7"/>
      <c r="AH918" s="7"/>
      <c r="AJ918" s="7"/>
      <c r="AK918" s="7"/>
      <c r="AL918" s="7"/>
      <c r="AN918" s="7"/>
      <c r="AO918" s="7"/>
      <c r="AP918" s="7"/>
      <c r="AR918" s="7"/>
      <c r="AT918" s="7"/>
      <c r="AV918" s="7"/>
      <c r="AX918" s="7"/>
      <c r="AZ918" s="7"/>
      <c r="BB918" s="7"/>
      <c r="BD918" s="7"/>
      <c r="BF918" s="7"/>
      <c r="BH918" s="7"/>
      <c r="BI918" s="7"/>
      <c r="BJ918" s="7"/>
      <c r="BL918" s="7"/>
      <c r="BN918" s="7"/>
      <c r="BO918" s="7"/>
      <c r="BP918" s="7"/>
      <c r="BQ918" s="7"/>
      <c r="BR918" s="7"/>
    </row>
    <row r="919" spans="1:70" customFormat="1">
      <c r="A919" s="7"/>
      <c r="B919" s="230"/>
      <c r="C919" s="7"/>
      <c r="D919" s="7"/>
      <c r="E919" s="7"/>
      <c r="F919" s="7"/>
      <c r="G919" s="7"/>
      <c r="H919" s="7"/>
      <c r="I919" s="7"/>
      <c r="J919" s="7"/>
      <c r="K919" s="7"/>
      <c r="L919" s="8"/>
      <c r="M919" s="7"/>
      <c r="N919" s="149"/>
      <c r="Z919" s="7"/>
      <c r="AB919" s="7"/>
      <c r="AC919" s="7"/>
      <c r="AD919" s="7"/>
      <c r="AF919" s="7"/>
      <c r="AH919" s="7"/>
      <c r="AJ919" s="7"/>
      <c r="AK919" s="7"/>
      <c r="AL919" s="7"/>
      <c r="AN919" s="7"/>
      <c r="AO919" s="7"/>
      <c r="AP919" s="7"/>
      <c r="AR919" s="7"/>
      <c r="AT919" s="7"/>
      <c r="AV919" s="7"/>
      <c r="AX919" s="7"/>
      <c r="AZ919" s="7"/>
      <c r="BB919" s="7"/>
      <c r="BD919" s="7"/>
      <c r="BF919" s="7"/>
      <c r="BH919" s="7"/>
      <c r="BI919" s="7"/>
      <c r="BJ919" s="7"/>
      <c r="BL919" s="7"/>
      <c r="BN919" s="7"/>
      <c r="BO919" s="7"/>
      <c r="BP919" s="7"/>
      <c r="BQ919" s="7"/>
      <c r="BR919" s="7"/>
    </row>
    <row r="920" spans="1:70" customFormat="1">
      <c r="A920" s="7"/>
      <c r="B920" s="230"/>
      <c r="C920" s="7"/>
      <c r="D920" s="7"/>
      <c r="E920" s="7"/>
      <c r="F920" s="7"/>
      <c r="G920" s="7"/>
      <c r="H920" s="7"/>
      <c r="I920" s="7"/>
      <c r="J920" s="7"/>
      <c r="K920" s="7"/>
      <c r="L920" s="8"/>
      <c r="M920" s="7"/>
      <c r="N920" s="149"/>
      <c r="Z920" s="7"/>
      <c r="AB920" s="7"/>
      <c r="AC920" s="7"/>
      <c r="AD920" s="7"/>
      <c r="AF920" s="7"/>
      <c r="AH920" s="7"/>
      <c r="AJ920" s="7"/>
      <c r="AK920" s="7"/>
      <c r="AL920" s="7"/>
      <c r="AN920" s="7"/>
      <c r="AO920" s="7"/>
      <c r="AP920" s="7"/>
      <c r="AR920" s="7"/>
      <c r="AT920" s="7"/>
      <c r="AV920" s="7"/>
      <c r="AX920" s="7"/>
      <c r="AZ920" s="7"/>
      <c r="BB920" s="7"/>
      <c r="BD920" s="7"/>
      <c r="BF920" s="7"/>
      <c r="BH920" s="7"/>
      <c r="BI920" s="7"/>
      <c r="BJ920" s="7"/>
      <c r="BL920" s="7"/>
      <c r="BN920" s="7"/>
      <c r="BO920" s="7"/>
      <c r="BP920" s="7"/>
      <c r="BQ920" s="7"/>
      <c r="BR920" s="7"/>
    </row>
    <row r="921" spans="1:70" customFormat="1">
      <c r="A921" s="7"/>
      <c r="B921" s="230"/>
      <c r="C921" s="7"/>
      <c r="D921" s="7"/>
      <c r="E921" s="7"/>
      <c r="F921" s="7"/>
      <c r="G921" s="7"/>
      <c r="H921" s="7"/>
      <c r="I921" s="7"/>
      <c r="J921" s="7"/>
      <c r="K921" s="7"/>
      <c r="L921" s="8"/>
      <c r="M921" s="7"/>
      <c r="N921" s="149"/>
      <c r="Z921" s="7"/>
      <c r="AB921" s="7"/>
      <c r="AC921" s="7"/>
      <c r="AD921" s="7"/>
      <c r="AF921" s="7"/>
      <c r="AH921" s="7"/>
      <c r="AJ921" s="7"/>
      <c r="AK921" s="7"/>
      <c r="AL921" s="7"/>
      <c r="AN921" s="7"/>
      <c r="AO921" s="7"/>
      <c r="AP921" s="7"/>
      <c r="AR921" s="7"/>
      <c r="AT921" s="7"/>
      <c r="AV921" s="7"/>
      <c r="AX921" s="7"/>
      <c r="AZ921" s="7"/>
      <c r="BB921" s="7"/>
      <c r="BD921" s="7"/>
      <c r="BF921" s="7"/>
      <c r="BH921" s="7"/>
      <c r="BI921" s="7"/>
      <c r="BJ921" s="7"/>
      <c r="BL921" s="7"/>
      <c r="BN921" s="7"/>
      <c r="BO921" s="7"/>
      <c r="BP921" s="7"/>
      <c r="BQ921" s="7"/>
      <c r="BR921" s="7"/>
    </row>
    <row r="922" spans="1:70" customFormat="1">
      <c r="A922" s="7"/>
      <c r="B922" s="230"/>
      <c r="C922" s="7"/>
      <c r="D922" s="7"/>
      <c r="E922" s="7"/>
      <c r="F922" s="7"/>
      <c r="G922" s="7"/>
      <c r="H922" s="7"/>
      <c r="I922" s="7"/>
      <c r="J922" s="7"/>
      <c r="K922" s="7"/>
      <c r="L922" s="8"/>
      <c r="M922" s="7"/>
      <c r="N922" s="149"/>
      <c r="Z922" s="7"/>
      <c r="AB922" s="7"/>
      <c r="AC922" s="7"/>
      <c r="AD922" s="7"/>
      <c r="AF922" s="7"/>
      <c r="AH922" s="7"/>
      <c r="AJ922" s="7"/>
      <c r="AK922" s="7"/>
      <c r="AL922" s="7"/>
      <c r="AN922" s="7"/>
      <c r="AO922" s="7"/>
      <c r="AP922" s="7"/>
      <c r="AR922" s="7"/>
      <c r="AT922" s="7"/>
      <c r="AV922" s="7"/>
      <c r="AX922" s="7"/>
      <c r="AZ922" s="7"/>
      <c r="BB922" s="7"/>
      <c r="BD922" s="7"/>
      <c r="BF922" s="7"/>
      <c r="BH922" s="7"/>
      <c r="BI922" s="7"/>
      <c r="BJ922" s="7"/>
      <c r="BL922" s="7"/>
      <c r="BN922" s="7"/>
      <c r="BO922" s="7"/>
      <c r="BP922" s="7"/>
      <c r="BQ922" s="7"/>
      <c r="BR922" s="7"/>
    </row>
    <row r="923" spans="1:70" customFormat="1">
      <c r="A923" s="7"/>
      <c r="B923" s="230"/>
      <c r="C923" s="7"/>
      <c r="D923" s="7"/>
      <c r="E923" s="7"/>
      <c r="F923" s="7"/>
      <c r="G923" s="7"/>
      <c r="H923" s="7"/>
      <c r="I923" s="7"/>
      <c r="J923" s="7"/>
      <c r="K923" s="7"/>
      <c r="L923" s="8"/>
      <c r="M923" s="7"/>
      <c r="N923" s="149"/>
      <c r="Z923" s="7"/>
      <c r="AB923" s="7"/>
      <c r="AC923" s="7"/>
      <c r="AD923" s="7"/>
      <c r="AF923" s="7"/>
      <c r="AH923" s="7"/>
      <c r="AJ923" s="7"/>
      <c r="AK923" s="7"/>
      <c r="AL923" s="7"/>
      <c r="AN923" s="7"/>
      <c r="AO923" s="7"/>
      <c r="AP923" s="7"/>
      <c r="AR923" s="7"/>
      <c r="AT923" s="7"/>
      <c r="AV923" s="7"/>
      <c r="AX923" s="7"/>
      <c r="AZ923" s="7"/>
      <c r="BB923" s="7"/>
      <c r="BD923" s="7"/>
      <c r="BF923" s="7"/>
      <c r="BH923" s="7"/>
      <c r="BI923" s="7"/>
      <c r="BJ923" s="7"/>
      <c r="BL923" s="7"/>
      <c r="BN923" s="7"/>
      <c r="BO923" s="7"/>
      <c r="BP923" s="7"/>
      <c r="BQ923" s="7"/>
      <c r="BR923" s="7"/>
    </row>
    <row r="924" spans="1:70" customFormat="1">
      <c r="A924" s="7"/>
      <c r="B924" s="230"/>
      <c r="C924" s="7"/>
      <c r="D924" s="7"/>
      <c r="E924" s="7"/>
      <c r="F924" s="7"/>
      <c r="G924" s="7"/>
      <c r="H924" s="7"/>
      <c r="I924" s="7"/>
      <c r="J924" s="7"/>
      <c r="K924" s="7"/>
      <c r="L924" s="8"/>
      <c r="M924" s="7"/>
      <c r="N924" s="149"/>
      <c r="Z924" s="7"/>
      <c r="AB924" s="7"/>
      <c r="AC924" s="7"/>
      <c r="AD924" s="7"/>
      <c r="AF924" s="7"/>
      <c r="AH924" s="7"/>
      <c r="AJ924" s="7"/>
      <c r="AK924" s="7"/>
      <c r="AL924" s="7"/>
      <c r="AN924" s="7"/>
      <c r="AO924" s="7"/>
      <c r="AP924" s="7"/>
      <c r="AR924" s="7"/>
      <c r="AT924" s="7"/>
      <c r="AV924" s="7"/>
      <c r="AX924" s="7"/>
      <c r="AZ924" s="7"/>
      <c r="BB924" s="7"/>
      <c r="BD924" s="7"/>
      <c r="BF924" s="7"/>
      <c r="BH924" s="7"/>
      <c r="BI924" s="7"/>
      <c r="BJ924" s="7"/>
      <c r="BL924" s="7"/>
      <c r="BN924" s="7"/>
      <c r="BO924" s="7"/>
      <c r="BP924" s="7"/>
      <c r="BQ924" s="7"/>
      <c r="BR924" s="7"/>
    </row>
    <row r="925" spans="1:70" customFormat="1">
      <c r="A925" s="7"/>
      <c r="B925" s="230"/>
      <c r="C925" s="7"/>
      <c r="D925" s="7"/>
      <c r="E925" s="7"/>
      <c r="F925" s="7"/>
      <c r="G925" s="7"/>
      <c r="H925" s="7"/>
      <c r="I925" s="7"/>
      <c r="J925" s="7"/>
      <c r="K925" s="7"/>
      <c r="L925" s="8"/>
      <c r="M925" s="7"/>
      <c r="N925" s="149"/>
      <c r="Z925" s="7"/>
      <c r="AB925" s="7"/>
      <c r="AC925" s="7"/>
      <c r="AD925" s="7"/>
      <c r="AF925" s="7"/>
      <c r="AH925" s="7"/>
      <c r="AJ925" s="7"/>
      <c r="AK925" s="7"/>
      <c r="AL925" s="7"/>
      <c r="AN925" s="7"/>
      <c r="AO925" s="7"/>
      <c r="AP925" s="7"/>
      <c r="AR925" s="7"/>
      <c r="AT925" s="7"/>
      <c r="AV925" s="7"/>
      <c r="AX925" s="7"/>
      <c r="AZ925" s="7"/>
      <c r="BB925" s="7"/>
      <c r="BD925" s="7"/>
      <c r="BF925" s="7"/>
      <c r="BH925" s="7"/>
      <c r="BI925" s="7"/>
      <c r="BJ925" s="7"/>
      <c r="BL925" s="7"/>
      <c r="BN925" s="7"/>
      <c r="BO925" s="7"/>
      <c r="BP925" s="7"/>
      <c r="BQ925" s="7"/>
      <c r="BR925" s="7"/>
    </row>
    <row r="926" spans="1:70" customFormat="1">
      <c r="A926" s="7"/>
      <c r="B926" s="230"/>
      <c r="C926" s="7"/>
      <c r="D926" s="7"/>
      <c r="E926" s="7"/>
      <c r="F926" s="7"/>
      <c r="G926" s="7"/>
      <c r="H926" s="7"/>
      <c r="I926" s="7"/>
      <c r="J926" s="7"/>
      <c r="K926" s="7"/>
      <c r="L926" s="8"/>
      <c r="M926" s="7"/>
      <c r="N926" s="149"/>
      <c r="Z926" s="7"/>
      <c r="AB926" s="7"/>
      <c r="AC926" s="7"/>
      <c r="AD926" s="7"/>
      <c r="AF926" s="7"/>
      <c r="AH926" s="7"/>
      <c r="AJ926" s="7"/>
      <c r="AK926" s="7"/>
      <c r="AL926" s="7"/>
      <c r="AN926" s="7"/>
      <c r="AO926" s="7"/>
      <c r="AP926" s="7"/>
      <c r="AR926" s="7"/>
      <c r="AT926" s="7"/>
      <c r="AV926" s="7"/>
      <c r="AX926" s="7"/>
      <c r="AZ926" s="7"/>
      <c r="BB926" s="7"/>
      <c r="BD926" s="7"/>
      <c r="BF926" s="7"/>
      <c r="BH926" s="7"/>
      <c r="BI926" s="7"/>
      <c r="BJ926" s="7"/>
      <c r="BL926" s="7"/>
      <c r="BN926" s="7"/>
      <c r="BO926" s="7"/>
      <c r="BP926" s="7"/>
      <c r="BQ926" s="7"/>
      <c r="BR926" s="7"/>
    </row>
    <row r="927" spans="1:70" customFormat="1">
      <c r="A927" s="7"/>
      <c r="B927" s="230"/>
      <c r="C927" s="7"/>
      <c r="D927" s="7"/>
      <c r="E927" s="7"/>
      <c r="F927" s="7"/>
      <c r="G927" s="7"/>
      <c r="H927" s="7"/>
      <c r="I927" s="7"/>
      <c r="J927" s="7"/>
      <c r="K927" s="7"/>
      <c r="L927" s="8"/>
      <c r="M927" s="7"/>
      <c r="N927" s="149"/>
      <c r="Z927" s="7"/>
      <c r="AB927" s="7"/>
      <c r="AC927" s="7"/>
      <c r="AD927" s="7"/>
      <c r="AF927" s="7"/>
      <c r="AH927" s="7"/>
      <c r="AJ927" s="7"/>
      <c r="AK927" s="7"/>
      <c r="AL927" s="7"/>
      <c r="AN927" s="7"/>
      <c r="AO927" s="7"/>
      <c r="AP927" s="7"/>
      <c r="AR927" s="7"/>
      <c r="AT927" s="7"/>
      <c r="AV927" s="7"/>
      <c r="AX927" s="7"/>
      <c r="AZ927" s="7"/>
      <c r="BB927" s="7"/>
      <c r="BD927" s="7"/>
      <c r="BF927" s="7"/>
      <c r="BH927" s="7"/>
      <c r="BI927" s="7"/>
      <c r="BJ927" s="7"/>
      <c r="BL927" s="7"/>
      <c r="BN927" s="7"/>
      <c r="BO927" s="7"/>
      <c r="BP927" s="7"/>
      <c r="BQ927" s="7"/>
      <c r="BR927" s="7"/>
    </row>
    <row r="928" spans="1:70" customFormat="1">
      <c r="A928" s="7"/>
      <c r="B928" s="230"/>
      <c r="C928" s="7"/>
      <c r="D928" s="7"/>
      <c r="E928" s="7"/>
      <c r="F928" s="7"/>
      <c r="G928" s="7"/>
      <c r="H928" s="7"/>
      <c r="I928" s="7"/>
      <c r="J928" s="7"/>
      <c r="K928" s="7"/>
      <c r="L928" s="8"/>
      <c r="M928" s="7"/>
      <c r="N928" s="149"/>
      <c r="Z928" s="7"/>
      <c r="AB928" s="7"/>
      <c r="AC928" s="7"/>
      <c r="AD928" s="7"/>
      <c r="AF928" s="7"/>
      <c r="AH928" s="7"/>
      <c r="AJ928" s="7"/>
      <c r="AK928" s="7"/>
      <c r="AL928" s="7"/>
      <c r="AN928" s="7"/>
      <c r="AO928" s="7"/>
      <c r="AP928" s="7"/>
      <c r="AR928" s="7"/>
      <c r="AT928" s="7"/>
      <c r="AV928" s="7"/>
      <c r="AX928" s="7"/>
      <c r="AZ928" s="7"/>
      <c r="BB928" s="7"/>
      <c r="BD928" s="7"/>
      <c r="BF928" s="7"/>
      <c r="BH928" s="7"/>
      <c r="BI928" s="7"/>
      <c r="BJ928" s="7"/>
      <c r="BL928" s="7"/>
      <c r="BN928" s="7"/>
      <c r="BO928" s="7"/>
      <c r="BP928" s="7"/>
      <c r="BQ928" s="7"/>
      <c r="BR928" s="7"/>
    </row>
    <row r="929" spans="1:70" customFormat="1">
      <c r="A929" s="7"/>
      <c r="B929" s="230"/>
      <c r="C929" s="7"/>
      <c r="D929" s="7"/>
      <c r="E929" s="7"/>
      <c r="F929" s="7"/>
      <c r="G929" s="7"/>
      <c r="H929" s="7"/>
      <c r="I929" s="7"/>
      <c r="J929" s="7"/>
      <c r="K929" s="7"/>
      <c r="L929" s="8"/>
      <c r="M929" s="7"/>
      <c r="N929" s="149"/>
      <c r="Z929" s="7"/>
      <c r="AB929" s="7"/>
      <c r="AC929" s="7"/>
      <c r="AD929" s="7"/>
      <c r="AF929" s="7"/>
      <c r="AH929" s="7"/>
      <c r="AJ929" s="7"/>
      <c r="AK929" s="7"/>
      <c r="AL929" s="7"/>
      <c r="AN929" s="7"/>
      <c r="AO929" s="7"/>
      <c r="AP929" s="7"/>
      <c r="AR929" s="7"/>
      <c r="AT929" s="7"/>
      <c r="AV929" s="7"/>
      <c r="AX929" s="7"/>
      <c r="AZ929" s="7"/>
      <c r="BB929" s="7"/>
      <c r="BD929" s="7"/>
      <c r="BF929" s="7"/>
      <c r="BH929" s="7"/>
      <c r="BI929" s="7"/>
      <c r="BJ929" s="7"/>
      <c r="BL929" s="7"/>
      <c r="BN929" s="7"/>
      <c r="BO929" s="7"/>
      <c r="BP929" s="7"/>
      <c r="BQ929" s="7"/>
      <c r="BR929" s="7"/>
    </row>
    <row r="930" spans="1:70" customFormat="1">
      <c r="A930" s="7"/>
      <c r="B930" s="230"/>
      <c r="C930" s="7"/>
      <c r="D930" s="7"/>
      <c r="E930" s="7"/>
      <c r="F930" s="7"/>
      <c r="G930" s="7"/>
      <c r="H930" s="7"/>
      <c r="I930" s="7"/>
      <c r="J930" s="7"/>
      <c r="K930" s="7"/>
      <c r="L930" s="8"/>
      <c r="M930" s="7"/>
      <c r="N930" s="149"/>
      <c r="Z930" s="7"/>
      <c r="AB930" s="7"/>
      <c r="AC930" s="7"/>
      <c r="AD930" s="7"/>
      <c r="AF930" s="7"/>
      <c r="AH930" s="7"/>
      <c r="AJ930" s="7"/>
      <c r="AK930" s="7"/>
      <c r="AL930" s="7"/>
      <c r="AN930" s="7"/>
      <c r="AO930" s="7"/>
      <c r="AP930" s="7"/>
      <c r="AR930" s="7"/>
      <c r="AT930" s="7"/>
      <c r="AV930" s="7"/>
      <c r="AX930" s="7"/>
      <c r="AZ930" s="7"/>
      <c r="BB930" s="7"/>
      <c r="BD930" s="7"/>
      <c r="BF930" s="7"/>
      <c r="BH930" s="7"/>
      <c r="BI930" s="7"/>
      <c r="BJ930" s="7"/>
      <c r="BL930" s="7"/>
      <c r="BN930" s="7"/>
      <c r="BO930" s="7"/>
      <c r="BP930" s="7"/>
      <c r="BQ930" s="7"/>
      <c r="BR930" s="7"/>
    </row>
    <row r="931" spans="1:70" customFormat="1">
      <c r="A931" s="7"/>
      <c r="B931" s="230"/>
      <c r="C931" s="7"/>
      <c r="D931" s="7"/>
      <c r="E931" s="7"/>
      <c r="F931" s="7"/>
      <c r="G931" s="7"/>
      <c r="H931" s="7"/>
      <c r="I931" s="7"/>
      <c r="J931" s="7"/>
      <c r="K931" s="7"/>
      <c r="L931" s="8"/>
      <c r="M931" s="7"/>
      <c r="N931" s="149"/>
      <c r="Z931" s="7"/>
      <c r="AB931" s="7"/>
      <c r="AC931" s="7"/>
      <c r="AD931" s="7"/>
      <c r="AF931" s="7"/>
      <c r="AH931" s="7"/>
      <c r="AJ931" s="7"/>
      <c r="AK931" s="7"/>
      <c r="AL931" s="7"/>
      <c r="AN931" s="7"/>
      <c r="AO931" s="7"/>
      <c r="AP931" s="7"/>
      <c r="AR931" s="7"/>
      <c r="AT931" s="7"/>
      <c r="AV931" s="7"/>
      <c r="AX931" s="7"/>
      <c r="AZ931" s="7"/>
      <c r="BB931" s="7"/>
      <c r="BD931" s="7"/>
      <c r="BF931" s="7"/>
      <c r="BH931" s="7"/>
      <c r="BI931" s="7"/>
      <c r="BJ931" s="7"/>
      <c r="BL931" s="7"/>
      <c r="BN931" s="7"/>
      <c r="BO931" s="7"/>
      <c r="BP931" s="7"/>
      <c r="BQ931" s="7"/>
      <c r="BR931" s="7"/>
    </row>
    <row r="932" spans="1:70" customFormat="1">
      <c r="A932" s="7"/>
      <c r="B932" s="230"/>
      <c r="C932" s="7"/>
      <c r="D932" s="7"/>
      <c r="E932" s="7"/>
      <c r="F932" s="7"/>
      <c r="G932" s="7"/>
      <c r="H932" s="7"/>
      <c r="I932" s="7"/>
      <c r="J932" s="7"/>
      <c r="K932" s="7"/>
      <c r="L932" s="8"/>
      <c r="M932" s="7"/>
      <c r="N932" s="149"/>
      <c r="Z932" s="7"/>
      <c r="AB932" s="7"/>
      <c r="AC932" s="7"/>
      <c r="AD932" s="7"/>
      <c r="AF932" s="7"/>
      <c r="AH932" s="7"/>
      <c r="AJ932" s="7"/>
      <c r="AK932" s="7"/>
      <c r="AL932" s="7"/>
      <c r="AN932" s="7"/>
      <c r="AO932" s="7"/>
      <c r="AP932" s="7"/>
      <c r="AR932" s="7"/>
      <c r="AT932" s="7"/>
      <c r="AV932" s="7"/>
      <c r="AX932" s="7"/>
      <c r="AZ932" s="7"/>
      <c r="BB932" s="7"/>
      <c r="BD932" s="7"/>
      <c r="BF932" s="7"/>
      <c r="BH932" s="7"/>
      <c r="BI932" s="7"/>
      <c r="BJ932" s="7"/>
      <c r="BL932" s="7"/>
      <c r="BN932" s="7"/>
      <c r="BO932" s="7"/>
      <c r="BP932" s="7"/>
      <c r="BQ932" s="7"/>
      <c r="BR932" s="7"/>
    </row>
    <row r="933" spans="1:70" customFormat="1">
      <c r="A933" s="7"/>
      <c r="B933" s="230"/>
      <c r="C933" s="7"/>
      <c r="D933" s="7"/>
      <c r="E933" s="7"/>
      <c r="F933" s="7"/>
      <c r="G933" s="7"/>
      <c r="H933" s="7"/>
      <c r="I933" s="7"/>
      <c r="J933" s="7"/>
      <c r="K933" s="7"/>
      <c r="L933" s="8"/>
      <c r="M933" s="7"/>
      <c r="N933" s="149"/>
      <c r="Z933" s="7"/>
      <c r="AB933" s="7"/>
      <c r="AC933" s="7"/>
      <c r="AD933" s="7"/>
      <c r="AF933" s="7"/>
      <c r="AH933" s="7"/>
      <c r="AJ933" s="7"/>
      <c r="AK933" s="7"/>
      <c r="AL933" s="7"/>
      <c r="AN933" s="7"/>
      <c r="AO933" s="7"/>
      <c r="AP933" s="7"/>
      <c r="AR933" s="7"/>
      <c r="AT933" s="7"/>
      <c r="AV933" s="7"/>
      <c r="AX933" s="7"/>
      <c r="AZ933" s="7"/>
      <c r="BB933" s="7"/>
      <c r="BD933" s="7"/>
      <c r="BF933" s="7"/>
      <c r="BH933" s="7"/>
      <c r="BI933" s="7"/>
      <c r="BJ933" s="7"/>
      <c r="BL933" s="7"/>
      <c r="BN933" s="7"/>
      <c r="BO933" s="7"/>
      <c r="BP933" s="7"/>
      <c r="BQ933" s="7"/>
      <c r="BR933" s="7"/>
    </row>
    <row r="934" spans="1:70" customFormat="1">
      <c r="A934" s="7"/>
      <c r="B934" s="230"/>
      <c r="C934" s="7"/>
      <c r="D934" s="7"/>
      <c r="E934" s="7"/>
      <c r="F934" s="7"/>
      <c r="G934" s="7"/>
      <c r="H934" s="7"/>
      <c r="I934" s="7"/>
      <c r="J934" s="7"/>
      <c r="K934" s="7"/>
      <c r="L934" s="8"/>
      <c r="M934" s="7"/>
      <c r="N934" s="149"/>
      <c r="Z934" s="7"/>
      <c r="AB934" s="7"/>
      <c r="AC934" s="7"/>
      <c r="AD934" s="7"/>
      <c r="AF934" s="7"/>
      <c r="AH934" s="7"/>
      <c r="AJ934" s="7"/>
      <c r="AK934" s="7"/>
      <c r="AL934" s="7"/>
      <c r="AN934" s="7"/>
      <c r="AO934" s="7"/>
      <c r="AP934" s="7"/>
      <c r="AR934" s="7"/>
      <c r="AT934" s="7"/>
      <c r="AV934" s="7"/>
      <c r="AX934" s="7"/>
      <c r="AZ934" s="7"/>
      <c r="BB934" s="7"/>
      <c r="BD934" s="7"/>
      <c r="BF934" s="7"/>
      <c r="BH934" s="7"/>
      <c r="BI934" s="7"/>
      <c r="BJ934" s="7"/>
      <c r="BL934" s="7"/>
      <c r="BN934" s="7"/>
      <c r="BO934" s="7"/>
      <c r="BP934" s="7"/>
      <c r="BQ934" s="7"/>
      <c r="BR934" s="7"/>
    </row>
    <row r="935" spans="1:70" customFormat="1">
      <c r="A935" s="7"/>
      <c r="B935" s="230"/>
      <c r="C935" s="7"/>
      <c r="D935" s="7"/>
      <c r="E935" s="7"/>
      <c r="F935" s="7"/>
      <c r="G935" s="7"/>
      <c r="H935" s="7"/>
      <c r="I935" s="7"/>
      <c r="J935" s="7"/>
      <c r="K935" s="7"/>
      <c r="L935" s="8"/>
      <c r="M935" s="7"/>
      <c r="N935" s="149"/>
      <c r="Z935" s="7"/>
      <c r="AB935" s="7"/>
      <c r="AC935" s="7"/>
      <c r="AD935" s="7"/>
      <c r="AF935" s="7"/>
      <c r="AH935" s="7"/>
      <c r="AJ935" s="7"/>
      <c r="AK935" s="7"/>
      <c r="AL935" s="7"/>
      <c r="AN935" s="7"/>
      <c r="AO935" s="7"/>
      <c r="AP935" s="7"/>
      <c r="AR935" s="7"/>
      <c r="AT935" s="7"/>
      <c r="AV935" s="7"/>
      <c r="AX935" s="7"/>
      <c r="AZ935" s="7"/>
      <c r="BB935" s="7"/>
      <c r="BD935" s="7"/>
      <c r="BF935" s="7"/>
      <c r="BH935" s="7"/>
      <c r="BI935" s="7"/>
      <c r="BJ935" s="7"/>
      <c r="BL935" s="7"/>
      <c r="BN935" s="7"/>
      <c r="BO935" s="7"/>
      <c r="BP935" s="7"/>
      <c r="BQ935" s="7"/>
      <c r="BR935" s="7"/>
    </row>
    <row r="936" spans="1:70" customFormat="1">
      <c r="A936" s="7"/>
      <c r="B936" s="230"/>
      <c r="C936" s="7"/>
      <c r="D936" s="7"/>
      <c r="E936" s="7"/>
      <c r="F936" s="7"/>
      <c r="G936" s="7"/>
      <c r="H936" s="7"/>
      <c r="I936" s="7"/>
      <c r="J936" s="7"/>
      <c r="K936" s="7"/>
      <c r="L936" s="8"/>
      <c r="M936" s="7"/>
      <c r="N936" s="149"/>
      <c r="Z936" s="7"/>
      <c r="AB936" s="7"/>
      <c r="AC936" s="7"/>
      <c r="AD936" s="7"/>
      <c r="AF936" s="7"/>
      <c r="AH936" s="7"/>
      <c r="AJ936" s="7"/>
      <c r="AK936" s="7"/>
      <c r="AL936" s="7"/>
      <c r="AN936" s="7"/>
      <c r="AO936" s="7"/>
      <c r="AP936" s="7"/>
      <c r="AR936" s="7"/>
      <c r="AT936" s="7"/>
      <c r="AV936" s="7"/>
      <c r="AX936" s="7"/>
      <c r="AZ936" s="7"/>
      <c r="BB936" s="7"/>
      <c r="BD936" s="7"/>
      <c r="BF936" s="7"/>
      <c r="BH936" s="7"/>
      <c r="BI936" s="7"/>
      <c r="BJ936" s="7"/>
      <c r="BL936" s="7"/>
      <c r="BN936" s="7"/>
      <c r="BO936" s="7"/>
      <c r="BP936" s="7"/>
      <c r="BQ936" s="7"/>
      <c r="BR936" s="7"/>
    </row>
    <row r="937" spans="1:70" customFormat="1">
      <c r="A937" s="7"/>
      <c r="B937" s="230"/>
      <c r="C937" s="7"/>
      <c r="D937" s="7"/>
      <c r="E937" s="7"/>
      <c r="F937" s="7"/>
      <c r="G937" s="7"/>
      <c r="H937" s="7"/>
      <c r="I937" s="7"/>
      <c r="J937" s="7"/>
      <c r="K937" s="7"/>
      <c r="L937" s="8"/>
      <c r="M937" s="7"/>
      <c r="N937" s="149"/>
      <c r="Z937" s="7"/>
      <c r="AB937" s="7"/>
      <c r="AC937" s="7"/>
      <c r="AD937" s="7"/>
      <c r="AF937" s="7"/>
      <c r="AH937" s="7"/>
      <c r="AJ937" s="7"/>
      <c r="AK937" s="7"/>
      <c r="AL937" s="7"/>
      <c r="AN937" s="7"/>
      <c r="AO937" s="7"/>
      <c r="AP937" s="7"/>
      <c r="AR937" s="7"/>
      <c r="AT937" s="7"/>
      <c r="AV937" s="7"/>
      <c r="AX937" s="7"/>
      <c r="AZ937" s="7"/>
      <c r="BB937" s="7"/>
      <c r="BD937" s="7"/>
      <c r="BF937" s="7"/>
      <c r="BH937" s="7"/>
      <c r="BI937" s="7"/>
      <c r="BJ937" s="7"/>
      <c r="BL937" s="7"/>
      <c r="BN937" s="7"/>
      <c r="BO937" s="7"/>
      <c r="BP937" s="7"/>
      <c r="BQ937" s="7"/>
      <c r="BR937" s="7"/>
    </row>
    <row r="938" spans="1:70" customFormat="1">
      <c r="A938" s="7"/>
      <c r="B938" s="230"/>
      <c r="C938" s="7"/>
      <c r="D938" s="7"/>
      <c r="E938" s="7"/>
      <c r="F938" s="7"/>
      <c r="G938" s="7"/>
      <c r="H938" s="7"/>
      <c r="I938" s="7"/>
      <c r="J938" s="7"/>
      <c r="K938" s="7"/>
      <c r="L938" s="8"/>
      <c r="M938" s="7"/>
      <c r="N938" s="149"/>
      <c r="Z938" s="7"/>
      <c r="AB938" s="7"/>
      <c r="AC938" s="7"/>
      <c r="AD938" s="7"/>
      <c r="AF938" s="7"/>
      <c r="AH938" s="7"/>
      <c r="AJ938" s="7"/>
      <c r="AK938" s="7"/>
      <c r="AL938" s="7"/>
      <c r="AN938" s="7"/>
      <c r="AO938" s="7"/>
      <c r="AP938" s="7"/>
      <c r="AR938" s="7"/>
      <c r="AT938" s="7"/>
      <c r="AV938" s="7"/>
      <c r="AX938" s="7"/>
      <c r="AZ938" s="7"/>
      <c r="BB938" s="7"/>
      <c r="BD938" s="7"/>
      <c r="BF938" s="7"/>
      <c r="BH938" s="7"/>
      <c r="BI938" s="7"/>
      <c r="BJ938" s="7"/>
      <c r="BL938" s="7"/>
      <c r="BN938" s="7"/>
      <c r="BO938" s="7"/>
      <c r="BP938" s="7"/>
      <c r="BQ938" s="7"/>
      <c r="BR938" s="7"/>
    </row>
    <row r="939" spans="1:70" customFormat="1">
      <c r="A939" s="7"/>
      <c r="B939" s="230"/>
      <c r="C939" s="7"/>
      <c r="D939" s="7"/>
      <c r="E939" s="7"/>
      <c r="F939" s="7"/>
      <c r="G939" s="7"/>
      <c r="H939" s="7"/>
      <c r="I939" s="7"/>
      <c r="J939" s="7"/>
      <c r="K939" s="7"/>
      <c r="L939" s="8"/>
      <c r="M939" s="7"/>
      <c r="N939" s="149"/>
      <c r="Z939" s="7"/>
      <c r="AB939" s="7"/>
      <c r="AC939" s="7"/>
      <c r="AD939" s="7"/>
      <c r="AF939" s="7"/>
      <c r="AH939" s="7"/>
      <c r="AJ939" s="7"/>
      <c r="AK939" s="7"/>
      <c r="AL939" s="7"/>
      <c r="AN939" s="7"/>
      <c r="AO939" s="7"/>
      <c r="AP939" s="7"/>
      <c r="AR939" s="7"/>
      <c r="AT939" s="7"/>
      <c r="AV939" s="7"/>
      <c r="AX939" s="7"/>
      <c r="AZ939" s="7"/>
      <c r="BB939" s="7"/>
      <c r="BD939" s="7"/>
      <c r="BF939" s="7"/>
      <c r="BH939" s="7"/>
      <c r="BI939" s="7"/>
      <c r="BJ939" s="7"/>
      <c r="BL939" s="7"/>
      <c r="BN939" s="7"/>
      <c r="BO939" s="7"/>
      <c r="BP939" s="7"/>
      <c r="BQ939" s="7"/>
      <c r="BR939" s="7"/>
    </row>
    <row r="940" spans="1:70" customFormat="1">
      <c r="A940" s="7"/>
      <c r="B940" s="230"/>
      <c r="C940" s="7"/>
      <c r="D940" s="7"/>
      <c r="E940" s="7"/>
      <c r="F940" s="7"/>
      <c r="G940" s="7"/>
      <c r="H940" s="7"/>
      <c r="I940" s="7"/>
      <c r="J940" s="7"/>
      <c r="K940" s="7"/>
      <c r="L940" s="8"/>
      <c r="M940" s="7"/>
      <c r="N940" s="149"/>
      <c r="Z940" s="7"/>
      <c r="AB940" s="7"/>
      <c r="AC940" s="7"/>
      <c r="AD940" s="7"/>
      <c r="AF940" s="7"/>
      <c r="AH940" s="7"/>
      <c r="AJ940" s="7"/>
      <c r="AK940" s="7"/>
      <c r="AL940" s="7"/>
      <c r="AN940" s="7"/>
      <c r="AO940" s="7"/>
      <c r="AP940" s="7"/>
      <c r="AR940" s="7"/>
      <c r="AT940" s="7"/>
      <c r="AV940" s="7"/>
      <c r="AX940" s="7"/>
      <c r="AZ940" s="7"/>
      <c r="BB940" s="7"/>
      <c r="BD940" s="7"/>
      <c r="BF940" s="7"/>
      <c r="BH940" s="7"/>
      <c r="BI940" s="7"/>
      <c r="BJ940" s="7"/>
      <c r="BL940" s="7"/>
      <c r="BN940" s="7"/>
      <c r="BO940" s="7"/>
      <c r="BP940" s="7"/>
      <c r="BQ940" s="7"/>
      <c r="BR940" s="7"/>
    </row>
    <row r="941" spans="1:70" customFormat="1">
      <c r="A941" s="7"/>
      <c r="B941" s="230"/>
      <c r="C941" s="7"/>
      <c r="D941" s="7"/>
      <c r="E941" s="7"/>
      <c r="F941" s="7"/>
      <c r="G941" s="7"/>
      <c r="H941" s="7"/>
      <c r="I941" s="7"/>
      <c r="J941" s="7"/>
      <c r="K941" s="7"/>
      <c r="L941" s="8"/>
      <c r="M941" s="7"/>
      <c r="N941" s="149"/>
      <c r="Z941" s="7"/>
      <c r="AB941" s="7"/>
      <c r="AC941" s="7"/>
      <c r="AD941" s="7"/>
      <c r="AF941" s="7"/>
      <c r="AH941" s="7"/>
      <c r="AJ941" s="7"/>
      <c r="AK941" s="7"/>
      <c r="AL941" s="7"/>
      <c r="AN941" s="7"/>
      <c r="AO941" s="7"/>
      <c r="AP941" s="7"/>
      <c r="AR941" s="7"/>
      <c r="AT941" s="7"/>
      <c r="AV941" s="7"/>
      <c r="AX941" s="7"/>
      <c r="AZ941" s="7"/>
      <c r="BB941" s="7"/>
      <c r="BD941" s="7"/>
      <c r="BF941" s="7"/>
      <c r="BH941" s="7"/>
      <c r="BI941" s="7"/>
      <c r="BJ941" s="7"/>
      <c r="BL941" s="7"/>
      <c r="BN941" s="7"/>
      <c r="BO941" s="7"/>
      <c r="BP941" s="7"/>
      <c r="BQ941" s="7"/>
      <c r="BR941" s="7"/>
    </row>
    <row r="942" spans="1:70" customFormat="1">
      <c r="A942" s="7"/>
      <c r="B942" s="230"/>
      <c r="C942" s="7"/>
      <c r="D942" s="7"/>
      <c r="E942" s="7"/>
      <c r="F942" s="7"/>
      <c r="G942" s="7"/>
      <c r="H942" s="7"/>
      <c r="I942" s="7"/>
      <c r="J942" s="7"/>
      <c r="K942" s="7"/>
      <c r="L942" s="8"/>
      <c r="M942" s="7"/>
      <c r="N942" s="149"/>
      <c r="Z942" s="7"/>
      <c r="AB942" s="7"/>
      <c r="AC942" s="7"/>
      <c r="AD942" s="7"/>
      <c r="AF942" s="7"/>
      <c r="AH942" s="7"/>
      <c r="AJ942" s="7"/>
      <c r="AK942" s="7"/>
      <c r="AL942" s="7"/>
      <c r="AN942" s="7"/>
      <c r="AO942" s="7"/>
      <c r="AP942" s="7"/>
      <c r="AR942" s="7"/>
      <c r="AT942" s="7"/>
      <c r="AV942" s="7"/>
      <c r="AX942" s="7"/>
      <c r="AZ942" s="7"/>
      <c r="BB942" s="7"/>
      <c r="BD942" s="7"/>
      <c r="BF942" s="7"/>
      <c r="BH942" s="7"/>
      <c r="BI942" s="7"/>
      <c r="BJ942" s="7"/>
      <c r="BL942" s="7"/>
      <c r="BN942" s="7"/>
      <c r="BO942" s="7"/>
      <c r="BP942" s="7"/>
      <c r="BQ942" s="7"/>
      <c r="BR942" s="7"/>
    </row>
    <row r="943" spans="1:70" customFormat="1">
      <c r="A943" s="7"/>
      <c r="B943" s="230"/>
      <c r="C943" s="7"/>
      <c r="D943" s="7"/>
      <c r="E943" s="7"/>
      <c r="F943" s="7"/>
      <c r="G943" s="7"/>
      <c r="H943" s="7"/>
      <c r="I943" s="7"/>
      <c r="J943" s="7"/>
      <c r="K943" s="7"/>
      <c r="L943" s="8"/>
      <c r="M943" s="7"/>
      <c r="N943" s="149"/>
      <c r="Z943" s="7"/>
      <c r="AB943" s="7"/>
      <c r="AC943" s="7"/>
      <c r="AD943" s="7"/>
      <c r="AF943" s="7"/>
      <c r="AH943" s="7"/>
      <c r="AJ943" s="7"/>
      <c r="AK943" s="7"/>
      <c r="AL943" s="7"/>
      <c r="AN943" s="7"/>
      <c r="AO943" s="7"/>
      <c r="AP943" s="7"/>
      <c r="AR943" s="7"/>
      <c r="AT943" s="7"/>
      <c r="AV943" s="7"/>
      <c r="AX943" s="7"/>
      <c r="AZ943" s="7"/>
      <c r="BB943" s="7"/>
      <c r="BD943" s="7"/>
      <c r="BF943" s="7"/>
      <c r="BH943" s="7"/>
      <c r="BI943" s="7"/>
      <c r="BJ943" s="7"/>
      <c r="BL943" s="7"/>
      <c r="BN943" s="7"/>
      <c r="BO943" s="7"/>
      <c r="BP943" s="7"/>
      <c r="BQ943" s="7"/>
      <c r="BR943" s="7"/>
    </row>
    <row r="944" spans="1:70" customFormat="1">
      <c r="A944" s="7"/>
      <c r="B944" s="230"/>
      <c r="C944" s="7"/>
      <c r="D944" s="7"/>
      <c r="E944" s="7"/>
      <c r="F944" s="7"/>
      <c r="G944" s="7"/>
      <c r="H944" s="7"/>
      <c r="I944" s="7"/>
      <c r="J944" s="7"/>
      <c r="K944" s="7"/>
      <c r="L944" s="8"/>
      <c r="M944" s="7"/>
      <c r="N944" s="149"/>
      <c r="Z944" s="7"/>
      <c r="AB944" s="7"/>
      <c r="AC944" s="7"/>
      <c r="AD944" s="7"/>
      <c r="AF944" s="7"/>
      <c r="AH944" s="7"/>
      <c r="AJ944" s="7"/>
      <c r="AK944" s="7"/>
      <c r="AL944" s="7"/>
      <c r="AN944" s="7"/>
      <c r="AO944" s="7"/>
      <c r="AP944" s="7"/>
      <c r="AR944" s="7"/>
      <c r="AT944" s="7"/>
      <c r="AV944" s="7"/>
      <c r="AX944" s="7"/>
      <c r="AZ944" s="7"/>
      <c r="BB944" s="7"/>
      <c r="BD944" s="7"/>
      <c r="BF944" s="7"/>
      <c r="BH944" s="7"/>
      <c r="BI944" s="7"/>
      <c r="BJ944" s="7"/>
      <c r="BL944" s="7"/>
      <c r="BN944" s="7"/>
      <c r="BO944" s="7"/>
      <c r="BP944" s="7"/>
      <c r="BQ944" s="7"/>
      <c r="BR944" s="7"/>
    </row>
    <row r="945" spans="1:70" customFormat="1">
      <c r="A945" s="7"/>
      <c r="B945" s="230"/>
      <c r="C945" s="7"/>
      <c r="D945" s="7"/>
      <c r="E945" s="7"/>
      <c r="F945" s="7"/>
      <c r="G945" s="7"/>
      <c r="H945" s="7"/>
      <c r="I945" s="7"/>
      <c r="J945" s="7"/>
      <c r="K945" s="7"/>
      <c r="L945" s="8"/>
      <c r="M945" s="7"/>
      <c r="N945" s="149"/>
      <c r="Z945" s="7"/>
      <c r="AB945" s="7"/>
      <c r="AC945" s="7"/>
      <c r="AD945" s="7"/>
      <c r="AF945" s="7"/>
      <c r="AH945" s="7"/>
      <c r="AJ945" s="7"/>
      <c r="AK945" s="7"/>
      <c r="AL945" s="7"/>
      <c r="AN945" s="7"/>
      <c r="AO945" s="7"/>
      <c r="AP945" s="7"/>
      <c r="AR945" s="7"/>
      <c r="AT945" s="7"/>
      <c r="AV945" s="7"/>
      <c r="AX945" s="7"/>
      <c r="AZ945" s="7"/>
      <c r="BB945" s="7"/>
      <c r="BD945" s="7"/>
      <c r="BF945" s="7"/>
      <c r="BH945" s="7"/>
      <c r="BI945" s="7"/>
      <c r="BJ945" s="7"/>
      <c r="BL945" s="7"/>
      <c r="BN945" s="7"/>
      <c r="BO945" s="7"/>
      <c r="BP945" s="7"/>
      <c r="BQ945" s="7"/>
      <c r="BR945" s="7"/>
    </row>
    <row r="946" spans="1:70" customFormat="1">
      <c r="A946" s="7"/>
      <c r="B946" s="230"/>
      <c r="C946" s="7"/>
      <c r="D946" s="7"/>
      <c r="E946" s="7"/>
      <c r="F946" s="7"/>
      <c r="G946" s="7"/>
      <c r="H946" s="7"/>
      <c r="I946" s="7"/>
      <c r="J946" s="7"/>
      <c r="K946" s="7"/>
      <c r="L946" s="8"/>
      <c r="M946" s="7"/>
      <c r="N946" s="149"/>
      <c r="Z946" s="7"/>
      <c r="AB946" s="7"/>
      <c r="AC946" s="7"/>
      <c r="AD946" s="7"/>
      <c r="AF946" s="7"/>
      <c r="AH946" s="7"/>
      <c r="AJ946" s="7"/>
      <c r="AK946" s="7"/>
      <c r="AL946" s="7"/>
      <c r="AN946" s="7"/>
      <c r="AO946" s="7"/>
      <c r="AP946" s="7"/>
      <c r="AR946" s="7"/>
      <c r="AT946" s="7"/>
      <c r="AV946" s="7"/>
      <c r="AX946" s="7"/>
      <c r="AZ946" s="7"/>
      <c r="BB946" s="7"/>
      <c r="BD946" s="7"/>
      <c r="BF946" s="7"/>
      <c r="BH946" s="7"/>
      <c r="BI946" s="7"/>
      <c r="BJ946" s="7"/>
      <c r="BL946" s="7"/>
      <c r="BN946" s="7"/>
      <c r="BO946" s="7"/>
      <c r="BP946" s="7"/>
      <c r="BQ946" s="7"/>
      <c r="BR946" s="7"/>
    </row>
    <row r="947" spans="1:70" customFormat="1">
      <c r="A947" s="7"/>
      <c r="B947" s="230"/>
      <c r="C947" s="7"/>
      <c r="D947" s="7"/>
      <c r="E947" s="7"/>
      <c r="F947" s="7"/>
      <c r="G947" s="7"/>
      <c r="H947" s="7"/>
      <c r="I947" s="7"/>
      <c r="J947" s="7"/>
      <c r="K947" s="7"/>
      <c r="L947" s="8"/>
      <c r="M947" s="7"/>
      <c r="N947" s="149"/>
      <c r="Z947" s="7"/>
      <c r="AB947" s="7"/>
      <c r="AC947" s="7"/>
      <c r="AD947" s="7"/>
      <c r="AF947" s="7"/>
      <c r="AH947" s="7"/>
      <c r="AJ947" s="7"/>
      <c r="AK947" s="7"/>
      <c r="AL947" s="7"/>
      <c r="AN947" s="7"/>
      <c r="AO947" s="7"/>
      <c r="AP947" s="7"/>
      <c r="AR947" s="7"/>
      <c r="AT947" s="7"/>
      <c r="AV947" s="7"/>
      <c r="AX947" s="7"/>
      <c r="AZ947" s="7"/>
      <c r="BB947" s="7"/>
      <c r="BD947" s="7"/>
      <c r="BF947" s="7"/>
      <c r="BH947" s="7"/>
      <c r="BI947" s="7"/>
      <c r="BJ947" s="7"/>
      <c r="BL947" s="7"/>
      <c r="BN947" s="7"/>
      <c r="BO947" s="7"/>
      <c r="BP947" s="7"/>
      <c r="BQ947" s="7"/>
      <c r="BR947" s="7"/>
    </row>
    <row r="948" spans="1:70" customFormat="1">
      <c r="A948" s="7"/>
      <c r="B948" s="230"/>
      <c r="C948" s="7"/>
      <c r="D948" s="7"/>
      <c r="E948" s="7"/>
      <c r="F948" s="7"/>
      <c r="G948" s="7"/>
      <c r="H948" s="7"/>
      <c r="I948" s="7"/>
      <c r="J948" s="7"/>
      <c r="K948" s="7"/>
      <c r="L948" s="8"/>
      <c r="M948" s="7"/>
      <c r="N948" s="149"/>
      <c r="Z948" s="7"/>
      <c r="AB948" s="7"/>
      <c r="AC948" s="7"/>
      <c r="AD948" s="7"/>
      <c r="AF948" s="7"/>
      <c r="AH948" s="7"/>
      <c r="AJ948" s="7"/>
      <c r="AK948" s="7"/>
      <c r="AL948" s="7"/>
      <c r="AN948" s="7"/>
      <c r="AO948" s="7"/>
      <c r="AP948" s="7"/>
      <c r="AR948" s="7"/>
      <c r="AT948" s="7"/>
      <c r="AV948" s="7"/>
      <c r="AX948" s="7"/>
      <c r="AZ948" s="7"/>
      <c r="BB948" s="7"/>
      <c r="BD948" s="7"/>
      <c r="BF948" s="7"/>
      <c r="BH948" s="7"/>
      <c r="BI948" s="7"/>
      <c r="BJ948" s="7"/>
      <c r="BL948" s="7"/>
      <c r="BN948" s="7"/>
      <c r="BO948" s="7"/>
      <c r="BP948" s="7"/>
      <c r="BQ948" s="7"/>
      <c r="BR948" s="7"/>
    </row>
    <row r="949" spans="1:70" customFormat="1">
      <c r="A949" s="7"/>
      <c r="B949" s="230"/>
      <c r="C949" s="7"/>
      <c r="D949" s="7"/>
      <c r="E949" s="7"/>
      <c r="F949" s="7"/>
      <c r="G949" s="7"/>
      <c r="H949" s="7"/>
      <c r="I949" s="7"/>
      <c r="J949" s="7"/>
      <c r="K949" s="7"/>
      <c r="L949" s="8"/>
      <c r="M949" s="7"/>
      <c r="N949" s="149"/>
      <c r="Z949" s="7"/>
      <c r="AB949" s="7"/>
      <c r="AC949" s="7"/>
      <c r="AD949" s="7"/>
      <c r="AF949" s="7"/>
      <c r="AH949" s="7"/>
      <c r="AJ949" s="7"/>
      <c r="AK949" s="7"/>
      <c r="AL949" s="7"/>
      <c r="AN949" s="7"/>
      <c r="AO949" s="7"/>
      <c r="AP949" s="7"/>
      <c r="AR949" s="7"/>
      <c r="AT949" s="7"/>
      <c r="AV949" s="7"/>
      <c r="AX949" s="7"/>
      <c r="AZ949" s="7"/>
      <c r="BB949" s="7"/>
      <c r="BD949" s="7"/>
      <c r="BF949" s="7"/>
      <c r="BH949" s="7"/>
      <c r="BI949" s="7"/>
      <c r="BJ949" s="7"/>
      <c r="BL949" s="7"/>
      <c r="BN949" s="7"/>
      <c r="BO949" s="7"/>
      <c r="BP949" s="7"/>
      <c r="BQ949" s="7"/>
      <c r="BR949" s="7"/>
    </row>
    <row r="950" spans="1:70" customFormat="1">
      <c r="A950" s="7"/>
      <c r="B950" s="230"/>
      <c r="C950" s="7"/>
      <c r="D950" s="7"/>
      <c r="E950" s="7"/>
      <c r="F950" s="7"/>
      <c r="G950" s="7"/>
      <c r="H950" s="7"/>
      <c r="I950" s="7"/>
      <c r="J950" s="7"/>
      <c r="K950" s="7"/>
      <c r="L950" s="8"/>
      <c r="M950" s="7"/>
      <c r="N950" s="149"/>
      <c r="Z950" s="7"/>
      <c r="AB950" s="7"/>
      <c r="AC950" s="7"/>
      <c r="AD950" s="7"/>
      <c r="AF950" s="7"/>
      <c r="AH950" s="7"/>
      <c r="AJ950" s="7"/>
      <c r="AK950" s="7"/>
      <c r="AL950" s="7"/>
      <c r="AN950" s="7"/>
      <c r="AO950" s="7"/>
      <c r="AP950" s="7"/>
      <c r="AR950" s="7"/>
      <c r="AT950" s="7"/>
      <c r="AV950" s="7"/>
      <c r="AX950" s="7"/>
      <c r="AZ950" s="7"/>
      <c r="BB950" s="7"/>
      <c r="BD950" s="7"/>
      <c r="BF950" s="7"/>
      <c r="BH950" s="7"/>
      <c r="BI950" s="7"/>
      <c r="BJ950" s="7"/>
      <c r="BL950" s="7"/>
      <c r="BN950" s="7"/>
      <c r="BO950" s="7"/>
      <c r="BP950" s="7"/>
      <c r="BQ950" s="7"/>
      <c r="BR950" s="7"/>
    </row>
    <row r="951" spans="1:70" customFormat="1">
      <c r="A951" s="7"/>
      <c r="B951" s="230"/>
      <c r="C951" s="7"/>
      <c r="D951" s="7"/>
      <c r="E951" s="7"/>
      <c r="F951" s="7"/>
      <c r="G951" s="7"/>
      <c r="H951" s="7"/>
      <c r="I951" s="7"/>
      <c r="J951" s="7"/>
      <c r="K951" s="7"/>
      <c r="L951" s="8"/>
      <c r="M951" s="7"/>
      <c r="N951" s="149"/>
      <c r="Z951" s="7"/>
      <c r="AB951" s="7"/>
      <c r="AC951" s="7"/>
      <c r="AD951" s="7"/>
      <c r="AF951" s="7"/>
      <c r="AH951" s="7"/>
      <c r="AJ951" s="7"/>
      <c r="AK951" s="7"/>
      <c r="AL951" s="7"/>
      <c r="AN951" s="7"/>
      <c r="AO951" s="7"/>
      <c r="AP951" s="7"/>
      <c r="AR951" s="7"/>
      <c r="AT951" s="7"/>
      <c r="AV951" s="7"/>
      <c r="AX951" s="7"/>
      <c r="AZ951" s="7"/>
      <c r="BB951" s="7"/>
      <c r="BD951" s="7"/>
      <c r="BF951" s="7"/>
      <c r="BH951" s="7"/>
      <c r="BI951" s="7"/>
      <c r="BJ951" s="7"/>
      <c r="BL951" s="7"/>
      <c r="BN951" s="7"/>
      <c r="BO951" s="7"/>
      <c r="BP951" s="7"/>
      <c r="BQ951" s="7"/>
      <c r="BR951" s="7"/>
    </row>
    <row r="952" spans="1:70" customFormat="1">
      <c r="A952" s="7"/>
      <c r="B952" s="230"/>
      <c r="C952" s="7"/>
      <c r="D952" s="7"/>
      <c r="E952" s="7"/>
      <c r="F952" s="7"/>
      <c r="G952" s="7"/>
      <c r="H952" s="7"/>
      <c r="I952" s="7"/>
      <c r="J952" s="7"/>
      <c r="K952" s="7"/>
      <c r="L952" s="8"/>
      <c r="M952" s="7"/>
      <c r="N952" s="149"/>
      <c r="Z952" s="7"/>
      <c r="AB952" s="7"/>
      <c r="AC952" s="7"/>
      <c r="AD952" s="7"/>
      <c r="AF952" s="7"/>
      <c r="AH952" s="7"/>
      <c r="AJ952" s="7"/>
      <c r="AK952" s="7"/>
      <c r="AL952" s="7"/>
      <c r="AN952" s="7"/>
      <c r="AO952" s="7"/>
      <c r="AP952" s="7"/>
      <c r="AR952" s="7"/>
      <c r="AT952" s="7"/>
      <c r="AV952" s="7"/>
      <c r="AX952" s="7"/>
      <c r="AZ952" s="7"/>
      <c r="BB952" s="7"/>
      <c r="BD952" s="7"/>
      <c r="BF952" s="7"/>
      <c r="BH952" s="7"/>
      <c r="BI952" s="7"/>
      <c r="BJ952" s="7"/>
      <c r="BL952" s="7"/>
      <c r="BN952" s="7"/>
      <c r="BO952" s="7"/>
      <c r="BP952" s="7"/>
      <c r="BQ952" s="7"/>
      <c r="BR952" s="7"/>
    </row>
    <row r="953" spans="1:70" customFormat="1">
      <c r="A953" s="7"/>
      <c r="B953" s="230"/>
      <c r="C953" s="7"/>
      <c r="D953" s="7"/>
      <c r="E953" s="7"/>
      <c r="F953" s="7"/>
      <c r="G953" s="7"/>
      <c r="H953" s="7"/>
      <c r="I953" s="7"/>
      <c r="J953" s="7"/>
      <c r="K953" s="7"/>
      <c r="L953" s="8"/>
      <c r="M953" s="7"/>
      <c r="N953" s="149"/>
      <c r="Z953" s="7"/>
      <c r="AB953" s="7"/>
      <c r="AC953" s="7"/>
      <c r="AD953" s="7"/>
      <c r="AF953" s="7"/>
      <c r="AH953" s="7"/>
      <c r="AJ953" s="7"/>
      <c r="AK953" s="7"/>
      <c r="AL953" s="7"/>
      <c r="AN953" s="7"/>
      <c r="AO953" s="7"/>
      <c r="AP953" s="7"/>
      <c r="AR953" s="7"/>
      <c r="AT953" s="7"/>
      <c r="AV953" s="7"/>
      <c r="AX953" s="7"/>
      <c r="AZ953" s="7"/>
      <c r="BB953" s="7"/>
      <c r="BD953" s="7"/>
      <c r="BF953" s="7"/>
      <c r="BH953" s="7"/>
      <c r="BI953" s="7"/>
      <c r="BJ953" s="7"/>
      <c r="BL953" s="7"/>
      <c r="BN953" s="7"/>
      <c r="BO953" s="7"/>
      <c r="BP953" s="7"/>
      <c r="BQ953" s="7"/>
      <c r="BR953" s="7"/>
    </row>
    <row r="954" spans="1:70" customFormat="1">
      <c r="A954" s="7"/>
      <c r="B954" s="230"/>
      <c r="C954" s="7"/>
      <c r="D954" s="7"/>
      <c r="E954" s="7"/>
      <c r="F954" s="7"/>
      <c r="G954" s="7"/>
      <c r="H954" s="7"/>
      <c r="I954" s="7"/>
      <c r="J954" s="7"/>
      <c r="K954" s="7"/>
      <c r="L954" s="8"/>
      <c r="M954" s="7"/>
      <c r="N954" s="149"/>
      <c r="Z954" s="7"/>
      <c r="AB954" s="7"/>
      <c r="AC954" s="7"/>
      <c r="AD954" s="7"/>
      <c r="AF954" s="7"/>
      <c r="AH954" s="7"/>
      <c r="AJ954" s="7"/>
      <c r="AK954" s="7"/>
      <c r="AL954" s="7"/>
      <c r="AN954" s="7"/>
      <c r="AO954" s="7"/>
      <c r="AP954" s="7"/>
      <c r="AR954" s="7"/>
      <c r="AT954" s="7"/>
      <c r="AV954" s="7"/>
      <c r="AX954" s="7"/>
      <c r="AZ954" s="7"/>
      <c r="BB954" s="7"/>
      <c r="BD954" s="7"/>
      <c r="BF954" s="7"/>
      <c r="BH954" s="7"/>
      <c r="BI954" s="7"/>
      <c r="BJ954" s="7"/>
      <c r="BL954" s="7"/>
      <c r="BN954" s="7"/>
      <c r="BO954" s="7"/>
      <c r="BP954" s="7"/>
      <c r="BQ954" s="7"/>
      <c r="BR954" s="7"/>
    </row>
    <row r="955" spans="1:70" customFormat="1">
      <c r="A955" s="7"/>
      <c r="B955" s="230"/>
      <c r="C955" s="7"/>
      <c r="D955" s="7"/>
      <c r="E955" s="7"/>
      <c r="F955" s="7"/>
      <c r="G955" s="7"/>
      <c r="H955" s="7"/>
      <c r="I955" s="7"/>
      <c r="J955" s="7"/>
      <c r="K955" s="7"/>
      <c r="L955" s="8"/>
      <c r="M955" s="7"/>
      <c r="N955" s="149"/>
      <c r="Z955" s="7"/>
      <c r="AB955" s="7"/>
      <c r="AC955" s="7"/>
      <c r="AD955" s="7"/>
      <c r="AF955" s="7"/>
      <c r="AH955" s="7"/>
      <c r="AJ955" s="7"/>
      <c r="AK955" s="7"/>
      <c r="AL955" s="7"/>
      <c r="AN955" s="7"/>
      <c r="AO955" s="7"/>
      <c r="AP955" s="7"/>
      <c r="AR955" s="7"/>
      <c r="AT955" s="7"/>
      <c r="AV955" s="7"/>
      <c r="AX955" s="7"/>
      <c r="AZ955" s="7"/>
      <c r="BB955" s="7"/>
      <c r="BD955" s="7"/>
      <c r="BF955" s="7"/>
      <c r="BH955" s="7"/>
      <c r="BI955" s="7"/>
      <c r="BJ955" s="7"/>
      <c r="BL955" s="7"/>
      <c r="BN955" s="7"/>
      <c r="BO955" s="7"/>
      <c r="BP955" s="7"/>
      <c r="BQ955" s="7"/>
      <c r="BR955" s="7"/>
    </row>
    <row r="956" spans="1:70" customFormat="1">
      <c r="A956" s="7"/>
      <c r="B956" s="230"/>
      <c r="C956" s="7"/>
      <c r="D956" s="7"/>
      <c r="E956" s="7"/>
      <c r="F956" s="7"/>
      <c r="G956" s="7"/>
      <c r="H956" s="7"/>
      <c r="I956" s="7"/>
      <c r="J956" s="7"/>
      <c r="K956" s="7"/>
      <c r="L956" s="8"/>
      <c r="M956" s="7"/>
      <c r="N956" s="149"/>
      <c r="Z956" s="7"/>
      <c r="AB956" s="7"/>
      <c r="AC956" s="7"/>
      <c r="AD956" s="7"/>
      <c r="AF956" s="7"/>
      <c r="AH956" s="7"/>
      <c r="AJ956" s="7"/>
      <c r="AK956" s="7"/>
      <c r="AL956" s="7"/>
      <c r="AN956" s="7"/>
      <c r="AO956" s="7"/>
      <c r="AP956" s="7"/>
      <c r="AR956" s="7"/>
      <c r="AT956" s="7"/>
      <c r="AV956" s="7"/>
      <c r="AX956" s="7"/>
      <c r="AZ956" s="7"/>
      <c r="BB956" s="7"/>
      <c r="BD956" s="7"/>
      <c r="BF956" s="7"/>
      <c r="BH956" s="7"/>
      <c r="BI956" s="7"/>
      <c r="BJ956" s="7"/>
      <c r="BL956" s="7"/>
      <c r="BN956" s="7"/>
      <c r="BO956" s="7"/>
      <c r="BP956" s="7"/>
      <c r="BQ956" s="7"/>
      <c r="BR956" s="7"/>
    </row>
    <row r="957" spans="1:70" customFormat="1">
      <c r="A957" s="7"/>
      <c r="B957" s="230"/>
      <c r="C957" s="7"/>
      <c r="D957" s="7"/>
      <c r="E957" s="7"/>
      <c r="F957" s="7"/>
      <c r="G957" s="7"/>
      <c r="H957" s="7"/>
      <c r="I957" s="7"/>
      <c r="J957" s="7"/>
      <c r="K957" s="7"/>
      <c r="L957" s="8"/>
      <c r="M957" s="7"/>
      <c r="N957" s="149"/>
      <c r="Z957" s="7"/>
      <c r="AB957" s="7"/>
      <c r="AC957" s="7"/>
      <c r="AD957" s="7"/>
      <c r="AF957" s="7"/>
      <c r="AH957" s="7"/>
      <c r="AJ957" s="7"/>
      <c r="AK957" s="7"/>
      <c r="AL957" s="7"/>
      <c r="AN957" s="7"/>
      <c r="AO957" s="7"/>
      <c r="AP957" s="7"/>
      <c r="AR957" s="7"/>
      <c r="AT957" s="7"/>
      <c r="AV957" s="7"/>
      <c r="AX957" s="7"/>
      <c r="AZ957" s="7"/>
      <c r="BB957" s="7"/>
      <c r="BD957" s="7"/>
      <c r="BF957" s="7"/>
      <c r="BH957" s="7"/>
      <c r="BI957" s="7"/>
      <c r="BJ957" s="7"/>
      <c r="BL957" s="7"/>
      <c r="BN957" s="7"/>
      <c r="BO957" s="7"/>
      <c r="BP957" s="7"/>
      <c r="BQ957" s="7"/>
      <c r="BR957" s="7"/>
    </row>
    <row r="958" spans="1:70" customFormat="1">
      <c r="A958" s="7"/>
      <c r="B958" s="230"/>
      <c r="C958" s="7"/>
      <c r="D958" s="7"/>
      <c r="E958" s="7"/>
      <c r="F958" s="7"/>
      <c r="G958" s="7"/>
      <c r="H958" s="7"/>
      <c r="I958" s="7"/>
      <c r="J958" s="7"/>
      <c r="K958" s="7"/>
      <c r="L958" s="8"/>
      <c r="M958" s="7"/>
      <c r="N958" s="149"/>
      <c r="Z958" s="7"/>
      <c r="AB958" s="7"/>
      <c r="AC958" s="7"/>
      <c r="AD958" s="7"/>
      <c r="AF958" s="7"/>
      <c r="AH958" s="7"/>
      <c r="AJ958" s="7"/>
      <c r="AK958" s="7"/>
      <c r="AL958" s="7"/>
      <c r="AN958" s="7"/>
      <c r="AO958" s="7"/>
      <c r="AP958" s="7"/>
      <c r="AR958" s="7"/>
      <c r="AT958" s="7"/>
      <c r="AV958" s="7"/>
      <c r="AX958" s="7"/>
      <c r="AZ958" s="7"/>
      <c r="BB958" s="7"/>
      <c r="BD958" s="7"/>
      <c r="BF958" s="7"/>
      <c r="BH958" s="7"/>
      <c r="BI958" s="7"/>
      <c r="BJ958" s="7"/>
      <c r="BL958" s="7"/>
      <c r="BN958" s="7"/>
      <c r="BO958" s="7"/>
      <c r="BP958" s="7"/>
      <c r="BQ958" s="7"/>
      <c r="BR958" s="7"/>
    </row>
    <row r="959" spans="1:70" customFormat="1">
      <c r="A959" s="7"/>
      <c r="B959" s="230"/>
      <c r="C959" s="7"/>
      <c r="D959" s="7"/>
      <c r="E959" s="7"/>
      <c r="F959" s="7"/>
      <c r="G959" s="7"/>
      <c r="H959" s="7"/>
      <c r="I959" s="7"/>
      <c r="J959" s="7"/>
      <c r="K959" s="7"/>
      <c r="L959" s="8"/>
      <c r="M959" s="7"/>
      <c r="N959" s="149"/>
      <c r="Z959" s="7"/>
      <c r="AB959" s="7"/>
      <c r="AC959" s="7"/>
      <c r="AD959" s="7"/>
      <c r="AF959" s="7"/>
      <c r="AH959" s="7"/>
      <c r="AJ959" s="7"/>
      <c r="AK959" s="7"/>
      <c r="AL959" s="7"/>
      <c r="AN959" s="7"/>
      <c r="AO959" s="7"/>
      <c r="AP959" s="7"/>
      <c r="AR959" s="7"/>
      <c r="AT959" s="7"/>
      <c r="AV959" s="7"/>
      <c r="AX959" s="7"/>
      <c r="AZ959" s="7"/>
      <c r="BB959" s="7"/>
      <c r="BD959" s="7"/>
      <c r="BF959" s="7"/>
      <c r="BH959" s="7"/>
      <c r="BI959" s="7"/>
      <c r="BJ959" s="7"/>
      <c r="BL959" s="7"/>
      <c r="BN959" s="7"/>
      <c r="BO959" s="7"/>
      <c r="BP959" s="7"/>
      <c r="BQ959" s="7"/>
      <c r="BR959" s="7"/>
    </row>
    <row r="960" spans="1:70" customFormat="1">
      <c r="A960" s="7"/>
      <c r="B960" s="230"/>
      <c r="C960" s="7"/>
      <c r="D960" s="7"/>
      <c r="E960" s="7"/>
      <c r="F960" s="7"/>
      <c r="G960" s="7"/>
      <c r="H960" s="7"/>
      <c r="I960" s="7"/>
      <c r="J960" s="7"/>
      <c r="K960" s="7"/>
      <c r="L960" s="8"/>
      <c r="M960" s="7"/>
      <c r="N960" s="149"/>
      <c r="Z960" s="7"/>
      <c r="AB960" s="7"/>
      <c r="AC960" s="7"/>
      <c r="AD960" s="7"/>
      <c r="AF960" s="7"/>
      <c r="AH960" s="7"/>
      <c r="AJ960" s="7"/>
      <c r="AK960" s="7"/>
      <c r="AL960" s="7"/>
      <c r="AN960" s="7"/>
      <c r="AO960" s="7"/>
      <c r="AP960" s="7"/>
      <c r="AR960" s="7"/>
      <c r="AT960" s="7"/>
      <c r="AV960" s="7"/>
      <c r="AX960" s="7"/>
      <c r="AZ960" s="7"/>
      <c r="BB960" s="7"/>
      <c r="BD960" s="7"/>
      <c r="BF960" s="7"/>
      <c r="BH960" s="7"/>
      <c r="BI960" s="7"/>
      <c r="BJ960" s="7"/>
      <c r="BL960" s="7"/>
      <c r="BN960" s="7"/>
      <c r="BO960" s="7"/>
      <c r="BP960" s="7"/>
      <c r="BQ960" s="7"/>
      <c r="BR960" s="7"/>
    </row>
    <row r="961" spans="1:70" customFormat="1">
      <c r="A961" s="7"/>
      <c r="B961" s="230"/>
      <c r="C961" s="7"/>
      <c r="D961" s="7"/>
      <c r="E961" s="7"/>
      <c r="F961" s="7"/>
      <c r="G961" s="7"/>
      <c r="H961" s="7"/>
      <c r="I961" s="7"/>
      <c r="J961" s="7"/>
      <c r="K961" s="7"/>
      <c r="L961" s="8"/>
      <c r="M961" s="7"/>
      <c r="N961" s="149"/>
      <c r="Z961" s="7"/>
      <c r="AB961" s="7"/>
      <c r="AC961" s="7"/>
      <c r="AD961" s="7"/>
      <c r="AF961" s="7"/>
      <c r="AH961" s="7"/>
      <c r="AJ961" s="7"/>
      <c r="AK961" s="7"/>
      <c r="AL961" s="7"/>
      <c r="AN961" s="7"/>
      <c r="AO961" s="7"/>
      <c r="AP961" s="7"/>
      <c r="AR961" s="7"/>
      <c r="AT961" s="7"/>
      <c r="AV961" s="7"/>
      <c r="AX961" s="7"/>
      <c r="AZ961" s="7"/>
      <c r="BB961" s="7"/>
      <c r="BD961" s="7"/>
      <c r="BF961" s="7"/>
      <c r="BH961" s="7"/>
      <c r="BI961" s="7"/>
      <c r="BJ961" s="7"/>
      <c r="BL961" s="7"/>
      <c r="BN961" s="7"/>
      <c r="BO961" s="7"/>
      <c r="BP961" s="7"/>
      <c r="BQ961" s="7"/>
      <c r="BR961" s="7"/>
    </row>
    <row r="962" spans="1:70" customFormat="1">
      <c r="A962" s="7"/>
      <c r="B962" s="230"/>
      <c r="C962" s="7"/>
      <c r="D962" s="7"/>
      <c r="E962" s="7"/>
      <c r="F962" s="7"/>
      <c r="G962" s="7"/>
      <c r="H962" s="7"/>
      <c r="I962" s="7"/>
      <c r="J962" s="7"/>
      <c r="K962" s="7"/>
      <c r="L962" s="8"/>
      <c r="M962" s="7"/>
      <c r="N962" s="149"/>
      <c r="Z962" s="7"/>
      <c r="AB962" s="7"/>
      <c r="AC962" s="7"/>
      <c r="AD962" s="7"/>
      <c r="AF962" s="7"/>
      <c r="AH962" s="7"/>
      <c r="AJ962" s="7"/>
      <c r="AK962" s="7"/>
      <c r="AL962" s="7"/>
      <c r="AN962" s="7"/>
      <c r="AO962" s="7"/>
      <c r="AP962" s="7"/>
      <c r="AR962" s="7"/>
      <c r="AT962" s="7"/>
      <c r="AV962" s="7"/>
      <c r="AX962" s="7"/>
      <c r="AZ962" s="7"/>
      <c r="BB962" s="7"/>
      <c r="BD962" s="7"/>
      <c r="BF962" s="7"/>
      <c r="BH962" s="7"/>
      <c r="BI962" s="7"/>
      <c r="BJ962" s="7"/>
      <c r="BL962" s="7"/>
      <c r="BN962" s="7"/>
      <c r="BO962" s="7"/>
      <c r="BP962" s="7"/>
      <c r="BQ962" s="7"/>
      <c r="BR962" s="7"/>
    </row>
    <row r="963" spans="1:70" customFormat="1">
      <c r="A963" s="7"/>
      <c r="B963" s="230"/>
      <c r="C963" s="7"/>
      <c r="D963" s="7"/>
      <c r="E963" s="7"/>
      <c r="F963" s="7"/>
      <c r="G963" s="7"/>
      <c r="H963" s="7"/>
      <c r="I963" s="7"/>
      <c r="J963" s="7"/>
      <c r="K963" s="7"/>
      <c r="L963" s="8"/>
      <c r="M963" s="7"/>
      <c r="N963" s="149"/>
      <c r="Z963" s="7"/>
      <c r="AB963" s="7"/>
      <c r="AC963" s="7"/>
      <c r="AD963" s="7"/>
      <c r="AF963" s="7"/>
      <c r="AH963" s="7"/>
      <c r="AJ963" s="7"/>
      <c r="AK963" s="7"/>
      <c r="AL963" s="7"/>
      <c r="AN963" s="7"/>
      <c r="AO963" s="7"/>
      <c r="AP963" s="7"/>
      <c r="AR963" s="7"/>
      <c r="AT963" s="7"/>
      <c r="AV963" s="7"/>
      <c r="AX963" s="7"/>
      <c r="AZ963" s="7"/>
      <c r="BB963" s="7"/>
      <c r="BD963" s="7"/>
      <c r="BF963" s="7"/>
      <c r="BH963" s="7"/>
      <c r="BI963" s="7"/>
      <c r="BJ963" s="7"/>
      <c r="BL963" s="7"/>
      <c r="BN963" s="7"/>
      <c r="BO963" s="7"/>
      <c r="BP963" s="7"/>
      <c r="BQ963" s="7"/>
      <c r="BR963" s="7"/>
    </row>
    <row r="964" spans="1:70" customFormat="1">
      <c r="A964" s="7"/>
      <c r="B964" s="230"/>
      <c r="C964" s="7"/>
      <c r="D964" s="7"/>
      <c r="E964" s="7"/>
      <c r="F964" s="7"/>
      <c r="G964" s="7"/>
      <c r="H964" s="7"/>
      <c r="I964" s="7"/>
      <c r="J964" s="7"/>
      <c r="K964" s="7"/>
      <c r="L964" s="8"/>
      <c r="M964" s="7"/>
      <c r="N964" s="149"/>
      <c r="Z964" s="7"/>
      <c r="AB964" s="7"/>
      <c r="AC964" s="7"/>
      <c r="AD964" s="7"/>
      <c r="AF964" s="7"/>
      <c r="AH964" s="7"/>
      <c r="AJ964" s="7"/>
      <c r="AK964" s="7"/>
      <c r="AL964" s="7"/>
      <c r="AN964" s="7"/>
      <c r="AO964" s="7"/>
      <c r="AP964" s="7"/>
      <c r="AR964" s="7"/>
      <c r="AT964" s="7"/>
      <c r="AV964" s="7"/>
      <c r="AX964" s="7"/>
      <c r="AZ964" s="7"/>
      <c r="BB964" s="7"/>
      <c r="BD964" s="7"/>
      <c r="BF964" s="7"/>
      <c r="BH964" s="7"/>
      <c r="BI964" s="7"/>
      <c r="BJ964" s="7"/>
      <c r="BL964" s="7"/>
      <c r="BN964" s="7"/>
      <c r="BO964" s="7"/>
      <c r="BP964" s="7"/>
      <c r="BQ964" s="7"/>
      <c r="BR964" s="7"/>
    </row>
    <row r="965" spans="1:70" customFormat="1">
      <c r="A965" s="7"/>
      <c r="B965" s="230"/>
      <c r="C965" s="7"/>
      <c r="D965" s="7"/>
      <c r="E965" s="7"/>
      <c r="F965" s="7"/>
      <c r="G965" s="7"/>
      <c r="H965" s="7"/>
      <c r="I965" s="7"/>
      <c r="J965" s="7"/>
      <c r="K965" s="7"/>
      <c r="L965" s="8"/>
      <c r="M965" s="7"/>
      <c r="N965" s="149"/>
      <c r="Z965" s="7"/>
      <c r="AB965" s="7"/>
      <c r="AC965" s="7"/>
      <c r="AD965" s="7"/>
      <c r="AF965" s="7"/>
      <c r="AH965" s="7"/>
      <c r="AJ965" s="7"/>
      <c r="AK965" s="7"/>
      <c r="AL965" s="7"/>
      <c r="AN965" s="7"/>
      <c r="AO965" s="7"/>
      <c r="AP965" s="7"/>
      <c r="AR965" s="7"/>
      <c r="AT965" s="7"/>
      <c r="AV965" s="7"/>
      <c r="AX965" s="7"/>
      <c r="AZ965" s="7"/>
      <c r="BB965" s="7"/>
      <c r="BD965" s="7"/>
      <c r="BF965" s="7"/>
      <c r="BH965" s="7"/>
      <c r="BI965" s="7"/>
      <c r="BJ965" s="7"/>
      <c r="BL965" s="7"/>
      <c r="BN965" s="7"/>
      <c r="BO965" s="7"/>
      <c r="BP965" s="7"/>
      <c r="BQ965" s="7"/>
      <c r="BR965" s="7"/>
    </row>
    <row r="966" spans="1:70" customFormat="1">
      <c r="A966" s="7"/>
      <c r="B966" s="230"/>
      <c r="C966" s="7"/>
      <c r="D966" s="7"/>
      <c r="E966" s="7"/>
      <c r="F966" s="7"/>
      <c r="G966" s="7"/>
      <c r="H966" s="7"/>
      <c r="I966" s="7"/>
      <c r="J966" s="7"/>
      <c r="K966" s="7"/>
      <c r="L966" s="8"/>
      <c r="M966" s="7"/>
      <c r="N966" s="149"/>
      <c r="Z966" s="7"/>
      <c r="AB966" s="7"/>
      <c r="AC966" s="7"/>
      <c r="AD966" s="7"/>
      <c r="AF966" s="7"/>
      <c r="AH966" s="7"/>
      <c r="AJ966" s="7"/>
      <c r="AK966" s="7"/>
      <c r="AL966" s="7"/>
      <c r="AN966" s="7"/>
      <c r="AO966" s="7"/>
      <c r="AP966" s="7"/>
      <c r="AR966" s="7"/>
      <c r="AT966" s="7"/>
      <c r="AV966" s="7"/>
      <c r="AX966" s="7"/>
      <c r="AZ966" s="7"/>
      <c r="BB966" s="7"/>
      <c r="BD966" s="7"/>
      <c r="BF966" s="7"/>
      <c r="BH966" s="7"/>
      <c r="BI966" s="7"/>
      <c r="BJ966" s="7"/>
      <c r="BL966" s="7"/>
      <c r="BN966" s="7"/>
      <c r="BO966" s="7"/>
      <c r="BP966" s="7"/>
      <c r="BQ966" s="7"/>
      <c r="BR966" s="7"/>
    </row>
    <row r="967" spans="1:70" customFormat="1">
      <c r="A967" s="7"/>
      <c r="B967" s="230"/>
      <c r="C967" s="7"/>
      <c r="D967" s="7"/>
      <c r="E967" s="7"/>
      <c r="F967" s="7"/>
      <c r="G967" s="7"/>
      <c r="H967" s="7"/>
      <c r="I967" s="7"/>
      <c r="J967" s="7"/>
      <c r="K967" s="7"/>
      <c r="L967" s="8"/>
      <c r="M967" s="7"/>
      <c r="N967" s="149"/>
      <c r="Z967" s="7"/>
      <c r="AB967" s="7"/>
      <c r="AC967" s="7"/>
      <c r="AD967" s="7"/>
      <c r="AF967" s="7"/>
      <c r="AH967" s="7"/>
      <c r="AJ967" s="7"/>
      <c r="AK967" s="7"/>
      <c r="AL967" s="7"/>
      <c r="AN967" s="7"/>
      <c r="AO967" s="7"/>
      <c r="AP967" s="7"/>
      <c r="AR967" s="7"/>
      <c r="AT967" s="7"/>
      <c r="AV967" s="7"/>
      <c r="AX967" s="7"/>
      <c r="AZ967" s="7"/>
      <c r="BB967" s="7"/>
      <c r="BD967" s="7"/>
      <c r="BF967" s="7"/>
      <c r="BH967" s="7"/>
      <c r="BI967" s="7"/>
      <c r="BJ967" s="7"/>
      <c r="BL967" s="7"/>
      <c r="BN967" s="7"/>
      <c r="BO967" s="7"/>
      <c r="BP967" s="7"/>
      <c r="BQ967" s="7"/>
      <c r="BR967" s="7"/>
    </row>
    <row r="968" spans="1:70" customFormat="1">
      <c r="A968" s="7"/>
      <c r="B968" s="230"/>
      <c r="C968" s="7"/>
      <c r="D968" s="7"/>
      <c r="E968" s="7"/>
      <c r="F968" s="7"/>
      <c r="G968" s="7"/>
      <c r="H968" s="7"/>
      <c r="I968" s="7"/>
      <c r="J968" s="7"/>
      <c r="K968" s="7"/>
      <c r="L968" s="8"/>
      <c r="M968" s="7"/>
      <c r="N968" s="149"/>
      <c r="Z968" s="7"/>
      <c r="AB968" s="7"/>
      <c r="AC968" s="7"/>
      <c r="AD968" s="7"/>
      <c r="AF968" s="7"/>
      <c r="AH968" s="7"/>
      <c r="AJ968" s="7"/>
      <c r="AK968" s="7"/>
      <c r="AL968" s="7"/>
      <c r="AN968" s="7"/>
      <c r="AO968" s="7"/>
      <c r="AP968" s="7"/>
      <c r="AR968" s="7"/>
      <c r="AT968" s="7"/>
      <c r="AV968" s="7"/>
      <c r="AX968" s="7"/>
      <c r="AZ968" s="7"/>
      <c r="BB968" s="7"/>
      <c r="BD968" s="7"/>
      <c r="BF968" s="7"/>
      <c r="BH968" s="7"/>
      <c r="BI968" s="7"/>
      <c r="BJ968" s="7"/>
      <c r="BL968" s="7"/>
      <c r="BN968" s="7"/>
      <c r="BO968" s="7"/>
      <c r="BP968" s="7"/>
      <c r="BQ968" s="7"/>
      <c r="BR968" s="7"/>
    </row>
    <row r="969" spans="1:70" customFormat="1">
      <c r="A969" s="7"/>
      <c r="B969" s="230"/>
      <c r="C969" s="7"/>
      <c r="D969" s="7"/>
      <c r="E969" s="7"/>
      <c r="F969" s="7"/>
      <c r="G969" s="7"/>
      <c r="H969" s="7"/>
      <c r="I969" s="7"/>
      <c r="J969" s="7"/>
      <c r="K969" s="7"/>
      <c r="L969" s="8"/>
      <c r="M969" s="7"/>
      <c r="N969" s="60"/>
      <c r="Z969" s="7"/>
      <c r="AB969" s="7"/>
      <c r="AC969" s="7"/>
      <c r="AD969" s="7"/>
      <c r="AF969" s="7"/>
      <c r="AH969" s="7"/>
      <c r="AJ969" s="7"/>
      <c r="AK969" s="7"/>
      <c r="AL969" s="7"/>
      <c r="AN969" s="7"/>
      <c r="AO969" s="7"/>
      <c r="AP969" s="7"/>
      <c r="AR969" s="7"/>
      <c r="AT969" s="7"/>
      <c r="AV969" s="7"/>
      <c r="AX969" s="7"/>
      <c r="AZ969" s="7"/>
      <c r="BB969" s="7"/>
      <c r="BD969" s="7"/>
      <c r="BF969" s="7"/>
      <c r="BH969" s="7"/>
      <c r="BI969" s="7"/>
      <c r="BJ969" s="7"/>
      <c r="BL969" s="7"/>
      <c r="BN969" s="7"/>
      <c r="BO969" s="7"/>
      <c r="BP969" s="7"/>
      <c r="BQ969" s="7"/>
      <c r="BR969" s="7"/>
    </row>
    <row r="970" spans="1:70" customFormat="1">
      <c r="A970" s="7"/>
      <c r="B970" s="230"/>
      <c r="C970" s="7"/>
      <c r="D970" s="7"/>
      <c r="E970" s="7"/>
      <c r="F970" s="7"/>
      <c r="G970" s="7"/>
      <c r="H970" s="7"/>
      <c r="I970" s="7"/>
      <c r="J970" s="7"/>
      <c r="K970" s="7"/>
      <c r="L970" s="8"/>
      <c r="M970" s="7"/>
      <c r="N970" s="60"/>
      <c r="Z970" s="7"/>
      <c r="AB970" s="7"/>
      <c r="AC970" s="7"/>
      <c r="AD970" s="7"/>
      <c r="AF970" s="7"/>
      <c r="AH970" s="7"/>
      <c r="AJ970" s="7"/>
      <c r="AK970" s="7"/>
      <c r="AL970" s="7"/>
      <c r="AN970" s="7"/>
      <c r="AO970" s="7"/>
      <c r="AP970" s="7"/>
      <c r="AR970" s="7"/>
      <c r="AT970" s="7"/>
      <c r="AV970" s="7"/>
      <c r="AX970" s="7"/>
      <c r="AZ970" s="7"/>
      <c r="BB970" s="7"/>
      <c r="BD970" s="7"/>
      <c r="BF970" s="7"/>
      <c r="BH970" s="7"/>
      <c r="BI970" s="7"/>
      <c r="BJ970" s="7"/>
      <c r="BL970" s="7"/>
      <c r="BN970" s="7"/>
      <c r="BO970" s="7"/>
      <c r="BP970" s="7"/>
      <c r="BQ970" s="7"/>
      <c r="BR970" s="7"/>
    </row>
    <row r="971" spans="1:70" customFormat="1">
      <c r="A971" s="7"/>
      <c r="B971" s="230"/>
      <c r="C971" s="7"/>
      <c r="D971" s="7"/>
      <c r="E971" s="7"/>
      <c r="F971" s="7"/>
      <c r="G971" s="7"/>
      <c r="H971" s="7"/>
      <c r="I971" s="7"/>
      <c r="J971" s="7"/>
      <c r="K971" s="7"/>
      <c r="L971" s="8"/>
      <c r="M971" s="7"/>
      <c r="N971" s="60"/>
      <c r="Z971" s="7"/>
      <c r="AB971" s="7"/>
      <c r="AC971" s="7"/>
      <c r="AD971" s="7"/>
      <c r="AF971" s="7"/>
      <c r="AH971" s="7"/>
      <c r="AJ971" s="7"/>
      <c r="AK971" s="7"/>
      <c r="AL971" s="7"/>
      <c r="AN971" s="7"/>
      <c r="AO971" s="7"/>
      <c r="AP971" s="7"/>
      <c r="AR971" s="7"/>
      <c r="AT971" s="7"/>
      <c r="AV971" s="7"/>
      <c r="AX971" s="7"/>
      <c r="AZ971" s="7"/>
      <c r="BB971" s="7"/>
      <c r="BD971" s="7"/>
      <c r="BF971" s="7"/>
      <c r="BH971" s="7"/>
      <c r="BI971" s="7"/>
      <c r="BJ971" s="7"/>
      <c r="BL971" s="7"/>
      <c r="BN971" s="7"/>
      <c r="BO971" s="7"/>
      <c r="BP971" s="7"/>
      <c r="BQ971" s="7"/>
      <c r="BR971" s="7"/>
    </row>
    <row r="972" spans="1:70" customFormat="1">
      <c r="A972" s="7"/>
      <c r="B972" s="230"/>
      <c r="C972" s="7"/>
      <c r="D972" s="7"/>
      <c r="E972" s="7"/>
      <c r="F972" s="7"/>
      <c r="G972" s="7"/>
      <c r="H972" s="7"/>
      <c r="I972" s="7"/>
      <c r="J972" s="7"/>
      <c r="K972" s="7"/>
      <c r="L972" s="8"/>
      <c r="M972" s="7"/>
      <c r="N972" s="60"/>
      <c r="Z972" s="7"/>
      <c r="AB972" s="7"/>
      <c r="AC972" s="7"/>
      <c r="AD972" s="7"/>
      <c r="AF972" s="7"/>
      <c r="AH972" s="7"/>
      <c r="AJ972" s="7"/>
      <c r="AK972" s="7"/>
      <c r="AL972" s="7"/>
      <c r="AN972" s="7"/>
      <c r="AO972" s="7"/>
      <c r="AP972" s="7"/>
      <c r="AR972" s="7"/>
      <c r="AT972" s="7"/>
      <c r="AV972" s="7"/>
      <c r="AX972" s="7"/>
      <c r="AZ972" s="7"/>
      <c r="BB972" s="7"/>
      <c r="BD972" s="7"/>
      <c r="BF972" s="7"/>
      <c r="BH972" s="7"/>
      <c r="BI972" s="7"/>
      <c r="BJ972" s="7"/>
      <c r="BL972" s="7"/>
      <c r="BN972" s="7"/>
      <c r="BO972" s="7"/>
      <c r="BP972" s="7"/>
      <c r="BQ972" s="7"/>
      <c r="BR972" s="7"/>
    </row>
    <row r="973" spans="1:70" customFormat="1">
      <c r="A973" s="7"/>
      <c r="B973" s="230"/>
      <c r="C973" s="7"/>
      <c r="D973" s="7"/>
      <c r="E973" s="7"/>
      <c r="F973" s="7"/>
      <c r="G973" s="7"/>
      <c r="H973" s="7"/>
      <c r="I973" s="7"/>
      <c r="J973" s="7"/>
      <c r="K973" s="7"/>
      <c r="L973" s="8"/>
      <c r="M973" s="7"/>
      <c r="N973" s="60"/>
      <c r="Z973" s="7"/>
      <c r="AB973" s="7"/>
      <c r="AC973" s="7"/>
      <c r="AD973" s="7"/>
      <c r="AF973" s="7"/>
      <c r="AH973" s="7"/>
      <c r="AJ973" s="7"/>
      <c r="AK973" s="7"/>
      <c r="AL973" s="7"/>
      <c r="AN973" s="7"/>
      <c r="AO973" s="7"/>
      <c r="AP973" s="7"/>
      <c r="AR973" s="7"/>
      <c r="AT973" s="7"/>
      <c r="AV973" s="7"/>
      <c r="AX973" s="7"/>
      <c r="AZ973" s="7"/>
      <c r="BB973" s="7"/>
      <c r="BD973" s="7"/>
      <c r="BF973" s="7"/>
      <c r="BH973" s="7"/>
      <c r="BI973" s="7"/>
      <c r="BJ973" s="7"/>
      <c r="BL973" s="7"/>
      <c r="BN973" s="7"/>
      <c r="BO973" s="7"/>
      <c r="BP973" s="7"/>
      <c r="BQ973" s="7"/>
      <c r="BR973" s="7"/>
    </row>
    <row r="974" spans="1:70" customFormat="1">
      <c r="A974" s="7"/>
      <c r="B974" s="230"/>
      <c r="C974" s="7"/>
      <c r="D974" s="7"/>
      <c r="E974" s="7"/>
      <c r="F974" s="7"/>
      <c r="G974" s="7"/>
      <c r="H974" s="7"/>
      <c r="I974" s="7"/>
      <c r="J974" s="7"/>
      <c r="K974" s="7"/>
      <c r="L974" s="8"/>
      <c r="M974" s="7"/>
      <c r="N974" s="60"/>
      <c r="Z974" s="7"/>
      <c r="AB974" s="7"/>
      <c r="AC974" s="7"/>
      <c r="AD974" s="7"/>
      <c r="AF974" s="7"/>
      <c r="AH974" s="7"/>
      <c r="AJ974" s="7"/>
      <c r="AK974" s="7"/>
      <c r="AL974" s="7"/>
      <c r="AN974" s="7"/>
      <c r="AO974" s="7"/>
      <c r="AP974" s="7"/>
      <c r="AR974" s="7"/>
      <c r="AT974" s="7"/>
      <c r="AV974" s="7"/>
      <c r="AX974" s="7"/>
      <c r="AZ974" s="7"/>
      <c r="BB974" s="7"/>
      <c r="BD974" s="7"/>
      <c r="BF974" s="7"/>
      <c r="BH974" s="7"/>
      <c r="BI974" s="7"/>
      <c r="BJ974" s="7"/>
      <c r="BL974" s="7"/>
      <c r="BN974" s="7"/>
      <c r="BO974" s="7"/>
      <c r="BP974" s="7"/>
      <c r="BQ974" s="7"/>
      <c r="BR974" s="7"/>
    </row>
    <row r="975" spans="1:70" customFormat="1">
      <c r="A975" s="7"/>
      <c r="B975" s="230"/>
      <c r="C975" s="7"/>
      <c r="D975" s="7"/>
      <c r="E975" s="7"/>
      <c r="F975" s="7"/>
      <c r="G975" s="7"/>
      <c r="H975" s="7"/>
      <c r="I975" s="7"/>
      <c r="J975" s="7"/>
      <c r="K975" s="7"/>
      <c r="L975" s="8"/>
      <c r="M975" s="7"/>
      <c r="N975" s="60"/>
      <c r="Z975" s="7"/>
      <c r="AB975" s="7"/>
      <c r="AC975" s="7"/>
      <c r="AD975" s="7"/>
      <c r="AF975" s="7"/>
      <c r="AH975" s="7"/>
      <c r="AJ975" s="7"/>
      <c r="AK975" s="7"/>
      <c r="AL975" s="7"/>
      <c r="AN975" s="7"/>
      <c r="AO975" s="7"/>
      <c r="AP975" s="7"/>
      <c r="AR975" s="7"/>
      <c r="AT975" s="7"/>
      <c r="AV975" s="7"/>
      <c r="AX975" s="7"/>
      <c r="AZ975" s="7"/>
      <c r="BB975" s="7"/>
      <c r="BD975" s="7"/>
      <c r="BF975" s="7"/>
      <c r="BH975" s="7"/>
      <c r="BI975" s="7"/>
      <c r="BJ975" s="7"/>
      <c r="BL975" s="7"/>
      <c r="BN975" s="7"/>
      <c r="BO975" s="7"/>
      <c r="BP975" s="7"/>
      <c r="BQ975" s="7"/>
      <c r="BR975" s="7"/>
    </row>
    <row r="976" spans="1:70" customFormat="1">
      <c r="A976" s="7"/>
      <c r="B976" s="230"/>
      <c r="C976" s="7"/>
      <c r="D976" s="7"/>
      <c r="E976" s="7"/>
      <c r="F976" s="7"/>
      <c r="G976" s="7"/>
      <c r="H976" s="7"/>
      <c r="I976" s="7"/>
      <c r="J976" s="7"/>
      <c r="K976" s="7"/>
      <c r="L976" s="8"/>
      <c r="M976" s="7"/>
      <c r="N976" s="60"/>
      <c r="Z976" s="7"/>
      <c r="AB976" s="7"/>
      <c r="AC976" s="7"/>
      <c r="AD976" s="7"/>
      <c r="AF976" s="7"/>
      <c r="AH976" s="7"/>
      <c r="AJ976" s="7"/>
      <c r="AK976" s="7"/>
      <c r="AL976" s="7"/>
      <c r="AN976" s="7"/>
      <c r="AO976" s="7"/>
      <c r="AP976" s="7"/>
      <c r="AR976" s="7"/>
      <c r="AT976" s="7"/>
      <c r="AV976" s="7"/>
      <c r="AX976" s="7"/>
      <c r="AZ976" s="7"/>
      <c r="BB976" s="7"/>
      <c r="BD976" s="7"/>
      <c r="BF976" s="7"/>
      <c r="BH976" s="7"/>
      <c r="BI976" s="7"/>
      <c r="BJ976" s="7"/>
      <c r="BL976" s="7"/>
      <c r="BN976" s="7"/>
      <c r="BO976" s="7"/>
      <c r="BP976" s="7"/>
      <c r="BQ976" s="7"/>
      <c r="BR976" s="7"/>
    </row>
    <row r="977" spans="1:70" customFormat="1">
      <c r="A977" s="7"/>
      <c r="B977" s="230"/>
      <c r="C977" s="7"/>
      <c r="D977" s="7"/>
      <c r="E977" s="7"/>
      <c r="F977" s="7"/>
      <c r="G977" s="7"/>
      <c r="H977" s="7"/>
      <c r="I977" s="7"/>
      <c r="J977" s="7"/>
      <c r="K977" s="7"/>
      <c r="L977" s="8"/>
      <c r="M977" s="7"/>
      <c r="N977" s="60"/>
      <c r="Z977" s="7"/>
      <c r="AB977" s="7"/>
      <c r="AC977" s="7"/>
      <c r="AD977" s="7"/>
      <c r="AF977" s="7"/>
      <c r="AH977" s="7"/>
      <c r="AJ977" s="7"/>
      <c r="AK977" s="7"/>
      <c r="AL977" s="7"/>
      <c r="AN977" s="7"/>
      <c r="AO977" s="7"/>
      <c r="AP977" s="7"/>
      <c r="AR977" s="7"/>
      <c r="AT977" s="7"/>
      <c r="AV977" s="7"/>
      <c r="AX977" s="7"/>
      <c r="AZ977" s="7"/>
      <c r="BB977" s="7"/>
      <c r="BD977" s="7"/>
      <c r="BF977" s="7"/>
      <c r="BH977" s="7"/>
      <c r="BI977" s="7"/>
      <c r="BJ977" s="7"/>
      <c r="BL977" s="7"/>
      <c r="BN977" s="7"/>
      <c r="BO977" s="7"/>
      <c r="BP977" s="7"/>
      <c r="BQ977" s="7"/>
      <c r="BR977" s="7"/>
    </row>
    <row r="978" spans="1:70" customFormat="1">
      <c r="A978" s="7"/>
      <c r="B978" s="230"/>
      <c r="C978" s="7"/>
      <c r="D978" s="7"/>
      <c r="E978" s="7"/>
      <c r="F978" s="7"/>
      <c r="G978" s="7"/>
      <c r="H978" s="7"/>
      <c r="I978" s="7"/>
      <c r="J978" s="7"/>
      <c r="K978" s="7"/>
      <c r="L978" s="8"/>
      <c r="M978" s="7"/>
      <c r="N978" s="60"/>
      <c r="Z978" s="7"/>
      <c r="AB978" s="7"/>
      <c r="AC978" s="7"/>
      <c r="AD978" s="7"/>
      <c r="AF978" s="7"/>
      <c r="AH978" s="7"/>
      <c r="AJ978" s="7"/>
      <c r="AK978" s="7"/>
      <c r="AL978" s="7"/>
      <c r="AN978" s="7"/>
      <c r="AO978" s="7"/>
      <c r="AP978" s="7"/>
      <c r="AR978" s="7"/>
      <c r="AT978" s="7"/>
      <c r="AV978" s="7"/>
      <c r="AX978" s="7"/>
      <c r="AZ978" s="7"/>
      <c r="BB978" s="7"/>
      <c r="BD978" s="7"/>
      <c r="BF978" s="7"/>
      <c r="BH978" s="7"/>
      <c r="BI978" s="7"/>
      <c r="BJ978" s="7"/>
      <c r="BL978" s="7"/>
      <c r="BN978" s="7"/>
      <c r="BO978" s="7"/>
      <c r="BP978" s="7"/>
      <c r="BQ978" s="7"/>
      <c r="BR978" s="7"/>
    </row>
    <row r="979" spans="1:70" customFormat="1">
      <c r="A979" s="7"/>
      <c r="B979" s="230"/>
      <c r="C979" s="7"/>
      <c r="D979" s="7"/>
      <c r="E979" s="7"/>
      <c r="F979" s="7"/>
      <c r="G979" s="7"/>
      <c r="H979" s="7"/>
      <c r="I979" s="7"/>
      <c r="J979" s="7"/>
      <c r="K979" s="7"/>
      <c r="L979" s="8"/>
      <c r="M979" s="7"/>
      <c r="N979" s="60"/>
      <c r="Z979" s="7"/>
      <c r="AB979" s="7"/>
      <c r="AC979" s="7"/>
      <c r="AD979" s="7"/>
      <c r="AF979" s="7"/>
      <c r="AH979" s="7"/>
      <c r="AJ979" s="7"/>
      <c r="AK979" s="7"/>
      <c r="AL979" s="7"/>
      <c r="AN979" s="7"/>
      <c r="AO979" s="7"/>
      <c r="AP979" s="7"/>
      <c r="AR979" s="7"/>
      <c r="AT979" s="7"/>
      <c r="AV979" s="7"/>
      <c r="AX979" s="7"/>
      <c r="AZ979" s="7"/>
      <c r="BB979" s="7"/>
      <c r="BD979" s="7"/>
      <c r="BF979" s="7"/>
      <c r="BH979" s="7"/>
      <c r="BI979" s="7"/>
      <c r="BJ979" s="7"/>
      <c r="BL979" s="7"/>
      <c r="BN979" s="7"/>
      <c r="BO979" s="7"/>
      <c r="BP979" s="7"/>
      <c r="BQ979" s="7"/>
      <c r="BR979" s="7"/>
    </row>
    <row r="980" spans="1:70" customFormat="1">
      <c r="A980" s="7"/>
      <c r="B980" s="230"/>
      <c r="C980" s="7"/>
      <c r="D980" s="7"/>
      <c r="E980" s="7"/>
      <c r="F980" s="7"/>
      <c r="G980" s="7"/>
      <c r="H980" s="7"/>
      <c r="I980" s="7"/>
      <c r="J980" s="7"/>
      <c r="K980" s="7"/>
      <c r="L980" s="8"/>
      <c r="M980" s="7"/>
      <c r="N980" s="60"/>
      <c r="Z980" s="7"/>
      <c r="AB980" s="7"/>
      <c r="AC980" s="7"/>
      <c r="AD980" s="7"/>
      <c r="AF980" s="7"/>
      <c r="AH980" s="7"/>
      <c r="AJ980" s="7"/>
      <c r="AK980" s="7"/>
      <c r="AL980" s="7"/>
      <c r="AN980" s="7"/>
      <c r="AO980" s="7"/>
      <c r="AP980" s="7"/>
      <c r="AR980" s="7"/>
      <c r="AT980" s="7"/>
      <c r="AV980" s="7"/>
      <c r="AX980" s="7"/>
      <c r="AZ980" s="7"/>
      <c r="BB980" s="7"/>
      <c r="BD980" s="7"/>
      <c r="BF980" s="7"/>
      <c r="BH980" s="7"/>
      <c r="BI980" s="7"/>
      <c r="BJ980" s="7"/>
      <c r="BL980" s="7"/>
      <c r="BN980" s="7"/>
      <c r="BO980" s="7"/>
      <c r="BP980" s="7"/>
      <c r="BQ980" s="7"/>
      <c r="BR980" s="7"/>
    </row>
    <row r="981" spans="1:70" customFormat="1">
      <c r="A981" s="7"/>
      <c r="B981" s="230"/>
      <c r="C981" s="7"/>
      <c r="D981" s="7"/>
      <c r="E981" s="7"/>
      <c r="F981" s="7"/>
      <c r="G981" s="7"/>
      <c r="H981" s="7"/>
      <c r="I981" s="7"/>
      <c r="J981" s="7"/>
      <c r="K981" s="7"/>
      <c r="L981" s="8"/>
      <c r="M981" s="7"/>
      <c r="N981" s="60"/>
      <c r="Z981" s="7"/>
      <c r="AB981" s="7"/>
      <c r="AC981" s="7"/>
      <c r="AD981" s="7"/>
      <c r="AF981" s="7"/>
      <c r="AH981" s="7"/>
      <c r="AJ981" s="7"/>
      <c r="AK981" s="7"/>
      <c r="AL981" s="7"/>
      <c r="AN981" s="7"/>
      <c r="AO981" s="7"/>
      <c r="AP981" s="7"/>
      <c r="AR981" s="7"/>
      <c r="AT981" s="7"/>
      <c r="AV981" s="7"/>
      <c r="AX981" s="7"/>
      <c r="AZ981" s="7"/>
      <c r="BB981" s="7"/>
      <c r="BD981" s="7"/>
      <c r="BF981" s="7"/>
      <c r="BH981" s="7"/>
      <c r="BI981" s="7"/>
      <c r="BJ981" s="7"/>
      <c r="BL981" s="7"/>
      <c r="BN981" s="7"/>
      <c r="BO981" s="7"/>
      <c r="BP981" s="7"/>
      <c r="BQ981" s="7"/>
      <c r="BR981" s="7"/>
    </row>
    <row r="982" spans="1:70" customFormat="1">
      <c r="A982" s="7"/>
      <c r="B982" s="230"/>
      <c r="C982" s="7"/>
      <c r="D982" s="7"/>
      <c r="E982" s="7"/>
      <c r="F982" s="7"/>
      <c r="G982" s="7"/>
      <c r="H982" s="7"/>
      <c r="I982" s="7"/>
      <c r="J982" s="7"/>
      <c r="K982" s="7"/>
      <c r="L982" s="8"/>
      <c r="M982" s="7"/>
      <c r="N982" s="60"/>
      <c r="Z982" s="7"/>
      <c r="AB982" s="7"/>
      <c r="AC982" s="7"/>
      <c r="AD982" s="7"/>
      <c r="AF982" s="7"/>
      <c r="AH982" s="7"/>
      <c r="AJ982" s="7"/>
      <c r="AK982" s="7"/>
      <c r="AL982" s="7"/>
      <c r="AN982" s="7"/>
      <c r="AO982" s="7"/>
      <c r="AP982" s="7"/>
      <c r="AR982" s="7"/>
      <c r="AT982" s="7"/>
      <c r="AV982" s="7"/>
      <c r="AX982" s="7"/>
      <c r="AZ982" s="7"/>
      <c r="BB982" s="7"/>
      <c r="BD982" s="7"/>
      <c r="BF982" s="7"/>
      <c r="BH982" s="7"/>
      <c r="BI982" s="7"/>
      <c r="BJ982" s="7"/>
      <c r="BL982" s="7"/>
      <c r="BN982" s="7"/>
      <c r="BO982" s="7"/>
      <c r="BP982" s="7"/>
      <c r="BQ982" s="7"/>
      <c r="BR982" s="7"/>
    </row>
    <row r="983" spans="1:70" customFormat="1">
      <c r="A983" s="7"/>
      <c r="B983" s="230"/>
      <c r="C983" s="7"/>
      <c r="D983" s="7"/>
      <c r="E983" s="7"/>
      <c r="F983" s="7"/>
      <c r="G983" s="7"/>
      <c r="H983" s="7"/>
      <c r="I983" s="7"/>
      <c r="J983" s="7"/>
      <c r="K983" s="7"/>
      <c r="L983" s="8"/>
      <c r="M983" s="7"/>
      <c r="N983" s="60"/>
      <c r="Z983" s="7"/>
      <c r="AB983" s="7"/>
      <c r="AC983" s="7"/>
      <c r="AD983" s="7"/>
      <c r="AF983" s="7"/>
      <c r="AH983" s="7"/>
      <c r="AJ983" s="7"/>
      <c r="AK983" s="7"/>
      <c r="AL983" s="7"/>
      <c r="AN983" s="7"/>
      <c r="AO983" s="7"/>
      <c r="AP983" s="7"/>
      <c r="AR983" s="7"/>
      <c r="AT983" s="7"/>
      <c r="AV983" s="7"/>
      <c r="AX983" s="7"/>
      <c r="AZ983" s="7"/>
      <c r="BB983" s="7"/>
      <c r="BD983" s="7"/>
      <c r="BF983" s="7"/>
      <c r="BH983" s="7"/>
      <c r="BI983" s="7"/>
      <c r="BJ983" s="7"/>
      <c r="BL983" s="7"/>
      <c r="BN983" s="7"/>
      <c r="BO983" s="7"/>
      <c r="BP983" s="7"/>
      <c r="BQ983" s="7"/>
      <c r="BR983" s="7"/>
    </row>
    <row r="984" spans="1:70" customFormat="1">
      <c r="A984" s="7"/>
      <c r="B984" s="230"/>
      <c r="C984" s="7"/>
      <c r="D984" s="7"/>
      <c r="E984" s="7"/>
      <c r="F984" s="7"/>
      <c r="G984" s="7"/>
      <c r="H984" s="7"/>
      <c r="I984" s="7"/>
      <c r="J984" s="7"/>
      <c r="K984" s="7"/>
      <c r="L984" s="8"/>
      <c r="M984" s="7"/>
      <c r="N984" s="60"/>
      <c r="Z984" s="7"/>
      <c r="AB984" s="7"/>
      <c r="AC984" s="7"/>
      <c r="AD984" s="7"/>
      <c r="AF984" s="7"/>
      <c r="AH984" s="7"/>
      <c r="AJ984" s="7"/>
      <c r="AK984" s="7"/>
      <c r="AL984" s="7"/>
      <c r="AN984" s="7"/>
      <c r="AO984" s="7"/>
      <c r="AP984" s="7"/>
      <c r="AR984" s="7"/>
      <c r="AT984" s="7"/>
      <c r="AV984" s="7"/>
      <c r="AX984" s="7"/>
      <c r="AZ984" s="7"/>
      <c r="BB984" s="7"/>
      <c r="BD984" s="7"/>
      <c r="BF984" s="7"/>
      <c r="BH984" s="7"/>
      <c r="BI984" s="7"/>
      <c r="BJ984" s="7"/>
      <c r="BL984" s="7"/>
      <c r="BN984" s="7"/>
      <c r="BO984" s="7"/>
      <c r="BP984" s="7"/>
      <c r="BQ984" s="7"/>
      <c r="BR984" s="7"/>
    </row>
    <row r="985" spans="1:70" customFormat="1">
      <c r="A985" s="7"/>
      <c r="B985" s="230"/>
      <c r="C985" s="7"/>
      <c r="D985" s="7"/>
      <c r="E985" s="7"/>
      <c r="F985" s="7"/>
      <c r="G985" s="7"/>
      <c r="H985" s="7"/>
      <c r="I985" s="7"/>
      <c r="J985" s="7"/>
      <c r="K985" s="7"/>
      <c r="L985" s="8"/>
      <c r="M985" s="7"/>
      <c r="N985" s="60"/>
      <c r="Z985" s="7"/>
      <c r="AB985" s="7"/>
      <c r="AC985" s="7"/>
      <c r="AD985" s="7"/>
      <c r="AF985" s="7"/>
      <c r="AH985" s="7"/>
      <c r="AJ985" s="7"/>
      <c r="AK985" s="7"/>
      <c r="AL985" s="7"/>
      <c r="AN985" s="7"/>
      <c r="AO985" s="7"/>
      <c r="AP985" s="7"/>
      <c r="AR985" s="7"/>
      <c r="AT985" s="7"/>
      <c r="AV985" s="7"/>
      <c r="AX985" s="7"/>
      <c r="AZ985" s="7"/>
      <c r="BB985" s="7"/>
      <c r="BD985" s="7"/>
      <c r="BF985" s="7"/>
      <c r="BH985" s="7"/>
      <c r="BI985" s="7"/>
      <c r="BJ985" s="7"/>
      <c r="BL985" s="7"/>
      <c r="BN985" s="7"/>
      <c r="BO985" s="7"/>
      <c r="BP985" s="7"/>
      <c r="BQ985" s="7"/>
      <c r="BR985" s="7"/>
    </row>
    <row r="986" spans="1:70" customFormat="1">
      <c r="A986" s="7"/>
      <c r="B986" s="230"/>
      <c r="C986" s="7"/>
      <c r="D986" s="7"/>
      <c r="E986" s="7"/>
      <c r="F986" s="7"/>
      <c r="G986" s="7"/>
      <c r="H986" s="7"/>
      <c r="I986" s="7"/>
      <c r="J986" s="7"/>
      <c r="K986" s="7"/>
      <c r="L986" s="8"/>
      <c r="M986" s="7"/>
      <c r="N986" s="60"/>
      <c r="Z986" s="7"/>
      <c r="AB986" s="7"/>
      <c r="AC986" s="7"/>
      <c r="AD986" s="7"/>
      <c r="AF986" s="7"/>
      <c r="AH986" s="7"/>
      <c r="AJ986" s="7"/>
      <c r="AK986" s="7"/>
      <c r="AL986" s="7"/>
      <c r="AN986" s="7"/>
      <c r="AO986" s="7"/>
      <c r="AP986" s="7"/>
      <c r="AR986" s="7"/>
      <c r="AT986" s="7"/>
      <c r="AV986" s="7"/>
      <c r="AX986" s="7"/>
      <c r="AZ986" s="7"/>
      <c r="BB986" s="7"/>
      <c r="BD986" s="7"/>
      <c r="BF986" s="7"/>
      <c r="BH986" s="7"/>
      <c r="BI986" s="7"/>
      <c r="BJ986" s="7"/>
      <c r="BL986" s="7"/>
      <c r="BN986" s="7"/>
      <c r="BO986" s="7"/>
      <c r="BP986" s="7"/>
      <c r="BQ986" s="7"/>
      <c r="BR986" s="7"/>
    </row>
    <row r="987" spans="1:70" customFormat="1">
      <c r="A987" s="7"/>
      <c r="B987" s="230"/>
      <c r="C987" s="7"/>
      <c r="D987" s="7"/>
      <c r="E987" s="7"/>
      <c r="F987" s="7"/>
      <c r="G987" s="7"/>
      <c r="H987" s="7"/>
      <c r="I987" s="7"/>
      <c r="J987" s="7"/>
      <c r="K987" s="7"/>
      <c r="L987" s="8"/>
      <c r="M987" s="7"/>
      <c r="N987" s="60"/>
      <c r="Z987" s="7"/>
      <c r="AB987" s="7"/>
      <c r="AC987" s="7"/>
      <c r="AD987" s="7"/>
      <c r="AF987" s="7"/>
      <c r="AH987" s="7"/>
      <c r="AJ987" s="7"/>
      <c r="AK987" s="7"/>
      <c r="AL987" s="7"/>
      <c r="AN987" s="7"/>
      <c r="AO987" s="7"/>
      <c r="AP987" s="7"/>
      <c r="AR987" s="7"/>
      <c r="AT987" s="7"/>
      <c r="AV987" s="7"/>
      <c r="AX987" s="7"/>
      <c r="AZ987" s="7"/>
      <c r="BB987" s="7"/>
      <c r="BD987" s="7"/>
      <c r="BF987" s="7"/>
      <c r="BH987" s="7"/>
      <c r="BI987" s="7"/>
      <c r="BJ987" s="7"/>
      <c r="BL987" s="7"/>
      <c r="BN987" s="7"/>
      <c r="BO987" s="7"/>
      <c r="BP987" s="7"/>
      <c r="BQ987" s="7"/>
      <c r="BR987" s="7"/>
    </row>
    <row r="988" spans="1:70" customFormat="1">
      <c r="A988" s="7"/>
      <c r="B988" s="230"/>
      <c r="C988" s="7"/>
      <c r="D988" s="7"/>
      <c r="E988" s="7"/>
      <c r="F988" s="7"/>
      <c r="G988" s="7"/>
      <c r="H988" s="7"/>
      <c r="I988" s="7"/>
      <c r="J988" s="7"/>
      <c r="K988" s="7"/>
      <c r="L988" s="8"/>
      <c r="M988" s="7"/>
      <c r="N988" s="60"/>
      <c r="Z988" s="7"/>
      <c r="AB988" s="7"/>
      <c r="AC988" s="7"/>
      <c r="AD988" s="7"/>
      <c r="AF988" s="7"/>
      <c r="AH988" s="7"/>
      <c r="AJ988" s="7"/>
      <c r="AK988" s="7"/>
      <c r="AL988" s="7"/>
      <c r="AN988" s="7"/>
      <c r="AO988" s="7"/>
      <c r="AP988" s="7"/>
      <c r="AR988" s="7"/>
      <c r="AT988" s="7"/>
      <c r="AV988" s="7"/>
      <c r="AX988" s="7"/>
      <c r="AZ988" s="7"/>
      <c r="BB988" s="7"/>
      <c r="BD988" s="7"/>
      <c r="BF988" s="7"/>
      <c r="BH988" s="7"/>
      <c r="BI988" s="7"/>
      <c r="BJ988" s="7"/>
      <c r="BL988" s="7"/>
      <c r="BN988" s="7"/>
      <c r="BO988" s="7"/>
      <c r="BP988" s="7"/>
      <c r="BQ988" s="7"/>
      <c r="BR988" s="7"/>
    </row>
    <row r="989" spans="1:70" customFormat="1">
      <c r="A989" s="7"/>
      <c r="B989" s="230"/>
      <c r="C989" s="7"/>
      <c r="D989" s="7"/>
      <c r="E989" s="7"/>
      <c r="F989" s="7"/>
      <c r="G989" s="7"/>
      <c r="H989" s="7"/>
      <c r="I989" s="7"/>
      <c r="J989" s="7"/>
      <c r="K989" s="7"/>
      <c r="L989" s="8"/>
      <c r="M989" s="7"/>
      <c r="N989" s="60"/>
      <c r="Z989" s="7"/>
      <c r="AB989" s="7"/>
      <c r="AC989" s="7"/>
      <c r="AD989" s="7"/>
      <c r="AF989" s="7"/>
      <c r="AH989" s="7"/>
      <c r="AJ989" s="7"/>
      <c r="AK989" s="7"/>
      <c r="AL989" s="7"/>
      <c r="AN989" s="7"/>
      <c r="AO989" s="7"/>
      <c r="AP989" s="7"/>
      <c r="AR989" s="7"/>
      <c r="AT989" s="7"/>
      <c r="AV989" s="7"/>
      <c r="AX989" s="7"/>
      <c r="AZ989" s="7"/>
      <c r="BB989" s="7"/>
      <c r="BD989" s="7"/>
      <c r="BF989" s="7"/>
      <c r="BH989" s="7"/>
      <c r="BI989" s="7"/>
      <c r="BJ989" s="7"/>
      <c r="BL989" s="7"/>
      <c r="BN989" s="7"/>
      <c r="BO989" s="7"/>
      <c r="BP989" s="7"/>
      <c r="BQ989" s="7"/>
      <c r="BR989" s="7"/>
    </row>
    <row r="990" spans="1:70" customFormat="1">
      <c r="A990" s="7"/>
      <c r="B990" s="230"/>
      <c r="C990" s="7"/>
      <c r="D990" s="7"/>
      <c r="E990" s="7"/>
      <c r="F990" s="7"/>
      <c r="G990" s="7"/>
      <c r="H990" s="7"/>
      <c r="I990" s="7"/>
      <c r="J990" s="7"/>
      <c r="K990" s="7"/>
      <c r="L990" s="8"/>
      <c r="M990" s="7"/>
      <c r="N990" s="60"/>
      <c r="Z990" s="7"/>
      <c r="AB990" s="7"/>
      <c r="AC990" s="7"/>
      <c r="AD990" s="7"/>
      <c r="AF990" s="7"/>
      <c r="AH990" s="7"/>
      <c r="AJ990" s="7"/>
      <c r="AK990" s="7"/>
      <c r="AL990" s="7"/>
      <c r="AN990" s="7"/>
      <c r="AO990" s="7"/>
      <c r="AP990" s="7"/>
      <c r="AR990" s="7"/>
      <c r="AT990" s="7"/>
      <c r="AV990" s="7"/>
      <c r="AX990" s="7"/>
      <c r="AZ990" s="7"/>
      <c r="BB990" s="7"/>
      <c r="BD990" s="7"/>
      <c r="BF990" s="7"/>
      <c r="BH990" s="7"/>
      <c r="BI990" s="7"/>
      <c r="BJ990" s="7"/>
      <c r="BL990" s="7"/>
      <c r="BN990" s="7"/>
      <c r="BO990" s="7"/>
      <c r="BP990" s="7"/>
      <c r="BQ990" s="7"/>
      <c r="BR990" s="7"/>
    </row>
    <row r="991" spans="1:70" customFormat="1">
      <c r="A991" s="7"/>
      <c r="B991" s="230"/>
      <c r="C991" s="7"/>
      <c r="D991" s="7"/>
      <c r="E991" s="7"/>
      <c r="F991" s="7"/>
      <c r="G991" s="7"/>
      <c r="H991" s="7"/>
      <c r="I991" s="7"/>
      <c r="J991" s="7"/>
      <c r="K991" s="7"/>
      <c r="L991" s="8"/>
      <c r="M991" s="7"/>
      <c r="N991" s="60"/>
      <c r="Z991" s="7"/>
      <c r="AB991" s="7"/>
      <c r="AC991" s="7"/>
      <c r="AD991" s="7"/>
      <c r="AF991" s="7"/>
      <c r="AH991" s="7"/>
      <c r="AJ991" s="7"/>
      <c r="AK991" s="7"/>
      <c r="AL991" s="7"/>
      <c r="AN991" s="7"/>
      <c r="AO991" s="7"/>
      <c r="AP991" s="7"/>
      <c r="AR991" s="7"/>
      <c r="AT991" s="7"/>
      <c r="AV991" s="7"/>
      <c r="AX991" s="7"/>
      <c r="AZ991" s="7"/>
      <c r="BB991" s="7"/>
      <c r="BD991" s="7"/>
      <c r="BF991" s="7"/>
      <c r="BH991" s="7"/>
      <c r="BI991" s="7"/>
      <c r="BJ991" s="7"/>
      <c r="BL991" s="7"/>
      <c r="BN991" s="7"/>
      <c r="BO991" s="7"/>
      <c r="BP991" s="7"/>
      <c r="BQ991" s="7"/>
      <c r="BR991" s="7"/>
    </row>
    <row r="992" spans="1:70" customFormat="1">
      <c r="A992" s="7"/>
      <c r="B992" s="230"/>
      <c r="C992" s="7"/>
      <c r="D992" s="7"/>
      <c r="E992" s="7"/>
      <c r="F992" s="7"/>
      <c r="G992" s="7"/>
      <c r="H992" s="7"/>
      <c r="I992" s="7"/>
      <c r="J992" s="7"/>
      <c r="K992" s="7"/>
      <c r="L992" s="8"/>
      <c r="M992" s="7"/>
      <c r="N992" s="60"/>
      <c r="Z992" s="7"/>
      <c r="AB992" s="7"/>
      <c r="AC992" s="7"/>
      <c r="AD992" s="7"/>
      <c r="AF992" s="7"/>
      <c r="AH992" s="7"/>
      <c r="AJ992" s="7"/>
      <c r="AK992" s="7"/>
      <c r="AL992" s="7"/>
      <c r="AN992" s="7"/>
      <c r="AO992" s="7"/>
      <c r="AP992" s="7"/>
      <c r="AR992" s="7"/>
      <c r="AT992" s="7"/>
      <c r="AV992" s="7"/>
      <c r="AX992" s="7"/>
      <c r="AZ992" s="7"/>
      <c r="BB992" s="7"/>
      <c r="BD992" s="7"/>
      <c r="BF992" s="7"/>
      <c r="BH992" s="7"/>
      <c r="BI992" s="7"/>
      <c r="BJ992" s="7"/>
      <c r="BL992" s="7"/>
      <c r="BN992" s="7"/>
      <c r="BO992" s="7"/>
      <c r="BP992" s="7"/>
      <c r="BQ992" s="7"/>
      <c r="BR992" s="7"/>
    </row>
    <row r="993" spans="1:70" customFormat="1">
      <c r="A993" s="7"/>
      <c r="B993" s="230"/>
      <c r="C993" s="7"/>
      <c r="D993" s="7"/>
      <c r="E993" s="7"/>
      <c r="F993" s="7"/>
      <c r="G993" s="7"/>
      <c r="H993" s="7"/>
      <c r="I993" s="7"/>
      <c r="J993" s="7"/>
      <c r="K993" s="7"/>
      <c r="L993" s="8"/>
      <c r="M993" s="7"/>
      <c r="N993" s="60"/>
      <c r="Z993" s="7"/>
      <c r="AB993" s="7"/>
      <c r="AC993" s="7"/>
      <c r="AD993" s="7"/>
      <c r="AF993" s="7"/>
      <c r="AH993" s="7"/>
      <c r="AJ993" s="7"/>
      <c r="AK993" s="7"/>
      <c r="AL993" s="7"/>
      <c r="AN993" s="7"/>
      <c r="AO993" s="7"/>
      <c r="AP993" s="7"/>
      <c r="AR993" s="7"/>
      <c r="AT993" s="7"/>
      <c r="AV993" s="7"/>
      <c r="AX993" s="7"/>
      <c r="AZ993" s="7"/>
      <c r="BB993" s="7"/>
      <c r="BD993" s="7"/>
      <c r="BF993" s="7"/>
      <c r="BH993" s="7"/>
      <c r="BI993" s="7"/>
      <c r="BJ993" s="7"/>
      <c r="BL993" s="7"/>
      <c r="BN993" s="7"/>
      <c r="BO993" s="7"/>
      <c r="BP993" s="7"/>
      <c r="BQ993" s="7"/>
      <c r="BR993" s="7"/>
    </row>
    <row r="994" spans="1:70" customFormat="1">
      <c r="A994" s="7"/>
      <c r="B994" s="230"/>
      <c r="C994" s="7"/>
      <c r="D994" s="7"/>
      <c r="E994" s="7"/>
      <c r="F994" s="7"/>
      <c r="G994" s="7"/>
      <c r="H994" s="7"/>
      <c r="I994" s="7"/>
      <c r="J994" s="7"/>
      <c r="K994" s="7"/>
      <c r="L994" s="8"/>
      <c r="M994" s="7"/>
      <c r="N994" s="60"/>
      <c r="Z994" s="7"/>
      <c r="AB994" s="7"/>
      <c r="AC994" s="7"/>
      <c r="AD994" s="7"/>
      <c r="AF994" s="7"/>
      <c r="AH994" s="7"/>
      <c r="AJ994" s="7"/>
      <c r="AK994" s="7"/>
      <c r="AL994" s="7"/>
      <c r="AN994" s="7"/>
      <c r="AO994" s="7"/>
      <c r="AP994" s="7"/>
      <c r="AR994" s="7"/>
      <c r="AT994" s="7"/>
      <c r="AV994" s="7"/>
      <c r="AX994" s="7"/>
      <c r="AZ994" s="7"/>
      <c r="BB994" s="7"/>
      <c r="BD994" s="7"/>
      <c r="BF994" s="7"/>
      <c r="BH994" s="7"/>
      <c r="BI994" s="7"/>
      <c r="BJ994" s="7"/>
      <c r="BL994" s="7"/>
      <c r="BN994" s="7"/>
      <c r="BO994" s="7"/>
      <c r="BP994" s="7"/>
      <c r="BQ994" s="7"/>
      <c r="BR994" s="7"/>
    </row>
    <row r="995" spans="1:70" customFormat="1">
      <c r="A995" s="7"/>
      <c r="B995" s="230"/>
      <c r="C995" s="7"/>
      <c r="D995" s="7"/>
      <c r="E995" s="7"/>
      <c r="F995" s="7"/>
      <c r="G995" s="7"/>
      <c r="H995" s="7"/>
      <c r="I995" s="7"/>
      <c r="J995" s="7"/>
      <c r="K995" s="7"/>
      <c r="L995" s="8"/>
      <c r="M995" s="7"/>
      <c r="N995" s="60"/>
      <c r="Z995" s="7"/>
      <c r="AB995" s="7"/>
      <c r="AC995" s="7"/>
      <c r="AD995" s="7"/>
      <c r="AF995" s="7"/>
      <c r="AH995" s="7"/>
      <c r="AJ995" s="7"/>
      <c r="AK995" s="7"/>
      <c r="AL995" s="7"/>
      <c r="AN995" s="7"/>
      <c r="AO995" s="7"/>
      <c r="AP995" s="7"/>
      <c r="AR995" s="7"/>
      <c r="AT995" s="7"/>
      <c r="AV995" s="7"/>
      <c r="AX995" s="7"/>
      <c r="AZ995" s="7"/>
      <c r="BB995" s="7"/>
      <c r="BD995" s="7"/>
      <c r="BF995" s="7"/>
      <c r="BH995" s="7"/>
      <c r="BI995" s="7"/>
      <c r="BJ995" s="7"/>
      <c r="BL995" s="7"/>
      <c r="BN995" s="7"/>
      <c r="BO995" s="7"/>
      <c r="BP995" s="7"/>
      <c r="BQ995" s="7"/>
      <c r="BR995" s="7"/>
    </row>
    <row r="996" spans="1:70" customFormat="1">
      <c r="A996" s="7"/>
      <c r="B996" s="230"/>
      <c r="C996" s="7"/>
      <c r="D996" s="7"/>
      <c r="E996" s="7"/>
      <c r="F996" s="7"/>
      <c r="G996" s="7"/>
      <c r="H996" s="7"/>
      <c r="I996" s="7"/>
      <c r="J996" s="7"/>
      <c r="K996" s="7"/>
      <c r="L996" s="8"/>
      <c r="M996" s="7"/>
      <c r="N996" s="60"/>
      <c r="Z996" s="7"/>
      <c r="AB996" s="7"/>
      <c r="AC996" s="7"/>
      <c r="AD996" s="7"/>
      <c r="AF996" s="7"/>
      <c r="AH996" s="7"/>
      <c r="AJ996" s="7"/>
      <c r="AK996" s="7"/>
      <c r="AL996" s="7"/>
      <c r="AN996" s="7"/>
      <c r="AO996" s="7"/>
      <c r="AP996" s="7"/>
      <c r="AR996" s="7"/>
      <c r="AT996" s="7"/>
      <c r="AV996" s="7"/>
      <c r="AX996" s="7"/>
      <c r="AZ996" s="7"/>
      <c r="BB996" s="7"/>
      <c r="BD996" s="7"/>
      <c r="BF996" s="7"/>
      <c r="BH996" s="7"/>
      <c r="BI996" s="7"/>
      <c r="BJ996" s="7"/>
      <c r="BL996" s="7"/>
      <c r="BN996" s="7"/>
      <c r="BO996" s="7"/>
      <c r="BP996" s="7"/>
      <c r="BQ996" s="7"/>
      <c r="BR996" s="7"/>
    </row>
    <row r="997" spans="1:70" customFormat="1">
      <c r="A997" s="7"/>
      <c r="B997" s="230"/>
      <c r="C997" s="7"/>
      <c r="D997" s="7"/>
      <c r="E997" s="7"/>
      <c r="F997" s="7"/>
      <c r="G997" s="7"/>
      <c r="H997" s="7"/>
      <c r="I997" s="7"/>
      <c r="J997" s="7"/>
      <c r="K997" s="7"/>
      <c r="L997" s="8"/>
      <c r="M997" s="7"/>
      <c r="N997" s="60"/>
      <c r="Z997" s="7"/>
      <c r="AB997" s="7"/>
      <c r="AC997" s="7"/>
      <c r="AD997" s="7"/>
      <c r="AF997" s="7"/>
      <c r="AH997" s="7"/>
      <c r="AJ997" s="7"/>
      <c r="AK997" s="7"/>
      <c r="AL997" s="7"/>
      <c r="AN997" s="7"/>
      <c r="AO997" s="7"/>
      <c r="AP997" s="7"/>
      <c r="AR997" s="7"/>
      <c r="AT997" s="7"/>
      <c r="AV997" s="7"/>
      <c r="AX997" s="7"/>
      <c r="AZ997" s="7"/>
      <c r="BB997" s="7"/>
      <c r="BD997" s="7"/>
      <c r="BF997" s="7"/>
      <c r="BH997" s="7"/>
      <c r="BI997" s="7"/>
      <c r="BJ997" s="7"/>
      <c r="BL997" s="7"/>
      <c r="BN997" s="7"/>
      <c r="BO997" s="7"/>
      <c r="BP997" s="7"/>
      <c r="BQ997" s="7"/>
      <c r="BR997" s="7"/>
    </row>
    <row r="998" spans="1:70" customFormat="1">
      <c r="A998" s="7"/>
      <c r="B998" s="230"/>
      <c r="C998" s="7"/>
      <c r="D998" s="7"/>
      <c r="E998" s="7"/>
      <c r="F998" s="7"/>
      <c r="G998" s="7"/>
      <c r="H998" s="7"/>
      <c r="I998" s="7"/>
      <c r="J998" s="7"/>
      <c r="K998" s="7"/>
      <c r="L998" s="8"/>
      <c r="M998" s="7"/>
      <c r="N998" s="60"/>
      <c r="Z998" s="7"/>
      <c r="AB998" s="7"/>
      <c r="AC998" s="7"/>
      <c r="AD998" s="7"/>
      <c r="AF998" s="7"/>
      <c r="AH998" s="7"/>
      <c r="AJ998" s="7"/>
      <c r="AK998" s="7"/>
      <c r="AL998" s="7"/>
      <c r="AN998" s="7"/>
      <c r="AO998" s="7"/>
      <c r="AP998" s="7"/>
      <c r="AR998" s="7"/>
      <c r="AT998" s="7"/>
      <c r="AV998" s="7"/>
      <c r="AX998" s="7"/>
      <c r="AZ998" s="7"/>
      <c r="BB998" s="7"/>
      <c r="BD998" s="7"/>
      <c r="BF998" s="7"/>
      <c r="BH998" s="7"/>
      <c r="BI998" s="7"/>
      <c r="BJ998" s="7"/>
      <c r="BL998" s="7"/>
      <c r="BN998" s="7"/>
      <c r="BO998" s="7"/>
      <c r="BP998" s="7"/>
      <c r="BQ998" s="7"/>
      <c r="BR998" s="7"/>
    </row>
    <row r="999" spans="1:70" customFormat="1">
      <c r="A999" s="7"/>
      <c r="B999" s="230"/>
      <c r="C999" s="7"/>
      <c r="D999" s="7"/>
      <c r="E999" s="7"/>
      <c r="F999" s="7"/>
      <c r="G999" s="7"/>
      <c r="H999" s="7"/>
      <c r="I999" s="7"/>
      <c r="J999" s="7"/>
      <c r="K999" s="7"/>
      <c r="L999" s="8"/>
      <c r="M999" s="7"/>
      <c r="N999" s="60"/>
      <c r="Z999" s="7"/>
      <c r="AB999" s="7"/>
      <c r="AC999" s="7"/>
      <c r="AD999" s="7"/>
      <c r="AF999" s="7"/>
      <c r="AH999" s="7"/>
      <c r="AJ999" s="7"/>
      <c r="AK999" s="7"/>
      <c r="AL999" s="7"/>
      <c r="AN999" s="7"/>
      <c r="AO999" s="7"/>
      <c r="AP999" s="7"/>
      <c r="AR999" s="7"/>
      <c r="AT999" s="7"/>
      <c r="AV999" s="7"/>
      <c r="AX999" s="7"/>
      <c r="AZ999" s="7"/>
      <c r="BB999" s="7"/>
      <c r="BD999" s="7"/>
      <c r="BF999" s="7"/>
      <c r="BH999" s="7"/>
      <c r="BI999" s="7"/>
      <c r="BJ999" s="7"/>
      <c r="BL999" s="7"/>
      <c r="BN999" s="7"/>
      <c r="BO999" s="7"/>
      <c r="BP999" s="7"/>
      <c r="BQ999" s="7"/>
      <c r="BR999" s="7"/>
    </row>
    <row r="1000" spans="1:70" customFormat="1">
      <c r="A1000" s="7"/>
      <c r="B1000" s="230"/>
      <c r="C1000" s="7"/>
      <c r="D1000" s="7"/>
      <c r="E1000" s="7"/>
      <c r="F1000" s="7"/>
      <c r="G1000" s="7"/>
      <c r="H1000" s="7"/>
      <c r="I1000" s="7"/>
      <c r="J1000" s="7"/>
      <c r="K1000" s="7"/>
      <c r="L1000" s="8"/>
      <c r="M1000" s="7"/>
      <c r="N1000" s="60"/>
      <c r="Z1000" s="7"/>
      <c r="AB1000" s="7"/>
      <c r="AC1000" s="7"/>
      <c r="AD1000" s="7"/>
      <c r="AF1000" s="7"/>
      <c r="AH1000" s="7"/>
      <c r="AJ1000" s="7"/>
      <c r="AK1000" s="7"/>
      <c r="AL1000" s="7"/>
      <c r="AN1000" s="7"/>
      <c r="AO1000" s="7"/>
      <c r="AP1000" s="7"/>
      <c r="AR1000" s="7"/>
      <c r="AT1000" s="7"/>
      <c r="AV1000" s="7"/>
      <c r="AX1000" s="7"/>
      <c r="AZ1000" s="7"/>
      <c r="BB1000" s="7"/>
      <c r="BD1000" s="7"/>
      <c r="BF1000" s="7"/>
      <c r="BH1000" s="7"/>
      <c r="BI1000" s="7"/>
      <c r="BJ1000" s="7"/>
      <c r="BL1000" s="7"/>
      <c r="BN1000" s="7"/>
      <c r="BO1000" s="7"/>
      <c r="BP1000" s="7"/>
      <c r="BQ1000" s="7"/>
      <c r="BR1000" s="7"/>
    </row>
    <row r="1001" spans="1:70" customFormat="1">
      <c r="A1001" s="7"/>
      <c r="B1001" s="230"/>
      <c r="C1001" s="7"/>
      <c r="D1001" s="7"/>
      <c r="E1001" s="7"/>
      <c r="F1001" s="7"/>
      <c r="G1001" s="7"/>
      <c r="H1001" s="7"/>
      <c r="I1001" s="7"/>
      <c r="J1001" s="7"/>
      <c r="K1001" s="7"/>
      <c r="L1001" s="8"/>
      <c r="M1001" s="7"/>
      <c r="N1001" s="60"/>
      <c r="Z1001" s="7"/>
      <c r="AB1001" s="7"/>
      <c r="AC1001" s="7"/>
      <c r="AD1001" s="7"/>
      <c r="AF1001" s="7"/>
      <c r="AH1001" s="7"/>
      <c r="AJ1001" s="7"/>
      <c r="AK1001" s="7"/>
      <c r="AL1001" s="7"/>
      <c r="AN1001" s="7"/>
      <c r="AO1001" s="7"/>
      <c r="AP1001" s="7"/>
      <c r="AR1001" s="7"/>
      <c r="AT1001" s="7"/>
      <c r="AV1001" s="7"/>
      <c r="AX1001" s="7"/>
      <c r="AZ1001" s="7"/>
      <c r="BB1001" s="7"/>
      <c r="BD1001" s="7"/>
      <c r="BF1001" s="7"/>
      <c r="BH1001" s="7"/>
      <c r="BI1001" s="7"/>
      <c r="BJ1001" s="7"/>
      <c r="BL1001" s="7"/>
      <c r="BN1001" s="7"/>
      <c r="BO1001" s="7"/>
      <c r="BP1001" s="7"/>
      <c r="BQ1001" s="7"/>
      <c r="BR1001" s="7"/>
    </row>
    <row r="1002" spans="1:70" customFormat="1">
      <c r="A1002" s="7"/>
      <c r="B1002" s="230"/>
      <c r="C1002" s="7"/>
      <c r="D1002" s="7"/>
      <c r="E1002" s="7"/>
      <c r="F1002" s="7"/>
      <c r="G1002" s="7"/>
      <c r="H1002" s="7"/>
      <c r="I1002" s="7"/>
      <c r="J1002" s="7"/>
      <c r="K1002" s="7"/>
      <c r="L1002" s="8"/>
      <c r="M1002" s="7"/>
      <c r="N1002" s="60"/>
      <c r="Z1002" s="7"/>
      <c r="AB1002" s="7"/>
      <c r="AC1002" s="7"/>
      <c r="AD1002" s="7"/>
      <c r="AF1002" s="7"/>
      <c r="AH1002" s="7"/>
      <c r="AJ1002" s="7"/>
      <c r="AK1002" s="7"/>
      <c r="AL1002" s="7"/>
      <c r="AN1002" s="7"/>
      <c r="AO1002" s="7"/>
      <c r="AP1002" s="7"/>
      <c r="AR1002" s="7"/>
      <c r="AT1002" s="7"/>
      <c r="AV1002" s="7"/>
      <c r="AX1002" s="7"/>
      <c r="AZ1002" s="7"/>
      <c r="BB1002" s="7"/>
      <c r="BD1002" s="7"/>
      <c r="BF1002" s="7"/>
      <c r="BH1002" s="7"/>
      <c r="BI1002" s="7"/>
      <c r="BJ1002" s="7"/>
      <c r="BL1002" s="7"/>
      <c r="BN1002" s="7"/>
      <c r="BO1002" s="7"/>
      <c r="BP1002" s="7"/>
      <c r="BQ1002" s="7"/>
      <c r="BR1002" s="7"/>
    </row>
    <row r="1003" spans="1:70" customFormat="1">
      <c r="A1003" s="7"/>
      <c r="B1003" s="230"/>
      <c r="C1003" s="7"/>
      <c r="D1003" s="7"/>
      <c r="E1003" s="7"/>
      <c r="F1003" s="7"/>
      <c r="G1003" s="7"/>
      <c r="H1003" s="7"/>
      <c r="I1003" s="7"/>
      <c r="J1003" s="7"/>
      <c r="K1003" s="7"/>
      <c r="L1003" s="8"/>
      <c r="M1003" s="7"/>
      <c r="N1003" s="60"/>
      <c r="Z1003" s="7"/>
      <c r="AB1003" s="7"/>
      <c r="AC1003" s="7"/>
      <c r="AD1003" s="7"/>
      <c r="AF1003" s="7"/>
      <c r="AH1003" s="7"/>
      <c r="AJ1003" s="7"/>
      <c r="AK1003" s="7"/>
      <c r="AL1003" s="7"/>
      <c r="AN1003" s="7"/>
      <c r="AO1003" s="7"/>
      <c r="AP1003" s="7"/>
      <c r="AR1003" s="7"/>
      <c r="AT1003" s="7"/>
      <c r="AV1003" s="7"/>
      <c r="AX1003" s="7"/>
      <c r="AZ1003" s="7"/>
      <c r="BB1003" s="7"/>
      <c r="BD1003" s="7"/>
      <c r="BF1003" s="7"/>
      <c r="BH1003" s="7"/>
      <c r="BI1003" s="7"/>
      <c r="BJ1003" s="7"/>
      <c r="BL1003" s="7"/>
      <c r="BN1003" s="7"/>
      <c r="BO1003" s="7"/>
      <c r="BP1003" s="7"/>
      <c r="BQ1003" s="7"/>
      <c r="BR1003" s="7"/>
    </row>
    <row r="1004" spans="1:70" customFormat="1">
      <c r="A1004" s="7"/>
      <c r="B1004" s="230"/>
      <c r="C1004" s="7"/>
      <c r="D1004" s="7"/>
      <c r="E1004" s="7"/>
      <c r="F1004" s="7"/>
      <c r="G1004" s="7"/>
      <c r="H1004" s="7"/>
      <c r="I1004" s="7"/>
      <c r="J1004" s="7"/>
      <c r="K1004" s="7"/>
      <c r="L1004" s="8"/>
      <c r="M1004" s="7"/>
      <c r="N1004" s="60"/>
      <c r="Z1004" s="7"/>
      <c r="AB1004" s="7"/>
      <c r="AC1004" s="7"/>
      <c r="AD1004" s="7"/>
      <c r="AF1004" s="7"/>
      <c r="AH1004" s="7"/>
      <c r="AJ1004" s="7"/>
      <c r="AK1004" s="7"/>
      <c r="AL1004" s="7"/>
      <c r="AN1004" s="7"/>
      <c r="AO1004" s="7"/>
      <c r="AP1004" s="7"/>
      <c r="AR1004" s="7"/>
      <c r="AT1004" s="7"/>
      <c r="AV1004" s="7"/>
      <c r="AX1004" s="7"/>
      <c r="AZ1004" s="7"/>
      <c r="BB1004" s="7"/>
      <c r="BD1004" s="7"/>
      <c r="BF1004" s="7"/>
      <c r="BH1004" s="7"/>
      <c r="BI1004" s="7"/>
      <c r="BJ1004" s="7"/>
      <c r="BL1004" s="7"/>
      <c r="BN1004" s="7"/>
      <c r="BO1004" s="7"/>
      <c r="BP1004" s="7"/>
      <c r="BQ1004" s="7"/>
      <c r="BR1004" s="7"/>
    </row>
    <row r="1005" spans="1:70" customFormat="1">
      <c r="A1005" s="7"/>
      <c r="B1005" s="230"/>
      <c r="C1005" s="7"/>
      <c r="D1005" s="7"/>
      <c r="E1005" s="7"/>
      <c r="F1005" s="7"/>
      <c r="G1005" s="7"/>
      <c r="H1005" s="7"/>
      <c r="I1005" s="7"/>
      <c r="J1005" s="7"/>
      <c r="K1005" s="7"/>
      <c r="L1005" s="8"/>
      <c r="M1005" s="7"/>
      <c r="N1005" s="60"/>
      <c r="Z1005" s="7"/>
      <c r="AB1005" s="7"/>
      <c r="AC1005" s="7"/>
      <c r="AD1005" s="7"/>
      <c r="AF1005" s="7"/>
      <c r="AH1005" s="7"/>
      <c r="AJ1005" s="7"/>
      <c r="AK1005" s="7"/>
      <c r="AL1005" s="7"/>
      <c r="AN1005" s="7"/>
      <c r="AO1005" s="7"/>
      <c r="AP1005" s="7"/>
      <c r="AR1005" s="7"/>
      <c r="AT1005" s="7"/>
      <c r="AV1005" s="7"/>
      <c r="AX1005" s="7"/>
      <c r="AZ1005" s="7"/>
      <c r="BB1005" s="7"/>
      <c r="BD1005" s="7"/>
      <c r="BF1005" s="7"/>
      <c r="BH1005" s="7"/>
      <c r="BI1005" s="7"/>
      <c r="BJ1005" s="7"/>
      <c r="BL1005" s="7"/>
      <c r="BN1005" s="7"/>
      <c r="BO1005" s="7"/>
      <c r="BP1005" s="7"/>
      <c r="BQ1005" s="7"/>
      <c r="BR1005" s="7"/>
    </row>
    <row r="1006" spans="1:70" customFormat="1">
      <c r="A1006" s="7"/>
      <c r="B1006" s="230"/>
      <c r="C1006" s="7"/>
      <c r="D1006" s="7"/>
      <c r="E1006" s="7"/>
      <c r="F1006" s="7"/>
      <c r="G1006" s="7"/>
      <c r="H1006" s="7"/>
      <c r="I1006" s="7"/>
      <c r="J1006" s="7"/>
      <c r="K1006" s="7"/>
      <c r="L1006" s="8"/>
      <c r="M1006" s="7"/>
      <c r="N1006" s="60"/>
      <c r="Z1006" s="7"/>
      <c r="AB1006" s="7"/>
      <c r="AC1006" s="7"/>
      <c r="AD1006" s="7"/>
      <c r="AF1006" s="7"/>
      <c r="AH1006" s="7"/>
      <c r="AJ1006" s="7"/>
      <c r="AK1006" s="7"/>
      <c r="AL1006" s="7"/>
      <c r="AN1006" s="7"/>
      <c r="AO1006" s="7"/>
      <c r="AP1006" s="7"/>
      <c r="AR1006" s="7"/>
      <c r="AT1006" s="7"/>
      <c r="AV1006" s="7"/>
      <c r="AX1006" s="7"/>
      <c r="AZ1006" s="7"/>
      <c r="BB1006" s="7"/>
      <c r="BD1006" s="7"/>
      <c r="BF1006" s="7"/>
      <c r="BH1006" s="7"/>
      <c r="BI1006" s="7"/>
      <c r="BJ1006" s="7"/>
      <c r="BL1006" s="7"/>
      <c r="BN1006" s="7"/>
      <c r="BO1006" s="7"/>
      <c r="BP1006" s="7"/>
      <c r="BQ1006" s="7"/>
      <c r="BR1006" s="7"/>
    </row>
    <row r="1007" spans="1:70" customFormat="1">
      <c r="A1007" s="7"/>
      <c r="B1007" s="230"/>
      <c r="C1007" s="7"/>
      <c r="D1007" s="7"/>
      <c r="E1007" s="7"/>
      <c r="F1007" s="7"/>
      <c r="G1007" s="7"/>
      <c r="H1007" s="7"/>
      <c r="I1007" s="7"/>
      <c r="J1007" s="7"/>
      <c r="K1007" s="7"/>
      <c r="L1007" s="8"/>
      <c r="M1007" s="7"/>
      <c r="N1007" s="60"/>
      <c r="Z1007" s="7"/>
      <c r="AB1007" s="7"/>
      <c r="AC1007" s="7"/>
      <c r="AD1007" s="7"/>
      <c r="AF1007" s="7"/>
      <c r="AH1007" s="7"/>
      <c r="AJ1007" s="7"/>
      <c r="AK1007" s="7"/>
      <c r="AL1007" s="7"/>
      <c r="AN1007" s="7"/>
      <c r="AO1007" s="7"/>
      <c r="AP1007" s="7"/>
      <c r="AR1007" s="7"/>
      <c r="AT1007" s="7"/>
      <c r="AV1007" s="7"/>
      <c r="AX1007" s="7"/>
      <c r="AZ1007" s="7"/>
      <c r="BB1007" s="7"/>
      <c r="BD1007" s="7"/>
      <c r="BF1007" s="7"/>
      <c r="BH1007" s="7"/>
      <c r="BI1007" s="7"/>
      <c r="BJ1007" s="7"/>
      <c r="BL1007" s="7"/>
      <c r="BN1007" s="7"/>
      <c r="BO1007" s="7"/>
      <c r="BP1007" s="7"/>
      <c r="BQ1007" s="7"/>
      <c r="BR1007" s="7"/>
    </row>
    <row r="1008" spans="1:70" customFormat="1">
      <c r="A1008" s="7"/>
      <c r="B1008" s="230"/>
      <c r="C1008" s="7"/>
      <c r="D1008" s="7"/>
      <c r="E1008" s="7"/>
      <c r="F1008" s="7"/>
      <c r="G1008" s="7"/>
      <c r="H1008" s="7"/>
      <c r="I1008" s="7"/>
      <c r="J1008" s="7"/>
      <c r="K1008" s="7"/>
      <c r="L1008" s="8"/>
      <c r="M1008" s="7"/>
      <c r="N1008" s="60"/>
      <c r="Z1008" s="7"/>
      <c r="AB1008" s="7"/>
      <c r="AC1008" s="7"/>
      <c r="AD1008" s="7"/>
      <c r="AF1008" s="7"/>
      <c r="AH1008" s="7"/>
      <c r="AJ1008" s="7"/>
      <c r="AK1008" s="7"/>
      <c r="AL1008" s="7"/>
      <c r="AN1008" s="7"/>
      <c r="AO1008" s="7"/>
      <c r="AP1008" s="7"/>
      <c r="AR1008" s="7"/>
      <c r="AT1008" s="7"/>
      <c r="AV1008" s="7"/>
      <c r="AX1008" s="7"/>
      <c r="AZ1008" s="7"/>
      <c r="BB1008" s="7"/>
      <c r="BD1008" s="7"/>
      <c r="BF1008" s="7"/>
      <c r="BH1008" s="7"/>
      <c r="BI1008" s="7"/>
      <c r="BJ1008" s="7"/>
      <c r="BL1008" s="7"/>
      <c r="BN1008" s="7"/>
      <c r="BO1008" s="7"/>
      <c r="BP1008" s="7"/>
      <c r="BQ1008" s="7"/>
      <c r="BR1008" s="7"/>
    </row>
    <row r="1009" spans="1:70" customFormat="1">
      <c r="A1009" s="7"/>
      <c r="B1009" s="230"/>
      <c r="C1009" s="7"/>
      <c r="D1009" s="7"/>
      <c r="E1009" s="7"/>
      <c r="F1009" s="7"/>
      <c r="G1009" s="7"/>
      <c r="H1009" s="7"/>
      <c r="I1009" s="7"/>
      <c r="J1009" s="7"/>
      <c r="K1009" s="7"/>
      <c r="L1009" s="8"/>
      <c r="M1009" s="7"/>
      <c r="N1009" s="60"/>
      <c r="Z1009" s="7"/>
      <c r="AB1009" s="7"/>
      <c r="AC1009" s="7"/>
      <c r="AD1009" s="7"/>
      <c r="AF1009" s="7"/>
      <c r="AH1009" s="7"/>
      <c r="AJ1009" s="7"/>
      <c r="AK1009" s="7"/>
      <c r="AL1009" s="7"/>
      <c r="AN1009" s="7"/>
      <c r="AO1009" s="7"/>
      <c r="AP1009" s="7"/>
      <c r="AR1009" s="7"/>
      <c r="AT1009" s="7"/>
      <c r="AV1009" s="7"/>
      <c r="AX1009" s="7"/>
      <c r="AZ1009" s="7"/>
      <c r="BB1009" s="7"/>
      <c r="BD1009" s="7"/>
      <c r="BF1009" s="7"/>
      <c r="BH1009" s="7"/>
      <c r="BI1009" s="7"/>
      <c r="BJ1009" s="7"/>
      <c r="BL1009" s="7"/>
      <c r="BN1009" s="7"/>
      <c r="BO1009" s="7"/>
      <c r="BP1009" s="7"/>
      <c r="BQ1009" s="7"/>
      <c r="BR1009" s="7"/>
    </row>
    <row r="1010" spans="1:70" customFormat="1">
      <c r="A1010" s="7"/>
      <c r="B1010" s="230"/>
      <c r="C1010" s="7"/>
      <c r="D1010" s="7"/>
      <c r="E1010" s="7"/>
      <c r="F1010" s="7"/>
      <c r="G1010" s="7"/>
      <c r="H1010" s="7"/>
      <c r="I1010" s="7"/>
      <c r="J1010" s="7"/>
      <c r="K1010" s="7"/>
      <c r="L1010" s="8"/>
      <c r="M1010" s="7"/>
      <c r="N1010" s="60"/>
      <c r="Z1010" s="7"/>
      <c r="AB1010" s="7"/>
      <c r="AC1010" s="7"/>
      <c r="AD1010" s="7"/>
      <c r="AF1010" s="7"/>
      <c r="AH1010" s="7"/>
      <c r="AJ1010" s="7"/>
      <c r="AK1010" s="7"/>
      <c r="AL1010" s="7"/>
      <c r="AN1010" s="7"/>
      <c r="AO1010" s="7"/>
      <c r="AP1010" s="7"/>
      <c r="AR1010" s="7"/>
      <c r="AT1010" s="7"/>
      <c r="AV1010" s="7"/>
      <c r="AX1010" s="7"/>
      <c r="AZ1010" s="7"/>
      <c r="BB1010" s="7"/>
      <c r="BD1010" s="7"/>
      <c r="BF1010" s="7"/>
      <c r="BH1010" s="7"/>
      <c r="BI1010" s="7"/>
      <c r="BJ1010" s="7"/>
      <c r="BL1010" s="7"/>
      <c r="BN1010" s="7"/>
      <c r="BO1010" s="7"/>
      <c r="BP1010" s="7"/>
      <c r="BQ1010" s="7"/>
      <c r="BR1010" s="7"/>
    </row>
    <row r="1011" spans="1:70" customFormat="1">
      <c r="A1011" s="7"/>
      <c r="B1011" s="230"/>
      <c r="C1011" s="7"/>
      <c r="D1011" s="7"/>
      <c r="E1011" s="7"/>
      <c r="F1011" s="7"/>
      <c r="G1011" s="7"/>
      <c r="H1011" s="7"/>
      <c r="I1011" s="7"/>
      <c r="J1011" s="7"/>
      <c r="K1011" s="7"/>
      <c r="L1011" s="8"/>
      <c r="M1011" s="7"/>
      <c r="N1011" s="60"/>
      <c r="Z1011" s="7"/>
      <c r="AB1011" s="7"/>
      <c r="AC1011" s="7"/>
      <c r="AD1011" s="7"/>
      <c r="AF1011" s="7"/>
      <c r="AH1011" s="7"/>
      <c r="AJ1011" s="7"/>
      <c r="AK1011" s="7"/>
      <c r="AL1011" s="7"/>
      <c r="AN1011" s="7"/>
      <c r="AO1011" s="7"/>
      <c r="AP1011" s="7"/>
      <c r="AR1011" s="7"/>
      <c r="AT1011" s="7"/>
      <c r="AV1011" s="7"/>
      <c r="AX1011" s="7"/>
      <c r="AZ1011" s="7"/>
      <c r="BB1011" s="7"/>
      <c r="BD1011" s="7"/>
      <c r="BF1011" s="7"/>
      <c r="BH1011" s="7"/>
      <c r="BI1011" s="7"/>
      <c r="BJ1011" s="7"/>
      <c r="BL1011" s="7"/>
      <c r="BN1011" s="7"/>
      <c r="BO1011" s="7"/>
      <c r="BP1011" s="7"/>
      <c r="BQ1011" s="7"/>
      <c r="BR1011" s="7"/>
    </row>
    <row r="1012" spans="1:70" customFormat="1">
      <c r="A1012" s="7"/>
      <c r="B1012" s="230"/>
      <c r="C1012" s="7"/>
      <c r="D1012" s="7"/>
      <c r="E1012" s="7"/>
      <c r="F1012" s="7"/>
      <c r="G1012" s="7"/>
      <c r="H1012" s="7"/>
      <c r="I1012" s="7"/>
      <c r="J1012" s="7"/>
      <c r="K1012" s="7"/>
      <c r="L1012" s="8"/>
      <c r="M1012" s="7"/>
      <c r="N1012" s="60"/>
      <c r="Z1012" s="7"/>
      <c r="AB1012" s="7"/>
      <c r="AC1012" s="7"/>
      <c r="AD1012" s="7"/>
      <c r="AF1012" s="7"/>
      <c r="AH1012" s="7"/>
      <c r="AJ1012" s="7"/>
      <c r="AK1012" s="7"/>
      <c r="AL1012" s="7"/>
      <c r="AN1012" s="7"/>
      <c r="AO1012" s="7"/>
      <c r="AP1012" s="7"/>
      <c r="AR1012" s="7"/>
      <c r="AT1012" s="7"/>
      <c r="AV1012" s="7"/>
      <c r="AX1012" s="7"/>
      <c r="AZ1012" s="7"/>
      <c r="BB1012" s="7"/>
      <c r="BD1012" s="7"/>
      <c r="BF1012" s="7"/>
      <c r="BH1012" s="7"/>
      <c r="BI1012" s="7"/>
      <c r="BJ1012" s="7"/>
      <c r="BL1012" s="7"/>
      <c r="BN1012" s="7"/>
      <c r="BO1012" s="7"/>
      <c r="BP1012" s="7"/>
      <c r="BQ1012" s="7"/>
      <c r="BR1012" s="7"/>
    </row>
    <row r="1013" spans="1:70" customFormat="1">
      <c r="A1013" s="7"/>
      <c r="B1013" s="230"/>
      <c r="C1013" s="7"/>
      <c r="D1013" s="7"/>
      <c r="E1013" s="7"/>
      <c r="F1013" s="7"/>
      <c r="G1013" s="7"/>
      <c r="H1013" s="7"/>
      <c r="I1013" s="7"/>
      <c r="J1013" s="7"/>
      <c r="K1013" s="7"/>
      <c r="L1013" s="8"/>
      <c r="M1013" s="7"/>
      <c r="N1013" s="60"/>
      <c r="Z1013" s="7"/>
      <c r="AB1013" s="7"/>
      <c r="AC1013" s="7"/>
      <c r="AD1013" s="7"/>
      <c r="AF1013" s="7"/>
      <c r="AH1013" s="7"/>
      <c r="AJ1013" s="7"/>
      <c r="AK1013" s="7"/>
      <c r="AL1013" s="7"/>
      <c r="AN1013" s="7"/>
      <c r="AO1013" s="7"/>
      <c r="AP1013" s="7"/>
      <c r="AR1013" s="7"/>
      <c r="AT1013" s="7"/>
      <c r="AV1013" s="7"/>
      <c r="AX1013" s="7"/>
      <c r="AZ1013" s="7"/>
      <c r="BB1013" s="7"/>
      <c r="BD1013" s="7"/>
      <c r="BF1013" s="7"/>
      <c r="BH1013" s="7"/>
      <c r="BI1013" s="7"/>
      <c r="BJ1013" s="7"/>
      <c r="BL1013" s="7"/>
      <c r="BN1013" s="7"/>
      <c r="BO1013" s="7"/>
      <c r="BP1013" s="7"/>
      <c r="BQ1013" s="7"/>
      <c r="BR1013" s="7"/>
    </row>
    <row r="1014" spans="1:70" customFormat="1">
      <c r="A1014" s="7"/>
      <c r="B1014" s="230"/>
      <c r="C1014" s="7"/>
      <c r="D1014" s="7"/>
      <c r="E1014" s="7"/>
      <c r="F1014" s="7"/>
      <c r="G1014" s="7"/>
      <c r="H1014" s="7"/>
      <c r="I1014" s="7"/>
      <c r="J1014" s="7"/>
      <c r="K1014" s="7"/>
      <c r="L1014" s="8"/>
      <c r="M1014" s="7"/>
      <c r="N1014" s="60"/>
      <c r="Z1014" s="7"/>
      <c r="AB1014" s="7"/>
      <c r="AC1014" s="7"/>
      <c r="AD1014" s="7"/>
      <c r="AF1014" s="7"/>
      <c r="AH1014" s="7"/>
      <c r="AJ1014" s="7"/>
      <c r="AK1014" s="7"/>
      <c r="AL1014" s="7"/>
      <c r="AN1014" s="7"/>
      <c r="AO1014" s="7"/>
      <c r="AP1014" s="7"/>
      <c r="AR1014" s="7"/>
      <c r="AT1014" s="7"/>
      <c r="AV1014" s="7"/>
      <c r="AX1014" s="7"/>
      <c r="AZ1014" s="7"/>
      <c r="BB1014" s="7"/>
      <c r="BD1014" s="7"/>
      <c r="BF1014" s="7"/>
      <c r="BH1014" s="7"/>
      <c r="BI1014" s="7"/>
      <c r="BJ1014" s="7"/>
      <c r="BL1014" s="7"/>
      <c r="BN1014" s="7"/>
      <c r="BO1014" s="7"/>
      <c r="BP1014" s="7"/>
      <c r="BQ1014" s="7"/>
      <c r="BR1014" s="7"/>
    </row>
    <row r="1015" spans="1:70" customFormat="1">
      <c r="A1015" s="7"/>
      <c r="B1015" s="230"/>
      <c r="C1015" s="7"/>
      <c r="D1015" s="7"/>
      <c r="E1015" s="7"/>
      <c r="F1015" s="7"/>
      <c r="G1015" s="7"/>
      <c r="H1015" s="7"/>
      <c r="I1015" s="7"/>
      <c r="J1015" s="7"/>
      <c r="K1015" s="7"/>
      <c r="L1015" s="8"/>
      <c r="M1015" s="7"/>
      <c r="N1015" s="60"/>
      <c r="Z1015" s="7"/>
      <c r="AB1015" s="7"/>
      <c r="AC1015" s="7"/>
      <c r="AD1015" s="7"/>
      <c r="AF1015" s="7"/>
      <c r="AH1015" s="7"/>
      <c r="AJ1015" s="7"/>
      <c r="AK1015" s="7"/>
      <c r="AL1015" s="7"/>
      <c r="AN1015" s="7"/>
      <c r="AO1015" s="7"/>
      <c r="AP1015" s="7"/>
      <c r="AR1015" s="7"/>
      <c r="AT1015" s="7"/>
      <c r="AV1015" s="7"/>
      <c r="AX1015" s="7"/>
      <c r="AZ1015" s="7"/>
      <c r="BB1015" s="7"/>
      <c r="BD1015" s="7"/>
      <c r="BF1015" s="7"/>
      <c r="BH1015" s="7"/>
      <c r="BI1015" s="7"/>
      <c r="BJ1015" s="7"/>
      <c r="BL1015" s="7"/>
      <c r="BN1015" s="7"/>
      <c r="BO1015" s="7"/>
      <c r="BP1015" s="7"/>
      <c r="BQ1015" s="7"/>
      <c r="BR1015" s="7"/>
    </row>
    <row r="1016" spans="1:70" customFormat="1">
      <c r="A1016" s="7"/>
      <c r="B1016" s="230"/>
      <c r="C1016" s="7"/>
      <c r="D1016" s="7"/>
      <c r="E1016" s="7"/>
      <c r="F1016" s="7"/>
      <c r="G1016" s="7"/>
      <c r="H1016" s="7"/>
      <c r="I1016" s="7"/>
      <c r="J1016" s="7"/>
      <c r="K1016" s="7"/>
      <c r="L1016" s="8"/>
      <c r="M1016" s="7"/>
      <c r="N1016" s="60"/>
      <c r="Z1016" s="7"/>
      <c r="AB1016" s="7"/>
      <c r="AC1016" s="7"/>
      <c r="AD1016" s="7"/>
      <c r="AF1016" s="7"/>
      <c r="AH1016" s="7"/>
      <c r="AJ1016" s="7"/>
      <c r="AK1016" s="7"/>
      <c r="AL1016" s="7"/>
      <c r="AN1016" s="7"/>
      <c r="AO1016" s="7"/>
      <c r="AP1016" s="7"/>
      <c r="AR1016" s="7"/>
      <c r="AT1016" s="7"/>
      <c r="AV1016" s="7"/>
      <c r="AX1016" s="7"/>
      <c r="AZ1016" s="7"/>
      <c r="BB1016" s="7"/>
      <c r="BD1016" s="7"/>
      <c r="BF1016" s="7"/>
      <c r="BH1016" s="7"/>
      <c r="BI1016" s="7"/>
      <c r="BJ1016" s="7"/>
      <c r="BL1016" s="7"/>
      <c r="BN1016" s="7"/>
      <c r="BO1016" s="7"/>
      <c r="BP1016" s="7"/>
      <c r="BQ1016" s="7"/>
      <c r="BR1016" s="7"/>
    </row>
    <row r="1017" spans="1:70" customFormat="1">
      <c r="A1017" s="7"/>
      <c r="B1017" s="230"/>
      <c r="C1017" s="7"/>
      <c r="D1017" s="7"/>
      <c r="E1017" s="7"/>
      <c r="F1017" s="7"/>
      <c r="G1017" s="7"/>
      <c r="H1017" s="7"/>
      <c r="I1017" s="7"/>
      <c r="J1017" s="7"/>
      <c r="K1017" s="7"/>
      <c r="L1017" s="8"/>
      <c r="M1017" s="7"/>
      <c r="N1017" s="60"/>
      <c r="Z1017" s="7"/>
      <c r="AB1017" s="7"/>
      <c r="AC1017" s="7"/>
      <c r="AD1017" s="7"/>
      <c r="AF1017" s="7"/>
      <c r="AH1017" s="7"/>
      <c r="AJ1017" s="7"/>
      <c r="AK1017" s="7"/>
      <c r="AL1017" s="7"/>
      <c r="AN1017" s="7"/>
      <c r="AO1017" s="7"/>
      <c r="AP1017" s="7"/>
      <c r="AR1017" s="7"/>
      <c r="AT1017" s="7"/>
      <c r="AV1017" s="7"/>
      <c r="AX1017" s="7"/>
      <c r="AZ1017" s="7"/>
      <c r="BB1017" s="7"/>
      <c r="BD1017" s="7"/>
      <c r="BF1017" s="7"/>
      <c r="BH1017" s="7"/>
      <c r="BI1017" s="7"/>
      <c r="BJ1017" s="7"/>
      <c r="BL1017" s="7"/>
      <c r="BN1017" s="7"/>
      <c r="BO1017" s="7"/>
      <c r="BP1017" s="7"/>
      <c r="BQ1017" s="7"/>
      <c r="BR1017" s="7"/>
    </row>
    <row r="1018" spans="1:70" customFormat="1">
      <c r="A1018" s="7"/>
      <c r="B1018" s="230"/>
      <c r="C1018" s="7"/>
      <c r="D1018" s="7"/>
      <c r="E1018" s="7"/>
      <c r="F1018" s="7"/>
      <c r="G1018" s="7"/>
      <c r="H1018" s="7"/>
      <c r="I1018" s="7"/>
      <c r="J1018" s="7"/>
      <c r="K1018" s="7"/>
      <c r="L1018" s="8"/>
      <c r="M1018" s="7"/>
      <c r="N1018" s="60"/>
      <c r="Z1018" s="7"/>
      <c r="AB1018" s="7"/>
      <c r="AC1018" s="7"/>
      <c r="AD1018" s="7"/>
      <c r="AF1018" s="7"/>
      <c r="AH1018" s="7"/>
      <c r="AJ1018" s="7"/>
      <c r="AK1018" s="7"/>
      <c r="AL1018" s="7"/>
      <c r="AN1018" s="7"/>
      <c r="AO1018" s="7"/>
      <c r="AP1018" s="7"/>
      <c r="AR1018" s="7"/>
      <c r="AT1018" s="7"/>
      <c r="AV1018" s="7"/>
      <c r="AX1018" s="7"/>
      <c r="AZ1018" s="7"/>
      <c r="BB1018" s="7"/>
      <c r="BD1018" s="7"/>
      <c r="BF1018" s="7"/>
      <c r="BH1018" s="7"/>
      <c r="BI1018" s="7"/>
      <c r="BJ1018" s="7"/>
      <c r="BL1018" s="7"/>
      <c r="BN1018" s="7"/>
      <c r="BO1018" s="7"/>
      <c r="BP1018" s="7"/>
      <c r="BQ1018" s="7"/>
      <c r="BR1018" s="7"/>
    </row>
    <row r="1019" spans="1:70" customFormat="1">
      <c r="A1019" s="7"/>
      <c r="B1019" s="230"/>
      <c r="C1019" s="7"/>
      <c r="D1019" s="7"/>
      <c r="E1019" s="7"/>
      <c r="F1019" s="7"/>
      <c r="G1019" s="7"/>
      <c r="H1019" s="7"/>
      <c r="I1019" s="7"/>
      <c r="J1019" s="7"/>
      <c r="K1019" s="7"/>
      <c r="L1019" s="8"/>
      <c r="M1019" s="7"/>
      <c r="N1019" s="60"/>
      <c r="Z1019" s="7"/>
      <c r="AB1019" s="7"/>
      <c r="AC1019" s="7"/>
      <c r="AD1019" s="7"/>
      <c r="AF1019" s="7"/>
      <c r="AH1019" s="7"/>
      <c r="AJ1019" s="7"/>
      <c r="AK1019" s="7"/>
      <c r="AL1019" s="7"/>
      <c r="AN1019" s="7"/>
      <c r="AO1019" s="7"/>
      <c r="AP1019" s="7"/>
      <c r="AR1019" s="7"/>
      <c r="AT1019" s="7"/>
      <c r="AV1019" s="7"/>
      <c r="AX1019" s="7"/>
      <c r="AZ1019" s="7"/>
      <c r="BB1019" s="7"/>
      <c r="BD1019" s="7"/>
      <c r="BF1019" s="7"/>
      <c r="BH1019" s="7"/>
      <c r="BI1019" s="7"/>
      <c r="BJ1019" s="7"/>
      <c r="BL1019" s="7"/>
      <c r="BN1019" s="7"/>
      <c r="BO1019" s="7"/>
      <c r="BP1019" s="7"/>
      <c r="BQ1019" s="7"/>
      <c r="BR1019" s="7"/>
    </row>
    <row r="1020" spans="1:70" customFormat="1">
      <c r="A1020" s="7"/>
      <c r="B1020" s="230"/>
      <c r="C1020" s="7"/>
      <c r="D1020" s="7"/>
      <c r="E1020" s="7"/>
      <c r="F1020" s="7"/>
      <c r="G1020" s="7"/>
      <c r="H1020" s="7"/>
      <c r="I1020" s="7"/>
      <c r="J1020" s="7"/>
      <c r="K1020" s="7"/>
      <c r="L1020" s="8"/>
      <c r="M1020" s="7"/>
      <c r="N1020" s="60"/>
      <c r="Z1020" s="7"/>
      <c r="AB1020" s="7"/>
      <c r="AC1020" s="7"/>
      <c r="AD1020" s="7"/>
      <c r="AF1020" s="7"/>
      <c r="AH1020" s="7"/>
      <c r="AJ1020" s="7"/>
      <c r="AK1020" s="7"/>
      <c r="AL1020" s="7"/>
      <c r="AN1020" s="7"/>
      <c r="AO1020" s="7"/>
      <c r="AP1020" s="7"/>
      <c r="AR1020" s="7"/>
      <c r="AT1020" s="7"/>
      <c r="AV1020" s="7"/>
      <c r="AX1020" s="7"/>
      <c r="AZ1020" s="7"/>
      <c r="BB1020" s="7"/>
      <c r="BD1020" s="7"/>
      <c r="BF1020" s="7"/>
      <c r="BH1020" s="7"/>
      <c r="BI1020" s="7"/>
      <c r="BJ1020" s="7"/>
      <c r="BL1020" s="7"/>
      <c r="BN1020" s="7"/>
      <c r="BO1020" s="7"/>
      <c r="BP1020" s="7"/>
      <c r="BQ1020" s="7"/>
      <c r="BR1020" s="7"/>
    </row>
    <row r="1021" spans="1:70" customFormat="1">
      <c r="A1021" s="7"/>
      <c r="B1021" s="230"/>
      <c r="C1021" s="7"/>
      <c r="D1021" s="7"/>
      <c r="E1021" s="7"/>
      <c r="F1021" s="7"/>
      <c r="G1021" s="7"/>
      <c r="H1021" s="7"/>
      <c r="I1021" s="7"/>
      <c r="J1021" s="7"/>
      <c r="K1021" s="7"/>
      <c r="L1021" s="8"/>
      <c r="M1021" s="7"/>
      <c r="N1021" s="60"/>
      <c r="Z1021" s="7"/>
      <c r="AB1021" s="7"/>
      <c r="AC1021" s="7"/>
      <c r="AD1021" s="7"/>
      <c r="AF1021" s="7"/>
      <c r="AH1021" s="7"/>
      <c r="AJ1021" s="7"/>
      <c r="AK1021" s="7"/>
      <c r="AL1021" s="7"/>
      <c r="AN1021" s="7"/>
      <c r="AO1021" s="7"/>
      <c r="AP1021" s="7"/>
      <c r="AR1021" s="7"/>
      <c r="AT1021" s="7"/>
      <c r="AV1021" s="7"/>
      <c r="AX1021" s="7"/>
      <c r="AZ1021" s="7"/>
      <c r="BB1021" s="7"/>
      <c r="BD1021" s="7"/>
      <c r="BF1021" s="7"/>
      <c r="BH1021" s="7"/>
      <c r="BI1021" s="7"/>
      <c r="BJ1021" s="7"/>
      <c r="BL1021" s="7"/>
      <c r="BN1021" s="7"/>
      <c r="BO1021" s="7"/>
      <c r="BP1021" s="7"/>
      <c r="BQ1021" s="7"/>
      <c r="BR1021" s="7"/>
    </row>
    <row r="1022" spans="1:70" customFormat="1">
      <c r="A1022" s="7"/>
      <c r="B1022" s="230"/>
      <c r="C1022" s="7"/>
      <c r="D1022" s="7"/>
      <c r="E1022" s="7"/>
      <c r="F1022" s="7"/>
      <c r="G1022" s="7"/>
      <c r="H1022" s="7"/>
      <c r="I1022" s="7"/>
      <c r="J1022" s="7"/>
      <c r="K1022" s="7"/>
      <c r="L1022" s="8"/>
      <c r="M1022" s="7"/>
      <c r="N1022" s="60"/>
      <c r="Z1022" s="7"/>
      <c r="AB1022" s="7"/>
      <c r="AC1022" s="7"/>
      <c r="AD1022" s="7"/>
      <c r="AF1022" s="7"/>
      <c r="AH1022" s="7"/>
      <c r="AJ1022" s="7"/>
      <c r="AK1022" s="7"/>
      <c r="AL1022" s="7"/>
      <c r="AN1022" s="7"/>
      <c r="AO1022" s="7"/>
      <c r="AP1022" s="7"/>
      <c r="AR1022" s="7"/>
      <c r="AT1022" s="7"/>
      <c r="AV1022" s="7"/>
      <c r="AX1022" s="7"/>
      <c r="AZ1022" s="7"/>
      <c r="BB1022" s="7"/>
      <c r="BD1022" s="7"/>
      <c r="BF1022" s="7"/>
      <c r="BH1022" s="7"/>
      <c r="BI1022" s="7"/>
      <c r="BJ1022" s="7"/>
      <c r="BL1022" s="7"/>
      <c r="BN1022" s="7"/>
      <c r="BO1022" s="7"/>
      <c r="BP1022" s="7"/>
      <c r="BQ1022" s="7"/>
      <c r="BR1022" s="7"/>
    </row>
    <row r="1023" spans="1:70" customFormat="1">
      <c r="A1023" s="7"/>
      <c r="B1023" s="230"/>
      <c r="C1023" s="7"/>
      <c r="D1023" s="7"/>
      <c r="E1023" s="7"/>
      <c r="F1023" s="7"/>
      <c r="G1023" s="7"/>
      <c r="H1023" s="7"/>
      <c r="I1023" s="7"/>
      <c r="J1023" s="7"/>
      <c r="K1023" s="7"/>
      <c r="L1023" s="8"/>
      <c r="M1023" s="7"/>
      <c r="N1023" s="60"/>
      <c r="Z1023" s="7"/>
      <c r="AB1023" s="7"/>
      <c r="AC1023" s="7"/>
      <c r="AD1023" s="7"/>
      <c r="AF1023" s="7"/>
      <c r="AH1023" s="7"/>
      <c r="AJ1023" s="7"/>
      <c r="AK1023" s="7"/>
      <c r="AL1023" s="7"/>
      <c r="AN1023" s="7"/>
      <c r="AO1023" s="7"/>
      <c r="AP1023" s="7"/>
      <c r="AR1023" s="7"/>
      <c r="AT1023" s="7"/>
      <c r="AV1023" s="7"/>
      <c r="AX1023" s="7"/>
      <c r="AZ1023" s="7"/>
      <c r="BB1023" s="7"/>
      <c r="BD1023" s="7"/>
      <c r="BF1023" s="7"/>
      <c r="BH1023" s="7"/>
      <c r="BI1023" s="7"/>
      <c r="BJ1023" s="7"/>
      <c r="BL1023" s="7"/>
      <c r="BN1023" s="7"/>
      <c r="BO1023" s="7"/>
      <c r="BP1023" s="7"/>
      <c r="BQ1023" s="7"/>
      <c r="BR1023" s="7"/>
    </row>
    <row r="1024" spans="1:70" customFormat="1">
      <c r="A1024" s="7"/>
      <c r="B1024" s="230"/>
      <c r="C1024" s="7"/>
      <c r="D1024" s="7"/>
      <c r="E1024" s="7"/>
      <c r="F1024" s="7"/>
      <c r="G1024" s="7"/>
      <c r="H1024" s="7"/>
      <c r="I1024" s="7"/>
      <c r="J1024" s="7"/>
      <c r="K1024" s="7"/>
      <c r="L1024" s="8"/>
      <c r="M1024" s="7"/>
      <c r="N1024" s="60"/>
      <c r="Z1024" s="7"/>
      <c r="AB1024" s="7"/>
      <c r="AC1024" s="7"/>
      <c r="AD1024" s="7"/>
      <c r="AF1024" s="7"/>
      <c r="AH1024" s="7"/>
      <c r="AJ1024" s="7"/>
      <c r="AK1024" s="7"/>
      <c r="AL1024" s="7"/>
      <c r="AN1024" s="7"/>
      <c r="AO1024" s="7"/>
      <c r="AP1024" s="7"/>
      <c r="AR1024" s="7"/>
      <c r="AT1024" s="7"/>
      <c r="AV1024" s="7"/>
      <c r="AX1024" s="7"/>
      <c r="AZ1024" s="7"/>
      <c r="BB1024" s="7"/>
      <c r="BD1024" s="7"/>
      <c r="BF1024" s="7"/>
      <c r="BH1024" s="7"/>
      <c r="BI1024" s="7"/>
      <c r="BJ1024" s="7"/>
      <c r="BL1024" s="7"/>
      <c r="BN1024" s="7"/>
      <c r="BO1024" s="7"/>
      <c r="BP1024" s="7"/>
      <c r="BQ1024" s="7"/>
      <c r="BR1024" s="7"/>
    </row>
    <row r="1025" spans="1:70" customFormat="1">
      <c r="A1025" s="7"/>
      <c r="B1025" s="230"/>
      <c r="C1025" s="7"/>
      <c r="D1025" s="7"/>
      <c r="E1025" s="7"/>
      <c r="F1025" s="7"/>
      <c r="G1025" s="7"/>
      <c r="H1025" s="7"/>
      <c r="I1025" s="7"/>
      <c r="J1025" s="7"/>
      <c r="K1025" s="7"/>
      <c r="L1025" s="8"/>
      <c r="M1025" s="7"/>
      <c r="N1025" s="60"/>
      <c r="Z1025" s="7"/>
      <c r="AB1025" s="7"/>
      <c r="AC1025" s="7"/>
      <c r="AD1025" s="7"/>
      <c r="AF1025" s="7"/>
      <c r="AH1025" s="7"/>
      <c r="AJ1025" s="7"/>
      <c r="AK1025" s="7"/>
      <c r="AL1025" s="7"/>
      <c r="AN1025" s="7"/>
      <c r="AO1025" s="7"/>
      <c r="AP1025" s="7"/>
      <c r="AR1025" s="7"/>
      <c r="AT1025" s="7"/>
      <c r="AV1025" s="7"/>
      <c r="AX1025" s="7"/>
      <c r="AZ1025" s="7"/>
      <c r="BB1025" s="7"/>
      <c r="BD1025" s="7"/>
      <c r="BF1025" s="7"/>
      <c r="BH1025" s="7"/>
      <c r="BI1025" s="7"/>
      <c r="BJ1025" s="7"/>
      <c r="BL1025" s="7"/>
      <c r="BN1025" s="7"/>
      <c r="BO1025" s="7"/>
      <c r="BP1025" s="7"/>
      <c r="BQ1025" s="7"/>
      <c r="BR1025" s="7"/>
    </row>
    <row r="1026" spans="1:70" customFormat="1">
      <c r="A1026" s="7"/>
      <c r="B1026" s="230"/>
      <c r="C1026" s="7"/>
      <c r="D1026" s="7"/>
      <c r="E1026" s="7"/>
      <c r="F1026" s="7"/>
      <c r="G1026" s="7"/>
      <c r="H1026" s="7"/>
      <c r="I1026" s="7"/>
      <c r="J1026" s="7"/>
      <c r="K1026" s="7"/>
      <c r="L1026" s="8"/>
      <c r="M1026" s="7"/>
      <c r="N1026" s="60"/>
      <c r="Z1026" s="7"/>
      <c r="AB1026" s="7"/>
      <c r="AC1026" s="7"/>
      <c r="AD1026" s="7"/>
      <c r="AF1026" s="7"/>
      <c r="AH1026" s="7"/>
      <c r="AJ1026" s="7"/>
      <c r="AK1026" s="7"/>
      <c r="AL1026" s="7"/>
      <c r="AN1026" s="7"/>
      <c r="AO1026" s="7"/>
      <c r="AP1026" s="7"/>
      <c r="AR1026" s="7"/>
      <c r="AT1026" s="7"/>
      <c r="AV1026" s="7"/>
      <c r="AX1026" s="7"/>
      <c r="AZ1026" s="7"/>
      <c r="BB1026" s="7"/>
      <c r="BD1026" s="7"/>
      <c r="BF1026" s="7"/>
      <c r="BH1026" s="7"/>
      <c r="BI1026" s="7"/>
      <c r="BJ1026" s="7"/>
      <c r="BL1026" s="7"/>
      <c r="BN1026" s="7"/>
      <c r="BO1026" s="7"/>
      <c r="BP1026" s="7"/>
      <c r="BQ1026" s="7"/>
      <c r="BR1026" s="7"/>
    </row>
    <row r="1027" spans="1:70" customFormat="1">
      <c r="A1027" s="7"/>
      <c r="B1027" s="230"/>
      <c r="C1027" s="7"/>
      <c r="D1027" s="7"/>
      <c r="E1027" s="7"/>
      <c r="F1027" s="7"/>
      <c r="G1027" s="7"/>
      <c r="H1027" s="7"/>
      <c r="I1027" s="7"/>
      <c r="J1027" s="7"/>
      <c r="K1027" s="7"/>
      <c r="L1027" s="8"/>
      <c r="M1027" s="7"/>
      <c r="N1027" s="60"/>
      <c r="Z1027" s="7"/>
      <c r="AB1027" s="7"/>
      <c r="AC1027" s="7"/>
      <c r="AD1027" s="7"/>
      <c r="AF1027" s="7"/>
      <c r="AH1027" s="7"/>
      <c r="AJ1027" s="7"/>
      <c r="AK1027" s="7"/>
      <c r="AL1027" s="7"/>
      <c r="AN1027" s="7"/>
      <c r="AO1027" s="7"/>
      <c r="AP1027" s="7"/>
      <c r="AR1027" s="7"/>
      <c r="AT1027" s="7"/>
      <c r="AV1027" s="7"/>
      <c r="AX1027" s="7"/>
      <c r="AZ1027" s="7"/>
      <c r="BB1027" s="7"/>
      <c r="BD1027" s="7"/>
      <c r="BF1027" s="7"/>
      <c r="BH1027" s="7"/>
      <c r="BI1027" s="7"/>
      <c r="BJ1027" s="7"/>
      <c r="BL1027" s="7"/>
      <c r="BN1027" s="7"/>
      <c r="BO1027" s="7"/>
      <c r="BP1027" s="7"/>
      <c r="BQ1027" s="7"/>
      <c r="BR1027" s="7"/>
    </row>
    <row r="1028" spans="1:70" customFormat="1">
      <c r="A1028" s="7"/>
      <c r="B1028" s="230"/>
      <c r="C1028" s="7"/>
      <c r="D1028" s="7"/>
      <c r="E1028" s="7"/>
      <c r="F1028" s="7"/>
      <c r="G1028" s="7"/>
      <c r="H1028" s="7"/>
      <c r="I1028" s="7"/>
      <c r="J1028" s="7"/>
      <c r="K1028" s="7"/>
      <c r="L1028" s="8"/>
      <c r="M1028" s="7"/>
      <c r="N1028" s="60"/>
      <c r="Z1028" s="7"/>
      <c r="AB1028" s="7"/>
      <c r="AC1028" s="7"/>
      <c r="AD1028" s="7"/>
      <c r="AF1028" s="7"/>
      <c r="AH1028" s="7"/>
      <c r="AJ1028" s="7"/>
      <c r="AK1028" s="7"/>
      <c r="AL1028" s="7"/>
      <c r="AN1028" s="7"/>
      <c r="AO1028" s="7"/>
      <c r="AP1028" s="7"/>
      <c r="AR1028" s="7"/>
      <c r="AT1028" s="7"/>
      <c r="AV1028" s="7"/>
      <c r="AX1028" s="7"/>
      <c r="AZ1028" s="7"/>
      <c r="BB1028" s="7"/>
      <c r="BD1028" s="7"/>
      <c r="BF1028" s="7"/>
      <c r="BH1028" s="7"/>
      <c r="BI1028" s="7"/>
      <c r="BJ1028" s="7"/>
      <c r="BL1028" s="7"/>
      <c r="BN1028" s="7"/>
      <c r="BO1028" s="7"/>
      <c r="BP1028" s="7"/>
      <c r="BQ1028" s="7"/>
      <c r="BR1028" s="7"/>
    </row>
    <row r="1029" spans="1:70" customFormat="1">
      <c r="A1029" s="7"/>
      <c r="B1029" s="230"/>
      <c r="C1029" s="7"/>
      <c r="D1029" s="7"/>
      <c r="E1029" s="7"/>
      <c r="F1029" s="7"/>
      <c r="G1029" s="7"/>
      <c r="H1029" s="7"/>
      <c r="I1029" s="7"/>
      <c r="J1029" s="7"/>
      <c r="K1029" s="7"/>
      <c r="L1029" s="8"/>
      <c r="M1029" s="7"/>
      <c r="N1029" s="60"/>
      <c r="Z1029" s="7"/>
      <c r="AB1029" s="7"/>
      <c r="AC1029" s="7"/>
      <c r="AD1029" s="7"/>
      <c r="AF1029" s="7"/>
      <c r="AH1029" s="7"/>
      <c r="AJ1029" s="7"/>
      <c r="AK1029" s="7"/>
      <c r="AL1029" s="7"/>
      <c r="AN1029" s="7"/>
      <c r="AO1029" s="7"/>
      <c r="AP1029" s="7"/>
      <c r="AR1029" s="7"/>
      <c r="AT1029" s="7"/>
      <c r="AV1029" s="7"/>
      <c r="AX1029" s="7"/>
      <c r="AZ1029" s="7"/>
      <c r="BB1029" s="7"/>
      <c r="BD1029" s="7"/>
      <c r="BF1029" s="7"/>
      <c r="BH1029" s="7"/>
      <c r="BI1029" s="7"/>
      <c r="BJ1029" s="7"/>
      <c r="BL1029" s="7"/>
      <c r="BN1029" s="7"/>
      <c r="BO1029" s="7"/>
      <c r="BP1029" s="7"/>
      <c r="BQ1029" s="7"/>
      <c r="BR1029" s="7"/>
    </row>
    <row r="1030" spans="1:70" customFormat="1">
      <c r="A1030" s="7"/>
      <c r="B1030" s="230"/>
      <c r="C1030" s="7"/>
      <c r="D1030" s="7"/>
      <c r="E1030" s="7"/>
      <c r="F1030" s="7"/>
      <c r="G1030" s="7"/>
      <c r="H1030" s="7"/>
      <c r="I1030" s="7"/>
      <c r="J1030" s="7"/>
      <c r="K1030" s="7"/>
      <c r="L1030" s="8"/>
      <c r="M1030" s="7"/>
      <c r="N1030" s="60"/>
      <c r="Z1030" s="7"/>
      <c r="AB1030" s="7"/>
      <c r="AC1030" s="7"/>
      <c r="AD1030" s="7"/>
      <c r="AF1030" s="7"/>
      <c r="AH1030" s="7"/>
      <c r="AJ1030" s="7"/>
      <c r="AK1030" s="7"/>
      <c r="AL1030" s="7"/>
      <c r="AN1030" s="7"/>
      <c r="AO1030" s="7"/>
      <c r="AP1030" s="7"/>
      <c r="AR1030" s="7"/>
      <c r="AT1030" s="7"/>
      <c r="AV1030" s="7"/>
      <c r="AX1030" s="7"/>
      <c r="AZ1030" s="7"/>
      <c r="BB1030" s="7"/>
      <c r="BD1030" s="7"/>
      <c r="BF1030" s="7"/>
      <c r="BH1030" s="7"/>
      <c r="BI1030" s="7"/>
      <c r="BJ1030" s="7"/>
      <c r="BL1030" s="7"/>
      <c r="BN1030" s="7"/>
      <c r="BO1030" s="7"/>
      <c r="BP1030" s="7"/>
      <c r="BQ1030" s="7"/>
      <c r="BR1030" s="7"/>
    </row>
    <row r="1031" spans="1:70" customFormat="1">
      <c r="A1031" s="7"/>
      <c r="B1031" s="230"/>
      <c r="C1031" s="7"/>
      <c r="D1031" s="7"/>
      <c r="E1031" s="7"/>
      <c r="F1031" s="7"/>
      <c r="G1031" s="7"/>
      <c r="H1031" s="7"/>
      <c r="I1031" s="7"/>
      <c r="J1031" s="7"/>
      <c r="K1031" s="7"/>
      <c r="L1031" s="8"/>
      <c r="M1031" s="7"/>
      <c r="N1031" s="60"/>
      <c r="Z1031" s="7"/>
      <c r="AB1031" s="7"/>
      <c r="AC1031" s="7"/>
      <c r="AD1031" s="7"/>
      <c r="AF1031" s="7"/>
      <c r="AH1031" s="7"/>
      <c r="AJ1031" s="7"/>
      <c r="AK1031" s="7"/>
      <c r="AL1031" s="7"/>
      <c r="AN1031" s="7"/>
      <c r="AO1031" s="7"/>
      <c r="AP1031" s="7"/>
      <c r="AR1031" s="7"/>
      <c r="AT1031" s="7"/>
      <c r="AV1031" s="7"/>
      <c r="AX1031" s="7"/>
      <c r="AZ1031" s="7"/>
      <c r="BB1031" s="7"/>
      <c r="BD1031" s="7"/>
      <c r="BF1031" s="7"/>
      <c r="BH1031" s="7"/>
      <c r="BI1031" s="7"/>
      <c r="BJ1031" s="7"/>
      <c r="BL1031" s="7"/>
      <c r="BN1031" s="7"/>
      <c r="BO1031" s="7"/>
      <c r="BP1031" s="7"/>
      <c r="BQ1031" s="7"/>
      <c r="BR1031" s="7"/>
    </row>
    <row r="1032" spans="1:70" customFormat="1">
      <c r="A1032" s="7"/>
      <c r="B1032" s="230"/>
      <c r="C1032" s="7"/>
      <c r="D1032" s="7"/>
      <c r="E1032" s="7"/>
      <c r="F1032" s="7"/>
      <c r="G1032" s="7"/>
      <c r="H1032" s="7"/>
      <c r="I1032" s="7"/>
      <c r="J1032" s="7"/>
      <c r="K1032" s="7"/>
      <c r="L1032" s="8"/>
      <c r="M1032" s="7"/>
      <c r="N1032" s="60"/>
      <c r="Z1032" s="7"/>
      <c r="AB1032" s="7"/>
      <c r="AC1032" s="7"/>
      <c r="AD1032" s="7"/>
      <c r="AF1032" s="7"/>
      <c r="AH1032" s="7"/>
      <c r="AJ1032" s="7"/>
      <c r="AK1032" s="7"/>
      <c r="AL1032" s="7"/>
      <c r="AN1032" s="7"/>
      <c r="AO1032" s="7"/>
      <c r="AP1032" s="7"/>
      <c r="AR1032" s="7"/>
      <c r="AT1032" s="7"/>
      <c r="AV1032" s="7"/>
      <c r="AX1032" s="7"/>
      <c r="AZ1032" s="7"/>
      <c r="BB1032" s="7"/>
      <c r="BD1032" s="7"/>
      <c r="BF1032" s="7"/>
      <c r="BH1032" s="7"/>
      <c r="BI1032" s="7"/>
      <c r="BJ1032" s="7"/>
      <c r="BL1032" s="7"/>
      <c r="BN1032" s="7"/>
      <c r="BO1032" s="7"/>
      <c r="BP1032" s="7"/>
      <c r="BQ1032" s="7"/>
      <c r="BR1032" s="7"/>
    </row>
    <row r="1033" spans="1:70" customFormat="1">
      <c r="A1033" s="7"/>
      <c r="B1033" s="230"/>
      <c r="C1033" s="7"/>
      <c r="D1033" s="7"/>
      <c r="E1033" s="7"/>
      <c r="F1033" s="7"/>
      <c r="G1033" s="7"/>
      <c r="H1033" s="7"/>
      <c r="I1033" s="7"/>
      <c r="J1033" s="7"/>
      <c r="K1033" s="7"/>
      <c r="L1033" s="8"/>
      <c r="M1033" s="7"/>
      <c r="N1033" s="60"/>
      <c r="Z1033" s="7"/>
      <c r="AB1033" s="7"/>
      <c r="AC1033" s="7"/>
      <c r="AD1033" s="7"/>
      <c r="AF1033" s="7"/>
      <c r="AH1033" s="7"/>
      <c r="AJ1033" s="7"/>
      <c r="AK1033" s="7"/>
      <c r="AL1033" s="7"/>
      <c r="AN1033" s="7"/>
      <c r="AO1033" s="7"/>
      <c r="AP1033" s="7"/>
      <c r="AR1033" s="7"/>
      <c r="AT1033" s="7"/>
      <c r="AV1033" s="7"/>
      <c r="AX1033" s="7"/>
      <c r="AZ1033" s="7"/>
      <c r="BB1033" s="7"/>
      <c r="BD1033" s="7"/>
      <c r="BF1033" s="7"/>
      <c r="BH1033" s="7"/>
      <c r="BI1033" s="7"/>
      <c r="BJ1033" s="7"/>
      <c r="BL1033" s="7"/>
      <c r="BN1033" s="7"/>
      <c r="BO1033" s="7"/>
      <c r="BP1033" s="7"/>
      <c r="BQ1033" s="7"/>
      <c r="BR1033" s="7"/>
    </row>
    <row r="1034" spans="1:70" customFormat="1">
      <c r="A1034" s="7"/>
      <c r="B1034" s="230"/>
      <c r="C1034" s="7"/>
      <c r="D1034" s="7"/>
      <c r="E1034" s="7"/>
      <c r="F1034" s="7"/>
      <c r="G1034" s="7"/>
      <c r="H1034" s="7"/>
      <c r="I1034" s="7"/>
      <c r="J1034" s="7"/>
      <c r="K1034" s="7"/>
      <c r="L1034" s="8"/>
      <c r="M1034" s="7"/>
      <c r="N1034" s="60"/>
      <c r="Z1034" s="7"/>
      <c r="AB1034" s="7"/>
      <c r="AC1034" s="7"/>
      <c r="AD1034" s="7"/>
      <c r="AF1034" s="7"/>
      <c r="AH1034" s="7"/>
      <c r="AJ1034" s="7"/>
      <c r="AK1034" s="7"/>
      <c r="AL1034" s="7"/>
      <c r="AN1034" s="7"/>
      <c r="AO1034" s="7"/>
      <c r="AP1034" s="7"/>
      <c r="AR1034" s="7"/>
      <c r="AT1034" s="7"/>
      <c r="AV1034" s="7"/>
      <c r="AX1034" s="7"/>
      <c r="AZ1034" s="7"/>
      <c r="BB1034" s="7"/>
      <c r="BD1034" s="7"/>
      <c r="BF1034" s="7"/>
      <c r="BH1034" s="7"/>
      <c r="BI1034" s="7"/>
      <c r="BJ1034" s="7"/>
      <c r="BL1034" s="7"/>
      <c r="BN1034" s="7"/>
      <c r="BO1034" s="7"/>
      <c r="BP1034" s="7"/>
      <c r="BQ1034" s="7"/>
      <c r="BR1034" s="7"/>
    </row>
    <row r="1035" spans="1:70" customFormat="1">
      <c r="A1035" s="7"/>
      <c r="B1035" s="230"/>
      <c r="C1035" s="7"/>
      <c r="D1035" s="7"/>
      <c r="E1035" s="7"/>
      <c r="F1035" s="7"/>
      <c r="G1035" s="7"/>
      <c r="H1035" s="7"/>
      <c r="I1035" s="7"/>
      <c r="J1035" s="7"/>
      <c r="K1035" s="7"/>
      <c r="L1035" s="8"/>
      <c r="M1035" s="7"/>
      <c r="N1035" s="60"/>
      <c r="Z1035" s="7"/>
      <c r="AB1035" s="7"/>
      <c r="AC1035" s="7"/>
      <c r="AD1035" s="7"/>
      <c r="AF1035" s="7"/>
      <c r="AH1035" s="7"/>
      <c r="AJ1035" s="7"/>
      <c r="AK1035" s="7"/>
      <c r="AL1035" s="7"/>
      <c r="AN1035" s="7"/>
      <c r="AO1035" s="7"/>
      <c r="AP1035" s="7"/>
      <c r="AR1035" s="7"/>
      <c r="AT1035" s="7"/>
      <c r="AV1035" s="7"/>
      <c r="AX1035" s="7"/>
      <c r="AZ1035" s="7"/>
      <c r="BB1035" s="7"/>
      <c r="BD1035" s="7"/>
      <c r="BF1035" s="7"/>
      <c r="BH1035" s="7"/>
      <c r="BI1035" s="7"/>
      <c r="BJ1035" s="7"/>
      <c r="BL1035" s="7"/>
      <c r="BN1035" s="7"/>
      <c r="BO1035" s="7"/>
      <c r="BP1035" s="7"/>
      <c r="BQ1035" s="7"/>
      <c r="BR1035" s="7"/>
    </row>
    <row r="1036" spans="1:70" customFormat="1">
      <c r="A1036" s="7"/>
      <c r="B1036" s="230"/>
      <c r="C1036" s="7"/>
      <c r="D1036" s="7"/>
      <c r="E1036" s="7"/>
      <c r="F1036" s="7"/>
      <c r="G1036" s="7"/>
      <c r="H1036" s="7"/>
      <c r="I1036" s="7"/>
      <c r="J1036" s="7"/>
      <c r="K1036" s="7"/>
      <c r="L1036" s="8"/>
      <c r="M1036" s="7"/>
      <c r="N1036" s="60"/>
      <c r="Z1036" s="7"/>
      <c r="AB1036" s="7"/>
      <c r="AC1036" s="7"/>
      <c r="AD1036" s="7"/>
      <c r="AF1036" s="7"/>
      <c r="AH1036" s="7"/>
      <c r="AJ1036" s="7"/>
      <c r="AK1036" s="7"/>
      <c r="AL1036" s="7"/>
      <c r="AN1036" s="7"/>
      <c r="AO1036" s="7"/>
      <c r="AP1036" s="7"/>
      <c r="AR1036" s="7"/>
      <c r="AT1036" s="7"/>
      <c r="AV1036" s="7"/>
      <c r="AX1036" s="7"/>
      <c r="AZ1036" s="7"/>
      <c r="BB1036" s="7"/>
      <c r="BD1036" s="7"/>
      <c r="BF1036" s="7"/>
      <c r="BH1036" s="7"/>
      <c r="BI1036" s="7"/>
      <c r="BJ1036" s="7"/>
      <c r="BL1036" s="7"/>
      <c r="BN1036" s="7"/>
      <c r="BO1036" s="7"/>
      <c r="BP1036" s="7"/>
      <c r="BQ1036" s="7"/>
      <c r="BR1036" s="7"/>
    </row>
    <row r="1037" spans="1:70" customFormat="1">
      <c r="A1037" s="7"/>
      <c r="B1037" s="230"/>
      <c r="C1037" s="7"/>
      <c r="D1037" s="7"/>
      <c r="E1037" s="7"/>
      <c r="F1037" s="7"/>
      <c r="G1037" s="7"/>
      <c r="H1037" s="7"/>
      <c r="I1037" s="7"/>
      <c r="J1037" s="7"/>
      <c r="K1037" s="7"/>
      <c r="L1037" s="8"/>
      <c r="M1037" s="7"/>
      <c r="N1037" s="60"/>
      <c r="Z1037" s="7"/>
      <c r="AB1037" s="7"/>
      <c r="AC1037" s="7"/>
      <c r="AD1037" s="7"/>
      <c r="AF1037" s="7"/>
      <c r="AH1037" s="7"/>
      <c r="AJ1037" s="7"/>
      <c r="AK1037" s="7"/>
      <c r="AL1037" s="7"/>
      <c r="AN1037" s="7"/>
      <c r="AO1037" s="7"/>
      <c r="AP1037" s="7"/>
      <c r="AR1037" s="7"/>
      <c r="AT1037" s="7"/>
      <c r="AV1037" s="7"/>
      <c r="AX1037" s="7"/>
      <c r="AZ1037" s="7"/>
      <c r="BB1037" s="7"/>
      <c r="BD1037" s="7"/>
      <c r="BF1037" s="7"/>
      <c r="BH1037" s="7"/>
      <c r="BI1037" s="7"/>
      <c r="BJ1037" s="7"/>
      <c r="BL1037" s="7"/>
      <c r="BN1037" s="7"/>
      <c r="BO1037" s="7"/>
      <c r="BP1037" s="7"/>
      <c r="BQ1037" s="7"/>
      <c r="BR1037" s="7"/>
    </row>
    <row r="1038" spans="1:70" customFormat="1">
      <c r="A1038" s="7"/>
      <c r="B1038" s="230"/>
      <c r="C1038" s="7"/>
      <c r="D1038" s="7"/>
      <c r="E1038" s="7"/>
      <c r="F1038" s="7"/>
      <c r="G1038" s="7"/>
      <c r="H1038" s="7"/>
      <c r="I1038" s="7"/>
      <c r="J1038" s="7"/>
      <c r="K1038" s="7"/>
      <c r="L1038" s="8"/>
      <c r="M1038" s="7"/>
      <c r="N1038" s="60"/>
      <c r="Z1038" s="7"/>
      <c r="AB1038" s="7"/>
      <c r="AC1038" s="7"/>
      <c r="AD1038" s="7"/>
      <c r="AF1038" s="7"/>
      <c r="AH1038" s="7"/>
      <c r="AJ1038" s="7"/>
      <c r="AK1038" s="7"/>
      <c r="AL1038" s="7"/>
      <c r="AN1038" s="7"/>
      <c r="AO1038" s="7"/>
      <c r="AP1038" s="7"/>
      <c r="AR1038" s="7"/>
      <c r="AT1038" s="7"/>
      <c r="AV1038" s="7"/>
      <c r="AX1038" s="7"/>
      <c r="AZ1038" s="7"/>
      <c r="BB1038" s="7"/>
      <c r="BD1038" s="7"/>
      <c r="BF1038" s="7"/>
      <c r="BH1038" s="7"/>
      <c r="BI1038" s="7"/>
      <c r="BJ1038" s="7"/>
      <c r="BL1038" s="7"/>
      <c r="BN1038" s="7"/>
      <c r="BO1038" s="7"/>
      <c r="BP1038" s="7"/>
      <c r="BQ1038" s="7"/>
      <c r="BR1038" s="7"/>
    </row>
    <row r="1039" spans="1:70" customFormat="1">
      <c r="A1039" s="7"/>
      <c r="B1039" s="230"/>
      <c r="C1039" s="7"/>
      <c r="D1039" s="7"/>
      <c r="E1039" s="7"/>
      <c r="F1039" s="7"/>
      <c r="G1039" s="7"/>
      <c r="H1039" s="7"/>
      <c r="I1039" s="7"/>
      <c r="J1039" s="7"/>
      <c r="K1039" s="7"/>
      <c r="L1039" s="8"/>
      <c r="M1039" s="7"/>
      <c r="N1039" s="60"/>
      <c r="Z1039" s="7"/>
      <c r="AB1039" s="7"/>
      <c r="AC1039" s="7"/>
      <c r="AD1039" s="7"/>
      <c r="AF1039" s="7"/>
      <c r="AH1039" s="7"/>
      <c r="AJ1039" s="7"/>
      <c r="AK1039" s="7"/>
      <c r="AL1039" s="7"/>
      <c r="AN1039" s="7"/>
      <c r="AO1039" s="7"/>
      <c r="AP1039" s="7"/>
      <c r="AR1039" s="7"/>
      <c r="AT1039" s="7"/>
      <c r="AV1039" s="7"/>
      <c r="AX1039" s="7"/>
      <c r="AZ1039" s="7"/>
      <c r="BB1039" s="7"/>
      <c r="BD1039" s="7"/>
      <c r="BF1039" s="7"/>
      <c r="BH1039" s="7"/>
      <c r="BI1039" s="7"/>
      <c r="BJ1039" s="7"/>
      <c r="BL1039" s="7"/>
      <c r="BN1039" s="7"/>
      <c r="BO1039" s="7"/>
      <c r="BP1039" s="7"/>
      <c r="BQ1039" s="7"/>
      <c r="BR1039" s="7"/>
    </row>
    <row r="1040" spans="1:70" customFormat="1">
      <c r="A1040" s="7"/>
      <c r="B1040" s="230"/>
      <c r="C1040" s="7"/>
      <c r="D1040" s="7"/>
      <c r="E1040" s="7"/>
      <c r="F1040" s="7"/>
      <c r="G1040" s="7"/>
      <c r="H1040" s="7"/>
      <c r="I1040" s="7"/>
      <c r="J1040" s="7"/>
      <c r="K1040" s="7"/>
      <c r="L1040" s="8"/>
      <c r="M1040" s="7"/>
      <c r="N1040" s="60"/>
      <c r="Z1040" s="7"/>
      <c r="AB1040" s="7"/>
      <c r="AC1040" s="7"/>
      <c r="AD1040" s="7"/>
      <c r="AF1040" s="7"/>
      <c r="AH1040" s="7"/>
      <c r="AJ1040" s="7"/>
      <c r="AK1040" s="7"/>
      <c r="AL1040" s="7"/>
      <c r="AN1040" s="7"/>
      <c r="AO1040" s="7"/>
      <c r="AP1040" s="7"/>
      <c r="AR1040" s="7"/>
      <c r="AT1040" s="7"/>
      <c r="AV1040" s="7"/>
      <c r="AX1040" s="7"/>
      <c r="AZ1040" s="7"/>
      <c r="BB1040" s="7"/>
      <c r="BD1040" s="7"/>
      <c r="BF1040" s="7"/>
      <c r="BH1040" s="7"/>
      <c r="BI1040" s="7"/>
      <c r="BJ1040" s="7"/>
      <c r="BL1040" s="7"/>
      <c r="BN1040" s="7"/>
      <c r="BO1040" s="7"/>
      <c r="BP1040" s="7"/>
      <c r="BQ1040" s="7"/>
      <c r="BR1040" s="7"/>
    </row>
    <row r="1041" spans="1:70" customFormat="1">
      <c r="A1041" s="7"/>
      <c r="B1041" s="230"/>
      <c r="C1041" s="7"/>
      <c r="D1041" s="7"/>
      <c r="E1041" s="7"/>
      <c r="F1041" s="7"/>
      <c r="G1041" s="7"/>
      <c r="H1041" s="7"/>
      <c r="I1041" s="7"/>
      <c r="J1041" s="7"/>
      <c r="K1041" s="7"/>
      <c r="L1041" s="8"/>
      <c r="M1041" s="7"/>
      <c r="N1041" s="60"/>
      <c r="Z1041" s="7"/>
      <c r="AB1041" s="7"/>
      <c r="AC1041" s="7"/>
      <c r="AD1041" s="7"/>
      <c r="AF1041" s="7"/>
      <c r="AH1041" s="7"/>
      <c r="AJ1041" s="7"/>
      <c r="AK1041" s="7"/>
      <c r="AL1041" s="7"/>
      <c r="AN1041" s="7"/>
      <c r="AO1041" s="7"/>
      <c r="AP1041" s="7"/>
      <c r="AR1041" s="7"/>
      <c r="AT1041" s="7"/>
      <c r="AV1041" s="7"/>
      <c r="AX1041" s="7"/>
      <c r="AZ1041" s="7"/>
      <c r="BB1041" s="7"/>
      <c r="BD1041" s="7"/>
      <c r="BF1041" s="7"/>
      <c r="BH1041" s="7"/>
      <c r="BI1041" s="7"/>
      <c r="BJ1041" s="7"/>
      <c r="BL1041" s="7"/>
      <c r="BN1041" s="7"/>
      <c r="BO1041" s="7"/>
      <c r="BP1041" s="7"/>
      <c r="BQ1041" s="7"/>
      <c r="BR1041" s="7"/>
    </row>
    <row r="1042" spans="1:70" customFormat="1">
      <c r="A1042" s="7"/>
      <c r="B1042" s="230"/>
      <c r="C1042" s="7"/>
      <c r="D1042" s="7"/>
      <c r="E1042" s="7"/>
      <c r="F1042" s="7"/>
      <c r="G1042" s="7"/>
      <c r="H1042" s="7"/>
      <c r="I1042" s="7"/>
      <c r="J1042" s="7"/>
      <c r="K1042" s="7"/>
      <c r="L1042" s="8"/>
      <c r="M1042" s="7"/>
      <c r="N1042" s="60"/>
      <c r="Z1042" s="7"/>
      <c r="AB1042" s="7"/>
      <c r="AC1042" s="7"/>
      <c r="AD1042" s="7"/>
      <c r="AF1042" s="7"/>
      <c r="AH1042" s="7"/>
      <c r="AJ1042" s="7"/>
      <c r="AK1042" s="7"/>
      <c r="AL1042" s="7"/>
      <c r="AN1042" s="7"/>
      <c r="AO1042" s="7"/>
      <c r="AP1042" s="7"/>
      <c r="AR1042" s="7"/>
      <c r="AT1042" s="7"/>
      <c r="AV1042" s="7"/>
      <c r="AX1042" s="7"/>
      <c r="AZ1042" s="7"/>
      <c r="BB1042" s="7"/>
      <c r="BD1042" s="7"/>
      <c r="BF1042" s="7"/>
      <c r="BH1042" s="7"/>
      <c r="BI1042" s="7"/>
      <c r="BJ1042" s="7"/>
      <c r="BL1042" s="7"/>
      <c r="BN1042" s="7"/>
      <c r="BO1042" s="7"/>
      <c r="BP1042" s="7"/>
      <c r="BQ1042" s="7"/>
      <c r="BR1042" s="7"/>
    </row>
    <row r="1043" spans="1:70" customFormat="1">
      <c r="A1043" s="7"/>
      <c r="B1043" s="230"/>
      <c r="C1043" s="7"/>
      <c r="D1043" s="7"/>
      <c r="E1043" s="7"/>
      <c r="F1043" s="7"/>
      <c r="G1043" s="7"/>
      <c r="H1043" s="7"/>
      <c r="I1043" s="7"/>
      <c r="J1043" s="7"/>
      <c r="K1043" s="7"/>
      <c r="L1043" s="8"/>
      <c r="M1043" s="7"/>
      <c r="N1043" s="60"/>
      <c r="Z1043" s="7"/>
      <c r="AB1043" s="7"/>
      <c r="AC1043" s="7"/>
      <c r="AD1043" s="7"/>
      <c r="AF1043" s="7"/>
      <c r="AH1043" s="7"/>
      <c r="AJ1043" s="7"/>
      <c r="AK1043" s="7"/>
      <c r="AL1043" s="7"/>
      <c r="AN1043" s="7"/>
      <c r="AO1043" s="7"/>
      <c r="AP1043" s="7"/>
      <c r="AR1043" s="7"/>
      <c r="AT1043" s="7"/>
      <c r="AV1043" s="7"/>
      <c r="AX1043" s="7"/>
      <c r="AZ1043" s="7"/>
      <c r="BB1043" s="7"/>
      <c r="BD1043" s="7"/>
      <c r="BF1043" s="7"/>
      <c r="BH1043" s="7"/>
      <c r="BI1043" s="7"/>
      <c r="BJ1043" s="7"/>
      <c r="BL1043" s="7"/>
      <c r="BN1043" s="7"/>
      <c r="BO1043" s="7"/>
      <c r="BP1043" s="7"/>
      <c r="BQ1043" s="7"/>
      <c r="BR1043" s="7"/>
    </row>
    <row r="1044" spans="1:70" customFormat="1">
      <c r="A1044" s="7"/>
      <c r="B1044" s="230"/>
      <c r="C1044" s="7"/>
      <c r="D1044" s="7"/>
      <c r="E1044" s="7"/>
      <c r="F1044" s="7"/>
      <c r="G1044" s="7"/>
      <c r="H1044" s="7"/>
      <c r="I1044" s="7"/>
      <c r="J1044" s="7"/>
      <c r="K1044" s="7"/>
      <c r="L1044" s="8"/>
      <c r="M1044" s="7"/>
      <c r="N1044" s="60"/>
      <c r="Z1044" s="7"/>
      <c r="AB1044" s="7"/>
      <c r="AC1044" s="7"/>
      <c r="AD1044" s="7"/>
      <c r="AF1044" s="7"/>
      <c r="AH1044" s="7"/>
      <c r="AJ1044" s="7"/>
      <c r="AK1044" s="7"/>
      <c r="AL1044" s="7"/>
      <c r="AN1044" s="7"/>
      <c r="AO1044" s="7"/>
      <c r="AP1044" s="7"/>
      <c r="AR1044" s="7"/>
      <c r="AT1044" s="7"/>
      <c r="AV1044" s="7"/>
      <c r="AX1044" s="7"/>
      <c r="AZ1044" s="7"/>
      <c r="BB1044" s="7"/>
      <c r="BD1044" s="7"/>
      <c r="BF1044" s="7"/>
      <c r="BH1044" s="7"/>
      <c r="BI1044" s="7"/>
      <c r="BJ1044" s="7"/>
      <c r="BL1044" s="7"/>
      <c r="BN1044" s="7"/>
      <c r="BO1044" s="7"/>
      <c r="BP1044" s="7"/>
      <c r="BQ1044" s="7"/>
      <c r="BR1044" s="7"/>
    </row>
    <row r="1045" spans="1:70" customFormat="1">
      <c r="A1045" s="7"/>
      <c r="B1045" s="230"/>
      <c r="C1045" s="7"/>
      <c r="D1045" s="7"/>
      <c r="E1045" s="7"/>
      <c r="F1045" s="7"/>
      <c r="G1045" s="7"/>
      <c r="H1045" s="7"/>
      <c r="I1045" s="7"/>
      <c r="J1045" s="7"/>
      <c r="K1045" s="7"/>
      <c r="L1045" s="8"/>
      <c r="M1045" s="7"/>
      <c r="N1045" s="60"/>
      <c r="Z1045" s="7"/>
      <c r="AB1045" s="7"/>
      <c r="AC1045" s="7"/>
      <c r="AD1045" s="7"/>
      <c r="AF1045" s="7"/>
      <c r="AH1045" s="7"/>
      <c r="AJ1045" s="7"/>
      <c r="AK1045" s="7"/>
      <c r="AL1045" s="7"/>
      <c r="AN1045" s="7"/>
      <c r="AO1045" s="7"/>
      <c r="AP1045" s="7"/>
      <c r="AR1045" s="7"/>
      <c r="AT1045" s="7"/>
      <c r="AV1045" s="7"/>
      <c r="AX1045" s="7"/>
      <c r="AZ1045" s="7"/>
      <c r="BB1045" s="7"/>
      <c r="BD1045" s="7"/>
      <c r="BF1045" s="7"/>
      <c r="BH1045" s="7"/>
      <c r="BI1045" s="7"/>
      <c r="BJ1045" s="7"/>
      <c r="BL1045" s="7"/>
      <c r="BN1045" s="7"/>
      <c r="BO1045" s="7"/>
      <c r="BP1045" s="7"/>
      <c r="BQ1045" s="7"/>
      <c r="BR1045" s="7"/>
    </row>
    <row r="1046" spans="1:70" customFormat="1">
      <c r="A1046" s="7"/>
      <c r="B1046" s="230"/>
      <c r="C1046" s="7"/>
      <c r="D1046" s="7"/>
      <c r="E1046" s="7"/>
      <c r="F1046" s="7"/>
      <c r="G1046" s="7"/>
      <c r="H1046" s="7"/>
      <c r="I1046" s="7"/>
      <c r="J1046" s="7"/>
      <c r="K1046" s="7"/>
      <c r="L1046" s="8"/>
      <c r="M1046" s="7"/>
      <c r="N1046" s="60"/>
      <c r="Z1046" s="7"/>
      <c r="AB1046" s="7"/>
      <c r="AC1046" s="7"/>
      <c r="AD1046" s="7"/>
      <c r="AF1046" s="7"/>
      <c r="AH1046" s="7"/>
      <c r="AJ1046" s="7"/>
      <c r="AK1046" s="7"/>
      <c r="AL1046" s="7"/>
      <c r="AN1046" s="7"/>
      <c r="AO1046" s="7"/>
      <c r="AP1046" s="7"/>
      <c r="AR1046" s="7"/>
      <c r="AT1046" s="7"/>
      <c r="AV1046" s="7"/>
      <c r="AX1046" s="7"/>
      <c r="AZ1046" s="7"/>
      <c r="BB1046" s="7"/>
      <c r="BD1046" s="7"/>
      <c r="BF1046" s="7"/>
      <c r="BH1046" s="7"/>
      <c r="BI1046" s="7"/>
      <c r="BJ1046" s="7"/>
      <c r="BL1046" s="7"/>
      <c r="BN1046" s="7"/>
      <c r="BO1046" s="7"/>
      <c r="BP1046" s="7"/>
      <c r="BQ1046" s="7"/>
      <c r="BR1046" s="7"/>
    </row>
    <row r="1047" spans="1:70" customFormat="1">
      <c r="A1047" s="7"/>
      <c r="B1047" s="230"/>
      <c r="C1047" s="7"/>
      <c r="D1047" s="7"/>
      <c r="E1047" s="7"/>
      <c r="F1047" s="7"/>
      <c r="G1047" s="7"/>
      <c r="H1047" s="7"/>
      <c r="I1047" s="7"/>
      <c r="J1047" s="7"/>
      <c r="K1047" s="7"/>
      <c r="L1047" s="8"/>
      <c r="M1047" s="7"/>
      <c r="N1047" s="60"/>
      <c r="Z1047" s="7"/>
      <c r="AB1047" s="7"/>
      <c r="AC1047" s="7"/>
      <c r="AD1047" s="7"/>
      <c r="AF1047" s="7"/>
      <c r="AH1047" s="7"/>
      <c r="AJ1047" s="7"/>
      <c r="AK1047" s="7"/>
      <c r="AL1047" s="7"/>
      <c r="AN1047" s="7"/>
      <c r="AO1047" s="7"/>
      <c r="AP1047" s="7"/>
      <c r="AR1047" s="7"/>
      <c r="AT1047" s="7"/>
      <c r="AV1047" s="7"/>
      <c r="AX1047" s="7"/>
      <c r="AZ1047" s="7"/>
      <c r="BB1047" s="7"/>
      <c r="BD1047" s="7"/>
      <c r="BF1047" s="7"/>
      <c r="BH1047" s="7"/>
      <c r="BI1047" s="7"/>
      <c r="BJ1047" s="7"/>
      <c r="BL1047" s="7"/>
      <c r="BN1047" s="7"/>
      <c r="BO1047" s="7"/>
      <c r="BP1047" s="7"/>
      <c r="BQ1047" s="7"/>
      <c r="BR1047" s="7"/>
    </row>
    <row r="1048" spans="1:70" customFormat="1">
      <c r="A1048" s="7"/>
      <c r="B1048" s="230"/>
      <c r="C1048" s="7"/>
      <c r="D1048" s="7"/>
      <c r="E1048" s="7"/>
      <c r="F1048" s="7"/>
      <c r="G1048" s="7"/>
      <c r="H1048" s="7"/>
      <c r="I1048" s="7"/>
      <c r="J1048" s="7"/>
      <c r="K1048" s="7"/>
      <c r="L1048" s="8"/>
      <c r="M1048" s="7"/>
      <c r="N1048" s="60"/>
      <c r="Z1048" s="7"/>
      <c r="AB1048" s="7"/>
      <c r="AC1048" s="7"/>
      <c r="AD1048" s="7"/>
      <c r="AF1048" s="7"/>
      <c r="AH1048" s="7"/>
      <c r="AJ1048" s="7"/>
      <c r="AK1048" s="7"/>
      <c r="AL1048" s="7"/>
      <c r="AN1048" s="7"/>
      <c r="AO1048" s="7"/>
      <c r="AP1048" s="7"/>
      <c r="AR1048" s="7"/>
      <c r="AT1048" s="7"/>
      <c r="AV1048" s="7"/>
      <c r="AX1048" s="7"/>
      <c r="AZ1048" s="7"/>
      <c r="BB1048" s="7"/>
      <c r="BD1048" s="7"/>
      <c r="BF1048" s="7"/>
      <c r="BH1048" s="7"/>
      <c r="BI1048" s="7"/>
      <c r="BJ1048" s="7"/>
      <c r="BL1048" s="7"/>
      <c r="BN1048" s="7"/>
      <c r="BO1048" s="7"/>
      <c r="BP1048" s="7"/>
      <c r="BQ1048" s="7"/>
      <c r="BR1048" s="7"/>
    </row>
    <row r="1049" spans="1:70" customFormat="1">
      <c r="A1049" s="7"/>
      <c r="B1049" s="230"/>
      <c r="C1049" s="7"/>
      <c r="D1049" s="7"/>
      <c r="E1049" s="7"/>
      <c r="F1049" s="7"/>
      <c r="G1049" s="7"/>
      <c r="H1049" s="7"/>
      <c r="I1049" s="7"/>
      <c r="J1049" s="7"/>
      <c r="K1049" s="7"/>
      <c r="L1049" s="8"/>
      <c r="M1049" s="7"/>
      <c r="N1049" s="60"/>
      <c r="Z1049" s="7"/>
      <c r="AB1049" s="7"/>
      <c r="AC1049" s="7"/>
      <c r="AD1049" s="7"/>
      <c r="AF1049" s="7"/>
      <c r="AH1049" s="7"/>
      <c r="AJ1049" s="7"/>
      <c r="AK1049" s="7"/>
      <c r="AL1049" s="7"/>
      <c r="AN1049" s="7"/>
      <c r="AO1049" s="7"/>
      <c r="AP1049" s="7"/>
      <c r="AR1049" s="7"/>
      <c r="AT1049" s="7"/>
      <c r="AV1049" s="7"/>
      <c r="AX1049" s="7"/>
      <c r="AZ1049" s="7"/>
      <c r="BB1049" s="7"/>
      <c r="BD1049" s="7"/>
      <c r="BF1049" s="7"/>
      <c r="BH1049" s="7"/>
      <c r="BI1049" s="7"/>
      <c r="BJ1049" s="7"/>
      <c r="BL1049" s="7"/>
      <c r="BN1049" s="7"/>
      <c r="BO1049" s="7"/>
      <c r="BP1049" s="7"/>
      <c r="BQ1049" s="7"/>
      <c r="BR1049" s="7"/>
    </row>
    <row r="1050" spans="1:70" customFormat="1">
      <c r="A1050" s="7"/>
      <c r="B1050" s="230"/>
      <c r="C1050" s="7"/>
      <c r="D1050" s="7"/>
      <c r="E1050" s="7"/>
      <c r="F1050" s="7"/>
      <c r="G1050" s="7"/>
      <c r="H1050" s="7"/>
      <c r="I1050" s="7"/>
      <c r="J1050" s="7"/>
      <c r="K1050" s="7"/>
      <c r="L1050" s="8"/>
      <c r="M1050" s="7"/>
      <c r="N1050" s="60"/>
      <c r="Z1050" s="7"/>
      <c r="AB1050" s="7"/>
      <c r="AC1050" s="7"/>
      <c r="AD1050" s="7"/>
      <c r="AF1050" s="7"/>
      <c r="AH1050" s="7"/>
      <c r="AJ1050" s="7"/>
      <c r="AK1050" s="7"/>
      <c r="AL1050" s="7"/>
      <c r="AN1050" s="7"/>
      <c r="AO1050" s="7"/>
      <c r="AP1050" s="7"/>
      <c r="AR1050" s="7"/>
      <c r="AT1050" s="7"/>
      <c r="AV1050" s="7"/>
      <c r="AX1050" s="7"/>
      <c r="AZ1050" s="7"/>
      <c r="BB1050" s="7"/>
      <c r="BD1050" s="7"/>
      <c r="BF1050" s="7"/>
      <c r="BH1050" s="7"/>
      <c r="BI1050" s="7"/>
      <c r="BJ1050" s="7"/>
      <c r="BL1050" s="7"/>
      <c r="BN1050" s="7"/>
      <c r="BO1050" s="7"/>
      <c r="BP1050" s="7"/>
      <c r="BQ1050" s="7"/>
      <c r="BR1050" s="7"/>
    </row>
    <row r="1051" spans="1:70" customFormat="1">
      <c r="A1051" s="7"/>
      <c r="B1051" s="230"/>
      <c r="C1051" s="7"/>
      <c r="D1051" s="7"/>
      <c r="E1051" s="7"/>
      <c r="F1051" s="7"/>
      <c r="G1051" s="7"/>
      <c r="H1051" s="7"/>
      <c r="I1051" s="7"/>
      <c r="J1051" s="7"/>
      <c r="K1051" s="7"/>
      <c r="L1051" s="8"/>
      <c r="M1051" s="7"/>
      <c r="N1051" s="60"/>
      <c r="Z1051" s="7"/>
      <c r="AB1051" s="7"/>
      <c r="AC1051" s="7"/>
      <c r="AD1051" s="7"/>
      <c r="AF1051" s="7"/>
      <c r="AH1051" s="7"/>
      <c r="AJ1051" s="7"/>
      <c r="AK1051" s="7"/>
      <c r="AL1051" s="7"/>
      <c r="AN1051" s="7"/>
      <c r="AO1051" s="7"/>
      <c r="AP1051" s="7"/>
      <c r="AR1051" s="7"/>
      <c r="AT1051" s="7"/>
      <c r="AV1051" s="7"/>
      <c r="AX1051" s="7"/>
      <c r="AZ1051" s="7"/>
      <c r="BB1051" s="7"/>
      <c r="BD1051" s="7"/>
      <c r="BF1051" s="7"/>
      <c r="BH1051" s="7"/>
      <c r="BI1051" s="7"/>
      <c r="BJ1051" s="7"/>
      <c r="BL1051" s="7"/>
      <c r="BN1051" s="7"/>
      <c r="BO1051" s="7"/>
      <c r="BP1051" s="7"/>
      <c r="BQ1051" s="7"/>
      <c r="BR1051" s="7"/>
    </row>
    <row r="1052" spans="1:70" customFormat="1">
      <c r="A1052" s="7"/>
      <c r="B1052" s="230"/>
      <c r="C1052" s="7"/>
      <c r="D1052" s="7"/>
      <c r="E1052" s="7"/>
      <c r="F1052" s="7"/>
      <c r="G1052" s="7"/>
      <c r="H1052" s="7"/>
      <c r="I1052" s="7"/>
      <c r="J1052" s="7"/>
      <c r="K1052" s="7"/>
      <c r="L1052" s="8"/>
      <c r="M1052" s="7"/>
      <c r="N1052" s="60"/>
      <c r="Z1052" s="7"/>
      <c r="AB1052" s="7"/>
      <c r="AC1052" s="7"/>
      <c r="AD1052" s="7"/>
      <c r="AF1052" s="7"/>
      <c r="AH1052" s="7"/>
      <c r="AJ1052" s="7"/>
      <c r="AK1052" s="7"/>
      <c r="AL1052" s="7"/>
      <c r="AN1052" s="7"/>
      <c r="AO1052" s="7"/>
      <c r="AP1052" s="7"/>
      <c r="AR1052" s="7"/>
      <c r="AT1052" s="7"/>
      <c r="AV1052" s="7"/>
      <c r="AX1052" s="7"/>
      <c r="AZ1052" s="7"/>
      <c r="BB1052" s="7"/>
      <c r="BD1052" s="7"/>
      <c r="BF1052" s="7"/>
      <c r="BH1052" s="7"/>
      <c r="BI1052" s="7"/>
      <c r="BJ1052" s="7"/>
      <c r="BL1052" s="7"/>
      <c r="BN1052" s="7"/>
      <c r="BO1052" s="7"/>
      <c r="BP1052" s="7"/>
      <c r="BQ1052" s="7"/>
      <c r="BR1052" s="7"/>
    </row>
    <row r="1053" spans="1:70" customFormat="1">
      <c r="A1053" s="7"/>
      <c r="B1053" s="230"/>
      <c r="C1053" s="7"/>
      <c r="D1053" s="7"/>
      <c r="E1053" s="7"/>
      <c r="F1053" s="7"/>
      <c r="G1053" s="7"/>
      <c r="H1053" s="7"/>
      <c r="I1053" s="7"/>
      <c r="J1053" s="7"/>
      <c r="K1053" s="7"/>
      <c r="L1053" s="8"/>
      <c r="M1053" s="7"/>
      <c r="N1053" s="60"/>
      <c r="Z1053" s="7"/>
      <c r="AB1053" s="7"/>
      <c r="AC1053" s="7"/>
      <c r="AD1053" s="7"/>
      <c r="AF1053" s="7"/>
      <c r="AH1053" s="7"/>
      <c r="AJ1053" s="7"/>
      <c r="AK1053" s="7"/>
      <c r="AL1053" s="7"/>
      <c r="AN1053" s="7"/>
      <c r="AO1053" s="7"/>
      <c r="AP1053" s="7"/>
      <c r="AR1053" s="7"/>
      <c r="AT1053" s="7"/>
      <c r="AV1053" s="7"/>
      <c r="AX1053" s="7"/>
      <c r="AZ1053" s="7"/>
      <c r="BB1053" s="7"/>
      <c r="BD1053" s="7"/>
      <c r="BF1053" s="7"/>
      <c r="BH1053" s="7"/>
      <c r="BI1053" s="7"/>
      <c r="BJ1053" s="7"/>
      <c r="BL1053" s="7"/>
      <c r="BN1053" s="7"/>
      <c r="BO1053" s="7"/>
      <c r="BP1053" s="7"/>
      <c r="BQ1053" s="7"/>
      <c r="BR1053" s="7"/>
    </row>
    <row r="1054" spans="1:70" customFormat="1">
      <c r="A1054" s="7"/>
      <c r="B1054" s="230"/>
      <c r="C1054" s="7"/>
      <c r="D1054" s="7"/>
      <c r="E1054" s="7"/>
      <c r="F1054" s="7"/>
      <c r="G1054" s="7"/>
      <c r="H1054" s="7"/>
      <c r="I1054" s="7"/>
      <c r="J1054" s="7"/>
      <c r="K1054" s="7"/>
      <c r="L1054" s="8"/>
      <c r="M1054" s="7"/>
      <c r="N1054" s="60"/>
      <c r="Z1054" s="7"/>
      <c r="AB1054" s="7"/>
      <c r="AC1054" s="7"/>
      <c r="AD1054" s="7"/>
      <c r="AF1054" s="7"/>
      <c r="AH1054" s="7"/>
      <c r="AJ1054" s="7"/>
      <c r="AK1054" s="7"/>
      <c r="AL1054" s="7"/>
      <c r="AN1054" s="7"/>
      <c r="AO1054" s="7"/>
      <c r="AP1054" s="7"/>
      <c r="AR1054" s="7"/>
      <c r="AT1054" s="7"/>
      <c r="AV1054" s="7"/>
      <c r="AX1054" s="7"/>
      <c r="AZ1054" s="7"/>
      <c r="BB1054" s="7"/>
      <c r="BD1054" s="7"/>
      <c r="BF1054" s="7"/>
      <c r="BH1054" s="7"/>
      <c r="BI1054" s="7"/>
      <c r="BJ1054" s="7"/>
      <c r="BL1054" s="7"/>
      <c r="BN1054" s="7"/>
      <c r="BO1054" s="7"/>
      <c r="BP1054" s="7"/>
      <c r="BQ1054" s="7"/>
      <c r="BR1054" s="7"/>
    </row>
    <row r="1055" spans="1:70" customFormat="1">
      <c r="A1055" s="7"/>
      <c r="B1055" s="230"/>
      <c r="C1055" s="7"/>
      <c r="D1055" s="7"/>
      <c r="E1055" s="7"/>
      <c r="F1055" s="7"/>
      <c r="G1055" s="7"/>
      <c r="H1055" s="7"/>
      <c r="I1055" s="7"/>
      <c r="J1055" s="7"/>
      <c r="K1055" s="7"/>
      <c r="L1055" s="8"/>
      <c r="M1055" s="7"/>
      <c r="N1055" s="60"/>
      <c r="Z1055" s="7"/>
      <c r="AB1055" s="7"/>
      <c r="AC1055" s="7"/>
      <c r="AD1055" s="7"/>
      <c r="AF1055" s="7"/>
      <c r="AH1055" s="7"/>
      <c r="AJ1055" s="7"/>
      <c r="AK1055" s="7"/>
      <c r="AL1055" s="7"/>
      <c r="AN1055" s="7"/>
      <c r="AO1055" s="7"/>
      <c r="AP1055" s="7"/>
      <c r="AR1055" s="7"/>
      <c r="AT1055" s="7"/>
      <c r="AV1055" s="7"/>
      <c r="AX1055" s="7"/>
      <c r="AZ1055" s="7"/>
      <c r="BB1055" s="7"/>
      <c r="BD1055" s="7"/>
      <c r="BF1055" s="7"/>
      <c r="BH1055" s="7"/>
      <c r="BI1055" s="7"/>
      <c r="BJ1055" s="7"/>
      <c r="BL1055" s="7"/>
      <c r="BN1055" s="7"/>
      <c r="BO1055" s="7"/>
      <c r="BP1055" s="7"/>
      <c r="BQ1055" s="7"/>
      <c r="BR1055" s="7"/>
    </row>
    <row r="1056" spans="1:70" customFormat="1">
      <c r="A1056" s="7"/>
      <c r="B1056" s="230"/>
      <c r="C1056" s="7"/>
      <c r="D1056" s="7"/>
      <c r="E1056" s="7"/>
      <c r="F1056" s="7"/>
      <c r="G1056" s="7"/>
      <c r="H1056" s="7"/>
      <c r="I1056" s="7"/>
      <c r="J1056" s="7"/>
      <c r="K1056" s="7"/>
      <c r="L1056" s="8"/>
      <c r="M1056" s="7"/>
      <c r="N1056" s="60"/>
      <c r="Z1056" s="7"/>
      <c r="AB1056" s="7"/>
      <c r="AC1056" s="7"/>
      <c r="AD1056" s="7"/>
      <c r="AF1056" s="7"/>
      <c r="AH1056" s="7"/>
      <c r="AJ1056" s="7"/>
      <c r="AK1056" s="7"/>
      <c r="AL1056" s="7"/>
      <c r="AN1056" s="7"/>
      <c r="AO1056" s="7"/>
      <c r="AP1056" s="7"/>
      <c r="AR1056" s="7"/>
      <c r="AT1056" s="7"/>
      <c r="AV1056" s="7"/>
      <c r="AX1056" s="7"/>
      <c r="AZ1056" s="7"/>
      <c r="BB1056" s="7"/>
      <c r="BD1056" s="7"/>
      <c r="BF1056" s="7"/>
      <c r="BH1056" s="7"/>
      <c r="BI1056" s="7"/>
      <c r="BJ1056" s="7"/>
      <c r="BL1056" s="7"/>
      <c r="BN1056" s="7"/>
      <c r="BO1056" s="7"/>
      <c r="BP1056" s="7"/>
      <c r="BQ1056" s="7"/>
      <c r="BR1056" s="7"/>
    </row>
    <row r="1057" spans="1:70" customFormat="1">
      <c r="A1057" s="7"/>
      <c r="B1057" s="230"/>
      <c r="C1057" s="7"/>
      <c r="D1057" s="7"/>
      <c r="E1057" s="7"/>
      <c r="F1057" s="7"/>
      <c r="G1057" s="7"/>
      <c r="H1057" s="7"/>
      <c r="I1057" s="7"/>
      <c r="J1057" s="7"/>
      <c r="K1057" s="7"/>
      <c r="L1057" s="8"/>
      <c r="M1057" s="7"/>
      <c r="N1057" s="60"/>
      <c r="Z1057" s="7"/>
      <c r="AB1057" s="7"/>
      <c r="AC1057" s="7"/>
      <c r="AD1057" s="7"/>
      <c r="AF1057" s="7"/>
      <c r="AH1057" s="7"/>
      <c r="AJ1057" s="7"/>
      <c r="AK1057" s="7"/>
      <c r="AL1057" s="7"/>
      <c r="AN1057" s="7"/>
      <c r="AO1057" s="7"/>
      <c r="AP1057" s="7"/>
      <c r="AR1057" s="7"/>
      <c r="AT1057" s="7"/>
      <c r="AV1057" s="7"/>
      <c r="AX1057" s="7"/>
      <c r="AZ1057" s="7"/>
      <c r="BB1057" s="7"/>
      <c r="BD1057" s="7"/>
      <c r="BF1057" s="7"/>
      <c r="BH1057" s="7"/>
      <c r="BI1057" s="7"/>
      <c r="BJ1057" s="7"/>
      <c r="BL1057" s="7"/>
      <c r="BN1057" s="7"/>
      <c r="BO1057" s="7"/>
      <c r="BP1057" s="7"/>
      <c r="BQ1057" s="7"/>
      <c r="BR1057" s="7"/>
    </row>
    <row r="1058" spans="1:70" customFormat="1">
      <c r="A1058" s="7"/>
      <c r="B1058" s="230"/>
      <c r="C1058" s="7"/>
      <c r="D1058" s="7"/>
      <c r="E1058" s="7"/>
      <c r="F1058" s="7"/>
      <c r="G1058" s="7"/>
      <c r="H1058" s="7"/>
      <c r="I1058" s="7"/>
      <c r="J1058" s="7"/>
      <c r="K1058" s="7"/>
      <c r="L1058" s="8"/>
      <c r="M1058" s="7"/>
      <c r="N1058" s="60"/>
      <c r="Z1058" s="7"/>
      <c r="AB1058" s="7"/>
      <c r="AC1058" s="7"/>
      <c r="AD1058" s="7"/>
      <c r="AF1058" s="7"/>
      <c r="AH1058" s="7"/>
      <c r="AJ1058" s="7"/>
      <c r="AK1058" s="7"/>
      <c r="AL1058" s="7"/>
      <c r="AN1058" s="7"/>
      <c r="AO1058" s="7"/>
      <c r="AP1058" s="7"/>
      <c r="AR1058" s="7"/>
      <c r="AT1058" s="7"/>
      <c r="AV1058" s="7"/>
      <c r="AX1058" s="7"/>
      <c r="AZ1058" s="7"/>
      <c r="BB1058" s="7"/>
      <c r="BD1058" s="7"/>
      <c r="BF1058" s="7"/>
      <c r="BH1058" s="7"/>
      <c r="BI1058" s="7"/>
      <c r="BJ1058" s="7"/>
      <c r="BL1058" s="7"/>
      <c r="BN1058" s="7"/>
      <c r="BO1058" s="7"/>
      <c r="BP1058" s="7"/>
      <c r="BQ1058" s="7"/>
      <c r="BR1058" s="7"/>
    </row>
    <row r="1059" spans="1:70" customFormat="1">
      <c r="A1059" s="7"/>
      <c r="B1059" s="230"/>
      <c r="C1059" s="7"/>
      <c r="D1059" s="7"/>
      <c r="E1059" s="7"/>
      <c r="F1059" s="7"/>
      <c r="G1059" s="7"/>
      <c r="H1059" s="7"/>
      <c r="I1059" s="7"/>
      <c r="J1059" s="7"/>
      <c r="K1059" s="7"/>
      <c r="L1059" s="8"/>
      <c r="M1059" s="7"/>
      <c r="N1059" s="60"/>
      <c r="Z1059" s="7"/>
      <c r="AB1059" s="7"/>
      <c r="AC1059" s="7"/>
      <c r="AD1059" s="7"/>
      <c r="AF1059" s="7"/>
      <c r="AH1059" s="7"/>
      <c r="AJ1059" s="7"/>
      <c r="AK1059" s="7"/>
      <c r="AL1059" s="7"/>
      <c r="AN1059" s="7"/>
      <c r="AO1059" s="7"/>
      <c r="AP1059" s="7"/>
      <c r="AR1059" s="7"/>
      <c r="AT1059" s="7"/>
      <c r="AV1059" s="7"/>
      <c r="AX1059" s="7"/>
      <c r="AZ1059" s="7"/>
      <c r="BB1059" s="7"/>
      <c r="BD1059" s="7"/>
      <c r="BF1059" s="7"/>
      <c r="BH1059" s="7"/>
      <c r="BI1059" s="7"/>
      <c r="BJ1059" s="7"/>
      <c r="BL1059" s="7"/>
      <c r="BN1059" s="7"/>
      <c r="BO1059" s="7"/>
      <c r="BP1059" s="7"/>
      <c r="BQ1059" s="7"/>
      <c r="BR1059" s="7"/>
    </row>
    <row r="1060" spans="1:70" customFormat="1">
      <c r="A1060" s="7"/>
      <c r="B1060" s="230"/>
      <c r="C1060" s="7"/>
      <c r="D1060" s="7"/>
      <c r="E1060" s="7"/>
      <c r="F1060" s="7"/>
      <c r="G1060" s="7"/>
      <c r="H1060" s="7"/>
      <c r="I1060" s="7"/>
      <c r="J1060" s="7"/>
      <c r="K1060" s="7"/>
      <c r="L1060" s="8"/>
      <c r="M1060" s="7"/>
      <c r="N1060" s="60"/>
      <c r="Z1060" s="7"/>
      <c r="AB1060" s="7"/>
      <c r="AC1060" s="7"/>
      <c r="AD1060" s="7"/>
      <c r="AF1060" s="7"/>
      <c r="AH1060" s="7"/>
      <c r="AJ1060" s="7"/>
      <c r="AK1060" s="7"/>
      <c r="AL1060" s="7"/>
      <c r="AN1060" s="7"/>
      <c r="AO1060" s="7"/>
      <c r="AP1060" s="7"/>
      <c r="AR1060" s="7"/>
      <c r="AT1060" s="7"/>
      <c r="AV1060" s="7"/>
      <c r="AX1060" s="7"/>
      <c r="AZ1060" s="7"/>
      <c r="BB1060" s="7"/>
      <c r="BD1060" s="7"/>
      <c r="BF1060" s="7"/>
      <c r="BH1060" s="7"/>
      <c r="BI1060" s="7"/>
      <c r="BJ1060" s="7"/>
      <c r="BL1060" s="7"/>
      <c r="BN1060" s="7"/>
      <c r="BO1060" s="7"/>
      <c r="BP1060" s="7"/>
      <c r="BQ1060" s="7"/>
      <c r="BR1060" s="7"/>
    </row>
    <row r="1061" spans="1:70" customFormat="1">
      <c r="A1061" s="7"/>
      <c r="B1061" s="230"/>
      <c r="C1061" s="7"/>
      <c r="D1061" s="7"/>
      <c r="E1061" s="7"/>
      <c r="F1061" s="7"/>
      <c r="G1061" s="7"/>
      <c r="H1061" s="7"/>
      <c r="I1061" s="7"/>
      <c r="J1061" s="7"/>
      <c r="K1061" s="7"/>
      <c r="L1061" s="8"/>
      <c r="M1061" s="7"/>
      <c r="N1061" s="60"/>
      <c r="Z1061" s="7"/>
      <c r="AB1061" s="7"/>
      <c r="AC1061" s="7"/>
      <c r="AD1061" s="7"/>
      <c r="AF1061" s="7"/>
      <c r="AH1061" s="7"/>
      <c r="AJ1061" s="7"/>
      <c r="AK1061" s="7"/>
      <c r="AL1061" s="7"/>
      <c r="AN1061" s="7"/>
      <c r="AO1061" s="7"/>
      <c r="AP1061" s="7"/>
      <c r="AR1061" s="7"/>
      <c r="AT1061" s="7"/>
      <c r="AV1061" s="7"/>
      <c r="AX1061" s="7"/>
      <c r="AZ1061" s="7"/>
      <c r="BB1061" s="7"/>
      <c r="BD1061" s="7"/>
      <c r="BF1061" s="7"/>
      <c r="BH1061" s="7"/>
      <c r="BI1061" s="7"/>
      <c r="BJ1061" s="7"/>
      <c r="BL1061" s="7"/>
      <c r="BN1061" s="7"/>
      <c r="BO1061" s="7"/>
      <c r="BP1061" s="7"/>
      <c r="BQ1061" s="7"/>
      <c r="BR1061" s="7"/>
    </row>
    <row r="1062" spans="1:70" customFormat="1">
      <c r="A1062" s="7"/>
      <c r="B1062" s="230"/>
      <c r="C1062" s="7"/>
      <c r="D1062" s="7"/>
      <c r="E1062" s="7"/>
      <c r="F1062" s="7"/>
      <c r="G1062" s="7"/>
      <c r="H1062" s="7"/>
      <c r="I1062" s="7"/>
      <c r="J1062" s="7"/>
      <c r="K1062" s="7"/>
      <c r="L1062" s="8"/>
      <c r="M1062" s="7"/>
      <c r="N1062" s="60"/>
      <c r="Z1062" s="7"/>
      <c r="AB1062" s="7"/>
      <c r="AC1062" s="7"/>
      <c r="AD1062" s="7"/>
      <c r="AF1062" s="7"/>
      <c r="AH1062" s="7"/>
      <c r="AJ1062" s="7"/>
      <c r="AK1062" s="7"/>
      <c r="AL1062" s="7"/>
      <c r="AN1062" s="7"/>
      <c r="AO1062" s="7"/>
      <c r="AP1062" s="7"/>
      <c r="AR1062" s="7"/>
      <c r="AT1062" s="7"/>
      <c r="AV1062" s="7"/>
      <c r="AX1062" s="7"/>
      <c r="AZ1062" s="7"/>
      <c r="BB1062" s="7"/>
      <c r="BD1062" s="7"/>
      <c r="BF1062" s="7"/>
      <c r="BH1062" s="7"/>
      <c r="BI1062" s="7"/>
      <c r="BJ1062" s="7"/>
      <c r="BL1062" s="7"/>
      <c r="BN1062" s="7"/>
      <c r="BO1062" s="7"/>
      <c r="BP1062" s="7"/>
      <c r="BQ1062" s="7"/>
      <c r="BR1062" s="7"/>
    </row>
    <row r="1063" spans="1:70" customFormat="1">
      <c r="A1063" s="7"/>
      <c r="B1063" s="230"/>
      <c r="C1063" s="7"/>
      <c r="D1063" s="7"/>
      <c r="E1063" s="7"/>
      <c r="F1063" s="7"/>
      <c r="G1063" s="7"/>
      <c r="H1063" s="7"/>
      <c r="I1063" s="7"/>
      <c r="J1063" s="7"/>
      <c r="K1063" s="7"/>
      <c r="L1063" s="8"/>
      <c r="M1063" s="7"/>
      <c r="N1063" s="60"/>
      <c r="Z1063" s="7"/>
      <c r="AB1063" s="7"/>
      <c r="AC1063" s="7"/>
      <c r="AD1063" s="7"/>
      <c r="AF1063" s="7"/>
      <c r="AH1063" s="7"/>
      <c r="AJ1063" s="7"/>
      <c r="AK1063" s="7"/>
      <c r="AL1063" s="7"/>
      <c r="AN1063" s="7"/>
      <c r="AO1063" s="7"/>
      <c r="AP1063" s="7"/>
      <c r="AR1063" s="7"/>
      <c r="AT1063" s="7"/>
      <c r="AV1063" s="7"/>
      <c r="AX1063" s="7"/>
      <c r="AZ1063" s="7"/>
      <c r="BB1063" s="7"/>
      <c r="BD1063" s="7"/>
      <c r="BF1063" s="7"/>
      <c r="BH1063" s="7"/>
      <c r="BI1063" s="7"/>
      <c r="BJ1063" s="7"/>
      <c r="BL1063" s="7"/>
      <c r="BN1063" s="7"/>
      <c r="BO1063" s="7"/>
      <c r="BP1063" s="7"/>
      <c r="BQ1063" s="7"/>
      <c r="BR1063" s="7"/>
    </row>
    <row r="1064" spans="1:70" customFormat="1">
      <c r="A1064" s="7"/>
      <c r="B1064" s="230"/>
      <c r="C1064" s="7"/>
      <c r="D1064" s="7"/>
      <c r="E1064" s="7"/>
      <c r="F1064" s="7"/>
      <c r="G1064" s="7"/>
      <c r="H1064" s="7"/>
      <c r="I1064" s="7"/>
      <c r="J1064" s="7"/>
      <c r="K1064" s="7"/>
      <c r="L1064" s="8"/>
      <c r="M1064" s="7"/>
      <c r="N1064" s="60"/>
      <c r="Z1064" s="7"/>
      <c r="AB1064" s="7"/>
      <c r="AC1064" s="7"/>
      <c r="AD1064" s="7"/>
      <c r="AF1064" s="7"/>
      <c r="AH1064" s="7"/>
      <c r="AJ1064" s="7"/>
      <c r="AK1064" s="7"/>
      <c r="AL1064" s="7"/>
      <c r="AN1064" s="7"/>
      <c r="AO1064" s="7"/>
      <c r="AP1064" s="7"/>
      <c r="AR1064" s="7"/>
      <c r="AT1064" s="7"/>
      <c r="AV1064" s="7"/>
      <c r="AX1064" s="7"/>
      <c r="AZ1064" s="7"/>
      <c r="BB1064" s="7"/>
      <c r="BD1064" s="7"/>
      <c r="BF1064" s="7"/>
      <c r="BH1064" s="7"/>
      <c r="BI1064" s="7"/>
      <c r="BJ1064" s="7"/>
      <c r="BL1064" s="7"/>
      <c r="BN1064" s="7"/>
      <c r="BO1064" s="7"/>
      <c r="BP1064" s="7"/>
      <c r="BQ1064" s="7"/>
      <c r="BR1064" s="7"/>
    </row>
    <row r="1065" spans="1:70" customFormat="1">
      <c r="A1065" s="7"/>
      <c r="B1065" s="230"/>
      <c r="C1065" s="7"/>
      <c r="D1065" s="7"/>
      <c r="E1065" s="7"/>
      <c r="F1065" s="7"/>
      <c r="G1065" s="7"/>
      <c r="H1065" s="7"/>
      <c r="I1065" s="7"/>
      <c r="J1065" s="7"/>
      <c r="K1065" s="7"/>
      <c r="L1065" s="8"/>
      <c r="M1065" s="7"/>
      <c r="N1065" s="60"/>
      <c r="Z1065" s="7"/>
      <c r="AB1065" s="7"/>
      <c r="AC1065" s="7"/>
      <c r="AD1065" s="7"/>
      <c r="AF1065" s="7"/>
      <c r="AH1065" s="7"/>
      <c r="AJ1065" s="7"/>
      <c r="AK1065" s="7"/>
      <c r="AL1065" s="7"/>
      <c r="AN1065" s="7"/>
      <c r="AO1065" s="7"/>
      <c r="AP1065" s="7"/>
      <c r="AR1065" s="7"/>
      <c r="AT1065" s="7"/>
      <c r="AV1065" s="7"/>
      <c r="AX1065" s="7"/>
      <c r="AZ1065" s="7"/>
      <c r="BB1065" s="7"/>
      <c r="BD1065" s="7"/>
      <c r="BF1065" s="7"/>
      <c r="BH1065" s="7"/>
      <c r="BI1065" s="7"/>
      <c r="BJ1065" s="7"/>
      <c r="BL1065" s="7"/>
      <c r="BN1065" s="7"/>
      <c r="BO1065" s="7"/>
      <c r="BP1065" s="7"/>
      <c r="BQ1065" s="7"/>
      <c r="BR1065" s="7"/>
    </row>
    <row r="1066" spans="1:70" customFormat="1">
      <c r="A1066" s="7"/>
      <c r="B1066" s="230"/>
      <c r="C1066" s="7"/>
      <c r="D1066" s="7"/>
      <c r="E1066" s="7"/>
      <c r="F1066" s="7"/>
      <c r="G1066" s="7"/>
      <c r="H1066" s="7"/>
      <c r="I1066" s="7"/>
      <c r="J1066" s="7"/>
      <c r="K1066" s="7"/>
      <c r="L1066" s="8"/>
      <c r="M1066" s="7"/>
      <c r="N1066" s="60"/>
      <c r="Z1066" s="7"/>
      <c r="AB1066" s="7"/>
      <c r="AC1066" s="7"/>
      <c r="AD1066" s="7"/>
      <c r="AF1066" s="7"/>
      <c r="AH1066" s="7"/>
      <c r="AJ1066" s="7"/>
      <c r="AK1066" s="7"/>
      <c r="AL1066" s="7"/>
      <c r="AN1066" s="7"/>
      <c r="AO1066" s="7"/>
      <c r="AP1066" s="7"/>
      <c r="AR1066" s="7"/>
      <c r="AT1066" s="7"/>
      <c r="AV1066" s="7"/>
      <c r="AX1066" s="7"/>
      <c r="AZ1066" s="7"/>
      <c r="BB1066" s="7"/>
      <c r="BD1066" s="7"/>
      <c r="BF1066" s="7"/>
      <c r="BH1066" s="7"/>
      <c r="BI1066" s="7"/>
      <c r="BJ1066" s="7"/>
      <c r="BL1066" s="7"/>
      <c r="BN1066" s="7"/>
      <c r="BO1066" s="7"/>
      <c r="BP1066" s="7"/>
      <c r="BQ1066" s="7"/>
      <c r="BR1066" s="7"/>
    </row>
    <row r="1067" spans="1:70" customFormat="1">
      <c r="A1067" s="7"/>
      <c r="B1067" s="230"/>
      <c r="C1067" s="7"/>
      <c r="D1067" s="7"/>
      <c r="E1067" s="7"/>
      <c r="F1067" s="7"/>
      <c r="G1067" s="7"/>
      <c r="H1067" s="7"/>
      <c r="I1067" s="7"/>
      <c r="J1067" s="7"/>
      <c r="K1067" s="7"/>
      <c r="L1067" s="8"/>
      <c r="M1067" s="7"/>
      <c r="N1067" s="60"/>
      <c r="Z1067" s="7"/>
      <c r="AB1067" s="7"/>
      <c r="AC1067" s="7"/>
      <c r="AD1067" s="7"/>
      <c r="AF1067" s="7"/>
      <c r="AH1067" s="7"/>
      <c r="AJ1067" s="7"/>
      <c r="AK1067" s="7"/>
      <c r="AL1067" s="7"/>
      <c r="AN1067" s="7"/>
      <c r="AO1067" s="7"/>
      <c r="AP1067" s="7"/>
      <c r="AR1067" s="7"/>
      <c r="AT1067" s="7"/>
      <c r="AV1067" s="7"/>
      <c r="AX1067" s="7"/>
      <c r="AZ1067" s="7"/>
      <c r="BB1067" s="7"/>
      <c r="BD1067" s="7"/>
      <c r="BF1067" s="7"/>
      <c r="BH1067" s="7"/>
      <c r="BI1067" s="7"/>
      <c r="BJ1067" s="7"/>
      <c r="BL1067" s="7"/>
      <c r="BN1067" s="7"/>
      <c r="BO1067" s="7"/>
      <c r="BP1067" s="7"/>
      <c r="BQ1067" s="7"/>
      <c r="BR1067" s="7"/>
    </row>
    <row r="1068" spans="1:70" customFormat="1">
      <c r="A1068" s="7"/>
      <c r="B1068" s="230"/>
      <c r="C1068" s="7"/>
      <c r="D1068" s="7"/>
      <c r="E1068" s="7"/>
      <c r="F1068" s="7"/>
      <c r="G1068" s="7"/>
      <c r="H1068" s="7"/>
      <c r="I1068" s="7"/>
      <c r="J1068" s="7"/>
      <c r="K1068" s="7"/>
      <c r="L1068" s="8"/>
      <c r="M1068" s="7"/>
      <c r="N1068" s="60"/>
      <c r="Z1068" s="7"/>
      <c r="AB1068" s="7"/>
      <c r="AC1068" s="7"/>
      <c r="AD1068" s="7"/>
      <c r="AF1068" s="7"/>
      <c r="AH1068" s="7"/>
      <c r="AJ1068" s="7"/>
      <c r="AK1068" s="7"/>
      <c r="AL1068" s="7"/>
      <c r="AN1068" s="7"/>
      <c r="AO1068" s="7"/>
      <c r="AP1068" s="7"/>
      <c r="AR1068" s="7"/>
      <c r="AT1068" s="7"/>
      <c r="AV1068" s="7"/>
      <c r="AX1068" s="7"/>
      <c r="AZ1068" s="7"/>
      <c r="BB1068" s="7"/>
      <c r="BD1068" s="7"/>
      <c r="BF1068" s="7"/>
      <c r="BH1068" s="7"/>
      <c r="BI1068" s="7"/>
      <c r="BJ1068" s="7"/>
      <c r="BL1068" s="7"/>
      <c r="BN1068" s="7"/>
      <c r="BO1068" s="7"/>
      <c r="BP1068" s="7"/>
      <c r="BQ1068" s="7"/>
      <c r="BR1068" s="7"/>
    </row>
    <row r="1069" spans="1:70" customFormat="1">
      <c r="A1069" s="7"/>
      <c r="B1069" s="230"/>
      <c r="C1069" s="7"/>
      <c r="D1069" s="7"/>
      <c r="E1069" s="7"/>
      <c r="F1069" s="7"/>
      <c r="G1069" s="7"/>
      <c r="H1069" s="7"/>
      <c r="I1069" s="7"/>
      <c r="J1069" s="7"/>
      <c r="K1069" s="7"/>
      <c r="L1069" s="8"/>
      <c r="M1069" s="7"/>
      <c r="N1069" s="60"/>
      <c r="Z1069" s="7"/>
      <c r="AB1069" s="7"/>
      <c r="AC1069" s="7"/>
      <c r="AD1069" s="7"/>
      <c r="AF1069" s="7"/>
      <c r="AH1069" s="7"/>
      <c r="AJ1069" s="7"/>
      <c r="AK1069" s="7"/>
      <c r="AL1069" s="7"/>
      <c r="AN1069" s="7"/>
      <c r="AO1069" s="7"/>
      <c r="AP1069" s="7"/>
      <c r="AR1069" s="7"/>
      <c r="AT1069" s="7"/>
      <c r="AV1069" s="7"/>
      <c r="AX1069" s="7"/>
      <c r="AZ1069" s="7"/>
      <c r="BB1069" s="7"/>
      <c r="BD1069" s="7"/>
      <c r="BF1069" s="7"/>
      <c r="BH1069" s="7"/>
      <c r="BI1069" s="7"/>
      <c r="BJ1069" s="7"/>
      <c r="BL1069" s="7"/>
      <c r="BN1069" s="7"/>
      <c r="BO1069" s="7"/>
      <c r="BP1069" s="7"/>
      <c r="BQ1069" s="7"/>
      <c r="BR1069" s="7"/>
    </row>
    <row r="1070" spans="1:70" customFormat="1">
      <c r="A1070" s="7"/>
      <c r="B1070" s="230"/>
      <c r="C1070" s="7"/>
      <c r="D1070" s="7"/>
      <c r="E1070" s="7"/>
      <c r="F1070" s="7"/>
      <c r="G1070" s="7"/>
      <c r="H1070" s="7"/>
      <c r="I1070" s="7"/>
      <c r="J1070" s="7"/>
      <c r="K1070" s="7"/>
      <c r="L1070" s="8"/>
      <c r="M1070" s="7"/>
      <c r="N1070" s="60"/>
      <c r="Z1070" s="7"/>
      <c r="AB1070" s="7"/>
      <c r="AC1070" s="7"/>
      <c r="AD1070" s="7"/>
      <c r="AF1070" s="7"/>
      <c r="AH1070" s="7"/>
      <c r="AJ1070" s="7"/>
      <c r="AK1070" s="7"/>
      <c r="AL1070" s="7"/>
      <c r="AN1070" s="7"/>
      <c r="AO1070" s="7"/>
      <c r="AP1070" s="7"/>
      <c r="AR1070" s="7"/>
      <c r="AT1070" s="7"/>
      <c r="AV1070" s="7"/>
      <c r="AX1070" s="7"/>
      <c r="AZ1070" s="7"/>
      <c r="BB1070" s="7"/>
      <c r="BD1070" s="7"/>
      <c r="BF1070" s="7"/>
      <c r="BH1070" s="7"/>
      <c r="BI1070" s="7"/>
      <c r="BJ1070" s="7"/>
      <c r="BL1070" s="7"/>
      <c r="BN1070" s="7"/>
      <c r="BO1070" s="7"/>
      <c r="BP1070" s="7"/>
      <c r="BQ1070" s="7"/>
      <c r="BR1070" s="7"/>
    </row>
    <row r="1071" spans="1:70" customFormat="1">
      <c r="A1071" s="7"/>
      <c r="B1071" s="230"/>
      <c r="C1071" s="7"/>
      <c r="D1071" s="7"/>
      <c r="E1071" s="7"/>
      <c r="F1071" s="7"/>
      <c r="G1071" s="7"/>
      <c r="H1071" s="7"/>
      <c r="I1071" s="7"/>
      <c r="J1071" s="7"/>
      <c r="K1071" s="7"/>
      <c r="L1071" s="8"/>
      <c r="M1071" s="7"/>
      <c r="N1071" s="60"/>
      <c r="Z1071" s="7"/>
      <c r="AB1071" s="7"/>
      <c r="AC1071" s="7"/>
      <c r="AD1071" s="7"/>
      <c r="AF1071" s="7"/>
      <c r="AH1071" s="7"/>
      <c r="AJ1071" s="7"/>
      <c r="AK1071" s="7"/>
      <c r="AL1071" s="7"/>
      <c r="AN1071" s="7"/>
      <c r="AO1071" s="7"/>
      <c r="AP1071" s="7"/>
      <c r="AR1071" s="7"/>
      <c r="AT1071" s="7"/>
      <c r="AV1071" s="7"/>
      <c r="AX1071" s="7"/>
      <c r="AZ1071" s="7"/>
      <c r="BB1071" s="7"/>
      <c r="BD1071" s="7"/>
      <c r="BF1071" s="7"/>
      <c r="BH1071" s="7"/>
      <c r="BI1071" s="7"/>
      <c r="BJ1071" s="7"/>
      <c r="BL1071" s="7"/>
      <c r="BN1071" s="7"/>
      <c r="BO1071" s="7"/>
      <c r="BP1071" s="7"/>
      <c r="BQ1071" s="7"/>
      <c r="BR1071" s="7"/>
    </row>
    <row r="1072" spans="1:70" customFormat="1">
      <c r="A1072" s="7"/>
      <c r="B1072" s="230"/>
      <c r="C1072" s="7"/>
      <c r="D1072" s="7"/>
      <c r="E1072" s="7"/>
      <c r="F1072" s="7"/>
      <c r="G1072" s="7"/>
      <c r="H1072" s="7"/>
      <c r="I1072" s="7"/>
      <c r="J1072" s="7"/>
      <c r="K1072" s="7"/>
      <c r="L1072" s="8"/>
      <c r="M1072" s="7"/>
      <c r="N1072" s="60"/>
      <c r="Z1072" s="7"/>
      <c r="AB1072" s="7"/>
      <c r="AC1072" s="7"/>
      <c r="AD1072" s="7"/>
      <c r="AF1072" s="7"/>
      <c r="AH1072" s="7"/>
      <c r="AJ1072" s="7"/>
      <c r="AK1072" s="7"/>
      <c r="AL1072" s="7"/>
      <c r="AN1072" s="7"/>
      <c r="AO1072" s="7"/>
      <c r="AP1072" s="7"/>
      <c r="AR1072" s="7"/>
      <c r="AT1072" s="7"/>
      <c r="AV1072" s="7"/>
      <c r="AX1072" s="7"/>
      <c r="AZ1072" s="7"/>
      <c r="BB1072" s="7"/>
      <c r="BD1072" s="7"/>
      <c r="BF1072" s="7"/>
      <c r="BH1072" s="7"/>
      <c r="BI1072" s="7"/>
      <c r="BJ1072" s="7"/>
      <c r="BL1072" s="7"/>
      <c r="BN1072" s="7"/>
      <c r="BO1072" s="7"/>
      <c r="BP1072" s="7"/>
      <c r="BQ1072" s="7"/>
      <c r="BR1072" s="7"/>
    </row>
    <row r="1073" spans="1:70" customFormat="1">
      <c r="A1073" s="7"/>
      <c r="B1073" s="230"/>
      <c r="C1073" s="7"/>
      <c r="D1073" s="7"/>
      <c r="E1073" s="7"/>
      <c r="F1073" s="7"/>
      <c r="G1073" s="7"/>
      <c r="H1073" s="7"/>
      <c r="I1073" s="7"/>
      <c r="J1073" s="7"/>
      <c r="K1073" s="7"/>
      <c r="L1073" s="8"/>
      <c r="M1073" s="7"/>
      <c r="N1073" s="60"/>
      <c r="Z1073" s="7"/>
      <c r="AB1073" s="7"/>
      <c r="AC1073" s="7"/>
      <c r="AD1073" s="7"/>
      <c r="AF1073" s="7"/>
      <c r="AH1073" s="7"/>
      <c r="AJ1073" s="7"/>
      <c r="AK1073" s="7"/>
      <c r="AL1073" s="7"/>
      <c r="AN1073" s="7"/>
      <c r="AO1073" s="7"/>
      <c r="AP1073" s="7"/>
      <c r="AR1073" s="7"/>
      <c r="AT1073" s="7"/>
      <c r="AV1073" s="7"/>
      <c r="AX1073" s="7"/>
      <c r="AZ1073" s="7"/>
      <c r="BB1073" s="7"/>
      <c r="BD1073" s="7"/>
      <c r="BF1073" s="7"/>
      <c r="BH1073" s="7"/>
      <c r="BI1073" s="7"/>
      <c r="BJ1073" s="7"/>
      <c r="BL1073" s="7"/>
      <c r="BN1073" s="7"/>
      <c r="BO1073" s="7"/>
      <c r="BP1073" s="7"/>
      <c r="BQ1073" s="7"/>
      <c r="BR1073" s="7"/>
    </row>
    <row r="1074" spans="1:70" customFormat="1">
      <c r="A1074" s="7"/>
      <c r="B1074" s="230"/>
      <c r="C1074" s="7"/>
      <c r="D1074" s="7"/>
      <c r="E1074" s="7"/>
      <c r="F1074" s="7"/>
      <c r="G1074" s="7"/>
      <c r="H1074" s="7"/>
      <c r="I1074" s="7"/>
      <c r="J1074" s="7"/>
      <c r="K1074" s="7"/>
      <c r="L1074" s="8"/>
      <c r="M1074" s="7"/>
      <c r="N1074" s="60"/>
      <c r="Z1074" s="7"/>
      <c r="AB1074" s="7"/>
      <c r="AC1074" s="7"/>
      <c r="AD1074" s="7"/>
      <c r="AF1074" s="7"/>
      <c r="AH1074" s="7"/>
      <c r="AJ1074" s="7"/>
      <c r="AK1074" s="7"/>
      <c r="AL1074" s="7"/>
      <c r="AN1074" s="7"/>
      <c r="AO1074" s="7"/>
      <c r="AP1074" s="7"/>
      <c r="AR1074" s="7"/>
      <c r="AT1074" s="7"/>
      <c r="AV1074" s="7"/>
      <c r="AX1074" s="7"/>
      <c r="AZ1074" s="7"/>
      <c r="BB1074" s="7"/>
      <c r="BD1074" s="7"/>
      <c r="BF1074" s="7"/>
      <c r="BH1074" s="7"/>
      <c r="BI1074" s="7"/>
      <c r="BJ1074" s="7"/>
      <c r="BL1074" s="7"/>
      <c r="BN1074" s="7"/>
      <c r="BO1074" s="7"/>
      <c r="BP1074" s="7"/>
      <c r="BQ1074" s="7"/>
      <c r="BR1074" s="7"/>
    </row>
    <row r="1075" spans="1:70" customFormat="1">
      <c r="A1075" s="7"/>
      <c r="B1075" s="230"/>
      <c r="C1075" s="7"/>
      <c r="D1075" s="7"/>
      <c r="E1075" s="7"/>
      <c r="F1075" s="7"/>
      <c r="G1075" s="7"/>
      <c r="H1075" s="7"/>
      <c r="I1075" s="7"/>
      <c r="J1075" s="7"/>
      <c r="K1075" s="7"/>
      <c r="L1075" s="8"/>
      <c r="M1075" s="7"/>
      <c r="N1075" s="60"/>
      <c r="Z1075" s="7"/>
      <c r="AB1075" s="7"/>
      <c r="AC1075" s="7"/>
      <c r="AD1075" s="7"/>
      <c r="AF1075" s="7"/>
      <c r="AH1075" s="7"/>
      <c r="AJ1075" s="7"/>
      <c r="AK1075" s="7"/>
      <c r="AL1075" s="7"/>
      <c r="AN1075" s="7"/>
      <c r="AO1075" s="7"/>
      <c r="AP1075" s="7"/>
      <c r="AR1075" s="7"/>
      <c r="AT1075" s="7"/>
      <c r="AV1075" s="7"/>
      <c r="AX1075" s="7"/>
      <c r="AZ1075" s="7"/>
      <c r="BB1075" s="7"/>
      <c r="BD1075" s="7"/>
      <c r="BF1075" s="7"/>
      <c r="BH1075" s="7"/>
      <c r="BI1075" s="7"/>
      <c r="BJ1075" s="7"/>
      <c r="BL1075" s="7"/>
      <c r="BN1075" s="7"/>
      <c r="BO1075" s="7"/>
      <c r="BP1075" s="7"/>
      <c r="BQ1075" s="7"/>
      <c r="BR1075" s="7"/>
    </row>
    <row r="1076" spans="1:70" customFormat="1">
      <c r="A1076" s="7"/>
      <c r="B1076" s="230"/>
      <c r="C1076" s="7"/>
      <c r="D1076" s="7"/>
      <c r="E1076" s="7"/>
      <c r="F1076" s="7"/>
      <c r="G1076" s="7"/>
      <c r="H1076" s="7"/>
      <c r="I1076" s="7"/>
      <c r="J1076" s="7"/>
      <c r="K1076" s="7"/>
      <c r="L1076" s="8"/>
      <c r="M1076" s="7"/>
      <c r="N1076" s="60"/>
      <c r="Z1076" s="7"/>
      <c r="AB1076" s="7"/>
      <c r="AC1076" s="7"/>
      <c r="AD1076" s="7"/>
      <c r="AF1076" s="7"/>
      <c r="AH1076" s="7"/>
      <c r="AJ1076" s="7"/>
      <c r="AK1076" s="7"/>
      <c r="AL1076" s="7"/>
      <c r="AN1076" s="7"/>
      <c r="AO1076" s="7"/>
      <c r="AP1076" s="7"/>
      <c r="AR1076" s="7"/>
      <c r="AT1076" s="7"/>
      <c r="AV1076" s="7"/>
      <c r="AX1076" s="7"/>
      <c r="AZ1076" s="7"/>
      <c r="BB1076" s="7"/>
      <c r="BD1076" s="7"/>
      <c r="BF1076" s="7"/>
      <c r="BH1076" s="7"/>
      <c r="BI1076" s="7"/>
      <c r="BJ1076" s="7"/>
      <c r="BL1076" s="7"/>
      <c r="BN1076" s="7"/>
      <c r="BO1076" s="7"/>
      <c r="BP1076" s="7"/>
      <c r="BQ1076" s="7"/>
      <c r="BR1076" s="7"/>
    </row>
    <row r="1077" spans="1:70" customFormat="1">
      <c r="A1077" s="7"/>
      <c r="B1077" s="230"/>
      <c r="C1077" s="7"/>
      <c r="D1077" s="7"/>
      <c r="E1077" s="7"/>
      <c r="F1077" s="7"/>
      <c r="G1077" s="7"/>
      <c r="H1077" s="7"/>
      <c r="I1077" s="7"/>
      <c r="J1077" s="7"/>
      <c r="K1077" s="7"/>
      <c r="L1077" s="8"/>
      <c r="M1077" s="7"/>
      <c r="N1077" s="60"/>
      <c r="Z1077" s="7"/>
      <c r="AB1077" s="7"/>
      <c r="AC1077" s="7"/>
      <c r="AD1077" s="7"/>
      <c r="AF1077" s="7"/>
      <c r="AH1077" s="7"/>
      <c r="AJ1077" s="7"/>
      <c r="AK1077" s="7"/>
      <c r="AL1077" s="7"/>
      <c r="AN1077" s="7"/>
      <c r="AO1077" s="7"/>
      <c r="AP1077" s="7"/>
      <c r="AR1077" s="7"/>
      <c r="AT1077" s="7"/>
      <c r="AV1077" s="7"/>
      <c r="AX1077" s="7"/>
      <c r="AZ1077" s="7"/>
      <c r="BB1077" s="7"/>
      <c r="BD1077" s="7"/>
      <c r="BF1077" s="7"/>
      <c r="BH1077" s="7"/>
      <c r="BI1077" s="7"/>
      <c r="BJ1077" s="7"/>
      <c r="BL1077" s="7"/>
      <c r="BN1077" s="7"/>
      <c r="BO1077" s="7"/>
      <c r="BP1077" s="7"/>
      <c r="BQ1077" s="7"/>
      <c r="BR1077" s="7"/>
    </row>
    <row r="1078" spans="1:70" customFormat="1">
      <c r="A1078" s="7"/>
      <c r="B1078" s="230"/>
      <c r="C1078" s="7"/>
      <c r="D1078" s="7"/>
      <c r="E1078" s="7"/>
      <c r="F1078" s="7"/>
      <c r="G1078" s="7"/>
      <c r="H1078" s="7"/>
      <c r="I1078" s="7"/>
      <c r="J1078" s="7"/>
      <c r="K1078" s="7"/>
      <c r="L1078" s="8"/>
      <c r="M1078" s="7"/>
      <c r="N1078" s="60"/>
      <c r="Z1078" s="7"/>
      <c r="AB1078" s="7"/>
      <c r="AC1078" s="7"/>
      <c r="AD1078" s="7"/>
      <c r="AF1078" s="7"/>
      <c r="AH1078" s="7"/>
      <c r="AJ1078" s="7"/>
      <c r="AK1078" s="7"/>
      <c r="AL1078" s="7"/>
      <c r="AN1078" s="7"/>
      <c r="AO1078" s="7"/>
      <c r="AP1078" s="7"/>
      <c r="AR1078" s="7"/>
      <c r="AT1078" s="7"/>
      <c r="AV1078" s="7"/>
      <c r="AX1078" s="7"/>
      <c r="AZ1078" s="7"/>
      <c r="BB1078" s="7"/>
      <c r="BD1078" s="7"/>
      <c r="BF1078" s="7"/>
      <c r="BH1078" s="7"/>
      <c r="BI1078" s="7"/>
      <c r="BJ1078" s="7"/>
      <c r="BL1078" s="7"/>
      <c r="BN1078" s="7"/>
      <c r="BO1078" s="7"/>
      <c r="BP1078" s="7"/>
      <c r="BQ1078" s="7"/>
      <c r="BR1078" s="7"/>
    </row>
    <row r="1079" spans="1:70" customFormat="1">
      <c r="A1079" s="7"/>
      <c r="B1079" s="230"/>
      <c r="C1079" s="7"/>
      <c r="D1079" s="7"/>
      <c r="E1079" s="7"/>
      <c r="F1079" s="7"/>
      <c r="G1079" s="7"/>
      <c r="H1079" s="7"/>
      <c r="I1079" s="7"/>
      <c r="J1079" s="7"/>
      <c r="K1079" s="7"/>
      <c r="L1079" s="8"/>
      <c r="M1079" s="7"/>
      <c r="N1079" s="60"/>
      <c r="Z1079" s="7"/>
      <c r="AB1079" s="7"/>
      <c r="AC1079" s="7"/>
      <c r="AD1079" s="7"/>
      <c r="AF1079" s="7"/>
      <c r="AH1079" s="7"/>
      <c r="AJ1079" s="7"/>
      <c r="AK1079" s="7"/>
      <c r="AL1079" s="7"/>
      <c r="AN1079" s="7"/>
      <c r="AO1079" s="7"/>
      <c r="AP1079" s="7"/>
      <c r="AR1079" s="7"/>
      <c r="AT1079" s="7"/>
      <c r="AV1079" s="7"/>
      <c r="AX1079" s="7"/>
      <c r="AZ1079" s="7"/>
      <c r="BB1079" s="7"/>
      <c r="BD1079" s="7"/>
      <c r="BF1079" s="7"/>
      <c r="BH1079" s="7"/>
      <c r="BI1079" s="7"/>
      <c r="BJ1079" s="7"/>
      <c r="BL1079" s="7"/>
      <c r="BN1079" s="7"/>
      <c r="BO1079" s="7"/>
      <c r="BP1079" s="7"/>
      <c r="BQ1079" s="7"/>
      <c r="BR1079" s="7"/>
    </row>
    <row r="1080" spans="1:70" customFormat="1">
      <c r="A1080" s="7"/>
      <c r="B1080" s="230"/>
      <c r="C1080" s="7"/>
      <c r="D1080" s="7"/>
      <c r="E1080" s="7"/>
      <c r="F1080" s="7"/>
      <c r="G1080" s="7"/>
      <c r="H1080" s="7"/>
      <c r="I1080" s="7"/>
      <c r="J1080" s="7"/>
      <c r="K1080" s="7"/>
      <c r="L1080" s="8"/>
      <c r="M1080" s="7"/>
      <c r="N1080" s="60"/>
      <c r="Z1080" s="7"/>
      <c r="AB1080" s="7"/>
      <c r="AC1080" s="7"/>
      <c r="AD1080" s="7"/>
      <c r="AF1080" s="7"/>
      <c r="AH1080" s="7"/>
      <c r="AJ1080" s="7"/>
      <c r="AK1080" s="7"/>
      <c r="AL1080" s="7"/>
      <c r="AN1080" s="7"/>
      <c r="AO1080" s="7"/>
      <c r="AP1080" s="7"/>
      <c r="AR1080" s="7"/>
      <c r="AT1080" s="7"/>
      <c r="AV1080" s="7"/>
      <c r="AX1080" s="7"/>
      <c r="AZ1080" s="7"/>
      <c r="BB1080" s="7"/>
      <c r="BD1080" s="7"/>
      <c r="BF1080" s="7"/>
      <c r="BH1080" s="7"/>
      <c r="BI1080" s="7"/>
      <c r="BJ1080" s="7"/>
      <c r="BL1080" s="7"/>
      <c r="BN1080" s="7"/>
      <c r="BO1080" s="7"/>
      <c r="BP1080" s="7"/>
      <c r="BQ1080" s="7"/>
      <c r="BR1080" s="7"/>
    </row>
    <row r="1081" spans="1:70" customFormat="1">
      <c r="A1081" s="7"/>
      <c r="B1081" s="230"/>
      <c r="C1081" s="7"/>
      <c r="D1081" s="7"/>
      <c r="E1081" s="7"/>
      <c r="F1081" s="7"/>
      <c r="G1081" s="7"/>
      <c r="H1081" s="7"/>
      <c r="I1081" s="7"/>
      <c r="J1081" s="7"/>
      <c r="K1081" s="7"/>
      <c r="L1081" s="8"/>
      <c r="M1081" s="7"/>
      <c r="N1081" s="60"/>
      <c r="Z1081" s="7"/>
      <c r="AB1081" s="7"/>
      <c r="AC1081" s="7"/>
      <c r="AD1081" s="7"/>
      <c r="AF1081" s="7"/>
      <c r="AH1081" s="7"/>
      <c r="AJ1081" s="7"/>
      <c r="AK1081" s="7"/>
      <c r="AL1081" s="7"/>
      <c r="AN1081" s="7"/>
      <c r="AO1081" s="7"/>
      <c r="AP1081" s="7"/>
      <c r="AR1081" s="7"/>
      <c r="AT1081" s="7"/>
      <c r="AV1081" s="7"/>
      <c r="AX1081" s="7"/>
      <c r="AZ1081" s="7"/>
      <c r="BB1081" s="7"/>
      <c r="BD1081" s="7"/>
      <c r="BF1081" s="7"/>
      <c r="BH1081" s="7"/>
      <c r="BI1081" s="7"/>
      <c r="BJ1081" s="7"/>
      <c r="BL1081" s="7"/>
      <c r="BN1081" s="7"/>
      <c r="BO1081" s="7"/>
      <c r="BP1081" s="7"/>
      <c r="BQ1081" s="7"/>
      <c r="BR1081" s="7"/>
    </row>
    <row r="1082" spans="1:70" customFormat="1">
      <c r="A1082" s="7"/>
      <c r="B1082" s="230"/>
      <c r="C1082" s="7"/>
      <c r="D1082" s="7"/>
      <c r="E1082" s="7"/>
      <c r="F1082" s="7"/>
      <c r="G1082" s="7"/>
      <c r="H1082" s="7"/>
      <c r="I1082" s="7"/>
      <c r="J1082" s="7"/>
      <c r="K1082" s="7"/>
      <c r="L1082" s="8"/>
      <c r="M1082" s="7"/>
      <c r="N1082" s="60"/>
      <c r="Z1082" s="7"/>
      <c r="AB1082" s="7"/>
      <c r="AC1082" s="7"/>
      <c r="AD1082" s="7"/>
      <c r="AF1082" s="7"/>
      <c r="AH1082" s="7"/>
      <c r="AJ1082" s="7"/>
      <c r="AK1082" s="7"/>
      <c r="AL1082" s="7"/>
      <c r="AN1082" s="7"/>
      <c r="AO1082" s="7"/>
      <c r="AP1082" s="7"/>
      <c r="AR1082" s="7"/>
      <c r="AT1082" s="7"/>
      <c r="AV1082" s="7"/>
      <c r="AX1082" s="7"/>
      <c r="AZ1082" s="7"/>
      <c r="BB1082" s="7"/>
      <c r="BD1082" s="7"/>
      <c r="BF1082" s="7"/>
      <c r="BH1082" s="7"/>
      <c r="BI1082" s="7"/>
      <c r="BJ1082" s="7"/>
      <c r="BL1082" s="7"/>
      <c r="BN1082" s="7"/>
      <c r="BO1082" s="7"/>
      <c r="BP1082" s="7"/>
      <c r="BQ1082" s="7"/>
      <c r="BR1082" s="7"/>
    </row>
    <row r="1083" spans="1:70" customFormat="1">
      <c r="A1083" s="7"/>
      <c r="B1083" s="230"/>
      <c r="C1083" s="7"/>
      <c r="D1083" s="7"/>
      <c r="E1083" s="7"/>
      <c r="F1083" s="7"/>
      <c r="G1083" s="7"/>
      <c r="H1083" s="7"/>
      <c r="I1083" s="7"/>
      <c r="J1083" s="7"/>
      <c r="K1083" s="7"/>
      <c r="L1083" s="8"/>
      <c r="M1083" s="7"/>
      <c r="N1083" s="60"/>
      <c r="Z1083" s="7"/>
      <c r="AB1083" s="7"/>
      <c r="AC1083" s="7"/>
      <c r="AD1083" s="7"/>
      <c r="AF1083" s="7"/>
      <c r="AH1083" s="7"/>
      <c r="AJ1083" s="7"/>
      <c r="AK1083" s="7"/>
      <c r="AL1083" s="7"/>
      <c r="AN1083" s="7"/>
      <c r="AO1083" s="7"/>
      <c r="AP1083" s="7"/>
      <c r="AR1083" s="7"/>
      <c r="AT1083" s="7"/>
      <c r="AV1083" s="7"/>
      <c r="AX1083" s="7"/>
      <c r="AZ1083" s="7"/>
      <c r="BB1083" s="7"/>
      <c r="BD1083" s="7"/>
      <c r="BF1083" s="7"/>
      <c r="BH1083" s="7"/>
      <c r="BI1083" s="7"/>
      <c r="BJ1083" s="7"/>
      <c r="BL1083" s="7"/>
      <c r="BN1083" s="7"/>
      <c r="BO1083" s="7"/>
      <c r="BP1083" s="7"/>
      <c r="BQ1083" s="7"/>
      <c r="BR1083" s="7"/>
    </row>
    <row r="1084" spans="1:70" customFormat="1">
      <c r="A1084" s="7"/>
      <c r="B1084" s="230"/>
      <c r="C1084" s="7"/>
      <c r="D1084" s="7"/>
      <c r="E1084" s="7"/>
      <c r="F1084" s="7"/>
      <c r="G1084" s="7"/>
      <c r="H1084" s="7"/>
      <c r="I1084" s="7"/>
      <c r="J1084" s="7"/>
      <c r="K1084" s="7"/>
      <c r="L1084" s="8"/>
      <c r="M1084" s="7"/>
      <c r="N1084" s="60"/>
      <c r="Z1084" s="7"/>
      <c r="AB1084" s="7"/>
      <c r="AC1084" s="7"/>
      <c r="AD1084" s="7"/>
      <c r="AF1084" s="7"/>
      <c r="AH1084" s="7"/>
      <c r="AJ1084" s="7"/>
      <c r="AK1084" s="7"/>
      <c r="AL1084" s="7"/>
      <c r="AN1084" s="7"/>
      <c r="AO1084" s="7"/>
      <c r="AP1084" s="7"/>
      <c r="AR1084" s="7"/>
      <c r="AT1084" s="7"/>
      <c r="AV1084" s="7"/>
      <c r="AX1084" s="7"/>
      <c r="AZ1084" s="7"/>
      <c r="BB1084" s="7"/>
      <c r="BD1084" s="7"/>
      <c r="BF1084" s="7"/>
      <c r="BH1084" s="7"/>
      <c r="BI1084" s="7"/>
      <c r="BJ1084" s="7"/>
      <c r="BL1084" s="7"/>
      <c r="BN1084" s="7"/>
      <c r="BO1084" s="7"/>
      <c r="BP1084" s="7"/>
      <c r="BQ1084" s="7"/>
      <c r="BR1084" s="7"/>
    </row>
    <row r="1085" spans="1:70" customFormat="1">
      <c r="A1085" s="7"/>
      <c r="B1085" s="230"/>
      <c r="C1085" s="7"/>
      <c r="D1085" s="7"/>
      <c r="E1085" s="7"/>
      <c r="F1085" s="7"/>
      <c r="G1085" s="7"/>
      <c r="H1085" s="7"/>
      <c r="I1085" s="7"/>
      <c r="J1085" s="7"/>
      <c r="K1085" s="7"/>
      <c r="L1085" s="8"/>
      <c r="M1085" s="7"/>
      <c r="N1085" s="60"/>
      <c r="Z1085" s="7"/>
      <c r="AB1085" s="7"/>
      <c r="AC1085" s="7"/>
      <c r="AD1085" s="7"/>
      <c r="AF1085" s="7"/>
      <c r="AH1085" s="7"/>
      <c r="AJ1085" s="7"/>
      <c r="AK1085" s="7"/>
      <c r="AL1085" s="7"/>
      <c r="AN1085" s="7"/>
      <c r="AO1085" s="7"/>
      <c r="AP1085" s="7"/>
      <c r="AR1085" s="7"/>
      <c r="AT1085" s="7"/>
      <c r="AV1085" s="7"/>
      <c r="AX1085" s="7"/>
      <c r="AZ1085" s="7"/>
      <c r="BB1085" s="7"/>
      <c r="BD1085" s="7"/>
      <c r="BF1085" s="7"/>
      <c r="BH1085" s="7"/>
      <c r="BI1085" s="7"/>
      <c r="BJ1085" s="7"/>
      <c r="BL1085" s="7"/>
      <c r="BN1085" s="7"/>
      <c r="BO1085" s="7"/>
      <c r="BP1085" s="7"/>
      <c r="BQ1085" s="7"/>
      <c r="BR1085" s="7"/>
    </row>
    <row r="1086" spans="1:70" customFormat="1">
      <c r="A1086" s="7"/>
      <c r="B1086" s="230"/>
      <c r="C1086" s="7"/>
      <c r="D1086" s="7"/>
      <c r="E1086" s="7"/>
      <c r="F1086" s="7"/>
      <c r="G1086" s="7"/>
      <c r="H1086" s="7"/>
      <c r="I1086" s="7"/>
      <c r="J1086" s="7"/>
      <c r="K1086" s="7"/>
      <c r="L1086" s="8"/>
      <c r="M1086" s="7"/>
      <c r="N1086" s="60"/>
      <c r="Z1086" s="7"/>
      <c r="AB1086" s="7"/>
      <c r="AC1086" s="7"/>
      <c r="AD1086" s="7"/>
      <c r="AF1086" s="7"/>
      <c r="AH1086" s="7"/>
      <c r="AJ1086" s="7"/>
      <c r="AK1086" s="7"/>
      <c r="AL1086" s="7"/>
      <c r="AN1086" s="7"/>
      <c r="AO1086" s="7"/>
      <c r="AP1086" s="7"/>
      <c r="AR1086" s="7"/>
      <c r="AT1086" s="7"/>
      <c r="AV1086" s="7"/>
      <c r="AX1086" s="7"/>
      <c r="AZ1086" s="7"/>
      <c r="BB1086" s="7"/>
      <c r="BD1086" s="7"/>
      <c r="BF1086" s="7"/>
      <c r="BH1086" s="7"/>
      <c r="BI1086" s="7"/>
      <c r="BJ1086" s="7"/>
      <c r="BL1086" s="7"/>
      <c r="BN1086" s="7"/>
      <c r="BO1086" s="7"/>
      <c r="BP1086" s="7"/>
      <c r="BQ1086" s="7"/>
      <c r="BR1086" s="7"/>
    </row>
    <row r="1087" spans="1:70" customFormat="1">
      <c r="A1087" s="7"/>
      <c r="B1087" s="230"/>
      <c r="C1087" s="7"/>
      <c r="D1087" s="7"/>
      <c r="E1087" s="7"/>
      <c r="F1087" s="7"/>
      <c r="G1087" s="7"/>
      <c r="H1087" s="7"/>
      <c r="I1087" s="7"/>
      <c r="J1087" s="7"/>
      <c r="K1087" s="7"/>
      <c r="L1087" s="8"/>
      <c r="M1087" s="7"/>
      <c r="N1087" s="60"/>
      <c r="Z1087" s="7"/>
      <c r="AB1087" s="7"/>
      <c r="AC1087" s="7"/>
      <c r="AD1087" s="7"/>
      <c r="AF1087" s="7"/>
      <c r="AH1087" s="7"/>
      <c r="AJ1087" s="7"/>
      <c r="AK1087" s="7"/>
      <c r="AL1087" s="7"/>
      <c r="AN1087" s="7"/>
      <c r="AO1087" s="7"/>
      <c r="AP1087" s="7"/>
      <c r="AR1087" s="7"/>
      <c r="AT1087" s="7"/>
      <c r="AV1087" s="7"/>
      <c r="AX1087" s="7"/>
      <c r="AZ1087" s="7"/>
      <c r="BB1087" s="7"/>
      <c r="BD1087" s="7"/>
      <c r="BF1087" s="7"/>
      <c r="BH1087" s="7"/>
      <c r="BI1087" s="7"/>
      <c r="BJ1087" s="7"/>
      <c r="BL1087" s="7"/>
      <c r="BN1087" s="7"/>
      <c r="BO1087" s="7"/>
      <c r="BP1087" s="7"/>
      <c r="BQ1087" s="7"/>
      <c r="BR1087" s="7"/>
    </row>
    <row r="1088" spans="1:70" customFormat="1">
      <c r="A1088" s="7"/>
      <c r="B1088" s="230"/>
      <c r="C1088" s="7"/>
      <c r="D1088" s="7"/>
      <c r="E1088" s="7"/>
      <c r="F1088" s="7"/>
      <c r="G1088" s="7"/>
      <c r="H1088" s="7"/>
      <c r="I1088" s="7"/>
      <c r="J1088" s="7"/>
      <c r="K1088" s="7"/>
      <c r="L1088" s="8"/>
      <c r="M1088" s="7"/>
      <c r="N1088" s="60"/>
      <c r="Z1088" s="7"/>
      <c r="AB1088" s="7"/>
      <c r="AC1088" s="7"/>
      <c r="AD1088" s="7"/>
      <c r="AF1088" s="7"/>
      <c r="AH1088" s="7"/>
      <c r="AJ1088" s="7"/>
      <c r="AK1088" s="7"/>
      <c r="AL1088" s="7"/>
      <c r="AN1088" s="7"/>
      <c r="AO1088" s="7"/>
      <c r="AP1088" s="7"/>
      <c r="AR1088" s="7"/>
      <c r="AT1088" s="7"/>
      <c r="AV1088" s="7"/>
      <c r="AX1088" s="7"/>
      <c r="AZ1088" s="7"/>
      <c r="BB1088" s="7"/>
      <c r="BD1088" s="7"/>
      <c r="BF1088" s="7"/>
      <c r="BH1088" s="7"/>
      <c r="BI1088" s="7"/>
      <c r="BJ1088" s="7"/>
      <c r="BL1088" s="7"/>
      <c r="BN1088" s="7"/>
      <c r="BO1088" s="7"/>
      <c r="BP1088" s="7"/>
      <c r="BQ1088" s="7"/>
      <c r="BR1088" s="7"/>
    </row>
    <row r="1089" spans="1:70" customFormat="1">
      <c r="A1089" s="7"/>
      <c r="B1089" s="230"/>
      <c r="C1089" s="7"/>
      <c r="D1089" s="7"/>
      <c r="E1089" s="7"/>
      <c r="F1089" s="7"/>
      <c r="G1089" s="7"/>
      <c r="H1089" s="7"/>
      <c r="I1089" s="7"/>
      <c r="J1089" s="7"/>
      <c r="K1089" s="7"/>
      <c r="L1089" s="8"/>
      <c r="M1089" s="7"/>
      <c r="N1089" s="60"/>
      <c r="Z1089" s="7"/>
      <c r="AB1089" s="7"/>
      <c r="AC1089" s="7"/>
      <c r="AD1089" s="7"/>
      <c r="AF1089" s="7"/>
      <c r="AH1089" s="7"/>
      <c r="AJ1089" s="7"/>
      <c r="AK1089" s="7"/>
      <c r="AL1089" s="7"/>
      <c r="AN1089" s="7"/>
      <c r="AO1089" s="7"/>
      <c r="AP1089" s="7"/>
      <c r="AR1089" s="7"/>
      <c r="AT1089" s="7"/>
      <c r="AV1089" s="7"/>
      <c r="AX1089" s="7"/>
      <c r="AZ1089" s="7"/>
      <c r="BB1089" s="7"/>
      <c r="BD1089" s="7"/>
      <c r="BF1089" s="7"/>
      <c r="BH1089" s="7"/>
      <c r="BI1089" s="7"/>
      <c r="BJ1089" s="7"/>
      <c r="BL1089" s="7"/>
      <c r="BN1089" s="7"/>
      <c r="BO1089" s="7"/>
      <c r="BP1089" s="7"/>
      <c r="BQ1089" s="7"/>
      <c r="BR1089" s="7"/>
    </row>
    <row r="1090" spans="1:70" customFormat="1">
      <c r="A1090" s="7"/>
      <c r="B1090" s="230"/>
      <c r="C1090" s="7"/>
      <c r="D1090" s="7"/>
      <c r="E1090" s="7"/>
      <c r="F1090" s="7"/>
      <c r="G1090" s="7"/>
      <c r="H1090" s="7"/>
      <c r="I1090" s="7"/>
      <c r="J1090" s="7"/>
      <c r="K1090" s="7"/>
      <c r="L1090" s="8"/>
      <c r="M1090" s="7"/>
      <c r="N1090" s="60"/>
      <c r="Z1090" s="7"/>
      <c r="AB1090" s="7"/>
      <c r="AC1090" s="7"/>
      <c r="AD1090" s="7"/>
      <c r="AF1090" s="7"/>
      <c r="AH1090" s="7"/>
      <c r="AJ1090" s="7"/>
      <c r="AK1090" s="7"/>
      <c r="AL1090" s="7"/>
      <c r="AN1090" s="7"/>
      <c r="AO1090" s="7"/>
      <c r="AP1090" s="7"/>
      <c r="AR1090" s="7"/>
      <c r="AT1090" s="7"/>
      <c r="AV1090" s="7"/>
      <c r="AX1090" s="7"/>
      <c r="AZ1090" s="7"/>
      <c r="BB1090" s="7"/>
      <c r="BD1090" s="7"/>
      <c r="BF1090" s="7"/>
      <c r="BH1090" s="7"/>
      <c r="BI1090" s="7"/>
      <c r="BJ1090" s="7"/>
      <c r="BL1090" s="7"/>
      <c r="BN1090" s="7"/>
      <c r="BO1090" s="7"/>
      <c r="BP1090" s="7"/>
      <c r="BQ1090" s="7"/>
      <c r="BR1090" s="7"/>
    </row>
    <row r="1091" spans="1:70" customFormat="1">
      <c r="A1091" s="7"/>
      <c r="B1091" s="230"/>
      <c r="C1091" s="7"/>
      <c r="D1091" s="7"/>
      <c r="E1091" s="7"/>
      <c r="F1091" s="7"/>
      <c r="G1091" s="7"/>
      <c r="H1091" s="7"/>
      <c r="I1091" s="7"/>
      <c r="J1091" s="7"/>
      <c r="K1091" s="7"/>
      <c r="L1091" s="8"/>
      <c r="M1091" s="7"/>
      <c r="N1091" s="60"/>
      <c r="Z1091" s="7"/>
      <c r="AB1091" s="7"/>
      <c r="AC1091" s="7"/>
      <c r="AD1091" s="7"/>
      <c r="AF1091" s="7"/>
      <c r="AH1091" s="7"/>
      <c r="AJ1091" s="7"/>
      <c r="AK1091" s="7"/>
      <c r="AL1091" s="7"/>
      <c r="AN1091" s="7"/>
      <c r="AO1091" s="7"/>
      <c r="AP1091" s="7"/>
      <c r="AR1091" s="7"/>
      <c r="AT1091" s="7"/>
      <c r="AV1091" s="7"/>
      <c r="AX1091" s="7"/>
      <c r="AZ1091" s="7"/>
      <c r="BB1091" s="7"/>
      <c r="BD1091" s="7"/>
      <c r="BF1091" s="7"/>
      <c r="BH1091" s="7"/>
      <c r="BI1091" s="7"/>
      <c r="BJ1091" s="7"/>
      <c r="BL1091" s="7"/>
      <c r="BN1091" s="7"/>
      <c r="BO1091" s="7"/>
      <c r="BP1091" s="7"/>
      <c r="BQ1091" s="7"/>
      <c r="BR1091" s="7"/>
    </row>
    <row r="1092" spans="1:70" customFormat="1">
      <c r="A1092" s="7"/>
      <c r="B1092" s="230"/>
      <c r="C1092" s="7"/>
      <c r="D1092" s="7"/>
      <c r="E1092" s="7"/>
      <c r="F1092" s="7"/>
      <c r="G1092" s="7"/>
      <c r="H1092" s="7"/>
      <c r="I1092" s="7"/>
      <c r="J1092" s="7"/>
      <c r="K1092" s="7"/>
      <c r="L1092" s="8"/>
      <c r="M1092" s="7"/>
      <c r="N1092" s="60"/>
      <c r="Z1092" s="7"/>
      <c r="AB1092" s="7"/>
      <c r="AC1092" s="7"/>
      <c r="AD1092" s="7"/>
      <c r="AF1092" s="7"/>
      <c r="AH1092" s="7"/>
      <c r="AJ1092" s="7"/>
      <c r="AK1092" s="7"/>
      <c r="AL1092" s="7"/>
      <c r="AN1092" s="7"/>
      <c r="AO1092" s="7"/>
      <c r="AP1092" s="7"/>
      <c r="AR1092" s="7"/>
      <c r="AT1092" s="7"/>
      <c r="AV1092" s="7"/>
      <c r="AX1092" s="7"/>
      <c r="AZ1092" s="7"/>
      <c r="BB1092" s="7"/>
      <c r="BD1092" s="7"/>
      <c r="BF1092" s="7"/>
      <c r="BH1092" s="7"/>
      <c r="BI1092" s="7"/>
      <c r="BJ1092" s="7"/>
      <c r="BL1092" s="7"/>
      <c r="BN1092" s="7"/>
      <c r="BO1092" s="7"/>
      <c r="BP1092" s="7"/>
      <c r="BQ1092" s="7"/>
      <c r="BR1092" s="7"/>
    </row>
    <row r="1093" spans="1:70" customFormat="1">
      <c r="A1093" s="7"/>
      <c r="B1093" s="230"/>
      <c r="C1093" s="7"/>
      <c r="D1093" s="7"/>
      <c r="E1093" s="7"/>
      <c r="F1093" s="7"/>
      <c r="G1093" s="7"/>
      <c r="H1093" s="7"/>
      <c r="I1093" s="7"/>
      <c r="J1093" s="7"/>
      <c r="K1093" s="7"/>
      <c r="L1093" s="8"/>
      <c r="M1093" s="7"/>
      <c r="N1093" s="60"/>
      <c r="Z1093" s="7"/>
      <c r="AB1093" s="7"/>
      <c r="AC1093" s="7"/>
      <c r="AD1093" s="7"/>
      <c r="AF1093" s="7"/>
      <c r="AH1093" s="7"/>
      <c r="AJ1093" s="7"/>
      <c r="AK1093" s="7"/>
      <c r="AL1093" s="7"/>
      <c r="AN1093" s="7"/>
      <c r="AO1093" s="7"/>
      <c r="AP1093" s="7"/>
      <c r="AR1093" s="7"/>
      <c r="AT1093" s="7"/>
      <c r="AV1093" s="7"/>
      <c r="AX1093" s="7"/>
      <c r="AZ1093" s="7"/>
      <c r="BB1093" s="7"/>
      <c r="BD1093" s="7"/>
      <c r="BF1093" s="7"/>
      <c r="BH1093" s="7"/>
      <c r="BI1093" s="7"/>
      <c r="BJ1093" s="7"/>
      <c r="BL1093" s="7"/>
      <c r="BN1093" s="7"/>
      <c r="BO1093" s="7"/>
      <c r="BP1093" s="7"/>
      <c r="BQ1093" s="7"/>
      <c r="BR1093" s="7"/>
    </row>
    <row r="1094" spans="1:70" customFormat="1">
      <c r="A1094" s="7"/>
      <c r="B1094" s="230"/>
      <c r="C1094" s="7"/>
      <c r="D1094" s="7"/>
      <c r="E1094" s="7"/>
      <c r="F1094" s="7"/>
      <c r="G1094" s="7"/>
      <c r="H1094" s="7"/>
      <c r="I1094" s="7"/>
      <c r="J1094" s="7"/>
      <c r="K1094" s="7"/>
      <c r="L1094" s="8"/>
      <c r="M1094" s="7"/>
      <c r="N1094" s="60"/>
      <c r="Z1094" s="7"/>
      <c r="AB1094" s="7"/>
      <c r="AC1094" s="7"/>
      <c r="AD1094" s="7"/>
      <c r="AF1094" s="7"/>
      <c r="AH1094" s="7"/>
      <c r="AJ1094" s="7"/>
      <c r="AK1094" s="7"/>
      <c r="AL1094" s="7"/>
      <c r="AN1094" s="7"/>
      <c r="AO1094" s="7"/>
      <c r="AP1094" s="7"/>
      <c r="AR1094" s="7"/>
      <c r="AT1094" s="7"/>
      <c r="AV1094" s="7"/>
      <c r="AX1094" s="7"/>
      <c r="AZ1094" s="7"/>
      <c r="BB1094" s="7"/>
      <c r="BD1094" s="7"/>
      <c r="BF1094" s="7"/>
      <c r="BH1094" s="7"/>
      <c r="BI1094" s="7"/>
      <c r="BJ1094" s="7"/>
      <c r="BL1094" s="7"/>
      <c r="BN1094" s="7"/>
      <c r="BO1094" s="7"/>
      <c r="BP1094" s="7"/>
      <c r="BQ1094" s="7"/>
      <c r="BR1094" s="7"/>
    </row>
    <row r="1095" spans="1:70" customFormat="1">
      <c r="A1095" s="7"/>
      <c r="B1095" s="230"/>
      <c r="C1095" s="7"/>
      <c r="D1095" s="7"/>
      <c r="E1095" s="7"/>
      <c r="F1095" s="7"/>
      <c r="G1095" s="7"/>
      <c r="H1095" s="7"/>
      <c r="I1095" s="7"/>
      <c r="J1095" s="7"/>
      <c r="K1095" s="7"/>
      <c r="L1095" s="8"/>
      <c r="M1095" s="7"/>
      <c r="N1095" s="60"/>
      <c r="Z1095" s="7"/>
      <c r="AB1095" s="7"/>
      <c r="AC1095" s="7"/>
      <c r="AD1095" s="7"/>
      <c r="AF1095" s="7"/>
      <c r="AH1095" s="7"/>
      <c r="AJ1095" s="7"/>
      <c r="AK1095" s="7"/>
      <c r="AL1095" s="7"/>
      <c r="AN1095" s="7"/>
      <c r="AO1095" s="7"/>
      <c r="AP1095" s="7"/>
      <c r="AR1095" s="7"/>
      <c r="AT1095" s="7"/>
      <c r="AV1095" s="7"/>
      <c r="AX1095" s="7"/>
      <c r="AZ1095" s="7"/>
      <c r="BB1095" s="7"/>
      <c r="BD1095" s="7"/>
      <c r="BF1095" s="7"/>
      <c r="BH1095" s="7"/>
      <c r="BI1095" s="7"/>
      <c r="BJ1095" s="7"/>
      <c r="BL1095" s="7"/>
      <c r="BN1095" s="7"/>
      <c r="BO1095" s="7"/>
      <c r="BP1095" s="7"/>
      <c r="BQ1095" s="7"/>
      <c r="BR1095" s="7"/>
    </row>
    <row r="1096" spans="1:70" customFormat="1">
      <c r="A1096" s="7"/>
      <c r="B1096" s="230"/>
      <c r="C1096" s="7"/>
      <c r="D1096" s="7"/>
      <c r="E1096" s="7"/>
      <c r="F1096" s="7"/>
      <c r="G1096" s="7"/>
      <c r="H1096" s="7"/>
      <c r="I1096" s="7"/>
      <c r="J1096" s="7"/>
      <c r="K1096" s="7"/>
      <c r="L1096" s="8"/>
      <c r="M1096" s="7"/>
      <c r="N1096" s="60"/>
      <c r="Z1096" s="7"/>
      <c r="AB1096" s="7"/>
      <c r="AC1096" s="7"/>
      <c r="AD1096" s="7"/>
      <c r="AF1096" s="7"/>
      <c r="AH1096" s="7"/>
      <c r="AJ1096" s="7"/>
      <c r="AK1096" s="7"/>
      <c r="AL1096" s="7"/>
      <c r="AN1096" s="7"/>
      <c r="AO1096" s="7"/>
      <c r="AP1096" s="7"/>
      <c r="AR1096" s="7"/>
      <c r="AT1096" s="7"/>
      <c r="AV1096" s="7"/>
      <c r="AX1096" s="7"/>
      <c r="AZ1096" s="7"/>
      <c r="BB1096" s="7"/>
      <c r="BD1096" s="7"/>
      <c r="BF1096" s="7"/>
      <c r="BH1096" s="7"/>
      <c r="BI1096" s="7"/>
      <c r="BJ1096" s="7"/>
      <c r="BL1096" s="7"/>
      <c r="BN1096" s="7"/>
      <c r="BO1096" s="7"/>
      <c r="BP1096" s="7"/>
      <c r="BQ1096" s="7"/>
      <c r="BR1096" s="7"/>
    </row>
    <row r="1097" spans="1:70" customFormat="1">
      <c r="A1097" s="7"/>
      <c r="B1097" s="230"/>
      <c r="C1097" s="7"/>
      <c r="D1097" s="7"/>
      <c r="E1097" s="7"/>
      <c r="F1097" s="7"/>
      <c r="G1097" s="7"/>
      <c r="H1097" s="7"/>
      <c r="I1097" s="7"/>
      <c r="J1097" s="7"/>
      <c r="K1097" s="7"/>
      <c r="L1097" s="8"/>
      <c r="M1097" s="7"/>
      <c r="N1097" s="60"/>
      <c r="Z1097" s="7"/>
      <c r="AB1097" s="7"/>
      <c r="AC1097" s="7"/>
      <c r="AD1097" s="7"/>
      <c r="AF1097" s="7"/>
      <c r="AH1097" s="7"/>
      <c r="AJ1097" s="7"/>
      <c r="AK1097" s="7"/>
      <c r="AL1097" s="7"/>
      <c r="AN1097" s="7"/>
      <c r="AO1097" s="7"/>
      <c r="AP1097" s="7"/>
      <c r="AR1097" s="7"/>
      <c r="AT1097" s="7"/>
      <c r="AV1097" s="7"/>
      <c r="AX1097" s="7"/>
      <c r="AZ1097" s="7"/>
      <c r="BB1097" s="7"/>
      <c r="BD1097" s="7"/>
      <c r="BF1097" s="7"/>
      <c r="BH1097" s="7"/>
      <c r="BI1097" s="7"/>
      <c r="BJ1097" s="7"/>
      <c r="BL1097" s="7"/>
      <c r="BN1097" s="7"/>
      <c r="BO1097" s="7"/>
      <c r="BP1097" s="7"/>
      <c r="BQ1097" s="7"/>
      <c r="BR1097" s="7"/>
    </row>
    <row r="1098" spans="1:70" customFormat="1">
      <c r="A1098" s="7"/>
      <c r="B1098" s="230"/>
      <c r="C1098" s="7"/>
      <c r="D1098" s="7"/>
      <c r="E1098" s="7"/>
      <c r="F1098" s="7"/>
      <c r="G1098" s="7"/>
      <c r="H1098" s="7"/>
      <c r="I1098" s="7"/>
      <c r="J1098" s="7"/>
      <c r="K1098" s="7"/>
      <c r="L1098" s="8"/>
      <c r="M1098" s="7"/>
      <c r="N1098" s="60"/>
      <c r="Z1098" s="7"/>
      <c r="AB1098" s="7"/>
      <c r="AC1098" s="7"/>
      <c r="AD1098" s="7"/>
      <c r="AF1098" s="7"/>
      <c r="AH1098" s="7"/>
      <c r="AJ1098" s="7"/>
      <c r="AK1098" s="7"/>
      <c r="AL1098" s="7"/>
      <c r="AN1098" s="7"/>
      <c r="AO1098" s="7"/>
      <c r="AP1098" s="7"/>
      <c r="AR1098" s="7"/>
      <c r="AT1098" s="7"/>
      <c r="AV1098" s="7"/>
      <c r="AX1098" s="7"/>
      <c r="AZ1098" s="7"/>
      <c r="BB1098" s="7"/>
      <c r="BD1098" s="7"/>
      <c r="BF1098" s="7"/>
      <c r="BH1098" s="7"/>
      <c r="BI1098" s="7"/>
      <c r="BJ1098" s="7"/>
      <c r="BL1098" s="7"/>
      <c r="BN1098" s="7"/>
      <c r="BO1098" s="7"/>
      <c r="BP1098" s="7"/>
      <c r="BQ1098" s="7"/>
      <c r="BR1098" s="7"/>
    </row>
    <row r="1099" spans="1:70" customFormat="1">
      <c r="A1099" s="7"/>
      <c r="B1099" s="230"/>
      <c r="C1099" s="7"/>
      <c r="D1099" s="7"/>
      <c r="E1099" s="7"/>
      <c r="F1099" s="7"/>
      <c r="G1099" s="7"/>
      <c r="H1099" s="7"/>
      <c r="I1099" s="7"/>
      <c r="J1099" s="7"/>
      <c r="K1099" s="7"/>
      <c r="L1099" s="8"/>
      <c r="M1099" s="7"/>
      <c r="N1099" s="60"/>
      <c r="Z1099" s="7"/>
      <c r="AB1099" s="7"/>
      <c r="AC1099" s="7"/>
      <c r="AD1099" s="7"/>
      <c r="AF1099" s="7"/>
      <c r="AH1099" s="7"/>
      <c r="AJ1099" s="7"/>
      <c r="AK1099" s="7"/>
      <c r="AL1099" s="7"/>
      <c r="AN1099" s="7"/>
      <c r="AO1099" s="7"/>
      <c r="AP1099" s="7"/>
      <c r="AR1099" s="7"/>
      <c r="AT1099" s="7"/>
      <c r="AV1099" s="7"/>
      <c r="AX1099" s="7"/>
      <c r="AZ1099" s="7"/>
      <c r="BB1099" s="7"/>
      <c r="BD1099" s="7"/>
      <c r="BF1099" s="7"/>
      <c r="BH1099" s="7"/>
      <c r="BI1099" s="7"/>
      <c r="BJ1099" s="7"/>
      <c r="BL1099" s="7"/>
      <c r="BN1099" s="7"/>
      <c r="BO1099" s="7"/>
      <c r="BP1099" s="7"/>
      <c r="BQ1099" s="7"/>
      <c r="BR1099" s="7"/>
    </row>
    <row r="1100" spans="1:70" customFormat="1">
      <c r="A1100" s="7"/>
      <c r="B1100" s="230"/>
      <c r="C1100" s="7"/>
      <c r="D1100" s="7"/>
      <c r="E1100" s="7"/>
      <c r="F1100" s="7"/>
      <c r="G1100" s="7"/>
      <c r="H1100" s="7"/>
      <c r="I1100" s="7"/>
      <c r="J1100" s="7"/>
      <c r="K1100" s="7"/>
      <c r="L1100" s="8"/>
      <c r="M1100" s="7"/>
      <c r="N1100" s="60"/>
      <c r="Z1100" s="7"/>
      <c r="AB1100" s="7"/>
      <c r="AC1100" s="7"/>
      <c r="AD1100" s="7"/>
      <c r="AF1100" s="7"/>
      <c r="AH1100" s="7"/>
      <c r="AJ1100" s="7"/>
      <c r="AK1100" s="7"/>
      <c r="AL1100" s="7"/>
      <c r="AN1100" s="7"/>
      <c r="AO1100" s="7"/>
      <c r="AP1100" s="7"/>
      <c r="AR1100" s="7"/>
      <c r="AT1100" s="7"/>
      <c r="AV1100" s="7"/>
      <c r="AX1100" s="7"/>
      <c r="AZ1100" s="7"/>
      <c r="BB1100" s="7"/>
      <c r="BD1100" s="7"/>
      <c r="BF1100" s="7"/>
      <c r="BH1100" s="7"/>
      <c r="BI1100" s="7"/>
      <c r="BJ1100" s="7"/>
      <c r="BL1100" s="7"/>
      <c r="BN1100" s="7"/>
      <c r="BO1100" s="7"/>
      <c r="BP1100" s="7"/>
      <c r="BQ1100" s="7"/>
      <c r="BR1100" s="7"/>
    </row>
    <row r="1101" spans="1:70" customFormat="1">
      <c r="A1101" s="7"/>
      <c r="B1101" s="230"/>
      <c r="C1101" s="7"/>
      <c r="D1101" s="7"/>
      <c r="E1101" s="7"/>
      <c r="F1101" s="7"/>
      <c r="G1101" s="7"/>
      <c r="H1101" s="7"/>
      <c r="I1101" s="7"/>
      <c r="J1101" s="7"/>
      <c r="K1101" s="7"/>
      <c r="L1101" s="8"/>
      <c r="M1101" s="7"/>
      <c r="N1101" s="60"/>
      <c r="Z1101" s="7"/>
      <c r="AB1101" s="7"/>
      <c r="AC1101" s="7"/>
      <c r="AD1101" s="7"/>
      <c r="AF1101" s="7"/>
      <c r="AH1101" s="7"/>
      <c r="AJ1101" s="7"/>
      <c r="AK1101" s="7"/>
      <c r="AL1101" s="7"/>
      <c r="AN1101" s="7"/>
      <c r="AO1101" s="7"/>
      <c r="AP1101" s="7"/>
      <c r="AR1101" s="7"/>
      <c r="AT1101" s="7"/>
      <c r="AV1101" s="7"/>
      <c r="AX1101" s="7"/>
      <c r="AZ1101" s="7"/>
      <c r="BB1101" s="7"/>
      <c r="BD1101" s="7"/>
      <c r="BF1101" s="7"/>
      <c r="BH1101" s="7"/>
      <c r="BI1101" s="7"/>
      <c r="BJ1101" s="7"/>
      <c r="BL1101" s="7"/>
      <c r="BN1101" s="7"/>
      <c r="BO1101" s="7"/>
      <c r="BP1101" s="7"/>
      <c r="BQ1101" s="7"/>
      <c r="BR1101" s="7"/>
    </row>
    <row r="1102" spans="1:70" customFormat="1">
      <c r="A1102" s="7"/>
      <c r="B1102" s="230"/>
      <c r="C1102" s="7"/>
      <c r="D1102" s="7"/>
      <c r="E1102" s="7"/>
      <c r="F1102" s="7"/>
      <c r="G1102" s="7"/>
      <c r="H1102" s="7"/>
      <c r="I1102" s="7"/>
      <c r="J1102" s="7"/>
      <c r="K1102" s="7"/>
      <c r="L1102" s="8"/>
      <c r="M1102" s="7"/>
      <c r="N1102" s="60"/>
      <c r="Z1102" s="7"/>
      <c r="AB1102" s="7"/>
      <c r="AC1102" s="7"/>
      <c r="AD1102" s="7"/>
      <c r="AF1102" s="7"/>
      <c r="AH1102" s="7"/>
      <c r="AJ1102" s="7"/>
      <c r="AK1102" s="7"/>
      <c r="AL1102" s="7"/>
      <c r="AN1102" s="7"/>
      <c r="AO1102" s="7"/>
      <c r="AP1102" s="7"/>
      <c r="AR1102" s="7"/>
      <c r="AT1102" s="7"/>
      <c r="AV1102" s="7"/>
      <c r="AX1102" s="7"/>
      <c r="AZ1102" s="7"/>
      <c r="BB1102" s="7"/>
      <c r="BD1102" s="7"/>
      <c r="BF1102" s="7"/>
      <c r="BH1102" s="7"/>
      <c r="BI1102" s="7"/>
      <c r="BJ1102" s="7"/>
      <c r="BL1102" s="7"/>
      <c r="BN1102" s="7"/>
      <c r="BO1102" s="7"/>
      <c r="BP1102" s="7"/>
      <c r="BQ1102" s="7"/>
      <c r="BR1102" s="7"/>
    </row>
    <row r="1103" spans="1:70" customFormat="1">
      <c r="A1103" s="7"/>
      <c r="B1103" s="230"/>
      <c r="C1103" s="7"/>
      <c r="D1103" s="7"/>
      <c r="E1103" s="7"/>
      <c r="F1103" s="7"/>
      <c r="G1103" s="7"/>
      <c r="H1103" s="7"/>
      <c r="I1103" s="7"/>
      <c r="J1103" s="7"/>
      <c r="K1103" s="7"/>
      <c r="L1103" s="8"/>
      <c r="M1103" s="7"/>
      <c r="N1103" s="60"/>
      <c r="Z1103" s="7"/>
      <c r="AB1103" s="7"/>
      <c r="AC1103" s="7"/>
      <c r="AD1103" s="7"/>
      <c r="AF1103" s="7"/>
      <c r="AH1103" s="7"/>
      <c r="AJ1103" s="7"/>
      <c r="AK1103" s="7"/>
      <c r="AL1103" s="7"/>
      <c r="AN1103" s="7"/>
      <c r="AO1103" s="7"/>
      <c r="AP1103" s="7"/>
      <c r="AR1103" s="7"/>
      <c r="AT1103" s="7"/>
      <c r="AV1103" s="7"/>
      <c r="AX1103" s="7"/>
      <c r="AZ1103" s="7"/>
      <c r="BB1103" s="7"/>
      <c r="BD1103" s="7"/>
      <c r="BF1103" s="7"/>
      <c r="BH1103" s="7"/>
      <c r="BI1103" s="7"/>
      <c r="BJ1103" s="7"/>
      <c r="BL1103" s="7"/>
      <c r="BN1103" s="7"/>
      <c r="BO1103" s="7"/>
      <c r="BP1103" s="7"/>
      <c r="BQ1103" s="7"/>
      <c r="BR1103" s="7"/>
    </row>
    <row r="1104" spans="1:70" customFormat="1">
      <c r="A1104" s="7"/>
      <c r="B1104" s="230"/>
      <c r="C1104" s="7"/>
      <c r="D1104" s="7"/>
      <c r="E1104" s="7"/>
      <c r="F1104" s="7"/>
      <c r="G1104" s="7"/>
      <c r="H1104" s="7"/>
      <c r="I1104" s="7"/>
      <c r="J1104" s="7"/>
      <c r="K1104" s="7"/>
      <c r="L1104" s="8"/>
      <c r="M1104" s="7"/>
      <c r="N1104" s="60"/>
      <c r="Z1104" s="7"/>
      <c r="AB1104" s="7"/>
      <c r="AC1104" s="7"/>
      <c r="AD1104" s="7"/>
      <c r="AF1104" s="7"/>
      <c r="AH1104" s="7"/>
      <c r="AJ1104" s="7"/>
      <c r="AK1104" s="7"/>
      <c r="AL1104" s="7"/>
      <c r="AN1104" s="7"/>
      <c r="AO1104" s="7"/>
      <c r="AP1104" s="7"/>
      <c r="AR1104" s="7"/>
      <c r="AT1104" s="7"/>
      <c r="AV1104" s="7"/>
      <c r="AX1104" s="7"/>
      <c r="AZ1104" s="7"/>
      <c r="BB1104" s="7"/>
      <c r="BD1104" s="7"/>
      <c r="BF1104" s="7"/>
      <c r="BH1104" s="7"/>
      <c r="BI1104" s="7"/>
      <c r="BJ1104" s="7"/>
      <c r="BL1104" s="7"/>
      <c r="BN1104" s="7"/>
      <c r="BO1104" s="7"/>
      <c r="BP1104" s="7"/>
      <c r="BQ1104" s="7"/>
      <c r="BR1104" s="7"/>
    </row>
    <row r="1105" spans="1:70" customFormat="1">
      <c r="A1105" s="7"/>
      <c r="B1105" s="230"/>
      <c r="C1105" s="7"/>
      <c r="D1105" s="7"/>
      <c r="E1105" s="7"/>
      <c r="F1105" s="7"/>
      <c r="G1105" s="7"/>
      <c r="H1105" s="7"/>
      <c r="I1105" s="7"/>
      <c r="J1105" s="7"/>
      <c r="K1105" s="7"/>
      <c r="L1105" s="8"/>
      <c r="M1105" s="7"/>
      <c r="N1105" s="60"/>
      <c r="Z1105" s="7"/>
      <c r="AB1105" s="7"/>
      <c r="AC1105" s="7"/>
      <c r="AD1105" s="7"/>
      <c r="AF1105" s="7"/>
      <c r="AH1105" s="7"/>
      <c r="AJ1105" s="7"/>
      <c r="AK1105" s="7"/>
      <c r="AL1105" s="7"/>
      <c r="AN1105" s="7"/>
      <c r="AO1105" s="7"/>
      <c r="AP1105" s="7"/>
      <c r="AR1105" s="7"/>
      <c r="AT1105" s="7"/>
      <c r="AV1105" s="7"/>
      <c r="AX1105" s="7"/>
      <c r="AZ1105" s="7"/>
      <c r="BB1105" s="7"/>
      <c r="BD1105" s="7"/>
      <c r="BF1105" s="7"/>
      <c r="BH1105" s="7"/>
      <c r="BI1105" s="7"/>
      <c r="BJ1105" s="7"/>
      <c r="BL1105" s="7"/>
      <c r="BN1105" s="7"/>
      <c r="BO1105" s="7"/>
      <c r="BP1105" s="7"/>
      <c r="BQ1105" s="7"/>
      <c r="BR1105" s="7"/>
    </row>
    <row r="1106" spans="1:70" customFormat="1">
      <c r="A1106" s="7"/>
      <c r="B1106" s="230"/>
      <c r="C1106" s="7"/>
      <c r="D1106" s="7"/>
      <c r="E1106" s="7"/>
      <c r="F1106" s="7"/>
      <c r="G1106" s="7"/>
      <c r="H1106" s="7"/>
      <c r="I1106" s="7"/>
      <c r="J1106" s="7"/>
      <c r="K1106" s="7"/>
      <c r="L1106" s="8"/>
      <c r="M1106" s="7"/>
      <c r="N1106" s="60"/>
      <c r="Z1106" s="7"/>
      <c r="AB1106" s="7"/>
      <c r="AC1106" s="7"/>
      <c r="AD1106" s="7"/>
      <c r="AF1106" s="7"/>
      <c r="AH1106" s="7"/>
      <c r="AJ1106" s="7"/>
      <c r="AK1106" s="7"/>
      <c r="AL1106" s="7"/>
      <c r="AN1106" s="7"/>
      <c r="AO1106" s="7"/>
      <c r="AP1106" s="7"/>
      <c r="AR1106" s="7"/>
      <c r="AT1106" s="7"/>
      <c r="AV1106" s="7"/>
      <c r="AX1106" s="7"/>
      <c r="AZ1106" s="7"/>
      <c r="BB1106" s="7"/>
      <c r="BD1106" s="7"/>
      <c r="BF1106" s="7"/>
      <c r="BH1106" s="7"/>
      <c r="BI1106" s="7"/>
      <c r="BJ1106" s="7"/>
      <c r="BL1106" s="7"/>
      <c r="BN1106" s="7"/>
      <c r="BO1106" s="7"/>
      <c r="BP1106" s="7"/>
      <c r="BQ1106" s="7"/>
      <c r="BR1106" s="7"/>
    </row>
    <row r="1107" spans="1:70" customFormat="1">
      <c r="A1107" s="7"/>
      <c r="B1107" s="230"/>
      <c r="C1107" s="7"/>
      <c r="D1107" s="7"/>
      <c r="E1107" s="7"/>
      <c r="F1107" s="7"/>
      <c r="G1107" s="7"/>
      <c r="H1107" s="7"/>
      <c r="I1107" s="7"/>
      <c r="J1107" s="7"/>
      <c r="K1107" s="7"/>
      <c r="L1107" s="8"/>
      <c r="M1107" s="7"/>
      <c r="N1107" s="60"/>
      <c r="Z1107" s="7"/>
      <c r="AB1107" s="7"/>
      <c r="AC1107" s="7"/>
      <c r="AD1107" s="7"/>
      <c r="AF1107" s="7"/>
      <c r="AH1107" s="7"/>
      <c r="AJ1107" s="7"/>
      <c r="AK1107" s="7"/>
      <c r="AL1107" s="7"/>
      <c r="AN1107" s="7"/>
      <c r="AO1107" s="7"/>
      <c r="AP1107" s="7"/>
      <c r="AR1107" s="7"/>
      <c r="AT1107" s="7"/>
      <c r="AV1107" s="7"/>
      <c r="AX1107" s="7"/>
      <c r="AZ1107" s="7"/>
      <c r="BB1107" s="7"/>
      <c r="BD1107" s="7"/>
      <c r="BF1107" s="7"/>
      <c r="BH1107" s="7"/>
      <c r="BI1107" s="7"/>
      <c r="BJ1107" s="7"/>
      <c r="BL1107" s="7"/>
      <c r="BN1107" s="7"/>
      <c r="BO1107" s="7"/>
      <c r="BP1107" s="7"/>
      <c r="BQ1107" s="7"/>
      <c r="BR1107" s="7"/>
    </row>
    <row r="1108" spans="1:70" customFormat="1">
      <c r="A1108" s="7"/>
      <c r="B1108" s="230"/>
      <c r="C1108" s="7"/>
      <c r="D1108" s="7"/>
      <c r="E1108" s="7"/>
      <c r="F1108" s="7"/>
      <c r="G1108" s="7"/>
      <c r="H1108" s="7"/>
      <c r="I1108" s="7"/>
      <c r="J1108" s="7"/>
      <c r="K1108" s="7"/>
      <c r="L1108" s="8"/>
      <c r="M1108" s="7"/>
      <c r="N1108" s="60"/>
      <c r="Z1108" s="7"/>
      <c r="AB1108" s="7"/>
      <c r="AC1108" s="7"/>
      <c r="AD1108" s="7"/>
      <c r="AF1108" s="7"/>
      <c r="AH1108" s="7"/>
      <c r="AJ1108" s="7"/>
      <c r="AK1108" s="7"/>
      <c r="AL1108" s="7"/>
      <c r="AN1108" s="7"/>
      <c r="AO1108" s="7"/>
      <c r="AP1108" s="7"/>
      <c r="AR1108" s="7"/>
      <c r="AT1108" s="7"/>
      <c r="AV1108" s="7"/>
      <c r="AX1108" s="7"/>
      <c r="AZ1108" s="7"/>
      <c r="BB1108" s="7"/>
      <c r="BD1108" s="7"/>
      <c r="BF1108" s="7"/>
      <c r="BH1108" s="7"/>
      <c r="BI1108" s="7"/>
      <c r="BJ1108" s="7"/>
      <c r="BL1108" s="7"/>
      <c r="BN1108" s="7"/>
      <c r="BO1108" s="7"/>
      <c r="BP1108" s="7"/>
      <c r="BQ1108" s="7"/>
      <c r="BR1108" s="7"/>
    </row>
    <row r="1109" spans="1:70" customFormat="1">
      <c r="A1109" s="7"/>
      <c r="B1109" s="230"/>
      <c r="C1109" s="7"/>
      <c r="D1109" s="7"/>
      <c r="E1109" s="7"/>
      <c r="F1109" s="7"/>
      <c r="G1109" s="7"/>
      <c r="H1109" s="7"/>
      <c r="I1109" s="7"/>
      <c r="J1109" s="7"/>
      <c r="K1109" s="7"/>
      <c r="L1109" s="8"/>
      <c r="M1109" s="7"/>
      <c r="N1109" s="60"/>
      <c r="Z1109" s="7"/>
      <c r="AB1109" s="7"/>
      <c r="AC1109" s="7"/>
      <c r="AD1109" s="7"/>
      <c r="AF1109" s="7"/>
      <c r="AH1109" s="7"/>
      <c r="AJ1109" s="7"/>
      <c r="AK1109" s="7"/>
      <c r="AL1109" s="7"/>
      <c r="AN1109" s="7"/>
      <c r="AO1109" s="7"/>
      <c r="AP1109" s="7"/>
      <c r="AR1109" s="7"/>
      <c r="AT1109" s="7"/>
      <c r="AV1109" s="7"/>
      <c r="AX1109" s="7"/>
      <c r="AZ1109" s="7"/>
      <c r="BB1109" s="7"/>
      <c r="BD1109" s="7"/>
      <c r="BF1109" s="7"/>
      <c r="BH1109" s="7"/>
      <c r="BI1109" s="7"/>
      <c r="BJ1109" s="7"/>
      <c r="BL1109" s="7"/>
      <c r="BN1109" s="7"/>
      <c r="BO1109" s="7"/>
      <c r="BP1109" s="7"/>
      <c r="BQ1109" s="7"/>
      <c r="BR1109" s="7"/>
    </row>
    <row r="1110" spans="1:70" customFormat="1">
      <c r="A1110" s="7"/>
      <c r="B1110" s="230"/>
      <c r="C1110" s="7"/>
      <c r="D1110" s="7"/>
      <c r="E1110" s="7"/>
      <c r="F1110" s="7"/>
      <c r="G1110" s="7"/>
      <c r="H1110" s="7"/>
      <c r="I1110" s="7"/>
      <c r="J1110" s="7"/>
      <c r="K1110" s="7"/>
      <c r="L1110" s="8"/>
      <c r="M1110" s="7"/>
      <c r="N1110" s="60"/>
      <c r="Z1110" s="7"/>
      <c r="AB1110" s="7"/>
      <c r="AC1110" s="7"/>
      <c r="AD1110" s="7"/>
      <c r="AF1110" s="7"/>
      <c r="AH1110" s="7"/>
      <c r="AJ1110" s="7"/>
      <c r="AK1110" s="7"/>
      <c r="AL1110" s="7"/>
      <c r="AN1110" s="7"/>
      <c r="AO1110" s="7"/>
      <c r="AP1110" s="7"/>
      <c r="AR1110" s="7"/>
      <c r="AT1110" s="7"/>
      <c r="AV1110" s="7"/>
      <c r="AX1110" s="7"/>
      <c r="AZ1110" s="7"/>
      <c r="BB1110" s="7"/>
      <c r="BD1110" s="7"/>
      <c r="BF1110" s="7"/>
      <c r="BH1110" s="7"/>
      <c r="BI1110" s="7"/>
      <c r="BJ1110" s="7"/>
      <c r="BL1110" s="7"/>
      <c r="BN1110" s="7"/>
      <c r="BO1110" s="7"/>
      <c r="BP1110" s="7"/>
      <c r="BQ1110" s="7"/>
      <c r="BR1110" s="7"/>
    </row>
    <row r="1111" spans="1:70" customFormat="1">
      <c r="A1111" s="7"/>
      <c r="B1111" s="230"/>
      <c r="C1111" s="7"/>
      <c r="D1111" s="7"/>
      <c r="E1111" s="7"/>
      <c r="F1111" s="7"/>
      <c r="G1111" s="7"/>
      <c r="H1111" s="7"/>
      <c r="I1111" s="7"/>
      <c r="J1111" s="7"/>
      <c r="K1111" s="7"/>
      <c r="L1111" s="8"/>
      <c r="M1111" s="7"/>
      <c r="N1111" s="60"/>
      <c r="Z1111" s="7"/>
      <c r="AB1111" s="7"/>
      <c r="AC1111" s="7"/>
      <c r="AD1111" s="7"/>
      <c r="AF1111" s="7"/>
      <c r="AH1111" s="7"/>
      <c r="AJ1111" s="7"/>
      <c r="AK1111" s="7"/>
      <c r="AL1111" s="7"/>
      <c r="AN1111" s="7"/>
      <c r="AO1111" s="7"/>
      <c r="AP1111" s="7"/>
      <c r="AR1111" s="7"/>
      <c r="AT1111" s="7"/>
      <c r="AV1111" s="7"/>
      <c r="AX1111" s="7"/>
      <c r="AZ1111" s="7"/>
      <c r="BB1111" s="7"/>
      <c r="BD1111" s="7"/>
      <c r="BF1111" s="7"/>
      <c r="BH1111" s="7"/>
      <c r="BI1111" s="7"/>
      <c r="BJ1111" s="7"/>
      <c r="BL1111" s="7"/>
      <c r="BN1111" s="7"/>
      <c r="BO1111" s="7"/>
      <c r="BP1111" s="7"/>
      <c r="BQ1111" s="7"/>
      <c r="BR1111" s="7"/>
    </row>
    <row r="1112" spans="1:70" customFormat="1">
      <c r="A1112" s="7"/>
      <c r="B1112" s="230"/>
      <c r="C1112" s="7"/>
      <c r="D1112" s="7"/>
      <c r="E1112" s="7"/>
      <c r="F1112" s="7"/>
      <c r="G1112" s="7"/>
      <c r="H1112" s="7"/>
      <c r="I1112" s="7"/>
      <c r="J1112" s="7"/>
      <c r="K1112" s="7"/>
      <c r="L1112" s="8"/>
      <c r="M1112" s="7"/>
      <c r="N1112" s="60"/>
      <c r="Z1112" s="7"/>
      <c r="AB1112" s="7"/>
      <c r="AC1112" s="7"/>
      <c r="AD1112" s="7"/>
      <c r="AF1112" s="7"/>
      <c r="AH1112" s="7"/>
      <c r="AJ1112" s="7"/>
      <c r="AK1112" s="7"/>
      <c r="AL1112" s="7"/>
      <c r="AN1112" s="7"/>
      <c r="AO1112" s="7"/>
      <c r="AP1112" s="7"/>
      <c r="AR1112" s="7"/>
      <c r="AT1112" s="7"/>
      <c r="AV1112" s="7"/>
      <c r="AX1112" s="7"/>
      <c r="AZ1112" s="7"/>
      <c r="BB1112" s="7"/>
      <c r="BD1112" s="7"/>
      <c r="BF1112" s="7"/>
      <c r="BH1112" s="7"/>
      <c r="BI1112" s="7"/>
      <c r="BJ1112" s="7"/>
      <c r="BL1112" s="7"/>
      <c r="BN1112" s="7"/>
      <c r="BO1112" s="7"/>
      <c r="BP1112" s="7"/>
      <c r="BQ1112" s="7"/>
      <c r="BR1112" s="7"/>
    </row>
    <row r="1113" spans="1:70" customFormat="1">
      <c r="A1113" s="7"/>
      <c r="B1113" s="230"/>
      <c r="C1113" s="7"/>
      <c r="D1113" s="7"/>
      <c r="E1113" s="7"/>
      <c r="F1113" s="7"/>
      <c r="G1113" s="7"/>
      <c r="H1113" s="7"/>
      <c r="I1113" s="7"/>
      <c r="J1113" s="7"/>
      <c r="K1113" s="7"/>
      <c r="L1113" s="8"/>
      <c r="M1113" s="7"/>
      <c r="N1113" s="60"/>
      <c r="Z1113" s="7"/>
      <c r="AB1113" s="7"/>
      <c r="AC1113" s="7"/>
      <c r="AD1113" s="7"/>
      <c r="AF1113" s="7"/>
      <c r="AH1113" s="7"/>
      <c r="AJ1113" s="7"/>
      <c r="AK1113" s="7"/>
      <c r="AL1113" s="7"/>
      <c r="AN1113" s="7"/>
      <c r="AO1113" s="7"/>
      <c r="AP1113" s="7"/>
      <c r="AR1113" s="7"/>
      <c r="AT1113" s="7"/>
      <c r="AV1113" s="7"/>
      <c r="AX1113" s="7"/>
      <c r="AZ1113" s="7"/>
      <c r="BB1113" s="7"/>
      <c r="BD1113" s="7"/>
      <c r="BF1113" s="7"/>
      <c r="BH1113" s="7"/>
      <c r="BI1113" s="7"/>
      <c r="BJ1113" s="7"/>
      <c r="BL1113" s="7"/>
      <c r="BN1113" s="7"/>
      <c r="BO1113" s="7"/>
      <c r="BP1113" s="7"/>
      <c r="BQ1113" s="7"/>
      <c r="BR1113" s="7"/>
    </row>
    <row r="1114" spans="1:70" customFormat="1">
      <c r="A1114" s="7"/>
      <c r="B1114" s="230"/>
      <c r="C1114" s="7"/>
      <c r="D1114" s="7"/>
      <c r="E1114" s="7"/>
      <c r="F1114" s="7"/>
      <c r="G1114" s="7"/>
      <c r="H1114" s="7"/>
      <c r="I1114" s="7"/>
      <c r="J1114" s="7"/>
      <c r="K1114" s="7"/>
      <c r="L1114" s="8"/>
      <c r="M1114" s="7"/>
      <c r="N1114" s="60"/>
      <c r="Z1114" s="7"/>
      <c r="AB1114" s="7"/>
      <c r="AC1114" s="7"/>
      <c r="AD1114" s="7"/>
      <c r="AF1114" s="7"/>
      <c r="AH1114" s="7"/>
      <c r="AJ1114" s="7"/>
      <c r="AK1114" s="7"/>
      <c r="AL1114" s="7"/>
      <c r="AN1114" s="7"/>
      <c r="AO1114" s="7"/>
      <c r="AP1114" s="7"/>
      <c r="AR1114" s="7"/>
      <c r="AT1114" s="7"/>
      <c r="AV1114" s="7"/>
      <c r="AX1114" s="7"/>
      <c r="AZ1114" s="7"/>
      <c r="BB1114" s="7"/>
      <c r="BD1114" s="7"/>
      <c r="BF1114" s="7"/>
      <c r="BH1114" s="7"/>
      <c r="BI1114" s="7"/>
      <c r="BJ1114" s="7"/>
      <c r="BL1114" s="7"/>
      <c r="BN1114" s="7"/>
      <c r="BO1114" s="7"/>
      <c r="BP1114" s="7"/>
      <c r="BQ1114" s="7"/>
      <c r="BR1114" s="7"/>
    </row>
    <row r="1115" spans="1:70" customFormat="1">
      <c r="A1115" s="7"/>
      <c r="B1115" s="230"/>
      <c r="C1115" s="7"/>
      <c r="D1115" s="7"/>
      <c r="E1115" s="7"/>
      <c r="F1115" s="7"/>
      <c r="G1115" s="7"/>
      <c r="H1115" s="7"/>
      <c r="I1115" s="7"/>
      <c r="J1115" s="7"/>
      <c r="K1115" s="7"/>
      <c r="L1115" s="8"/>
      <c r="M1115" s="7"/>
      <c r="N1115" s="60"/>
      <c r="Z1115" s="7"/>
      <c r="AB1115" s="7"/>
      <c r="AC1115" s="7"/>
      <c r="AD1115" s="7"/>
      <c r="AF1115" s="7"/>
      <c r="AH1115" s="7"/>
      <c r="AJ1115" s="7"/>
      <c r="AK1115" s="7"/>
      <c r="AL1115" s="7"/>
      <c r="AN1115" s="7"/>
      <c r="AO1115" s="7"/>
      <c r="AP1115" s="7"/>
      <c r="AR1115" s="7"/>
      <c r="AT1115" s="7"/>
      <c r="AV1115" s="7"/>
      <c r="AX1115" s="7"/>
      <c r="AZ1115" s="7"/>
      <c r="BB1115" s="7"/>
      <c r="BD1115" s="7"/>
      <c r="BF1115" s="7"/>
      <c r="BH1115" s="7"/>
      <c r="BI1115" s="7"/>
      <c r="BJ1115" s="7"/>
      <c r="BL1115" s="7"/>
      <c r="BN1115" s="7"/>
      <c r="BO1115" s="7"/>
      <c r="BP1115" s="7"/>
      <c r="BQ1115" s="7"/>
      <c r="BR1115" s="7"/>
    </row>
    <row r="1116" spans="1:70" customFormat="1">
      <c r="A1116" s="7"/>
      <c r="B1116" s="230"/>
      <c r="C1116" s="7"/>
      <c r="D1116" s="7"/>
      <c r="E1116" s="7"/>
      <c r="F1116" s="7"/>
      <c r="G1116" s="7"/>
      <c r="H1116" s="7"/>
      <c r="I1116" s="7"/>
      <c r="J1116" s="7"/>
      <c r="K1116" s="7"/>
      <c r="L1116" s="8"/>
      <c r="M1116" s="7"/>
      <c r="N1116" s="60"/>
      <c r="Z1116" s="7"/>
      <c r="AB1116" s="7"/>
      <c r="AC1116" s="7"/>
      <c r="AD1116" s="7"/>
      <c r="AF1116" s="7"/>
      <c r="AH1116" s="7"/>
      <c r="AJ1116" s="7"/>
      <c r="AK1116" s="7"/>
      <c r="AL1116" s="7"/>
      <c r="AN1116" s="7"/>
      <c r="AO1116" s="7"/>
      <c r="AP1116" s="7"/>
      <c r="AR1116" s="7"/>
      <c r="AT1116" s="7"/>
      <c r="AV1116" s="7"/>
      <c r="AX1116" s="7"/>
      <c r="AZ1116" s="7"/>
      <c r="BB1116" s="7"/>
      <c r="BD1116" s="7"/>
      <c r="BF1116" s="7"/>
      <c r="BH1116" s="7"/>
      <c r="BI1116" s="7"/>
      <c r="BJ1116" s="7"/>
      <c r="BL1116" s="7"/>
      <c r="BN1116" s="7"/>
      <c r="BO1116" s="7"/>
      <c r="BP1116" s="7"/>
      <c r="BQ1116" s="7"/>
      <c r="BR1116" s="7"/>
    </row>
    <row r="1117" spans="1:70" customFormat="1">
      <c r="A1117" s="7"/>
      <c r="B1117" s="230"/>
      <c r="C1117" s="7"/>
      <c r="D1117" s="7"/>
      <c r="E1117" s="7"/>
      <c r="F1117" s="7"/>
      <c r="G1117" s="7"/>
      <c r="H1117" s="7"/>
      <c r="I1117" s="7"/>
      <c r="J1117" s="7"/>
      <c r="K1117" s="7"/>
      <c r="L1117" s="8"/>
      <c r="M1117" s="7"/>
      <c r="N1117" s="60"/>
      <c r="Z1117" s="7"/>
      <c r="AB1117" s="7"/>
      <c r="AC1117" s="7"/>
      <c r="AD1117" s="7"/>
      <c r="AF1117" s="7"/>
      <c r="AH1117" s="7"/>
      <c r="AJ1117" s="7"/>
      <c r="AK1117" s="7"/>
      <c r="AL1117" s="7"/>
      <c r="AN1117" s="7"/>
      <c r="AO1117" s="7"/>
      <c r="AP1117" s="7"/>
      <c r="AR1117" s="7"/>
      <c r="AT1117" s="7"/>
      <c r="AV1117" s="7"/>
      <c r="AX1117" s="7"/>
      <c r="AZ1117" s="7"/>
      <c r="BB1117" s="7"/>
      <c r="BD1117" s="7"/>
      <c r="BF1117" s="7"/>
      <c r="BH1117" s="7"/>
      <c r="BI1117" s="7"/>
      <c r="BJ1117" s="7"/>
      <c r="BL1117" s="7"/>
      <c r="BN1117" s="7"/>
      <c r="BO1117" s="7"/>
      <c r="BP1117" s="7"/>
      <c r="BQ1117" s="7"/>
      <c r="BR1117" s="7"/>
    </row>
    <row r="1118" spans="1:70" customFormat="1">
      <c r="A1118" s="7"/>
      <c r="B1118" s="230"/>
      <c r="C1118" s="7"/>
      <c r="D1118" s="7"/>
      <c r="E1118" s="7"/>
      <c r="F1118" s="7"/>
      <c r="G1118" s="7"/>
      <c r="H1118" s="7"/>
      <c r="I1118" s="7"/>
      <c r="J1118" s="7"/>
      <c r="K1118" s="7"/>
      <c r="L1118" s="8"/>
      <c r="M1118" s="7"/>
      <c r="N1118" s="60"/>
      <c r="Z1118" s="7"/>
      <c r="AB1118" s="7"/>
      <c r="AC1118" s="7"/>
      <c r="AD1118" s="7"/>
      <c r="AF1118" s="7"/>
      <c r="AH1118" s="7"/>
      <c r="AJ1118" s="7"/>
      <c r="AK1118" s="7"/>
      <c r="AL1118" s="7"/>
      <c r="AN1118" s="7"/>
      <c r="AO1118" s="7"/>
      <c r="AP1118" s="7"/>
      <c r="AR1118" s="7"/>
      <c r="AT1118" s="7"/>
      <c r="AV1118" s="7"/>
      <c r="AX1118" s="7"/>
      <c r="AZ1118" s="7"/>
      <c r="BB1118" s="7"/>
      <c r="BD1118" s="7"/>
      <c r="BF1118" s="7"/>
      <c r="BH1118" s="7"/>
      <c r="BI1118" s="7"/>
      <c r="BJ1118" s="7"/>
      <c r="BL1118" s="7"/>
      <c r="BN1118" s="7"/>
      <c r="BO1118" s="7"/>
      <c r="BP1118" s="7"/>
      <c r="BQ1118" s="7"/>
      <c r="BR1118" s="7"/>
    </row>
    <row r="1119" spans="1:70" customFormat="1">
      <c r="A1119" s="7"/>
      <c r="B1119" s="230"/>
      <c r="C1119" s="7"/>
      <c r="D1119" s="7"/>
      <c r="E1119" s="7"/>
      <c r="F1119" s="7"/>
      <c r="G1119" s="7"/>
      <c r="H1119" s="7"/>
      <c r="I1119" s="7"/>
      <c r="J1119" s="7"/>
      <c r="K1119" s="7"/>
      <c r="L1119" s="8"/>
      <c r="M1119" s="7"/>
      <c r="N1119" s="60"/>
      <c r="Z1119" s="7"/>
      <c r="AB1119" s="7"/>
      <c r="AC1119" s="7"/>
      <c r="AD1119" s="7"/>
      <c r="AF1119" s="7"/>
      <c r="AH1119" s="7"/>
      <c r="AJ1119" s="7"/>
      <c r="AK1119" s="7"/>
      <c r="AL1119" s="7"/>
      <c r="AN1119" s="7"/>
      <c r="AO1119" s="7"/>
      <c r="AP1119" s="7"/>
      <c r="AR1119" s="7"/>
      <c r="AT1119" s="7"/>
      <c r="AV1119" s="7"/>
      <c r="AX1119" s="7"/>
      <c r="AZ1119" s="7"/>
      <c r="BB1119" s="7"/>
      <c r="BD1119" s="7"/>
      <c r="BF1119" s="7"/>
      <c r="BH1119" s="7"/>
      <c r="BI1119" s="7"/>
      <c r="BJ1119" s="7"/>
      <c r="BL1119" s="7"/>
      <c r="BN1119" s="7"/>
      <c r="BO1119" s="7"/>
      <c r="BP1119" s="7"/>
      <c r="BQ1119" s="7"/>
      <c r="BR1119" s="7"/>
    </row>
    <row r="1120" spans="1:70" customFormat="1">
      <c r="A1120" s="7"/>
      <c r="B1120" s="230"/>
      <c r="C1120" s="7"/>
      <c r="D1120" s="7"/>
      <c r="E1120" s="7"/>
      <c r="F1120" s="7"/>
      <c r="G1120" s="7"/>
      <c r="H1120" s="7"/>
      <c r="I1120" s="7"/>
      <c r="J1120" s="7"/>
      <c r="K1120" s="7"/>
      <c r="L1120" s="8"/>
      <c r="M1120" s="7"/>
      <c r="N1120" s="60"/>
      <c r="Z1120" s="7"/>
      <c r="AB1120" s="7"/>
      <c r="AC1120" s="7"/>
      <c r="AD1120" s="7"/>
      <c r="AF1120" s="7"/>
      <c r="AH1120" s="7"/>
      <c r="AJ1120" s="7"/>
      <c r="AK1120" s="7"/>
      <c r="AL1120" s="7"/>
      <c r="AN1120" s="7"/>
      <c r="AO1120" s="7"/>
      <c r="AP1120" s="7"/>
      <c r="AR1120" s="7"/>
      <c r="AT1120" s="7"/>
      <c r="AV1120" s="7"/>
      <c r="AX1120" s="7"/>
      <c r="AZ1120" s="7"/>
      <c r="BB1120" s="7"/>
      <c r="BD1120" s="7"/>
      <c r="BF1120" s="7"/>
      <c r="BH1120" s="7"/>
      <c r="BI1120" s="7"/>
      <c r="BJ1120" s="7"/>
      <c r="BL1120" s="7"/>
      <c r="BN1120" s="7"/>
      <c r="BO1120" s="7"/>
      <c r="BP1120" s="7"/>
      <c r="BQ1120" s="7"/>
      <c r="BR1120" s="7"/>
    </row>
    <row r="1121" spans="1:70" customFormat="1">
      <c r="A1121" s="7"/>
      <c r="B1121" s="230"/>
      <c r="C1121" s="7"/>
      <c r="D1121" s="7"/>
      <c r="E1121" s="7"/>
      <c r="F1121" s="7"/>
      <c r="G1121" s="7"/>
      <c r="H1121" s="7"/>
      <c r="I1121" s="7"/>
      <c r="J1121" s="7"/>
      <c r="K1121" s="7"/>
      <c r="L1121" s="8"/>
      <c r="M1121" s="7"/>
      <c r="N1121" s="60"/>
      <c r="Z1121" s="7"/>
      <c r="AB1121" s="7"/>
      <c r="AC1121" s="7"/>
      <c r="AD1121" s="7"/>
      <c r="AF1121" s="7"/>
      <c r="AH1121" s="7"/>
      <c r="AJ1121" s="7"/>
      <c r="AK1121" s="7"/>
      <c r="AL1121" s="7"/>
      <c r="AN1121" s="7"/>
      <c r="AO1121" s="7"/>
      <c r="AP1121" s="7"/>
      <c r="AR1121" s="7"/>
      <c r="AT1121" s="7"/>
      <c r="AV1121" s="7"/>
      <c r="AX1121" s="7"/>
      <c r="AZ1121" s="7"/>
      <c r="BB1121" s="7"/>
      <c r="BD1121" s="7"/>
      <c r="BF1121" s="7"/>
      <c r="BH1121" s="7"/>
      <c r="BI1121" s="7"/>
      <c r="BJ1121" s="7"/>
      <c r="BL1121" s="7"/>
      <c r="BN1121" s="7"/>
      <c r="BO1121" s="7"/>
      <c r="BP1121" s="7"/>
      <c r="BQ1121" s="7"/>
      <c r="BR1121" s="7"/>
    </row>
    <row r="1122" spans="1:70" customFormat="1">
      <c r="A1122" s="7"/>
      <c r="B1122" s="230"/>
      <c r="C1122" s="7"/>
      <c r="D1122" s="7"/>
      <c r="E1122" s="7"/>
      <c r="F1122" s="7"/>
      <c r="G1122" s="7"/>
      <c r="H1122" s="7"/>
      <c r="I1122" s="7"/>
      <c r="J1122" s="7"/>
      <c r="K1122" s="7"/>
      <c r="L1122" s="8"/>
      <c r="M1122" s="7"/>
      <c r="N1122" s="60"/>
      <c r="Z1122" s="7"/>
      <c r="AB1122" s="7"/>
      <c r="AC1122" s="7"/>
      <c r="AD1122" s="7"/>
      <c r="AF1122" s="7"/>
      <c r="AH1122" s="7"/>
      <c r="AJ1122" s="7"/>
      <c r="AK1122" s="7"/>
      <c r="AL1122" s="7"/>
      <c r="AN1122" s="7"/>
      <c r="AO1122" s="7"/>
      <c r="AP1122" s="7"/>
      <c r="AR1122" s="7"/>
      <c r="AT1122" s="7"/>
      <c r="AV1122" s="7"/>
      <c r="AX1122" s="7"/>
      <c r="AZ1122" s="7"/>
      <c r="BB1122" s="7"/>
      <c r="BD1122" s="7"/>
      <c r="BF1122" s="7"/>
      <c r="BH1122" s="7"/>
      <c r="BI1122" s="7"/>
      <c r="BJ1122" s="7"/>
      <c r="BL1122" s="7"/>
      <c r="BN1122" s="7"/>
      <c r="BO1122" s="7"/>
      <c r="BP1122" s="7"/>
      <c r="BQ1122" s="7"/>
      <c r="BR1122" s="7"/>
    </row>
    <row r="1123" spans="1:70" customFormat="1">
      <c r="A1123" s="7"/>
      <c r="B1123" s="230"/>
      <c r="C1123" s="7"/>
      <c r="D1123" s="7"/>
      <c r="E1123" s="7"/>
      <c r="F1123" s="7"/>
      <c r="G1123" s="7"/>
      <c r="H1123" s="7"/>
      <c r="I1123" s="7"/>
      <c r="J1123" s="7"/>
      <c r="K1123" s="7"/>
      <c r="L1123" s="8"/>
      <c r="M1123" s="7"/>
      <c r="N1123" s="60"/>
      <c r="Z1123" s="7"/>
      <c r="AB1123" s="7"/>
      <c r="AC1123" s="7"/>
      <c r="AD1123" s="7"/>
      <c r="AF1123" s="7"/>
      <c r="AH1123" s="7"/>
      <c r="AJ1123" s="7"/>
      <c r="AK1123" s="7"/>
      <c r="AL1123" s="7"/>
      <c r="AN1123" s="7"/>
      <c r="AO1123" s="7"/>
      <c r="AP1123" s="7"/>
      <c r="AR1123" s="7"/>
      <c r="AT1123" s="7"/>
      <c r="AV1123" s="7"/>
      <c r="AX1123" s="7"/>
      <c r="AZ1123" s="7"/>
      <c r="BB1123" s="7"/>
      <c r="BD1123" s="7"/>
      <c r="BF1123" s="7"/>
      <c r="BH1123" s="7"/>
      <c r="BI1123" s="7"/>
      <c r="BJ1123" s="7"/>
      <c r="BL1123" s="7"/>
      <c r="BN1123" s="7"/>
      <c r="BO1123" s="7"/>
      <c r="BP1123" s="7"/>
      <c r="BQ1123" s="7"/>
      <c r="BR1123" s="7"/>
    </row>
    <row r="1124" spans="1:70" customFormat="1">
      <c r="A1124" s="7"/>
      <c r="B1124" s="230"/>
      <c r="C1124" s="7"/>
      <c r="D1124" s="7"/>
      <c r="E1124" s="7"/>
      <c r="F1124" s="7"/>
      <c r="G1124" s="7"/>
      <c r="H1124" s="7"/>
      <c r="I1124" s="7"/>
      <c r="J1124" s="7"/>
      <c r="K1124" s="7"/>
      <c r="L1124" s="8"/>
      <c r="M1124" s="7"/>
      <c r="N1124" s="60"/>
      <c r="Z1124" s="7"/>
      <c r="AB1124" s="7"/>
      <c r="AC1124" s="7"/>
      <c r="AD1124" s="7"/>
      <c r="AF1124" s="7"/>
      <c r="AH1124" s="7"/>
      <c r="AJ1124" s="7"/>
      <c r="AK1124" s="7"/>
      <c r="AL1124" s="7"/>
      <c r="AN1124" s="7"/>
      <c r="AO1124" s="7"/>
      <c r="AP1124" s="7"/>
      <c r="AR1124" s="7"/>
      <c r="AT1124" s="7"/>
      <c r="AV1124" s="7"/>
      <c r="AX1124" s="7"/>
      <c r="AZ1124" s="7"/>
      <c r="BB1124" s="7"/>
      <c r="BD1124" s="7"/>
      <c r="BF1124" s="7"/>
      <c r="BH1124" s="7"/>
      <c r="BI1124" s="7"/>
      <c r="BJ1124" s="7"/>
      <c r="BL1124" s="7"/>
      <c r="BN1124" s="7"/>
      <c r="BO1124" s="7"/>
      <c r="BP1124" s="7"/>
      <c r="BQ1124" s="7"/>
      <c r="BR1124" s="7"/>
    </row>
    <row r="1125" spans="1:70" customFormat="1">
      <c r="A1125" s="7"/>
      <c r="B1125" s="230"/>
      <c r="C1125" s="7"/>
      <c r="D1125" s="7"/>
      <c r="E1125" s="7"/>
      <c r="F1125" s="7"/>
      <c r="G1125" s="7"/>
      <c r="H1125" s="7"/>
      <c r="I1125" s="7"/>
      <c r="J1125" s="7"/>
      <c r="K1125" s="7"/>
      <c r="L1125" s="8"/>
      <c r="M1125" s="7"/>
      <c r="N1125" s="60"/>
      <c r="Z1125" s="7"/>
      <c r="AB1125" s="7"/>
      <c r="AC1125" s="7"/>
      <c r="AD1125" s="7"/>
      <c r="AF1125" s="7"/>
      <c r="AH1125" s="7"/>
      <c r="AJ1125" s="7"/>
      <c r="AK1125" s="7"/>
      <c r="AL1125" s="7"/>
      <c r="AN1125" s="7"/>
      <c r="AO1125" s="7"/>
      <c r="AP1125" s="7"/>
      <c r="AR1125" s="7"/>
      <c r="AT1125" s="7"/>
      <c r="AV1125" s="7"/>
      <c r="AX1125" s="7"/>
      <c r="AZ1125" s="7"/>
      <c r="BB1125" s="7"/>
      <c r="BD1125" s="7"/>
      <c r="BF1125" s="7"/>
      <c r="BH1125" s="7"/>
      <c r="BI1125" s="7"/>
      <c r="BJ1125" s="7"/>
      <c r="BL1125" s="7"/>
      <c r="BN1125" s="7"/>
      <c r="BO1125" s="7"/>
      <c r="BP1125" s="7"/>
      <c r="BQ1125" s="7"/>
      <c r="BR1125" s="7"/>
    </row>
    <row r="1126" spans="1:70" customFormat="1">
      <c r="A1126" s="7"/>
      <c r="B1126" s="230"/>
      <c r="C1126" s="7"/>
      <c r="D1126" s="7"/>
      <c r="E1126" s="7"/>
      <c r="F1126" s="7"/>
      <c r="G1126" s="7"/>
      <c r="H1126" s="7"/>
      <c r="I1126" s="7"/>
      <c r="J1126" s="7"/>
      <c r="K1126" s="7"/>
      <c r="L1126" s="8"/>
      <c r="M1126" s="7"/>
      <c r="N1126" s="60"/>
      <c r="Z1126" s="7"/>
      <c r="AB1126" s="7"/>
      <c r="AC1126" s="7"/>
      <c r="AD1126" s="7"/>
      <c r="AF1126" s="7"/>
      <c r="AH1126" s="7"/>
      <c r="AJ1126" s="7"/>
      <c r="AK1126" s="7"/>
      <c r="AL1126" s="7"/>
      <c r="AN1126" s="7"/>
      <c r="AO1126" s="7"/>
      <c r="AP1126" s="7"/>
      <c r="AR1126" s="7"/>
      <c r="AT1126" s="7"/>
      <c r="AV1126" s="7"/>
      <c r="AX1126" s="7"/>
      <c r="AZ1126" s="7"/>
      <c r="BB1126" s="7"/>
      <c r="BD1126" s="7"/>
      <c r="BF1126" s="7"/>
      <c r="BH1126" s="7"/>
      <c r="BI1126" s="7"/>
      <c r="BJ1126" s="7"/>
      <c r="BL1126" s="7"/>
      <c r="BN1126" s="7"/>
      <c r="BO1126" s="7"/>
      <c r="BP1126" s="7"/>
      <c r="BQ1126" s="7"/>
      <c r="BR1126" s="7"/>
    </row>
    <row r="1127" spans="1:70" customFormat="1">
      <c r="A1127" s="7"/>
      <c r="B1127" s="230"/>
      <c r="C1127" s="7"/>
      <c r="D1127" s="7"/>
      <c r="E1127" s="7"/>
      <c r="F1127" s="7"/>
      <c r="G1127" s="7"/>
      <c r="H1127" s="7"/>
      <c r="I1127" s="7"/>
      <c r="J1127" s="7"/>
      <c r="K1127" s="7"/>
      <c r="L1127" s="8"/>
      <c r="M1127" s="7"/>
      <c r="N1127" s="60"/>
      <c r="Z1127" s="7"/>
      <c r="AB1127" s="7"/>
      <c r="AC1127" s="7"/>
      <c r="AD1127" s="7"/>
      <c r="AF1127" s="7"/>
      <c r="AH1127" s="7"/>
      <c r="AJ1127" s="7"/>
      <c r="AK1127" s="7"/>
      <c r="AL1127" s="7"/>
      <c r="AN1127" s="7"/>
      <c r="AO1127" s="7"/>
      <c r="AP1127" s="7"/>
      <c r="AR1127" s="7"/>
      <c r="AT1127" s="7"/>
      <c r="AV1127" s="7"/>
      <c r="AX1127" s="7"/>
      <c r="AZ1127" s="7"/>
      <c r="BB1127" s="7"/>
      <c r="BD1127" s="7"/>
      <c r="BF1127" s="7"/>
      <c r="BH1127" s="7"/>
      <c r="BI1127" s="7"/>
      <c r="BJ1127" s="7"/>
      <c r="BL1127" s="7"/>
      <c r="BN1127" s="7"/>
      <c r="BO1127" s="7"/>
      <c r="BP1127" s="7"/>
      <c r="BQ1127" s="7"/>
      <c r="BR1127" s="7"/>
    </row>
    <row r="1128" spans="1:70" customFormat="1">
      <c r="A1128" s="7"/>
      <c r="B1128" s="230"/>
      <c r="C1128" s="7"/>
      <c r="D1128" s="7"/>
      <c r="E1128" s="7"/>
      <c r="F1128" s="7"/>
      <c r="G1128" s="7"/>
      <c r="H1128" s="7"/>
      <c r="I1128" s="7"/>
      <c r="J1128" s="7"/>
      <c r="K1128" s="7"/>
      <c r="L1128" s="8"/>
      <c r="M1128" s="7"/>
      <c r="N1128" s="60"/>
      <c r="Z1128" s="7"/>
      <c r="AB1128" s="7"/>
      <c r="AC1128" s="7"/>
      <c r="AD1128" s="7"/>
      <c r="AF1128" s="7"/>
      <c r="AH1128" s="7"/>
      <c r="AJ1128" s="7"/>
      <c r="AK1128" s="7"/>
      <c r="AL1128" s="7"/>
      <c r="AN1128" s="7"/>
      <c r="AO1128" s="7"/>
      <c r="AP1128" s="7"/>
      <c r="AR1128" s="7"/>
      <c r="AT1128" s="7"/>
      <c r="AV1128" s="7"/>
      <c r="AX1128" s="7"/>
      <c r="AZ1128" s="7"/>
      <c r="BB1128" s="7"/>
      <c r="BD1128" s="7"/>
      <c r="BF1128" s="7"/>
      <c r="BH1128" s="7"/>
      <c r="BI1128" s="7"/>
      <c r="BJ1128" s="7"/>
      <c r="BL1128" s="7"/>
      <c r="BN1128" s="7"/>
      <c r="BO1128" s="7"/>
      <c r="BP1128" s="7"/>
      <c r="BQ1128" s="7"/>
      <c r="BR1128" s="7"/>
    </row>
    <row r="1129" spans="1:70" customFormat="1">
      <c r="A1129" s="7"/>
      <c r="B1129" s="230"/>
      <c r="C1129" s="7"/>
      <c r="D1129" s="7"/>
      <c r="E1129" s="7"/>
      <c r="F1129" s="7"/>
      <c r="G1129" s="7"/>
      <c r="H1129" s="7"/>
      <c r="I1129" s="7"/>
      <c r="J1129" s="7"/>
      <c r="K1129" s="7"/>
      <c r="L1129" s="8"/>
      <c r="M1129" s="7"/>
      <c r="N1129" s="60"/>
      <c r="Z1129" s="7"/>
      <c r="AB1129" s="7"/>
      <c r="AC1129" s="7"/>
      <c r="AD1129" s="7"/>
      <c r="AF1129" s="7"/>
      <c r="AH1129" s="7"/>
      <c r="AJ1129" s="7"/>
      <c r="AK1129" s="7"/>
      <c r="AL1129" s="7"/>
      <c r="AN1129" s="7"/>
      <c r="AO1129" s="7"/>
      <c r="AP1129" s="7"/>
      <c r="AR1129" s="7"/>
      <c r="AT1129" s="7"/>
      <c r="AV1129" s="7"/>
      <c r="AX1129" s="7"/>
      <c r="AZ1129" s="7"/>
      <c r="BB1129" s="7"/>
      <c r="BD1129" s="7"/>
      <c r="BF1129" s="7"/>
      <c r="BH1129" s="7"/>
      <c r="BI1129" s="7"/>
      <c r="BJ1129" s="7"/>
      <c r="BL1129" s="7"/>
      <c r="BN1129" s="7"/>
      <c r="BO1129" s="7"/>
      <c r="BP1129" s="7"/>
      <c r="BQ1129" s="7"/>
      <c r="BR1129" s="7"/>
    </row>
    <row r="1130" spans="1:70" customFormat="1">
      <c r="A1130" s="7"/>
      <c r="B1130" s="230"/>
      <c r="C1130" s="7"/>
      <c r="D1130" s="7"/>
      <c r="E1130" s="7"/>
      <c r="F1130" s="7"/>
      <c r="G1130" s="7"/>
      <c r="H1130" s="7"/>
      <c r="I1130" s="7"/>
      <c r="J1130" s="7"/>
      <c r="K1130" s="7"/>
      <c r="L1130" s="8"/>
      <c r="M1130" s="7"/>
      <c r="N1130" s="60"/>
      <c r="Z1130" s="7"/>
      <c r="AB1130" s="7"/>
      <c r="AC1130" s="7"/>
      <c r="AD1130" s="7"/>
      <c r="AF1130" s="7"/>
      <c r="AH1130" s="7"/>
      <c r="AJ1130" s="7"/>
      <c r="AK1130" s="7"/>
      <c r="AL1130" s="7"/>
      <c r="AN1130" s="7"/>
      <c r="AO1130" s="7"/>
      <c r="AP1130" s="7"/>
      <c r="AR1130" s="7"/>
      <c r="AT1130" s="7"/>
      <c r="AV1130" s="7"/>
      <c r="AX1130" s="7"/>
      <c r="AZ1130" s="7"/>
      <c r="BB1130" s="7"/>
      <c r="BD1130" s="7"/>
      <c r="BF1130" s="7"/>
      <c r="BH1130" s="7"/>
      <c r="BI1130" s="7"/>
      <c r="BJ1130" s="7"/>
      <c r="BL1130" s="7"/>
      <c r="BN1130" s="7"/>
      <c r="BO1130" s="7"/>
      <c r="BP1130" s="7"/>
      <c r="BQ1130" s="7"/>
      <c r="BR1130" s="7"/>
    </row>
    <row r="1131" spans="1:70" customFormat="1">
      <c r="A1131" s="7"/>
      <c r="B1131" s="230"/>
      <c r="C1131" s="7"/>
      <c r="D1131" s="7"/>
      <c r="E1131" s="7"/>
      <c r="F1131" s="7"/>
      <c r="G1131" s="7"/>
      <c r="H1131" s="7"/>
      <c r="I1131" s="7"/>
      <c r="J1131" s="7"/>
      <c r="K1131" s="7"/>
      <c r="L1131" s="8"/>
      <c r="M1131" s="7"/>
      <c r="N1131" s="60"/>
      <c r="Z1131" s="7"/>
      <c r="AB1131" s="7"/>
      <c r="AC1131" s="7"/>
      <c r="AD1131" s="7"/>
      <c r="AF1131" s="7"/>
      <c r="AH1131" s="7"/>
      <c r="AJ1131" s="7"/>
      <c r="AK1131" s="7"/>
      <c r="AL1131" s="7"/>
      <c r="AN1131" s="7"/>
      <c r="AO1131" s="7"/>
      <c r="AP1131" s="7"/>
      <c r="AR1131" s="7"/>
      <c r="AT1131" s="7"/>
      <c r="AV1131" s="7"/>
      <c r="AX1131" s="7"/>
      <c r="AZ1131" s="7"/>
      <c r="BB1131" s="7"/>
      <c r="BD1131" s="7"/>
      <c r="BF1131" s="7"/>
      <c r="BH1131" s="7"/>
      <c r="BI1131" s="7"/>
      <c r="BJ1131" s="7"/>
      <c r="BL1131" s="7"/>
      <c r="BN1131" s="7"/>
      <c r="BO1131" s="7"/>
      <c r="BP1131" s="7"/>
      <c r="BQ1131" s="7"/>
      <c r="BR1131" s="7"/>
    </row>
    <row r="1132" spans="1:70" customFormat="1">
      <c r="A1132" s="7"/>
      <c r="B1132" s="230"/>
      <c r="C1132" s="7"/>
      <c r="D1132" s="7"/>
      <c r="E1132" s="7"/>
      <c r="F1132" s="7"/>
      <c r="G1132" s="7"/>
      <c r="H1132" s="7"/>
      <c r="I1132" s="7"/>
      <c r="J1132" s="7"/>
      <c r="K1132" s="7"/>
      <c r="L1132" s="8"/>
      <c r="M1132" s="7"/>
      <c r="N1132" s="60"/>
      <c r="Z1132" s="7"/>
      <c r="AB1132" s="7"/>
      <c r="AC1132" s="7"/>
      <c r="AD1132" s="7"/>
      <c r="AF1132" s="7"/>
      <c r="AH1132" s="7"/>
      <c r="AJ1132" s="7"/>
      <c r="AK1132" s="7"/>
      <c r="AL1132" s="7"/>
      <c r="AN1132" s="7"/>
      <c r="AO1132" s="7"/>
      <c r="AP1132" s="7"/>
      <c r="AR1132" s="7"/>
      <c r="AT1132" s="7"/>
      <c r="AV1132" s="7"/>
      <c r="AX1132" s="7"/>
      <c r="AZ1132" s="7"/>
      <c r="BB1132" s="7"/>
      <c r="BD1132" s="7"/>
      <c r="BF1132" s="7"/>
      <c r="BH1132" s="7"/>
      <c r="BI1132" s="7"/>
      <c r="BJ1132" s="7"/>
      <c r="BL1132" s="7"/>
      <c r="BN1132" s="7"/>
      <c r="BO1132" s="7"/>
      <c r="BP1132" s="7"/>
      <c r="BQ1132" s="7"/>
      <c r="BR1132" s="7"/>
    </row>
    <row r="1133" spans="1:70" customFormat="1">
      <c r="A1133" s="7"/>
      <c r="B1133" s="230"/>
      <c r="C1133" s="7"/>
      <c r="D1133" s="7"/>
      <c r="E1133" s="7"/>
      <c r="F1133" s="7"/>
      <c r="G1133" s="7"/>
      <c r="H1133" s="7"/>
      <c r="I1133" s="7"/>
      <c r="J1133" s="7"/>
      <c r="K1133" s="7"/>
      <c r="L1133" s="8"/>
      <c r="M1133" s="7"/>
      <c r="N1133" s="60"/>
      <c r="Z1133" s="7"/>
      <c r="AB1133" s="7"/>
      <c r="AC1133" s="7"/>
      <c r="AD1133" s="7"/>
      <c r="AF1133" s="7"/>
      <c r="AH1133" s="7"/>
      <c r="AJ1133" s="7"/>
      <c r="AK1133" s="7"/>
      <c r="AL1133" s="7"/>
      <c r="AN1133" s="7"/>
      <c r="AO1133" s="7"/>
      <c r="AP1133" s="7"/>
      <c r="AR1133" s="7"/>
      <c r="AT1133" s="7"/>
      <c r="AV1133" s="7"/>
      <c r="AX1133" s="7"/>
      <c r="AZ1133" s="7"/>
      <c r="BB1133" s="7"/>
      <c r="BD1133" s="7"/>
      <c r="BF1133" s="7"/>
      <c r="BH1133" s="7"/>
      <c r="BI1133" s="7"/>
      <c r="BJ1133" s="7"/>
      <c r="BL1133" s="7"/>
      <c r="BN1133" s="7"/>
      <c r="BO1133" s="7"/>
      <c r="BP1133" s="7"/>
      <c r="BQ1133" s="7"/>
      <c r="BR1133" s="7"/>
    </row>
    <row r="1134" spans="1:70" customFormat="1">
      <c r="A1134" s="7"/>
      <c r="B1134" s="230"/>
      <c r="C1134" s="7"/>
      <c r="D1134" s="7"/>
      <c r="E1134" s="7"/>
      <c r="F1134" s="7"/>
      <c r="G1134" s="7"/>
      <c r="H1134" s="7"/>
      <c r="I1134" s="7"/>
      <c r="J1134" s="7"/>
      <c r="K1134" s="7"/>
      <c r="L1134" s="8"/>
      <c r="M1134" s="7"/>
      <c r="N1134" s="60"/>
      <c r="Z1134" s="7"/>
      <c r="AB1134" s="7"/>
      <c r="AC1134" s="7"/>
      <c r="AD1134" s="7"/>
      <c r="AF1134" s="7"/>
      <c r="AH1134" s="7"/>
      <c r="AJ1134" s="7"/>
      <c r="AK1134" s="7"/>
      <c r="AL1134" s="7"/>
      <c r="AN1134" s="7"/>
      <c r="AO1134" s="7"/>
      <c r="AP1134" s="7"/>
      <c r="AR1134" s="7"/>
      <c r="AT1134" s="7"/>
      <c r="AV1134" s="7"/>
      <c r="AX1134" s="7"/>
      <c r="AZ1134" s="7"/>
      <c r="BB1134" s="7"/>
      <c r="BD1134" s="7"/>
      <c r="BF1134" s="7"/>
      <c r="BH1134" s="7"/>
      <c r="BI1134" s="7"/>
      <c r="BJ1134" s="7"/>
      <c r="BL1134" s="7"/>
      <c r="BN1134" s="7"/>
      <c r="BO1134" s="7"/>
      <c r="BP1134" s="7"/>
      <c r="BQ1134" s="7"/>
      <c r="BR1134" s="7"/>
    </row>
    <row r="1135" spans="1:70" customFormat="1">
      <c r="A1135" s="7"/>
      <c r="B1135" s="230"/>
      <c r="C1135" s="7"/>
      <c r="D1135" s="7"/>
      <c r="E1135" s="7"/>
      <c r="F1135" s="7"/>
      <c r="G1135" s="7"/>
      <c r="H1135" s="7"/>
      <c r="I1135" s="7"/>
      <c r="J1135" s="7"/>
      <c r="K1135" s="7"/>
      <c r="L1135" s="8"/>
      <c r="M1135" s="7"/>
      <c r="N1135" s="60"/>
      <c r="Z1135" s="7"/>
      <c r="AB1135" s="7"/>
      <c r="AC1135" s="7"/>
      <c r="AD1135" s="7"/>
      <c r="AF1135" s="7"/>
      <c r="AH1135" s="7"/>
      <c r="AJ1135" s="7"/>
      <c r="AK1135" s="7"/>
      <c r="AL1135" s="7"/>
      <c r="AN1135" s="7"/>
      <c r="AO1135" s="7"/>
      <c r="AP1135" s="7"/>
      <c r="AR1135" s="7"/>
      <c r="AT1135" s="7"/>
      <c r="AV1135" s="7"/>
      <c r="AX1135" s="7"/>
      <c r="AZ1135" s="7"/>
      <c r="BB1135" s="7"/>
      <c r="BD1135" s="7"/>
      <c r="BF1135" s="7"/>
      <c r="BH1135" s="7"/>
      <c r="BI1135" s="7"/>
      <c r="BJ1135" s="7"/>
      <c r="BL1135" s="7"/>
      <c r="BN1135" s="7"/>
      <c r="BO1135" s="7"/>
      <c r="BP1135" s="7"/>
      <c r="BQ1135" s="7"/>
      <c r="BR1135" s="7"/>
    </row>
    <row r="1136" spans="1:70" customFormat="1">
      <c r="A1136" s="7"/>
      <c r="B1136" s="230"/>
      <c r="C1136" s="7"/>
      <c r="D1136" s="7"/>
      <c r="E1136" s="7"/>
      <c r="F1136" s="7"/>
      <c r="G1136" s="7"/>
      <c r="H1136" s="7"/>
      <c r="I1136" s="7"/>
      <c r="J1136" s="7"/>
      <c r="K1136" s="7"/>
      <c r="L1136" s="8"/>
      <c r="M1136" s="7"/>
      <c r="N1136" s="60"/>
      <c r="Z1136" s="7"/>
      <c r="AB1136" s="7"/>
      <c r="AC1136" s="7"/>
      <c r="AD1136" s="7"/>
      <c r="AF1136" s="7"/>
      <c r="AH1136" s="7"/>
      <c r="AJ1136" s="7"/>
      <c r="AK1136" s="7"/>
      <c r="AL1136" s="7"/>
      <c r="AN1136" s="7"/>
      <c r="AO1136" s="7"/>
      <c r="AP1136" s="7"/>
      <c r="AR1136" s="7"/>
      <c r="AT1136" s="7"/>
      <c r="AV1136" s="7"/>
      <c r="AX1136" s="7"/>
      <c r="AZ1136" s="7"/>
      <c r="BB1136" s="7"/>
      <c r="BD1136" s="7"/>
      <c r="BF1136" s="7"/>
      <c r="BH1136" s="7"/>
      <c r="BI1136" s="7"/>
      <c r="BJ1136" s="7"/>
      <c r="BL1136" s="7"/>
      <c r="BN1136" s="7"/>
      <c r="BO1136" s="7"/>
      <c r="BP1136" s="7"/>
      <c r="BQ1136" s="7"/>
      <c r="BR1136" s="7"/>
    </row>
    <row r="1137" spans="1:70" customFormat="1">
      <c r="A1137" s="7"/>
      <c r="B1137" s="230"/>
      <c r="C1137" s="7"/>
      <c r="D1137" s="7"/>
      <c r="E1137" s="7"/>
      <c r="F1137" s="7"/>
      <c r="G1137" s="7"/>
      <c r="H1137" s="7"/>
      <c r="I1137" s="7"/>
      <c r="J1137" s="7"/>
      <c r="K1137" s="7"/>
      <c r="L1137" s="8"/>
      <c r="M1137" s="7"/>
      <c r="N1137" s="60"/>
      <c r="Z1137" s="7"/>
      <c r="AB1137" s="7"/>
      <c r="AC1137" s="7"/>
      <c r="AD1137" s="7"/>
      <c r="AF1137" s="7"/>
      <c r="AH1137" s="7"/>
      <c r="AJ1137" s="7"/>
      <c r="AK1137" s="7"/>
      <c r="AL1137" s="7"/>
      <c r="AN1137" s="7"/>
      <c r="AO1137" s="7"/>
      <c r="AP1137" s="7"/>
      <c r="AR1137" s="7"/>
      <c r="AT1137" s="7"/>
      <c r="AV1137" s="7"/>
      <c r="AX1137" s="7"/>
      <c r="AZ1137" s="7"/>
      <c r="BB1137" s="7"/>
      <c r="BD1137" s="7"/>
      <c r="BF1137" s="7"/>
      <c r="BH1137" s="7"/>
      <c r="BI1137" s="7"/>
      <c r="BJ1137" s="7"/>
      <c r="BL1137" s="7"/>
      <c r="BN1137" s="7"/>
      <c r="BO1137" s="7"/>
      <c r="BP1137" s="7"/>
      <c r="BQ1137" s="7"/>
      <c r="BR1137" s="7"/>
    </row>
    <row r="1138" spans="1:70" customFormat="1">
      <c r="A1138" s="7"/>
      <c r="B1138" s="230"/>
      <c r="C1138" s="7"/>
      <c r="D1138" s="7"/>
      <c r="E1138" s="7"/>
      <c r="F1138" s="7"/>
      <c r="G1138" s="7"/>
      <c r="H1138" s="7"/>
      <c r="I1138" s="7"/>
      <c r="J1138" s="7"/>
      <c r="K1138" s="7"/>
      <c r="L1138" s="8"/>
      <c r="M1138" s="7"/>
      <c r="N1138" s="60"/>
      <c r="Z1138" s="7"/>
      <c r="AB1138" s="7"/>
      <c r="AC1138" s="7"/>
      <c r="AD1138" s="7"/>
      <c r="AF1138" s="7"/>
      <c r="AH1138" s="7"/>
      <c r="AJ1138" s="7"/>
      <c r="AK1138" s="7"/>
      <c r="AL1138" s="7"/>
      <c r="AN1138" s="7"/>
      <c r="AO1138" s="7"/>
      <c r="AP1138" s="7"/>
      <c r="AR1138" s="7"/>
      <c r="AT1138" s="7"/>
      <c r="AV1138" s="7"/>
      <c r="AX1138" s="7"/>
      <c r="AZ1138" s="7"/>
      <c r="BB1138" s="7"/>
      <c r="BD1138" s="7"/>
      <c r="BF1138" s="7"/>
      <c r="BH1138" s="7"/>
      <c r="BI1138" s="7"/>
      <c r="BJ1138" s="7"/>
      <c r="BL1138" s="7"/>
      <c r="BN1138" s="7"/>
      <c r="BO1138" s="7"/>
      <c r="BP1138" s="7"/>
      <c r="BQ1138" s="7"/>
      <c r="BR1138" s="7"/>
    </row>
    <row r="1139" spans="1:70" customFormat="1">
      <c r="A1139" s="7"/>
      <c r="B1139" s="230"/>
      <c r="C1139" s="7"/>
      <c r="D1139" s="7"/>
      <c r="E1139" s="7"/>
      <c r="F1139" s="7"/>
      <c r="G1139" s="7"/>
      <c r="H1139" s="7"/>
      <c r="I1139" s="7"/>
      <c r="J1139" s="7"/>
      <c r="K1139" s="7"/>
      <c r="L1139" s="8"/>
      <c r="M1139" s="7"/>
      <c r="N1139" s="60"/>
      <c r="Z1139" s="7"/>
      <c r="AB1139" s="7"/>
      <c r="AC1139" s="7"/>
      <c r="AD1139" s="7"/>
      <c r="AF1139" s="7"/>
      <c r="AH1139" s="7"/>
      <c r="AJ1139" s="7"/>
      <c r="AK1139" s="7"/>
      <c r="AL1139" s="7"/>
      <c r="AN1139" s="7"/>
      <c r="AO1139" s="7"/>
      <c r="AP1139" s="7"/>
      <c r="AR1139" s="7"/>
      <c r="AT1139" s="7"/>
      <c r="AV1139" s="7"/>
      <c r="AX1139" s="7"/>
      <c r="AZ1139" s="7"/>
      <c r="BB1139" s="7"/>
      <c r="BD1139" s="7"/>
      <c r="BF1139" s="7"/>
      <c r="BH1139" s="7"/>
      <c r="BI1139" s="7"/>
      <c r="BJ1139" s="7"/>
      <c r="BL1139" s="7"/>
      <c r="BN1139" s="7"/>
      <c r="BO1139" s="7"/>
      <c r="BP1139" s="7"/>
      <c r="BQ1139" s="7"/>
      <c r="BR1139" s="7"/>
    </row>
    <row r="1140" spans="1:70" customFormat="1">
      <c r="A1140" s="7"/>
      <c r="B1140" s="230"/>
      <c r="C1140" s="7"/>
      <c r="D1140" s="7"/>
      <c r="E1140" s="7"/>
      <c r="F1140" s="7"/>
      <c r="G1140" s="7"/>
      <c r="H1140" s="7"/>
      <c r="I1140" s="7"/>
      <c r="J1140" s="7"/>
      <c r="K1140" s="7"/>
      <c r="L1140" s="8"/>
      <c r="M1140" s="7"/>
      <c r="N1140" s="60"/>
      <c r="Z1140" s="7"/>
      <c r="AB1140" s="7"/>
      <c r="AC1140" s="7"/>
      <c r="AD1140" s="7"/>
      <c r="AF1140" s="7"/>
      <c r="AH1140" s="7"/>
      <c r="AJ1140" s="7"/>
      <c r="AK1140" s="7"/>
      <c r="AL1140" s="7"/>
      <c r="AN1140" s="7"/>
      <c r="AO1140" s="7"/>
      <c r="AP1140" s="7"/>
      <c r="AR1140" s="7"/>
      <c r="AT1140" s="7"/>
      <c r="AV1140" s="7"/>
      <c r="AX1140" s="7"/>
      <c r="AZ1140" s="7"/>
      <c r="BB1140" s="7"/>
      <c r="BD1140" s="7"/>
      <c r="BF1140" s="7"/>
      <c r="BH1140" s="7"/>
      <c r="BI1140" s="7"/>
      <c r="BJ1140" s="7"/>
      <c r="BL1140" s="7"/>
      <c r="BN1140" s="7"/>
      <c r="BO1140" s="7"/>
      <c r="BP1140" s="7"/>
      <c r="BQ1140" s="7"/>
      <c r="BR1140" s="7"/>
    </row>
    <row r="1141" spans="1:70" customFormat="1">
      <c r="A1141" s="7"/>
      <c r="B1141" s="230"/>
      <c r="C1141" s="7"/>
      <c r="D1141" s="7"/>
      <c r="E1141" s="7"/>
      <c r="F1141" s="7"/>
      <c r="G1141" s="7"/>
      <c r="H1141" s="7"/>
      <c r="I1141" s="7"/>
      <c r="J1141" s="7"/>
      <c r="K1141" s="7"/>
      <c r="L1141" s="8"/>
      <c r="M1141" s="7"/>
      <c r="N1141" s="60"/>
      <c r="Z1141" s="7"/>
      <c r="AB1141" s="7"/>
      <c r="AC1141" s="7"/>
      <c r="AD1141" s="7"/>
      <c r="AF1141" s="7"/>
      <c r="AH1141" s="7"/>
      <c r="AJ1141" s="7"/>
      <c r="AK1141" s="7"/>
      <c r="AL1141" s="7"/>
      <c r="AN1141" s="7"/>
      <c r="AO1141" s="7"/>
      <c r="AP1141" s="7"/>
      <c r="AR1141" s="7"/>
      <c r="AT1141" s="7"/>
      <c r="AV1141" s="7"/>
      <c r="AX1141" s="7"/>
      <c r="AZ1141" s="7"/>
      <c r="BB1141" s="7"/>
      <c r="BD1141" s="7"/>
      <c r="BF1141" s="7"/>
      <c r="BH1141" s="7"/>
      <c r="BI1141" s="7"/>
      <c r="BJ1141" s="7"/>
      <c r="BL1141" s="7"/>
      <c r="BN1141" s="7"/>
      <c r="BO1141" s="7"/>
      <c r="BP1141" s="7"/>
      <c r="BQ1141" s="7"/>
      <c r="BR1141" s="7"/>
    </row>
    <row r="1142" spans="1:70" customFormat="1">
      <c r="A1142" s="7"/>
      <c r="B1142" s="230"/>
      <c r="C1142" s="7"/>
      <c r="D1142" s="7"/>
      <c r="E1142" s="7"/>
      <c r="F1142" s="7"/>
      <c r="G1142" s="7"/>
      <c r="H1142" s="7"/>
      <c r="I1142" s="7"/>
      <c r="J1142" s="7"/>
      <c r="K1142" s="7"/>
      <c r="L1142" s="8"/>
      <c r="M1142" s="7"/>
      <c r="N1142" s="60"/>
      <c r="Z1142" s="7"/>
      <c r="AB1142" s="7"/>
      <c r="AC1142" s="7"/>
      <c r="AD1142" s="7"/>
      <c r="AF1142" s="7"/>
      <c r="AH1142" s="7"/>
      <c r="AJ1142" s="7"/>
      <c r="AK1142" s="7"/>
      <c r="AL1142" s="7"/>
      <c r="AN1142" s="7"/>
      <c r="AO1142" s="7"/>
      <c r="AP1142" s="7"/>
      <c r="AR1142" s="7"/>
      <c r="AT1142" s="7"/>
      <c r="AV1142" s="7"/>
      <c r="AX1142" s="7"/>
      <c r="AZ1142" s="7"/>
      <c r="BB1142" s="7"/>
      <c r="BD1142" s="7"/>
      <c r="BF1142" s="7"/>
      <c r="BH1142" s="7"/>
      <c r="BI1142" s="7"/>
      <c r="BJ1142" s="7"/>
      <c r="BL1142" s="7"/>
      <c r="BN1142" s="7"/>
      <c r="BO1142" s="7"/>
      <c r="BP1142" s="7"/>
      <c r="BQ1142" s="7"/>
      <c r="BR1142" s="7"/>
    </row>
    <row r="1143" spans="1:70" customFormat="1">
      <c r="A1143" s="7"/>
      <c r="B1143" s="230"/>
      <c r="C1143" s="7"/>
      <c r="D1143" s="7"/>
      <c r="E1143" s="7"/>
      <c r="F1143" s="7"/>
      <c r="G1143" s="7"/>
      <c r="H1143" s="7"/>
      <c r="I1143" s="7"/>
      <c r="J1143" s="7"/>
      <c r="K1143" s="7"/>
      <c r="L1143" s="8"/>
      <c r="M1143" s="7"/>
      <c r="N1143" s="60"/>
      <c r="Z1143" s="7"/>
      <c r="AB1143" s="7"/>
      <c r="AC1143" s="7"/>
      <c r="AD1143" s="7"/>
      <c r="AF1143" s="7"/>
      <c r="AH1143" s="7"/>
      <c r="AJ1143" s="7"/>
      <c r="AK1143" s="7"/>
      <c r="AL1143" s="7"/>
      <c r="AN1143" s="7"/>
      <c r="AO1143" s="7"/>
      <c r="AP1143" s="7"/>
      <c r="AR1143" s="7"/>
      <c r="AT1143" s="7"/>
      <c r="AV1143" s="7"/>
      <c r="AX1143" s="7"/>
      <c r="AZ1143" s="7"/>
      <c r="BB1143" s="7"/>
      <c r="BD1143" s="7"/>
      <c r="BF1143" s="7"/>
      <c r="BH1143" s="7"/>
      <c r="BI1143" s="7"/>
      <c r="BJ1143" s="7"/>
      <c r="BL1143" s="7"/>
      <c r="BN1143" s="7"/>
      <c r="BO1143" s="7"/>
      <c r="BP1143" s="7"/>
      <c r="BQ1143" s="7"/>
      <c r="BR1143" s="7"/>
    </row>
    <row r="1144" spans="1:70" customFormat="1">
      <c r="A1144" s="7"/>
      <c r="B1144" s="230"/>
      <c r="C1144" s="7"/>
      <c r="D1144" s="7"/>
      <c r="E1144" s="7"/>
      <c r="F1144" s="7"/>
      <c r="G1144" s="7"/>
      <c r="H1144" s="7"/>
      <c r="I1144" s="7"/>
      <c r="J1144" s="7"/>
      <c r="K1144" s="7"/>
      <c r="L1144" s="8"/>
      <c r="M1144" s="7"/>
      <c r="N1144" s="60"/>
      <c r="Z1144" s="7"/>
      <c r="AB1144" s="7"/>
      <c r="AC1144" s="7"/>
      <c r="AD1144" s="7"/>
      <c r="AF1144" s="7"/>
      <c r="AH1144" s="7"/>
      <c r="AJ1144" s="7"/>
      <c r="AK1144" s="7"/>
      <c r="AL1144" s="7"/>
      <c r="AN1144" s="7"/>
      <c r="AO1144" s="7"/>
      <c r="AP1144" s="7"/>
      <c r="AR1144" s="7"/>
      <c r="AT1144" s="7"/>
      <c r="AV1144" s="7"/>
      <c r="AX1144" s="7"/>
      <c r="AZ1144" s="7"/>
      <c r="BB1144" s="7"/>
      <c r="BD1144" s="7"/>
      <c r="BF1144" s="7"/>
      <c r="BH1144" s="7"/>
      <c r="BI1144" s="7"/>
      <c r="BJ1144" s="7"/>
      <c r="BL1144" s="7"/>
      <c r="BN1144" s="7"/>
      <c r="BO1144" s="7"/>
      <c r="BP1144" s="7"/>
      <c r="BQ1144" s="7"/>
      <c r="BR1144" s="7"/>
    </row>
    <row r="1145" spans="1:70" customFormat="1">
      <c r="A1145" s="7"/>
      <c r="B1145" s="230"/>
      <c r="C1145" s="7"/>
      <c r="D1145" s="7"/>
      <c r="E1145" s="7"/>
      <c r="F1145" s="7"/>
      <c r="G1145" s="7"/>
      <c r="H1145" s="7"/>
      <c r="I1145" s="7"/>
      <c r="J1145" s="7"/>
      <c r="K1145" s="7"/>
      <c r="L1145" s="8"/>
      <c r="M1145" s="7"/>
      <c r="N1145" s="60"/>
      <c r="Z1145" s="7"/>
      <c r="AB1145" s="7"/>
      <c r="AC1145" s="7"/>
      <c r="AD1145" s="7"/>
      <c r="AF1145" s="7"/>
      <c r="AH1145" s="7"/>
      <c r="AJ1145" s="7"/>
      <c r="AK1145" s="7"/>
      <c r="AL1145" s="7"/>
      <c r="AN1145" s="7"/>
      <c r="AO1145" s="7"/>
      <c r="AP1145" s="7"/>
      <c r="AR1145" s="7"/>
      <c r="AT1145" s="7"/>
      <c r="AV1145" s="7"/>
      <c r="AX1145" s="7"/>
      <c r="AZ1145" s="7"/>
      <c r="BB1145" s="7"/>
      <c r="BD1145" s="7"/>
      <c r="BF1145" s="7"/>
      <c r="BH1145" s="7"/>
      <c r="BI1145" s="7"/>
      <c r="BJ1145" s="7"/>
      <c r="BL1145" s="7"/>
      <c r="BN1145" s="7"/>
      <c r="BO1145" s="7"/>
      <c r="BP1145" s="7"/>
      <c r="BQ1145" s="7"/>
      <c r="BR1145" s="7"/>
    </row>
    <row r="1146" spans="1:70" customFormat="1">
      <c r="A1146" s="7"/>
      <c r="B1146" s="230"/>
      <c r="C1146" s="7"/>
      <c r="D1146" s="7"/>
      <c r="E1146" s="7"/>
      <c r="F1146" s="7"/>
      <c r="G1146" s="7"/>
      <c r="H1146" s="7"/>
      <c r="I1146" s="7"/>
      <c r="J1146" s="7"/>
      <c r="K1146" s="7"/>
      <c r="L1146" s="8"/>
      <c r="M1146" s="7"/>
      <c r="N1146" s="60"/>
      <c r="Z1146" s="7"/>
      <c r="AB1146" s="7"/>
      <c r="AC1146" s="7"/>
      <c r="AD1146" s="7"/>
      <c r="AF1146" s="7"/>
      <c r="AH1146" s="7"/>
      <c r="AJ1146" s="7"/>
      <c r="AK1146" s="7"/>
      <c r="AL1146" s="7"/>
      <c r="AN1146" s="7"/>
      <c r="AO1146" s="7"/>
      <c r="AP1146" s="7"/>
      <c r="AR1146" s="7"/>
      <c r="AT1146" s="7"/>
      <c r="AV1146" s="7"/>
      <c r="AX1146" s="7"/>
      <c r="AZ1146" s="7"/>
      <c r="BB1146" s="7"/>
      <c r="BD1146" s="7"/>
      <c r="BF1146" s="7"/>
      <c r="BH1146" s="7"/>
      <c r="BI1146" s="7"/>
      <c r="BJ1146" s="7"/>
      <c r="BL1146" s="7"/>
      <c r="BN1146" s="7"/>
      <c r="BO1146" s="7"/>
      <c r="BP1146" s="7"/>
      <c r="BQ1146" s="7"/>
      <c r="BR1146" s="7"/>
    </row>
    <row r="1147" spans="1:70" customFormat="1">
      <c r="A1147" s="7"/>
      <c r="B1147" s="230"/>
      <c r="C1147" s="7"/>
      <c r="D1147" s="7"/>
      <c r="E1147" s="7"/>
      <c r="F1147" s="7"/>
      <c r="G1147" s="7"/>
      <c r="H1147" s="7"/>
      <c r="I1147" s="7"/>
      <c r="J1147" s="7"/>
      <c r="K1147" s="7"/>
      <c r="L1147" s="8"/>
      <c r="M1147" s="7"/>
      <c r="N1147" s="60"/>
      <c r="Z1147" s="7"/>
      <c r="AB1147" s="7"/>
      <c r="AC1147" s="7"/>
      <c r="AD1147" s="7"/>
      <c r="AF1147" s="7"/>
      <c r="AH1147" s="7"/>
      <c r="AJ1147" s="7"/>
      <c r="AK1147" s="7"/>
      <c r="AL1147" s="7"/>
      <c r="AN1147" s="7"/>
      <c r="AO1147" s="7"/>
      <c r="AP1147" s="7"/>
      <c r="AR1147" s="7"/>
      <c r="AT1147" s="7"/>
      <c r="AV1147" s="7"/>
      <c r="AX1147" s="7"/>
      <c r="AZ1147" s="7"/>
      <c r="BB1147" s="7"/>
      <c r="BD1147" s="7"/>
      <c r="BF1147" s="7"/>
      <c r="BH1147" s="7"/>
      <c r="BI1147" s="7"/>
      <c r="BJ1147" s="7"/>
      <c r="BL1147" s="7"/>
      <c r="BN1147" s="7"/>
      <c r="BO1147" s="7"/>
      <c r="BP1147" s="7"/>
      <c r="BQ1147" s="7"/>
      <c r="BR1147" s="7"/>
    </row>
    <row r="1148" spans="1:70" customFormat="1">
      <c r="A1148" s="7"/>
      <c r="B1148" s="230"/>
      <c r="C1148" s="7"/>
      <c r="D1148" s="7"/>
      <c r="E1148" s="7"/>
      <c r="F1148" s="7"/>
      <c r="G1148" s="7"/>
      <c r="H1148" s="7"/>
      <c r="I1148" s="7"/>
      <c r="J1148" s="7"/>
      <c r="K1148" s="7"/>
      <c r="L1148" s="8"/>
      <c r="M1148" s="7"/>
      <c r="N1148" s="60"/>
      <c r="Z1148" s="7"/>
      <c r="AB1148" s="7"/>
      <c r="AC1148" s="7"/>
      <c r="AD1148" s="7"/>
      <c r="AF1148" s="7"/>
      <c r="AH1148" s="7"/>
      <c r="AJ1148" s="7"/>
      <c r="AK1148" s="7"/>
      <c r="AL1148" s="7"/>
      <c r="AN1148" s="7"/>
      <c r="AO1148" s="7"/>
      <c r="AP1148" s="7"/>
      <c r="AR1148" s="7"/>
      <c r="AT1148" s="7"/>
      <c r="AV1148" s="7"/>
      <c r="AX1148" s="7"/>
      <c r="AZ1148" s="7"/>
      <c r="BB1148" s="7"/>
      <c r="BD1148" s="7"/>
      <c r="BF1148" s="7"/>
      <c r="BH1148" s="7"/>
      <c r="BI1148" s="7"/>
      <c r="BJ1148" s="7"/>
      <c r="BL1148" s="7"/>
      <c r="BN1148" s="7"/>
      <c r="BO1148" s="7"/>
      <c r="BP1148" s="7"/>
      <c r="BQ1148" s="7"/>
      <c r="BR1148" s="7"/>
    </row>
    <row r="1149" spans="1:70" customFormat="1">
      <c r="A1149" s="7"/>
      <c r="B1149" s="230"/>
      <c r="C1149" s="7"/>
      <c r="D1149" s="7"/>
      <c r="E1149" s="7"/>
      <c r="F1149" s="7"/>
      <c r="G1149" s="7"/>
      <c r="H1149" s="7"/>
      <c r="I1149" s="7"/>
      <c r="J1149" s="7"/>
      <c r="K1149" s="7"/>
      <c r="L1149" s="8"/>
      <c r="M1149" s="7"/>
      <c r="N1149" s="60"/>
      <c r="Z1149" s="7"/>
      <c r="AB1149" s="7"/>
      <c r="AC1149" s="7"/>
      <c r="AD1149" s="7"/>
      <c r="AF1149" s="7"/>
      <c r="AH1149" s="7"/>
      <c r="AJ1149" s="7"/>
      <c r="AK1149" s="7"/>
      <c r="AL1149" s="7"/>
      <c r="AN1149" s="7"/>
      <c r="AO1149" s="7"/>
      <c r="AP1149" s="7"/>
      <c r="AR1149" s="7"/>
      <c r="AT1149" s="7"/>
      <c r="AV1149" s="7"/>
      <c r="AX1149" s="7"/>
      <c r="AZ1149" s="7"/>
      <c r="BB1149" s="7"/>
      <c r="BD1149" s="7"/>
      <c r="BF1149" s="7"/>
      <c r="BH1149" s="7"/>
      <c r="BI1149" s="7"/>
      <c r="BJ1149" s="7"/>
      <c r="BL1149" s="7"/>
      <c r="BN1149" s="7"/>
      <c r="BO1149" s="7"/>
      <c r="BP1149" s="7"/>
      <c r="BQ1149" s="7"/>
      <c r="BR1149" s="7"/>
    </row>
    <row r="1150" spans="1:70" customFormat="1">
      <c r="A1150" s="7"/>
      <c r="B1150" s="230"/>
      <c r="C1150" s="7"/>
      <c r="D1150" s="7"/>
      <c r="E1150" s="7"/>
      <c r="F1150" s="7"/>
      <c r="G1150" s="7"/>
      <c r="H1150" s="7"/>
      <c r="I1150" s="7"/>
      <c r="J1150" s="7"/>
      <c r="K1150" s="7"/>
      <c r="L1150" s="8"/>
      <c r="M1150" s="7"/>
      <c r="N1150" s="60"/>
      <c r="Z1150" s="7"/>
      <c r="AB1150" s="7"/>
      <c r="AC1150" s="7"/>
      <c r="AD1150" s="7"/>
      <c r="AF1150" s="7"/>
      <c r="AH1150" s="7"/>
      <c r="AJ1150" s="7"/>
      <c r="AK1150" s="7"/>
      <c r="AL1150" s="7"/>
      <c r="AN1150" s="7"/>
      <c r="AO1150" s="7"/>
      <c r="AP1150" s="7"/>
      <c r="AR1150" s="7"/>
      <c r="AT1150" s="7"/>
      <c r="AV1150" s="7"/>
      <c r="AX1150" s="7"/>
      <c r="AZ1150" s="7"/>
      <c r="BB1150" s="7"/>
      <c r="BD1150" s="7"/>
      <c r="BF1150" s="7"/>
      <c r="BH1150" s="7"/>
      <c r="BI1150" s="7"/>
      <c r="BJ1150" s="7"/>
      <c r="BL1150" s="7"/>
      <c r="BN1150" s="7"/>
      <c r="BO1150" s="7"/>
      <c r="BP1150" s="7"/>
      <c r="BQ1150" s="7"/>
      <c r="BR1150" s="7"/>
    </row>
    <row r="1151" spans="1:70" customFormat="1">
      <c r="A1151" s="7"/>
      <c r="B1151" s="230"/>
      <c r="C1151" s="7"/>
      <c r="D1151" s="7"/>
      <c r="E1151" s="7"/>
      <c r="F1151" s="7"/>
      <c r="G1151" s="7"/>
      <c r="H1151" s="7"/>
      <c r="I1151" s="7"/>
      <c r="J1151" s="7"/>
      <c r="K1151" s="7"/>
      <c r="L1151" s="8"/>
      <c r="M1151" s="7"/>
      <c r="N1151" s="60"/>
      <c r="Z1151" s="7"/>
      <c r="AB1151" s="7"/>
      <c r="AC1151" s="7"/>
      <c r="AD1151" s="7"/>
      <c r="AF1151" s="7"/>
      <c r="AH1151" s="7"/>
      <c r="AJ1151" s="7"/>
      <c r="AK1151" s="7"/>
      <c r="AL1151" s="7"/>
      <c r="AN1151" s="7"/>
      <c r="AO1151" s="7"/>
      <c r="AP1151" s="7"/>
      <c r="AR1151" s="7"/>
      <c r="AT1151" s="7"/>
      <c r="AV1151" s="7"/>
      <c r="AX1151" s="7"/>
      <c r="AZ1151" s="7"/>
      <c r="BB1151" s="7"/>
      <c r="BD1151" s="7"/>
      <c r="BF1151" s="7"/>
      <c r="BH1151" s="7"/>
      <c r="BI1151" s="7"/>
      <c r="BJ1151" s="7"/>
      <c r="BL1151" s="7"/>
      <c r="BN1151" s="7"/>
      <c r="BO1151" s="7"/>
      <c r="BP1151" s="7"/>
      <c r="BQ1151" s="7"/>
      <c r="BR1151" s="7"/>
    </row>
    <row r="1152" spans="1:70" customFormat="1">
      <c r="A1152" s="7"/>
      <c r="B1152" s="230"/>
      <c r="C1152" s="7"/>
      <c r="D1152" s="7"/>
      <c r="E1152" s="7"/>
      <c r="F1152" s="7"/>
      <c r="G1152" s="7"/>
      <c r="H1152" s="7"/>
      <c r="I1152" s="7"/>
      <c r="J1152" s="7"/>
      <c r="K1152" s="7"/>
      <c r="L1152" s="8"/>
      <c r="M1152" s="7"/>
      <c r="N1152" s="60"/>
      <c r="Z1152" s="7"/>
      <c r="AB1152" s="7"/>
      <c r="AC1152" s="7"/>
      <c r="AD1152" s="7"/>
      <c r="AF1152" s="7"/>
      <c r="AH1152" s="7"/>
      <c r="AJ1152" s="7"/>
      <c r="AK1152" s="7"/>
      <c r="AL1152" s="7"/>
      <c r="AN1152" s="7"/>
      <c r="AO1152" s="7"/>
      <c r="AP1152" s="7"/>
      <c r="AR1152" s="7"/>
      <c r="AT1152" s="7"/>
      <c r="AV1152" s="7"/>
      <c r="AX1152" s="7"/>
      <c r="AZ1152" s="7"/>
      <c r="BB1152" s="7"/>
      <c r="BD1152" s="7"/>
      <c r="BF1152" s="7"/>
      <c r="BH1152" s="7"/>
      <c r="BI1152" s="7"/>
      <c r="BJ1152" s="7"/>
      <c r="BL1152" s="7"/>
      <c r="BN1152" s="7"/>
      <c r="BO1152" s="7"/>
      <c r="BP1152" s="7"/>
      <c r="BQ1152" s="7"/>
      <c r="BR1152" s="7"/>
    </row>
    <row r="1153" spans="1:70" customFormat="1">
      <c r="A1153" s="7"/>
      <c r="B1153" s="230"/>
      <c r="C1153" s="7"/>
      <c r="D1153" s="7"/>
      <c r="E1153" s="7"/>
      <c r="F1153" s="7"/>
      <c r="G1153" s="7"/>
      <c r="H1153" s="7"/>
      <c r="I1153" s="7"/>
      <c r="J1153" s="7"/>
      <c r="K1153" s="7"/>
      <c r="L1153" s="8"/>
      <c r="M1153" s="7"/>
      <c r="N1153" s="60"/>
      <c r="Z1153" s="7"/>
      <c r="AB1153" s="7"/>
      <c r="AC1153" s="7"/>
      <c r="AD1153" s="7"/>
      <c r="AF1153" s="7"/>
      <c r="AH1153" s="7"/>
      <c r="AJ1153" s="7"/>
      <c r="AK1153" s="7"/>
      <c r="AL1153" s="7"/>
      <c r="AN1153" s="7"/>
      <c r="AO1153" s="7"/>
      <c r="AP1153" s="7"/>
      <c r="AR1153" s="7"/>
      <c r="AT1153" s="7"/>
      <c r="AV1153" s="7"/>
      <c r="AX1153" s="7"/>
      <c r="AZ1153" s="7"/>
      <c r="BB1153" s="7"/>
      <c r="BD1153" s="7"/>
      <c r="BF1153" s="7"/>
      <c r="BH1153" s="7"/>
      <c r="BI1153" s="7"/>
      <c r="BJ1153" s="7"/>
      <c r="BL1153" s="7"/>
      <c r="BN1153" s="7"/>
      <c r="BO1153" s="7"/>
      <c r="BP1153" s="7"/>
      <c r="BQ1153" s="7"/>
      <c r="BR1153" s="7"/>
    </row>
    <row r="1154" spans="1:70" customFormat="1">
      <c r="A1154" s="7"/>
      <c r="B1154" s="230"/>
      <c r="C1154" s="7"/>
      <c r="D1154" s="7"/>
      <c r="E1154" s="7"/>
      <c r="F1154" s="7"/>
      <c r="G1154" s="7"/>
      <c r="H1154" s="7"/>
      <c r="I1154" s="7"/>
      <c r="J1154" s="7"/>
      <c r="K1154" s="7"/>
      <c r="L1154" s="8"/>
      <c r="M1154" s="7"/>
      <c r="N1154" s="60"/>
      <c r="Z1154" s="7"/>
      <c r="AB1154" s="7"/>
      <c r="AC1154" s="7"/>
      <c r="AD1154" s="7"/>
      <c r="AF1154" s="7"/>
      <c r="AH1154" s="7"/>
      <c r="AJ1154" s="7"/>
      <c r="AK1154" s="7"/>
      <c r="AL1154" s="7"/>
      <c r="AN1154" s="7"/>
      <c r="AO1154" s="7"/>
      <c r="AP1154" s="7"/>
      <c r="AR1154" s="7"/>
      <c r="AT1154" s="7"/>
      <c r="AV1154" s="7"/>
      <c r="AX1154" s="7"/>
      <c r="AZ1154" s="7"/>
      <c r="BB1154" s="7"/>
      <c r="BD1154" s="7"/>
      <c r="BF1154" s="7"/>
      <c r="BH1154" s="7"/>
      <c r="BI1154" s="7"/>
      <c r="BJ1154" s="7"/>
      <c r="BL1154" s="7"/>
      <c r="BN1154" s="7"/>
      <c r="BO1154" s="7"/>
      <c r="BP1154" s="7"/>
      <c r="BQ1154" s="7"/>
      <c r="BR1154" s="7"/>
    </row>
    <row r="1155" spans="1:70" customFormat="1">
      <c r="A1155" s="7"/>
      <c r="B1155" s="230"/>
      <c r="C1155" s="7"/>
      <c r="D1155" s="7"/>
      <c r="E1155" s="7"/>
      <c r="F1155" s="7"/>
      <c r="G1155" s="7"/>
      <c r="H1155" s="7"/>
      <c r="I1155" s="7"/>
      <c r="J1155" s="7"/>
      <c r="K1155" s="7"/>
      <c r="L1155" s="8"/>
      <c r="M1155" s="7"/>
      <c r="N1155" s="60"/>
      <c r="Z1155" s="7"/>
      <c r="AB1155" s="7"/>
      <c r="AC1155" s="7"/>
      <c r="AD1155" s="7"/>
      <c r="AF1155" s="7"/>
      <c r="AH1155" s="7"/>
      <c r="AJ1155" s="7"/>
      <c r="AK1155" s="7"/>
      <c r="AL1155" s="7"/>
      <c r="AN1155" s="7"/>
      <c r="AO1155" s="7"/>
      <c r="AP1155" s="7"/>
      <c r="AR1155" s="7"/>
      <c r="AT1155" s="7"/>
      <c r="AV1155" s="7"/>
      <c r="AX1155" s="7"/>
      <c r="AZ1155" s="7"/>
      <c r="BB1155" s="7"/>
      <c r="BD1155" s="7"/>
      <c r="BF1155" s="7"/>
      <c r="BH1155" s="7"/>
      <c r="BI1155" s="7"/>
      <c r="BJ1155" s="7"/>
      <c r="BL1155" s="7"/>
      <c r="BN1155" s="7"/>
      <c r="BO1155" s="7"/>
      <c r="BP1155" s="7"/>
      <c r="BQ1155" s="7"/>
      <c r="BR1155" s="7"/>
    </row>
    <row r="1156" spans="1:70" customFormat="1">
      <c r="A1156" s="7"/>
      <c r="B1156" s="230"/>
      <c r="C1156" s="7"/>
      <c r="D1156" s="7"/>
      <c r="E1156" s="7"/>
      <c r="F1156" s="7"/>
      <c r="G1156" s="7"/>
      <c r="H1156" s="7"/>
      <c r="I1156" s="7"/>
      <c r="J1156" s="7"/>
      <c r="K1156" s="7"/>
      <c r="L1156" s="8"/>
      <c r="M1156" s="7"/>
      <c r="N1156" s="60"/>
      <c r="Z1156" s="7"/>
      <c r="AB1156" s="7"/>
      <c r="AC1156" s="7"/>
      <c r="AD1156" s="7"/>
      <c r="AF1156" s="7"/>
      <c r="AH1156" s="7"/>
      <c r="AJ1156" s="7"/>
      <c r="AK1156" s="7"/>
      <c r="AL1156" s="7"/>
      <c r="AN1156" s="7"/>
      <c r="AO1156" s="7"/>
      <c r="AP1156" s="7"/>
      <c r="AR1156" s="7"/>
      <c r="AT1156" s="7"/>
      <c r="AV1156" s="7"/>
      <c r="AX1156" s="7"/>
      <c r="AZ1156" s="7"/>
      <c r="BB1156" s="7"/>
      <c r="BD1156" s="7"/>
      <c r="BF1156" s="7"/>
      <c r="BH1156" s="7"/>
      <c r="BI1156" s="7"/>
      <c r="BJ1156" s="7"/>
      <c r="BL1156" s="7"/>
      <c r="BN1156" s="7"/>
      <c r="BO1156" s="7"/>
      <c r="BP1156" s="7"/>
      <c r="BQ1156" s="7"/>
      <c r="BR1156" s="7"/>
    </row>
    <row r="1157" spans="1:70" customFormat="1">
      <c r="A1157" s="7"/>
      <c r="B1157" s="230"/>
      <c r="C1157" s="7"/>
      <c r="D1157" s="7"/>
      <c r="E1157" s="7"/>
      <c r="F1157" s="7"/>
      <c r="G1157" s="7"/>
      <c r="H1157" s="7"/>
      <c r="I1157" s="7"/>
      <c r="J1157" s="7"/>
      <c r="K1157" s="7"/>
      <c r="L1157" s="8"/>
      <c r="M1157" s="7"/>
      <c r="N1157" s="60"/>
      <c r="Z1157" s="7"/>
      <c r="AB1157" s="7"/>
      <c r="AC1157" s="7"/>
      <c r="AD1157" s="7"/>
      <c r="AF1157" s="7"/>
      <c r="AH1157" s="7"/>
      <c r="AJ1157" s="7"/>
      <c r="AK1157" s="7"/>
      <c r="AL1157" s="7"/>
      <c r="AN1157" s="7"/>
      <c r="AO1157" s="7"/>
      <c r="AP1157" s="7"/>
      <c r="AR1157" s="7"/>
      <c r="AT1157" s="7"/>
      <c r="AV1157" s="7"/>
      <c r="AX1157" s="7"/>
      <c r="AZ1157" s="7"/>
      <c r="BB1157" s="7"/>
      <c r="BD1157" s="7"/>
      <c r="BF1157" s="7"/>
      <c r="BH1157" s="7"/>
      <c r="BI1157" s="7"/>
      <c r="BJ1157" s="7"/>
      <c r="BL1157" s="7"/>
      <c r="BN1157" s="7"/>
      <c r="BO1157" s="7"/>
      <c r="BP1157" s="7"/>
      <c r="BQ1157" s="7"/>
      <c r="BR1157" s="7"/>
    </row>
    <row r="1158" spans="1:70" customFormat="1">
      <c r="A1158" s="7"/>
      <c r="B1158" s="230"/>
      <c r="C1158" s="7"/>
      <c r="D1158" s="7"/>
      <c r="E1158" s="7"/>
      <c r="F1158" s="7"/>
      <c r="G1158" s="7"/>
      <c r="H1158" s="7"/>
      <c r="I1158" s="7"/>
      <c r="J1158" s="7"/>
      <c r="K1158" s="7"/>
      <c r="L1158" s="8"/>
      <c r="M1158" s="7"/>
      <c r="N1158" s="60"/>
      <c r="Z1158" s="7"/>
      <c r="AB1158" s="7"/>
      <c r="AC1158" s="7"/>
      <c r="AD1158" s="7"/>
      <c r="AF1158" s="7"/>
      <c r="AH1158" s="7"/>
      <c r="AJ1158" s="7"/>
      <c r="AK1158" s="7"/>
      <c r="AL1158" s="7"/>
      <c r="AN1158" s="7"/>
      <c r="AO1158" s="7"/>
      <c r="AP1158" s="7"/>
      <c r="AR1158" s="7"/>
      <c r="AT1158" s="7"/>
      <c r="AV1158" s="7"/>
      <c r="AX1158" s="7"/>
      <c r="AZ1158" s="7"/>
      <c r="BB1158" s="7"/>
      <c r="BD1158" s="7"/>
      <c r="BF1158" s="7"/>
      <c r="BH1158" s="7"/>
      <c r="BI1158" s="7"/>
      <c r="BJ1158" s="7"/>
      <c r="BL1158" s="7"/>
      <c r="BN1158" s="7"/>
      <c r="BO1158" s="7"/>
      <c r="BP1158" s="7"/>
      <c r="BQ1158" s="7"/>
      <c r="BR1158" s="7"/>
    </row>
    <row r="1159" spans="1:70" customFormat="1">
      <c r="A1159" s="7"/>
      <c r="B1159" s="230"/>
      <c r="C1159" s="7"/>
      <c r="D1159" s="7"/>
      <c r="E1159" s="7"/>
      <c r="F1159" s="7"/>
      <c r="G1159" s="7"/>
      <c r="H1159" s="7"/>
      <c r="I1159" s="7"/>
      <c r="J1159" s="7"/>
      <c r="K1159" s="7"/>
      <c r="L1159" s="8"/>
      <c r="M1159" s="7"/>
      <c r="N1159" s="60"/>
      <c r="Z1159" s="7"/>
      <c r="AB1159" s="7"/>
      <c r="AC1159" s="7"/>
      <c r="AD1159" s="7"/>
      <c r="AF1159" s="7"/>
      <c r="AH1159" s="7"/>
      <c r="AJ1159" s="7"/>
      <c r="AK1159" s="7"/>
      <c r="AL1159" s="7"/>
      <c r="AN1159" s="7"/>
      <c r="AO1159" s="7"/>
      <c r="AP1159" s="7"/>
      <c r="AR1159" s="7"/>
      <c r="AT1159" s="7"/>
      <c r="AV1159" s="7"/>
      <c r="AX1159" s="7"/>
      <c r="AZ1159" s="7"/>
      <c r="BB1159" s="7"/>
      <c r="BD1159" s="7"/>
      <c r="BF1159" s="7"/>
      <c r="BH1159" s="7"/>
      <c r="BI1159" s="7"/>
      <c r="BJ1159" s="7"/>
      <c r="BL1159" s="7"/>
      <c r="BN1159" s="7"/>
      <c r="BO1159" s="7"/>
      <c r="BP1159" s="7"/>
      <c r="BQ1159" s="7"/>
      <c r="BR1159" s="7"/>
    </row>
    <row r="1160" spans="1:70" customFormat="1">
      <c r="A1160" s="7"/>
      <c r="B1160" s="230"/>
      <c r="C1160" s="7"/>
      <c r="D1160" s="7"/>
      <c r="E1160" s="7"/>
      <c r="F1160" s="7"/>
      <c r="G1160" s="7"/>
      <c r="H1160" s="7"/>
      <c r="I1160" s="7"/>
      <c r="J1160" s="7"/>
      <c r="K1160" s="7"/>
      <c r="L1160" s="8"/>
      <c r="M1160" s="7"/>
      <c r="N1160" s="60"/>
      <c r="Z1160" s="7"/>
      <c r="AB1160" s="7"/>
      <c r="AC1160" s="7"/>
      <c r="AD1160" s="7"/>
      <c r="AF1160" s="7"/>
      <c r="AH1160" s="7"/>
      <c r="AJ1160" s="7"/>
      <c r="AK1160" s="7"/>
      <c r="AL1160" s="7"/>
      <c r="AN1160" s="7"/>
      <c r="AO1160" s="7"/>
      <c r="AP1160" s="7"/>
      <c r="AR1160" s="7"/>
      <c r="AT1160" s="7"/>
      <c r="AV1160" s="7"/>
      <c r="AX1160" s="7"/>
      <c r="AZ1160" s="7"/>
      <c r="BB1160" s="7"/>
      <c r="BD1160" s="7"/>
      <c r="BF1160" s="7"/>
      <c r="BH1160" s="7"/>
      <c r="BI1160" s="7"/>
      <c r="BJ1160" s="7"/>
      <c r="BL1160" s="7"/>
      <c r="BN1160" s="7"/>
      <c r="BO1160" s="7"/>
      <c r="BP1160" s="7"/>
      <c r="BQ1160" s="7"/>
      <c r="BR1160" s="7"/>
    </row>
    <row r="1161" spans="1:70" customFormat="1">
      <c r="A1161" s="7"/>
      <c r="B1161" s="230"/>
      <c r="C1161" s="7"/>
      <c r="D1161" s="7"/>
      <c r="E1161" s="7"/>
      <c r="F1161" s="7"/>
      <c r="G1161" s="7"/>
      <c r="H1161" s="7"/>
      <c r="I1161" s="7"/>
      <c r="J1161" s="7"/>
      <c r="K1161" s="7"/>
      <c r="L1161" s="8"/>
      <c r="M1161" s="7"/>
      <c r="N1161" s="60"/>
      <c r="Z1161" s="7"/>
      <c r="AB1161" s="7"/>
      <c r="AC1161" s="7"/>
      <c r="AD1161" s="7"/>
      <c r="AF1161" s="7"/>
      <c r="AH1161" s="7"/>
      <c r="AJ1161" s="7"/>
      <c r="AK1161" s="7"/>
      <c r="AL1161" s="7"/>
      <c r="AN1161" s="7"/>
      <c r="AO1161" s="7"/>
      <c r="AP1161" s="7"/>
      <c r="AR1161" s="7"/>
      <c r="AT1161" s="7"/>
      <c r="AV1161" s="7"/>
      <c r="AX1161" s="7"/>
      <c r="AZ1161" s="7"/>
      <c r="BB1161" s="7"/>
      <c r="BD1161" s="7"/>
      <c r="BF1161" s="7"/>
      <c r="BH1161" s="7"/>
      <c r="BI1161" s="7"/>
      <c r="BJ1161" s="7"/>
      <c r="BL1161" s="7"/>
      <c r="BN1161" s="7"/>
      <c r="BO1161" s="7"/>
      <c r="BP1161" s="7"/>
      <c r="BQ1161" s="7"/>
      <c r="BR1161" s="7"/>
    </row>
    <row r="1162" spans="1:70" customFormat="1">
      <c r="A1162" s="7"/>
      <c r="B1162" s="230"/>
      <c r="C1162" s="7"/>
      <c r="D1162" s="7"/>
      <c r="E1162" s="7"/>
      <c r="F1162" s="7"/>
      <c r="G1162" s="7"/>
      <c r="H1162" s="7"/>
      <c r="I1162" s="7"/>
      <c r="J1162" s="7"/>
      <c r="K1162" s="7"/>
      <c r="L1162" s="8"/>
      <c r="M1162" s="7"/>
      <c r="N1162" s="60"/>
      <c r="Z1162" s="7"/>
      <c r="AB1162" s="7"/>
      <c r="AC1162" s="7"/>
      <c r="AD1162" s="7"/>
      <c r="AF1162" s="7"/>
      <c r="AH1162" s="7"/>
      <c r="AJ1162" s="7"/>
      <c r="AK1162" s="7"/>
      <c r="AL1162" s="7"/>
      <c r="AN1162" s="7"/>
      <c r="AO1162" s="7"/>
      <c r="AP1162" s="7"/>
      <c r="AR1162" s="7"/>
      <c r="AT1162" s="7"/>
      <c r="AV1162" s="7"/>
      <c r="AX1162" s="7"/>
      <c r="AZ1162" s="7"/>
      <c r="BB1162" s="7"/>
      <c r="BD1162" s="7"/>
      <c r="BF1162" s="7"/>
      <c r="BH1162" s="7"/>
      <c r="BI1162" s="7"/>
      <c r="BJ1162" s="7"/>
      <c r="BL1162" s="7"/>
      <c r="BN1162" s="7"/>
      <c r="BO1162" s="7"/>
      <c r="BP1162" s="7"/>
      <c r="BQ1162" s="7"/>
      <c r="BR1162" s="7"/>
    </row>
    <row r="1163" spans="1:70" customFormat="1">
      <c r="A1163" s="7"/>
      <c r="B1163" s="230"/>
      <c r="C1163" s="7"/>
      <c r="D1163" s="7"/>
      <c r="E1163" s="7"/>
      <c r="F1163" s="7"/>
      <c r="G1163" s="7"/>
      <c r="H1163" s="7"/>
      <c r="I1163" s="7"/>
      <c r="J1163" s="7"/>
      <c r="K1163" s="7"/>
      <c r="L1163" s="8"/>
      <c r="M1163" s="7"/>
      <c r="N1163" s="60"/>
      <c r="Z1163" s="7"/>
      <c r="AB1163" s="7"/>
      <c r="AC1163" s="7"/>
      <c r="AD1163" s="7"/>
      <c r="AF1163" s="7"/>
      <c r="AH1163" s="7"/>
      <c r="AJ1163" s="7"/>
      <c r="AK1163" s="7"/>
      <c r="AL1163" s="7"/>
      <c r="AN1163" s="7"/>
      <c r="AO1163" s="7"/>
      <c r="AP1163" s="7"/>
      <c r="AR1163" s="7"/>
      <c r="AT1163" s="7"/>
      <c r="AV1163" s="7"/>
      <c r="AX1163" s="7"/>
      <c r="AZ1163" s="7"/>
      <c r="BB1163" s="7"/>
      <c r="BD1163" s="7"/>
      <c r="BF1163" s="7"/>
      <c r="BH1163" s="7"/>
      <c r="BI1163" s="7"/>
      <c r="BJ1163" s="7"/>
      <c r="BL1163" s="7"/>
      <c r="BN1163" s="7"/>
      <c r="BO1163" s="7"/>
      <c r="BP1163" s="7"/>
      <c r="BQ1163" s="7"/>
      <c r="BR1163" s="7"/>
    </row>
    <row r="1164" spans="1:70" customFormat="1">
      <c r="A1164" s="7"/>
      <c r="B1164" s="230"/>
      <c r="C1164" s="7"/>
      <c r="D1164" s="7"/>
      <c r="E1164" s="7"/>
      <c r="F1164" s="7"/>
      <c r="G1164" s="7"/>
      <c r="H1164" s="7"/>
      <c r="I1164" s="7"/>
      <c r="J1164" s="7"/>
      <c r="K1164" s="7"/>
      <c r="L1164" s="8"/>
      <c r="M1164" s="7"/>
      <c r="N1164" s="60"/>
      <c r="Z1164" s="7"/>
      <c r="AB1164" s="7"/>
      <c r="AC1164" s="7"/>
      <c r="AD1164" s="7"/>
      <c r="AF1164" s="7"/>
      <c r="AH1164" s="7"/>
      <c r="AJ1164" s="7"/>
      <c r="AK1164" s="7"/>
      <c r="AL1164" s="7"/>
      <c r="AN1164" s="7"/>
      <c r="AO1164" s="7"/>
      <c r="AP1164" s="7"/>
      <c r="AR1164" s="7"/>
      <c r="AT1164" s="7"/>
      <c r="AV1164" s="7"/>
      <c r="AX1164" s="7"/>
      <c r="AZ1164" s="7"/>
      <c r="BB1164" s="7"/>
      <c r="BD1164" s="7"/>
      <c r="BF1164" s="7"/>
      <c r="BH1164" s="7"/>
      <c r="BI1164" s="7"/>
      <c r="BJ1164" s="7"/>
      <c r="BL1164" s="7"/>
      <c r="BN1164" s="7"/>
      <c r="BO1164" s="7"/>
      <c r="BP1164" s="7"/>
      <c r="BQ1164" s="7"/>
      <c r="BR1164" s="7"/>
    </row>
    <row r="1165" spans="1:70" customFormat="1">
      <c r="A1165" s="7"/>
      <c r="B1165" s="230"/>
      <c r="C1165" s="7"/>
      <c r="D1165" s="7"/>
      <c r="E1165" s="7"/>
      <c r="F1165" s="7"/>
      <c r="G1165" s="7"/>
      <c r="H1165" s="7"/>
      <c r="I1165" s="7"/>
      <c r="J1165" s="7"/>
      <c r="K1165" s="7"/>
      <c r="L1165" s="8"/>
      <c r="M1165" s="7"/>
      <c r="N1165" s="60"/>
      <c r="Z1165" s="7"/>
      <c r="AB1165" s="7"/>
      <c r="AC1165" s="7"/>
      <c r="AD1165" s="7"/>
      <c r="AF1165" s="7"/>
      <c r="AH1165" s="7"/>
      <c r="AJ1165" s="7"/>
      <c r="AK1165" s="7"/>
      <c r="AL1165" s="7"/>
      <c r="AN1165" s="7"/>
      <c r="AO1165" s="7"/>
      <c r="AP1165" s="7"/>
      <c r="AR1165" s="7"/>
      <c r="AT1165" s="7"/>
      <c r="AV1165" s="7"/>
      <c r="AX1165" s="7"/>
      <c r="AZ1165" s="7"/>
      <c r="BB1165" s="7"/>
      <c r="BD1165" s="7"/>
      <c r="BF1165" s="7"/>
      <c r="BH1165" s="7"/>
      <c r="BI1165" s="7"/>
      <c r="BJ1165" s="7"/>
      <c r="BL1165" s="7"/>
      <c r="BN1165" s="7"/>
      <c r="BO1165" s="7"/>
      <c r="BP1165" s="7"/>
      <c r="BQ1165" s="7"/>
      <c r="BR1165" s="7"/>
    </row>
    <row r="1166" spans="1:70" customFormat="1">
      <c r="A1166" s="7"/>
      <c r="B1166" s="230"/>
      <c r="C1166" s="7"/>
      <c r="D1166" s="7"/>
      <c r="E1166" s="7"/>
      <c r="F1166" s="7"/>
      <c r="G1166" s="7"/>
      <c r="H1166" s="7"/>
      <c r="I1166" s="7"/>
      <c r="J1166" s="7"/>
      <c r="K1166" s="7"/>
      <c r="L1166" s="8"/>
      <c r="M1166" s="7"/>
      <c r="N1166" s="60"/>
      <c r="Z1166" s="7"/>
      <c r="AB1166" s="7"/>
      <c r="AC1166" s="7"/>
      <c r="AD1166" s="7"/>
      <c r="AF1166" s="7"/>
      <c r="AH1166" s="7"/>
      <c r="AJ1166" s="7"/>
      <c r="AK1166" s="7"/>
      <c r="AL1166" s="7"/>
      <c r="AN1166" s="7"/>
      <c r="AO1166" s="7"/>
      <c r="AP1166" s="7"/>
      <c r="AR1166" s="7"/>
      <c r="AT1166" s="7"/>
      <c r="AV1166" s="7"/>
      <c r="AX1166" s="7"/>
      <c r="AZ1166" s="7"/>
      <c r="BB1166" s="7"/>
      <c r="BD1166" s="7"/>
      <c r="BF1166" s="7"/>
      <c r="BH1166" s="7"/>
      <c r="BI1166" s="7"/>
      <c r="BJ1166" s="7"/>
      <c r="BL1166" s="7"/>
      <c r="BN1166" s="7"/>
      <c r="BO1166" s="7"/>
      <c r="BP1166" s="7"/>
      <c r="BQ1166" s="7"/>
      <c r="BR1166" s="7"/>
    </row>
    <row r="1167" spans="1:70" customFormat="1">
      <c r="A1167" s="7"/>
      <c r="B1167" s="230"/>
      <c r="C1167" s="7"/>
      <c r="D1167" s="7"/>
      <c r="E1167" s="7"/>
      <c r="F1167" s="7"/>
      <c r="G1167" s="7"/>
      <c r="H1167" s="7"/>
      <c r="I1167" s="7"/>
      <c r="J1167" s="7"/>
      <c r="K1167" s="7"/>
      <c r="L1167" s="8"/>
      <c r="M1167" s="7"/>
      <c r="N1167" s="60"/>
      <c r="Z1167" s="7"/>
      <c r="AB1167" s="7"/>
      <c r="AC1167" s="7"/>
      <c r="AD1167" s="7"/>
      <c r="AF1167" s="7"/>
      <c r="AH1167" s="7"/>
      <c r="AJ1167" s="7"/>
      <c r="AK1167" s="7"/>
      <c r="AL1167" s="7"/>
      <c r="AN1167" s="7"/>
      <c r="AO1167" s="7"/>
      <c r="AP1167" s="7"/>
      <c r="AR1167" s="7"/>
      <c r="AT1167" s="7"/>
      <c r="AV1167" s="7"/>
      <c r="AX1167" s="7"/>
      <c r="AZ1167" s="7"/>
      <c r="BB1167" s="7"/>
      <c r="BD1167" s="7"/>
      <c r="BF1167" s="7"/>
      <c r="BH1167" s="7"/>
      <c r="BI1167" s="7"/>
      <c r="BJ1167" s="7"/>
      <c r="BL1167" s="7"/>
      <c r="BN1167" s="7"/>
      <c r="BO1167" s="7"/>
      <c r="BP1167" s="7"/>
      <c r="BQ1167" s="7"/>
      <c r="BR1167" s="7"/>
    </row>
    <row r="1168" spans="1:70" customFormat="1">
      <c r="A1168" s="7"/>
      <c r="B1168" s="230"/>
      <c r="C1168" s="7"/>
      <c r="D1168" s="7"/>
      <c r="E1168" s="7"/>
      <c r="F1168" s="7"/>
      <c r="G1168" s="7"/>
      <c r="H1168" s="7"/>
      <c r="I1168" s="7"/>
      <c r="J1168" s="7"/>
      <c r="K1168" s="7"/>
      <c r="L1168" s="8"/>
      <c r="M1168" s="7"/>
      <c r="N1168" s="60"/>
      <c r="Z1168" s="7"/>
      <c r="AB1168" s="7"/>
      <c r="AC1168" s="7"/>
      <c r="AD1168" s="7"/>
      <c r="AF1168" s="7"/>
      <c r="AH1168" s="7"/>
      <c r="AJ1168" s="7"/>
      <c r="AK1168" s="7"/>
      <c r="AL1168" s="7"/>
      <c r="AN1168" s="7"/>
      <c r="AO1168" s="7"/>
      <c r="AP1168" s="7"/>
      <c r="AR1168" s="7"/>
      <c r="AT1168" s="7"/>
      <c r="AV1168" s="7"/>
      <c r="AX1168" s="7"/>
      <c r="AZ1168" s="7"/>
      <c r="BB1168" s="7"/>
      <c r="BD1168" s="7"/>
      <c r="BF1168" s="7"/>
      <c r="BH1168" s="7"/>
      <c r="BI1168" s="7"/>
      <c r="BJ1168" s="7"/>
      <c r="BL1168" s="7"/>
      <c r="BN1168" s="7"/>
      <c r="BO1168" s="7"/>
      <c r="BP1168" s="7"/>
      <c r="BQ1168" s="7"/>
      <c r="BR1168" s="7"/>
    </row>
    <row r="1169" spans="1:70" customFormat="1">
      <c r="A1169" s="7"/>
      <c r="B1169" s="230"/>
      <c r="C1169" s="7"/>
      <c r="D1169" s="7"/>
      <c r="E1169" s="7"/>
      <c r="F1169" s="7"/>
      <c r="G1169" s="7"/>
      <c r="H1169" s="7"/>
      <c r="I1169" s="7"/>
      <c r="J1169" s="7"/>
      <c r="K1169" s="7"/>
      <c r="L1169" s="8"/>
      <c r="M1169" s="7"/>
      <c r="N1169" s="60"/>
      <c r="Z1169" s="7"/>
      <c r="AB1169" s="7"/>
      <c r="AC1169" s="7"/>
      <c r="AD1169" s="7"/>
      <c r="AF1169" s="7"/>
      <c r="AH1169" s="7"/>
      <c r="AJ1169" s="7"/>
      <c r="AK1169" s="7"/>
      <c r="AL1169" s="7"/>
      <c r="AN1169" s="7"/>
      <c r="AO1169" s="7"/>
      <c r="AP1169" s="7"/>
      <c r="AR1169" s="7"/>
      <c r="AT1169" s="7"/>
      <c r="AV1169" s="7"/>
      <c r="AX1169" s="7"/>
      <c r="AZ1169" s="7"/>
      <c r="BB1169" s="7"/>
      <c r="BD1169" s="7"/>
      <c r="BF1169" s="7"/>
      <c r="BH1169" s="7"/>
      <c r="BI1169" s="7"/>
      <c r="BJ1169" s="7"/>
      <c r="BL1169" s="7"/>
      <c r="BN1169" s="7"/>
      <c r="BO1169" s="7"/>
      <c r="BP1169" s="7"/>
      <c r="BQ1169" s="7"/>
      <c r="BR1169" s="7"/>
    </row>
    <row r="1170" spans="1:70" customFormat="1">
      <c r="A1170" s="7"/>
      <c r="B1170" s="230"/>
      <c r="C1170" s="7"/>
      <c r="D1170" s="7"/>
      <c r="E1170" s="7"/>
      <c r="F1170" s="7"/>
      <c r="G1170" s="7"/>
      <c r="H1170" s="7"/>
      <c r="I1170" s="7"/>
      <c r="J1170" s="7"/>
      <c r="K1170" s="7"/>
      <c r="L1170" s="8"/>
      <c r="M1170" s="7"/>
      <c r="N1170" s="60"/>
      <c r="Z1170" s="7"/>
      <c r="AB1170" s="7"/>
      <c r="AC1170" s="7"/>
      <c r="AD1170" s="7"/>
      <c r="AF1170" s="7"/>
      <c r="AH1170" s="7"/>
      <c r="AJ1170" s="7"/>
      <c r="AK1170" s="7"/>
      <c r="AL1170" s="7"/>
      <c r="AN1170" s="7"/>
      <c r="AO1170" s="7"/>
      <c r="AP1170" s="7"/>
      <c r="AR1170" s="7"/>
      <c r="AT1170" s="7"/>
      <c r="AV1170" s="7"/>
      <c r="AX1170" s="7"/>
      <c r="AZ1170" s="7"/>
      <c r="BB1170" s="7"/>
      <c r="BD1170" s="7"/>
      <c r="BF1170" s="7"/>
      <c r="BH1170" s="7"/>
      <c r="BI1170" s="7"/>
      <c r="BJ1170" s="7"/>
      <c r="BL1170" s="7"/>
      <c r="BN1170" s="7"/>
      <c r="BO1170" s="7"/>
      <c r="BP1170" s="7"/>
      <c r="BQ1170" s="7"/>
      <c r="BR1170" s="7"/>
    </row>
    <row r="1171" spans="1:70" customFormat="1">
      <c r="A1171" s="7"/>
      <c r="B1171" s="230"/>
      <c r="C1171" s="7"/>
      <c r="D1171" s="7"/>
      <c r="E1171" s="7"/>
      <c r="F1171" s="7"/>
      <c r="G1171" s="7"/>
      <c r="H1171" s="7"/>
      <c r="I1171" s="7"/>
      <c r="J1171" s="7"/>
      <c r="K1171" s="7"/>
      <c r="L1171" s="8"/>
      <c r="M1171" s="7"/>
      <c r="N1171" s="60"/>
      <c r="Z1171" s="7"/>
      <c r="AB1171" s="7"/>
      <c r="AC1171" s="7"/>
      <c r="AD1171" s="7"/>
      <c r="AF1171" s="7"/>
      <c r="AH1171" s="7"/>
      <c r="AJ1171" s="7"/>
      <c r="AK1171" s="7"/>
      <c r="AL1171" s="7"/>
      <c r="AN1171" s="7"/>
      <c r="AO1171" s="7"/>
      <c r="AP1171" s="7"/>
      <c r="AR1171" s="7"/>
      <c r="AT1171" s="7"/>
      <c r="AV1171" s="7"/>
      <c r="AX1171" s="7"/>
      <c r="AZ1171" s="7"/>
      <c r="BB1171" s="7"/>
      <c r="BD1171" s="7"/>
      <c r="BF1171" s="7"/>
      <c r="BH1171" s="7"/>
      <c r="BI1171" s="7"/>
      <c r="BJ1171" s="7"/>
      <c r="BL1171" s="7"/>
      <c r="BN1171" s="7"/>
      <c r="BO1171" s="7"/>
      <c r="BP1171" s="7"/>
      <c r="BQ1171" s="7"/>
      <c r="BR1171" s="7"/>
    </row>
    <row r="1172" spans="1:70" customFormat="1">
      <c r="A1172" s="7"/>
      <c r="B1172" s="230"/>
      <c r="C1172" s="7"/>
      <c r="D1172" s="7"/>
      <c r="E1172" s="7"/>
      <c r="F1172" s="7"/>
      <c r="G1172" s="7"/>
      <c r="H1172" s="7"/>
      <c r="I1172" s="7"/>
      <c r="J1172" s="7"/>
      <c r="K1172" s="7"/>
      <c r="L1172" s="8"/>
      <c r="M1172" s="7"/>
      <c r="N1172" s="60"/>
      <c r="Z1172" s="7"/>
      <c r="AB1172" s="7"/>
      <c r="AC1172" s="7"/>
      <c r="AD1172" s="7"/>
      <c r="AF1172" s="7"/>
      <c r="AH1172" s="7"/>
      <c r="AJ1172" s="7"/>
      <c r="AK1172" s="7"/>
      <c r="AL1172" s="7"/>
      <c r="AN1172" s="7"/>
      <c r="AO1172" s="7"/>
      <c r="AP1172" s="7"/>
      <c r="AR1172" s="7"/>
      <c r="AT1172" s="7"/>
      <c r="AV1172" s="7"/>
      <c r="AX1172" s="7"/>
      <c r="AZ1172" s="7"/>
      <c r="BB1172" s="7"/>
      <c r="BD1172" s="7"/>
      <c r="BF1172" s="7"/>
      <c r="BH1172" s="7"/>
      <c r="BI1172" s="7"/>
      <c r="BJ1172" s="7"/>
      <c r="BL1172" s="7"/>
      <c r="BN1172" s="7"/>
      <c r="BO1172" s="7"/>
      <c r="BP1172" s="7"/>
      <c r="BQ1172" s="7"/>
      <c r="BR1172" s="7"/>
    </row>
    <row r="1173" spans="1:70" customFormat="1">
      <c r="A1173" s="7"/>
      <c r="B1173" s="230"/>
      <c r="C1173" s="7"/>
      <c r="D1173" s="7"/>
      <c r="E1173" s="7"/>
      <c r="F1173" s="7"/>
      <c r="G1173" s="7"/>
      <c r="H1173" s="7"/>
      <c r="I1173" s="7"/>
      <c r="J1173" s="7"/>
      <c r="K1173" s="7"/>
      <c r="L1173" s="8"/>
      <c r="M1173" s="7"/>
      <c r="N1173" s="60"/>
      <c r="Z1173" s="7"/>
      <c r="AB1173" s="7"/>
      <c r="AC1173" s="7"/>
      <c r="AD1173" s="7"/>
      <c r="AF1173" s="7"/>
      <c r="AH1173" s="7"/>
      <c r="AJ1173" s="7"/>
      <c r="AK1173" s="7"/>
      <c r="AL1173" s="7"/>
      <c r="AN1173" s="7"/>
      <c r="AO1173" s="7"/>
      <c r="AP1173" s="7"/>
      <c r="AR1173" s="7"/>
      <c r="AT1173" s="7"/>
      <c r="AV1173" s="7"/>
      <c r="AX1173" s="7"/>
      <c r="AZ1173" s="7"/>
      <c r="BB1173" s="7"/>
      <c r="BD1173" s="7"/>
      <c r="BF1173" s="7"/>
      <c r="BH1173" s="7"/>
      <c r="BI1173" s="7"/>
      <c r="BJ1173" s="7"/>
      <c r="BL1173" s="7"/>
      <c r="BN1173" s="7"/>
      <c r="BO1173" s="7"/>
      <c r="BP1173" s="7"/>
      <c r="BQ1173" s="7"/>
      <c r="BR1173" s="7"/>
    </row>
    <row r="1174" spans="1:70" customFormat="1">
      <c r="A1174" s="7"/>
      <c r="B1174" s="230"/>
      <c r="C1174" s="7"/>
      <c r="D1174" s="7"/>
      <c r="E1174" s="7"/>
      <c r="F1174" s="7"/>
      <c r="G1174" s="7"/>
      <c r="H1174" s="7"/>
      <c r="I1174" s="7"/>
      <c r="J1174" s="7"/>
      <c r="K1174" s="7"/>
      <c r="L1174" s="8"/>
      <c r="M1174" s="7"/>
      <c r="N1174" s="60"/>
      <c r="Z1174" s="7"/>
      <c r="AB1174" s="7"/>
      <c r="AC1174" s="7"/>
      <c r="AD1174" s="7"/>
      <c r="AF1174" s="7"/>
      <c r="AH1174" s="7"/>
      <c r="AJ1174" s="7"/>
      <c r="AK1174" s="7"/>
      <c r="AL1174" s="7"/>
      <c r="AN1174" s="7"/>
      <c r="AO1174" s="7"/>
      <c r="AP1174" s="7"/>
      <c r="AR1174" s="7"/>
      <c r="AT1174" s="7"/>
      <c r="AV1174" s="7"/>
      <c r="AX1174" s="7"/>
      <c r="AZ1174" s="7"/>
      <c r="BB1174" s="7"/>
      <c r="BD1174" s="7"/>
      <c r="BF1174" s="7"/>
      <c r="BH1174" s="7"/>
      <c r="BI1174" s="7"/>
      <c r="BJ1174" s="7"/>
      <c r="BL1174" s="7"/>
      <c r="BN1174" s="7"/>
      <c r="BO1174" s="7"/>
      <c r="BP1174" s="7"/>
      <c r="BQ1174" s="7"/>
      <c r="BR1174" s="7"/>
    </row>
    <row r="1175" spans="1:70" customFormat="1">
      <c r="A1175" s="7"/>
      <c r="B1175" s="230"/>
      <c r="C1175" s="7"/>
      <c r="D1175" s="7"/>
      <c r="E1175" s="7"/>
      <c r="F1175" s="7"/>
      <c r="G1175" s="7"/>
      <c r="H1175" s="7"/>
      <c r="I1175" s="7"/>
      <c r="J1175" s="7"/>
      <c r="K1175" s="7"/>
      <c r="L1175" s="8"/>
      <c r="M1175" s="7"/>
      <c r="N1175" s="60"/>
      <c r="Z1175" s="7"/>
      <c r="AB1175" s="7"/>
      <c r="AC1175" s="7"/>
      <c r="AD1175" s="7"/>
      <c r="AF1175" s="7"/>
      <c r="AH1175" s="7"/>
      <c r="AJ1175" s="7"/>
      <c r="AK1175" s="7"/>
      <c r="AL1175" s="7"/>
      <c r="AN1175" s="7"/>
      <c r="AO1175" s="7"/>
      <c r="AP1175" s="7"/>
      <c r="AR1175" s="7"/>
      <c r="AT1175" s="7"/>
      <c r="AV1175" s="7"/>
      <c r="AX1175" s="7"/>
      <c r="AZ1175" s="7"/>
      <c r="BB1175" s="7"/>
      <c r="BD1175" s="7"/>
      <c r="BF1175" s="7"/>
      <c r="BH1175" s="7"/>
      <c r="BI1175" s="7"/>
      <c r="BJ1175" s="7"/>
      <c r="BL1175" s="7"/>
      <c r="BN1175" s="7"/>
      <c r="BO1175" s="7"/>
      <c r="BP1175" s="7"/>
      <c r="BQ1175" s="7"/>
      <c r="BR1175" s="7"/>
    </row>
    <row r="1176" spans="1:70" customFormat="1">
      <c r="A1176" s="7"/>
      <c r="B1176" s="230"/>
      <c r="C1176" s="7"/>
      <c r="D1176" s="7"/>
      <c r="E1176" s="7"/>
      <c r="F1176" s="7"/>
      <c r="G1176" s="7"/>
      <c r="H1176" s="7"/>
      <c r="I1176" s="7"/>
      <c r="J1176" s="7"/>
      <c r="K1176" s="7"/>
      <c r="L1176" s="8"/>
      <c r="M1176" s="7"/>
      <c r="N1176" s="60"/>
      <c r="Z1176" s="7"/>
      <c r="AB1176" s="7"/>
      <c r="AC1176" s="7"/>
      <c r="AD1176" s="7"/>
      <c r="AF1176" s="7"/>
      <c r="AH1176" s="7"/>
      <c r="AJ1176" s="7"/>
      <c r="AK1176" s="7"/>
      <c r="AL1176" s="7"/>
      <c r="AN1176" s="7"/>
      <c r="AO1176" s="7"/>
      <c r="AP1176" s="7"/>
      <c r="AR1176" s="7"/>
      <c r="AT1176" s="7"/>
      <c r="AV1176" s="7"/>
      <c r="AX1176" s="7"/>
      <c r="AZ1176" s="7"/>
      <c r="BB1176" s="7"/>
      <c r="BD1176" s="7"/>
      <c r="BF1176" s="7"/>
      <c r="BH1176" s="7"/>
      <c r="BI1176" s="7"/>
      <c r="BJ1176" s="7"/>
      <c r="BL1176" s="7"/>
      <c r="BN1176" s="7"/>
      <c r="BO1176" s="7"/>
      <c r="BP1176" s="7"/>
      <c r="BQ1176" s="7"/>
      <c r="BR1176" s="7"/>
    </row>
    <row r="1177" spans="1:70" customFormat="1">
      <c r="A1177" s="7"/>
      <c r="B1177" s="230"/>
      <c r="C1177" s="7"/>
      <c r="D1177" s="7"/>
      <c r="E1177" s="7"/>
      <c r="F1177" s="7"/>
      <c r="G1177" s="7"/>
      <c r="H1177" s="7"/>
      <c r="I1177" s="7"/>
      <c r="J1177" s="7"/>
      <c r="K1177" s="7"/>
      <c r="L1177" s="8"/>
      <c r="M1177" s="7"/>
      <c r="N1177" s="60"/>
      <c r="Z1177" s="7"/>
      <c r="AB1177" s="7"/>
      <c r="AC1177" s="7"/>
      <c r="AD1177" s="7"/>
      <c r="AF1177" s="7"/>
      <c r="AH1177" s="7"/>
      <c r="AJ1177" s="7"/>
      <c r="AK1177" s="7"/>
      <c r="AL1177" s="7"/>
      <c r="AN1177" s="7"/>
      <c r="AO1177" s="7"/>
      <c r="AP1177" s="7"/>
      <c r="AR1177" s="7"/>
      <c r="AT1177" s="7"/>
      <c r="AV1177" s="7"/>
      <c r="AX1177" s="7"/>
      <c r="AZ1177" s="7"/>
      <c r="BB1177" s="7"/>
      <c r="BD1177" s="7"/>
      <c r="BF1177" s="7"/>
      <c r="BH1177" s="7"/>
      <c r="BI1177" s="7"/>
      <c r="BJ1177" s="7"/>
      <c r="BL1177" s="7"/>
      <c r="BN1177" s="7"/>
      <c r="BO1177" s="7"/>
      <c r="BP1177" s="7"/>
      <c r="BQ1177" s="7"/>
      <c r="BR1177" s="7"/>
    </row>
    <row r="1178" spans="1:70" customFormat="1">
      <c r="A1178" s="7"/>
      <c r="B1178" s="230"/>
      <c r="C1178" s="7"/>
      <c r="D1178" s="7"/>
      <c r="E1178" s="7"/>
      <c r="F1178" s="7"/>
      <c r="G1178" s="7"/>
      <c r="H1178" s="7"/>
      <c r="I1178" s="7"/>
      <c r="J1178" s="7"/>
      <c r="K1178" s="7"/>
      <c r="L1178" s="8"/>
      <c r="M1178" s="7"/>
      <c r="N1178" s="60"/>
      <c r="Z1178" s="7"/>
      <c r="AB1178" s="7"/>
      <c r="AC1178" s="7"/>
      <c r="AD1178" s="7"/>
      <c r="AF1178" s="7"/>
      <c r="AH1178" s="7"/>
      <c r="AJ1178" s="7"/>
      <c r="AK1178" s="7"/>
      <c r="AL1178" s="7"/>
      <c r="AN1178" s="7"/>
      <c r="AO1178" s="7"/>
      <c r="AP1178" s="7"/>
      <c r="AR1178" s="7"/>
      <c r="AT1178" s="7"/>
      <c r="AV1178" s="7"/>
      <c r="AX1178" s="7"/>
      <c r="AZ1178" s="7"/>
      <c r="BB1178" s="7"/>
      <c r="BD1178" s="7"/>
      <c r="BF1178" s="7"/>
      <c r="BH1178" s="7"/>
      <c r="BI1178" s="7"/>
      <c r="BJ1178" s="7"/>
      <c r="BL1178" s="7"/>
      <c r="BN1178" s="7"/>
      <c r="BO1178" s="7"/>
      <c r="BP1178" s="7"/>
      <c r="BQ1178" s="7"/>
      <c r="BR1178" s="7"/>
    </row>
    <row r="1179" spans="1:70" customFormat="1">
      <c r="A1179" s="7"/>
      <c r="B1179" s="230"/>
      <c r="C1179" s="7"/>
      <c r="D1179" s="7"/>
      <c r="E1179" s="7"/>
      <c r="F1179" s="7"/>
      <c r="G1179" s="7"/>
      <c r="H1179" s="7"/>
      <c r="I1179" s="7"/>
      <c r="J1179" s="7"/>
      <c r="K1179" s="7"/>
      <c r="L1179" s="8"/>
      <c r="M1179" s="7"/>
      <c r="N1179" s="60"/>
      <c r="Z1179" s="7"/>
      <c r="AB1179" s="7"/>
      <c r="AC1179" s="7"/>
      <c r="AD1179" s="7"/>
      <c r="AF1179" s="7"/>
      <c r="AH1179" s="7"/>
      <c r="AJ1179" s="7"/>
      <c r="AK1179" s="7"/>
      <c r="AL1179" s="7"/>
      <c r="AN1179" s="7"/>
      <c r="AO1179" s="7"/>
      <c r="AP1179" s="7"/>
      <c r="AR1179" s="7"/>
      <c r="AT1179" s="7"/>
      <c r="AV1179" s="7"/>
      <c r="AX1179" s="7"/>
      <c r="AZ1179" s="7"/>
      <c r="BB1179" s="7"/>
      <c r="BD1179" s="7"/>
      <c r="BF1179" s="7"/>
      <c r="BH1179" s="7"/>
      <c r="BI1179" s="7"/>
      <c r="BJ1179" s="7"/>
      <c r="BL1179" s="7"/>
      <c r="BN1179" s="7"/>
      <c r="BO1179" s="7"/>
      <c r="BP1179" s="7"/>
      <c r="BQ1179" s="7"/>
      <c r="BR1179" s="7"/>
    </row>
    <row r="1180" spans="1:70" customFormat="1">
      <c r="A1180" s="7"/>
      <c r="B1180" s="230"/>
      <c r="C1180" s="7"/>
      <c r="D1180" s="7"/>
      <c r="E1180" s="7"/>
      <c r="F1180" s="7"/>
      <c r="G1180" s="7"/>
      <c r="H1180" s="7"/>
      <c r="I1180" s="7"/>
      <c r="J1180" s="7"/>
      <c r="K1180" s="7"/>
      <c r="L1180" s="8"/>
      <c r="M1180" s="7"/>
      <c r="N1180" s="60"/>
      <c r="Z1180" s="7"/>
      <c r="AB1180" s="7"/>
      <c r="AC1180" s="7"/>
      <c r="AD1180" s="7"/>
      <c r="AF1180" s="7"/>
      <c r="AH1180" s="7"/>
      <c r="AJ1180" s="7"/>
      <c r="AK1180" s="7"/>
      <c r="AL1180" s="7"/>
      <c r="AN1180" s="7"/>
      <c r="AO1180" s="7"/>
      <c r="AP1180" s="7"/>
      <c r="AR1180" s="7"/>
      <c r="AT1180" s="7"/>
      <c r="AV1180" s="7"/>
      <c r="AX1180" s="7"/>
      <c r="AZ1180" s="7"/>
      <c r="BB1180" s="7"/>
      <c r="BD1180" s="7"/>
      <c r="BF1180" s="7"/>
      <c r="BH1180" s="7"/>
      <c r="BI1180" s="7"/>
      <c r="BJ1180" s="7"/>
      <c r="BL1180" s="7"/>
      <c r="BN1180" s="7"/>
      <c r="BO1180" s="7"/>
      <c r="BP1180" s="7"/>
      <c r="BQ1180" s="7"/>
      <c r="BR1180" s="7"/>
    </row>
    <row r="1181" spans="1:70" customFormat="1">
      <c r="A1181" s="7"/>
      <c r="B1181" s="230"/>
      <c r="C1181" s="7"/>
      <c r="D1181" s="7"/>
      <c r="E1181" s="7"/>
      <c r="F1181" s="7"/>
      <c r="G1181" s="7"/>
      <c r="H1181" s="7"/>
      <c r="I1181" s="7"/>
      <c r="J1181" s="7"/>
      <c r="K1181" s="7"/>
      <c r="L1181" s="8"/>
      <c r="M1181" s="7"/>
      <c r="N1181" s="60"/>
      <c r="Z1181" s="7"/>
      <c r="AB1181" s="7"/>
      <c r="AC1181" s="7"/>
      <c r="AD1181" s="7"/>
      <c r="AF1181" s="7"/>
      <c r="AH1181" s="7"/>
      <c r="AJ1181" s="7"/>
      <c r="AK1181" s="7"/>
      <c r="AL1181" s="7"/>
      <c r="AN1181" s="7"/>
      <c r="AO1181" s="7"/>
      <c r="AP1181" s="7"/>
      <c r="AR1181" s="7"/>
      <c r="AT1181" s="7"/>
      <c r="AV1181" s="7"/>
      <c r="AX1181" s="7"/>
      <c r="AZ1181" s="7"/>
      <c r="BB1181" s="7"/>
      <c r="BD1181" s="7"/>
      <c r="BF1181" s="7"/>
      <c r="BH1181" s="7"/>
      <c r="BI1181" s="7"/>
      <c r="BJ1181" s="7"/>
      <c r="BL1181" s="7"/>
      <c r="BN1181" s="7"/>
      <c r="BO1181" s="7"/>
      <c r="BP1181" s="7"/>
      <c r="BQ1181" s="7"/>
      <c r="BR1181" s="7"/>
    </row>
    <row r="1182" spans="1:70" customFormat="1">
      <c r="A1182" s="7"/>
      <c r="B1182" s="230"/>
      <c r="C1182" s="7"/>
      <c r="D1182" s="7"/>
      <c r="E1182" s="7"/>
      <c r="F1182" s="7"/>
      <c r="G1182" s="7"/>
      <c r="H1182" s="7"/>
      <c r="I1182" s="7"/>
      <c r="J1182" s="7"/>
      <c r="K1182" s="7"/>
      <c r="L1182" s="8"/>
      <c r="M1182" s="7"/>
      <c r="N1182" s="60"/>
      <c r="Z1182" s="7"/>
      <c r="AB1182" s="7"/>
      <c r="AC1182" s="7"/>
      <c r="AD1182" s="7"/>
      <c r="AF1182" s="7"/>
      <c r="AH1182" s="7"/>
      <c r="AJ1182" s="7"/>
      <c r="AK1182" s="7"/>
      <c r="AL1182" s="7"/>
      <c r="AN1182" s="7"/>
      <c r="AO1182" s="7"/>
      <c r="AP1182" s="7"/>
      <c r="AR1182" s="7"/>
      <c r="AT1182" s="7"/>
      <c r="AV1182" s="7"/>
      <c r="AX1182" s="7"/>
      <c r="AZ1182" s="7"/>
      <c r="BB1182" s="7"/>
      <c r="BD1182" s="7"/>
      <c r="BF1182" s="7"/>
      <c r="BH1182" s="7"/>
      <c r="BI1182" s="7"/>
      <c r="BJ1182" s="7"/>
      <c r="BL1182" s="7"/>
      <c r="BN1182" s="7"/>
      <c r="BO1182" s="7"/>
      <c r="BP1182" s="7"/>
      <c r="BQ1182" s="7"/>
      <c r="BR1182" s="7"/>
    </row>
    <row r="1183" spans="1:70" customFormat="1">
      <c r="A1183" s="7"/>
      <c r="B1183" s="230"/>
      <c r="C1183" s="7"/>
      <c r="D1183" s="7"/>
      <c r="E1183" s="7"/>
      <c r="F1183" s="7"/>
      <c r="G1183" s="7"/>
      <c r="H1183" s="7"/>
      <c r="I1183" s="7"/>
      <c r="J1183" s="7"/>
      <c r="K1183" s="7"/>
      <c r="L1183" s="8"/>
      <c r="M1183" s="7"/>
      <c r="N1183" s="60"/>
      <c r="Z1183" s="7"/>
      <c r="AB1183" s="7"/>
      <c r="AC1183" s="7"/>
      <c r="AD1183" s="7"/>
      <c r="AF1183" s="7"/>
      <c r="AH1183" s="7"/>
      <c r="AJ1183" s="7"/>
      <c r="AK1183" s="7"/>
      <c r="AL1183" s="7"/>
      <c r="AN1183" s="7"/>
      <c r="AO1183" s="7"/>
      <c r="AP1183" s="7"/>
      <c r="AR1183" s="7"/>
      <c r="AT1183" s="7"/>
      <c r="AV1183" s="7"/>
      <c r="AX1183" s="7"/>
      <c r="AZ1183" s="7"/>
      <c r="BB1183" s="7"/>
      <c r="BD1183" s="7"/>
      <c r="BF1183" s="7"/>
      <c r="BH1183" s="7"/>
      <c r="BI1183" s="7"/>
      <c r="BJ1183" s="7"/>
      <c r="BL1183" s="7"/>
      <c r="BN1183" s="7"/>
      <c r="BO1183" s="7"/>
      <c r="BP1183" s="7"/>
      <c r="BQ1183" s="7"/>
      <c r="BR1183" s="7"/>
    </row>
    <row r="1184" spans="1:70" customFormat="1">
      <c r="A1184" s="7"/>
      <c r="B1184" s="230"/>
      <c r="C1184" s="7"/>
      <c r="D1184" s="7"/>
      <c r="E1184" s="7"/>
      <c r="F1184" s="7"/>
      <c r="G1184" s="7"/>
      <c r="H1184" s="7"/>
      <c r="I1184" s="7"/>
      <c r="J1184" s="7"/>
      <c r="K1184" s="7"/>
      <c r="L1184" s="8"/>
      <c r="M1184" s="7"/>
      <c r="N1184" s="60"/>
      <c r="Z1184" s="7"/>
      <c r="AB1184" s="7"/>
      <c r="AC1184" s="7"/>
      <c r="AD1184" s="7"/>
      <c r="AF1184" s="7"/>
      <c r="AH1184" s="7"/>
      <c r="AJ1184" s="7"/>
      <c r="AK1184" s="7"/>
      <c r="AL1184" s="7"/>
      <c r="AN1184" s="7"/>
      <c r="AO1184" s="7"/>
      <c r="AP1184" s="7"/>
      <c r="AR1184" s="7"/>
      <c r="AT1184" s="7"/>
      <c r="AV1184" s="7"/>
      <c r="AX1184" s="7"/>
      <c r="AZ1184" s="7"/>
      <c r="BB1184" s="7"/>
      <c r="BD1184" s="7"/>
      <c r="BF1184" s="7"/>
      <c r="BH1184" s="7"/>
      <c r="BI1184" s="7"/>
      <c r="BJ1184" s="7"/>
      <c r="BL1184" s="7"/>
      <c r="BN1184" s="7"/>
      <c r="BO1184" s="7"/>
      <c r="BP1184" s="7"/>
      <c r="BQ1184" s="7"/>
      <c r="BR1184" s="7"/>
    </row>
    <row r="1185" spans="1:70" customFormat="1">
      <c r="A1185" s="7"/>
      <c r="B1185" s="230"/>
      <c r="C1185" s="7"/>
      <c r="D1185" s="7"/>
      <c r="E1185" s="7"/>
      <c r="F1185" s="7"/>
      <c r="G1185" s="7"/>
      <c r="H1185" s="7"/>
      <c r="I1185" s="7"/>
      <c r="J1185" s="7"/>
      <c r="K1185" s="7"/>
      <c r="L1185" s="8"/>
      <c r="M1185" s="7"/>
      <c r="N1185" s="60"/>
      <c r="Z1185" s="7"/>
      <c r="AB1185" s="7"/>
      <c r="AC1185" s="7"/>
      <c r="AD1185" s="7"/>
      <c r="AF1185" s="7"/>
      <c r="AH1185" s="7"/>
      <c r="AJ1185" s="7"/>
      <c r="AK1185" s="7"/>
      <c r="AL1185" s="7"/>
      <c r="AN1185" s="7"/>
      <c r="AO1185" s="7"/>
      <c r="AP1185" s="7"/>
      <c r="AR1185" s="7"/>
      <c r="AT1185" s="7"/>
      <c r="AV1185" s="7"/>
      <c r="AX1185" s="7"/>
      <c r="AZ1185" s="7"/>
      <c r="BB1185" s="7"/>
      <c r="BD1185" s="7"/>
      <c r="BF1185" s="7"/>
      <c r="BH1185" s="7"/>
      <c r="BI1185" s="7"/>
      <c r="BJ1185" s="7"/>
      <c r="BL1185" s="7"/>
      <c r="BN1185" s="7"/>
      <c r="BO1185" s="7"/>
      <c r="BP1185" s="7"/>
      <c r="BQ1185" s="7"/>
      <c r="BR1185" s="7"/>
    </row>
    <row r="1186" spans="1:70" customFormat="1">
      <c r="A1186" s="7"/>
      <c r="B1186" s="230"/>
      <c r="C1186" s="7"/>
      <c r="D1186" s="7"/>
      <c r="E1186" s="7"/>
      <c r="F1186" s="7"/>
      <c r="G1186" s="7"/>
      <c r="H1186" s="7"/>
      <c r="I1186" s="7"/>
      <c r="J1186" s="7"/>
      <c r="K1186" s="7"/>
      <c r="L1186" s="8"/>
      <c r="M1186" s="7"/>
      <c r="N1186" s="60"/>
      <c r="Z1186" s="7"/>
      <c r="AB1186" s="7"/>
      <c r="AC1186" s="7"/>
      <c r="AD1186" s="7"/>
      <c r="AF1186" s="7"/>
      <c r="AH1186" s="7"/>
      <c r="AJ1186" s="7"/>
      <c r="AK1186" s="7"/>
      <c r="AL1186" s="7"/>
      <c r="AN1186" s="7"/>
      <c r="AO1186" s="7"/>
      <c r="AP1186" s="7"/>
      <c r="AR1186" s="7"/>
      <c r="AT1186" s="7"/>
      <c r="AV1186" s="7"/>
      <c r="AX1186" s="7"/>
      <c r="AZ1186" s="7"/>
      <c r="BB1186" s="7"/>
      <c r="BD1186" s="7"/>
      <c r="BF1186" s="7"/>
      <c r="BH1186" s="7"/>
      <c r="BI1186" s="7"/>
      <c r="BJ1186" s="7"/>
      <c r="BL1186" s="7"/>
      <c r="BN1186" s="7"/>
      <c r="BO1186" s="7"/>
      <c r="BP1186" s="7"/>
      <c r="BQ1186" s="7"/>
      <c r="BR1186" s="7"/>
    </row>
    <row r="1187" spans="1:70" customFormat="1">
      <c r="A1187" s="7"/>
      <c r="B1187" s="230"/>
      <c r="C1187" s="7"/>
      <c r="D1187" s="7"/>
      <c r="E1187" s="7"/>
      <c r="F1187" s="7"/>
      <c r="G1187" s="7"/>
      <c r="H1187" s="7"/>
      <c r="I1187" s="7"/>
      <c r="J1187" s="7"/>
      <c r="K1187" s="7"/>
      <c r="L1187" s="8"/>
      <c r="M1187" s="7"/>
      <c r="N1187" s="60"/>
      <c r="Z1187" s="7"/>
      <c r="AB1187" s="7"/>
      <c r="AC1187" s="7"/>
      <c r="AD1187" s="7"/>
      <c r="AF1187" s="7"/>
      <c r="AH1187" s="7"/>
      <c r="AJ1187" s="7"/>
      <c r="AK1187" s="7"/>
      <c r="AL1187" s="7"/>
      <c r="AN1187" s="7"/>
      <c r="AO1187" s="7"/>
      <c r="AP1187" s="7"/>
      <c r="AR1187" s="7"/>
      <c r="AT1187" s="7"/>
      <c r="AV1187" s="7"/>
      <c r="AX1187" s="7"/>
      <c r="AZ1187" s="7"/>
      <c r="BB1187" s="7"/>
      <c r="BD1187" s="7"/>
      <c r="BF1187" s="7"/>
      <c r="BH1187" s="7"/>
      <c r="BI1187" s="7"/>
      <c r="BJ1187" s="7"/>
      <c r="BL1187" s="7"/>
      <c r="BN1187" s="7"/>
      <c r="BO1187" s="7"/>
      <c r="BP1187" s="7"/>
      <c r="BQ1187" s="7"/>
      <c r="BR1187" s="7"/>
    </row>
    <row r="1188" spans="1:70" customFormat="1">
      <c r="A1188" s="7"/>
      <c r="B1188" s="230"/>
      <c r="C1188" s="7"/>
      <c r="D1188" s="7"/>
      <c r="E1188" s="7"/>
      <c r="F1188" s="7"/>
      <c r="G1188" s="7"/>
      <c r="H1188" s="7"/>
      <c r="I1188" s="7"/>
      <c r="J1188" s="7"/>
      <c r="K1188" s="7"/>
      <c r="L1188" s="8"/>
      <c r="M1188" s="7"/>
      <c r="N1188" s="60"/>
      <c r="Z1188" s="7"/>
      <c r="AB1188" s="7"/>
      <c r="AC1188" s="7"/>
      <c r="AD1188" s="7"/>
      <c r="AF1188" s="7"/>
      <c r="AH1188" s="7"/>
      <c r="AJ1188" s="7"/>
      <c r="AK1188" s="7"/>
      <c r="AL1188" s="7"/>
      <c r="AN1188" s="7"/>
      <c r="AO1188" s="7"/>
      <c r="AP1188" s="7"/>
      <c r="AR1188" s="7"/>
      <c r="AT1188" s="7"/>
      <c r="AV1188" s="7"/>
      <c r="AX1188" s="7"/>
      <c r="AZ1188" s="7"/>
      <c r="BB1188" s="7"/>
      <c r="BD1188" s="7"/>
      <c r="BF1188" s="7"/>
      <c r="BH1188" s="7"/>
      <c r="BI1188" s="7"/>
      <c r="BJ1188" s="7"/>
      <c r="BL1188" s="7"/>
      <c r="BN1188" s="7"/>
      <c r="BO1188" s="7"/>
      <c r="BP1188" s="7"/>
      <c r="BQ1188" s="7"/>
      <c r="BR1188" s="7"/>
    </row>
    <row r="1189" spans="1:70" customFormat="1">
      <c r="A1189" s="7"/>
      <c r="B1189" s="230"/>
      <c r="C1189" s="7"/>
      <c r="D1189" s="7"/>
      <c r="E1189" s="7"/>
      <c r="F1189" s="7"/>
      <c r="G1189" s="7"/>
      <c r="H1189" s="7"/>
      <c r="I1189" s="7"/>
      <c r="J1189" s="7"/>
      <c r="K1189" s="7"/>
      <c r="L1189" s="8"/>
      <c r="M1189" s="7"/>
      <c r="N1189" s="60"/>
      <c r="Z1189" s="7"/>
      <c r="AB1189" s="7"/>
      <c r="AC1189" s="7"/>
      <c r="AD1189" s="7"/>
      <c r="AF1189" s="7"/>
      <c r="AH1189" s="7"/>
      <c r="AJ1189" s="7"/>
      <c r="AK1189" s="7"/>
      <c r="AL1189" s="7"/>
      <c r="AN1189" s="7"/>
      <c r="AO1189" s="7"/>
      <c r="AP1189" s="7"/>
      <c r="AR1189" s="7"/>
      <c r="AT1189" s="7"/>
      <c r="AV1189" s="7"/>
      <c r="AX1189" s="7"/>
      <c r="AZ1189" s="7"/>
      <c r="BB1189" s="7"/>
      <c r="BD1189" s="7"/>
      <c r="BF1189" s="7"/>
      <c r="BH1189" s="7"/>
      <c r="BI1189" s="7"/>
      <c r="BJ1189" s="7"/>
      <c r="BL1189" s="7"/>
      <c r="BN1189" s="7"/>
      <c r="BO1189" s="7"/>
      <c r="BP1189" s="7"/>
      <c r="BQ1189" s="7"/>
      <c r="BR1189" s="7"/>
    </row>
    <row r="1190" spans="1:70" customFormat="1">
      <c r="A1190" s="7"/>
      <c r="B1190" s="230"/>
      <c r="C1190" s="7"/>
      <c r="D1190" s="7"/>
      <c r="E1190" s="7"/>
      <c r="F1190" s="7"/>
      <c r="G1190" s="7"/>
      <c r="H1190" s="7"/>
      <c r="I1190" s="7"/>
      <c r="J1190" s="7"/>
      <c r="K1190" s="7"/>
      <c r="L1190" s="8"/>
      <c r="M1190" s="7"/>
      <c r="N1190" s="60"/>
      <c r="Z1190" s="7"/>
      <c r="AB1190" s="7"/>
      <c r="AC1190" s="7"/>
      <c r="AD1190" s="7"/>
      <c r="AF1190" s="7"/>
      <c r="AH1190" s="7"/>
      <c r="AJ1190" s="7"/>
      <c r="AK1190" s="7"/>
      <c r="AL1190" s="7"/>
      <c r="AN1190" s="7"/>
      <c r="AO1190" s="7"/>
      <c r="AP1190" s="7"/>
      <c r="AR1190" s="7"/>
      <c r="AT1190" s="7"/>
      <c r="AV1190" s="7"/>
      <c r="AX1190" s="7"/>
      <c r="AZ1190" s="7"/>
      <c r="BB1190" s="7"/>
      <c r="BD1190" s="7"/>
      <c r="BF1190" s="7"/>
      <c r="BH1190" s="7"/>
      <c r="BI1190" s="7"/>
      <c r="BJ1190" s="7"/>
      <c r="BL1190" s="7"/>
      <c r="BN1190" s="7"/>
      <c r="BO1190" s="7"/>
      <c r="BP1190" s="7"/>
      <c r="BQ1190" s="7"/>
      <c r="BR1190" s="7"/>
    </row>
    <row r="1191" spans="1:70" customFormat="1">
      <c r="A1191" s="7"/>
      <c r="B1191" s="230"/>
      <c r="C1191" s="7"/>
      <c r="D1191" s="7"/>
      <c r="E1191" s="7"/>
      <c r="F1191" s="7"/>
      <c r="G1191" s="7"/>
      <c r="H1191" s="7"/>
      <c r="I1191" s="7"/>
      <c r="J1191" s="7"/>
      <c r="K1191" s="7"/>
      <c r="L1191" s="8"/>
      <c r="M1191" s="7"/>
      <c r="N1191" s="60"/>
      <c r="Z1191" s="7"/>
      <c r="AB1191" s="7"/>
      <c r="AC1191" s="7"/>
      <c r="AD1191" s="7"/>
      <c r="AF1191" s="7"/>
      <c r="AH1191" s="7"/>
      <c r="AJ1191" s="7"/>
      <c r="AK1191" s="7"/>
      <c r="AL1191" s="7"/>
      <c r="AN1191" s="7"/>
      <c r="AO1191" s="7"/>
      <c r="AP1191" s="7"/>
      <c r="AR1191" s="7"/>
      <c r="AT1191" s="7"/>
      <c r="AV1191" s="7"/>
      <c r="AX1191" s="7"/>
      <c r="AZ1191" s="7"/>
      <c r="BB1191" s="7"/>
      <c r="BD1191" s="7"/>
      <c r="BF1191" s="7"/>
      <c r="BH1191" s="7"/>
      <c r="BI1191" s="7"/>
      <c r="BJ1191" s="7"/>
      <c r="BL1191" s="7"/>
      <c r="BN1191" s="7"/>
      <c r="BO1191" s="7"/>
      <c r="BP1191" s="7"/>
      <c r="BQ1191" s="7"/>
      <c r="BR1191" s="7"/>
    </row>
    <row r="1192" spans="1:70" customFormat="1">
      <c r="A1192" s="7"/>
      <c r="B1192" s="230"/>
      <c r="C1192" s="7"/>
      <c r="D1192" s="7"/>
      <c r="E1192" s="7"/>
      <c r="F1192" s="7"/>
      <c r="G1192" s="7"/>
      <c r="H1192" s="7"/>
      <c r="I1192" s="7"/>
      <c r="J1192" s="7"/>
      <c r="K1192" s="7"/>
      <c r="L1192" s="8"/>
      <c r="M1192" s="7"/>
      <c r="N1192" s="60"/>
      <c r="Z1192" s="7"/>
      <c r="AB1192" s="7"/>
      <c r="AC1192" s="7"/>
      <c r="AD1192" s="7"/>
      <c r="AF1192" s="7"/>
      <c r="AH1192" s="7"/>
      <c r="AJ1192" s="7"/>
      <c r="AK1192" s="7"/>
      <c r="AL1192" s="7"/>
      <c r="AN1192" s="7"/>
      <c r="AO1192" s="7"/>
      <c r="AP1192" s="7"/>
      <c r="AR1192" s="7"/>
      <c r="AT1192" s="7"/>
      <c r="AV1192" s="7"/>
      <c r="AX1192" s="7"/>
      <c r="AZ1192" s="7"/>
      <c r="BB1192" s="7"/>
      <c r="BD1192" s="7"/>
      <c r="BF1192" s="7"/>
      <c r="BH1192" s="7"/>
      <c r="BI1192" s="7"/>
      <c r="BJ1192" s="7"/>
      <c r="BL1192" s="7"/>
      <c r="BN1192" s="7"/>
      <c r="BO1192" s="7"/>
      <c r="BP1192" s="7"/>
      <c r="BQ1192" s="7"/>
      <c r="BR1192" s="7"/>
    </row>
    <row r="1193" spans="1:70" customFormat="1">
      <c r="A1193" s="7"/>
      <c r="B1193" s="230"/>
      <c r="C1193" s="7"/>
      <c r="D1193" s="7"/>
      <c r="E1193" s="7"/>
      <c r="F1193" s="7"/>
      <c r="G1193" s="7"/>
      <c r="H1193" s="7"/>
      <c r="I1193" s="7"/>
      <c r="J1193" s="7"/>
      <c r="K1193" s="7"/>
      <c r="L1193" s="8"/>
      <c r="M1193" s="7"/>
      <c r="N1193" s="60"/>
      <c r="Z1193" s="7"/>
      <c r="AB1193" s="7"/>
      <c r="AC1193" s="7"/>
      <c r="AD1193" s="7"/>
      <c r="AF1193" s="7"/>
      <c r="AH1193" s="7"/>
      <c r="AJ1193" s="7"/>
      <c r="AK1193" s="7"/>
      <c r="AL1193" s="7"/>
      <c r="AN1193" s="7"/>
      <c r="AO1193" s="7"/>
      <c r="AP1193" s="7"/>
      <c r="AR1193" s="7"/>
      <c r="AT1193" s="7"/>
      <c r="AV1193" s="7"/>
      <c r="AX1193" s="7"/>
      <c r="AZ1193" s="7"/>
      <c r="BB1193" s="7"/>
      <c r="BD1193" s="7"/>
      <c r="BF1193" s="7"/>
      <c r="BH1193" s="7"/>
      <c r="BI1193" s="7"/>
      <c r="BJ1193" s="7"/>
      <c r="BL1193" s="7"/>
      <c r="BN1193" s="7"/>
      <c r="BO1193" s="7"/>
      <c r="BP1193" s="7"/>
      <c r="BQ1193" s="7"/>
      <c r="BR1193" s="7"/>
    </row>
    <row r="1194" spans="1:70" customFormat="1">
      <c r="A1194" s="7"/>
      <c r="B1194" s="230"/>
      <c r="C1194" s="7"/>
      <c r="D1194" s="7"/>
      <c r="E1194" s="7"/>
      <c r="F1194" s="7"/>
      <c r="G1194" s="7"/>
      <c r="H1194" s="7"/>
      <c r="I1194" s="7"/>
      <c r="J1194" s="7"/>
      <c r="K1194" s="7"/>
      <c r="L1194" s="8"/>
      <c r="M1194" s="7"/>
      <c r="N1194" s="60"/>
      <c r="Z1194" s="7"/>
      <c r="AB1194" s="7"/>
      <c r="AC1194" s="7"/>
      <c r="AD1194" s="7"/>
      <c r="AF1194" s="7"/>
      <c r="AH1194" s="7"/>
      <c r="AJ1194" s="7"/>
      <c r="AK1194" s="7"/>
      <c r="AL1194" s="7"/>
      <c r="AN1194" s="7"/>
      <c r="AO1194" s="7"/>
      <c r="AP1194" s="7"/>
      <c r="AR1194" s="7"/>
      <c r="AT1194" s="7"/>
      <c r="AV1194" s="7"/>
      <c r="AX1194" s="7"/>
      <c r="AZ1194" s="7"/>
      <c r="BB1194" s="7"/>
      <c r="BD1194" s="7"/>
      <c r="BF1194" s="7"/>
      <c r="BH1194" s="7"/>
      <c r="BI1194" s="7"/>
      <c r="BJ1194" s="7"/>
      <c r="BL1194" s="7"/>
      <c r="BN1194" s="7"/>
      <c r="BO1194" s="7"/>
      <c r="BP1194" s="7"/>
      <c r="BQ1194" s="7"/>
      <c r="BR1194" s="7"/>
    </row>
    <row r="1195" spans="1:70" customFormat="1">
      <c r="A1195" s="7"/>
      <c r="B1195" s="230"/>
      <c r="C1195" s="7"/>
      <c r="D1195" s="7"/>
      <c r="E1195" s="7"/>
      <c r="F1195" s="7"/>
      <c r="G1195" s="7"/>
      <c r="H1195" s="7"/>
      <c r="I1195" s="7"/>
      <c r="J1195" s="7"/>
      <c r="K1195" s="7"/>
      <c r="L1195" s="8"/>
      <c r="M1195" s="7"/>
      <c r="N1195" s="60"/>
      <c r="Z1195" s="7"/>
      <c r="AB1195" s="7"/>
      <c r="AC1195" s="7"/>
      <c r="AD1195" s="7"/>
      <c r="AF1195" s="7"/>
      <c r="AH1195" s="7"/>
      <c r="AJ1195" s="7"/>
      <c r="AK1195" s="7"/>
      <c r="AL1195" s="7"/>
      <c r="AN1195" s="7"/>
      <c r="AO1195" s="7"/>
      <c r="AP1195" s="7"/>
      <c r="AR1195" s="7"/>
      <c r="AT1195" s="7"/>
      <c r="AV1195" s="7"/>
      <c r="AX1195" s="7"/>
      <c r="AZ1195" s="7"/>
      <c r="BB1195" s="7"/>
      <c r="BD1195" s="7"/>
      <c r="BF1195" s="7"/>
      <c r="BH1195" s="7"/>
      <c r="BI1195" s="7"/>
      <c r="BJ1195" s="7"/>
      <c r="BL1195" s="7"/>
      <c r="BN1195" s="7"/>
      <c r="BO1195" s="7"/>
      <c r="BP1195" s="7"/>
      <c r="BQ1195" s="7"/>
      <c r="BR1195" s="7"/>
    </row>
    <row r="1196" spans="1:70" customFormat="1">
      <c r="A1196" s="7"/>
      <c r="B1196" s="230"/>
      <c r="C1196" s="7"/>
      <c r="D1196" s="7"/>
      <c r="E1196" s="7"/>
      <c r="F1196" s="7"/>
      <c r="G1196" s="7"/>
      <c r="H1196" s="7"/>
      <c r="I1196" s="7"/>
      <c r="J1196" s="7"/>
      <c r="K1196" s="7"/>
      <c r="L1196" s="8"/>
      <c r="M1196" s="7"/>
      <c r="N1196" s="60"/>
      <c r="Z1196" s="7"/>
      <c r="AB1196" s="7"/>
      <c r="AC1196" s="7"/>
      <c r="AD1196" s="7"/>
      <c r="AF1196" s="7"/>
      <c r="AH1196" s="7"/>
      <c r="AJ1196" s="7"/>
      <c r="AK1196" s="7"/>
      <c r="AL1196" s="7"/>
      <c r="AN1196" s="7"/>
      <c r="AO1196" s="7"/>
      <c r="AP1196" s="7"/>
      <c r="AR1196" s="7"/>
      <c r="AT1196" s="7"/>
      <c r="AV1196" s="7"/>
      <c r="AX1196" s="7"/>
      <c r="AZ1196" s="7"/>
      <c r="BB1196" s="7"/>
      <c r="BD1196" s="7"/>
      <c r="BF1196" s="7"/>
      <c r="BH1196" s="7"/>
      <c r="BI1196" s="7"/>
      <c r="BJ1196" s="7"/>
      <c r="BL1196" s="7"/>
      <c r="BN1196" s="7"/>
      <c r="BO1196" s="7"/>
      <c r="BP1196" s="7"/>
      <c r="BQ1196" s="7"/>
      <c r="BR1196" s="7"/>
    </row>
    <row r="1197" spans="1:70" customFormat="1">
      <c r="A1197" s="7"/>
      <c r="B1197" s="230"/>
      <c r="C1197" s="7"/>
      <c r="D1197" s="7"/>
      <c r="E1197" s="7"/>
      <c r="F1197" s="7"/>
      <c r="G1197" s="7"/>
      <c r="H1197" s="7"/>
      <c r="I1197" s="7"/>
      <c r="J1197" s="7"/>
      <c r="K1197" s="7"/>
      <c r="L1197" s="8"/>
      <c r="M1197" s="7"/>
      <c r="N1197" s="60"/>
      <c r="Z1197" s="7"/>
      <c r="AB1197" s="7"/>
      <c r="AC1197" s="7"/>
      <c r="AD1197" s="7"/>
      <c r="AF1197" s="7"/>
      <c r="AH1197" s="7"/>
      <c r="AJ1197" s="7"/>
      <c r="AK1197" s="7"/>
      <c r="AL1197" s="7"/>
      <c r="AN1197" s="7"/>
      <c r="AO1197" s="7"/>
      <c r="AP1197" s="7"/>
      <c r="AR1197" s="7"/>
      <c r="AT1197" s="7"/>
      <c r="AV1197" s="7"/>
      <c r="AX1197" s="7"/>
      <c r="AZ1197" s="7"/>
      <c r="BB1197" s="7"/>
      <c r="BD1197" s="7"/>
      <c r="BF1197" s="7"/>
      <c r="BH1197" s="7"/>
      <c r="BI1197" s="7"/>
      <c r="BJ1197" s="7"/>
      <c r="BL1197" s="7"/>
      <c r="BN1197" s="7"/>
      <c r="BO1197" s="7"/>
      <c r="BP1197" s="7"/>
      <c r="BQ1197" s="7"/>
      <c r="BR1197" s="7"/>
    </row>
    <row r="1198" spans="1:70" customFormat="1">
      <c r="A1198" s="7"/>
      <c r="B1198" s="230"/>
      <c r="C1198" s="7"/>
      <c r="D1198" s="7"/>
      <c r="E1198" s="7"/>
      <c r="F1198" s="7"/>
      <c r="G1198" s="7"/>
      <c r="H1198" s="7"/>
      <c r="I1198" s="7"/>
      <c r="J1198" s="7"/>
      <c r="K1198" s="7"/>
      <c r="L1198" s="8"/>
      <c r="M1198" s="7"/>
      <c r="N1198" s="60"/>
      <c r="Z1198" s="7"/>
      <c r="AB1198" s="7"/>
      <c r="AC1198" s="7"/>
      <c r="AD1198" s="7"/>
      <c r="AF1198" s="7"/>
      <c r="AH1198" s="7"/>
      <c r="AJ1198" s="7"/>
      <c r="AK1198" s="7"/>
      <c r="AL1198" s="7"/>
      <c r="AN1198" s="7"/>
      <c r="AO1198" s="7"/>
      <c r="AP1198" s="7"/>
      <c r="AR1198" s="7"/>
      <c r="AT1198" s="7"/>
      <c r="AV1198" s="7"/>
      <c r="AX1198" s="7"/>
      <c r="AZ1198" s="7"/>
      <c r="BB1198" s="7"/>
      <c r="BD1198" s="7"/>
      <c r="BF1198" s="7"/>
      <c r="BH1198" s="7"/>
      <c r="BI1198" s="7"/>
      <c r="BJ1198" s="7"/>
      <c r="BL1198" s="7"/>
      <c r="BN1198" s="7"/>
      <c r="BO1198" s="7"/>
      <c r="BP1198" s="7"/>
      <c r="BQ1198" s="7"/>
      <c r="BR1198" s="7"/>
    </row>
    <row r="1199" spans="1:70" customFormat="1">
      <c r="A1199" s="7"/>
      <c r="B1199" s="230"/>
      <c r="C1199" s="7"/>
      <c r="D1199" s="7"/>
      <c r="E1199" s="7"/>
      <c r="F1199" s="7"/>
      <c r="G1199" s="7"/>
      <c r="H1199" s="7"/>
      <c r="I1199" s="7"/>
      <c r="J1199" s="7"/>
      <c r="K1199" s="7"/>
      <c r="L1199" s="8"/>
      <c r="M1199" s="7"/>
      <c r="N1199" s="60"/>
      <c r="Z1199" s="7"/>
      <c r="AB1199" s="7"/>
      <c r="AC1199" s="7"/>
      <c r="AD1199" s="7"/>
      <c r="AF1199" s="7"/>
      <c r="AH1199" s="7"/>
      <c r="AJ1199" s="7"/>
      <c r="AK1199" s="7"/>
      <c r="AL1199" s="7"/>
      <c r="AN1199" s="7"/>
      <c r="AO1199" s="7"/>
      <c r="AP1199" s="7"/>
      <c r="AR1199" s="7"/>
      <c r="AT1199" s="7"/>
      <c r="AV1199" s="7"/>
      <c r="AX1199" s="7"/>
      <c r="AZ1199" s="7"/>
      <c r="BB1199" s="7"/>
      <c r="BD1199" s="7"/>
      <c r="BF1199" s="7"/>
      <c r="BH1199" s="7"/>
      <c r="BI1199" s="7"/>
      <c r="BJ1199" s="7"/>
      <c r="BL1199" s="7"/>
      <c r="BN1199" s="7"/>
      <c r="BO1199" s="7"/>
      <c r="BP1199" s="7"/>
      <c r="BQ1199" s="7"/>
      <c r="BR1199" s="7"/>
    </row>
    <row r="1200" spans="1:70" customFormat="1">
      <c r="A1200" s="7"/>
      <c r="B1200" s="230"/>
      <c r="C1200" s="7"/>
      <c r="D1200" s="7"/>
      <c r="E1200" s="7"/>
      <c r="F1200" s="7"/>
      <c r="G1200" s="7"/>
      <c r="H1200" s="7"/>
      <c r="I1200" s="7"/>
      <c r="J1200" s="7"/>
      <c r="K1200" s="7"/>
      <c r="L1200" s="8"/>
      <c r="M1200" s="7"/>
      <c r="N1200" s="60"/>
      <c r="Z1200" s="7"/>
      <c r="AB1200" s="7"/>
      <c r="AC1200" s="7"/>
      <c r="AD1200" s="7"/>
      <c r="AF1200" s="7"/>
      <c r="AH1200" s="7"/>
      <c r="AJ1200" s="7"/>
      <c r="AK1200" s="7"/>
      <c r="AL1200" s="7"/>
      <c r="AN1200" s="7"/>
      <c r="AO1200" s="7"/>
      <c r="AP1200" s="7"/>
      <c r="AR1200" s="7"/>
      <c r="AT1200" s="7"/>
      <c r="AV1200" s="7"/>
      <c r="AX1200" s="7"/>
      <c r="AZ1200" s="7"/>
      <c r="BB1200" s="7"/>
      <c r="BD1200" s="7"/>
      <c r="BF1200" s="7"/>
      <c r="BH1200" s="7"/>
      <c r="BI1200" s="7"/>
      <c r="BJ1200" s="7"/>
      <c r="BL1200" s="7"/>
      <c r="BN1200" s="7"/>
      <c r="BO1200" s="7"/>
      <c r="BP1200" s="7"/>
      <c r="BQ1200" s="7"/>
      <c r="BR1200" s="7"/>
    </row>
    <row r="1201" spans="1:70" customFormat="1">
      <c r="A1201" s="7"/>
      <c r="B1201" s="230"/>
      <c r="C1201" s="7"/>
      <c r="D1201" s="7"/>
      <c r="E1201" s="7"/>
      <c r="F1201" s="7"/>
      <c r="G1201" s="7"/>
      <c r="H1201" s="7"/>
      <c r="I1201" s="7"/>
      <c r="J1201" s="7"/>
      <c r="K1201" s="7"/>
      <c r="L1201" s="8"/>
      <c r="M1201" s="7"/>
      <c r="N1201" s="60"/>
      <c r="Z1201" s="7"/>
      <c r="AB1201" s="7"/>
      <c r="AC1201" s="7"/>
      <c r="AD1201" s="7"/>
      <c r="AF1201" s="7"/>
      <c r="AH1201" s="7"/>
      <c r="AJ1201" s="7"/>
      <c r="AK1201" s="7"/>
      <c r="AL1201" s="7"/>
      <c r="AN1201" s="7"/>
      <c r="AO1201" s="7"/>
      <c r="AP1201" s="7"/>
      <c r="AR1201" s="7"/>
      <c r="AT1201" s="7"/>
      <c r="AV1201" s="7"/>
      <c r="AX1201" s="7"/>
      <c r="AZ1201" s="7"/>
      <c r="BB1201" s="7"/>
      <c r="BD1201" s="7"/>
      <c r="BF1201" s="7"/>
      <c r="BH1201" s="7"/>
      <c r="BI1201" s="7"/>
      <c r="BJ1201" s="7"/>
      <c r="BL1201" s="7"/>
      <c r="BN1201" s="7"/>
      <c r="BO1201" s="7"/>
      <c r="BP1201" s="7"/>
      <c r="BQ1201" s="7"/>
      <c r="BR1201" s="7"/>
    </row>
    <row r="1202" spans="1:70" customFormat="1">
      <c r="A1202" s="7"/>
      <c r="B1202" s="230"/>
      <c r="C1202" s="7"/>
      <c r="D1202" s="7"/>
      <c r="E1202" s="7"/>
      <c r="F1202" s="7"/>
      <c r="G1202" s="7"/>
      <c r="H1202" s="7"/>
      <c r="I1202" s="7"/>
      <c r="J1202" s="7"/>
      <c r="K1202" s="7"/>
      <c r="L1202" s="8"/>
      <c r="M1202" s="7"/>
      <c r="N1202" s="60"/>
      <c r="Z1202" s="7"/>
      <c r="AB1202" s="7"/>
      <c r="AC1202" s="7"/>
      <c r="AD1202" s="7"/>
      <c r="AF1202" s="7"/>
      <c r="AH1202" s="7"/>
      <c r="AJ1202" s="7"/>
      <c r="AK1202" s="7"/>
      <c r="AL1202" s="7"/>
      <c r="AN1202" s="7"/>
      <c r="AO1202" s="7"/>
      <c r="AP1202" s="7"/>
      <c r="AR1202" s="7"/>
      <c r="AT1202" s="7"/>
      <c r="AV1202" s="7"/>
      <c r="AX1202" s="7"/>
      <c r="AZ1202" s="7"/>
      <c r="BB1202" s="7"/>
      <c r="BD1202" s="7"/>
      <c r="BF1202" s="7"/>
      <c r="BH1202" s="7"/>
      <c r="BI1202" s="7"/>
      <c r="BJ1202" s="7"/>
      <c r="BL1202" s="7"/>
      <c r="BN1202" s="7"/>
      <c r="BO1202" s="7"/>
      <c r="BP1202" s="7"/>
      <c r="BQ1202" s="7"/>
      <c r="BR1202" s="7"/>
    </row>
    <row r="1203" spans="1:70" customFormat="1">
      <c r="A1203" s="7"/>
      <c r="B1203" s="230"/>
      <c r="C1203" s="7"/>
      <c r="D1203" s="7"/>
      <c r="E1203" s="7"/>
      <c r="F1203" s="7"/>
      <c r="G1203" s="7"/>
      <c r="H1203" s="7"/>
      <c r="I1203" s="7"/>
      <c r="J1203" s="7"/>
      <c r="K1203" s="7"/>
      <c r="L1203" s="8"/>
      <c r="M1203" s="7"/>
      <c r="N1203" s="60"/>
      <c r="Z1203" s="7"/>
      <c r="AB1203" s="7"/>
      <c r="AC1203" s="7"/>
      <c r="AD1203" s="7"/>
      <c r="AF1203" s="7"/>
      <c r="AH1203" s="7"/>
      <c r="AJ1203" s="7"/>
      <c r="AK1203" s="7"/>
      <c r="AL1203" s="7"/>
      <c r="AN1203" s="7"/>
      <c r="AO1203" s="7"/>
      <c r="AP1203" s="7"/>
      <c r="AR1203" s="7"/>
      <c r="AT1203" s="7"/>
      <c r="AV1203" s="7"/>
      <c r="AX1203" s="7"/>
      <c r="AZ1203" s="7"/>
      <c r="BB1203" s="7"/>
      <c r="BD1203" s="7"/>
      <c r="BF1203" s="7"/>
      <c r="BH1203" s="7"/>
      <c r="BI1203" s="7"/>
      <c r="BJ1203" s="7"/>
      <c r="BL1203" s="7"/>
      <c r="BN1203" s="7"/>
      <c r="BO1203" s="7"/>
      <c r="BP1203" s="7"/>
      <c r="BQ1203" s="7"/>
      <c r="BR1203" s="7"/>
    </row>
    <row r="1204" spans="1:70" customFormat="1">
      <c r="A1204" s="7"/>
      <c r="B1204" s="230"/>
      <c r="C1204" s="7"/>
      <c r="D1204" s="7"/>
      <c r="E1204" s="7"/>
      <c r="F1204" s="7"/>
      <c r="G1204" s="7"/>
      <c r="H1204" s="7"/>
      <c r="I1204" s="7"/>
      <c r="J1204" s="7"/>
      <c r="K1204" s="7"/>
      <c r="L1204" s="8"/>
      <c r="M1204" s="7"/>
      <c r="N1204" s="60"/>
      <c r="Z1204" s="7"/>
      <c r="AB1204" s="7"/>
      <c r="AC1204" s="7"/>
      <c r="AD1204" s="7"/>
      <c r="AF1204" s="7"/>
      <c r="AH1204" s="7"/>
      <c r="AJ1204" s="7"/>
      <c r="AK1204" s="7"/>
      <c r="AL1204" s="7"/>
      <c r="AN1204" s="7"/>
      <c r="AO1204" s="7"/>
      <c r="AP1204" s="7"/>
      <c r="AR1204" s="7"/>
      <c r="AT1204" s="7"/>
      <c r="AV1204" s="7"/>
      <c r="AX1204" s="7"/>
      <c r="AZ1204" s="7"/>
      <c r="BB1204" s="7"/>
      <c r="BD1204" s="7"/>
      <c r="BF1204" s="7"/>
      <c r="BH1204" s="7"/>
      <c r="BI1204" s="7"/>
      <c r="BJ1204" s="7"/>
      <c r="BL1204" s="7"/>
      <c r="BN1204" s="7"/>
      <c r="BO1204" s="7"/>
      <c r="BP1204" s="7"/>
      <c r="BQ1204" s="7"/>
      <c r="BR1204" s="7"/>
    </row>
    <row r="1205" spans="1:70" customFormat="1">
      <c r="A1205" s="7"/>
      <c r="B1205" s="230"/>
      <c r="C1205" s="7"/>
      <c r="D1205" s="7"/>
      <c r="E1205" s="7"/>
      <c r="F1205" s="7"/>
      <c r="G1205" s="7"/>
      <c r="H1205" s="7"/>
      <c r="I1205" s="7"/>
      <c r="J1205" s="7"/>
      <c r="K1205" s="7"/>
      <c r="L1205" s="8"/>
      <c r="M1205" s="7"/>
      <c r="N1205" s="60"/>
      <c r="Z1205" s="7"/>
      <c r="AB1205" s="7"/>
      <c r="AC1205" s="7"/>
      <c r="AD1205" s="7"/>
      <c r="AF1205" s="7"/>
      <c r="AH1205" s="7"/>
      <c r="AJ1205" s="7"/>
      <c r="AK1205" s="7"/>
      <c r="AL1205" s="7"/>
      <c r="AN1205" s="7"/>
      <c r="AO1205" s="7"/>
      <c r="AP1205" s="7"/>
      <c r="AR1205" s="7"/>
      <c r="AT1205" s="7"/>
      <c r="AV1205" s="7"/>
      <c r="AX1205" s="7"/>
      <c r="AZ1205" s="7"/>
      <c r="BB1205" s="7"/>
      <c r="BD1205" s="7"/>
      <c r="BF1205" s="7"/>
      <c r="BH1205" s="7"/>
      <c r="BI1205" s="7"/>
      <c r="BJ1205" s="7"/>
      <c r="BL1205" s="7"/>
      <c r="BN1205" s="7"/>
      <c r="BO1205" s="7"/>
      <c r="BP1205" s="7"/>
      <c r="BQ1205" s="7"/>
      <c r="BR1205" s="7"/>
    </row>
    <row r="1206" spans="1:70" customFormat="1">
      <c r="A1206" s="7"/>
      <c r="B1206" s="230"/>
      <c r="C1206" s="7"/>
      <c r="D1206" s="7"/>
      <c r="E1206" s="7"/>
      <c r="F1206" s="7"/>
      <c r="G1206" s="7"/>
      <c r="H1206" s="7"/>
      <c r="I1206" s="7"/>
      <c r="J1206" s="7"/>
      <c r="K1206" s="7"/>
      <c r="L1206" s="8"/>
      <c r="M1206" s="7"/>
      <c r="N1206" s="60"/>
      <c r="Z1206" s="7"/>
      <c r="AB1206" s="7"/>
      <c r="AC1206" s="7"/>
      <c r="AD1206" s="7"/>
      <c r="AF1206" s="7"/>
      <c r="AH1206" s="7"/>
      <c r="AJ1206" s="7"/>
      <c r="AK1206" s="7"/>
      <c r="AL1206" s="7"/>
      <c r="AN1206" s="7"/>
      <c r="AO1206" s="7"/>
      <c r="AP1206" s="7"/>
      <c r="AR1206" s="7"/>
      <c r="AT1206" s="7"/>
      <c r="AV1206" s="7"/>
      <c r="AX1206" s="7"/>
      <c r="AZ1206" s="7"/>
      <c r="BB1206" s="7"/>
      <c r="BD1206" s="7"/>
      <c r="BF1206" s="7"/>
      <c r="BH1206" s="7"/>
      <c r="BI1206" s="7"/>
      <c r="BJ1206" s="7"/>
      <c r="BL1206" s="7"/>
      <c r="BN1206" s="7"/>
      <c r="BO1206" s="7"/>
      <c r="BP1206" s="7"/>
      <c r="BQ1206" s="7"/>
      <c r="BR1206" s="7"/>
    </row>
    <row r="1207" spans="1:70" customFormat="1">
      <c r="A1207" s="7"/>
      <c r="B1207" s="230"/>
      <c r="C1207" s="7"/>
      <c r="D1207" s="7"/>
      <c r="E1207" s="7"/>
      <c r="F1207" s="7"/>
      <c r="G1207" s="7"/>
      <c r="H1207" s="7"/>
      <c r="I1207" s="7"/>
      <c r="J1207" s="7"/>
      <c r="K1207" s="7"/>
      <c r="L1207" s="8"/>
      <c r="M1207" s="7"/>
      <c r="N1207" s="60"/>
      <c r="Z1207" s="7"/>
      <c r="AB1207" s="7"/>
      <c r="AC1207" s="7"/>
      <c r="AD1207" s="7"/>
      <c r="AF1207" s="7"/>
      <c r="AH1207" s="7"/>
      <c r="AJ1207" s="7"/>
      <c r="AK1207" s="7"/>
      <c r="AL1207" s="7"/>
      <c r="AN1207" s="7"/>
      <c r="AO1207" s="7"/>
      <c r="AP1207" s="7"/>
      <c r="AR1207" s="7"/>
      <c r="AT1207" s="7"/>
      <c r="AV1207" s="7"/>
      <c r="AX1207" s="7"/>
      <c r="AZ1207" s="7"/>
      <c r="BB1207" s="7"/>
      <c r="BD1207" s="7"/>
      <c r="BF1207" s="7"/>
      <c r="BH1207" s="7"/>
      <c r="BI1207" s="7"/>
      <c r="BJ1207" s="7"/>
      <c r="BL1207" s="7"/>
      <c r="BN1207" s="7"/>
      <c r="BO1207" s="7"/>
      <c r="BP1207" s="7"/>
      <c r="BQ1207" s="7"/>
      <c r="BR1207" s="7"/>
    </row>
    <row r="1208" spans="1:70" customFormat="1">
      <c r="A1208" s="7"/>
      <c r="B1208" s="230"/>
      <c r="C1208" s="7"/>
      <c r="D1208" s="7"/>
      <c r="E1208" s="7"/>
      <c r="F1208" s="7"/>
      <c r="G1208" s="7"/>
      <c r="H1208" s="7"/>
      <c r="I1208" s="7"/>
      <c r="J1208" s="7"/>
      <c r="K1208" s="7"/>
      <c r="L1208" s="8"/>
      <c r="M1208" s="7"/>
      <c r="N1208" s="60"/>
      <c r="Z1208" s="7"/>
      <c r="AB1208" s="7"/>
      <c r="AC1208" s="7"/>
      <c r="AD1208" s="7"/>
      <c r="AF1208" s="7"/>
      <c r="AH1208" s="7"/>
      <c r="AJ1208" s="7"/>
      <c r="AK1208" s="7"/>
      <c r="AL1208" s="7"/>
      <c r="AN1208" s="7"/>
      <c r="AO1208" s="7"/>
      <c r="AP1208" s="7"/>
      <c r="AR1208" s="7"/>
      <c r="AT1208" s="7"/>
      <c r="AV1208" s="7"/>
      <c r="AX1208" s="7"/>
      <c r="AZ1208" s="7"/>
      <c r="BB1208" s="7"/>
      <c r="BD1208" s="7"/>
      <c r="BF1208" s="7"/>
      <c r="BH1208" s="7"/>
      <c r="BI1208" s="7"/>
      <c r="BJ1208" s="7"/>
      <c r="BL1208" s="7"/>
      <c r="BN1208" s="7"/>
      <c r="BO1208" s="7"/>
      <c r="BP1208" s="7"/>
      <c r="BQ1208" s="7"/>
      <c r="BR1208" s="7"/>
    </row>
    <row r="1209" spans="1:70" customFormat="1">
      <c r="A1209" s="7"/>
      <c r="B1209" s="230"/>
      <c r="C1209" s="7"/>
      <c r="D1209" s="7"/>
      <c r="E1209" s="7"/>
      <c r="F1209" s="7"/>
      <c r="G1209" s="7"/>
      <c r="H1209" s="7"/>
      <c r="I1209" s="7"/>
      <c r="J1209" s="7"/>
      <c r="K1209" s="7"/>
      <c r="L1209" s="8"/>
      <c r="M1209" s="7"/>
      <c r="N1209" s="60"/>
      <c r="Z1209" s="7"/>
      <c r="AB1209" s="7"/>
      <c r="AC1209" s="7"/>
      <c r="AD1209" s="7"/>
      <c r="AF1209" s="7"/>
      <c r="AH1209" s="7"/>
      <c r="AJ1209" s="7"/>
      <c r="AK1209" s="7"/>
      <c r="AL1209" s="7"/>
      <c r="AN1209" s="7"/>
      <c r="AO1209" s="7"/>
      <c r="AP1209" s="7"/>
      <c r="AR1209" s="7"/>
      <c r="AT1209" s="7"/>
      <c r="AV1209" s="7"/>
      <c r="AX1209" s="7"/>
      <c r="AZ1209" s="7"/>
      <c r="BB1209" s="7"/>
      <c r="BD1209" s="7"/>
      <c r="BF1209" s="7"/>
      <c r="BH1209" s="7"/>
      <c r="BI1209" s="7"/>
      <c r="BJ1209" s="7"/>
      <c r="BL1209" s="7"/>
      <c r="BN1209" s="7"/>
      <c r="BO1209" s="7"/>
      <c r="BP1209" s="7"/>
      <c r="BQ1209" s="7"/>
      <c r="BR1209" s="7"/>
    </row>
    <row r="1210" spans="1:70" customFormat="1">
      <c r="A1210" s="7"/>
      <c r="B1210" s="230"/>
      <c r="C1210" s="7"/>
      <c r="D1210" s="7"/>
      <c r="E1210" s="7"/>
      <c r="F1210" s="7"/>
      <c r="G1210" s="7"/>
      <c r="H1210" s="7"/>
      <c r="I1210" s="7"/>
      <c r="J1210" s="7"/>
      <c r="K1210" s="7"/>
      <c r="L1210" s="8"/>
      <c r="M1210" s="7"/>
      <c r="N1210" s="60"/>
      <c r="Z1210" s="7"/>
      <c r="AB1210" s="7"/>
      <c r="AC1210" s="7"/>
      <c r="AD1210" s="7"/>
      <c r="AF1210" s="7"/>
      <c r="AH1210" s="7"/>
      <c r="AJ1210" s="7"/>
      <c r="AK1210" s="7"/>
      <c r="AL1210" s="7"/>
      <c r="AN1210" s="7"/>
      <c r="AO1210" s="7"/>
      <c r="AP1210" s="7"/>
      <c r="AR1210" s="7"/>
      <c r="AT1210" s="7"/>
      <c r="AV1210" s="7"/>
      <c r="AX1210" s="7"/>
      <c r="AZ1210" s="7"/>
      <c r="BB1210" s="7"/>
      <c r="BD1210" s="7"/>
      <c r="BF1210" s="7"/>
      <c r="BH1210" s="7"/>
      <c r="BI1210" s="7"/>
      <c r="BJ1210" s="7"/>
      <c r="BL1210" s="7"/>
      <c r="BN1210" s="7"/>
      <c r="BO1210" s="7"/>
      <c r="BP1210" s="7"/>
      <c r="BQ1210" s="7"/>
      <c r="BR1210" s="7"/>
    </row>
    <row r="1211" spans="1:70" customFormat="1">
      <c r="A1211" s="7"/>
      <c r="B1211" s="230"/>
      <c r="C1211" s="7"/>
      <c r="D1211" s="7"/>
      <c r="E1211" s="7"/>
      <c r="F1211" s="7"/>
      <c r="G1211" s="7"/>
      <c r="H1211" s="7"/>
      <c r="I1211" s="7"/>
      <c r="J1211" s="7"/>
      <c r="K1211" s="7"/>
      <c r="L1211" s="8"/>
      <c r="M1211" s="7"/>
      <c r="N1211" s="60"/>
      <c r="Z1211" s="7"/>
      <c r="AB1211" s="7"/>
      <c r="AC1211" s="7"/>
      <c r="AD1211" s="7"/>
      <c r="AF1211" s="7"/>
      <c r="AH1211" s="7"/>
      <c r="AJ1211" s="7"/>
      <c r="AK1211" s="7"/>
      <c r="AL1211" s="7"/>
      <c r="AN1211" s="7"/>
      <c r="AO1211" s="7"/>
      <c r="AP1211" s="7"/>
      <c r="AR1211" s="7"/>
      <c r="AT1211" s="7"/>
      <c r="AV1211" s="7"/>
      <c r="AX1211" s="7"/>
      <c r="AZ1211" s="7"/>
      <c r="BB1211" s="7"/>
      <c r="BD1211" s="7"/>
      <c r="BF1211" s="7"/>
      <c r="BH1211" s="7"/>
      <c r="BI1211" s="7"/>
      <c r="BJ1211" s="7"/>
      <c r="BL1211" s="7"/>
      <c r="BN1211" s="7"/>
      <c r="BO1211" s="7"/>
      <c r="BP1211" s="7"/>
      <c r="BQ1211" s="7"/>
      <c r="BR1211" s="7"/>
    </row>
    <row r="1212" spans="1:70" customFormat="1">
      <c r="A1212" s="7"/>
      <c r="B1212" s="230"/>
      <c r="C1212" s="7"/>
      <c r="D1212" s="7"/>
      <c r="E1212" s="7"/>
      <c r="F1212" s="7"/>
      <c r="G1212" s="7"/>
      <c r="H1212" s="7"/>
      <c r="I1212" s="7"/>
      <c r="J1212" s="7"/>
      <c r="K1212" s="7"/>
      <c r="L1212" s="8"/>
      <c r="M1212" s="7"/>
      <c r="N1212" s="60"/>
      <c r="Z1212" s="7"/>
      <c r="AB1212" s="7"/>
      <c r="AC1212" s="7"/>
      <c r="AD1212" s="7"/>
      <c r="AF1212" s="7"/>
      <c r="AH1212" s="7"/>
      <c r="AJ1212" s="7"/>
      <c r="AK1212" s="7"/>
      <c r="AL1212" s="7"/>
      <c r="AN1212" s="7"/>
      <c r="AO1212" s="7"/>
      <c r="AP1212" s="7"/>
      <c r="AR1212" s="7"/>
      <c r="AT1212" s="7"/>
      <c r="AV1212" s="7"/>
      <c r="AX1212" s="7"/>
      <c r="AZ1212" s="7"/>
      <c r="BB1212" s="7"/>
      <c r="BD1212" s="7"/>
      <c r="BF1212" s="7"/>
      <c r="BH1212" s="7"/>
      <c r="BI1212" s="7"/>
      <c r="BJ1212" s="7"/>
      <c r="BL1212" s="7"/>
      <c r="BN1212" s="7"/>
      <c r="BO1212" s="7"/>
      <c r="BP1212" s="7"/>
      <c r="BQ1212" s="7"/>
      <c r="BR1212" s="7"/>
    </row>
    <row r="1213" spans="1:70" customFormat="1">
      <c r="A1213" s="7"/>
      <c r="B1213" s="230"/>
      <c r="C1213" s="7"/>
      <c r="D1213" s="7"/>
      <c r="E1213" s="7"/>
      <c r="F1213" s="7"/>
      <c r="G1213" s="7"/>
      <c r="H1213" s="7"/>
      <c r="I1213" s="7"/>
      <c r="J1213" s="7"/>
      <c r="K1213" s="7"/>
      <c r="L1213" s="8"/>
      <c r="M1213" s="7"/>
      <c r="N1213" s="60"/>
      <c r="Z1213" s="7"/>
      <c r="AB1213" s="7"/>
      <c r="AC1213" s="7"/>
      <c r="AD1213" s="7"/>
      <c r="AF1213" s="7"/>
      <c r="AH1213" s="7"/>
      <c r="AJ1213" s="7"/>
      <c r="AK1213" s="7"/>
      <c r="AL1213" s="7"/>
      <c r="AN1213" s="7"/>
      <c r="AO1213" s="7"/>
      <c r="AP1213" s="7"/>
      <c r="AR1213" s="7"/>
      <c r="AT1213" s="7"/>
      <c r="AV1213" s="7"/>
      <c r="AX1213" s="7"/>
      <c r="AZ1213" s="7"/>
      <c r="BB1213" s="7"/>
      <c r="BD1213" s="7"/>
      <c r="BF1213" s="7"/>
      <c r="BH1213" s="7"/>
      <c r="BI1213" s="7"/>
      <c r="BJ1213" s="7"/>
      <c r="BL1213" s="7"/>
      <c r="BN1213" s="7"/>
      <c r="BO1213" s="7"/>
      <c r="BP1213" s="7"/>
      <c r="BQ1213" s="7"/>
      <c r="BR1213" s="7"/>
    </row>
    <row r="1214" spans="1:70" customFormat="1">
      <c r="A1214" s="7"/>
      <c r="B1214" s="230"/>
      <c r="C1214" s="7"/>
      <c r="D1214" s="7"/>
      <c r="E1214" s="7"/>
      <c r="F1214" s="7"/>
      <c r="G1214" s="7"/>
      <c r="H1214" s="7"/>
      <c r="I1214" s="7"/>
      <c r="J1214" s="7"/>
      <c r="K1214" s="7"/>
      <c r="L1214" s="8"/>
      <c r="M1214" s="7"/>
      <c r="N1214" s="60"/>
      <c r="Z1214" s="7"/>
      <c r="AB1214" s="7"/>
      <c r="AC1214" s="7"/>
      <c r="AD1214" s="7"/>
      <c r="AF1214" s="7"/>
      <c r="AH1214" s="7"/>
      <c r="AJ1214" s="7"/>
      <c r="AK1214" s="7"/>
      <c r="AL1214" s="7"/>
      <c r="AN1214" s="7"/>
      <c r="AO1214" s="7"/>
      <c r="AP1214" s="7"/>
      <c r="AR1214" s="7"/>
      <c r="AT1214" s="7"/>
      <c r="AV1214" s="7"/>
      <c r="AX1214" s="7"/>
      <c r="AZ1214" s="7"/>
      <c r="BB1214" s="7"/>
      <c r="BD1214" s="7"/>
      <c r="BF1214" s="7"/>
      <c r="BH1214" s="7"/>
      <c r="BI1214" s="7"/>
      <c r="BJ1214" s="7"/>
      <c r="BL1214" s="7"/>
      <c r="BN1214" s="7"/>
      <c r="BO1214" s="7"/>
      <c r="BP1214" s="7"/>
      <c r="BQ1214" s="7"/>
      <c r="BR1214" s="7"/>
    </row>
    <row r="1215" spans="1:70" customFormat="1">
      <c r="A1215" s="7"/>
      <c r="B1215" s="230"/>
      <c r="C1215" s="7"/>
      <c r="D1215" s="7"/>
      <c r="E1215" s="7"/>
      <c r="F1215" s="7"/>
      <c r="G1215" s="7"/>
      <c r="H1215" s="7"/>
      <c r="I1215" s="7"/>
      <c r="J1215" s="7"/>
      <c r="K1215" s="7"/>
      <c r="L1215" s="8"/>
      <c r="M1215" s="7"/>
      <c r="N1215" s="60"/>
      <c r="Z1215" s="7"/>
      <c r="AB1215" s="7"/>
      <c r="AC1215" s="7"/>
      <c r="AD1215" s="7"/>
      <c r="AF1215" s="7"/>
      <c r="AH1215" s="7"/>
      <c r="AJ1215" s="7"/>
      <c r="AK1215" s="7"/>
      <c r="AL1215" s="7"/>
      <c r="AN1215" s="7"/>
      <c r="AO1215" s="7"/>
      <c r="AP1215" s="7"/>
      <c r="AR1215" s="7"/>
      <c r="AT1215" s="7"/>
      <c r="AV1215" s="7"/>
      <c r="AX1215" s="7"/>
      <c r="AZ1215" s="7"/>
      <c r="BB1215" s="7"/>
      <c r="BD1215" s="7"/>
      <c r="BF1215" s="7"/>
      <c r="BH1215" s="7"/>
      <c r="BI1215" s="7"/>
      <c r="BJ1215" s="7"/>
      <c r="BL1215" s="7"/>
      <c r="BN1215" s="7"/>
      <c r="BO1215" s="7"/>
      <c r="BP1215" s="7"/>
      <c r="BQ1215" s="7"/>
      <c r="BR1215" s="7"/>
    </row>
    <row r="1216" spans="1:70" customFormat="1">
      <c r="A1216" s="7"/>
      <c r="B1216" s="230"/>
      <c r="C1216" s="7"/>
      <c r="D1216" s="7"/>
      <c r="E1216" s="7"/>
      <c r="F1216" s="7"/>
      <c r="G1216" s="7"/>
      <c r="H1216" s="7"/>
      <c r="I1216" s="7"/>
      <c r="J1216" s="7"/>
      <c r="K1216" s="7"/>
      <c r="L1216" s="8"/>
      <c r="M1216" s="7"/>
      <c r="N1216" s="60"/>
      <c r="Z1216" s="7"/>
      <c r="AB1216" s="7"/>
      <c r="AC1216" s="7"/>
      <c r="AD1216" s="7"/>
      <c r="AF1216" s="7"/>
      <c r="AH1216" s="7"/>
      <c r="AJ1216" s="7"/>
      <c r="AK1216" s="7"/>
      <c r="AL1216" s="7"/>
      <c r="AN1216" s="7"/>
      <c r="AO1216" s="7"/>
      <c r="AP1216" s="7"/>
      <c r="AR1216" s="7"/>
      <c r="AT1216" s="7"/>
      <c r="AV1216" s="7"/>
      <c r="AX1216" s="7"/>
      <c r="AZ1216" s="7"/>
      <c r="BB1216" s="7"/>
      <c r="BD1216" s="7"/>
      <c r="BF1216" s="7"/>
      <c r="BH1216" s="7"/>
      <c r="BI1216" s="7"/>
      <c r="BJ1216" s="7"/>
      <c r="BL1216" s="7"/>
      <c r="BN1216" s="7"/>
      <c r="BO1216" s="7"/>
      <c r="BP1216" s="7"/>
      <c r="BQ1216" s="7"/>
      <c r="BR1216" s="7"/>
    </row>
    <row r="1217" spans="1:70" customFormat="1">
      <c r="A1217" s="7"/>
      <c r="B1217" s="230"/>
      <c r="C1217" s="7"/>
      <c r="D1217" s="7"/>
      <c r="E1217" s="7"/>
      <c r="F1217" s="7"/>
      <c r="G1217" s="7"/>
      <c r="H1217" s="7"/>
      <c r="I1217" s="7"/>
      <c r="J1217" s="7"/>
      <c r="K1217" s="7"/>
      <c r="L1217" s="8"/>
      <c r="M1217" s="7"/>
      <c r="N1217" s="60"/>
      <c r="Z1217" s="7"/>
      <c r="AB1217" s="7"/>
      <c r="AC1217" s="7"/>
      <c r="AD1217" s="7"/>
      <c r="AF1217" s="7"/>
      <c r="AH1217" s="7"/>
      <c r="AJ1217" s="7"/>
      <c r="AK1217" s="7"/>
      <c r="AL1217" s="7"/>
      <c r="AN1217" s="7"/>
      <c r="AO1217" s="7"/>
      <c r="AP1217" s="7"/>
      <c r="AR1217" s="7"/>
      <c r="AT1217" s="7"/>
      <c r="AV1217" s="7"/>
      <c r="AX1217" s="7"/>
      <c r="AZ1217" s="7"/>
      <c r="BB1217" s="7"/>
      <c r="BD1217" s="7"/>
      <c r="BF1217" s="7"/>
      <c r="BH1217" s="7"/>
      <c r="BI1217" s="7"/>
      <c r="BJ1217" s="7"/>
      <c r="BL1217" s="7"/>
      <c r="BN1217" s="7"/>
      <c r="BO1217" s="7"/>
      <c r="BP1217" s="7"/>
      <c r="BQ1217" s="7"/>
      <c r="BR1217" s="7"/>
    </row>
    <row r="1218" spans="1:70" customFormat="1">
      <c r="A1218" s="7"/>
      <c r="B1218" s="230"/>
      <c r="C1218" s="7"/>
      <c r="D1218" s="7"/>
      <c r="E1218" s="7"/>
      <c r="F1218" s="7"/>
      <c r="G1218" s="7"/>
      <c r="H1218" s="7"/>
      <c r="I1218" s="7"/>
      <c r="J1218" s="7"/>
      <c r="K1218" s="7"/>
      <c r="L1218" s="8"/>
      <c r="M1218" s="7"/>
      <c r="N1218" s="60"/>
      <c r="Z1218" s="7"/>
      <c r="AB1218" s="7"/>
      <c r="AC1218" s="7"/>
      <c r="AD1218" s="7"/>
      <c r="AF1218" s="7"/>
      <c r="AH1218" s="7"/>
      <c r="AJ1218" s="7"/>
      <c r="AK1218" s="7"/>
      <c r="AL1218" s="7"/>
      <c r="AN1218" s="7"/>
      <c r="AO1218" s="7"/>
      <c r="AP1218" s="7"/>
      <c r="AR1218" s="7"/>
      <c r="AT1218" s="7"/>
      <c r="AV1218" s="7"/>
      <c r="AX1218" s="7"/>
      <c r="AZ1218" s="7"/>
      <c r="BB1218" s="7"/>
      <c r="BD1218" s="7"/>
      <c r="BF1218" s="7"/>
      <c r="BH1218" s="7"/>
      <c r="BI1218" s="7"/>
      <c r="BJ1218" s="7"/>
      <c r="BL1218" s="7"/>
      <c r="BN1218" s="7"/>
      <c r="BO1218" s="7"/>
      <c r="BP1218" s="7"/>
      <c r="BQ1218" s="7"/>
      <c r="BR1218" s="7"/>
    </row>
    <row r="1219" spans="1:70" customFormat="1">
      <c r="A1219" s="7"/>
      <c r="B1219" s="230"/>
      <c r="C1219" s="7"/>
      <c r="D1219" s="7"/>
      <c r="E1219" s="7"/>
      <c r="F1219" s="7"/>
      <c r="G1219" s="7"/>
      <c r="H1219" s="7"/>
      <c r="I1219" s="7"/>
      <c r="J1219" s="7"/>
      <c r="K1219" s="7"/>
      <c r="L1219" s="8"/>
      <c r="M1219" s="7"/>
      <c r="N1219" s="60"/>
      <c r="Z1219" s="7"/>
      <c r="AB1219" s="7"/>
      <c r="AC1219" s="7"/>
      <c r="AD1219" s="7"/>
      <c r="AF1219" s="7"/>
      <c r="AH1219" s="7"/>
      <c r="AJ1219" s="7"/>
      <c r="AK1219" s="7"/>
      <c r="AL1219" s="7"/>
      <c r="AN1219" s="7"/>
      <c r="AO1219" s="7"/>
      <c r="AP1219" s="7"/>
      <c r="AR1219" s="7"/>
      <c r="AT1219" s="7"/>
      <c r="AV1219" s="7"/>
      <c r="AX1219" s="7"/>
      <c r="AZ1219" s="7"/>
      <c r="BB1219" s="7"/>
      <c r="BD1219" s="7"/>
      <c r="BF1219" s="7"/>
      <c r="BH1219" s="7"/>
      <c r="BI1219" s="7"/>
      <c r="BJ1219" s="7"/>
      <c r="BL1219" s="7"/>
      <c r="BN1219" s="7"/>
      <c r="BO1219" s="7"/>
      <c r="BP1219" s="7"/>
      <c r="BQ1219" s="7"/>
      <c r="BR1219" s="7"/>
    </row>
    <row r="1220" spans="1:70" customFormat="1">
      <c r="A1220" s="7"/>
      <c r="B1220" s="230"/>
      <c r="C1220" s="7"/>
      <c r="D1220" s="7"/>
      <c r="E1220" s="7"/>
      <c r="F1220" s="7"/>
      <c r="G1220" s="7"/>
      <c r="H1220" s="7"/>
      <c r="I1220" s="7"/>
      <c r="J1220" s="7"/>
      <c r="K1220" s="7"/>
      <c r="L1220" s="8"/>
      <c r="M1220" s="7"/>
      <c r="N1220" s="60"/>
      <c r="Z1220" s="7"/>
      <c r="AB1220" s="7"/>
      <c r="AC1220" s="7"/>
      <c r="AD1220" s="7"/>
      <c r="AF1220" s="7"/>
      <c r="AH1220" s="7"/>
      <c r="AJ1220" s="7"/>
      <c r="AK1220" s="7"/>
      <c r="AL1220" s="7"/>
      <c r="AN1220" s="7"/>
      <c r="AO1220" s="7"/>
      <c r="AP1220" s="7"/>
      <c r="AR1220" s="7"/>
      <c r="AT1220" s="7"/>
      <c r="AV1220" s="7"/>
      <c r="AX1220" s="7"/>
      <c r="AZ1220" s="7"/>
      <c r="BB1220" s="7"/>
      <c r="BD1220" s="7"/>
      <c r="BF1220" s="7"/>
      <c r="BH1220" s="7"/>
      <c r="BI1220" s="7"/>
      <c r="BJ1220" s="7"/>
      <c r="BL1220" s="7"/>
      <c r="BN1220" s="7"/>
      <c r="BO1220" s="7"/>
      <c r="BP1220" s="7"/>
      <c r="BQ1220" s="7"/>
      <c r="BR1220" s="7"/>
    </row>
    <row r="1221" spans="1:70" customFormat="1">
      <c r="A1221" s="7"/>
      <c r="B1221" s="230"/>
      <c r="C1221" s="7"/>
      <c r="D1221" s="7"/>
      <c r="E1221" s="7"/>
      <c r="F1221" s="7"/>
      <c r="G1221" s="7"/>
      <c r="H1221" s="7"/>
      <c r="I1221" s="7"/>
      <c r="J1221" s="7"/>
      <c r="K1221" s="7"/>
      <c r="L1221" s="8"/>
      <c r="M1221" s="7"/>
      <c r="N1221" s="60"/>
      <c r="Z1221" s="7"/>
      <c r="AB1221" s="7"/>
      <c r="AC1221" s="7"/>
      <c r="AD1221" s="7"/>
      <c r="AF1221" s="7"/>
      <c r="AH1221" s="7"/>
      <c r="AJ1221" s="7"/>
      <c r="AK1221" s="7"/>
      <c r="AL1221" s="7"/>
      <c r="AN1221" s="7"/>
      <c r="AO1221" s="7"/>
      <c r="AP1221" s="7"/>
      <c r="AR1221" s="7"/>
      <c r="AT1221" s="7"/>
      <c r="AV1221" s="7"/>
      <c r="AX1221" s="7"/>
      <c r="AZ1221" s="7"/>
      <c r="BB1221" s="7"/>
      <c r="BD1221" s="7"/>
      <c r="BF1221" s="7"/>
      <c r="BH1221" s="7"/>
      <c r="BI1221" s="7"/>
      <c r="BJ1221" s="7"/>
      <c r="BL1221" s="7"/>
      <c r="BN1221" s="7"/>
      <c r="BO1221" s="7"/>
      <c r="BP1221" s="7"/>
      <c r="BQ1221" s="7"/>
      <c r="BR1221" s="7"/>
    </row>
    <row r="1222" spans="1:70" customFormat="1">
      <c r="A1222" s="7"/>
      <c r="B1222" s="230"/>
      <c r="C1222" s="7"/>
      <c r="D1222" s="7"/>
      <c r="E1222" s="7"/>
      <c r="F1222" s="7"/>
      <c r="G1222" s="7"/>
      <c r="H1222" s="7"/>
      <c r="I1222" s="7"/>
      <c r="J1222" s="7"/>
      <c r="K1222" s="7"/>
      <c r="L1222" s="8"/>
      <c r="M1222" s="7"/>
      <c r="N1222" s="60"/>
      <c r="Z1222" s="7"/>
      <c r="AB1222" s="7"/>
      <c r="AC1222" s="7"/>
      <c r="AD1222" s="7"/>
      <c r="AF1222" s="7"/>
      <c r="AH1222" s="7"/>
      <c r="AJ1222" s="7"/>
      <c r="AK1222" s="7"/>
      <c r="AL1222" s="7"/>
      <c r="AN1222" s="7"/>
      <c r="AO1222" s="7"/>
      <c r="AP1222" s="7"/>
      <c r="AR1222" s="7"/>
      <c r="AT1222" s="7"/>
      <c r="AV1222" s="7"/>
      <c r="AX1222" s="7"/>
      <c r="AZ1222" s="7"/>
      <c r="BB1222" s="7"/>
      <c r="BD1222" s="7"/>
      <c r="BF1222" s="7"/>
      <c r="BH1222" s="7"/>
      <c r="BI1222" s="7"/>
      <c r="BJ1222" s="7"/>
      <c r="BL1222" s="7"/>
      <c r="BN1222" s="7"/>
      <c r="BO1222" s="7"/>
      <c r="BP1222" s="7"/>
      <c r="BQ1222" s="7"/>
      <c r="BR1222" s="7"/>
    </row>
    <row r="1223" spans="1:70" customFormat="1">
      <c r="A1223" s="7"/>
      <c r="B1223" s="230"/>
      <c r="C1223" s="7"/>
      <c r="D1223" s="7"/>
      <c r="E1223" s="7"/>
      <c r="F1223" s="7"/>
      <c r="G1223" s="7"/>
      <c r="H1223" s="7"/>
      <c r="I1223" s="7"/>
      <c r="J1223" s="7"/>
      <c r="K1223" s="7"/>
      <c r="L1223" s="8"/>
      <c r="M1223" s="7"/>
      <c r="N1223" s="60"/>
      <c r="Z1223" s="7"/>
      <c r="AB1223" s="7"/>
      <c r="AC1223" s="7"/>
      <c r="AD1223" s="7"/>
      <c r="AF1223" s="7"/>
      <c r="AH1223" s="7"/>
      <c r="AJ1223" s="7"/>
      <c r="AK1223" s="7"/>
      <c r="AL1223" s="7"/>
      <c r="AN1223" s="7"/>
      <c r="AO1223" s="7"/>
      <c r="AP1223" s="7"/>
      <c r="AR1223" s="7"/>
      <c r="AT1223" s="7"/>
      <c r="AV1223" s="7"/>
      <c r="AX1223" s="7"/>
      <c r="AZ1223" s="7"/>
      <c r="BB1223" s="7"/>
      <c r="BD1223" s="7"/>
      <c r="BF1223" s="7"/>
      <c r="BH1223" s="7"/>
      <c r="BI1223" s="7"/>
      <c r="BJ1223" s="7"/>
      <c r="BL1223" s="7"/>
      <c r="BN1223" s="7"/>
      <c r="BO1223" s="7"/>
      <c r="BP1223" s="7"/>
      <c r="BQ1223" s="7"/>
      <c r="BR1223" s="7"/>
    </row>
    <row r="1224" spans="1:70" customFormat="1">
      <c r="A1224" s="7"/>
      <c r="B1224" s="230"/>
      <c r="C1224" s="7"/>
      <c r="D1224" s="7"/>
      <c r="E1224" s="7"/>
      <c r="F1224" s="7"/>
      <c r="G1224" s="7"/>
      <c r="H1224" s="7"/>
      <c r="I1224" s="7"/>
      <c r="J1224" s="7"/>
      <c r="K1224" s="7"/>
      <c r="L1224" s="8"/>
      <c r="M1224" s="7"/>
      <c r="N1224" s="60"/>
      <c r="Z1224" s="7"/>
      <c r="AB1224" s="7"/>
      <c r="AC1224" s="7"/>
      <c r="AD1224" s="7"/>
      <c r="AF1224" s="7"/>
      <c r="AH1224" s="7"/>
      <c r="AJ1224" s="7"/>
      <c r="AK1224" s="7"/>
      <c r="AL1224" s="7"/>
      <c r="AN1224" s="7"/>
      <c r="AO1224" s="7"/>
      <c r="AP1224" s="7"/>
      <c r="AR1224" s="7"/>
      <c r="AT1224" s="7"/>
      <c r="AV1224" s="7"/>
      <c r="AX1224" s="7"/>
      <c r="AZ1224" s="7"/>
      <c r="BB1224" s="7"/>
      <c r="BD1224" s="7"/>
      <c r="BF1224" s="7"/>
      <c r="BH1224" s="7"/>
      <c r="BI1224" s="7"/>
      <c r="BJ1224" s="7"/>
      <c r="BL1224" s="7"/>
      <c r="BN1224" s="7"/>
      <c r="BO1224" s="7"/>
      <c r="BP1224" s="7"/>
      <c r="BQ1224" s="7"/>
      <c r="BR1224" s="7"/>
    </row>
    <row r="1225" spans="1:70" customFormat="1">
      <c r="A1225" s="7"/>
      <c r="B1225" s="230"/>
      <c r="C1225" s="7"/>
      <c r="D1225" s="7"/>
      <c r="E1225" s="7"/>
      <c r="F1225" s="7"/>
      <c r="G1225" s="7"/>
      <c r="H1225" s="7"/>
      <c r="I1225" s="7"/>
      <c r="J1225" s="7"/>
      <c r="K1225" s="7"/>
      <c r="L1225" s="8"/>
      <c r="M1225" s="7"/>
      <c r="N1225" s="60"/>
      <c r="Z1225" s="7"/>
      <c r="AB1225" s="7"/>
      <c r="AC1225" s="7"/>
      <c r="AD1225" s="7"/>
      <c r="AF1225" s="7"/>
      <c r="AH1225" s="7"/>
      <c r="AJ1225" s="7"/>
      <c r="AK1225" s="7"/>
      <c r="AL1225" s="7"/>
      <c r="AN1225" s="7"/>
      <c r="AO1225" s="7"/>
      <c r="AP1225" s="7"/>
      <c r="AR1225" s="7"/>
      <c r="AT1225" s="7"/>
      <c r="AV1225" s="7"/>
      <c r="AX1225" s="7"/>
      <c r="AZ1225" s="7"/>
      <c r="BB1225" s="7"/>
      <c r="BD1225" s="7"/>
      <c r="BF1225" s="7"/>
      <c r="BH1225" s="7"/>
      <c r="BI1225" s="7"/>
      <c r="BJ1225" s="7"/>
      <c r="BL1225" s="7"/>
      <c r="BN1225" s="7"/>
      <c r="BO1225" s="7"/>
      <c r="BP1225" s="7"/>
      <c r="BQ1225" s="7"/>
      <c r="BR1225" s="7"/>
    </row>
    <row r="1226" spans="1:70" customFormat="1">
      <c r="A1226" s="7"/>
      <c r="B1226" s="230"/>
      <c r="C1226" s="7"/>
      <c r="D1226" s="7"/>
      <c r="E1226" s="7"/>
      <c r="F1226" s="7"/>
      <c r="G1226" s="7"/>
      <c r="H1226" s="7"/>
      <c r="I1226" s="7"/>
      <c r="J1226" s="7"/>
      <c r="K1226" s="7"/>
      <c r="L1226" s="8"/>
      <c r="M1226" s="7"/>
      <c r="N1226" s="60"/>
      <c r="Z1226" s="7"/>
      <c r="AB1226" s="7"/>
      <c r="AC1226" s="7"/>
      <c r="AD1226" s="7"/>
      <c r="AF1226" s="7"/>
      <c r="AH1226" s="7"/>
      <c r="AJ1226" s="7"/>
      <c r="AK1226" s="7"/>
      <c r="AL1226" s="7"/>
      <c r="AN1226" s="7"/>
      <c r="AO1226" s="7"/>
      <c r="AP1226" s="7"/>
      <c r="AR1226" s="7"/>
      <c r="AT1226" s="7"/>
      <c r="AV1226" s="7"/>
      <c r="AX1226" s="7"/>
      <c r="AZ1226" s="7"/>
      <c r="BB1226" s="7"/>
      <c r="BD1226" s="7"/>
      <c r="BF1226" s="7"/>
      <c r="BH1226" s="7"/>
      <c r="BI1226" s="7"/>
      <c r="BJ1226" s="7"/>
      <c r="BL1226" s="7"/>
      <c r="BN1226" s="7"/>
      <c r="BO1226" s="7"/>
      <c r="BP1226" s="7"/>
      <c r="BQ1226" s="7"/>
      <c r="BR1226" s="7"/>
    </row>
    <row r="1227" spans="1:70" customFormat="1">
      <c r="A1227" s="7"/>
      <c r="B1227" s="230"/>
      <c r="C1227" s="7"/>
      <c r="D1227" s="7"/>
      <c r="E1227" s="7"/>
      <c r="F1227" s="7"/>
      <c r="G1227" s="7"/>
      <c r="H1227" s="7"/>
      <c r="I1227" s="7"/>
      <c r="J1227" s="7"/>
      <c r="K1227" s="7"/>
      <c r="L1227" s="8"/>
      <c r="M1227" s="7"/>
      <c r="N1227" s="60"/>
      <c r="Z1227" s="7"/>
      <c r="AB1227" s="7"/>
      <c r="AC1227" s="7"/>
      <c r="AD1227" s="7"/>
      <c r="AF1227" s="7"/>
      <c r="AH1227" s="7"/>
      <c r="AJ1227" s="7"/>
      <c r="AK1227" s="7"/>
      <c r="AL1227" s="7"/>
      <c r="AN1227" s="7"/>
      <c r="AO1227" s="7"/>
      <c r="AP1227" s="7"/>
      <c r="AR1227" s="7"/>
      <c r="AT1227" s="7"/>
      <c r="AV1227" s="7"/>
      <c r="AX1227" s="7"/>
      <c r="AZ1227" s="7"/>
      <c r="BB1227" s="7"/>
      <c r="BD1227" s="7"/>
      <c r="BF1227" s="7"/>
      <c r="BH1227" s="7"/>
      <c r="BI1227" s="7"/>
      <c r="BJ1227" s="7"/>
      <c r="BL1227" s="7"/>
      <c r="BN1227" s="7"/>
      <c r="BO1227" s="7"/>
      <c r="BP1227" s="7"/>
      <c r="BQ1227" s="7"/>
      <c r="BR1227" s="7"/>
    </row>
    <row r="1228" spans="1:70" customFormat="1">
      <c r="A1228" s="7"/>
      <c r="B1228" s="230"/>
      <c r="C1228" s="7"/>
      <c r="D1228" s="7"/>
      <c r="E1228" s="7"/>
      <c r="F1228" s="7"/>
      <c r="G1228" s="7"/>
      <c r="H1228" s="7"/>
      <c r="I1228" s="7"/>
      <c r="J1228" s="7"/>
      <c r="K1228" s="7"/>
      <c r="L1228" s="8"/>
      <c r="M1228" s="7"/>
      <c r="N1228" s="60"/>
      <c r="Z1228" s="7"/>
      <c r="AB1228" s="7"/>
      <c r="AC1228" s="7"/>
      <c r="AD1228" s="7"/>
      <c r="AF1228" s="7"/>
      <c r="AH1228" s="7"/>
      <c r="AJ1228" s="7"/>
      <c r="AK1228" s="7"/>
      <c r="AL1228" s="7"/>
      <c r="AN1228" s="7"/>
      <c r="AO1228" s="7"/>
      <c r="AP1228" s="7"/>
      <c r="AR1228" s="7"/>
      <c r="AT1228" s="7"/>
      <c r="AV1228" s="7"/>
      <c r="AX1228" s="7"/>
      <c r="AZ1228" s="7"/>
      <c r="BB1228" s="7"/>
      <c r="BD1228" s="7"/>
      <c r="BF1228" s="7"/>
      <c r="BH1228" s="7"/>
      <c r="BI1228" s="7"/>
      <c r="BJ1228" s="7"/>
      <c r="BL1228" s="7"/>
      <c r="BN1228" s="7"/>
      <c r="BO1228" s="7"/>
      <c r="BP1228" s="7"/>
      <c r="BQ1228" s="7"/>
      <c r="BR1228" s="7"/>
    </row>
    <row r="1229" spans="1:70" customFormat="1">
      <c r="A1229" s="7"/>
      <c r="B1229" s="230"/>
      <c r="C1229" s="7"/>
      <c r="D1229" s="7"/>
      <c r="E1229" s="7"/>
      <c r="F1229" s="7"/>
      <c r="G1229" s="7"/>
      <c r="H1229" s="7"/>
      <c r="I1229" s="7"/>
      <c r="J1229" s="7"/>
      <c r="K1229" s="7"/>
      <c r="L1229" s="8"/>
      <c r="M1229" s="7"/>
      <c r="N1229" s="60"/>
      <c r="Z1229" s="7"/>
      <c r="AB1229" s="7"/>
      <c r="AC1229" s="7"/>
      <c r="AD1229" s="7"/>
      <c r="AF1229" s="7"/>
      <c r="AH1229" s="7"/>
      <c r="AJ1229" s="7"/>
      <c r="AK1229" s="7"/>
      <c r="AL1229" s="7"/>
      <c r="AN1229" s="7"/>
      <c r="AO1229" s="7"/>
      <c r="AP1229" s="7"/>
      <c r="AR1229" s="7"/>
      <c r="AT1229" s="7"/>
      <c r="AV1229" s="7"/>
      <c r="AX1229" s="7"/>
      <c r="AZ1229" s="7"/>
      <c r="BB1229" s="7"/>
      <c r="BD1229" s="7"/>
      <c r="BF1229" s="7"/>
      <c r="BH1229" s="7"/>
      <c r="BI1229" s="7"/>
      <c r="BJ1229" s="7"/>
      <c r="BL1229" s="7"/>
      <c r="BN1229" s="7"/>
      <c r="BO1229" s="7"/>
      <c r="BP1229" s="7"/>
      <c r="BQ1229" s="7"/>
      <c r="BR1229" s="7"/>
    </row>
    <row r="1230" spans="1:70" customFormat="1">
      <c r="A1230" s="7"/>
      <c r="B1230" s="230"/>
      <c r="C1230" s="7"/>
      <c r="D1230" s="7"/>
      <c r="E1230" s="7"/>
      <c r="F1230" s="7"/>
      <c r="G1230" s="7"/>
      <c r="H1230" s="7"/>
      <c r="I1230" s="7"/>
      <c r="J1230" s="7"/>
      <c r="K1230" s="7"/>
      <c r="L1230" s="8"/>
      <c r="M1230" s="7"/>
      <c r="N1230" s="60"/>
      <c r="Z1230" s="7"/>
      <c r="AB1230" s="7"/>
      <c r="AC1230" s="7"/>
      <c r="AD1230" s="7"/>
      <c r="AF1230" s="7"/>
      <c r="AH1230" s="7"/>
      <c r="AJ1230" s="7"/>
      <c r="AK1230" s="7"/>
      <c r="AL1230" s="7"/>
      <c r="AN1230" s="7"/>
      <c r="AO1230" s="7"/>
      <c r="AP1230" s="7"/>
      <c r="AR1230" s="7"/>
      <c r="AT1230" s="7"/>
      <c r="AV1230" s="7"/>
      <c r="AX1230" s="7"/>
      <c r="AZ1230" s="7"/>
      <c r="BB1230" s="7"/>
      <c r="BD1230" s="7"/>
      <c r="BF1230" s="7"/>
      <c r="BH1230" s="7"/>
      <c r="BI1230" s="7"/>
      <c r="BJ1230" s="7"/>
      <c r="BL1230" s="7"/>
      <c r="BN1230" s="7"/>
      <c r="BO1230" s="7"/>
      <c r="BP1230" s="7"/>
      <c r="BQ1230" s="7"/>
      <c r="BR1230" s="7"/>
    </row>
    <row r="1231" spans="1:70" customFormat="1">
      <c r="A1231" s="7"/>
      <c r="B1231" s="230"/>
      <c r="C1231" s="7"/>
      <c r="D1231" s="7"/>
      <c r="E1231" s="7"/>
      <c r="F1231" s="7"/>
      <c r="G1231" s="7"/>
      <c r="H1231" s="7"/>
      <c r="I1231" s="7"/>
      <c r="J1231" s="7"/>
      <c r="K1231" s="7"/>
      <c r="L1231" s="8"/>
      <c r="M1231" s="7"/>
      <c r="N1231" s="60"/>
      <c r="Z1231" s="7"/>
      <c r="AB1231" s="7"/>
      <c r="AC1231" s="7"/>
      <c r="AD1231" s="7"/>
      <c r="AF1231" s="7"/>
      <c r="AH1231" s="7"/>
      <c r="AJ1231" s="7"/>
      <c r="AK1231" s="7"/>
      <c r="AL1231" s="7"/>
      <c r="AN1231" s="7"/>
      <c r="AO1231" s="7"/>
      <c r="AP1231" s="7"/>
      <c r="AR1231" s="7"/>
      <c r="AT1231" s="7"/>
      <c r="AV1231" s="7"/>
      <c r="AX1231" s="7"/>
      <c r="AZ1231" s="7"/>
      <c r="BB1231" s="7"/>
      <c r="BD1231" s="7"/>
      <c r="BF1231" s="7"/>
      <c r="BH1231" s="7"/>
      <c r="BI1231" s="7"/>
      <c r="BJ1231" s="7"/>
      <c r="BL1231" s="7"/>
      <c r="BN1231" s="7"/>
      <c r="BO1231" s="7"/>
      <c r="BP1231" s="7"/>
      <c r="BQ1231" s="7"/>
      <c r="BR1231" s="7"/>
    </row>
    <row r="1232" spans="1:70" customFormat="1">
      <c r="A1232" s="7"/>
      <c r="B1232" s="230"/>
      <c r="C1232" s="7"/>
      <c r="D1232" s="7"/>
      <c r="E1232" s="7"/>
      <c r="F1232" s="7"/>
      <c r="G1232" s="7"/>
      <c r="H1232" s="7"/>
      <c r="I1232" s="7"/>
      <c r="J1232" s="7"/>
      <c r="K1232" s="7"/>
      <c r="L1232" s="8"/>
      <c r="M1232" s="7"/>
      <c r="N1232" s="60"/>
      <c r="Z1232" s="7"/>
      <c r="AB1232" s="7"/>
      <c r="AC1232" s="7"/>
      <c r="AD1232" s="7"/>
      <c r="AF1232" s="7"/>
      <c r="AH1232" s="7"/>
      <c r="AJ1232" s="7"/>
      <c r="AK1232" s="7"/>
      <c r="AL1232" s="7"/>
      <c r="AN1232" s="7"/>
      <c r="AO1232" s="7"/>
      <c r="AP1232" s="7"/>
      <c r="AR1232" s="7"/>
      <c r="AT1232" s="7"/>
      <c r="AV1232" s="7"/>
      <c r="AX1232" s="7"/>
      <c r="AZ1232" s="7"/>
      <c r="BB1232" s="7"/>
      <c r="BD1232" s="7"/>
      <c r="BF1232" s="7"/>
      <c r="BH1232" s="7"/>
      <c r="BI1232" s="7"/>
      <c r="BJ1232" s="7"/>
      <c r="BL1232" s="7"/>
      <c r="BN1232" s="7"/>
      <c r="BO1232" s="7"/>
      <c r="BP1232" s="7"/>
      <c r="BQ1232" s="7"/>
      <c r="BR1232" s="7"/>
    </row>
    <row r="1233" spans="1:70" customFormat="1">
      <c r="A1233" s="7"/>
      <c r="B1233" s="230"/>
      <c r="C1233" s="7"/>
      <c r="D1233" s="7"/>
      <c r="E1233" s="7"/>
      <c r="F1233" s="7"/>
      <c r="G1233" s="7"/>
      <c r="H1233" s="7"/>
      <c r="I1233" s="7"/>
      <c r="J1233" s="7"/>
      <c r="K1233" s="7"/>
      <c r="L1233" s="8"/>
      <c r="M1233" s="7"/>
      <c r="N1233" s="60"/>
      <c r="Z1233" s="7"/>
      <c r="AB1233" s="7"/>
      <c r="AC1233" s="7"/>
      <c r="AD1233" s="7"/>
      <c r="AF1233" s="7"/>
      <c r="AH1233" s="7"/>
      <c r="AJ1233" s="7"/>
      <c r="AK1233" s="7"/>
      <c r="AL1233" s="7"/>
      <c r="AN1233" s="7"/>
      <c r="AO1233" s="7"/>
      <c r="AP1233" s="7"/>
      <c r="AR1233" s="7"/>
      <c r="AT1233" s="7"/>
      <c r="AV1233" s="7"/>
      <c r="AX1233" s="7"/>
      <c r="AZ1233" s="7"/>
      <c r="BB1233" s="7"/>
      <c r="BD1233" s="7"/>
      <c r="BF1233" s="7"/>
      <c r="BH1233" s="7"/>
      <c r="BI1233" s="7"/>
      <c r="BJ1233" s="7"/>
      <c r="BL1233" s="7"/>
      <c r="BN1233" s="7"/>
      <c r="BO1233" s="7"/>
      <c r="BP1233" s="7"/>
      <c r="BQ1233" s="7"/>
      <c r="BR1233" s="7"/>
    </row>
    <row r="1234" spans="1:70" customFormat="1">
      <c r="A1234" s="7"/>
      <c r="B1234" s="230"/>
      <c r="C1234" s="7"/>
      <c r="D1234" s="7"/>
      <c r="E1234" s="7"/>
      <c r="F1234" s="7"/>
      <c r="G1234" s="7"/>
      <c r="H1234" s="7"/>
      <c r="I1234" s="7"/>
      <c r="J1234" s="7"/>
      <c r="K1234" s="7"/>
      <c r="L1234" s="8"/>
      <c r="M1234" s="7"/>
      <c r="N1234" s="60"/>
      <c r="Z1234" s="7"/>
      <c r="AB1234" s="7"/>
      <c r="AC1234" s="7"/>
      <c r="AD1234" s="7"/>
      <c r="AF1234" s="7"/>
      <c r="AH1234" s="7"/>
      <c r="AJ1234" s="7"/>
      <c r="AK1234" s="7"/>
      <c r="AL1234" s="7"/>
      <c r="AN1234" s="7"/>
      <c r="AO1234" s="7"/>
      <c r="AP1234" s="7"/>
      <c r="AR1234" s="7"/>
      <c r="AT1234" s="7"/>
      <c r="AV1234" s="7"/>
      <c r="AX1234" s="7"/>
      <c r="AZ1234" s="7"/>
      <c r="BB1234" s="7"/>
      <c r="BD1234" s="7"/>
      <c r="BF1234" s="7"/>
      <c r="BH1234" s="7"/>
      <c r="BI1234" s="7"/>
      <c r="BJ1234" s="7"/>
      <c r="BL1234" s="7"/>
      <c r="BN1234" s="7"/>
      <c r="BO1234" s="7"/>
      <c r="BP1234" s="7"/>
      <c r="BQ1234" s="7"/>
      <c r="BR1234" s="7"/>
    </row>
    <row r="1235" spans="1:70" customFormat="1">
      <c r="A1235" s="7"/>
      <c r="B1235" s="230"/>
      <c r="C1235" s="7"/>
      <c r="D1235" s="7"/>
      <c r="E1235" s="7"/>
      <c r="F1235" s="7"/>
      <c r="G1235" s="7"/>
      <c r="H1235" s="7"/>
      <c r="I1235" s="7"/>
      <c r="J1235" s="7"/>
      <c r="K1235" s="7"/>
      <c r="L1235" s="8"/>
      <c r="M1235" s="7"/>
      <c r="N1235" s="60"/>
      <c r="Z1235" s="7"/>
      <c r="AB1235" s="7"/>
      <c r="AC1235" s="7"/>
      <c r="AD1235" s="7"/>
      <c r="AF1235" s="7"/>
      <c r="AH1235" s="7"/>
      <c r="AJ1235" s="7"/>
      <c r="AK1235" s="7"/>
      <c r="AL1235" s="7"/>
      <c r="AN1235" s="7"/>
      <c r="AO1235" s="7"/>
      <c r="AP1235" s="7"/>
      <c r="AR1235" s="7"/>
      <c r="AT1235" s="7"/>
      <c r="AV1235" s="7"/>
      <c r="AX1235" s="7"/>
      <c r="AZ1235" s="7"/>
      <c r="BB1235" s="7"/>
      <c r="BD1235" s="7"/>
      <c r="BF1235" s="7"/>
      <c r="BH1235" s="7"/>
      <c r="BI1235" s="7"/>
      <c r="BJ1235" s="7"/>
      <c r="BL1235" s="7"/>
      <c r="BN1235" s="7"/>
      <c r="BO1235" s="7"/>
      <c r="BP1235" s="7"/>
      <c r="BQ1235" s="7"/>
      <c r="BR1235" s="7"/>
    </row>
    <row r="1236" spans="1:70" customFormat="1">
      <c r="A1236" s="7"/>
      <c r="B1236" s="230"/>
      <c r="C1236" s="7"/>
      <c r="D1236" s="7"/>
      <c r="E1236" s="7"/>
      <c r="F1236" s="7"/>
      <c r="G1236" s="7"/>
      <c r="H1236" s="7"/>
      <c r="I1236" s="7"/>
      <c r="J1236" s="7"/>
      <c r="K1236" s="7"/>
      <c r="L1236" s="8"/>
      <c r="M1236" s="7"/>
      <c r="N1236" s="60"/>
      <c r="Z1236" s="7"/>
      <c r="AB1236" s="7"/>
      <c r="AC1236" s="7"/>
      <c r="AD1236" s="7"/>
      <c r="AF1236" s="7"/>
      <c r="AH1236" s="7"/>
      <c r="AJ1236" s="7"/>
      <c r="AK1236" s="7"/>
      <c r="AL1236" s="7"/>
      <c r="AN1236" s="7"/>
      <c r="AO1236" s="7"/>
      <c r="AP1236" s="7"/>
      <c r="AR1236" s="7"/>
      <c r="AT1236" s="7"/>
      <c r="AV1236" s="7"/>
      <c r="AX1236" s="7"/>
      <c r="AZ1236" s="7"/>
      <c r="BB1236" s="7"/>
      <c r="BD1236" s="7"/>
      <c r="BF1236" s="7"/>
      <c r="BH1236" s="7"/>
      <c r="BI1236" s="7"/>
      <c r="BJ1236" s="7"/>
      <c r="BL1236" s="7"/>
      <c r="BN1236" s="7"/>
      <c r="BO1236" s="7"/>
      <c r="BP1236" s="7"/>
      <c r="BQ1236" s="7"/>
      <c r="BR1236" s="7"/>
    </row>
    <row r="1237" spans="1:70" customFormat="1">
      <c r="A1237" s="7"/>
      <c r="B1237" s="230"/>
      <c r="C1237" s="7"/>
      <c r="D1237" s="7"/>
      <c r="E1237" s="7"/>
      <c r="F1237" s="7"/>
      <c r="G1237" s="7"/>
      <c r="H1237" s="7"/>
      <c r="I1237" s="7"/>
      <c r="J1237" s="7"/>
      <c r="K1237" s="7"/>
      <c r="L1237" s="8"/>
      <c r="M1237" s="7"/>
      <c r="N1237" s="60"/>
      <c r="Z1237" s="7"/>
      <c r="AB1237" s="7"/>
      <c r="AC1237" s="7"/>
      <c r="AD1237" s="7"/>
      <c r="AF1237" s="7"/>
      <c r="AH1237" s="7"/>
      <c r="AJ1237" s="7"/>
      <c r="AK1237" s="7"/>
      <c r="AL1237" s="7"/>
      <c r="AN1237" s="7"/>
      <c r="AO1237" s="7"/>
      <c r="AP1237" s="7"/>
      <c r="AR1237" s="7"/>
      <c r="AT1237" s="7"/>
      <c r="AV1237" s="7"/>
      <c r="AX1237" s="7"/>
      <c r="AZ1237" s="7"/>
      <c r="BB1237" s="7"/>
      <c r="BD1237" s="7"/>
      <c r="BF1237" s="7"/>
      <c r="BH1237" s="7"/>
      <c r="BI1237" s="7"/>
      <c r="BJ1237" s="7"/>
      <c r="BL1237" s="7"/>
      <c r="BN1237" s="7"/>
      <c r="BO1237" s="7"/>
      <c r="BP1237" s="7"/>
      <c r="BQ1237" s="7"/>
      <c r="BR1237" s="7"/>
    </row>
    <row r="1238" spans="1:70" customFormat="1">
      <c r="A1238" s="7"/>
      <c r="B1238" s="230"/>
      <c r="C1238" s="7"/>
      <c r="D1238" s="7"/>
      <c r="E1238" s="7"/>
      <c r="F1238" s="7"/>
      <c r="G1238" s="7"/>
      <c r="H1238" s="7"/>
      <c r="I1238" s="7"/>
      <c r="J1238" s="7"/>
      <c r="K1238" s="7"/>
      <c r="L1238" s="8"/>
      <c r="M1238" s="7"/>
      <c r="N1238" s="60"/>
      <c r="Z1238" s="7"/>
      <c r="AB1238" s="7"/>
      <c r="AC1238" s="7"/>
      <c r="AD1238" s="7"/>
      <c r="AF1238" s="7"/>
      <c r="AH1238" s="7"/>
      <c r="AJ1238" s="7"/>
      <c r="AK1238" s="7"/>
      <c r="AL1238" s="7"/>
      <c r="AN1238" s="7"/>
      <c r="AO1238" s="7"/>
      <c r="AP1238" s="7"/>
      <c r="AR1238" s="7"/>
      <c r="AT1238" s="7"/>
      <c r="AV1238" s="7"/>
      <c r="AX1238" s="7"/>
      <c r="AZ1238" s="7"/>
      <c r="BB1238" s="7"/>
      <c r="BD1238" s="7"/>
      <c r="BF1238" s="7"/>
      <c r="BH1238" s="7"/>
      <c r="BI1238" s="7"/>
      <c r="BJ1238" s="7"/>
      <c r="BL1238" s="7"/>
      <c r="BN1238" s="7"/>
      <c r="BO1238" s="7"/>
      <c r="BP1238" s="7"/>
      <c r="BQ1238" s="7"/>
      <c r="BR1238" s="7"/>
    </row>
    <row r="1239" spans="1:70" customFormat="1">
      <c r="A1239" s="7"/>
      <c r="B1239" s="230"/>
      <c r="C1239" s="7"/>
      <c r="D1239" s="7"/>
      <c r="E1239" s="7"/>
      <c r="F1239" s="7"/>
      <c r="G1239" s="7"/>
      <c r="H1239" s="7"/>
      <c r="I1239" s="7"/>
      <c r="J1239" s="7"/>
      <c r="K1239" s="7"/>
      <c r="L1239" s="8"/>
      <c r="M1239" s="7"/>
      <c r="N1239" s="60"/>
      <c r="Z1239" s="7"/>
      <c r="AB1239" s="7"/>
      <c r="AC1239" s="7"/>
      <c r="AD1239" s="7"/>
      <c r="AF1239" s="7"/>
      <c r="AH1239" s="7"/>
      <c r="AJ1239" s="7"/>
      <c r="AK1239" s="7"/>
      <c r="AL1239" s="7"/>
      <c r="AN1239" s="7"/>
      <c r="AO1239" s="7"/>
      <c r="AP1239" s="7"/>
      <c r="AR1239" s="7"/>
      <c r="AT1239" s="7"/>
      <c r="AV1239" s="7"/>
      <c r="AX1239" s="7"/>
      <c r="AZ1239" s="7"/>
      <c r="BB1239" s="7"/>
      <c r="BD1239" s="7"/>
      <c r="BF1239" s="7"/>
      <c r="BH1239" s="7"/>
      <c r="BI1239" s="7"/>
      <c r="BJ1239" s="7"/>
      <c r="BL1239" s="7"/>
      <c r="BN1239" s="7"/>
      <c r="BO1239" s="7"/>
      <c r="BP1239" s="7"/>
      <c r="BQ1239" s="7"/>
      <c r="BR1239" s="7"/>
    </row>
    <row r="1240" spans="1:70" customFormat="1">
      <c r="A1240" s="7"/>
      <c r="B1240" s="230"/>
      <c r="C1240" s="7"/>
      <c r="D1240" s="7"/>
      <c r="E1240" s="7"/>
      <c r="F1240" s="7"/>
      <c r="G1240" s="7"/>
      <c r="H1240" s="7"/>
      <c r="I1240" s="7"/>
      <c r="J1240" s="7"/>
      <c r="K1240" s="7"/>
      <c r="L1240" s="8"/>
      <c r="M1240" s="7"/>
      <c r="N1240" s="60"/>
      <c r="Z1240" s="7"/>
      <c r="AB1240" s="7"/>
      <c r="AC1240" s="7"/>
      <c r="AD1240" s="7"/>
      <c r="AF1240" s="7"/>
      <c r="AH1240" s="7"/>
      <c r="AJ1240" s="7"/>
      <c r="AK1240" s="7"/>
      <c r="AL1240" s="7"/>
      <c r="AN1240" s="7"/>
      <c r="AO1240" s="7"/>
      <c r="AP1240" s="7"/>
      <c r="AR1240" s="7"/>
      <c r="AT1240" s="7"/>
      <c r="AV1240" s="7"/>
      <c r="AX1240" s="7"/>
      <c r="AZ1240" s="7"/>
      <c r="BB1240" s="7"/>
      <c r="BD1240" s="7"/>
      <c r="BF1240" s="7"/>
      <c r="BH1240" s="7"/>
      <c r="BI1240" s="7"/>
      <c r="BJ1240" s="7"/>
      <c r="BL1240" s="7"/>
      <c r="BN1240" s="7"/>
      <c r="BO1240" s="7"/>
      <c r="BP1240" s="7"/>
      <c r="BQ1240" s="7"/>
      <c r="BR1240" s="7"/>
    </row>
    <row r="1241" spans="1:70" customFormat="1">
      <c r="A1241" s="7"/>
      <c r="B1241" s="230"/>
      <c r="C1241" s="7"/>
      <c r="D1241" s="7"/>
      <c r="E1241" s="7"/>
      <c r="F1241" s="7"/>
      <c r="G1241" s="7"/>
      <c r="H1241" s="7"/>
      <c r="I1241" s="7"/>
      <c r="J1241" s="7"/>
      <c r="K1241" s="7"/>
      <c r="L1241" s="8"/>
      <c r="M1241" s="7"/>
      <c r="N1241" s="60"/>
      <c r="Z1241" s="7"/>
      <c r="AB1241" s="7"/>
      <c r="AC1241" s="7"/>
      <c r="AD1241" s="7"/>
      <c r="AF1241" s="7"/>
      <c r="AH1241" s="7"/>
      <c r="AJ1241" s="7"/>
      <c r="AK1241" s="7"/>
      <c r="AL1241" s="7"/>
      <c r="AN1241" s="7"/>
      <c r="AO1241" s="7"/>
      <c r="AP1241" s="7"/>
      <c r="AR1241" s="7"/>
      <c r="AT1241" s="7"/>
      <c r="AV1241" s="7"/>
      <c r="AX1241" s="7"/>
      <c r="AZ1241" s="7"/>
      <c r="BB1241" s="7"/>
      <c r="BD1241" s="7"/>
      <c r="BF1241" s="7"/>
      <c r="BH1241" s="7"/>
      <c r="BI1241" s="7"/>
      <c r="BJ1241" s="7"/>
      <c r="BL1241" s="7"/>
      <c r="BN1241" s="7"/>
      <c r="BO1241" s="7"/>
      <c r="BP1241" s="7"/>
      <c r="BQ1241" s="7"/>
      <c r="BR1241" s="7"/>
    </row>
    <row r="1242" spans="1:70" customFormat="1">
      <c r="A1242" s="7"/>
      <c r="B1242" s="230"/>
      <c r="C1242" s="7"/>
      <c r="D1242" s="7"/>
      <c r="E1242" s="7"/>
      <c r="F1242" s="7"/>
      <c r="G1242" s="7"/>
      <c r="H1242" s="7"/>
      <c r="I1242" s="7"/>
      <c r="J1242" s="7"/>
      <c r="K1242" s="7"/>
      <c r="L1242" s="8"/>
      <c r="M1242" s="7"/>
      <c r="N1242" s="60"/>
      <c r="Z1242" s="7"/>
      <c r="AB1242" s="7"/>
      <c r="AC1242" s="7"/>
      <c r="AD1242" s="7"/>
      <c r="AF1242" s="7"/>
      <c r="AH1242" s="7"/>
      <c r="AJ1242" s="7"/>
      <c r="AK1242" s="7"/>
      <c r="AL1242" s="7"/>
      <c r="AN1242" s="7"/>
      <c r="AO1242" s="7"/>
      <c r="AP1242" s="7"/>
      <c r="AR1242" s="7"/>
      <c r="AT1242" s="7"/>
      <c r="AV1242" s="7"/>
      <c r="AX1242" s="7"/>
      <c r="AZ1242" s="7"/>
      <c r="BB1242" s="7"/>
      <c r="BD1242" s="7"/>
      <c r="BF1242" s="7"/>
      <c r="BH1242" s="7"/>
      <c r="BI1242" s="7"/>
      <c r="BJ1242" s="7"/>
      <c r="BL1242" s="7"/>
      <c r="BN1242" s="7"/>
      <c r="BO1242" s="7"/>
      <c r="BP1242" s="7"/>
      <c r="BQ1242" s="7"/>
      <c r="BR1242" s="7"/>
    </row>
    <row r="1243" spans="1:70" customFormat="1">
      <c r="A1243" s="7"/>
      <c r="B1243" s="230"/>
      <c r="C1243" s="7"/>
      <c r="D1243" s="7"/>
      <c r="E1243" s="7"/>
      <c r="F1243" s="7"/>
      <c r="G1243" s="7"/>
      <c r="H1243" s="7"/>
      <c r="I1243" s="7"/>
      <c r="J1243" s="7"/>
      <c r="K1243" s="7"/>
      <c r="L1243" s="8"/>
      <c r="M1243" s="7"/>
      <c r="N1243" s="60"/>
      <c r="Z1243" s="7"/>
      <c r="AB1243" s="7"/>
      <c r="AC1243" s="7"/>
      <c r="AD1243" s="7"/>
      <c r="AF1243" s="7"/>
      <c r="AH1243" s="7"/>
      <c r="AJ1243" s="7"/>
      <c r="AK1243" s="7"/>
      <c r="AL1243" s="7"/>
      <c r="AN1243" s="7"/>
      <c r="AO1243" s="7"/>
      <c r="AP1243" s="7"/>
      <c r="AR1243" s="7"/>
      <c r="AT1243" s="7"/>
      <c r="AV1243" s="7"/>
      <c r="AX1243" s="7"/>
      <c r="AZ1243" s="7"/>
      <c r="BB1243" s="7"/>
      <c r="BD1243" s="7"/>
      <c r="BF1243" s="7"/>
      <c r="BH1243" s="7"/>
      <c r="BI1243" s="7"/>
      <c r="BJ1243" s="7"/>
      <c r="BL1243" s="7"/>
      <c r="BN1243" s="7"/>
      <c r="BO1243" s="7"/>
      <c r="BP1243" s="7"/>
      <c r="BQ1243" s="7"/>
      <c r="BR1243" s="7"/>
    </row>
    <row r="1244" spans="1:70" customFormat="1">
      <c r="A1244" s="7"/>
      <c r="B1244" s="230"/>
      <c r="C1244" s="7"/>
      <c r="D1244" s="7"/>
      <c r="E1244" s="7"/>
      <c r="F1244" s="7"/>
      <c r="G1244" s="7"/>
      <c r="H1244" s="7"/>
      <c r="I1244" s="7"/>
      <c r="J1244" s="7"/>
      <c r="K1244" s="7"/>
      <c r="L1244" s="8"/>
      <c r="M1244" s="7"/>
      <c r="N1244" s="60"/>
      <c r="Z1244" s="7"/>
      <c r="AB1244" s="7"/>
      <c r="AC1244" s="7"/>
      <c r="AD1244" s="7"/>
      <c r="AF1244" s="7"/>
      <c r="AH1244" s="7"/>
      <c r="AJ1244" s="7"/>
      <c r="AK1244" s="7"/>
      <c r="AL1244" s="7"/>
      <c r="AN1244" s="7"/>
      <c r="AO1244" s="7"/>
      <c r="AP1244" s="7"/>
      <c r="AR1244" s="7"/>
      <c r="AT1244" s="7"/>
      <c r="AV1244" s="7"/>
      <c r="AX1244" s="7"/>
      <c r="AZ1244" s="7"/>
      <c r="BB1244" s="7"/>
      <c r="BD1244" s="7"/>
      <c r="BF1244" s="7"/>
      <c r="BH1244" s="7"/>
      <c r="BI1244" s="7"/>
      <c r="BJ1244" s="7"/>
      <c r="BL1244" s="7"/>
      <c r="BN1244" s="7"/>
      <c r="BO1244" s="7"/>
      <c r="BP1244" s="7"/>
      <c r="BQ1244" s="7"/>
      <c r="BR1244" s="7"/>
    </row>
    <row r="1245" spans="1:70" customFormat="1">
      <c r="A1245" s="7"/>
      <c r="B1245" s="230"/>
      <c r="C1245" s="7"/>
      <c r="D1245" s="7"/>
      <c r="E1245" s="7"/>
      <c r="F1245" s="7"/>
      <c r="G1245" s="7"/>
      <c r="H1245" s="7"/>
      <c r="I1245" s="7"/>
      <c r="J1245" s="7"/>
      <c r="K1245" s="7"/>
      <c r="L1245" s="8"/>
      <c r="M1245" s="7"/>
      <c r="N1245" s="60"/>
      <c r="Z1245" s="7"/>
      <c r="AB1245" s="7"/>
      <c r="AC1245" s="7"/>
      <c r="AD1245" s="7"/>
      <c r="AF1245" s="7"/>
      <c r="AH1245" s="7"/>
      <c r="AJ1245" s="7"/>
      <c r="AK1245" s="7"/>
      <c r="AL1245" s="7"/>
      <c r="AN1245" s="7"/>
      <c r="AO1245" s="7"/>
      <c r="AP1245" s="7"/>
      <c r="AR1245" s="7"/>
      <c r="AT1245" s="7"/>
      <c r="AV1245" s="7"/>
      <c r="AX1245" s="7"/>
      <c r="AZ1245" s="7"/>
      <c r="BB1245" s="7"/>
      <c r="BD1245" s="7"/>
      <c r="BF1245" s="7"/>
      <c r="BH1245" s="7"/>
      <c r="BI1245" s="7"/>
      <c r="BJ1245" s="7"/>
      <c r="BL1245" s="7"/>
      <c r="BN1245" s="7"/>
      <c r="BO1245" s="7"/>
      <c r="BP1245" s="7"/>
      <c r="BQ1245" s="7"/>
      <c r="BR1245" s="7"/>
    </row>
    <row r="1246" spans="1:70" customFormat="1">
      <c r="A1246" s="7"/>
      <c r="B1246" s="230"/>
      <c r="C1246" s="7"/>
      <c r="D1246" s="7"/>
      <c r="E1246" s="7"/>
      <c r="F1246" s="7"/>
      <c r="G1246" s="7"/>
      <c r="H1246" s="7"/>
      <c r="I1246" s="7"/>
      <c r="J1246" s="7"/>
      <c r="K1246" s="7"/>
      <c r="L1246" s="8"/>
      <c r="M1246" s="7"/>
      <c r="N1246" s="60"/>
      <c r="Z1246" s="7"/>
      <c r="AB1246" s="7"/>
      <c r="AC1246" s="7"/>
      <c r="AD1246" s="7"/>
      <c r="AF1246" s="7"/>
      <c r="AH1246" s="7"/>
      <c r="AJ1246" s="7"/>
      <c r="AK1246" s="7"/>
      <c r="AL1246" s="7"/>
      <c r="AN1246" s="7"/>
      <c r="AO1246" s="7"/>
      <c r="AP1246" s="7"/>
      <c r="AR1246" s="7"/>
      <c r="AT1246" s="7"/>
      <c r="AV1246" s="7"/>
      <c r="AX1246" s="7"/>
      <c r="AZ1246" s="7"/>
      <c r="BB1246" s="7"/>
      <c r="BD1246" s="7"/>
      <c r="BF1246" s="7"/>
      <c r="BH1246" s="7"/>
      <c r="BI1246" s="7"/>
      <c r="BJ1246" s="7"/>
      <c r="BL1246" s="7"/>
      <c r="BN1246" s="7"/>
      <c r="BO1246" s="7"/>
      <c r="BP1246" s="7"/>
      <c r="BQ1246" s="7"/>
      <c r="BR1246" s="7"/>
    </row>
    <row r="1247" spans="1:70" customFormat="1">
      <c r="A1247" s="7"/>
      <c r="B1247" s="230"/>
      <c r="C1247" s="7"/>
      <c r="D1247" s="7"/>
      <c r="E1247" s="7"/>
      <c r="F1247" s="7"/>
      <c r="G1247" s="7"/>
      <c r="H1247" s="7"/>
      <c r="I1247" s="7"/>
      <c r="J1247" s="7"/>
      <c r="K1247" s="7"/>
      <c r="L1247" s="8"/>
      <c r="M1247" s="7"/>
      <c r="N1247" s="60"/>
      <c r="Z1247" s="7"/>
      <c r="AB1247" s="7"/>
      <c r="AC1247" s="7"/>
      <c r="AD1247" s="7"/>
      <c r="AF1247" s="7"/>
      <c r="AH1247" s="7"/>
      <c r="AJ1247" s="7"/>
      <c r="AK1247" s="7"/>
      <c r="AL1247" s="7"/>
      <c r="AN1247" s="7"/>
      <c r="AO1247" s="7"/>
      <c r="AP1247" s="7"/>
      <c r="AR1247" s="7"/>
      <c r="AT1247" s="7"/>
      <c r="AV1247" s="7"/>
      <c r="AX1247" s="7"/>
      <c r="AZ1247" s="7"/>
      <c r="BB1247" s="7"/>
      <c r="BD1247" s="7"/>
      <c r="BF1247" s="7"/>
      <c r="BH1247" s="7"/>
      <c r="BI1247" s="7"/>
      <c r="BJ1247" s="7"/>
      <c r="BL1247" s="7"/>
      <c r="BN1247" s="7"/>
      <c r="BO1247" s="7"/>
      <c r="BP1247" s="7"/>
      <c r="BQ1247" s="7"/>
      <c r="BR1247" s="7"/>
    </row>
    <row r="1248" spans="1:70" customFormat="1">
      <c r="A1248" s="7"/>
      <c r="B1248" s="230"/>
      <c r="C1248" s="7"/>
      <c r="D1248" s="7"/>
      <c r="E1248" s="7"/>
      <c r="F1248" s="7"/>
      <c r="G1248" s="7"/>
      <c r="H1248" s="7"/>
      <c r="I1248" s="7"/>
      <c r="J1248" s="7"/>
      <c r="K1248" s="7"/>
      <c r="L1248" s="8"/>
      <c r="M1248" s="7"/>
      <c r="N1248" s="60"/>
      <c r="Z1248" s="7"/>
      <c r="AB1248" s="7"/>
      <c r="AC1248" s="7"/>
      <c r="AD1248" s="7"/>
      <c r="AF1248" s="7"/>
      <c r="AH1248" s="7"/>
      <c r="AJ1248" s="7"/>
      <c r="AK1248" s="7"/>
      <c r="AL1248" s="7"/>
      <c r="AN1248" s="7"/>
      <c r="AO1248" s="7"/>
      <c r="AP1248" s="7"/>
      <c r="AR1248" s="7"/>
      <c r="AT1248" s="7"/>
      <c r="AV1248" s="7"/>
      <c r="AX1248" s="7"/>
      <c r="AZ1248" s="7"/>
      <c r="BB1248" s="7"/>
      <c r="BD1248" s="7"/>
      <c r="BF1248" s="7"/>
      <c r="BH1248" s="7"/>
      <c r="BI1248" s="7"/>
      <c r="BJ1248" s="7"/>
      <c r="BL1248" s="7"/>
      <c r="BN1248" s="7"/>
      <c r="BO1248" s="7"/>
      <c r="BP1248" s="7"/>
      <c r="BQ1248" s="7"/>
      <c r="BR1248" s="7"/>
    </row>
    <row r="1249" spans="1:70" customFormat="1">
      <c r="A1249" s="7"/>
      <c r="B1249" s="230"/>
      <c r="C1249" s="7"/>
      <c r="D1249" s="7"/>
      <c r="E1249" s="7"/>
      <c r="F1249" s="7"/>
      <c r="G1249" s="7"/>
      <c r="H1249" s="7"/>
      <c r="I1249" s="7"/>
      <c r="J1249" s="7"/>
      <c r="K1249" s="7"/>
      <c r="L1249" s="8"/>
      <c r="M1249" s="7"/>
      <c r="N1249" s="60"/>
      <c r="Z1249" s="7"/>
      <c r="AB1249" s="7"/>
      <c r="AC1249" s="7"/>
      <c r="AD1249" s="7"/>
      <c r="AF1249" s="7"/>
      <c r="AH1249" s="7"/>
      <c r="AJ1249" s="7"/>
      <c r="AK1249" s="7"/>
      <c r="AL1249" s="7"/>
      <c r="AN1249" s="7"/>
      <c r="AO1249" s="7"/>
      <c r="AP1249" s="7"/>
      <c r="AR1249" s="7"/>
      <c r="AT1249" s="7"/>
      <c r="AV1249" s="7"/>
      <c r="AX1249" s="7"/>
      <c r="AZ1249" s="7"/>
      <c r="BB1249" s="7"/>
      <c r="BD1249" s="7"/>
      <c r="BF1249" s="7"/>
      <c r="BH1249" s="7"/>
      <c r="BI1249" s="7"/>
      <c r="BJ1249" s="7"/>
      <c r="BL1249" s="7"/>
      <c r="BN1249" s="7"/>
      <c r="BO1249" s="7"/>
      <c r="BP1249" s="7"/>
      <c r="BQ1249" s="7"/>
      <c r="BR1249" s="7"/>
    </row>
    <row r="1250" spans="1:70" customFormat="1">
      <c r="A1250" s="7"/>
      <c r="B1250" s="230"/>
      <c r="C1250" s="7"/>
      <c r="D1250" s="7"/>
      <c r="E1250" s="7"/>
      <c r="F1250" s="7"/>
      <c r="G1250" s="7"/>
      <c r="H1250" s="7"/>
      <c r="I1250" s="7"/>
      <c r="J1250" s="7"/>
      <c r="K1250" s="7"/>
      <c r="L1250" s="8"/>
      <c r="M1250" s="7"/>
      <c r="N1250" s="60"/>
      <c r="Z1250" s="7"/>
      <c r="AB1250" s="7"/>
      <c r="AC1250" s="7"/>
      <c r="AD1250" s="7"/>
      <c r="AF1250" s="7"/>
      <c r="AH1250" s="7"/>
      <c r="AJ1250" s="7"/>
      <c r="AK1250" s="7"/>
      <c r="AL1250" s="7"/>
      <c r="AN1250" s="7"/>
      <c r="AO1250" s="7"/>
      <c r="AP1250" s="7"/>
      <c r="AR1250" s="7"/>
      <c r="AT1250" s="7"/>
      <c r="AV1250" s="7"/>
      <c r="AX1250" s="7"/>
      <c r="AZ1250" s="7"/>
      <c r="BB1250" s="7"/>
      <c r="BD1250" s="7"/>
      <c r="BF1250" s="7"/>
      <c r="BH1250" s="7"/>
      <c r="BI1250" s="7"/>
      <c r="BJ1250" s="7"/>
      <c r="BL1250" s="7"/>
      <c r="BN1250" s="7"/>
      <c r="BO1250" s="7"/>
      <c r="BP1250" s="7"/>
      <c r="BQ1250" s="7"/>
      <c r="BR1250" s="7"/>
    </row>
    <row r="1251" spans="1:70" customFormat="1">
      <c r="A1251" s="7"/>
      <c r="B1251" s="230"/>
      <c r="C1251" s="7"/>
      <c r="D1251" s="7"/>
      <c r="E1251" s="7"/>
      <c r="F1251" s="7"/>
      <c r="G1251" s="7"/>
      <c r="H1251" s="7"/>
      <c r="I1251" s="7"/>
      <c r="J1251" s="7"/>
      <c r="K1251" s="7"/>
      <c r="L1251" s="8"/>
      <c r="M1251" s="7"/>
      <c r="N1251" s="60"/>
      <c r="Z1251" s="7"/>
      <c r="AB1251" s="7"/>
      <c r="AC1251" s="7"/>
      <c r="AD1251" s="7"/>
      <c r="AF1251" s="7"/>
      <c r="AH1251" s="7"/>
      <c r="AJ1251" s="7"/>
      <c r="AK1251" s="7"/>
      <c r="AL1251" s="7"/>
      <c r="AN1251" s="7"/>
      <c r="AO1251" s="7"/>
      <c r="AP1251" s="7"/>
      <c r="AR1251" s="7"/>
      <c r="AT1251" s="7"/>
      <c r="AV1251" s="7"/>
      <c r="AX1251" s="7"/>
      <c r="AZ1251" s="7"/>
      <c r="BB1251" s="7"/>
      <c r="BD1251" s="7"/>
      <c r="BF1251" s="7"/>
      <c r="BH1251" s="7"/>
      <c r="BI1251" s="7"/>
      <c r="BJ1251" s="7"/>
      <c r="BL1251" s="7"/>
      <c r="BN1251" s="7"/>
      <c r="BO1251" s="7"/>
      <c r="BP1251" s="7"/>
      <c r="BQ1251" s="7"/>
      <c r="BR1251" s="7"/>
    </row>
    <row r="1252" spans="1:70" customFormat="1">
      <c r="A1252" s="7"/>
      <c r="B1252" s="230"/>
      <c r="C1252" s="7"/>
      <c r="D1252" s="7"/>
      <c r="E1252" s="7"/>
      <c r="F1252" s="7"/>
      <c r="G1252" s="7"/>
      <c r="H1252" s="7"/>
      <c r="I1252" s="7"/>
      <c r="J1252" s="7"/>
      <c r="K1252" s="7"/>
      <c r="L1252" s="8"/>
      <c r="M1252" s="7"/>
      <c r="N1252" s="60"/>
      <c r="Z1252" s="7"/>
      <c r="AB1252" s="7"/>
      <c r="AC1252" s="7"/>
      <c r="AD1252" s="7"/>
      <c r="AF1252" s="7"/>
      <c r="AH1252" s="7"/>
      <c r="AJ1252" s="7"/>
      <c r="AK1252" s="7"/>
      <c r="AL1252" s="7"/>
      <c r="AN1252" s="7"/>
      <c r="AO1252" s="7"/>
      <c r="AP1252" s="7"/>
      <c r="AR1252" s="7"/>
      <c r="AT1252" s="7"/>
      <c r="AV1252" s="7"/>
      <c r="AX1252" s="7"/>
      <c r="AZ1252" s="7"/>
      <c r="BB1252" s="7"/>
      <c r="BD1252" s="7"/>
      <c r="BF1252" s="7"/>
      <c r="BH1252" s="7"/>
      <c r="BI1252" s="7"/>
      <c r="BJ1252" s="7"/>
      <c r="BL1252" s="7"/>
      <c r="BN1252" s="7"/>
      <c r="BO1252" s="7"/>
      <c r="BP1252" s="7"/>
      <c r="BQ1252" s="7"/>
      <c r="BR1252" s="7"/>
    </row>
    <row r="1253" spans="1:70" customFormat="1">
      <c r="A1253" s="7"/>
      <c r="B1253" s="230"/>
      <c r="C1253" s="7"/>
      <c r="D1253" s="7"/>
      <c r="E1253" s="7"/>
      <c r="F1253" s="7"/>
      <c r="G1253" s="7"/>
      <c r="H1253" s="7"/>
      <c r="I1253" s="7"/>
      <c r="J1253" s="7"/>
      <c r="K1253" s="7"/>
      <c r="L1253" s="8"/>
      <c r="M1253" s="7"/>
      <c r="N1253" s="60"/>
      <c r="Z1253" s="7"/>
      <c r="AB1253" s="7"/>
      <c r="AC1253" s="7"/>
      <c r="AD1253" s="7"/>
      <c r="AF1253" s="7"/>
      <c r="AH1253" s="7"/>
      <c r="AJ1253" s="7"/>
      <c r="AK1253" s="7"/>
      <c r="AL1253" s="7"/>
      <c r="AN1253" s="7"/>
      <c r="AO1253" s="7"/>
      <c r="AP1253" s="7"/>
      <c r="AR1253" s="7"/>
      <c r="AT1253" s="7"/>
      <c r="AV1253" s="7"/>
      <c r="AX1253" s="7"/>
      <c r="AZ1253" s="7"/>
      <c r="BB1253" s="7"/>
      <c r="BD1253" s="7"/>
      <c r="BF1253" s="7"/>
      <c r="BH1253" s="7"/>
      <c r="BI1253" s="7"/>
      <c r="BJ1253" s="7"/>
      <c r="BL1253" s="7"/>
      <c r="BN1253" s="7"/>
      <c r="BO1253" s="7"/>
      <c r="BP1253" s="7"/>
      <c r="BQ1253" s="7"/>
      <c r="BR1253" s="7"/>
    </row>
    <row r="1254" spans="1:70" customFormat="1">
      <c r="A1254" s="7"/>
      <c r="B1254" s="230"/>
      <c r="C1254" s="7"/>
      <c r="D1254" s="7"/>
      <c r="E1254" s="7"/>
      <c r="F1254" s="7"/>
      <c r="G1254" s="7"/>
      <c r="H1254" s="7"/>
      <c r="I1254" s="7"/>
      <c r="J1254" s="7"/>
      <c r="K1254" s="7"/>
      <c r="L1254" s="8"/>
      <c r="M1254" s="7"/>
      <c r="N1254" s="60"/>
      <c r="Z1254" s="7"/>
      <c r="AB1254" s="7"/>
      <c r="AC1254" s="7"/>
      <c r="AD1254" s="7"/>
      <c r="AF1254" s="7"/>
      <c r="AH1254" s="7"/>
      <c r="AJ1254" s="7"/>
      <c r="AK1254" s="7"/>
      <c r="AL1254" s="7"/>
      <c r="AN1254" s="7"/>
      <c r="AO1254" s="7"/>
      <c r="AP1254" s="7"/>
      <c r="AR1254" s="7"/>
      <c r="AT1254" s="7"/>
      <c r="AV1254" s="7"/>
      <c r="AX1254" s="7"/>
      <c r="AZ1254" s="7"/>
      <c r="BB1254" s="7"/>
      <c r="BD1254" s="7"/>
      <c r="BF1254" s="7"/>
      <c r="BH1254" s="7"/>
      <c r="BI1254" s="7"/>
      <c r="BJ1254" s="7"/>
      <c r="BL1254" s="7"/>
      <c r="BN1254" s="7"/>
      <c r="BO1254" s="7"/>
      <c r="BP1254" s="7"/>
      <c r="BQ1254" s="7"/>
      <c r="BR1254" s="7"/>
    </row>
    <row r="1255" spans="1:70" customFormat="1">
      <c r="A1255" s="7"/>
      <c r="B1255" s="230"/>
      <c r="C1255" s="7"/>
      <c r="D1255" s="7"/>
      <c r="E1255" s="7"/>
      <c r="F1255" s="7"/>
      <c r="G1255" s="7"/>
      <c r="H1255" s="7"/>
      <c r="I1255" s="7"/>
      <c r="J1255" s="7"/>
      <c r="K1255" s="7"/>
      <c r="L1255" s="8"/>
      <c r="M1255" s="7"/>
      <c r="N1255" s="60"/>
      <c r="Z1255" s="7"/>
      <c r="AB1255" s="7"/>
      <c r="AC1255" s="7"/>
      <c r="AD1255" s="7"/>
      <c r="AF1255" s="7"/>
      <c r="AH1255" s="7"/>
      <c r="AJ1255" s="7"/>
      <c r="AK1255" s="7"/>
      <c r="AL1255" s="7"/>
      <c r="AN1255" s="7"/>
      <c r="AO1255" s="7"/>
      <c r="AP1255" s="7"/>
      <c r="AR1255" s="7"/>
      <c r="AT1255" s="7"/>
      <c r="AV1255" s="7"/>
      <c r="AX1255" s="7"/>
      <c r="AZ1255" s="7"/>
      <c r="BB1255" s="7"/>
      <c r="BD1255" s="7"/>
      <c r="BF1255" s="7"/>
      <c r="BH1255" s="7"/>
      <c r="BI1255" s="7"/>
      <c r="BJ1255" s="7"/>
      <c r="BL1255" s="7"/>
      <c r="BN1255" s="7"/>
      <c r="BO1255" s="7"/>
      <c r="BP1255" s="7"/>
      <c r="BQ1255" s="7"/>
      <c r="BR1255" s="7"/>
    </row>
    <row r="1256" spans="1:70" customFormat="1">
      <c r="A1256" s="7"/>
      <c r="B1256" s="230"/>
      <c r="C1256" s="7"/>
      <c r="D1256" s="7"/>
      <c r="E1256" s="7"/>
      <c r="F1256" s="7"/>
      <c r="G1256" s="7"/>
      <c r="H1256" s="7"/>
      <c r="I1256" s="7"/>
      <c r="J1256" s="7"/>
      <c r="K1256" s="7"/>
      <c r="L1256" s="8"/>
      <c r="M1256" s="7"/>
      <c r="N1256" s="60"/>
      <c r="Z1256" s="7"/>
      <c r="AB1256" s="7"/>
      <c r="AC1256" s="7"/>
      <c r="AD1256" s="7"/>
      <c r="AF1256" s="7"/>
      <c r="AH1256" s="7"/>
      <c r="AJ1256" s="7"/>
      <c r="AK1256" s="7"/>
      <c r="AL1256" s="7"/>
      <c r="AN1256" s="7"/>
      <c r="AO1256" s="7"/>
      <c r="AP1256" s="7"/>
      <c r="AR1256" s="7"/>
      <c r="AT1256" s="7"/>
      <c r="AV1256" s="7"/>
      <c r="AX1256" s="7"/>
      <c r="AZ1256" s="7"/>
      <c r="BB1256" s="7"/>
      <c r="BD1256" s="7"/>
      <c r="BF1256" s="7"/>
      <c r="BH1256" s="7"/>
      <c r="BI1256" s="7"/>
      <c r="BJ1256" s="7"/>
      <c r="BL1256" s="7"/>
      <c r="BN1256" s="7"/>
      <c r="BO1256" s="7"/>
      <c r="BP1256" s="7"/>
      <c r="BQ1256" s="7"/>
      <c r="BR1256" s="7"/>
    </row>
    <row r="1257" spans="1:70" customFormat="1">
      <c r="A1257" s="7"/>
      <c r="B1257" s="230"/>
      <c r="C1257" s="7"/>
      <c r="D1257" s="7"/>
      <c r="E1257" s="7"/>
      <c r="F1257" s="7"/>
      <c r="G1257" s="7"/>
      <c r="H1257" s="7"/>
      <c r="I1257" s="7"/>
      <c r="J1257" s="7"/>
      <c r="K1257" s="7"/>
      <c r="L1257" s="8"/>
      <c r="M1257" s="7"/>
      <c r="N1257" s="60"/>
      <c r="Z1257" s="7"/>
      <c r="AB1257" s="7"/>
      <c r="AC1257" s="7"/>
      <c r="AD1257" s="7"/>
      <c r="AF1257" s="7"/>
      <c r="AH1257" s="7"/>
      <c r="AJ1257" s="7"/>
      <c r="AK1257" s="7"/>
      <c r="AL1257" s="7"/>
      <c r="AN1257" s="7"/>
      <c r="AO1257" s="7"/>
      <c r="AP1257" s="7"/>
      <c r="AR1257" s="7"/>
      <c r="AT1257" s="7"/>
      <c r="AV1257" s="7"/>
      <c r="AX1257" s="7"/>
      <c r="AZ1257" s="7"/>
      <c r="BB1257" s="7"/>
      <c r="BD1257" s="7"/>
      <c r="BF1257" s="7"/>
      <c r="BH1257" s="7"/>
      <c r="BI1257" s="7"/>
      <c r="BJ1257" s="7"/>
      <c r="BL1257" s="7"/>
      <c r="BN1257" s="7"/>
      <c r="BO1257" s="7"/>
      <c r="BP1257" s="7"/>
      <c r="BQ1257" s="7"/>
      <c r="BR1257" s="7"/>
    </row>
    <row r="1258" spans="1:70" customFormat="1">
      <c r="A1258" s="7"/>
      <c r="B1258" s="230"/>
      <c r="C1258" s="7"/>
      <c r="D1258" s="7"/>
      <c r="E1258" s="7"/>
      <c r="F1258" s="7"/>
      <c r="G1258" s="7"/>
      <c r="H1258" s="7"/>
      <c r="I1258" s="7"/>
      <c r="J1258" s="7"/>
      <c r="K1258" s="7"/>
      <c r="L1258" s="8"/>
      <c r="M1258" s="7"/>
      <c r="N1258" s="60"/>
      <c r="Z1258" s="7"/>
      <c r="AB1258" s="7"/>
      <c r="AC1258" s="7"/>
      <c r="AD1258" s="7"/>
      <c r="AF1258" s="7"/>
      <c r="AH1258" s="7"/>
      <c r="AJ1258" s="7"/>
      <c r="AK1258" s="7"/>
      <c r="AL1258" s="7"/>
      <c r="AN1258" s="7"/>
      <c r="AO1258" s="7"/>
      <c r="AP1258" s="7"/>
      <c r="AR1258" s="7"/>
      <c r="AT1258" s="7"/>
      <c r="AV1258" s="7"/>
      <c r="AX1258" s="7"/>
      <c r="AZ1258" s="7"/>
      <c r="BB1258" s="7"/>
      <c r="BD1258" s="7"/>
      <c r="BF1258" s="7"/>
      <c r="BH1258" s="7"/>
      <c r="BI1258" s="7"/>
      <c r="BJ1258" s="7"/>
      <c r="BL1258" s="7"/>
      <c r="BN1258" s="7"/>
      <c r="BO1258" s="7"/>
      <c r="BP1258" s="7"/>
      <c r="BQ1258" s="7"/>
      <c r="BR1258" s="7"/>
    </row>
    <row r="1259" spans="1:70" customFormat="1">
      <c r="A1259" s="7"/>
      <c r="B1259" s="230"/>
      <c r="C1259" s="7"/>
      <c r="D1259" s="7"/>
      <c r="E1259" s="7"/>
      <c r="F1259" s="7"/>
      <c r="G1259" s="7"/>
      <c r="H1259" s="7"/>
      <c r="I1259" s="7"/>
      <c r="J1259" s="7"/>
      <c r="K1259" s="7"/>
      <c r="L1259" s="8"/>
      <c r="M1259" s="7"/>
      <c r="N1259" s="60"/>
      <c r="Z1259" s="7"/>
      <c r="AB1259" s="7"/>
      <c r="AC1259" s="7"/>
      <c r="AD1259" s="7"/>
      <c r="AF1259" s="7"/>
      <c r="AH1259" s="7"/>
      <c r="AJ1259" s="7"/>
      <c r="AK1259" s="7"/>
      <c r="AL1259" s="7"/>
      <c r="AN1259" s="7"/>
      <c r="AO1259" s="7"/>
      <c r="AP1259" s="7"/>
      <c r="AR1259" s="7"/>
      <c r="AT1259" s="7"/>
      <c r="AV1259" s="7"/>
      <c r="AX1259" s="7"/>
      <c r="AZ1259" s="7"/>
      <c r="BB1259" s="7"/>
      <c r="BD1259" s="7"/>
      <c r="BF1259" s="7"/>
      <c r="BH1259" s="7"/>
      <c r="BI1259" s="7"/>
      <c r="BJ1259" s="7"/>
      <c r="BL1259" s="7"/>
      <c r="BN1259" s="7"/>
      <c r="BO1259" s="7"/>
      <c r="BP1259" s="7"/>
      <c r="BQ1259" s="7"/>
      <c r="BR1259" s="7"/>
    </row>
    <row r="1260" spans="1:70" customFormat="1">
      <c r="A1260" s="7"/>
      <c r="B1260" s="230"/>
      <c r="C1260" s="7"/>
      <c r="D1260" s="7"/>
      <c r="E1260" s="7"/>
      <c r="F1260" s="7"/>
      <c r="G1260" s="7"/>
      <c r="H1260" s="7"/>
      <c r="I1260" s="7"/>
      <c r="J1260" s="7"/>
      <c r="K1260" s="7"/>
      <c r="L1260" s="8"/>
      <c r="M1260" s="7"/>
      <c r="N1260" s="60"/>
      <c r="Z1260" s="7"/>
      <c r="AB1260" s="7"/>
      <c r="AC1260" s="7"/>
      <c r="AD1260" s="7"/>
      <c r="AF1260" s="7"/>
      <c r="AH1260" s="7"/>
      <c r="AJ1260" s="7"/>
      <c r="AK1260" s="7"/>
      <c r="AL1260" s="7"/>
      <c r="AN1260" s="7"/>
      <c r="AO1260" s="7"/>
      <c r="AP1260" s="7"/>
      <c r="AR1260" s="7"/>
      <c r="AT1260" s="7"/>
      <c r="AV1260" s="7"/>
      <c r="AX1260" s="7"/>
      <c r="AZ1260" s="7"/>
      <c r="BB1260" s="7"/>
      <c r="BD1260" s="7"/>
      <c r="BF1260" s="7"/>
      <c r="BH1260" s="7"/>
      <c r="BI1260" s="7"/>
      <c r="BJ1260" s="7"/>
      <c r="BL1260" s="7"/>
      <c r="BN1260" s="7"/>
      <c r="BO1260" s="7"/>
      <c r="BP1260" s="7"/>
      <c r="BQ1260" s="7"/>
      <c r="BR1260" s="7"/>
    </row>
    <row r="1261" spans="1:70" customFormat="1">
      <c r="A1261" s="7"/>
      <c r="B1261" s="230"/>
      <c r="C1261" s="7"/>
      <c r="D1261" s="7"/>
      <c r="E1261" s="7"/>
      <c r="F1261" s="7"/>
      <c r="G1261" s="7"/>
      <c r="H1261" s="7"/>
      <c r="I1261" s="7"/>
      <c r="J1261" s="7"/>
      <c r="K1261" s="7"/>
      <c r="L1261" s="8"/>
      <c r="M1261" s="7"/>
      <c r="N1261" s="60"/>
      <c r="Z1261" s="7"/>
      <c r="AB1261" s="7"/>
      <c r="AC1261" s="7"/>
      <c r="AD1261" s="7"/>
      <c r="AF1261" s="7"/>
      <c r="AH1261" s="7"/>
      <c r="AJ1261" s="7"/>
      <c r="AK1261" s="7"/>
      <c r="AL1261" s="7"/>
      <c r="AN1261" s="7"/>
      <c r="AO1261" s="7"/>
      <c r="AP1261" s="7"/>
      <c r="AR1261" s="7"/>
      <c r="AT1261" s="7"/>
      <c r="AV1261" s="7"/>
      <c r="AX1261" s="7"/>
      <c r="AZ1261" s="7"/>
      <c r="BB1261" s="7"/>
      <c r="BD1261" s="7"/>
      <c r="BF1261" s="7"/>
      <c r="BH1261" s="7"/>
      <c r="BI1261" s="7"/>
      <c r="BJ1261" s="7"/>
      <c r="BL1261" s="7"/>
      <c r="BN1261" s="7"/>
      <c r="BO1261" s="7"/>
      <c r="BP1261" s="7"/>
      <c r="BQ1261" s="7"/>
      <c r="BR1261" s="7"/>
    </row>
    <row r="1262" spans="1:70" customFormat="1">
      <c r="A1262" s="7"/>
      <c r="B1262" s="230"/>
      <c r="C1262" s="7"/>
      <c r="D1262" s="7"/>
      <c r="E1262" s="7"/>
      <c r="F1262" s="7"/>
      <c r="G1262" s="7"/>
      <c r="H1262" s="7"/>
      <c r="I1262" s="7"/>
      <c r="J1262" s="7"/>
      <c r="K1262" s="7"/>
      <c r="L1262" s="8"/>
      <c r="M1262" s="7"/>
      <c r="N1262" s="60"/>
      <c r="Z1262" s="7"/>
      <c r="AB1262" s="7"/>
      <c r="AC1262" s="7"/>
      <c r="AD1262" s="7"/>
      <c r="AF1262" s="7"/>
      <c r="AH1262" s="7"/>
      <c r="AJ1262" s="7"/>
      <c r="AK1262" s="7"/>
      <c r="AL1262" s="7"/>
      <c r="AN1262" s="7"/>
      <c r="AO1262" s="7"/>
      <c r="AP1262" s="7"/>
      <c r="AR1262" s="7"/>
      <c r="AT1262" s="7"/>
      <c r="AV1262" s="7"/>
      <c r="AX1262" s="7"/>
      <c r="AZ1262" s="7"/>
      <c r="BB1262" s="7"/>
      <c r="BD1262" s="7"/>
      <c r="BF1262" s="7"/>
      <c r="BH1262" s="7"/>
      <c r="BI1262" s="7"/>
      <c r="BJ1262" s="7"/>
      <c r="BL1262" s="7"/>
      <c r="BN1262" s="7"/>
      <c r="BO1262" s="7"/>
      <c r="BP1262" s="7"/>
      <c r="BQ1262" s="7"/>
      <c r="BR1262" s="7"/>
    </row>
    <row r="1263" spans="1:70" customFormat="1">
      <c r="A1263" s="7"/>
      <c r="B1263" s="230"/>
      <c r="C1263" s="7"/>
      <c r="D1263" s="7"/>
      <c r="E1263" s="7"/>
      <c r="F1263" s="7"/>
      <c r="G1263" s="7"/>
      <c r="H1263" s="7"/>
      <c r="I1263" s="7"/>
      <c r="J1263" s="7"/>
      <c r="K1263" s="7"/>
      <c r="L1263" s="8"/>
      <c r="M1263" s="7"/>
      <c r="N1263" s="60"/>
      <c r="Z1263" s="7"/>
      <c r="AB1263" s="7"/>
      <c r="AC1263" s="7"/>
      <c r="AD1263" s="7"/>
      <c r="AF1263" s="7"/>
      <c r="AH1263" s="7"/>
      <c r="AJ1263" s="7"/>
      <c r="AK1263" s="7"/>
      <c r="AL1263" s="7"/>
      <c r="AN1263" s="7"/>
      <c r="AO1263" s="7"/>
      <c r="AP1263" s="7"/>
      <c r="AR1263" s="7"/>
      <c r="AT1263" s="7"/>
      <c r="AV1263" s="7"/>
      <c r="AX1263" s="7"/>
      <c r="AZ1263" s="7"/>
      <c r="BB1263" s="7"/>
      <c r="BD1263" s="7"/>
      <c r="BF1263" s="7"/>
      <c r="BH1263" s="7"/>
      <c r="BI1263" s="7"/>
      <c r="BJ1263" s="7"/>
      <c r="BL1263" s="7"/>
      <c r="BN1263" s="7"/>
      <c r="BO1263" s="7"/>
      <c r="BP1263" s="7"/>
      <c r="BQ1263" s="7"/>
      <c r="BR1263" s="7"/>
    </row>
    <row r="1264" spans="1:70" customFormat="1">
      <c r="A1264" s="7"/>
      <c r="B1264" s="230"/>
      <c r="C1264" s="7"/>
      <c r="D1264" s="7"/>
      <c r="E1264" s="7"/>
      <c r="F1264" s="7"/>
      <c r="G1264" s="7"/>
      <c r="H1264" s="7"/>
      <c r="I1264" s="7"/>
      <c r="J1264" s="7"/>
      <c r="K1264" s="7"/>
      <c r="L1264" s="8"/>
      <c r="M1264" s="7"/>
      <c r="N1264" s="60"/>
      <c r="Z1264" s="7"/>
      <c r="AB1264" s="7"/>
      <c r="AC1264" s="7"/>
      <c r="AD1264" s="7"/>
      <c r="AF1264" s="7"/>
      <c r="AH1264" s="7"/>
      <c r="AJ1264" s="7"/>
      <c r="AK1264" s="7"/>
      <c r="AL1264" s="7"/>
      <c r="AN1264" s="7"/>
      <c r="AO1264" s="7"/>
      <c r="AP1264" s="7"/>
      <c r="AR1264" s="7"/>
      <c r="AT1264" s="7"/>
      <c r="AV1264" s="7"/>
      <c r="AX1264" s="7"/>
      <c r="AZ1264" s="7"/>
      <c r="BB1264" s="7"/>
      <c r="BD1264" s="7"/>
      <c r="BF1264" s="7"/>
      <c r="BH1264" s="7"/>
      <c r="BI1264" s="7"/>
      <c r="BJ1264" s="7"/>
      <c r="BL1264" s="7"/>
      <c r="BN1264" s="7"/>
      <c r="BO1264" s="7"/>
      <c r="BP1264" s="7"/>
      <c r="BQ1264" s="7"/>
      <c r="BR1264" s="7"/>
    </row>
    <row r="1265" spans="1:70" customFormat="1">
      <c r="A1265" s="7"/>
      <c r="B1265" s="230"/>
      <c r="C1265" s="7"/>
      <c r="D1265" s="7"/>
      <c r="E1265" s="7"/>
      <c r="F1265" s="7"/>
      <c r="G1265" s="7"/>
      <c r="H1265" s="7"/>
      <c r="I1265" s="7"/>
      <c r="J1265" s="7"/>
      <c r="K1265" s="7"/>
      <c r="L1265" s="8"/>
      <c r="M1265" s="7"/>
      <c r="N1265" s="60"/>
      <c r="Z1265" s="7"/>
      <c r="AB1265" s="7"/>
      <c r="AC1265" s="7"/>
      <c r="AD1265" s="7"/>
      <c r="AF1265" s="7"/>
      <c r="AH1265" s="7"/>
      <c r="AJ1265" s="7"/>
      <c r="AK1265" s="7"/>
      <c r="AL1265" s="7"/>
      <c r="AN1265" s="7"/>
      <c r="AO1265" s="7"/>
      <c r="AP1265" s="7"/>
      <c r="AR1265" s="7"/>
      <c r="AT1265" s="7"/>
      <c r="AV1265" s="7"/>
      <c r="AX1265" s="7"/>
      <c r="AZ1265" s="7"/>
      <c r="BB1265" s="7"/>
      <c r="BD1265" s="7"/>
      <c r="BF1265" s="7"/>
      <c r="BH1265" s="7"/>
      <c r="BI1265" s="7"/>
      <c r="BJ1265" s="7"/>
      <c r="BL1265" s="7"/>
      <c r="BN1265" s="7"/>
      <c r="BO1265" s="7"/>
      <c r="BP1265" s="7"/>
      <c r="BQ1265" s="7"/>
      <c r="BR1265" s="7"/>
    </row>
    <row r="1266" spans="1:70" customFormat="1">
      <c r="A1266" s="7"/>
      <c r="B1266" s="230"/>
      <c r="C1266" s="7"/>
      <c r="D1266" s="7"/>
      <c r="E1266" s="7"/>
      <c r="F1266" s="7"/>
      <c r="G1266" s="7"/>
      <c r="H1266" s="7"/>
      <c r="I1266" s="7"/>
      <c r="J1266" s="7"/>
      <c r="K1266" s="7"/>
      <c r="L1266" s="8"/>
      <c r="M1266" s="7"/>
      <c r="N1266" s="60"/>
      <c r="Z1266" s="7"/>
      <c r="AB1266" s="7"/>
      <c r="AC1266" s="7"/>
      <c r="AD1266" s="7"/>
      <c r="AF1266" s="7"/>
      <c r="AH1266" s="7"/>
      <c r="AJ1266" s="7"/>
      <c r="AK1266" s="7"/>
      <c r="AL1266" s="7"/>
      <c r="AN1266" s="7"/>
      <c r="AO1266" s="7"/>
      <c r="AP1266" s="7"/>
      <c r="AR1266" s="7"/>
      <c r="AT1266" s="7"/>
      <c r="AV1266" s="7"/>
      <c r="AX1266" s="7"/>
      <c r="AZ1266" s="7"/>
      <c r="BB1266" s="7"/>
      <c r="BD1266" s="7"/>
      <c r="BF1266" s="7"/>
      <c r="BH1266" s="7"/>
      <c r="BI1266" s="7"/>
      <c r="BJ1266" s="7"/>
      <c r="BL1266" s="7"/>
      <c r="BN1266" s="7"/>
      <c r="BO1266" s="7"/>
      <c r="BP1266" s="7"/>
      <c r="BQ1266" s="7"/>
      <c r="BR1266" s="7"/>
    </row>
    <row r="1267" spans="1:70" customFormat="1">
      <c r="A1267" s="7"/>
      <c r="B1267" s="230"/>
      <c r="C1267" s="7"/>
      <c r="D1267" s="7"/>
      <c r="E1267" s="7"/>
      <c r="F1267" s="7"/>
      <c r="G1267" s="7"/>
      <c r="H1267" s="7"/>
      <c r="I1267" s="7"/>
      <c r="J1267" s="7"/>
      <c r="K1267" s="7"/>
      <c r="L1267" s="8"/>
      <c r="M1267" s="7"/>
      <c r="N1267" s="60"/>
      <c r="Z1267" s="7"/>
      <c r="AB1267" s="7"/>
      <c r="AC1267" s="7"/>
      <c r="AD1267" s="7"/>
      <c r="AF1267" s="7"/>
      <c r="AH1267" s="7"/>
      <c r="AJ1267" s="7"/>
      <c r="AK1267" s="7"/>
      <c r="AL1267" s="7"/>
      <c r="AN1267" s="7"/>
      <c r="AO1267" s="7"/>
      <c r="AP1267" s="7"/>
      <c r="AR1267" s="7"/>
      <c r="AT1267" s="7"/>
      <c r="AV1267" s="7"/>
      <c r="AX1267" s="7"/>
      <c r="AZ1267" s="7"/>
      <c r="BB1267" s="7"/>
      <c r="BD1267" s="7"/>
      <c r="BF1267" s="7"/>
      <c r="BH1267" s="7"/>
      <c r="BI1267" s="7"/>
      <c r="BJ1267" s="7"/>
      <c r="BL1267" s="7"/>
      <c r="BN1267" s="7"/>
      <c r="BO1267" s="7"/>
      <c r="BP1267" s="7"/>
      <c r="BQ1267" s="7"/>
      <c r="BR1267" s="7"/>
    </row>
    <row r="1268" spans="1:70" customFormat="1">
      <c r="A1268" s="7"/>
      <c r="B1268" s="230"/>
      <c r="C1268" s="7"/>
      <c r="D1268" s="7"/>
      <c r="E1268" s="7"/>
      <c r="F1268" s="7"/>
      <c r="G1268" s="7"/>
      <c r="H1268" s="7"/>
      <c r="I1268" s="7"/>
      <c r="J1268" s="7"/>
      <c r="K1268" s="7"/>
      <c r="L1268" s="8"/>
      <c r="M1268" s="7"/>
      <c r="N1268" s="60"/>
      <c r="Z1268" s="7"/>
      <c r="AB1268" s="7"/>
      <c r="AC1268" s="7"/>
      <c r="AD1268" s="7"/>
      <c r="AF1268" s="7"/>
      <c r="AH1268" s="7"/>
      <c r="AJ1268" s="7"/>
      <c r="AK1268" s="7"/>
      <c r="AL1268" s="7"/>
      <c r="AN1268" s="7"/>
      <c r="AO1268" s="7"/>
      <c r="AP1268" s="7"/>
      <c r="AR1268" s="7"/>
      <c r="AT1268" s="7"/>
      <c r="AV1268" s="7"/>
      <c r="AX1268" s="7"/>
      <c r="AZ1268" s="7"/>
      <c r="BB1268" s="7"/>
      <c r="BD1268" s="7"/>
      <c r="BF1268" s="7"/>
      <c r="BH1268" s="7"/>
      <c r="BI1268" s="7"/>
      <c r="BJ1268" s="7"/>
      <c r="BL1268" s="7"/>
      <c r="BN1268" s="7"/>
      <c r="BO1268" s="7"/>
      <c r="BP1268" s="7"/>
      <c r="BQ1268" s="7"/>
      <c r="BR1268" s="7"/>
    </row>
    <row r="1269" spans="1:70" customFormat="1">
      <c r="A1269" s="7"/>
      <c r="B1269" s="230"/>
      <c r="C1269" s="7"/>
      <c r="D1269" s="7"/>
      <c r="E1269" s="7"/>
      <c r="F1269" s="7"/>
      <c r="G1269" s="7"/>
      <c r="H1269" s="7"/>
      <c r="I1269" s="7"/>
      <c r="J1269" s="7"/>
      <c r="K1269" s="7"/>
      <c r="L1269" s="8"/>
      <c r="M1269" s="7"/>
      <c r="N1269" s="60"/>
      <c r="Z1269" s="7"/>
      <c r="AB1269" s="7"/>
      <c r="AC1269" s="7"/>
      <c r="AD1269" s="7"/>
      <c r="AF1269" s="7"/>
      <c r="AH1269" s="7"/>
      <c r="AJ1269" s="7"/>
      <c r="AK1269" s="7"/>
      <c r="AL1269" s="7"/>
      <c r="AN1269" s="7"/>
      <c r="AO1269" s="7"/>
      <c r="AP1269" s="7"/>
      <c r="AR1269" s="7"/>
      <c r="AT1269" s="7"/>
      <c r="AV1269" s="7"/>
      <c r="AX1269" s="7"/>
      <c r="AZ1269" s="7"/>
      <c r="BB1269" s="7"/>
      <c r="BD1269" s="7"/>
      <c r="BF1269" s="7"/>
      <c r="BH1269" s="7"/>
      <c r="BI1269" s="7"/>
      <c r="BJ1269" s="7"/>
      <c r="BL1269" s="7"/>
      <c r="BN1269" s="7"/>
      <c r="BO1269" s="7"/>
      <c r="BP1269" s="7"/>
      <c r="BQ1269" s="7"/>
      <c r="BR1269" s="7"/>
    </row>
    <row r="1270" spans="1:70" customFormat="1">
      <c r="A1270" s="7"/>
      <c r="B1270" s="230"/>
      <c r="C1270" s="7"/>
      <c r="D1270" s="7"/>
      <c r="E1270" s="7"/>
      <c r="F1270" s="7"/>
      <c r="G1270" s="7"/>
      <c r="H1270" s="7"/>
      <c r="I1270" s="7"/>
      <c r="J1270" s="7"/>
      <c r="K1270" s="7"/>
      <c r="L1270" s="8"/>
      <c r="M1270" s="7"/>
      <c r="N1270" s="60"/>
      <c r="Z1270" s="7"/>
      <c r="AB1270" s="7"/>
      <c r="AC1270" s="7"/>
      <c r="AD1270" s="7"/>
      <c r="AF1270" s="7"/>
      <c r="AH1270" s="7"/>
      <c r="AJ1270" s="7"/>
      <c r="AK1270" s="7"/>
      <c r="AL1270" s="7"/>
      <c r="AN1270" s="7"/>
      <c r="AO1270" s="7"/>
      <c r="AP1270" s="7"/>
      <c r="AR1270" s="7"/>
      <c r="AT1270" s="7"/>
      <c r="AV1270" s="7"/>
      <c r="AX1270" s="7"/>
      <c r="AZ1270" s="7"/>
      <c r="BB1270" s="7"/>
      <c r="BD1270" s="7"/>
      <c r="BF1270" s="7"/>
      <c r="BH1270" s="7"/>
      <c r="BI1270" s="7"/>
      <c r="BJ1270" s="7"/>
      <c r="BL1270" s="7"/>
      <c r="BN1270" s="7"/>
      <c r="BO1270" s="7"/>
      <c r="BP1270" s="7"/>
      <c r="BQ1270" s="7"/>
      <c r="BR1270" s="7"/>
    </row>
    <row r="1271" spans="1:70" customFormat="1">
      <c r="A1271" s="7"/>
      <c r="B1271" s="230"/>
      <c r="C1271" s="7"/>
      <c r="D1271" s="7"/>
      <c r="E1271" s="7"/>
      <c r="F1271" s="7"/>
      <c r="G1271" s="7"/>
      <c r="H1271" s="7"/>
      <c r="I1271" s="7"/>
      <c r="J1271" s="7"/>
      <c r="K1271" s="7"/>
      <c r="L1271" s="8"/>
      <c r="M1271" s="7"/>
      <c r="N1271" s="60"/>
      <c r="Z1271" s="7"/>
      <c r="AB1271" s="7"/>
      <c r="AC1271" s="7"/>
      <c r="AD1271" s="7"/>
      <c r="AF1271" s="7"/>
      <c r="AH1271" s="7"/>
      <c r="AJ1271" s="7"/>
      <c r="AK1271" s="7"/>
      <c r="AL1271" s="7"/>
      <c r="AN1271" s="7"/>
      <c r="AO1271" s="7"/>
      <c r="AP1271" s="7"/>
      <c r="AR1271" s="7"/>
      <c r="AT1271" s="7"/>
      <c r="AV1271" s="7"/>
      <c r="AX1271" s="7"/>
      <c r="AZ1271" s="7"/>
      <c r="BB1271" s="7"/>
      <c r="BD1271" s="7"/>
      <c r="BF1271" s="7"/>
      <c r="BH1271" s="7"/>
      <c r="BI1271" s="7"/>
      <c r="BJ1271" s="7"/>
      <c r="BL1271" s="7"/>
      <c r="BN1271" s="7"/>
      <c r="BO1271" s="7"/>
      <c r="BP1271" s="7"/>
      <c r="BQ1271" s="7"/>
      <c r="BR1271" s="7"/>
    </row>
    <row r="1272" spans="1:70" customFormat="1">
      <c r="A1272" s="7"/>
      <c r="B1272" s="230"/>
      <c r="C1272" s="7"/>
      <c r="D1272" s="7"/>
      <c r="E1272" s="7"/>
      <c r="F1272" s="7"/>
      <c r="G1272" s="7"/>
      <c r="H1272" s="7"/>
      <c r="I1272" s="7"/>
      <c r="J1272" s="7"/>
      <c r="K1272" s="7"/>
      <c r="L1272" s="8"/>
      <c r="M1272" s="7"/>
      <c r="N1272" s="60"/>
      <c r="Z1272" s="7"/>
      <c r="AB1272" s="7"/>
      <c r="AC1272" s="7"/>
      <c r="AD1272" s="7"/>
      <c r="AF1272" s="7"/>
      <c r="AH1272" s="7"/>
      <c r="AJ1272" s="7"/>
      <c r="AK1272" s="7"/>
      <c r="AL1272" s="7"/>
      <c r="AN1272" s="7"/>
      <c r="AO1272" s="7"/>
      <c r="AP1272" s="7"/>
      <c r="AR1272" s="7"/>
      <c r="AT1272" s="7"/>
      <c r="AV1272" s="7"/>
      <c r="AX1272" s="7"/>
      <c r="AZ1272" s="7"/>
      <c r="BB1272" s="7"/>
      <c r="BD1272" s="7"/>
      <c r="BF1272" s="7"/>
      <c r="BH1272" s="7"/>
      <c r="BI1272" s="7"/>
      <c r="BJ1272" s="7"/>
      <c r="BL1272" s="7"/>
      <c r="BN1272" s="7"/>
      <c r="BO1272" s="7"/>
      <c r="BP1272" s="7"/>
      <c r="BQ1272" s="7"/>
      <c r="BR1272" s="7"/>
    </row>
    <row r="1273" spans="1:70" customFormat="1">
      <c r="A1273" s="7"/>
      <c r="B1273" s="230"/>
      <c r="C1273" s="7"/>
      <c r="D1273" s="7"/>
      <c r="E1273" s="7"/>
      <c r="F1273" s="7"/>
      <c r="G1273" s="7"/>
      <c r="H1273" s="7"/>
      <c r="I1273" s="7"/>
      <c r="J1273" s="7"/>
      <c r="K1273" s="7"/>
      <c r="L1273" s="8"/>
      <c r="M1273" s="7"/>
      <c r="N1273" s="60"/>
      <c r="Z1273" s="7"/>
      <c r="AB1273" s="7"/>
      <c r="AC1273" s="7"/>
      <c r="AD1273" s="7"/>
      <c r="AF1273" s="7"/>
      <c r="AH1273" s="7"/>
      <c r="AJ1273" s="7"/>
      <c r="AK1273" s="7"/>
      <c r="AL1273" s="7"/>
      <c r="AN1273" s="7"/>
      <c r="AO1273" s="7"/>
      <c r="AP1273" s="7"/>
      <c r="AR1273" s="7"/>
      <c r="AT1273" s="7"/>
      <c r="AV1273" s="7"/>
      <c r="AX1273" s="7"/>
      <c r="AZ1273" s="7"/>
      <c r="BB1273" s="7"/>
      <c r="BD1273" s="7"/>
      <c r="BF1273" s="7"/>
      <c r="BH1273" s="7"/>
      <c r="BI1273" s="7"/>
      <c r="BJ1273" s="7"/>
      <c r="BL1273" s="7"/>
      <c r="BN1273" s="7"/>
      <c r="BO1273" s="7"/>
      <c r="BP1273" s="7"/>
      <c r="BQ1273" s="7"/>
      <c r="BR1273" s="7"/>
    </row>
    <row r="1274" spans="1:70" customFormat="1">
      <c r="A1274" s="7"/>
      <c r="B1274" s="230"/>
      <c r="C1274" s="7"/>
      <c r="D1274" s="7"/>
      <c r="E1274" s="7"/>
      <c r="F1274" s="7"/>
      <c r="G1274" s="7"/>
      <c r="H1274" s="7"/>
      <c r="I1274" s="7"/>
      <c r="J1274" s="7"/>
      <c r="K1274" s="7"/>
      <c r="L1274" s="8"/>
      <c r="M1274" s="7"/>
      <c r="N1274" s="60"/>
      <c r="Z1274" s="7"/>
      <c r="AB1274" s="7"/>
      <c r="AC1274" s="7"/>
      <c r="AD1274" s="7"/>
      <c r="AF1274" s="7"/>
      <c r="AH1274" s="7"/>
      <c r="AJ1274" s="7"/>
      <c r="AK1274" s="7"/>
      <c r="AL1274" s="7"/>
      <c r="AN1274" s="7"/>
      <c r="AO1274" s="7"/>
      <c r="AP1274" s="7"/>
      <c r="AR1274" s="7"/>
      <c r="AT1274" s="7"/>
      <c r="AV1274" s="7"/>
      <c r="AX1274" s="7"/>
      <c r="AZ1274" s="7"/>
      <c r="BB1274" s="7"/>
      <c r="BD1274" s="7"/>
      <c r="BF1274" s="7"/>
      <c r="BH1274" s="7"/>
      <c r="BI1274" s="7"/>
      <c r="BJ1274" s="7"/>
      <c r="BL1274" s="7"/>
      <c r="BN1274" s="7"/>
      <c r="BO1274" s="7"/>
      <c r="BP1274" s="7"/>
      <c r="BQ1274" s="7"/>
      <c r="BR1274" s="7"/>
    </row>
    <row r="1275" spans="1:70" customFormat="1">
      <c r="A1275" s="7"/>
      <c r="B1275" s="230"/>
      <c r="C1275" s="7"/>
      <c r="D1275" s="7"/>
      <c r="E1275" s="7"/>
      <c r="F1275" s="7"/>
      <c r="G1275" s="7"/>
      <c r="H1275" s="7"/>
      <c r="I1275" s="7"/>
      <c r="J1275" s="7"/>
      <c r="K1275" s="7"/>
      <c r="L1275" s="8"/>
      <c r="M1275" s="7"/>
      <c r="N1275" s="60"/>
      <c r="Z1275" s="7"/>
      <c r="AB1275" s="7"/>
      <c r="AC1275" s="7"/>
      <c r="AD1275" s="7"/>
      <c r="AF1275" s="7"/>
      <c r="AH1275" s="7"/>
      <c r="AJ1275" s="7"/>
      <c r="AK1275" s="7"/>
      <c r="AL1275" s="7"/>
      <c r="AN1275" s="7"/>
      <c r="AO1275" s="7"/>
      <c r="AP1275" s="7"/>
      <c r="AR1275" s="7"/>
      <c r="AT1275" s="7"/>
      <c r="AV1275" s="7"/>
      <c r="AX1275" s="7"/>
      <c r="AZ1275" s="7"/>
      <c r="BB1275" s="7"/>
      <c r="BD1275" s="7"/>
      <c r="BF1275" s="7"/>
      <c r="BH1275" s="7"/>
      <c r="BI1275" s="7"/>
      <c r="BJ1275" s="7"/>
      <c r="BL1275" s="7"/>
      <c r="BN1275" s="7"/>
      <c r="BO1275" s="7"/>
      <c r="BP1275" s="7"/>
      <c r="BQ1275" s="7"/>
      <c r="BR1275" s="7"/>
    </row>
    <row r="1276" spans="1:70" customFormat="1">
      <c r="A1276" s="7"/>
      <c r="B1276" s="230"/>
      <c r="C1276" s="7"/>
      <c r="D1276" s="7"/>
      <c r="E1276" s="7"/>
      <c r="F1276" s="7"/>
      <c r="G1276" s="7"/>
      <c r="H1276" s="7"/>
      <c r="I1276" s="7"/>
      <c r="J1276" s="7"/>
      <c r="K1276" s="7"/>
      <c r="L1276" s="8"/>
      <c r="M1276" s="7"/>
      <c r="N1276" s="60"/>
      <c r="Z1276" s="7"/>
      <c r="AB1276" s="7"/>
      <c r="AC1276" s="7"/>
      <c r="AD1276" s="7"/>
      <c r="AF1276" s="7"/>
      <c r="AH1276" s="7"/>
      <c r="AJ1276" s="7"/>
      <c r="AK1276" s="7"/>
      <c r="AL1276" s="7"/>
      <c r="AN1276" s="7"/>
      <c r="AO1276" s="7"/>
      <c r="AP1276" s="7"/>
      <c r="AR1276" s="7"/>
      <c r="AT1276" s="7"/>
      <c r="AV1276" s="7"/>
      <c r="AX1276" s="7"/>
      <c r="AZ1276" s="7"/>
      <c r="BB1276" s="7"/>
      <c r="BD1276" s="7"/>
      <c r="BF1276" s="7"/>
      <c r="BH1276" s="7"/>
      <c r="BI1276" s="7"/>
      <c r="BJ1276" s="7"/>
      <c r="BL1276" s="7"/>
      <c r="BN1276" s="7"/>
      <c r="BO1276" s="7"/>
      <c r="BP1276" s="7"/>
      <c r="BQ1276" s="7"/>
      <c r="BR1276" s="7"/>
    </row>
    <row r="1277" spans="1:70" customFormat="1">
      <c r="A1277" s="7"/>
      <c r="B1277" s="230"/>
      <c r="C1277" s="7"/>
      <c r="D1277" s="7"/>
      <c r="E1277" s="7"/>
      <c r="F1277" s="7"/>
      <c r="G1277" s="7"/>
      <c r="H1277" s="7"/>
      <c r="I1277" s="7"/>
      <c r="J1277" s="7"/>
      <c r="K1277" s="7"/>
      <c r="L1277" s="8"/>
      <c r="M1277" s="7"/>
      <c r="N1277" s="60"/>
      <c r="Z1277" s="7"/>
      <c r="AB1277" s="7"/>
      <c r="AC1277" s="7"/>
      <c r="AD1277" s="7"/>
      <c r="AF1277" s="7"/>
      <c r="AH1277" s="7"/>
      <c r="AJ1277" s="7"/>
      <c r="AK1277" s="7"/>
      <c r="AL1277" s="7"/>
      <c r="AN1277" s="7"/>
      <c r="AO1277" s="7"/>
      <c r="AP1277" s="7"/>
      <c r="AR1277" s="7"/>
      <c r="AT1277" s="7"/>
      <c r="AV1277" s="7"/>
      <c r="AX1277" s="7"/>
      <c r="AZ1277" s="7"/>
      <c r="BB1277" s="7"/>
      <c r="BD1277" s="7"/>
      <c r="BF1277" s="7"/>
      <c r="BH1277" s="7"/>
      <c r="BI1277" s="7"/>
      <c r="BJ1277" s="7"/>
      <c r="BL1277" s="7"/>
      <c r="BN1277" s="7"/>
      <c r="BO1277" s="7"/>
      <c r="BP1277" s="7"/>
      <c r="BQ1277" s="7"/>
      <c r="BR1277" s="7"/>
    </row>
    <row r="1278" spans="1:70" customFormat="1">
      <c r="A1278" s="7"/>
      <c r="B1278" s="230"/>
      <c r="C1278" s="7"/>
      <c r="D1278" s="7"/>
      <c r="E1278" s="7"/>
      <c r="F1278" s="7"/>
      <c r="G1278" s="7"/>
      <c r="H1278" s="7"/>
      <c r="I1278" s="7"/>
      <c r="J1278" s="7"/>
      <c r="K1278" s="7"/>
      <c r="L1278" s="8"/>
      <c r="M1278" s="7"/>
      <c r="N1278" s="60"/>
      <c r="Z1278" s="7"/>
      <c r="AB1278" s="7"/>
      <c r="AC1278" s="7"/>
      <c r="AD1278" s="7"/>
      <c r="AF1278" s="7"/>
      <c r="AH1278" s="7"/>
      <c r="AJ1278" s="7"/>
      <c r="AK1278" s="7"/>
      <c r="AL1278" s="7"/>
      <c r="AN1278" s="7"/>
      <c r="AO1278" s="7"/>
      <c r="AP1278" s="7"/>
      <c r="AR1278" s="7"/>
      <c r="AT1278" s="7"/>
      <c r="AV1278" s="7"/>
      <c r="AX1278" s="7"/>
      <c r="AZ1278" s="7"/>
      <c r="BB1278" s="7"/>
      <c r="BD1278" s="7"/>
      <c r="BF1278" s="7"/>
      <c r="BH1278" s="7"/>
      <c r="BI1278" s="7"/>
      <c r="BJ1278" s="7"/>
      <c r="BL1278" s="7"/>
      <c r="BN1278" s="7"/>
      <c r="BO1278" s="7"/>
      <c r="BP1278" s="7"/>
      <c r="BQ1278" s="7"/>
      <c r="BR1278" s="7"/>
    </row>
    <row r="1279" spans="1:70" customFormat="1">
      <c r="A1279" s="7"/>
      <c r="B1279" s="230"/>
      <c r="C1279" s="7"/>
      <c r="D1279" s="7"/>
      <c r="E1279" s="7"/>
      <c r="F1279" s="7"/>
      <c r="G1279" s="7"/>
      <c r="H1279" s="7"/>
      <c r="I1279" s="7"/>
      <c r="J1279" s="7"/>
      <c r="K1279" s="7"/>
      <c r="L1279" s="8"/>
      <c r="M1279" s="7"/>
      <c r="N1279" s="60"/>
      <c r="Z1279" s="7"/>
      <c r="AB1279" s="7"/>
      <c r="AC1279" s="7"/>
      <c r="AD1279" s="7"/>
      <c r="AF1279" s="7"/>
      <c r="AH1279" s="7"/>
      <c r="AJ1279" s="7"/>
      <c r="AK1279" s="7"/>
      <c r="AL1279" s="7"/>
      <c r="AN1279" s="7"/>
      <c r="AO1279" s="7"/>
      <c r="AP1279" s="7"/>
      <c r="AR1279" s="7"/>
      <c r="AT1279" s="7"/>
      <c r="AV1279" s="7"/>
      <c r="AX1279" s="7"/>
      <c r="AZ1279" s="7"/>
      <c r="BB1279" s="7"/>
      <c r="BD1279" s="7"/>
      <c r="BF1279" s="7"/>
      <c r="BH1279" s="7"/>
      <c r="BI1279" s="7"/>
      <c r="BJ1279" s="7"/>
      <c r="BL1279" s="7"/>
      <c r="BN1279" s="7"/>
      <c r="BO1279" s="7"/>
      <c r="BP1279" s="7"/>
      <c r="BQ1279" s="7"/>
      <c r="BR1279" s="7"/>
    </row>
    <row r="1280" spans="1:70" customFormat="1">
      <c r="A1280" s="7"/>
      <c r="B1280" s="230"/>
      <c r="C1280" s="7"/>
      <c r="D1280" s="7"/>
      <c r="E1280" s="7"/>
      <c r="F1280" s="7"/>
      <c r="G1280" s="7"/>
      <c r="H1280" s="7"/>
      <c r="I1280" s="7"/>
      <c r="J1280" s="7"/>
      <c r="K1280" s="7"/>
      <c r="L1280" s="8"/>
      <c r="M1280" s="7"/>
      <c r="N1280" s="60"/>
      <c r="Z1280" s="7"/>
      <c r="AB1280" s="7"/>
      <c r="AC1280" s="7"/>
      <c r="AD1280" s="7"/>
      <c r="AF1280" s="7"/>
      <c r="AH1280" s="7"/>
      <c r="AJ1280" s="7"/>
      <c r="AK1280" s="7"/>
      <c r="AL1280" s="7"/>
      <c r="AN1280" s="7"/>
      <c r="AO1280" s="7"/>
      <c r="AP1280" s="7"/>
      <c r="AR1280" s="7"/>
      <c r="AT1280" s="7"/>
      <c r="AV1280" s="7"/>
      <c r="AX1280" s="7"/>
      <c r="AZ1280" s="7"/>
      <c r="BB1280" s="7"/>
      <c r="BD1280" s="7"/>
      <c r="BF1280" s="7"/>
      <c r="BH1280" s="7"/>
      <c r="BI1280" s="7"/>
      <c r="BJ1280" s="7"/>
      <c r="BL1280" s="7"/>
      <c r="BN1280" s="7"/>
      <c r="BO1280" s="7"/>
      <c r="BP1280" s="7"/>
      <c r="BQ1280" s="7"/>
      <c r="BR1280" s="7"/>
    </row>
    <row r="1281" spans="1:70" customFormat="1">
      <c r="A1281" s="7"/>
      <c r="B1281" s="230"/>
      <c r="C1281" s="7"/>
      <c r="D1281" s="7"/>
      <c r="E1281" s="7"/>
      <c r="F1281" s="7"/>
      <c r="G1281" s="7"/>
      <c r="H1281" s="7"/>
      <c r="I1281" s="7"/>
      <c r="J1281" s="7"/>
      <c r="K1281" s="7"/>
      <c r="L1281" s="8"/>
      <c r="M1281" s="7"/>
      <c r="N1281" s="60"/>
      <c r="Z1281" s="7"/>
      <c r="AB1281" s="7"/>
      <c r="AC1281" s="7"/>
      <c r="AD1281" s="7"/>
      <c r="AF1281" s="7"/>
      <c r="AH1281" s="7"/>
      <c r="AJ1281" s="7"/>
      <c r="AK1281" s="7"/>
      <c r="AL1281" s="7"/>
      <c r="AN1281" s="7"/>
      <c r="AO1281" s="7"/>
      <c r="AP1281" s="7"/>
      <c r="AR1281" s="7"/>
      <c r="AT1281" s="7"/>
      <c r="AV1281" s="7"/>
      <c r="AX1281" s="7"/>
      <c r="AZ1281" s="7"/>
      <c r="BB1281" s="7"/>
      <c r="BD1281" s="7"/>
      <c r="BF1281" s="7"/>
      <c r="BH1281" s="7"/>
      <c r="BI1281" s="7"/>
      <c r="BJ1281" s="7"/>
      <c r="BL1281" s="7"/>
      <c r="BN1281" s="7"/>
      <c r="BO1281" s="7"/>
      <c r="BP1281" s="7"/>
      <c r="BQ1281" s="7"/>
      <c r="BR1281" s="7"/>
    </row>
    <row r="1282" spans="1:70" customFormat="1">
      <c r="A1282" s="7"/>
      <c r="B1282" s="230"/>
      <c r="C1282" s="7"/>
      <c r="D1282" s="7"/>
      <c r="E1282" s="7"/>
      <c r="F1282" s="7"/>
      <c r="G1282" s="7"/>
      <c r="H1282" s="7"/>
      <c r="I1282" s="7"/>
      <c r="J1282" s="7"/>
      <c r="K1282" s="7"/>
      <c r="L1282" s="8"/>
      <c r="M1282" s="7"/>
      <c r="N1282" s="60"/>
      <c r="Z1282" s="7"/>
      <c r="AB1282" s="7"/>
      <c r="AC1282" s="7"/>
      <c r="AD1282" s="7"/>
      <c r="AF1282" s="7"/>
      <c r="AH1282" s="7"/>
      <c r="AJ1282" s="7"/>
      <c r="AK1282" s="7"/>
      <c r="AL1282" s="7"/>
      <c r="AN1282" s="7"/>
      <c r="AO1282" s="7"/>
      <c r="AP1282" s="7"/>
      <c r="AR1282" s="7"/>
      <c r="AT1282" s="7"/>
      <c r="AV1282" s="7"/>
      <c r="AX1282" s="7"/>
      <c r="AZ1282" s="7"/>
      <c r="BB1282" s="7"/>
      <c r="BD1282" s="7"/>
      <c r="BF1282" s="7"/>
      <c r="BH1282" s="7"/>
      <c r="BI1282" s="7"/>
      <c r="BJ1282" s="7"/>
      <c r="BL1282" s="7"/>
      <c r="BN1282" s="7"/>
      <c r="BO1282" s="7"/>
      <c r="BP1282" s="7"/>
      <c r="BQ1282" s="7"/>
      <c r="BR1282" s="7"/>
    </row>
    <row r="1283" spans="1:70" customFormat="1">
      <c r="A1283" s="7"/>
      <c r="B1283" s="230"/>
      <c r="C1283" s="7"/>
      <c r="D1283" s="7"/>
      <c r="E1283" s="7"/>
      <c r="F1283" s="7"/>
      <c r="G1283" s="7"/>
      <c r="H1283" s="7"/>
      <c r="I1283" s="7"/>
      <c r="J1283" s="7"/>
      <c r="K1283" s="7"/>
      <c r="L1283" s="8"/>
      <c r="M1283" s="7"/>
      <c r="N1283" s="60"/>
      <c r="Z1283" s="7"/>
      <c r="AB1283" s="7"/>
      <c r="AC1283" s="7"/>
      <c r="AD1283" s="7"/>
      <c r="AF1283" s="7"/>
      <c r="AH1283" s="7"/>
      <c r="AJ1283" s="7"/>
      <c r="AK1283" s="7"/>
      <c r="AL1283" s="7"/>
      <c r="AN1283" s="7"/>
      <c r="AO1283" s="7"/>
      <c r="AP1283" s="7"/>
      <c r="AR1283" s="7"/>
      <c r="AT1283" s="7"/>
      <c r="AV1283" s="7"/>
      <c r="AX1283" s="7"/>
      <c r="AZ1283" s="7"/>
      <c r="BB1283" s="7"/>
      <c r="BD1283" s="7"/>
      <c r="BF1283" s="7"/>
      <c r="BH1283" s="7"/>
      <c r="BI1283" s="7"/>
      <c r="BJ1283" s="7"/>
      <c r="BL1283" s="7"/>
      <c r="BN1283" s="7"/>
      <c r="BO1283" s="7"/>
      <c r="BP1283" s="7"/>
      <c r="BQ1283" s="7"/>
      <c r="BR1283" s="7"/>
    </row>
    <row r="1284" spans="1:70" customFormat="1">
      <c r="A1284" s="7"/>
      <c r="B1284" s="230"/>
      <c r="C1284" s="7"/>
      <c r="D1284" s="7"/>
      <c r="E1284" s="7"/>
      <c r="F1284" s="7"/>
      <c r="G1284" s="7"/>
      <c r="H1284" s="7"/>
      <c r="I1284" s="7"/>
      <c r="J1284" s="7"/>
      <c r="K1284" s="7"/>
      <c r="L1284" s="8"/>
      <c r="M1284" s="7"/>
      <c r="N1284" s="60"/>
      <c r="Z1284" s="7"/>
      <c r="AB1284" s="7"/>
      <c r="AC1284" s="7"/>
      <c r="AD1284" s="7"/>
      <c r="AF1284" s="7"/>
      <c r="AH1284" s="7"/>
      <c r="AJ1284" s="7"/>
      <c r="AK1284" s="7"/>
      <c r="AL1284" s="7"/>
      <c r="AN1284" s="7"/>
      <c r="AO1284" s="7"/>
      <c r="AP1284" s="7"/>
      <c r="AR1284" s="7"/>
      <c r="AT1284" s="7"/>
      <c r="AV1284" s="7"/>
      <c r="AX1284" s="7"/>
      <c r="AZ1284" s="7"/>
      <c r="BB1284" s="7"/>
      <c r="BD1284" s="7"/>
      <c r="BF1284" s="7"/>
      <c r="BH1284" s="7"/>
      <c r="BI1284" s="7"/>
      <c r="BJ1284" s="7"/>
      <c r="BL1284" s="7"/>
      <c r="BN1284" s="7"/>
      <c r="BO1284" s="7"/>
      <c r="BP1284" s="7"/>
      <c r="BQ1284" s="7"/>
      <c r="BR1284" s="7"/>
    </row>
    <row r="1285" spans="1:70" customFormat="1">
      <c r="A1285" s="7"/>
      <c r="B1285" s="230"/>
      <c r="C1285" s="7"/>
      <c r="D1285" s="7"/>
      <c r="E1285" s="7"/>
      <c r="F1285" s="7"/>
      <c r="G1285" s="7"/>
      <c r="H1285" s="7"/>
      <c r="I1285" s="7"/>
      <c r="J1285" s="7"/>
      <c r="K1285" s="7"/>
      <c r="L1285" s="8"/>
      <c r="M1285" s="7"/>
      <c r="N1285" s="60"/>
      <c r="Z1285" s="7"/>
      <c r="AB1285" s="7"/>
      <c r="AC1285" s="7"/>
      <c r="AD1285" s="7"/>
      <c r="AF1285" s="7"/>
      <c r="AH1285" s="7"/>
      <c r="AJ1285" s="7"/>
      <c r="AK1285" s="7"/>
      <c r="AL1285" s="7"/>
      <c r="AN1285" s="7"/>
      <c r="AO1285" s="7"/>
      <c r="AP1285" s="7"/>
      <c r="AR1285" s="7"/>
      <c r="AT1285" s="7"/>
      <c r="AV1285" s="7"/>
      <c r="AX1285" s="7"/>
      <c r="AZ1285" s="7"/>
      <c r="BB1285" s="7"/>
      <c r="BD1285" s="7"/>
      <c r="BF1285" s="7"/>
      <c r="BH1285" s="7"/>
      <c r="BI1285" s="7"/>
      <c r="BJ1285" s="7"/>
      <c r="BL1285" s="7"/>
      <c r="BN1285" s="7"/>
      <c r="BO1285" s="7"/>
      <c r="BP1285" s="7"/>
      <c r="BQ1285" s="7"/>
      <c r="BR1285" s="7"/>
    </row>
    <row r="1286" spans="1:70" customFormat="1">
      <c r="A1286" s="7"/>
      <c r="B1286" s="230"/>
      <c r="C1286" s="7"/>
      <c r="D1286" s="7"/>
      <c r="E1286" s="7"/>
      <c r="F1286" s="7"/>
      <c r="G1286" s="7"/>
      <c r="H1286" s="7"/>
      <c r="I1286" s="7"/>
      <c r="J1286" s="7"/>
      <c r="K1286" s="7"/>
      <c r="L1286" s="8"/>
      <c r="M1286" s="7"/>
      <c r="N1286" s="60"/>
      <c r="Z1286" s="7"/>
      <c r="AB1286" s="7"/>
      <c r="AC1286" s="7"/>
      <c r="AD1286" s="7"/>
      <c r="AF1286" s="7"/>
      <c r="AH1286" s="7"/>
      <c r="AJ1286" s="7"/>
      <c r="AK1286" s="7"/>
      <c r="AL1286" s="7"/>
      <c r="AN1286" s="7"/>
      <c r="AO1286" s="7"/>
      <c r="AP1286" s="7"/>
      <c r="AR1286" s="7"/>
      <c r="AT1286" s="7"/>
      <c r="AV1286" s="7"/>
      <c r="AX1286" s="7"/>
      <c r="AZ1286" s="7"/>
      <c r="BB1286" s="7"/>
      <c r="BD1286" s="7"/>
      <c r="BF1286" s="7"/>
      <c r="BH1286" s="7"/>
      <c r="BI1286" s="7"/>
      <c r="BJ1286" s="7"/>
      <c r="BL1286" s="7"/>
      <c r="BN1286" s="7"/>
      <c r="BO1286" s="7"/>
      <c r="BP1286" s="7"/>
      <c r="BQ1286" s="7"/>
      <c r="BR1286" s="7"/>
    </row>
    <row r="1287" spans="1:70" customFormat="1">
      <c r="A1287" s="7"/>
      <c r="B1287" s="230"/>
      <c r="C1287" s="7"/>
      <c r="D1287" s="7"/>
      <c r="E1287" s="7"/>
      <c r="F1287" s="7"/>
      <c r="G1287" s="7"/>
      <c r="H1287" s="7"/>
      <c r="I1287" s="7"/>
      <c r="J1287" s="7"/>
      <c r="K1287" s="7"/>
      <c r="L1287" s="8"/>
      <c r="M1287" s="7"/>
      <c r="N1287" s="60"/>
      <c r="Z1287" s="7"/>
      <c r="AB1287" s="7"/>
      <c r="AC1287" s="7"/>
      <c r="AD1287" s="7"/>
      <c r="AF1287" s="7"/>
      <c r="AH1287" s="7"/>
      <c r="AJ1287" s="7"/>
      <c r="AK1287" s="7"/>
      <c r="AL1287" s="7"/>
      <c r="AN1287" s="7"/>
      <c r="AO1287" s="7"/>
      <c r="AP1287" s="7"/>
      <c r="AR1287" s="7"/>
      <c r="AT1287" s="7"/>
      <c r="AV1287" s="7"/>
      <c r="AX1287" s="7"/>
      <c r="AZ1287" s="7"/>
      <c r="BB1287" s="7"/>
      <c r="BD1287" s="7"/>
      <c r="BF1287" s="7"/>
      <c r="BH1287" s="7"/>
      <c r="BI1287" s="7"/>
      <c r="BJ1287" s="7"/>
      <c r="BL1287" s="7"/>
      <c r="BN1287" s="7"/>
      <c r="BO1287" s="7"/>
      <c r="BP1287" s="7"/>
      <c r="BQ1287" s="7"/>
      <c r="BR1287" s="7"/>
    </row>
    <row r="1288" spans="1:70" customFormat="1">
      <c r="A1288" s="7"/>
      <c r="B1288" s="230"/>
      <c r="C1288" s="7"/>
      <c r="D1288" s="7"/>
      <c r="E1288" s="7"/>
      <c r="F1288" s="7"/>
      <c r="G1288" s="7"/>
      <c r="H1288" s="7"/>
      <c r="I1288" s="7"/>
      <c r="J1288" s="7"/>
      <c r="K1288" s="7"/>
      <c r="L1288" s="8"/>
      <c r="M1288" s="7"/>
      <c r="N1288" s="60"/>
      <c r="Z1288" s="7"/>
      <c r="AB1288" s="7"/>
      <c r="AC1288" s="7"/>
      <c r="AD1288" s="7"/>
      <c r="AF1288" s="7"/>
      <c r="AH1288" s="7"/>
      <c r="AJ1288" s="7"/>
      <c r="AK1288" s="7"/>
      <c r="AL1288" s="7"/>
      <c r="AN1288" s="7"/>
      <c r="AO1288" s="7"/>
      <c r="AP1288" s="7"/>
      <c r="AR1288" s="7"/>
      <c r="AT1288" s="7"/>
      <c r="AV1288" s="7"/>
      <c r="AX1288" s="7"/>
      <c r="AZ1288" s="7"/>
      <c r="BB1288" s="7"/>
      <c r="BD1288" s="7"/>
      <c r="BF1288" s="7"/>
      <c r="BH1288" s="7"/>
      <c r="BI1288" s="7"/>
      <c r="BJ1288" s="7"/>
      <c r="BL1288" s="7"/>
      <c r="BN1288" s="7"/>
      <c r="BO1288" s="7"/>
      <c r="BP1288" s="7"/>
      <c r="BQ1288" s="7"/>
      <c r="BR1288" s="7"/>
    </row>
    <row r="1289" spans="1:70" customFormat="1">
      <c r="A1289" s="7"/>
      <c r="B1289" s="230"/>
      <c r="C1289" s="7"/>
      <c r="D1289" s="7"/>
      <c r="E1289" s="7"/>
      <c r="F1289" s="7"/>
      <c r="G1289" s="7"/>
      <c r="H1289" s="7"/>
      <c r="I1289" s="7"/>
      <c r="J1289" s="7"/>
      <c r="K1289" s="7"/>
      <c r="L1289" s="8"/>
      <c r="M1289" s="7"/>
      <c r="N1289" s="60"/>
      <c r="Z1289" s="7"/>
      <c r="AB1289" s="7"/>
      <c r="AC1289" s="7"/>
      <c r="AD1289" s="7"/>
      <c r="AF1289" s="7"/>
      <c r="AH1289" s="7"/>
      <c r="AJ1289" s="7"/>
      <c r="AK1289" s="7"/>
      <c r="AL1289" s="7"/>
      <c r="AN1289" s="7"/>
      <c r="AO1289" s="7"/>
      <c r="AP1289" s="7"/>
      <c r="AR1289" s="7"/>
      <c r="AT1289" s="7"/>
      <c r="AV1289" s="7"/>
      <c r="AX1289" s="7"/>
      <c r="AZ1289" s="7"/>
      <c r="BB1289" s="7"/>
      <c r="BD1289" s="7"/>
      <c r="BF1289" s="7"/>
      <c r="BH1289" s="7"/>
      <c r="BI1289" s="7"/>
      <c r="BJ1289" s="7"/>
      <c r="BL1289" s="7"/>
      <c r="BN1289" s="7"/>
      <c r="BO1289" s="7"/>
      <c r="BP1289" s="7"/>
      <c r="BQ1289" s="7"/>
      <c r="BR1289" s="7"/>
    </row>
    <row r="1290" spans="1:70" customFormat="1">
      <c r="A1290" s="7"/>
      <c r="B1290" s="230"/>
      <c r="C1290" s="7"/>
      <c r="D1290" s="7"/>
      <c r="E1290" s="7"/>
      <c r="F1290" s="7"/>
      <c r="G1290" s="7"/>
      <c r="H1290" s="7"/>
      <c r="I1290" s="7"/>
      <c r="J1290" s="7"/>
      <c r="K1290" s="7"/>
      <c r="L1290" s="8"/>
      <c r="M1290" s="7"/>
      <c r="N1290" s="60"/>
      <c r="Z1290" s="7"/>
      <c r="AB1290" s="7"/>
      <c r="AC1290" s="7"/>
      <c r="AD1290" s="7"/>
      <c r="AF1290" s="7"/>
      <c r="AH1290" s="7"/>
      <c r="AJ1290" s="7"/>
      <c r="AK1290" s="7"/>
      <c r="AL1290" s="7"/>
      <c r="AN1290" s="7"/>
      <c r="AO1290" s="7"/>
      <c r="AP1290" s="7"/>
      <c r="AR1290" s="7"/>
      <c r="AT1290" s="7"/>
      <c r="AV1290" s="7"/>
      <c r="AX1290" s="7"/>
      <c r="AZ1290" s="7"/>
      <c r="BB1290" s="7"/>
      <c r="BD1290" s="7"/>
      <c r="BF1290" s="7"/>
      <c r="BH1290" s="7"/>
      <c r="BI1290" s="7"/>
      <c r="BJ1290" s="7"/>
      <c r="BL1290" s="7"/>
      <c r="BN1290" s="7"/>
      <c r="BO1290" s="7"/>
      <c r="BP1290" s="7"/>
      <c r="BQ1290" s="7"/>
      <c r="BR1290" s="7"/>
    </row>
    <row r="1291" spans="1:70" customFormat="1">
      <c r="A1291" s="7"/>
      <c r="B1291" s="230"/>
      <c r="C1291" s="7"/>
      <c r="D1291" s="7"/>
      <c r="E1291" s="7"/>
      <c r="F1291" s="7"/>
      <c r="G1291" s="7"/>
      <c r="H1291" s="7"/>
      <c r="I1291" s="7"/>
      <c r="J1291" s="7"/>
      <c r="K1291" s="7"/>
      <c r="L1291" s="8"/>
      <c r="M1291" s="7"/>
      <c r="N1291" s="60"/>
      <c r="Z1291" s="7"/>
      <c r="AB1291" s="7"/>
      <c r="AC1291" s="7"/>
      <c r="AD1291" s="7"/>
      <c r="AF1291" s="7"/>
      <c r="AH1291" s="7"/>
      <c r="AJ1291" s="7"/>
      <c r="AK1291" s="7"/>
      <c r="AL1291" s="7"/>
      <c r="AN1291" s="7"/>
      <c r="AO1291" s="7"/>
      <c r="AP1291" s="7"/>
      <c r="AR1291" s="7"/>
      <c r="AT1291" s="7"/>
      <c r="AV1291" s="7"/>
      <c r="AX1291" s="7"/>
      <c r="AZ1291" s="7"/>
      <c r="BB1291" s="7"/>
      <c r="BD1291" s="7"/>
      <c r="BF1291" s="7"/>
      <c r="BH1291" s="7"/>
      <c r="BI1291" s="7"/>
      <c r="BJ1291" s="7"/>
      <c r="BL1291" s="7"/>
      <c r="BN1291" s="7"/>
      <c r="BO1291" s="7"/>
      <c r="BP1291" s="7"/>
      <c r="BQ1291" s="7"/>
      <c r="BR1291" s="7"/>
    </row>
    <row r="1292" spans="1:70" customFormat="1">
      <c r="A1292" s="7"/>
      <c r="B1292" s="230"/>
      <c r="C1292" s="7"/>
      <c r="D1292" s="7"/>
      <c r="E1292" s="7"/>
      <c r="F1292" s="7"/>
      <c r="G1292" s="7"/>
      <c r="H1292" s="7"/>
      <c r="I1292" s="7"/>
      <c r="J1292" s="7"/>
      <c r="K1292" s="7"/>
      <c r="L1292" s="8"/>
      <c r="M1292" s="7"/>
      <c r="N1292" s="60"/>
      <c r="Z1292" s="7"/>
      <c r="AB1292" s="7"/>
      <c r="AC1292" s="7"/>
      <c r="AD1292" s="7"/>
      <c r="AF1292" s="7"/>
      <c r="AH1292" s="7"/>
      <c r="AJ1292" s="7"/>
      <c r="AK1292" s="7"/>
      <c r="AL1292" s="7"/>
      <c r="AN1292" s="7"/>
      <c r="AO1292" s="7"/>
      <c r="AP1292" s="7"/>
      <c r="AR1292" s="7"/>
      <c r="AT1292" s="7"/>
      <c r="AV1292" s="7"/>
      <c r="AX1292" s="7"/>
      <c r="AZ1292" s="7"/>
      <c r="BB1292" s="7"/>
      <c r="BD1292" s="7"/>
      <c r="BF1292" s="7"/>
      <c r="BH1292" s="7"/>
      <c r="BI1292" s="7"/>
      <c r="BJ1292" s="7"/>
      <c r="BL1292" s="7"/>
      <c r="BN1292" s="7"/>
      <c r="BO1292" s="7"/>
      <c r="BP1292" s="7"/>
      <c r="BQ1292" s="7"/>
      <c r="BR1292" s="7"/>
    </row>
    <row r="1293" spans="1:70" customFormat="1">
      <c r="A1293" s="7"/>
      <c r="B1293" s="230"/>
      <c r="C1293" s="7"/>
      <c r="D1293" s="7"/>
      <c r="E1293" s="7"/>
      <c r="F1293" s="7"/>
      <c r="G1293" s="7"/>
      <c r="H1293" s="7"/>
      <c r="I1293" s="7"/>
      <c r="J1293" s="7"/>
      <c r="K1293" s="7"/>
      <c r="L1293" s="8"/>
      <c r="M1293" s="7"/>
      <c r="N1293" s="60"/>
      <c r="Z1293" s="7"/>
      <c r="AB1293" s="7"/>
      <c r="AC1293" s="7"/>
      <c r="AD1293" s="7"/>
      <c r="AF1293" s="7"/>
      <c r="AH1293" s="7"/>
      <c r="AJ1293" s="7"/>
      <c r="AK1293" s="7"/>
      <c r="AL1293" s="7"/>
      <c r="AN1293" s="7"/>
      <c r="AO1293" s="7"/>
      <c r="AP1293" s="7"/>
      <c r="AR1293" s="7"/>
      <c r="AT1293" s="7"/>
      <c r="AV1293" s="7"/>
      <c r="AX1293" s="7"/>
      <c r="AZ1293" s="7"/>
      <c r="BB1293" s="7"/>
      <c r="BD1293" s="7"/>
      <c r="BF1293" s="7"/>
      <c r="BH1293" s="7"/>
      <c r="BI1293" s="7"/>
      <c r="BJ1293" s="7"/>
      <c r="BL1293" s="7"/>
      <c r="BN1293" s="7"/>
      <c r="BO1293" s="7"/>
      <c r="BP1293" s="7"/>
      <c r="BQ1293" s="7"/>
      <c r="BR1293" s="7"/>
    </row>
    <row r="1294" spans="1:70" customFormat="1">
      <c r="A1294" s="7"/>
      <c r="B1294" s="230"/>
      <c r="C1294" s="7"/>
      <c r="D1294" s="7"/>
      <c r="E1294" s="7"/>
      <c r="F1294" s="7"/>
      <c r="G1294" s="7"/>
      <c r="H1294" s="7"/>
      <c r="I1294" s="7"/>
      <c r="J1294" s="7"/>
      <c r="K1294" s="7"/>
      <c r="L1294" s="8"/>
      <c r="M1294" s="7"/>
      <c r="N1294" s="60"/>
      <c r="Z1294" s="7"/>
      <c r="AB1294" s="7"/>
      <c r="AC1294" s="7"/>
      <c r="AD1294" s="7"/>
      <c r="AF1294" s="7"/>
      <c r="AH1294" s="7"/>
      <c r="AJ1294" s="7"/>
      <c r="AK1294" s="7"/>
      <c r="AL1294" s="7"/>
      <c r="AN1294" s="7"/>
      <c r="AO1294" s="7"/>
      <c r="AP1294" s="7"/>
      <c r="AR1294" s="7"/>
      <c r="AT1294" s="7"/>
      <c r="AV1294" s="7"/>
      <c r="AX1294" s="7"/>
      <c r="AZ1294" s="7"/>
      <c r="BB1294" s="7"/>
      <c r="BD1294" s="7"/>
      <c r="BF1294" s="7"/>
      <c r="BH1294" s="7"/>
      <c r="BI1294" s="7"/>
      <c r="BJ1294" s="7"/>
      <c r="BL1294" s="7"/>
      <c r="BN1294" s="7"/>
      <c r="BO1294" s="7"/>
      <c r="BP1294" s="7"/>
      <c r="BQ1294" s="7"/>
      <c r="BR1294" s="7"/>
    </row>
    <row r="1295" spans="1:70" customFormat="1">
      <c r="A1295" s="7"/>
      <c r="B1295" s="230"/>
      <c r="C1295" s="7"/>
      <c r="D1295" s="7"/>
      <c r="E1295" s="7"/>
      <c r="F1295" s="7"/>
      <c r="G1295" s="7"/>
      <c r="H1295" s="7"/>
      <c r="I1295" s="7"/>
      <c r="J1295" s="7"/>
      <c r="K1295" s="7"/>
      <c r="L1295" s="8"/>
      <c r="M1295" s="7"/>
      <c r="N1295" s="60"/>
      <c r="Z1295" s="7"/>
      <c r="AB1295" s="7"/>
      <c r="AC1295" s="7"/>
      <c r="AD1295" s="7"/>
      <c r="AF1295" s="7"/>
      <c r="AH1295" s="7"/>
      <c r="AJ1295" s="7"/>
      <c r="AK1295" s="7"/>
      <c r="AL1295" s="7"/>
      <c r="AN1295" s="7"/>
      <c r="AO1295" s="7"/>
      <c r="AP1295" s="7"/>
      <c r="AR1295" s="7"/>
      <c r="AT1295" s="7"/>
      <c r="AV1295" s="7"/>
      <c r="AX1295" s="7"/>
      <c r="AZ1295" s="7"/>
      <c r="BB1295" s="7"/>
      <c r="BD1295" s="7"/>
      <c r="BF1295" s="7"/>
      <c r="BH1295" s="7"/>
      <c r="BI1295" s="7"/>
      <c r="BJ1295" s="7"/>
      <c r="BL1295" s="7"/>
      <c r="BN1295" s="7"/>
      <c r="BO1295" s="7"/>
      <c r="BP1295" s="7"/>
      <c r="BQ1295" s="7"/>
      <c r="BR1295" s="7"/>
    </row>
    <row r="1296" spans="1:70" customFormat="1">
      <c r="A1296" s="7"/>
      <c r="B1296" s="230"/>
      <c r="C1296" s="7"/>
      <c r="D1296" s="7"/>
      <c r="E1296" s="7"/>
      <c r="F1296" s="7"/>
      <c r="G1296" s="7"/>
      <c r="H1296" s="7"/>
      <c r="I1296" s="7"/>
      <c r="J1296" s="7"/>
      <c r="K1296" s="7"/>
      <c r="L1296" s="8"/>
      <c r="M1296" s="7"/>
      <c r="N1296" s="60"/>
      <c r="Z1296" s="7"/>
      <c r="AB1296" s="7"/>
      <c r="AC1296" s="7"/>
      <c r="AD1296" s="7"/>
      <c r="AF1296" s="7"/>
      <c r="AH1296" s="7"/>
      <c r="AJ1296" s="7"/>
      <c r="AK1296" s="7"/>
      <c r="AL1296" s="7"/>
      <c r="AN1296" s="7"/>
      <c r="AO1296" s="7"/>
      <c r="AP1296" s="7"/>
      <c r="AR1296" s="7"/>
      <c r="AT1296" s="7"/>
      <c r="AV1296" s="7"/>
      <c r="AX1296" s="7"/>
      <c r="AZ1296" s="7"/>
      <c r="BB1296" s="7"/>
      <c r="BD1296" s="7"/>
      <c r="BF1296" s="7"/>
      <c r="BH1296" s="7"/>
      <c r="BI1296" s="7"/>
      <c r="BJ1296" s="7"/>
      <c r="BL1296" s="7"/>
      <c r="BN1296" s="7"/>
      <c r="BO1296" s="7"/>
      <c r="BP1296" s="7"/>
      <c r="BQ1296" s="7"/>
      <c r="BR1296" s="7"/>
    </row>
    <row r="1297" spans="1:70" customFormat="1">
      <c r="A1297" s="7"/>
      <c r="B1297" s="230"/>
      <c r="C1297" s="7"/>
      <c r="D1297" s="7"/>
      <c r="E1297" s="7"/>
      <c r="F1297" s="7"/>
      <c r="G1297" s="7"/>
      <c r="H1297" s="7"/>
      <c r="I1297" s="7"/>
      <c r="J1297" s="7"/>
      <c r="K1297" s="7"/>
      <c r="L1297" s="8"/>
      <c r="M1297" s="7"/>
      <c r="N1297" s="60"/>
      <c r="Z1297" s="7"/>
      <c r="AB1297" s="7"/>
      <c r="AC1297" s="7"/>
      <c r="AD1297" s="7"/>
      <c r="AF1297" s="7"/>
      <c r="AH1297" s="7"/>
      <c r="AJ1297" s="7"/>
      <c r="AK1297" s="7"/>
      <c r="AL1297" s="7"/>
      <c r="AN1297" s="7"/>
      <c r="AO1297" s="7"/>
      <c r="AP1297" s="7"/>
      <c r="AR1297" s="7"/>
      <c r="AT1297" s="7"/>
      <c r="AV1297" s="7"/>
      <c r="AX1297" s="7"/>
      <c r="AZ1297" s="7"/>
      <c r="BB1297" s="7"/>
      <c r="BD1297" s="7"/>
      <c r="BF1297" s="7"/>
      <c r="BH1297" s="7"/>
      <c r="BI1297" s="7"/>
      <c r="BJ1297" s="7"/>
      <c r="BL1297" s="7"/>
      <c r="BN1297" s="7"/>
      <c r="BO1297" s="7"/>
      <c r="BP1297" s="7"/>
      <c r="BQ1297" s="7"/>
      <c r="BR1297" s="7"/>
    </row>
    <row r="1298" spans="1:70" customFormat="1">
      <c r="A1298" s="7"/>
      <c r="B1298" s="230"/>
      <c r="C1298" s="7"/>
      <c r="D1298" s="7"/>
      <c r="E1298" s="7"/>
      <c r="F1298" s="7"/>
      <c r="G1298" s="7"/>
      <c r="H1298" s="7"/>
      <c r="I1298" s="7"/>
      <c r="J1298" s="7"/>
      <c r="K1298" s="7"/>
      <c r="L1298" s="8"/>
      <c r="M1298" s="7"/>
      <c r="N1298" s="60"/>
      <c r="Z1298" s="7"/>
      <c r="AB1298" s="7"/>
      <c r="AC1298" s="7"/>
      <c r="AD1298" s="7"/>
      <c r="AF1298" s="7"/>
      <c r="AH1298" s="7"/>
      <c r="AJ1298" s="7"/>
      <c r="AK1298" s="7"/>
      <c r="AL1298" s="7"/>
      <c r="AN1298" s="7"/>
      <c r="AO1298" s="7"/>
      <c r="AP1298" s="7"/>
      <c r="AR1298" s="7"/>
      <c r="AT1298" s="7"/>
      <c r="AV1298" s="7"/>
      <c r="AX1298" s="7"/>
      <c r="AZ1298" s="7"/>
      <c r="BB1298" s="7"/>
      <c r="BD1298" s="7"/>
      <c r="BF1298" s="7"/>
      <c r="BH1298" s="7"/>
      <c r="BI1298" s="7"/>
      <c r="BJ1298" s="7"/>
      <c r="BL1298" s="7"/>
      <c r="BN1298" s="7"/>
      <c r="BO1298" s="7"/>
      <c r="BP1298" s="7"/>
      <c r="BQ1298" s="7"/>
      <c r="BR1298" s="7"/>
    </row>
    <row r="1299" spans="1:70" customFormat="1">
      <c r="A1299" s="7"/>
      <c r="B1299" s="230"/>
      <c r="C1299" s="7"/>
      <c r="D1299" s="7"/>
      <c r="E1299" s="7"/>
      <c r="F1299" s="7"/>
      <c r="G1299" s="7"/>
      <c r="H1299" s="7"/>
      <c r="I1299" s="7"/>
      <c r="J1299" s="7"/>
      <c r="K1299" s="7"/>
      <c r="L1299" s="8"/>
      <c r="M1299" s="7"/>
      <c r="N1299" s="60"/>
      <c r="Z1299" s="7"/>
      <c r="AB1299" s="7"/>
      <c r="AC1299" s="7"/>
      <c r="AD1299" s="7"/>
      <c r="AF1299" s="7"/>
      <c r="AH1299" s="7"/>
      <c r="AJ1299" s="7"/>
      <c r="AK1299" s="7"/>
      <c r="AL1299" s="7"/>
      <c r="AN1299" s="7"/>
      <c r="AO1299" s="7"/>
      <c r="AP1299" s="7"/>
      <c r="AR1299" s="7"/>
      <c r="AT1299" s="7"/>
      <c r="AV1299" s="7"/>
      <c r="AX1299" s="7"/>
      <c r="AZ1299" s="7"/>
      <c r="BB1299" s="7"/>
      <c r="BD1299" s="7"/>
      <c r="BF1299" s="7"/>
      <c r="BH1299" s="7"/>
      <c r="BI1299" s="7"/>
      <c r="BJ1299" s="7"/>
      <c r="BL1299" s="7"/>
      <c r="BN1299" s="7"/>
      <c r="BO1299" s="7"/>
      <c r="BP1299" s="7"/>
      <c r="BQ1299" s="7"/>
      <c r="BR1299" s="7"/>
    </row>
    <row r="1300" spans="1:70" customFormat="1">
      <c r="A1300" s="7"/>
      <c r="B1300" s="230"/>
      <c r="C1300" s="7"/>
      <c r="D1300" s="7"/>
      <c r="E1300" s="7"/>
      <c r="F1300" s="7"/>
      <c r="G1300" s="7"/>
      <c r="H1300" s="7"/>
      <c r="I1300" s="7"/>
      <c r="J1300" s="7"/>
      <c r="K1300" s="7"/>
      <c r="L1300" s="8"/>
      <c r="M1300" s="7"/>
      <c r="N1300" s="60"/>
      <c r="Z1300" s="7"/>
      <c r="AB1300" s="7"/>
      <c r="AC1300" s="7"/>
      <c r="AD1300" s="7"/>
      <c r="AF1300" s="7"/>
      <c r="AH1300" s="7"/>
      <c r="AJ1300" s="7"/>
      <c r="AK1300" s="7"/>
      <c r="AL1300" s="7"/>
      <c r="AN1300" s="7"/>
      <c r="AO1300" s="7"/>
      <c r="AP1300" s="7"/>
      <c r="AR1300" s="7"/>
      <c r="AT1300" s="7"/>
      <c r="AV1300" s="7"/>
      <c r="AX1300" s="7"/>
      <c r="AZ1300" s="7"/>
      <c r="BB1300" s="7"/>
      <c r="BD1300" s="7"/>
      <c r="BF1300" s="7"/>
      <c r="BH1300" s="7"/>
      <c r="BI1300" s="7"/>
      <c r="BJ1300" s="7"/>
      <c r="BL1300" s="7"/>
      <c r="BN1300" s="7"/>
      <c r="BO1300" s="7"/>
      <c r="BP1300" s="7"/>
      <c r="BQ1300" s="7"/>
      <c r="BR1300" s="7"/>
    </row>
    <row r="1301" spans="1:70" customFormat="1">
      <c r="A1301" s="7"/>
      <c r="B1301" s="230"/>
      <c r="C1301" s="7"/>
      <c r="D1301" s="7"/>
      <c r="E1301" s="7"/>
      <c r="F1301" s="7"/>
      <c r="G1301" s="7"/>
      <c r="H1301" s="7"/>
      <c r="I1301" s="7"/>
      <c r="J1301" s="7"/>
      <c r="K1301" s="7"/>
      <c r="L1301" s="8"/>
      <c r="M1301" s="7"/>
      <c r="N1301" s="60"/>
      <c r="Z1301" s="7"/>
      <c r="AB1301" s="7"/>
      <c r="AC1301" s="7"/>
      <c r="AD1301" s="7"/>
      <c r="AF1301" s="7"/>
      <c r="AH1301" s="7"/>
      <c r="AJ1301" s="7"/>
      <c r="AK1301" s="7"/>
      <c r="AL1301" s="7"/>
      <c r="AN1301" s="7"/>
      <c r="AO1301" s="7"/>
      <c r="AP1301" s="7"/>
      <c r="AR1301" s="7"/>
      <c r="AT1301" s="7"/>
      <c r="AV1301" s="7"/>
      <c r="AX1301" s="7"/>
      <c r="AZ1301" s="7"/>
      <c r="BB1301" s="7"/>
      <c r="BD1301" s="7"/>
      <c r="BF1301" s="7"/>
      <c r="BH1301" s="7"/>
      <c r="BI1301" s="7"/>
      <c r="BJ1301" s="7"/>
      <c r="BL1301" s="7"/>
      <c r="BN1301" s="7"/>
      <c r="BO1301" s="7"/>
      <c r="BP1301" s="7"/>
      <c r="BQ1301" s="7"/>
      <c r="BR1301" s="7"/>
    </row>
    <row r="1302" spans="1:70" customFormat="1">
      <c r="A1302" s="7"/>
      <c r="B1302" s="230"/>
      <c r="C1302" s="7"/>
      <c r="D1302" s="7"/>
      <c r="E1302" s="7"/>
      <c r="F1302" s="7"/>
      <c r="G1302" s="7"/>
      <c r="H1302" s="7"/>
      <c r="I1302" s="7"/>
      <c r="J1302" s="7"/>
      <c r="K1302" s="7"/>
      <c r="L1302" s="8"/>
      <c r="M1302" s="7"/>
      <c r="N1302" s="60"/>
      <c r="Z1302" s="7"/>
      <c r="AB1302" s="7"/>
      <c r="AC1302" s="7"/>
      <c r="AD1302" s="7"/>
      <c r="AF1302" s="7"/>
      <c r="AH1302" s="7"/>
      <c r="AJ1302" s="7"/>
      <c r="AK1302" s="7"/>
      <c r="AL1302" s="7"/>
      <c r="AN1302" s="7"/>
      <c r="AO1302" s="7"/>
      <c r="AP1302" s="7"/>
      <c r="AR1302" s="7"/>
      <c r="AT1302" s="7"/>
      <c r="AV1302" s="7"/>
      <c r="AX1302" s="7"/>
      <c r="AZ1302" s="7"/>
      <c r="BB1302" s="7"/>
      <c r="BD1302" s="7"/>
      <c r="BF1302" s="7"/>
      <c r="BH1302" s="7"/>
      <c r="BI1302" s="7"/>
      <c r="BJ1302" s="7"/>
      <c r="BL1302" s="7"/>
      <c r="BN1302" s="7"/>
      <c r="BO1302" s="7"/>
      <c r="BP1302" s="7"/>
      <c r="BQ1302" s="7"/>
      <c r="BR1302" s="7"/>
    </row>
    <row r="1303" spans="1:70" customFormat="1">
      <c r="A1303" s="7"/>
      <c r="B1303" s="230"/>
      <c r="C1303" s="7"/>
      <c r="D1303" s="7"/>
      <c r="E1303" s="7"/>
      <c r="F1303" s="7"/>
      <c r="G1303" s="7"/>
      <c r="H1303" s="7"/>
      <c r="I1303" s="7"/>
      <c r="J1303" s="7"/>
      <c r="K1303" s="7"/>
      <c r="L1303" s="8"/>
      <c r="M1303" s="7"/>
      <c r="N1303" s="60"/>
      <c r="Z1303" s="7"/>
      <c r="AB1303" s="7"/>
      <c r="AC1303" s="7"/>
      <c r="AD1303" s="7"/>
      <c r="AF1303" s="7"/>
      <c r="AH1303" s="7"/>
      <c r="AJ1303" s="7"/>
      <c r="AK1303" s="7"/>
      <c r="AL1303" s="7"/>
      <c r="AN1303" s="7"/>
      <c r="AO1303" s="7"/>
      <c r="AP1303" s="7"/>
      <c r="AR1303" s="7"/>
      <c r="AT1303" s="7"/>
      <c r="AV1303" s="7"/>
      <c r="AX1303" s="7"/>
      <c r="AZ1303" s="7"/>
      <c r="BB1303" s="7"/>
      <c r="BD1303" s="7"/>
      <c r="BF1303" s="7"/>
      <c r="BH1303" s="7"/>
      <c r="BI1303" s="7"/>
      <c r="BJ1303" s="7"/>
      <c r="BL1303" s="7"/>
      <c r="BN1303" s="7"/>
      <c r="BO1303" s="7"/>
      <c r="BP1303" s="7"/>
      <c r="BQ1303" s="7"/>
      <c r="BR1303" s="7"/>
    </row>
    <row r="1304" spans="1:70" customFormat="1">
      <c r="A1304" s="7"/>
      <c r="B1304" s="230"/>
      <c r="C1304" s="7"/>
      <c r="D1304" s="7"/>
      <c r="E1304" s="7"/>
      <c r="F1304" s="7"/>
      <c r="G1304" s="7"/>
      <c r="H1304" s="7"/>
      <c r="I1304" s="7"/>
      <c r="J1304" s="7"/>
      <c r="K1304" s="7"/>
      <c r="L1304" s="8"/>
      <c r="M1304" s="7"/>
      <c r="N1304" s="60"/>
      <c r="Z1304" s="7"/>
      <c r="AB1304" s="7"/>
      <c r="AC1304" s="7"/>
      <c r="AD1304" s="7"/>
      <c r="AF1304" s="7"/>
      <c r="AH1304" s="7"/>
      <c r="AJ1304" s="7"/>
      <c r="AK1304" s="7"/>
      <c r="AL1304" s="7"/>
      <c r="AN1304" s="7"/>
      <c r="AO1304" s="7"/>
      <c r="AP1304" s="7"/>
      <c r="AR1304" s="7"/>
      <c r="AT1304" s="7"/>
      <c r="AV1304" s="7"/>
      <c r="AX1304" s="7"/>
      <c r="AZ1304" s="7"/>
      <c r="BB1304" s="7"/>
      <c r="BD1304" s="7"/>
      <c r="BF1304" s="7"/>
      <c r="BH1304" s="7"/>
      <c r="BI1304" s="7"/>
      <c r="BJ1304" s="7"/>
      <c r="BL1304" s="7"/>
      <c r="BN1304" s="7"/>
      <c r="BO1304" s="7"/>
      <c r="BP1304" s="7"/>
      <c r="BQ1304" s="7"/>
      <c r="BR1304" s="7"/>
    </row>
    <row r="1305" spans="1:70" customFormat="1">
      <c r="A1305" s="7"/>
      <c r="B1305" s="230"/>
      <c r="C1305" s="7"/>
      <c r="D1305" s="7"/>
      <c r="E1305" s="7"/>
      <c r="F1305" s="7"/>
      <c r="G1305" s="7"/>
      <c r="H1305" s="7"/>
      <c r="I1305" s="7"/>
      <c r="J1305" s="7"/>
      <c r="K1305" s="7"/>
      <c r="L1305" s="8"/>
      <c r="M1305" s="7"/>
      <c r="N1305" s="60"/>
      <c r="Z1305" s="7"/>
      <c r="AB1305" s="7"/>
      <c r="AC1305" s="7"/>
      <c r="AD1305" s="7"/>
      <c r="AF1305" s="7"/>
      <c r="AH1305" s="7"/>
      <c r="AJ1305" s="7"/>
      <c r="AK1305" s="7"/>
      <c r="AL1305" s="7"/>
      <c r="AN1305" s="7"/>
      <c r="AO1305" s="7"/>
      <c r="AP1305" s="7"/>
      <c r="AR1305" s="7"/>
      <c r="AT1305" s="7"/>
      <c r="AV1305" s="7"/>
      <c r="AX1305" s="7"/>
      <c r="AZ1305" s="7"/>
      <c r="BB1305" s="7"/>
      <c r="BD1305" s="7"/>
      <c r="BF1305" s="7"/>
      <c r="BH1305" s="7"/>
      <c r="BI1305" s="7"/>
      <c r="BJ1305" s="7"/>
      <c r="BL1305" s="7"/>
      <c r="BN1305" s="7"/>
      <c r="BO1305" s="7"/>
      <c r="BP1305" s="7"/>
      <c r="BQ1305" s="7"/>
      <c r="BR1305" s="7"/>
    </row>
    <row r="1306" spans="1:70" customFormat="1">
      <c r="A1306" s="7"/>
      <c r="B1306" s="230"/>
      <c r="C1306" s="7"/>
      <c r="D1306" s="7"/>
      <c r="E1306" s="7"/>
      <c r="F1306" s="7"/>
      <c r="G1306" s="7"/>
      <c r="H1306" s="7"/>
      <c r="I1306" s="7"/>
      <c r="J1306" s="7"/>
      <c r="K1306" s="7"/>
      <c r="L1306" s="8"/>
      <c r="M1306" s="7"/>
      <c r="N1306" s="60"/>
      <c r="Z1306" s="7"/>
      <c r="AB1306" s="7"/>
      <c r="AC1306" s="7"/>
      <c r="AD1306" s="7"/>
      <c r="AF1306" s="7"/>
      <c r="AH1306" s="7"/>
      <c r="AJ1306" s="7"/>
      <c r="AK1306" s="7"/>
      <c r="AL1306" s="7"/>
      <c r="AN1306" s="7"/>
      <c r="AO1306" s="7"/>
      <c r="AP1306" s="7"/>
      <c r="AR1306" s="7"/>
      <c r="AT1306" s="7"/>
      <c r="AV1306" s="7"/>
      <c r="AX1306" s="7"/>
      <c r="AZ1306" s="7"/>
      <c r="BB1306" s="7"/>
      <c r="BD1306" s="7"/>
      <c r="BF1306" s="7"/>
      <c r="BH1306" s="7"/>
      <c r="BI1306" s="7"/>
      <c r="BJ1306" s="7"/>
      <c r="BL1306" s="7"/>
      <c r="BN1306" s="7"/>
      <c r="BO1306" s="7"/>
      <c r="BP1306" s="7"/>
      <c r="BQ1306" s="7"/>
      <c r="BR1306" s="7"/>
    </row>
    <row r="1307" spans="1:70" customFormat="1">
      <c r="A1307" s="7"/>
      <c r="B1307" s="230"/>
      <c r="C1307" s="7"/>
      <c r="D1307" s="7"/>
      <c r="E1307" s="7"/>
      <c r="F1307" s="7"/>
      <c r="G1307" s="7"/>
      <c r="H1307" s="7"/>
      <c r="I1307" s="7"/>
      <c r="J1307" s="7"/>
      <c r="K1307" s="7"/>
      <c r="L1307" s="8"/>
      <c r="M1307" s="7"/>
      <c r="N1307" s="60"/>
      <c r="Z1307" s="7"/>
      <c r="AB1307" s="7"/>
      <c r="AC1307" s="7"/>
      <c r="AD1307" s="7"/>
      <c r="AF1307" s="7"/>
      <c r="AH1307" s="7"/>
      <c r="AJ1307" s="7"/>
      <c r="AK1307" s="7"/>
      <c r="AL1307" s="7"/>
      <c r="AN1307" s="7"/>
      <c r="AO1307" s="7"/>
      <c r="AP1307" s="7"/>
      <c r="AR1307" s="7"/>
      <c r="AT1307" s="7"/>
      <c r="AV1307" s="7"/>
      <c r="AX1307" s="7"/>
      <c r="AZ1307" s="7"/>
      <c r="BB1307" s="7"/>
      <c r="BD1307" s="7"/>
      <c r="BF1307" s="7"/>
      <c r="BH1307" s="7"/>
      <c r="BI1307" s="7"/>
      <c r="BJ1307" s="7"/>
      <c r="BL1307" s="7"/>
      <c r="BN1307" s="7"/>
      <c r="BO1307" s="7"/>
      <c r="BP1307" s="7"/>
      <c r="BQ1307" s="7"/>
      <c r="BR1307" s="7"/>
    </row>
    <row r="1308" spans="1:70" customFormat="1">
      <c r="A1308" s="7"/>
      <c r="B1308" s="230"/>
      <c r="C1308" s="7"/>
      <c r="D1308" s="7"/>
      <c r="E1308" s="7"/>
      <c r="F1308" s="7"/>
      <c r="G1308" s="7"/>
      <c r="H1308" s="7"/>
      <c r="I1308" s="7"/>
      <c r="J1308" s="7"/>
      <c r="K1308" s="7"/>
      <c r="L1308" s="8"/>
      <c r="M1308" s="7"/>
      <c r="N1308" s="60"/>
      <c r="Z1308" s="7"/>
      <c r="AB1308" s="7"/>
      <c r="AC1308" s="7"/>
      <c r="AD1308" s="7"/>
      <c r="AF1308" s="7"/>
      <c r="AH1308" s="7"/>
      <c r="AJ1308" s="7"/>
      <c r="AK1308" s="7"/>
      <c r="AL1308" s="7"/>
      <c r="AN1308" s="7"/>
      <c r="AO1308" s="7"/>
      <c r="AP1308" s="7"/>
      <c r="AR1308" s="7"/>
      <c r="AT1308" s="7"/>
      <c r="AV1308" s="7"/>
      <c r="AX1308" s="7"/>
      <c r="AZ1308" s="7"/>
      <c r="BB1308" s="7"/>
      <c r="BD1308" s="7"/>
      <c r="BF1308" s="7"/>
      <c r="BH1308" s="7"/>
      <c r="BI1308" s="7"/>
      <c r="BJ1308" s="7"/>
      <c r="BL1308" s="7"/>
      <c r="BN1308" s="7"/>
      <c r="BO1308" s="7"/>
      <c r="BP1308" s="7"/>
      <c r="BQ1308" s="7"/>
      <c r="BR1308" s="7"/>
    </row>
    <row r="1309" spans="1:70" customFormat="1">
      <c r="A1309" s="7"/>
      <c r="B1309" s="230"/>
      <c r="C1309" s="7"/>
      <c r="D1309" s="7"/>
      <c r="E1309" s="7"/>
      <c r="F1309" s="7"/>
      <c r="G1309" s="7"/>
      <c r="H1309" s="7"/>
      <c r="I1309" s="7"/>
      <c r="J1309" s="7"/>
      <c r="K1309" s="7"/>
      <c r="L1309" s="8"/>
      <c r="M1309" s="7"/>
      <c r="N1309" s="60"/>
      <c r="Z1309" s="7"/>
      <c r="AB1309" s="7"/>
      <c r="AC1309" s="7"/>
      <c r="AD1309" s="7"/>
      <c r="AF1309" s="7"/>
      <c r="AH1309" s="7"/>
      <c r="AJ1309" s="7"/>
      <c r="AK1309" s="7"/>
      <c r="AL1309" s="7"/>
      <c r="AN1309" s="7"/>
      <c r="AO1309" s="7"/>
      <c r="AP1309" s="7"/>
      <c r="AR1309" s="7"/>
      <c r="AT1309" s="7"/>
      <c r="AV1309" s="7"/>
      <c r="AX1309" s="7"/>
      <c r="AZ1309" s="7"/>
      <c r="BB1309" s="7"/>
      <c r="BD1309" s="7"/>
      <c r="BF1309" s="7"/>
      <c r="BH1309" s="7"/>
      <c r="BI1309" s="7"/>
      <c r="BJ1309" s="7"/>
      <c r="BL1309" s="7"/>
      <c r="BN1309" s="7"/>
      <c r="BO1309" s="7"/>
      <c r="BP1309" s="7"/>
      <c r="BQ1309" s="7"/>
      <c r="BR1309" s="7"/>
    </row>
    <row r="1310" spans="1:70" customFormat="1">
      <c r="A1310" s="7"/>
      <c r="B1310" s="230"/>
      <c r="C1310" s="7"/>
      <c r="D1310" s="7"/>
      <c r="E1310" s="7"/>
      <c r="F1310" s="7"/>
      <c r="G1310" s="7"/>
      <c r="H1310" s="7"/>
      <c r="I1310" s="7"/>
      <c r="J1310" s="7"/>
      <c r="K1310" s="7"/>
      <c r="L1310" s="8"/>
      <c r="M1310" s="7"/>
      <c r="N1310" s="60"/>
      <c r="Z1310" s="7"/>
      <c r="AB1310" s="7"/>
      <c r="AC1310" s="7"/>
      <c r="AD1310" s="7"/>
      <c r="AF1310" s="7"/>
      <c r="AH1310" s="7"/>
      <c r="AJ1310" s="7"/>
      <c r="AK1310" s="7"/>
      <c r="AL1310" s="7"/>
      <c r="AN1310" s="7"/>
      <c r="AO1310" s="7"/>
      <c r="AP1310" s="7"/>
      <c r="AR1310" s="7"/>
      <c r="AT1310" s="7"/>
      <c r="AV1310" s="7"/>
      <c r="AX1310" s="7"/>
      <c r="AZ1310" s="7"/>
      <c r="BB1310" s="7"/>
      <c r="BD1310" s="7"/>
      <c r="BF1310" s="7"/>
      <c r="BH1310" s="7"/>
      <c r="BI1310" s="7"/>
      <c r="BJ1310" s="7"/>
      <c r="BL1310" s="7"/>
      <c r="BN1310" s="7"/>
      <c r="BO1310" s="7"/>
      <c r="BP1310" s="7"/>
      <c r="BQ1310" s="7"/>
      <c r="BR1310" s="7"/>
    </row>
    <row r="1311" spans="1:70" customFormat="1">
      <c r="A1311" s="7"/>
      <c r="B1311" s="230"/>
      <c r="C1311" s="7"/>
      <c r="D1311" s="7"/>
      <c r="E1311" s="7"/>
      <c r="F1311" s="7"/>
      <c r="G1311" s="7"/>
      <c r="H1311" s="7"/>
      <c r="I1311" s="7"/>
      <c r="J1311" s="7"/>
      <c r="K1311" s="7"/>
      <c r="L1311" s="8"/>
      <c r="M1311" s="7"/>
      <c r="N1311" s="60"/>
      <c r="Z1311" s="7"/>
      <c r="AB1311" s="7"/>
      <c r="AC1311" s="7"/>
      <c r="AD1311" s="7"/>
      <c r="AF1311" s="7"/>
      <c r="AH1311" s="7"/>
      <c r="AJ1311" s="7"/>
      <c r="AK1311" s="7"/>
      <c r="AL1311" s="7"/>
      <c r="AN1311" s="7"/>
      <c r="AO1311" s="7"/>
      <c r="AP1311" s="7"/>
      <c r="AR1311" s="7"/>
      <c r="AT1311" s="7"/>
      <c r="AV1311" s="7"/>
      <c r="AX1311" s="7"/>
      <c r="AZ1311" s="7"/>
      <c r="BB1311" s="7"/>
      <c r="BD1311" s="7"/>
      <c r="BF1311" s="7"/>
      <c r="BH1311" s="7"/>
      <c r="BI1311" s="7"/>
      <c r="BJ1311" s="7"/>
      <c r="BL1311" s="7"/>
      <c r="BN1311" s="7"/>
      <c r="BO1311" s="7"/>
      <c r="BP1311" s="7"/>
      <c r="BQ1311" s="7"/>
      <c r="BR1311" s="7"/>
    </row>
    <row r="1312" spans="1:70" customFormat="1">
      <c r="A1312" s="7"/>
      <c r="B1312" s="230"/>
      <c r="C1312" s="7"/>
      <c r="D1312" s="7"/>
      <c r="E1312" s="7"/>
      <c r="F1312" s="7"/>
      <c r="G1312" s="7"/>
      <c r="H1312" s="7"/>
      <c r="I1312" s="7"/>
      <c r="J1312" s="7"/>
      <c r="K1312" s="7"/>
      <c r="L1312" s="8"/>
      <c r="M1312" s="7"/>
      <c r="N1312" s="60"/>
      <c r="Z1312" s="7"/>
      <c r="AB1312" s="7"/>
      <c r="AC1312" s="7"/>
      <c r="AD1312" s="7"/>
      <c r="AF1312" s="7"/>
      <c r="AH1312" s="7"/>
      <c r="AJ1312" s="7"/>
      <c r="AK1312" s="7"/>
      <c r="AL1312" s="7"/>
      <c r="AN1312" s="7"/>
      <c r="AO1312" s="7"/>
      <c r="AP1312" s="7"/>
      <c r="AR1312" s="7"/>
      <c r="AT1312" s="7"/>
      <c r="AV1312" s="7"/>
      <c r="AX1312" s="7"/>
      <c r="AZ1312" s="7"/>
      <c r="BB1312" s="7"/>
      <c r="BD1312" s="7"/>
      <c r="BF1312" s="7"/>
      <c r="BH1312" s="7"/>
      <c r="BI1312" s="7"/>
      <c r="BJ1312" s="7"/>
      <c r="BL1312" s="7"/>
      <c r="BN1312" s="7"/>
      <c r="BO1312" s="7"/>
      <c r="BP1312" s="7"/>
      <c r="BQ1312" s="7"/>
      <c r="BR1312" s="7"/>
    </row>
    <row r="1313" spans="1:70" customFormat="1">
      <c r="A1313" s="7"/>
      <c r="B1313" s="230"/>
      <c r="C1313" s="7"/>
      <c r="D1313" s="7"/>
      <c r="E1313" s="7"/>
      <c r="F1313" s="7"/>
      <c r="G1313" s="7"/>
      <c r="H1313" s="7"/>
      <c r="I1313" s="7"/>
      <c r="J1313" s="7"/>
      <c r="K1313" s="7"/>
      <c r="L1313" s="8"/>
      <c r="M1313" s="7"/>
      <c r="N1313" s="60"/>
      <c r="Z1313" s="7"/>
      <c r="AB1313" s="7"/>
      <c r="AC1313" s="7"/>
      <c r="AD1313" s="7"/>
      <c r="AF1313" s="7"/>
      <c r="AH1313" s="7"/>
      <c r="AJ1313" s="7"/>
      <c r="AK1313" s="7"/>
      <c r="AL1313" s="7"/>
      <c r="AN1313" s="7"/>
      <c r="AO1313" s="7"/>
      <c r="AP1313" s="7"/>
      <c r="AR1313" s="7"/>
      <c r="AT1313" s="7"/>
      <c r="AV1313" s="7"/>
      <c r="AX1313" s="7"/>
      <c r="AZ1313" s="7"/>
      <c r="BB1313" s="7"/>
      <c r="BD1313" s="7"/>
      <c r="BF1313" s="7"/>
      <c r="BH1313" s="7"/>
      <c r="BI1313" s="7"/>
      <c r="BJ1313" s="7"/>
      <c r="BL1313" s="7"/>
      <c r="BN1313" s="7"/>
      <c r="BO1313" s="7"/>
      <c r="BP1313" s="7"/>
      <c r="BQ1313" s="7"/>
      <c r="BR1313" s="7"/>
    </row>
    <row r="1314" spans="1:70" customFormat="1">
      <c r="A1314" s="7"/>
      <c r="B1314" s="230"/>
      <c r="C1314" s="7"/>
      <c r="D1314" s="7"/>
      <c r="E1314" s="7"/>
      <c r="F1314" s="7"/>
      <c r="G1314" s="7"/>
      <c r="H1314" s="7"/>
      <c r="I1314" s="7"/>
      <c r="J1314" s="7"/>
      <c r="K1314" s="7"/>
      <c r="L1314" s="8"/>
      <c r="M1314" s="7"/>
      <c r="N1314" s="60"/>
      <c r="Z1314" s="7"/>
      <c r="AB1314" s="7"/>
      <c r="AC1314" s="7"/>
      <c r="AD1314" s="7"/>
      <c r="AF1314" s="7"/>
      <c r="AH1314" s="7"/>
      <c r="AJ1314" s="7"/>
      <c r="AK1314" s="7"/>
      <c r="AL1314" s="7"/>
      <c r="AN1314" s="7"/>
      <c r="AO1314" s="7"/>
      <c r="AP1314" s="7"/>
      <c r="AR1314" s="7"/>
      <c r="AT1314" s="7"/>
      <c r="AV1314" s="7"/>
      <c r="AX1314" s="7"/>
      <c r="AZ1314" s="7"/>
      <c r="BB1314" s="7"/>
      <c r="BD1314" s="7"/>
      <c r="BF1314" s="7"/>
      <c r="BH1314" s="7"/>
      <c r="BI1314" s="7"/>
      <c r="BJ1314" s="7"/>
      <c r="BL1314" s="7"/>
      <c r="BN1314" s="7"/>
      <c r="BO1314" s="7"/>
      <c r="BP1314" s="7"/>
      <c r="BQ1314" s="7"/>
      <c r="BR1314" s="7"/>
    </row>
    <row r="1315" spans="1:70" customFormat="1">
      <c r="A1315" s="7"/>
      <c r="B1315" s="230"/>
      <c r="C1315" s="7"/>
      <c r="D1315" s="7"/>
      <c r="E1315" s="7"/>
      <c r="F1315" s="7"/>
      <c r="G1315" s="7"/>
      <c r="H1315" s="7"/>
      <c r="I1315" s="7"/>
      <c r="J1315" s="7"/>
      <c r="K1315" s="7"/>
      <c r="L1315" s="8"/>
      <c r="M1315" s="7"/>
      <c r="N1315" s="60"/>
      <c r="Z1315" s="7"/>
      <c r="AB1315" s="7"/>
      <c r="AC1315" s="7"/>
      <c r="AD1315" s="7"/>
      <c r="AF1315" s="7"/>
      <c r="AH1315" s="7"/>
      <c r="AJ1315" s="7"/>
      <c r="AK1315" s="7"/>
      <c r="AL1315" s="7"/>
      <c r="AN1315" s="7"/>
      <c r="AO1315" s="7"/>
      <c r="AP1315" s="7"/>
      <c r="AR1315" s="7"/>
      <c r="AT1315" s="7"/>
      <c r="AV1315" s="7"/>
      <c r="AX1315" s="7"/>
      <c r="AZ1315" s="7"/>
      <c r="BB1315" s="7"/>
      <c r="BD1315" s="7"/>
      <c r="BF1315" s="7"/>
      <c r="BH1315" s="7"/>
      <c r="BI1315" s="7"/>
      <c r="BJ1315" s="7"/>
      <c r="BL1315" s="7"/>
      <c r="BN1315" s="7"/>
      <c r="BO1315" s="7"/>
      <c r="BP1315" s="7"/>
      <c r="BQ1315" s="7"/>
      <c r="BR1315" s="7"/>
    </row>
    <row r="1316" spans="1:70" customFormat="1">
      <c r="A1316" s="7"/>
      <c r="B1316" s="230"/>
      <c r="C1316" s="7"/>
      <c r="D1316" s="7"/>
      <c r="E1316" s="7"/>
      <c r="F1316" s="7"/>
      <c r="G1316" s="7"/>
      <c r="H1316" s="7"/>
      <c r="I1316" s="7"/>
      <c r="J1316" s="7"/>
      <c r="K1316" s="7"/>
      <c r="L1316" s="8"/>
      <c r="M1316" s="7"/>
      <c r="N1316" s="60"/>
      <c r="Z1316" s="7"/>
      <c r="AB1316" s="7"/>
      <c r="AC1316" s="7"/>
      <c r="AD1316" s="7"/>
      <c r="AF1316" s="7"/>
      <c r="AH1316" s="7"/>
      <c r="AJ1316" s="7"/>
      <c r="AK1316" s="7"/>
      <c r="AL1316" s="7"/>
      <c r="AN1316" s="7"/>
      <c r="AO1316" s="7"/>
      <c r="AP1316" s="7"/>
      <c r="AR1316" s="7"/>
      <c r="AT1316" s="7"/>
      <c r="AV1316" s="7"/>
      <c r="AX1316" s="7"/>
      <c r="AZ1316" s="7"/>
      <c r="BB1316" s="7"/>
      <c r="BD1316" s="7"/>
      <c r="BF1316" s="7"/>
      <c r="BH1316" s="7"/>
      <c r="BI1316" s="7"/>
      <c r="BJ1316" s="7"/>
      <c r="BL1316" s="7"/>
      <c r="BN1316" s="7"/>
      <c r="BO1316" s="7"/>
      <c r="BP1316" s="7"/>
      <c r="BQ1316" s="7"/>
      <c r="BR1316" s="7"/>
    </row>
    <row r="1317" spans="1:70" customFormat="1">
      <c r="A1317" s="7"/>
      <c r="B1317" s="230"/>
      <c r="C1317" s="7"/>
      <c r="D1317" s="7"/>
      <c r="E1317" s="7"/>
      <c r="F1317" s="7"/>
      <c r="G1317" s="7"/>
      <c r="H1317" s="7"/>
      <c r="I1317" s="7"/>
      <c r="J1317" s="7"/>
      <c r="K1317" s="7"/>
      <c r="L1317" s="8"/>
      <c r="M1317" s="7"/>
      <c r="N1317" s="60"/>
      <c r="Z1317" s="7"/>
      <c r="AB1317" s="7"/>
      <c r="AC1317" s="7"/>
      <c r="AD1317" s="7"/>
      <c r="AF1317" s="7"/>
      <c r="AH1317" s="7"/>
      <c r="AJ1317" s="7"/>
      <c r="AK1317" s="7"/>
      <c r="AL1317" s="7"/>
      <c r="AN1317" s="7"/>
      <c r="AO1317" s="7"/>
      <c r="AP1317" s="7"/>
      <c r="AR1317" s="7"/>
      <c r="AT1317" s="7"/>
      <c r="AV1317" s="7"/>
      <c r="AX1317" s="7"/>
      <c r="AZ1317" s="7"/>
      <c r="BB1317" s="7"/>
      <c r="BD1317" s="7"/>
      <c r="BF1317" s="7"/>
      <c r="BH1317" s="7"/>
      <c r="BI1317" s="7"/>
      <c r="BJ1317" s="7"/>
      <c r="BL1317" s="7"/>
      <c r="BN1317" s="7"/>
      <c r="BO1317" s="7"/>
      <c r="BP1317" s="7"/>
      <c r="BQ1317" s="7"/>
      <c r="BR1317" s="7"/>
    </row>
    <row r="1318" spans="1:70" customFormat="1">
      <c r="A1318" s="7"/>
      <c r="B1318" s="230"/>
      <c r="C1318" s="7"/>
      <c r="D1318" s="7"/>
      <c r="E1318" s="7"/>
      <c r="F1318" s="7"/>
      <c r="G1318" s="7"/>
      <c r="H1318" s="7"/>
      <c r="I1318" s="7"/>
      <c r="J1318" s="7"/>
      <c r="K1318" s="7"/>
      <c r="L1318" s="8"/>
      <c r="M1318" s="7"/>
      <c r="N1318" s="60"/>
      <c r="Z1318" s="7"/>
      <c r="AB1318" s="7"/>
      <c r="AC1318" s="7"/>
      <c r="AD1318" s="7"/>
      <c r="AF1318" s="7"/>
      <c r="AH1318" s="7"/>
      <c r="AJ1318" s="7"/>
      <c r="AK1318" s="7"/>
      <c r="AL1318" s="7"/>
      <c r="AN1318" s="7"/>
      <c r="AO1318" s="7"/>
      <c r="AP1318" s="7"/>
      <c r="AR1318" s="7"/>
      <c r="AT1318" s="7"/>
      <c r="AV1318" s="7"/>
      <c r="AX1318" s="7"/>
      <c r="AZ1318" s="7"/>
      <c r="BB1318" s="7"/>
      <c r="BD1318" s="7"/>
      <c r="BF1318" s="7"/>
      <c r="BH1318" s="7"/>
      <c r="BI1318" s="7"/>
      <c r="BJ1318" s="7"/>
      <c r="BL1318" s="7"/>
      <c r="BN1318" s="7"/>
      <c r="BO1318" s="7"/>
      <c r="BP1318" s="7"/>
      <c r="BQ1318" s="7"/>
      <c r="BR1318" s="7"/>
    </row>
    <row r="1319" spans="1:70" customFormat="1">
      <c r="A1319" s="7"/>
      <c r="B1319" s="230"/>
      <c r="C1319" s="7"/>
      <c r="D1319" s="7"/>
      <c r="E1319" s="7"/>
      <c r="F1319" s="7"/>
      <c r="G1319" s="7"/>
      <c r="H1319" s="7"/>
      <c r="I1319" s="7"/>
      <c r="J1319" s="7"/>
      <c r="K1319" s="7"/>
      <c r="L1319" s="8"/>
      <c r="M1319" s="7"/>
      <c r="N1319" s="60"/>
      <c r="Z1319" s="7"/>
      <c r="AB1319" s="7"/>
      <c r="AC1319" s="7"/>
      <c r="AD1319" s="7"/>
      <c r="AF1319" s="7"/>
      <c r="AH1319" s="7"/>
      <c r="AJ1319" s="7"/>
      <c r="AK1319" s="7"/>
      <c r="AL1319" s="7"/>
      <c r="AN1319" s="7"/>
      <c r="AO1319" s="7"/>
      <c r="AP1319" s="7"/>
      <c r="AR1319" s="7"/>
      <c r="AT1319" s="7"/>
      <c r="AV1319" s="7"/>
      <c r="AX1319" s="7"/>
      <c r="AZ1319" s="7"/>
      <c r="BB1319" s="7"/>
      <c r="BD1319" s="7"/>
      <c r="BF1319" s="7"/>
      <c r="BH1319" s="7"/>
      <c r="BI1319" s="7"/>
      <c r="BJ1319" s="7"/>
      <c r="BL1319" s="7"/>
      <c r="BN1319" s="7"/>
      <c r="BO1319" s="7"/>
      <c r="BP1319" s="7"/>
      <c r="BQ1319" s="7"/>
      <c r="BR1319" s="7"/>
    </row>
    <row r="1320" spans="1:70" customFormat="1">
      <c r="A1320" s="7"/>
      <c r="B1320" s="230"/>
      <c r="C1320" s="7"/>
      <c r="D1320" s="7"/>
      <c r="E1320" s="7"/>
      <c r="F1320" s="7"/>
      <c r="G1320" s="7"/>
      <c r="H1320" s="7"/>
      <c r="I1320" s="7"/>
      <c r="J1320" s="7"/>
      <c r="K1320" s="7"/>
      <c r="L1320" s="8"/>
      <c r="M1320" s="7"/>
      <c r="N1320" s="60"/>
      <c r="Z1320" s="7"/>
      <c r="AB1320" s="7"/>
      <c r="AC1320" s="7"/>
      <c r="AD1320" s="7"/>
      <c r="AF1320" s="7"/>
      <c r="AH1320" s="7"/>
      <c r="AJ1320" s="7"/>
      <c r="AK1320" s="7"/>
      <c r="AL1320" s="7"/>
      <c r="AN1320" s="7"/>
      <c r="AO1320" s="7"/>
      <c r="AP1320" s="7"/>
      <c r="AR1320" s="7"/>
      <c r="AT1320" s="7"/>
      <c r="AV1320" s="7"/>
      <c r="AX1320" s="7"/>
      <c r="AZ1320" s="7"/>
      <c r="BB1320" s="7"/>
      <c r="BD1320" s="7"/>
      <c r="BF1320" s="7"/>
      <c r="BH1320" s="7"/>
      <c r="BI1320" s="7"/>
      <c r="BJ1320" s="7"/>
      <c r="BL1320" s="7"/>
      <c r="BN1320" s="7"/>
      <c r="BO1320" s="7"/>
      <c r="BP1320" s="7"/>
      <c r="BQ1320" s="7"/>
      <c r="BR1320" s="7"/>
    </row>
    <row r="1321" spans="1:70" customFormat="1">
      <c r="A1321" s="7"/>
      <c r="B1321" s="230"/>
      <c r="C1321" s="7"/>
      <c r="D1321" s="7"/>
      <c r="E1321" s="7"/>
      <c r="F1321" s="7"/>
      <c r="G1321" s="7"/>
      <c r="H1321" s="7"/>
      <c r="I1321" s="7"/>
      <c r="J1321" s="7"/>
      <c r="K1321" s="7"/>
      <c r="L1321" s="8"/>
      <c r="M1321" s="7"/>
      <c r="N1321" s="60"/>
      <c r="Z1321" s="7"/>
      <c r="AB1321" s="7"/>
      <c r="AC1321" s="7"/>
      <c r="AD1321" s="7"/>
      <c r="AF1321" s="7"/>
      <c r="AH1321" s="7"/>
      <c r="AJ1321" s="7"/>
      <c r="AK1321" s="7"/>
      <c r="AL1321" s="7"/>
      <c r="AN1321" s="7"/>
      <c r="AO1321" s="7"/>
      <c r="AP1321" s="7"/>
      <c r="AR1321" s="7"/>
      <c r="AT1321" s="7"/>
      <c r="AV1321" s="7"/>
      <c r="AX1321" s="7"/>
      <c r="AZ1321" s="7"/>
      <c r="BB1321" s="7"/>
      <c r="BD1321" s="7"/>
      <c r="BF1321" s="7"/>
      <c r="BH1321" s="7"/>
      <c r="BI1321" s="7"/>
      <c r="BJ1321" s="7"/>
      <c r="BL1321" s="7"/>
      <c r="BN1321" s="7"/>
      <c r="BO1321" s="7"/>
      <c r="BP1321" s="7"/>
      <c r="BQ1321" s="7"/>
      <c r="BR1321" s="7"/>
    </row>
    <row r="1322" spans="1:70" customFormat="1">
      <c r="A1322" s="7"/>
      <c r="B1322" s="230"/>
      <c r="C1322" s="7"/>
      <c r="D1322" s="7"/>
      <c r="E1322" s="7"/>
      <c r="F1322" s="7"/>
      <c r="G1322" s="7"/>
      <c r="H1322" s="7"/>
      <c r="I1322" s="7"/>
      <c r="J1322" s="7"/>
      <c r="K1322" s="7"/>
      <c r="L1322" s="8"/>
      <c r="M1322" s="7"/>
      <c r="N1322" s="60"/>
      <c r="Z1322" s="7"/>
      <c r="AB1322" s="7"/>
      <c r="AC1322" s="7"/>
      <c r="AD1322" s="7"/>
      <c r="AF1322" s="7"/>
      <c r="AH1322" s="7"/>
      <c r="AJ1322" s="7"/>
      <c r="AK1322" s="7"/>
      <c r="AL1322" s="7"/>
      <c r="AN1322" s="7"/>
      <c r="AO1322" s="7"/>
      <c r="AP1322" s="7"/>
      <c r="AR1322" s="7"/>
      <c r="AT1322" s="7"/>
      <c r="AV1322" s="7"/>
      <c r="AX1322" s="7"/>
      <c r="AZ1322" s="7"/>
      <c r="BB1322" s="7"/>
      <c r="BD1322" s="7"/>
      <c r="BF1322" s="7"/>
      <c r="BH1322" s="7"/>
      <c r="BI1322" s="7"/>
      <c r="BJ1322" s="7"/>
      <c r="BL1322" s="7"/>
      <c r="BN1322" s="7"/>
      <c r="BO1322" s="7"/>
      <c r="BP1322" s="7"/>
      <c r="BQ1322" s="7"/>
      <c r="BR1322" s="7"/>
    </row>
    <row r="1323" spans="1:70" customFormat="1">
      <c r="A1323" s="7"/>
      <c r="B1323" s="230"/>
      <c r="C1323" s="7"/>
      <c r="D1323" s="7"/>
      <c r="E1323" s="7"/>
      <c r="F1323" s="7"/>
      <c r="G1323" s="7"/>
      <c r="H1323" s="7"/>
      <c r="I1323" s="7"/>
      <c r="J1323" s="7"/>
      <c r="K1323" s="7"/>
      <c r="L1323" s="8"/>
      <c r="M1323" s="7"/>
      <c r="N1323" s="60"/>
      <c r="Z1323" s="7"/>
      <c r="AB1323" s="7"/>
      <c r="AC1323" s="7"/>
      <c r="AD1323" s="7"/>
      <c r="AF1323" s="7"/>
      <c r="AH1323" s="7"/>
      <c r="AJ1323" s="7"/>
      <c r="AK1323" s="7"/>
      <c r="AL1323" s="7"/>
      <c r="AN1323" s="7"/>
      <c r="AO1323" s="7"/>
      <c r="AP1323" s="7"/>
      <c r="AR1323" s="7"/>
      <c r="AT1323" s="7"/>
      <c r="AV1323" s="7"/>
      <c r="AX1323" s="7"/>
      <c r="AZ1323" s="7"/>
      <c r="BB1323" s="7"/>
      <c r="BD1323" s="7"/>
      <c r="BF1323" s="7"/>
      <c r="BH1323" s="7"/>
      <c r="BI1323" s="7"/>
      <c r="BJ1323" s="7"/>
      <c r="BL1323" s="7"/>
      <c r="BN1323" s="7"/>
      <c r="BO1323" s="7"/>
      <c r="BP1323" s="7"/>
      <c r="BQ1323" s="7"/>
      <c r="BR1323" s="7"/>
    </row>
    <row r="1324" spans="1:70" customFormat="1">
      <c r="A1324" s="7"/>
      <c r="B1324" s="230"/>
      <c r="C1324" s="7"/>
      <c r="D1324" s="7"/>
      <c r="E1324" s="7"/>
      <c r="F1324" s="7"/>
      <c r="G1324" s="7"/>
      <c r="H1324" s="7"/>
      <c r="I1324" s="7"/>
      <c r="J1324" s="7"/>
      <c r="K1324" s="7"/>
      <c r="L1324" s="8"/>
      <c r="M1324" s="7"/>
      <c r="N1324" s="60"/>
      <c r="Z1324" s="7"/>
      <c r="AB1324" s="7"/>
      <c r="AC1324" s="7"/>
      <c r="AD1324" s="7"/>
      <c r="AF1324" s="7"/>
      <c r="AH1324" s="7"/>
      <c r="AJ1324" s="7"/>
      <c r="AK1324" s="7"/>
      <c r="AL1324" s="7"/>
      <c r="AN1324" s="7"/>
      <c r="AO1324" s="7"/>
      <c r="AP1324" s="7"/>
      <c r="AR1324" s="7"/>
      <c r="AT1324" s="7"/>
      <c r="AV1324" s="7"/>
      <c r="AX1324" s="7"/>
      <c r="AZ1324" s="7"/>
      <c r="BB1324" s="7"/>
      <c r="BD1324" s="7"/>
      <c r="BF1324" s="7"/>
      <c r="BH1324" s="7"/>
      <c r="BI1324" s="7"/>
      <c r="BJ1324" s="7"/>
      <c r="BL1324" s="7"/>
      <c r="BN1324" s="7"/>
      <c r="BO1324" s="7"/>
      <c r="BP1324" s="7"/>
      <c r="BQ1324" s="7"/>
      <c r="BR1324" s="7"/>
    </row>
    <row r="1325" spans="1:70" customFormat="1">
      <c r="A1325" s="7"/>
      <c r="B1325" s="230"/>
      <c r="C1325" s="7"/>
      <c r="D1325" s="7"/>
      <c r="E1325" s="7"/>
      <c r="F1325" s="7"/>
      <c r="G1325" s="7"/>
      <c r="H1325" s="7"/>
      <c r="I1325" s="7"/>
      <c r="J1325" s="7"/>
      <c r="K1325" s="7"/>
      <c r="L1325" s="8"/>
      <c r="M1325" s="7"/>
      <c r="N1325" s="60"/>
      <c r="Z1325" s="7"/>
      <c r="AB1325" s="7"/>
      <c r="AC1325" s="7"/>
      <c r="AD1325" s="7"/>
      <c r="AF1325" s="7"/>
      <c r="AH1325" s="7"/>
      <c r="AJ1325" s="7"/>
      <c r="AK1325" s="7"/>
      <c r="AL1325" s="7"/>
      <c r="AN1325" s="7"/>
      <c r="AO1325" s="7"/>
      <c r="AP1325" s="7"/>
      <c r="AR1325" s="7"/>
      <c r="AT1325" s="7"/>
      <c r="AV1325" s="7"/>
      <c r="AX1325" s="7"/>
      <c r="AZ1325" s="7"/>
      <c r="BB1325" s="7"/>
      <c r="BD1325" s="7"/>
      <c r="BF1325" s="7"/>
      <c r="BH1325" s="7"/>
      <c r="BI1325" s="7"/>
      <c r="BJ1325" s="7"/>
      <c r="BL1325" s="7"/>
      <c r="BN1325" s="7"/>
      <c r="BO1325" s="7"/>
      <c r="BP1325" s="7"/>
      <c r="BQ1325" s="7"/>
      <c r="BR1325" s="7"/>
    </row>
    <row r="1326" spans="1:70" customFormat="1">
      <c r="A1326" s="7"/>
      <c r="B1326" s="230"/>
      <c r="C1326" s="7"/>
      <c r="D1326" s="7"/>
      <c r="E1326" s="7"/>
      <c r="F1326" s="7"/>
      <c r="G1326" s="7"/>
      <c r="H1326" s="7"/>
      <c r="I1326" s="7"/>
      <c r="J1326" s="7"/>
      <c r="K1326" s="7"/>
      <c r="L1326" s="8"/>
      <c r="M1326" s="7"/>
      <c r="N1326" s="60"/>
      <c r="Z1326" s="7"/>
      <c r="AB1326" s="7"/>
      <c r="AC1326" s="7"/>
      <c r="AD1326" s="7"/>
      <c r="AF1326" s="7"/>
      <c r="AH1326" s="7"/>
      <c r="AJ1326" s="7"/>
      <c r="AK1326" s="7"/>
      <c r="AL1326" s="7"/>
      <c r="AN1326" s="7"/>
      <c r="AO1326" s="7"/>
      <c r="AP1326" s="7"/>
      <c r="AR1326" s="7"/>
      <c r="AT1326" s="7"/>
      <c r="AV1326" s="7"/>
      <c r="AX1326" s="7"/>
      <c r="AZ1326" s="7"/>
      <c r="BB1326" s="7"/>
      <c r="BD1326" s="7"/>
      <c r="BF1326" s="7"/>
      <c r="BH1326" s="7"/>
      <c r="BI1326" s="7"/>
      <c r="BJ1326" s="7"/>
      <c r="BL1326" s="7"/>
      <c r="BN1326" s="7"/>
      <c r="BO1326" s="7"/>
      <c r="BP1326" s="7"/>
      <c r="BQ1326" s="7"/>
      <c r="BR1326" s="7"/>
    </row>
    <row r="1327" spans="1:70" customFormat="1">
      <c r="A1327" s="7"/>
      <c r="B1327" s="230"/>
      <c r="C1327" s="7"/>
      <c r="D1327" s="7"/>
      <c r="E1327" s="7"/>
      <c r="F1327" s="7"/>
      <c r="G1327" s="7"/>
      <c r="H1327" s="7"/>
      <c r="I1327" s="7"/>
      <c r="J1327" s="7"/>
      <c r="K1327" s="7"/>
      <c r="L1327" s="8"/>
      <c r="M1327" s="7"/>
      <c r="N1327" s="60"/>
      <c r="Z1327" s="7"/>
      <c r="AB1327" s="7"/>
      <c r="AC1327" s="7"/>
      <c r="AD1327" s="7"/>
      <c r="AF1327" s="7"/>
      <c r="AH1327" s="7"/>
      <c r="AJ1327" s="7"/>
      <c r="AK1327" s="7"/>
      <c r="AL1327" s="7"/>
      <c r="AN1327" s="7"/>
      <c r="AO1327" s="7"/>
      <c r="AP1327" s="7"/>
      <c r="AR1327" s="7"/>
      <c r="AT1327" s="7"/>
      <c r="AV1327" s="7"/>
      <c r="AX1327" s="7"/>
      <c r="AZ1327" s="7"/>
      <c r="BB1327" s="7"/>
      <c r="BD1327" s="7"/>
      <c r="BF1327" s="7"/>
      <c r="BH1327" s="7"/>
      <c r="BI1327" s="7"/>
      <c r="BJ1327" s="7"/>
      <c r="BL1327" s="7"/>
      <c r="BN1327" s="7"/>
      <c r="BO1327" s="7"/>
      <c r="BP1327" s="7"/>
      <c r="BQ1327" s="7"/>
      <c r="BR1327" s="7"/>
    </row>
    <row r="1328" spans="1:70" customFormat="1">
      <c r="A1328" s="7"/>
      <c r="B1328" s="230"/>
      <c r="C1328" s="7"/>
      <c r="D1328" s="7"/>
      <c r="E1328" s="7"/>
      <c r="F1328" s="7"/>
      <c r="G1328" s="7"/>
      <c r="H1328" s="7"/>
      <c r="I1328" s="7"/>
      <c r="J1328" s="7"/>
      <c r="K1328" s="7"/>
      <c r="L1328" s="8"/>
      <c r="M1328" s="7"/>
      <c r="N1328" s="60"/>
      <c r="Z1328" s="7"/>
      <c r="AB1328" s="7"/>
      <c r="AC1328" s="7"/>
      <c r="AD1328" s="7"/>
      <c r="AF1328" s="7"/>
      <c r="AH1328" s="7"/>
      <c r="AJ1328" s="7"/>
      <c r="AK1328" s="7"/>
      <c r="AL1328" s="7"/>
      <c r="AN1328" s="7"/>
      <c r="AO1328" s="7"/>
      <c r="AP1328" s="7"/>
      <c r="AR1328" s="7"/>
      <c r="AT1328" s="7"/>
      <c r="AV1328" s="7"/>
      <c r="AX1328" s="7"/>
      <c r="AZ1328" s="7"/>
      <c r="BB1328" s="7"/>
      <c r="BD1328" s="7"/>
      <c r="BF1328" s="7"/>
      <c r="BH1328" s="7"/>
      <c r="BI1328" s="7"/>
      <c r="BJ1328" s="7"/>
      <c r="BL1328" s="7"/>
      <c r="BN1328" s="7"/>
      <c r="BO1328" s="7"/>
      <c r="BP1328" s="7"/>
      <c r="BQ1328" s="7"/>
      <c r="BR1328" s="7"/>
    </row>
    <row r="1329" spans="1:70" customFormat="1">
      <c r="A1329" s="7"/>
      <c r="B1329" s="230"/>
      <c r="C1329" s="7"/>
      <c r="D1329" s="7"/>
      <c r="E1329" s="7"/>
      <c r="F1329" s="7"/>
      <c r="G1329" s="7"/>
      <c r="H1329" s="7"/>
      <c r="I1329" s="7"/>
      <c r="J1329" s="7"/>
      <c r="K1329" s="7"/>
      <c r="L1329" s="8"/>
      <c r="M1329" s="7"/>
      <c r="N1329" s="60"/>
      <c r="Z1329" s="7"/>
      <c r="AB1329" s="7"/>
      <c r="AC1329" s="7"/>
      <c r="AD1329" s="7"/>
      <c r="AF1329" s="7"/>
      <c r="AH1329" s="7"/>
      <c r="AJ1329" s="7"/>
      <c r="AK1329" s="7"/>
      <c r="AL1329" s="7"/>
      <c r="AN1329" s="7"/>
      <c r="AO1329" s="7"/>
      <c r="AP1329" s="7"/>
      <c r="AR1329" s="7"/>
      <c r="AT1329" s="7"/>
      <c r="AV1329" s="7"/>
      <c r="AX1329" s="7"/>
      <c r="AZ1329" s="7"/>
      <c r="BB1329" s="7"/>
      <c r="BD1329" s="7"/>
      <c r="BF1329" s="7"/>
      <c r="BH1329" s="7"/>
      <c r="BI1329" s="7"/>
      <c r="BJ1329" s="7"/>
      <c r="BL1329" s="7"/>
      <c r="BN1329" s="7"/>
      <c r="BO1329" s="7"/>
      <c r="BP1329" s="7"/>
      <c r="BQ1329" s="7"/>
      <c r="BR1329" s="7"/>
    </row>
    <row r="1330" spans="1:70" customFormat="1">
      <c r="A1330" s="7"/>
      <c r="B1330" s="230"/>
      <c r="C1330" s="7"/>
      <c r="D1330" s="7"/>
      <c r="E1330" s="7"/>
      <c r="F1330" s="7"/>
      <c r="G1330" s="7"/>
      <c r="H1330" s="7"/>
      <c r="I1330" s="7"/>
      <c r="J1330" s="7"/>
      <c r="K1330" s="7"/>
      <c r="L1330" s="8"/>
      <c r="M1330" s="7"/>
      <c r="N1330" s="60"/>
      <c r="Z1330" s="7"/>
      <c r="AB1330" s="7"/>
      <c r="AC1330" s="7"/>
      <c r="AD1330" s="7"/>
      <c r="AF1330" s="7"/>
      <c r="AH1330" s="7"/>
      <c r="AJ1330" s="7"/>
      <c r="AK1330" s="7"/>
      <c r="AL1330" s="7"/>
      <c r="AN1330" s="7"/>
      <c r="AO1330" s="7"/>
      <c r="AP1330" s="7"/>
      <c r="AR1330" s="7"/>
      <c r="AT1330" s="7"/>
      <c r="AV1330" s="7"/>
      <c r="AX1330" s="7"/>
      <c r="AZ1330" s="7"/>
      <c r="BB1330" s="7"/>
      <c r="BD1330" s="7"/>
      <c r="BF1330" s="7"/>
      <c r="BH1330" s="7"/>
      <c r="BI1330" s="7"/>
      <c r="BJ1330" s="7"/>
      <c r="BL1330" s="7"/>
      <c r="BN1330" s="7"/>
      <c r="BO1330" s="7"/>
      <c r="BP1330" s="7"/>
      <c r="BQ1330" s="7"/>
      <c r="BR1330" s="7"/>
    </row>
    <row r="1331" spans="1:70" customFormat="1">
      <c r="A1331" s="7"/>
      <c r="B1331" s="230"/>
      <c r="C1331" s="7"/>
      <c r="D1331" s="7"/>
      <c r="E1331" s="7"/>
      <c r="F1331" s="7"/>
      <c r="G1331" s="7"/>
      <c r="H1331" s="7"/>
      <c r="I1331" s="7"/>
      <c r="J1331" s="7"/>
      <c r="K1331" s="7"/>
      <c r="L1331" s="8"/>
      <c r="M1331" s="7"/>
      <c r="N1331" s="60"/>
      <c r="Z1331" s="7"/>
      <c r="AB1331" s="7"/>
      <c r="AC1331" s="7"/>
      <c r="AD1331" s="7"/>
      <c r="AF1331" s="7"/>
      <c r="AH1331" s="7"/>
      <c r="AJ1331" s="7"/>
      <c r="AK1331" s="7"/>
      <c r="AL1331" s="7"/>
      <c r="AN1331" s="7"/>
      <c r="AO1331" s="7"/>
      <c r="AP1331" s="7"/>
      <c r="AR1331" s="7"/>
      <c r="AT1331" s="7"/>
      <c r="AV1331" s="7"/>
      <c r="AX1331" s="7"/>
      <c r="AZ1331" s="7"/>
      <c r="BB1331" s="7"/>
      <c r="BD1331" s="7"/>
      <c r="BF1331" s="7"/>
      <c r="BH1331" s="7"/>
      <c r="BI1331" s="7"/>
      <c r="BJ1331" s="7"/>
      <c r="BL1331" s="7"/>
      <c r="BN1331" s="7"/>
      <c r="BO1331" s="7"/>
      <c r="BP1331" s="7"/>
      <c r="BQ1331" s="7"/>
      <c r="BR1331" s="7"/>
    </row>
    <row r="1332" spans="1:70" customFormat="1">
      <c r="A1332" s="7"/>
      <c r="B1332" s="230"/>
      <c r="C1332" s="7"/>
      <c r="D1332" s="7"/>
      <c r="E1332" s="7"/>
      <c r="F1332" s="7"/>
      <c r="G1332" s="7"/>
      <c r="H1332" s="7"/>
      <c r="I1332" s="7"/>
      <c r="J1332" s="7"/>
      <c r="K1332" s="7"/>
      <c r="L1332" s="8"/>
      <c r="M1332" s="7"/>
      <c r="N1332" s="60"/>
      <c r="Z1332" s="7"/>
      <c r="AB1332" s="7"/>
      <c r="AC1332" s="7"/>
      <c r="AD1332" s="7"/>
      <c r="AF1332" s="7"/>
      <c r="AH1332" s="7"/>
      <c r="AJ1332" s="7"/>
      <c r="AK1332" s="7"/>
      <c r="AL1332" s="7"/>
      <c r="AN1332" s="7"/>
      <c r="AO1332" s="7"/>
      <c r="AP1332" s="7"/>
      <c r="AR1332" s="7"/>
      <c r="AT1332" s="7"/>
      <c r="AV1332" s="7"/>
      <c r="AX1332" s="7"/>
      <c r="AZ1332" s="7"/>
      <c r="BB1332" s="7"/>
      <c r="BD1332" s="7"/>
      <c r="BF1332" s="7"/>
      <c r="BH1332" s="7"/>
      <c r="BI1332" s="7"/>
      <c r="BJ1332" s="7"/>
      <c r="BL1332" s="7"/>
      <c r="BN1332" s="7"/>
      <c r="BO1332" s="7"/>
      <c r="BP1332" s="7"/>
      <c r="BQ1332" s="7"/>
      <c r="BR1332" s="7"/>
    </row>
    <row r="1333" spans="1:70" customFormat="1">
      <c r="A1333" s="7"/>
      <c r="B1333" s="230"/>
      <c r="C1333" s="7"/>
      <c r="D1333" s="7"/>
      <c r="E1333" s="7"/>
      <c r="F1333" s="7"/>
      <c r="G1333" s="7"/>
      <c r="H1333" s="7"/>
      <c r="I1333" s="7"/>
      <c r="J1333" s="7"/>
      <c r="K1333" s="7"/>
      <c r="L1333" s="8"/>
      <c r="M1333" s="7"/>
      <c r="N1333" s="60"/>
      <c r="Z1333" s="7"/>
      <c r="AB1333" s="7"/>
      <c r="AC1333" s="7"/>
      <c r="AD1333" s="7"/>
      <c r="AF1333" s="7"/>
      <c r="AH1333" s="7"/>
      <c r="AJ1333" s="7"/>
      <c r="AK1333" s="7"/>
      <c r="AL1333" s="7"/>
      <c r="AN1333" s="7"/>
      <c r="AO1333" s="7"/>
      <c r="AP1333" s="7"/>
      <c r="AR1333" s="7"/>
      <c r="AT1333" s="7"/>
      <c r="AV1333" s="7"/>
      <c r="AX1333" s="7"/>
      <c r="AZ1333" s="7"/>
      <c r="BB1333" s="7"/>
      <c r="BD1333" s="7"/>
      <c r="BF1333" s="7"/>
      <c r="BH1333" s="7"/>
      <c r="BI1333" s="7"/>
      <c r="BJ1333" s="7"/>
      <c r="BL1333" s="7"/>
      <c r="BN1333" s="7"/>
      <c r="BO1333" s="7"/>
      <c r="BP1333" s="7"/>
      <c r="BQ1333" s="7"/>
      <c r="BR1333" s="7"/>
    </row>
    <row r="1334" spans="1:70" customFormat="1">
      <c r="A1334" s="7"/>
      <c r="B1334" s="230"/>
      <c r="C1334" s="7"/>
      <c r="D1334" s="7"/>
      <c r="E1334" s="7"/>
      <c r="F1334" s="7"/>
      <c r="G1334" s="7"/>
      <c r="H1334" s="7"/>
      <c r="I1334" s="7"/>
      <c r="J1334" s="7"/>
      <c r="K1334" s="7"/>
      <c r="L1334" s="8"/>
      <c r="M1334" s="7"/>
      <c r="N1334" s="60"/>
      <c r="Z1334" s="7"/>
      <c r="AB1334" s="7"/>
      <c r="AC1334" s="7"/>
      <c r="AD1334" s="7"/>
      <c r="AF1334" s="7"/>
      <c r="AH1334" s="7"/>
      <c r="AJ1334" s="7"/>
      <c r="AK1334" s="7"/>
      <c r="AL1334" s="7"/>
      <c r="AN1334" s="7"/>
      <c r="AO1334" s="7"/>
      <c r="AP1334" s="7"/>
      <c r="AR1334" s="7"/>
      <c r="AT1334" s="7"/>
      <c r="AV1334" s="7"/>
      <c r="AX1334" s="7"/>
      <c r="AZ1334" s="7"/>
      <c r="BB1334" s="7"/>
      <c r="BD1334" s="7"/>
      <c r="BF1334" s="7"/>
      <c r="BH1334" s="7"/>
      <c r="BI1334" s="7"/>
      <c r="BJ1334" s="7"/>
      <c r="BL1334" s="7"/>
      <c r="BN1334" s="7"/>
      <c r="BO1334" s="7"/>
      <c r="BP1334" s="7"/>
      <c r="BQ1334" s="7"/>
      <c r="BR1334" s="7"/>
    </row>
    <row r="1335" spans="1:70" customFormat="1">
      <c r="A1335" s="7"/>
      <c r="B1335" s="230"/>
      <c r="C1335" s="7"/>
      <c r="D1335" s="7"/>
      <c r="E1335" s="7"/>
      <c r="F1335" s="7"/>
      <c r="G1335" s="7"/>
      <c r="H1335" s="7"/>
      <c r="I1335" s="7"/>
      <c r="J1335" s="7"/>
      <c r="K1335" s="7"/>
      <c r="L1335" s="8"/>
      <c r="M1335" s="7"/>
      <c r="N1335" s="60"/>
      <c r="Z1335" s="7"/>
      <c r="AB1335" s="7"/>
      <c r="AC1335" s="7"/>
      <c r="AD1335" s="7"/>
      <c r="AF1335" s="7"/>
      <c r="AH1335" s="7"/>
      <c r="AJ1335" s="7"/>
      <c r="AK1335" s="7"/>
      <c r="AL1335" s="7"/>
      <c r="AN1335" s="7"/>
      <c r="AO1335" s="7"/>
      <c r="AP1335" s="7"/>
      <c r="AR1335" s="7"/>
      <c r="AT1335" s="7"/>
      <c r="AV1335" s="7"/>
      <c r="AX1335" s="7"/>
      <c r="AZ1335" s="7"/>
      <c r="BB1335" s="7"/>
      <c r="BD1335" s="7"/>
      <c r="BF1335" s="7"/>
      <c r="BH1335" s="7"/>
      <c r="BI1335" s="7"/>
      <c r="BJ1335" s="7"/>
      <c r="BL1335" s="7"/>
      <c r="BN1335" s="7"/>
      <c r="BO1335" s="7"/>
      <c r="BP1335" s="7"/>
      <c r="BQ1335" s="7"/>
      <c r="BR1335" s="7"/>
    </row>
    <row r="1336" spans="1:70" customFormat="1">
      <c r="A1336" s="7"/>
      <c r="B1336" s="230"/>
      <c r="C1336" s="7"/>
      <c r="D1336" s="7"/>
      <c r="E1336" s="7"/>
      <c r="F1336" s="7"/>
      <c r="G1336" s="7"/>
      <c r="H1336" s="7"/>
      <c r="I1336" s="7"/>
      <c r="J1336" s="7"/>
      <c r="K1336" s="7"/>
      <c r="L1336" s="8"/>
      <c r="M1336" s="7"/>
      <c r="N1336" s="60"/>
      <c r="Z1336" s="7"/>
      <c r="AB1336" s="7"/>
      <c r="AC1336" s="7"/>
      <c r="AD1336" s="7"/>
      <c r="AF1336" s="7"/>
      <c r="AH1336" s="7"/>
      <c r="AJ1336" s="7"/>
      <c r="AK1336" s="7"/>
      <c r="AL1336" s="7"/>
      <c r="AN1336" s="7"/>
      <c r="AO1336" s="7"/>
      <c r="AP1336" s="7"/>
      <c r="AR1336" s="7"/>
      <c r="AT1336" s="7"/>
      <c r="AV1336" s="7"/>
      <c r="AX1336" s="7"/>
      <c r="AZ1336" s="7"/>
      <c r="BB1336" s="7"/>
      <c r="BD1336" s="7"/>
      <c r="BF1336" s="7"/>
      <c r="BH1336" s="7"/>
      <c r="BI1336" s="7"/>
      <c r="BJ1336" s="7"/>
      <c r="BL1336" s="7"/>
      <c r="BN1336" s="7"/>
      <c r="BO1336" s="7"/>
      <c r="BP1336" s="7"/>
      <c r="BQ1336" s="7"/>
      <c r="BR1336" s="7"/>
    </row>
    <row r="1337" spans="1:70" customFormat="1">
      <c r="A1337" s="7"/>
      <c r="B1337" s="230"/>
      <c r="C1337" s="7"/>
      <c r="D1337" s="7"/>
      <c r="E1337" s="7"/>
      <c r="F1337" s="7"/>
      <c r="G1337" s="7"/>
      <c r="H1337" s="7"/>
      <c r="I1337" s="7"/>
      <c r="J1337" s="7"/>
      <c r="K1337" s="7"/>
      <c r="L1337" s="8"/>
      <c r="M1337" s="7"/>
      <c r="N1337" s="60"/>
      <c r="Z1337" s="7"/>
      <c r="AB1337" s="7"/>
      <c r="AC1337" s="7"/>
      <c r="AD1337" s="7"/>
      <c r="AF1337" s="7"/>
      <c r="AH1337" s="7"/>
      <c r="AJ1337" s="7"/>
      <c r="AK1337" s="7"/>
      <c r="AL1337" s="7"/>
      <c r="AN1337" s="7"/>
      <c r="AO1337" s="7"/>
      <c r="AP1337" s="7"/>
      <c r="AR1337" s="7"/>
      <c r="AT1337" s="7"/>
      <c r="AV1337" s="7"/>
      <c r="AX1337" s="7"/>
      <c r="AZ1337" s="7"/>
      <c r="BB1337" s="7"/>
      <c r="BD1337" s="7"/>
      <c r="BF1337" s="7"/>
      <c r="BH1337" s="7"/>
      <c r="BI1337" s="7"/>
      <c r="BJ1337" s="7"/>
      <c r="BL1337" s="7"/>
      <c r="BN1337" s="7"/>
      <c r="BO1337" s="7"/>
      <c r="BP1337" s="7"/>
      <c r="BQ1337" s="7"/>
      <c r="BR1337" s="7"/>
    </row>
    <row r="1338" spans="1:70" customFormat="1">
      <c r="A1338" s="7"/>
      <c r="B1338" s="230"/>
      <c r="C1338" s="7"/>
      <c r="D1338" s="7"/>
      <c r="E1338" s="7"/>
      <c r="F1338" s="7"/>
      <c r="G1338" s="7"/>
      <c r="H1338" s="7"/>
      <c r="I1338" s="7"/>
      <c r="J1338" s="7"/>
      <c r="K1338" s="7"/>
      <c r="L1338" s="8"/>
      <c r="M1338" s="7"/>
      <c r="N1338" s="60"/>
      <c r="Z1338" s="7"/>
      <c r="AB1338" s="7"/>
      <c r="AC1338" s="7"/>
      <c r="AD1338" s="7"/>
      <c r="AF1338" s="7"/>
      <c r="AH1338" s="7"/>
      <c r="AJ1338" s="7"/>
      <c r="AK1338" s="7"/>
      <c r="AL1338" s="7"/>
      <c r="AN1338" s="7"/>
      <c r="AO1338" s="7"/>
      <c r="AP1338" s="7"/>
      <c r="AR1338" s="7"/>
      <c r="AT1338" s="7"/>
      <c r="AV1338" s="7"/>
      <c r="AX1338" s="7"/>
      <c r="AZ1338" s="7"/>
      <c r="BB1338" s="7"/>
      <c r="BD1338" s="7"/>
      <c r="BF1338" s="7"/>
      <c r="BH1338" s="7"/>
      <c r="BI1338" s="7"/>
      <c r="BJ1338" s="7"/>
      <c r="BL1338" s="7"/>
      <c r="BN1338" s="7"/>
      <c r="BO1338" s="7"/>
      <c r="BP1338" s="7"/>
      <c r="BQ1338" s="7"/>
      <c r="BR1338" s="7"/>
    </row>
    <row r="1339" spans="1:70" customFormat="1">
      <c r="A1339" s="7"/>
      <c r="B1339" s="230"/>
      <c r="C1339" s="7"/>
      <c r="D1339" s="7"/>
      <c r="E1339" s="7"/>
      <c r="F1339" s="7"/>
      <c r="G1339" s="7"/>
      <c r="H1339" s="7"/>
      <c r="I1339" s="7"/>
      <c r="J1339" s="7"/>
      <c r="K1339" s="7"/>
      <c r="L1339" s="8"/>
      <c r="M1339" s="7"/>
      <c r="N1339" s="60"/>
      <c r="Z1339" s="7"/>
      <c r="AB1339" s="7"/>
      <c r="AC1339" s="7"/>
      <c r="AD1339" s="7"/>
      <c r="AF1339" s="7"/>
      <c r="AH1339" s="7"/>
      <c r="AJ1339" s="7"/>
      <c r="AK1339" s="7"/>
      <c r="AL1339" s="7"/>
      <c r="AN1339" s="7"/>
      <c r="AO1339" s="7"/>
      <c r="AP1339" s="7"/>
      <c r="AR1339" s="7"/>
      <c r="AT1339" s="7"/>
      <c r="AV1339" s="7"/>
      <c r="AX1339" s="7"/>
      <c r="AZ1339" s="7"/>
      <c r="BB1339" s="7"/>
      <c r="BD1339" s="7"/>
      <c r="BF1339" s="7"/>
      <c r="BH1339" s="7"/>
      <c r="BI1339" s="7"/>
      <c r="BJ1339" s="7"/>
      <c r="BL1339" s="7"/>
      <c r="BN1339" s="7"/>
      <c r="BO1339" s="7"/>
      <c r="BP1339" s="7"/>
      <c r="BQ1339" s="7"/>
      <c r="BR1339" s="7"/>
    </row>
    <row r="1340" spans="1:70" customFormat="1">
      <c r="A1340" s="7"/>
      <c r="B1340" s="230"/>
      <c r="C1340" s="7"/>
      <c r="D1340" s="7"/>
      <c r="E1340" s="7"/>
      <c r="F1340" s="7"/>
      <c r="G1340" s="7"/>
      <c r="H1340" s="7"/>
      <c r="I1340" s="7"/>
      <c r="J1340" s="7"/>
      <c r="K1340" s="7"/>
      <c r="L1340" s="8"/>
      <c r="M1340" s="7"/>
      <c r="N1340" s="60"/>
      <c r="Z1340" s="7"/>
      <c r="AB1340" s="7"/>
      <c r="AC1340" s="7"/>
      <c r="AD1340" s="7"/>
      <c r="AF1340" s="7"/>
      <c r="AH1340" s="7"/>
      <c r="AJ1340" s="7"/>
      <c r="AK1340" s="7"/>
      <c r="AL1340" s="7"/>
      <c r="AN1340" s="7"/>
      <c r="AO1340" s="7"/>
      <c r="AP1340" s="7"/>
      <c r="AR1340" s="7"/>
      <c r="AT1340" s="7"/>
      <c r="AV1340" s="7"/>
      <c r="AX1340" s="7"/>
      <c r="AZ1340" s="7"/>
      <c r="BB1340" s="7"/>
      <c r="BD1340" s="7"/>
      <c r="BF1340" s="7"/>
      <c r="BH1340" s="7"/>
      <c r="BI1340" s="7"/>
      <c r="BJ1340" s="7"/>
      <c r="BL1340" s="7"/>
      <c r="BN1340" s="7"/>
      <c r="BO1340" s="7"/>
      <c r="BP1340" s="7"/>
      <c r="BQ1340" s="7"/>
      <c r="BR1340" s="7"/>
    </row>
    <row r="1341" spans="1:70" customFormat="1">
      <c r="A1341" s="7"/>
      <c r="B1341" s="230"/>
      <c r="C1341" s="7"/>
      <c r="D1341" s="7"/>
      <c r="E1341" s="7"/>
      <c r="F1341" s="7"/>
      <c r="G1341" s="7"/>
      <c r="H1341" s="7"/>
      <c r="I1341" s="7"/>
      <c r="J1341" s="7"/>
      <c r="K1341" s="7"/>
      <c r="L1341" s="8"/>
      <c r="M1341" s="7"/>
      <c r="N1341" s="60"/>
      <c r="Z1341" s="7"/>
      <c r="AB1341" s="7"/>
      <c r="AC1341" s="7"/>
      <c r="AD1341" s="7"/>
      <c r="AF1341" s="7"/>
      <c r="AH1341" s="7"/>
      <c r="AJ1341" s="7"/>
      <c r="AK1341" s="7"/>
      <c r="AL1341" s="7"/>
      <c r="AN1341" s="7"/>
      <c r="AO1341" s="7"/>
      <c r="AP1341" s="7"/>
      <c r="AR1341" s="7"/>
      <c r="AT1341" s="7"/>
      <c r="AV1341" s="7"/>
      <c r="AX1341" s="7"/>
      <c r="AZ1341" s="7"/>
      <c r="BB1341" s="7"/>
      <c r="BD1341" s="7"/>
      <c r="BF1341" s="7"/>
      <c r="BH1341" s="7"/>
      <c r="BI1341" s="7"/>
      <c r="BJ1341" s="7"/>
      <c r="BL1341" s="7"/>
      <c r="BN1341" s="7"/>
      <c r="BO1341" s="7"/>
      <c r="BP1341" s="7"/>
      <c r="BQ1341" s="7"/>
      <c r="BR1341" s="7"/>
    </row>
    <row r="1342" spans="1:70" customFormat="1">
      <c r="A1342" s="7"/>
      <c r="B1342" s="230"/>
      <c r="C1342" s="7"/>
      <c r="D1342" s="7"/>
      <c r="E1342" s="7"/>
      <c r="F1342" s="7"/>
      <c r="G1342" s="7"/>
      <c r="H1342" s="7"/>
      <c r="I1342" s="7"/>
      <c r="J1342" s="7"/>
      <c r="K1342" s="7"/>
      <c r="L1342" s="8"/>
      <c r="M1342" s="7"/>
      <c r="N1342" s="60"/>
      <c r="Z1342" s="7"/>
      <c r="AB1342" s="7"/>
      <c r="AC1342" s="7"/>
      <c r="AD1342" s="7"/>
      <c r="AF1342" s="7"/>
      <c r="AH1342" s="7"/>
      <c r="AJ1342" s="7"/>
      <c r="AK1342" s="7"/>
      <c r="AL1342" s="7"/>
      <c r="AN1342" s="7"/>
      <c r="AO1342" s="7"/>
      <c r="AP1342" s="7"/>
      <c r="AR1342" s="7"/>
      <c r="AT1342" s="7"/>
      <c r="AV1342" s="7"/>
      <c r="AX1342" s="7"/>
      <c r="AZ1342" s="7"/>
      <c r="BB1342" s="7"/>
      <c r="BD1342" s="7"/>
      <c r="BF1342" s="7"/>
      <c r="BH1342" s="7"/>
      <c r="BI1342" s="7"/>
      <c r="BJ1342" s="7"/>
      <c r="BL1342" s="7"/>
      <c r="BN1342" s="7"/>
      <c r="BO1342" s="7"/>
      <c r="BP1342" s="7"/>
      <c r="BQ1342" s="7"/>
      <c r="BR1342" s="7"/>
    </row>
    <row r="1343" spans="1:70" customFormat="1">
      <c r="A1343" s="7"/>
      <c r="B1343" s="230"/>
      <c r="C1343" s="7"/>
      <c r="D1343" s="7"/>
      <c r="E1343" s="7"/>
      <c r="F1343" s="7"/>
      <c r="G1343" s="7"/>
      <c r="H1343" s="7"/>
      <c r="I1343" s="7"/>
      <c r="J1343" s="7"/>
      <c r="K1343" s="7"/>
      <c r="L1343" s="8"/>
      <c r="M1343" s="7"/>
      <c r="N1343" s="60"/>
      <c r="Z1343" s="7"/>
      <c r="AB1343" s="7"/>
      <c r="AC1343" s="7"/>
      <c r="AD1343" s="7"/>
      <c r="AF1343" s="7"/>
      <c r="AH1343" s="7"/>
      <c r="AJ1343" s="7"/>
      <c r="AK1343" s="7"/>
      <c r="AL1343" s="7"/>
      <c r="AN1343" s="7"/>
      <c r="AO1343" s="7"/>
      <c r="AP1343" s="7"/>
      <c r="AR1343" s="7"/>
      <c r="AT1343" s="7"/>
      <c r="AV1343" s="7"/>
      <c r="AX1343" s="7"/>
      <c r="AZ1343" s="7"/>
      <c r="BB1343" s="7"/>
      <c r="BD1343" s="7"/>
      <c r="BF1343" s="7"/>
      <c r="BH1343" s="7"/>
      <c r="BI1343" s="7"/>
      <c r="BJ1343" s="7"/>
      <c r="BL1343" s="7"/>
      <c r="BN1343" s="7"/>
      <c r="BO1343" s="7"/>
      <c r="BP1343" s="7"/>
      <c r="BQ1343" s="7"/>
      <c r="BR1343" s="7"/>
    </row>
    <row r="1344" spans="1:70" customFormat="1">
      <c r="A1344" s="7"/>
      <c r="B1344" s="230"/>
      <c r="C1344" s="7"/>
      <c r="D1344" s="7"/>
      <c r="E1344" s="7"/>
      <c r="F1344" s="7"/>
      <c r="G1344" s="7"/>
      <c r="H1344" s="7"/>
      <c r="I1344" s="7"/>
      <c r="J1344" s="7"/>
      <c r="K1344" s="7"/>
      <c r="L1344" s="8"/>
      <c r="M1344" s="7"/>
      <c r="N1344" s="60"/>
      <c r="Z1344" s="7"/>
      <c r="AB1344" s="7"/>
      <c r="AC1344" s="7"/>
      <c r="AD1344" s="7"/>
      <c r="AF1344" s="7"/>
      <c r="AH1344" s="7"/>
      <c r="AJ1344" s="7"/>
      <c r="AK1344" s="7"/>
      <c r="AL1344" s="7"/>
      <c r="AN1344" s="7"/>
      <c r="AO1344" s="7"/>
      <c r="AP1344" s="7"/>
      <c r="AR1344" s="7"/>
      <c r="AT1344" s="7"/>
      <c r="AV1344" s="7"/>
      <c r="AX1344" s="7"/>
      <c r="AZ1344" s="7"/>
      <c r="BB1344" s="7"/>
      <c r="BD1344" s="7"/>
      <c r="BF1344" s="7"/>
      <c r="BH1344" s="7"/>
      <c r="BI1344" s="7"/>
      <c r="BJ1344" s="7"/>
      <c r="BL1344" s="7"/>
      <c r="BN1344" s="7"/>
      <c r="BO1344" s="7"/>
      <c r="BP1344" s="7"/>
      <c r="BQ1344" s="7"/>
      <c r="BR1344" s="7"/>
    </row>
    <row r="1345" spans="1:70" customFormat="1">
      <c r="A1345" s="7"/>
      <c r="B1345" s="230"/>
      <c r="C1345" s="7"/>
      <c r="D1345" s="7"/>
      <c r="E1345" s="7"/>
      <c r="F1345" s="7"/>
      <c r="G1345" s="7"/>
      <c r="H1345" s="7"/>
      <c r="I1345" s="7"/>
      <c r="J1345" s="7"/>
      <c r="K1345" s="7"/>
      <c r="L1345" s="8"/>
      <c r="M1345" s="7"/>
      <c r="N1345" s="60"/>
      <c r="Z1345" s="7"/>
      <c r="AB1345" s="7"/>
      <c r="AC1345" s="7"/>
      <c r="AD1345" s="7"/>
      <c r="AF1345" s="7"/>
      <c r="AH1345" s="7"/>
      <c r="AJ1345" s="7"/>
      <c r="AK1345" s="7"/>
      <c r="AL1345" s="7"/>
      <c r="AN1345" s="7"/>
      <c r="AO1345" s="7"/>
      <c r="AP1345" s="7"/>
      <c r="AR1345" s="7"/>
      <c r="AT1345" s="7"/>
      <c r="AV1345" s="7"/>
      <c r="AX1345" s="7"/>
      <c r="AZ1345" s="7"/>
      <c r="BB1345" s="7"/>
      <c r="BD1345" s="7"/>
      <c r="BF1345" s="7"/>
      <c r="BH1345" s="7"/>
      <c r="BI1345" s="7"/>
      <c r="BJ1345" s="7"/>
      <c r="BL1345" s="7"/>
      <c r="BN1345" s="7"/>
      <c r="BO1345" s="7"/>
      <c r="BP1345" s="7"/>
      <c r="BQ1345" s="7"/>
      <c r="BR1345" s="7"/>
    </row>
    <row r="1346" spans="1:70" customFormat="1">
      <c r="A1346" s="7"/>
      <c r="B1346" s="230"/>
      <c r="C1346" s="7"/>
      <c r="D1346" s="7"/>
      <c r="E1346" s="7"/>
      <c r="F1346" s="7"/>
      <c r="G1346" s="7"/>
      <c r="H1346" s="7"/>
      <c r="I1346" s="7"/>
      <c r="J1346" s="7"/>
      <c r="K1346" s="7"/>
      <c r="L1346" s="8"/>
      <c r="M1346" s="7"/>
      <c r="N1346" s="60"/>
      <c r="Z1346" s="7"/>
      <c r="AB1346" s="7"/>
      <c r="AC1346" s="7"/>
      <c r="AD1346" s="7"/>
      <c r="AF1346" s="7"/>
      <c r="AH1346" s="7"/>
      <c r="AJ1346" s="7"/>
      <c r="AK1346" s="7"/>
      <c r="AL1346" s="7"/>
      <c r="AN1346" s="7"/>
      <c r="AO1346" s="7"/>
      <c r="AP1346" s="7"/>
      <c r="AR1346" s="7"/>
      <c r="AT1346" s="7"/>
      <c r="AV1346" s="7"/>
      <c r="AX1346" s="7"/>
      <c r="AZ1346" s="7"/>
      <c r="BB1346" s="7"/>
      <c r="BD1346" s="7"/>
      <c r="BF1346" s="7"/>
      <c r="BH1346" s="7"/>
      <c r="BI1346" s="7"/>
      <c r="BJ1346" s="7"/>
      <c r="BL1346" s="7"/>
      <c r="BN1346" s="7"/>
      <c r="BO1346" s="7"/>
      <c r="BP1346" s="7"/>
      <c r="BQ1346" s="7"/>
      <c r="BR1346" s="7"/>
    </row>
    <row r="1347" spans="1:70" customFormat="1">
      <c r="A1347" s="7"/>
      <c r="B1347" s="230"/>
      <c r="C1347" s="7"/>
      <c r="D1347" s="7"/>
      <c r="E1347" s="7"/>
      <c r="F1347" s="7"/>
      <c r="G1347" s="7"/>
      <c r="H1347" s="7"/>
      <c r="I1347" s="7"/>
      <c r="J1347" s="7"/>
      <c r="K1347" s="7"/>
      <c r="L1347" s="8"/>
      <c r="M1347" s="7"/>
      <c r="N1347" s="60"/>
      <c r="Z1347" s="7"/>
      <c r="AB1347" s="7"/>
      <c r="AC1347" s="7"/>
      <c r="AD1347" s="7"/>
      <c r="AF1347" s="7"/>
      <c r="AH1347" s="7"/>
      <c r="AJ1347" s="7"/>
      <c r="AK1347" s="7"/>
      <c r="AL1347" s="7"/>
      <c r="AN1347" s="7"/>
      <c r="AO1347" s="7"/>
      <c r="AP1347" s="7"/>
      <c r="AR1347" s="7"/>
      <c r="AT1347" s="7"/>
      <c r="AV1347" s="7"/>
      <c r="AX1347" s="7"/>
      <c r="AZ1347" s="7"/>
      <c r="BB1347" s="7"/>
      <c r="BD1347" s="7"/>
      <c r="BF1347" s="7"/>
      <c r="BH1347" s="7"/>
      <c r="BI1347" s="7"/>
      <c r="BJ1347" s="7"/>
      <c r="BL1347" s="7"/>
      <c r="BN1347" s="7"/>
      <c r="BO1347" s="7"/>
      <c r="BP1347" s="7"/>
      <c r="BQ1347" s="7"/>
      <c r="BR1347" s="7"/>
    </row>
    <row r="1348" spans="1:70" customFormat="1">
      <c r="A1348" s="7"/>
      <c r="B1348" s="230"/>
      <c r="C1348" s="7"/>
      <c r="D1348" s="7"/>
      <c r="E1348" s="7"/>
      <c r="F1348" s="7"/>
      <c r="G1348" s="7"/>
      <c r="H1348" s="7"/>
      <c r="I1348" s="7"/>
      <c r="J1348" s="7"/>
      <c r="K1348" s="7"/>
      <c r="L1348" s="8"/>
      <c r="M1348" s="7"/>
      <c r="N1348" s="60"/>
      <c r="Z1348" s="7"/>
      <c r="AB1348" s="7"/>
      <c r="AC1348" s="7"/>
      <c r="AD1348" s="7"/>
      <c r="AF1348" s="7"/>
      <c r="AH1348" s="7"/>
      <c r="AJ1348" s="7"/>
      <c r="AK1348" s="7"/>
      <c r="AL1348" s="7"/>
      <c r="AN1348" s="7"/>
      <c r="AO1348" s="7"/>
      <c r="AP1348" s="7"/>
      <c r="AR1348" s="7"/>
      <c r="AT1348" s="7"/>
      <c r="AV1348" s="7"/>
      <c r="AX1348" s="7"/>
      <c r="AZ1348" s="7"/>
      <c r="BB1348" s="7"/>
      <c r="BD1348" s="7"/>
      <c r="BF1348" s="7"/>
      <c r="BH1348" s="7"/>
      <c r="BI1348" s="7"/>
      <c r="BJ1348" s="7"/>
      <c r="BL1348" s="7"/>
      <c r="BN1348" s="7"/>
      <c r="BO1348" s="7"/>
      <c r="BP1348" s="7"/>
      <c r="BQ1348" s="7"/>
      <c r="BR1348" s="7"/>
    </row>
    <row r="1349" spans="1:70" customFormat="1">
      <c r="A1349" s="7"/>
      <c r="B1349" s="230"/>
      <c r="C1349" s="7"/>
      <c r="D1349" s="7"/>
      <c r="E1349" s="7"/>
      <c r="F1349" s="7"/>
      <c r="G1349" s="7"/>
      <c r="H1349" s="7"/>
      <c r="I1349" s="7"/>
      <c r="J1349" s="7"/>
      <c r="K1349" s="7"/>
      <c r="L1349" s="8"/>
      <c r="M1349" s="7"/>
      <c r="N1349" s="60"/>
      <c r="Z1349" s="7"/>
      <c r="AB1349" s="7"/>
      <c r="AC1349" s="7"/>
      <c r="AD1349" s="7"/>
      <c r="AF1349" s="7"/>
      <c r="AH1349" s="7"/>
      <c r="AJ1349" s="7"/>
      <c r="AK1349" s="7"/>
      <c r="AL1349" s="7"/>
      <c r="AN1349" s="7"/>
      <c r="AO1349" s="7"/>
      <c r="AP1349" s="7"/>
      <c r="AR1349" s="7"/>
      <c r="AT1349" s="7"/>
      <c r="AV1349" s="7"/>
      <c r="AX1349" s="7"/>
      <c r="AZ1349" s="7"/>
      <c r="BB1349" s="7"/>
      <c r="BD1349" s="7"/>
      <c r="BF1349" s="7"/>
      <c r="BH1349" s="7"/>
      <c r="BI1349" s="7"/>
      <c r="BJ1349" s="7"/>
      <c r="BL1349" s="7"/>
      <c r="BN1349" s="7"/>
      <c r="BO1349" s="7"/>
      <c r="BP1349" s="7"/>
      <c r="BQ1349" s="7"/>
      <c r="BR1349" s="7"/>
    </row>
    <row r="1350" spans="1:70" customFormat="1">
      <c r="A1350" s="7"/>
      <c r="B1350" s="230"/>
      <c r="C1350" s="7"/>
      <c r="D1350" s="7"/>
      <c r="E1350" s="7"/>
      <c r="F1350" s="7"/>
      <c r="G1350" s="7"/>
      <c r="H1350" s="7"/>
      <c r="I1350" s="7"/>
      <c r="J1350" s="7"/>
      <c r="K1350" s="7"/>
      <c r="L1350" s="8"/>
      <c r="M1350" s="7"/>
      <c r="N1350" s="60"/>
      <c r="Z1350" s="7"/>
      <c r="AB1350" s="7"/>
      <c r="AC1350" s="7"/>
      <c r="AD1350" s="7"/>
      <c r="AF1350" s="7"/>
      <c r="AH1350" s="7"/>
      <c r="AJ1350" s="7"/>
      <c r="AK1350" s="7"/>
      <c r="AL1350" s="7"/>
      <c r="AN1350" s="7"/>
      <c r="AO1350" s="7"/>
      <c r="AP1350" s="7"/>
      <c r="AR1350" s="7"/>
      <c r="AT1350" s="7"/>
      <c r="AV1350" s="7"/>
      <c r="AX1350" s="7"/>
      <c r="AZ1350" s="7"/>
      <c r="BB1350" s="7"/>
      <c r="BD1350" s="7"/>
      <c r="BF1350" s="7"/>
      <c r="BH1350" s="7"/>
      <c r="BI1350" s="7"/>
      <c r="BJ1350" s="7"/>
      <c r="BL1350" s="7"/>
      <c r="BN1350" s="7"/>
      <c r="BO1350" s="7"/>
      <c r="BP1350" s="7"/>
      <c r="BQ1350" s="7"/>
      <c r="BR1350" s="7"/>
    </row>
    <row r="1351" spans="1:70" customFormat="1">
      <c r="A1351" s="7"/>
      <c r="B1351" s="230"/>
      <c r="C1351" s="7"/>
      <c r="D1351" s="7"/>
      <c r="E1351" s="7"/>
      <c r="F1351" s="7"/>
      <c r="G1351" s="7"/>
      <c r="H1351" s="7"/>
      <c r="I1351" s="7"/>
      <c r="J1351" s="7"/>
      <c r="K1351" s="7"/>
      <c r="L1351" s="8"/>
      <c r="M1351" s="7"/>
      <c r="N1351" s="60"/>
      <c r="Z1351" s="7"/>
      <c r="AB1351" s="7"/>
      <c r="AC1351" s="7"/>
      <c r="AD1351" s="7"/>
      <c r="AF1351" s="7"/>
      <c r="AH1351" s="7"/>
      <c r="AJ1351" s="7"/>
      <c r="AK1351" s="7"/>
      <c r="AL1351" s="7"/>
      <c r="AN1351" s="7"/>
      <c r="AO1351" s="7"/>
      <c r="AP1351" s="7"/>
      <c r="AR1351" s="7"/>
      <c r="AT1351" s="7"/>
      <c r="AV1351" s="7"/>
      <c r="AX1351" s="7"/>
      <c r="AZ1351" s="7"/>
      <c r="BB1351" s="7"/>
      <c r="BD1351" s="7"/>
      <c r="BF1351" s="7"/>
      <c r="BH1351" s="7"/>
      <c r="BI1351" s="7"/>
      <c r="BJ1351" s="7"/>
      <c r="BL1351" s="7"/>
      <c r="BN1351" s="7"/>
      <c r="BO1351" s="7"/>
      <c r="BP1351" s="7"/>
      <c r="BQ1351" s="7"/>
      <c r="BR1351" s="7"/>
    </row>
    <row r="1352" spans="1:70" customFormat="1">
      <c r="A1352" s="7"/>
      <c r="B1352" s="230"/>
      <c r="C1352" s="7"/>
      <c r="D1352" s="7"/>
      <c r="E1352" s="7"/>
      <c r="F1352" s="7"/>
      <c r="G1352" s="7"/>
      <c r="H1352" s="7"/>
      <c r="I1352" s="7"/>
      <c r="J1352" s="7"/>
      <c r="K1352" s="7"/>
      <c r="L1352" s="8"/>
      <c r="M1352" s="7"/>
      <c r="N1352" s="60"/>
      <c r="Z1352" s="7"/>
      <c r="AB1352" s="7"/>
      <c r="AC1352" s="7"/>
      <c r="AD1352" s="7"/>
      <c r="AF1352" s="7"/>
      <c r="AH1352" s="7"/>
      <c r="AJ1352" s="7"/>
      <c r="AK1352" s="7"/>
      <c r="AL1352" s="7"/>
      <c r="AN1352" s="7"/>
      <c r="AO1352" s="7"/>
      <c r="AP1352" s="7"/>
      <c r="AR1352" s="7"/>
      <c r="AT1352" s="7"/>
      <c r="AV1352" s="7"/>
      <c r="AX1352" s="7"/>
      <c r="AZ1352" s="7"/>
      <c r="BB1352" s="7"/>
      <c r="BD1352" s="7"/>
      <c r="BF1352" s="7"/>
      <c r="BH1352" s="7"/>
      <c r="BI1352" s="7"/>
      <c r="BJ1352" s="7"/>
      <c r="BL1352" s="7"/>
      <c r="BN1352" s="7"/>
      <c r="BO1352" s="7"/>
      <c r="BP1352" s="7"/>
      <c r="BQ1352" s="7"/>
      <c r="BR1352" s="7"/>
    </row>
    <row r="1353" spans="1:70" customFormat="1">
      <c r="A1353" s="7"/>
      <c r="B1353" s="230"/>
      <c r="C1353" s="7"/>
      <c r="D1353" s="7"/>
      <c r="E1353" s="7"/>
      <c r="F1353" s="7"/>
      <c r="G1353" s="7"/>
      <c r="H1353" s="7"/>
      <c r="I1353" s="7"/>
      <c r="J1353" s="7"/>
      <c r="K1353" s="7"/>
      <c r="L1353" s="8"/>
      <c r="M1353" s="7"/>
      <c r="N1353" s="60"/>
      <c r="Z1353" s="7"/>
      <c r="AB1353" s="7"/>
      <c r="AC1353" s="7"/>
      <c r="AD1353" s="7"/>
      <c r="AF1353" s="7"/>
      <c r="AH1353" s="7"/>
      <c r="AJ1353" s="7"/>
      <c r="AK1353" s="7"/>
      <c r="AL1353" s="7"/>
      <c r="AN1353" s="7"/>
      <c r="AO1353" s="7"/>
      <c r="AP1353" s="7"/>
      <c r="AR1353" s="7"/>
      <c r="AT1353" s="7"/>
      <c r="AV1353" s="7"/>
      <c r="AX1353" s="7"/>
      <c r="AZ1353" s="7"/>
      <c r="BB1353" s="7"/>
      <c r="BD1353" s="7"/>
      <c r="BF1353" s="7"/>
      <c r="BH1353" s="7"/>
      <c r="BI1353" s="7"/>
      <c r="BJ1353" s="7"/>
      <c r="BL1353" s="7"/>
      <c r="BN1353" s="7"/>
      <c r="BO1353" s="7"/>
      <c r="BP1353" s="7"/>
      <c r="BQ1353" s="7"/>
      <c r="BR1353" s="7"/>
    </row>
    <row r="1354" spans="1:70" customFormat="1">
      <c r="A1354" s="7"/>
      <c r="B1354" s="230"/>
      <c r="C1354" s="7"/>
      <c r="D1354" s="7"/>
      <c r="E1354" s="7"/>
      <c r="F1354" s="7"/>
      <c r="G1354" s="7"/>
      <c r="H1354" s="7"/>
      <c r="I1354" s="7"/>
      <c r="J1354" s="7"/>
      <c r="K1354" s="7"/>
      <c r="L1354" s="8"/>
      <c r="M1354" s="7"/>
      <c r="N1354" s="60"/>
      <c r="Z1354" s="7"/>
      <c r="AB1354" s="7"/>
      <c r="AC1354" s="7"/>
      <c r="AD1354" s="7"/>
      <c r="AF1354" s="7"/>
      <c r="AH1354" s="7"/>
      <c r="AJ1354" s="7"/>
      <c r="AK1354" s="7"/>
      <c r="AL1354" s="7"/>
      <c r="AN1354" s="7"/>
      <c r="AO1354" s="7"/>
      <c r="AP1354" s="7"/>
      <c r="AR1354" s="7"/>
      <c r="AT1354" s="7"/>
      <c r="AV1354" s="7"/>
      <c r="AX1354" s="7"/>
      <c r="AZ1354" s="7"/>
      <c r="BB1354" s="7"/>
      <c r="BD1354" s="7"/>
      <c r="BF1354" s="7"/>
      <c r="BH1354" s="7"/>
      <c r="BI1354" s="7"/>
      <c r="BJ1354" s="7"/>
      <c r="BL1354" s="7"/>
      <c r="BN1354" s="7"/>
      <c r="BO1354" s="7"/>
      <c r="BP1354" s="7"/>
      <c r="BQ1354" s="7"/>
      <c r="BR1354" s="7"/>
    </row>
    <row r="1355" spans="1:70" customFormat="1">
      <c r="A1355" s="7"/>
      <c r="B1355" s="230"/>
      <c r="C1355" s="7"/>
      <c r="D1355" s="7"/>
      <c r="E1355" s="7"/>
      <c r="F1355" s="7"/>
      <c r="G1355" s="7"/>
      <c r="H1355" s="7"/>
      <c r="I1355" s="7"/>
      <c r="J1355" s="7"/>
      <c r="K1355" s="7"/>
      <c r="L1355" s="8"/>
      <c r="M1355" s="7"/>
      <c r="N1355" s="60"/>
      <c r="Z1355" s="7"/>
      <c r="AB1355" s="7"/>
      <c r="AC1355" s="7"/>
      <c r="AD1355" s="7"/>
      <c r="AF1355" s="7"/>
      <c r="AH1355" s="7"/>
      <c r="AJ1355" s="7"/>
      <c r="AK1355" s="7"/>
      <c r="AL1355" s="7"/>
      <c r="AN1355" s="7"/>
      <c r="AO1355" s="7"/>
      <c r="AP1355" s="7"/>
      <c r="AR1355" s="7"/>
      <c r="AT1355" s="7"/>
      <c r="AV1355" s="7"/>
      <c r="AX1355" s="7"/>
      <c r="AZ1355" s="7"/>
      <c r="BB1355" s="7"/>
      <c r="BD1355" s="7"/>
      <c r="BF1355" s="7"/>
      <c r="BH1355" s="7"/>
      <c r="BI1355" s="7"/>
      <c r="BJ1355" s="7"/>
      <c r="BL1355" s="7"/>
      <c r="BN1355" s="7"/>
      <c r="BO1355" s="7"/>
      <c r="BP1355" s="7"/>
      <c r="BQ1355" s="7"/>
      <c r="BR1355" s="7"/>
    </row>
    <row r="1356" spans="1:70" customFormat="1">
      <c r="A1356" s="7"/>
      <c r="B1356" s="230"/>
      <c r="C1356" s="7"/>
      <c r="D1356" s="7"/>
      <c r="E1356" s="7"/>
      <c r="F1356" s="7"/>
      <c r="G1356" s="7"/>
      <c r="H1356" s="7"/>
      <c r="I1356" s="7"/>
      <c r="J1356" s="7"/>
      <c r="K1356" s="7"/>
      <c r="L1356" s="8"/>
      <c r="M1356" s="7"/>
      <c r="N1356" s="60"/>
      <c r="Z1356" s="7"/>
      <c r="AB1356" s="7"/>
      <c r="AC1356" s="7"/>
      <c r="AD1356" s="7"/>
      <c r="AF1356" s="7"/>
      <c r="AH1356" s="7"/>
      <c r="AJ1356" s="7"/>
      <c r="AK1356" s="7"/>
      <c r="AL1356" s="7"/>
      <c r="AN1356" s="7"/>
      <c r="AO1356" s="7"/>
      <c r="AP1356" s="7"/>
      <c r="AR1356" s="7"/>
      <c r="AT1356" s="7"/>
      <c r="AV1356" s="7"/>
      <c r="AX1356" s="7"/>
      <c r="AZ1356" s="7"/>
      <c r="BB1356" s="7"/>
      <c r="BD1356" s="7"/>
      <c r="BF1356" s="7"/>
      <c r="BH1356" s="7"/>
      <c r="BI1356" s="7"/>
      <c r="BJ1356" s="7"/>
      <c r="BL1356" s="7"/>
      <c r="BN1356" s="7"/>
      <c r="BO1356" s="7"/>
      <c r="BP1356" s="7"/>
      <c r="BQ1356" s="7"/>
      <c r="BR1356" s="7"/>
    </row>
    <row r="1357" spans="1:70" customFormat="1">
      <c r="A1357" s="7"/>
      <c r="B1357" s="230"/>
      <c r="C1357" s="7"/>
      <c r="D1357" s="7"/>
      <c r="E1357" s="7"/>
      <c r="F1357" s="7"/>
      <c r="G1357" s="7"/>
      <c r="H1357" s="7"/>
      <c r="I1357" s="7"/>
      <c r="J1357" s="7"/>
      <c r="K1357" s="7"/>
      <c r="L1357" s="8"/>
      <c r="M1357" s="7"/>
      <c r="N1357" s="60"/>
      <c r="Z1357" s="7"/>
      <c r="AB1357" s="7"/>
      <c r="AC1357" s="7"/>
      <c r="AD1357" s="7"/>
      <c r="AF1357" s="7"/>
      <c r="AH1357" s="7"/>
      <c r="AJ1357" s="7"/>
      <c r="AK1357" s="7"/>
      <c r="AL1357" s="7"/>
      <c r="AN1357" s="7"/>
      <c r="AO1357" s="7"/>
      <c r="AP1357" s="7"/>
      <c r="AR1357" s="7"/>
      <c r="AT1357" s="7"/>
      <c r="AV1357" s="7"/>
      <c r="AX1357" s="7"/>
      <c r="AZ1357" s="7"/>
      <c r="BB1357" s="7"/>
      <c r="BD1357" s="7"/>
      <c r="BF1357" s="7"/>
      <c r="BH1357" s="7"/>
      <c r="BI1357" s="7"/>
      <c r="BJ1357" s="7"/>
      <c r="BL1357" s="7"/>
      <c r="BN1357" s="7"/>
      <c r="BO1357" s="7"/>
      <c r="BP1357" s="7"/>
      <c r="BQ1357" s="7"/>
      <c r="BR1357" s="7"/>
    </row>
    <row r="1358" spans="1:70" customFormat="1">
      <c r="A1358" s="7"/>
      <c r="B1358" s="230"/>
      <c r="C1358" s="7"/>
      <c r="D1358" s="7"/>
      <c r="E1358" s="7"/>
      <c r="F1358" s="7"/>
      <c r="G1358" s="7"/>
      <c r="H1358" s="7"/>
      <c r="I1358" s="7"/>
      <c r="J1358" s="7"/>
      <c r="K1358" s="7"/>
      <c r="L1358" s="8"/>
      <c r="M1358" s="7"/>
      <c r="N1358" s="60"/>
      <c r="Z1358" s="7"/>
      <c r="AB1358" s="7"/>
      <c r="AC1358" s="7"/>
      <c r="AD1358" s="7"/>
      <c r="AF1358" s="7"/>
      <c r="AH1358" s="7"/>
      <c r="AJ1358" s="7"/>
      <c r="AK1358" s="7"/>
      <c r="AL1358" s="7"/>
      <c r="AN1358" s="7"/>
      <c r="AO1358" s="7"/>
      <c r="AP1358" s="7"/>
      <c r="AR1358" s="7"/>
      <c r="AT1358" s="7"/>
      <c r="AV1358" s="7"/>
      <c r="AX1358" s="7"/>
      <c r="AZ1358" s="7"/>
      <c r="BB1358" s="7"/>
      <c r="BD1358" s="7"/>
      <c r="BF1358" s="7"/>
      <c r="BH1358" s="7"/>
      <c r="BI1358" s="7"/>
      <c r="BJ1358" s="7"/>
      <c r="BL1358" s="7"/>
      <c r="BN1358" s="7"/>
      <c r="BO1358" s="7"/>
      <c r="BP1358" s="7"/>
      <c r="BQ1358" s="7"/>
      <c r="BR1358" s="7"/>
    </row>
    <row r="1359" spans="1:70" customFormat="1">
      <c r="A1359" s="7"/>
      <c r="B1359" s="230"/>
      <c r="C1359" s="7"/>
      <c r="D1359" s="7"/>
      <c r="E1359" s="7"/>
      <c r="F1359" s="7"/>
      <c r="G1359" s="7"/>
      <c r="H1359" s="7"/>
      <c r="I1359" s="7"/>
      <c r="J1359" s="7"/>
      <c r="K1359" s="7"/>
      <c r="L1359" s="8"/>
      <c r="M1359" s="7"/>
      <c r="N1359" s="60"/>
      <c r="Z1359" s="7"/>
      <c r="AB1359" s="7"/>
      <c r="AC1359" s="7"/>
      <c r="AD1359" s="7"/>
      <c r="AF1359" s="7"/>
      <c r="AH1359" s="7"/>
      <c r="AJ1359" s="7"/>
      <c r="AK1359" s="7"/>
      <c r="AL1359" s="7"/>
      <c r="AN1359" s="7"/>
      <c r="AO1359" s="7"/>
      <c r="AP1359" s="7"/>
      <c r="AR1359" s="7"/>
      <c r="AT1359" s="7"/>
      <c r="AV1359" s="7"/>
      <c r="AX1359" s="7"/>
      <c r="AZ1359" s="7"/>
      <c r="BB1359" s="7"/>
      <c r="BD1359" s="7"/>
      <c r="BF1359" s="7"/>
      <c r="BH1359" s="7"/>
      <c r="BI1359" s="7"/>
      <c r="BJ1359" s="7"/>
      <c r="BL1359" s="7"/>
      <c r="BN1359" s="7"/>
      <c r="BO1359" s="7"/>
      <c r="BP1359" s="7"/>
      <c r="BQ1359" s="7"/>
      <c r="BR1359" s="7"/>
    </row>
    <row r="1360" spans="1:70" customFormat="1">
      <c r="A1360" s="7"/>
      <c r="B1360" s="230"/>
      <c r="C1360" s="7"/>
      <c r="D1360" s="7"/>
      <c r="E1360" s="7"/>
      <c r="F1360" s="7"/>
      <c r="G1360" s="7"/>
      <c r="H1360" s="7"/>
      <c r="I1360" s="7"/>
      <c r="J1360" s="7"/>
      <c r="K1360" s="7"/>
      <c r="L1360" s="8"/>
      <c r="M1360" s="7"/>
      <c r="N1360" s="60"/>
      <c r="Z1360" s="7"/>
      <c r="AB1360" s="7"/>
      <c r="AC1360" s="7"/>
      <c r="AD1360" s="7"/>
      <c r="AF1360" s="7"/>
      <c r="AH1360" s="7"/>
      <c r="AJ1360" s="7"/>
      <c r="AK1360" s="7"/>
      <c r="AL1360" s="7"/>
      <c r="AN1360" s="7"/>
      <c r="AO1360" s="7"/>
      <c r="AP1360" s="7"/>
      <c r="AR1360" s="7"/>
      <c r="AT1360" s="7"/>
      <c r="AV1360" s="7"/>
      <c r="AX1360" s="7"/>
      <c r="AZ1360" s="7"/>
      <c r="BB1360" s="7"/>
      <c r="BD1360" s="7"/>
      <c r="BF1360" s="7"/>
      <c r="BH1360" s="7"/>
      <c r="BI1360" s="7"/>
      <c r="BJ1360" s="7"/>
      <c r="BL1360" s="7"/>
      <c r="BN1360" s="7"/>
      <c r="BO1360" s="7"/>
      <c r="BP1360" s="7"/>
      <c r="BQ1360" s="7"/>
      <c r="BR1360" s="7"/>
    </row>
    <row r="1361" spans="1:70" customFormat="1">
      <c r="A1361" s="7"/>
      <c r="B1361" s="230"/>
      <c r="C1361" s="7"/>
      <c r="D1361" s="7"/>
      <c r="E1361" s="7"/>
      <c r="F1361" s="7"/>
      <c r="G1361" s="7"/>
      <c r="H1361" s="7"/>
      <c r="I1361" s="7"/>
      <c r="J1361" s="7"/>
      <c r="K1361" s="7"/>
      <c r="L1361" s="8"/>
      <c r="M1361" s="7"/>
      <c r="N1361" s="60"/>
      <c r="Z1361" s="7"/>
      <c r="AB1361" s="7"/>
      <c r="AC1361" s="7"/>
      <c r="AD1361" s="7"/>
      <c r="AF1361" s="7"/>
      <c r="AH1361" s="7"/>
      <c r="AJ1361" s="7"/>
      <c r="AK1361" s="7"/>
      <c r="AL1361" s="7"/>
      <c r="AN1361" s="7"/>
      <c r="AO1361" s="7"/>
      <c r="AP1361" s="7"/>
      <c r="AR1361" s="7"/>
      <c r="AT1361" s="7"/>
      <c r="AV1361" s="7"/>
      <c r="AX1361" s="7"/>
      <c r="AZ1361" s="7"/>
      <c r="BB1361" s="7"/>
      <c r="BD1361" s="7"/>
      <c r="BF1361" s="7"/>
      <c r="BH1361" s="7"/>
      <c r="BI1361" s="7"/>
      <c r="BJ1361" s="7"/>
      <c r="BL1361" s="7"/>
      <c r="BN1361" s="7"/>
      <c r="BO1361" s="7"/>
      <c r="BP1361" s="7"/>
      <c r="BQ1361" s="7"/>
      <c r="BR1361" s="7"/>
    </row>
    <row r="1362" spans="1:70" customFormat="1">
      <c r="A1362" s="7"/>
      <c r="B1362" s="230"/>
      <c r="C1362" s="7"/>
      <c r="D1362" s="7"/>
      <c r="E1362" s="7"/>
      <c r="F1362" s="7"/>
      <c r="G1362" s="7"/>
      <c r="H1362" s="7"/>
      <c r="I1362" s="7"/>
      <c r="J1362" s="7"/>
      <c r="K1362" s="7"/>
      <c r="L1362" s="8"/>
      <c r="M1362" s="7"/>
      <c r="N1362" s="60"/>
      <c r="Z1362" s="7"/>
      <c r="AB1362" s="7"/>
      <c r="AC1362" s="7"/>
      <c r="AD1362" s="7"/>
      <c r="AF1362" s="7"/>
      <c r="AH1362" s="7"/>
      <c r="AJ1362" s="7"/>
      <c r="AK1362" s="7"/>
      <c r="AL1362" s="7"/>
      <c r="AN1362" s="7"/>
      <c r="AO1362" s="7"/>
      <c r="AP1362" s="7"/>
      <c r="AR1362" s="7"/>
      <c r="AT1362" s="7"/>
      <c r="AV1362" s="7"/>
      <c r="AX1362" s="7"/>
      <c r="AZ1362" s="7"/>
      <c r="BB1362" s="7"/>
      <c r="BD1362" s="7"/>
      <c r="BF1362" s="7"/>
      <c r="BH1362" s="7"/>
      <c r="BI1362" s="7"/>
      <c r="BJ1362" s="7"/>
      <c r="BL1362" s="7"/>
      <c r="BN1362" s="7"/>
      <c r="BO1362" s="7"/>
      <c r="BP1362" s="7"/>
      <c r="BQ1362" s="7"/>
      <c r="BR1362" s="7"/>
    </row>
    <row r="1363" spans="1:70" customFormat="1">
      <c r="A1363" s="7"/>
      <c r="B1363" s="230"/>
      <c r="C1363" s="7"/>
      <c r="D1363" s="7"/>
      <c r="E1363" s="7"/>
      <c r="F1363" s="7"/>
      <c r="G1363" s="7"/>
      <c r="H1363" s="7"/>
      <c r="I1363" s="7"/>
      <c r="J1363" s="7"/>
      <c r="K1363" s="7"/>
      <c r="L1363" s="8"/>
      <c r="M1363" s="7"/>
      <c r="N1363" s="60"/>
      <c r="Z1363" s="7"/>
      <c r="AB1363" s="7"/>
      <c r="AC1363" s="7"/>
      <c r="AD1363" s="7"/>
      <c r="AF1363" s="7"/>
      <c r="AH1363" s="7"/>
      <c r="AJ1363" s="7"/>
      <c r="AK1363" s="7"/>
      <c r="AL1363" s="7"/>
      <c r="AN1363" s="7"/>
      <c r="AO1363" s="7"/>
      <c r="AP1363" s="7"/>
      <c r="AR1363" s="7"/>
      <c r="AT1363" s="7"/>
      <c r="AV1363" s="7"/>
      <c r="AX1363" s="7"/>
      <c r="AZ1363" s="7"/>
      <c r="BB1363" s="7"/>
      <c r="BD1363" s="7"/>
      <c r="BF1363" s="7"/>
      <c r="BH1363" s="7"/>
      <c r="BI1363" s="7"/>
      <c r="BJ1363" s="7"/>
      <c r="BL1363" s="7"/>
      <c r="BN1363" s="7"/>
      <c r="BO1363" s="7"/>
      <c r="BP1363" s="7"/>
      <c r="BQ1363" s="7"/>
      <c r="BR1363" s="7"/>
    </row>
    <row r="1364" spans="1:70" customFormat="1">
      <c r="A1364" s="7"/>
      <c r="B1364" s="230"/>
      <c r="C1364" s="7"/>
      <c r="D1364" s="7"/>
      <c r="E1364" s="7"/>
      <c r="F1364" s="7"/>
      <c r="G1364" s="7"/>
      <c r="H1364" s="7"/>
      <c r="I1364" s="7"/>
      <c r="J1364" s="7"/>
      <c r="K1364" s="7"/>
      <c r="L1364" s="8"/>
      <c r="M1364" s="7"/>
      <c r="N1364" s="60"/>
      <c r="Z1364" s="7"/>
      <c r="AB1364" s="7"/>
      <c r="AC1364" s="7"/>
      <c r="AD1364" s="7"/>
      <c r="AF1364" s="7"/>
      <c r="AH1364" s="7"/>
      <c r="AJ1364" s="7"/>
      <c r="AK1364" s="7"/>
      <c r="AL1364" s="7"/>
      <c r="AN1364" s="7"/>
      <c r="AO1364" s="7"/>
      <c r="AP1364" s="7"/>
      <c r="AR1364" s="7"/>
      <c r="AT1364" s="7"/>
      <c r="AV1364" s="7"/>
      <c r="AX1364" s="7"/>
      <c r="AZ1364" s="7"/>
      <c r="BB1364" s="7"/>
      <c r="BD1364" s="7"/>
      <c r="BF1364" s="7"/>
      <c r="BH1364" s="7"/>
      <c r="BI1364" s="7"/>
      <c r="BJ1364" s="7"/>
      <c r="BL1364" s="7"/>
      <c r="BN1364" s="7"/>
      <c r="BO1364" s="7"/>
      <c r="BP1364" s="7"/>
      <c r="BQ1364" s="7"/>
      <c r="BR1364" s="7"/>
    </row>
    <row r="1365" spans="1:70" customFormat="1">
      <c r="A1365" s="7"/>
      <c r="B1365" s="230"/>
      <c r="C1365" s="7"/>
      <c r="D1365" s="7"/>
      <c r="E1365" s="7"/>
      <c r="F1365" s="7"/>
      <c r="G1365" s="7"/>
      <c r="H1365" s="7"/>
      <c r="I1365" s="7"/>
      <c r="J1365" s="7"/>
      <c r="K1365" s="7"/>
      <c r="L1365" s="8"/>
      <c r="M1365" s="7"/>
      <c r="N1365" s="60"/>
      <c r="Z1365" s="7"/>
      <c r="AB1365" s="7"/>
      <c r="AC1365" s="7"/>
      <c r="AD1365" s="7"/>
      <c r="AF1365" s="7"/>
      <c r="AH1365" s="7"/>
      <c r="AJ1365" s="7"/>
      <c r="AK1365" s="7"/>
      <c r="AL1365" s="7"/>
      <c r="AN1365" s="7"/>
      <c r="AO1365" s="7"/>
      <c r="AP1365" s="7"/>
      <c r="AR1365" s="7"/>
      <c r="AT1365" s="7"/>
      <c r="AV1365" s="7"/>
      <c r="AX1365" s="7"/>
      <c r="AZ1365" s="7"/>
      <c r="BB1365" s="7"/>
      <c r="BD1365" s="7"/>
      <c r="BF1365" s="7"/>
      <c r="BH1365" s="7"/>
      <c r="BI1365" s="7"/>
      <c r="BJ1365" s="7"/>
      <c r="BL1365" s="7"/>
      <c r="BN1365" s="7"/>
      <c r="BO1365" s="7"/>
      <c r="BP1365" s="7"/>
      <c r="BQ1365" s="7"/>
      <c r="BR1365" s="7"/>
    </row>
    <row r="1366" spans="1:70" customFormat="1">
      <c r="A1366" s="7"/>
      <c r="B1366" s="230"/>
      <c r="C1366" s="7"/>
      <c r="D1366" s="7"/>
      <c r="E1366" s="7"/>
      <c r="F1366" s="7"/>
      <c r="G1366" s="7"/>
      <c r="H1366" s="7"/>
      <c r="I1366" s="7"/>
      <c r="J1366" s="7"/>
      <c r="K1366" s="7"/>
      <c r="L1366" s="8"/>
      <c r="M1366" s="7"/>
      <c r="N1366" s="60"/>
      <c r="Z1366" s="7"/>
      <c r="AB1366" s="7"/>
      <c r="AC1366" s="7"/>
      <c r="AD1366" s="7"/>
      <c r="AF1366" s="7"/>
      <c r="AH1366" s="7"/>
      <c r="AJ1366" s="7"/>
      <c r="AK1366" s="7"/>
      <c r="AL1366" s="7"/>
      <c r="AN1366" s="7"/>
      <c r="AO1366" s="7"/>
      <c r="AP1366" s="7"/>
      <c r="AR1366" s="7"/>
      <c r="AT1366" s="7"/>
      <c r="AV1366" s="7"/>
      <c r="AX1366" s="7"/>
      <c r="AZ1366" s="7"/>
      <c r="BB1366" s="7"/>
      <c r="BD1366" s="7"/>
      <c r="BF1366" s="7"/>
      <c r="BH1366" s="7"/>
      <c r="BI1366" s="7"/>
      <c r="BJ1366" s="7"/>
      <c r="BL1366" s="7"/>
      <c r="BN1366" s="7"/>
      <c r="BO1366" s="7"/>
      <c r="BP1366" s="7"/>
      <c r="BQ1366" s="7"/>
      <c r="BR1366" s="7"/>
    </row>
    <row r="1367" spans="1:70" customFormat="1">
      <c r="A1367" s="7"/>
      <c r="B1367" s="230"/>
      <c r="C1367" s="7"/>
      <c r="D1367" s="7"/>
      <c r="E1367" s="7"/>
      <c r="F1367" s="7"/>
      <c r="G1367" s="7"/>
      <c r="H1367" s="7"/>
      <c r="I1367" s="7"/>
      <c r="J1367" s="7"/>
      <c r="K1367" s="7"/>
      <c r="L1367" s="8"/>
      <c r="M1367" s="7"/>
      <c r="N1367" s="60"/>
      <c r="Z1367" s="7"/>
      <c r="AB1367" s="7"/>
      <c r="AC1367" s="7"/>
      <c r="AD1367" s="7"/>
      <c r="AF1367" s="7"/>
      <c r="AH1367" s="7"/>
      <c r="AJ1367" s="7"/>
      <c r="AK1367" s="7"/>
      <c r="AL1367" s="7"/>
      <c r="AN1367" s="7"/>
      <c r="AO1367" s="7"/>
      <c r="AP1367" s="7"/>
      <c r="AR1367" s="7"/>
      <c r="AT1367" s="7"/>
      <c r="AV1367" s="7"/>
      <c r="AX1367" s="7"/>
      <c r="AZ1367" s="7"/>
      <c r="BB1367" s="7"/>
      <c r="BD1367" s="7"/>
      <c r="BF1367" s="7"/>
      <c r="BH1367" s="7"/>
      <c r="BI1367" s="7"/>
      <c r="BJ1367" s="7"/>
      <c r="BL1367" s="7"/>
      <c r="BN1367" s="7"/>
      <c r="BO1367" s="7"/>
      <c r="BP1367" s="7"/>
      <c r="BQ1367" s="7"/>
      <c r="BR1367" s="7"/>
    </row>
    <row r="1368" spans="1:70" customFormat="1">
      <c r="A1368" s="7"/>
      <c r="B1368" s="230"/>
      <c r="C1368" s="7"/>
      <c r="D1368" s="7"/>
      <c r="E1368" s="7"/>
      <c r="F1368" s="7"/>
      <c r="G1368" s="7"/>
      <c r="H1368" s="7"/>
      <c r="I1368" s="7"/>
      <c r="J1368" s="7"/>
      <c r="K1368" s="7"/>
      <c r="L1368" s="8"/>
      <c r="M1368" s="7"/>
      <c r="N1368" s="60"/>
      <c r="Z1368" s="7"/>
      <c r="AB1368" s="7"/>
      <c r="AC1368" s="7"/>
      <c r="AD1368" s="7"/>
      <c r="AF1368" s="7"/>
      <c r="AH1368" s="7"/>
      <c r="AJ1368" s="7"/>
      <c r="AK1368" s="7"/>
      <c r="AL1368" s="7"/>
      <c r="AN1368" s="7"/>
      <c r="AO1368" s="7"/>
      <c r="AP1368" s="7"/>
      <c r="AR1368" s="7"/>
      <c r="AT1368" s="7"/>
      <c r="AV1368" s="7"/>
      <c r="AX1368" s="7"/>
      <c r="AZ1368" s="7"/>
      <c r="BB1368" s="7"/>
      <c r="BD1368" s="7"/>
      <c r="BF1368" s="7"/>
      <c r="BH1368" s="7"/>
      <c r="BI1368" s="7"/>
      <c r="BJ1368" s="7"/>
      <c r="BL1368" s="7"/>
      <c r="BN1368" s="7"/>
      <c r="BO1368" s="7"/>
      <c r="BP1368" s="7"/>
      <c r="BQ1368" s="7"/>
      <c r="BR1368" s="7"/>
    </row>
    <row r="1369" spans="1:70" customFormat="1">
      <c r="A1369" s="7"/>
      <c r="B1369" s="230"/>
      <c r="C1369" s="7"/>
      <c r="D1369" s="7"/>
      <c r="E1369" s="7"/>
      <c r="F1369" s="7"/>
      <c r="G1369" s="7"/>
      <c r="H1369" s="7"/>
      <c r="I1369" s="7"/>
      <c r="J1369" s="7"/>
      <c r="K1369" s="7"/>
      <c r="L1369" s="8"/>
      <c r="M1369" s="7"/>
      <c r="N1369" s="60"/>
      <c r="Z1369" s="7"/>
      <c r="AB1369" s="7"/>
      <c r="AC1369" s="7"/>
      <c r="AD1369" s="7"/>
      <c r="AF1369" s="7"/>
      <c r="AH1369" s="7"/>
      <c r="AJ1369" s="7"/>
      <c r="AK1369" s="7"/>
      <c r="AL1369" s="7"/>
      <c r="AN1369" s="7"/>
      <c r="AO1369" s="7"/>
      <c r="AP1369" s="7"/>
      <c r="AR1369" s="7"/>
      <c r="AT1369" s="7"/>
      <c r="AV1369" s="7"/>
      <c r="AX1369" s="7"/>
      <c r="AZ1369" s="7"/>
      <c r="BB1369" s="7"/>
      <c r="BD1369" s="7"/>
      <c r="BF1369" s="7"/>
      <c r="BH1369" s="7"/>
      <c r="BI1369" s="7"/>
      <c r="BJ1369" s="7"/>
      <c r="BL1369" s="7"/>
      <c r="BN1369" s="7"/>
      <c r="BO1369" s="7"/>
      <c r="BP1369" s="7"/>
      <c r="BQ1369" s="7"/>
      <c r="BR1369" s="7"/>
    </row>
    <row r="1370" spans="1:70" customFormat="1">
      <c r="A1370" s="7"/>
      <c r="B1370" s="230"/>
      <c r="C1370" s="7"/>
      <c r="D1370" s="7"/>
      <c r="E1370" s="7"/>
      <c r="F1370" s="7"/>
      <c r="G1370" s="7"/>
      <c r="H1370" s="7"/>
      <c r="I1370" s="7"/>
      <c r="J1370" s="7"/>
      <c r="K1370" s="7"/>
      <c r="L1370" s="8"/>
      <c r="M1370" s="7"/>
      <c r="N1370" s="60"/>
      <c r="Z1370" s="7"/>
      <c r="AB1370" s="7"/>
      <c r="AC1370" s="7"/>
      <c r="AD1370" s="7"/>
      <c r="AF1370" s="7"/>
      <c r="AH1370" s="7"/>
      <c r="AJ1370" s="7"/>
      <c r="AK1370" s="7"/>
      <c r="AL1370" s="7"/>
      <c r="AN1370" s="7"/>
      <c r="AO1370" s="7"/>
      <c r="AP1370" s="7"/>
      <c r="AR1370" s="7"/>
      <c r="AT1370" s="7"/>
      <c r="AV1370" s="7"/>
      <c r="AX1370" s="7"/>
      <c r="AZ1370" s="7"/>
      <c r="BB1370" s="7"/>
      <c r="BD1370" s="7"/>
      <c r="BF1370" s="7"/>
      <c r="BH1370" s="7"/>
      <c r="BI1370" s="7"/>
      <c r="BJ1370" s="7"/>
      <c r="BL1370" s="7"/>
      <c r="BN1370" s="7"/>
      <c r="BO1370" s="7"/>
      <c r="BP1370" s="7"/>
      <c r="BQ1370" s="7"/>
      <c r="BR1370" s="7"/>
    </row>
    <row r="1371" spans="1:70" customFormat="1">
      <c r="A1371" s="7"/>
      <c r="B1371" s="230"/>
      <c r="C1371" s="7"/>
      <c r="D1371" s="7"/>
      <c r="E1371" s="7"/>
      <c r="F1371" s="7"/>
      <c r="G1371" s="7"/>
      <c r="H1371" s="7"/>
      <c r="I1371" s="7"/>
      <c r="J1371" s="7"/>
      <c r="K1371" s="7"/>
      <c r="L1371" s="8"/>
      <c r="M1371" s="7"/>
      <c r="N1371" s="60"/>
      <c r="Z1371" s="7"/>
      <c r="AB1371" s="7"/>
      <c r="AC1371" s="7"/>
      <c r="AD1371" s="7"/>
      <c r="AF1371" s="7"/>
      <c r="AH1371" s="7"/>
      <c r="AJ1371" s="7"/>
      <c r="AK1371" s="7"/>
      <c r="AL1371" s="7"/>
      <c r="AN1371" s="7"/>
      <c r="AO1371" s="7"/>
      <c r="AP1371" s="7"/>
      <c r="AR1371" s="7"/>
      <c r="AT1371" s="7"/>
      <c r="AV1371" s="7"/>
      <c r="AX1371" s="7"/>
      <c r="AZ1371" s="7"/>
      <c r="BB1371" s="7"/>
      <c r="BD1371" s="7"/>
      <c r="BF1371" s="7"/>
      <c r="BH1371" s="7"/>
      <c r="BI1371" s="7"/>
      <c r="BJ1371" s="7"/>
      <c r="BL1371" s="7"/>
      <c r="BN1371" s="7"/>
      <c r="BO1371" s="7"/>
      <c r="BP1371" s="7"/>
      <c r="BQ1371" s="7"/>
      <c r="BR1371" s="7"/>
    </row>
    <row r="1372" spans="1:70" customFormat="1">
      <c r="A1372" s="7"/>
      <c r="B1372" s="230"/>
      <c r="C1372" s="7"/>
      <c r="D1372" s="7"/>
      <c r="E1372" s="7"/>
      <c r="F1372" s="7"/>
      <c r="G1372" s="7"/>
      <c r="H1372" s="7"/>
      <c r="I1372" s="7"/>
      <c r="J1372" s="7"/>
      <c r="K1372" s="7"/>
      <c r="L1372" s="8"/>
      <c r="M1372" s="7"/>
      <c r="N1372" s="60"/>
      <c r="Z1372" s="7"/>
      <c r="AB1372" s="7"/>
      <c r="AC1372" s="7"/>
      <c r="AD1372" s="7"/>
      <c r="AF1372" s="7"/>
      <c r="AH1372" s="7"/>
      <c r="AJ1372" s="7"/>
      <c r="AK1372" s="7"/>
      <c r="AL1372" s="7"/>
      <c r="AN1372" s="7"/>
      <c r="AO1372" s="7"/>
      <c r="AP1372" s="7"/>
      <c r="AR1372" s="7"/>
      <c r="AT1372" s="7"/>
      <c r="AV1372" s="7"/>
      <c r="AX1372" s="7"/>
      <c r="AZ1372" s="7"/>
      <c r="BB1372" s="7"/>
      <c r="BD1372" s="7"/>
      <c r="BF1372" s="7"/>
      <c r="BH1372" s="7"/>
      <c r="BI1372" s="7"/>
      <c r="BJ1372" s="7"/>
      <c r="BL1372" s="7"/>
      <c r="BN1372" s="7"/>
      <c r="BO1372" s="7"/>
      <c r="BP1372" s="7"/>
      <c r="BQ1372" s="7"/>
      <c r="BR1372" s="7"/>
    </row>
    <row r="1373" spans="1:70" customFormat="1">
      <c r="A1373" s="7"/>
      <c r="B1373" s="230"/>
      <c r="C1373" s="7"/>
      <c r="D1373" s="7"/>
      <c r="E1373" s="7"/>
      <c r="F1373" s="7"/>
      <c r="G1373" s="7"/>
      <c r="H1373" s="7"/>
      <c r="I1373" s="7"/>
      <c r="J1373" s="7"/>
      <c r="K1373" s="7"/>
      <c r="L1373" s="8"/>
      <c r="M1373" s="7"/>
      <c r="N1373" s="60"/>
      <c r="Z1373" s="7"/>
      <c r="AB1373" s="7"/>
      <c r="AC1373" s="7"/>
      <c r="AD1373" s="7"/>
      <c r="AF1373" s="7"/>
      <c r="AH1373" s="7"/>
      <c r="AJ1373" s="7"/>
      <c r="AK1373" s="7"/>
      <c r="AL1373" s="7"/>
      <c r="AN1373" s="7"/>
      <c r="AO1373" s="7"/>
      <c r="AP1373" s="7"/>
      <c r="AR1373" s="7"/>
      <c r="AT1373" s="7"/>
      <c r="AV1373" s="7"/>
      <c r="AX1373" s="7"/>
      <c r="AZ1373" s="7"/>
      <c r="BB1373" s="7"/>
      <c r="BD1373" s="7"/>
      <c r="BF1373" s="7"/>
      <c r="BH1373" s="7"/>
      <c r="BI1373" s="7"/>
      <c r="BJ1373" s="7"/>
      <c r="BL1373" s="7"/>
      <c r="BN1373" s="7"/>
      <c r="BO1373" s="7"/>
      <c r="BP1373" s="7"/>
      <c r="BQ1373" s="7"/>
      <c r="BR1373" s="7"/>
    </row>
    <row r="1374" spans="1:70" customFormat="1">
      <c r="A1374" s="7"/>
      <c r="B1374" s="230"/>
      <c r="C1374" s="7"/>
      <c r="D1374" s="7"/>
      <c r="E1374" s="7"/>
      <c r="F1374" s="7"/>
      <c r="G1374" s="7"/>
      <c r="H1374" s="7"/>
      <c r="I1374" s="7"/>
      <c r="J1374" s="7"/>
      <c r="K1374" s="7"/>
      <c r="L1374" s="8"/>
      <c r="M1374" s="7"/>
      <c r="N1374" s="60"/>
      <c r="Z1374" s="7"/>
      <c r="AB1374" s="7"/>
      <c r="AC1374" s="7"/>
      <c r="AD1374" s="7"/>
      <c r="AF1374" s="7"/>
      <c r="AH1374" s="7"/>
      <c r="AJ1374" s="7"/>
      <c r="AK1374" s="7"/>
      <c r="AL1374" s="7"/>
      <c r="AN1374" s="7"/>
      <c r="AO1374" s="7"/>
      <c r="AP1374" s="7"/>
      <c r="AR1374" s="7"/>
      <c r="AT1374" s="7"/>
      <c r="AV1374" s="7"/>
      <c r="AX1374" s="7"/>
      <c r="AZ1374" s="7"/>
      <c r="BB1374" s="7"/>
      <c r="BD1374" s="7"/>
      <c r="BF1374" s="7"/>
      <c r="BH1374" s="7"/>
      <c r="BI1374" s="7"/>
      <c r="BJ1374" s="7"/>
      <c r="BL1374" s="7"/>
      <c r="BN1374" s="7"/>
      <c r="BO1374" s="7"/>
      <c r="BP1374" s="7"/>
      <c r="BQ1374" s="7"/>
      <c r="BR1374" s="7"/>
    </row>
    <row r="1375" spans="1:70" customFormat="1">
      <c r="A1375" s="7"/>
      <c r="B1375" s="230"/>
      <c r="C1375" s="7"/>
      <c r="D1375" s="7"/>
      <c r="E1375" s="7"/>
      <c r="F1375" s="7"/>
      <c r="G1375" s="7"/>
      <c r="H1375" s="7"/>
      <c r="I1375" s="7"/>
      <c r="J1375" s="7"/>
      <c r="K1375" s="7"/>
      <c r="L1375" s="8"/>
      <c r="M1375" s="7"/>
      <c r="N1375" s="60"/>
      <c r="Z1375" s="7"/>
      <c r="AB1375" s="7"/>
      <c r="AC1375" s="7"/>
      <c r="AD1375" s="7"/>
      <c r="AF1375" s="7"/>
      <c r="AH1375" s="7"/>
      <c r="AJ1375" s="7"/>
      <c r="AK1375" s="7"/>
      <c r="AL1375" s="7"/>
      <c r="AN1375" s="7"/>
      <c r="AO1375" s="7"/>
      <c r="AP1375" s="7"/>
      <c r="AR1375" s="7"/>
      <c r="AT1375" s="7"/>
      <c r="AV1375" s="7"/>
      <c r="AX1375" s="7"/>
      <c r="AZ1375" s="7"/>
      <c r="BB1375" s="7"/>
      <c r="BD1375" s="7"/>
      <c r="BF1375" s="7"/>
      <c r="BH1375" s="7"/>
      <c r="BI1375" s="7"/>
      <c r="BJ1375" s="7"/>
      <c r="BL1375" s="7"/>
      <c r="BN1375" s="7"/>
      <c r="BO1375" s="7"/>
      <c r="BP1375" s="7"/>
      <c r="BQ1375" s="7"/>
      <c r="BR1375" s="7"/>
    </row>
    <row r="1376" spans="1:70" customFormat="1">
      <c r="A1376" s="7"/>
      <c r="B1376" s="230"/>
      <c r="C1376" s="7"/>
      <c r="D1376" s="7"/>
      <c r="E1376" s="7"/>
      <c r="F1376" s="7"/>
      <c r="G1376" s="7"/>
      <c r="H1376" s="7"/>
      <c r="I1376" s="7"/>
      <c r="J1376" s="7"/>
      <c r="K1376" s="7"/>
      <c r="L1376" s="8"/>
      <c r="M1376" s="7"/>
      <c r="N1376" s="60"/>
      <c r="Z1376" s="7"/>
      <c r="AB1376" s="7"/>
      <c r="AC1376" s="7"/>
      <c r="AD1376" s="7"/>
      <c r="AF1376" s="7"/>
      <c r="AH1376" s="7"/>
      <c r="AJ1376" s="7"/>
      <c r="AK1376" s="7"/>
      <c r="AL1376" s="7"/>
      <c r="AN1376" s="7"/>
      <c r="AO1376" s="7"/>
      <c r="AP1376" s="7"/>
      <c r="AR1376" s="7"/>
      <c r="AT1376" s="7"/>
      <c r="AV1376" s="7"/>
      <c r="AX1376" s="7"/>
      <c r="AZ1376" s="7"/>
      <c r="BB1376" s="7"/>
      <c r="BD1376" s="7"/>
      <c r="BF1376" s="7"/>
      <c r="BH1376" s="7"/>
      <c r="BI1376" s="7"/>
      <c r="BJ1376" s="7"/>
      <c r="BL1376" s="7"/>
      <c r="BN1376" s="7"/>
      <c r="BO1376" s="7"/>
      <c r="BP1376" s="7"/>
      <c r="BQ1376" s="7"/>
      <c r="BR1376" s="7"/>
    </row>
    <row r="1377" spans="1:70" customFormat="1">
      <c r="A1377" s="7"/>
      <c r="B1377" s="230"/>
      <c r="C1377" s="7"/>
      <c r="D1377" s="7"/>
      <c r="E1377" s="7"/>
      <c r="F1377" s="7"/>
      <c r="G1377" s="7"/>
      <c r="H1377" s="7"/>
      <c r="I1377" s="7"/>
      <c r="J1377" s="7"/>
      <c r="K1377" s="7"/>
      <c r="L1377" s="8"/>
      <c r="M1377" s="7"/>
      <c r="N1377" s="60"/>
      <c r="Z1377" s="7"/>
      <c r="AB1377" s="7"/>
      <c r="AC1377" s="7"/>
      <c r="AD1377" s="7"/>
      <c r="AF1377" s="7"/>
      <c r="AH1377" s="7"/>
      <c r="AJ1377" s="7"/>
      <c r="AK1377" s="7"/>
      <c r="AL1377" s="7"/>
      <c r="AN1377" s="7"/>
      <c r="AO1377" s="7"/>
      <c r="AP1377" s="7"/>
      <c r="AR1377" s="7"/>
      <c r="AT1377" s="7"/>
      <c r="AV1377" s="7"/>
      <c r="AX1377" s="7"/>
      <c r="AZ1377" s="7"/>
      <c r="BB1377" s="7"/>
      <c r="BD1377" s="7"/>
      <c r="BF1377" s="7"/>
      <c r="BH1377" s="7"/>
      <c r="BI1377" s="7"/>
      <c r="BJ1377" s="7"/>
      <c r="BL1377" s="7"/>
      <c r="BN1377" s="7"/>
      <c r="BO1377" s="7"/>
      <c r="BP1377" s="7"/>
      <c r="BQ1377" s="7"/>
      <c r="BR1377" s="7"/>
    </row>
    <row r="1378" spans="1:70" customFormat="1">
      <c r="A1378" s="7"/>
      <c r="B1378" s="230"/>
      <c r="C1378" s="7"/>
      <c r="D1378" s="7"/>
      <c r="E1378" s="7"/>
      <c r="F1378" s="7"/>
      <c r="G1378" s="7"/>
      <c r="H1378" s="7"/>
      <c r="I1378" s="7"/>
      <c r="J1378" s="7"/>
      <c r="K1378" s="7"/>
      <c r="L1378" s="8"/>
      <c r="M1378" s="7"/>
      <c r="N1378" s="60"/>
      <c r="Z1378" s="7"/>
      <c r="AB1378" s="7"/>
      <c r="AC1378" s="7"/>
      <c r="AD1378" s="7"/>
      <c r="AF1378" s="7"/>
      <c r="AH1378" s="7"/>
      <c r="AJ1378" s="7"/>
      <c r="AK1378" s="7"/>
      <c r="AL1378" s="7"/>
      <c r="AN1378" s="7"/>
      <c r="AO1378" s="7"/>
      <c r="AP1378" s="7"/>
      <c r="AR1378" s="7"/>
      <c r="AT1378" s="7"/>
      <c r="AV1378" s="7"/>
      <c r="AX1378" s="7"/>
      <c r="AZ1378" s="7"/>
      <c r="BB1378" s="7"/>
      <c r="BD1378" s="7"/>
      <c r="BF1378" s="7"/>
      <c r="BH1378" s="7"/>
      <c r="BI1378" s="7"/>
      <c r="BJ1378" s="7"/>
      <c r="BL1378" s="7"/>
      <c r="BN1378" s="7"/>
      <c r="BO1378" s="7"/>
      <c r="BP1378" s="7"/>
      <c r="BQ1378" s="7"/>
      <c r="BR1378" s="7"/>
    </row>
    <row r="1379" spans="1:70" customFormat="1">
      <c r="A1379" s="7"/>
      <c r="B1379" s="230"/>
      <c r="C1379" s="7"/>
      <c r="D1379" s="7"/>
      <c r="E1379" s="7"/>
      <c r="F1379" s="7"/>
      <c r="G1379" s="7"/>
      <c r="H1379" s="7"/>
      <c r="I1379" s="7"/>
      <c r="J1379" s="7"/>
      <c r="K1379" s="7"/>
      <c r="L1379" s="8"/>
      <c r="M1379" s="7"/>
      <c r="N1379" s="60"/>
      <c r="Z1379" s="7"/>
      <c r="AB1379" s="7"/>
      <c r="AC1379" s="7"/>
      <c r="AD1379" s="7"/>
      <c r="AF1379" s="7"/>
      <c r="AH1379" s="7"/>
      <c r="AJ1379" s="7"/>
      <c r="AK1379" s="7"/>
      <c r="AL1379" s="7"/>
      <c r="AN1379" s="7"/>
      <c r="AO1379" s="7"/>
      <c r="AP1379" s="7"/>
      <c r="AR1379" s="7"/>
      <c r="AT1379" s="7"/>
      <c r="AV1379" s="7"/>
      <c r="AX1379" s="7"/>
      <c r="AZ1379" s="7"/>
      <c r="BB1379" s="7"/>
      <c r="BD1379" s="7"/>
      <c r="BF1379" s="7"/>
      <c r="BH1379" s="7"/>
      <c r="BI1379" s="7"/>
      <c r="BJ1379" s="7"/>
      <c r="BL1379" s="7"/>
      <c r="BN1379" s="7"/>
      <c r="BO1379" s="7"/>
      <c r="BP1379" s="7"/>
      <c r="BQ1379" s="7"/>
      <c r="BR1379" s="7"/>
    </row>
    <row r="1380" spans="1:70" customFormat="1">
      <c r="A1380" s="7"/>
      <c r="B1380" s="230"/>
      <c r="C1380" s="7"/>
      <c r="D1380" s="7"/>
      <c r="E1380" s="7"/>
      <c r="F1380" s="7"/>
      <c r="G1380" s="7"/>
      <c r="H1380" s="7"/>
      <c r="I1380" s="7"/>
      <c r="J1380" s="7"/>
      <c r="K1380" s="7"/>
      <c r="L1380" s="8"/>
      <c r="M1380" s="7"/>
      <c r="N1380" s="60"/>
      <c r="Z1380" s="7"/>
      <c r="AB1380" s="7"/>
      <c r="AC1380" s="7"/>
      <c r="AD1380" s="7"/>
      <c r="AF1380" s="7"/>
      <c r="AH1380" s="7"/>
      <c r="AJ1380" s="7"/>
      <c r="AK1380" s="7"/>
      <c r="AL1380" s="7"/>
      <c r="AN1380" s="7"/>
      <c r="AO1380" s="7"/>
      <c r="AP1380" s="7"/>
      <c r="AR1380" s="7"/>
      <c r="AT1380" s="7"/>
      <c r="AV1380" s="7"/>
      <c r="AX1380" s="7"/>
      <c r="AZ1380" s="7"/>
      <c r="BB1380" s="7"/>
      <c r="BD1380" s="7"/>
      <c r="BF1380" s="7"/>
      <c r="BH1380" s="7"/>
      <c r="BI1380" s="7"/>
      <c r="BJ1380" s="7"/>
      <c r="BL1380" s="7"/>
      <c r="BN1380" s="7"/>
      <c r="BO1380" s="7"/>
      <c r="BP1380" s="7"/>
      <c r="BQ1380" s="7"/>
      <c r="BR1380" s="7"/>
    </row>
    <row r="1381" spans="1:70" customFormat="1">
      <c r="A1381" s="7"/>
      <c r="B1381" s="230"/>
      <c r="C1381" s="7"/>
      <c r="D1381" s="7"/>
      <c r="E1381" s="7"/>
      <c r="F1381" s="7"/>
      <c r="G1381" s="7"/>
      <c r="H1381" s="7"/>
      <c r="I1381" s="7"/>
      <c r="J1381" s="7"/>
      <c r="K1381" s="7"/>
      <c r="L1381" s="8"/>
      <c r="M1381" s="7"/>
      <c r="N1381" s="60"/>
      <c r="Z1381" s="7"/>
      <c r="AB1381" s="7"/>
      <c r="AC1381" s="7"/>
      <c r="AD1381" s="7"/>
      <c r="AF1381" s="7"/>
      <c r="AH1381" s="7"/>
      <c r="AJ1381" s="7"/>
      <c r="AK1381" s="7"/>
      <c r="AL1381" s="7"/>
      <c r="AN1381" s="7"/>
      <c r="AO1381" s="7"/>
      <c r="AP1381" s="7"/>
      <c r="AR1381" s="7"/>
      <c r="AT1381" s="7"/>
      <c r="AV1381" s="7"/>
      <c r="AX1381" s="7"/>
      <c r="AZ1381" s="7"/>
      <c r="BB1381" s="7"/>
      <c r="BD1381" s="7"/>
      <c r="BF1381" s="7"/>
      <c r="BH1381" s="7"/>
      <c r="BI1381" s="7"/>
      <c r="BJ1381" s="7"/>
      <c r="BL1381" s="7"/>
      <c r="BN1381" s="7"/>
      <c r="BO1381" s="7"/>
      <c r="BP1381" s="7"/>
      <c r="BQ1381" s="7"/>
      <c r="BR1381" s="7"/>
    </row>
    <row r="1382" spans="1:70" customFormat="1">
      <c r="A1382" s="7"/>
      <c r="B1382" s="230"/>
      <c r="C1382" s="7"/>
      <c r="D1382" s="7"/>
      <c r="E1382" s="7"/>
      <c r="F1382" s="7"/>
      <c r="G1382" s="7"/>
      <c r="H1382" s="7"/>
      <c r="I1382" s="7"/>
      <c r="J1382" s="7"/>
      <c r="K1382" s="7"/>
      <c r="L1382" s="8"/>
      <c r="M1382" s="7"/>
      <c r="N1382" s="60"/>
      <c r="Z1382" s="7"/>
      <c r="AB1382" s="7"/>
      <c r="AC1382" s="7"/>
      <c r="AD1382" s="7"/>
      <c r="AF1382" s="7"/>
      <c r="AH1382" s="7"/>
      <c r="AJ1382" s="7"/>
      <c r="AK1382" s="7"/>
      <c r="AL1382" s="7"/>
      <c r="AN1382" s="7"/>
      <c r="AO1382" s="7"/>
      <c r="AP1382" s="7"/>
      <c r="AR1382" s="7"/>
      <c r="AT1382" s="7"/>
      <c r="AV1382" s="7"/>
      <c r="AX1382" s="7"/>
      <c r="AZ1382" s="7"/>
      <c r="BB1382" s="7"/>
      <c r="BD1382" s="7"/>
      <c r="BF1382" s="7"/>
      <c r="BH1382" s="7"/>
      <c r="BI1382" s="7"/>
      <c r="BJ1382" s="7"/>
      <c r="BL1382" s="7"/>
      <c r="BN1382" s="7"/>
      <c r="BO1382" s="7"/>
      <c r="BP1382" s="7"/>
      <c r="BQ1382" s="7"/>
      <c r="BR1382" s="7"/>
    </row>
    <row r="1383" spans="1:70" customFormat="1">
      <c r="A1383" s="7"/>
      <c r="B1383" s="230"/>
      <c r="C1383" s="7"/>
      <c r="D1383" s="7"/>
      <c r="E1383" s="7"/>
      <c r="F1383" s="7"/>
      <c r="G1383" s="7"/>
      <c r="H1383" s="7"/>
      <c r="I1383" s="7"/>
      <c r="J1383" s="7"/>
      <c r="K1383" s="7"/>
      <c r="L1383" s="8"/>
      <c r="M1383" s="7"/>
      <c r="N1383" s="60"/>
      <c r="Z1383" s="7"/>
      <c r="AB1383" s="7"/>
      <c r="AC1383" s="7"/>
      <c r="AD1383" s="7"/>
      <c r="AF1383" s="7"/>
      <c r="AH1383" s="7"/>
      <c r="AJ1383" s="7"/>
      <c r="AK1383" s="7"/>
      <c r="AL1383" s="7"/>
      <c r="AN1383" s="7"/>
      <c r="AO1383" s="7"/>
      <c r="AP1383" s="7"/>
      <c r="AR1383" s="7"/>
      <c r="AT1383" s="7"/>
      <c r="AV1383" s="7"/>
      <c r="AX1383" s="7"/>
      <c r="AZ1383" s="7"/>
      <c r="BB1383" s="7"/>
      <c r="BD1383" s="7"/>
      <c r="BF1383" s="7"/>
      <c r="BH1383" s="7"/>
      <c r="BI1383" s="7"/>
      <c r="BJ1383" s="7"/>
      <c r="BL1383" s="7"/>
      <c r="BN1383" s="7"/>
      <c r="BO1383" s="7"/>
      <c r="BP1383" s="7"/>
      <c r="BQ1383" s="7"/>
      <c r="BR1383" s="7"/>
    </row>
    <row r="1384" spans="1:70" customFormat="1">
      <c r="A1384" s="7"/>
      <c r="B1384" s="230"/>
      <c r="C1384" s="7"/>
      <c r="D1384" s="7"/>
      <c r="E1384" s="7"/>
      <c r="F1384" s="7"/>
      <c r="G1384" s="7"/>
      <c r="H1384" s="7"/>
      <c r="I1384" s="7"/>
      <c r="J1384" s="7"/>
      <c r="K1384" s="7"/>
      <c r="L1384" s="8"/>
      <c r="M1384" s="7"/>
      <c r="N1384" s="60"/>
      <c r="Z1384" s="7"/>
      <c r="AB1384" s="7"/>
      <c r="AC1384" s="7"/>
      <c r="AD1384" s="7"/>
      <c r="AF1384" s="7"/>
      <c r="AH1384" s="7"/>
      <c r="AJ1384" s="7"/>
      <c r="AK1384" s="7"/>
      <c r="AL1384" s="7"/>
      <c r="AN1384" s="7"/>
      <c r="AO1384" s="7"/>
      <c r="AP1384" s="7"/>
      <c r="AR1384" s="7"/>
      <c r="AT1384" s="7"/>
      <c r="AV1384" s="7"/>
      <c r="AX1384" s="7"/>
      <c r="AZ1384" s="7"/>
      <c r="BB1384" s="7"/>
      <c r="BD1384" s="7"/>
      <c r="BF1384" s="7"/>
      <c r="BH1384" s="7"/>
      <c r="BI1384" s="7"/>
      <c r="BJ1384" s="7"/>
      <c r="BL1384" s="7"/>
      <c r="BN1384" s="7"/>
      <c r="BO1384" s="7"/>
      <c r="BP1384" s="7"/>
      <c r="BQ1384" s="7"/>
      <c r="BR1384" s="7"/>
    </row>
    <row r="1385" spans="1:70" customFormat="1">
      <c r="A1385" s="7"/>
      <c r="B1385" s="230"/>
      <c r="C1385" s="7"/>
      <c r="D1385" s="7"/>
      <c r="E1385" s="7"/>
      <c r="F1385" s="7"/>
      <c r="G1385" s="7"/>
      <c r="H1385" s="7"/>
      <c r="I1385" s="7"/>
      <c r="J1385" s="7"/>
      <c r="K1385" s="7"/>
      <c r="L1385" s="8"/>
      <c r="M1385" s="7"/>
      <c r="N1385" s="60"/>
      <c r="Z1385" s="7"/>
      <c r="AB1385" s="7"/>
      <c r="AC1385" s="7"/>
      <c r="AD1385" s="7"/>
      <c r="AF1385" s="7"/>
      <c r="AH1385" s="7"/>
      <c r="AJ1385" s="7"/>
      <c r="AK1385" s="7"/>
      <c r="AL1385" s="7"/>
      <c r="AN1385" s="7"/>
      <c r="AO1385" s="7"/>
      <c r="AP1385" s="7"/>
      <c r="AR1385" s="7"/>
      <c r="AT1385" s="7"/>
      <c r="AV1385" s="7"/>
      <c r="AX1385" s="7"/>
      <c r="AZ1385" s="7"/>
      <c r="BB1385" s="7"/>
      <c r="BD1385" s="7"/>
      <c r="BF1385" s="7"/>
      <c r="BH1385" s="7"/>
      <c r="BI1385" s="7"/>
      <c r="BJ1385" s="7"/>
      <c r="BL1385" s="7"/>
      <c r="BN1385" s="7"/>
      <c r="BO1385" s="7"/>
      <c r="BP1385" s="7"/>
      <c r="BQ1385" s="7"/>
      <c r="BR1385" s="7"/>
    </row>
    <row r="1386" spans="1:70" customFormat="1">
      <c r="A1386" s="7"/>
      <c r="B1386" s="230"/>
      <c r="C1386" s="7"/>
      <c r="D1386" s="7"/>
      <c r="E1386" s="7"/>
      <c r="F1386" s="7"/>
      <c r="G1386" s="7"/>
      <c r="H1386" s="7"/>
      <c r="I1386" s="7"/>
      <c r="J1386" s="7"/>
      <c r="K1386" s="7"/>
      <c r="L1386" s="8"/>
      <c r="M1386" s="7"/>
      <c r="N1386" s="60"/>
      <c r="Z1386" s="7"/>
      <c r="AB1386" s="7"/>
      <c r="AC1386" s="7"/>
      <c r="AD1386" s="7"/>
      <c r="AF1386" s="7"/>
      <c r="AH1386" s="7"/>
      <c r="AJ1386" s="7"/>
      <c r="AK1386" s="7"/>
      <c r="AL1386" s="7"/>
      <c r="AN1386" s="7"/>
      <c r="AO1386" s="7"/>
      <c r="AP1386" s="7"/>
      <c r="AR1386" s="7"/>
      <c r="AT1386" s="7"/>
      <c r="AV1386" s="7"/>
      <c r="AX1386" s="7"/>
      <c r="AZ1386" s="7"/>
      <c r="BB1386" s="7"/>
      <c r="BD1386" s="7"/>
      <c r="BF1386" s="7"/>
      <c r="BH1386" s="7"/>
      <c r="BI1386" s="7"/>
      <c r="BJ1386" s="7"/>
      <c r="BL1386" s="7"/>
      <c r="BN1386" s="7"/>
      <c r="BO1386" s="7"/>
      <c r="BP1386" s="7"/>
      <c r="BQ1386" s="7"/>
      <c r="BR1386" s="7"/>
    </row>
    <row r="1387" spans="1:70" customFormat="1">
      <c r="A1387" s="7"/>
      <c r="B1387" s="230"/>
      <c r="C1387" s="7"/>
      <c r="D1387" s="7"/>
      <c r="E1387" s="7"/>
      <c r="F1387" s="7"/>
      <c r="G1387" s="7"/>
      <c r="H1387" s="7"/>
      <c r="I1387" s="7"/>
      <c r="J1387" s="7"/>
      <c r="K1387" s="7"/>
      <c r="L1387" s="8"/>
      <c r="M1387" s="7"/>
      <c r="N1387" s="60"/>
      <c r="Z1387" s="7"/>
      <c r="AB1387" s="7"/>
      <c r="AC1387" s="7"/>
      <c r="AD1387" s="7"/>
      <c r="AF1387" s="7"/>
      <c r="AH1387" s="7"/>
      <c r="AJ1387" s="7"/>
      <c r="AK1387" s="7"/>
      <c r="AL1387" s="7"/>
      <c r="AN1387" s="7"/>
      <c r="AO1387" s="7"/>
      <c r="AP1387" s="7"/>
      <c r="AR1387" s="7"/>
      <c r="AT1387" s="7"/>
      <c r="AV1387" s="7"/>
      <c r="AX1387" s="7"/>
      <c r="AZ1387" s="7"/>
      <c r="BB1387" s="7"/>
      <c r="BD1387" s="7"/>
      <c r="BF1387" s="7"/>
      <c r="BH1387" s="7"/>
      <c r="BI1387" s="7"/>
      <c r="BJ1387" s="7"/>
      <c r="BL1387" s="7"/>
      <c r="BN1387" s="7"/>
      <c r="BO1387" s="7"/>
      <c r="BP1387" s="7"/>
      <c r="BQ1387" s="7"/>
      <c r="BR1387" s="7"/>
    </row>
    <row r="1388" spans="1:70" customFormat="1">
      <c r="A1388" s="7"/>
      <c r="B1388" s="230"/>
      <c r="C1388" s="7"/>
      <c r="D1388" s="7"/>
      <c r="E1388" s="7"/>
      <c r="F1388" s="7"/>
      <c r="G1388" s="7"/>
      <c r="H1388" s="7"/>
      <c r="I1388" s="7"/>
      <c r="J1388" s="7"/>
      <c r="K1388" s="7"/>
      <c r="L1388" s="8"/>
      <c r="M1388" s="7"/>
      <c r="N1388" s="60"/>
      <c r="Z1388" s="7"/>
      <c r="AB1388" s="7"/>
      <c r="AC1388" s="7"/>
      <c r="AD1388" s="7"/>
      <c r="AF1388" s="7"/>
      <c r="AH1388" s="7"/>
      <c r="AJ1388" s="7"/>
      <c r="AK1388" s="7"/>
      <c r="AL1388" s="7"/>
      <c r="AN1388" s="7"/>
      <c r="AO1388" s="7"/>
      <c r="AP1388" s="7"/>
      <c r="AR1388" s="7"/>
      <c r="AT1388" s="7"/>
      <c r="AV1388" s="7"/>
      <c r="AX1388" s="7"/>
      <c r="AZ1388" s="7"/>
      <c r="BB1388" s="7"/>
      <c r="BD1388" s="7"/>
      <c r="BF1388" s="7"/>
      <c r="BH1388" s="7"/>
      <c r="BI1388" s="7"/>
      <c r="BJ1388" s="7"/>
      <c r="BL1388" s="7"/>
      <c r="BN1388" s="7"/>
      <c r="BO1388" s="7"/>
      <c r="BP1388" s="7"/>
      <c r="BQ1388" s="7"/>
      <c r="BR1388" s="7"/>
    </row>
    <row r="1389" spans="1:70" customFormat="1">
      <c r="A1389" s="7"/>
      <c r="B1389" s="230"/>
      <c r="C1389" s="7"/>
      <c r="D1389" s="7"/>
      <c r="E1389" s="7"/>
      <c r="F1389" s="7"/>
      <c r="G1389" s="7"/>
      <c r="H1389" s="7"/>
      <c r="I1389" s="7"/>
      <c r="J1389" s="7"/>
      <c r="K1389" s="7"/>
      <c r="L1389" s="8"/>
      <c r="M1389" s="7"/>
      <c r="N1389" s="60"/>
      <c r="Z1389" s="7"/>
      <c r="AB1389" s="7"/>
      <c r="AC1389" s="7"/>
      <c r="AD1389" s="7"/>
      <c r="AF1389" s="7"/>
      <c r="AH1389" s="7"/>
      <c r="AJ1389" s="7"/>
      <c r="AK1389" s="7"/>
      <c r="AL1389" s="7"/>
      <c r="AN1389" s="7"/>
      <c r="AO1389" s="7"/>
      <c r="AP1389" s="7"/>
      <c r="AR1389" s="7"/>
      <c r="AT1389" s="7"/>
      <c r="AV1389" s="7"/>
      <c r="AX1389" s="7"/>
      <c r="AZ1389" s="7"/>
      <c r="BB1389" s="7"/>
      <c r="BD1389" s="7"/>
      <c r="BF1389" s="7"/>
      <c r="BH1389" s="7"/>
      <c r="BI1389" s="7"/>
      <c r="BJ1389" s="7"/>
      <c r="BL1389" s="7"/>
      <c r="BN1389" s="7"/>
      <c r="BO1389" s="7"/>
      <c r="BP1389" s="7"/>
      <c r="BQ1389" s="7"/>
      <c r="BR1389" s="7"/>
    </row>
    <row r="1390" spans="1:70" customFormat="1">
      <c r="A1390" s="7"/>
      <c r="B1390" s="230"/>
      <c r="C1390" s="7"/>
      <c r="D1390" s="7"/>
      <c r="E1390" s="7"/>
      <c r="F1390" s="7"/>
      <c r="G1390" s="7"/>
      <c r="H1390" s="7"/>
      <c r="I1390" s="7"/>
      <c r="J1390" s="7"/>
      <c r="K1390" s="7"/>
      <c r="L1390" s="8"/>
      <c r="M1390" s="7"/>
      <c r="N1390" s="60"/>
      <c r="Z1390" s="7"/>
      <c r="AB1390" s="7"/>
      <c r="AC1390" s="7"/>
      <c r="AD1390" s="7"/>
      <c r="AF1390" s="7"/>
      <c r="AH1390" s="7"/>
      <c r="AJ1390" s="7"/>
      <c r="AK1390" s="7"/>
      <c r="AL1390" s="7"/>
      <c r="AN1390" s="7"/>
      <c r="AO1390" s="7"/>
      <c r="AP1390" s="7"/>
      <c r="AR1390" s="7"/>
      <c r="AT1390" s="7"/>
      <c r="AV1390" s="7"/>
      <c r="AX1390" s="7"/>
      <c r="AZ1390" s="7"/>
      <c r="BB1390" s="7"/>
      <c r="BD1390" s="7"/>
      <c r="BF1390" s="7"/>
      <c r="BH1390" s="7"/>
      <c r="BI1390" s="7"/>
      <c r="BJ1390" s="7"/>
      <c r="BL1390" s="7"/>
      <c r="BN1390" s="7"/>
      <c r="BO1390" s="7"/>
      <c r="BP1390" s="7"/>
      <c r="BQ1390" s="7"/>
      <c r="BR1390" s="7"/>
    </row>
    <row r="1391" spans="1:70" customFormat="1">
      <c r="A1391" s="7"/>
      <c r="B1391" s="230"/>
      <c r="C1391" s="7"/>
      <c r="D1391" s="7"/>
      <c r="E1391" s="7"/>
      <c r="F1391" s="7"/>
      <c r="G1391" s="7"/>
      <c r="H1391" s="7"/>
      <c r="I1391" s="7"/>
      <c r="J1391" s="7"/>
      <c r="K1391" s="7"/>
      <c r="L1391" s="8"/>
      <c r="M1391" s="7"/>
      <c r="N1391" s="60"/>
      <c r="Z1391" s="7"/>
      <c r="AB1391" s="7"/>
      <c r="AC1391" s="7"/>
      <c r="AD1391" s="7"/>
      <c r="AF1391" s="7"/>
      <c r="AH1391" s="7"/>
      <c r="AJ1391" s="7"/>
      <c r="AK1391" s="7"/>
      <c r="AL1391" s="7"/>
      <c r="AN1391" s="7"/>
      <c r="AO1391" s="7"/>
      <c r="AP1391" s="7"/>
      <c r="AR1391" s="7"/>
      <c r="AT1391" s="7"/>
      <c r="AV1391" s="7"/>
      <c r="AX1391" s="7"/>
      <c r="AZ1391" s="7"/>
      <c r="BB1391" s="7"/>
      <c r="BD1391" s="7"/>
      <c r="BF1391" s="7"/>
      <c r="BH1391" s="7"/>
      <c r="BI1391" s="7"/>
      <c r="BJ1391" s="7"/>
      <c r="BL1391" s="7"/>
      <c r="BN1391" s="7"/>
      <c r="BO1391" s="7"/>
      <c r="BP1391" s="7"/>
      <c r="BQ1391" s="7"/>
      <c r="BR1391" s="7"/>
    </row>
    <row r="1392" spans="1:70" customFormat="1">
      <c r="A1392" s="7"/>
      <c r="B1392" s="230"/>
      <c r="C1392" s="7"/>
      <c r="D1392" s="7"/>
      <c r="E1392" s="7"/>
      <c r="F1392" s="7"/>
      <c r="G1392" s="7"/>
      <c r="H1392" s="7"/>
      <c r="I1392" s="7"/>
      <c r="J1392" s="7"/>
      <c r="K1392" s="7"/>
      <c r="L1392" s="8"/>
      <c r="M1392" s="7"/>
      <c r="N1392" s="60"/>
      <c r="Z1392" s="7"/>
      <c r="AB1392" s="7"/>
      <c r="AC1392" s="7"/>
      <c r="AD1392" s="7"/>
      <c r="AF1392" s="7"/>
      <c r="AH1392" s="7"/>
      <c r="AJ1392" s="7"/>
      <c r="AK1392" s="7"/>
      <c r="AL1392" s="7"/>
      <c r="AN1392" s="7"/>
      <c r="AO1392" s="7"/>
      <c r="AP1392" s="7"/>
      <c r="AR1392" s="7"/>
      <c r="AT1392" s="7"/>
      <c r="AV1392" s="7"/>
      <c r="AX1392" s="7"/>
      <c r="AZ1392" s="7"/>
      <c r="BB1392" s="7"/>
      <c r="BD1392" s="7"/>
      <c r="BF1392" s="7"/>
      <c r="BH1392" s="7"/>
      <c r="BI1392" s="7"/>
      <c r="BJ1392" s="7"/>
      <c r="BL1392" s="7"/>
      <c r="BN1392" s="7"/>
      <c r="BO1392" s="7"/>
      <c r="BP1392" s="7"/>
      <c r="BQ1392" s="7"/>
      <c r="BR1392" s="7"/>
    </row>
    <row r="1393" spans="1:70" customFormat="1">
      <c r="A1393" s="7"/>
      <c r="B1393" s="230"/>
      <c r="C1393" s="7"/>
      <c r="D1393" s="7"/>
      <c r="E1393" s="7"/>
      <c r="F1393" s="7"/>
      <c r="G1393" s="7"/>
      <c r="H1393" s="7"/>
      <c r="I1393" s="7"/>
      <c r="J1393" s="7"/>
      <c r="K1393" s="7"/>
      <c r="L1393" s="8"/>
      <c r="M1393" s="7"/>
      <c r="N1393" s="60"/>
      <c r="Z1393" s="7"/>
      <c r="AB1393" s="7"/>
      <c r="AC1393" s="7"/>
      <c r="AD1393" s="7"/>
      <c r="AF1393" s="7"/>
      <c r="AH1393" s="7"/>
      <c r="AJ1393" s="7"/>
      <c r="AK1393" s="7"/>
      <c r="AL1393" s="7"/>
      <c r="AN1393" s="7"/>
      <c r="AO1393" s="7"/>
      <c r="AP1393" s="7"/>
      <c r="AR1393" s="7"/>
      <c r="AT1393" s="7"/>
      <c r="AV1393" s="7"/>
      <c r="AX1393" s="7"/>
      <c r="AZ1393" s="7"/>
      <c r="BB1393" s="7"/>
      <c r="BD1393" s="7"/>
      <c r="BF1393" s="7"/>
      <c r="BH1393" s="7"/>
      <c r="BI1393" s="7"/>
      <c r="BJ1393" s="7"/>
      <c r="BL1393" s="7"/>
      <c r="BN1393" s="7"/>
      <c r="BO1393" s="7"/>
      <c r="BP1393" s="7"/>
      <c r="BQ1393" s="7"/>
      <c r="BR1393" s="7"/>
    </row>
    <row r="1394" spans="1:70" customFormat="1">
      <c r="A1394" s="7"/>
      <c r="B1394" s="230"/>
      <c r="C1394" s="7"/>
      <c r="D1394" s="7"/>
      <c r="E1394" s="7"/>
      <c r="F1394" s="7"/>
      <c r="G1394" s="7"/>
      <c r="H1394" s="7"/>
      <c r="I1394" s="7"/>
      <c r="J1394" s="7"/>
      <c r="K1394" s="7"/>
      <c r="L1394" s="8"/>
      <c r="M1394" s="7"/>
      <c r="N1394" s="60"/>
      <c r="Z1394" s="7"/>
      <c r="AB1394" s="7"/>
      <c r="AC1394" s="7"/>
      <c r="AD1394" s="7"/>
      <c r="AF1394" s="7"/>
      <c r="AH1394" s="7"/>
      <c r="AJ1394" s="7"/>
      <c r="AK1394" s="7"/>
      <c r="AL1394" s="7"/>
      <c r="AN1394" s="7"/>
      <c r="AO1394" s="7"/>
      <c r="AP1394" s="7"/>
      <c r="AR1394" s="7"/>
      <c r="AT1394" s="7"/>
      <c r="AV1394" s="7"/>
      <c r="AX1394" s="7"/>
      <c r="AZ1394" s="7"/>
      <c r="BB1394" s="7"/>
      <c r="BD1394" s="7"/>
      <c r="BF1394" s="7"/>
      <c r="BH1394" s="7"/>
      <c r="BI1394" s="7"/>
      <c r="BJ1394" s="7"/>
      <c r="BL1394" s="7"/>
      <c r="BN1394" s="7"/>
      <c r="BO1394" s="7"/>
      <c r="BP1394" s="7"/>
      <c r="BQ1394" s="7"/>
      <c r="BR1394" s="7"/>
    </row>
    <row r="1395" spans="1:70" customFormat="1">
      <c r="A1395" s="7"/>
      <c r="B1395" s="230"/>
      <c r="C1395" s="7"/>
      <c r="D1395" s="7"/>
      <c r="E1395" s="7"/>
      <c r="F1395" s="7"/>
      <c r="G1395" s="7"/>
      <c r="H1395" s="7"/>
      <c r="I1395" s="7"/>
      <c r="J1395" s="7"/>
      <c r="K1395" s="7"/>
      <c r="L1395" s="8"/>
      <c r="M1395" s="7"/>
      <c r="N1395" s="60"/>
      <c r="Z1395" s="7"/>
      <c r="AB1395" s="7"/>
      <c r="AC1395" s="7"/>
      <c r="AD1395" s="7"/>
      <c r="AF1395" s="7"/>
      <c r="AH1395" s="7"/>
      <c r="AJ1395" s="7"/>
      <c r="AK1395" s="7"/>
      <c r="AL1395" s="7"/>
      <c r="AN1395" s="7"/>
      <c r="AO1395" s="7"/>
      <c r="AP1395" s="7"/>
      <c r="AR1395" s="7"/>
      <c r="AT1395" s="7"/>
      <c r="AV1395" s="7"/>
      <c r="AX1395" s="7"/>
      <c r="AZ1395" s="7"/>
      <c r="BB1395" s="7"/>
      <c r="BD1395" s="7"/>
      <c r="BF1395" s="7"/>
      <c r="BH1395" s="7"/>
      <c r="BI1395" s="7"/>
      <c r="BJ1395" s="7"/>
      <c r="BL1395" s="7"/>
      <c r="BN1395" s="7"/>
      <c r="BO1395" s="7"/>
      <c r="BP1395" s="7"/>
      <c r="BQ1395" s="7"/>
      <c r="BR1395" s="7"/>
    </row>
    <row r="1396" spans="1:70" customFormat="1">
      <c r="A1396" s="7"/>
      <c r="B1396" s="230"/>
      <c r="C1396" s="7"/>
      <c r="D1396" s="7"/>
      <c r="E1396" s="7"/>
      <c r="F1396" s="7"/>
      <c r="G1396" s="7"/>
      <c r="H1396" s="7"/>
      <c r="I1396" s="7"/>
      <c r="J1396" s="7"/>
      <c r="K1396" s="7"/>
      <c r="L1396" s="8"/>
      <c r="M1396" s="7"/>
      <c r="N1396" s="60"/>
      <c r="Z1396" s="7"/>
      <c r="AB1396" s="7"/>
      <c r="AC1396" s="7"/>
      <c r="AD1396" s="7"/>
      <c r="AF1396" s="7"/>
      <c r="AH1396" s="7"/>
      <c r="AJ1396" s="7"/>
      <c r="AK1396" s="7"/>
      <c r="AL1396" s="7"/>
      <c r="AN1396" s="7"/>
      <c r="AO1396" s="7"/>
      <c r="AP1396" s="7"/>
      <c r="AR1396" s="7"/>
      <c r="AT1396" s="7"/>
      <c r="AV1396" s="7"/>
      <c r="AX1396" s="7"/>
      <c r="AZ1396" s="7"/>
      <c r="BB1396" s="7"/>
      <c r="BD1396" s="7"/>
      <c r="BF1396" s="7"/>
      <c r="BH1396" s="7"/>
      <c r="BI1396" s="7"/>
      <c r="BJ1396" s="7"/>
      <c r="BL1396" s="7"/>
      <c r="BN1396" s="7"/>
      <c r="BO1396" s="7"/>
      <c r="BP1396" s="7"/>
      <c r="BQ1396" s="7"/>
      <c r="BR1396" s="7"/>
    </row>
    <row r="1397" spans="1:70" customFormat="1">
      <c r="A1397" s="7"/>
      <c r="B1397" s="230"/>
      <c r="C1397" s="7"/>
      <c r="D1397" s="7"/>
      <c r="E1397" s="7"/>
      <c r="F1397" s="7"/>
      <c r="G1397" s="7"/>
      <c r="H1397" s="7"/>
      <c r="I1397" s="7"/>
      <c r="J1397" s="7"/>
      <c r="K1397" s="7"/>
      <c r="L1397" s="8"/>
      <c r="M1397" s="7"/>
      <c r="N1397" s="60"/>
      <c r="Z1397" s="7"/>
      <c r="AB1397" s="7"/>
      <c r="AC1397" s="7"/>
      <c r="AD1397" s="7"/>
      <c r="AF1397" s="7"/>
      <c r="AH1397" s="7"/>
      <c r="AJ1397" s="7"/>
      <c r="AK1397" s="7"/>
      <c r="AL1397" s="7"/>
      <c r="AN1397" s="7"/>
      <c r="AO1397" s="7"/>
      <c r="AP1397" s="7"/>
      <c r="AR1397" s="7"/>
      <c r="AT1397" s="7"/>
      <c r="AV1397" s="7"/>
      <c r="AX1397" s="7"/>
      <c r="AZ1397" s="7"/>
      <c r="BB1397" s="7"/>
      <c r="BD1397" s="7"/>
      <c r="BF1397" s="7"/>
      <c r="BH1397" s="7"/>
      <c r="BI1397" s="7"/>
      <c r="BJ1397" s="7"/>
      <c r="BL1397" s="7"/>
      <c r="BN1397" s="7"/>
      <c r="BO1397" s="7"/>
      <c r="BP1397" s="7"/>
      <c r="BQ1397" s="7"/>
      <c r="BR1397" s="7"/>
    </row>
    <row r="1398" spans="1:70" customFormat="1">
      <c r="A1398" s="7"/>
      <c r="B1398" s="230"/>
      <c r="C1398" s="7"/>
      <c r="D1398" s="7"/>
      <c r="E1398" s="7"/>
      <c r="F1398" s="7"/>
      <c r="G1398" s="7"/>
      <c r="H1398" s="7"/>
      <c r="I1398" s="7"/>
      <c r="J1398" s="7"/>
      <c r="K1398" s="7"/>
      <c r="L1398" s="8"/>
      <c r="M1398" s="7"/>
      <c r="N1398" s="60"/>
      <c r="Z1398" s="7"/>
      <c r="AB1398" s="7"/>
      <c r="AC1398" s="7"/>
      <c r="AD1398" s="7"/>
      <c r="AF1398" s="7"/>
      <c r="AH1398" s="7"/>
      <c r="AJ1398" s="7"/>
      <c r="AK1398" s="7"/>
      <c r="AL1398" s="7"/>
      <c r="AN1398" s="7"/>
      <c r="AO1398" s="7"/>
      <c r="AP1398" s="7"/>
      <c r="AR1398" s="7"/>
      <c r="AT1398" s="7"/>
      <c r="AV1398" s="7"/>
      <c r="AX1398" s="7"/>
      <c r="AZ1398" s="7"/>
      <c r="BB1398" s="7"/>
      <c r="BD1398" s="7"/>
      <c r="BF1398" s="7"/>
      <c r="BH1398" s="7"/>
      <c r="BI1398" s="7"/>
      <c r="BJ1398" s="7"/>
      <c r="BL1398" s="7"/>
      <c r="BN1398" s="7"/>
      <c r="BO1398" s="7"/>
      <c r="BP1398" s="7"/>
      <c r="BQ1398" s="7"/>
      <c r="BR1398" s="7"/>
    </row>
    <row r="1399" spans="1:70" customFormat="1">
      <c r="A1399" s="7"/>
      <c r="B1399" s="230"/>
      <c r="C1399" s="7"/>
      <c r="D1399" s="7"/>
      <c r="E1399" s="7"/>
      <c r="F1399" s="7"/>
      <c r="G1399" s="7"/>
      <c r="H1399" s="7"/>
      <c r="I1399" s="7"/>
      <c r="J1399" s="7"/>
      <c r="K1399" s="7"/>
      <c r="L1399" s="8"/>
      <c r="M1399" s="7"/>
      <c r="N1399" s="60"/>
      <c r="Z1399" s="7"/>
      <c r="AB1399" s="7"/>
      <c r="AC1399" s="7"/>
      <c r="AD1399" s="7"/>
      <c r="AF1399" s="7"/>
      <c r="AH1399" s="7"/>
      <c r="AJ1399" s="7"/>
      <c r="AK1399" s="7"/>
      <c r="AL1399" s="7"/>
      <c r="AN1399" s="7"/>
      <c r="AO1399" s="7"/>
      <c r="AP1399" s="7"/>
      <c r="AR1399" s="7"/>
      <c r="AT1399" s="7"/>
      <c r="AV1399" s="7"/>
      <c r="AX1399" s="7"/>
      <c r="AZ1399" s="7"/>
      <c r="BB1399" s="7"/>
      <c r="BD1399" s="7"/>
      <c r="BF1399" s="7"/>
      <c r="BH1399" s="7"/>
      <c r="BI1399" s="7"/>
      <c r="BJ1399" s="7"/>
      <c r="BL1399" s="7"/>
      <c r="BN1399" s="7"/>
      <c r="BO1399" s="7"/>
      <c r="BP1399" s="7"/>
      <c r="BQ1399" s="7"/>
      <c r="BR1399" s="7"/>
    </row>
    <row r="1400" spans="1:70" customFormat="1">
      <c r="A1400" s="7"/>
      <c r="B1400" s="230"/>
      <c r="C1400" s="7"/>
      <c r="D1400" s="7"/>
      <c r="E1400" s="7"/>
      <c r="F1400" s="7"/>
      <c r="G1400" s="7"/>
      <c r="H1400" s="7"/>
      <c r="I1400" s="7"/>
      <c r="J1400" s="7"/>
      <c r="K1400" s="7"/>
      <c r="L1400" s="8"/>
      <c r="M1400" s="7"/>
      <c r="N1400" s="60"/>
      <c r="Z1400" s="7"/>
      <c r="AB1400" s="7"/>
      <c r="AC1400" s="7"/>
      <c r="AD1400" s="7"/>
      <c r="AF1400" s="7"/>
      <c r="AH1400" s="7"/>
      <c r="AJ1400" s="7"/>
      <c r="AK1400" s="7"/>
      <c r="AL1400" s="7"/>
      <c r="AN1400" s="7"/>
      <c r="AO1400" s="7"/>
      <c r="AP1400" s="7"/>
      <c r="AR1400" s="7"/>
      <c r="AT1400" s="7"/>
      <c r="AV1400" s="7"/>
      <c r="AX1400" s="7"/>
      <c r="AZ1400" s="7"/>
      <c r="BB1400" s="7"/>
      <c r="BD1400" s="7"/>
      <c r="BF1400" s="7"/>
      <c r="BH1400" s="7"/>
      <c r="BI1400" s="7"/>
      <c r="BJ1400" s="7"/>
      <c r="BL1400" s="7"/>
      <c r="BN1400" s="7"/>
      <c r="BO1400" s="7"/>
      <c r="BP1400" s="7"/>
      <c r="BQ1400" s="7"/>
      <c r="BR1400" s="7"/>
    </row>
    <row r="1401" spans="1:70" customFormat="1">
      <c r="A1401" s="7"/>
      <c r="B1401" s="230"/>
      <c r="C1401" s="7"/>
      <c r="D1401" s="7"/>
      <c r="E1401" s="7"/>
      <c r="F1401" s="7"/>
      <c r="G1401" s="7"/>
      <c r="H1401" s="7"/>
      <c r="I1401" s="7"/>
      <c r="J1401" s="7"/>
      <c r="K1401" s="7"/>
      <c r="L1401" s="8"/>
      <c r="M1401" s="7"/>
      <c r="N1401" s="60"/>
      <c r="Z1401" s="7"/>
      <c r="AB1401" s="7"/>
      <c r="AC1401" s="7"/>
      <c r="AD1401" s="7"/>
      <c r="AF1401" s="7"/>
      <c r="AH1401" s="7"/>
      <c r="AJ1401" s="7"/>
      <c r="AK1401" s="7"/>
      <c r="AL1401" s="7"/>
      <c r="AN1401" s="7"/>
      <c r="AO1401" s="7"/>
      <c r="AP1401" s="7"/>
      <c r="AR1401" s="7"/>
      <c r="AT1401" s="7"/>
      <c r="AV1401" s="7"/>
      <c r="AX1401" s="7"/>
      <c r="AZ1401" s="7"/>
      <c r="BB1401" s="7"/>
      <c r="BD1401" s="7"/>
      <c r="BF1401" s="7"/>
      <c r="BH1401" s="7"/>
      <c r="BI1401" s="7"/>
      <c r="BJ1401" s="7"/>
      <c r="BL1401" s="7"/>
      <c r="BN1401" s="7"/>
      <c r="BO1401" s="7"/>
      <c r="BP1401" s="7"/>
      <c r="BQ1401" s="7"/>
      <c r="BR1401" s="7"/>
    </row>
    <row r="1402" spans="1:70" customFormat="1">
      <c r="A1402" s="7"/>
      <c r="B1402" s="230"/>
      <c r="C1402" s="7"/>
      <c r="D1402" s="7"/>
      <c r="E1402" s="7"/>
      <c r="F1402" s="7"/>
      <c r="G1402" s="7"/>
      <c r="H1402" s="7"/>
      <c r="I1402" s="7"/>
      <c r="J1402" s="7"/>
      <c r="K1402" s="7"/>
      <c r="L1402" s="8"/>
      <c r="M1402" s="7"/>
      <c r="N1402" s="60"/>
      <c r="Z1402" s="7"/>
      <c r="AB1402" s="7"/>
      <c r="AC1402" s="7"/>
      <c r="AD1402" s="7"/>
      <c r="AF1402" s="7"/>
      <c r="AH1402" s="7"/>
      <c r="AJ1402" s="7"/>
      <c r="AK1402" s="7"/>
      <c r="AL1402" s="7"/>
      <c r="AN1402" s="7"/>
      <c r="AO1402" s="7"/>
      <c r="AP1402" s="7"/>
      <c r="AR1402" s="7"/>
      <c r="AT1402" s="7"/>
      <c r="AV1402" s="7"/>
      <c r="AX1402" s="7"/>
      <c r="AZ1402" s="7"/>
      <c r="BB1402" s="7"/>
      <c r="BD1402" s="7"/>
      <c r="BF1402" s="7"/>
      <c r="BH1402" s="7"/>
      <c r="BI1402" s="7"/>
      <c r="BJ1402" s="7"/>
      <c r="BL1402" s="7"/>
      <c r="BN1402" s="7"/>
      <c r="BO1402" s="7"/>
      <c r="BP1402" s="7"/>
      <c r="BQ1402" s="7"/>
      <c r="BR1402" s="7"/>
    </row>
    <row r="1403" spans="1:70" customFormat="1">
      <c r="A1403" s="7"/>
      <c r="B1403" s="230"/>
      <c r="C1403" s="7"/>
      <c r="D1403" s="7"/>
      <c r="E1403" s="7"/>
      <c r="F1403" s="7"/>
      <c r="G1403" s="7"/>
      <c r="H1403" s="7"/>
      <c r="I1403" s="7"/>
      <c r="J1403" s="7"/>
      <c r="K1403" s="7"/>
      <c r="L1403" s="8"/>
      <c r="M1403" s="7"/>
      <c r="N1403" s="60"/>
      <c r="Z1403" s="7"/>
      <c r="AB1403" s="7"/>
      <c r="AC1403" s="7"/>
      <c r="AD1403" s="7"/>
      <c r="AF1403" s="7"/>
      <c r="AH1403" s="7"/>
      <c r="AJ1403" s="7"/>
      <c r="AK1403" s="7"/>
      <c r="AL1403" s="7"/>
      <c r="AN1403" s="7"/>
      <c r="AO1403" s="7"/>
      <c r="AP1403" s="7"/>
      <c r="AR1403" s="7"/>
      <c r="AT1403" s="7"/>
      <c r="AV1403" s="7"/>
      <c r="AX1403" s="7"/>
      <c r="AZ1403" s="7"/>
      <c r="BB1403" s="7"/>
      <c r="BD1403" s="7"/>
      <c r="BF1403" s="7"/>
      <c r="BH1403" s="7"/>
      <c r="BI1403" s="7"/>
      <c r="BJ1403" s="7"/>
      <c r="BL1403" s="7"/>
      <c r="BN1403" s="7"/>
      <c r="BO1403" s="7"/>
      <c r="BP1403" s="7"/>
      <c r="BQ1403" s="7"/>
      <c r="BR1403" s="7"/>
    </row>
    <row r="1404" spans="1:70" customFormat="1">
      <c r="A1404" s="7"/>
      <c r="B1404" s="230"/>
      <c r="C1404" s="7"/>
      <c r="D1404" s="7"/>
      <c r="E1404" s="7"/>
      <c r="F1404" s="7"/>
      <c r="G1404" s="7"/>
      <c r="H1404" s="7"/>
      <c r="I1404" s="7"/>
      <c r="J1404" s="7"/>
      <c r="K1404" s="7"/>
      <c r="L1404" s="8"/>
      <c r="M1404" s="7"/>
      <c r="N1404" s="60"/>
      <c r="Z1404" s="7"/>
      <c r="AB1404" s="7"/>
      <c r="AC1404" s="7"/>
      <c r="AD1404" s="7"/>
      <c r="AF1404" s="7"/>
      <c r="AH1404" s="7"/>
      <c r="AJ1404" s="7"/>
      <c r="AK1404" s="7"/>
      <c r="AL1404" s="7"/>
      <c r="AN1404" s="7"/>
      <c r="AO1404" s="7"/>
      <c r="AP1404" s="7"/>
      <c r="AR1404" s="7"/>
      <c r="AT1404" s="7"/>
      <c r="AV1404" s="7"/>
      <c r="AX1404" s="7"/>
      <c r="AZ1404" s="7"/>
      <c r="BB1404" s="7"/>
      <c r="BD1404" s="7"/>
      <c r="BF1404" s="7"/>
      <c r="BH1404" s="7"/>
      <c r="BI1404" s="7"/>
      <c r="BJ1404" s="7"/>
      <c r="BL1404" s="7"/>
      <c r="BN1404" s="7"/>
      <c r="BO1404" s="7"/>
      <c r="BP1404" s="7"/>
      <c r="BQ1404" s="7"/>
      <c r="BR1404" s="7"/>
    </row>
    <row r="1405" spans="1:70" customFormat="1">
      <c r="A1405" s="7"/>
      <c r="B1405" s="230"/>
      <c r="C1405" s="7"/>
      <c r="D1405" s="7"/>
      <c r="E1405" s="7"/>
      <c r="F1405" s="7"/>
      <c r="G1405" s="7"/>
      <c r="H1405" s="7"/>
      <c r="I1405" s="7"/>
      <c r="J1405" s="7"/>
      <c r="K1405" s="7"/>
      <c r="L1405" s="8"/>
      <c r="M1405" s="7"/>
      <c r="N1405" s="60"/>
      <c r="Z1405" s="7"/>
      <c r="AB1405" s="7"/>
      <c r="AC1405" s="7"/>
      <c r="AD1405" s="7"/>
      <c r="AF1405" s="7"/>
      <c r="AH1405" s="7"/>
      <c r="AJ1405" s="7"/>
      <c r="AK1405" s="7"/>
      <c r="AL1405" s="7"/>
      <c r="AN1405" s="7"/>
      <c r="AO1405" s="7"/>
      <c r="AP1405" s="7"/>
      <c r="AR1405" s="7"/>
      <c r="AT1405" s="7"/>
      <c r="AV1405" s="7"/>
      <c r="AX1405" s="7"/>
      <c r="AZ1405" s="7"/>
      <c r="BB1405" s="7"/>
      <c r="BD1405" s="7"/>
      <c r="BF1405" s="7"/>
      <c r="BH1405" s="7"/>
      <c r="BI1405" s="7"/>
      <c r="BJ1405" s="7"/>
      <c r="BL1405" s="7"/>
      <c r="BN1405" s="7"/>
      <c r="BO1405" s="7"/>
      <c r="BP1405" s="7"/>
      <c r="BQ1405" s="7"/>
      <c r="BR1405" s="7"/>
    </row>
    <row r="1406" spans="1:70" customFormat="1">
      <c r="A1406" s="7"/>
      <c r="B1406" s="230"/>
      <c r="C1406" s="7"/>
      <c r="D1406" s="7"/>
      <c r="E1406" s="7"/>
      <c r="F1406" s="7"/>
      <c r="G1406" s="7"/>
      <c r="H1406" s="7"/>
      <c r="I1406" s="7"/>
      <c r="J1406" s="7"/>
      <c r="K1406" s="7"/>
      <c r="L1406" s="8"/>
      <c r="M1406" s="7"/>
      <c r="N1406" s="60"/>
      <c r="Z1406" s="7"/>
      <c r="AB1406" s="7"/>
      <c r="AC1406" s="7"/>
      <c r="AD1406" s="7"/>
      <c r="AF1406" s="7"/>
      <c r="AH1406" s="7"/>
      <c r="AJ1406" s="7"/>
      <c r="AK1406" s="7"/>
      <c r="AL1406" s="7"/>
      <c r="AN1406" s="7"/>
      <c r="AO1406" s="7"/>
      <c r="AP1406" s="7"/>
      <c r="AR1406" s="7"/>
      <c r="AT1406" s="7"/>
      <c r="AV1406" s="7"/>
      <c r="AX1406" s="7"/>
      <c r="AZ1406" s="7"/>
      <c r="BB1406" s="7"/>
      <c r="BD1406" s="7"/>
      <c r="BF1406" s="7"/>
      <c r="BH1406" s="7"/>
      <c r="BI1406" s="7"/>
      <c r="BJ1406" s="7"/>
      <c r="BL1406" s="7"/>
      <c r="BN1406" s="7"/>
      <c r="BO1406" s="7"/>
      <c r="BP1406" s="7"/>
      <c r="BQ1406" s="7"/>
      <c r="BR1406" s="7"/>
    </row>
    <row r="1407" spans="1:70" customFormat="1">
      <c r="A1407" s="7"/>
      <c r="B1407" s="230"/>
      <c r="C1407" s="7"/>
      <c r="D1407" s="7"/>
      <c r="E1407" s="7"/>
      <c r="F1407" s="7"/>
      <c r="G1407" s="7"/>
      <c r="H1407" s="7"/>
      <c r="I1407" s="7"/>
      <c r="J1407" s="7"/>
      <c r="K1407" s="7"/>
      <c r="L1407" s="8"/>
      <c r="M1407" s="7"/>
      <c r="N1407" s="60"/>
      <c r="Z1407" s="7"/>
      <c r="AB1407" s="7"/>
      <c r="AC1407" s="7"/>
      <c r="AD1407" s="7"/>
      <c r="AF1407" s="7"/>
      <c r="AH1407" s="7"/>
      <c r="AJ1407" s="7"/>
      <c r="AK1407" s="7"/>
      <c r="AL1407" s="7"/>
      <c r="AN1407" s="7"/>
      <c r="AO1407" s="7"/>
      <c r="AP1407" s="7"/>
      <c r="AR1407" s="7"/>
      <c r="AT1407" s="7"/>
      <c r="AV1407" s="7"/>
      <c r="AX1407" s="7"/>
      <c r="AZ1407" s="7"/>
      <c r="BB1407" s="7"/>
      <c r="BD1407" s="7"/>
      <c r="BF1407" s="7"/>
      <c r="BH1407" s="7"/>
      <c r="BI1407" s="7"/>
      <c r="BJ1407" s="7"/>
      <c r="BL1407" s="7"/>
      <c r="BN1407" s="7"/>
      <c r="BO1407" s="7"/>
      <c r="BP1407" s="7"/>
      <c r="BQ1407" s="7"/>
      <c r="BR1407" s="7"/>
    </row>
    <row r="1408" spans="1:70" customFormat="1">
      <c r="A1408" s="7"/>
      <c r="B1408" s="230"/>
      <c r="C1408" s="7"/>
      <c r="D1408" s="7"/>
      <c r="E1408" s="7"/>
      <c r="F1408" s="7"/>
      <c r="G1408" s="7"/>
      <c r="H1408" s="7"/>
      <c r="I1408" s="7"/>
      <c r="J1408" s="7"/>
      <c r="K1408" s="7"/>
      <c r="L1408" s="8"/>
      <c r="M1408" s="7"/>
      <c r="N1408" s="60"/>
      <c r="Z1408" s="7"/>
      <c r="AB1408" s="7"/>
      <c r="AC1408" s="7"/>
      <c r="AD1408" s="7"/>
      <c r="AF1408" s="7"/>
      <c r="AH1408" s="7"/>
      <c r="AJ1408" s="7"/>
      <c r="AK1408" s="7"/>
      <c r="AL1408" s="7"/>
      <c r="AN1408" s="7"/>
      <c r="AO1408" s="7"/>
      <c r="AP1408" s="7"/>
      <c r="AR1408" s="7"/>
      <c r="AT1408" s="7"/>
      <c r="AV1408" s="7"/>
      <c r="AX1408" s="7"/>
      <c r="AZ1408" s="7"/>
      <c r="BB1408" s="7"/>
      <c r="BD1408" s="7"/>
      <c r="BF1408" s="7"/>
      <c r="BH1408" s="7"/>
      <c r="BI1408" s="7"/>
      <c r="BJ1408" s="7"/>
      <c r="BL1408" s="7"/>
      <c r="BN1408" s="7"/>
      <c r="BO1408" s="7"/>
      <c r="BP1408" s="7"/>
      <c r="BQ1408" s="7"/>
      <c r="BR1408" s="7"/>
    </row>
    <row r="1409" spans="1:70" customFormat="1">
      <c r="A1409" s="7"/>
      <c r="B1409" s="230"/>
      <c r="C1409" s="7"/>
      <c r="D1409" s="7"/>
      <c r="E1409" s="7"/>
      <c r="F1409" s="7"/>
      <c r="G1409" s="7"/>
      <c r="H1409" s="7"/>
      <c r="I1409" s="7"/>
      <c r="J1409" s="7"/>
      <c r="K1409" s="7"/>
      <c r="L1409" s="8"/>
      <c r="M1409" s="7"/>
      <c r="N1409" s="60"/>
      <c r="Z1409" s="7"/>
      <c r="AB1409" s="7"/>
      <c r="AC1409" s="7"/>
      <c r="AD1409" s="7"/>
      <c r="AF1409" s="7"/>
      <c r="AH1409" s="7"/>
      <c r="AJ1409" s="7"/>
      <c r="AK1409" s="7"/>
      <c r="AL1409" s="7"/>
      <c r="AN1409" s="7"/>
      <c r="AO1409" s="7"/>
      <c r="AP1409" s="7"/>
      <c r="AR1409" s="7"/>
      <c r="AT1409" s="7"/>
      <c r="AV1409" s="7"/>
      <c r="AX1409" s="7"/>
      <c r="AZ1409" s="7"/>
      <c r="BB1409" s="7"/>
      <c r="BD1409" s="7"/>
      <c r="BF1409" s="7"/>
      <c r="BH1409" s="7"/>
      <c r="BI1409" s="7"/>
      <c r="BJ1409" s="7"/>
      <c r="BL1409" s="7"/>
      <c r="BN1409" s="7"/>
      <c r="BO1409" s="7"/>
      <c r="BP1409" s="7"/>
      <c r="BQ1409" s="7"/>
      <c r="BR1409" s="7"/>
    </row>
    <row r="1410" spans="1:70" customFormat="1">
      <c r="A1410" s="7"/>
      <c r="B1410" s="230"/>
      <c r="C1410" s="7"/>
      <c r="D1410" s="7"/>
      <c r="E1410" s="7"/>
      <c r="F1410" s="7"/>
      <c r="G1410" s="7"/>
      <c r="H1410" s="7"/>
      <c r="I1410" s="7"/>
      <c r="J1410" s="7"/>
      <c r="K1410" s="7"/>
      <c r="L1410" s="8"/>
      <c r="M1410" s="7"/>
      <c r="N1410" s="60"/>
      <c r="Z1410" s="7"/>
      <c r="AB1410" s="7"/>
      <c r="AC1410" s="7"/>
      <c r="AD1410" s="7"/>
      <c r="AF1410" s="7"/>
      <c r="AH1410" s="7"/>
      <c r="AJ1410" s="7"/>
      <c r="AK1410" s="7"/>
      <c r="AL1410" s="7"/>
      <c r="AN1410" s="7"/>
      <c r="AO1410" s="7"/>
      <c r="AP1410" s="7"/>
      <c r="AR1410" s="7"/>
      <c r="AT1410" s="7"/>
      <c r="AV1410" s="7"/>
      <c r="AX1410" s="7"/>
      <c r="AZ1410" s="7"/>
      <c r="BB1410" s="7"/>
      <c r="BD1410" s="7"/>
      <c r="BF1410" s="7"/>
      <c r="BH1410" s="7"/>
      <c r="BI1410" s="7"/>
      <c r="BJ1410" s="7"/>
      <c r="BL1410" s="7"/>
      <c r="BN1410" s="7"/>
      <c r="BO1410" s="7"/>
      <c r="BP1410" s="7"/>
      <c r="BQ1410" s="7"/>
      <c r="BR1410" s="7"/>
    </row>
    <row r="1411" spans="1:70" customFormat="1">
      <c r="A1411" s="7"/>
      <c r="B1411" s="230"/>
      <c r="C1411" s="7"/>
      <c r="D1411" s="7"/>
      <c r="E1411" s="7"/>
      <c r="F1411" s="7"/>
      <c r="G1411" s="7"/>
      <c r="H1411" s="7"/>
      <c r="I1411" s="7"/>
      <c r="J1411" s="7"/>
      <c r="K1411" s="7"/>
      <c r="L1411" s="8"/>
      <c r="M1411" s="7"/>
      <c r="N1411" s="60"/>
      <c r="Z1411" s="7"/>
      <c r="AB1411" s="7"/>
      <c r="AC1411" s="7"/>
      <c r="AD1411" s="7"/>
      <c r="AF1411" s="7"/>
      <c r="AH1411" s="7"/>
      <c r="AJ1411" s="7"/>
      <c r="AK1411" s="7"/>
      <c r="AL1411" s="7"/>
      <c r="AN1411" s="7"/>
      <c r="AO1411" s="7"/>
      <c r="AP1411" s="7"/>
      <c r="AR1411" s="7"/>
      <c r="AT1411" s="7"/>
      <c r="AV1411" s="7"/>
      <c r="AX1411" s="7"/>
      <c r="AZ1411" s="7"/>
      <c r="BB1411" s="7"/>
      <c r="BD1411" s="7"/>
      <c r="BF1411" s="7"/>
      <c r="BH1411" s="7"/>
      <c r="BI1411" s="7"/>
      <c r="BJ1411" s="7"/>
      <c r="BL1411" s="7"/>
      <c r="BN1411" s="7"/>
      <c r="BO1411" s="7"/>
      <c r="BP1411" s="7"/>
      <c r="BQ1411" s="7"/>
      <c r="BR1411" s="7"/>
    </row>
    <row r="1412" spans="1:70" customFormat="1">
      <c r="A1412" s="7"/>
      <c r="B1412" s="230"/>
      <c r="C1412" s="7"/>
      <c r="D1412" s="7"/>
      <c r="E1412" s="7"/>
      <c r="F1412" s="7"/>
      <c r="G1412" s="7"/>
      <c r="H1412" s="7"/>
      <c r="I1412" s="7"/>
      <c r="J1412" s="7"/>
      <c r="K1412" s="7"/>
      <c r="L1412" s="8"/>
      <c r="M1412" s="7"/>
      <c r="N1412" s="60"/>
      <c r="Z1412" s="7"/>
      <c r="AB1412" s="7"/>
      <c r="AC1412" s="7"/>
      <c r="AD1412" s="7"/>
      <c r="AF1412" s="7"/>
      <c r="AH1412" s="7"/>
      <c r="AJ1412" s="7"/>
      <c r="AK1412" s="7"/>
      <c r="AL1412" s="7"/>
      <c r="AN1412" s="7"/>
      <c r="AO1412" s="7"/>
      <c r="AP1412" s="7"/>
      <c r="AR1412" s="7"/>
      <c r="AT1412" s="7"/>
      <c r="AV1412" s="7"/>
      <c r="AX1412" s="7"/>
      <c r="AZ1412" s="7"/>
      <c r="BB1412" s="7"/>
      <c r="BD1412" s="7"/>
      <c r="BF1412" s="7"/>
      <c r="BH1412" s="7"/>
      <c r="BI1412" s="7"/>
      <c r="BJ1412" s="7"/>
      <c r="BL1412" s="7"/>
      <c r="BN1412" s="7"/>
      <c r="BO1412" s="7"/>
      <c r="BP1412" s="7"/>
      <c r="BQ1412" s="7"/>
      <c r="BR1412" s="7"/>
    </row>
    <row r="1413" spans="1:70" customFormat="1">
      <c r="A1413" s="7"/>
      <c r="B1413" s="230"/>
      <c r="C1413" s="7"/>
      <c r="D1413" s="7"/>
      <c r="E1413" s="7"/>
      <c r="F1413" s="7"/>
      <c r="G1413" s="7"/>
      <c r="H1413" s="7"/>
      <c r="I1413" s="7"/>
      <c r="J1413" s="7"/>
      <c r="K1413" s="7"/>
      <c r="L1413" s="8"/>
      <c r="M1413" s="7"/>
      <c r="N1413" s="60"/>
      <c r="Z1413" s="7"/>
      <c r="AB1413" s="7"/>
      <c r="AC1413" s="7"/>
      <c r="AD1413" s="7"/>
      <c r="AF1413" s="7"/>
      <c r="AH1413" s="7"/>
      <c r="AJ1413" s="7"/>
      <c r="AK1413" s="7"/>
      <c r="AL1413" s="7"/>
      <c r="AN1413" s="7"/>
      <c r="AO1413" s="7"/>
      <c r="AP1413" s="7"/>
      <c r="AR1413" s="7"/>
      <c r="AT1413" s="7"/>
      <c r="AV1413" s="7"/>
      <c r="AX1413" s="7"/>
      <c r="AZ1413" s="7"/>
      <c r="BB1413" s="7"/>
      <c r="BD1413" s="7"/>
      <c r="BF1413" s="7"/>
      <c r="BH1413" s="7"/>
      <c r="BI1413" s="7"/>
      <c r="BJ1413" s="7"/>
      <c r="BL1413" s="7"/>
      <c r="BN1413" s="7"/>
      <c r="BO1413" s="7"/>
      <c r="BP1413" s="7"/>
      <c r="BQ1413" s="7"/>
      <c r="BR1413" s="7"/>
    </row>
    <row r="1414" spans="1:70" customFormat="1">
      <c r="A1414" s="7"/>
      <c r="B1414" s="230"/>
      <c r="C1414" s="7"/>
      <c r="D1414" s="7"/>
      <c r="E1414" s="7"/>
      <c r="F1414" s="7"/>
      <c r="G1414" s="7"/>
      <c r="H1414" s="7"/>
      <c r="I1414" s="7"/>
      <c r="J1414" s="7"/>
      <c r="K1414" s="7"/>
      <c r="L1414" s="8"/>
      <c r="M1414" s="7"/>
      <c r="N1414" s="60"/>
      <c r="Z1414" s="7"/>
      <c r="AB1414" s="7"/>
      <c r="AC1414" s="7"/>
      <c r="AD1414" s="7"/>
      <c r="AF1414" s="7"/>
      <c r="AH1414" s="7"/>
      <c r="AJ1414" s="7"/>
      <c r="AK1414" s="7"/>
      <c r="AL1414" s="7"/>
      <c r="AN1414" s="7"/>
      <c r="AO1414" s="7"/>
      <c r="AP1414" s="7"/>
      <c r="AR1414" s="7"/>
      <c r="AT1414" s="7"/>
      <c r="AV1414" s="7"/>
      <c r="AX1414" s="7"/>
      <c r="AZ1414" s="7"/>
      <c r="BB1414" s="7"/>
      <c r="BD1414" s="7"/>
      <c r="BF1414" s="7"/>
      <c r="BH1414" s="7"/>
      <c r="BI1414" s="7"/>
      <c r="BJ1414" s="7"/>
      <c r="BL1414" s="7"/>
      <c r="BN1414" s="7"/>
      <c r="BO1414" s="7"/>
      <c r="BP1414" s="7"/>
      <c r="BQ1414" s="7"/>
      <c r="BR1414" s="7"/>
    </row>
    <row r="1415" spans="1:70" customFormat="1">
      <c r="A1415" s="7"/>
      <c r="B1415" s="230"/>
      <c r="C1415" s="7"/>
      <c r="D1415" s="7"/>
      <c r="E1415" s="7"/>
      <c r="F1415" s="7"/>
      <c r="G1415" s="7"/>
      <c r="H1415" s="7"/>
      <c r="I1415" s="7"/>
      <c r="J1415" s="7"/>
      <c r="K1415" s="7"/>
      <c r="L1415" s="8"/>
      <c r="M1415" s="7"/>
      <c r="N1415" s="60"/>
      <c r="Z1415" s="7"/>
      <c r="AB1415" s="7"/>
      <c r="AC1415" s="7"/>
      <c r="AD1415" s="7"/>
      <c r="AF1415" s="7"/>
      <c r="AH1415" s="7"/>
      <c r="AJ1415" s="7"/>
      <c r="AK1415" s="7"/>
      <c r="AL1415" s="7"/>
      <c r="AN1415" s="7"/>
      <c r="AO1415" s="7"/>
      <c r="AP1415" s="7"/>
      <c r="AR1415" s="7"/>
      <c r="AT1415" s="7"/>
      <c r="AV1415" s="7"/>
      <c r="AX1415" s="7"/>
      <c r="AZ1415" s="7"/>
      <c r="BB1415" s="7"/>
      <c r="BD1415" s="7"/>
      <c r="BF1415" s="7"/>
      <c r="BH1415" s="7"/>
      <c r="BI1415" s="7"/>
      <c r="BJ1415" s="7"/>
      <c r="BL1415" s="7"/>
      <c r="BN1415" s="7"/>
      <c r="BO1415" s="7"/>
      <c r="BP1415" s="7"/>
      <c r="BQ1415" s="7"/>
      <c r="BR1415" s="7"/>
    </row>
    <row r="1416" spans="1:70" customFormat="1">
      <c r="A1416" s="7"/>
      <c r="B1416" s="230"/>
      <c r="C1416" s="7"/>
      <c r="D1416" s="7"/>
      <c r="E1416" s="7"/>
      <c r="F1416" s="7"/>
      <c r="G1416" s="7"/>
      <c r="H1416" s="7"/>
      <c r="I1416" s="7"/>
      <c r="J1416" s="7"/>
      <c r="K1416" s="7"/>
      <c r="L1416" s="8"/>
      <c r="M1416" s="7"/>
      <c r="N1416" s="60"/>
      <c r="Z1416" s="7"/>
      <c r="AB1416" s="7"/>
      <c r="AC1416" s="7"/>
      <c r="AD1416" s="7"/>
      <c r="AF1416" s="7"/>
      <c r="AH1416" s="7"/>
      <c r="AJ1416" s="7"/>
      <c r="AK1416" s="7"/>
      <c r="AL1416" s="7"/>
      <c r="AN1416" s="7"/>
      <c r="AO1416" s="7"/>
      <c r="AP1416" s="7"/>
      <c r="AR1416" s="7"/>
      <c r="AT1416" s="7"/>
      <c r="AV1416" s="7"/>
      <c r="AX1416" s="7"/>
      <c r="AZ1416" s="7"/>
      <c r="BB1416" s="7"/>
      <c r="BD1416" s="7"/>
      <c r="BF1416" s="7"/>
      <c r="BH1416" s="7"/>
      <c r="BI1416" s="7"/>
      <c r="BJ1416" s="7"/>
      <c r="BL1416" s="7"/>
      <c r="BN1416" s="7"/>
      <c r="BO1416" s="7"/>
      <c r="BP1416" s="7"/>
      <c r="BQ1416" s="7"/>
      <c r="BR1416" s="7"/>
    </row>
    <row r="1417" spans="1:70" customFormat="1">
      <c r="A1417" s="7"/>
      <c r="B1417" s="230"/>
      <c r="C1417" s="7"/>
      <c r="D1417" s="7"/>
      <c r="E1417" s="7"/>
      <c r="F1417" s="7"/>
      <c r="G1417" s="7"/>
      <c r="H1417" s="7"/>
      <c r="I1417" s="7"/>
      <c r="J1417" s="7"/>
      <c r="K1417" s="7"/>
      <c r="L1417" s="8"/>
      <c r="M1417" s="7"/>
      <c r="N1417" s="60"/>
      <c r="Z1417" s="7"/>
      <c r="AB1417" s="7"/>
      <c r="AC1417" s="7"/>
      <c r="AD1417" s="7"/>
      <c r="AF1417" s="7"/>
      <c r="AH1417" s="7"/>
      <c r="AJ1417" s="7"/>
      <c r="AK1417" s="7"/>
      <c r="AL1417" s="7"/>
      <c r="AN1417" s="7"/>
      <c r="AO1417" s="7"/>
      <c r="AP1417" s="7"/>
      <c r="AR1417" s="7"/>
      <c r="AT1417" s="7"/>
      <c r="AV1417" s="7"/>
      <c r="AX1417" s="7"/>
      <c r="AZ1417" s="7"/>
      <c r="BB1417" s="7"/>
      <c r="BD1417" s="7"/>
      <c r="BF1417" s="7"/>
      <c r="BH1417" s="7"/>
      <c r="BI1417" s="7"/>
      <c r="BJ1417" s="7"/>
      <c r="BL1417" s="7"/>
      <c r="BN1417" s="7"/>
      <c r="BO1417" s="7"/>
      <c r="BP1417" s="7"/>
      <c r="BQ1417" s="7"/>
      <c r="BR1417" s="7"/>
    </row>
    <row r="1418" spans="1:70" customFormat="1">
      <c r="A1418" s="7"/>
      <c r="B1418" s="230"/>
      <c r="C1418" s="7"/>
      <c r="D1418" s="7"/>
      <c r="E1418" s="7"/>
      <c r="F1418" s="7"/>
      <c r="G1418" s="7"/>
      <c r="H1418" s="7"/>
      <c r="I1418" s="7"/>
      <c r="J1418" s="7"/>
      <c r="K1418" s="7"/>
      <c r="L1418" s="8"/>
      <c r="M1418" s="7"/>
      <c r="N1418" s="60"/>
      <c r="Z1418" s="7"/>
      <c r="AB1418" s="7"/>
      <c r="AC1418" s="7"/>
      <c r="AD1418" s="7"/>
      <c r="AF1418" s="7"/>
      <c r="AH1418" s="7"/>
      <c r="AJ1418" s="7"/>
      <c r="AK1418" s="7"/>
      <c r="AL1418" s="7"/>
      <c r="AN1418" s="7"/>
      <c r="AO1418" s="7"/>
      <c r="AP1418" s="7"/>
      <c r="AR1418" s="7"/>
      <c r="AT1418" s="7"/>
      <c r="AV1418" s="7"/>
      <c r="AX1418" s="7"/>
      <c r="AZ1418" s="7"/>
      <c r="BB1418" s="7"/>
      <c r="BD1418" s="7"/>
      <c r="BF1418" s="7"/>
      <c r="BH1418" s="7"/>
      <c r="BI1418" s="7"/>
      <c r="BJ1418" s="7"/>
      <c r="BL1418" s="7"/>
      <c r="BN1418" s="7"/>
      <c r="BO1418" s="7"/>
      <c r="BP1418" s="7"/>
      <c r="BQ1418" s="7"/>
      <c r="BR1418" s="7"/>
    </row>
    <row r="1419" spans="1:70" customFormat="1">
      <c r="A1419" s="7"/>
      <c r="B1419" s="230"/>
      <c r="C1419" s="7"/>
      <c r="D1419" s="7"/>
      <c r="E1419" s="7"/>
      <c r="F1419" s="7"/>
      <c r="G1419" s="7"/>
      <c r="H1419" s="7"/>
      <c r="I1419" s="7"/>
      <c r="J1419" s="7"/>
      <c r="K1419" s="7"/>
      <c r="L1419" s="8"/>
      <c r="M1419" s="7"/>
      <c r="N1419" s="60"/>
      <c r="Z1419" s="7"/>
      <c r="AB1419" s="7"/>
      <c r="AC1419" s="7"/>
      <c r="AD1419" s="7"/>
      <c r="AF1419" s="7"/>
      <c r="AH1419" s="7"/>
      <c r="AJ1419" s="7"/>
      <c r="AK1419" s="7"/>
      <c r="AL1419" s="7"/>
      <c r="AN1419" s="7"/>
      <c r="AO1419" s="7"/>
      <c r="AP1419" s="7"/>
      <c r="AR1419" s="7"/>
      <c r="AT1419" s="7"/>
      <c r="AV1419" s="7"/>
      <c r="AX1419" s="7"/>
      <c r="AZ1419" s="7"/>
      <c r="BB1419" s="7"/>
      <c r="BD1419" s="7"/>
      <c r="BF1419" s="7"/>
      <c r="BH1419" s="7"/>
      <c r="BI1419" s="7"/>
      <c r="BJ1419" s="7"/>
      <c r="BL1419" s="7"/>
      <c r="BN1419" s="7"/>
      <c r="BO1419" s="7"/>
      <c r="BP1419" s="7"/>
      <c r="BQ1419" s="7"/>
      <c r="BR1419" s="7"/>
    </row>
    <row r="1420" spans="1:70" customFormat="1">
      <c r="A1420" s="7"/>
      <c r="B1420" s="230"/>
      <c r="C1420" s="7"/>
      <c r="D1420" s="7"/>
      <c r="E1420" s="7"/>
      <c r="F1420" s="7"/>
      <c r="G1420" s="7"/>
      <c r="H1420" s="7"/>
      <c r="I1420" s="7"/>
      <c r="J1420" s="7"/>
      <c r="K1420" s="7"/>
      <c r="L1420" s="8"/>
      <c r="M1420" s="7"/>
      <c r="N1420" s="60"/>
      <c r="Z1420" s="7"/>
      <c r="AB1420" s="7"/>
      <c r="AC1420" s="7"/>
      <c r="AD1420" s="7"/>
      <c r="AF1420" s="7"/>
      <c r="AH1420" s="7"/>
      <c r="AJ1420" s="7"/>
      <c r="AK1420" s="7"/>
      <c r="AL1420" s="7"/>
      <c r="AN1420" s="7"/>
      <c r="AO1420" s="7"/>
      <c r="AP1420" s="7"/>
      <c r="AR1420" s="7"/>
      <c r="AT1420" s="7"/>
      <c r="AV1420" s="7"/>
      <c r="AX1420" s="7"/>
      <c r="AZ1420" s="7"/>
      <c r="BB1420" s="7"/>
      <c r="BD1420" s="7"/>
      <c r="BF1420" s="7"/>
      <c r="BH1420" s="7"/>
      <c r="BI1420" s="7"/>
      <c r="BJ1420" s="7"/>
      <c r="BL1420" s="7"/>
      <c r="BN1420" s="7"/>
      <c r="BO1420" s="7"/>
      <c r="BP1420" s="7"/>
      <c r="BQ1420" s="7"/>
      <c r="BR1420" s="7"/>
    </row>
    <row r="1421" spans="1:70" customFormat="1">
      <c r="A1421" s="7"/>
      <c r="B1421" s="230"/>
      <c r="C1421" s="7"/>
      <c r="D1421" s="7"/>
      <c r="E1421" s="7"/>
      <c r="F1421" s="7"/>
      <c r="G1421" s="7"/>
      <c r="H1421" s="7"/>
      <c r="I1421" s="7"/>
      <c r="J1421" s="7"/>
      <c r="K1421" s="7"/>
      <c r="L1421" s="8"/>
      <c r="M1421" s="7"/>
      <c r="N1421" s="60"/>
      <c r="Z1421" s="7"/>
      <c r="AB1421" s="7"/>
      <c r="AC1421" s="7"/>
      <c r="AD1421" s="7"/>
      <c r="AF1421" s="7"/>
      <c r="AH1421" s="7"/>
      <c r="AJ1421" s="7"/>
      <c r="AK1421" s="7"/>
      <c r="AL1421" s="7"/>
      <c r="AN1421" s="7"/>
      <c r="AO1421" s="7"/>
      <c r="AP1421" s="7"/>
      <c r="AR1421" s="7"/>
      <c r="AT1421" s="7"/>
      <c r="AV1421" s="7"/>
      <c r="AX1421" s="7"/>
      <c r="AZ1421" s="7"/>
      <c r="BB1421" s="7"/>
      <c r="BD1421" s="7"/>
      <c r="BF1421" s="7"/>
      <c r="BH1421" s="7"/>
      <c r="BI1421" s="7"/>
      <c r="BJ1421" s="7"/>
      <c r="BL1421" s="7"/>
      <c r="BN1421" s="7"/>
      <c r="BO1421" s="7"/>
      <c r="BP1421" s="7"/>
      <c r="BQ1421" s="7"/>
      <c r="BR1421" s="7"/>
    </row>
    <row r="1422" spans="1:70" customFormat="1">
      <c r="A1422" s="7"/>
      <c r="B1422" s="230"/>
      <c r="C1422" s="7"/>
      <c r="D1422" s="7"/>
      <c r="E1422" s="7"/>
      <c r="F1422" s="7"/>
      <c r="G1422" s="7"/>
      <c r="H1422" s="7"/>
      <c r="I1422" s="7"/>
      <c r="J1422" s="7"/>
      <c r="K1422" s="7"/>
      <c r="L1422" s="8"/>
      <c r="M1422" s="7"/>
      <c r="N1422" s="60"/>
      <c r="Z1422" s="7"/>
      <c r="AB1422" s="7"/>
      <c r="AC1422" s="7"/>
      <c r="AD1422" s="7"/>
      <c r="AF1422" s="7"/>
      <c r="AH1422" s="7"/>
      <c r="AJ1422" s="7"/>
      <c r="AK1422" s="7"/>
      <c r="AL1422" s="7"/>
      <c r="AN1422" s="7"/>
      <c r="AO1422" s="7"/>
      <c r="AP1422" s="7"/>
      <c r="AR1422" s="7"/>
      <c r="AT1422" s="7"/>
      <c r="AV1422" s="7"/>
      <c r="AX1422" s="7"/>
      <c r="AZ1422" s="7"/>
      <c r="BB1422" s="7"/>
      <c r="BD1422" s="7"/>
      <c r="BF1422" s="7"/>
      <c r="BH1422" s="7"/>
      <c r="BI1422" s="7"/>
      <c r="BJ1422" s="7"/>
      <c r="BL1422" s="7"/>
      <c r="BN1422" s="7"/>
      <c r="BO1422" s="7"/>
      <c r="BP1422" s="7"/>
      <c r="BQ1422" s="7"/>
      <c r="BR1422" s="7"/>
    </row>
    <row r="1423" spans="1:70" customFormat="1">
      <c r="A1423" s="7"/>
      <c r="B1423" s="230"/>
      <c r="C1423" s="7"/>
      <c r="D1423" s="7"/>
      <c r="E1423" s="7"/>
      <c r="F1423" s="7"/>
      <c r="G1423" s="7"/>
      <c r="H1423" s="7"/>
      <c r="I1423" s="7"/>
      <c r="J1423" s="7"/>
      <c r="K1423" s="7"/>
      <c r="L1423" s="8"/>
      <c r="M1423" s="7"/>
      <c r="N1423" s="60"/>
      <c r="Z1423" s="7"/>
      <c r="AB1423" s="7"/>
      <c r="AC1423" s="7"/>
      <c r="AD1423" s="7"/>
      <c r="AF1423" s="7"/>
      <c r="AH1423" s="7"/>
      <c r="AJ1423" s="7"/>
      <c r="AK1423" s="7"/>
      <c r="AL1423" s="7"/>
      <c r="AN1423" s="7"/>
      <c r="AO1423" s="7"/>
      <c r="AP1423" s="7"/>
      <c r="AR1423" s="7"/>
      <c r="AT1423" s="7"/>
      <c r="AV1423" s="7"/>
      <c r="AX1423" s="7"/>
      <c r="AZ1423" s="7"/>
      <c r="BB1423" s="7"/>
      <c r="BD1423" s="7"/>
      <c r="BF1423" s="7"/>
      <c r="BH1423" s="7"/>
      <c r="BI1423" s="7"/>
      <c r="BJ1423" s="7"/>
      <c r="BL1423" s="7"/>
      <c r="BN1423" s="7"/>
      <c r="BO1423" s="7"/>
      <c r="BP1423" s="7"/>
      <c r="BQ1423" s="7"/>
      <c r="BR1423" s="7"/>
    </row>
    <row r="1424" spans="1:70" customFormat="1">
      <c r="A1424" s="7"/>
      <c r="B1424" s="230"/>
      <c r="C1424" s="7"/>
      <c r="D1424" s="7"/>
      <c r="E1424" s="7"/>
      <c r="F1424" s="7"/>
      <c r="G1424" s="7"/>
      <c r="H1424" s="7"/>
      <c r="I1424" s="7"/>
      <c r="J1424" s="7"/>
      <c r="K1424" s="7"/>
      <c r="L1424" s="8"/>
      <c r="M1424" s="7"/>
      <c r="N1424" s="60"/>
      <c r="Z1424" s="7"/>
      <c r="AB1424" s="7"/>
      <c r="AC1424" s="7"/>
      <c r="AD1424" s="7"/>
      <c r="AF1424" s="7"/>
      <c r="AH1424" s="7"/>
      <c r="AJ1424" s="7"/>
      <c r="AK1424" s="7"/>
      <c r="AL1424" s="7"/>
      <c r="AN1424" s="7"/>
      <c r="AO1424" s="7"/>
      <c r="AP1424" s="7"/>
      <c r="AR1424" s="7"/>
      <c r="AT1424" s="7"/>
      <c r="AV1424" s="7"/>
      <c r="AX1424" s="7"/>
      <c r="AZ1424" s="7"/>
      <c r="BB1424" s="7"/>
      <c r="BD1424" s="7"/>
      <c r="BF1424" s="7"/>
      <c r="BH1424" s="7"/>
      <c r="BI1424" s="7"/>
      <c r="BJ1424" s="7"/>
      <c r="BL1424" s="7"/>
      <c r="BN1424" s="7"/>
      <c r="BO1424" s="7"/>
      <c r="BP1424" s="7"/>
      <c r="BQ1424" s="7"/>
      <c r="BR1424" s="7"/>
    </row>
    <row r="1425" spans="1:70" customFormat="1">
      <c r="A1425" s="7"/>
      <c r="B1425" s="230"/>
      <c r="C1425" s="7"/>
      <c r="D1425" s="7"/>
      <c r="E1425" s="7"/>
      <c r="F1425" s="7"/>
      <c r="G1425" s="7"/>
      <c r="H1425" s="7"/>
      <c r="I1425" s="7"/>
      <c r="J1425" s="7"/>
      <c r="K1425" s="7"/>
      <c r="L1425" s="8"/>
      <c r="M1425" s="7"/>
      <c r="N1425" s="60"/>
      <c r="Z1425" s="7"/>
      <c r="AB1425" s="7"/>
      <c r="AC1425" s="7"/>
      <c r="AD1425" s="7"/>
      <c r="AF1425" s="7"/>
      <c r="AH1425" s="7"/>
      <c r="AJ1425" s="7"/>
      <c r="AK1425" s="7"/>
      <c r="AL1425" s="7"/>
      <c r="AN1425" s="7"/>
      <c r="AO1425" s="7"/>
      <c r="AP1425" s="7"/>
      <c r="AR1425" s="7"/>
      <c r="AT1425" s="7"/>
      <c r="AV1425" s="7"/>
      <c r="AX1425" s="7"/>
      <c r="AZ1425" s="7"/>
      <c r="BB1425" s="7"/>
      <c r="BD1425" s="7"/>
      <c r="BF1425" s="7"/>
      <c r="BH1425" s="7"/>
      <c r="BI1425" s="7"/>
      <c r="BJ1425" s="7"/>
      <c r="BL1425" s="7"/>
      <c r="BN1425" s="7"/>
      <c r="BO1425" s="7"/>
      <c r="BP1425" s="7"/>
      <c r="BQ1425" s="7"/>
      <c r="BR1425" s="7"/>
    </row>
    <row r="1426" spans="1:70" customFormat="1">
      <c r="A1426" s="7"/>
      <c r="B1426" s="230"/>
      <c r="C1426" s="7"/>
      <c r="D1426" s="7"/>
      <c r="E1426" s="7"/>
      <c r="F1426" s="7"/>
      <c r="G1426" s="7"/>
      <c r="H1426" s="7"/>
      <c r="I1426" s="7"/>
      <c r="J1426" s="7"/>
      <c r="K1426" s="7"/>
      <c r="L1426" s="8"/>
      <c r="M1426" s="7"/>
      <c r="N1426" s="60"/>
      <c r="Z1426" s="7"/>
      <c r="AB1426" s="7"/>
      <c r="AC1426" s="7"/>
      <c r="AD1426" s="7"/>
      <c r="AF1426" s="7"/>
      <c r="AH1426" s="7"/>
      <c r="AJ1426" s="7"/>
      <c r="AK1426" s="7"/>
      <c r="AL1426" s="7"/>
      <c r="AN1426" s="7"/>
      <c r="AO1426" s="7"/>
      <c r="AP1426" s="7"/>
      <c r="AR1426" s="7"/>
      <c r="AT1426" s="7"/>
      <c r="AV1426" s="7"/>
      <c r="AX1426" s="7"/>
      <c r="AZ1426" s="7"/>
      <c r="BB1426" s="7"/>
      <c r="BD1426" s="7"/>
      <c r="BF1426" s="7"/>
      <c r="BH1426" s="7"/>
      <c r="BI1426" s="7"/>
      <c r="BJ1426" s="7"/>
      <c r="BL1426" s="7"/>
      <c r="BN1426" s="7"/>
      <c r="BO1426" s="7"/>
      <c r="BP1426" s="7"/>
      <c r="BQ1426" s="7"/>
      <c r="BR1426" s="7"/>
    </row>
    <row r="1427" spans="1:70" customFormat="1">
      <c r="A1427" s="7"/>
      <c r="B1427" s="230"/>
      <c r="C1427" s="7"/>
      <c r="D1427" s="7"/>
      <c r="E1427" s="7"/>
      <c r="F1427" s="7"/>
      <c r="G1427" s="7"/>
      <c r="H1427" s="7"/>
      <c r="I1427" s="7"/>
      <c r="J1427" s="7"/>
      <c r="K1427" s="7"/>
      <c r="L1427" s="8"/>
      <c r="M1427" s="7"/>
      <c r="N1427" s="60"/>
      <c r="Z1427" s="7"/>
      <c r="AB1427" s="7"/>
      <c r="AC1427" s="7"/>
      <c r="AD1427" s="7"/>
      <c r="AF1427" s="7"/>
      <c r="AH1427" s="7"/>
      <c r="AJ1427" s="7"/>
      <c r="AK1427" s="7"/>
      <c r="AL1427" s="7"/>
      <c r="AN1427" s="7"/>
      <c r="AO1427" s="7"/>
      <c r="AP1427" s="7"/>
      <c r="AR1427" s="7"/>
      <c r="AT1427" s="7"/>
      <c r="AV1427" s="7"/>
      <c r="AX1427" s="7"/>
      <c r="AZ1427" s="7"/>
      <c r="BB1427" s="7"/>
      <c r="BD1427" s="7"/>
      <c r="BF1427" s="7"/>
      <c r="BH1427" s="7"/>
      <c r="BI1427" s="7"/>
      <c r="BJ1427" s="7"/>
      <c r="BL1427" s="7"/>
      <c r="BN1427" s="7"/>
      <c r="BO1427" s="7"/>
      <c r="BP1427" s="7"/>
      <c r="BQ1427" s="7"/>
      <c r="BR1427" s="7"/>
    </row>
    <row r="1428" spans="1:70" customFormat="1">
      <c r="A1428" s="7"/>
      <c r="B1428" s="230"/>
      <c r="C1428" s="7"/>
      <c r="D1428" s="7"/>
      <c r="E1428" s="7"/>
      <c r="F1428" s="7"/>
      <c r="G1428" s="7"/>
      <c r="H1428" s="7"/>
      <c r="I1428" s="7"/>
      <c r="J1428" s="7"/>
      <c r="K1428" s="7"/>
      <c r="L1428" s="8"/>
      <c r="M1428" s="7"/>
      <c r="N1428" s="60"/>
      <c r="Z1428" s="7"/>
      <c r="AB1428" s="7"/>
      <c r="AC1428" s="7"/>
      <c r="AD1428" s="7"/>
      <c r="AF1428" s="7"/>
      <c r="AH1428" s="7"/>
      <c r="AJ1428" s="7"/>
      <c r="AK1428" s="7"/>
      <c r="AL1428" s="7"/>
      <c r="AN1428" s="7"/>
      <c r="AO1428" s="7"/>
      <c r="AP1428" s="7"/>
      <c r="AR1428" s="7"/>
      <c r="AT1428" s="7"/>
      <c r="AV1428" s="7"/>
      <c r="AX1428" s="7"/>
      <c r="AZ1428" s="7"/>
      <c r="BB1428" s="7"/>
      <c r="BD1428" s="7"/>
      <c r="BF1428" s="7"/>
      <c r="BH1428" s="7"/>
      <c r="BI1428" s="7"/>
      <c r="BJ1428" s="7"/>
      <c r="BL1428" s="7"/>
      <c r="BN1428" s="7"/>
      <c r="BO1428" s="7"/>
      <c r="BP1428" s="7"/>
      <c r="BQ1428" s="7"/>
      <c r="BR1428" s="7"/>
    </row>
    <row r="1429" spans="1:70" customFormat="1">
      <c r="A1429" s="7"/>
      <c r="B1429" s="230"/>
      <c r="C1429" s="7"/>
      <c r="D1429" s="7"/>
      <c r="E1429" s="7"/>
      <c r="F1429" s="7"/>
      <c r="G1429" s="7"/>
      <c r="H1429" s="7"/>
      <c r="I1429" s="7"/>
      <c r="J1429" s="7"/>
      <c r="K1429" s="7"/>
      <c r="L1429" s="8"/>
      <c r="M1429" s="7"/>
      <c r="N1429" s="60"/>
      <c r="Z1429" s="7"/>
      <c r="AB1429" s="7"/>
      <c r="AC1429" s="7"/>
      <c r="AD1429" s="7"/>
      <c r="AF1429" s="7"/>
      <c r="AH1429" s="7"/>
      <c r="AJ1429" s="7"/>
      <c r="AK1429" s="7"/>
      <c r="AL1429" s="7"/>
      <c r="AN1429" s="7"/>
      <c r="AO1429" s="7"/>
      <c r="AP1429" s="7"/>
      <c r="AR1429" s="7"/>
      <c r="AT1429" s="7"/>
      <c r="AV1429" s="7"/>
      <c r="AX1429" s="7"/>
      <c r="AZ1429" s="7"/>
      <c r="BB1429" s="7"/>
      <c r="BD1429" s="7"/>
      <c r="BF1429" s="7"/>
      <c r="BH1429" s="7"/>
      <c r="BI1429" s="7"/>
      <c r="BJ1429" s="7"/>
      <c r="BL1429" s="7"/>
      <c r="BN1429" s="7"/>
      <c r="BO1429" s="7"/>
      <c r="BP1429" s="7"/>
      <c r="BQ1429" s="7"/>
      <c r="BR1429" s="7"/>
    </row>
    <row r="1430" spans="1:70" customFormat="1">
      <c r="A1430" s="7"/>
      <c r="B1430" s="230"/>
      <c r="C1430" s="7"/>
      <c r="D1430" s="7"/>
      <c r="E1430" s="7"/>
      <c r="F1430" s="7"/>
      <c r="G1430" s="7"/>
      <c r="H1430" s="7"/>
      <c r="I1430" s="7"/>
      <c r="J1430" s="7"/>
      <c r="K1430" s="7"/>
      <c r="L1430" s="8"/>
      <c r="M1430" s="7"/>
      <c r="N1430" s="60"/>
      <c r="Z1430" s="7"/>
      <c r="AB1430" s="7"/>
      <c r="AC1430" s="7"/>
      <c r="AD1430" s="7"/>
      <c r="AF1430" s="7"/>
      <c r="AH1430" s="7"/>
      <c r="AJ1430" s="7"/>
      <c r="AK1430" s="7"/>
      <c r="AL1430" s="7"/>
      <c r="AN1430" s="7"/>
      <c r="AO1430" s="7"/>
      <c r="AP1430" s="7"/>
      <c r="AR1430" s="7"/>
      <c r="AT1430" s="7"/>
      <c r="AV1430" s="7"/>
      <c r="AX1430" s="7"/>
      <c r="AZ1430" s="7"/>
      <c r="BB1430" s="7"/>
      <c r="BD1430" s="7"/>
      <c r="BF1430" s="7"/>
      <c r="BH1430" s="7"/>
      <c r="BI1430" s="7"/>
      <c r="BJ1430" s="7"/>
      <c r="BL1430" s="7"/>
      <c r="BN1430" s="7"/>
      <c r="BO1430" s="7"/>
      <c r="BP1430" s="7"/>
      <c r="BQ1430" s="7"/>
      <c r="BR1430" s="7"/>
    </row>
    <row r="1431" spans="1:70" customFormat="1">
      <c r="A1431" s="7"/>
      <c r="B1431" s="230"/>
      <c r="C1431" s="7"/>
      <c r="D1431" s="7"/>
      <c r="E1431" s="7"/>
      <c r="F1431" s="7"/>
      <c r="G1431" s="7"/>
      <c r="H1431" s="7"/>
      <c r="I1431" s="7"/>
      <c r="J1431" s="7"/>
      <c r="K1431" s="7"/>
      <c r="L1431" s="8"/>
      <c r="M1431" s="7"/>
      <c r="N1431" s="60"/>
      <c r="Z1431" s="7"/>
      <c r="AB1431" s="7"/>
      <c r="AC1431" s="7"/>
      <c r="AD1431" s="7"/>
      <c r="AF1431" s="7"/>
      <c r="AH1431" s="7"/>
      <c r="AJ1431" s="7"/>
      <c r="AK1431" s="7"/>
      <c r="AL1431" s="7"/>
      <c r="AN1431" s="7"/>
      <c r="AO1431" s="7"/>
      <c r="AP1431" s="7"/>
      <c r="AR1431" s="7"/>
      <c r="AT1431" s="7"/>
      <c r="AV1431" s="7"/>
      <c r="AX1431" s="7"/>
      <c r="AZ1431" s="7"/>
      <c r="BB1431" s="7"/>
      <c r="BD1431" s="7"/>
      <c r="BF1431" s="7"/>
      <c r="BH1431" s="7"/>
      <c r="BI1431" s="7"/>
      <c r="BJ1431" s="7"/>
      <c r="BL1431" s="7"/>
      <c r="BN1431" s="7"/>
      <c r="BO1431" s="7"/>
      <c r="BP1431" s="7"/>
      <c r="BQ1431" s="7"/>
      <c r="BR1431" s="7"/>
    </row>
    <row r="1432" spans="1:70" customFormat="1">
      <c r="A1432" s="7"/>
      <c r="B1432" s="230"/>
      <c r="C1432" s="7"/>
      <c r="D1432" s="7"/>
      <c r="E1432" s="7"/>
      <c r="F1432" s="7"/>
      <c r="G1432" s="7"/>
      <c r="H1432" s="7"/>
      <c r="I1432" s="7"/>
      <c r="J1432" s="7"/>
      <c r="K1432" s="7"/>
      <c r="L1432" s="8"/>
      <c r="M1432" s="7"/>
      <c r="N1432" s="60"/>
      <c r="Z1432" s="7"/>
      <c r="AB1432" s="7"/>
      <c r="AC1432" s="7"/>
      <c r="AD1432" s="7"/>
      <c r="AF1432" s="7"/>
      <c r="AH1432" s="7"/>
      <c r="AJ1432" s="7"/>
      <c r="AK1432" s="7"/>
      <c r="AL1432" s="7"/>
      <c r="AN1432" s="7"/>
      <c r="AO1432" s="7"/>
      <c r="AP1432" s="7"/>
      <c r="AR1432" s="7"/>
      <c r="AT1432" s="7"/>
      <c r="AV1432" s="7"/>
      <c r="AX1432" s="7"/>
      <c r="AZ1432" s="7"/>
      <c r="BB1432" s="7"/>
      <c r="BD1432" s="7"/>
      <c r="BF1432" s="7"/>
      <c r="BH1432" s="7"/>
      <c r="BI1432" s="7"/>
      <c r="BJ1432" s="7"/>
      <c r="BL1432" s="7"/>
      <c r="BN1432" s="7"/>
      <c r="BO1432" s="7"/>
      <c r="BP1432" s="7"/>
      <c r="BQ1432" s="7"/>
      <c r="BR1432" s="7"/>
    </row>
    <row r="1433" spans="1:70" customFormat="1">
      <c r="A1433" s="7"/>
      <c r="B1433" s="230"/>
      <c r="C1433" s="7"/>
      <c r="D1433" s="7"/>
      <c r="E1433" s="7"/>
      <c r="F1433" s="7"/>
      <c r="G1433" s="7"/>
      <c r="H1433" s="7"/>
      <c r="I1433" s="7"/>
      <c r="J1433" s="7"/>
      <c r="K1433" s="7"/>
      <c r="L1433" s="8"/>
      <c r="M1433" s="7"/>
      <c r="N1433" s="60"/>
      <c r="Z1433" s="7"/>
      <c r="AB1433" s="7"/>
      <c r="AC1433" s="7"/>
      <c r="AD1433" s="7"/>
      <c r="AF1433" s="7"/>
      <c r="AH1433" s="7"/>
      <c r="AJ1433" s="7"/>
      <c r="AK1433" s="7"/>
      <c r="AL1433" s="7"/>
      <c r="AN1433" s="7"/>
      <c r="AO1433" s="7"/>
      <c r="AP1433" s="7"/>
      <c r="AR1433" s="7"/>
      <c r="AT1433" s="7"/>
      <c r="AV1433" s="7"/>
      <c r="AX1433" s="7"/>
      <c r="AZ1433" s="7"/>
      <c r="BB1433" s="7"/>
      <c r="BD1433" s="7"/>
      <c r="BF1433" s="7"/>
      <c r="BH1433" s="7"/>
      <c r="BI1433" s="7"/>
      <c r="BJ1433" s="7"/>
      <c r="BL1433" s="7"/>
      <c r="BN1433" s="7"/>
      <c r="BO1433" s="7"/>
      <c r="BP1433" s="7"/>
      <c r="BQ1433" s="7"/>
      <c r="BR1433" s="7"/>
    </row>
    <row r="1434" spans="1:70" customFormat="1">
      <c r="A1434" s="7"/>
      <c r="B1434" s="230"/>
      <c r="C1434" s="7"/>
      <c r="D1434" s="7"/>
      <c r="E1434" s="7"/>
      <c r="F1434" s="7"/>
      <c r="G1434" s="7"/>
      <c r="H1434" s="7"/>
      <c r="I1434" s="7"/>
      <c r="J1434" s="7"/>
      <c r="K1434" s="7"/>
      <c r="L1434" s="8"/>
      <c r="M1434" s="7"/>
      <c r="N1434" s="60"/>
      <c r="Z1434" s="7"/>
      <c r="AB1434" s="7"/>
      <c r="AC1434" s="7"/>
      <c r="AD1434" s="7"/>
      <c r="AF1434" s="7"/>
      <c r="AH1434" s="7"/>
      <c r="AJ1434" s="7"/>
      <c r="AK1434" s="7"/>
      <c r="AL1434" s="7"/>
      <c r="AN1434" s="7"/>
      <c r="AO1434" s="7"/>
      <c r="AP1434" s="7"/>
      <c r="AR1434" s="7"/>
      <c r="AT1434" s="7"/>
      <c r="AV1434" s="7"/>
      <c r="AX1434" s="7"/>
      <c r="AZ1434" s="7"/>
      <c r="BB1434" s="7"/>
      <c r="BD1434" s="7"/>
      <c r="BF1434" s="7"/>
      <c r="BH1434" s="7"/>
      <c r="BI1434" s="7"/>
      <c r="BJ1434" s="7"/>
      <c r="BL1434" s="7"/>
      <c r="BN1434" s="7"/>
      <c r="BO1434" s="7"/>
      <c r="BP1434" s="7"/>
      <c r="BQ1434" s="7"/>
      <c r="BR1434" s="7"/>
    </row>
    <row r="1435" spans="1:70" customFormat="1">
      <c r="A1435" s="7"/>
      <c r="B1435" s="230"/>
      <c r="C1435" s="7"/>
      <c r="D1435" s="7"/>
      <c r="E1435" s="7"/>
      <c r="F1435" s="7"/>
      <c r="G1435" s="7"/>
      <c r="H1435" s="7"/>
      <c r="I1435" s="7"/>
      <c r="J1435" s="7"/>
      <c r="K1435" s="7"/>
      <c r="L1435" s="8"/>
      <c r="M1435" s="7"/>
      <c r="N1435" s="60"/>
      <c r="Z1435" s="7"/>
      <c r="AB1435" s="7"/>
      <c r="AC1435" s="7"/>
      <c r="AD1435" s="7"/>
      <c r="AF1435" s="7"/>
      <c r="AH1435" s="7"/>
      <c r="AJ1435" s="7"/>
      <c r="AK1435" s="7"/>
      <c r="AL1435" s="7"/>
      <c r="AN1435" s="7"/>
      <c r="AO1435" s="7"/>
      <c r="AP1435" s="7"/>
      <c r="AR1435" s="7"/>
      <c r="AT1435" s="7"/>
      <c r="AV1435" s="7"/>
      <c r="AX1435" s="7"/>
      <c r="AZ1435" s="7"/>
      <c r="BB1435" s="7"/>
      <c r="BD1435" s="7"/>
      <c r="BF1435" s="7"/>
      <c r="BH1435" s="7"/>
      <c r="BI1435" s="7"/>
      <c r="BJ1435" s="7"/>
      <c r="BL1435" s="7"/>
      <c r="BN1435" s="7"/>
      <c r="BO1435" s="7"/>
      <c r="BP1435" s="7"/>
      <c r="BQ1435" s="7"/>
      <c r="BR1435" s="7"/>
    </row>
    <row r="1436" spans="1:70" customFormat="1">
      <c r="A1436" s="7"/>
      <c r="B1436" s="230"/>
      <c r="C1436" s="7"/>
      <c r="D1436" s="7"/>
      <c r="E1436" s="7"/>
      <c r="F1436" s="7"/>
      <c r="G1436" s="7"/>
      <c r="H1436" s="7"/>
      <c r="I1436" s="7"/>
      <c r="J1436" s="7"/>
      <c r="K1436" s="7"/>
      <c r="L1436" s="8"/>
      <c r="M1436" s="7"/>
      <c r="N1436" s="60"/>
      <c r="Z1436" s="7"/>
      <c r="AB1436" s="7"/>
      <c r="AC1436" s="7"/>
      <c r="AD1436" s="7"/>
      <c r="AF1436" s="7"/>
      <c r="AH1436" s="7"/>
      <c r="AJ1436" s="7"/>
      <c r="AK1436" s="7"/>
      <c r="AL1436" s="7"/>
      <c r="AN1436" s="7"/>
      <c r="AO1436" s="7"/>
      <c r="AP1436" s="7"/>
      <c r="AR1436" s="7"/>
      <c r="AT1436" s="7"/>
      <c r="AV1436" s="7"/>
      <c r="AX1436" s="7"/>
      <c r="AZ1436" s="7"/>
      <c r="BB1436" s="7"/>
      <c r="BD1436" s="7"/>
      <c r="BF1436" s="7"/>
      <c r="BH1436" s="7"/>
      <c r="BI1436" s="7"/>
      <c r="BJ1436" s="7"/>
      <c r="BL1436" s="7"/>
      <c r="BN1436" s="7"/>
      <c r="BO1436" s="7"/>
      <c r="BP1436" s="7"/>
      <c r="BQ1436" s="7"/>
      <c r="BR1436" s="7"/>
    </row>
    <row r="1437" spans="1:70" customFormat="1">
      <c r="A1437" s="7"/>
      <c r="B1437" s="230"/>
      <c r="C1437" s="7"/>
      <c r="D1437" s="7"/>
      <c r="E1437" s="7"/>
      <c r="F1437" s="7"/>
      <c r="G1437" s="7"/>
      <c r="H1437" s="7"/>
      <c r="I1437" s="7"/>
      <c r="J1437" s="7"/>
      <c r="K1437" s="7"/>
      <c r="L1437" s="8"/>
      <c r="M1437" s="7"/>
      <c r="N1437" s="60"/>
      <c r="Z1437" s="7"/>
      <c r="AB1437" s="7"/>
      <c r="AC1437" s="7"/>
      <c r="AD1437" s="7"/>
      <c r="AF1437" s="7"/>
      <c r="AH1437" s="7"/>
      <c r="AJ1437" s="7"/>
      <c r="AK1437" s="7"/>
      <c r="AL1437" s="7"/>
      <c r="AN1437" s="7"/>
      <c r="AO1437" s="7"/>
      <c r="AP1437" s="7"/>
      <c r="AR1437" s="7"/>
      <c r="AT1437" s="7"/>
      <c r="AV1437" s="7"/>
      <c r="AX1437" s="7"/>
      <c r="AZ1437" s="7"/>
      <c r="BB1437" s="7"/>
      <c r="BD1437" s="7"/>
      <c r="BF1437" s="7"/>
      <c r="BH1437" s="7"/>
      <c r="BI1437" s="7"/>
      <c r="BJ1437" s="7"/>
      <c r="BL1437" s="7"/>
      <c r="BN1437" s="7"/>
      <c r="BO1437" s="7"/>
      <c r="BP1437" s="7"/>
      <c r="BQ1437" s="7"/>
      <c r="BR1437" s="7"/>
    </row>
    <row r="1438" spans="1:70" customFormat="1">
      <c r="A1438" s="7"/>
      <c r="B1438" s="230"/>
      <c r="C1438" s="7"/>
      <c r="D1438" s="7"/>
      <c r="E1438" s="7"/>
      <c r="F1438" s="7"/>
      <c r="G1438" s="7"/>
      <c r="H1438" s="7"/>
      <c r="I1438" s="7"/>
      <c r="J1438" s="7"/>
      <c r="K1438" s="7"/>
      <c r="L1438" s="8"/>
      <c r="M1438" s="7"/>
      <c r="N1438" s="60"/>
      <c r="Z1438" s="7"/>
      <c r="AB1438" s="7"/>
      <c r="AC1438" s="7"/>
      <c r="AD1438" s="7"/>
      <c r="AF1438" s="7"/>
      <c r="AH1438" s="7"/>
      <c r="AJ1438" s="7"/>
      <c r="AK1438" s="7"/>
      <c r="AL1438" s="7"/>
      <c r="AN1438" s="7"/>
      <c r="AO1438" s="7"/>
      <c r="AP1438" s="7"/>
      <c r="AR1438" s="7"/>
      <c r="AT1438" s="7"/>
      <c r="AV1438" s="7"/>
      <c r="AX1438" s="7"/>
      <c r="AZ1438" s="7"/>
      <c r="BB1438" s="7"/>
      <c r="BD1438" s="7"/>
      <c r="BF1438" s="7"/>
      <c r="BH1438" s="7"/>
      <c r="BI1438" s="7"/>
      <c r="BJ1438" s="7"/>
      <c r="BL1438" s="7"/>
      <c r="BN1438" s="7"/>
      <c r="BO1438" s="7"/>
      <c r="BP1438" s="7"/>
      <c r="BQ1438" s="7"/>
      <c r="BR1438" s="7"/>
    </row>
    <row r="1439" spans="1:70" customFormat="1">
      <c r="A1439" s="7"/>
      <c r="B1439" s="230"/>
      <c r="C1439" s="7"/>
      <c r="D1439" s="7"/>
      <c r="E1439" s="7"/>
      <c r="F1439" s="7"/>
      <c r="G1439" s="7"/>
      <c r="H1439" s="7"/>
      <c r="I1439" s="7"/>
      <c r="J1439" s="7"/>
      <c r="K1439" s="7"/>
      <c r="L1439" s="8"/>
      <c r="M1439" s="7"/>
      <c r="N1439" s="60"/>
      <c r="Z1439" s="7"/>
      <c r="AB1439" s="7"/>
      <c r="AC1439" s="7"/>
      <c r="AD1439" s="7"/>
      <c r="AF1439" s="7"/>
      <c r="AH1439" s="7"/>
      <c r="AJ1439" s="7"/>
      <c r="AK1439" s="7"/>
      <c r="AL1439" s="7"/>
      <c r="AN1439" s="7"/>
      <c r="AO1439" s="7"/>
      <c r="AP1439" s="7"/>
      <c r="AR1439" s="7"/>
      <c r="AT1439" s="7"/>
      <c r="AV1439" s="7"/>
      <c r="AX1439" s="7"/>
      <c r="AZ1439" s="7"/>
      <c r="BB1439" s="7"/>
      <c r="BD1439" s="7"/>
      <c r="BF1439" s="7"/>
      <c r="BH1439" s="7"/>
      <c r="BI1439" s="7"/>
      <c r="BJ1439" s="7"/>
      <c r="BL1439" s="7"/>
      <c r="BN1439" s="7"/>
      <c r="BO1439" s="7"/>
      <c r="BP1439" s="7"/>
      <c r="BQ1439" s="7"/>
      <c r="BR1439" s="7"/>
    </row>
    <row r="1440" spans="1:70" customFormat="1">
      <c r="A1440" s="7"/>
      <c r="B1440" s="230"/>
      <c r="C1440" s="7"/>
      <c r="D1440" s="7"/>
      <c r="E1440" s="7"/>
      <c r="F1440" s="7"/>
      <c r="G1440" s="7"/>
      <c r="H1440" s="7"/>
      <c r="I1440" s="7"/>
      <c r="J1440" s="7"/>
      <c r="K1440" s="7"/>
      <c r="L1440" s="8"/>
      <c r="M1440" s="7"/>
      <c r="N1440" s="60"/>
      <c r="Z1440" s="7"/>
      <c r="AB1440" s="7"/>
      <c r="AC1440" s="7"/>
      <c r="AD1440" s="7"/>
      <c r="AF1440" s="7"/>
      <c r="AH1440" s="7"/>
      <c r="AJ1440" s="7"/>
      <c r="AK1440" s="7"/>
      <c r="AL1440" s="7"/>
      <c r="AN1440" s="7"/>
      <c r="AO1440" s="7"/>
      <c r="AP1440" s="7"/>
      <c r="AR1440" s="7"/>
      <c r="AT1440" s="7"/>
      <c r="AV1440" s="7"/>
      <c r="AX1440" s="7"/>
      <c r="AZ1440" s="7"/>
      <c r="BB1440" s="7"/>
      <c r="BD1440" s="7"/>
      <c r="BF1440" s="7"/>
      <c r="BH1440" s="7"/>
      <c r="BI1440" s="7"/>
      <c r="BJ1440" s="7"/>
      <c r="BL1440" s="7"/>
      <c r="BN1440" s="7"/>
      <c r="BO1440" s="7"/>
      <c r="BP1440" s="7"/>
      <c r="BQ1440" s="7"/>
      <c r="BR1440" s="7"/>
    </row>
    <row r="1441" spans="1:70" customFormat="1">
      <c r="A1441" s="7"/>
      <c r="B1441" s="230"/>
      <c r="C1441" s="7"/>
      <c r="D1441" s="7"/>
      <c r="E1441" s="7"/>
      <c r="F1441" s="7"/>
      <c r="G1441" s="7"/>
      <c r="H1441" s="7"/>
      <c r="I1441" s="7"/>
      <c r="J1441" s="7"/>
      <c r="K1441" s="7"/>
      <c r="L1441" s="8"/>
      <c r="M1441" s="7"/>
      <c r="N1441" s="60"/>
      <c r="Z1441" s="7"/>
      <c r="AB1441" s="7"/>
      <c r="AC1441" s="7"/>
      <c r="AD1441" s="7"/>
      <c r="AF1441" s="7"/>
      <c r="AH1441" s="7"/>
      <c r="AJ1441" s="7"/>
      <c r="AK1441" s="7"/>
      <c r="AL1441" s="7"/>
      <c r="AN1441" s="7"/>
      <c r="AO1441" s="7"/>
      <c r="AP1441" s="7"/>
      <c r="AR1441" s="7"/>
      <c r="AT1441" s="7"/>
      <c r="AV1441" s="7"/>
      <c r="AX1441" s="7"/>
      <c r="AZ1441" s="7"/>
      <c r="BB1441" s="7"/>
      <c r="BD1441" s="7"/>
      <c r="BF1441" s="7"/>
      <c r="BH1441" s="7"/>
      <c r="BI1441" s="7"/>
      <c r="BJ1441" s="7"/>
      <c r="BL1441" s="7"/>
      <c r="BN1441" s="7"/>
      <c r="BO1441" s="7"/>
      <c r="BP1441" s="7"/>
      <c r="BQ1441" s="7"/>
      <c r="BR1441" s="7"/>
    </row>
    <row r="1442" spans="1:70" customFormat="1">
      <c r="A1442" s="7"/>
      <c r="B1442" s="230"/>
      <c r="C1442" s="7"/>
      <c r="D1442" s="7"/>
      <c r="E1442" s="7"/>
      <c r="F1442" s="7"/>
      <c r="G1442" s="7"/>
      <c r="H1442" s="7"/>
      <c r="I1442" s="7"/>
      <c r="J1442" s="7"/>
      <c r="K1442" s="7"/>
      <c r="L1442" s="8"/>
      <c r="M1442" s="7"/>
      <c r="N1442" s="60"/>
      <c r="Z1442" s="7"/>
      <c r="AB1442" s="7"/>
      <c r="AC1442" s="7"/>
      <c r="AD1442" s="7"/>
      <c r="AF1442" s="7"/>
      <c r="AH1442" s="7"/>
      <c r="AJ1442" s="7"/>
      <c r="AK1442" s="7"/>
      <c r="AL1442" s="7"/>
      <c r="AN1442" s="7"/>
      <c r="AO1442" s="7"/>
      <c r="AP1442" s="7"/>
      <c r="AR1442" s="7"/>
      <c r="AT1442" s="7"/>
      <c r="AV1442" s="7"/>
      <c r="AX1442" s="7"/>
      <c r="AZ1442" s="7"/>
      <c r="BB1442" s="7"/>
      <c r="BD1442" s="7"/>
      <c r="BF1442" s="7"/>
      <c r="BH1442" s="7"/>
      <c r="BI1442" s="7"/>
      <c r="BJ1442" s="7"/>
      <c r="BL1442" s="7"/>
      <c r="BN1442" s="7"/>
      <c r="BO1442" s="7"/>
      <c r="BP1442" s="7"/>
      <c r="BQ1442" s="7"/>
      <c r="BR1442" s="7"/>
    </row>
    <row r="1443" spans="1:70" customFormat="1">
      <c r="A1443" s="7"/>
      <c r="B1443" s="230"/>
      <c r="C1443" s="7"/>
      <c r="D1443" s="7"/>
      <c r="E1443" s="7"/>
      <c r="F1443" s="7"/>
      <c r="G1443" s="7"/>
      <c r="H1443" s="7"/>
      <c r="I1443" s="7"/>
      <c r="J1443" s="7"/>
      <c r="K1443" s="7"/>
      <c r="L1443" s="8"/>
      <c r="M1443" s="7"/>
      <c r="N1443" s="60"/>
      <c r="Z1443" s="7"/>
      <c r="AB1443" s="7"/>
      <c r="AC1443" s="7"/>
      <c r="AD1443" s="7"/>
      <c r="AF1443" s="7"/>
      <c r="AH1443" s="7"/>
      <c r="AJ1443" s="7"/>
      <c r="AK1443" s="7"/>
      <c r="AL1443" s="7"/>
      <c r="AN1443" s="7"/>
      <c r="AO1443" s="7"/>
      <c r="AP1443" s="7"/>
      <c r="AR1443" s="7"/>
      <c r="AT1443" s="7"/>
      <c r="AV1443" s="7"/>
      <c r="AX1443" s="7"/>
      <c r="AZ1443" s="7"/>
      <c r="BB1443" s="7"/>
      <c r="BD1443" s="7"/>
      <c r="BF1443" s="7"/>
      <c r="BH1443" s="7"/>
      <c r="BI1443" s="7"/>
      <c r="BJ1443" s="7"/>
      <c r="BL1443" s="7"/>
      <c r="BN1443" s="7"/>
      <c r="BO1443" s="7"/>
      <c r="BP1443" s="7"/>
      <c r="BQ1443" s="7"/>
      <c r="BR1443" s="7"/>
    </row>
    <row r="1444" spans="1:70" customFormat="1">
      <c r="A1444" s="7"/>
      <c r="B1444" s="230"/>
      <c r="C1444" s="7"/>
      <c r="D1444" s="7"/>
      <c r="E1444" s="7"/>
      <c r="F1444" s="7"/>
      <c r="G1444" s="7"/>
      <c r="H1444" s="7"/>
      <c r="I1444" s="7"/>
      <c r="J1444" s="7"/>
      <c r="K1444" s="7"/>
      <c r="L1444" s="8"/>
      <c r="M1444" s="7"/>
      <c r="N1444" s="60"/>
      <c r="Z1444" s="7"/>
      <c r="AB1444" s="7"/>
      <c r="AC1444" s="7"/>
      <c r="AD1444" s="7"/>
      <c r="AF1444" s="7"/>
      <c r="AH1444" s="7"/>
      <c r="AJ1444" s="7"/>
      <c r="AK1444" s="7"/>
      <c r="AL1444" s="7"/>
      <c r="AN1444" s="7"/>
      <c r="AO1444" s="7"/>
      <c r="AP1444" s="7"/>
      <c r="AR1444" s="7"/>
      <c r="AT1444" s="7"/>
      <c r="AV1444" s="7"/>
      <c r="AX1444" s="7"/>
      <c r="AZ1444" s="7"/>
      <c r="BB1444" s="7"/>
      <c r="BD1444" s="7"/>
      <c r="BF1444" s="7"/>
      <c r="BH1444" s="7"/>
      <c r="BI1444" s="7"/>
      <c r="BJ1444" s="7"/>
      <c r="BL1444" s="7"/>
      <c r="BN1444" s="7"/>
      <c r="BO1444" s="7"/>
      <c r="BP1444" s="7"/>
      <c r="BQ1444" s="7"/>
      <c r="BR1444" s="7"/>
    </row>
    <row r="1445" spans="1:70" customFormat="1">
      <c r="A1445" s="7"/>
      <c r="B1445" s="230"/>
      <c r="C1445" s="7"/>
      <c r="D1445" s="7"/>
      <c r="E1445" s="7"/>
      <c r="F1445" s="7"/>
      <c r="G1445" s="7"/>
      <c r="H1445" s="7"/>
      <c r="I1445" s="7"/>
      <c r="J1445" s="7"/>
      <c r="K1445" s="7"/>
      <c r="L1445" s="8"/>
      <c r="M1445" s="7"/>
      <c r="N1445" s="60"/>
      <c r="Z1445" s="7"/>
      <c r="AB1445" s="7"/>
      <c r="AC1445" s="7"/>
      <c r="AD1445" s="7"/>
      <c r="AF1445" s="7"/>
      <c r="AH1445" s="7"/>
      <c r="AJ1445" s="7"/>
      <c r="AK1445" s="7"/>
      <c r="AL1445" s="7"/>
      <c r="AN1445" s="7"/>
      <c r="AO1445" s="7"/>
      <c r="AP1445" s="7"/>
      <c r="AR1445" s="7"/>
      <c r="AT1445" s="7"/>
      <c r="AV1445" s="7"/>
      <c r="AX1445" s="7"/>
      <c r="AZ1445" s="7"/>
      <c r="BB1445" s="7"/>
      <c r="BD1445" s="7"/>
      <c r="BF1445" s="7"/>
      <c r="BH1445" s="7"/>
      <c r="BI1445" s="7"/>
      <c r="BJ1445" s="7"/>
      <c r="BL1445" s="7"/>
      <c r="BN1445" s="7"/>
      <c r="BO1445" s="7"/>
      <c r="BP1445" s="7"/>
      <c r="BQ1445" s="7"/>
      <c r="BR1445" s="7"/>
    </row>
    <row r="1446" spans="1:70" customFormat="1">
      <c r="A1446" s="7"/>
      <c r="B1446" s="230"/>
      <c r="C1446" s="7"/>
      <c r="D1446" s="7"/>
      <c r="E1446" s="7"/>
      <c r="F1446" s="7"/>
      <c r="G1446" s="7"/>
      <c r="H1446" s="7"/>
      <c r="I1446" s="7"/>
      <c r="J1446" s="7"/>
      <c r="K1446" s="7"/>
      <c r="L1446" s="8"/>
      <c r="M1446" s="7"/>
      <c r="N1446" s="60"/>
      <c r="Z1446" s="7"/>
      <c r="AB1446" s="7"/>
      <c r="AC1446" s="7"/>
      <c r="AD1446" s="7"/>
      <c r="AF1446" s="7"/>
      <c r="AH1446" s="7"/>
      <c r="AJ1446" s="7"/>
      <c r="AK1446" s="7"/>
      <c r="AL1446" s="7"/>
      <c r="AN1446" s="7"/>
      <c r="AO1446" s="7"/>
      <c r="AP1446" s="7"/>
      <c r="AR1446" s="7"/>
      <c r="AT1446" s="7"/>
      <c r="AV1446" s="7"/>
      <c r="AX1446" s="7"/>
      <c r="AZ1446" s="7"/>
      <c r="BB1446" s="7"/>
      <c r="BD1446" s="7"/>
      <c r="BF1446" s="7"/>
      <c r="BH1446" s="7"/>
      <c r="BI1446" s="7"/>
      <c r="BJ1446" s="7"/>
      <c r="BL1446" s="7"/>
      <c r="BN1446" s="7"/>
      <c r="BO1446" s="7"/>
      <c r="BP1446" s="7"/>
      <c r="BQ1446" s="7"/>
      <c r="BR1446" s="7"/>
    </row>
    <row r="1447" spans="1:70" customFormat="1">
      <c r="A1447" s="7"/>
      <c r="B1447" s="230"/>
      <c r="C1447" s="7"/>
      <c r="D1447" s="7"/>
      <c r="E1447" s="7"/>
      <c r="F1447" s="7"/>
      <c r="G1447" s="7"/>
      <c r="H1447" s="7"/>
      <c r="I1447" s="7"/>
      <c r="J1447" s="7"/>
      <c r="K1447" s="7"/>
      <c r="L1447" s="8"/>
      <c r="M1447" s="7"/>
      <c r="N1447" s="60"/>
      <c r="Z1447" s="7"/>
      <c r="AB1447" s="7"/>
      <c r="AC1447" s="7"/>
      <c r="AD1447" s="7"/>
      <c r="AF1447" s="7"/>
      <c r="AH1447" s="7"/>
      <c r="AJ1447" s="7"/>
      <c r="AK1447" s="7"/>
      <c r="AL1447" s="7"/>
      <c r="AN1447" s="7"/>
      <c r="AO1447" s="7"/>
      <c r="AP1447" s="7"/>
      <c r="AR1447" s="7"/>
      <c r="AT1447" s="7"/>
      <c r="AV1447" s="7"/>
      <c r="AX1447" s="7"/>
      <c r="AZ1447" s="7"/>
      <c r="BB1447" s="7"/>
      <c r="BD1447" s="7"/>
      <c r="BF1447" s="7"/>
      <c r="BH1447" s="7"/>
      <c r="BI1447" s="7"/>
      <c r="BJ1447" s="7"/>
      <c r="BL1447" s="7"/>
      <c r="BN1447" s="7"/>
      <c r="BO1447" s="7"/>
      <c r="BP1447" s="7"/>
      <c r="BQ1447" s="7"/>
      <c r="BR1447" s="7"/>
    </row>
    <row r="1448" spans="1:70" customFormat="1">
      <c r="A1448" s="7"/>
      <c r="B1448" s="230"/>
      <c r="C1448" s="7"/>
      <c r="D1448" s="7"/>
      <c r="E1448" s="7"/>
      <c r="F1448" s="7"/>
      <c r="G1448" s="7"/>
      <c r="H1448" s="7"/>
      <c r="I1448" s="7"/>
      <c r="J1448" s="7"/>
      <c r="K1448" s="7"/>
      <c r="L1448" s="8"/>
      <c r="M1448" s="7"/>
      <c r="N1448" s="60"/>
      <c r="Z1448" s="7"/>
      <c r="AB1448" s="7"/>
      <c r="AC1448" s="7"/>
      <c r="AD1448" s="7"/>
      <c r="AF1448" s="7"/>
      <c r="AH1448" s="7"/>
      <c r="AJ1448" s="7"/>
      <c r="AK1448" s="7"/>
      <c r="AL1448" s="7"/>
      <c r="AN1448" s="7"/>
      <c r="AO1448" s="7"/>
      <c r="AP1448" s="7"/>
      <c r="AR1448" s="7"/>
      <c r="AT1448" s="7"/>
      <c r="AV1448" s="7"/>
      <c r="AX1448" s="7"/>
      <c r="AZ1448" s="7"/>
      <c r="BB1448" s="7"/>
      <c r="BD1448" s="7"/>
      <c r="BF1448" s="7"/>
      <c r="BH1448" s="7"/>
      <c r="BI1448" s="7"/>
      <c r="BJ1448" s="7"/>
      <c r="BL1448" s="7"/>
      <c r="BN1448" s="7"/>
      <c r="BO1448" s="7"/>
      <c r="BP1448" s="7"/>
      <c r="BQ1448" s="7"/>
      <c r="BR1448" s="7"/>
    </row>
    <row r="1449" spans="1:70" customFormat="1">
      <c r="A1449" s="7"/>
      <c r="B1449" s="230"/>
      <c r="C1449" s="7"/>
      <c r="D1449" s="7"/>
      <c r="E1449" s="7"/>
      <c r="F1449" s="7"/>
      <c r="G1449" s="7"/>
      <c r="H1449" s="7"/>
      <c r="I1449" s="7"/>
      <c r="J1449" s="7"/>
      <c r="K1449" s="7"/>
      <c r="L1449" s="8"/>
      <c r="M1449" s="7"/>
      <c r="N1449" s="60"/>
      <c r="Z1449" s="7"/>
      <c r="AB1449" s="7"/>
      <c r="AC1449" s="7"/>
      <c r="AD1449" s="7"/>
      <c r="AF1449" s="7"/>
      <c r="AH1449" s="7"/>
      <c r="AJ1449" s="7"/>
      <c r="AK1449" s="7"/>
      <c r="AL1449" s="7"/>
      <c r="AN1449" s="7"/>
      <c r="AO1449" s="7"/>
      <c r="AP1449" s="7"/>
      <c r="AR1449" s="7"/>
      <c r="AT1449" s="7"/>
      <c r="AV1449" s="7"/>
      <c r="AX1449" s="7"/>
      <c r="AZ1449" s="7"/>
      <c r="BB1449" s="7"/>
      <c r="BD1449" s="7"/>
      <c r="BF1449" s="7"/>
      <c r="BH1449" s="7"/>
      <c r="BI1449" s="7"/>
      <c r="BJ1449" s="7"/>
      <c r="BL1449" s="7"/>
      <c r="BN1449" s="7"/>
      <c r="BO1449" s="7"/>
      <c r="BP1449" s="7"/>
      <c r="BQ1449" s="7"/>
      <c r="BR1449" s="7"/>
    </row>
    <row r="1450" spans="1:70" customFormat="1">
      <c r="A1450" s="7"/>
      <c r="B1450" s="230"/>
      <c r="C1450" s="7"/>
      <c r="D1450" s="7"/>
      <c r="E1450" s="7"/>
      <c r="F1450" s="7"/>
      <c r="G1450" s="7"/>
      <c r="H1450" s="7"/>
      <c r="I1450" s="7"/>
      <c r="J1450" s="7"/>
      <c r="K1450" s="7"/>
      <c r="L1450" s="8"/>
      <c r="M1450" s="7"/>
      <c r="N1450" s="60"/>
      <c r="Z1450" s="7"/>
      <c r="AB1450" s="7"/>
      <c r="AC1450" s="7"/>
      <c r="AD1450" s="7"/>
      <c r="AF1450" s="7"/>
      <c r="AH1450" s="7"/>
      <c r="AJ1450" s="7"/>
      <c r="AK1450" s="7"/>
      <c r="AL1450" s="7"/>
      <c r="AN1450" s="7"/>
      <c r="AO1450" s="7"/>
      <c r="AP1450" s="7"/>
      <c r="AR1450" s="7"/>
      <c r="AT1450" s="7"/>
      <c r="AV1450" s="7"/>
      <c r="AX1450" s="7"/>
      <c r="AZ1450" s="7"/>
      <c r="BB1450" s="7"/>
      <c r="BD1450" s="7"/>
      <c r="BF1450" s="7"/>
      <c r="BH1450" s="7"/>
      <c r="BI1450" s="7"/>
      <c r="BJ1450" s="7"/>
      <c r="BL1450" s="7"/>
      <c r="BN1450" s="7"/>
      <c r="BO1450" s="7"/>
      <c r="BP1450" s="7"/>
      <c r="BQ1450" s="7"/>
      <c r="BR1450" s="7"/>
    </row>
    <row r="1451" spans="1:70" customFormat="1">
      <c r="A1451" s="7"/>
      <c r="B1451" s="230"/>
      <c r="C1451" s="7"/>
      <c r="D1451" s="7"/>
      <c r="E1451" s="7"/>
      <c r="F1451" s="7"/>
      <c r="G1451" s="7"/>
      <c r="H1451" s="7"/>
      <c r="I1451" s="7"/>
      <c r="J1451" s="7"/>
      <c r="K1451" s="7"/>
      <c r="L1451" s="8"/>
      <c r="M1451" s="7"/>
      <c r="N1451" s="60"/>
      <c r="Z1451" s="7"/>
      <c r="AB1451" s="7"/>
      <c r="AC1451" s="7"/>
      <c r="AD1451" s="7"/>
      <c r="AF1451" s="7"/>
      <c r="AH1451" s="7"/>
      <c r="AJ1451" s="7"/>
      <c r="AK1451" s="7"/>
      <c r="AL1451" s="7"/>
      <c r="AN1451" s="7"/>
      <c r="AO1451" s="7"/>
      <c r="AP1451" s="7"/>
      <c r="AR1451" s="7"/>
      <c r="AT1451" s="7"/>
      <c r="AV1451" s="7"/>
      <c r="AX1451" s="7"/>
      <c r="AZ1451" s="7"/>
      <c r="BB1451" s="7"/>
      <c r="BD1451" s="7"/>
      <c r="BF1451" s="7"/>
      <c r="BH1451" s="7"/>
      <c r="BI1451" s="7"/>
      <c r="BJ1451" s="7"/>
      <c r="BL1451" s="7"/>
      <c r="BN1451" s="7"/>
      <c r="BO1451" s="7"/>
      <c r="BP1451" s="7"/>
      <c r="BQ1451" s="7"/>
      <c r="BR1451" s="7"/>
    </row>
    <row r="1452" spans="1:70" customFormat="1">
      <c r="A1452" s="7"/>
      <c r="B1452" s="230"/>
      <c r="C1452" s="7"/>
      <c r="D1452" s="7"/>
      <c r="E1452" s="7"/>
      <c r="F1452" s="7"/>
      <c r="G1452" s="7"/>
      <c r="H1452" s="7"/>
      <c r="I1452" s="7"/>
      <c r="J1452" s="7"/>
      <c r="K1452" s="7"/>
      <c r="L1452" s="8"/>
      <c r="M1452" s="7"/>
      <c r="N1452" s="60"/>
      <c r="Z1452" s="7"/>
      <c r="AB1452" s="7"/>
      <c r="AC1452" s="7"/>
      <c r="AD1452" s="7"/>
      <c r="AF1452" s="7"/>
      <c r="AH1452" s="7"/>
      <c r="AJ1452" s="7"/>
      <c r="AK1452" s="7"/>
      <c r="AL1452" s="7"/>
      <c r="AN1452" s="7"/>
      <c r="AO1452" s="7"/>
      <c r="AP1452" s="7"/>
      <c r="AR1452" s="7"/>
      <c r="AT1452" s="7"/>
      <c r="AV1452" s="7"/>
      <c r="AX1452" s="7"/>
      <c r="AZ1452" s="7"/>
      <c r="BB1452" s="7"/>
      <c r="BD1452" s="7"/>
      <c r="BF1452" s="7"/>
      <c r="BH1452" s="7"/>
      <c r="BI1452" s="7"/>
      <c r="BJ1452" s="7"/>
      <c r="BL1452" s="7"/>
      <c r="BN1452" s="7"/>
      <c r="BO1452" s="7"/>
      <c r="BP1452" s="7"/>
      <c r="BQ1452" s="7"/>
      <c r="BR1452" s="7"/>
    </row>
    <row r="1453" spans="1:70" customFormat="1">
      <c r="A1453" s="7"/>
      <c r="B1453" s="230"/>
      <c r="C1453" s="7"/>
      <c r="D1453" s="7"/>
      <c r="E1453" s="7"/>
      <c r="F1453" s="7"/>
      <c r="G1453" s="7"/>
      <c r="H1453" s="7"/>
      <c r="I1453" s="7"/>
      <c r="J1453" s="7"/>
      <c r="K1453" s="7"/>
      <c r="L1453" s="8"/>
      <c r="M1453" s="7"/>
      <c r="N1453" s="60"/>
      <c r="Z1453" s="7"/>
      <c r="AB1453" s="7"/>
      <c r="AC1453" s="7"/>
      <c r="AD1453" s="7"/>
      <c r="AF1453" s="7"/>
      <c r="AH1453" s="7"/>
      <c r="AJ1453" s="7"/>
      <c r="AK1453" s="7"/>
      <c r="AL1453" s="7"/>
      <c r="AN1453" s="7"/>
      <c r="AO1453" s="7"/>
      <c r="AP1453" s="7"/>
      <c r="AR1453" s="7"/>
      <c r="AT1453" s="7"/>
      <c r="AV1453" s="7"/>
      <c r="AX1453" s="7"/>
      <c r="AZ1453" s="7"/>
      <c r="BB1453" s="7"/>
      <c r="BD1453" s="7"/>
      <c r="BF1453" s="7"/>
      <c r="BH1453" s="7"/>
      <c r="BI1453" s="7"/>
      <c r="BJ1453" s="7"/>
      <c r="BL1453" s="7"/>
      <c r="BN1453" s="7"/>
      <c r="BO1453" s="7"/>
      <c r="BP1453" s="7"/>
      <c r="BQ1453" s="7"/>
      <c r="BR1453" s="7"/>
    </row>
    <row r="1454" spans="1:70" customFormat="1">
      <c r="A1454" s="7"/>
      <c r="B1454" s="230"/>
      <c r="C1454" s="7"/>
      <c r="D1454" s="7"/>
      <c r="E1454" s="7"/>
      <c r="F1454" s="7"/>
      <c r="G1454" s="7"/>
      <c r="H1454" s="7"/>
      <c r="I1454" s="7"/>
      <c r="J1454" s="7"/>
      <c r="K1454" s="7"/>
      <c r="L1454" s="8"/>
      <c r="M1454" s="7"/>
      <c r="N1454" s="60"/>
      <c r="Z1454" s="7"/>
      <c r="AB1454" s="7"/>
      <c r="AC1454" s="7"/>
      <c r="AD1454" s="7"/>
      <c r="AF1454" s="7"/>
      <c r="AH1454" s="7"/>
      <c r="AJ1454" s="7"/>
      <c r="AK1454" s="7"/>
      <c r="AL1454" s="7"/>
      <c r="AN1454" s="7"/>
      <c r="AO1454" s="7"/>
      <c r="AP1454" s="7"/>
      <c r="AR1454" s="7"/>
      <c r="AT1454" s="7"/>
      <c r="AV1454" s="7"/>
      <c r="AX1454" s="7"/>
      <c r="AZ1454" s="7"/>
      <c r="BB1454" s="7"/>
      <c r="BD1454" s="7"/>
      <c r="BF1454" s="7"/>
      <c r="BH1454" s="7"/>
      <c r="BI1454" s="7"/>
      <c r="BJ1454" s="7"/>
      <c r="BL1454" s="7"/>
      <c r="BN1454" s="7"/>
      <c r="BO1454" s="7"/>
      <c r="BP1454" s="7"/>
      <c r="BQ1454" s="7"/>
      <c r="BR1454" s="7"/>
    </row>
    <row r="1455" spans="1:70" customFormat="1">
      <c r="A1455" s="7"/>
      <c r="B1455" s="230"/>
      <c r="C1455" s="7"/>
      <c r="D1455" s="7"/>
      <c r="E1455" s="7"/>
      <c r="F1455" s="7"/>
      <c r="G1455" s="7"/>
      <c r="H1455" s="7"/>
      <c r="I1455" s="7"/>
      <c r="J1455" s="7"/>
      <c r="K1455" s="7"/>
      <c r="L1455" s="8"/>
      <c r="M1455" s="7"/>
      <c r="N1455" s="60"/>
      <c r="Z1455" s="7"/>
      <c r="AB1455" s="7"/>
      <c r="AC1455" s="7"/>
      <c r="AD1455" s="7"/>
      <c r="AF1455" s="7"/>
      <c r="AH1455" s="7"/>
      <c r="AJ1455" s="7"/>
      <c r="AK1455" s="7"/>
      <c r="AL1455" s="7"/>
      <c r="AN1455" s="7"/>
      <c r="AO1455" s="7"/>
      <c r="AP1455" s="7"/>
      <c r="AR1455" s="7"/>
      <c r="AT1455" s="7"/>
      <c r="AV1455" s="7"/>
      <c r="AX1455" s="7"/>
      <c r="AZ1455" s="7"/>
      <c r="BB1455" s="7"/>
      <c r="BD1455" s="7"/>
      <c r="BF1455" s="7"/>
      <c r="BH1455" s="7"/>
      <c r="BI1455" s="7"/>
      <c r="BJ1455" s="7"/>
      <c r="BL1455" s="7"/>
      <c r="BN1455" s="7"/>
      <c r="BO1455" s="7"/>
      <c r="BP1455" s="7"/>
      <c r="BQ1455" s="7"/>
      <c r="BR1455" s="7"/>
    </row>
    <row r="1456" spans="1:70" customFormat="1">
      <c r="A1456" s="7"/>
      <c r="B1456" s="230"/>
      <c r="C1456" s="7"/>
      <c r="D1456" s="7"/>
      <c r="E1456" s="7"/>
      <c r="F1456" s="7"/>
      <c r="G1456" s="7"/>
      <c r="H1456" s="7"/>
      <c r="I1456" s="7"/>
      <c r="J1456" s="7"/>
      <c r="K1456" s="7"/>
      <c r="L1456" s="8"/>
      <c r="M1456" s="7"/>
      <c r="N1456" s="60"/>
      <c r="Z1456" s="7"/>
      <c r="AB1456" s="7"/>
      <c r="AC1456" s="7"/>
      <c r="AD1456" s="7"/>
      <c r="AF1456" s="7"/>
      <c r="AH1456" s="7"/>
      <c r="AJ1456" s="7"/>
      <c r="AK1456" s="7"/>
      <c r="AL1456" s="7"/>
      <c r="AN1456" s="7"/>
      <c r="AO1456" s="7"/>
      <c r="AP1456" s="7"/>
      <c r="AR1456" s="7"/>
      <c r="AT1456" s="7"/>
      <c r="AV1456" s="7"/>
      <c r="AX1456" s="7"/>
      <c r="AZ1456" s="7"/>
      <c r="BB1456" s="7"/>
      <c r="BD1456" s="7"/>
      <c r="BF1456" s="7"/>
      <c r="BH1456" s="7"/>
      <c r="BI1456" s="7"/>
      <c r="BJ1456" s="7"/>
      <c r="BL1456" s="7"/>
      <c r="BN1456" s="7"/>
      <c r="BO1456" s="7"/>
      <c r="BP1456" s="7"/>
      <c r="BQ1456" s="7"/>
      <c r="BR1456" s="7"/>
    </row>
    <row r="1457" spans="1:70" customFormat="1">
      <c r="A1457" s="7"/>
      <c r="B1457" s="230"/>
      <c r="C1457" s="7"/>
      <c r="D1457" s="7"/>
      <c r="E1457" s="7"/>
      <c r="F1457" s="7"/>
      <c r="G1457" s="7"/>
      <c r="H1457" s="7"/>
      <c r="I1457" s="7"/>
      <c r="J1457" s="7"/>
      <c r="K1457" s="7"/>
      <c r="L1457" s="8"/>
      <c r="M1457" s="7"/>
      <c r="N1457" s="60"/>
      <c r="Z1457" s="7"/>
      <c r="AB1457" s="7"/>
      <c r="AC1457" s="7"/>
      <c r="AD1457" s="7"/>
      <c r="AF1457" s="7"/>
      <c r="AH1457" s="7"/>
      <c r="AJ1457" s="7"/>
      <c r="AK1457" s="7"/>
      <c r="AL1457" s="7"/>
      <c r="AN1457" s="7"/>
      <c r="AO1457" s="7"/>
      <c r="AP1457" s="7"/>
      <c r="AR1457" s="7"/>
      <c r="AT1457" s="7"/>
      <c r="AV1457" s="7"/>
      <c r="AX1457" s="7"/>
      <c r="AZ1457" s="7"/>
      <c r="BB1457" s="7"/>
      <c r="BD1457" s="7"/>
      <c r="BF1457" s="7"/>
      <c r="BH1457" s="7"/>
      <c r="BI1457" s="7"/>
      <c r="BJ1457" s="7"/>
      <c r="BL1457" s="7"/>
      <c r="BN1457" s="7"/>
      <c r="BO1457" s="7"/>
      <c r="BP1457" s="7"/>
      <c r="BQ1457" s="7"/>
      <c r="BR1457" s="7"/>
    </row>
    <row r="1458" spans="1:70" customFormat="1">
      <c r="A1458" s="7"/>
      <c r="B1458" s="230"/>
      <c r="C1458" s="7"/>
      <c r="D1458" s="7"/>
      <c r="E1458" s="7"/>
      <c r="F1458" s="7"/>
      <c r="G1458" s="7"/>
      <c r="H1458" s="7"/>
      <c r="I1458" s="7"/>
      <c r="J1458" s="7"/>
      <c r="K1458" s="7"/>
      <c r="L1458" s="8"/>
      <c r="M1458" s="7"/>
      <c r="N1458" s="60"/>
      <c r="Z1458" s="7"/>
      <c r="AB1458" s="7"/>
      <c r="AC1458" s="7"/>
      <c r="AD1458" s="7"/>
      <c r="AF1458" s="7"/>
      <c r="AH1458" s="7"/>
      <c r="AJ1458" s="7"/>
      <c r="AK1458" s="7"/>
      <c r="AL1458" s="7"/>
      <c r="AN1458" s="7"/>
      <c r="AO1458" s="7"/>
      <c r="AP1458" s="7"/>
      <c r="AR1458" s="7"/>
      <c r="AT1458" s="7"/>
      <c r="AV1458" s="7"/>
      <c r="AX1458" s="7"/>
      <c r="AZ1458" s="7"/>
      <c r="BB1458" s="7"/>
      <c r="BD1458" s="7"/>
      <c r="BF1458" s="7"/>
      <c r="BH1458" s="7"/>
      <c r="BI1458" s="7"/>
      <c r="BJ1458" s="7"/>
      <c r="BL1458" s="7"/>
      <c r="BN1458" s="7"/>
      <c r="BO1458" s="7"/>
      <c r="BP1458" s="7"/>
      <c r="BQ1458" s="7"/>
      <c r="BR1458" s="7"/>
    </row>
    <row r="1459" spans="1:70" customFormat="1">
      <c r="A1459" s="7"/>
      <c r="B1459" s="230"/>
      <c r="C1459" s="7"/>
      <c r="D1459" s="7"/>
      <c r="E1459" s="7"/>
      <c r="F1459" s="7"/>
      <c r="G1459" s="7"/>
      <c r="H1459" s="7"/>
      <c r="I1459" s="7"/>
      <c r="J1459" s="7"/>
      <c r="K1459" s="7"/>
      <c r="L1459" s="8"/>
      <c r="M1459" s="7"/>
      <c r="N1459" s="60"/>
      <c r="Z1459" s="7"/>
      <c r="AB1459" s="7"/>
      <c r="AC1459" s="7"/>
      <c r="AD1459" s="7"/>
      <c r="AF1459" s="7"/>
      <c r="AH1459" s="7"/>
      <c r="AJ1459" s="7"/>
      <c r="AK1459" s="7"/>
      <c r="AL1459" s="7"/>
      <c r="AN1459" s="7"/>
      <c r="AO1459" s="7"/>
      <c r="AP1459" s="7"/>
      <c r="AR1459" s="7"/>
      <c r="AT1459" s="7"/>
      <c r="AV1459" s="7"/>
      <c r="AX1459" s="7"/>
      <c r="AZ1459" s="7"/>
      <c r="BB1459" s="7"/>
      <c r="BD1459" s="7"/>
      <c r="BF1459" s="7"/>
      <c r="BH1459" s="7"/>
      <c r="BI1459" s="7"/>
      <c r="BJ1459" s="7"/>
      <c r="BL1459" s="7"/>
      <c r="BN1459" s="7"/>
      <c r="BO1459" s="7"/>
      <c r="BP1459" s="7"/>
      <c r="BQ1459" s="7"/>
      <c r="BR1459" s="7"/>
    </row>
    <row r="1460" spans="1:70" customFormat="1">
      <c r="A1460" s="7"/>
      <c r="B1460" s="230"/>
      <c r="C1460" s="7"/>
      <c r="D1460" s="7"/>
      <c r="E1460" s="7"/>
      <c r="F1460" s="7"/>
      <c r="G1460" s="7"/>
      <c r="H1460" s="7"/>
      <c r="I1460" s="7"/>
      <c r="J1460" s="7"/>
      <c r="K1460" s="7"/>
      <c r="L1460" s="8"/>
      <c r="M1460" s="7"/>
      <c r="N1460" s="60"/>
      <c r="Z1460" s="7"/>
      <c r="AB1460" s="7"/>
      <c r="AC1460" s="7"/>
      <c r="AD1460" s="7"/>
      <c r="AF1460" s="7"/>
      <c r="AH1460" s="7"/>
      <c r="AJ1460" s="7"/>
      <c r="AK1460" s="7"/>
      <c r="AL1460" s="7"/>
      <c r="AN1460" s="7"/>
      <c r="AO1460" s="7"/>
      <c r="AP1460" s="7"/>
      <c r="AR1460" s="7"/>
      <c r="AT1460" s="7"/>
      <c r="AV1460" s="7"/>
      <c r="AX1460" s="7"/>
      <c r="AZ1460" s="7"/>
      <c r="BB1460" s="7"/>
      <c r="BD1460" s="7"/>
      <c r="BF1460" s="7"/>
      <c r="BH1460" s="7"/>
      <c r="BI1460" s="7"/>
      <c r="BJ1460" s="7"/>
      <c r="BL1460" s="7"/>
      <c r="BN1460" s="7"/>
      <c r="BO1460" s="7"/>
      <c r="BP1460" s="7"/>
      <c r="BQ1460" s="7"/>
      <c r="BR1460" s="7"/>
    </row>
    <row r="1461" spans="1:70" customFormat="1">
      <c r="A1461" s="7"/>
      <c r="B1461" s="230"/>
      <c r="C1461" s="7"/>
      <c r="D1461" s="7"/>
      <c r="E1461" s="7"/>
      <c r="F1461" s="7"/>
      <c r="G1461" s="7"/>
      <c r="H1461" s="7"/>
      <c r="I1461" s="7"/>
      <c r="J1461" s="7"/>
      <c r="K1461" s="7"/>
      <c r="L1461" s="8"/>
      <c r="M1461" s="7"/>
      <c r="N1461" s="60"/>
      <c r="Z1461" s="7"/>
      <c r="AB1461" s="7"/>
      <c r="AC1461" s="7"/>
      <c r="AD1461" s="7"/>
      <c r="AF1461" s="7"/>
      <c r="AH1461" s="7"/>
      <c r="AJ1461" s="7"/>
      <c r="AK1461" s="7"/>
      <c r="AL1461" s="7"/>
      <c r="AN1461" s="7"/>
      <c r="AO1461" s="7"/>
      <c r="AP1461" s="7"/>
      <c r="AR1461" s="7"/>
      <c r="AT1461" s="7"/>
      <c r="AV1461" s="7"/>
      <c r="AX1461" s="7"/>
      <c r="AZ1461" s="7"/>
      <c r="BB1461" s="7"/>
      <c r="BD1461" s="7"/>
      <c r="BF1461" s="7"/>
      <c r="BH1461" s="7"/>
      <c r="BI1461" s="7"/>
      <c r="BJ1461" s="7"/>
      <c r="BL1461" s="7"/>
      <c r="BN1461" s="7"/>
      <c r="BO1461" s="7"/>
      <c r="BP1461" s="7"/>
      <c r="BQ1461" s="7"/>
      <c r="BR1461" s="7"/>
    </row>
    <row r="1462" spans="1:70" customFormat="1">
      <c r="A1462" s="7"/>
      <c r="B1462" s="230"/>
      <c r="C1462" s="7"/>
      <c r="D1462" s="7"/>
      <c r="E1462" s="7"/>
      <c r="F1462" s="7"/>
      <c r="G1462" s="7"/>
      <c r="H1462" s="7"/>
      <c r="I1462" s="7"/>
      <c r="J1462" s="7"/>
      <c r="K1462" s="7"/>
      <c r="L1462" s="8"/>
      <c r="M1462" s="7"/>
      <c r="N1462" s="60"/>
      <c r="Z1462" s="7"/>
      <c r="AB1462" s="7"/>
      <c r="AC1462" s="7"/>
      <c r="AD1462" s="7"/>
      <c r="AF1462" s="7"/>
      <c r="AH1462" s="7"/>
      <c r="AJ1462" s="7"/>
      <c r="AK1462" s="7"/>
      <c r="AL1462" s="7"/>
      <c r="AN1462" s="7"/>
      <c r="AO1462" s="7"/>
      <c r="AP1462" s="7"/>
      <c r="AR1462" s="7"/>
      <c r="AT1462" s="7"/>
      <c r="AV1462" s="7"/>
      <c r="AX1462" s="7"/>
      <c r="AZ1462" s="7"/>
      <c r="BB1462" s="7"/>
      <c r="BD1462" s="7"/>
      <c r="BF1462" s="7"/>
      <c r="BH1462" s="7"/>
      <c r="BI1462" s="7"/>
      <c r="BJ1462" s="7"/>
      <c r="BL1462" s="7"/>
      <c r="BN1462" s="7"/>
      <c r="BO1462" s="7"/>
      <c r="BP1462" s="7"/>
      <c r="BQ1462" s="7"/>
      <c r="BR1462" s="7"/>
    </row>
    <row r="1463" spans="1:70" customFormat="1">
      <c r="A1463" s="7"/>
      <c r="B1463" s="230"/>
      <c r="C1463" s="7"/>
      <c r="D1463" s="7"/>
      <c r="E1463" s="7"/>
      <c r="F1463" s="7"/>
      <c r="G1463" s="7"/>
      <c r="H1463" s="7"/>
      <c r="I1463" s="7"/>
      <c r="J1463" s="7"/>
      <c r="K1463" s="7"/>
      <c r="L1463" s="8"/>
      <c r="M1463" s="7"/>
      <c r="N1463" s="60"/>
      <c r="Z1463" s="7"/>
      <c r="AB1463" s="7"/>
      <c r="AC1463" s="7"/>
      <c r="AD1463" s="7"/>
      <c r="AF1463" s="7"/>
      <c r="AH1463" s="7"/>
      <c r="AJ1463" s="7"/>
      <c r="AK1463" s="7"/>
      <c r="AL1463" s="7"/>
      <c r="AN1463" s="7"/>
      <c r="AO1463" s="7"/>
      <c r="AP1463" s="7"/>
      <c r="AR1463" s="7"/>
      <c r="AT1463" s="7"/>
      <c r="AV1463" s="7"/>
      <c r="AX1463" s="7"/>
      <c r="AZ1463" s="7"/>
      <c r="BB1463" s="7"/>
      <c r="BD1463" s="7"/>
      <c r="BF1463" s="7"/>
      <c r="BH1463" s="7"/>
      <c r="BI1463" s="7"/>
      <c r="BJ1463" s="7"/>
      <c r="BL1463" s="7"/>
      <c r="BN1463" s="7"/>
      <c r="BO1463" s="7"/>
      <c r="BP1463" s="7"/>
      <c r="BQ1463" s="7"/>
      <c r="BR1463" s="7"/>
    </row>
    <row r="1464" spans="1:70" customFormat="1">
      <c r="A1464" s="7"/>
      <c r="B1464" s="230"/>
      <c r="C1464" s="7"/>
      <c r="D1464" s="7"/>
      <c r="E1464" s="7"/>
      <c r="F1464" s="7"/>
      <c r="G1464" s="7"/>
      <c r="H1464" s="7"/>
      <c r="I1464" s="7"/>
      <c r="J1464" s="7"/>
      <c r="K1464" s="7"/>
      <c r="L1464" s="8"/>
      <c r="M1464" s="7"/>
      <c r="N1464" s="60"/>
      <c r="Z1464" s="7"/>
      <c r="AB1464" s="7"/>
      <c r="AC1464" s="7"/>
      <c r="AD1464" s="7"/>
      <c r="AF1464" s="7"/>
      <c r="AH1464" s="7"/>
      <c r="AJ1464" s="7"/>
      <c r="AK1464" s="7"/>
      <c r="AL1464" s="7"/>
      <c r="AN1464" s="7"/>
      <c r="AO1464" s="7"/>
      <c r="AP1464" s="7"/>
      <c r="AR1464" s="7"/>
      <c r="AT1464" s="7"/>
      <c r="AV1464" s="7"/>
      <c r="AX1464" s="7"/>
      <c r="AZ1464" s="7"/>
      <c r="BB1464" s="7"/>
      <c r="BD1464" s="7"/>
      <c r="BF1464" s="7"/>
      <c r="BH1464" s="7"/>
      <c r="BI1464" s="7"/>
      <c r="BJ1464" s="7"/>
      <c r="BL1464" s="7"/>
      <c r="BN1464" s="7"/>
      <c r="BO1464" s="7"/>
      <c r="BP1464" s="7"/>
      <c r="BQ1464" s="7"/>
      <c r="BR1464" s="7"/>
    </row>
    <row r="1465" spans="1:70" customFormat="1">
      <c r="A1465" s="7"/>
      <c r="B1465" s="230"/>
      <c r="C1465" s="7"/>
      <c r="D1465" s="7"/>
      <c r="E1465" s="7"/>
      <c r="F1465" s="7"/>
      <c r="G1465" s="7"/>
      <c r="H1465" s="7"/>
      <c r="I1465" s="7"/>
      <c r="J1465" s="7"/>
      <c r="K1465" s="7"/>
      <c r="L1465" s="8"/>
      <c r="M1465" s="7"/>
      <c r="N1465" s="60"/>
      <c r="Z1465" s="7"/>
      <c r="AB1465" s="7"/>
      <c r="AC1465" s="7"/>
      <c r="AD1465" s="7"/>
      <c r="AF1465" s="7"/>
      <c r="AH1465" s="7"/>
      <c r="AJ1465" s="7"/>
      <c r="AK1465" s="7"/>
      <c r="AL1465" s="7"/>
      <c r="AN1465" s="7"/>
      <c r="AO1465" s="7"/>
      <c r="AP1465" s="7"/>
      <c r="AR1465" s="7"/>
      <c r="AT1465" s="7"/>
      <c r="AV1465" s="7"/>
      <c r="AX1465" s="7"/>
      <c r="AZ1465" s="7"/>
      <c r="BB1465" s="7"/>
      <c r="BD1465" s="7"/>
      <c r="BF1465" s="7"/>
      <c r="BH1465" s="7"/>
      <c r="BI1465" s="7"/>
      <c r="BJ1465" s="7"/>
      <c r="BL1465" s="7"/>
      <c r="BN1465" s="7"/>
      <c r="BO1465" s="7"/>
      <c r="BP1465" s="7"/>
      <c r="BQ1465" s="7"/>
      <c r="BR1465" s="7"/>
    </row>
    <row r="1466" spans="1:70" customFormat="1">
      <c r="A1466" s="7"/>
      <c r="B1466" s="230"/>
      <c r="C1466" s="7"/>
      <c r="D1466" s="7"/>
      <c r="E1466" s="7"/>
      <c r="F1466" s="7"/>
      <c r="G1466" s="7"/>
      <c r="H1466" s="7"/>
      <c r="I1466" s="7"/>
      <c r="J1466" s="7"/>
      <c r="K1466" s="7"/>
      <c r="L1466" s="8"/>
      <c r="M1466" s="7"/>
      <c r="N1466" s="60"/>
      <c r="Z1466" s="7"/>
      <c r="AB1466" s="7"/>
      <c r="AC1466" s="7"/>
      <c r="AD1466" s="7"/>
      <c r="AF1466" s="7"/>
      <c r="AH1466" s="7"/>
      <c r="AJ1466" s="7"/>
      <c r="AK1466" s="7"/>
      <c r="AL1466" s="7"/>
      <c r="AN1466" s="7"/>
      <c r="AO1466" s="7"/>
      <c r="AP1466" s="7"/>
      <c r="AR1466" s="7"/>
      <c r="AT1466" s="7"/>
      <c r="AV1466" s="7"/>
      <c r="AX1466" s="7"/>
      <c r="AZ1466" s="7"/>
      <c r="BB1466" s="7"/>
      <c r="BD1466" s="7"/>
      <c r="BF1466" s="7"/>
      <c r="BH1466" s="7"/>
      <c r="BI1466" s="7"/>
      <c r="BJ1466" s="7"/>
      <c r="BL1466" s="7"/>
      <c r="BN1466" s="7"/>
      <c r="BO1466" s="7"/>
      <c r="BP1466" s="7"/>
      <c r="BQ1466" s="7"/>
      <c r="BR1466" s="7"/>
    </row>
    <row r="1467" spans="1:70" customFormat="1">
      <c r="A1467" s="7"/>
      <c r="B1467" s="230"/>
      <c r="C1467" s="7"/>
      <c r="D1467" s="7"/>
      <c r="E1467" s="7"/>
      <c r="F1467" s="7"/>
      <c r="G1467" s="7"/>
      <c r="H1467" s="7"/>
      <c r="I1467" s="7"/>
      <c r="J1467" s="7"/>
      <c r="K1467" s="7"/>
      <c r="L1467" s="8"/>
      <c r="M1467" s="7"/>
      <c r="N1467" s="60"/>
      <c r="Z1467" s="7"/>
      <c r="AB1467" s="7"/>
      <c r="AC1467" s="7"/>
      <c r="AD1467" s="7"/>
      <c r="AF1467" s="7"/>
      <c r="AH1467" s="7"/>
      <c r="AJ1467" s="7"/>
      <c r="AK1467" s="7"/>
      <c r="AL1467" s="7"/>
      <c r="AN1467" s="7"/>
      <c r="AO1467" s="7"/>
      <c r="AP1467" s="7"/>
      <c r="AR1467" s="7"/>
      <c r="AT1467" s="7"/>
      <c r="AV1467" s="7"/>
      <c r="AX1467" s="7"/>
      <c r="AZ1467" s="7"/>
      <c r="BB1467" s="7"/>
      <c r="BD1467" s="7"/>
      <c r="BF1467" s="7"/>
      <c r="BH1467" s="7"/>
      <c r="BI1467" s="7"/>
      <c r="BJ1467" s="7"/>
      <c r="BL1467" s="7"/>
      <c r="BN1467" s="7"/>
      <c r="BO1467" s="7"/>
      <c r="BP1467" s="7"/>
      <c r="BQ1467" s="7"/>
      <c r="BR1467" s="7"/>
    </row>
    <row r="1468" spans="1:70" customFormat="1">
      <c r="A1468" s="7"/>
      <c r="B1468" s="230"/>
      <c r="C1468" s="7"/>
      <c r="D1468" s="7"/>
      <c r="E1468" s="7"/>
      <c r="F1468" s="7"/>
      <c r="G1468" s="7"/>
      <c r="H1468" s="7"/>
      <c r="I1468" s="7"/>
      <c r="J1468" s="7"/>
      <c r="K1468" s="7"/>
      <c r="L1468" s="8"/>
      <c r="M1468" s="7"/>
      <c r="N1468" s="60"/>
      <c r="Z1468" s="7"/>
      <c r="AB1468" s="7"/>
      <c r="AC1468" s="7"/>
      <c r="AD1468" s="7"/>
      <c r="AF1468" s="7"/>
      <c r="AH1468" s="7"/>
      <c r="AJ1468" s="7"/>
      <c r="AK1468" s="7"/>
      <c r="AL1468" s="7"/>
      <c r="AN1468" s="7"/>
      <c r="AO1468" s="7"/>
      <c r="AP1468" s="7"/>
      <c r="AR1468" s="7"/>
      <c r="AT1468" s="7"/>
      <c r="AV1468" s="7"/>
      <c r="AX1468" s="7"/>
      <c r="AZ1468" s="7"/>
      <c r="BB1468" s="7"/>
      <c r="BD1468" s="7"/>
      <c r="BF1468" s="7"/>
      <c r="BH1468" s="7"/>
      <c r="BI1468" s="7"/>
      <c r="BJ1468" s="7"/>
      <c r="BL1468" s="7"/>
      <c r="BN1468" s="7"/>
      <c r="BO1468" s="7"/>
      <c r="BP1468" s="7"/>
      <c r="BQ1468" s="7"/>
      <c r="BR1468" s="7"/>
    </row>
    <row r="1469" spans="1:70" customFormat="1">
      <c r="A1469" s="7"/>
      <c r="B1469" s="230"/>
      <c r="C1469" s="7"/>
      <c r="D1469" s="7"/>
      <c r="E1469" s="7"/>
      <c r="F1469" s="7"/>
      <c r="G1469" s="7"/>
      <c r="H1469" s="7"/>
      <c r="I1469" s="7"/>
      <c r="J1469" s="7"/>
      <c r="K1469" s="7"/>
      <c r="L1469" s="8"/>
      <c r="M1469" s="7"/>
      <c r="N1469" s="60"/>
      <c r="Z1469" s="7"/>
      <c r="AB1469" s="7"/>
      <c r="AC1469" s="7"/>
      <c r="AD1469" s="7"/>
      <c r="AF1469" s="7"/>
      <c r="AH1469" s="7"/>
      <c r="AJ1469" s="7"/>
      <c r="AK1469" s="7"/>
      <c r="AL1469" s="7"/>
      <c r="AN1469" s="7"/>
      <c r="AO1469" s="7"/>
      <c r="AP1469" s="7"/>
      <c r="AR1469" s="7"/>
      <c r="AT1469" s="7"/>
      <c r="AV1469" s="7"/>
      <c r="AX1469" s="7"/>
      <c r="AZ1469" s="7"/>
      <c r="BB1469" s="7"/>
      <c r="BD1469" s="7"/>
      <c r="BF1469" s="7"/>
      <c r="BH1469" s="7"/>
      <c r="BI1469" s="7"/>
      <c r="BJ1469" s="7"/>
      <c r="BL1469" s="7"/>
      <c r="BN1469" s="7"/>
      <c r="BO1469" s="7"/>
      <c r="BP1469" s="7"/>
      <c r="BQ1469" s="7"/>
      <c r="BR1469" s="7"/>
    </row>
    <row r="1470" spans="1:70" customFormat="1">
      <c r="A1470" s="7"/>
      <c r="B1470" s="230"/>
      <c r="C1470" s="7"/>
      <c r="D1470" s="7"/>
      <c r="E1470" s="7"/>
      <c r="F1470" s="7"/>
      <c r="G1470" s="7"/>
      <c r="H1470" s="7"/>
      <c r="I1470" s="7"/>
      <c r="J1470" s="7"/>
      <c r="K1470" s="7"/>
      <c r="L1470" s="8"/>
      <c r="M1470" s="7"/>
      <c r="N1470" s="60"/>
      <c r="Z1470" s="7"/>
      <c r="AB1470" s="7"/>
      <c r="AC1470" s="7"/>
      <c r="AD1470" s="7"/>
      <c r="AF1470" s="7"/>
      <c r="AH1470" s="7"/>
      <c r="AJ1470" s="7"/>
      <c r="AK1470" s="7"/>
      <c r="AL1470" s="7"/>
      <c r="AN1470" s="7"/>
      <c r="AO1470" s="7"/>
      <c r="AP1470" s="7"/>
      <c r="AR1470" s="7"/>
      <c r="AT1470" s="7"/>
      <c r="AV1470" s="7"/>
      <c r="AX1470" s="7"/>
      <c r="AZ1470" s="7"/>
      <c r="BB1470" s="7"/>
      <c r="BD1470" s="7"/>
      <c r="BF1470" s="7"/>
      <c r="BH1470" s="7"/>
      <c r="BI1470" s="7"/>
      <c r="BJ1470" s="7"/>
      <c r="BL1470" s="7"/>
      <c r="BN1470" s="7"/>
      <c r="BO1470" s="7"/>
      <c r="BP1470" s="7"/>
      <c r="BQ1470" s="7"/>
      <c r="BR1470" s="7"/>
    </row>
    <row r="1471" spans="1:70" customFormat="1">
      <c r="A1471" s="7"/>
      <c r="B1471" s="230"/>
      <c r="C1471" s="7"/>
      <c r="D1471" s="7"/>
      <c r="E1471" s="7"/>
      <c r="F1471" s="7"/>
      <c r="G1471" s="7"/>
      <c r="H1471" s="7"/>
      <c r="I1471" s="7"/>
      <c r="J1471" s="7"/>
      <c r="K1471" s="7"/>
      <c r="L1471" s="8"/>
      <c r="M1471" s="7"/>
      <c r="N1471" s="60"/>
      <c r="Z1471" s="7"/>
      <c r="AB1471" s="7"/>
      <c r="AC1471" s="7"/>
      <c r="AD1471" s="7"/>
      <c r="AF1471" s="7"/>
      <c r="AH1471" s="7"/>
      <c r="AJ1471" s="7"/>
      <c r="AK1471" s="7"/>
      <c r="AL1471" s="7"/>
      <c r="AN1471" s="7"/>
      <c r="AO1471" s="7"/>
      <c r="AP1471" s="7"/>
      <c r="AR1471" s="7"/>
      <c r="AT1471" s="7"/>
      <c r="AV1471" s="7"/>
      <c r="AX1471" s="7"/>
      <c r="AZ1471" s="7"/>
      <c r="BB1471" s="7"/>
      <c r="BD1471" s="7"/>
      <c r="BF1471" s="7"/>
      <c r="BH1471" s="7"/>
      <c r="BI1471" s="7"/>
      <c r="BJ1471" s="7"/>
      <c r="BL1471" s="7"/>
      <c r="BN1471" s="7"/>
      <c r="BO1471" s="7"/>
      <c r="BP1471" s="7"/>
      <c r="BQ1471" s="7"/>
      <c r="BR1471" s="7"/>
    </row>
    <row r="1472" spans="1:70" customFormat="1">
      <c r="A1472" s="7"/>
      <c r="B1472" s="230"/>
      <c r="C1472" s="7"/>
      <c r="D1472" s="7"/>
      <c r="E1472" s="7"/>
      <c r="F1472" s="7"/>
      <c r="G1472" s="7"/>
      <c r="H1472" s="7"/>
      <c r="I1472" s="7"/>
      <c r="J1472" s="7"/>
      <c r="K1472" s="7"/>
      <c r="L1472" s="8"/>
      <c r="M1472" s="7"/>
      <c r="N1472" s="60"/>
      <c r="Z1472" s="7"/>
      <c r="AB1472" s="7"/>
      <c r="AC1472" s="7"/>
      <c r="AD1472" s="7"/>
      <c r="AF1472" s="7"/>
      <c r="AH1472" s="7"/>
      <c r="AJ1472" s="7"/>
      <c r="AK1472" s="7"/>
      <c r="AL1472" s="7"/>
      <c r="AN1472" s="7"/>
      <c r="AO1472" s="7"/>
      <c r="AP1472" s="7"/>
      <c r="AR1472" s="7"/>
      <c r="AT1472" s="7"/>
      <c r="AV1472" s="7"/>
      <c r="AX1472" s="7"/>
      <c r="AZ1472" s="7"/>
      <c r="BB1472" s="7"/>
      <c r="BD1472" s="7"/>
      <c r="BF1472" s="7"/>
      <c r="BH1472" s="7"/>
      <c r="BI1472" s="7"/>
      <c r="BJ1472" s="7"/>
      <c r="BL1472" s="7"/>
      <c r="BN1472" s="7"/>
      <c r="BO1472" s="7"/>
      <c r="BP1472" s="7"/>
      <c r="BQ1472" s="7"/>
      <c r="BR1472" s="7"/>
    </row>
    <row r="1473" spans="1:70" customFormat="1">
      <c r="A1473" s="7"/>
      <c r="B1473" s="230"/>
      <c r="C1473" s="7"/>
      <c r="D1473" s="7"/>
      <c r="E1473" s="7"/>
      <c r="F1473" s="7"/>
      <c r="G1473" s="7"/>
      <c r="H1473" s="7"/>
      <c r="I1473" s="7"/>
      <c r="J1473" s="7"/>
      <c r="K1473" s="7"/>
      <c r="L1473" s="8"/>
      <c r="M1473" s="7"/>
      <c r="N1473" s="60"/>
      <c r="Z1473" s="7"/>
      <c r="AB1473" s="7"/>
      <c r="AC1473" s="7"/>
      <c r="AD1473" s="7"/>
      <c r="AF1473" s="7"/>
      <c r="AH1473" s="7"/>
      <c r="AJ1473" s="7"/>
      <c r="AK1473" s="7"/>
      <c r="AL1473" s="7"/>
      <c r="AN1473" s="7"/>
      <c r="AO1473" s="7"/>
      <c r="AP1473" s="7"/>
      <c r="AR1473" s="7"/>
      <c r="AT1473" s="7"/>
      <c r="AV1473" s="7"/>
      <c r="AX1473" s="7"/>
      <c r="AZ1473" s="7"/>
      <c r="BB1473" s="7"/>
      <c r="BD1473" s="7"/>
      <c r="BF1473" s="7"/>
      <c r="BH1473" s="7"/>
      <c r="BI1473" s="7"/>
      <c r="BJ1473" s="7"/>
      <c r="BL1473" s="7"/>
      <c r="BN1473" s="7"/>
      <c r="BO1473" s="7"/>
      <c r="BP1473" s="7"/>
      <c r="BQ1473" s="7"/>
      <c r="BR1473" s="7"/>
    </row>
    <row r="1474" spans="1:70" customFormat="1">
      <c r="A1474" s="7"/>
      <c r="B1474" s="230"/>
      <c r="C1474" s="7"/>
      <c r="D1474" s="7"/>
      <c r="E1474" s="7"/>
      <c r="F1474" s="7"/>
      <c r="G1474" s="7"/>
      <c r="H1474" s="7"/>
      <c r="I1474" s="7"/>
      <c r="J1474" s="7"/>
      <c r="K1474" s="7"/>
      <c r="L1474" s="8"/>
      <c r="M1474" s="7"/>
      <c r="N1474" s="60"/>
      <c r="Z1474" s="7"/>
      <c r="AB1474" s="7"/>
      <c r="AC1474" s="7"/>
      <c r="AD1474" s="7"/>
      <c r="AF1474" s="7"/>
      <c r="AH1474" s="7"/>
      <c r="AJ1474" s="7"/>
      <c r="AK1474" s="7"/>
      <c r="AL1474" s="7"/>
      <c r="AN1474" s="7"/>
      <c r="AO1474" s="7"/>
      <c r="AP1474" s="7"/>
      <c r="AR1474" s="7"/>
      <c r="AT1474" s="7"/>
      <c r="AV1474" s="7"/>
      <c r="AX1474" s="7"/>
      <c r="AZ1474" s="7"/>
      <c r="BB1474" s="7"/>
      <c r="BD1474" s="7"/>
      <c r="BF1474" s="7"/>
      <c r="BH1474" s="7"/>
      <c r="BI1474" s="7"/>
      <c r="BJ1474" s="7"/>
      <c r="BL1474" s="7"/>
      <c r="BN1474" s="7"/>
      <c r="BO1474" s="7"/>
      <c r="BP1474" s="7"/>
      <c r="BQ1474" s="7"/>
      <c r="BR1474" s="7"/>
    </row>
    <row r="1475" spans="1:70" customFormat="1">
      <c r="A1475" s="7"/>
      <c r="B1475" s="230"/>
      <c r="C1475" s="7"/>
      <c r="D1475" s="7"/>
      <c r="E1475" s="7"/>
      <c r="F1475" s="7"/>
      <c r="G1475" s="7"/>
      <c r="H1475" s="7"/>
      <c r="I1475" s="7"/>
      <c r="J1475" s="7"/>
      <c r="K1475" s="7"/>
      <c r="L1475" s="8"/>
      <c r="M1475" s="7"/>
      <c r="N1475" s="60"/>
      <c r="Z1475" s="7"/>
      <c r="AB1475" s="7"/>
      <c r="AC1475" s="7"/>
      <c r="AD1475" s="7"/>
      <c r="AF1475" s="7"/>
      <c r="AH1475" s="7"/>
      <c r="AJ1475" s="7"/>
      <c r="AK1475" s="7"/>
      <c r="AL1475" s="7"/>
      <c r="AN1475" s="7"/>
      <c r="AO1475" s="7"/>
      <c r="AP1475" s="7"/>
      <c r="AR1475" s="7"/>
      <c r="AT1475" s="7"/>
      <c r="AV1475" s="7"/>
      <c r="AX1475" s="7"/>
      <c r="AZ1475" s="7"/>
      <c r="BB1475" s="7"/>
      <c r="BD1475" s="7"/>
      <c r="BF1475" s="7"/>
      <c r="BH1475" s="7"/>
      <c r="BI1475" s="7"/>
      <c r="BJ1475" s="7"/>
      <c r="BL1475" s="7"/>
      <c r="BN1475" s="7"/>
      <c r="BO1475" s="7"/>
      <c r="BP1475" s="7"/>
      <c r="BQ1475" s="7"/>
      <c r="BR1475" s="7"/>
    </row>
    <row r="1476" spans="1:70" customFormat="1">
      <c r="A1476" s="7"/>
      <c r="B1476" s="230"/>
      <c r="C1476" s="7"/>
      <c r="D1476" s="7"/>
      <c r="E1476" s="7"/>
      <c r="F1476" s="7"/>
      <c r="G1476" s="7"/>
      <c r="H1476" s="7"/>
      <c r="I1476" s="7"/>
      <c r="J1476" s="7"/>
      <c r="K1476" s="7"/>
      <c r="L1476" s="8"/>
      <c r="M1476" s="7"/>
      <c r="N1476" s="60"/>
      <c r="Z1476" s="7"/>
      <c r="AB1476" s="7"/>
      <c r="AC1476" s="7"/>
      <c r="AD1476" s="7"/>
      <c r="AF1476" s="7"/>
      <c r="AH1476" s="7"/>
      <c r="AJ1476" s="7"/>
      <c r="AK1476" s="7"/>
      <c r="AL1476" s="7"/>
      <c r="AN1476" s="7"/>
      <c r="AO1476" s="7"/>
      <c r="AP1476" s="7"/>
      <c r="AR1476" s="7"/>
      <c r="AT1476" s="7"/>
      <c r="AV1476" s="7"/>
      <c r="AX1476" s="7"/>
      <c r="AZ1476" s="7"/>
      <c r="BB1476" s="7"/>
      <c r="BD1476" s="7"/>
      <c r="BF1476" s="7"/>
      <c r="BH1476" s="7"/>
      <c r="BI1476" s="7"/>
      <c r="BJ1476" s="7"/>
      <c r="BL1476" s="7"/>
      <c r="BN1476" s="7"/>
      <c r="BO1476" s="7"/>
      <c r="BP1476" s="7"/>
      <c r="BQ1476" s="7"/>
      <c r="BR1476" s="7"/>
    </row>
    <row r="1477" spans="1:70" customFormat="1">
      <c r="A1477" s="7"/>
      <c r="B1477" s="230"/>
      <c r="C1477" s="7"/>
      <c r="D1477" s="7"/>
      <c r="E1477" s="7"/>
      <c r="F1477" s="7"/>
      <c r="G1477" s="7"/>
      <c r="H1477" s="7"/>
      <c r="I1477" s="7"/>
      <c r="J1477" s="7"/>
      <c r="K1477" s="7"/>
      <c r="L1477" s="8"/>
      <c r="M1477" s="7"/>
      <c r="N1477" s="60"/>
      <c r="Z1477" s="7"/>
      <c r="AB1477" s="7"/>
      <c r="AC1477" s="7"/>
      <c r="AD1477" s="7"/>
      <c r="AF1477" s="7"/>
      <c r="AH1477" s="7"/>
      <c r="AJ1477" s="7"/>
      <c r="AK1477" s="7"/>
      <c r="AL1477" s="7"/>
      <c r="AN1477" s="7"/>
      <c r="AO1477" s="7"/>
      <c r="AP1477" s="7"/>
      <c r="AR1477" s="7"/>
      <c r="AT1477" s="7"/>
      <c r="AV1477" s="7"/>
      <c r="AX1477" s="7"/>
      <c r="AZ1477" s="7"/>
      <c r="BB1477" s="7"/>
      <c r="BD1477" s="7"/>
      <c r="BF1477" s="7"/>
      <c r="BH1477" s="7"/>
      <c r="BI1477" s="7"/>
      <c r="BJ1477" s="7"/>
      <c r="BL1477" s="7"/>
      <c r="BN1477" s="7"/>
      <c r="BO1477" s="7"/>
      <c r="BP1477" s="7"/>
      <c r="BQ1477" s="7"/>
      <c r="BR1477" s="7"/>
    </row>
    <row r="1478" spans="1:70" customFormat="1">
      <c r="A1478" s="7"/>
      <c r="B1478" s="230"/>
      <c r="C1478" s="7"/>
      <c r="D1478" s="7"/>
      <c r="E1478" s="7"/>
      <c r="F1478" s="7"/>
      <c r="G1478" s="7"/>
      <c r="H1478" s="7"/>
      <c r="I1478" s="7"/>
      <c r="J1478" s="7"/>
      <c r="K1478" s="7"/>
      <c r="L1478" s="8"/>
      <c r="M1478" s="7"/>
      <c r="N1478" s="60"/>
      <c r="Z1478" s="7"/>
      <c r="AB1478" s="7"/>
      <c r="AC1478" s="7"/>
      <c r="AD1478" s="7"/>
      <c r="AF1478" s="7"/>
      <c r="AH1478" s="7"/>
      <c r="AJ1478" s="7"/>
      <c r="AK1478" s="7"/>
      <c r="AL1478" s="7"/>
      <c r="AN1478" s="7"/>
      <c r="AO1478" s="7"/>
      <c r="AP1478" s="7"/>
      <c r="AR1478" s="7"/>
      <c r="AT1478" s="7"/>
      <c r="AV1478" s="7"/>
      <c r="AX1478" s="7"/>
      <c r="AZ1478" s="7"/>
      <c r="BB1478" s="7"/>
      <c r="BD1478" s="7"/>
      <c r="BF1478" s="7"/>
      <c r="BH1478" s="7"/>
      <c r="BI1478" s="7"/>
      <c r="BJ1478" s="7"/>
      <c r="BL1478" s="7"/>
      <c r="BN1478" s="7"/>
      <c r="BO1478" s="7"/>
      <c r="BP1478" s="7"/>
      <c r="BQ1478" s="7"/>
      <c r="BR1478" s="7"/>
    </row>
    <row r="1479" spans="1:70" customFormat="1">
      <c r="A1479" s="7"/>
      <c r="B1479" s="230"/>
      <c r="C1479" s="7"/>
      <c r="D1479" s="7"/>
      <c r="E1479" s="7"/>
      <c r="F1479" s="7"/>
      <c r="G1479" s="7"/>
      <c r="H1479" s="7"/>
      <c r="I1479" s="7"/>
      <c r="J1479" s="7"/>
      <c r="K1479" s="7"/>
      <c r="L1479" s="8"/>
      <c r="M1479" s="7"/>
      <c r="N1479" s="60"/>
      <c r="Z1479" s="7"/>
      <c r="AB1479" s="7"/>
      <c r="AC1479" s="7"/>
      <c r="AD1479" s="7"/>
      <c r="AF1479" s="7"/>
      <c r="AH1479" s="7"/>
      <c r="AJ1479" s="7"/>
      <c r="AK1479" s="7"/>
      <c r="AL1479" s="7"/>
      <c r="AN1479" s="7"/>
      <c r="AO1479" s="7"/>
      <c r="AP1479" s="7"/>
      <c r="AR1479" s="7"/>
      <c r="AT1479" s="7"/>
      <c r="AV1479" s="7"/>
      <c r="AX1479" s="7"/>
      <c r="AZ1479" s="7"/>
      <c r="BB1479" s="7"/>
      <c r="BD1479" s="7"/>
      <c r="BF1479" s="7"/>
      <c r="BH1479" s="7"/>
      <c r="BI1479" s="7"/>
      <c r="BJ1479" s="7"/>
      <c r="BL1479" s="7"/>
      <c r="BN1479" s="7"/>
      <c r="BO1479" s="7"/>
      <c r="BP1479" s="7"/>
      <c r="BQ1479" s="7"/>
      <c r="BR1479" s="7"/>
    </row>
    <row r="1480" spans="1:70" customFormat="1">
      <c r="A1480" s="7"/>
      <c r="B1480" s="230"/>
      <c r="C1480" s="7"/>
      <c r="D1480" s="7"/>
      <c r="E1480" s="7"/>
      <c r="F1480" s="7"/>
      <c r="G1480" s="7"/>
      <c r="H1480" s="7"/>
      <c r="I1480" s="7"/>
      <c r="J1480" s="7"/>
      <c r="K1480" s="7"/>
      <c r="L1480" s="8"/>
      <c r="M1480" s="7"/>
      <c r="N1480" s="60"/>
      <c r="Z1480" s="7"/>
      <c r="AB1480" s="7"/>
      <c r="AC1480" s="7"/>
      <c r="AD1480" s="7"/>
      <c r="AF1480" s="7"/>
      <c r="AH1480" s="7"/>
      <c r="AJ1480" s="7"/>
      <c r="AK1480" s="7"/>
      <c r="AL1480" s="7"/>
      <c r="AN1480" s="7"/>
      <c r="AO1480" s="7"/>
      <c r="AP1480" s="7"/>
      <c r="AR1480" s="7"/>
      <c r="AT1480" s="7"/>
      <c r="AV1480" s="7"/>
      <c r="AX1480" s="7"/>
      <c r="AZ1480" s="7"/>
      <c r="BB1480" s="7"/>
      <c r="BD1480" s="7"/>
      <c r="BF1480" s="7"/>
      <c r="BH1480" s="7"/>
      <c r="BI1480" s="7"/>
      <c r="BJ1480" s="7"/>
      <c r="BL1480" s="7"/>
      <c r="BN1480" s="7"/>
      <c r="BO1480" s="7"/>
      <c r="BP1480" s="7"/>
      <c r="BQ1480" s="7"/>
      <c r="BR1480" s="7"/>
    </row>
    <row r="1481" spans="1:70" customFormat="1">
      <c r="A1481" s="7"/>
      <c r="B1481" s="230"/>
      <c r="C1481" s="7"/>
      <c r="D1481" s="7"/>
      <c r="E1481" s="7"/>
      <c r="F1481" s="7"/>
      <c r="G1481" s="7"/>
      <c r="H1481" s="7"/>
      <c r="I1481" s="7"/>
      <c r="J1481" s="7"/>
      <c r="K1481" s="7"/>
      <c r="L1481" s="8"/>
      <c r="M1481" s="7"/>
      <c r="N1481" s="60"/>
      <c r="Z1481" s="7"/>
      <c r="AB1481" s="7"/>
      <c r="AC1481" s="7"/>
      <c r="AD1481" s="7"/>
      <c r="AF1481" s="7"/>
      <c r="AH1481" s="7"/>
      <c r="AJ1481" s="7"/>
      <c r="AK1481" s="7"/>
      <c r="AL1481" s="7"/>
      <c r="AN1481" s="7"/>
      <c r="AO1481" s="7"/>
      <c r="AP1481" s="7"/>
      <c r="AR1481" s="7"/>
      <c r="AT1481" s="7"/>
      <c r="AV1481" s="7"/>
      <c r="AX1481" s="7"/>
      <c r="AZ1481" s="7"/>
      <c r="BB1481" s="7"/>
      <c r="BD1481" s="7"/>
      <c r="BF1481" s="7"/>
      <c r="BH1481" s="7"/>
      <c r="BI1481" s="7"/>
      <c r="BJ1481" s="7"/>
      <c r="BL1481" s="7"/>
      <c r="BN1481" s="7"/>
      <c r="BO1481" s="7"/>
      <c r="BP1481" s="7"/>
      <c r="BQ1481" s="7"/>
      <c r="BR1481" s="7"/>
    </row>
    <row r="1482" spans="1:70" customFormat="1">
      <c r="A1482" s="7"/>
      <c r="B1482" s="230"/>
      <c r="C1482" s="7"/>
      <c r="D1482" s="7"/>
      <c r="E1482" s="7"/>
      <c r="F1482" s="7"/>
      <c r="G1482" s="7"/>
      <c r="H1482" s="7"/>
      <c r="I1482" s="7"/>
      <c r="J1482" s="7"/>
      <c r="K1482" s="7"/>
      <c r="L1482" s="8"/>
      <c r="M1482" s="7"/>
      <c r="N1482" s="60"/>
      <c r="Z1482" s="7"/>
      <c r="AB1482" s="7"/>
      <c r="AC1482" s="7"/>
      <c r="AD1482" s="7"/>
      <c r="AF1482" s="7"/>
      <c r="AH1482" s="7"/>
      <c r="AJ1482" s="7"/>
      <c r="AK1482" s="7"/>
      <c r="AL1482" s="7"/>
      <c r="AN1482" s="7"/>
      <c r="AO1482" s="7"/>
      <c r="AP1482" s="7"/>
      <c r="AR1482" s="7"/>
      <c r="AT1482" s="7"/>
      <c r="AV1482" s="7"/>
      <c r="AX1482" s="7"/>
      <c r="AZ1482" s="7"/>
      <c r="BB1482" s="7"/>
      <c r="BD1482" s="7"/>
      <c r="BF1482" s="7"/>
      <c r="BH1482" s="7"/>
      <c r="BI1482" s="7"/>
      <c r="BJ1482" s="7"/>
      <c r="BL1482" s="7"/>
      <c r="BN1482" s="7"/>
      <c r="BO1482" s="7"/>
      <c r="BP1482" s="7"/>
      <c r="BQ1482" s="7"/>
      <c r="BR1482" s="7"/>
    </row>
    <row r="1483" spans="1:70" customFormat="1">
      <c r="A1483" s="7"/>
      <c r="B1483" s="230"/>
      <c r="C1483" s="7"/>
      <c r="D1483" s="7"/>
      <c r="E1483" s="7"/>
      <c r="F1483" s="7"/>
      <c r="G1483" s="7"/>
      <c r="H1483" s="7"/>
      <c r="I1483" s="7"/>
      <c r="J1483" s="7"/>
      <c r="K1483" s="7"/>
      <c r="L1483" s="8"/>
      <c r="M1483" s="7"/>
      <c r="N1483" s="60"/>
      <c r="Z1483" s="7"/>
      <c r="AB1483" s="7"/>
      <c r="AC1483" s="7"/>
      <c r="AD1483" s="7"/>
      <c r="AF1483" s="7"/>
      <c r="AH1483" s="7"/>
      <c r="AJ1483" s="7"/>
      <c r="AK1483" s="7"/>
      <c r="AL1483" s="7"/>
      <c r="AN1483" s="7"/>
      <c r="AO1483" s="7"/>
      <c r="AP1483" s="7"/>
      <c r="AR1483" s="7"/>
      <c r="AT1483" s="7"/>
      <c r="AV1483" s="7"/>
      <c r="AX1483" s="7"/>
      <c r="AZ1483" s="7"/>
      <c r="BB1483" s="7"/>
      <c r="BD1483" s="7"/>
      <c r="BF1483" s="7"/>
      <c r="BH1483" s="7"/>
      <c r="BI1483" s="7"/>
      <c r="BJ1483" s="7"/>
      <c r="BL1483" s="7"/>
      <c r="BN1483" s="7"/>
      <c r="BO1483" s="7"/>
      <c r="BP1483" s="7"/>
      <c r="BQ1483" s="7"/>
      <c r="BR1483" s="7"/>
    </row>
    <row r="1484" spans="1:70" customFormat="1">
      <c r="A1484" s="7"/>
      <c r="B1484" s="230"/>
      <c r="C1484" s="7"/>
      <c r="D1484" s="7"/>
      <c r="E1484" s="7"/>
      <c r="F1484" s="7"/>
      <c r="G1484" s="7"/>
      <c r="H1484" s="7"/>
      <c r="I1484" s="7"/>
      <c r="J1484" s="7"/>
      <c r="K1484" s="7"/>
      <c r="L1484" s="8"/>
      <c r="M1484" s="7"/>
      <c r="N1484" s="60"/>
      <c r="Z1484" s="7"/>
      <c r="AB1484" s="7"/>
      <c r="AC1484" s="7"/>
      <c r="AD1484" s="7"/>
      <c r="AF1484" s="7"/>
      <c r="AH1484" s="7"/>
      <c r="AJ1484" s="7"/>
      <c r="AK1484" s="7"/>
      <c r="AL1484" s="7"/>
      <c r="AN1484" s="7"/>
      <c r="AO1484" s="7"/>
      <c r="AP1484" s="7"/>
      <c r="AR1484" s="7"/>
      <c r="AT1484" s="7"/>
      <c r="AV1484" s="7"/>
      <c r="AX1484" s="7"/>
      <c r="AZ1484" s="7"/>
      <c r="BB1484" s="7"/>
      <c r="BD1484" s="7"/>
      <c r="BF1484" s="7"/>
      <c r="BH1484" s="7"/>
      <c r="BI1484" s="7"/>
      <c r="BJ1484" s="7"/>
      <c r="BL1484" s="7"/>
      <c r="BN1484" s="7"/>
      <c r="BO1484" s="7"/>
      <c r="BP1484" s="7"/>
      <c r="BQ1484" s="7"/>
      <c r="BR1484" s="7"/>
    </row>
    <row r="1485" spans="1:70" customFormat="1">
      <c r="A1485" s="7"/>
      <c r="B1485" s="230"/>
      <c r="C1485" s="7"/>
      <c r="D1485" s="7"/>
      <c r="E1485" s="7"/>
      <c r="F1485" s="7"/>
      <c r="G1485" s="7"/>
      <c r="H1485" s="7"/>
      <c r="I1485" s="7"/>
      <c r="J1485" s="7"/>
      <c r="K1485" s="7"/>
      <c r="L1485" s="8"/>
      <c r="M1485" s="7"/>
      <c r="N1485" s="60"/>
      <c r="Z1485" s="7"/>
      <c r="AB1485" s="7"/>
      <c r="AC1485" s="7"/>
      <c r="AD1485" s="7"/>
      <c r="AF1485" s="7"/>
      <c r="AH1485" s="7"/>
      <c r="AJ1485" s="7"/>
      <c r="AK1485" s="7"/>
      <c r="AL1485" s="7"/>
      <c r="AN1485" s="7"/>
      <c r="AO1485" s="7"/>
      <c r="AP1485" s="7"/>
      <c r="AR1485" s="7"/>
      <c r="AT1485" s="7"/>
      <c r="AV1485" s="7"/>
      <c r="AX1485" s="7"/>
      <c r="AZ1485" s="7"/>
      <c r="BB1485" s="7"/>
      <c r="BD1485" s="7"/>
      <c r="BF1485" s="7"/>
      <c r="BH1485" s="7"/>
      <c r="BI1485" s="7"/>
      <c r="BJ1485" s="7"/>
      <c r="BL1485" s="7"/>
      <c r="BN1485" s="7"/>
      <c r="BO1485" s="7"/>
      <c r="BP1485" s="7"/>
      <c r="BQ1485" s="7"/>
      <c r="BR1485" s="7"/>
    </row>
    <row r="1486" spans="1:70" customFormat="1">
      <c r="A1486" s="7"/>
      <c r="B1486" s="230"/>
      <c r="C1486" s="7"/>
      <c r="D1486" s="7"/>
      <c r="E1486" s="7"/>
      <c r="F1486" s="7"/>
      <c r="G1486" s="7"/>
      <c r="H1486" s="7"/>
      <c r="I1486" s="7"/>
      <c r="J1486" s="7"/>
      <c r="K1486" s="7"/>
      <c r="L1486" s="8"/>
      <c r="M1486" s="7"/>
      <c r="N1486" s="60"/>
      <c r="Z1486" s="7"/>
      <c r="AB1486" s="7"/>
      <c r="AC1486" s="7"/>
      <c r="AD1486" s="7"/>
      <c r="AF1486" s="7"/>
      <c r="AH1486" s="7"/>
      <c r="AJ1486" s="7"/>
      <c r="AK1486" s="7"/>
      <c r="AL1486" s="7"/>
      <c r="AN1486" s="7"/>
      <c r="AO1486" s="7"/>
      <c r="AP1486" s="7"/>
      <c r="AR1486" s="7"/>
      <c r="AT1486" s="7"/>
      <c r="AV1486" s="7"/>
      <c r="AX1486" s="7"/>
      <c r="AZ1486" s="7"/>
      <c r="BB1486" s="7"/>
      <c r="BD1486" s="7"/>
      <c r="BF1486" s="7"/>
      <c r="BH1486" s="7"/>
      <c r="BI1486" s="7"/>
      <c r="BJ1486" s="7"/>
      <c r="BL1486" s="7"/>
      <c r="BN1486" s="7"/>
      <c r="BO1486" s="7"/>
      <c r="BP1486" s="7"/>
      <c r="BQ1486" s="7"/>
      <c r="BR1486" s="7"/>
    </row>
    <row r="1487" spans="1:70" customFormat="1">
      <c r="A1487" s="7"/>
      <c r="B1487" s="230"/>
      <c r="C1487" s="7"/>
      <c r="D1487" s="7"/>
      <c r="E1487" s="7"/>
      <c r="F1487" s="7"/>
      <c r="G1487" s="7"/>
      <c r="H1487" s="7"/>
      <c r="I1487" s="7"/>
      <c r="J1487" s="7"/>
      <c r="K1487" s="7"/>
      <c r="L1487" s="8"/>
      <c r="M1487" s="7"/>
      <c r="N1487" s="60"/>
      <c r="Z1487" s="7"/>
      <c r="AB1487" s="7"/>
      <c r="AC1487" s="7"/>
      <c r="AD1487" s="7"/>
      <c r="AF1487" s="7"/>
      <c r="AH1487" s="7"/>
      <c r="AJ1487" s="7"/>
      <c r="AK1487" s="7"/>
      <c r="AL1487" s="7"/>
      <c r="AN1487" s="7"/>
      <c r="AO1487" s="7"/>
      <c r="AP1487" s="7"/>
      <c r="AR1487" s="7"/>
      <c r="AT1487" s="7"/>
      <c r="AV1487" s="7"/>
      <c r="AX1487" s="7"/>
      <c r="AZ1487" s="7"/>
      <c r="BB1487" s="7"/>
      <c r="BD1487" s="7"/>
      <c r="BF1487" s="7"/>
      <c r="BH1487" s="7"/>
      <c r="BI1487" s="7"/>
      <c r="BJ1487" s="7"/>
      <c r="BL1487" s="7"/>
      <c r="BN1487" s="7"/>
      <c r="BO1487" s="7"/>
      <c r="BP1487" s="7"/>
      <c r="BQ1487" s="7"/>
      <c r="BR1487" s="7"/>
    </row>
    <row r="1488" spans="1:70" customFormat="1">
      <c r="A1488" s="7"/>
      <c r="B1488" s="230"/>
      <c r="C1488" s="7"/>
      <c r="D1488" s="7"/>
      <c r="E1488" s="7"/>
      <c r="F1488" s="7"/>
      <c r="G1488" s="7"/>
      <c r="H1488" s="7"/>
      <c r="I1488" s="7"/>
      <c r="J1488" s="7"/>
      <c r="K1488" s="7"/>
      <c r="L1488" s="8"/>
      <c r="M1488" s="7"/>
      <c r="N1488" s="60"/>
      <c r="Z1488" s="7"/>
      <c r="AB1488" s="7"/>
      <c r="AC1488" s="7"/>
      <c r="AD1488" s="7"/>
      <c r="AF1488" s="7"/>
      <c r="AH1488" s="7"/>
      <c r="AJ1488" s="7"/>
      <c r="AK1488" s="7"/>
      <c r="AL1488" s="7"/>
      <c r="AN1488" s="7"/>
      <c r="AO1488" s="7"/>
      <c r="AP1488" s="7"/>
      <c r="AR1488" s="7"/>
      <c r="AT1488" s="7"/>
      <c r="AV1488" s="7"/>
      <c r="AX1488" s="7"/>
      <c r="AZ1488" s="7"/>
      <c r="BB1488" s="7"/>
      <c r="BD1488" s="7"/>
      <c r="BF1488" s="7"/>
      <c r="BH1488" s="7"/>
      <c r="BI1488" s="7"/>
      <c r="BJ1488" s="7"/>
      <c r="BL1488" s="7"/>
      <c r="BN1488" s="7"/>
      <c r="BO1488" s="7"/>
      <c r="BP1488" s="7"/>
      <c r="BQ1488" s="7"/>
      <c r="BR1488" s="7"/>
    </row>
    <row r="1489" spans="1:70" customFormat="1">
      <c r="A1489" s="7"/>
      <c r="B1489" s="230"/>
      <c r="C1489" s="7"/>
      <c r="D1489" s="7"/>
      <c r="E1489" s="7"/>
      <c r="F1489" s="7"/>
      <c r="G1489" s="7"/>
      <c r="H1489" s="7"/>
      <c r="I1489" s="7"/>
      <c r="J1489" s="7"/>
      <c r="K1489" s="7"/>
      <c r="L1489" s="8"/>
      <c r="M1489" s="7"/>
      <c r="N1489" s="60"/>
      <c r="Z1489" s="7"/>
      <c r="AB1489" s="7"/>
      <c r="AC1489" s="7"/>
      <c r="AD1489" s="7"/>
      <c r="AF1489" s="7"/>
      <c r="AH1489" s="7"/>
      <c r="AJ1489" s="7"/>
      <c r="AK1489" s="7"/>
      <c r="AL1489" s="7"/>
      <c r="AN1489" s="7"/>
      <c r="AO1489" s="7"/>
      <c r="AP1489" s="7"/>
      <c r="AR1489" s="7"/>
      <c r="AT1489" s="7"/>
      <c r="AV1489" s="7"/>
      <c r="AX1489" s="7"/>
      <c r="AZ1489" s="7"/>
      <c r="BB1489" s="7"/>
      <c r="BD1489" s="7"/>
      <c r="BF1489" s="7"/>
      <c r="BH1489" s="7"/>
      <c r="BI1489" s="7"/>
      <c r="BJ1489" s="7"/>
      <c r="BL1489" s="7"/>
      <c r="BN1489" s="7"/>
      <c r="BO1489" s="7"/>
      <c r="BP1489" s="7"/>
      <c r="BQ1489" s="7"/>
      <c r="BR1489" s="7"/>
    </row>
    <row r="1490" spans="1:70" customFormat="1">
      <c r="A1490" s="7"/>
      <c r="B1490" s="230"/>
      <c r="C1490" s="7"/>
      <c r="D1490" s="7"/>
      <c r="E1490" s="7"/>
      <c r="F1490" s="7"/>
      <c r="G1490" s="7"/>
      <c r="H1490" s="7"/>
      <c r="I1490" s="7"/>
      <c r="J1490" s="7"/>
      <c r="K1490" s="7"/>
      <c r="L1490" s="8"/>
      <c r="M1490" s="7"/>
      <c r="N1490" s="60"/>
      <c r="Z1490" s="7"/>
      <c r="AB1490" s="7"/>
      <c r="AC1490" s="7"/>
      <c r="AD1490" s="7"/>
      <c r="AF1490" s="7"/>
      <c r="AH1490" s="7"/>
      <c r="AJ1490" s="7"/>
      <c r="AK1490" s="7"/>
      <c r="AL1490" s="7"/>
      <c r="AN1490" s="7"/>
      <c r="AO1490" s="7"/>
      <c r="AP1490" s="7"/>
      <c r="AR1490" s="7"/>
      <c r="AT1490" s="7"/>
      <c r="AV1490" s="7"/>
      <c r="AX1490" s="7"/>
      <c r="AZ1490" s="7"/>
      <c r="BB1490" s="7"/>
      <c r="BD1490" s="7"/>
      <c r="BF1490" s="7"/>
      <c r="BH1490" s="7"/>
      <c r="BI1490" s="7"/>
      <c r="BJ1490" s="7"/>
      <c r="BL1490" s="7"/>
      <c r="BN1490" s="7"/>
      <c r="BO1490" s="7"/>
      <c r="BP1490" s="7"/>
      <c r="BQ1490" s="7"/>
      <c r="BR1490" s="7"/>
    </row>
    <row r="1491" spans="1:70" customFormat="1">
      <c r="A1491" s="7"/>
      <c r="B1491" s="230"/>
      <c r="C1491" s="7"/>
      <c r="D1491" s="7"/>
      <c r="E1491" s="7"/>
      <c r="F1491" s="7"/>
      <c r="G1491" s="7"/>
      <c r="H1491" s="7"/>
      <c r="I1491" s="7"/>
      <c r="J1491" s="7"/>
      <c r="K1491" s="7"/>
      <c r="L1491" s="8"/>
      <c r="M1491" s="7"/>
      <c r="N1491" s="60"/>
      <c r="Z1491" s="7"/>
      <c r="AB1491" s="7"/>
      <c r="AC1491" s="7"/>
      <c r="AD1491" s="7"/>
      <c r="AF1491" s="7"/>
      <c r="AH1491" s="7"/>
      <c r="AJ1491" s="7"/>
      <c r="AK1491" s="7"/>
      <c r="AL1491" s="7"/>
      <c r="AN1491" s="7"/>
      <c r="AO1491" s="7"/>
      <c r="AP1491" s="7"/>
      <c r="AR1491" s="7"/>
      <c r="AT1491" s="7"/>
      <c r="AV1491" s="7"/>
      <c r="AX1491" s="7"/>
      <c r="AZ1491" s="7"/>
      <c r="BB1491" s="7"/>
      <c r="BD1491" s="7"/>
      <c r="BF1491" s="7"/>
      <c r="BH1491" s="7"/>
      <c r="BI1491" s="7"/>
      <c r="BJ1491" s="7"/>
      <c r="BL1491" s="7"/>
      <c r="BN1491" s="7"/>
      <c r="BO1491" s="7"/>
      <c r="BP1491" s="7"/>
      <c r="BQ1491" s="7"/>
      <c r="BR1491" s="7"/>
    </row>
    <row r="1492" spans="1:70" customFormat="1">
      <c r="A1492" s="7"/>
      <c r="B1492" s="230"/>
      <c r="C1492" s="7"/>
      <c r="D1492" s="7"/>
      <c r="E1492" s="7"/>
      <c r="F1492" s="7"/>
      <c r="G1492" s="7"/>
      <c r="H1492" s="7"/>
      <c r="I1492" s="7"/>
      <c r="J1492" s="7"/>
      <c r="K1492" s="7"/>
      <c r="L1492" s="8"/>
      <c r="M1492" s="7"/>
      <c r="N1492" s="60"/>
      <c r="Z1492" s="7"/>
      <c r="AB1492" s="7"/>
      <c r="AC1492" s="7"/>
      <c r="AD1492" s="7"/>
      <c r="AF1492" s="7"/>
      <c r="AH1492" s="7"/>
      <c r="AJ1492" s="7"/>
      <c r="AK1492" s="7"/>
      <c r="AL1492" s="7"/>
      <c r="AN1492" s="7"/>
      <c r="AO1492" s="7"/>
      <c r="AP1492" s="7"/>
      <c r="AR1492" s="7"/>
      <c r="AT1492" s="7"/>
      <c r="AV1492" s="7"/>
      <c r="AX1492" s="7"/>
      <c r="AZ1492" s="7"/>
      <c r="BB1492" s="7"/>
      <c r="BD1492" s="7"/>
      <c r="BF1492" s="7"/>
      <c r="BH1492" s="7"/>
      <c r="BI1492" s="7"/>
      <c r="BJ1492" s="7"/>
      <c r="BL1492" s="7"/>
      <c r="BN1492" s="7"/>
      <c r="BO1492" s="7"/>
      <c r="BP1492" s="7"/>
      <c r="BQ1492" s="7"/>
      <c r="BR1492" s="7"/>
    </row>
    <row r="1493" spans="1:70" customFormat="1">
      <c r="A1493" s="7"/>
      <c r="B1493" s="230"/>
      <c r="C1493" s="7"/>
      <c r="D1493" s="7"/>
      <c r="E1493" s="7"/>
      <c r="F1493" s="7"/>
      <c r="G1493" s="7"/>
      <c r="H1493" s="7"/>
      <c r="I1493" s="7"/>
      <c r="J1493" s="7"/>
      <c r="K1493" s="7"/>
      <c r="L1493" s="8"/>
      <c r="M1493" s="7"/>
      <c r="N1493" s="60"/>
      <c r="Z1493" s="7"/>
      <c r="AB1493" s="7"/>
      <c r="AC1493" s="7"/>
      <c r="AD1493" s="7"/>
      <c r="AF1493" s="7"/>
      <c r="AH1493" s="7"/>
      <c r="AJ1493" s="7"/>
      <c r="AK1493" s="7"/>
      <c r="AL1493" s="7"/>
      <c r="AN1493" s="7"/>
      <c r="AO1493" s="7"/>
      <c r="AP1493" s="7"/>
      <c r="AR1493" s="7"/>
      <c r="AT1493" s="7"/>
      <c r="AV1493" s="7"/>
      <c r="AX1493" s="7"/>
      <c r="AZ1493" s="7"/>
      <c r="BB1493" s="7"/>
      <c r="BD1493" s="7"/>
      <c r="BF1493" s="7"/>
      <c r="BH1493" s="7"/>
      <c r="BI1493" s="7"/>
      <c r="BJ1493" s="7"/>
      <c r="BL1493" s="7"/>
      <c r="BN1493" s="7"/>
      <c r="BO1493" s="7"/>
      <c r="BP1493" s="7"/>
      <c r="BQ1493" s="7"/>
      <c r="BR1493" s="7"/>
    </row>
    <row r="1494" spans="1:70" customFormat="1">
      <c r="A1494" s="7"/>
      <c r="B1494" s="230"/>
      <c r="C1494" s="7"/>
      <c r="D1494" s="7"/>
      <c r="E1494" s="7"/>
      <c r="F1494" s="7"/>
      <c r="G1494" s="7"/>
      <c r="H1494" s="7"/>
      <c r="I1494" s="7"/>
      <c r="J1494" s="7"/>
      <c r="K1494" s="7"/>
      <c r="L1494" s="8"/>
      <c r="M1494" s="7"/>
      <c r="N1494" s="60"/>
      <c r="Z1494" s="7"/>
      <c r="AB1494" s="7"/>
      <c r="AC1494" s="7"/>
      <c r="AD1494" s="7"/>
      <c r="AF1494" s="7"/>
      <c r="AH1494" s="7"/>
      <c r="AJ1494" s="7"/>
      <c r="AK1494" s="7"/>
      <c r="AL1494" s="7"/>
      <c r="AN1494" s="7"/>
      <c r="AO1494" s="7"/>
      <c r="AP1494" s="7"/>
      <c r="AR1494" s="7"/>
      <c r="AT1494" s="7"/>
      <c r="AV1494" s="7"/>
      <c r="AX1494" s="7"/>
      <c r="AZ1494" s="7"/>
      <c r="BB1494" s="7"/>
      <c r="BD1494" s="7"/>
      <c r="BF1494" s="7"/>
      <c r="BH1494" s="7"/>
      <c r="BI1494" s="7"/>
      <c r="BJ1494" s="7"/>
      <c r="BL1494" s="7"/>
      <c r="BN1494" s="7"/>
      <c r="BO1494" s="7"/>
      <c r="BP1494" s="7"/>
      <c r="BQ1494" s="7"/>
      <c r="BR1494" s="7"/>
    </row>
    <row r="1495" spans="1:70" customFormat="1">
      <c r="A1495" s="7"/>
      <c r="B1495" s="230"/>
      <c r="C1495" s="7"/>
      <c r="D1495" s="7"/>
      <c r="E1495" s="7"/>
      <c r="F1495" s="7"/>
      <c r="G1495" s="7"/>
      <c r="H1495" s="7"/>
      <c r="I1495" s="7"/>
      <c r="J1495" s="7"/>
      <c r="K1495" s="7"/>
      <c r="L1495" s="8"/>
      <c r="M1495" s="7"/>
      <c r="N1495" s="60"/>
      <c r="Z1495" s="7"/>
      <c r="AB1495" s="7"/>
      <c r="AC1495" s="7"/>
      <c r="AD1495" s="7"/>
      <c r="AF1495" s="7"/>
      <c r="AH1495" s="7"/>
      <c r="AJ1495" s="7"/>
      <c r="AK1495" s="7"/>
      <c r="AL1495" s="7"/>
      <c r="AN1495" s="7"/>
      <c r="AO1495" s="7"/>
      <c r="AP1495" s="7"/>
      <c r="AR1495" s="7"/>
      <c r="AT1495" s="7"/>
      <c r="AV1495" s="7"/>
      <c r="AX1495" s="7"/>
      <c r="AZ1495" s="7"/>
      <c r="BB1495" s="7"/>
      <c r="BD1495" s="7"/>
      <c r="BF1495" s="7"/>
      <c r="BH1495" s="7"/>
      <c r="BI1495" s="7"/>
      <c r="BJ1495" s="7"/>
      <c r="BL1495" s="7"/>
      <c r="BN1495" s="7"/>
      <c r="BO1495" s="7"/>
      <c r="BP1495" s="7"/>
      <c r="BQ1495" s="7"/>
      <c r="BR1495" s="7"/>
    </row>
    <row r="1496" spans="1:70" customFormat="1">
      <c r="A1496" s="7"/>
      <c r="B1496" s="230"/>
      <c r="C1496" s="7"/>
      <c r="D1496" s="7"/>
      <c r="E1496" s="7"/>
      <c r="F1496" s="7"/>
      <c r="G1496" s="7"/>
      <c r="H1496" s="7"/>
      <c r="I1496" s="7"/>
      <c r="J1496" s="7"/>
      <c r="K1496" s="7"/>
      <c r="L1496" s="8"/>
      <c r="M1496" s="7"/>
      <c r="N1496" s="60"/>
      <c r="Z1496" s="7"/>
      <c r="AB1496" s="7"/>
      <c r="AC1496" s="7"/>
      <c r="AD1496" s="7"/>
      <c r="AF1496" s="7"/>
      <c r="AH1496" s="7"/>
      <c r="AJ1496" s="7"/>
      <c r="AK1496" s="7"/>
      <c r="AL1496" s="7"/>
      <c r="AN1496" s="7"/>
      <c r="AO1496" s="7"/>
      <c r="AP1496" s="7"/>
      <c r="AR1496" s="7"/>
      <c r="AT1496" s="7"/>
      <c r="AV1496" s="7"/>
      <c r="AX1496" s="7"/>
      <c r="AZ1496" s="7"/>
      <c r="BB1496" s="7"/>
      <c r="BD1496" s="7"/>
      <c r="BF1496" s="7"/>
      <c r="BH1496" s="7"/>
      <c r="BI1496" s="7"/>
      <c r="BJ1496" s="7"/>
      <c r="BL1496" s="7"/>
      <c r="BN1496" s="7"/>
      <c r="BO1496" s="7"/>
      <c r="BP1496" s="7"/>
      <c r="BQ1496" s="7"/>
      <c r="BR1496" s="7"/>
    </row>
    <row r="1497" spans="1:70" customFormat="1">
      <c r="A1497" s="7"/>
      <c r="B1497" s="230"/>
      <c r="C1497" s="7"/>
      <c r="D1497" s="7"/>
      <c r="E1497" s="7"/>
      <c r="F1497" s="7"/>
      <c r="G1497" s="7"/>
      <c r="H1497" s="7"/>
      <c r="I1497" s="7"/>
      <c r="J1497" s="7"/>
      <c r="K1497" s="7"/>
      <c r="L1497" s="8"/>
      <c r="M1497" s="7"/>
      <c r="N1497" s="60"/>
      <c r="Z1497" s="7"/>
      <c r="AB1497" s="7"/>
      <c r="AC1497" s="7"/>
      <c r="AD1497" s="7"/>
      <c r="AF1497" s="7"/>
      <c r="AH1497" s="7"/>
      <c r="AJ1497" s="7"/>
      <c r="AK1497" s="7"/>
      <c r="AL1497" s="7"/>
      <c r="AN1497" s="7"/>
      <c r="AO1497" s="7"/>
      <c r="AP1497" s="7"/>
      <c r="AR1497" s="7"/>
      <c r="AT1497" s="7"/>
      <c r="AV1497" s="7"/>
      <c r="AX1497" s="7"/>
      <c r="AZ1497" s="7"/>
      <c r="BB1497" s="7"/>
      <c r="BD1497" s="7"/>
      <c r="BF1497" s="7"/>
      <c r="BH1497" s="7"/>
      <c r="BI1497" s="7"/>
      <c r="BJ1497" s="7"/>
      <c r="BL1497" s="7"/>
      <c r="BN1497" s="7"/>
      <c r="BO1497" s="7"/>
      <c r="BP1497" s="7"/>
      <c r="BQ1497" s="7"/>
      <c r="BR1497" s="7"/>
    </row>
    <row r="1498" spans="1:70" customFormat="1">
      <c r="A1498" s="7"/>
      <c r="B1498" s="230"/>
      <c r="C1498" s="7"/>
      <c r="D1498" s="7"/>
      <c r="E1498" s="7"/>
      <c r="F1498" s="7"/>
      <c r="G1498" s="7"/>
      <c r="H1498" s="7"/>
      <c r="I1498" s="7"/>
      <c r="J1498" s="7"/>
      <c r="K1498" s="7"/>
      <c r="L1498" s="8"/>
      <c r="M1498" s="7"/>
      <c r="N1498" s="60"/>
      <c r="Z1498" s="7"/>
      <c r="AB1498" s="7"/>
      <c r="AC1498" s="7"/>
      <c r="AD1498" s="7"/>
      <c r="AF1498" s="7"/>
      <c r="AH1498" s="7"/>
      <c r="AJ1498" s="7"/>
      <c r="AK1498" s="7"/>
      <c r="AL1498" s="7"/>
      <c r="AN1498" s="7"/>
      <c r="AO1498" s="7"/>
      <c r="AP1498" s="7"/>
      <c r="AR1498" s="7"/>
      <c r="AT1498" s="7"/>
      <c r="AV1498" s="7"/>
      <c r="AX1498" s="7"/>
      <c r="AZ1498" s="7"/>
      <c r="BB1498" s="7"/>
      <c r="BD1498" s="7"/>
      <c r="BF1498" s="7"/>
      <c r="BH1498" s="7"/>
      <c r="BI1498" s="7"/>
      <c r="BJ1498" s="7"/>
      <c r="BL1498" s="7"/>
      <c r="BN1498" s="7"/>
      <c r="BO1498" s="7"/>
      <c r="BP1498" s="7"/>
      <c r="BQ1498" s="7"/>
      <c r="BR1498" s="7"/>
    </row>
    <row r="1499" spans="1:70" customFormat="1">
      <c r="A1499" s="7"/>
      <c r="B1499" s="230"/>
      <c r="C1499" s="7"/>
      <c r="D1499" s="7"/>
      <c r="E1499" s="7"/>
      <c r="F1499" s="7"/>
      <c r="G1499" s="7"/>
      <c r="H1499" s="7"/>
      <c r="I1499" s="7"/>
      <c r="J1499" s="7"/>
      <c r="K1499" s="7"/>
      <c r="L1499" s="8"/>
      <c r="M1499" s="7"/>
      <c r="N1499" s="60"/>
      <c r="Z1499" s="7"/>
      <c r="AB1499" s="7"/>
      <c r="AC1499" s="7"/>
      <c r="AD1499" s="7"/>
      <c r="AF1499" s="7"/>
      <c r="AH1499" s="7"/>
      <c r="AJ1499" s="7"/>
      <c r="AK1499" s="7"/>
      <c r="AL1499" s="7"/>
      <c r="AN1499" s="7"/>
      <c r="AO1499" s="7"/>
      <c r="AP1499" s="7"/>
      <c r="AR1499" s="7"/>
      <c r="AT1499" s="7"/>
      <c r="AV1499" s="7"/>
      <c r="AX1499" s="7"/>
      <c r="AZ1499" s="7"/>
      <c r="BB1499" s="7"/>
      <c r="BD1499" s="7"/>
      <c r="BF1499" s="7"/>
      <c r="BH1499" s="7"/>
      <c r="BI1499" s="7"/>
      <c r="BJ1499" s="7"/>
      <c r="BL1499" s="7"/>
      <c r="BN1499" s="7"/>
      <c r="BO1499" s="7"/>
      <c r="BP1499" s="7"/>
      <c r="BQ1499" s="7"/>
      <c r="BR1499" s="7"/>
    </row>
    <row r="1500" spans="1:70" customFormat="1">
      <c r="A1500" s="7"/>
      <c r="B1500" s="230"/>
      <c r="C1500" s="7"/>
      <c r="D1500" s="7"/>
      <c r="E1500" s="7"/>
      <c r="F1500" s="7"/>
      <c r="G1500" s="7"/>
      <c r="H1500" s="7"/>
      <c r="I1500" s="7"/>
      <c r="J1500" s="7"/>
      <c r="K1500" s="7"/>
      <c r="L1500" s="8"/>
      <c r="M1500" s="7"/>
      <c r="N1500" s="60"/>
      <c r="Z1500" s="7"/>
      <c r="AB1500" s="7"/>
      <c r="AC1500" s="7"/>
      <c r="AD1500" s="7"/>
      <c r="AF1500" s="7"/>
      <c r="AH1500" s="7"/>
      <c r="AJ1500" s="7"/>
      <c r="AK1500" s="7"/>
      <c r="AL1500" s="7"/>
      <c r="AN1500" s="7"/>
      <c r="AO1500" s="7"/>
      <c r="AP1500" s="7"/>
      <c r="AR1500" s="7"/>
      <c r="AT1500" s="7"/>
      <c r="AV1500" s="7"/>
      <c r="AX1500" s="7"/>
      <c r="AZ1500" s="7"/>
      <c r="BB1500" s="7"/>
      <c r="BD1500" s="7"/>
      <c r="BF1500" s="7"/>
      <c r="BH1500" s="7"/>
      <c r="BI1500" s="7"/>
      <c r="BJ1500" s="7"/>
      <c r="BL1500" s="7"/>
      <c r="BN1500" s="7"/>
      <c r="BO1500" s="7"/>
      <c r="BP1500" s="7"/>
      <c r="BQ1500" s="7"/>
      <c r="BR1500" s="7"/>
    </row>
    <row r="1501" spans="1:70" customFormat="1">
      <c r="A1501" s="7"/>
      <c r="B1501" s="230"/>
      <c r="C1501" s="7"/>
      <c r="D1501" s="7"/>
      <c r="E1501" s="7"/>
      <c r="F1501" s="7"/>
      <c r="G1501" s="7"/>
      <c r="H1501" s="7"/>
      <c r="I1501" s="7"/>
      <c r="J1501" s="7"/>
      <c r="K1501" s="7"/>
      <c r="L1501" s="8"/>
      <c r="M1501" s="7"/>
      <c r="N1501" s="60"/>
      <c r="Z1501" s="7"/>
      <c r="AB1501" s="7"/>
      <c r="AC1501" s="7"/>
      <c r="AD1501" s="7"/>
      <c r="AF1501" s="7"/>
      <c r="AH1501" s="7"/>
      <c r="AJ1501" s="7"/>
      <c r="AK1501" s="7"/>
      <c r="AL1501" s="7"/>
      <c r="AN1501" s="7"/>
      <c r="AO1501" s="7"/>
      <c r="AP1501" s="7"/>
      <c r="AR1501" s="7"/>
      <c r="AT1501" s="7"/>
      <c r="AV1501" s="7"/>
      <c r="AX1501" s="7"/>
      <c r="AZ1501" s="7"/>
      <c r="BB1501" s="7"/>
      <c r="BD1501" s="7"/>
      <c r="BF1501" s="7"/>
      <c r="BH1501" s="7"/>
      <c r="BI1501" s="7"/>
      <c r="BJ1501" s="7"/>
      <c r="BL1501" s="7"/>
      <c r="BN1501" s="7"/>
      <c r="BO1501" s="7"/>
      <c r="BP1501" s="7"/>
      <c r="BQ1501" s="7"/>
      <c r="BR1501" s="7"/>
    </row>
    <row r="1502" spans="1:70" customFormat="1">
      <c r="A1502" s="7"/>
      <c r="B1502" s="230"/>
      <c r="C1502" s="7"/>
      <c r="D1502" s="7"/>
      <c r="E1502" s="7"/>
      <c r="F1502" s="7"/>
      <c r="G1502" s="7"/>
      <c r="H1502" s="7"/>
      <c r="I1502" s="7"/>
      <c r="J1502" s="7"/>
      <c r="K1502" s="7"/>
      <c r="L1502" s="8"/>
      <c r="M1502" s="7"/>
      <c r="N1502" s="60"/>
      <c r="Z1502" s="7"/>
      <c r="AB1502" s="7"/>
      <c r="AC1502" s="7"/>
      <c r="AD1502" s="7"/>
      <c r="AF1502" s="7"/>
      <c r="AH1502" s="7"/>
      <c r="AJ1502" s="7"/>
      <c r="AK1502" s="7"/>
      <c r="AL1502" s="7"/>
      <c r="AN1502" s="7"/>
      <c r="AO1502" s="7"/>
      <c r="AP1502" s="7"/>
      <c r="AR1502" s="7"/>
      <c r="AT1502" s="7"/>
      <c r="AV1502" s="7"/>
      <c r="AX1502" s="7"/>
      <c r="AZ1502" s="7"/>
      <c r="BB1502" s="7"/>
      <c r="BD1502" s="7"/>
      <c r="BF1502" s="7"/>
      <c r="BH1502" s="7"/>
      <c r="BI1502" s="7"/>
      <c r="BJ1502" s="7"/>
      <c r="BL1502" s="7"/>
      <c r="BN1502" s="7"/>
      <c r="BO1502" s="7"/>
      <c r="BP1502" s="7"/>
      <c r="BQ1502" s="7"/>
      <c r="BR1502" s="7"/>
    </row>
    <row r="1503" spans="1:70" customFormat="1">
      <c r="A1503" s="7"/>
      <c r="B1503" s="230"/>
      <c r="C1503" s="7"/>
      <c r="D1503" s="7"/>
      <c r="E1503" s="7"/>
      <c r="F1503" s="7"/>
      <c r="G1503" s="7"/>
      <c r="H1503" s="7"/>
      <c r="I1503" s="7"/>
      <c r="J1503" s="7"/>
      <c r="K1503" s="7"/>
      <c r="L1503" s="8"/>
      <c r="M1503" s="7"/>
      <c r="N1503" s="60"/>
      <c r="Z1503" s="7"/>
      <c r="AB1503" s="7"/>
      <c r="AC1503" s="7"/>
      <c r="AD1503" s="7"/>
      <c r="AF1503" s="7"/>
      <c r="AH1503" s="7"/>
      <c r="AJ1503" s="7"/>
      <c r="AK1503" s="7"/>
      <c r="AL1503" s="7"/>
      <c r="AN1503" s="7"/>
      <c r="AO1503" s="7"/>
      <c r="AP1503" s="7"/>
      <c r="AR1503" s="7"/>
      <c r="AT1503" s="7"/>
      <c r="AV1503" s="7"/>
      <c r="AX1503" s="7"/>
      <c r="AZ1503" s="7"/>
      <c r="BB1503" s="7"/>
      <c r="BD1503" s="7"/>
      <c r="BF1503" s="7"/>
      <c r="BH1503" s="7"/>
      <c r="BI1503" s="7"/>
      <c r="BJ1503" s="7"/>
      <c r="BL1503" s="7"/>
      <c r="BN1503" s="7"/>
      <c r="BO1503" s="7"/>
      <c r="BP1503" s="7"/>
      <c r="BQ1503" s="7"/>
      <c r="BR1503" s="7"/>
    </row>
    <row r="1504" spans="1:70" customFormat="1">
      <c r="A1504" s="7"/>
      <c r="B1504" s="230"/>
      <c r="C1504" s="7"/>
      <c r="D1504" s="7"/>
      <c r="E1504" s="7"/>
      <c r="F1504" s="7"/>
      <c r="G1504" s="7"/>
      <c r="H1504" s="7"/>
      <c r="I1504" s="7"/>
      <c r="J1504" s="7"/>
      <c r="K1504" s="7"/>
      <c r="L1504" s="8"/>
      <c r="M1504" s="7"/>
      <c r="N1504" s="60"/>
      <c r="Z1504" s="7"/>
      <c r="AB1504" s="7"/>
      <c r="AC1504" s="7"/>
      <c r="AD1504" s="7"/>
      <c r="AF1504" s="7"/>
      <c r="AH1504" s="7"/>
      <c r="AJ1504" s="7"/>
      <c r="AK1504" s="7"/>
      <c r="AL1504" s="7"/>
      <c r="AN1504" s="7"/>
      <c r="AO1504" s="7"/>
      <c r="AP1504" s="7"/>
      <c r="AR1504" s="7"/>
      <c r="AT1504" s="7"/>
      <c r="AV1504" s="7"/>
      <c r="AX1504" s="7"/>
      <c r="AZ1504" s="7"/>
      <c r="BB1504" s="7"/>
      <c r="BD1504" s="7"/>
      <c r="BF1504" s="7"/>
      <c r="BH1504" s="7"/>
      <c r="BI1504" s="7"/>
      <c r="BJ1504" s="7"/>
      <c r="BL1504" s="7"/>
      <c r="BN1504" s="7"/>
      <c r="BO1504" s="7"/>
      <c r="BP1504" s="7"/>
      <c r="BQ1504" s="7"/>
      <c r="BR1504" s="7"/>
    </row>
    <row r="1505" spans="1:70" customFormat="1">
      <c r="A1505" s="7"/>
      <c r="B1505" s="230"/>
      <c r="C1505" s="7"/>
      <c r="D1505" s="7"/>
      <c r="E1505" s="7"/>
      <c r="F1505" s="7"/>
      <c r="G1505" s="7"/>
      <c r="H1505" s="7"/>
      <c r="I1505" s="7"/>
      <c r="J1505" s="7"/>
      <c r="K1505" s="7"/>
      <c r="L1505" s="8"/>
      <c r="M1505" s="7"/>
      <c r="N1505" s="60"/>
      <c r="Z1505" s="7"/>
      <c r="AB1505" s="7"/>
      <c r="AC1505" s="7"/>
      <c r="AD1505" s="7"/>
      <c r="AF1505" s="7"/>
      <c r="AH1505" s="7"/>
      <c r="AJ1505" s="7"/>
      <c r="AK1505" s="7"/>
      <c r="AL1505" s="7"/>
      <c r="AN1505" s="7"/>
      <c r="AO1505" s="7"/>
      <c r="AP1505" s="7"/>
      <c r="AR1505" s="7"/>
      <c r="AT1505" s="7"/>
      <c r="AV1505" s="7"/>
      <c r="AX1505" s="7"/>
      <c r="AZ1505" s="7"/>
      <c r="BB1505" s="7"/>
      <c r="BD1505" s="7"/>
      <c r="BF1505" s="7"/>
      <c r="BH1505" s="7"/>
      <c r="BI1505" s="7"/>
      <c r="BJ1505" s="7"/>
      <c r="BL1505" s="7"/>
      <c r="BN1505" s="7"/>
      <c r="BO1505" s="7"/>
      <c r="BP1505" s="7"/>
      <c r="BQ1505" s="7"/>
      <c r="BR1505" s="7"/>
    </row>
    <row r="1506" spans="1:70" customFormat="1">
      <c r="A1506" s="7"/>
      <c r="B1506" s="230"/>
      <c r="C1506" s="7"/>
      <c r="D1506" s="7"/>
      <c r="E1506" s="7"/>
      <c r="F1506" s="7"/>
      <c r="G1506" s="7"/>
      <c r="H1506" s="7"/>
      <c r="I1506" s="7"/>
      <c r="J1506" s="7"/>
      <c r="K1506" s="7"/>
      <c r="L1506" s="8"/>
      <c r="M1506" s="7"/>
      <c r="N1506" s="60"/>
      <c r="Z1506" s="7"/>
      <c r="AB1506" s="7"/>
      <c r="AC1506" s="7"/>
      <c r="AD1506" s="7"/>
      <c r="AF1506" s="7"/>
      <c r="AH1506" s="7"/>
      <c r="AJ1506" s="7"/>
      <c r="AK1506" s="7"/>
      <c r="AL1506" s="7"/>
      <c r="AN1506" s="7"/>
      <c r="AO1506" s="7"/>
      <c r="AP1506" s="7"/>
      <c r="AR1506" s="7"/>
      <c r="AT1506" s="7"/>
      <c r="AV1506" s="7"/>
      <c r="AX1506" s="7"/>
      <c r="AZ1506" s="7"/>
      <c r="BB1506" s="7"/>
      <c r="BD1506" s="7"/>
      <c r="BF1506" s="7"/>
      <c r="BH1506" s="7"/>
      <c r="BI1506" s="7"/>
      <c r="BJ1506" s="7"/>
      <c r="BL1506" s="7"/>
      <c r="BN1506" s="7"/>
      <c r="BO1506" s="7"/>
      <c r="BP1506" s="7"/>
      <c r="BQ1506" s="7"/>
      <c r="BR1506" s="7"/>
    </row>
    <row r="1507" spans="1:70" customFormat="1">
      <c r="A1507" s="7"/>
      <c r="B1507" s="230"/>
      <c r="C1507" s="7"/>
      <c r="D1507" s="7"/>
      <c r="E1507" s="7"/>
      <c r="F1507" s="7"/>
      <c r="G1507" s="7"/>
      <c r="H1507" s="7"/>
      <c r="I1507" s="7"/>
      <c r="J1507" s="7"/>
      <c r="K1507" s="7"/>
      <c r="L1507" s="8"/>
      <c r="M1507" s="7"/>
      <c r="N1507" s="60"/>
      <c r="Z1507" s="7"/>
      <c r="AB1507" s="7"/>
      <c r="AC1507" s="7"/>
      <c r="AD1507" s="7"/>
      <c r="AF1507" s="7"/>
      <c r="AH1507" s="7"/>
      <c r="AJ1507" s="7"/>
      <c r="AK1507" s="7"/>
      <c r="AL1507" s="7"/>
      <c r="AN1507" s="7"/>
      <c r="AO1507" s="7"/>
      <c r="AP1507" s="7"/>
      <c r="AR1507" s="7"/>
      <c r="AT1507" s="7"/>
      <c r="AV1507" s="7"/>
      <c r="AX1507" s="7"/>
      <c r="AZ1507" s="7"/>
      <c r="BB1507" s="7"/>
      <c r="BD1507" s="7"/>
      <c r="BF1507" s="7"/>
      <c r="BH1507" s="7"/>
      <c r="BI1507" s="7"/>
      <c r="BJ1507" s="7"/>
      <c r="BL1507" s="7"/>
      <c r="BN1507" s="7"/>
      <c r="BO1507" s="7"/>
      <c r="BP1507" s="7"/>
      <c r="BQ1507" s="7"/>
      <c r="BR1507" s="7"/>
    </row>
    <row r="1508" spans="1:70" customFormat="1">
      <c r="A1508" s="7"/>
      <c r="B1508" s="230"/>
      <c r="C1508" s="7"/>
      <c r="D1508" s="7"/>
      <c r="E1508" s="7"/>
      <c r="F1508" s="7"/>
      <c r="G1508" s="7"/>
      <c r="H1508" s="7"/>
      <c r="I1508" s="7"/>
      <c r="J1508" s="7"/>
      <c r="K1508" s="7"/>
      <c r="L1508" s="8"/>
      <c r="M1508" s="7"/>
      <c r="N1508" s="60"/>
      <c r="Z1508" s="7"/>
      <c r="AB1508" s="7"/>
      <c r="AC1508" s="7"/>
      <c r="AD1508" s="7"/>
      <c r="AF1508" s="7"/>
      <c r="AH1508" s="7"/>
      <c r="AJ1508" s="7"/>
      <c r="AK1508" s="7"/>
      <c r="AL1508" s="7"/>
      <c r="AN1508" s="7"/>
      <c r="AO1508" s="7"/>
      <c r="AP1508" s="7"/>
      <c r="AR1508" s="7"/>
      <c r="AT1508" s="7"/>
      <c r="AV1508" s="7"/>
      <c r="AX1508" s="7"/>
      <c r="AZ1508" s="7"/>
      <c r="BB1508" s="7"/>
      <c r="BD1508" s="7"/>
      <c r="BF1508" s="7"/>
      <c r="BH1508" s="7"/>
      <c r="BI1508" s="7"/>
      <c r="BJ1508" s="7"/>
      <c r="BL1508" s="7"/>
      <c r="BN1508" s="7"/>
      <c r="BO1508" s="7"/>
      <c r="BP1508" s="7"/>
      <c r="BQ1508" s="7"/>
      <c r="BR1508" s="7"/>
    </row>
    <row r="1509" spans="1:70" customFormat="1">
      <c r="A1509" s="7"/>
      <c r="B1509" s="230"/>
      <c r="C1509" s="7"/>
      <c r="D1509" s="7"/>
      <c r="E1509" s="7"/>
      <c r="F1509" s="7"/>
      <c r="G1509" s="7"/>
      <c r="H1509" s="7"/>
      <c r="I1509" s="7"/>
      <c r="J1509" s="7"/>
      <c r="K1509" s="7"/>
      <c r="L1509" s="8"/>
      <c r="M1509" s="7"/>
      <c r="N1509" s="60"/>
      <c r="Z1509" s="7"/>
      <c r="AB1509" s="7"/>
      <c r="AC1509" s="7"/>
      <c r="AD1509" s="7"/>
      <c r="AF1509" s="7"/>
      <c r="AH1509" s="7"/>
      <c r="AJ1509" s="7"/>
      <c r="AK1509" s="7"/>
      <c r="AL1509" s="7"/>
      <c r="AN1509" s="7"/>
      <c r="AO1509" s="7"/>
      <c r="AP1509" s="7"/>
      <c r="AR1509" s="7"/>
      <c r="AT1509" s="7"/>
      <c r="AV1509" s="7"/>
      <c r="AX1509" s="7"/>
      <c r="AZ1509" s="7"/>
      <c r="BB1509" s="7"/>
      <c r="BD1509" s="7"/>
      <c r="BF1509" s="7"/>
      <c r="BH1509" s="7"/>
      <c r="BI1509" s="7"/>
      <c r="BJ1509" s="7"/>
      <c r="BL1509" s="7"/>
      <c r="BN1509" s="7"/>
      <c r="BO1509" s="7"/>
      <c r="BP1509" s="7"/>
      <c r="BQ1509" s="7"/>
      <c r="BR1509" s="7"/>
    </row>
    <row r="1510" spans="1:70" customFormat="1">
      <c r="A1510" s="7"/>
      <c r="B1510" s="230"/>
      <c r="C1510" s="7"/>
      <c r="D1510" s="7"/>
      <c r="E1510" s="7"/>
      <c r="F1510" s="7"/>
      <c r="G1510" s="7"/>
      <c r="H1510" s="7"/>
      <c r="I1510" s="7"/>
      <c r="J1510" s="7"/>
      <c r="K1510" s="7"/>
      <c r="L1510" s="8"/>
      <c r="M1510" s="7"/>
      <c r="N1510" s="60"/>
      <c r="Z1510" s="7"/>
      <c r="AB1510" s="7"/>
      <c r="AC1510" s="7"/>
      <c r="AD1510" s="7"/>
      <c r="AF1510" s="7"/>
      <c r="AH1510" s="7"/>
      <c r="AJ1510" s="7"/>
      <c r="AK1510" s="7"/>
      <c r="AL1510" s="7"/>
      <c r="AN1510" s="7"/>
      <c r="AO1510" s="7"/>
      <c r="AP1510" s="7"/>
      <c r="AR1510" s="7"/>
      <c r="AT1510" s="7"/>
      <c r="AV1510" s="7"/>
      <c r="AX1510" s="7"/>
      <c r="AZ1510" s="7"/>
      <c r="BB1510" s="7"/>
      <c r="BD1510" s="7"/>
      <c r="BF1510" s="7"/>
      <c r="BH1510" s="7"/>
      <c r="BI1510" s="7"/>
      <c r="BJ1510" s="7"/>
      <c r="BL1510" s="7"/>
      <c r="BN1510" s="7"/>
      <c r="BO1510" s="7"/>
      <c r="BP1510" s="7"/>
      <c r="BQ1510" s="7"/>
      <c r="BR1510" s="7"/>
    </row>
    <row r="1511" spans="1:70" customFormat="1">
      <c r="A1511" s="7"/>
      <c r="B1511" s="230"/>
      <c r="C1511" s="7"/>
      <c r="D1511" s="7"/>
      <c r="E1511" s="7"/>
      <c r="F1511" s="7"/>
      <c r="G1511" s="7"/>
      <c r="H1511" s="7"/>
      <c r="I1511" s="7"/>
      <c r="J1511" s="7"/>
      <c r="K1511" s="7"/>
      <c r="L1511" s="8"/>
      <c r="M1511" s="7"/>
      <c r="N1511" s="60"/>
      <c r="Z1511" s="7"/>
      <c r="AB1511" s="7"/>
      <c r="AC1511" s="7"/>
      <c r="AD1511" s="7"/>
      <c r="AF1511" s="7"/>
      <c r="AH1511" s="7"/>
      <c r="AJ1511" s="7"/>
      <c r="AK1511" s="7"/>
      <c r="AL1511" s="7"/>
      <c r="AN1511" s="7"/>
      <c r="AO1511" s="7"/>
      <c r="AP1511" s="7"/>
      <c r="AR1511" s="7"/>
      <c r="AT1511" s="7"/>
      <c r="AV1511" s="7"/>
      <c r="AX1511" s="7"/>
      <c r="AZ1511" s="7"/>
      <c r="BB1511" s="7"/>
      <c r="BD1511" s="7"/>
      <c r="BF1511" s="7"/>
      <c r="BH1511" s="7"/>
      <c r="BI1511" s="7"/>
      <c r="BJ1511" s="7"/>
      <c r="BL1511" s="7"/>
      <c r="BN1511" s="7"/>
      <c r="BO1511" s="7"/>
      <c r="BP1511" s="7"/>
      <c r="BQ1511" s="7"/>
      <c r="BR1511" s="7"/>
    </row>
    <row r="1512" spans="1:70" customFormat="1">
      <c r="A1512" s="7"/>
      <c r="B1512" s="230"/>
      <c r="C1512" s="7"/>
      <c r="D1512" s="7"/>
      <c r="E1512" s="7"/>
      <c r="F1512" s="7"/>
      <c r="G1512" s="7"/>
      <c r="H1512" s="7"/>
      <c r="I1512" s="7"/>
      <c r="J1512" s="7"/>
      <c r="K1512" s="7"/>
      <c r="L1512" s="8"/>
      <c r="M1512" s="7"/>
      <c r="N1512" s="60"/>
      <c r="Z1512" s="7"/>
      <c r="AB1512" s="7"/>
      <c r="AC1512" s="7"/>
      <c r="AD1512" s="7"/>
      <c r="AF1512" s="7"/>
      <c r="AH1512" s="7"/>
      <c r="AJ1512" s="7"/>
      <c r="AK1512" s="7"/>
      <c r="AL1512" s="7"/>
      <c r="AN1512" s="7"/>
      <c r="AO1512" s="7"/>
      <c r="AP1512" s="7"/>
      <c r="AR1512" s="7"/>
      <c r="AT1512" s="7"/>
      <c r="AV1512" s="7"/>
      <c r="AX1512" s="7"/>
      <c r="AZ1512" s="7"/>
      <c r="BB1512" s="7"/>
      <c r="BD1512" s="7"/>
      <c r="BF1512" s="7"/>
      <c r="BH1512" s="7"/>
      <c r="BI1512" s="7"/>
      <c r="BJ1512" s="7"/>
      <c r="BL1512" s="7"/>
      <c r="BN1512" s="7"/>
      <c r="BO1512" s="7"/>
      <c r="BP1512" s="7"/>
      <c r="BQ1512" s="7"/>
      <c r="BR1512" s="7"/>
    </row>
    <row r="1513" spans="1:70" customFormat="1">
      <c r="A1513" s="7"/>
      <c r="B1513" s="230"/>
      <c r="C1513" s="7"/>
      <c r="D1513" s="7"/>
      <c r="E1513" s="7"/>
      <c r="F1513" s="7"/>
      <c r="G1513" s="7"/>
      <c r="H1513" s="7"/>
      <c r="I1513" s="7"/>
      <c r="J1513" s="7"/>
      <c r="K1513" s="7"/>
      <c r="L1513" s="8"/>
      <c r="M1513" s="7"/>
      <c r="N1513" s="60"/>
      <c r="Z1513" s="7"/>
      <c r="AB1513" s="7"/>
      <c r="AC1513" s="7"/>
      <c r="AD1513" s="7"/>
      <c r="AF1513" s="7"/>
      <c r="AH1513" s="7"/>
      <c r="AJ1513" s="7"/>
      <c r="AK1513" s="7"/>
      <c r="AL1513" s="7"/>
      <c r="AN1513" s="7"/>
      <c r="AO1513" s="7"/>
      <c r="AP1513" s="7"/>
      <c r="AR1513" s="7"/>
      <c r="AT1513" s="7"/>
      <c r="AV1513" s="7"/>
      <c r="AX1513" s="7"/>
      <c r="AZ1513" s="7"/>
      <c r="BB1513" s="7"/>
      <c r="BD1513" s="7"/>
      <c r="BF1513" s="7"/>
      <c r="BH1513" s="7"/>
      <c r="BI1513" s="7"/>
      <c r="BJ1513" s="7"/>
      <c r="BL1513" s="7"/>
      <c r="BN1513" s="7"/>
      <c r="BO1513" s="7"/>
      <c r="BP1513" s="7"/>
      <c r="BQ1513" s="7"/>
      <c r="BR1513" s="7"/>
    </row>
    <row r="1514" spans="1:70" customFormat="1">
      <c r="A1514" s="7"/>
      <c r="B1514" s="230"/>
      <c r="C1514" s="7"/>
      <c r="D1514" s="7"/>
      <c r="E1514" s="7"/>
      <c r="F1514" s="7"/>
      <c r="G1514" s="7"/>
      <c r="H1514" s="7"/>
      <c r="I1514" s="7"/>
      <c r="J1514" s="7"/>
      <c r="K1514" s="7"/>
      <c r="L1514" s="8"/>
      <c r="M1514" s="7"/>
      <c r="N1514" s="60"/>
      <c r="Z1514" s="7"/>
      <c r="AB1514" s="7"/>
      <c r="AC1514" s="7"/>
      <c r="AD1514" s="7"/>
      <c r="AF1514" s="7"/>
      <c r="AH1514" s="7"/>
      <c r="AJ1514" s="7"/>
      <c r="AK1514" s="7"/>
      <c r="AL1514" s="7"/>
      <c r="AN1514" s="7"/>
      <c r="AO1514" s="7"/>
      <c r="AP1514" s="7"/>
      <c r="AR1514" s="7"/>
      <c r="AT1514" s="7"/>
      <c r="AV1514" s="7"/>
      <c r="AX1514" s="7"/>
      <c r="AZ1514" s="7"/>
      <c r="BB1514" s="7"/>
      <c r="BD1514" s="7"/>
      <c r="BF1514" s="7"/>
      <c r="BH1514" s="7"/>
      <c r="BI1514" s="7"/>
      <c r="BJ1514" s="7"/>
      <c r="BL1514" s="7"/>
      <c r="BN1514" s="7"/>
      <c r="BO1514" s="7"/>
      <c r="BP1514" s="7"/>
      <c r="BQ1514" s="7"/>
      <c r="BR1514" s="7"/>
    </row>
    <row r="1515" spans="1:70" customFormat="1">
      <c r="A1515" s="7"/>
      <c r="B1515" s="230"/>
      <c r="C1515" s="7"/>
      <c r="D1515" s="7"/>
      <c r="E1515" s="7"/>
      <c r="F1515" s="7"/>
      <c r="G1515" s="7"/>
      <c r="H1515" s="7"/>
      <c r="I1515" s="7"/>
      <c r="J1515" s="7"/>
      <c r="K1515" s="7"/>
      <c r="L1515" s="8"/>
      <c r="M1515" s="7"/>
      <c r="N1515" s="60"/>
      <c r="Z1515" s="7"/>
      <c r="AB1515" s="7"/>
      <c r="AC1515" s="7"/>
      <c r="AD1515" s="7"/>
      <c r="AF1515" s="7"/>
      <c r="AH1515" s="7"/>
      <c r="AJ1515" s="7"/>
      <c r="AK1515" s="7"/>
      <c r="AL1515" s="7"/>
      <c r="AN1515" s="7"/>
      <c r="AO1515" s="7"/>
      <c r="AP1515" s="7"/>
      <c r="AR1515" s="7"/>
      <c r="AT1515" s="7"/>
      <c r="AV1515" s="7"/>
      <c r="AX1515" s="7"/>
      <c r="AZ1515" s="7"/>
      <c r="BB1515" s="7"/>
      <c r="BD1515" s="7"/>
      <c r="BF1515" s="7"/>
      <c r="BH1515" s="7"/>
      <c r="BI1515" s="7"/>
      <c r="BJ1515" s="7"/>
      <c r="BL1515" s="7"/>
      <c r="BN1515" s="7"/>
      <c r="BO1515" s="7"/>
      <c r="BP1515" s="7"/>
      <c r="BQ1515" s="7"/>
      <c r="BR1515" s="7"/>
    </row>
    <row r="1516" spans="1:70" customFormat="1">
      <c r="A1516" s="7"/>
      <c r="B1516" s="230"/>
      <c r="C1516" s="7"/>
      <c r="D1516" s="7"/>
      <c r="E1516" s="7"/>
      <c r="F1516" s="7"/>
      <c r="G1516" s="7"/>
      <c r="H1516" s="7"/>
      <c r="I1516" s="7"/>
      <c r="J1516" s="7"/>
      <c r="K1516" s="7"/>
      <c r="L1516" s="8"/>
      <c r="M1516" s="7"/>
      <c r="N1516" s="60"/>
      <c r="Z1516" s="7"/>
      <c r="AB1516" s="7"/>
      <c r="AC1516" s="7"/>
      <c r="AD1516" s="7"/>
      <c r="AF1516" s="7"/>
      <c r="AH1516" s="7"/>
      <c r="AJ1516" s="7"/>
      <c r="AK1516" s="7"/>
      <c r="AL1516" s="7"/>
      <c r="AN1516" s="7"/>
      <c r="AO1516" s="7"/>
      <c r="AP1516" s="7"/>
      <c r="AR1516" s="7"/>
      <c r="AT1516" s="7"/>
      <c r="AV1516" s="7"/>
      <c r="AX1516" s="7"/>
      <c r="AZ1516" s="7"/>
      <c r="BB1516" s="7"/>
      <c r="BD1516" s="7"/>
      <c r="BF1516" s="7"/>
      <c r="BH1516" s="7"/>
      <c r="BI1516" s="7"/>
      <c r="BJ1516" s="7"/>
      <c r="BL1516" s="7"/>
      <c r="BN1516" s="7"/>
      <c r="BO1516" s="7"/>
      <c r="BP1516" s="7"/>
      <c r="BQ1516" s="7"/>
      <c r="BR1516" s="7"/>
    </row>
    <row r="1517" spans="1:70" customFormat="1">
      <c r="A1517" s="7"/>
      <c r="B1517" s="230"/>
      <c r="C1517" s="7"/>
      <c r="D1517" s="7"/>
      <c r="E1517" s="7"/>
      <c r="F1517" s="7"/>
      <c r="G1517" s="7"/>
      <c r="H1517" s="7"/>
      <c r="I1517" s="7"/>
      <c r="J1517" s="7"/>
      <c r="K1517" s="7"/>
      <c r="L1517" s="8"/>
      <c r="M1517" s="7"/>
      <c r="N1517" s="60"/>
      <c r="Z1517" s="7"/>
      <c r="AB1517" s="7"/>
      <c r="AC1517" s="7"/>
      <c r="AD1517" s="7"/>
      <c r="AF1517" s="7"/>
      <c r="AH1517" s="7"/>
      <c r="AJ1517" s="7"/>
      <c r="AK1517" s="7"/>
      <c r="AL1517" s="7"/>
      <c r="AN1517" s="7"/>
      <c r="AO1517" s="7"/>
      <c r="AP1517" s="7"/>
      <c r="AR1517" s="7"/>
      <c r="AT1517" s="7"/>
      <c r="AV1517" s="7"/>
      <c r="AX1517" s="7"/>
      <c r="AZ1517" s="7"/>
      <c r="BB1517" s="7"/>
      <c r="BD1517" s="7"/>
      <c r="BF1517" s="7"/>
      <c r="BH1517" s="7"/>
      <c r="BI1517" s="7"/>
      <c r="BJ1517" s="7"/>
      <c r="BL1517" s="7"/>
      <c r="BN1517" s="7"/>
      <c r="BO1517" s="7"/>
      <c r="BP1517" s="7"/>
      <c r="BQ1517" s="7"/>
      <c r="BR1517" s="7"/>
    </row>
    <row r="1518" spans="1:70" customFormat="1">
      <c r="A1518" s="7"/>
      <c r="B1518" s="230"/>
      <c r="C1518" s="7"/>
      <c r="D1518" s="7"/>
      <c r="E1518" s="7"/>
      <c r="F1518" s="7"/>
      <c r="G1518" s="7"/>
      <c r="H1518" s="7"/>
      <c r="I1518" s="7"/>
      <c r="J1518" s="7"/>
      <c r="K1518" s="7"/>
      <c r="L1518" s="8"/>
      <c r="M1518" s="7"/>
      <c r="N1518" s="60"/>
      <c r="Z1518" s="7"/>
      <c r="AB1518" s="7"/>
      <c r="AC1518" s="7"/>
      <c r="AD1518" s="7"/>
      <c r="AF1518" s="7"/>
      <c r="AH1518" s="7"/>
      <c r="AJ1518" s="7"/>
      <c r="AK1518" s="7"/>
      <c r="AL1518" s="7"/>
      <c r="AN1518" s="7"/>
      <c r="AO1518" s="7"/>
      <c r="AP1518" s="7"/>
      <c r="AR1518" s="7"/>
      <c r="AT1518" s="7"/>
      <c r="AV1518" s="7"/>
      <c r="AX1518" s="7"/>
      <c r="AZ1518" s="7"/>
      <c r="BB1518" s="7"/>
      <c r="BD1518" s="7"/>
      <c r="BF1518" s="7"/>
      <c r="BH1518" s="7"/>
      <c r="BI1518" s="7"/>
      <c r="BJ1518" s="7"/>
      <c r="BL1518" s="7"/>
      <c r="BN1518" s="7"/>
      <c r="BO1518" s="7"/>
      <c r="BP1518" s="7"/>
      <c r="BQ1518" s="7"/>
      <c r="BR1518" s="7"/>
    </row>
    <row r="1519" spans="1:70" customFormat="1">
      <c r="A1519" s="7"/>
      <c r="B1519" s="230"/>
      <c r="C1519" s="7"/>
      <c r="D1519" s="7"/>
      <c r="E1519" s="7"/>
      <c r="F1519" s="7"/>
      <c r="G1519" s="7"/>
      <c r="H1519" s="7"/>
      <c r="I1519" s="7"/>
      <c r="J1519" s="7"/>
      <c r="K1519" s="7"/>
      <c r="L1519" s="8"/>
      <c r="M1519" s="7"/>
      <c r="N1519" s="60"/>
      <c r="Z1519" s="7"/>
      <c r="AB1519" s="7"/>
      <c r="AC1519" s="7"/>
      <c r="AD1519" s="7"/>
      <c r="AF1519" s="7"/>
      <c r="AH1519" s="7"/>
      <c r="AJ1519" s="7"/>
      <c r="AK1519" s="7"/>
      <c r="AL1519" s="7"/>
      <c r="AN1519" s="7"/>
      <c r="AO1519" s="7"/>
      <c r="AP1519" s="7"/>
      <c r="AR1519" s="7"/>
      <c r="AT1519" s="7"/>
      <c r="AV1519" s="7"/>
      <c r="AX1519" s="7"/>
      <c r="AZ1519" s="7"/>
      <c r="BB1519" s="7"/>
      <c r="BD1519" s="7"/>
      <c r="BF1519" s="7"/>
      <c r="BH1519" s="7"/>
      <c r="BI1519" s="7"/>
      <c r="BJ1519" s="7"/>
      <c r="BL1519" s="7"/>
      <c r="BN1519" s="7"/>
      <c r="BO1519" s="7"/>
      <c r="BP1519" s="7"/>
      <c r="BQ1519" s="7"/>
      <c r="BR1519" s="7"/>
    </row>
    <row r="1520" spans="1:70" customFormat="1">
      <c r="A1520" s="7"/>
      <c r="B1520" s="230"/>
      <c r="C1520" s="7"/>
      <c r="D1520" s="7"/>
      <c r="E1520" s="7"/>
      <c r="F1520" s="7"/>
      <c r="G1520" s="7"/>
      <c r="H1520" s="7"/>
      <c r="I1520" s="7"/>
      <c r="J1520" s="7"/>
      <c r="K1520" s="7"/>
      <c r="L1520" s="8"/>
      <c r="M1520" s="7"/>
      <c r="N1520" s="60"/>
      <c r="Z1520" s="7"/>
      <c r="AB1520" s="7"/>
      <c r="AC1520" s="7"/>
      <c r="AD1520" s="7"/>
      <c r="AF1520" s="7"/>
      <c r="AH1520" s="7"/>
      <c r="AJ1520" s="7"/>
      <c r="AK1520" s="7"/>
      <c r="AL1520" s="7"/>
      <c r="AN1520" s="7"/>
      <c r="AO1520" s="7"/>
      <c r="AP1520" s="7"/>
      <c r="AR1520" s="7"/>
      <c r="AT1520" s="7"/>
      <c r="AV1520" s="7"/>
      <c r="AX1520" s="7"/>
      <c r="AZ1520" s="7"/>
      <c r="BB1520" s="7"/>
      <c r="BD1520" s="7"/>
      <c r="BF1520" s="7"/>
      <c r="BH1520" s="7"/>
      <c r="BI1520" s="7"/>
      <c r="BJ1520" s="7"/>
      <c r="BL1520" s="7"/>
      <c r="BN1520" s="7"/>
      <c r="BO1520" s="7"/>
      <c r="BP1520" s="7"/>
      <c r="BQ1520" s="7"/>
      <c r="BR1520" s="7"/>
    </row>
    <row r="1521" spans="1:70" customFormat="1">
      <c r="A1521" s="7"/>
      <c r="B1521" s="230"/>
      <c r="C1521" s="7"/>
      <c r="D1521" s="7"/>
      <c r="E1521" s="7"/>
      <c r="F1521" s="7"/>
      <c r="G1521" s="7"/>
      <c r="H1521" s="7"/>
      <c r="I1521" s="7"/>
      <c r="J1521" s="7"/>
      <c r="K1521" s="7"/>
      <c r="L1521" s="8"/>
      <c r="M1521" s="7"/>
      <c r="N1521" s="60"/>
      <c r="Z1521" s="7"/>
      <c r="AB1521" s="7"/>
      <c r="AC1521" s="7"/>
      <c r="AD1521" s="7"/>
      <c r="AF1521" s="7"/>
      <c r="AH1521" s="7"/>
      <c r="AJ1521" s="7"/>
      <c r="AK1521" s="7"/>
      <c r="AL1521" s="7"/>
      <c r="AN1521" s="7"/>
      <c r="AO1521" s="7"/>
      <c r="AP1521" s="7"/>
      <c r="AR1521" s="7"/>
      <c r="AT1521" s="7"/>
      <c r="AV1521" s="7"/>
      <c r="AX1521" s="7"/>
      <c r="AZ1521" s="7"/>
      <c r="BB1521" s="7"/>
      <c r="BD1521" s="7"/>
      <c r="BF1521" s="7"/>
      <c r="BH1521" s="7"/>
      <c r="BI1521" s="7"/>
      <c r="BJ1521" s="7"/>
      <c r="BL1521" s="7"/>
      <c r="BN1521" s="7"/>
      <c r="BO1521" s="7"/>
      <c r="BP1521" s="7"/>
      <c r="BQ1521" s="7"/>
      <c r="BR1521" s="7"/>
    </row>
    <row r="1522" spans="1:70" customFormat="1">
      <c r="A1522" s="7"/>
      <c r="B1522" s="230"/>
      <c r="C1522" s="7"/>
      <c r="D1522" s="7"/>
      <c r="E1522" s="7"/>
      <c r="F1522" s="7"/>
      <c r="G1522" s="7"/>
      <c r="H1522" s="7"/>
      <c r="I1522" s="7"/>
      <c r="J1522" s="7"/>
      <c r="K1522" s="7"/>
      <c r="L1522" s="8"/>
      <c r="M1522" s="7"/>
      <c r="N1522" s="60"/>
      <c r="Z1522" s="7"/>
      <c r="AB1522" s="7"/>
      <c r="AC1522" s="7"/>
      <c r="AD1522" s="7"/>
      <c r="AF1522" s="7"/>
      <c r="AH1522" s="7"/>
      <c r="AJ1522" s="7"/>
      <c r="AK1522" s="7"/>
      <c r="AL1522" s="7"/>
      <c r="AN1522" s="7"/>
      <c r="AO1522" s="7"/>
      <c r="AP1522" s="7"/>
      <c r="AR1522" s="7"/>
      <c r="AT1522" s="7"/>
      <c r="AV1522" s="7"/>
      <c r="AX1522" s="7"/>
      <c r="AZ1522" s="7"/>
      <c r="BB1522" s="7"/>
      <c r="BD1522" s="7"/>
      <c r="BF1522" s="7"/>
      <c r="BH1522" s="7"/>
      <c r="BI1522" s="7"/>
      <c r="BJ1522" s="7"/>
      <c r="BL1522" s="7"/>
      <c r="BN1522" s="7"/>
      <c r="BO1522" s="7"/>
      <c r="BP1522" s="7"/>
      <c r="BQ1522" s="7"/>
      <c r="BR1522" s="7"/>
    </row>
    <row r="1523" spans="1:70" customFormat="1">
      <c r="A1523" s="7"/>
      <c r="B1523" s="230"/>
      <c r="C1523" s="7"/>
      <c r="D1523" s="7"/>
      <c r="E1523" s="7"/>
      <c r="F1523" s="7"/>
      <c r="G1523" s="7"/>
      <c r="H1523" s="7"/>
      <c r="I1523" s="7"/>
      <c r="J1523" s="7"/>
      <c r="K1523" s="7"/>
      <c r="L1523" s="8"/>
      <c r="M1523" s="7"/>
      <c r="N1523" s="60"/>
      <c r="Z1523" s="7"/>
      <c r="AB1523" s="7"/>
      <c r="AC1523" s="7"/>
      <c r="AD1523" s="7"/>
      <c r="AF1523" s="7"/>
      <c r="AH1523" s="7"/>
      <c r="AJ1523" s="7"/>
      <c r="AK1523" s="7"/>
      <c r="AL1523" s="7"/>
      <c r="AN1523" s="7"/>
      <c r="AO1523" s="7"/>
      <c r="AP1523" s="7"/>
      <c r="AR1523" s="7"/>
      <c r="AT1523" s="7"/>
      <c r="AV1523" s="7"/>
      <c r="AX1523" s="7"/>
      <c r="AZ1523" s="7"/>
      <c r="BB1523" s="7"/>
      <c r="BD1523" s="7"/>
      <c r="BF1523" s="7"/>
      <c r="BH1523" s="7"/>
      <c r="BI1523" s="7"/>
      <c r="BJ1523" s="7"/>
      <c r="BL1523" s="7"/>
      <c r="BN1523" s="7"/>
      <c r="BO1523" s="7"/>
      <c r="BP1523" s="7"/>
      <c r="BQ1523" s="7"/>
      <c r="BR1523" s="7"/>
    </row>
    <row r="1524" spans="1:70" customFormat="1">
      <c r="A1524" s="7"/>
      <c r="B1524" s="230"/>
      <c r="C1524" s="7"/>
      <c r="D1524" s="7"/>
      <c r="E1524" s="7"/>
      <c r="F1524" s="7"/>
      <c r="G1524" s="7"/>
      <c r="H1524" s="7"/>
      <c r="I1524" s="7"/>
      <c r="J1524" s="7"/>
      <c r="K1524" s="7"/>
      <c r="L1524" s="8"/>
      <c r="M1524" s="7"/>
      <c r="N1524" s="60"/>
      <c r="Z1524" s="7"/>
      <c r="AB1524" s="7"/>
      <c r="AC1524" s="7"/>
      <c r="AD1524" s="7"/>
      <c r="AF1524" s="7"/>
      <c r="AH1524" s="7"/>
      <c r="AJ1524" s="7"/>
      <c r="AK1524" s="7"/>
      <c r="AL1524" s="7"/>
      <c r="AN1524" s="7"/>
      <c r="AO1524" s="7"/>
      <c r="AP1524" s="7"/>
      <c r="AR1524" s="7"/>
      <c r="AT1524" s="7"/>
      <c r="AV1524" s="7"/>
      <c r="AX1524" s="7"/>
      <c r="AZ1524" s="7"/>
      <c r="BB1524" s="7"/>
      <c r="BD1524" s="7"/>
      <c r="BF1524" s="7"/>
      <c r="BH1524" s="7"/>
      <c r="BI1524" s="7"/>
      <c r="BJ1524" s="7"/>
      <c r="BL1524" s="7"/>
      <c r="BN1524" s="7"/>
      <c r="BO1524" s="7"/>
      <c r="BP1524" s="7"/>
      <c r="BQ1524" s="7"/>
      <c r="BR1524" s="7"/>
    </row>
    <row r="1525" spans="1:70" customFormat="1">
      <c r="A1525" s="7"/>
      <c r="B1525" s="230"/>
      <c r="C1525" s="7"/>
      <c r="D1525" s="7"/>
      <c r="E1525" s="7"/>
      <c r="F1525" s="7"/>
      <c r="G1525" s="7"/>
      <c r="H1525" s="7"/>
      <c r="I1525" s="7"/>
      <c r="J1525" s="7"/>
      <c r="K1525" s="7"/>
      <c r="L1525" s="8"/>
      <c r="M1525" s="7"/>
      <c r="N1525" s="60"/>
      <c r="Z1525" s="7"/>
      <c r="AB1525" s="7"/>
      <c r="AC1525" s="7"/>
      <c r="AD1525" s="7"/>
      <c r="AF1525" s="7"/>
      <c r="AH1525" s="7"/>
      <c r="AJ1525" s="7"/>
      <c r="AK1525" s="7"/>
      <c r="AL1525" s="7"/>
      <c r="AN1525" s="7"/>
      <c r="AO1525" s="7"/>
      <c r="AP1525" s="7"/>
      <c r="AR1525" s="7"/>
      <c r="AT1525" s="7"/>
      <c r="AV1525" s="7"/>
      <c r="AX1525" s="7"/>
      <c r="AZ1525" s="7"/>
      <c r="BB1525" s="7"/>
      <c r="BD1525" s="7"/>
      <c r="BF1525" s="7"/>
      <c r="BH1525" s="7"/>
      <c r="BI1525" s="7"/>
      <c r="BJ1525" s="7"/>
      <c r="BL1525" s="7"/>
      <c r="BN1525" s="7"/>
      <c r="BO1525" s="7"/>
      <c r="BP1525" s="7"/>
      <c r="BQ1525" s="7"/>
      <c r="BR1525" s="7"/>
    </row>
    <row r="1526" spans="1:70" customFormat="1">
      <c r="A1526" s="7"/>
      <c r="B1526" s="230"/>
      <c r="C1526" s="7"/>
      <c r="D1526" s="7"/>
      <c r="E1526" s="7"/>
      <c r="F1526" s="7"/>
      <c r="G1526" s="7"/>
      <c r="H1526" s="7"/>
      <c r="I1526" s="7"/>
      <c r="J1526" s="7"/>
      <c r="K1526" s="7"/>
      <c r="L1526" s="8"/>
      <c r="M1526" s="7"/>
      <c r="N1526" s="60"/>
      <c r="Z1526" s="7"/>
      <c r="AB1526" s="7"/>
      <c r="AC1526" s="7"/>
      <c r="AD1526" s="7"/>
      <c r="AF1526" s="7"/>
      <c r="AH1526" s="7"/>
      <c r="AJ1526" s="7"/>
      <c r="AK1526" s="7"/>
      <c r="AL1526" s="7"/>
      <c r="AN1526" s="7"/>
      <c r="AO1526" s="7"/>
      <c r="AP1526" s="7"/>
      <c r="AR1526" s="7"/>
      <c r="AT1526" s="7"/>
      <c r="AV1526" s="7"/>
      <c r="AX1526" s="7"/>
      <c r="AZ1526" s="7"/>
      <c r="BB1526" s="7"/>
      <c r="BD1526" s="7"/>
      <c r="BF1526" s="7"/>
      <c r="BH1526" s="7"/>
      <c r="BI1526" s="7"/>
      <c r="BJ1526" s="7"/>
      <c r="BL1526" s="7"/>
      <c r="BN1526" s="7"/>
      <c r="BO1526" s="7"/>
      <c r="BP1526" s="7"/>
      <c r="BQ1526" s="7"/>
      <c r="BR1526" s="7"/>
    </row>
    <row r="1527" spans="1:70" customFormat="1">
      <c r="A1527" s="7"/>
      <c r="B1527" s="230"/>
      <c r="C1527" s="7"/>
      <c r="D1527" s="7"/>
      <c r="E1527" s="7"/>
      <c r="F1527" s="7"/>
      <c r="G1527" s="7"/>
      <c r="H1527" s="7"/>
      <c r="I1527" s="7"/>
      <c r="J1527" s="7"/>
      <c r="K1527" s="7"/>
      <c r="L1527" s="8"/>
      <c r="M1527" s="7"/>
      <c r="N1527" s="60"/>
      <c r="Z1527" s="7"/>
      <c r="AB1527" s="7"/>
      <c r="AC1527" s="7"/>
      <c r="AD1527" s="7"/>
      <c r="AF1527" s="7"/>
      <c r="AH1527" s="7"/>
      <c r="AJ1527" s="7"/>
      <c r="AK1527" s="7"/>
      <c r="AL1527" s="7"/>
      <c r="AN1527" s="7"/>
      <c r="AO1527" s="7"/>
      <c r="AP1527" s="7"/>
      <c r="AR1527" s="7"/>
      <c r="AT1527" s="7"/>
      <c r="AV1527" s="7"/>
      <c r="AX1527" s="7"/>
      <c r="AZ1527" s="7"/>
      <c r="BB1527" s="7"/>
      <c r="BD1527" s="7"/>
      <c r="BF1527" s="7"/>
      <c r="BH1527" s="7"/>
      <c r="BI1527" s="7"/>
      <c r="BJ1527" s="7"/>
      <c r="BL1527" s="7"/>
      <c r="BN1527" s="7"/>
      <c r="BO1527" s="7"/>
      <c r="BP1527" s="7"/>
      <c r="BQ1527" s="7"/>
      <c r="BR1527" s="7"/>
    </row>
    <row r="1528" spans="1:70" customFormat="1">
      <c r="A1528" s="7"/>
      <c r="B1528" s="230"/>
      <c r="C1528" s="7"/>
      <c r="D1528" s="7"/>
      <c r="E1528" s="7"/>
      <c r="F1528" s="7"/>
      <c r="G1528" s="7"/>
      <c r="H1528" s="7"/>
      <c r="I1528" s="7"/>
      <c r="J1528" s="7"/>
      <c r="K1528" s="7"/>
      <c r="L1528" s="8"/>
      <c r="M1528" s="7"/>
      <c r="N1528" s="60"/>
      <c r="Z1528" s="7"/>
      <c r="AB1528" s="7"/>
      <c r="AC1528" s="7"/>
      <c r="AD1528" s="7"/>
      <c r="AF1528" s="7"/>
      <c r="AH1528" s="7"/>
      <c r="AJ1528" s="7"/>
      <c r="AK1528" s="7"/>
      <c r="AL1528" s="7"/>
      <c r="AN1528" s="7"/>
      <c r="AO1528" s="7"/>
      <c r="AP1528" s="7"/>
      <c r="AR1528" s="7"/>
      <c r="AT1528" s="7"/>
      <c r="AV1528" s="7"/>
      <c r="AX1528" s="7"/>
      <c r="AZ1528" s="7"/>
      <c r="BB1528" s="7"/>
      <c r="BD1528" s="7"/>
      <c r="BF1528" s="7"/>
      <c r="BH1528" s="7"/>
      <c r="BI1528" s="7"/>
      <c r="BJ1528" s="7"/>
      <c r="BL1528" s="7"/>
      <c r="BN1528" s="7"/>
      <c r="BO1528" s="7"/>
      <c r="BP1528" s="7"/>
      <c r="BQ1528" s="7"/>
      <c r="BR1528" s="7"/>
    </row>
    <row r="1529" spans="1:70" customFormat="1">
      <c r="A1529" s="7"/>
      <c r="B1529" s="230"/>
      <c r="C1529" s="7"/>
      <c r="D1529" s="7"/>
      <c r="E1529" s="7"/>
      <c r="F1529" s="7"/>
      <c r="G1529" s="7"/>
      <c r="H1529" s="7"/>
      <c r="I1529" s="7"/>
      <c r="J1529" s="7"/>
      <c r="K1529" s="7"/>
      <c r="L1529" s="8"/>
      <c r="M1529" s="7"/>
      <c r="N1529" s="60"/>
      <c r="Z1529" s="7"/>
      <c r="AB1529" s="7"/>
      <c r="AC1529" s="7"/>
      <c r="AD1529" s="7"/>
      <c r="AF1529" s="7"/>
      <c r="AH1529" s="7"/>
      <c r="AJ1529" s="7"/>
      <c r="AK1529" s="7"/>
      <c r="AL1529" s="7"/>
      <c r="AN1529" s="7"/>
      <c r="AO1529" s="7"/>
      <c r="AP1529" s="7"/>
      <c r="AR1529" s="7"/>
      <c r="AT1529" s="7"/>
      <c r="AV1529" s="7"/>
      <c r="AX1529" s="7"/>
      <c r="AZ1529" s="7"/>
      <c r="BB1529" s="7"/>
      <c r="BD1529" s="7"/>
      <c r="BF1529" s="7"/>
      <c r="BH1529" s="7"/>
      <c r="BI1529" s="7"/>
      <c r="BJ1529" s="7"/>
      <c r="BL1529" s="7"/>
      <c r="BN1529" s="7"/>
      <c r="BO1529" s="7"/>
      <c r="BP1529" s="7"/>
      <c r="BQ1529" s="7"/>
      <c r="BR1529" s="7"/>
    </row>
    <row r="1530" spans="1:70" customFormat="1">
      <c r="A1530" s="7"/>
      <c r="B1530" s="230"/>
      <c r="C1530" s="7"/>
      <c r="D1530" s="7"/>
      <c r="E1530" s="7"/>
      <c r="F1530" s="7"/>
      <c r="G1530" s="7"/>
      <c r="H1530" s="7"/>
      <c r="I1530" s="7"/>
      <c r="J1530" s="7"/>
      <c r="K1530" s="7"/>
      <c r="L1530" s="8"/>
      <c r="M1530" s="7"/>
      <c r="N1530" s="60"/>
      <c r="Z1530" s="7"/>
      <c r="AB1530" s="7"/>
      <c r="AC1530" s="7"/>
      <c r="AD1530" s="7"/>
      <c r="AF1530" s="7"/>
      <c r="AH1530" s="7"/>
      <c r="AJ1530" s="7"/>
      <c r="AK1530" s="7"/>
      <c r="AL1530" s="7"/>
      <c r="AN1530" s="7"/>
      <c r="AO1530" s="7"/>
      <c r="AP1530" s="7"/>
      <c r="AR1530" s="7"/>
      <c r="AT1530" s="7"/>
      <c r="AV1530" s="7"/>
      <c r="AX1530" s="7"/>
      <c r="AZ1530" s="7"/>
      <c r="BB1530" s="7"/>
      <c r="BD1530" s="7"/>
      <c r="BF1530" s="7"/>
      <c r="BH1530" s="7"/>
      <c r="BI1530" s="7"/>
      <c r="BJ1530" s="7"/>
      <c r="BL1530" s="7"/>
      <c r="BN1530" s="7"/>
      <c r="BO1530" s="7"/>
      <c r="BP1530" s="7"/>
      <c r="BQ1530" s="7"/>
      <c r="BR1530" s="7"/>
    </row>
    <row r="1531" spans="1:70" customFormat="1">
      <c r="A1531" s="7"/>
      <c r="B1531" s="230"/>
      <c r="C1531" s="7"/>
      <c r="D1531" s="7"/>
      <c r="E1531" s="7"/>
      <c r="F1531" s="7"/>
      <c r="G1531" s="7"/>
      <c r="H1531" s="7"/>
      <c r="I1531" s="7"/>
      <c r="J1531" s="7"/>
      <c r="K1531" s="7"/>
      <c r="L1531" s="8"/>
      <c r="M1531" s="7"/>
      <c r="N1531" s="60"/>
      <c r="Z1531" s="7"/>
      <c r="AB1531" s="7"/>
      <c r="AC1531" s="7"/>
      <c r="AD1531" s="7"/>
      <c r="AF1531" s="7"/>
      <c r="AH1531" s="7"/>
      <c r="AJ1531" s="7"/>
      <c r="AK1531" s="7"/>
      <c r="AL1531" s="7"/>
      <c r="AN1531" s="7"/>
      <c r="AO1531" s="7"/>
      <c r="AP1531" s="7"/>
      <c r="AR1531" s="7"/>
      <c r="AT1531" s="7"/>
      <c r="AV1531" s="7"/>
      <c r="AX1531" s="7"/>
      <c r="AZ1531" s="7"/>
      <c r="BB1531" s="7"/>
      <c r="BD1531" s="7"/>
      <c r="BF1531" s="7"/>
      <c r="BH1531" s="7"/>
      <c r="BI1531" s="7"/>
      <c r="BJ1531" s="7"/>
      <c r="BL1531" s="7"/>
      <c r="BN1531" s="7"/>
      <c r="BO1531" s="7"/>
      <c r="BP1531" s="7"/>
      <c r="BQ1531" s="7"/>
      <c r="BR1531" s="7"/>
    </row>
    <row r="1532" spans="1:70" customFormat="1">
      <c r="A1532" s="7"/>
      <c r="B1532" s="230"/>
      <c r="C1532" s="7"/>
      <c r="D1532" s="7"/>
      <c r="E1532" s="7"/>
      <c r="F1532" s="7"/>
      <c r="G1532" s="7"/>
      <c r="H1532" s="7"/>
      <c r="I1532" s="7"/>
      <c r="J1532" s="7"/>
      <c r="K1532" s="7"/>
      <c r="L1532" s="8"/>
      <c r="M1532" s="7"/>
      <c r="N1532" s="60"/>
      <c r="Z1532" s="7"/>
      <c r="AB1532" s="7"/>
      <c r="AC1532" s="7"/>
      <c r="AD1532" s="7"/>
      <c r="AF1532" s="7"/>
      <c r="AH1532" s="7"/>
      <c r="AJ1532" s="7"/>
      <c r="AK1532" s="7"/>
      <c r="AL1532" s="7"/>
      <c r="AN1532" s="7"/>
      <c r="AO1532" s="7"/>
      <c r="AP1532" s="7"/>
      <c r="AR1532" s="7"/>
      <c r="AT1532" s="7"/>
      <c r="AV1532" s="7"/>
      <c r="AX1532" s="7"/>
      <c r="AZ1532" s="7"/>
      <c r="BB1532" s="7"/>
      <c r="BD1532" s="7"/>
      <c r="BF1532" s="7"/>
      <c r="BH1532" s="7"/>
      <c r="BI1532" s="7"/>
      <c r="BJ1532" s="7"/>
      <c r="BL1532" s="7"/>
      <c r="BN1532" s="7"/>
      <c r="BO1532" s="7"/>
      <c r="BP1532" s="7"/>
      <c r="BQ1532" s="7"/>
      <c r="BR1532" s="7"/>
    </row>
    <row r="1533" spans="1:70" customFormat="1">
      <c r="A1533" s="7"/>
      <c r="B1533" s="230"/>
      <c r="C1533" s="7"/>
      <c r="D1533" s="7"/>
      <c r="E1533" s="7"/>
      <c r="F1533" s="7"/>
      <c r="G1533" s="7"/>
      <c r="H1533" s="7"/>
      <c r="I1533" s="7"/>
      <c r="J1533" s="7"/>
      <c r="K1533" s="7"/>
      <c r="L1533" s="8"/>
      <c r="M1533" s="7"/>
      <c r="N1533" s="60"/>
      <c r="Z1533" s="7"/>
      <c r="AB1533" s="7"/>
      <c r="AC1533" s="7"/>
      <c r="AD1533" s="7"/>
      <c r="AF1533" s="7"/>
      <c r="AH1533" s="7"/>
      <c r="AJ1533" s="7"/>
      <c r="AK1533" s="7"/>
      <c r="AL1533" s="7"/>
      <c r="AN1533" s="7"/>
      <c r="AO1533" s="7"/>
      <c r="AP1533" s="7"/>
      <c r="AR1533" s="7"/>
      <c r="AT1533" s="7"/>
      <c r="AV1533" s="7"/>
      <c r="AX1533" s="7"/>
      <c r="AZ1533" s="7"/>
      <c r="BB1533" s="7"/>
      <c r="BD1533" s="7"/>
      <c r="BF1533" s="7"/>
      <c r="BH1533" s="7"/>
      <c r="BI1533" s="7"/>
      <c r="BJ1533" s="7"/>
      <c r="BL1533" s="7"/>
      <c r="BN1533" s="7"/>
      <c r="BO1533" s="7"/>
      <c r="BP1533" s="7"/>
      <c r="BQ1533" s="7"/>
      <c r="BR1533" s="7"/>
    </row>
    <row r="1534" spans="1:70" customFormat="1">
      <c r="A1534" s="7"/>
      <c r="B1534" s="230"/>
      <c r="C1534" s="7"/>
      <c r="D1534" s="7"/>
      <c r="E1534" s="7"/>
      <c r="F1534" s="7"/>
      <c r="G1534" s="7"/>
      <c r="H1534" s="7"/>
      <c r="I1534" s="7"/>
      <c r="J1534" s="7"/>
      <c r="K1534" s="7"/>
      <c r="L1534" s="8"/>
      <c r="M1534" s="7"/>
      <c r="N1534" s="60"/>
      <c r="Z1534" s="7"/>
      <c r="AB1534" s="7"/>
      <c r="AC1534" s="7"/>
      <c r="AD1534" s="7"/>
      <c r="AF1534" s="7"/>
      <c r="AH1534" s="7"/>
      <c r="AJ1534" s="7"/>
      <c r="AK1534" s="7"/>
      <c r="AL1534" s="7"/>
      <c r="AN1534" s="7"/>
      <c r="AO1534" s="7"/>
      <c r="AP1534" s="7"/>
      <c r="AR1534" s="7"/>
      <c r="AT1534" s="7"/>
      <c r="AV1534" s="7"/>
      <c r="AX1534" s="7"/>
      <c r="AZ1534" s="7"/>
      <c r="BB1534" s="7"/>
      <c r="BD1534" s="7"/>
      <c r="BF1534" s="7"/>
      <c r="BH1534" s="7"/>
      <c r="BI1534" s="7"/>
      <c r="BJ1534" s="7"/>
      <c r="BL1534" s="7"/>
      <c r="BN1534" s="7"/>
      <c r="BO1534" s="7"/>
      <c r="BP1534" s="7"/>
      <c r="BQ1534" s="7"/>
      <c r="BR1534" s="7"/>
    </row>
    <row r="1535" spans="1:70" customFormat="1">
      <c r="A1535" s="7"/>
      <c r="B1535" s="230"/>
      <c r="C1535" s="7"/>
      <c r="D1535" s="7"/>
      <c r="E1535" s="7"/>
      <c r="F1535" s="7"/>
      <c r="G1535" s="7"/>
      <c r="H1535" s="7"/>
      <c r="I1535" s="7"/>
      <c r="J1535" s="7"/>
      <c r="K1535" s="7"/>
      <c r="L1535" s="8"/>
      <c r="M1535" s="7"/>
      <c r="N1535" s="60"/>
      <c r="Z1535" s="7"/>
      <c r="AB1535" s="7"/>
      <c r="AC1535" s="7"/>
      <c r="AD1535" s="7"/>
      <c r="AF1535" s="7"/>
      <c r="AH1535" s="7"/>
      <c r="AJ1535" s="7"/>
      <c r="AK1535" s="7"/>
      <c r="AL1535" s="7"/>
      <c r="AN1535" s="7"/>
      <c r="AO1535" s="7"/>
      <c r="AP1535" s="7"/>
      <c r="AR1535" s="7"/>
      <c r="AT1535" s="7"/>
      <c r="AV1535" s="7"/>
      <c r="AX1535" s="7"/>
      <c r="AZ1535" s="7"/>
      <c r="BB1535" s="7"/>
      <c r="BD1535" s="7"/>
      <c r="BF1535" s="7"/>
      <c r="BH1535" s="7"/>
      <c r="BI1535" s="7"/>
      <c r="BJ1535" s="7"/>
      <c r="BL1535" s="7"/>
      <c r="BN1535" s="7"/>
      <c r="BO1535" s="7"/>
      <c r="BP1535" s="7"/>
      <c r="BQ1535" s="7"/>
      <c r="BR1535" s="7"/>
    </row>
    <row r="1536" spans="1:70" customFormat="1">
      <c r="A1536" s="7"/>
      <c r="B1536" s="230"/>
      <c r="C1536" s="7"/>
      <c r="D1536" s="7"/>
      <c r="E1536" s="7"/>
      <c r="F1536" s="7"/>
      <c r="G1536" s="7"/>
      <c r="H1536" s="7"/>
      <c r="I1536" s="7"/>
      <c r="J1536" s="7"/>
      <c r="K1536" s="7"/>
      <c r="L1536" s="8"/>
      <c r="M1536" s="7"/>
      <c r="N1536" s="60"/>
      <c r="Z1536" s="7"/>
      <c r="AB1536" s="7"/>
      <c r="AC1536" s="7"/>
      <c r="AD1536" s="7"/>
      <c r="AF1536" s="7"/>
      <c r="AH1536" s="7"/>
      <c r="AJ1536" s="7"/>
      <c r="AK1536" s="7"/>
      <c r="AL1536" s="7"/>
      <c r="AN1536" s="7"/>
      <c r="AO1536" s="7"/>
      <c r="AP1536" s="7"/>
      <c r="AR1536" s="7"/>
      <c r="AT1536" s="7"/>
      <c r="AV1536" s="7"/>
      <c r="AX1536" s="7"/>
      <c r="AZ1536" s="7"/>
      <c r="BB1536" s="7"/>
      <c r="BD1536" s="7"/>
      <c r="BF1536" s="7"/>
      <c r="BH1536" s="7"/>
      <c r="BI1536" s="7"/>
      <c r="BJ1536" s="7"/>
      <c r="BL1536" s="7"/>
      <c r="BN1536" s="7"/>
      <c r="BO1536" s="7"/>
      <c r="BP1536" s="7"/>
      <c r="BQ1536" s="7"/>
      <c r="BR1536" s="7"/>
    </row>
    <row r="1537" spans="1:70" customFormat="1">
      <c r="A1537" s="7"/>
      <c r="B1537" s="230"/>
      <c r="C1537" s="7"/>
      <c r="D1537" s="7"/>
      <c r="E1537" s="7"/>
      <c r="F1537" s="7"/>
      <c r="G1537" s="7"/>
      <c r="H1537" s="7"/>
      <c r="I1537" s="7"/>
      <c r="J1537" s="7"/>
      <c r="K1537" s="7"/>
      <c r="L1537" s="8"/>
      <c r="M1537" s="7"/>
      <c r="N1537" s="60"/>
      <c r="Z1537" s="7"/>
      <c r="AB1537" s="7"/>
      <c r="AC1537" s="7"/>
      <c r="AD1537" s="7"/>
      <c r="AF1537" s="7"/>
      <c r="AH1537" s="7"/>
      <c r="AJ1537" s="7"/>
      <c r="AK1537" s="7"/>
      <c r="AL1537" s="7"/>
      <c r="AN1537" s="7"/>
      <c r="AO1537" s="7"/>
      <c r="AP1537" s="7"/>
      <c r="AR1537" s="7"/>
      <c r="AT1537" s="7"/>
      <c r="AV1537" s="7"/>
      <c r="AX1537" s="7"/>
      <c r="AZ1537" s="7"/>
      <c r="BB1537" s="7"/>
      <c r="BD1537" s="7"/>
      <c r="BF1537" s="7"/>
      <c r="BH1537" s="7"/>
      <c r="BI1537" s="7"/>
      <c r="BJ1537" s="7"/>
      <c r="BL1537" s="7"/>
      <c r="BN1537" s="7"/>
      <c r="BO1537" s="7"/>
      <c r="BP1537" s="7"/>
      <c r="BQ1537" s="7"/>
      <c r="BR1537" s="7"/>
    </row>
    <row r="1538" spans="1:70" customFormat="1">
      <c r="A1538" s="7"/>
      <c r="B1538" s="230"/>
      <c r="C1538" s="7"/>
      <c r="D1538" s="7"/>
      <c r="E1538" s="7"/>
      <c r="F1538" s="7"/>
      <c r="G1538" s="7"/>
      <c r="H1538" s="7"/>
      <c r="I1538" s="7"/>
      <c r="J1538" s="7"/>
      <c r="K1538" s="7"/>
      <c r="L1538" s="8"/>
      <c r="M1538" s="7"/>
      <c r="N1538" s="60"/>
      <c r="Z1538" s="7"/>
      <c r="AB1538" s="7"/>
      <c r="AC1538" s="7"/>
      <c r="AD1538" s="7"/>
      <c r="AF1538" s="7"/>
      <c r="AH1538" s="7"/>
      <c r="AJ1538" s="7"/>
      <c r="AK1538" s="7"/>
      <c r="AL1538" s="7"/>
      <c r="AN1538" s="7"/>
      <c r="AO1538" s="7"/>
      <c r="AP1538" s="7"/>
      <c r="AR1538" s="7"/>
      <c r="AT1538" s="7"/>
      <c r="AV1538" s="7"/>
      <c r="AX1538" s="7"/>
      <c r="AZ1538" s="7"/>
      <c r="BB1538" s="7"/>
      <c r="BD1538" s="7"/>
      <c r="BF1538" s="7"/>
      <c r="BH1538" s="7"/>
      <c r="BI1538" s="7"/>
      <c r="BJ1538" s="7"/>
      <c r="BL1538" s="7"/>
      <c r="BN1538" s="7"/>
      <c r="BO1538" s="7"/>
      <c r="BP1538" s="7"/>
      <c r="BQ1538" s="7"/>
      <c r="BR1538" s="7"/>
    </row>
    <row r="1539" spans="1:70" customFormat="1">
      <c r="A1539" s="7"/>
      <c r="B1539" s="230"/>
      <c r="C1539" s="7"/>
      <c r="D1539" s="7"/>
      <c r="E1539" s="7"/>
      <c r="F1539" s="7"/>
      <c r="G1539" s="7"/>
      <c r="H1539" s="7"/>
      <c r="I1539" s="7"/>
      <c r="J1539" s="7"/>
      <c r="K1539" s="7"/>
      <c r="L1539" s="8"/>
      <c r="M1539" s="7"/>
      <c r="N1539" s="60"/>
      <c r="Z1539" s="7"/>
      <c r="AB1539" s="7"/>
      <c r="AC1539" s="7"/>
      <c r="AD1539" s="7"/>
      <c r="AF1539" s="7"/>
      <c r="AH1539" s="7"/>
      <c r="AJ1539" s="7"/>
      <c r="AK1539" s="7"/>
      <c r="AL1539" s="7"/>
      <c r="AN1539" s="7"/>
      <c r="AO1539" s="7"/>
      <c r="AP1539" s="7"/>
      <c r="AR1539" s="7"/>
      <c r="AT1539" s="7"/>
      <c r="AV1539" s="7"/>
      <c r="AX1539" s="7"/>
      <c r="AZ1539" s="7"/>
      <c r="BB1539" s="7"/>
      <c r="BD1539" s="7"/>
      <c r="BF1539" s="7"/>
      <c r="BH1539" s="7"/>
      <c r="BI1539" s="7"/>
      <c r="BJ1539" s="7"/>
      <c r="BL1539" s="7"/>
      <c r="BN1539" s="7"/>
      <c r="BO1539" s="7"/>
      <c r="BP1539" s="7"/>
      <c r="BQ1539" s="7"/>
      <c r="BR1539" s="7"/>
    </row>
    <row r="1540" spans="1:70" customFormat="1">
      <c r="A1540" s="7"/>
      <c r="B1540" s="230"/>
      <c r="C1540" s="7"/>
      <c r="D1540" s="7"/>
      <c r="E1540" s="7"/>
      <c r="F1540" s="7"/>
      <c r="G1540" s="7"/>
      <c r="H1540" s="7"/>
      <c r="I1540" s="7"/>
      <c r="J1540" s="7"/>
      <c r="K1540" s="7"/>
      <c r="L1540" s="8"/>
      <c r="M1540" s="7"/>
      <c r="N1540" s="60"/>
      <c r="Z1540" s="7"/>
      <c r="AB1540" s="7"/>
      <c r="AC1540" s="7"/>
      <c r="AD1540" s="7"/>
      <c r="AF1540" s="7"/>
      <c r="AH1540" s="7"/>
      <c r="AJ1540" s="7"/>
      <c r="AK1540" s="7"/>
      <c r="AL1540" s="7"/>
      <c r="AN1540" s="7"/>
      <c r="AO1540" s="7"/>
      <c r="AP1540" s="7"/>
      <c r="AR1540" s="7"/>
      <c r="AT1540" s="7"/>
      <c r="AV1540" s="7"/>
      <c r="AX1540" s="7"/>
      <c r="AZ1540" s="7"/>
      <c r="BB1540" s="7"/>
      <c r="BD1540" s="7"/>
      <c r="BF1540" s="7"/>
      <c r="BH1540" s="7"/>
      <c r="BI1540" s="7"/>
      <c r="BJ1540" s="7"/>
      <c r="BL1540" s="7"/>
      <c r="BN1540" s="7"/>
      <c r="BO1540" s="7"/>
      <c r="BP1540" s="7"/>
      <c r="BQ1540" s="7"/>
      <c r="BR1540" s="7"/>
    </row>
    <row r="1541" spans="1:70" customFormat="1">
      <c r="A1541" s="7"/>
      <c r="B1541" s="230"/>
      <c r="C1541" s="7"/>
      <c r="D1541" s="7"/>
      <c r="E1541" s="7"/>
      <c r="F1541" s="7"/>
      <c r="G1541" s="7"/>
      <c r="H1541" s="7"/>
      <c r="I1541" s="7"/>
      <c r="J1541" s="7"/>
      <c r="K1541" s="7"/>
      <c r="L1541" s="8"/>
      <c r="M1541" s="7"/>
      <c r="N1541" s="60"/>
      <c r="Z1541" s="7"/>
      <c r="AB1541" s="7"/>
      <c r="AC1541" s="7"/>
      <c r="AD1541" s="7"/>
      <c r="AF1541" s="7"/>
      <c r="AH1541" s="7"/>
      <c r="AJ1541" s="7"/>
      <c r="AK1541" s="7"/>
      <c r="AL1541" s="7"/>
      <c r="AN1541" s="7"/>
      <c r="AO1541" s="7"/>
      <c r="AP1541" s="7"/>
      <c r="AR1541" s="7"/>
      <c r="AT1541" s="7"/>
      <c r="AV1541" s="7"/>
      <c r="AX1541" s="7"/>
      <c r="AZ1541" s="7"/>
      <c r="BB1541" s="7"/>
      <c r="BD1541" s="7"/>
      <c r="BF1541" s="7"/>
      <c r="BH1541" s="7"/>
      <c r="BI1541" s="7"/>
      <c r="BJ1541" s="7"/>
      <c r="BL1541" s="7"/>
      <c r="BN1541" s="7"/>
      <c r="BO1541" s="7"/>
      <c r="BP1541" s="7"/>
      <c r="BQ1541" s="7"/>
      <c r="BR1541" s="7"/>
    </row>
    <row r="1542" spans="1:70" customFormat="1">
      <c r="A1542" s="7"/>
      <c r="B1542" s="230"/>
      <c r="C1542" s="7"/>
      <c r="D1542" s="7"/>
      <c r="E1542" s="7"/>
      <c r="F1542" s="7"/>
      <c r="G1542" s="7"/>
      <c r="H1542" s="7"/>
      <c r="I1542" s="7"/>
      <c r="J1542" s="7"/>
      <c r="K1542" s="7"/>
      <c r="L1542" s="8"/>
      <c r="M1542" s="7"/>
      <c r="N1542" s="60"/>
      <c r="Z1542" s="7"/>
      <c r="AB1542" s="7"/>
      <c r="AC1542" s="7"/>
      <c r="AD1542" s="7"/>
      <c r="AF1542" s="7"/>
      <c r="AH1542" s="7"/>
      <c r="AJ1542" s="7"/>
      <c r="AK1542" s="7"/>
      <c r="AL1542" s="7"/>
      <c r="AN1542" s="7"/>
      <c r="AO1542" s="7"/>
      <c r="AP1542" s="7"/>
      <c r="AR1542" s="7"/>
      <c r="AT1542" s="7"/>
      <c r="AV1542" s="7"/>
      <c r="AX1542" s="7"/>
      <c r="AZ1542" s="7"/>
      <c r="BB1542" s="7"/>
      <c r="BD1542" s="7"/>
      <c r="BF1542" s="7"/>
      <c r="BH1542" s="7"/>
      <c r="BI1542" s="7"/>
      <c r="BJ1542" s="7"/>
      <c r="BL1542" s="7"/>
      <c r="BN1542" s="7"/>
      <c r="BO1542" s="7"/>
      <c r="BP1542" s="7"/>
      <c r="BQ1542" s="7"/>
      <c r="BR1542" s="7"/>
    </row>
    <row r="1543" spans="1:70" customFormat="1">
      <c r="A1543" s="7"/>
      <c r="B1543" s="230"/>
      <c r="C1543" s="7"/>
      <c r="D1543" s="7"/>
      <c r="E1543" s="7"/>
      <c r="F1543" s="7"/>
      <c r="G1543" s="7"/>
      <c r="H1543" s="7"/>
      <c r="I1543" s="7"/>
      <c r="J1543" s="7"/>
      <c r="K1543" s="7"/>
      <c r="L1543" s="8"/>
      <c r="M1543" s="7"/>
      <c r="N1543" s="60"/>
      <c r="Z1543" s="7"/>
      <c r="AB1543" s="7"/>
      <c r="AC1543" s="7"/>
      <c r="AD1543" s="7"/>
      <c r="AF1543" s="7"/>
      <c r="AH1543" s="7"/>
      <c r="AJ1543" s="7"/>
      <c r="AK1543" s="7"/>
      <c r="AL1543" s="7"/>
      <c r="AN1543" s="7"/>
      <c r="AO1543" s="7"/>
      <c r="AP1543" s="7"/>
      <c r="AR1543" s="7"/>
      <c r="AT1543" s="7"/>
      <c r="AV1543" s="7"/>
      <c r="AX1543" s="7"/>
      <c r="AZ1543" s="7"/>
      <c r="BB1543" s="7"/>
      <c r="BD1543" s="7"/>
      <c r="BF1543" s="7"/>
      <c r="BH1543" s="7"/>
      <c r="BI1543" s="7"/>
      <c r="BJ1543" s="7"/>
      <c r="BL1543" s="7"/>
      <c r="BN1543" s="7"/>
      <c r="BO1543" s="7"/>
      <c r="BP1543" s="7"/>
      <c r="BQ1543" s="7"/>
      <c r="BR1543" s="7"/>
    </row>
    <row r="1544" spans="1:70" customFormat="1">
      <c r="A1544" s="7"/>
      <c r="B1544" s="230"/>
      <c r="C1544" s="7"/>
      <c r="D1544" s="7"/>
      <c r="E1544" s="7"/>
      <c r="F1544" s="7"/>
      <c r="G1544" s="7"/>
      <c r="H1544" s="7"/>
      <c r="I1544" s="7"/>
      <c r="J1544" s="7"/>
      <c r="K1544" s="7"/>
      <c r="L1544" s="8"/>
      <c r="M1544" s="7"/>
      <c r="N1544" s="60"/>
      <c r="Z1544" s="7"/>
      <c r="AB1544" s="7"/>
      <c r="AC1544" s="7"/>
      <c r="AD1544" s="7"/>
      <c r="AF1544" s="7"/>
      <c r="AH1544" s="7"/>
      <c r="AJ1544" s="7"/>
      <c r="AK1544" s="7"/>
      <c r="AL1544" s="7"/>
      <c r="AN1544" s="7"/>
      <c r="AO1544" s="7"/>
      <c r="AP1544" s="7"/>
      <c r="AR1544" s="7"/>
      <c r="AT1544" s="7"/>
      <c r="AV1544" s="7"/>
      <c r="AX1544" s="7"/>
      <c r="AZ1544" s="7"/>
      <c r="BB1544" s="7"/>
      <c r="BD1544" s="7"/>
      <c r="BF1544" s="7"/>
      <c r="BH1544" s="7"/>
      <c r="BI1544" s="7"/>
      <c r="BJ1544" s="7"/>
      <c r="BL1544" s="7"/>
      <c r="BN1544" s="7"/>
      <c r="BO1544" s="7"/>
      <c r="BP1544" s="7"/>
      <c r="BQ1544" s="7"/>
      <c r="BR1544" s="7"/>
    </row>
    <row r="1545" spans="1:70" customFormat="1">
      <c r="A1545" s="7"/>
      <c r="B1545" s="230"/>
      <c r="C1545" s="7"/>
      <c r="D1545" s="7"/>
      <c r="E1545" s="7"/>
      <c r="F1545" s="7"/>
      <c r="G1545" s="7"/>
      <c r="H1545" s="7"/>
      <c r="I1545" s="7"/>
      <c r="J1545" s="7"/>
      <c r="K1545" s="7"/>
      <c r="L1545" s="8"/>
      <c r="M1545" s="7"/>
      <c r="N1545" s="60"/>
      <c r="Z1545" s="7"/>
      <c r="AB1545" s="7"/>
      <c r="AC1545" s="7"/>
      <c r="AD1545" s="7"/>
      <c r="AF1545" s="7"/>
      <c r="AH1545" s="7"/>
      <c r="AJ1545" s="7"/>
      <c r="AK1545" s="7"/>
      <c r="AL1545" s="7"/>
      <c r="AN1545" s="7"/>
      <c r="AO1545" s="7"/>
      <c r="AP1545" s="7"/>
      <c r="AR1545" s="7"/>
      <c r="AT1545" s="7"/>
      <c r="AV1545" s="7"/>
      <c r="AX1545" s="7"/>
      <c r="AZ1545" s="7"/>
      <c r="BB1545" s="7"/>
      <c r="BD1545" s="7"/>
      <c r="BF1545" s="7"/>
      <c r="BH1545" s="7"/>
      <c r="BI1545" s="7"/>
      <c r="BJ1545" s="7"/>
      <c r="BL1545" s="7"/>
      <c r="BN1545" s="7"/>
      <c r="BO1545" s="7"/>
      <c r="BP1545" s="7"/>
      <c r="BQ1545" s="7"/>
      <c r="BR1545" s="7"/>
    </row>
    <row r="1546" spans="1:70" customFormat="1">
      <c r="A1546" s="7"/>
      <c r="B1546" s="230"/>
      <c r="C1546" s="7"/>
      <c r="D1546" s="7"/>
      <c r="E1546" s="7"/>
      <c r="F1546" s="7"/>
      <c r="G1546" s="7"/>
      <c r="H1546" s="7"/>
      <c r="I1546" s="7"/>
      <c r="J1546" s="7"/>
      <c r="K1546" s="7"/>
      <c r="L1546" s="8"/>
      <c r="M1546" s="7"/>
      <c r="N1546" s="60"/>
      <c r="Z1546" s="7"/>
      <c r="AB1546" s="7"/>
      <c r="AC1546" s="7"/>
      <c r="AD1546" s="7"/>
      <c r="AF1546" s="7"/>
      <c r="AH1546" s="7"/>
      <c r="AJ1546" s="7"/>
      <c r="AK1546" s="7"/>
      <c r="AL1546" s="7"/>
      <c r="AN1546" s="7"/>
      <c r="AO1546" s="7"/>
      <c r="AP1546" s="7"/>
      <c r="AR1546" s="7"/>
      <c r="AT1546" s="7"/>
      <c r="AV1546" s="7"/>
      <c r="AX1546" s="7"/>
      <c r="AZ1546" s="7"/>
      <c r="BB1546" s="7"/>
      <c r="BD1546" s="7"/>
      <c r="BF1546" s="7"/>
      <c r="BH1546" s="7"/>
      <c r="BI1546" s="7"/>
      <c r="BJ1546" s="7"/>
      <c r="BL1546" s="7"/>
      <c r="BN1546" s="7"/>
      <c r="BO1546" s="7"/>
      <c r="BP1546" s="7"/>
      <c r="BQ1546" s="7"/>
      <c r="BR1546" s="7"/>
    </row>
    <row r="1547" spans="1:70" customFormat="1">
      <c r="A1547" s="7"/>
      <c r="B1547" s="230"/>
      <c r="C1547" s="7"/>
      <c r="D1547" s="7"/>
      <c r="E1547" s="7"/>
      <c r="F1547" s="7"/>
      <c r="G1547" s="7"/>
      <c r="H1547" s="7"/>
      <c r="I1547" s="7"/>
      <c r="J1547" s="7"/>
      <c r="K1547" s="7"/>
      <c r="L1547" s="8"/>
      <c r="M1547" s="7"/>
      <c r="N1547" s="60"/>
      <c r="Z1547" s="7"/>
      <c r="AB1547" s="7"/>
      <c r="AC1547" s="7"/>
      <c r="AD1547" s="7"/>
      <c r="AF1547" s="7"/>
      <c r="AH1547" s="7"/>
      <c r="AJ1547" s="7"/>
      <c r="AK1547" s="7"/>
      <c r="AL1547" s="7"/>
      <c r="AN1547" s="7"/>
      <c r="AO1547" s="7"/>
      <c r="AP1547" s="7"/>
      <c r="AR1547" s="7"/>
      <c r="AT1547" s="7"/>
      <c r="AV1547" s="7"/>
      <c r="AX1547" s="7"/>
      <c r="AZ1547" s="7"/>
      <c r="BB1547" s="7"/>
      <c r="BD1547" s="7"/>
      <c r="BF1547" s="7"/>
      <c r="BH1547" s="7"/>
      <c r="BI1547" s="7"/>
      <c r="BJ1547" s="7"/>
      <c r="BL1547" s="7"/>
      <c r="BN1547" s="7"/>
      <c r="BO1547" s="7"/>
      <c r="BP1547" s="7"/>
      <c r="BQ1547" s="7"/>
      <c r="BR1547" s="7"/>
    </row>
    <row r="1548" spans="1:70" customFormat="1">
      <c r="A1548" s="7"/>
      <c r="B1548" s="230"/>
      <c r="C1548" s="7"/>
      <c r="D1548" s="7"/>
      <c r="E1548" s="7"/>
      <c r="F1548" s="7"/>
      <c r="G1548" s="7"/>
      <c r="H1548" s="7"/>
      <c r="I1548" s="7"/>
      <c r="J1548" s="7"/>
      <c r="K1548" s="7"/>
      <c r="L1548" s="8"/>
      <c r="M1548" s="7"/>
      <c r="N1548" s="60"/>
      <c r="Z1548" s="7"/>
      <c r="AB1548" s="7"/>
      <c r="AC1548" s="7"/>
      <c r="AD1548" s="7"/>
      <c r="AF1548" s="7"/>
      <c r="AH1548" s="7"/>
      <c r="AJ1548" s="7"/>
      <c r="AK1548" s="7"/>
      <c r="AL1548" s="7"/>
      <c r="AN1548" s="7"/>
      <c r="AO1548" s="7"/>
      <c r="AP1548" s="7"/>
      <c r="AR1548" s="7"/>
      <c r="AT1548" s="7"/>
      <c r="AV1548" s="7"/>
      <c r="AX1548" s="7"/>
      <c r="AZ1548" s="7"/>
      <c r="BB1548" s="7"/>
      <c r="BD1548" s="7"/>
      <c r="BF1548" s="7"/>
      <c r="BH1548" s="7"/>
      <c r="BI1548" s="7"/>
      <c r="BJ1548" s="7"/>
      <c r="BL1548" s="7"/>
      <c r="BN1548" s="7"/>
      <c r="BO1548" s="7"/>
      <c r="BP1548" s="7"/>
      <c r="BQ1548" s="7"/>
      <c r="BR1548" s="7"/>
    </row>
    <row r="1549" spans="1:70" customFormat="1">
      <c r="A1549" s="7"/>
      <c r="B1549" s="230"/>
      <c r="C1549" s="7"/>
      <c r="D1549" s="7"/>
      <c r="E1549" s="7"/>
      <c r="F1549" s="7"/>
      <c r="G1549" s="7"/>
      <c r="H1549" s="7"/>
      <c r="I1549" s="7"/>
      <c r="J1549" s="7"/>
      <c r="K1549" s="7"/>
      <c r="L1549" s="8"/>
      <c r="M1549" s="7"/>
      <c r="N1549" s="60"/>
      <c r="Z1549" s="7"/>
      <c r="AB1549" s="7"/>
      <c r="AC1549" s="7"/>
      <c r="AD1549" s="7"/>
      <c r="AF1549" s="7"/>
      <c r="AH1549" s="7"/>
      <c r="AJ1549" s="7"/>
      <c r="AK1549" s="7"/>
      <c r="AL1549" s="7"/>
      <c r="AN1549" s="7"/>
      <c r="AO1549" s="7"/>
      <c r="AP1549" s="7"/>
      <c r="AR1549" s="7"/>
      <c r="AT1549" s="7"/>
      <c r="AV1549" s="7"/>
      <c r="AX1549" s="7"/>
      <c r="AZ1549" s="7"/>
      <c r="BB1549" s="7"/>
      <c r="BD1549" s="7"/>
      <c r="BF1549" s="7"/>
      <c r="BH1549" s="7"/>
      <c r="BI1549" s="7"/>
      <c r="BJ1549" s="7"/>
      <c r="BL1549" s="7"/>
      <c r="BN1549" s="7"/>
      <c r="BO1549" s="7"/>
      <c r="BP1549" s="7"/>
      <c r="BQ1549" s="7"/>
      <c r="BR1549" s="7"/>
    </row>
    <row r="1550" spans="1:70" customFormat="1">
      <c r="A1550" s="7"/>
      <c r="B1550" s="230"/>
      <c r="C1550" s="7"/>
      <c r="D1550" s="7"/>
      <c r="E1550" s="7"/>
      <c r="F1550" s="7"/>
      <c r="G1550" s="7"/>
      <c r="H1550" s="7"/>
      <c r="I1550" s="7"/>
      <c r="J1550" s="7"/>
      <c r="K1550" s="7"/>
      <c r="L1550" s="8"/>
      <c r="M1550" s="7"/>
      <c r="N1550" s="60"/>
      <c r="Z1550" s="7"/>
      <c r="AB1550" s="7"/>
      <c r="AC1550" s="7"/>
      <c r="AD1550" s="7"/>
      <c r="AF1550" s="7"/>
      <c r="AH1550" s="7"/>
      <c r="AJ1550" s="7"/>
      <c r="AK1550" s="7"/>
      <c r="AL1550" s="7"/>
      <c r="AN1550" s="7"/>
      <c r="AO1550" s="7"/>
      <c r="AP1550" s="7"/>
      <c r="AR1550" s="7"/>
      <c r="AT1550" s="7"/>
      <c r="AV1550" s="7"/>
      <c r="AX1550" s="7"/>
      <c r="AZ1550" s="7"/>
      <c r="BB1550" s="7"/>
      <c r="BD1550" s="7"/>
      <c r="BF1550" s="7"/>
      <c r="BH1550" s="7"/>
      <c r="BI1550" s="7"/>
      <c r="BJ1550" s="7"/>
      <c r="BL1550" s="7"/>
      <c r="BN1550" s="7"/>
      <c r="BO1550" s="7"/>
      <c r="BP1550" s="7"/>
      <c r="BQ1550" s="7"/>
      <c r="BR1550" s="7"/>
    </row>
    <row r="1551" spans="1:70" customFormat="1">
      <c r="A1551" s="7"/>
      <c r="B1551" s="230"/>
      <c r="C1551" s="7"/>
      <c r="D1551" s="7"/>
      <c r="E1551" s="7"/>
      <c r="F1551" s="7"/>
      <c r="G1551" s="7"/>
      <c r="H1551" s="7"/>
      <c r="I1551" s="7"/>
      <c r="J1551" s="7"/>
      <c r="K1551" s="7"/>
      <c r="L1551" s="8"/>
      <c r="M1551" s="7"/>
      <c r="N1551" s="60"/>
      <c r="Z1551" s="7"/>
      <c r="AB1551" s="7"/>
      <c r="AC1551" s="7"/>
      <c r="AD1551" s="7"/>
      <c r="AF1551" s="7"/>
      <c r="AH1551" s="7"/>
      <c r="AJ1551" s="7"/>
      <c r="AK1551" s="7"/>
      <c r="AL1551" s="7"/>
      <c r="AN1551" s="7"/>
      <c r="AO1551" s="7"/>
      <c r="AP1551" s="7"/>
      <c r="AR1551" s="7"/>
      <c r="AT1551" s="7"/>
      <c r="AV1551" s="7"/>
      <c r="AX1551" s="7"/>
      <c r="AZ1551" s="7"/>
      <c r="BB1551" s="7"/>
      <c r="BD1551" s="7"/>
      <c r="BF1551" s="7"/>
      <c r="BH1551" s="7"/>
      <c r="BI1551" s="7"/>
      <c r="BJ1551" s="7"/>
      <c r="BL1551" s="7"/>
      <c r="BN1551" s="7"/>
      <c r="BO1551" s="7"/>
      <c r="BP1551" s="7"/>
      <c r="BQ1551" s="7"/>
      <c r="BR1551" s="7"/>
    </row>
    <row r="1552" spans="1:70" customFormat="1">
      <c r="A1552" s="7"/>
      <c r="B1552" s="230"/>
      <c r="C1552" s="7"/>
      <c r="D1552" s="7"/>
      <c r="E1552" s="7"/>
      <c r="F1552" s="7"/>
      <c r="G1552" s="7"/>
      <c r="H1552" s="7"/>
      <c r="I1552" s="7"/>
      <c r="J1552" s="7"/>
      <c r="K1552" s="7"/>
      <c r="L1552" s="8"/>
      <c r="M1552" s="7"/>
      <c r="N1552" s="60"/>
      <c r="Z1552" s="7"/>
      <c r="AB1552" s="7"/>
      <c r="AC1552" s="7"/>
      <c r="AD1552" s="7"/>
      <c r="AF1552" s="7"/>
      <c r="AH1552" s="7"/>
      <c r="AJ1552" s="7"/>
      <c r="AK1552" s="7"/>
      <c r="AL1552" s="7"/>
      <c r="AN1552" s="7"/>
      <c r="AO1552" s="7"/>
      <c r="AP1552" s="7"/>
      <c r="AR1552" s="7"/>
      <c r="AT1552" s="7"/>
      <c r="AV1552" s="7"/>
      <c r="AX1552" s="7"/>
      <c r="AZ1552" s="7"/>
      <c r="BB1552" s="7"/>
      <c r="BD1552" s="7"/>
      <c r="BF1552" s="7"/>
      <c r="BH1552" s="7"/>
      <c r="BI1552" s="7"/>
      <c r="BJ1552" s="7"/>
      <c r="BL1552" s="7"/>
      <c r="BN1552" s="7"/>
      <c r="BO1552" s="7"/>
      <c r="BP1552" s="7"/>
      <c r="BQ1552" s="7"/>
      <c r="BR1552" s="7"/>
    </row>
    <row r="1553" spans="1:70" customFormat="1">
      <c r="A1553" s="7"/>
      <c r="B1553" s="230"/>
      <c r="C1553" s="7"/>
      <c r="D1553" s="7"/>
      <c r="E1553" s="7"/>
      <c r="F1553" s="7"/>
      <c r="G1553" s="7"/>
      <c r="H1553" s="7"/>
      <c r="I1553" s="7"/>
      <c r="J1553" s="7"/>
      <c r="K1553" s="7"/>
      <c r="L1553" s="8"/>
      <c r="M1553" s="7"/>
      <c r="N1553" s="60"/>
      <c r="Z1553" s="7"/>
      <c r="AB1553" s="7"/>
      <c r="AC1553" s="7"/>
      <c r="AD1553" s="7"/>
      <c r="AF1553" s="7"/>
      <c r="AH1553" s="7"/>
      <c r="AJ1553" s="7"/>
      <c r="AK1553" s="7"/>
      <c r="AL1553" s="7"/>
      <c r="AN1553" s="7"/>
      <c r="AO1553" s="7"/>
      <c r="AP1553" s="7"/>
      <c r="AR1553" s="7"/>
      <c r="AT1553" s="7"/>
      <c r="AV1553" s="7"/>
      <c r="AX1553" s="7"/>
      <c r="AZ1553" s="7"/>
      <c r="BB1553" s="7"/>
      <c r="BD1553" s="7"/>
      <c r="BF1553" s="7"/>
      <c r="BH1553" s="7"/>
      <c r="BI1553" s="7"/>
      <c r="BJ1553" s="7"/>
      <c r="BL1553" s="7"/>
      <c r="BN1553" s="7"/>
      <c r="BO1553" s="7"/>
      <c r="BP1553" s="7"/>
      <c r="BQ1553" s="7"/>
      <c r="BR1553" s="7"/>
    </row>
    <row r="1554" spans="1:70" customFormat="1">
      <c r="A1554" s="7"/>
      <c r="B1554" s="230"/>
      <c r="C1554" s="7"/>
      <c r="D1554" s="7"/>
      <c r="E1554" s="7"/>
      <c r="F1554" s="7"/>
      <c r="G1554" s="7"/>
      <c r="H1554" s="7"/>
      <c r="I1554" s="7"/>
      <c r="J1554" s="7"/>
      <c r="K1554" s="7"/>
      <c r="L1554" s="8"/>
      <c r="M1554" s="7"/>
      <c r="N1554" s="60"/>
      <c r="Z1554" s="7"/>
      <c r="AB1554" s="7"/>
      <c r="AC1554" s="7"/>
      <c r="AD1554" s="7"/>
      <c r="AF1554" s="7"/>
      <c r="AH1554" s="7"/>
      <c r="AJ1554" s="7"/>
      <c r="AK1554" s="7"/>
      <c r="AL1554" s="7"/>
      <c r="AN1554" s="7"/>
      <c r="AO1554" s="7"/>
      <c r="AP1554" s="7"/>
      <c r="AR1554" s="7"/>
      <c r="AT1554" s="7"/>
      <c r="AV1554" s="7"/>
      <c r="AX1554" s="7"/>
      <c r="AZ1554" s="7"/>
      <c r="BB1554" s="7"/>
      <c r="BD1554" s="7"/>
      <c r="BF1554" s="7"/>
      <c r="BH1554" s="7"/>
      <c r="BI1554" s="7"/>
      <c r="BJ1554" s="7"/>
      <c r="BL1554" s="7"/>
      <c r="BN1554" s="7"/>
      <c r="BO1554" s="7"/>
      <c r="BP1554" s="7"/>
      <c r="BQ1554" s="7"/>
      <c r="BR1554" s="7"/>
    </row>
    <row r="1555" spans="1:70" customFormat="1">
      <c r="A1555" s="7"/>
      <c r="B1555" s="230"/>
      <c r="C1555" s="7"/>
      <c r="D1555" s="7"/>
      <c r="E1555" s="7"/>
      <c r="F1555" s="7"/>
      <c r="G1555" s="7"/>
      <c r="H1555" s="7"/>
      <c r="I1555" s="7"/>
      <c r="J1555" s="7"/>
      <c r="K1555" s="7"/>
      <c r="L1555" s="8"/>
      <c r="M1555" s="7"/>
      <c r="N1555" s="60"/>
      <c r="Z1555" s="7"/>
      <c r="AB1555" s="7"/>
      <c r="AC1555" s="7"/>
      <c r="AD1555" s="7"/>
      <c r="AF1555" s="7"/>
      <c r="AH1555" s="7"/>
      <c r="AJ1555" s="7"/>
      <c r="AK1555" s="7"/>
      <c r="AL1555" s="7"/>
      <c r="AN1555" s="7"/>
      <c r="AO1555" s="7"/>
      <c r="AP1555" s="7"/>
      <c r="AR1555" s="7"/>
      <c r="AT1555" s="7"/>
      <c r="AV1555" s="7"/>
      <c r="AX1555" s="7"/>
      <c r="AZ1555" s="7"/>
      <c r="BB1555" s="7"/>
      <c r="BD1555" s="7"/>
      <c r="BF1555" s="7"/>
      <c r="BH1555" s="7"/>
      <c r="BI1555" s="7"/>
      <c r="BJ1555" s="7"/>
      <c r="BL1555" s="7"/>
      <c r="BN1555" s="7"/>
      <c r="BO1555" s="7"/>
      <c r="BP1555" s="7"/>
      <c r="BQ1555" s="7"/>
      <c r="BR1555" s="7"/>
    </row>
    <row r="1556" spans="1:70" customFormat="1">
      <c r="A1556" s="7"/>
      <c r="B1556" s="230"/>
      <c r="C1556" s="7"/>
      <c r="D1556" s="7"/>
      <c r="E1556" s="7"/>
      <c r="F1556" s="7"/>
      <c r="G1556" s="7"/>
      <c r="H1556" s="7"/>
      <c r="I1556" s="7"/>
      <c r="J1556" s="7"/>
      <c r="K1556" s="7"/>
      <c r="L1556" s="8"/>
      <c r="M1556" s="7"/>
      <c r="N1556" s="60"/>
      <c r="Z1556" s="7"/>
      <c r="AB1556" s="7"/>
      <c r="AC1556" s="7"/>
      <c r="AD1556" s="7"/>
      <c r="AF1556" s="7"/>
      <c r="AH1556" s="7"/>
      <c r="AJ1556" s="7"/>
      <c r="AK1556" s="7"/>
      <c r="AL1556" s="7"/>
      <c r="AN1556" s="7"/>
      <c r="AO1556" s="7"/>
      <c r="AP1556" s="7"/>
      <c r="AR1556" s="7"/>
      <c r="AT1556" s="7"/>
      <c r="AV1556" s="7"/>
      <c r="AX1556" s="7"/>
      <c r="AZ1556" s="7"/>
      <c r="BB1556" s="7"/>
      <c r="BD1556" s="7"/>
      <c r="BF1556" s="7"/>
      <c r="BH1556" s="7"/>
      <c r="BI1556" s="7"/>
      <c r="BJ1556" s="7"/>
      <c r="BL1556" s="7"/>
      <c r="BN1556" s="7"/>
      <c r="BO1556" s="7"/>
      <c r="BP1556" s="7"/>
      <c r="BQ1556" s="7"/>
      <c r="BR1556" s="7"/>
    </row>
    <row r="1557" spans="1:70" customFormat="1">
      <c r="A1557" s="7"/>
      <c r="B1557" s="230"/>
      <c r="C1557" s="7"/>
      <c r="D1557" s="7"/>
      <c r="E1557" s="7"/>
      <c r="F1557" s="7"/>
      <c r="G1557" s="7"/>
      <c r="H1557" s="7"/>
      <c r="I1557" s="7"/>
      <c r="J1557" s="7"/>
      <c r="K1557" s="7"/>
      <c r="L1557" s="8"/>
      <c r="M1557" s="7"/>
      <c r="N1557" s="60"/>
      <c r="Z1557" s="7"/>
      <c r="AB1557" s="7"/>
      <c r="AC1557" s="7"/>
      <c r="AD1557" s="7"/>
      <c r="AF1557" s="7"/>
      <c r="AH1557" s="7"/>
      <c r="AJ1557" s="7"/>
      <c r="AK1557" s="7"/>
      <c r="AL1557" s="7"/>
      <c r="AN1557" s="7"/>
      <c r="AO1557" s="7"/>
      <c r="AP1557" s="7"/>
      <c r="AR1557" s="7"/>
      <c r="AT1557" s="7"/>
      <c r="AV1557" s="7"/>
      <c r="AX1557" s="7"/>
      <c r="AZ1557" s="7"/>
      <c r="BB1557" s="7"/>
      <c r="BD1557" s="7"/>
      <c r="BF1557" s="7"/>
      <c r="BH1557" s="7"/>
      <c r="BI1557" s="7"/>
      <c r="BJ1557" s="7"/>
      <c r="BL1557" s="7"/>
      <c r="BN1557" s="7"/>
      <c r="BO1557" s="7"/>
      <c r="BP1557" s="7"/>
      <c r="BQ1557" s="7"/>
      <c r="BR1557" s="7"/>
    </row>
    <row r="1558" spans="1:70" customFormat="1">
      <c r="A1558" s="7"/>
      <c r="B1558" s="230"/>
      <c r="C1558" s="7"/>
      <c r="D1558" s="7"/>
      <c r="E1558" s="7"/>
      <c r="F1558" s="7"/>
      <c r="G1558" s="7"/>
      <c r="H1558" s="7"/>
      <c r="I1558" s="7"/>
      <c r="J1558" s="7"/>
      <c r="K1558" s="7"/>
      <c r="L1558" s="8"/>
      <c r="M1558" s="7"/>
      <c r="N1558" s="60"/>
      <c r="Z1558" s="7"/>
      <c r="AB1558" s="7"/>
      <c r="AC1558" s="7"/>
      <c r="AD1558" s="7"/>
      <c r="AF1558" s="7"/>
      <c r="AH1558" s="7"/>
      <c r="AJ1558" s="7"/>
      <c r="AK1558" s="7"/>
      <c r="AL1558" s="7"/>
      <c r="AN1558" s="7"/>
      <c r="AO1558" s="7"/>
      <c r="AP1558" s="7"/>
      <c r="AR1558" s="7"/>
      <c r="AT1558" s="7"/>
      <c r="AV1558" s="7"/>
      <c r="AX1558" s="7"/>
      <c r="AZ1558" s="7"/>
      <c r="BB1558" s="7"/>
      <c r="BD1558" s="7"/>
      <c r="BF1558" s="7"/>
      <c r="BH1558" s="7"/>
      <c r="BI1558" s="7"/>
      <c r="BJ1558" s="7"/>
      <c r="BL1558" s="7"/>
      <c r="BN1558" s="7"/>
      <c r="BO1558" s="7"/>
      <c r="BP1558" s="7"/>
      <c r="BQ1558" s="7"/>
      <c r="BR1558" s="7"/>
    </row>
    <row r="1559" spans="1:70" customFormat="1">
      <c r="A1559" s="7"/>
      <c r="B1559" s="230"/>
      <c r="C1559" s="7"/>
      <c r="D1559" s="7"/>
      <c r="E1559" s="7"/>
      <c r="F1559" s="7"/>
      <c r="G1559" s="7"/>
      <c r="H1559" s="7"/>
      <c r="I1559" s="7"/>
      <c r="J1559" s="7"/>
      <c r="K1559" s="7"/>
      <c r="L1559" s="8"/>
      <c r="M1559" s="7"/>
      <c r="N1559" s="60"/>
      <c r="Z1559" s="7"/>
      <c r="AB1559" s="7"/>
      <c r="AC1559" s="7"/>
      <c r="AD1559" s="7"/>
      <c r="AF1559" s="7"/>
      <c r="AH1559" s="7"/>
      <c r="AJ1559" s="7"/>
      <c r="AK1559" s="7"/>
      <c r="AL1559" s="7"/>
      <c r="AN1559" s="7"/>
      <c r="AO1559" s="7"/>
      <c r="AP1559" s="7"/>
      <c r="AR1559" s="7"/>
      <c r="AT1559" s="7"/>
      <c r="AV1559" s="7"/>
      <c r="AX1559" s="7"/>
      <c r="AZ1559" s="7"/>
      <c r="BB1559" s="7"/>
      <c r="BD1559" s="7"/>
      <c r="BF1559" s="7"/>
      <c r="BH1559" s="7"/>
      <c r="BI1559" s="7"/>
      <c r="BJ1559" s="7"/>
      <c r="BL1559" s="7"/>
      <c r="BN1559" s="7"/>
      <c r="BO1559" s="7"/>
      <c r="BP1559" s="7"/>
      <c r="BQ1559" s="7"/>
      <c r="BR1559" s="7"/>
    </row>
    <row r="1560" spans="1:70" customFormat="1">
      <c r="A1560" s="7"/>
      <c r="B1560" s="230"/>
      <c r="C1560" s="7"/>
      <c r="D1560" s="7"/>
      <c r="E1560" s="7"/>
      <c r="F1560" s="7"/>
      <c r="G1560" s="7"/>
      <c r="H1560" s="7"/>
      <c r="I1560" s="7"/>
      <c r="J1560" s="7"/>
      <c r="K1560" s="7"/>
      <c r="L1560" s="8"/>
      <c r="M1560" s="7"/>
      <c r="N1560" s="60"/>
      <c r="Z1560" s="7"/>
      <c r="AB1560" s="7"/>
      <c r="AC1560" s="7"/>
      <c r="AD1560" s="7"/>
      <c r="AF1560" s="7"/>
      <c r="AH1560" s="7"/>
      <c r="AJ1560" s="7"/>
      <c r="AK1560" s="7"/>
      <c r="AL1560" s="7"/>
      <c r="AN1560" s="7"/>
      <c r="AO1560" s="7"/>
      <c r="AP1560" s="7"/>
      <c r="AR1560" s="7"/>
      <c r="AT1560" s="7"/>
      <c r="AV1560" s="7"/>
      <c r="AX1560" s="7"/>
      <c r="AZ1560" s="7"/>
      <c r="BB1560" s="7"/>
      <c r="BD1560" s="7"/>
      <c r="BF1560" s="7"/>
      <c r="BH1560" s="7"/>
      <c r="BI1560" s="7"/>
      <c r="BJ1560" s="7"/>
      <c r="BL1560" s="7"/>
      <c r="BN1560" s="7"/>
      <c r="BO1560" s="7"/>
      <c r="BP1560" s="7"/>
      <c r="BQ1560" s="7"/>
      <c r="BR1560" s="7"/>
    </row>
    <row r="1561" spans="1:70" customFormat="1">
      <c r="A1561" s="7"/>
      <c r="B1561" s="230"/>
      <c r="C1561" s="7"/>
      <c r="D1561" s="7"/>
      <c r="E1561" s="7"/>
      <c r="F1561" s="7"/>
      <c r="G1561" s="7"/>
      <c r="H1561" s="7"/>
      <c r="I1561" s="7"/>
      <c r="J1561" s="7"/>
      <c r="K1561" s="7"/>
      <c r="L1561" s="8"/>
      <c r="M1561" s="7"/>
      <c r="N1561" s="60"/>
      <c r="Z1561" s="7"/>
      <c r="AB1561" s="7"/>
      <c r="AC1561" s="7"/>
      <c r="AD1561" s="7"/>
      <c r="AF1561" s="7"/>
      <c r="AH1561" s="7"/>
      <c r="AJ1561" s="7"/>
      <c r="AK1561" s="7"/>
      <c r="AL1561" s="7"/>
      <c r="AN1561" s="7"/>
      <c r="AO1561" s="7"/>
      <c r="AP1561" s="7"/>
      <c r="AR1561" s="7"/>
      <c r="AT1561" s="7"/>
      <c r="AV1561" s="7"/>
      <c r="AX1561" s="7"/>
      <c r="AZ1561" s="7"/>
      <c r="BB1561" s="7"/>
      <c r="BD1561" s="7"/>
      <c r="BF1561" s="7"/>
      <c r="BH1561" s="7"/>
      <c r="BI1561" s="7"/>
      <c r="BJ1561" s="7"/>
      <c r="BL1561" s="7"/>
      <c r="BN1561" s="7"/>
      <c r="BO1561" s="7"/>
      <c r="BP1561" s="7"/>
      <c r="BQ1561" s="7"/>
      <c r="BR1561" s="7"/>
    </row>
    <row r="1562" spans="1:70" customFormat="1">
      <c r="A1562" s="7"/>
      <c r="B1562" s="230"/>
      <c r="C1562" s="7"/>
      <c r="D1562" s="7"/>
      <c r="E1562" s="7"/>
      <c r="F1562" s="7"/>
      <c r="G1562" s="7"/>
      <c r="H1562" s="7"/>
      <c r="I1562" s="7"/>
      <c r="J1562" s="7"/>
      <c r="K1562" s="7"/>
      <c r="L1562" s="8"/>
      <c r="M1562" s="7"/>
      <c r="N1562" s="60"/>
      <c r="Z1562" s="7"/>
      <c r="AB1562" s="7"/>
      <c r="AC1562" s="7"/>
      <c r="AD1562" s="7"/>
      <c r="AF1562" s="7"/>
      <c r="AH1562" s="7"/>
      <c r="AJ1562" s="7"/>
      <c r="AK1562" s="7"/>
      <c r="AL1562" s="7"/>
      <c r="AN1562" s="7"/>
      <c r="AO1562" s="7"/>
      <c r="AP1562" s="7"/>
      <c r="AR1562" s="7"/>
      <c r="AT1562" s="7"/>
      <c r="AV1562" s="7"/>
      <c r="AX1562" s="7"/>
      <c r="AZ1562" s="7"/>
      <c r="BB1562" s="7"/>
      <c r="BD1562" s="7"/>
      <c r="BF1562" s="7"/>
      <c r="BH1562" s="7"/>
      <c r="BI1562" s="7"/>
      <c r="BJ1562" s="7"/>
      <c r="BL1562" s="7"/>
      <c r="BN1562" s="7"/>
      <c r="BO1562" s="7"/>
      <c r="BP1562" s="7"/>
      <c r="BQ1562" s="7"/>
      <c r="BR1562" s="7"/>
    </row>
    <row r="1563" spans="1:70" customFormat="1">
      <c r="A1563" s="7"/>
      <c r="B1563" s="230"/>
      <c r="C1563" s="7"/>
      <c r="D1563" s="7"/>
      <c r="E1563" s="7"/>
      <c r="F1563" s="7"/>
      <c r="G1563" s="7"/>
      <c r="H1563" s="7"/>
      <c r="I1563" s="7"/>
      <c r="J1563" s="7"/>
      <c r="K1563" s="7"/>
      <c r="L1563" s="8"/>
      <c r="M1563" s="7"/>
      <c r="N1563" s="60"/>
      <c r="Z1563" s="7"/>
      <c r="AB1563" s="7"/>
      <c r="AC1563" s="7"/>
      <c r="AD1563" s="7"/>
      <c r="AF1563" s="7"/>
      <c r="AH1563" s="7"/>
      <c r="AJ1563" s="7"/>
      <c r="AK1563" s="7"/>
      <c r="AL1563" s="7"/>
      <c r="AN1563" s="7"/>
      <c r="AO1563" s="7"/>
      <c r="AP1563" s="7"/>
      <c r="AR1563" s="7"/>
      <c r="AT1563" s="7"/>
      <c r="AV1563" s="7"/>
      <c r="AX1563" s="7"/>
      <c r="AZ1563" s="7"/>
      <c r="BB1563" s="7"/>
      <c r="BD1563" s="7"/>
      <c r="BF1563" s="7"/>
      <c r="BH1563" s="7"/>
      <c r="BI1563" s="7"/>
      <c r="BJ1563" s="7"/>
      <c r="BL1563" s="7"/>
      <c r="BN1563" s="7"/>
      <c r="BO1563" s="7"/>
      <c r="BP1563" s="7"/>
      <c r="BQ1563" s="7"/>
      <c r="BR1563" s="7"/>
    </row>
    <row r="1564" spans="1:70" customFormat="1">
      <c r="A1564" s="7"/>
      <c r="B1564" s="230"/>
      <c r="C1564" s="7"/>
      <c r="D1564" s="7"/>
      <c r="E1564" s="7"/>
      <c r="F1564" s="7"/>
      <c r="G1564" s="7"/>
      <c r="H1564" s="7"/>
      <c r="I1564" s="7"/>
      <c r="J1564" s="7"/>
      <c r="K1564" s="7"/>
      <c r="L1564" s="8"/>
      <c r="M1564" s="7"/>
      <c r="N1564" s="60"/>
      <c r="Z1564" s="7"/>
      <c r="AB1564" s="7"/>
      <c r="AC1564" s="7"/>
      <c r="AD1564" s="7"/>
      <c r="AF1564" s="7"/>
      <c r="AH1564" s="7"/>
      <c r="AJ1564" s="7"/>
      <c r="AK1564" s="7"/>
      <c r="AL1564" s="7"/>
      <c r="AN1564" s="7"/>
      <c r="AO1564" s="7"/>
      <c r="AP1564" s="7"/>
      <c r="AR1564" s="7"/>
      <c r="AT1564" s="7"/>
      <c r="AV1564" s="7"/>
      <c r="AX1564" s="7"/>
      <c r="AZ1564" s="7"/>
      <c r="BB1564" s="7"/>
      <c r="BD1564" s="7"/>
      <c r="BF1564" s="7"/>
      <c r="BH1564" s="7"/>
      <c r="BI1564" s="7"/>
      <c r="BJ1564" s="7"/>
      <c r="BL1564" s="7"/>
      <c r="BN1564" s="7"/>
      <c r="BO1564" s="7"/>
      <c r="BP1564" s="7"/>
      <c r="BQ1564" s="7"/>
      <c r="BR1564" s="7"/>
    </row>
    <row r="1565" spans="1:70" customFormat="1">
      <c r="A1565" s="7"/>
      <c r="B1565" s="230"/>
      <c r="C1565" s="7"/>
      <c r="D1565" s="7"/>
      <c r="E1565" s="7"/>
      <c r="F1565" s="7"/>
      <c r="G1565" s="7"/>
      <c r="H1565" s="7"/>
      <c r="I1565" s="7"/>
      <c r="J1565" s="7"/>
      <c r="K1565" s="7"/>
      <c r="L1565" s="8"/>
      <c r="M1565" s="7"/>
      <c r="N1565" s="60"/>
      <c r="Z1565" s="7"/>
      <c r="AB1565" s="7"/>
      <c r="AC1565" s="7"/>
      <c r="AD1565" s="7"/>
      <c r="AF1565" s="7"/>
      <c r="AH1565" s="7"/>
      <c r="AJ1565" s="7"/>
      <c r="AK1565" s="7"/>
      <c r="AL1565" s="7"/>
      <c r="AN1565" s="7"/>
      <c r="AO1565" s="7"/>
      <c r="AP1565" s="7"/>
      <c r="AR1565" s="7"/>
      <c r="AT1565" s="7"/>
      <c r="AV1565" s="7"/>
      <c r="AX1565" s="7"/>
      <c r="AZ1565" s="7"/>
      <c r="BB1565" s="7"/>
      <c r="BD1565" s="7"/>
      <c r="BF1565" s="7"/>
      <c r="BH1565" s="7"/>
      <c r="BI1565" s="7"/>
      <c r="BJ1565" s="7"/>
      <c r="BL1565" s="7"/>
      <c r="BN1565" s="7"/>
      <c r="BO1565" s="7"/>
      <c r="BP1565" s="7"/>
      <c r="BQ1565" s="7"/>
      <c r="BR1565" s="7"/>
    </row>
    <row r="1566" spans="1:70" customFormat="1">
      <c r="A1566" s="7"/>
      <c r="B1566" s="230"/>
      <c r="C1566" s="7"/>
      <c r="D1566" s="7"/>
      <c r="E1566" s="7"/>
      <c r="F1566" s="7"/>
      <c r="G1566" s="7"/>
      <c r="H1566" s="7"/>
      <c r="I1566" s="7"/>
      <c r="J1566" s="7"/>
      <c r="K1566" s="7"/>
      <c r="L1566" s="8"/>
      <c r="M1566" s="7"/>
      <c r="N1566" s="60"/>
      <c r="Z1566" s="7"/>
      <c r="AB1566" s="7"/>
      <c r="AC1566" s="7"/>
      <c r="AD1566" s="7"/>
      <c r="AF1566" s="7"/>
      <c r="AH1566" s="7"/>
      <c r="AJ1566" s="7"/>
      <c r="AK1566" s="7"/>
      <c r="AL1566" s="7"/>
      <c r="AN1566" s="7"/>
      <c r="AO1566" s="7"/>
      <c r="AP1566" s="7"/>
      <c r="AR1566" s="7"/>
      <c r="AT1566" s="7"/>
      <c r="AV1566" s="7"/>
      <c r="AX1566" s="7"/>
      <c r="AZ1566" s="7"/>
      <c r="BB1566" s="7"/>
      <c r="BD1566" s="7"/>
      <c r="BF1566" s="7"/>
      <c r="BH1566" s="7"/>
      <c r="BI1566" s="7"/>
      <c r="BJ1566" s="7"/>
      <c r="BL1566" s="7"/>
      <c r="BN1566" s="7"/>
      <c r="BO1566" s="7"/>
      <c r="BP1566" s="7"/>
      <c r="BQ1566" s="7"/>
      <c r="BR1566" s="7"/>
    </row>
    <row r="1567" spans="1:70" customFormat="1">
      <c r="A1567" s="7"/>
      <c r="B1567" s="230"/>
      <c r="C1567" s="7"/>
      <c r="D1567" s="7"/>
      <c r="E1567" s="7"/>
      <c r="F1567" s="7"/>
      <c r="G1567" s="7"/>
      <c r="H1567" s="7"/>
      <c r="I1567" s="7"/>
      <c r="J1567" s="7"/>
      <c r="K1567" s="7"/>
      <c r="L1567" s="8"/>
      <c r="M1567" s="7"/>
      <c r="N1567" s="60"/>
      <c r="Z1567" s="7"/>
      <c r="AB1567" s="7"/>
      <c r="AC1567" s="7"/>
      <c r="AD1567" s="7"/>
      <c r="AF1567" s="7"/>
      <c r="AH1567" s="7"/>
      <c r="AJ1567" s="7"/>
      <c r="AK1567" s="7"/>
      <c r="AL1567" s="7"/>
      <c r="AN1567" s="7"/>
      <c r="AO1567" s="7"/>
      <c r="AP1567" s="7"/>
      <c r="AR1567" s="7"/>
      <c r="AT1567" s="7"/>
      <c r="AV1567" s="7"/>
      <c r="AX1567" s="7"/>
      <c r="AZ1567" s="7"/>
      <c r="BB1567" s="7"/>
      <c r="BD1567" s="7"/>
      <c r="BF1567" s="7"/>
      <c r="BH1567" s="7"/>
      <c r="BI1567" s="7"/>
      <c r="BJ1567" s="7"/>
      <c r="BL1567" s="7"/>
      <c r="BN1567" s="7"/>
      <c r="BO1567" s="7"/>
      <c r="BP1567" s="7"/>
      <c r="BQ1567" s="7"/>
      <c r="BR1567" s="7"/>
    </row>
    <row r="1568" spans="1:70" customFormat="1">
      <c r="A1568" s="7"/>
      <c r="B1568" s="230"/>
      <c r="C1568" s="7"/>
      <c r="D1568" s="7"/>
      <c r="E1568" s="7"/>
      <c r="F1568" s="7"/>
      <c r="G1568" s="7"/>
      <c r="H1568" s="7"/>
      <c r="I1568" s="7"/>
      <c r="J1568" s="7"/>
      <c r="K1568" s="7"/>
      <c r="L1568" s="8"/>
      <c r="M1568" s="7"/>
      <c r="N1568" s="60"/>
      <c r="Z1568" s="7"/>
      <c r="AB1568" s="7"/>
      <c r="AC1568" s="7"/>
      <c r="AD1568" s="7"/>
      <c r="AF1568" s="7"/>
      <c r="AH1568" s="7"/>
      <c r="AJ1568" s="7"/>
      <c r="AK1568" s="7"/>
      <c r="AL1568" s="7"/>
      <c r="AN1568" s="7"/>
      <c r="AO1568" s="7"/>
      <c r="AP1568" s="7"/>
      <c r="AR1568" s="7"/>
      <c r="AT1568" s="7"/>
      <c r="AV1568" s="7"/>
      <c r="AX1568" s="7"/>
      <c r="AZ1568" s="7"/>
      <c r="BB1568" s="7"/>
      <c r="BD1568" s="7"/>
      <c r="BF1568" s="7"/>
      <c r="BH1568" s="7"/>
      <c r="BI1568" s="7"/>
      <c r="BJ1568" s="7"/>
      <c r="BL1568" s="7"/>
      <c r="BN1568" s="7"/>
      <c r="BO1568" s="7"/>
      <c r="BP1568" s="7"/>
      <c r="BQ1568" s="7"/>
      <c r="BR1568" s="7"/>
    </row>
    <row r="1569" spans="1:70" customFormat="1">
      <c r="A1569" s="7"/>
      <c r="B1569" s="230"/>
      <c r="C1569" s="7"/>
      <c r="D1569" s="7"/>
      <c r="E1569" s="7"/>
      <c r="F1569" s="7"/>
      <c r="G1569" s="7"/>
      <c r="H1569" s="7"/>
      <c r="I1569" s="7"/>
      <c r="J1569" s="7"/>
      <c r="K1569" s="7"/>
      <c r="L1569" s="8"/>
      <c r="M1569" s="7"/>
      <c r="N1569" s="60"/>
      <c r="Z1569" s="7"/>
      <c r="AB1569" s="7"/>
      <c r="AC1569" s="7"/>
      <c r="AD1569" s="7"/>
      <c r="AF1569" s="7"/>
      <c r="AH1569" s="7"/>
      <c r="AJ1569" s="7"/>
      <c r="AK1569" s="7"/>
      <c r="AL1569" s="7"/>
      <c r="AN1569" s="7"/>
      <c r="AO1569" s="7"/>
      <c r="AP1569" s="7"/>
      <c r="AR1569" s="7"/>
      <c r="AT1569" s="7"/>
      <c r="AV1569" s="7"/>
      <c r="AX1569" s="7"/>
      <c r="AZ1569" s="7"/>
      <c r="BB1569" s="7"/>
      <c r="BD1569" s="7"/>
      <c r="BF1569" s="7"/>
      <c r="BH1569" s="7"/>
      <c r="BI1569" s="7"/>
      <c r="BJ1569" s="7"/>
      <c r="BL1569" s="7"/>
      <c r="BN1569" s="7"/>
      <c r="BO1569" s="7"/>
      <c r="BP1569" s="7"/>
      <c r="BQ1569" s="7"/>
      <c r="BR1569" s="7"/>
    </row>
    <row r="1570" spans="1:70" customFormat="1">
      <c r="A1570" s="7"/>
      <c r="B1570" s="230"/>
      <c r="C1570" s="7"/>
      <c r="D1570" s="7"/>
      <c r="E1570" s="7"/>
      <c r="F1570" s="7"/>
      <c r="G1570" s="7"/>
      <c r="H1570" s="7"/>
      <c r="I1570" s="7"/>
      <c r="J1570" s="7"/>
      <c r="K1570" s="7"/>
      <c r="L1570" s="8"/>
      <c r="M1570" s="7"/>
      <c r="N1570" s="60"/>
      <c r="Z1570" s="7"/>
      <c r="AB1570" s="7"/>
      <c r="AC1570" s="7"/>
      <c r="AD1570" s="7"/>
      <c r="AF1570" s="7"/>
      <c r="AH1570" s="7"/>
      <c r="AJ1570" s="7"/>
      <c r="AK1570" s="7"/>
      <c r="AL1570" s="7"/>
      <c r="AN1570" s="7"/>
      <c r="AO1570" s="7"/>
      <c r="AP1570" s="7"/>
      <c r="AR1570" s="7"/>
      <c r="AT1570" s="7"/>
      <c r="AV1570" s="7"/>
      <c r="AX1570" s="7"/>
      <c r="AZ1570" s="7"/>
      <c r="BB1570" s="7"/>
      <c r="BD1570" s="7"/>
      <c r="BF1570" s="7"/>
      <c r="BH1570" s="7"/>
      <c r="BI1570" s="7"/>
      <c r="BJ1570" s="7"/>
      <c r="BL1570" s="7"/>
      <c r="BN1570" s="7"/>
      <c r="BO1570" s="7"/>
      <c r="BP1570" s="7"/>
      <c r="BQ1570" s="7"/>
      <c r="BR1570" s="7"/>
    </row>
    <row r="1571" spans="1:70" customFormat="1">
      <c r="A1571" s="7"/>
      <c r="B1571" s="230"/>
      <c r="C1571" s="7"/>
      <c r="D1571" s="7"/>
      <c r="E1571" s="7"/>
      <c r="F1571" s="7"/>
      <c r="G1571" s="7"/>
      <c r="H1571" s="7"/>
      <c r="I1571" s="7"/>
      <c r="J1571" s="7"/>
      <c r="K1571" s="7"/>
      <c r="L1571" s="8"/>
      <c r="M1571" s="7"/>
      <c r="N1571" s="60"/>
      <c r="Z1571" s="7"/>
      <c r="AB1571" s="7"/>
      <c r="AC1571" s="7"/>
      <c r="AD1571" s="7"/>
      <c r="AF1571" s="7"/>
      <c r="AH1571" s="7"/>
      <c r="AJ1571" s="7"/>
      <c r="AK1571" s="7"/>
      <c r="AL1571" s="7"/>
      <c r="AN1571" s="7"/>
      <c r="AO1571" s="7"/>
      <c r="AP1571" s="7"/>
      <c r="AR1571" s="7"/>
      <c r="AT1571" s="7"/>
      <c r="AV1571" s="7"/>
      <c r="AX1571" s="7"/>
      <c r="AZ1571" s="7"/>
      <c r="BB1571" s="7"/>
      <c r="BD1571" s="7"/>
      <c r="BF1571" s="7"/>
      <c r="BH1571" s="7"/>
      <c r="BI1571" s="7"/>
      <c r="BJ1571" s="7"/>
      <c r="BL1571" s="7"/>
      <c r="BN1571" s="7"/>
      <c r="BO1571" s="7"/>
      <c r="BP1571" s="7"/>
      <c r="BQ1571" s="7"/>
      <c r="BR1571" s="7"/>
    </row>
    <row r="1572" spans="1:70" customFormat="1">
      <c r="A1572" s="7"/>
      <c r="B1572" s="230"/>
      <c r="C1572" s="7"/>
      <c r="D1572" s="7"/>
      <c r="E1572" s="7"/>
      <c r="F1572" s="7"/>
      <c r="G1572" s="7"/>
      <c r="H1572" s="7"/>
      <c r="I1572" s="7"/>
      <c r="J1572" s="7"/>
      <c r="K1572" s="7"/>
      <c r="L1572" s="8"/>
      <c r="M1572" s="7"/>
      <c r="N1572" s="60"/>
      <c r="Z1572" s="7"/>
      <c r="AB1572" s="7"/>
      <c r="AC1572" s="7"/>
      <c r="AD1572" s="7"/>
      <c r="AF1572" s="7"/>
      <c r="AH1572" s="7"/>
      <c r="AJ1572" s="7"/>
      <c r="AK1572" s="7"/>
      <c r="AL1572" s="7"/>
      <c r="AN1572" s="7"/>
      <c r="AO1572" s="7"/>
      <c r="AP1572" s="7"/>
      <c r="AR1572" s="7"/>
      <c r="AT1572" s="7"/>
      <c r="AV1572" s="7"/>
      <c r="AX1572" s="7"/>
      <c r="AZ1572" s="7"/>
      <c r="BB1572" s="7"/>
      <c r="BD1572" s="7"/>
      <c r="BF1572" s="7"/>
      <c r="BH1572" s="7"/>
      <c r="BI1572" s="7"/>
      <c r="BJ1572" s="7"/>
      <c r="BL1572" s="7"/>
      <c r="BN1572" s="7"/>
      <c r="BO1572" s="7"/>
      <c r="BP1572" s="7"/>
      <c r="BQ1572" s="7"/>
      <c r="BR1572" s="7"/>
    </row>
    <row r="1573" spans="1:70" customFormat="1">
      <c r="A1573" s="7"/>
      <c r="B1573" s="230"/>
      <c r="C1573" s="7"/>
      <c r="D1573" s="7"/>
      <c r="E1573" s="7"/>
      <c r="F1573" s="7"/>
      <c r="G1573" s="7"/>
      <c r="H1573" s="7"/>
      <c r="I1573" s="7"/>
      <c r="J1573" s="7"/>
      <c r="K1573" s="7"/>
      <c r="L1573" s="8"/>
      <c r="M1573" s="7"/>
      <c r="N1573" s="60"/>
      <c r="Z1573" s="7"/>
      <c r="AB1573" s="7"/>
      <c r="AC1573" s="7"/>
      <c r="AD1573" s="7"/>
      <c r="AF1573" s="7"/>
      <c r="AH1573" s="7"/>
      <c r="AJ1573" s="7"/>
      <c r="AK1573" s="7"/>
      <c r="AL1573" s="7"/>
      <c r="AN1573" s="7"/>
      <c r="AO1573" s="7"/>
      <c r="AP1573" s="7"/>
      <c r="AR1573" s="7"/>
      <c r="AT1573" s="7"/>
      <c r="AV1573" s="7"/>
      <c r="AX1573" s="7"/>
      <c r="AZ1573" s="7"/>
      <c r="BB1573" s="7"/>
      <c r="BD1573" s="7"/>
      <c r="BF1573" s="7"/>
      <c r="BH1573" s="7"/>
      <c r="BI1573" s="7"/>
      <c r="BJ1573" s="7"/>
      <c r="BL1573" s="7"/>
      <c r="BN1573" s="7"/>
      <c r="BO1573" s="7"/>
      <c r="BP1573" s="7"/>
      <c r="BQ1573" s="7"/>
      <c r="BR1573" s="7"/>
    </row>
    <row r="1574" spans="1:70" customFormat="1">
      <c r="A1574" s="7"/>
      <c r="B1574" s="230"/>
      <c r="C1574" s="7"/>
      <c r="D1574" s="7"/>
      <c r="E1574" s="7"/>
      <c r="F1574" s="7"/>
      <c r="G1574" s="7"/>
      <c r="H1574" s="7"/>
      <c r="I1574" s="7"/>
      <c r="J1574" s="7"/>
      <c r="K1574" s="7"/>
      <c r="L1574" s="8"/>
      <c r="M1574" s="7"/>
      <c r="N1574" s="60"/>
      <c r="Z1574" s="7"/>
      <c r="AB1574" s="7"/>
      <c r="AC1574" s="7"/>
      <c r="AD1574" s="7"/>
      <c r="AF1574" s="7"/>
      <c r="AH1574" s="7"/>
      <c r="AJ1574" s="7"/>
      <c r="AK1574" s="7"/>
      <c r="AL1574" s="7"/>
      <c r="AN1574" s="7"/>
      <c r="AO1574" s="7"/>
      <c r="AP1574" s="7"/>
      <c r="AR1574" s="7"/>
      <c r="AT1574" s="7"/>
      <c r="AV1574" s="7"/>
      <c r="AX1574" s="7"/>
      <c r="AZ1574" s="7"/>
      <c r="BB1574" s="7"/>
      <c r="BD1574" s="7"/>
      <c r="BF1574" s="7"/>
      <c r="BH1574" s="7"/>
      <c r="BI1574" s="7"/>
      <c r="BJ1574" s="7"/>
      <c r="BL1574" s="7"/>
      <c r="BN1574" s="7"/>
      <c r="BO1574" s="7"/>
      <c r="BP1574" s="7"/>
      <c r="BQ1574" s="7"/>
      <c r="BR1574" s="7"/>
    </row>
    <row r="1575" spans="1:70" customFormat="1">
      <c r="A1575" s="7"/>
      <c r="B1575" s="230"/>
      <c r="C1575" s="7"/>
      <c r="D1575" s="7"/>
      <c r="E1575" s="7"/>
      <c r="F1575" s="7"/>
      <c r="G1575" s="7"/>
      <c r="H1575" s="7"/>
      <c r="I1575" s="7"/>
      <c r="J1575" s="7"/>
      <c r="K1575" s="7"/>
      <c r="L1575" s="8"/>
      <c r="M1575" s="7"/>
      <c r="N1575" s="60"/>
      <c r="Z1575" s="7"/>
      <c r="AB1575" s="7"/>
      <c r="AC1575" s="7"/>
      <c r="AD1575" s="7"/>
      <c r="AF1575" s="7"/>
      <c r="AH1575" s="7"/>
      <c r="AJ1575" s="7"/>
      <c r="AK1575" s="7"/>
      <c r="AL1575" s="7"/>
      <c r="AN1575" s="7"/>
      <c r="AO1575" s="7"/>
      <c r="AP1575" s="7"/>
      <c r="AR1575" s="7"/>
      <c r="AT1575" s="7"/>
      <c r="AV1575" s="7"/>
      <c r="AX1575" s="7"/>
      <c r="AZ1575" s="7"/>
      <c r="BB1575" s="7"/>
      <c r="BD1575" s="7"/>
      <c r="BF1575" s="7"/>
      <c r="BH1575" s="7"/>
      <c r="BI1575" s="7"/>
      <c r="BJ1575" s="7"/>
      <c r="BL1575" s="7"/>
      <c r="BN1575" s="7"/>
      <c r="BO1575" s="7"/>
      <c r="BP1575" s="7"/>
      <c r="BQ1575" s="7"/>
      <c r="BR1575" s="7"/>
    </row>
    <row r="1576" spans="1:70" customFormat="1">
      <c r="A1576" s="7"/>
      <c r="B1576" s="230"/>
      <c r="C1576" s="7"/>
      <c r="D1576" s="7"/>
      <c r="E1576" s="7"/>
      <c r="F1576" s="7"/>
      <c r="G1576" s="7"/>
      <c r="H1576" s="7"/>
      <c r="I1576" s="7"/>
      <c r="J1576" s="7"/>
      <c r="K1576" s="7"/>
      <c r="L1576" s="8"/>
      <c r="M1576" s="7"/>
      <c r="N1576" s="60"/>
      <c r="Z1576" s="7"/>
      <c r="AB1576" s="7"/>
      <c r="AC1576" s="7"/>
      <c r="AD1576" s="7"/>
      <c r="AF1576" s="7"/>
      <c r="AH1576" s="7"/>
      <c r="AJ1576" s="7"/>
      <c r="AK1576" s="7"/>
      <c r="AL1576" s="7"/>
      <c r="AN1576" s="7"/>
      <c r="AO1576" s="7"/>
      <c r="AP1576" s="7"/>
      <c r="AR1576" s="7"/>
      <c r="AT1576" s="7"/>
      <c r="AV1576" s="7"/>
      <c r="AX1576" s="7"/>
      <c r="AZ1576" s="7"/>
      <c r="BB1576" s="7"/>
      <c r="BD1576" s="7"/>
      <c r="BF1576" s="7"/>
      <c r="BH1576" s="7"/>
      <c r="BI1576" s="7"/>
      <c r="BJ1576" s="7"/>
      <c r="BL1576" s="7"/>
      <c r="BN1576" s="7"/>
      <c r="BO1576" s="7"/>
      <c r="BP1576" s="7"/>
      <c r="BQ1576" s="7"/>
      <c r="BR1576" s="7"/>
    </row>
    <row r="1577" spans="1:70" customFormat="1">
      <c r="A1577" s="7"/>
      <c r="B1577" s="230"/>
      <c r="C1577" s="7"/>
      <c r="D1577" s="7"/>
      <c r="E1577" s="7"/>
      <c r="F1577" s="7"/>
      <c r="G1577" s="7"/>
      <c r="H1577" s="7"/>
      <c r="I1577" s="7"/>
      <c r="J1577" s="7"/>
      <c r="K1577" s="7"/>
      <c r="L1577" s="8"/>
      <c r="M1577" s="7"/>
      <c r="N1577" s="60"/>
      <c r="Z1577" s="7"/>
      <c r="AB1577" s="7"/>
      <c r="AC1577" s="7"/>
      <c r="AD1577" s="7"/>
      <c r="AF1577" s="7"/>
      <c r="AH1577" s="7"/>
      <c r="AJ1577" s="7"/>
      <c r="AK1577" s="7"/>
      <c r="AL1577" s="7"/>
      <c r="AN1577" s="7"/>
      <c r="AO1577" s="7"/>
      <c r="AP1577" s="7"/>
      <c r="AR1577" s="7"/>
      <c r="AT1577" s="7"/>
      <c r="AV1577" s="7"/>
      <c r="AX1577" s="7"/>
      <c r="AZ1577" s="7"/>
      <c r="BB1577" s="7"/>
      <c r="BD1577" s="7"/>
      <c r="BF1577" s="7"/>
      <c r="BH1577" s="7"/>
      <c r="BI1577" s="7"/>
      <c r="BJ1577" s="7"/>
      <c r="BL1577" s="7"/>
      <c r="BN1577" s="7"/>
      <c r="BO1577" s="7"/>
      <c r="BP1577" s="7"/>
      <c r="BQ1577" s="7"/>
      <c r="BR1577" s="7"/>
    </row>
    <row r="1578" spans="1:70" customFormat="1">
      <c r="A1578" s="7"/>
      <c r="B1578" s="230"/>
      <c r="C1578" s="7"/>
      <c r="D1578" s="7"/>
      <c r="E1578" s="7"/>
      <c r="F1578" s="7"/>
      <c r="G1578" s="7"/>
      <c r="H1578" s="7"/>
      <c r="I1578" s="7"/>
      <c r="J1578" s="7"/>
      <c r="K1578" s="7"/>
      <c r="L1578" s="8"/>
      <c r="M1578" s="7"/>
      <c r="N1578" s="60"/>
      <c r="Z1578" s="7"/>
      <c r="AB1578" s="7"/>
      <c r="AC1578" s="7"/>
      <c r="AD1578" s="7"/>
      <c r="AF1578" s="7"/>
      <c r="AH1578" s="7"/>
      <c r="AJ1578" s="7"/>
      <c r="AK1578" s="7"/>
      <c r="AL1578" s="7"/>
      <c r="AN1578" s="7"/>
      <c r="AO1578" s="7"/>
      <c r="AP1578" s="7"/>
      <c r="AR1578" s="7"/>
      <c r="AT1578" s="7"/>
      <c r="AV1578" s="7"/>
      <c r="AX1578" s="7"/>
      <c r="AZ1578" s="7"/>
      <c r="BB1578" s="7"/>
      <c r="BD1578" s="7"/>
      <c r="BF1578" s="7"/>
      <c r="BH1578" s="7"/>
      <c r="BI1578" s="7"/>
      <c r="BJ1578" s="7"/>
      <c r="BL1578" s="7"/>
      <c r="BN1578" s="7"/>
      <c r="BO1578" s="7"/>
      <c r="BP1578" s="7"/>
      <c r="BQ1578" s="7"/>
      <c r="BR1578" s="7"/>
    </row>
    <row r="1579" spans="1:70" customFormat="1">
      <c r="A1579" s="7"/>
      <c r="B1579" s="230"/>
      <c r="C1579" s="7"/>
      <c r="D1579" s="7"/>
      <c r="E1579" s="7"/>
      <c r="F1579" s="7"/>
      <c r="G1579" s="7"/>
      <c r="H1579" s="7"/>
      <c r="I1579" s="7"/>
      <c r="J1579" s="7"/>
      <c r="K1579" s="7"/>
      <c r="L1579" s="8"/>
      <c r="M1579" s="7"/>
      <c r="N1579" s="60"/>
      <c r="Z1579" s="7"/>
      <c r="AB1579" s="7"/>
      <c r="AC1579" s="7"/>
      <c r="AD1579" s="7"/>
      <c r="AF1579" s="7"/>
      <c r="AH1579" s="7"/>
      <c r="AJ1579" s="7"/>
      <c r="AK1579" s="7"/>
      <c r="AL1579" s="7"/>
      <c r="AN1579" s="7"/>
      <c r="AO1579" s="7"/>
      <c r="AP1579" s="7"/>
      <c r="AR1579" s="7"/>
      <c r="AT1579" s="7"/>
      <c r="AV1579" s="7"/>
      <c r="AX1579" s="7"/>
      <c r="AZ1579" s="7"/>
      <c r="BB1579" s="7"/>
      <c r="BD1579" s="7"/>
      <c r="BF1579" s="7"/>
      <c r="BH1579" s="7"/>
      <c r="BI1579" s="7"/>
      <c r="BJ1579" s="7"/>
      <c r="BL1579" s="7"/>
      <c r="BN1579" s="7"/>
      <c r="BO1579" s="7"/>
      <c r="BP1579" s="7"/>
      <c r="BQ1579" s="7"/>
      <c r="BR1579" s="7"/>
    </row>
    <row r="1580" spans="1:70" customFormat="1">
      <c r="A1580" s="7"/>
      <c r="B1580" s="230"/>
      <c r="C1580" s="7"/>
      <c r="D1580" s="7"/>
      <c r="E1580" s="7"/>
      <c r="F1580" s="7"/>
      <c r="G1580" s="7"/>
      <c r="H1580" s="7"/>
      <c r="I1580" s="7"/>
      <c r="J1580" s="7"/>
      <c r="K1580" s="7"/>
      <c r="L1580" s="8"/>
      <c r="M1580" s="7"/>
      <c r="N1580" s="60"/>
      <c r="Z1580" s="7"/>
      <c r="AB1580" s="7"/>
      <c r="AC1580" s="7"/>
      <c r="AD1580" s="7"/>
      <c r="AF1580" s="7"/>
      <c r="AH1580" s="7"/>
      <c r="AJ1580" s="7"/>
      <c r="AK1580" s="7"/>
      <c r="AL1580" s="7"/>
      <c r="AN1580" s="7"/>
      <c r="AO1580" s="7"/>
      <c r="AP1580" s="7"/>
      <c r="AR1580" s="7"/>
      <c r="AT1580" s="7"/>
      <c r="AV1580" s="7"/>
      <c r="AX1580" s="7"/>
      <c r="AZ1580" s="7"/>
      <c r="BB1580" s="7"/>
      <c r="BD1580" s="7"/>
      <c r="BF1580" s="7"/>
      <c r="BH1580" s="7"/>
      <c r="BI1580" s="7"/>
      <c r="BJ1580" s="7"/>
      <c r="BL1580" s="7"/>
      <c r="BN1580" s="7"/>
      <c r="BO1580" s="7"/>
      <c r="BP1580" s="7"/>
      <c r="BQ1580" s="7"/>
      <c r="BR1580" s="7"/>
    </row>
    <row r="1581" spans="1:70" customFormat="1">
      <c r="A1581" s="7"/>
      <c r="B1581" s="230"/>
      <c r="C1581" s="7"/>
      <c r="D1581" s="7"/>
      <c r="E1581" s="7"/>
      <c r="F1581" s="7"/>
      <c r="G1581" s="7"/>
      <c r="H1581" s="7"/>
      <c r="I1581" s="7"/>
      <c r="J1581" s="7"/>
      <c r="K1581" s="7"/>
      <c r="L1581" s="8"/>
      <c r="M1581" s="7"/>
      <c r="N1581" s="60"/>
      <c r="Z1581" s="7"/>
      <c r="AB1581" s="7"/>
      <c r="AC1581" s="7"/>
      <c r="AD1581" s="7"/>
      <c r="AF1581" s="7"/>
      <c r="AH1581" s="7"/>
      <c r="AJ1581" s="7"/>
      <c r="AK1581" s="7"/>
      <c r="AL1581" s="7"/>
      <c r="AN1581" s="7"/>
      <c r="AO1581" s="7"/>
      <c r="AP1581" s="7"/>
      <c r="AR1581" s="7"/>
      <c r="AT1581" s="7"/>
      <c r="AV1581" s="7"/>
      <c r="AX1581" s="7"/>
      <c r="AZ1581" s="7"/>
      <c r="BB1581" s="7"/>
      <c r="BD1581" s="7"/>
      <c r="BF1581" s="7"/>
      <c r="BH1581" s="7"/>
      <c r="BI1581" s="7"/>
      <c r="BJ1581" s="7"/>
      <c r="BL1581" s="7"/>
      <c r="BN1581" s="7"/>
      <c r="BO1581" s="7"/>
      <c r="BP1581" s="7"/>
      <c r="BQ1581" s="7"/>
      <c r="BR1581" s="7"/>
    </row>
    <row r="1582" spans="1:70" customFormat="1">
      <c r="A1582" s="7"/>
      <c r="B1582" s="230"/>
      <c r="C1582" s="7"/>
      <c r="D1582" s="7"/>
      <c r="E1582" s="7"/>
      <c r="F1582" s="7"/>
      <c r="G1582" s="7"/>
      <c r="H1582" s="7"/>
      <c r="I1582" s="7"/>
      <c r="J1582" s="7"/>
      <c r="K1582" s="7"/>
      <c r="L1582" s="8"/>
      <c r="M1582" s="7"/>
      <c r="N1582" s="60"/>
      <c r="Z1582" s="7"/>
      <c r="AB1582" s="7"/>
      <c r="AC1582" s="7"/>
      <c r="AD1582" s="7"/>
      <c r="AF1582" s="7"/>
      <c r="AH1582" s="7"/>
      <c r="AJ1582" s="7"/>
      <c r="AK1582" s="7"/>
      <c r="AL1582" s="7"/>
      <c r="AN1582" s="7"/>
      <c r="AO1582" s="7"/>
      <c r="AP1582" s="7"/>
      <c r="AR1582" s="7"/>
      <c r="AT1582" s="7"/>
      <c r="AV1582" s="7"/>
      <c r="AX1582" s="7"/>
      <c r="AZ1582" s="7"/>
      <c r="BB1582" s="7"/>
      <c r="BD1582" s="7"/>
      <c r="BF1582" s="7"/>
      <c r="BH1582" s="7"/>
      <c r="BI1582" s="7"/>
      <c r="BJ1582" s="7"/>
      <c r="BL1582" s="7"/>
      <c r="BN1582" s="7"/>
      <c r="BO1582" s="7"/>
      <c r="BP1582" s="7"/>
      <c r="BQ1582" s="7"/>
      <c r="BR1582" s="7"/>
    </row>
    <row r="1583" spans="1:70" customFormat="1">
      <c r="A1583" s="7"/>
      <c r="B1583" s="230"/>
      <c r="C1583" s="7"/>
      <c r="D1583" s="7"/>
      <c r="E1583" s="7"/>
      <c r="F1583" s="7"/>
      <c r="G1583" s="7"/>
      <c r="H1583" s="7"/>
      <c r="I1583" s="7"/>
      <c r="J1583" s="7"/>
      <c r="K1583" s="7"/>
      <c r="L1583" s="8"/>
      <c r="M1583" s="7"/>
      <c r="N1583" s="60"/>
      <c r="Z1583" s="7"/>
      <c r="AB1583" s="7"/>
      <c r="AC1583" s="7"/>
      <c r="AD1583" s="7"/>
      <c r="AF1583" s="7"/>
      <c r="AH1583" s="7"/>
      <c r="AJ1583" s="7"/>
      <c r="AK1583" s="7"/>
      <c r="AL1583" s="7"/>
      <c r="AN1583" s="7"/>
      <c r="AO1583" s="7"/>
      <c r="AP1583" s="7"/>
      <c r="AR1583" s="7"/>
      <c r="AT1583" s="7"/>
      <c r="AV1583" s="7"/>
      <c r="AX1583" s="7"/>
      <c r="AZ1583" s="7"/>
      <c r="BB1583" s="7"/>
      <c r="BD1583" s="7"/>
      <c r="BF1583" s="7"/>
      <c r="BH1583" s="7"/>
      <c r="BI1583" s="7"/>
      <c r="BJ1583" s="7"/>
      <c r="BL1583" s="7"/>
      <c r="BN1583" s="7"/>
      <c r="BO1583" s="7"/>
      <c r="BP1583" s="7"/>
      <c r="BQ1583" s="7"/>
      <c r="BR1583" s="7"/>
    </row>
    <row r="1584" spans="1:70" customFormat="1">
      <c r="A1584" s="7"/>
      <c r="B1584" s="230"/>
      <c r="C1584" s="7"/>
      <c r="D1584" s="7"/>
      <c r="E1584" s="7"/>
      <c r="F1584" s="7"/>
      <c r="G1584" s="7"/>
      <c r="H1584" s="7"/>
      <c r="I1584" s="7"/>
      <c r="J1584" s="7"/>
      <c r="K1584" s="7"/>
      <c r="L1584" s="8"/>
      <c r="M1584" s="7"/>
      <c r="N1584" s="60"/>
      <c r="Z1584" s="7"/>
      <c r="AB1584" s="7"/>
      <c r="AC1584" s="7"/>
      <c r="AD1584" s="7"/>
      <c r="AF1584" s="7"/>
      <c r="AH1584" s="7"/>
      <c r="AJ1584" s="7"/>
      <c r="AK1584" s="7"/>
      <c r="AL1584" s="7"/>
      <c r="AN1584" s="7"/>
      <c r="AO1584" s="7"/>
      <c r="AP1584" s="7"/>
      <c r="AR1584" s="7"/>
      <c r="AT1584" s="7"/>
      <c r="AV1584" s="7"/>
      <c r="AX1584" s="7"/>
      <c r="AZ1584" s="7"/>
      <c r="BB1584" s="7"/>
      <c r="BD1584" s="7"/>
      <c r="BF1584" s="7"/>
      <c r="BH1584" s="7"/>
      <c r="BI1584" s="7"/>
      <c r="BJ1584" s="7"/>
      <c r="BL1584" s="7"/>
      <c r="BN1584" s="7"/>
      <c r="BO1584" s="7"/>
      <c r="BP1584" s="7"/>
      <c r="BQ1584" s="7"/>
      <c r="BR1584" s="7"/>
    </row>
    <row r="1585" spans="1:70" customFormat="1">
      <c r="A1585" s="7"/>
      <c r="B1585" s="230"/>
      <c r="C1585" s="7"/>
      <c r="D1585" s="7"/>
      <c r="E1585" s="7"/>
      <c r="F1585" s="7"/>
      <c r="G1585" s="7"/>
      <c r="H1585" s="7"/>
      <c r="I1585" s="7"/>
      <c r="J1585" s="7"/>
      <c r="K1585" s="7"/>
      <c r="L1585" s="8"/>
      <c r="M1585" s="7"/>
      <c r="N1585" s="60"/>
      <c r="Z1585" s="7"/>
      <c r="AB1585" s="7"/>
      <c r="AC1585" s="7"/>
      <c r="AD1585" s="7"/>
      <c r="AF1585" s="7"/>
      <c r="AH1585" s="7"/>
      <c r="AJ1585" s="7"/>
      <c r="AK1585" s="7"/>
      <c r="AL1585" s="7"/>
      <c r="AN1585" s="7"/>
      <c r="AO1585" s="7"/>
      <c r="AP1585" s="7"/>
      <c r="AR1585" s="7"/>
      <c r="AT1585" s="7"/>
      <c r="AV1585" s="7"/>
      <c r="AX1585" s="7"/>
      <c r="AZ1585" s="7"/>
      <c r="BB1585" s="7"/>
      <c r="BD1585" s="7"/>
      <c r="BF1585" s="7"/>
      <c r="BH1585" s="7"/>
      <c r="BI1585" s="7"/>
      <c r="BJ1585" s="7"/>
      <c r="BL1585" s="7"/>
      <c r="BN1585" s="7"/>
      <c r="BO1585" s="7"/>
      <c r="BP1585" s="7"/>
      <c r="BQ1585" s="7"/>
      <c r="BR1585" s="7"/>
    </row>
    <row r="1586" spans="1:70" customFormat="1">
      <c r="A1586" s="7"/>
      <c r="B1586" s="230"/>
      <c r="C1586" s="7"/>
      <c r="D1586" s="7"/>
      <c r="E1586" s="7"/>
      <c r="F1586" s="7"/>
      <c r="G1586" s="7"/>
      <c r="H1586" s="7"/>
      <c r="I1586" s="7"/>
      <c r="J1586" s="7"/>
      <c r="K1586" s="7"/>
      <c r="L1586" s="8"/>
      <c r="M1586" s="7"/>
      <c r="N1586" s="60"/>
      <c r="Z1586" s="7"/>
      <c r="AB1586" s="7"/>
      <c r="AC1586" s="7"/>
      <c r="AD1586" s="7"/>
      <c r="AF1586" s="7"/>
      <c r="AH1586" s="7"/>
      <c r="AJ1586" s="7"/>
      <c r="AK1586" s="7"/>
      <c r="AL1586" s="7"/>
      <c r="AN1586" s="7"/>
      <c r="AO1586" s="7"/>
      <c r="AP1586" s="7"/>
      <c r="AR1586" s="7"/>
      <c r="AT1586" s="7"/>
      <c r="AV1586" s="7"/>
      <c r="AX1586" s="7"/>
      <c r="AZ1586" s="7"/>
      <c r="BB1586" s="7"/>
      <c r="BD1586" s="7"/>
      <c r="BF1586" s="7"/>
      <c r="BH1586" s="7"/>
      <c r="BI1586" s="7"/>
      <c r="BJ1586" s="7"/>
      <c r="BL1586" s="7"/>
      <c r="BN1586" s="7"/>
      <c r="BO1586" s="7"/>
      <c r="BP1586" s="7"/>
      <c r="BQ1586" s="7"/>
      <c r="BR1586" s="7"/>
    </row>
    <row r="1587" spans="1:70" customFormat="1">
      <c r="A1587" s="7"/>
      <c r="B1587" s="230"/>
      <c r="C1587" s="7"/>
      <c r="D1587" s="7"/>
      <c r="E1587" s="7"/>
      <c r="F1587" s="7"/>
      <c r="G1587" s="7"/>
      <c r="H1587" s="7"/>
      <c r="I1587" s="7"/>
      <c r="J1587" s="7"/>
      <c r="K1587" s="7"/>
      <c r="L1587" s="8"/>
      <c r="M1587" s="7"/>
      <c r="N1587" s="60"/>
      <c r="Z1587" s="7"/>
      <c r="AB1587" s="7"/>
      <c r="AC1587" s="7"/>
      <c r="AD1587" s="7"/>
      <c r="AF1587" s="7"/>
      <c r="AH1587" s="7"/>
      <c r="AJ1587" s="7"/>
      <c r="AK1587" s="7"/>
      <c r="AL1587" s="7"/>
      <c r="AN1587" s="7"/>
      <c r="AO1587" s="7"/>
      <c r="AP1587" s="7"/>
      <c r="AR1587" s="7"/>
      <c r="AT1587" s="7"/>
      <c r="AV1587" s="7"/>
      <c r="AX1587" s="7"/>
      <c r="AZ1587" s="7"/>
      <c r="BB1587" s="7"/>
      <c r="BD1587" s="7"/>
      <c r="BF1587" s="7"/>
      <c r="BH1587" s="7"/>
      <c r="BI1587" s="7"/>
      <c r="BJ1587" s="7"/>
      <c r="BL1587" s="7"/>
      <c r="BN1587" s="7"/>
      <c r="BO1587" s="7"/>
      <c r="BP1587" s="7"/>
      <c r="BQ1587" s="7"/>
      <c r="BR1587" s="7"/>
    </row>
    <row r="1588" spans="1:70" customFormat="1">
      <c r="A1588" s="7"/>
      <c r="B1588" s="230"/>
      <c r="C1588" s="7"/>
      <c r="D1588" s="7"/>
      <c r="E1588" s="7"/>
      <c r="F1588" s="7"/>
      <c r="G1588" s="7"/>
      <c r="H1588" s="7"/>
      <c r="I1588" s="7"/>
      <c r="J1588" s="7"/>
      <c r="K1588" s="7"/>
      <c r="L1588" s="8"/>
      <c r="M1588" s="7"/>
      <c r="N1588" s="60"/>
      <c r="Z1588" s="7"/>
      <c r="AB1588" s="7"/>
      <c r="AC1588" s="7"/>
      <c r="AD1588" s="7"/>
      <c r="AF1588" s="7"/>
      <c r="AH1588" s="7"/>
      <c r="AJ1588" s="7"/>
      <c r="AK1588" s="7"/>
      <c r="AL1588" s="7"/>
      <c r="AN1588" s="7"/>
      <c r="AO1588" s="7"/>
      <c r="AP1588" s="7"/>
      <c r="AR1588" s="7"/>
      <c r="AT1588" s="7"/>
      <c r="AV1588" s="7"/>
      <c r="AX1588" s="7"/>
      <c r="AZ1588" s="7"/>
      <c r="BB1588" s="7"/>
      <c r="BD1588" s="7"/>
      <c r="BF1588" s="7"/>
      <c r="BH1588" s="7"/>
      <c r="BI1588" s="7"/>
      <c r="BJ1588" s="7"/>
      <c r="BL1588" s="7"/>
      <c r="BN1588" s="7"/>
      <c r="BO1588" s="7"/>
      <c r="BP1588" s="7"/>
      <c r="BQ1588" s="7"/>
      <c r="BR1588" s="7"/>
    </row>
    <row r="1589" spans="1:70" customFormat="1">
      <c r="A1589" s="7"/>
      <c r="B1589" s="230"/>
      <c r="C1589" s="7"/>
      <c r="D1589" s="7"/>
      <c r="E1589" s="7"/>
      <c r="F1589" s="7"/>
      <c r="G1589" s="7"/>
      <c r="H1589" s="7"/>
      <c r="I1589" s="7"/>
      <c r="J1589" s="7"/>
      <c r="K1589" s="7"/>
      <c r="L1589" s="8"/>
      <c r="M1589" s="7"/>
      <c r="N1589" s="60"/>
      <c r="Z1589" s="7"/>
      <c r="AB1589" s="7"/>
      <c r="AC1589" s="7"/>
      <c r="AD1589" s="7"/>
      <c r="AF1589" s="7"/>
      <c r="AH1589" s="7"/>
      <c r="AJ1589" s="7"/>
      <c r="AK1589" s="7"/>
      <c r="AL1589" s="7"/>
      <c r="AN1589" s="7"/>
      <c r="AO1589" s="7"/>
      <c r="AP1589" s="7"/>
      <c r="AR1589" s="7"/>
      <c r="AT1589" s="7"/>
      <c r="AV1589" s="7"/>
      <c r="AX1589" s="7"/>
      <c r="AZ1589" s="7"/>
      <c r="BB1589" s="7"/>
      <c r="BD1589" s="7"/>
      <c r="BF1589" s="7"/>
      <c r="BH1589" s="7"/>
      <c r="BI1589" s="7"/>
      <c r="BJ1589" s="7"/>
      <c r="BL1589" s="7"/>
      <c r="BN1589" s="7"/>
      <c r="BO1589" s="7"/>
      <c r="BP1589" s="7"/>
      <c r="BQ1589" s="7"/>
      <c r="BR1589" s="7"/>
    </row>
    <row r="1590" spans="1:70" customFormat="1">
      <c r="A1590" s="7"/>
      <c r="B1590" s="230"/>
      <c r="C1590" s="7"/>
      <c r="D1590" s="7"/>
      <c r="E1590" s="7"/>
      <c r="F1590" s="7"/>
      <c r="G1590" s="7"/>
      <c r="H1590" s="7"/>
      <c r="I1590" s="7"/>
      <c r="J1590" s="7"/>
      <c r="K1590" s="7"/>
      <c r="L1590" s="8"/>
      <c r="M1590" s="7"/>
      <c r="N1590" s="60"/>
      <c r="Z1590" s="7"/>
      <c r="AB1590" s="7"/>
      <c r="AC1590" s="7"/>
      <c r="AD1590" s="7"/>
      <c r="AF1590" s="7"/>
      <c r="AH1590" s="7"/>
      <c r="AJ1590" s="7"/>
      <c r="AK1590" s="7"/>
      <c r="AL1590" s="7"/>
      <c r="AN1590" s="7"/>
      <c r="AO1590" s="7"/>
      <c r="AP1590" s="7"/>
      <c r="AR1590" s="7"/>
      <c r="AT1590" s="7"/>
      <c r="AV1590" s="7"/>
      <c r="AX1590" s="7"/>
      <c r="AZ1590" s="7"/>
      <c r="BB1590" s="7"/>
      <c r="BD1590" s="7"/>
      <c r="BF1590" s="7"/>
      <c r="BH1590" s="7"/>
      <c r="BI1590" s="7"/>
      <c r="BJ1590" s="7"/>
      <c r="BL1590" s="7"/>
      <c r="BN1590" s="7"/>
      <c r="BO1590" s="7"/>
      <c r="BP1590" s="7"/>
      <c r="BQ1590" s="7"/>
      <c r="BR1590" s="7"/>
    </row>
    <row r="1591" spans="1:70" customFormat="1">
      <c r="A1591" s="7"/>
      <c r="B1591" s="230"/>
      <c r="C1591" s="7"/>
      <c r="D1591" s="7"/>
      <c r="E1591" s="7"/>
      <c r="F1591" s="7"/>
      <c r="G1591" s="7"/>
      <c r="H1591" s="7"/>
      <c r="I1591" s="7"/>
      <c r="J1591" s="7"/>
      <c r="K1591" s="7"/>
      <c r="L1591" s="8"/>
      <c r="M1591" s="7"/>
      <c r="N1591" s="60"/>
      <c r="Z1591" s="7"/>
      <c r="AB1591" s="7"/>
      <c r="AC1591" s="7"/>
      <c r="AD1591" s="7"/>
      <c r="AF1591" s="7"/>
      <c r="AH1591" s="7"/>
      <c r="AJ1591" s="7"/>
      <c r="AK1591" s="7"/>
      <c r="AL1591" s="7"/>
      <c r="AN1591" s="7"/>
      <c r="AO1591" s="7"/>
      <c r="AP1591" s="7"/>
      <c r="AR1591" s="7"/>
      <c r="AT1591" s="7"/>
      <c r="AV1591" s="7"/>
      <c r="AX1591" s="7"/>
      <c r="AZ1591" s="7"/>
      <c r="BB1591" s="7"/>
      <c r="BD1591" s="7"/>
      <c r="BF1591" s="7"/>
      <c r="BH1591" s="7"/>
      <c r="BI1591" s="7"/>
      <c r="BJ1591" s="7"/>
      <c r="BL1591" s="7"/>
      <c r="BN1591" s="7"/>
      <c r="BO1591" s="7"/>
      <c r="BP1591" s="7"/>
      <c r="BQ1591" s="7"/>
      <c r="BR1591" s="7"/>
    </row>
    <row r="1592" spans="1:70" customFormat="1">
      <c r="A1592" s="7"/>
      <c r="B1592" s="230"/>
      <c r="C1592" s="7"/>
      <c r="D1592" s="7"/>
      <c r="E1592" s="7"/>
      <c r="F1592" s="7"/>
      <c r="G1592" s="7"/>
      <c r="H1592" s="7"/>
      <c r="I1592" s="7"/>
      <c r="J1592" s="7"/>
      <c r="K1592" s="7"/>
      <c r="L1592" s="8"/>
      <c r="M1592" s="7"/>
      <c r="N1592" s="60"/>
      <c r="Z1592" s="7"/>
      <c r="AB1592" s="7"/>
      <c r="AC1592" s="7"/>
      <c r="AD1592" s="7"/>
      <c r="AF1592" s="7"/>
      <c r="AH1592" s="7"/>
      <c r="AJ1592" s="7"/>
      <c r="AK1592" s="7"/>
      <c r="AL1592" s="7"/>
      <c r="AN1592" s="7"/>
      <c r="AO1592" s="7"/>
      <c r="AP1592" s="7"/>
      <c r="AR1592" s="7"/>
      <c r="AT1592" s="7"/>
      <c r="AV1592" s="7"/>
      <c r="AX1592" s="7"/>
      <c r="AZ1592" s="7"/>
      <c r="BB1592" s="7"/>
      <c r="BD1592" s="7"/>
      <c r="BF1592" s="7"/>
      <c r="BH1592" s="7"/>
      <c r="BI1592" s="7"/>
      <c r="BJ1592" s="7"/>
      <c r="BL1592" s="7"/>
      <c r="BN1592" s="7"/>
      <c r="BO1592" s="7"/>
      <c r="BP1592" s="7"/>
      <c r="BQ1592" s="7"/>
      <c r="BR1592" s="7"/>
    </row>
    <row r="1593" spans="1:70" customFormat="1">
      <c r="A1593" s="7"/>
      <c r="B1593" s="230"/>
      <c r="C1593" s="7"/>
      <c r="D1593" s="7"/>
      <c r="E1593" s="7"/>
      <c r="F1593" s="7"/>
      <c r="G1593" s="7"/>
      <c r="H1593" s="7"/>
      <c r="I1593" s="7"/>
      <c r="J1593" s="7"/>
      <c r="K1593" s="7"/>
      <c r="L1593" s="8"/>
      <c r="M1593" s="7"/>
      <c r="N1593" s="60"/>
      <c r="Z1593" s="7"/>
      <c r="AB1593" s="7"/>
      <c r="AC1593" s="7"/>
      <c r="AD1593" s="7"/>
      <c r="AF1593" s="7"/>
      <c r="AH1593" s="7"/>
      <c r="AJ1593" s="7"/>
      <c r="AK1593" s="7"/>
      <c r="AL1593" s="7"/>
      <c r="AN1593" s="7"/>
      <c r="AO1593" s="7"/>
      <c r="AP1593" s="7"/>
      <c r="AR1593" s="7"/>
      <c r="AT1593" s="7"/>
      <c r="AV1593" s="7"/>
      <c r="AX1593" s="7"/>
      <c r="AZ1593" s="7"/>
      <c r="BB1593" s="7"/>
      <c r="BD1593" s="7"/>
      <c r="BF1593" s="7"/>
      <c r="BH1593" s="7"/>
      <c r="BI1593" s="7"/>
      <c r="BJ1593" s="7"/>
      <c r="BL1593" s="7"/>
      <c r="BN1593" s="7"/>
      <c r="BO1593" s="7"/>
      <c r="BP1593" s="7"/>
      <c r="BQ1593" s="7"/>
      <c r="BR1593" s="7"/>
    </row>
    <row r="1594" spans="1:70" customFormat="1">
      <c r="A1594" s="7"/>
      <c r="B1594" s="230"/>
      <c r="C1594" s="7"/>
      <c r="D1594" s="7"/>
      <c r="E1594" s="7"/>
      <c r="F1594" s="7"/>
      <c r="G1594" s="7"/>
      <c r="H1594" s="7"/>
      <c r="I1594" s="7"/>
      <c r="J1594" s="7"/>
      <c r="K1594" s="7"/>
      <c r="L1594" s="8"/>
      <c r="M1594" s="7"/>
      <c r="N1594" s="60"/>
      <c r="Z1594" s="7"/>
      <c r="AB1594" s="7"/>
      <c r="AC1594" s="7"/>
      <c r="AD1594" s="7"/>
      <c r="AF1594" s="7"/>
      <c r="AH1594" s="7"/>
      <c r="AJ1594" s="7"/>
      <c r="AK1594" s="7"/>
      <c r="AL1594" s="7"/>
      <c r="AN1594" s="7"/>
      <c r="AO1594" s="7"/>
      <c r="AP1594" s="7"/>
      <c r="AR1594" s="7"/>
      <c r="AT1594" s="7"/>
      <c r="AV1594" s="7"/>
      <c r="AX1594" s="7"/>
      <c r="AZ1594" s="7"/>
      <c r="BB1594" s="7"/>
      <c r="BD1594" s="7"/>
      <c r="BF1594" s="7"/>
      <c r="BH1594" s="7"/>
      <c r="BI1594" s="7"/>
      <c r="BJ1594" s="7"/>
      <c r="BL1594" s="7"/>
      <c r="BN1594" s="7"/>
      <c r="BO1594" s="7"/>
      <c r="BP1594" s="7"/>
      <c r="BQ1594" s="7"/>
      <c r="BR1594" s="7"/>
    </row>
    <row r="1595" spans="1:70" customFormat="1">
      <c r="A1595" s="7"/>
      <c r="B1595" s="230"/>
      <c r="C1595" s="7"/>
      <c r="D1595" s="7"/>
      <c r="E1595" s="7"/>
      <c r="F1595" s="7"/>
      <c r="G1595" s="7"/>
      <c r="H1595" s="7"/>
      <c r="I1595" s="7"/>
      <c r="J1595" s="7"/>
      <c r="K1595" s="7"/>
      <c r="L1595" s="8"/>
      <c r="M1595" s="7"/>
      <c r="N1595" s="60"/>
      <c r="Z1595" s="7"/>
      <c r="AB1595" s="7"/>
      <c r="AC1595" s="7"/>
      <c r="AD1595" s="7"/>
      <c r="AF1595" s="7"/>
      <c r="AH1595" s="7"/>
      <c r="AJ1595" s="7"/>
      <c r="AK1595" s="7"/>
      <c r="AL1595" s="7"/>
      <c r="AN1595" s="7"/>
      <c r="AO1595" s="7"/>
      <c r="AP1595" s="7"/>
      <c r="AR1595" s="7"/>
      <c r="AT1595" s="7"/>
      <c r="AV1595" s="7"/>
      <c r="AX1595" s="7"/>
      <c r="AZ1595" s="7"/>
      <c r="BB1595" s="7"/>
      <c r="BD1595" s="7"/>
      <c r="BF1595" s="7"/>
      <c r="BH1595" s="7"/>
      <c r="BI1595" s="7"/>
      <c r="BJ1595" s="7"/>
      <c r="BL1595" s="7"/>
      <c r="BN1595" s="7"/>
      <c r="BO1595" s="7"/>
      <c r="BP1595" s="7"/>
      <c r="BQ1595" s="7"/>
      <c r="BR1595" s="7"/>
    </row>
    <row r="1596" spans="1:70" customFormat="1">
      <c r="A1596" s="7"/>
      <c r="B1596" s="230"/>
      <c r="C1596" s="7"/>
      <c r="D1596" s="7"/>
      <c r="E1596" s="7"/>
      <c r="F1596" s="7"/>
      <c r="G1596" s="7"/>
      <c r="H1596" s="7"/>
      <c r="I1596" s="7"/>
      <c r="J1596" s="7"/>
      <c r="K1596" s="7"/>
      <c r="L1596" s="8"/>
      <c r="M1596" s="7"/>
      <c r="N1596" s="60"/>
      <c r="Z1596" s="7"/>
      <c r="AB1596" s="7"/>
      <c r="AC1596" s="7"/>
      <c r="AD1596" s="7"/>
      <c r="AF1596" s="7"/>
      <c r="AH1596" s="7"/>
      <c r="AJ1596" s="7"/>
      <c r="AK1596" s="7"/>
      <c r="AL1596" s="7"/>
      <c r="AN1596" s="7"/>
      <c r="AO1596" s="7"/>
      <c r="AP1596" s="7"/>
      <c r="AR1596" s="7"/>
      <c r="AT1596" s="7"/>
      <c r="AV1596" s="7"/>
      <c r="AX1596" s="7"/>
      <c r="AZ1596" s="7"/>
      <c r="BB1596" s="7"/>
      <c r="BD1596" s="7"/>
      <c r="BF1596" s="7"/>
      <c r="BH1596" s="7"/>
      <c r="BI1596" s="7"/>
      <c r="BJ1596" s="7"/>
      <c r="BL1596" s="7"/>
      <c r="BN1596" s="7"/>
      <c r="BO1596" s="7"/>
      <c r="BP1596" s="7"/>
      <c r="BQ1596" s="7"/>
      <c r="BR1596" s="7"/>
    </row>
    <row r="1597" spans="1:70" customFormat="1">
      <c r="A1597" s="7"/>
      <c r="B1597" s="230"/>
      <c r="C1597" s="7"/>
      <c r="D1597" s="7"/>
      <c r="E1597" s="7"/>
      <c r="F1597" s="7"/>
      <c r="G1597" s="7"/>
      <c r="H1597" s="7"/>
      <c r="I1597" s="7"/>
      <c r="J1597" s="7"/>
      <c r="K1597" s="7"/>
      <c r="L1597" s="8"/>
      <c r="M1597" s="7"/>
      <c r="N1597" s="60"/>
      <c r="Z1597" s="7"/>
      <c r="AB1597" s="7"/>
      <c r="AC1597" s="7"/>
      <c r="AD1597" s="7"/>
      <c r="AF1597" s="7"/>
      <c r="AH1597" s="7"/>
      <c r="AJ1597" s="7"/>
      <c r="AK1597" s="7"/>
      <c r="AL1597" s="7"/>
      <c r="AN1597" s="7"/>
      <c r="AO1597" s="7"/>
      <c r="AP1597" s="7"/>
      <c r="AR1597" s="7"/>
      <c r="AT1597" s="7"/>
      <c r="AV1597" s="7"/>
      <c r="AX1597" s="7"/>
      <c r="AZ1597" s="7"/>
      <c r="BB1597" s="7"/>
      <c r="BD1597" s="7"/>
      <c r="BF1597" s="7"/>
      <c r="BH1597" s="7"/>
      <c r="BI1597" s="7"/>
      <c r="BJ1597" s="7"/>
      <c r="BL1597" s="7"/>
      <c r="BN1597" s="7"/>
      <c r="BO1597" s="7"/>
      <c r="BP1597" s="7"/>
      <c r="BQ1597" s="7"/>
      <c r="BR1597" s="7"/>
    </row>
    <row r="1598" spans="1:70" customFormat="1">
      <c r="A1598" s="7"/>
      <c r="B1598" s="230"/>
      <c r="C1598" s="7"/>
      <c r="D1598" s="7"/>
      <c r="E1598" s="7"/>
      <c r="F1598" s="7"/>
      <c r="G1598" s="7"/>
      <c r="H1598" s="7"/>
      <c r="I1598" s="7"/>
      <c r="J1598" s="7"/>
      <c r="K1598" s="7"/>
      <c r="L1598" s="8"/>
      <c r="M1598" s="7"/>
      <c r="N1598" s="60"/>
      <c r="Z1598" s="7"/>
      <c r="AB1598" s="7"/>
      <c r="AC1598" s="7"/>
      <c r="AD1598" s="7"/>
      <c r="AF1598" s="7"/>
      <c r="AH1598" s="7"/>
      <c r="AJ1598" s="7"/>
      <c r="AK1598" s="7"/>
      <c r="AL1598" s="7"/>
      <c r="AN1598" s="7"/>
      <c r="AO1598" s="7"/>
      <c r="AP1598" s="7"/>
      <c r="AR1598" s="7"/>
      <c r="AT1598" s="7"/>
      <c r="AV1598" s="7"/>
      <c r="AX1598" s="7"/>
      <c r="AZ1598" s="7"/>
      <c r="BB1598" s="7"/>
      <c r="BD1598" s="7"/>
      <c r="BF1598" s="7"/>
      <c r="BH1598" s="7"/>
      <c r="BI1598" s="7"/>
      <c r="BJ1598" s="7"/>
      <c r="BL1598" s="7"/>
      <c r="BN1598" s="7"/>
      <c r="BO1598" s="7"/>
      <c r="BP1598" s="7"/>
      <c r="BQ1598" s="7"/>
      <c r="BR1598" s="7"/>
    </row>
    <row r="1599" spans="1:70" customFormat="1">
      <c r="A1599" s="7"/>
      <c r="B1599" s="230"/>
      <c r="C1599" s="7"/>
      <c r="D1599" s="7"/>
      <c r="E1599" s="7"/>
      <c r="F1599" s="7"/>
      <c r="G1599" s="7"/>
      <c r="H1599" s="7"/>
      <c r="I1599" s="7"/>
      <c r="J1599" s="7"/>
      <c r="K1599" s="7"/>
      <c r="L1599" s="8"/>
      <c r="M1599" s="7"/>
      <c r="N1599" s="60"/>
      <c r="Z1599" s="7"/>
      <c r="AB1599" s="7"/>
      <c r="AC1599" s="7"/>
      <c r="AD1599" s="7"/>
      <c r="AF1599" s="7"/>
      <c r="AH1599" s="7"/>
      <c r="AJ1599" s="7"/>
      <c r="AK1599" s="7"/>
      <c r="AL1599" s="7"/>
      <c r="AN1599" s="7"/>
      <c r="AO1599" s="7"/>
      <c r="AP1599" s="7"/>
      <c r="AR1599" s="7"/>
      <c r="AT1599" s="7"/>
      <c r="AV1599" s="7"/>
      <c r="AX1599" s="7"/>
      <c r="AZ1599" s="7"/>
      <c r="BB1599" s="7"/>
      <c r="BD1599" s="7"/>
      <c r="BF1599" s="7"/>
      <c r="BH1599" s="7"/>
      <c r="BI1599" s="7"/>
      <c r="BJ1599" s="7"/>
      <c r="BL1599" s="7"/>
      <c r="BN1599" s="7"/>
      <c r="BO1599" s="7"/>
      <c r="BP1599" s="7"/>
      <c r="BQ1599" s="7"/>
      <c r="BR1599" s="7"/>
    </row>
    <row r="1600" spans="1:70" customFormat="1">
      <c r="A1600" s="7"/>
      <c r="B1600" s="230"/>
      <c r="C1600" s="7"/>
      <c r="D1600" s="7"/>
      <c r="E1600" s="7"/>
      <c r="F1600" s="7"/>
      <c r="G1600" s="7"/>
      <c r="H1600" s="7"/>
      <c r="I1600" s="7"/>
      <c r="J1600" s="7"/>
      <c r="K1600" s="7"/>
      <c r="L1600" s="8"/>
      <c r="M1600" s="7"/>
      <c r="N1600" s="60"/>
      <c r="Z1600" s="7"/>
      <c r="AB1600" s="7"/>
      <c r="AC1600" s="7"/>
      <c r="AD1600" s="7"/>
      <c r="AF1600" s="7"/>
      <c r="AH1600" s="7"/>
      <c r="AJ1600" s="7"/>
      <c r="AK1600" s="7"/>
      <c r="AL1600" s="7"/>
      <c r="AN1600" s="7"/>
      <c r="AO1600" s="7"/>
      <c r="AP1600" s="7"/>
      <c r="AR1600" s="7"/>
      <c r="AT1600" s="7"/>
      <c r="AV1600" s="7"/>
      <c r="AX1600" s="7"/>
      <c r="AZ1600" s="7"/>
      <c r="BB1600" s="7"/>
      <c r="BD1600" s="7"/>
      <c r="BF1600" s="7"/>
      <c r="BH1600" s="7"/>
      <c r="BI1600" s="7"/>
      <c r="BJ1600" s="7"/>
      <c r="BL1600" s="7"/>
      <c r="BN1600" s="7"/>
      <c r="BO1600" s="7"/>
      <c r="BP1600" s="7"/>
      <c r="BQ1600" s="7"/>
      <c r="BR1600" s="7"/>
    </row>
    <row r="1601" spans="1:70" customFormat="1">
      <c r="A1601" s="7"/>
      <c r="B1601" s="230"/>
      <c r="C1601" s="7"/>
      <c r="D1601" s="7"/>
      <c r="E1601" s="7"/>
      <c r="F1601" s="7"/>
      <c r="G1601" s="7"/>
      <c r="H1601" s="7"/>
      <c r="I1601" s="7"/>
      <c r="J1601" s="7"/>
      <c r="K1601" s="7"/>
      <c r="L1601" s="8"/>
      <c r="M1601" s="7"/>
      <c r="N1601" s="60"/>
      <c r="Z1601" s="7"/>
      <c r="AB1601" s="7"/>
      <c r="AC1601" s="7"/>
      <c r="AD1601" s="7"/>
      <c r="AF1601" s="7"/>
      <c r="AH1601" s="7"/>
      <c r="AJ1601" s="7"/>
      <c r="AK1601" s="7"/>
      <c r="AL1601" s="7"/>
      <c r="AN1601" s="7"/>
      <c r="AO1601" s="7"/>
      <c r="AP1601" s="7"/>
      <c r="AR1601" s="7"/>
      <c r="AT1601" s="7"/>
      <c r="AV1601" s="7"/>
      <c r="AX1601" s="7"/>
      <c r="AZ1601" s="7"/>
      <c r="BB1601" s="7"/>
      <c r="BD1601" s="7"/>
      <c r="BF1601" s="7"/>
      <c r="BH1601" s="7"/>
      <c r="BI1601" s="7"/>
      <c r="BJ1601" s="7"/>
      <c r="BL1601" s="7"/>
      <c r="BN1601" s="7"/>
      <c r="BO1601" s="7"/>
      <c r="BP1601" s="7"/>
      <c r="BQ1601" s="7"/>
      <c r="BR1601" s="7"/>
    </row>
    <row r="1602" spans="1:70" customFormat="1">
      <c r="A1602" s="7"/>
      <c r="B1602" s="230"/>
      <c r="C1602" s="7"/>
      <c r="D1602" s="7"/>
      <c r="E1602" s="7"/>
      <c r="F1602" s="7"/>
      <c r="G1602" s="7"/>
      <c r="H1602" s="7"/>
      <c r="I1602" s="7"/>
      <c r="J1602" s="7"/>
      <c r="K1602" s="7"/>
      <c r="L1602" s="8"/>
      <c r="M1602" s="7"/>
      <c r="N1602" s="60"/>
      <c r="Z1602" s="7"/>
      <c r="AB1602" s="7"/>
      <c r="AC1602" s="7"/>
      <c r="AD1602" s="7"/>
      <c r="AF1602" s="7"/>
      <c r="AH1602" s="7"/>
      <c r="AJ1602" s="7"/>
      <c r="AK1602" s="7"/>
      <c r="AL1602" s="7"/>
      <c r="AN1602" s="7"/>
      <c r="AO1602" s="7"/>
      <c r="AP1602" s="7"/>
      <c r="AR1602" s="7"/>
      <c r="AT1602" s="7"/>
      <c r="AV1602" s="7"/>
      <c r="AX1602" s="7"/>
      <c r="AZ1602" s="7"/>
      <c r="BB1602" s="7"/>
      <c r="BD1602" s="7"/>
      <c r="BF1602" s="7"/>
      <c r="BH1602" s="7"/>
      <c r="BI1602" s="7"/>
      <c r="BJ1602" s="7"/>
      <c r="BL1602" s="7"/>
      <c r="BN1602" s="7"/>
      <c r="BO1602" s="7"/>
      <c r="BP1602" s="7"/>
      <c r="BQ1602" s="7"/>
      <c r="BR1602" s="7"/>
    </row>
    <row r="1603" spans="1:70" customFormat="1">
      <c r="A1603" s="7"/>
      <c r="B1603" s="230"/>
      <c r="C1603" s="7"/>
      <c r="D1603" s="7"/>
      <c r="E1603" s="7"/>
      <c r="F1603" s="7"/>
      <c r="G1603" s="7"/>
      <c r="H1603" s="7"/>
      <c r="I1603" s="7"/>
      <c r="J1603" s="7"/>
      <c r="K1603" s="7"/>
      <c r="L1603" s="8"/>
      <c r="M1603" s="7"/>
      <c r="N1603" s="60"/>
      <c r="Z1603" s="7"/>
      <c r="AB1603" s="7"/>
      <c r="AC1603" s="7"/>
      <c r="AD1603" s="7"/>
      <c r="AF1603" s="7"/>
      <c r="AH1603" s="7"/>
      <c r="AJ1603" s="7"/>
      <c r="AK1603" s="7"/>
      <c r="AL1603" s="7"/>
      <c r="AN1603" s="7"/>
      <c r="AO1603" s="7"/>
      <c r="AP1603" s="7"/>
      <c r="AR1603" s="7"/>
      <c r="AT1603" s="7"/>
      <c r="AV1603" s="7"/>
      <c r="AX1603" s="7"/>
      <c r="AZ1603" s="7"/>
      <c r="BB1603" s="7"/>
      <c r="BD1603" s="7"/>
      <c r="BF1603" s="7"/>
      <c r="BH1603" s="7"/>
      <c r="BI1603" s="7"/>
      <c r="BJ1603" s="7"/>
      <c r="BL1603" s="7"/>
      <c r="BN1603" s="7"/>
      <c r="BO1603" s="7"/>
      <c r="BP1603" s="7"/>
      <c r="BQ1603" s="7"/>
      <c r="BR1603" s="7"/>
    </row>
    <row r="1604" spans="1:70" customFormat="1">
      <c r="A1604" s="7"/>
      <c r="B1604" s="230"/>
      <c r="C1604" s="7"/>
      <c r="D1604" s="7"/>
      <c r="E1604" s="7"/>
      <c r="F1604" s="7"/>
      <c r="G1604" s="7"/>
      <c r="H1604" s="7"/>
      <c r="I1604" s="7"/>
      <c r="J1604" s="7"/>
      <c r="K1604" s="7"/>
      <c r="L1604" s="8"/>
      <c r="M1604" s="7"/>
      <c r="N1604" s="60"/>
      <c r="Z1604" s="7"/>
      <c r="AB1604" s="7"/>
      <c r="AC1604" s="7"/>
      <c r="AD1604" s="7"/>
      <c r="AF1604" s="7"/>
      <c r="AH1604" s="7"/>
      <c r="AJ1604" s="7"/>
      <c r="AK1604" s="7"/>
      <c r="AL1604" s="7"/>
      <c r="AN1604" s="7"/>
      <c r="AO1604" s="7"/>
      <c r="AP1604" s="7"/>
      <c r="AR1604" s="7"/>
      <c r="AT1604" s="7"/>
      <c r="AV1604" s="7"/>
      <c r="AX1604" s="7"/>
      <c r="AZ1604" s="7"/>
      <c r="BB1604" s="7"/>
      <c r="BD1604" s="7"/>
      <c r="BF1604" s="7"/>
      <c r="BH1604" s="7"/>
      <c r="BI1604" s="7"/>
      <c r="BJ1604" s="7"/>
      <c r="BL1604" s="7"/>
      <c r="BN1604" s="7"/>
      <c r="BO1604" s="7"/>
      <c r="BP1604" s="7"/>
      <c r="BQ1604" s="7"/>
      <c r="BR1604" s="7"/>
    </row>
    <row r="1605" spans="1:70" customFormat="1">
      <c r="A1605" s="7"/>
      <c r="B1605" s="230"/>
      <c r="C1605" s="7"/>
      <c r="D1605" s="7"/>
      <c r="E1605" s="7"/>
      <c r="F1605" s="7"/>
      <c r="G1605" s="7"/>
      <c r="H1605" s="7"/>
      <c r="I1605" s="7"/>
      <c r="J1605" s="7"/>
      <c r="K1605" s="7"/>
      <c r="L1605" s="8"/>
      <c r="M1605" s="7"/>
      <c r="N1605" s="60"/>
      <c r="Z1605" s="7"/>
      <c r="AB1605" s="7"/>
      <c r="AC1605" s="7"/>
      <c r="AD1605" s="7"/>
      <c r="AF1605" s="7"/>
      <c r="AH1605" s="7"/>
      <c r="AJ1605" s="7"/>
      <c r="AK1605" s="7"/>
      <c r="AL1605" s="7"/>
      <c r="AN1605" s="7"/>
      <c r="AO1605" s="7"/>
      <c r="AP1605" s="7"/>
      <c r="AR1605" s="7"/>
      <c r="AT1605" s="7"/>
      <c r="AV1605" s="7"/>
      <c r="AX1605" s="7"/>
      <c r="AZ1605" s="7"/>
      <c r="BB1605" s="7"/>
      <c r="BD1605" s="7"/>
      <c r="BF1605" s="7"/>
      <c r="BH1605" s="7"/>
      <c r="BI1605" s="7"/>
      <c r="BJ1605" s="7"/>
      <c r="BL1605" s="7"/>
      <c r="BN1605" s="7"/>
      <c r="BO1605" s="7"/>
      <c r="BP1605" s="7"/>
      <c r="BQ1605" s="7"/>
      <c r="BR1605" s="7"/>
    </row>
    <row r="1606" spans="1:70" customFormat="1">
      <c r="A1606" s="7"/>
      <c r="B1606" s="230"/>
      <c r="C1606" s="7"/>
      <c r="D1606" s="7"/>
      <c r="E1606" s="7"/>
      <c r="F1606" s="7"/>
      <c r="G1606" s="7"/>
      <c r="H1606" s="7"/>
      <c r="I1606" s="7"/>
      <c r="J1606" s="7"/>
      <c r="K1606" s="7"/>
      <c r="L1606" s="8"/>
      <c r="M1606" s="7"/>
      <c r="N1606" s="60"/>
      <c r="Z1606" s="7"/>
      <c r="AB1606" s="7"/>
      <c r="AC1606" s="7"/>
      <c r="AD1606" s="7"/>
      <c r="AF1606" s="7"/>
      <c r="AH1606" s="7"/>
      <c r="AJ1606" s="7"/>
      <c r="AK1606" s="7"/>
      <c r="AL1606" s="7"/>
      <c r="AN1606" s="7"/>
      <c r="AO1606" s="7"/>
      <c r="AP1606" s="7"/>
      <c r="AR1606" s="7"/>
      <c r="AT1606" s="7"/>
      <c r="AV1606" s="7"/>
      <c r="AX1606" s="7"/>
      <c r="AZ1606" s="7"/>
      <c r="BB1606" s="7"/>
      <c r="BD1606" s="7"/>
      <c r="BF1606" s="7"/>
      <c r="BH1606" s="7"/>
      <c r="BI1606" s="7"/>
      <c r="BJ1606" s="7"/>
      <c r="BL1606" s="7"/>
      <c r="BN1606" s="7"/>
      <c r="BO1606" s="7"/>
      <c r="BP1606" s="7"/>
      <c r="BQ1606" s="7"/>
      <c r="BR1606" s="7"/>
    </row>
    <row r="1607" spans="1:70" customFormat="1">
      <c r="A1607" s="7"/>
      <c r="B1607" s="230"/>
      <c r="C1607" s="7"/>
      <c r="D1607" s="7"/>
      <c r="E1607" s="7"/>
      <c r="F1607" s="7"/>
      <c r="G1607" s="7"/>
      <c r="H1607" s="7"/>
      <c r="I1607" s="7"/>
      <c r="J1607" s="7"/>
      <c r="K1607" s="7"/>
      <c r="L1607" s="8"/>
      <c r="M1607" s="7"/>
      <c r="N1607" s="60"/>
      <c r="Z1607" s="7"/>
      <c r="AB1607" s="7"/>
      <c r="AC1607" s="7"/>
      <c r="AD1607" s="7"/>
      <c r="AF1607" s="7"/>
      <c r="AH1607" s="7"/>
      <c r="AJ1607" s="7"/>
      <c r="AK1607" s="7"/>
      <c r="AL1607" s="7"/>
      <c r="AN1607" s="7"/>
      <c r="AO1607" s="7"/>
      <c r="AP1607" s="7"/>
      <c r="AR1607" s="7"/>
      <c r="AT1607" s="7"/>
      <c r="AV1607" s="7"/>
      <c r="AX1607" s="7"/>
      <c r="AZ1607" s="7"/>
      <c r="BB1607" s="7"/>
      <c r="BD1607" s="7"/>
      <c r="BF1607" s="7"/>
      <c r="BH1607" s="7"/>
      <c r="BI1607" s="7"/>
      <c r="BJ1607" s="7"/>
      <c r="BL1607" s="7"/>
      <c r="BN1607" s="7"/>
      <c r="BO1607" s="7"/>
      <c r="BP1607" s="7"/>
      <c r="BQ1607" s="7"/>
      <c r="BR1607" s="7"/>
    </row>
    <row r="1608" spans="1:70" customFormat="1">
      <c r="A1608" s="7"/>
      <c r="B1608" s="230"/>
      <c r="C1608" s="7"/>
      <c r="D1608" s="7"/>
      <c r="E1608" s="7"/>
      <c r="F1608" s="7"/>
      <c r="G1608" s="7"/>
      <c r="H1608" s="7"/>
      <c r="I1608" s="7"/>
      <c r="J1608" s="7"/>
      <c r="K1608" s="7"/>
      <c r="L1608" s="8"/>
      <c r="M1608" s="7"/>
      <c r="N1608" s="60"/>
      <c r="Z1608" s="7"/>
      <c r="AB1608" s="7"/>
      <c r="AC1608" s="7"/>
      <c r="AD1608" s="7"/>
      <c r="AF1608" s="7"/>
      <c r="AH1608" s="7"/>
      <c r="AJ1608" s="7"/>
      <c r="AK1608" s="7"/>
      <c r="AL1608" s="7"/>
      <c r="AN1608" s="7"/>
      <c r="AO1608" s="7"/>
      <c r="AP1608" s="7"/>
      <c r="AR1608" s="7"/>
      <c r="AT1608" s="7"/>
      <c r="AV1608" s="7"/>
      <c r="AX1608" s="7"/>
      <c r="AZ1608" s="7"/>
      <c r="BB1608" s="7"/>
      <c r="BD1608" s="7"/>
      <c r="BF1608" s="7"/>
      <c r="BH1608" s="7"/>
      <c r="BI1608" s="7"/>
      <c r="BJ1608" s="7"/>
      <c r="BL1608" s="7"/>
      <c r="BN1608" s="7"/>
      <c r="BO1608" s="7"/>
      <c r="BP1608" s="7"/>
      <c r="BQ1608" s="7"/>
      <c r="BR1608" s="7"/>
    </row>
    <row r="1609" spans="1:70" customFormat="1">
      <c r="A1609" s="7"/>
      <c r="B1609" s="230"/>
      <c r="C1609" s="7"/>
      <c r="D1609" s="7"/>
      <c r="E1609" s="7"/>
      <c r="F1609" s="7"/>
      <c r="G1609" s="7"/>
      <c r="H1609" s="7"/>
      <c r="I1609" s="7"/>
      <c r="J1609" s="7"/>
      <c r="K1609" s="7"/>
      <c r="L1609" s="8"/>
      <c r="M1609" s="7"/>
      <c r="N1609" s="60"/>
      <c r="Z1609" s="7"/>
      <c r="AB1609" s="7"/>
      <c r="AC1609" s="7"/>
      <c r="AD1609" s="7"/>
      <c r="AF1609" s="7"/>
      <c r="AH1609" s="7"/>
      <c r="AJ1609" s="7"/>
      <c r="AK1609" s="7"/>
      <c r="AL1609" s="7"/>
      <c r="AN1609" s="7"/>
      <c r="AO1609" s="7"/>
      <c r="AP1609" s="7"/>
      <c r="AR1609" s="7"/>
      <c r="AT1609" s="7"/>
      <c r="AV1609" s="7"/>
      <c r="AX1609" s="7"/>
      <c r="AZ1609" s="7"/>
      <c r="BB1609" s="7"/>
      <c r="BD1609" s="7"/>
      <c r="BF1609" s="7"/>
      <c r="BH1609" s="7"/>
      <c r="BI1609" s="7"/>
      <c r="BJ1609" s="7"/>
      <c r="BL1609" s="7"/>
      <c r="BN1609" s="7"/>
      <c r="BO1609" s="7"/>
      <c r="BP1609" s="7"/>
      <c r="BQ1609" s="7"/>
      <c r="BR1609" s="7"/>
    </row>
    <row r="1610" spans="1:70" customFormat="1" ht="15.75">
      <c r="A1610" s="7"/>
      <c r="B1610" s="230"/>
      <c r="C1610" s="7"/>
      <c r="D1610" s="7"/>
      <c r="E1610" s="7"/>
      <c r="F1610" s="7"/>
      <c r="G1610" s="7"/>
      <c r="H1610" s="7"/>
      <c r="I1610" s="7"/>
      <c r="J1610" s="7"/>
      <c r="K1610" s="7"/>
      <c r="L1610" s="8"/>
      <c r="M1610" s="142"/>
      <c r="N1610" s="146"/>
      <c r="Z1610" s="142"/>
      <c r="AB1610" s="142"/>
      <c r="AC1610" s="142"/>
      <c r="AD1610" s="142"/>
      <c r="AF1610" s="142"/>
      <c r="AH1610" s="142"/>
      <c r="AJ1610" s="142"/>
      <c r="AK1610" s="142"/>
      <c r="AL1610" s="142"/>
      <c r="AN1610" s="142"/>
      <c r="AO1610" s="7"/>
      <c r="AP1610" s="142"/>
      <c r="AR1610" s="142"/>
      <c r="AT1610" s="142"/>
      <c r="AV1610" s="142"/>
      <c r="AX1610" s="142"/>
      <c r="AZ1610" s="142"/>
      <c r="BB1610" s="142"/>
      <c r="BD1610" s="142"/>
      <c r="BF1610" s="142"/>
      <c r="BH1610" s="142"/>
      <c r="BI1610" s="7"/>
      <c r="BJ1610" s="142"/>
      <c r="BL1610" s="142"/>
      <c r="BN1610" s="7"/>
      <c r="BO1610" s="7"/>
      <c r="BP1610" s="7"/>
      <c r="BQ1610" s="7"/>
      <c r="BR1610" s="7"/>
    </row>
    <row r="1611" spans="1:70" customFormat="1" ht="15.75">
      <c r="A1611" s="7"/>
      <c r="B1611" s="230"/>
      <c r="C1611" s="7"/>
      <c r="D1611" s="7"/>
      <c r="E1611" s="7"/>
      <c r="F1611" s="7"/>
      <c r="G1611" s="7"/>
      <c r="H1611" s="7"/>
      <c r="I1611" s="7"/>
      <c r="J1611" s="7"/>
      <c r="K1611" s="7"/>
      <c r="L1611" s="8"/>
      <c r="M1611" s="142"/>
      <c r="N1611" s="146"/>
      <c r="Z1611" s="142"/>
      <c r="AB1611" s="142"/>
      <c r="AC1611" s="142"/>
      <c r="AD1611" s="142"/>
      <c r="AF1611" s="142"/>
      <c r="AH1611" s="142"/>
      <c r="AJ1611" s="142"/>
      <c r="AK1611" s="142"/>
      <c r="AL1611" s="142"/>
      <c r="AN1611" s="142"/>
      <c r="AO1611" s="7"/>
      <c r="AP1611" s="142"/>
      <c r="AR1611" s="142"/>
      <c r="AT1611" s="142"/>
      <c r="AV1611" s="142"/>
      <c r="AX1611" s="142"/>
      <c r="AZ1611" s="142"/>
      <c r="BB1611" s="142"/>
      <c r="BD1611" s="142"/>
      <c r="BF1611" s="142"/>
      <c r="BH1611" s="142"/>
      <c r="BI1611" s="7"/>
      <c r="BJ1611" s="142"/>
      <c r="BL1611" s="142"/>
      <c r="BN1611" s="7"/>
      <c r="BO1611" s="7"/>
      <c r="BP1611" s="7"/>
      <c r="BQ1611" s="7"/>
      <c r="BR1611" s="7"/>
    </row>
    <row r="1612" spans="1:70" customFormat="1" ht="15.75">
      <c r="A1612" s="7"/>
      <c r="B1612" s="230"/>
      <c r="C1612" s="7"/>
      <c r="D1612" s="7"/>
      <c r="E1612" s="7"/>
      <c r="F1612" s="7"/>
      <c r="G1612" s="7"/>
      <c r="H1612" s="7"/>
      <c r="I1612" s="7"/>
      <c r="J1612" s="7"/>
      <c r="K1612" s="7"/>
      <c r="L1612" s="8"/>
      <c r="M1612" s="142"/>
      <c r="N1612" s="146"/>
      <c r="Z1612" s="142"/>
      <c r="AB1612" s="142"/>
      <c r="AC1612" s="142"/>
      <c r="AD1612" s="142"/>
      <c r="AF1612" s="142"/>
      <c r="AH1612" s="142"/>
      <c r="AJ1612" s="142"/>
      <c r="AK1612" s="142"/>
      <c r="AL1612" s="142"/>
      <c r="AN1612" s="142"/>
      <c r="AO1612" s="7"/>
      <c r="AP1612" s="142"/>
      <c r="AR1612" s="142"/>
      <c r="AT1612" s="142"/>
      <c r="AV1612" s="142"/>
      <c r="AX1612" s="142"/>
      <c r="AZ1612" s="142"/>
      <c r="BB1612" s="142"/>
      <c r="BD1612" s="142"/>
      <c r="BF1612" s="142"/>
      <c r="BH1612" s="142"/>
      <c r="BI1612" s="7"/>
      <c r="BJ1612" s="142"/>
      <c r="BL1612" s="142"/>
      <c r="BN1612" s="7"/>
      <c r="BO1612" s="7"/>
      <c r="BP1612" s="7"/>
      <c r="BQ1612" s="7"/>
      <c r="BR1612" s="7"/>
    </row>
    <row r="1613" spans="1:70" customFormat="1" ht="15.75">
      <c r="A1613" s="7"/>
      <c r="B1613" s="230"/>
      <c r="C1613" s="7"/>
      <c r="D1613" s="7"/>
      <c r="E1613" s="7"/>
      <c r="F1613" s="7"/>
      <c r="G1613" s="7"/>
      <c r="H1613" s="7"/>
      <c r="I1613" s="7"/>
      <c r="J1613" s="7"/>
      <c r="K1613" s="7"/>
      <c r="L1613" s="8"/>
      <c r="M1613" s="142"/>
      <c r="N1613" s="146"/>
      <c r="Z1613" s="142"/>
      <c r="AB1613" s="142"/>
      <c r="AC1613" s="142"/>
      <c r="AD1613" s="142"/>
      <c r="AF1613" s="142"/>
      <c r="AH1613" s="142"/>
      <c r="AJ1613" s="142"/>
      <c r="AK1613" s="142"/>
      <c r="AL1613" s="142"/>
      <c r="AN1613" s="142"/>
      <c r="AO1613" s="7"/>
      <c r="AP1613" s="142"/>
      <c r="AR1613" s="142"/>
      <c r="AT1613" s="142"/>
      <c r="AV1613" s="142"/>
      <c r="AX1613" s="142"/>
      <c r="AZ1613" s="142"/>
      <c r="BB1613" s="142"/>
      <c r="BD1613" s="142"/>
      <c r="BF1613" s="142"/>
      <c r="BH1613" s="142"/>
      <c r="BI1613" s="7"/>
      <c r="BJ1613" s="142"/>
      <c r="BL1613" s="142"/>
      <c r="BN1613" s="7"/>
      <c r="BO1613" s="7"/>
      <c r="BP1613" s="7"/>
      <c r="BQ1613" s="7"/>
      <c r="BR1613" s="7"/>
    </row>
    <row r="1614" spans="1:70" customFormat="1" ht="15.75">
      <c r="A1614" s="7"/>
      <c r="B1614" s="230"/>
      <c r="C1614" s="7"/>
      <c r="D1614" s="7"/>
      <c r="E1614" s="7"/>
      <c r="F1614" s="7"/>
      <c r="G1614" s="7"/>
      <c r="H1614" s="7"/>
      <c r="I1614" s="7"/>
      <c r="J1614" s="7"/>
      <c r="K1614" s="7"/>
      <c r="L1614" s="8"/>
      <c r="M1614" s="142"/>
      <c r="N1614" s="146"/>
      <c r="Z1614" s="142"/>
      <c r="AB1614" s="142"/>
      <c r="AC1614" s="142"/>
      <c r="AD1614" s="142"/>
      <c r="AF1614" s="142"/>
      <c r="AH1614" s="142"/>
      <c r="AJ1614" s="142"/>
      <c r="AK1614" s="142"/>
      <c r="AL1614" s="142"/>
      <c r="AN1614" s="142"/>
      <c r="AO1614" s="7"/>
      <c r="AP1614" s="142"/>
      <c r="AR1614" s="142"/>
      <c r="AT1614" s="142"/>
      <c r="AV1614" s="142"/>
      <c r="AX1614" s="142"/>
      <c r="AZ1614" s="142"/>
      <c r="BB1614" s="142"/>
      <c r="BD1614" s="142"/>
      <c r="BF1614" s="142"/>
      <c r="BH1614" s="142"/>
      <c r="BI1614" s="7"/>
      <c r="BJ1614" s="142"/>
      <c r="BL1614" s="142"/>
      <c r="BN1614" s="7"/>
      <c r="BO1614" s="7"/>
      <c r="BP1614" s="7"/>
      <c r="BQ1614" s="7"/>
      <c r="BR1614" s="7"/>
    </row>
    <row r="1615" spans="1:70" customFormat="1" ht="15.75">
      <c r="A1615" s="7"/>
      <c r="B1615" s="230"/>
      <c r="C1615" s="7"/>
      <c r="D1615" s="7"/>
      <c r="E1615" s="7"/>
      <c r="F1615" s="7"/>
      <c r="G1615" s="7"/>
      <c r="H1615" s="7"/>
      <c r="I1615" s="7"/>
      <c r="J1615" s="7"/>
      <c r="K1615" s="7"/>
      <c r="L1615" s="8"/>
      <c r="M1615" s="142"/>
      <c r="N1615" s="146"/>
      <c r="Z1615" s="142"/>
      <c r="AB1615" s="142"/>
      <c r="AC1615" s="142"/>
      <c r="AD1615" s="142"/>
      <c r="AF1615" s="142"/>
      <c r="AH1615" s="142"/>
      <c r="AJ1615" s="142"/>
      <c r="AK1615" s="142"/>
      <c r="AL1615" s="142"/>
      <c r="AN1615" s="142"/>
      <c r="AO1615" s="7"/>
      <c r="AP1615" s="142"/>
      <c r="AR1615" s="142"/>
      <c r="AT1615" s="142"/>
      <c r="AV1615" s="142"/>
      <c r="AX1615" s="142"/>
      <c r="AZ1615" s="142"/>
      <c r="BB1615" s="142"/>
      <c r="BD1615" s="142"/>
      <c r="BF1615" s="142"/>
      <c r="BH1615" s="142"/>
      <c r="BI1615" s="7"/>
      <c r="BJ1615" s="142"/>
      <c r="BL1615" s="142"/>
      <c r="BN1615" s="7"/>
      <c r="BO1615" s="7"/>
      <c r="BP1615" s="7"/>
      <c r="BQ1615" s="7"/>
      <c r="BR1615" s="7"/>
    </row>
    <row r="1616" spans="1:70" customFormat="1" ht="15.75">
      <c r="A1616" s="7"/>
      <c r="B1616" s="230"/>
      <c r="C1616" s="7"/>
      <c r="D1616" s="7"/>
      <c r="E1616" s="7"/>
      <c r="F1616" s="7"/>
      <c r="G1616" s="7"/>
      <c r="H1616" s="7"/>
      <c r="I1616" s="7"/>
      <c r="J1616" s="7"/>
      <c r="K1616" s="7"/>
      <c r="L1616" s="8"/>
      <c r="M1616" s="142"/>
      <c r="N1616" s="146"/>
      <c r="Z1616" s="142"/>
      <c r="AB1616" s="142"/>
      <c r="AC1616" s="142"/>
      <c r="AD1616" s="142"/>
      <c r="AF1616" s="142"/>
      <c r="AH1616" s="142"/>
      <c r="AJ1616" s="142"/>
      <c r="AK1616" s="142"/>
      <c r="AL1616" s="142"/>
      <c r="AN1616" s="142"/>
      <c r="AO1616" s="7"/>
      <c r="AP1616" s="142"/>
      <c r="AR1616" s="142"/>
      <c r="AT1616" s="142"/>
      <c r="AV1616" s="142"/>
      <c r="AX1616" s="142"/>
      <c r="AZ1616" s="142"/>
      <c r="BB1616" s="142"/>
      <c r="BD1616" s="142"/>
      <c r="BF1616" s="142"/>
      <c r="BH1616" s="142"/>
      <c r="BI1616" s="7"/>
      <c r="BJ1616" s="142"/>
      <c r="BL1616" s="142"/>
      <c r="BN1616" s="7"/>
      <c r="BO1616" s="7"/>
      <c r="BP1616" s="7"/>
      <c r="BQ1616" s="7"/>
      <c r="BR1616" s="7"/>
    </row>
    <row r="1617" spans="1:70" customFormat="1" ht="15.75">
      <c r="A1617" s="7"/>
      <c r="B1617" s="230"/>
      <c r="C1617" s="7"/>
      <c r="D1617" s="7"/>
      <c r="E1617" s="7"/>
      <c r="F1617" s="7"/>
      <c r="G1617" s="7"/>
      <c r="H1617" s="7"/>
      <c r="I1617" s="7"/>
      <c r="J1617" s="7"/>
      <c r="K1617" s="7"/>
      <c r="L1617" s="8"/>
      <c r="M1617" s="142"/>
      <c r="N1617" s="146"/>
      <c r="Z1617" s="142"/>
      <c r="AB1617" s="142"/>
      <c r="AC1617" s="142"/>
      <c r="AD1617" s="142"/>
      <c r="AF1617" s="142"/>
      <c r="AH1617" s="142"/>
      <c r="AJ1617" s="142"/>
      <c r="AK1617" s="142"/>
      <c r="AL1617" s="142"/>
      <c r="AN1617" s="142"/>
      <c r="AO1617" s="7"/>
      <c r="AP1617" s="142"/>
      <c r="AR1617" s="142"/>
      <c r="AT1617" s="142"/>
      <c r="AV1617" s="142"/>
      <c r="AX1617" s="142"/>
      <c r="AZ1617" s="142"/>
      <c r="BB1617" s="142"/>
      <c r="BD1617" s="142"/>
      <c r="BF1617" s="142"/>
      <c r="BH1617" s="142"/>
      <c r="BI1617" s="7"/>
      <c r="BJ1617" s="142"/>
      <c r="BL1617" s="142"/>
      <c r="BN1617" s="7"/>
      <c r="BO1617" s="7"/>
      <c r="BP1617" s="7"/>
      <c r="BQ1617" s="7"/>
      <c r="BR1617" s="7"/>
    </row>
    <row r="1618" spans="1:70" customFormat="1" ht="15.75">
      <c r="A1618" s="7"/>
      <c r="B1618" s="230"/>
      <c r="C1618" s="7"/>
      <c r="D1618" s="7"/>
      <c r="E1618" s="7"/>
      <c r="F1618" s="7"/>
      <c r="G1618" s="7"/>
      <c r="H1618" s="7"/>
      <c r="I1618" s="7"/>
      <c r="J1618" s="7"/>
      <c r="K1618" s="7"/>
      <c r="L1618" s="8"/>
      <c r="M1618" s="142"/>
      <c r="N1618" s="146"/>
      <c r="Z1618" s="142"/>
      <c r="AB1618" s="142"/>
      <c r="AC1618" s="142"/>
      <c r="AD1618" s="142"/>
      <c r="AF1618" s="142"/>
      <c r="AH1618" s="142"/>
      <c r="AJ1618" s="142"/>
      <c r="AK1618" s="142"/>
      <c r="AL1618" s="142"/>
      <c r="AN1618" s="142"/>
      <c r="AO1618" s="7"/>
      <c r="AP1618" s="142"/>
      <c r="AR1618" s="142"/>
      <c r="AT1618" s="142"/>
      <c r="AV1618" s="142"/>
      <c r="AX1618" s="142"/>
      <c r="AZ1618" s="142"/>
      <c r="BB1618" s="142"/>
      <c r="BD1618" s="142"/>
      <c r="BF1618" s="142"/>
      <c r="BH1618" s="142"/>
      <c r="BI1618" s="7"/>
      <c r="BJ1618" s="142"/>
      <c r="BL1618" s="142"/>
      <c r="BN1618" s="7"/>
      <c r="BO1618" s="7"/>
      <c r="BP1618" s="7"/>
      <c r="BQ1618" s="7"/>
      <c r="BR1618" s="7"/>
    </row>
    <row r="1619" spans="1:70" customFormat="1" ht="15.75">
      <c r="A1619" s="7"/>
      <c r="B1619" s="230"/>
      <c r="C1619" s="7"/>
      <c r="D1619" s="7"/>
      <c r="E1619" s="7"/>
      <c r="F1619" s="7"/>
      <c r="G1619" s="7"/>
      <c r="H1619" s="7"/>
      <c r="I1619" s="7"/>
      <c r="J1619" s="7"/>
      <c r="K1619" s="7"/>
      <c r="L1619" s="8"/>
      <c r="M1619" s="142"/>
      <c r="N1619" s="146"/>
      <c r="Z1619" s="142"/>
      <c r="AB1619" s="142"/>
      <c r="AC1619" s="142"/>
      <c r="AD1619" s="142"/>
      <c r="AF1619" s="142"/>
      <c r="AH1619" s="142"/>
      <c r="AJ1619" s="142"/>
      <c r="AK1619" s="142"/>
      <c r="AL1619" s="142"/>
      <c r="AN1619" s="142"/>
      <c r="AO1619" s="7"/>
      <c r="AP1619" s="142"/>
      <c r="AR1619" s="142"/>
      <c r="AT1619" s="142"/>
      <c r="AV1619" s="142"/>
      <c r="AX1619" s="142"/>
      <c r="AZ1619" s="142"/>
      <c r="BB1619" s="142"/>
      <c r="BD1619" s="142"/>
      <c r="BF1619" s="142"/>
      <c r="BH1619" s="142"/>
      <c r="BI1619" s="7"/>
      <c r="BJ1619" s="142"/>
      <c r="BL1619" s="142"/>
      <c r="BN1619" s="7"/>
      <c r="BO1619" s="7"/>
      <c r="BP1619" s="7"/>
      <c r="BQ1619" s="7"/>
      <c r="BR1619" s="7"/>
    </row>
    <row r="1620" spans="1:70" customFormat="1" ht="15.75">
      <c r="A1620" s="7"/>
      <c r="B1620" s="230"/>
      <c r="C1620" s="7"/>
      <c r="D1620" s="7"/>
      <c r="E1620" s="7"/>
      <c r="F1620" s="7"/>
      <c r="G1620" s="7"/>
      <c r="H1620" s="7"/>
      <c r="I1620" s="7"/>
      <c r="J1620" s="7"/>
      <c r="K1620" s="7"/>
      <c r="L1620" s="8"/>
      <c r="M1620" s="142"/>
      <c r="N1620" s="146"/>
      <c r="Z1620" s="142"/>
      <c r="AB1620" s="142"/>
      <c r="AC1620" s="142"/>
      <c r="AD1620" s="142"/>
      <c r="AF1620" s="142"/>
      <c r="AH1620" s="142"/>
      <c r="AJ1620" s="142"/>
      <c r="AK1620" s="142"/>
      <c r="AL1620" s="142"/>
      <c r="AN1620" s="142"/>
      <c r="AO1620" s="7"/>
      <c r="AP1620" s="142"/>
      <c r="AR1620" s="142"/>
      <c r="AT1620" s="142"/>
      <c r="AV1620" s="142"/>
      <c r="AX1620" s="142"/>
      <c r="AZ1620" s="142"/>
      <c r="BB1620" s="142"/>
      <c r="BD1620" s="142"/>
      <c r="BF1620" s="142"/>
      <c r="BH1620" s="142"/>
      <c r="BI1620" s="7"/>
      <c r="BJ1620" s="142"/>
      <c r="BL1620" s="142"/>
      <c r="BN1620" s="7"/>
      <c r="BO1620" s="7"/>
      <c r="BP1620" s="7"/>
      <c r="BQ1620" s="7"/>
      <c r="BR1620" s="7"/>
    </row>
    <row r="1621" spans="1:70" customFormat="1" ht="15.75">
      <c r="A1621" s="7"/>
      <c r="B1621" s="230"/>
      <c r="C1621" s="7"/>
      <c r="D1621" s="7"/>
      <c r="E1621" s="7"/>
      <c r="F1621" s="7"/>
      <c r="G1621" s="7"/>
      <c r="H1621" s="7"/>
      <c r="I1621" s="7"/>
      <c r="J1621" s="7"/>
      <c r="K1621" s="7"/>
      <c r="L1621" s="8"/>
      <c r="M1621" s="142"/>
      <c r="N1621" s="146"/>
      <c r="Z1621" s="142"/>
      <c r="AB1621" s="142"/>
      <c r="AC1621" s="142"/>
      <c r="AD1621" s="142"/>
      <c r="AF1621" s="142"/>
      <c r="AH1621" s="142"/>
      <c r="AJ1621" s="142"/>
      <c r="AK1621" s="142"/>
      <c r="AL1621" s="142"/>
      <c r="AN1621" s="142"/>
      <c r="AO1621" s="7"/>
      <c r="AP1621" s="142"/>
      <c r="AR1621" s="142"/>
      <c r="AT1621" s="142"/>
      <c r="AV1621" s="142"/>
      <c r="AX1621" s="142"/>
      <c r="AZ1621" s="142"/>
      <c r="BB1621" s="142"/>
      <c r="BD1621" s="142"/>
      <c r="BF1621" s="142"/>
      <c r="BH1621" s="142"/>
      <c r="BI1621" s="7"/>
      <c r="BJ1621" s="142"/>
      <c r="BL1621" s="142"/>
      <c r="BN1621" s="7"/>
      <c r="BO1621" s="7"/>
      <c r="BP1621" s="7"/>
      <c r="BQ1621" s="7"/>
      <c r="BR1621" s="7"/>
    </row>
    <row r="1622" spans="1:70" customFormat="1" ht="15.75">
      <c r="A1622" s="7"/>
      <c r="B1622" s="230"/>
      <c r="C1622" s="7"/>
      <c r="D1622" s="7"/>
      <c r="E1622" s="7"/>
      <c r="F1622" s="7"/>
      <c r="G1622" s="7"/>
      <c r="H1622" s="7"/>
      <c r="I1622" s="7"/>
      <c r="J1622" s="7"/>
      <c r="K1622" s="7"/>
      <c r="L1622" s="8"/>
      <c r="M1622" s="142"/>
      <c r="N1622" s="146"/>
      <c r="Z1622" s="142"/>
      <c r="AB1622" s="142"/>
      <c r="AC1622" s="142"/>
      <c r="AD1622" s="142"/>
      <c r="AF1622" s="142"/>
      <c r="AH1622" s="142"/>
      <c r="AJ1622" s="142"/>
      <c r="AK1622" s="142"/>
      <c r="AL1622" s="142"/>
      <c r="AN1622" s="142"/>
      <c r="AO1622" s="7"/>
      <c r="AP1622" s="142"/>
      <c r="AR1622" s="142"/>
      <c r="AT1622" s="142"/>
      <c r="AV1622" s="142"/>
      <c r="AX1622" s="142"/>
      <c r="AZ1622" s="142"/>
      <c r="BB1622" s="142"/>
      <c r="BD1622" s="142"/>
      <c r="BF1622" s="142"/>
      <c r="BH1622" s="142"/>
      <c r="BI1622" s="7"/>
      <c r="BJ1622" s="142"/>
      <c r="BL1622" s="142"/>
      <c r="BN1622" s="7"/>
      <c r="BO1622" s="7"/>
      <c r="BP1622" s="7"/>
      <c r="BQ1622" s="7"/>
      <c r="BR1622" s="7"/>
    </row>
    <row r="1623" spans="1:70" customFormat="1" ht="15.75">
      <c r="A1623" s="7"/>
      <c r="B1623" s="230"/>
      <c r="C1623" s="7"/>
      <c r="D1623" s="7"/>
      <c r="E1623" s="7"/>
      <c r="F1623" s="7"/>
      <c r="G1623" s="7"/>
      <c r="H1623" s="7"/>
      <c r="I1623" s="7"/>
      <c r="J1623" s="7"/>
      <c r="K1623" s="7"/>
      <c r="L1623" s="8"/>
      <c r="M1623" s="142"/>
      <c r="N1623" s="146"/>
      <c r="Z1623" s="142"/>
      <c r="AB1623" s="142"/>
      <c r="AC1623" s="142"/>
      <c r="AD1623" s="142"/>
      <c r="AF1623" s="142"/>
      <c r="AH1623" s="142"/>
      <c r="AJ1623" s="142"/>
      <c r="AK1623" s="142"/>
      <c r="AL1623" s="142"/>
      <c r="AN1623" s="142"/>
      <c r="AO1623" s="7"/>
      <c r="AP1623" s="142"/>
      <c r="AR1623" s="142"/>
      <c r="AT1623" s="142"/>
      <c r="AV1623" s="142"/>
      <c r="AX1623" s="142"/>
      <c r="AZ1623" s="142"/>
      <c r="BB1623" s="142"/>
      <c r="BD1623" s="142"/>
      <c r="BF1623" s="142"/>
      <c r="BH1623" s="142"/>
      <c r="BI1623" s="7"/>
      <c r="BJ1623" s="142"/>
      <c r="BL1623" s="142"/>
      <c r="BN1623" s="7"/>
      <c r="BO1623" s="7"/>
      <c r="BP1623" s="7"/>
      <c r="BQ1623" s="7"/>
      <c r="BR1623" s="7"/>
    </row>
    <row r="1624" spans="1:70" customFormat="1" ht="15.75">
      <c r="A1624" s="7"/>
      <c r="B1624" s="230"/>
      <c r="C1624" s="7"/>
      <c r="D1624" s="7"/>
      <c r="E1624" s="7"/>
      <c r="F1624" s="7"/>
      <c r="G1624" s="7"/>
      <c r="H1624" s="7"/>
      <c r="I1624" s="7"/>
      <c r="J1624" s="7"/>
      <c r="K1624" s="7"/>
      <c r="L1624" s="8"/>
      <c r="M1624" s="142"/>
      <c r="N1624" s="146"/>
      <c r="Z1624" s="142"/>
      <c r="AB1624" s="142"/>
      <c r="AC1624" s="142"/>
      <c r="AD1624" s="142"/>
      <c r="AF1624" s="142"/>
      <c r="AH1624" s="142"/>
      <c r="AJ1624" s="142"/>
      <c r="AK1624" s="142"/>
      <c r="AL1624" s="142"/>
      <c r="AN1624" s="142"/>
      <c r="AO1624" s="7"/>
      <c r="AP1624" s="142"/>
      <c r="AR1624" s="142"/>
      <c r="AT1624" s="142"/>
      <c r="AV1624" s="142"/>
      <c r="AX1624" s="142"/>
      <c r="AZ1624" s="142"/>
      <c r="BB1624" s="142"/>
      <c r="BD1624" s="142"/>
      <c r="BF1624" s="142"/>
      <c r="BH1624" s="142"/>
      <c r="BI1624" s="7"/>
      <c r="BJ1624" s="142"/>
      <c r="BL1624" s="142"/>
      <c r="BN1624" s="7"/>
      <c r="BO1624" s="7"/>
      <c r="BP1624" s="7"/>
      <c r="BQ1624" s="7"/>
      <c r="BR1624" s="7"/>
    </row>
    <row r="1625" spans="1:70" customFormat="1" ht="15.75">
      <c r="A1625" s="7"/>
      <c r="B1625" s="230"/>
      <c r="C1625" s="7"/>
      <c r="D1625" s="7"/>
      <c r="E1625" s="7"/>
      <c r="F1625" s="7"/>
      <c r="G1625" s="7"/>
      <c r="H1625" s="7"/>
      <c r="I1625" s="7"/>
      <c r="J1625" s="7"/>
      <c r="K1625" s="7"/>
      <c r="L1625" s="8"/>
      <c r="M1625" s="142"/>
      <c r="N1625" s="146"/>
      <c r="Z1625" s="142"/>
      <c r="AB1625" s="142"/>
      <c r="AC1625" s="142"/>
      <c r="AD1625" s="142"/>
      <c r="AF1625" s="142"/>
      <c r="AH1625" s="142"/>
      <c r="AJ1625" s="142"/>
      <c r="AK1625" s="142"/>
      <c r="AL1625" s="142"/>
      <c r="AN1625" s="142"/>
      <c r="AO1625" s="7"/>
      <c r="AP1625" s="142"/>
      <c r="AR1625" s="142"/>
      <c r="AT1625" s="142"/>
      <c r="AV1625" s="142"/>
      <c r="AX1625" s="142"/>
      <c r="AZ1625" s="142"/>
      <c r="BB1625" s="142"/>
      <c r="BD1625" s="142"/>
      <c r="BF1625" s="142"/>
      <c r="BH1625" s="142"/>
      <c r="BI1625" s="7"/>
      <c r="BJ1625" s="142"/>
      <c r="BL1625" s="142"/>
      <c r="BN1625" s="7"/>
      <c r="BO1625" s="7"/>
      <c r="BP1625" s="7"/>
      <c r="BQ1625" s="7"/>
      <c r="BR1625" s="7"/>
    </row>
    <row r="1626" spans="1:70" customFormat="1" ht="15.75">
      <c r="A1626" s="7"/>
      <c r="B1626" s="230"/>
      <c r="C1626" s="7"/>
      <c r="D1626" s="7"/>
      <c r="E1626" s="7"/>
      <c r="F1626" s="7"/>
      <c r="G1626" s="7"/>
      <c r="H1626" s="7"/>
      <c r="I1626" s="7"/>
      <c r="J1626" s="7"/>
      <c r="K1626" s="7"/>
      <c r="L1626" s="8"/>
      <c r="M1626" s="142"/>
      <c r="N1626" s="146"/>
      <c r="Z1626" s="142"/>
      <c r="AB1626" s="142"/>
      <c r="AC1626" s="142"/>
      <c r="AD1626" s="142"/>
      <c r="AF1626" s="142"/>
      <c r="AH1626" s="142"/>
      <c r="AJ1626" s="142"/>
      <c r="AK1626" s="142"/>
      <c r="AL1626" s="142"/>
      <c r="AN1626" s="142"/>
      <c r="AO1626" s="7"/>
      <c r="AP1626" s="142"/>
      <c r="AR1626" s="142"/>
      <c r="AT1626" s="142"/>
      <c r="AV1626" s="142"/>
      <c r="AX1626" s="142"/>
      <c r="AZ1626" s="142"/>
      <c r="BB1626" s="142"/>
      <c r="BD1626" s="142"/>
      <c r="BF1626" s="142"/>
      <c r="BH1626" s="142"/>
      <c r="BI1626" s="7"/>
      <c r="BJ1626" s="142"/>
      <c r="BL1626" s="142"/>
      <c r="BN1626" s="7"/>
      <c r="BO1626" s="7"/>
      <c r="BP1626" s="7"/>
      <c r="BQ1626" s="7"/>
      <c r="BR1626" s="7"/>
    </row>
    <row r="1627" spans="1:70" customFormat="1" ht="15.75">
      <c r="A1627" s="7"/>
      <c r="B1627" s="230"/>
      <c r="C1627" s="7"/>
      <c r="D1627" s="7"/>
      <c r="E1627" s="7"/>
      <c r="F1627" s="7"/>
      <c r="G1627" s="7"/>
      <c r="H1627" s="7"/>
      <c r="I1627" s="7"/>
      <c r="J1627" s="7"/>
      <c r="K1627" s="7"/>
      <c r="L1627" s="8"/>
      <c r="M1627" s="142"/>
      <c r="N1627" s="146"/>
      <c r="Z1627" s="142"/>
      <c r="AB1627" s="142"/>
      <c r="AC1627" s="142"/>
      <c r="AD1627" s="142"/>
      <c r="AF1627" s="142"/>
      <c r="AH1627" s="142"/>
      <c r="AJ1627" s="142"/>
      <c r="AK1627" s="142"/>
      <c r="AL1627" s="142"/>
      <c r="AN1627" s="142"/>
      <c r="AO1627" s="7"/>
      <c r="AP1627" s="142"/>
      <c r="AR1627" s="142"/>
      <c r="AT1627" s="142"/>
      <c r="AV1627" s="142"/>
      <c r="AX1627" s="142"/>
      <c r="AZ1627" s="142"/>
      <c r="BB1627" s="142"/>
      <c r="BD1627" s="142"/>
      <c r="BF1627" s="142"/>
      <c r="BH1627" s="142"/>
      <c r="BI1627" s="7"/>
      <c r="BJ1627" s="142"/>
      <c r="BL1627" s="142"/>
      <c r="BN1627" s="7"/>
      <c r="BO1627" s="7"/>
      <c r="BP1627" s="7"/>
      <c r="BQ1627" s="7"/>
      <c r="BR1627" s="7"/>
    </row>
    <row r="1628" spans="1:70" customFormat="1" ht="15.75">
      <c r="A1628" s="7"/>
      <c r="B1628" s="230"/>
      <c r="C1628" s="7"/>
      <c r="D1628" s="7"/>
      <c r="E1628" s="7"/>
      <c r="F1628" s="7"/>
      <c r="G1628" s="7"/>
      <c r="H1628" s="7"/>
      <c r="I1628" s="7"/>
      <c r="J1628" s="7"/>
      <c r="K1628" s="7"/>
      <c r="L1628" s="8"/>
      <c r="M1628" s="142"/>
      <c r="N1628" s="146"/>
      <c r="Z1628" s="142"/>
      <c r="AB1628" s="142"/>
      <c r="AC1628" s="142"/>
      <c r="AD1628" s="142"/>
      <c r="AF1628" s="142"/>
      <c r="AH1628" s="142"/>
      <c r="AJ1628" s="142"/>
      <c r="AK1628" s="142"/>
      <c r="AL1628" s="142"/>
      <c r="AN1628" s="142"/>
      <c r="AO1628" s="7"/>
      <c r="AP1628" s="142"/>
      <c r="AR1628" s="142"/>
      <c r="AT1628" s="142"/>
      <c r="AV1628" s="142"/>
      <c r="AX1628" s="142"/>
      <c r="AZ1628" s="142"/>
      <c r="BB1628" s="142"/>
      <c r="BD1628" s="142"/>
      <c r="BF1628" s="142"/>
      <c r="BH1628" s="142"/>
      <c r="BI1628" s="7"/>
      <c r="BJ1628" s="142"/>
      <c r="BL1628" s="142"/>
      <c r="BN1628" s="7"/>
      <c r="BO1628" s="7"/>
      <c r="BP1628" s="7"/>
      <c r="BQ1628" s="7"/>
      <c r="BR1628" s="7"/>
    </row>
    <row r="1629" spans="1:70" customFormat="1" ht="15.75">
      <c r="A1629" s="7"/>
      <c r="B1629" s="230"/>
      <c r="C1629" s="7"/>
      <c r="D1629" s="7"/>
      <c r="E1629" s="7"/>
      <c r="F1629" s="7"/>
      <c r="G1629" s="7"/>
      <c r="H1629" s="7"/>
      <c r="I1629" s="7"/>
      <c r="J1629" s="7"/>
      <c r="K1629" s="7"/>
      <c r="L1629" s="8"/>
      <c r="M1629" s="142"/>
      <c r="N1629" s="146"/>
      <c r="Z1629" s="142"/>
      <c r="AB1629" s="142"/>
      <c r="AC1629" s="142"/>
      <c r="AD1629" s="142"/>
      <c r="AF1629" s="142"/>
      <c r="AH1629" s="142"/>
      <c r="AJ1629" s="142"/>
      <c r="AK1629" s="142"/>
      <c r="AL1629" s="142"/>
      <c r="AN1629" s="142"/>
      <c r="AO1629" s="7"/>
      <c r="AP1629" s="142"/>
      <c r="AR1629" s="142"/>
      <c r="AT1629" s="142"/>
      <c r="AV1629" s="142"/>
      <c r="AX1629" s="142"/>
      <c r="AZ1629" s="142"/>
      <c r="BB1629" s="142"/>
      <c r="BD1629" s="142"/>
      <c r="BF1629" s="142"/>
      <c r="BH1629" s="142"/>
      <c r="BI1629" s="7"/>
      <c r="BJ1629" s="142"/>
      <c r="BL1629" s="142"/>
      <c r="BN1629" s="7"/>
      <c r="BO1629" s="7"/>
      <c r="BP1629" s="7"/>
      <c r="BQ1629" s="7"/>
      <c r="BR1629" s="7"/>
    </row>
    <row r="1630" spans="1:70" customFormat="1" ht="15.75">
      <c r="A1630" s="7"/>
      <c r="B1630" s="230"/>
      <c r="C1630" s="7"/>
      <c r="D1630" s="7"/>
      <c r="E1630" s="7"/>
      <c r="F1630" s="7"/>
      <c r="G1630" s="7"/>
      <c r="H1630" s="7"/>
      <c r="I1630" s="7"/>
      <c r="J1630" s="7"/>
      <c r="K1630" s="7"/>
      <c r="L1630" s="8"/>
      <c r="M1630" s="142"/>
      <c r="N1630" s="146"/>
      <c r="Z1630" s="142"/>
      <c r="AB1630" s="142"/>
      <c r="AC1630" s="142"/>
      <c r="AD1630" s="142"/>
      <c r="AF1630" s="142"/>
      <c r="AH1630" s="142"/>
      <c r="AJ1630" s="142"/>
      <c r="AK1630" s="142"/>
      <c r="AL1630" s="142"/>
      <c r="AN1630" s="142"/>
      <c r="AO1630" s="7"/>
      <c r="AP1630" s="142"/>
      <c r="AR1630" s="142"/>
      <c r="AT1630" s="142"/>
      <c r="AV1630" s="142"/>
      <c r="AX1630" s="142"/>
      <c r="AZ1630" s="142"/>
      <c r="BB1630" s="142"/>
      <c r="BD1630" s="142"/>
      <c r="BF1630" s="142"/>
      <c r="BH1630" s="142"/>
      <c r="BI1630" s="7"/>
      <c r="BJ1630" s="142"/>
      <c r="BL1630" s="142"/>
      <c r="BN1630" s="7"/>
      <c r="BO1630" s="7"/>
      <c r="BP1630" s="7"/>
      <c r="BQ1630" s="7"/>
      <c r="BR1630" s="7"/>
    </row>
    <row r="1631" spans="1:70" customFormat="1" ht="15.75">
      <c r="A1631" s="7"/>
      <c r="B1631" s="230"/>
      <c r="C1631" s="7"/>
      <c r="D1631" s="7"/>
      <c r="E1631" s="7"/>
      <c r="F1631" s="7"/>
      <c r="G1631" s="7"/>
      <c r="H1631" s="7"/>
      <c r="I1631" s="7"/>
      <c r="J1631" s="7"/>
      <c r="K1631" s="7"/>
      <c r="L1631" s="8"/>
      <c r="M1631" s="142"/>
      <c r="N1631" s="146"/>
      <c r="Z1631" s="142"/>
      <c r="AB1631" s="142"/>
      <c r="AC1631" s="142"/>
      <c r="AD1631" s="142"/>
      <c r="AF1631" s="142"/>
      <c r="AH1631" s="142"/>
      <c r="AJ1631" s="142"/>
      <c r="AK1631" s="142"/>
      <c r="AL1631" s="142"/>
      <c r="AN1631" s="142"/>
      <c r="AO1631" s="7"/>
      <c r="AP1631" s="142"/>
      <c r="AR1631" s="142"/>
      <c r="AT1631" s="142"/>
      <c r="AV1631" s="142"/>
      <c r="AX1631" s="142"/>
      <c r="AZ1631" s="142"/>
      <c r="BB1631" s="142"/>
      <c r="BD1631" s="142"/>
      <c r="BF1631" s="142"/>
      <c r="BH1631" s="142"/>
      <c r="BI1631" s="7"/>
      <c r="BJ1631" s="142"/>
      <c r="BL1631" s="142"/>
      <c r="BN1631" s="7"/>
      <c r="BO1631" s="7"/>
      <c r="BP1631" s="7"/>
      <c r="BQ1631" s="7"/>
      <c r="BR1631" s="7"/>
    </row>
    <row r="1632" spans="1:70" customFormat="1" ht="15.75">
      <c r="A1632" s="7"/>
      <c r="B1632" s="230"/>
      <c r="C1632" s="7"/>
      <c r="D1632" s="7"/>
      <c r="E1632" s="7"/>
      <c r="F1632" s="7"/>
      <c r="G1632" s="7"/>
      <c r="H1632" s="7"/>
      <c r="I1632" s="7"/>
      <c r="J1632" s="7"/>
      <c r="K1632" s="7"/>
      <c r="L1632" s="8"/>
      <c r="M1632" s="142"/>
      <c r="N1632" s="146"/>
      <c r="Z1632" s="142"/>
      <c r="AB1632" s="142"/>
      <c r="AC1632" s="142"/>
      <c r="AD1632" s="142"/>
      <c r="AF1632" s="142"/>
      <c r="AH1632" s="142"/>
      <c r="AJ1632" s="142"/>
      <c r="AK1632" s="142"/>
      <c r="AL1632" s="142"/>
      <c r="AN1632" s="142"/>
      <c r="AO1632" s="7"/>
      <c r="AP1632" s="142"/>
      <c r="AR1632" s="142"/>
      <c r="AT1632" s="142"/>
      <c r="AV1632" s="142"/>
      <c r="AX1632" s="142"/>
      <c r="AZ1632" s="142"/>
      <c r="BB1632" s="142"/>
      <c r="BD1632" s="142"/>
      <c r="BF1632" s="142"/>
      <c r="BH1632" s="142"/>
      <c r="BI1632" s="7"/>
      <c r="BJ1632" s="142"/>
      <c r="BL1632" s="142"/>
      <c r="BN1632" s="7"/>
      <c r="BO1632" s="7"/>
      <c r="BP1632" s="7"/>
      <c r="BQ1632" s="7"/>
      <c r="BR1632" s="7"/>
    </row>
    <row r="1633" spans="1:70" customFormat="1" ht="15.75">
      <c r="A1633" s="7"/>
      <c r="B1633" s="230"/>
      <c r="C1633" s="7"/>
      <c r="D1633" s="7"/>
      <c r="E1633" s="7"/>
      <c r="F1633" s="7"/>
      <c r="G1633" s="7"/>
      <c r="H1633" s="7"/>
      <c r="I1633" s="7"/>
      <c r="J1633" s="7"/>
      <c r="K1633" s="7"/>
      <c r="L1633" s="8"/>
      <c r="M1633" s="142"/>
      <c r="N1633" s="146"/>
      <c r="Z1633" s="142"/>
      <c r="AB1633" s="142"/>
      <c r="AC1633" s="142"/>
      <c r="AD1633" s="142"/>
      <c r="AF1633" s="142"/>
      <c r="AH1633" s="142"/>
      <c r="AJ1633" s="142"/>
      <c r="AK1633" s="142"/>
      <c r="AL1633" s="142"/>
      <c r="AN1633" s="142"/>
      <c r="AO1633" s="7"/>
      <c r="AP1633" s="142"/>
      <c r="AR1633" s="142"/>
      <c r="AT1633" s="142"/>
      <c r="AV1633" s="142"/>
      <c r="AX1633" s="142"/>
      <c r="AZ1633" s="142"/>
      <c r="BB1633" s="142"/>
      <c r="BD1633" s="142"/>
      <c r="BF1633" s="142"/>
      <c r="BH1633" s="142"/>
      <c r="BI1633" s="7"/>
      <c r="BJ1633" s="142"/>
      <c r="BL1633" s="142"/>
      <c r="BN1633" s="7"/>
      <c r="BO1633" s="7"/>
      <c r="BP1633" s="7"/>
      <c r="BQ1633" s="7"/>
      <c r="BR1633" s="7"/>
    </row>
    <row r="1634" spans="1:70" customFormat="1" ht="15.75">
      <c r="A1634" s="7"/>
      <c r="B1634" s="230"/>
      <c r="C1634" s="7"/>
      <c r="D1634" s="7"/>
      <c r="E1634" s="7"/>
      <c r="F1634" s="7"/>
      <c r="G1634" s="7"/>
      <c r="H1634" s="7"/>
      <c r="I1634" s="7"/>
      <c r="J1634" s="7"/>
      <c r="K1634" s="7"/>
      <c r="L1634" s="8"/>
      <c r="M1634" s="142"/>
      <c r="N1634" s="146"/>
      <c r="Z1634" s="142"/>
      <c r="AB1634" s="142"/>
      <c r="AC1634" s="142"/>
      <c r="AD1634" s="142"/>
      <c r="AF1634" s="142"/>
      <c r="AH1634" s="142"/>
      <c r="AJ1634" s="142"/>
      <c r="AK1634" s="142"/>
      <c r="AL1634" s="142"/>
      <c r="AN1634" s="142"/>
      <c r="AO1634" s="7"/>
      <c r="AP1634" s="142"/>
      <c r="AR1634" s="142"/>
      <c r="AT1634" s="142"/>
      <c r="AV1634" s="142"/>
      <c r="AX1634" s="142"/>
      <c r="AZ1634" s="142"/>
      <c r="BB1634" s="142"/>
      <c r="BD1634" s="142"/>
      <c r="BF1634" s="142"/>
      <c r="BH1634" s="142"/>
      <c r="BI1634" s="7"/>
      <c r="BJ1634" s="142"/>
      <c r="BL1634" s="142"/>
      <c r="BN1634" s="7"/>
      <c r="BO1634" s="7"/>
      <c r="BP1634" s="7"/>
      <c r="BQ1634" s="7"/>
      <c r="BR1634" s="7"/>
    </row>
    <row r="1635" spans="1:70" customFormat="1" ht="15.75">
      <c r="A1635" s="7"/>
      <c r="B1635" s="230"/>
      <c r="C1635" s="7"/>
      <c r="D1635" s="7"/>
      <c r="E1635" s="7"/>
      <c r="F1635" s="7"/>
      <c r="G1635" s="7"/>
      <c r="H1635" s="7"/>
      <c r="I1635" s="7"/>
      <c r="J1635" s="7"/>
      <c r="K1635" s="7"/>
      <c r="L1635" s="8"/>
      <c r="M1635" s="142"/>
      <c r="N1635" s="146"/>
      <c r="Z1635" s="142"/>
      <c r="AB1635" s="142"/>
      <c r="AC1635" s="142"/>
      <c r="AD1635" s="142"/>
      <c r="AF1635" s="142"/>
      <c r="AH1635" s="142"/>
      <c r="AJ1635" s="142"/>
      <c r="AK1635" s="142"/>
      <c r="AL1635" s="142"/>
      <c r="AN1635" s="142"/>
      <c r="AO1635" s="7"/>
      <c r="AP1635" s="142"/>
      <c r="AR1635" s="142"/>
      <c r="AT1635" s="142"/>
      <c r="AV1635" s="142"/>
      <c r="AX1635" s="142"/>
      <c r="AZ1635" s="142"/>
      <c r="BB1635" s="142"/>
      <c r="BD1635" s="142"/>
      <c r="BF1635" s="142"/>
      <c r="BH1635" s="142"/>
      <c r="BI1635" s="7"/>
      <c r="BJ1635" s="142"/>
      <c r="BL1635" s="142"/>
      <c r="BN1635" s="7"/>
      <c r="BO1635" s="7"/>
      <c r="BP1635" s="7"/>
      <c r="BQ1635" s="7"/>
      <c r="BR1635" s="7"/>
    </row>
    <row r="1636" spans="1:70" customFormat="1" ht="15.75">
      <c r="A1636" s="7"/>
      <c r="B1636" s="230"/>
      <c r="C1636" s="7"/>
      <c r="D1636" s="7"/>
      <c r="E1636" s="7"/>
      <c r="F1636" s="7"/>
      <c r="G1636" s="7"/>
      <c r="H1636" s="7"/>
      <c r="I1636" s="7"/>
      <c r="J1636" s="7"/>
      <c r="K1636" s="7"/>
      <c r="L1636" s="8"/>
      <c r="M1636" s="142"/>
      <c r="N1636" s="146"/>
      <c r="Z1636" s="142"/>
      <c r="AB1636" s="142"/>
      <c r="AC1636" s="142"/>
      <c r="AD1636" s="142"/>
      <c r="AF1636" s="142"/>
      <c r="AH1636" s="142"/>
      <c r="AJ1636" s="142"/>
      <c r="AK1636" s="142"/>
      <c r="AL1636" s="142"/>
      <c r="AN1636" s="142"/>
      <c r="AO1636" s="7"/>
      <c r="AP1636" s="142"/>
      <c r="AR1636" s="142"/>
      <c r="AT1636" s="142"/>
      <c r="AV1636" s="142"/>
      <c r="AX1636" s="142"/>
      <c r="AZ1636" s="142"/>
      <c r="BB1636" s="142"/>
      <c r="BD1636" s="142"/>
      <c r="BF1636" s="142"/>
      <c r="BH1636" s="142"/>
      <c r="BI1636" s="7"/>
      <c r="BJ1636" s="142"/>
      <c r="BL1636" s="142"/>
      <c r="BN1636" s="7"/>
      <c r="BO1636" s="7"/>
      <c r="BP1636" s="7"/>
      <c r="BQ1636" s="7"/>
      <c r="BR1636" s="7"/>
    </row>
    <row r="1637" spans="1:70" customFormat="1" ht="15.75">
      <c r="A1637" s="7"/>
      <c r="B1637" s="230"/>
      <c r="C1637" s="7"/>
      <c r="D1637" s="7"/>
      <c r="E1637" s="7"/>
      <c r="F1637" s="7"/>
      <c r="G1637" s="7"/>
      <c r="H1637" s="7"/>
      <c r="I1637" s="7"/>
      <c r="J1637" s="7"/>
      <c r="K1637" s="7"/>
      <c r="L1637" s="8"/>
      <c r="M1637" s="142"/>
      <c r="N1637" s="146"/>
      <c r="Z1637" s="142"/>
      <c r="AB1637" s="142"/>
      <c r="AC1637" s="142"/>
      <c r="AD1637" s="142"/>
      <c r="AF1637" s="142"/>
      <c r="AH1637" s="142"/>
      <c r="AJ1637" s="142"/>
      <c r="AK1637" s="142"/>
      <c r="AL1637" s="142"/>
      <c r="AN1637" s="142"/>
      <c r="AO1637" s="7"/>
      <c r="AP1637" s="142"/>
      <c r="AR1637" s="142"/>
      <c r="AT1637" s="142"/>
      <c r="AV1637" s="142"/>
      <c r="AX1637" s="142"/>
      <c r="AZ1637" s="142"/>
      <c r="BB1637" s="142"/>
      <c r="BD1637" s="142"/>
      <c r="BF1637" s="142"/>
      <c r="BH1637" s="142"/>
      <c r="BI1637" s="7"/>
      <c r="BJ1637" s="142"/>
      <c r="BL1637" s="142"/>
      <c r="BN1637" s="7"/>
      <c r="BO1637" s="7"/>
      <c r="BP1637" s="7"/>
      <c r="BQ1637" s="7"/>
      <c r="BR1637" s="7"/>
    </row>
    <row r="1638" spans="1:70" customFormat="1" ht="15.75">
      <c r="A1638" s="7"/>
      <c r="B1638" s="230"/>
      <c r="C1638" s="7"/>
      <c r="D1638" s="7"/>
      <c r="E1638" s="7"/>
      <c r="F1638" s="7"/>
      <c r="G1638" s="7"/>
      <c r="H1638" s="7"/>
      <c r="I1638" s="7"/>
      <c r="J1638" s="7"/>
      <c r="K1638" s="7"/>
      <c r="L1638" s="8"/>
      <c r="M1638" s="142"/>
      <c r="N1638" s="146"/>
      <c r="Z1638" s="142"/>
      <c r="AB1638" s="142"/>
      <c r="AC1638" s="142"/>
      <c r="AD1638" s="142"/>
      <c r="AF1638" s="142"/>
      <c r="AH1638" s="142"/>
      <c r="AJ1638" s="142"/>
      <c r="AK1638" s="142"/>
      <c r="AL1638" s="142"/>
      <c r="AN1638" s="142"/>
      <c r="AO1638" s="7"/>
      <c r="AP1638" s="142"/>
      <c r="AR1638" s="142"/>
      <c r="AT1638" s="142"/>
      <c r="AV1638" s="142"/>
      <c r="AX1638" s="142"/>
      <c r="AZ1638" s="142"/>
      <c r="BB1638" s="142"/>
      <c r="BD1638" s="142"/>
      <c r="BF1638" s="142"/>
      <c r="BH1638" s="142"/>
      <c r="BI1638" s="7"/>
      <c r="BJ1638" s="142"/>
      <c r="BL1638" s="142"/>
      <c r="BN1638" s="7"/>
      <c r="BO1638" s="7"/>
      <c r="BP1638" s="7"/>
      <c r="BQ1638" s="7"/>
      <c r="BR1638" s="7"/>
    </row>
    <row r="1639" spans="1:70" customFormat="1" ht="15.75">
      <c r="A1639" s="7"/>
      <c r="B1639" s="230"/>
      <c r="C1639" s="7"/>
      <c r="D1639" s="7"/>
      <c r="E1639" s="7"/>
      <c r="F1639" s="7"/>
      <c r="G1639" s="7"/>
      <c r="H1639" s="7"/>
      <c r="I1639" s="7"/>
      <c r="J1639" s="7"/>
      <c r="K1639" s="7"/>
      <c r="L1639" s="8"/>
      <c r="M1639" s="142"/>
      <c r="N1639" s="146"/>
      <c r="Z1639" s="142"/>
      <c r="AB1639" s="142"/>
      <c r="AC1639" s="142"/>
      <c r="AD1639" s="142"/>
      <c r="AF1639" s="142"/>
      <c r="AH1639" s="142"/>
      <c r="AJ1639" s="142"/>
      <c r="AK1639" s="142"/>
      <c r="AL1639" s="142"/>
      <c r="AN1639" s="142"/>
      <c r="AO1639" s="7"/>
      <c r="AP1639" s="142"/>
      <c r="AR1639" s="142"/>
      <c r="AT1639" s="142"/>
      <c r="AV1639" s="142"/>
      <c r="AX1639" s="142"/>
      <c r="AZ1639" s="142"/>
      <c r="BB1639" s="142"/>
      <c r="BD1639" s="142"/>
      <c r="BF1639" s="142"/>
      <c r="BH1639" s="142"/>
      <c r="BI1639" s="7"/>
      <c r="BJ1639" s="142"/>
      <c r="BL1639" s="142"/>
      <c r="BN1639" s="7"/>
      <c r="BO1639" s="7"/>
      <c r="BP1639" s="7"/>
      <c r="BQ1639" s="7"/>
      <c r="BR1639" s="7"/>
    </row>
    <row r="1640" spans="1:70" customFormat="1" ht="15.75">
      <c r="A1640" s="7"/>
      <c r="B1640" s="230"/>
      <c r="C1640" s="7"/>
      <c r="D1640" s="7"/>
      <c r="E1640" s="7"/>
      <c r="F1640" s="7"/>
      <c r="G1640" s="7"/>
      <c r="H1640" s="7"/>
      <c r="I1640" s="7"/>
      <c r="J1640" s="7"/>
      <c r="K1640" s="7"/>
      <c r="L1640" s="8"/>
      <c r="M1640" s="142"/>
      <c r="N1640" s="146"/>
      <c r="Z1640" s="142"/>
      <c r="AB1640" s="142"/>
      <c r="AC1640" s="142"/>
      <c r="AD1640" s="142"/>
      <c r="AF1640" s="142"/>
      <c r="AH1640" s="142"/>
      <c r="AJ1640" s="142"/>
      <c r="AK1640" s="142"/>
      <c r="AL1640" s="142"/>
      <c r="AN1640" s="142"/>
      <c r="AO1640" s="7"/>
      <c r="AP1640" s="142"/>
      <c r="AR1640" s="142"/>
      <c r="AT1640" s="142"/>
      <c r="AV1640" s="142"/>
      <c r="AX1640" s="142"/>
      <c r="AZ1640" s="142"/>
      <c r="BB1640" s="142"/>
      <c r="BD1640" s="142"/>
      <c r="BF1640" s="142"/>
      <c r="BH1640" s="142"/>
      <c r="BI1640" s="7"/>
      <c r="BJ1640" s="142"/>
      <c r="BL1640" s="142"/>
      <c r="BN1640" s="7"/>
      <c r="BO1640" s="7"/>
      <c r="BP1640" s="7"/>
      <c r="BQ1640" s="7"/>
      <c r="BR1640" s="7"/>
    </row>
    <row r="1641" spans="1:70" customFormat="1" ht="15.75">
      <c r="A1641" s="7"/>
      <c r="B1641" s="230"/>
      <c r="C1641" s="7"/>
      <c r="D1641" s="7"/>
      <c r="E1641" s="7"/>
      <c r="F1641" s="7"/>
      <c r="G1641" s="7"/>
      <c r="H1641" s="7"/>
      <c r="I1641" s="7"/>
      <c r="J1641" s="7"/>
      <c r="K1641" s="7"/>
      <c r="L1641" s="8"/>
      <c r="M1641" s="142"/>
      <c r="N1641" s="146"/>
      <c r="Z1641" s="142"/>
      <c r="AB1641" s="142"/>
      <c r="AC1641" s="142"/>
      <c r="AD1641" s="142"/>
      <c r="AF1641" s="142"/>
      <c r="AH1641" s="142"/>
      <c r="AJ1641" s="142"/>
      <c r="AK1641" s="142"/>
      <c r="AL1641" s="142"/>
      <c r="AN1641" s="142"/>
      <c r="AO1641" s="7"/>
      <c r="AP1641" s="142"/>
      <c r="AR1641" s="142"/>
      <c r="AT1641" s="142"/>
      <c r="AV1641" s="142"/>
      <c r="AX1641" s="142"/>
      <c r="AZ1641" s="142"/>
      <c r="BB1641" s="142"/>
      <c r="BD1641" s="142"/>
      <c r="BF1641" s="142"/>
      <c r="BH1641" s="142"/>
      <c r="BI1641" s="7"/>
      <c r="BJ1641" s="142"/>
      <c r="BL1641" s="142"/>
      <c r="BN1641" s="7"/>
      <c r="BO1641" s="7"/>
      <c r="BP1641" s="7"/>
      <c r="BQ1641" s="7"/>
      <c r="BR1641" s="7"/>
    </row>
    <row r="1642" spans="1:70" customFormat="1" ht="15.75">
      <c r="A1642" s="7"/>
      <c r="B1642" s="230"/>
      <c r="C1642" s="7"/>
      <c r="D1642" s="7"/>
      <c r="E1642" s="7"/>
      <c r="F1642" s="7"/>
      <c r="G1642" s="7"/>
      <c r="H1642" s="7"/>
      <c r="I1642" s="7"/>
      <c r="J1642" s="7"/>
      <c r="K1642" s="7"/>
      <c r="L1642" s="8"/>
      <c r="M1642" s="142"/>
      <c r="N1642" s="146"/>
      <c r="Z1642" s="142"/>
      <c r="AB1642" s="142"/>
      <c r="AC1642" s="142"/>
      <c r="AD1642" s="142"/>
      <c r="AF1642" s="142"/>
      <c r="AH1642" s="142"/>
      <c r="AJ1642" s="142"/>
      <c r="AK1642" s="142"/>
      <c r="AL1642" s="142"/>
      <c r="AN1642" s="142"/>
      <c r="AO1642" s="7"/>
      <c r="AP1642" s="142"/>
      <c r="AR1642" s="142"/>
      <c r="AT1642" s="142"/>
      <c r="AV1642" s="142"/>
      <c r="AX1642" s="142"/>
      <c r="AZ1642" s="142"/>
      <c r="BB1642" s="142"/>
      <c r="BD1642" s="142"/>
      <c r="BF1642" s="142"/>
      <c r="BH1642" s="142"/>
      <c r="BI1642" s="7"/>
      <c r="BJ1642" s="142"/>
      <c r="BL1642" s="142"/>
      <c r="BN1642" s="7"/>
      <c r="BO1642" s="7"/>
      <c r="BP1642" s="7"/>
      <c r="BQ1642" s="7"/>
      <c r="BR1642" s="7"/>
    </row>
    <row r="1643" spans="1:70" customFormat="1" ht="15.75">
      <c r="A1643" s="7"/>
      <c r="B1643" s="230"/>
      <c r="C1643" s="7"/>
      <c r="D1643" s="7"/>
      <c r="E1643" s="7"/>
      <c r="F1643" s="7"/>
      <c r="G1643" s="7"/>
      <c r="H1643" s="7"/>
      <c r="I1643" s="7"/>
      <c r="J1643" s="7"/>
      <c r="K1643" s="7"/>
      <c r="L1643" s="8"/>
      <c r="M1643" s="142"/>
      <c r="N1643" s="146"/>
      <c r="Z1643" s="142"/>
      <c r="AB1643" s="142"/>
      <c r="AC1643" s="142"/>
      <c r="AD1643" s="142"/>
      <c r="AF1643" s="142"/>
      <c r="AH1643" s="142"/>
      <c r="AJ1643" s="142"/>
      <c r="AK1643" s="142"/>
      <c r="AL1643" s="142"/>
      <c r="AN1643" s="142"/>
      <c r="AO1643" s="7"/>
      <c r="AP1643" s="142"/>
      <c r="AR1643" s="142"/>
      <c r="AT1643" s="142"/>
      <c r="AV1643" s="142"/>
      <c r="AX1643" s="142"/>
      <c r="AZ1643" s="142"/>
      <c r="BB1643" s="142"/>
      <c r="BD1643" s="142"/>
      <c r="BF1643" s="142"/>
      <c r="BH1643" s="142"/>
      <c r="BI1643" s="7"/>
      <c r="BJ1643" s="142"/>
      <c r="BL1643" s="142"/>
      <c r="BN1643" s="7"/>
      <c r="BO1643" s="7"/>
      <c r="BP1643" s="7"/>
      <c r="BQ1643" s="7"/>
      <c r="BR1643" s="7"/>
    </row>
    <row r="1644" spans="1:70" customFormat="1" ht="15.75">
      <c r="A1644" s="7"/>
      <c r="B1644" s="230"/>
      <c r="C1644" s="7"/>
      <c r="D1644" s="7"/>
      <c r="E1644" s="7"/>
      <c r="F1644" s="7"/>
      <c r="G1644" s="7"/>
      <c r="H1644" s="7"/>
      <c r="I1644" s="7"/>
      <c r="J1644" s="7"/>
      <c r="K1644" s="7"/>
      <c r="L1644" s="8"/>
      <c r="M1644" s="142"/>
      <c r="N1644" s="146"/>
      <c r="Z1644" s="142"/>
      <c r="AB1644" s="142"/>
      <c r="AC1644" s="142"/>
      <c r="AD1644" s="142"/>
      <c r="AF1644" s="142"/>
      <c r="AH1644" s="142"/>
      <c r="AJ1644" s="142"/>
      <c r="AK1644" s="142"/>
      <c r="AL1644" s="142"/>
      <c r="AN1644" s="142"/>
      <c r="AO1644" s="7"/>
      <c r="AP1644" s="142"/>
      <c r="AR1644" s="142"/>
      <c r="AT1644" s="142"/>
      <c r="AV1644" s="142"/>
      <c r="AX1644" s="142"/>
      <c r="AZ1644" s="142"/>
      <c r="BB1644" s="142"/>
      <c r="BD1644" s="142"/>
      <c r="BF1644" s="142"/>
      <c r="BH1644" s="142"/>
      <c r="BI1644" s="7"/>
      <c r="BJ1644" s="142"/>
      <c r="BL1644" s="142"/>
      <c r="BN1644" s="7"/>
      <c r="BO1644" s="7"/>
      <c r="BP1644" s="7"/>
      <c r="BQ1644" s="7"/>
      <c r="BR1644" s="7"/>
    </row>
    <row r="1645" spans="1:70" customFormat="1" ht="15.75">
      <c r="A1645" s="7"/>
      <c r="B1645" s="230"/>
      <c r="C1645" s="7"/>
      <c r="D1645" s="7"/>
      <c r="E1645" s="7"/>
      <c r="F1645" s="7"/>
      <c r="G1645" s="7"/>
      <c r="H1645" s="7"/>
      <c r="I1645" s="7"/>
      <c r="J1645" s="7"/>
      <c r="K1645" s="7"/>
      <c r="L1645" s="8"/>
      <c r="M1645" s="142"/>
      <c r="N1645" s="146"/>
      <c r="Z1645" s="142"/>
      <c r="AB1645" s="142"/>
      <c r="AC1645" s="142"/>
      <c r="AD1645" s="142"/>
      <c r="AF1645" s="142"/>
      <c r="AH1645" s="142"/>
      <c r="AJ1645" s="142"/>
      <c r="AK1645" s="142"/>
      <c r="AL1645" s="142"/>
      <c r="AN1645" s="142"/>
      <c r="AO1645" s="7"/>
      <c r="AP1645" s="142"/>
      <c r="AR1645" s="142"/>
      <c r="AT1645" s="142"/>
      <c r="AV1645" s="142"/>
      <c r="AX1645" s="142"/>
      <c r="AZ1645" s="142"/>
      <c r="BB1645" s="142"/>
      <c r="BD1645" s="142"/>
      <c r="BF1645" s="142"/>
      <c r="BH1645" s="142"/>
      <c r="BI1645" s="7"/>
      <c r="BJ1645" s="142"/>
      <c r="BL1645" s="142"/>
      <c r="BN1645" s="7"/>
      <c r="BO1645" s="7"/>
      <c r="BP1645" s="7"/>
      <c r="BQ1645" s="7"/>
      <c r="BR1645" s="7"/>
    </row>
    <row r="1646" spans="1:70" customFormat="1" ht="15.75">
      <c r="A1646" s="7"/>
      <c r="B1646" s="230"/>
      <c r="C1646" s="7"/>
      <c r="D1646" s="7"/>
      <c r="E1646" s="7"/>
      <c r="F1646" s="7"/>
      <c r="G1646" s="7"/>
      <c r="H1646" s="7"/>
      <c r="I1646" s="7"/>
      <c r="J1646" s="7"/>
      <c r="K1646" s="7"/>
      <c r="L1646" s="8"/>
      <c r="M1646" s="142"/>
      <c r="N1646" s="146"/>
      <c r="Z1646" s="142"/>
      <c r="AB1646" s="142"/>
      <c r="AC1646" s="142"/>
      <c r="AD1646" s="142"/>
      <c r="AF1646" s="142"/>
      <c r="AH1646" s="142"/>
      <c r="AJ1646" s="142"/>
      <c r="AK1646" s="142"/>
      <c r="AL1646" s="142"/>
      <c r="AN1646" s="142"/>
      <c r="AO1646" s="7"/>
      <c r="AP1646" s="142"/>
      <c r="AR1646" s="142"/>
      <c r="AT1646" s="142"/>
      <c r="AV1646" s="142"/>
      <c r="AX1646" s="142"/>
      <c r="AZ1646" s="142"/>
      <c r="BB1646" s="142"/>
      <c r="BD1646" s="142"/>
      <c r="BF1646" s="142"/>
      <c r="BH1646" s="142"/>
      <c r="BI1646" s="7"/>
      <c r="BJ1646" s="142"/>
      <c r="BL1646" s="142"/>
      <c r="BN1646" s="7"/>
      <c r="BO1646" s="7"/>
      <c r="BP1646" s="7"/>
      <c r="BQ1646" s="7"/>
      <c r="BR1646" s="7"/>
    </row>
    <row r="1647" spans="1:70" customFormat="1" ht="15.75">
      <c r="A1647" s="7"/>
      <c r="B1647" s="230"/>
      <c r="C1647" s="7"/>
      <c r="D1647" s="7"/>
      <c r="E1647" s="7"/>
      <c r="F1647" s="7"/>
      <c r="G1647" s="7"/>
      <c r="H1647" s="7"/>
      <c r="I1647" s="7"/>
      <c r="J1647" s="7"/>
      <c r="K1647" s="7"/>
      <c r="L1647" s="8"/>
      <c r="M1647" s="142"/>
      <c r="N1647" s="146"/>
      <c r="Z1647" s="142"/>
      <c r="AB1647" s="142"/>
      <c r="AC1647" s="142"/>
      <c r="AD1647" s="142"/>
      <c r="AF1647" s="142"/>
      <c r="AH1647" s="142"/>
      <c r="AJ1647" s="142"/>
      <c r="AK1647" s="142"/>
      <c r="AL1647" s="142"/>
      <c r="AN1647" s="142"/>
      <c r="AO1647" s="7"/>
      <c r="AP1647" s="142"/>
      <c r="AR1647" s="142"/>
      <c r="AT1647" s="142"/>
      <c r="AV1647" s="142"/>
      <c r="AX1647" s="142"/>
      <c r="AZ1647" s="142"/>
      <c r="BB1647" s="142"/>
      <c r="BD1647" s="142"/>
      <c r="BF1647" s="142"/>
      <c r="BH1647" s="142"/>
      <c r="BI1647" s="7"/>
      <c r="BJ1647" s="142"/>
      <c r="BL1647" s="142"/>
      <c r="BN1647" s="7"/>
      <c r="BO1647" s="7"/>
      <c r="BP1647" s="7"/>
      <c r="BQ1647" s="7"/>
      <c r="BR1647" s="7"/>
    </row>
    <row r="1648" spans="1:70" customFormat="1" ht="15.75">
      <c r="A1648" s="7"/>
      <c r="B1648" s="230"/>
      <c r="C1648" s="7"/>
      <c r="D1648" s="7"/>
      <c r="E1648" s="7"/>
      <c r="F1648" s="7"/>
      <c r="G1648" s="7"/>
      <c r="H1648" s="7"/>
      <c r="I1648" s="7"/>
      <c r="J1648" s="7"/>
      <c r="K1648" s="7"/>
      <c r="L1648" s="8"/>
      <c r="M1648" s="142"/>
      <c r="N1648" s="146"/>
      <c r="Z1648" s="142"/>
      <c r="AB1648" s="142"/>
      <c r="AC1648" s="142"/>
      <c r="AD1648" s="142"/>
      <c r="AF1648" s="142"/>
      <c r="AH1648" s="142"/>
      <c r="AJ1648" s="142"/>
      <c r="AK1648" s="142"/>
      <c r="AL1648" s="142"/>
      <c r="AN1648" s="142"/>
      <c r="AO1648" s="7"/>
      <c r="AP1648" s="142"/>
      <c r="AR1648" s="142"/>
      <c r="AT1648" s="142"/>
      <c r="AV1648" s="142"/>
      <c r="AX1648" s="142"/>
      <c r="AZ1648" s="142"/>
      <c r="BB1648" s="142"/>
      <c r="BD1648" s="142"/>
      <c r="BF1648" s="142"/>
      <c r="BH1648" s="142"/>
      <c r="BI1648" s="7"/>
      <c r="BJ1648" s="142"/>
      <c r="BL1648" s="142"/>
      <c r="BN1648" s="7"/>
      <c r="BO1648" s="7"/>
      <c r="BP1648" s="7"/>
      <c r="BQ1648" s="7"/>
      <c r="BR1648" s="7"/>
    </row>
    <row r="1649" spans="1:70" customFormat="1" ht="15.75">
      <c r="A1649" s="7"/>
      <c r="B1649" s="230"/>
      <c r="C1649" s="7"/>
      <c r="D1649" s="7"/>
      <c r="E1649" s="7"/>
      <c r="F1649" s="7"/>
      <c r="G1649" s="7"/>
      <c r="H1649" s="7"/>
      <c r="I1649" s="7"/>
      <c r="J1649" s="7"/>
      <c r="K1649" s="7"/>
      <c r="L1649" s="8"/>
      <c r="M1649" s="142"/>
      <c r="N1649" s="146"/>
      <c r="Z1649" s="142"/>
      <c r="AB1649" s="142"/>
      <c r="AC1649" s="142"/>
      <c r="AD1649" s="142"/>
      <c r="AF1649" s="142"/>
      <c r="AH1649" s="142"/>
      <c r="AJ1649" s="142"/>
      <c r="AK1649" s="142"/>
      <c r="AL1649" s="142"/>
      <c r="AN1649" s="142"/>
      <c r="AO1649" s="7"/>
      <c r="AP1649" s="142"/>
      <c r="AR1649" s="142"/>
      <c r="AT1649" s="142"/>
      <c r="AV1649" s="142"/>
      <c r="AX1649" s="142"/>
      <c r="AZ1649" s="142"/>
      <c r="BB1649" s="142"/>
      <c r="BD1649" s="142"/>
      <c r="BF1649" s="142"/>
      <c r="BH1649" s="142"/>
      <c r="BI1649" s="7"/>
      <c r="BJ1649" s="142"/>
      <c r="BL1649" s="142"/>
      <c r="BN1649" s="7"/>
      <c r="BO1649" s="7"/>
      <c r="BP1649" s="7"/>
      <c r="BQ1649" s="7"/>
      <c r="BR1649" s="7"/>
    </row>
    <row r="1650" spans="1:70" customFormat="1" ht="15.75">
      <c r="A1650" s="7"/>
      <c r="B1650" s="230"/>
      <c r="C1650" s="7"/>
      <c r="D1650" s="7"/>
      <c r="E1650" s="7"/>
      <c r="F1650" s="7"/>
      <c r="G1650" s="7"/>
      <c r="H1650" s="7"/>
      <c r="I1650" s="7"/>
      <c r="J1650" s="7"/>
      <c r="K1650" s="7"/>
      <c r="L1650" s="8"/>
      <c r="M1650" s="142"/>
      <c r="N1650" s="146"/>
      <c r="Z1650" s="142"/>
      <c r="AB1650" s="142"/>
      <c r="AC1650" s="142"/>
      <c r="AD1650" s="142"/>
      <c r="AF1650" s="142"/>
      <c r="AH1650" s="142"/>
      <c r="AJ1650" s="142"/>
      <c r="AK1650" s="142"/>
      <c r="AL1650" s="142"/>
      <c r="AN1650" s="142"/>
      <c r="AO1650" s="7"/>
      <c r="AP1650" s="142"/>
      <c r="AR1650" s="142"/>
      <c r="AT1650" s="142"/>
      <c r="AV1650" s="142"/>
      <c r="AX1650" s="142"/>
      <c r="AZ1650" s="142"/>
      <c r="BB1650" s="142"/>
      <c r="BD1650" s="142"/>
      <c r="BF1650" s="142"/>
      <c r="BH1650" s="142"/>
      <c r="BI1650" s="7"/>
      <c r="BJ1650" s="142"/>
      <c r="BL1650" s="142"/>
      <c r="BN1650" s="7"/>
      <c r="BO1650" s="7"/>
      <c r="BP1650" s="7"/>
      <c r="BQ1650" s="7"/>
      <c r="BR1650" s="7"/>
    </row>
    <row r="1651" spans="1:70" customFormat="1" ht="15.75">
      <c r="A1651" s="7"/>
      <c r="B1651" s="230"/>
      <c r="C1651" s="7"/>
      <c r="D1651" s="7"/>
      <c r="E1651" s="7"/>
      <c r="F1651" s="7"/>
      <c r="G1651" s="7"/>
      <c r="H1651" s="7"/>
      <c r="I1651" s="7"/>
      <c r="J1651" s="7"/>
      <c r="K1651" s="7"/>
      <c r="L1651" s="8"/>
      <c r="M1651" s="142"/>
      <c r="N1651" s="146"/>
      <c r="Z1651" s="142"/>
      <c r="AB1651" s="142"/>
      <c r="AC1651" s="142"/>
      <c r="AD1651" s="142"/>
      <c r="AF1651" s="142"/>
      <c r="AH1651" s="142"/>
      <c r="AJ1651" s="142"/>
      <c r="AK1651" s="142"/>
      <c r="AL1651" s="142"/>
      <c r="AN1651" s="142"/>
      <c r="AO1651" s="7"/>
      <c r="AP1651" s="142"/>
      <c r="AR1651" s="142"/>
      <c r="AT1651" s="142"/>
      <c r="AV1651" s="142"/>
      <c r="AX1651" s="142"/>
      <c r="AZ1651" s="142"/>
      <c r="BB1651" s="142"/>
      <c r="BD1651" s="142"/>
      <c r="BF1651" s="142"/>
      <c r="BH1651" s="142"/>
      <c r="BI1651" s="7"/>
      <c r="BJ1651" s="142"/>
      <c r="BL1651" s="142"/>
      <c r="BN1651" s="7"/>
      <c r="BO1651" s="7"/>
      <c r="BP1651" s="7"/>
      <c r="BQ1651" s="7"/>
      <c r="BR1651" s="7"/>
    </row>
    <row r="1652" spans="1:70" customFormat="1" ht="15.75">
      <c r="A1652" s="7"/>
      <c r="B1652" s="230"/>
      <c r="C1652" s="7"/>
      <c r="D1652" s="7"/>
      <c r="E1652" s="7"/>
      <c r="F1652" s="7"/>
      <c r="G1652" s="7"/>
      <c r="H1652" s="7"/>
      <c r="I1652" s="7"/>
      <c r="J1652" s="7"/>
      <c r="K1652" s="7"/>
      <c r="L1652" s="8"/>
      <c r="M1652" s="142"/>
      <c r="N1652" s="146"/>
      <c r="Z1652" s="142"/>
      <c r="AB1652" s="142"/>
      <c r="AC1652" s="142"/>
      <c r="AD1652" s="142"/>
      <c r="AF1652" s="142"/>
      <c r="AH1652" s="142"/>
      <c r="AJ1652" s="142"/>
      <c r="AK1652" s="142"/>
      <c r="AL1652" s="142"/>
      <c r="AN1652" s="142"/>
      <c r="AO1652" s="7"/>
      <c r="AP1652" s="142"/>
      <c r="AR1652" s="142"/>
      <c r="AT1652" s="142"/>
      <c r="AV1652" s="142"/>
      <c r="AX1652" s="142"/>
      <c r="AZ1652" s="142"/>
      <c r="BB1652" s="142"/>
      <c r="BD1652" s="142"/>
      <c r="BF1652" s="142"/>
      <c r="BH1652" s="142"/>
      <c r="BI1652" s="7"/>
      <c r="BJ1652" s="142"/>
      <c r="BL1652" s="142"/>
      <c r="BN1652" s="7"/>
      <c r="BO1652" s="7"/>
      <c r="BP1652" s="7"/>
      <c r="BQ1652" s="7"/>
      <c r="BR1652" s="7"/>
    </row>
    <row r="1653" spans="1:70" customFormat="1" ht="15.75">
      <c r="A1653" s="7"/>
      <c r="B1653" s="230"/>
      <c r="C1653" s="7"/>
      <c r="D1653" s="7"/>
      <c r="E1653" s="7"/>
      <c r="F1653" s="7"/>
      <c r="G1653" s="7"/>
      <c r="H1653" s="7"/>
      <c r="I1653" s="7"/>
      <c r="J1653" s="7"/>
      <c r="K1653" s="7"/>
      <c r="L1653" s="8"/>
      <c r="M1653" s="142"/>
      <c r="N1653" s="146"/>
      <c r="Z1653" s="142"/>
      <c r="AB1653" s="142"/>
      <c r="AC1653" s="142"/>
      <c r="AD1653" s="142"/>
      <c r="AF1653" s="142"/>
      <c r="AH1653" s="142"/>
      <c r="AJ1653" s="142"/>
      <c r="AK1653" s="142"/>
      <c r="AL1653" s="142"/>
      <c r="AN1653" s="142"/>
      <c r="AO1653" s="7"/>
      <c r="AP1653" s="142"/>
      <c r="AR1653" s="142"/>
      <c r="AT1653" s="142"/>
      <c r="AV1653" s="142"/>
      <c r="AX1653" s="142"/>
      <c r="AZ1653" s="142"/>
      <c r="BB1653" s="142"/>
      <c r="BD1653" s="142"/>
      <c r="BF1653" s="142"/>
      <c r="BH1653" s="142"/>
      <c r="BI1653" s="7"/>
      <c r="BJ1653" s="142"/>
      <c r="BL1653" s="142"/>
      <c r="BN1653" s="7"/>
      <c r="BO1653" s="7"/>
      <c r="BP1653" s="7"/>
      <c r="BQ1653" s="7"/>
      <c r="BR1653" s="7"/>
    </row>
    <row r="1654" spans="1:70" customFormat="1" ht="15.75">
      <c r="A1654" s="7"/>
      <c r="B1654" s="230"/>
      <c r="C1654" s="7"/>
      <c r="D1654" s="7"/>
      <c r="E1654" s="7"/>
      <c r="F1654" s="7"/>
      <c r="G1654" s="7"/>
      <c r="H1654" s="7"/>
      <c r="I1654" s="7"/>
      <c r="J1654" s="7"/>
      <c r="K1654" s="7"/>
      <c r="L1654" s="8"/>
      <c r="M1654" s="142"/>
      <c r="N1654" s="146"/>
      <c r="Z1654" s="142"/>
      <c r="AB1654" s="142"/>
      <c r="AC1654" s="142"/>
      <c r="AD1654" s="142"/>
      <c r="AF1654" s="142"/>
      <c r="AH1654" s="142"/>
      <c r="AJ1654" s="142"/>
      <c r="AK1654" s="142"/>
      <c r="AL1654" s="142"/>
      <c r="AN1654" s="142"/>
      <c r="AO1654" s="7"/>
      <c r="AP1654" s="142"/>
      <c r="AR1654" s="142"/>
      <c r="AT1654" s="142"/>
      <c r="AV1654" s="142"/>
      <c r="AX1654" s="142"/>
      <c r="AZ1654" s="142"/>
      <c r="BB1654" s="142"/>
      <c r="BD1654" s="142"/>
      <c r="BF1654" s="142"/>
      <c r="BH1654" s="142"/>
      <c r="BI1654" s="7"/>
      <c r="BJ1654" s="142"/>
      <c r="BL1654" s="142"/>
      <c r="BN1654" s="7"/>
      <c r="BO1654" s="7"/>
      <c r="BP1654" s="7"/>
      <c r="BQ1654" s="7"/>
      <c r="BR1654" s="7"/>
    </row>
    <row r="1655" spans="1:70" customFormat="1" ht="15.75">
      <c r="A1655" s="7"/>
      <c r="B1655" s="230"/>
      <c r="C1655" s="7"/>
      <c r="D1655" s="7"/>
      <c r="E1655" s="7"/>
      <c r="F1655" s="7"/>
      <c r="G1655" s="7"/>
      <c r="H1655" s="7"/>
      <c r="I1655" s="7"/>
      <c r="J1655" s="7"/>
      <c r="K1655" s="7"/>
      <c r="L1655" s="8"/>
      <c r="M1655" s="142"/>
      <c r="N1655" s="146"/>
      <c r="Z1655" s="142"/>
      <c r="AB1655" s="142"/>
      <c r="AC1655" s="142"/>
      <c r="AD1655" s="142"/>
      <c r="AF1655" s="142"/>
      <c r="AH1655" s="142"/>
      <c r="AJ1655" s="142"/>
      <c r="AK1655" s="142"/>
      <c r="AL1655" s="142"/>
      <c r="AN1655" s="142"/>
      <c r="AO1655" s="7"/>
      <c r="AP1655" s="142"/>
      <c r="AR1655" s="142"/>
      <c r="AT1655" s="142"/>
      <c r="AV1655" s="142"/>
      <c r="AX1655" s="142"/>
      <c r="AZ1655" s="142"/>
      <c r="BB1655" s="142"/>
      <c r="BD1655" s="142"/>
      <c r="BF1655" s="142"/>
      <c r="BH1655" s="142"/>
      <c r="BI1655" s="7"/>
      <c r="BJ1655" s="142"/>
      <c r="BL1655" s="142"/>
      <c r="BN1655" s="7"/>
      <c r="BO1655" s="7"/>
      <c r="BP1655" s="7"/>
      <c r="BQ1655" s="7"/>
      <c r="BR1655" s="7"/>
    </row>
    <row r="1656" spans="1:70" customFormat="1" ht="15.75">
      <c r="A1656" s="7"/>
      <c r="B1656" s="230"/>
      <c r="C1656" s="7"/>
      <c r="D1656" s="7"/>
      <c r="E1656" s="7"/>
      <c r="F1656" s="7"/>
      <c r="G1656" s="7"/>
      <c r="H1656" s="7"/>
      <c r="I1656" s="7"/>
      <c r="J1656" s="7"/>
      <c r="K1656" s="7"/>
      <c r="L1656" s="8"/>
      <c r="M1656" s="142"/>
      <c r="N1656" s="146"/>
      <c r="Z1656" s="142"/>
      <c r="AB1656" s="142"/>
      <c r="AC1656" s="142"/>
      <c r="AD1656" s="142"/>
      <c r="AF1656" s="142"/>
      <c r="AH1656" s="142"/>
      <c r="AJ1656" s="142"/>
      <c r="AK1656" s="142"/>
      <c r="AL1656" s="142"/>
      <c r="AN1656" s="142"/>
      <c r="AO1656" s="7"/>
      <c r="AP1656" s="142"/>
      <c r="AR1656" s="142"/>
      <c r="AT1656" s="142"/>
      <c r="AV1656" s="142"/>
      <c r="AX1656" s="142"/>
      <c r="AZ1656" s="142"/>
      <c r="BB1656" s="142"/>
      <c r="BD1656" s="142"/>
      <c r="BF1656" s="142"/>
      <c r="BH1656" s="142"/>
      <c r="BI1656" s="7"/>
      <c r="BJ1656" s="142"/>
      <c r="BL1656" s="142"/>
      <c r="BN1656" s="7"/>
      <c r="BO1656" s="7"/>
      <c r="BP1656" s="7"/>
      <c r="BQ1656" s="7"/>
      <c r="BR1656" s="7"/>
    </row>
    <row r="1657" spans="1:70" customFormat="1" ht="15.75">
      <c r="A1657" s="7"/>
      <c r="B1657" s="230"/>
      <c r="C1657" s="7"/>
      <c r="D1657" s="7"/>
      <c r="E1657" s="7"/>
      <c r="F1657" s="7"/>
      <c r="G1657" s="7"/>
      <c r="H1657" s="7"/>
      <c r="I1657" s="7"/>
      <c r="J1657" s="7"/>
      <c r="K1657" s="7"/>
      <c r="L1657" s="8"/>
      <c r="M1657" s="142"/>
      <c r="N1657" s="146"/>
      <c r="Z1657" s="142"/>
      <c r="AB1657" s="142"/>
      <c r="AC1657" s="142"/>
      <c r="AD1657" s="142"/>
      <c r="AF1657" s="142"/>
      <c r="AH1657" s="142"/>
      <c r="AJ1657" s="142"/>
      <c r="AK1657" s="142"/>
      <c r="AL1657" s="142"/>
      <c r="AN1657" s="142"/>
      <c r="AO1657" s="7"/>
      <c r="AP1657" s="142"/>
      <c r="AR1657" s="142"/>
      <c r="AT1657" s="142"/>
      <c r="AV1657" s="142"/>
      <c r="AX1657" s="142"/>
      <c r="AZ1657" s="142"/>
      <c r="BB1657" s="142"/>
      <c r="BD1657" s="142"/>
      <c r="BF1657" s="142"/>
      <c r="BH1657" s="142"/>
      <c r="BI1657" s="7"/>
      <c r="BJ1657" s="142"/>
      <c r="BL1657" s="142"/>
      <c r="BN1657" s="7"/>
      <c r="BO1657" s="7"/>
      <c r="BP1657" s="7"/>
      <c r="BQ1657" s="7"/>
      <c r="BR1657" s="7"/>
    </row>
    <row r="1658" spans="1:70" customFormat="1" ht="15.75">
      <c r="A1658" s="7"/>
      <c r="B1658" s="230"/>
      <c r="C1658" s="7"/>
      <c r="D1658" s="7"/>
      <c r="E1658" s="7"/>
      <c r="F1658" s="7"/>
      <c r="G1658" s="7"/>
      <c r="H1658" s="7"/>
      <c r="I1658" s="7"/>
      <c r="J1658" s="7"/>
      <c r="K1658" s="7"/>
      <c r="L1658" s="8"/>
      <c r="M1658" s="142"/>
      <c r="N1658" s="146"/>
      <c r="Z1658" s="142"/>
      <c r="AB1658" s="142"/>
      <c r="AC1658" s="142"/>
      <c r="AD1658" s="142"/>
      <c r="AF1658" s="142"/>
      <c r="AH1658" s="142"/>
      <c r="AJ1658" s="142"/>
      <c r="AK1658" s="142"/>
      <c r="AL1658" s="142"/>
      <c r="AN1658" s="142"/>
      <c r="AO1658" s="7"/>
      <c r="AP1658" s="142"/>
      <c r="AR1658" s="142"/>
      <c r="AT1658" s="142"/>
      <c r="AV1658" s="142"/>
      <c r="AX1658" s="142"/>
      <c r="AZ1658" s="142"/>
      <c r="BB1658" s="142"/>
      <c r="BD1658" s="142"/>
      <c r="BF1658" s="142"/>
      <c r="BH1658" s="142"/>
      <c r="BI1658" s="7"/>
      <c r="BJ1658" s="142"/>
      <c r="BL1658" s="142"/>
      <c r="BN1658" s="7"/>
      <c r="BO1658" s="7"/>
      <c r="BP1658" s="7"/>
      <c r="BQ1658" s="7"/>
      <c r="BR1658" s="7"/>
    </row>
    <row r="1659" spans="1:70" customFormat="1" ht="15.75">
      <c r="A1659" s="7"/>
      <c r="B1659" s="230"/>
      <c r="C1659" s="7"/>
      <c r="D1659" s="7"/>
      <c r="E1659" s="7"/>
      <c r="F1659" s="7"/>
      <c r="G1659" s="7"/>
      <c r="H1659" s="7"/>
      <c r="I1659" s="7"/>
      <c r="J1659" s="7"/>
      <c r="K1659" s="7"/>
      <c r="L1659" s="8"/>
      <c r="M1659" s="142"/>
      <c r="N1659" s="146"/>
      <c r="Z1659" s="142"/>
      <c r="AB1659" s="142"/>
      <c r="AC1659" s="142"/>
      <c r="AD1659" s="142"/>
      <c r="AF1659" s="142"/>
      <c r="AH1659" s="142"/>
      <c r="AJ1659" s="142"/>
      <c r="AK1659" s="142"/>
      <c r="AL1659" s="142"/>
      <c r="AN1659" s="142"/>
      <c r="AO1659" s="7"/>
      <c r="AP1659" s="142"/>
      <c r="AR1659" s="142"/>
      <c r="AT1659" s="142"/>
      <c r="AV1659" s="142"/>
      <c r="AX1659" s="142"/>
      <c r="AZ1659" s="142"/>
      <c r="BB1659" s="142"/>
      <c r="BD1659" s="142"/>
      <c r="BF1659" s="142"/>
      <c r="BH1659" s="142"/>
      <c r="BI1659" s="7"/>
      <c r="BJ1659" s="142"/>
      <c r="BL1659" s="142"/>
      <c r="BN1659" s="7"/>
      <c r="BO1659" s="7"/>
      <c r="BP1659" s="7"/>
      <c r="BQ1659" s="7"/>
      <c r="BR1659" s="7"/>
    </row>
    <row r="1660" spans="1:70" customFormat="1" ht="15.75">
      <c r="A1660" s="7"/>
      <c r="B1660" s="230"/>
      <c r="C1660" s="7"/>
      <c r="D1660" s="7"/>
      <c r="E1660" s="7"/>
      <c r="F1660" s="7"/>
      <c r="G1660" s="7"/>
      <c r="H1660" s="7"/>
      <c r="I1660" s="7"/>
      <c r="J1660" s="7"/>
      <c r="K1660" s="7"/>
      <c r="L1660" s="8"/>
      <c r="M1660" s="142"/>
      <c r="N1660" s="146"/>
      <c r="Z1660" s="142"/>
      <c r="AB1660" s="142"/>
      <c r="AC1660" s="142"/>
      <c r="AD1660" s="142"/>
      <c r="AF1660" s="142"/>
      <c r="AH1660" s="142"/>
      <c r="AJ1660" s="142"/>
      <c r="AK1660" s="142"/>
      <c r="AL1660" s="142"/>
      <c r="AN1660" s="142"/>
      <c r="AO1660" s="7"/>
      <c r="AP1660" s="142"/>
      <c r="AR1660" s="142"/>
      <c r="AT1660" s="142"/>
      <c r="AV1660" s="142"/>
      <c r="AX1660" s="142"/>
      <c r="AZ1660" s="142"/>
      <c r="BB1660" s="142"/>
      <c r="BD1660" s="142"/>
      <c r="BF1660" s="142"/>
      <c r="BH1660" s="142"/>
      <c r="BI1660" s="7"/>
      <c r="BJ1660" s="142"/>
      <c r="BL1660" s="142"/>
      <c r="BN1660" s="7"/>
      <c r="BO1660" s="7"/>
      <c r="BP1660" s="7"/>
      <c r="BQ1660" s="7"/>
      <c r="BR1660" s="7"/>
    </row>
    <row r="1661" spans="1:70" customFormat="1" ht="15.75">
      <c r="A1661" s="7"/>
      <c r="B1661" s="230"/>
      <c r="C1661" s="7"/>
      <c r="D1661" s="7"/>
      <c r="E1661" s="7"/>
      <c r="F1661" s="7"/>
      <c r="G1661" s="7"/>
      <c r="H1661" s="7"/>
      <c r="I1661" s="7"/>
      <c r="J1661" s="7"/>
      <c r="K1661" s="7"/>
      <c r="L1661" s="8"/>
      <c r="M1661" s="142"/>
      <c r="N1661" s="146"/>
      <c r="Z1661" s="142"/>
      <c r="AB1661" s="142"/>
      <c r="AC1661" s="142"/>
      <c r="AD1661" s="142"/>
      <c r="AF1661" s="142"/>
      <c r="AH1661" s="142"/>
      <c r="AJ1661" s="142"/>
      <c r="AK1661" s="142"/>
      <c r="AL1661" s="142"/>
      <c r="AN1661" s="142"/>
      <c r="AO1661" s="7"/>
      <c r="AP1661" s="142"/>
      <c r="AR1661" s="142"/>
      <c r="AT1661" s="142"/>
      <c r="AV1661" s="142"/>
      <c r="AX1661" s="142"/>
      <c r="AZ1661" s="142"/>
      <c r="BB1661" s="142"/>
      <c r="BD1661" s="142"/>
      <c r="BF1661" s="142"/>
      <c r="BH1661" s="142"/>
      <c r="BI1661" s="7"/>
      <c r="BJ1661" s="142"/>
      <c r="BL1661" s="142"/>
      <c r="BN1661" s="7"/>
      <c r="BO1661" s="7"/>
      <c r="BP1661" s="7"/>
      <c r="BQ1661" s="7"/>
      <c r="BR1661" s="7"/>
    </row>
    <row r="1662" spans="1:70" customFormat="1" ht="15.75">
      <c r="A1662" s="7"/>
      <c r="B1662" s="230"/>
      <c r="C1662" s="7"/>
      <c r="D1662" s="7"/>
      <c r="E1662" s="7"/>
      <c r="F1662" s="7"/>
      <c r="G1662" s="7"/>
      <c r="H1662" s="7"/>
      <c r="I1662" s="7"/>
      <c r="J1662" s="7"/>
      <c r="K1662" s="7"/>
      <c r="L1662" s="8"/>
      <c r="M1662" s="142"/>
      <c r="N1662" s="146"/>
      <c r="Z1662" s="142"/>
      <c r="AB1662" s="142"/>
      <c r="AC1662" s="142"/>
      <c r="AD1662" s="142"/>
      <c r="AF1662" s="142"/>
      <c r="AH1662" s="142"/>
      <c r="AJ1662" s="142"/>
      <c r="AK1662" s="142"/>
      <c r="AL1662" s="142"/>
      <c r="AN1662" s="142"/>
      <c r="AO1662" s="7"/>
      <c r="AP1662" s="142"/>
      <c r="AR1662" s="142"/>
      <c r="AT1662" s="142"/>
      <c r="AV1662" s="142"/>
      <c r="AX1662" s="142"/>
      <c r="AZ1662" s="142"/>
      <c r="BB1662" s="142"/>
      <c r="BD1662" s="142"/>
      <c r="BF1662" s="142"/>
      <c r="BH1662" s="142"/>
      <c r="BI1662" s="7"/>
      <c r="BJ1662" s="142"/>
      <c r="BL1662" s="142"/>
      <c r="BN1662" s="7"/>
      <c r="BO1662" s="7"/>
      <c r="BP1662" s="7"/>
      <c r="BQ1662" s="7"/>
      <c r="BR1662" s="7"/>
    </row>
    <row r="1663" spans="1:70" customFormat="1" ht="15.75">
      <c r="A1663" s="7"/>
      <c r="B1663" s="230"/>
      <c r="C1663" s="7"/>
      <c r="D1663" s="7"/>
      <c r="E1663" s="7"/>
      <c r="F1663" s="7"/>
      <c r="G1663" s="7"/>
      <c r="H1663" s="7"/>
      <c r="I1663" s="7"/>
      <c r="J1663" s="7"/>
      <c r="K1663" s="7"/>
      <c r="L1663" s="8"/>
      <c r="M1663" s="142"/>
      <c r="N1663" s="146"/>
      <c r="Z1663" s="142"/>
      <c r="AB1663" s="142"/>
      <c r="AC1663" s="142"/>
      <c r="AD1663" s="142"/>
      <c r="AF1663" s="142"/>
      <c r="AH1663" s="142"/>
      <c r="AJ1663" s="142"/>
      <c r="AK1663" s="142"/>
      <c r="AL1663" s="142"/>
      <c r="AN1663" s="142"/>
      <c r="AO1663" s="7"/>
      <c r="AP1663" s="142"/>
      <c r="AR1663" s="142"/>
      <c r="AT1663" s="142"/>
      <c r="AV1663" s="142"/>
      <c r="AX1663" s="142"/>
      <c r="AZ1663" s="142"/>
      <c r="BB1663" s="142"/>
      <c r="BD1663" s="142"/>
      <c r="BF1663" s="142"/>
      <c r="BH1663" s="142"/>
      <c r="BI1663" s="7"/>
      <c r="BJ1663" s="142"/>
      <c r="BL1663" s="142"/>
      <c r="BN1663" s="7"/>
      <c r="BO1663" s="7"/>
      <c r="BP1663" s="7"/>
      <c r="BQ1663" s="7"/>
      <c r="BR1663" s="7"/>
    </row>
    <row r="1664" spans="1:70" customFormat="1" ht="15.75">
      <c r="A1664" s="7"/>
      <c r="B1664" s="230"/>
      <c r="C1664" s="7"/>
      <c r="D1664" s="7"/>
      <c r="E1664" s="7"/>
      <c r="F1664" s="7"/>
      <c r="G1664" s="7"/>
      <c r="H1664" s="7"/>
      <c r="I1664" s="7"/>
      <c r="J1664" s="7"/>
      <c r="K1664" s="7"/>
      <c r="L1664" s="8"/>
      <c r="M1664" s="142"/>
      <c r="N1664" s="146"/>
      <c r="Z1664" s="142"/>
      <c r="AB1664" s="142"/>
      <c r="AC1664" s="142"/>
      <c r="AD1664" s="142"/>
      <c r="AF1664" s="142"/>
      <c r="AH1664" s="142"/>
      <c r="AJ1664" s="142"/>
      <c r="AK1664" s="142"/>
      <c r="AL1664" s="142"/>
      <c r="AN1664" s="142"/>
      <c r="AO1664" s="7"/>
      <c r="AP1664" s="142"/>
      <c r="AR1664" s="142"/>
      <c r="AT1664" s="142"/>
      <c r="AV1664" s="142"/>
      <c r="AX1664" s="142"/>
      <c r="AZ1664" s="142"/>
      <c r="BB1664" s="142"/>
      <c r="BD1664" s="142"/>
      <c r="BF1664" s="142"/>
      <c r="BH1664" s="142"/>
      <c r="BI1664" s="7"/>
      <c r="BJ1664" s="142"/>
      <c r="BL1664" s="142"/>
      <c r="BN1664" s="7"/>
      <c r="BO1664" s="7"/>
      <c r="BP1664" s="7"/>
      <c r="BQ1664" s="7"/>
      <c r="BR1664" s="7"/>
    </row>
    <row r="1665" spans="1:70" customFormat="1" ht="15.75">
      <c r="A1665" s="7"/>
      <c r="B1665" s="230"/>
      <c r="C1665" s="7"/>
      <c r="D1665" s="7"/>
      <c r="E1665" s="7"/>
      <c r="F1665" s="7"/>
      <c r="G1665" s="7"/>
      <c r="H1665" s="7"/>
      <c r="I1665" s="7"/>
      <c r="J1665" s="7"/>
      <c r="K1665" s="7"/>
      <c r="L1665" s="8"/>
      <c r="M1665" s="142"/>
      <c r="N1665" s="146"/>
      <c r="Z1665" s="142"/>
      <c r="AB1665" s="142"/>
      <c r="AC1665" s="142"/>
      <c r="AD1665" s="142"/>
      <c r="AF1665" s="142"/>
      <c r="AH1665" s="142"/>
      <c r="AJ1665" s="142"/>
      <c r="AK1665" s="142"/>
      <c r="AL1665" s="142"/>
      <c r="AN1665" s="142"/>
      <c r="AO1665" s="7"/>
      <c r="AP1665" s="142"/>
      <c r="AR1665" s="142"/>
      <c r="AT1665" s="142"/>
      <c r="AV1665" s="142"/>
      <c r="AX1665" s="142"/>
      <c r="AZ1665" s="142"/>
      <c r="BB1665" s="142"/>
      <c r="BD1665" s="142"/>
      <c r="BF1665" s="142"/>
      <c r="BH1665" s="142"/>
      <c r="BI1665" s="7"/>
      <c r="BJ1665" s="142"/>
      <c r="BL1665" s="142"/>
      <c r="BN1665" s="7"/>
      <c r="BO1665" s="7"/>
      <c r="BP1665" s="7"/>
      <c r="BQ1665" s="7"/>
      <c r="BR1665" s="7"/>
    </row>
    <row r="1666" spans="1:70" customFormat="1" ht="15.75">
      <c r="A1666" s="7"/>
      <c r="B1666" s="230"/>
      <c r="C1666" s="7"/>
      <c r="D1666" s="7"/>
      <c r="E1666" s="7"/>
      <c r="F1666" s="7"/>
      <c r="G1666" s="7"/>
      <c r="H1666" s="7"/>
      <c r="I1666" s="7"/>
      <c r="J1666" s="7"/>
      <c r="K1666" s="7"/>
      <c r="L1666" s="8"/>
      <c r="M1666" s="142"/>
      <c r="N1666" s="146"/>
      <c r="Z1666" s="142"/>
      <c r="AB1666" s="142"/>
      <c r="AC1666" s="142"/>
      <c r="AD1666" s="142"/>
      <c r="AF1666" s="142"/>
      <c r="AH1666" s="142"/>
      <c r="AJ1666" s="142"/>
      <c r="AK1666" s="142"/>
      <c r="AL1666" s="142"/>
      <c r="AN1666" s="142"/>
      <c r="AO1666" s="7"/>
      <c r="AP1666" s="142"/>
      <c r="AR1666" s="142"/>
      <c r="AT1666" s="142"/>
      <c r="AV1666" s="142"/>
      <c r="AX1666" s="142"/>
      <c r="AZ1666" s="142"/>
      <c r="BB1666" s="142"/>
      <c r="BD1666" s="142"/>
      <c r="BF1666" s="142"/>
      <c r="BH1666" s="142"/>
      <c r="BI1666" s="7"/>
      <c r="BJ1666" s="142"/>
      <c r="BL1666" s="142"/>
      <c r="BN1666" s="7"/>
      <c r="BO1666" s="7"/>
      <c r="BP1666" s="7"/>
      <c r="BQ1666" s="7"/>
      <c r="BR1666" s="7"/>
    </row>
    <row r="1667" spans="1:70" customFormat="1" ht="15.75">
      <c r="A1667" s="7"/>
      <c r="B1667" s="230"/>
      <c r="C1667" s="7"/>
      <c r="D1667" s="7"/>
      <c r="E1667" s="7"/>
      <c r="F1667" s="7"/>
      <c r="G1667" s="7"/>
      <c r="H1667" s="7"/>
      <c r="I1667" s="7"/>
      <c r="J1667" s="7"/>
      <c r="K1667" s="7"/>
      <c r="L1667" s="8"/>
      <c r="M1667" s="142"/>
      <c r="N1667" s="146"/>
      <c r="Z1667" s="142"/>
      <c r="AB1667" s="142"/>
      <c r="AC1667" s="142"/>
      <c r="AD1667" s="142"/>
      <c r="AF1667" s="142"/>
      <c r="AH1667" s="142"/>
      <c r="AJ1667" s="142"/>
      <c r="AK1667" s="142"/>
      <c r="AL1667" s="142"/>
      <c r="AN1667" s="142"/>
      <c r="AO1667" s="7"/>
      <c r="AP1667" s="142"/>
      <c r="AR1667" s="142"/>
      <c r="AT1667" s="142"/>
      <c r="AV1667" s="142"/>
      <c r="AX1667" s="142"/>
      <c r="AZ1667" s="142"/>
      <c r="BB1667" s="142"/>
      <c r="BD1667" s="142"/>
      <c r="BF1667" s="142"/>
      <c r="BH1667" s="142"/>
      <c r="BI1667" s="7"/>
      <c r="BJ1667" s="142"/>
      <c r="BL1667" s="142"/>
      <c r="BN1667" s="7"/>
      <c r="BO1667" s="7"/>
      <c r="BP1667" s="7"/>
      <c r="BQ1667" s="7"/>
      <c r="BR1667" s="7"/>
    </row>
    <row r="1668" spans="1:70" customFormat="1" ht="15.75">
      <c r="A1668" s="7"/>
      <c r="B1668" s="230"/>
      <c r="C1668" s="7"/>
      <c r="D1668" s="7"/>
      <c r="E1668" s="7"/>
      <c r="F1668" s="7"/>
      <c r="G1668" s="7"/>
      <c r="H1668" s="7"/>
      <c r="I1668" s="7"/>
      <c r="J1668" s="7"/>
      <c r="K1668" s="7"/>
      <c r="L1668" s="8"/>
      <c r="M1668" s="142"/>
      <c r="N1668" s="146"/>
      <c r="Z1668" s="142"/>
      <c r="AB1668" s="142"/>
      <c r="AC1668" s="142"/>
      <c r="AD1668" s="142"/>
      <c r="AF1668" s="142"/>
      <c r="AH1668" s="142"/>
      <c r="AJ1668" s="142"/>
      <c r="AK1668" s="142"/>
      <c r="AL1668" s="142"/>
      <c r="AN1668" s="142"/>
      <c r="AO1668" s="7"/>
      <c r="AP1668" s="142"/>
      <c r="AR1668" s="142"/>
      <c r="AT1668" s="142"/>
      <c r="AV1668" s="142"/>
      <c r="AX1668" s="142"/>
      <c r="AZ1668" s="142"/>
      <c r="BB1668" s="142"/>
      <c r="BD1668" s="142"/>
      <c r="BF1668" s="142"/>
      <c r="BH1668" s="142"/>
      <c r="BI1668" s="7"/>
      <c r="BJ1668" s="142"/>
      <c r="BL1668" s="142"/>
      <c r="BN1668" s="7"/>
      <c r="BO1668" s="7"/>
      <c r="BP1668" s="7"/>
      <c r="BQ1668" s="7"/>
      <c r="BR1668" s="7"/>
    </row>
    <row r="1669" spans="1:70" customFormat="1" ht="15.75">
      <c r="A1669" s="7"/>
      <c r="B1669" s="230"/>
      <c r="C1669" s="7"/>
      <c r="D1669" s="7"/>
      <c r="E1669" s="7"/>
      <c r="F1669" s="7"/>
      <c r="G1669" s="7"/>
      <c r="H1669" s="7"/>
      <c r="I1669" s="7"/>
      <c r="J1669" s="7"/>
      <c r="K1669" s="7"/>
      <c r="L1669" s="8"/>
      <c r="M1669" s="142"/>
      <c r="N1669" s="146"/>
      <c r="Z1669" s="142"/>
      <c r="AB1669" s="142"/>
      <c r="AC1669" s="142"/>
      <c r="AD1669" s="142"/>
      <c r="AF1669" s="142"/>
      <c r="AH1669" s="142"/>
      <c r="AJ1669" s="142"/>
      <c r="AK1669" s="142"/>
      <c r="AL1669" s="142"/>
      <c r="AN1669" s="142"/>
      <c r="AO1669" s="7"/>
      <c r="AP1669" s="142"/>
      <c r="AR1669" s="142"/>
      <c r="AT1669" s="142"/>
      <c r="AV1669" s="142"/>
      <c r="AX1669" s="142"/>
      <c r="AZ1669" s="142"/>
      <c r="BB1669" s="142"/>
      <c r="BD1669" s="142"/>
      <c r="BF1669" s="142"/>
      <c r="BH1669" s="142"/>
      <c r="BI1669" s="7"/>
      <c r="BJ1669" s="142"/>
      <c r="BL1669" s="142"/>
      <c r="BN1669" s="7"/>
      <c r="BO1669" s="7"/>
      <c r="BP1669" s="7"/>
      <c r="BQ1669" s="7"/>
      <c r="BR1669" s="7"/>
    </row>
    <row r="1670" spans="1:70" customFormat="1" ht="15.75">
      <c r="A1670" s="7"/>
      <c r="B1670" s="230"/>
      <c r="C1670" s="7"/>
      <c r="D1670" s="7"/>
      <c r="E1670" s="7"/>
      <c r="F1670" s="7"/>
      <c r="G1670" s="7"/>
      <c r="H1670" s="7"/>
      <c r="I1670" s="7"/>
      <c r="J1670" s="7"/>
      <c r="K1670" s="7"/>
      <c r="L1670" s="8"/>
      <c r="M1670" s="142"/>
      <c r="N1670" s="146"/>
      <c r="Z1670" s="142"/>
      <c r="AB1670" s="142"/>
      <c r="AC1670" s="142"/>
      <c r="AD1670" s="142"/>
      <c r="AF1670" s="142"/>
      <c r="AH1670" s="142"/>
      <c r="AJ1670" s="142"/>
      <c r="AK1670" s="142"/>
      <c r="AL1670" s="142"/>
      <c r="AN1670" s="142"/>
      <c r="AO1670" s="7"/>
      <c r="AP1670" s="142"/>
      <c r="AR1670" s="142"/>
      <c r="AT1670" s="142"/>
      <c r="AV1670" s="142"/>
      <c r="AX1670" s="142"/>
      <c r="AZ1670" s="142"/>
      <c r="BB1670" s="142"/>
      <c r="BD1670" s="142"/>
      <c r="BF1670" s="142"/>
      <c r="BH1670" s="142"/>
      <c r="BI1670" s="7"/>
      <c r="BJ1670" s="142"/>
      <c r="BL1670" s="142"/>
      <c r="BN1670" s="7"/>
      <c r="BO1670" s="7"/>
      <c r="BP1670" s="7"/>
      <c r="BQ1670" s="7"/>
      <c r="BR1670" s="7"/>
    </row>
    <row r="1671" spans="1:70" customFormat="1" ht="15.75">
      <c r="A1671" s="7"/>
      <c r="B1671" s="230"/>
      <c r="C1671" s="7"/>
      <c r="D1671" s="7"/>
      <c r="E1671" s="7"/>
      <c r="F1671" s="7"/>
      <c r="G1671" s="7"/>
      <c r="H1671" s="7"/>
      <c r="I1671" s="7"/>
      <c r="J1671" s="7"/>
      <c r="K1671" s="7"/>
      <c r="L1671" s="8"/>
      <c r="M1671" s="142"/>
      <c r="N1671" s="146"/>
      <c r="Z1671" s="142"/>
      <c r="AB1671" s="142"/>
      <c r="AC1671" s="142"/>
      <c r="AD1671" s="142"/>
      <c r="AF1671" s="142"/>
      <c r="AH1671" s="142"/>
      <c r="AJ1671" s="142"/>
      <c r="AK1671" s="142"/>
      <c r="AL1671" s="142"/>
      <c r="AN1671" s="142"/>
      <c r="AO1671" s="7"/>
      <c r="AP1671" s="142"/>
      <c r="AR1671" s="142"/>
      <c r="AT1671" s="142"/>
      <c r="AV1671" s="142"/>
      <c r="AX1671" s="142"/>
      <c r="AZ1671" s="142"/>
      <c r="BB1671" s="142"/>
      <c r="BD1671" s="142"/>
      <c r="BF1671" s="142"/>
      <c r="BH1671" s="142"/>
      <c r="BI1671" s="7"/>
      <c r="BJ1671" s="142"/>
      <c r="BL1671" s="142"/>
      <c r="BN1671" s="7"/>
      <c r="BO1671" s="7"/>
      <c r="BP1671" s="7"/>
      <c r="BQ1671" s="7"/>
      <c r="BR1671" s="7"/>
    </row>
    <row r="1672" spans="1:70" customFormat="1" ht="15.75">
      <c r="A1672" s="7"/>
      <c r="B1672" s="230"/>
      <c r="C1672" s="7"/>
      <c r="D1672" s="7"/>
      <c r="E1672" s="7"/>
      <c r="F1672" s="7"/>
      <c r="G1672" s="7"/>
      <c r="H1672" s="7"/>
      <c r="I1672" s="7"/>
      <c r="J1672" s="7"/>
      <c r="K1672" s="7"/>
      <c r="L1672" s="8"/>
      <c r="M1672" s="142"/>
      <c r="N1672" s="146"/>
      <c r="Z1672" s="142"/>
      <c r="AB1672" s="142"/>
      <c r="AC1672" s="142"/>
      <c r="AD1672" s="142"/>
      <c r="AF1672" s="142"/>
      <c r="AH1672" s="142"/>
      <c r="AJ1672" s="142"/>
      <c r="AK1672" s="142"/>
      <c r="AL1672" s="142"/>
      <c r="AN1672" s="142"/>
      <c r="AO1672" s="7"/>
      <c r="AP1672" s="142"/>
      <c r="AR1672" s="142"/>
      <c r="AT1672" s="142"/>
      <c r="AV1672" s="142"/>
      <c r="AX1672" s="142"/>
      <c r="AZ1672" s="142"/>
      <c r="BB1672" s="142"/>
      <c r="BD1672" s="142"/>
      <c r="BF1672" s="142"/>
      <c r="BH1672" s="142"/>
      <c r="BI1672" s="7"/>
      <c r="BJ1672" s="142"/>
      <c r="BL1672" s="142"/>
      <c r="BN1672" s="7"/>
      <c r="BO1672" s="7"/>
      <c r="BP1672" s="7"/>
      <c r="BQ1672" s="7"/>
      <c r="BR1672" s="7"/>
    </row>
    <row r="1673" spans="1:70" customFormat="1" ht="15.75">
      <c r="A1673" s="7"/>
      <c r="B1673" s="230"/>
      <c r="C1673" s="7"/>
      <c r="D1673" s="7"/>
      <c r="E1673" s="7"/>
      <c r="F1673" s="7"/>
      <c r="G1673" s="7"/>
      <c r="H1673" s="7"/>
      <c r="I1673" s="7"/>
      <c r="J1673" s="7"/>
      <c r="K1673" s="7"/>
      <c r="L1673" s="8"/>
      <c r="M1673" s="142"/>
      <c r="N1673" s="146"/>
      <c r="Z1673" s="142"/>
      <c r="AB1673" s="142"/>
      <c r="AC1673" s="142"/>
      <c r="AD1673" s="142"/>
      <c r="AF1673" s="142"/>
      <c r="AH1673" s="142"/>
      <c r="AJ1673" s="142"/>
      <c r="AK1673" s="142"/>
      <c r="AL1673" s="142"/>
      <c r="AN1673" s="142"/>
      <c r="AO1673" s="7"/>
      <c r="AP1673" s="142"/>
      <c r="AR1673" s="142"/>
      <c r="AT1673" s="142"/>
      <c r="AV1673" s="142"/>
      <c r="AX1673" s="142"/>
      <c r="AZ1673" s="142"/>
      <c r="BB1673" s="142"/>
      <c r="BD1673" s="142"/>
      <c r="BF1673" s="142"/>
      <c r="BH1673" s="142"/>
      <c r="BI1673" s="7"/>
      <c r="BJ1673" s="142"/>
      <c r="BL1673" s="142"/>
      <c r="BN1673" s="7"/>
      <c r="BO1673" s="7"/>
      <c r="BP1673" s="7"/>
      <c r="BQ1673" s="7"/>
      <c r="BR1673" s="7"/>
    </row>
    <row r="1674" spans="1:70" customFormat="1" ht="15.75">
      <c r="A1674" s="7"/>
      <c r="B1674" s="230"/>
      <c r="C1674" s="7"/>
      <c r="D1674" s="7"/>
      <c r="E1674" s="7"/>
      <c r="F1674" s="7"/>
      <c r="G1674" s="7"/>
      <c r="H1674" s="7"/>
      <c r="I1674" s="7"/>
      <c r="J1674" s="7"/>
      <c r="K1674" s="7"/>
      <c r="L1674" s="8"/>
      <c r="M1674" s="142"/>
      <c r="N1674" s="146"/>
      <c r="Z1674" s="142"/>
      <c r="AB1674" s="142"/>
      <c r="AC1674" s="142"/>
      <c r="AD1674" s="142"/>
      <c r="AF1674" s="142"/>
      <c r="AH1674" s="142"/>
      <c r="AJ1674" s="142"/>
      <c r="AK1674" s="142"/>
      <c r="AL1674" s="142"/>
      <c r="AN1674" s="142"/>
      <c r="AO1674" s="7"/>
      <c r="AP1674" s="142"/>
      <c r="AR1674" s="142"/>
      <c r="AT1674" s="142"/>
      <c r="AV1674" s="142"/>
      <c r="AX1674" s="142"/>
      <c r="AZ1674" s="142"/>
      <c r="BB1674" s="142"/>
      <c r="BD1674" s="142"/>
      <c r="BF1674" s="142"/>
      <c r="BH1674" s="142"/>
      <c r="BI1674" s="7"/>
      <c r="BJ1674" s="142"/>
      <c r="BL1674" s="142"/>
      <c r="BN1674" s="7"/>
      <c r="BO1674" s="7"/>
      <c r="BP1674" s="7"/>
      <c r="BQ1674" s="7"/>
      <c r="BR1674" s="7"/>
    </row>
    <row r="1675" spans="1:70" customFormat="1" ht="15.75">
      <c r="A1675" s="7"/>
      <c r="B1675" s="230"/>
      <c r="C1675" s="7"/>
      <c r="D1675" s="7"/>
      <c r="E1675" s="7"/>
      <c r="F1675" s="7"/>
      <c r="G1675" s="7"/>
      <c r="H1675" s="7"/>
      <c r="I1675" s="7"/>
      <c r="J1675" s="7"/>
      <c r="K1675" s="7"/>
      <c r="L1675" s="8"/>
      <c r="M1675" s="142"/>
      <c r="N1675" s="146"/>
      <c r="Z1675" s="142"/>
      <c r="AB1675" s="142"/>
      <c r="AC1675" s="142"/>
      <c r="AD1675" s="142"/>
      <c r="AF1675" s="142"/>
      <c r="AH1675" s="142"/>
      <c r="AJ1675" s="142"/>
      <c r="AK1675" s="142"/>
      <c r="AL1675" s="142"/>
      <c r="AN1675" s="142"/>
      <c r="AO1675" s="7"/>
      <c r="AP1675" s="142"/>
      <c r="AR1675" s="142"/>
      <c r="AT1675" s="142"/>
      <c r="AV1675" s="142"/>
      <c r="AX1675" s="142"/>
      <c r="AZ1675" s="142"/>
      <c r="BB1675" s="142"/>
      <c r="BD1675" s="142"/>
      <c r="BF1675" s="142"/>
      <c r="BH1675" s="142"/>
      <c r="BI1675" s="7"/>
      <c r="BJ1675" s="142"/>
      <c r="BL1675" s="142"/>
      <c r="BN1675" s="7"/>
      <c r="BO1675" s="7"/>
      <c r="BP1675" s="7"/>
      <c r="BQ1675" s="7"/>
      <c r="BR1675" s="7"/>
    </row>
    <row r="1676" spans="1:70" customFormat="1" ht="15.75">
      <c r="A1676" s="7"/>
      <c r="B1676" s="230"/>
      <c r="C1676" s="7"/>
      <c r="D1676" s="7"/>
      <c r="E1676" s="7"/>
      <c r="F1676" s="7"/>
      <c r="G1676" s="7"/>
      <c r="H1676" s="7"/>
      <c r="I1676" s="7"/>
      <c r="J1676" s="7"/>
      <c r="K1676" s="7"/>
      <c r="L1676" s="8"/>
      <c r="M1676" s="142"/>
      <c r="N1676" s="146"/>
      <c r="Z1676" s="142"/>
      <c r="AB1676" s="142"/>
      <c r="AC1676" s="142"/>
      <c r="AD1676" s="142"/>
      <c r="AF1676" s="142"/>
      <c r="AH1676" s="142"/>
      <c r="AJ1676" s="142"/>
      <c r="AK1676" s="142"/>
      <c r="AL1676" s="142"/>
      <c r="AN1676" s="142"/>
      <c r="AO1676" s="7"/>
      <c r="AP1676" s="142"/>
      <c r="AR1676" s="142"/>
      <c r="AT1676" s="142"/>
      <c r="AV1676" s="142"/>
      <c r="AX1676" s="142"/>
      <c r="AZ1676" s="142"/>
      <c r="BB1676" s="142"/>
      <c r="BD1676" s="142"/>
      <c r="BF1676" s="142"/>
      <c r="BH1676" s="142"/>
      <c r="BI1676" s="7"/>
      <c r="BJ1676" s="142"/>
      <c r="BL1676" s="142"/>
      <c r="BN1676" s="7"/>
      <c r="BO1676" s="7"/>
      <c r="BP1676" s="7"/>
      <c r="BQ1676" s="7"/>
      <c r="BR1676" s="7"/>
    </row>
    <row r="1677" spans="1:70" customFormat="1" ht="15.75">
      <c r="A1677" s="7"/>
      <c r="B1677" s="230"/>
      <c r="C1677" s="7"/>
      <c r="D1677" s="7"/>
      <c r="E1677" s="7"/>
      <c r="F1677" s="7"/>
      <c r="G1677" s="7"/>
      <c r="H1677" s="7"/>
      <c r="I1677" s="7"/>
      <c r="J1677" s="7"/>
      <c r="K1677" s="7"/>
      <c r="L1677" s="8"/>
      <c r="M1677" s="142"/>
      <c r="N1677" s="146"/>
      <c r="Z1677" s="142"/>
      <c r="AB1677" s="142"/>
      <c r="AC1677" s="142"/>
      <c r="AD1677" s="142"/>
      <c r="AF1677" s="142"/>
      <c r="AH1677" s="142"/>
      <c r="AJ1677" s="142"/>
      <c r="AK1677" s="142"/>
      <c r="AL1677" s="142"/>
      <c r="AN1677" s="142"/>
      <c r="AO1677" s="7"/>
      <c r="AP1677" s="142"/>
      <c r="AR1677" s="142"/>
      <c r="AT1677" s="142"/>
      <c r="AV1677" s="142"/>
      <c r="AX1677" s="142"/>
      <c r="AZ1677" s="142"/>
      <c r="BB1677" s="142"/>
      <c r="BD1677" s="142"/>
      <c r="BF1677" s="142"/>
      <c r="BH1677" s="142"/>
      <c r="BI1677" s="7"/>
      <c r="BJ1677" s="142"/>
      <c r="BL1677" s="142"/>
      <c r="BN1677" s="7"/>
      <c r="BO1677" s="7"/>
      <c r="BP1677" s="7"/>
      <c r="BQ1677" s="7"/>
      <c r="BR1677" s="7"/>
    </row>
    <row r="1678" spans="1:70" customFormat="1" ht="15.75">
      <c r="A1678" s="7"/>
      <c r="B1678" s="230"/>
      <c r="C1678" s="7"/>
      <c r="D1678" s="7"/>
      <c r="E1678" s="7"/>
      <c r="F1678" s="7"/>
      <c r="G1678" s="7"/>
      <c r="H1678" s="7"/>
      <c r="I1678" s="7"/>
      <c r="J1678" s="7"/>
      <c r="K1678" s="7"/>
      <c r="L1678" s="8"/>
      <c r="M1678" s="142"/>
      <c r="N1678" s="146"/>
      <c r="Z1678" s="142"/>
      <c r="AB1678" s="142"/>
      <c r="AC1678" s="142"/>
      <c r="AD1678" s="142"/>
      <c r="AF1678" s="142"/>
      <c r="AH1678" s="142"/>
      <c r="AJ1678" s="142"/>
      <c r="AK1678" s="142"/>
      <c r="AL1678" s="142"/>
      <c r="AN1678" s="142"/>
      <c r="AO1678" s="7"/>
      <c r="AP1678" s="142"/>
      <c r="AR1678" s="142"/>
      <c r="AT1678" s="142"/>
      <c r="AV1678" s="142"/>
      <c r="AX1678" s="142"/>
      <c r="AZ1678" s="142"/>
      <c r="BB1678" s="142"/>
      <c r="BD1678" s="142"/>
      <c r="BF1678" s="142"/>
      <c r="BH1678" s="142"/>
      <c r="BI1678" s="7"/>
      <c r="BJ1678" s="142"/>
      <c r="BL1678" s="142"/>
      <c r="BN1678" s="7"/>
      <c r="BO1678" s="7"/>
      <c r="BP1678" s="7"/>
      <c r="BQ1678" s="7"/>
      <c r="BR1678" s="7"/>
    </row>
    <row r="1679" spans="1:70" customFormat="1" ht="15.75">
      <c r="A1679" s="7"/>
      <c r="B1679" s="230"/>
      <c r="C1679" s="7"/>
      <c r="D1679" s="7"/>
      <c r="E1679" s="7"/>
      <c r="F1679" s="7"/>
      <c r="G1679" s="7"/>
      <c r="H1679" s="7"/>
      <c r="I1679" s="7"/>
      <c r="J1679" s="7"/>
      <c r="K1679" s="7"/>
      <c r="L1679" s="8"/>
      <c r="M1679" s="142"/>
      <c r="N1679" s="146"/>
      <c r="Z1679" s="142"/>
      <c r="AB1679" s="142"/>
      <c r="AC1679" s="142"/>
      <c r="AD1679" s="142"/>
      <c r="AF1679" s="142"/>
      <c r="AH1679" s="142"/>
      <c r="AJ1679" s="142"/>
      <c r="AK1679" s="142"/>
      <c r="AL1679" s="142"/>
      <c r="AN1679" s="142"/>
      <c r="AO1679" s="7"/>
      <c r="AP1679" s="142"/>
      <c r="AR1679" s="142"/>
      <c r="AT1679" s="142"/>
      <c r="AV1679" s="142"/>
      <c r="AX1679" s="142"/>
      <c r="AZ1679" s="142"/>
      <c r="BB1679" s="142"/>
      <c r="BD1679" s="142"/>
      <c r="BF1679" s="142"/>
      <c r="BH1679" s="142"/>
      <c r="BI1679" s="7"/>
      <c r="BJ1679" s="142"/>
      <c r="BL1679" s="142"/>
      <c r="BN1679" s="7"/>
      <c r="BO1679" s="7"/>
      <c r="BP1679" s="7"/>
      <c r="BQ1679" s="7"/>
      <c r="BR1679" s="7"/>
    </row>
    <row r="1680" spans="1:70" customFormat="1" ht="15.75">
      <c r="A1680" s="7"/>
      <c r="B1680" s="230"/>
      <c r="C1680" s="7"/>
      <c r="D1680" s="7"/>
      <c r="E1680" s="7"/>
      <c r="F1680" s="7"/>
      <c r="G1680" s="7"/>
      <c r="H1680" s="7"/>
      <c r="I1680" s="7"/>
      <c r="J1680" s="7"/>
      <c r="K1680" s="7"/>
      <c r="L1680" s="8"/>
      <c r="M1680" s="142"/>
      <c r="N1680" s="146"/>
      <c r="Z1680" s="142"/>
      <c r="AB1680" s="142"/>
      <c r="AC1680" s="142"/>
      <c r="AD1680" s="142"/>
      <c r="AF1680" s="142"/>
      <c r="AH1680" s="142"/>
      <c r="AJ1680" s="142"/>
      <c r="AK1680" s="142"/>
      <c r="AL1680" s="142"/>
      <c r="AN1680" s="142"/>
      <c r="AO1680" s="7"/>
      <c r="AP1680" s="142"/>
      <c r="AR1680" s="142"/>
      <c r="AT1680" s="142"/>
      <c r="AV1680" s="142"/>
      <c r="AX1680" s="142"/>
      <c r="AZ1680" s="142"/>
      <c r="BB1680" s="142"/>
      <c r="BD1680" s="142"/>
      <c r="BF1680" s="142"/>
      <c r="BH1680" s="142"/>
      <c r="BI1680" s="7"/>
      <c r="BJ1680" s="142"/>
      <c r="BL1680" s="142"/>
      <c r="BN1680" s="7"/>
      <c r="BO1680" s="7"/>
      <c r="BP1680" s="7"/>
      <c r="BQ1680" s="7"/>
      <c r="BR1680" s="7"/>
    </row>
    <row r="1681" spans="1:70" customFormat="1" ht="15.75">
      <c r="A1681" s="7"/>
      <c r="B1681" s="230"/>
      <c r="C1681" s="7"/>
      <c r="D1681" s="7"/>
      <c r="E1681" s="7"/>
      <c r="F1681" s="7"/>
      <c r="G1681" s="7"/>
      <c r="H1681" s="7"/>
      <c r="I1681" s="7"/>
      <c r="J1681" s="7"/>
      <c r="K1681" s="7"/>
      <c r="L1681" s="8"/>
      <c r="M1681" s="142"/>
      <c r="N1681" s="146"/>
      <c r="Z1681" s="142"/>
      <c r="AB1681" s="142"/>
      <c r="AC1681" s="142"/>
      <c r="AD1681" s="142"/>
      <c r="AF1681" s="142"/>
      <c r="AH1681" s="142"/>
      <c r="AJ1681" s="142"/>
      <c r="AK1681" s="142"/>
      <c r="AL1681" s="142"/>
      <c r="AN1681" s="142"/>
      <c r="AO1681" s="7"/>
      <c r="AP1681" s="142"/>
      <c r="AR1681" s="142"/>
      <c r="AT1681" s="142"/>
      <c r="AV1681" s="142"/>
      <c r="AX1681" s="142"/>
      <c r="AZ1681" s="142"/>
      <c r="BB1681" s="142"/>
      <c r="BD1681" s="142"/>
      <c r="BF1681" s="142"/>
      <c r="BH1681" s="142"/>
      <c r="BI1681" s="7"/>
      <c r="BJ1681" s="142"/>
      <c r="BL1681" s="142"/>
      <c r="BN1681" s="7"/>
      <c r="BO1681" s="7"/>
      <c r="BP1681" s="7"/>
      <c r="BQ1681" s="7"/>
      <c r="BR1681" s="7"/>
    </row>
    <row r="1682" spans="1:70" customFormat="1" ht="15.75">
      <c r="A1682" s="7"/>
      <c r="B1682" s="230"/>
      <c r="C1682" s="7"/>
      <c r="D1682" s="7"/>
      <c r="E1682" s="7"/>
      <c r="F1682" s="7"/>
      <c r="G1682" s="7"/>
      <c r="H1682" s="7"/>
      <c r="I1682" s="7"/>
      <c r="J1682" s="7"/>
      <c r="K1682" s="7"/>
      <c r="L1682" s="8"/>
      <c r="M1682" s="142"/>
      <c r="N1682" s="146"/>
      <c r="Z1682" s="142"/>
      <c r="AB1682" s="142"/>
      <c r="AC1682" s="142"/>
      <c r="AD1682" s="142"/>
      <c r="AF1682" s="142"/>
      <c r="AH1682" s="142"/>
      <c r="AJ1682" s="142"/>
      <c r="AK1682" s="142"/>
      <c r="AL1682" s="142"/>
      <c r="AN1682" s="142"/>
      <c r="AO1682" s="7"/>
      <c r="AP1682" s="142"/>
      <c r="AR1682" s="142"/>
      <c r="AT1682" s="142"/>
      <c r="AV1682" s="142"/>
      <c r="AX1682" s="142"/>
      <c r="AZ1682" s="142"/>
      <c r="BB1682" s="142"/>
      <c r="BD1682" s="142"/>
      <c r="BF1682" s="142"/>
      <c r="BH1682" s="142"/>
      <c r="BI1682" s="7"/>
      <c r="BJ1682" s="142"/>
      <c r="BL1682" s="142"/>
      <c r="BN1682" s="7"/>
      <c r="BO1682" s="7"/>
      <c r="BP1682" s="7"/>
      <c r="BQ1682" s="7"/>
      <c r="BR1682" s="7"/>
    </row>
    <row r="1683" spans="1:70" customFormat="1" ht="15.75">
      <c r="A1683" s="7"/>
      <c r="B1683" s="230"/>
      <c r="C1683" s="7"/>
      <c r="D1683" s="7"/>
      <c r="E1683" s="7"/>
      <c r="F1683" s="7"/>
      <c r="G1683" s="7"/>
      <c r="H1683" s="7"/>
      <c r="I1683" s="7"/>
      <c r="J1683" s="7"/>
      <c r="K1683" s="7"/>
      <c r="L1683" s="8"/>
      <c r="M1683" s="142"/>
      <c r="N1683" s="146"/>
      <c r="Z1683" s="142"/>
      <c r="AB1683" s="142"/>
      <c r="AC1683" s="142"/>
      <c r="AD1683" s="142"/>
      <c r="AF1683" s="142"/>
      <c r="AH1683" s="142"/>
      <c r="AJ1683" s="142"/>
      <c r="AK1683" s="142"/>
      <c r="AL1683" s="142"/>
      <c r="AN1683" s="142"/>
      <c r="AO1683" s="7"/>
      <c r="AP1683" s="142"/>
      <c r="AR1683" s="142"/>
      <c r="AT1683" s="142"/>
      <c r="AV1683" s="142"/>
      <c r="AX1683" s="142"/>
      <c r="AZ1683" s="142"/>
      <c r="BB1683" s="142"/>
      <c r="BD1683" s="142"/>
      <c r="BF1683" s="142"/>
      <c r="BH1683" s="142"/>
      <c r="BI1683" s="7"/>
      <c r="BJ1683" s="142"/>
      <c r="BL1683" s="142"/>
      <c r="BN1683" s="7"/>
      <c r="BO1683" s="7"/>
      <c r="BP1683" s="7"/>
      <c r="BQ1683" s="7"/>
      <c r="BR1683" s="7"/>
    </row>
    <row r="1684" spans="1:70" customFormat="1" ht="15.75">
      <c r="A1684" s="7"/>
      <c r="B1684" s="230"/>
      <c r="C1684" s="7"/>
      <c r="D1684" s="7"/>
      <c r="E1684" s="7"/>
      <c r="F1684" s="7"/>
      <c r="G1684" s="7"/>
      <c r="H1684" s="7"/>
      <c r="I1684" s="7"/>
      <c r="J1684" s="7"/>
      <c r="K1684" s="7"/>
      <c r="L1684" s="8"/>
      <c r="M1684" s="142"/>
      <c r="N1684" s="146"/>
      <c r="Z1684" s="142"/>
      <c r="AB1684" s="142"/>
      <c r="AC1684" s="142"/>
      <c r="AD1684" s="142"/>
      <c r="AF1684" s="142"/>
      <c r="AH1684" s="142"/>
      <c r="AJ1684" s="142"/>
      <c r="AK1684" s="142"/>
      <c r="AL1684" s="142"/>
      <c r="AN1684" s="142"/>
      <c r="AO1684" s="7"/>
      <c r="AP1684" s="142"/>
      <c r="AR1684" s="142"/>
      <c r="AT1684" s="142"/>
      <c r="AV1684" s="142"/>
      <c r="AX1684" s="142"/>
      <c r="AZ1684" s="142"/>
      <c r="BB1684" s="142"/>
      <c r="BD1684" s="142"/>
      <c r="BF1684" s="142"/>
      <c r="BH1684" s="142"/>
      <c r="BI1684" s="7"/>
      <c r="BJ1684" s="142"/>
      <c r="BL1684" s="142"/>
      <c r="BN1684" s="7"/>
      <c r="BO1684" s="7"/>
      <c r="BP1684" s="7"/>
      <c r="BQ1684" s="7"/>
      <c r="BR1684" s="7"/>
    </row>
    <row r="1685" spans="1:70" customFormat="1" ht="15.75">
      <c r="A1685" s="7"/>
      <c r="B1685" s="230"/>
      <c r="C1685" s="7"/>
      <c r="D1685" s="7"/>
      <c r="E1685" s="7"/>
      <c r="F1685" s="7"/>
      <c r="G1685" s="7"/>
      <c r="H1685" s="7"/>
      <c r="I1685" s="7"/>
      <c r="J1685" s="7"/>
      <c r="K1685" s="7"/>
      <c r="L1685" s="8"/>
      <c r="M1685" s="142"/>
      <c r="N1685" s="146"/>
      <c r="Z1685" s="142"/>
      <c r="AB1685" s="142"/>
      <c r="AC1685" s="142"/>
      <c r="AD1685" s="142"/>
      <c r="AF1685" s="142"/>
      <c r="AH1685" s="142"/>
      <c r="AJ1685" s="142"/>
      <c r="AK1685" s="142"/>
      <c r="AL1685" s="142"/>
      <c r="AN1685" s="142"/>
      <c r="AO1685" s="7"/>
      <c r="AP1685" s="142"/>
      <c r="AR1685" s="142"/>
      <c r="AT1685" s="142"/>
      <c r="AV1685" s="142"/>
      <c r="AX1685" s="142"/>
      <c r="AZ1685" s="142"/>
      <c r="BB1685" s="142"/>
      <c r="BD1685" s="142"/>
      <c r="BF1685" s="142"/>
      <c r="BH1685" s="142"/>
      <c r="BI1685" s="7"/>
      <c r="BJ1685" s="142"/>
      <c r="BL1685" s="142"/>
      <c r="BN1685" s="7"/>
      <c r="BO1685" s="7"/>
      <c r="BP1685" s="7"/>
      <c r="BQ1685" s="7"/>
      <c r="BR1685" s="7"/>
    </row>
    <row r="1686" spans="1:70" customFormat="1" ht="15.75">
      <c r="A1686" s="7"/>
      <c r="B1686" s="230"/>
      <c r="C1686" s="7"/>
      <c r="D1686" s="7"/>
      <c r="E1686" s="7"/>
      <c r="F1686" s="7"/>
      <c r="G1686" s="7"/>
      <c r="H1686" s="7"/>
      <c r="I1686" s="7"/>
      <c r="J1686" s="7"/>
      <c r="K1686" s="7"/>
      <c r="L1686" s="8"/>
      <c r="M1686" s="142"/>
      <c r="N1686" s="146"/>
      <c r="Z1686" s="142"/>
      <c r="AB1686" s="142"/>
      <c r="AC1686" s="142"/>
      <c r="AD1686" s="142"/>
      <c r="AF1686" s="142"/>
      <c r="AH1686" s="142"/>
      <c r="AJ1686" s="142"/>
      <c r="AK1686" s="142"/>
      <c r="AL1686" s="142"/>
      <c r="AN1686" s="142"/>
      <c r="AO1686" s="7"/>
      <c r="AP1686" s="142"/>
      <c r="AR1686" s="142"/>
      <c r="AT1686" s="142"/>
      <c r="AV1686" s="142"/>
      <c r="AX1686" s="142"/>
      <c r="AZ1686" s="142"/>
      <c r="BB1686" s="142"/>
      <c r="BD1686" s="142"/>
      <c r="BF1686" s="142"/>
      <c r="BH1686" s="142"/>
      <c r="BI1686" s="7"/>
      <c r="BJ1686" s="142"/>
      <c r="BL1686" s="142"/>
      <c r="BN1686" s="7"/>
      <c r="BO1686" s="7"/>
      <c r="BP1686" s="7"/>
      <c r="BQ1686" s="7"/>
      <c r="BR1686" s="7"/>
    </row>
    <row r="1687" spans="1:70" customFormat="1" ht="15.75">
      <c r="A1687" s="7"/>
      <c r="B1687" s="230"/>
      <c r="C1687" s="7"/>
      <c r="D1687" s="7"/>
      <c r="E1687" s="7"/>
      <c r="F1687" s="7"/>
      <c r="G1687" s="7"/>
      <c r="H1687" s="7"/>
      <c r="I1687" s="7"/>
      <c r="J1687" s="7"/>
      <c r="K1687" s="7"/>
      <c r="L1687" s="8"/>
      <c r="M1687" s="142"/>
      <c r="N1687" s="146"/>
      <c r="Z1687" s="142"/>
      <c r="AB1687" s="142"/>
      <c r="AC1687" s="142"/>
      <c r="AD1687" s="142"/>
      <c r="AF1687" s="142"/>
      <c r="AH1687" s="142"/>
      <c r="AJ1687" s="142"/>
      <c r="AK1687" s="142"/>
      <c r="AL1687" s="142"/>
      <c r="AN1687" s="142"/>
      <c r="AO1687" s="7"/>
      <c r="AP1687" s="142"/>
      <c r="AR1687" s="142"/>
      <c r="AT1687" s="142"/>
      <c r="AV1687" s="142"/>
      <c r="AX1687" s="142"/>
      <c r="AZ1687" s="142"/>
      <c r="BB1687" s="142"/>
      <c r="BD1687" s="142"/>
      <c r="BF1687" s="142"/>
      <c r="BH1687" s="142"/>
      <c r="BI1687" s="7"/>
      <c r="BJ1687" s="142"/>
      <c r="BL1687" s="142"/>
      <c r="BN1687" s="7"/>
      <c r="BO1687" s="7"/>
      <c r="BP1687" s="7"/>
      <c r="BQ1687" s="7"/>
      <c r="BR1687" s="7"/>
    </row>
    <row r="1688" spans="1:70" customFormat="1" ht="15.75">
      <c r="A1688" s="7"/>
      <c r="B1688" s="230"/>
      <c r="C1688" s="7"/>
      <c r="D1688" s="7"/>
      <c r="E1688" s="7"/>
      <c r="F1688" s="7"/>
      <c r="G1688" s="7"/>
      <c r="H1688" s="7"/>
      <c r="I1688" s="7"/>
      <c r="J1688" s="7"/>
      <c r="K1688" s="7"/>
      <c r="L1688" s="8"/>
      <c r="M1688" s="142"/>
      <c r="N1688" s="146"/>
      <c r="Z1688" s="142"/>
      <c r="AB1688" s="142"/>
      <c r="AC1688" s="142"/>
      <c r="AD1688" s="142"/>
      <c r="AF1688" s="142"/>
      <c r="AH1688" s="142"/>
      <c r="AJ1688" s="142"/>
      <c r="AK1688" s="142"/>
      <c r="AL1688" s="142"/>
      <c r="AN1688" s="142"/>
      <c r="AO1688" s="7"/>
      <c r="AP1688" s="142"/>
      <c r="AR1688" s="142"/>
      <c r="AT1688" s="142"/>
      <c r="AV1688" s="142"/>
      <c r="AX1688" s="142"/>
      <c r="AZ1688" s="142"/>
      <c r="BB1688" s="142"/>
      <c r="BD1688" s="142"/>
      <c r="BF1688" s="142"/>
      <c r="BH1688" s="142"/>
      <c r="BI1688" s="7"/>
      <c r="BJ1688" s="142"/>
      <c r="BL1688" s="142"/>
      <c r="BN1688" s="7"/>
      <c r="BO1688" s="7"/>
      <c r="BP1688" s="7"/>
      <c r="BQ1688" s="7"/>
      <c r="BR1688" s="7"/>
    </row>
    <row r="1689" spans="1:70" customFormat="1" ht="15.75">
      <c r="A1689" s="7"/>
      <c r="B1689" s="230"/>
      <c r="C1689" s="7"/>
      <c r="D1689" s="7"/>
      <c r="E1689" s="7"/>
      <c r="F1689" s="7"/>
      <c r="G1689" s="7"/>
      <c r="H1689" s="7"/>
      <c r="I1689" s="7"/>
      <c r="J1689" s="7"/>
      <c r="K1689" s="7"/>
      <c r="L1689" s="8"/>
      <c r="M1689" s="142"/>
      <c r="N1689" s="146"/>
      <c r="Z1689" s="142"/>
      <c r="AB1689" s="142"/>
      <c r="AC1689" s="142"/>
      <c r="AD1689" s="142"/>
      <c r="AF1689" s="142"/>
      <c r="AH1689" s="142"/>
      <c r="AJ1689" s="142"/>
      <c r="AK1689" s="142"/>
      <c r="AL1689" s="142"/>
      <c r="AN1689" s="142"/>
      <c r="AO1689" s="7"/>
      <c r="AP1689" s="142"/>
      <c r="AR1689" s="142"/>
      <c r="AT1689" s="142"/>
      <c r="AV1689" s="142"/>
      <c r="AX1689" s="142"/>
      <c r="AZ1689" s="142"/>
      <c r="BB1689" s="142"/>
      <c r="BD1689" s="142"/>
      <c r="BF1689" s="142"/>
      <c r="BH1689" s="142"/>
      <c r="BI1689" s="7"/>
      <c r="BJ1689" s="142"/>
      <c r="BL1689" s="142"/>
      <c r="BN1689" s="7"/>
      <c r="BO1689" s="7"/>
      <c r="BP1689" s="7"/>
      <c r="BQ1689" s="7"/>
      <c r="BR1689" s="7"/>
    </row>
    <row r="1690" spans="1:70" customFormat="1" ht="15.75">
      <c r="A1690" s="7"/>
      <c r="B1690" s="230"/>
      <c r="C1690" s="7"/>
      <c r="D1690" s="7"/>
      <c r="E1690" s="7"/>
      <c r="F1690" s="7"/>
      <c r="G1690" s="7"/>
      <c r="H1690" s="7"/>
      <c r="I1690" s="7"/>
      <c r="J1690" s="7"/>
      <c r="K1690" s="7"/>
      <c r="L1690" s="8"/>
      <c r="M1690" s="142"/>
      <c r="N1690" s="146"/>
      <c r="Z1690" s="142"/>
      <c r="AB1690" s="142"/>
      <c r="AC1690" s="142"/>
      <c r="AD1690" s="142"/>
      <c r="AF1690" s="142"/>
      <c r="AH1690" s="142"/>
      <c r="AJ1690" s="142"/>
      <c r="AK1690" s="142"/>
      <c r="AL1690" s="142"/>
      <c r="AN1690" s="142"/>
      <c r="AO1690" s="7"/>
      <c r="AP1690" s="142"/>
      <c r="AR1690" s="142"/>
      <c r="AT1690" s="142"/>
      <c r="AV1690" s="142"/>
      <c r="AX1690" s="142"/>
      <c r="AZ1690" s="142"/>
      <c r="BB1690" s="142"/>
      <c r="BD1690" s="142"/>
      <c r="BF1690" s="142"/>
      <c r="BH1690" s="142"/>
      <c r="BI1690" s="7"/>
      <c r="BJ1690" s="142"/>
      <c r="BL1690" s="142"/>
      <c r="BN1690" s="7"/>
      <c r="BO1690" s="7"/>
      <c r="BP1690" s="7"/>
      <c r="BQ1690" s="7"/>
      <c r="BR1690" s="7"/>
    </row>
    <row r="1691" spans="1:70" customFormat="1" ht="15.75">
      <c r="A1691" s="7"/>
      <c r="B1691" s="230"/>
      <c r="C1691" s="7"/>
      <c r="D1691" s="7"/>
      <c r="E1691" s="7"/>
      <c r="F1691" s="7"/>
      <c r="G1691" s="7"/>
      <c r="H1691" s="7"/>
      <c r="I1691" s="7"/>
      <c r="J1691" s="7"/>
      <c r="K1691" s="7"/>
      <c r="L1691" s="8"/>
      <c r="M1691" s="142"/>
      <c r="N1691" s="146"/>
      <c r="Z1691" s="142"/>
      <c r="AB1691" s="142"/>
      <c r="AC1691" s="142"/>
      <c r="AD1691" s="142"/>
      <c r="AF1691" s="142"/>
      <c r="AH1691" s="142"/>
      <c r="AJ1691" s="142"/>
      <c r="AK1691" s="142"/>
      <c r="AL1691" s="142"/>
      <c r="AN1691" s="142"/>
      <c r="AO1691" s="7"/>
      <c r="AP1691" s="142"/>
      <c r="AR1691" s="142"/>
      <c r="AT1691" s="142"/>
      <c r="AV1691" s="142"/>
      <c r="AX1691" s="142"/>
      <c r="AZ1691" s="142"/>
      <c r="BB1691" s="142"/>
      <c r="BD1691" s="142"/>
      <c r="BF1691" s="142"/>
      <c r="BH1691" s="142"/>
      <c r="BI1691" s="7"/>
      <c r="BJ1691" s="142"/>
      <c r="BL1691" s="142"/>
      <c r="BN1691" s="7"/>
      <c r="BO1691" s="7"/>
      <c r="BP1691" s="7"/>
      <c r="BQ1691" s="7"/>
      <c r="BR1691" s="7"/>
    </row>
    <row r="1692" spans="1:70" customFormat="1" ht="15.75">
      <c r="A1692" s="7"/>
      <c r="B1692" s="230"/>
      <c r="C1692" s="7"/>
      <c r="D1692" s="7"/>
      <c r="E1692" s="7"/>
      <c r="F1692" s="7"/>
      <c r="G1692" s="7"/>
      <c r="H1692" s="7"/>
      <c r="I1692" s="7"/>
      <c r="J1692" s="7"/>
      <c r="K1692" s="7"/>
      <c r="L1692" s="8"/>
      <c r="M1692" s="142"/>
      <c r="N1692" s="146"/>
      <c r="Z1692" s="142"/>
      <c r="AB1692" s="142"/>
      <c r="AC1692" s="142"/>
      <c r="AD1692" s="142"/>
      <c r="AF1692" s="142"/>
      <c r="AH1692" s="142"/>
      <c r="AJ1692" s="142"/>
      <c r="AK1692" s="142"/>
      <c r="AL1692" s="142"/>
      <c r="AN1692" s="142"/>
      <c r="AO1692" s="7"/>
      <c r="AP1692" s="142"/>
      <c r="AR1692" s="142"/>
      <c r="AT1692" s="142"/>
      <c r="AV1692" s="142"/>
      <c r="AX1692" s="142"/>
      <c r="AZ1692" s="142"/>
      <c r="BB1692" s="142"/>
      <c r="BD1692" s="142"/>
      <c r="BF1692" s="142"/>
      <c r="BH1692" s="142"/>
      <c r="BI1692" s="7"/>
      <c r="BJ1692" s="142"/>
      <c r="BL1692" s="142"/>
      <c r="BN1692" s="7"/>
      <c r="BO1692" s="7"/>
      <c r="BP1692" s="7"/>
      <c r="BQ1692" s="7"/>
      <c r="BR1692" s="7"/>
    </row>
    <row r="1693" spans="1:70" customFormat="1" ht="15.75">
      <c r="A1693" s="7"/>
      <c r="B1693" s="230"/>
      <c r="C1693" s="7"/>
      <c r="D1693" s="7"/>
      <c r="E1693" s="7"/>
      <c r="F1693" s="7"/>
      <c r="G1693" s="7"/>
      <c r="H1693" s="7"/>
      <c r="I1693" s="7"/>
      <c r="J1693" s="7"/>
      <c r="K1693" s="7"/>
      <c r="L1693" s="8"/>
      <c r="M1693" s="142"/>
      <c r="N1693" s="146"/>
      <c r="Z1693" s="142"/>
      <c r="AB1693" s="142"/>
      <c r="AC1693" s="142"/>
      <c r="AD1693" s="142"/>
      <c r="AF1693" s="142"/>
      <c r="AH1693" s="142"/>
      <c r="AJ1693" s="142"/>
      <c r="AK1693" s="142"/>
      <c r="AL1693" s="142"/>
      <c r="AN1693" s="142"/>
      <c r="AO1693" s="7"/>
      <c r="AP1693" s="142"/>
      <c r="AR1693" s="142"/>
      <c r="AT1693" s="142"/>
      <c r="AV1693" s="142"/>
      <c r="AX1693" s="142"/>
      <c r="AZ1693" s="142"/>
      <c r="BB1693" s="142"/>
      <c r="BD1693" s="142"/>
      <c r="BF1693" s="142"/>
      <c r="BH1693" s="142"/>
      <c r="BI1693" s="7"/>
      <c r="BJ1693" s="142"/>
      <c r="BL1693" s="142"/>
      <c r="BN1693" s="7"/>
      <c r="BO1693" s="7"/>
      <c r="BP1693" s="7"/>
      <c r="BQ1693" s="7"/>
      <c r="BR1693" s="7"/>
    </row>
    <row r="1694" spans="1:70" customFormat="1" ht="15.75">
      <c r="A1694" s="7"/>
      <c r="B1694" s="230"/>
      <c r="C1694" s="7"/>
      <c r="D1694" s="7"/>
      <c r="E1694" s="7"/>
      <c r="F1694" s="7"/>
      <c r="G1694" s="7"/>
      <c r="H1694" s="7"/>
      <c r="I1694" s="7"/>
      <c r="J1694" s="7"/>
      <c r="K1694" s="7"/>
      <c r="L1694" s="8"/>
      <c r="M1694" s="142"/>
      <c r="N1694" s="146"/>
      <c r="Z1694" s="142"/>
      <c r="AB1694" s="142"/>
      <c r="AC1694" s="142"/>
      <c r="AD1694" s="142"/>
      <c r="AF1694" s="142"/>
      <c r="AH1694" s="142"/>
      <c r="AJ1694" s="142"/>
      <c r="AK1694" s="142"/>
      <c r="AL1694" s="142"/>
      <c r="AN1694" s="142"/>
      <c r="AO1694" s="7"/>
      <c r="AP1694" s="142"/>
      <c r="AR1694" s="142"/>
      <c r="AT1694" s="142"/>
      <c r="AV1694" s="142"/>
      <c r="AX1694" s="142"/>
      <c r="AZ1694" s="142"/>
      <c r="BB1694" s="142"/>
      <c r="BD1694" s="142"/>
      <c r="BF1694" s="142"/>
      <c r="BH1694" s="142"/>
      <c r="BI1694" s="7"/>
      <c r="BJ1694" s="142"/>
      <c r="BL1694" s="142"/>
      <c r="BN1694" s="7"/>
      <c r="BO1694" s="7"/>
      <c r="BP1694" s="7"/>
      <c r="BQ1694" s="7"/>
      <c r="BR1694" s="7"/>
    </row>
    <row r="1695" spans="1:70" customFormat="1" ht="15.75">
      <c r="A1695" s="7"/>
      <c r="B1695" s="230"/>
      <c r="C1695" s="7"/>
      <c r="D1695" s="7"/>
      <c r="E1695" s="7"/>
      <c r="F1695" s="7"/>
      <c r="G1695" s="7"/>
      <c r="H1695" s="7"/>
      <c r="I1695" s="7"/>
      <c r="J1695" s="7"/>
      <c r="K1695" s="7"/>
      <c r="L1695" s="8"/>
      <c r="M1695" s="142"/>
      <c r="N1695" s="146"/>
      <c r="Z1695" s="142"/>
      <c r="AB1695" s="142"/>
      <c r="AC1695" s="142"/>
      <c r="AD1695" s="142"/>
      <c r="AF1695" s="142"/>
      <c r="AH1695" s="142"/>
      <c r="AJ1695" s="142"/>
      <c r="AK1695" s="142"/>
      <c r="AL1695" s="142"/>
      <c r="AN1695" s="142"/>
      <c r="AO1695" s="7"/>
      <c r="AP1695" s="142"/>
      <c r="AR1695" s="142"/>
      <c r="AT1695" s="142"/>
      <c r="AV1695" s="142"/>
      <c r="AX1695" s="142"/>
      <c r="AZ1695" s="142"/>
      <c r="BB1695" s="142"/>
      <c r="BD1695" s="142"/>
      <c r="BF1695" s="142"/>
      <c r="BH1695" s="142"/>
      <c r="BI1695" s="7"/>
      <c r="BJ1695" s="142"/>
      <c r="BL1695" s="142"/>
      <c r="BN1695" s="7"/>
      <c r="BO1695" s="7"/>
      <c r="BP1695" s="7"/>
      <c r="BQ1695" s="7"/>
      <c r="BR1695" s="7"/>
    </row>
    <row r="1696" spans="1:70" customFormat="1" ht="15.75">
      <c r="A1696" s="7"/>
      <c r="B1696" s="230"/>
      <c r="C1696" s="7"/>
      <c r="D1696" s="7"/>
      <c r="E1696" s="7"/>
      <c r="F1696" s="7"/>
      <c r="G1696" s="7"/>
      <c r="H1696" s="7"/>
      <c r="I1696" s="7"/>
      <c r="J1696" s="7"/>
      <c r="K1696" s="7"/>
      <c r="L1696" s="8"/>
      <c r="M1696" s="142"/>
      <c r="N1696" s="146"/>
      <c r="Z1696" s="142"/>
      <c r="AB1696" s="142"/>
      <c r="AC1696" s="142"/>
      <c r="AD1696" s="142"/>
      <c r="AF1696" s="142"/>
      <c r="AH1696" s="142"/>
      <c r="AJ1696" s="142"/>
      <c r="AK1696" s="142"/>
      <c r="AL1696" s="142"/>
      <c r="AN1696" s="142"/>
      <c r="AO1696" s="7"/>
      <c r="AP1696" s="142"/>
      <c r="AR1696" s="142"/>
      <c r="AT1696" s="142"/>
      <c r="AV1696" s="142"/>
      <c r="AX1696" s="142"/>
      <c r="AZ1696" s="142"/>
      <c r="BB1696" s="142"/>
      <c r="BD1696" s="142"/>
      <c r="BF1696" s="142"/>
      <c r="BH1696" s="142"/>
      <c r="BI1696" s="7"/>
      <c r="BJ1696" s="142"/>
      <c r="BL1696" s="142"/>
      <c r="BN1696" s="7"/>
      <c r="BO1696" s="7"/>
      <c r="BP1696" s="7"/>
      <c r="BQ1696" s="7"/>
      <c r="BR1696" s="7"/>
    </row>
    <row r="1697" spans="1:70" customFormat="1" ht="15.75">
      <c r="A1697" s="7"/>
      <c r="B1697" s="230"/>
      <c r="C1697" s="7"/>
      <c r="D1697" s="7"/>
      <c r="E1697" s="7"/>
      <c r="F1697" s="7"/>
      <c r="G1697" s="7"/>
      <c r="H1697" s="7"/>
      <c r="I1697" s="7"/>
      <c r="J1697" s="7"/>
      <c r="K1697" s="7"/>
      <c r="L1697" s="8"/>
      <c r="M1697" s="142"/>
      <c r="N1697" s="146"/>
      <c r="Z1697" s="142"/>
      <c r="AB1697" s="142"/>
      <c r="AC1697" s="142"/>
      <c r="AD1697" s="142"/>
      <c r="AF1697" s="142"/>
      <c r="AH1697" s="142"/>
      <c r="AJ1697" s="142"/>
      <c r="AK1697" s="142"/>
      <c r="AL1697" s="142"/>
      <c r="AN1697" s="142"/>
      <c r="AO1697" s="7"/>
      <c r="AP1697" s="142"/>
      <c r="AR1697" s="142"/>
      <c r="AT1697" s="142"/>
      <c r="AV1697" s="142"/>
      <c r="AX1697" s="142"/>
      <c r="AZ1697" s="142"/>
      <c r="BB1697" s="142"/>
      <c r="BD1697" s="142"/>
      <c r="BF1697" s="142"/>
      <c r="BH1697" s="142"/>
      <c r="BI1697" s="7"/>
      <c r="BJ1697" s="142"/>
      <c r="BL1697" s="142"/>
      <c r="BN1697" s="7"/>
      <c r="BO1697" s="7"/>
      <c r="BP1697" s="7"/>
      <c r="BQ1697" s="7"/>
      <c r="BR1697" s="7"/>
    </row>
    <row r="1698" spans="1:70" customFormat="1" ht="15.75">
      <c r="A1698" s="7"/>
      <c r="B1698" s="230"/>
      <c r="C1698" s="7"/>
      <c r="D1698" s="7"/>
      <c r="E1698" s="7"/>
      <c r="F1698" s="7"/>
      <c r="G1698" s="7"/>
      <c r="H1698" s="7"/>
      <c r="I1698" s="7"/>
      <c r="J1698" s="7"/>
      <c r="K1698" s="7"/>
      <c r="L1698" s="8"/>
      <c r="M1698" s="142"/>
      <c r="N1698" s="146"/>
      <c r="Z1698" s="142"/>
      <c r="AB1698" s="142"/>
      <c r="AC1698" s="142"/>
      <c r="AD1698" s="142"/>
      <c r="AF1698" s="142"/>
      <c r="AH1698" s="142"/>
      <c r="AJ1698" s="142"/>
      <c r="AK1698" s="142"/>
      <c r="AL1698" s="142"/>
      <c r="AN1698" s="142"/>
      <c r="AO1698" s="7"/>
      <c r="AP1698" s="142"/>
      <c r="AR1698" s="142"/>
      <c r="AT1698" s="142"/>
      <c r="AV1698" s="142"/>
      <c r="AX1698" s="142"/>
      <c r="AZ1698" s="142"/>
      <c r="BB1698" s="142"/>
      <c r="BD1698" s="142"/>
      <c r="BF1698" s="142"/>
      <c r="BH1698" s="142"/>
      <c r="BI1698" s="7"/>
      <c r="BJ1698" s="142"/>
      <c r="BL1698" s="142"/>
      <c r="BN1698" s="7"/>
      <c r="BO1698" s="7"/>
      <c r="BP1698" s="7"/>
      <c r="BQ1698" s="7"/>
      <c r="BR1698" s="7"/>
    </row>
    <row r="1699" spans="1:70" customFormat="1" ht="15.75">
      <c r="A1699" s="7"/>
      <c r="B1699" s="230"/>
      <c r="C1699" s="7"/>
      <c r="D1699" s="7"/>
      <c r="E1699" s="7"/>
      <c r="F1699" s="7"/>
      <c r="G1699" s="7"/>
      <c r="H1699" s="7"/>
      <c r="I1699" s="7"/>
      <c r="J1699" s="7"/>
      <c r="K1699" s="7"/>
      <c r="L1699" s="8"/>
      <c r="M1699" s="142"/>
      <c r="N1699" s="146"/>
      <c r="Z1699" s="142"/>
      <c r="AB1699" s="142"/>
      <c r="AC1699" s="142"/>
      <c r="AD1699" s="142"/>
      <c r="AF1699" s="142"/>
      <c r="AH1699" s="142"/>
      <c r="AJ1699" s="142"/>
      <c r="AK1699" s="142"/>
      <c r="AL1699" s="142"/>
      <c r="AN1699" s="142"/>
      <c r="AO1699" s="7"/>
      <c r="AP1699" s="142"/>
      <c r="AR1699" s="142"/>
      <c r="AT1699" s="142"/>
      <c r="AV1699" s="142"/>
      <c r="AX1699" s="142"/>
      <c r="AZ1699" s="142"/>
      <c r="BB1699" s="142"/>
      <c r="BD1699" s="142"/>
      <c r="BF1699" s="142"/>
      <c r="BH1699" s="142"/>
      <c r="BI1699" s="7"/>
      <c r="BJ1699" s="142"/>
      <c r="BL1699" s="142"/>
      <c r="BN1699" s="7"/>
      <c r="BO1699" s="7"/>
      <c r="BP1699" s="7"/>
      <c r="BQ1699" s="7"/>
      <c r="BR1699" s="7"/>
    </row>
    <row r="1700" spans="1:70" customFormat="1" ht="15.75">
      <c r="A1700" s="7"/>
      <c r="B1700" s="230"/>
      <c r="C1700" s="7"/>
      <c r="D1700" s="7"/>
      <c r="E1700" s="7"/>
      <c r="F1700" s="7"/>
      <c r="G1700" s="7"/>
      <c r="H1700" s="7"/>
      <c r="I1700" s="7"/>
      <c r="J1700" s="7"/>
      <c r="K1700" s="7"/>
      <c r="L1700" s="8"/>
      <c r="M1700" s="142"/>
      <c r="N1700" s="146"/>
      <c r="Z1700" s="142"/>
      <c r="AB1700" s="142"/>
      <c r="AC1700" s="142"/>
      <c r="AD1700" s="142"/>
      <c r="AF1700" s="142"/>
      <c r="AH1700" s="142"/>
      <c r="AJ1700" s="142"/>
      <c r="AK1700" s="142"/>
      <c r="AL1700" s="142"/>
      <c r="AN1700" s="142"/>
      <c r="AO1700" s="7"/>
      <c r="AP1700" s="142"/>
      <c r="AR1700" s="142"/>
      <c r="AT1700" s="142"/>
      <c r="AV1700" s="142"/>
      <c r="AX1700" s="142"/>
      <c r="AZ1700" s="142"/>
      <c r="BB1700" s="142"/>
      <c r="BD1700" s="142"/>
      <c r="BF1700" s="142"/>
      <c r="BH1700" s="142"/>
      <c r="BI1700" s="7"/>
      <c r="BJ1700" s="142"/>
      <c r="BL1700" s="142"/>
      <c r="BN1700" s="7"/>
      <c r="BO1700" s="7"/>
      <c r="BP1700" s="7"/>
      <c r="BQ1700" s="7"/>
      <c r="BR1700" s="7"/>
    </row>
    <row r="1701" spans="1:70" customFormat="1" ht="15.75">
      <c r="A1701" s="7"/>
      <c r="B1701" s="230"/>
      <c r="C1701" s="7"/>
      <c r="D1701" s="7"/>
      <c r="E1701" s="7"/>
      <c r="F1701" s="7"/>
      <c r="G1701" s="7"/>
      <c r="H1701" s="7"/>
      <c r="I1701" s="7"/>
      <c r="J1701" s="7"/>
      <c r="K1701" s="7"/>
      <c r="L1701" s="8"/>
      <c r="M1701" s="142"/>
      <c r="N1701" s="146"/>
      <c r="Z1701" s="142"/>
      <c r="AB1701" s="142"/>
      <c r="AC1701" s="142"/>
      <c r="AD1701" s="142"/>
      <c r="AF1701" s="142"/>
      <c r="AH1701" s="142"/>
      <c r="AJ1701" s="142"/>
      <c r="AK1701" s="142"/>
      <c r="AL1701" s="142"/>
      <c r="AN1701" s="142"/>
      <c r="AO1701" s="7"/>
      <c r="AP1701" s="142"/>
      <c r="AR1701" s="142"/>
      <c r="AT1701" s="142"/>
      <c r="AV1701" s="142"/>
      <c r="AX1701" s="142"/>
      <c r="AZ1701" s="142"/>
      <c r="BB1701" s="142"/>
      <c r="BD1701" s="142"/>
      <c r="BF1701" s="142"/>
      <c r="BH1701" s="142"/>
      <c r="BI1701" s="7"/>
      <c r="BJ1701" s="142"/>
      <c r="BL1701" s="142"/>
      <c r="BN1701" s="7"/>
      <c r="BO1701" s="7"/>
      <c r="BP1701" s="7"/>
      <c r="BQ1701" s="7"/>
      <c r="BR1701" s="7"/>
    </row>
    <row r="1702" spans="1:70" customFormat="1" ht="15.75">
      <c r="A1702" s="7"/>
      <c r="B1702" s="230"/>
      <c r="C1702" s="7"/>
      <c r="D1702" s="7"/>
      <c r="E1702" s="7"/>
      <c r="F1702" s="7"/>
      <c r="G1702" s="7"/>
      <c r="H1702" s="7"/>
      <c r="I1702" s="7"/>
      <c r="J1702" s="7"/>
      <c r="K1702" s="7"/>
      <c r="L1702" s="8"/>
      <c r="M1702" s="142"/>
      <c r="N1702" s="146"/>
      <c r="Z1702" s="142"/>
      <c r="AB1702" s="142"/>
      <c r="AC1702" s="142"/>
      <c r="AD1702" s="142"/>
      <c r="AF1702" s="142"/>
      <c r="AH1702" s="142"/>
      <c r="AJ1702" s="142"/>
      <c r="AK1702" s="142"/>
      <c r="AL1702" s="142"/>
      <c r="AN1702" s="142"/>
      <c r="AO1702" s="7"/>
      <c r="AP1702" s="142"/>
      <c r="AR1702" s="142"/>
      <c r="AT1702" s="142"/>
      <c r="AV1702" s="142"/>
      <c r="AX1702" s="142"/>
      <c r="AZ1702" s="142"/>
      <c r="BB1702" s="142"/>
      <c r="BD1702" s="142"/>
      <c r="BF1702" s="142"/>
      <c r="BH1702" s="142"/>
      <c r="BI1702" s="7"/>
      <c r="BJ1702" s="142"/>
      <c r="BL1702" s="142"/>
      <c r="BN1702" s="7"/>
      <c r="BO1702" s="7"/>
      <c r="BP1702" s="7"/>
      <c r="BQ1702" s="7"/>
      <c r="BR1702" s="7"/>
    </row>
    <row r="1703" spans="1:70" customFormat="1" ht="15.75">
      <c r="A1703" s="7"/>
      <c r="B1703" s="230"/>
      <c r="C1703" s="7"/>
      <c r="D1703" s="7"/>
      <c r="E1703" s="7"/>
      <c r="F1703" s="7"/>
      <c r="G1703" s="7"/>
      <c r="H1703" s="7"/>
      <c r="I1703" s="7"/>
      <c r="J1703" s="7"/>
      <c r="K1703" s="7"/>
      <c r="L1703" s="8"/>
      <c r="M1703" s="142"/>
      <c r="N1703" s="146"/>
      <c r="Z1703" s="142"/>
      <c r="AB1703" s="142"/>
      <c r="AC1703" s="142"/>
      <c r="AD1703" s="142"/>
      <c r="AF1703" s="142"/>
      <c r="AH1703" s="142"/>
      <c r="AJ1703" s="142"/>
      <c r="AK1703" s="142"/>
      <c r="AL1703" s="142"/>
      <c r="AN1703" s="142"/>
      <c r="AO1703" s="7"/>
      <c r="AP1703" s="142"/>
      <c r="AR1703" s="142"/>
      <c r="AT1703" s="142"/>
      <c r="AV1703" s="142"/>
      <c r="AX1703" s="142"/>
      <c r="AZ1703" s="142"/>
      <c r="BB1703" s="142"/>
      <c r="BD1703" s="142"/>
      <c r="BF1703" s="142"/>
      <c r="BH1703" s="142"/>
      <c r="BI1703" s="7"/>
      <c r="BJ1703" s="142"/>
      <c r="BL1703" s="142"/>
      <c r="BN1703" s="7"/>
      <c r="BO1703" s="7"/>
      <c r="BP1703" s="7"/>
      <c r="BQ1703" s="7"/>
      <c r="BR1703" s="7"/>
    </row>
    <row r="1704" spans="1:70" customFormat="1" ht="15.75">
      <c r="A1704" s="7"/>
      <c r="B1704" s="230"/>
      <c r="C1704" s="7"/>
      <c r="D1704" s="7"/>
      <c r="E1704" s="7"/>
      <c r="F1704" s="7"/>
      <c r="G1704" s="7"/>
      <c r="H1704" s="7"/>
      <c r="I1704" s="7"/>
      <c r="J1704" s="7"/>
      <c r="K1704" s="7"/>
      <c r="L1704" s="8"/>
      <c r="M1704" s="142"/>
      <c r="N1704" s="146"/>
      <c r="Z1704" s="142"/>
      <c r="AB1704" s="142"/>
      <c r="AC1704" s="142"/>
      <c r="AD1704" s="142"/>
      <c r="AF1704" s="142"/>
      <c r="AH1704" s="142"/>
      <c r="AJ1704" s="142"/>
      <c r="AK1704" s="142"/>
      <c r="AL1704" s="142"/>
      <c r="AN1704" s="142"/>
      <c r="AO1704" s="7"/>
      <c r="AP1704" s="142"/>
      <c r="AR1704" s="142"/>
      <c r="AT1704" s="142"/>
      <c r="AV1704" s="142"/>
      <c r="AX1704" s="142"/>
      <c r="AZ1704" s="142"/>
      <c r="BB1704" s="142"/>
      <c r="BD1704" s="142"/>
      <c r="BF1704" s="142"/>
      <c r="BH1704" s="142"/>
      <c r="BI1704" s="7"/>
      <c r="BJ1704" s="142"/>
      <c r="BL1704" s="142"/>
      <c r="BN1704" s="7"/>
      <c r="BO1704" s="7"/>
      <c r="BP1704" s="7"/>
      <c r="BQ1704" s="7"/>
      <c r="BR1704" s="7"/>
    </row>
    <row r="1705" spans="1:70" customFormat="1" ht="15.75">
      <c r="A1705" s="7"/>
      <c r="B1705" s="230"/>
      <c r="C1705" s="7"/>
      <c r="D1705" s="7"/>
      <c r="E1705" s="7"/>
      <c r="F1705" s="7"/>
      <c r="G1705" s="7"/>
      <c r="H1705" s="7"/>
      <c r="I1705" s="7"/>
      <c r="J1705" s="7"/>
      <c r="K1705" s="7"/>
      <c r="L1705" s="8"/>
      <c r="M1705" s="142"/>
      <c r="N1705" s="146"/>
      <c r="Z1705" s="142"/>
      <c r="AB1705" s="142"/>
      <c r="AC1705" s="142"/>
      <c r="AD1705" s="142"/>
      <c r="AF1705" s="142"/>
      <c r="AH1705" s="142"/>
      <c r="AJ1705" s="142"/>
      <c r="AK1705" s="142"/>
      <c r="AL1705" s="142"/>
      <c r="AN1705" s="142"/>
      <c r="AO1705" s="7"/>
      <c r="AP1705" s="142"/>
      <c r="AR1705" s="142"/>
      <c r="AT1705" s="142"/>
      <c r="AV1705" s="142"/>
      <c r="AX1705" s="142"/>
      <c r="AZ1705" s="142"/>
      <c r="BB1705" s="142"/>
      <c r="BD1705" s="142"/>
      <c r="BF1705" s="142"/>
      <c r="BH1705" s="142"/>
      <c r="BI1705" s="7"/>
      <c r="BJ1705" s="142"/>
      <c r="BL1705" s="142"/>
      <c r="BN1705" s="7"/>
      <c r="BO1705" s="7"/>
      <c r="BP1705" s="7"/>
      <c r="BQ1705" s="7"/>
      <c r="BR1705" s="7"/>
    </row>
    <row r="1706" spans="1:70" customFormat="1" ht="15.75">
      <c r="A1706" s="7"/>
      <c r="B1706" s="230"/>
      <c r="C1706" s="7"/>
      <c r="D1706" s="7"/>
      <c r="E1706" s="7"/>
      <c r="F1706" s="7"/>
      <c r="G1706" s="7"/>
      <c r="H1706" s="7"/>
      <c r="I1706" s="7"/>
      <c r="J1706" s="7"/>
      <c r="K1706" s="7"/>
      <c r="L1706" s="8"/>
      <c r="M1706" s="142"/>
      <c r="N1706" s="146"/>
      <c r="Z1706" s="142"/>
      <c r="AB1706" s="142"/>
      <c r="AC1706" s="142"/>
      <c r="AD1706" s="142"/>
      <c r="AF1706" s="142"/>
      <c r="AH1706" s="142"/>
      <c r="AJ1706" s="142"/>
      <c r="AK1706" s="142"/>
      <c r="AL1706" s="142"/>
      <c r="AN1706" s="142"/>
      <c r="AO1706" s="7"/>
      <c r="AP1706" s="142"/>
      <c r="AR1706" s="142"/>
      <c r="AT1706" s="142"/>
      <c r="AV1706" s="142"/>
      <c r="AX1706" s="142"/>
      <c r="AZ1706" s="142"/>
      <c r="BB1706" s="142"/>
      <c r="BD1706" s="142"/>
      <c r="BF1706" s="142"/>
      <c r="BH1706" s="142"/>
      <c r="BI1706" s="7"/>
      <c r="BJ1706" s="142"/>
      <c r="BL1706" s="142"/>
      <c r="BN1706" s="7"/>
      <c r="BO1706" s="7"/>
      <c r="BP1706" s="7"/>
      <c r="BQ1706" s="7"/>
      <c r="BR1706" s="7"/>
    </row>
    <row r="1707" spans="1:70" customFormat="1" ht="15.75">
      <c r="A1707" s="7"/>
      <c r="B1707" s="230"/>
      <c r="C1707" s="7"/>
      <c r="D1707" s="7"/>
      <c r="E1707" s="7"/>
      <c r="F1707" s="7"/>
      <c r="G1707" s="7"/>
      <c r="H1707" s="7"/>
      <c r="I1707" s="7"/>
      <c r="J1707" s="7"/>
      <c r="K1707" s="7"/>
      <c r="L1707" s="8"/>
      <c r="M1707" s="142"/>
      <c r="N1707" s="146"/>
      <c r="Z1707" s="142"/>
      <c r="AB1707" s="142"/>
      <c r="AC1707" s="142"/>
      <c r="AD1707" s="142"/>
      <c r="AF1707" s="142"/>
      <c r="AH1707" s="142"/>
      <c r="AJ1707" s="142"/>
      <c r="AK1707" s="142"/>
      <c r="AL1707" s="142"/>
      <c r="AN1707" s="142"/>
      <c r="AO1707" s="7"/>
      <c r="AP1707" s="142"/>
      <c r="AR1707" s="142"/>
      <c r="AT1707" s="142"/>
      <c r="AV1707" s="142"/>
      <c r="AX1707" s="142"/>
      <c r="AZ1707" s="142"/>
      <c r="BB1707" s="142"/>
      <c r="BD1707" s="142"/>
      <c r="BF1707" s="142"/>
      <c r="BH1707" s="142"/>
      <c r="BI1707" s="7"/>
      <c r="BJ1707" s="142"/>
      <c r="BL1707" s="142"/>
      <c r="BN1707" s="7"/>
      <c r="BO1707" s="7"/>
      <c r="BP1707" s="7"/>
      <c r="BQ1707" s="7"/>
      <c r="BR1707" s="7"/>
    </row>
    <row r="1708" spans="1:70" customFormat="1" ht="15.75">
      <c r="A1708" s="7"/>
      <c r="B1708" s="230"/>
      <c r="C1708" s="7"/>
      <c r="D1708" s="7"/>
      <c r="E1708" s="7"/>
      <c r="F1708" s="7"/>
      <c r="G1708" s="7"/>
      <c r="H1708" s="7"/>
      <c r="I1708" s="7"/>
      <c r="J1708" s="7"/>
      <c r="K1708" s="7"/>
      <c r="L1708" s="8"/>
      <c r="M1708" s="142"/>
      <c r="N1708" s="146"/>
      <c r="Z1708" s="142"/>
      <c r="AB1708" s="142"/>
      <c r="AC1708" s="142"/>
      <c r="AD1708" s="142"/>
      <c r="AF1708" s="142"/>
      <c r="AH1708" s="142"/>
      <c r="AJ1708" s="142"/>
      <c r="AK1708" s="142"/>
      <c r="AL1708" s="142"/>
      <c r="AN1708" s="142"/>
      <c r="AO1708" s="7"/>
      <c r="AP1708" s="142"/>
      <c r="AR1708" s="142"/>
      <c r="AT1708" s="142"/>
      <c r="AV1708" s="142"/>
      <c r="AX1708" s="142"/>
      <c r="AZ1708" s="142"/>
      <c r="BB1708" s="142"/>
      <c r="BD1708" s="142"/>
      <c r="BF1708" s="142"/>
      <c r="BH1708" s="142"/>
      <c r="BI1708" s="7"/>
      <c r="BJ1708" s="142"/>
      <c r="BL1708" s="142"/>
      <c r="BN1708" s="7"/>
      <c r="BO1708" s="7"/>
      <c r="BP1708" s="7"/>
      <c r="BQ1708" s="7"/>
      <c r="BR1708" s="7"/>
    </row>
    <row r="1709" spans="1:70" customFormat="1" ht="15.75">
      <c r="A1709" s="7"/>
      <c r="B1709" s="230"/>
      <c r="C1709" s="7"/>
      <c r="D1709" s="7"/>
      <c r="E1709" s="7"/>
      <c r="F1709" s="7"/>
      <c r="G1709" s="7"/>
      <c r="H1709" s="7"/>
      <c r="I1709" s="7"/>
      <c r="J1709" s="7"/>
      <c r="K1709" s="7"/>
      <c r="L1709" s="8"/>
      <c r="M1709" s="142"/>
      <c r="N1709" s="146"/>
      <c r="Z1709" s="142"/>
      <c r="AB1709" s="142"/>
      <c r="AC1709" s="142"/>
      <c r="AD1709" s="142"/>
      <c r="AF1709" s="142"/>
      <c r="AH1709" s="142"/>
      <c r="AJ1709" s="142"/>
      <c r="AK1709" s="142"/>
      <c r="AL1709" s="142"/>
      <c r="AN1709" s="142"/>
      <c r="AO1709" s="7"/>
      <c r="AP1709" s="142"/>
      <c r="AR1709" s="142"/>
      <c r="AT1709" s="142"/>
      <c r="AV1709" s="142"/>
      <c r="AX1709" s="142"/>
      <c r="AZ1709" s="142"/>
      <c r="BB1709" s="142"/>
      <c r="BD1709" s="142"/>
      <c r="BF1709" s="142"/>
      <c r="BH1709" s="142"/>
      <c r="BI1709" s="7"/>
      <c r="BJ1709" s="142"/>
      <c r="BL1709" s="142"/>
      <c r="BN1709" s="7"/>
      <c r="BO1709" s="7"/>
      <c r="BP1709" s="7"/>
      <c r="BQ1709" s="7"/>
      <c r="BR1709" s="7"/>
    </row>
    <row r="1710" spans="1:70" customFormat="1" ht="15.75">
      <c r="A1710" s="7"/>
      <c r="B1710" s="230"/>
      <c r="C1710" s="7"/>
      <c r="D1710" s="7"/>
      <c r="E1710" s="7"/>
      <c r="F1710" s="7"/>
      <c r="G1710" s="7"/>
      <c r="H1710" s="7"/>
      <c r="I1710" s="7"/>
      <c r="J1710" s="7"/>
      <c r="K1710" s="7"/>
      <c r="L1710" s="8"/>
      <c r="M1710" s="142"/>
      <c r="N1710" s="146"/>
      <c r="Z1710" s="142"/>
      <c r="AB1710" s="142"/>
      <c r="AC1710" s="142"/>
      <c r="AD1710" s="142"/>
      <c r="AF1710" s="142"/>
      <c r="AH1710" s="142"/>
      <c r="AJ1710" s="142"/>
      <c r="AK1710" s="142"/>
      <c r="AL1710" s="142"/>
      <c r="AN1710" s="142"/>
      <c r="AO1710" s="7"/>
      <c r="AP1710" s="142"/>
      <c r="AR1710" s="142"/>
      <c r="AT1710" s="142"/>
      <c r="AV1710" s="142"/>
      <c r="AX1710" s="142"/>
      <c r="AZ1710" s="142"/>
      <c r="BB1710" s="142"/>
      <c r="BD1710" s="142"/>
      <c r="BF1710" s="142"/>
      <c r="BH1710" s="142"/>
      <c r="BI1710" s="7"/>
      <c r="BJ1710" s="142"/>
      <c r="BL1710" s="142"/>
      <c r="BN1710" s="7"/>
      <c r="BO1710" s="7"/>
      <c r="BP1710" s="7"/>
      <c r="BQ1710" s="7"/>
      <c r="BR1710" s="7"/>
    </row>
    <row r="1711" spans="1:70" customFormat="1" ht="15.75">
      <c r="A1711" s="7"/>
      <c r="B1711" s="230"/>
      <c r="C1711" s="7"/>
      <c r="D1711" s="7"/>
      <c r="E1711" s="7"/>
      <c r="F1711" s="7"/>
      <c r="G1711" s="7"/>
      <c r="H1711" s="7"/>
      <c r="I1711" s="7"/>
      <c r="J1711" s="7"/>
      <c r="K1711" s="7"/>
      <c r="L1711" s="8"/>
      <c r="M1711" s="142"/>
      <c r="N1711" s="146"/>
      <c r="Z1711" s="142"/>
      <c r="AB1711" s="142"/>
      <c r="AC1711" s="142"/>
      <c r="AD1711" s="142"/>
      <c r="AF1711" s="142"/>
      <c r="AH1711" s="142"/>
      <c r="AJ1711" s="142"/>
      <c r="AK1711" s="142"/>
      <c r="AL1711" s="142"/>
      <c r="AN1711" s="142"/>
      <c r="AO1711" s="7"/>
      <c r="AP1711" s="142"/>
      <c r="AR1711" s="142"/>
      <c r="AT1711" s="142"/>
      <c r="AV1711" s="142"/>
      <c r="AX1711" s="142"/>
      <c r="AZ1711" s="142"/>
      <c r="BB1711" s="142"/>
      <c r="BD1711" s="142"/>
      <c r="BF1711" s="142"/>
      <c r="BH1711" s="142"/>
      <c r="BI1711" s="7"/>
      <c r="BJ1711" s="142"/>
      <c r="BL1711" s="142"/>
      <c r="BN1711" s="7"/>
      <c r="BO1711" s="7"/>
      <c r="BP1711" s="7"/>
      <c r="BQ1711" s="7"/>
      <c r="BR1711" s="7"/>
    </row>
    <row r="1712" spans="1:70" customFormat="1" ht="15.75">
      <c r="A1712" s="7"/>
      <c r="B1712" s="230"/>
      <c r="C1712" s="7"/>
      <c r="D1712" s="7"/>
      <c r="E1712" s="7"/>
      <c r="F1712" s="7"/>
      <c r="G1712" s="7"/>
      <c r="H1712" s="7"/>
      <c r="I1712" s="7"/>
      <c r="J1712" s="7"/>
      <c r="K1712" s="7"/>
      <c r="L1712" s="8"/>
      <c r="M1712" s="142"/>
      <c r="N1712" s="146"/>
      <c r="Z1712" s="142"/>
      <c r="AB1712" s="142"/>
      <c r="AC1712" s="142"/>
      <c r="AD1712" s="142"/>
      <c r="AF1712" s="142"/>
      <c r="AH1712" s="142"/>
      <c r="AJ1712" s="142"/>
      <c r="AK1712" s="142"/>
      <c r="AL1712" s="142"/>
      <c r="AN1712" s="142"/>
      <c r="AO1712" s="7"/>
      <c r="AP1712" s="142"/>
      <c r="AR1712" s="142"/>
      <c r="AT1712" s="142"/>
      <c r="AV1712" s="142"/>
      <c r="AX1712" s="142"/>
      <c r="AZ1712" s="142"/>
      <c r="BB1712" s="142"/>
      <c r="BD1712" s="142"/>
      <c r="BF1712" s="142"/>
      <c r="BH1712" s="142"/>
      <c r="BI1712" s="7"/>
      <c r="BJ1712" s="142"/>
      <c r="BL1712" s="142"/>
      <c r="BN1712" s="7"/>
      <c r="BO1712" s="7"/>
      <c r="BP1712" s="7"/>
      <c r="BQ1712" s="7"/>
      <c r="BR1712" s="7"/>
    </row>
    <row r="1713" spans="1:70" customFormat="1" ht="15.75">
      <c r="A1713" s="7"/>
      <c r="B1713" s="230"/>
      <c r="C1713" s="7"/>
      <c r="D1713" s="7"/>
      <c r="E1713" s="7"/>
      <c r="F1713" s="7"/>
      <c r="G1713" s="7"/>
      <c r="H1713" s="7"/>
      <c r="I1713" s="7"/>
      <c r="J1713" s="7"/>
      <c r="K1713" s="7"/>
      <c r="L1713" s="8"/>
      <c r="M1713" s="142"/>
      <c r="N1713" s="146"/>
      <c r="Z1713" s="142"/>
      <c r="AB1713" s="142"/>
      <c r="AC1713" s="142"/>
      <c r="AD1713" s="142"/>
      <c r="AF1713" s="142"/>
      <c r="AH1713" s="142"/>
      <c r="AJ1713" s="142"/>
      <c r="AK1713" s="142"/>
      <c r="AL1713" s="142"/>
      <c r="AN1713" s="142"/>
      <c r="AO1713" s="7"/>
      <c r="AP1713" s="142"/>
      <c r="AR1713" s="142"/>
      <c r="AT1713" s="142"/>
      <c r="AV1713" s="142"/>
      <c r="AX1713" s="142"/>
      <c r="AZ1713" s="142"/>
      <c r="BB1713" s="142"/>
      <c r="BD1713" s="142"/>
      <c r="BF1713" s="142"/>
      <c r="BH1713" s="142"/>
      <c r="BI1713" s="7"/>
      <c r="BJ1713" s="142"/>
      <c r="BL1713" s="142"/>
      <c r="BN1713" s="7"/>
      <c r="BO1713" s="7"/>
      <c r="BP1713" s="7"/>
      <c r="BQ1713" s="7"/>
      <c r="BR1713" s="7"/>
    </row>
    <row r="1714" spans="1:70" customFormat="1" ht="15.75">
      <c r="A1714" s="7"/>
      <c r="B1714" s="230"/>
      <c r="C1714" s="7"/>
      <c r="D1714" s="7"/>
      <c r="E1714" s="7"/>
      <c r="F1714" s="7"/>
      <c r="G1714" s="7"/>
      <c r="H1714" s="7"/>
      <c r="I1714" s="7"/>
      <c r="J1714" s="7"/>
      <c r="K1714" s="7"/>
      <c r="L1714" s="8"/>
      <c r="M1714" s="142"/>
      <c r="N1714" s="146"/>
      <c r="Z1714" s="142"/>
      <c r="AB1714" s="142"/>
      <c r="AC1714" s="142"/>
      <c r="AD1714" s="142"/>
      <c r="AF1714" s="142"/>
      <c r="AH1714" s="142"/>
      <c r="AJ1714" s="142"/>
      <c r="AK1714" s="142"/>
      <c r="AL1714" s="142"/>
      <c r="AN1714" s="142"/>
      <c r="AO1714" s="7"/>
      <c r="AP1714" s="142"/>
      <c r="AR1714" s="142"/>
      <c r="AT1714" s="142"/>
      <c r="AV1714" s="142"/>
      <c r="AX1714" s="142"/>
      <c r="AZ1714" s="142"/>
      <c r="BB1714" s="142"/>
      <c r="BD1714" s="142"/>
      <c r="BF1714" s="142"/>
      <c r="BH1714" s="142"/>
      <c r="BI1714" s="7"/>
      <c r="BJ1714" s="142"/>
      <c r="BL1714" s="142"/>
      <c r="BN1714" s="7"/>
      <c r="BO1714" s="7"/>
      <c r="BP1714" s="7"/>
      <c r="BQ1714" s="7"/>
      <c r="BR1714" s="7"/>
    </row>
    <row r="1715" spans="1:70" customFormat="1" ht="15.75">
      <c r="A1715" s="7"/>
      <c r="B1715" s="230"/>
      <c r="C1715" s="7"/>
      <c r="D1715" s="7"/>
      <c r="E1715" s="7"/>
      <c r="F1715" s="7"/>
      <c r="G1715" s="7"/>
      <c r="H1715" s="7"/>
      <c r="I1715" s="7"/>
      <c r="J1715" s="7"/>
      <c r="K1715" s="7"/>
      <c r="L1715" s="8"/>
      <c r="M1715" s="142"/>
      <c r="N1715" s="146"/>
      <c r="Z1715" s="142"/>
      <c r="AB1715" s="142"/>
      <c r="AC1715" s="142"/>
      <c r="AD1715" s="142"/>
      <c r="AF1715" s="142"/>
      <c r="AH1715" s="142"/>
      <c r="AJ1715" s="142"/>
      <c r="AK1715" s="142"/>
      <c r="AL1715" s="142"/>
      <c r="AN1715" s="142"/>
      <c r="AO1715" s="7"/>
      <c r="AP1715" s="142"/>
      <c r="AR1715" s="142"/>
      <c r="AT1715" s="142"/>
      <c r="AV1715" s="142"/>
      <c r="AX1715" s="142"/>
      <c r="AZ1715" s="142"/>
      <c r="BB1715" s="142"/>
      <c r="BD1715" s="142"/>
      <c r="BF1715" s="142"/>
      <c r="BH1715" s="142"/>
      <c r="BI1715" s="7"/>
      <c r="BJ1715" s="142"/>
      <c r="BL1715" s="142"/>
      <c r="BN1715" s="7"/>
      <c r="BO1715" s="7"/>
      <c r="BP1715" s="7"/>
      <c r="BQ1715" s="7"/>
      <c r="BR1715" s="7"/>
    </row>
    <row r="1716" spans="1:70" customFormat="1" ht="15.75">
      <c r="A1716" s="7"/>
      <c r="B1716" s="230"/>
      <c r="C1716" s="7"/>
      <c r="D1716" s="7"/>
      <c r="E1716" s="7"/>
      <c r="F1716" s="7"/>
      <c r="G1716" s="7"/>
      <c r="H1716" s="7"/>
      <c r="I1716" s="7"/>
      <c r="J1716" s="7"/>
      <c r="K1716" s="7"/>
      <c r="L1716" s="8"/>
      <c r="M1716" s="142"/>
      <c r="N1716" s="146"/>
      <c r="Z1716" s="142"/>
      <c r="AB1716" s="142"/>
      <c r="AC1716" s="142"/>
      <c r="AD1716" s="142"/>
      <c r="AF1716" s="142"/>
      <c r="AH1716" s="142"/>
      <c r="AJ1716" s="142"/>
      <c r="AK1716" s="142"/>
      <c r="AL1716" s="142"/>
      <c r="AN1716" s="142"/>
      <c r="AO1716" s="7"/>
      <c r="AP1716" s="142"/>
      <c r="AR1716" s="142"/>
      <c r="AT1716" s="142"/>
      <c r="AV1716" s="142"/>
      <c r="AX1716" s="142"/>
      <c r="AZ1716" s="142"/>
      <c r="BB1716" s="142"/>
      <c r="BD1716" s="142"/>
      <c r="BF1716" s="142"/>
      <c r="BH1716" s="142"/>
      <c r="BI1716" s="7"/>
      <c r="BJ1716" s="142"/>
      <c r="BL1716" s="142"/>
      <c r="BN1716" s="7"/>
      <c r="BO1716" s="7"/>
      <c r="BP1716" s="7"/>
      <c r="BQ1716" s="7"/>
      <c r="BR1716" s="7"/>
    </row>
    <row r="1717" spans="1:70" customFormat="1" ht="15.75">
      <c r="A1717" s="7"/>
      <c r="B1717" s="230"/>
      <c r="C1717" s="7"/>
      <c r="D1717" s="7"/>
      <c r="E1717" s="7"/>
      <c r="F1717" s="7"/>
      <c r="G1717" s="7"/>
      <c r="H1717" s="7"/>
      <c r="I1717" s="7"/>
      <c r="J1717" s="7"/>
      <c r="K1717" s="7"/>
      <c r="L1717" s="8"/>
      <c r="M1717" s="142"/>
      <c r="N1717" s="146"/>
      <c r="Z1717" s="142"/>
      <c r="AB1717" s="142"/>
      <c r="AC1717" s="142"/>
      <c r="AD1717" s="142"/>
      <c r="AF1717" s="142"/>
      <c r="AH1717" s="142"/>
      <c r="AJ1717" s="142"/>
      <c r="AK1717" s="142"/>
      <c r="AL1717" s="142"/>
      <c r="AN1717" s="142"/>
      <c r="AO1717" s="7"/>
      <c r="AP1717" s="142"/>
      <c r="AR1717" s="142"/>
      <c r="AT1717" s="142"/>
      <c r="AV1717" s="142"/>
      <c r="AX1717" s="142"/>
      <c r="AZ1717" s="142"/>
      <c r="BB1717" s="142"/>
      <c r="BD1717" s="142"/>
      <c r="BF1717" s="142"/>
      <c r="BH1717" s="142"/>
      <c r="BI1717" s="7"/>
      <c r="BJ1717" s="142"/>
      <c r="BL1717" s="142"/>
      <c r="BN1717" s="7"/>
      <c r="BO1717" s="7"/>
      <c r="BP1717" s="7"/>
      <c r="BQ1717" s="7"/>
      <c r="BR1717" s="7"/>
    </row>
    <row r="1718" spans="1:70" customFormat="1" ht="15.75">
      <c r="A1718" s="7"/>
      <c r="B1718" s="230"/>
      <c r="C1718" s="7"/>
      <c r="D1718" s="7"/>
      <c r="E1718" s="7"/>
      <c r="F1718" s="7"/>
      <c r="G1718" s="7"/>
      <c r="H1718" s="7"/>
      <c r="I1718" s="7"/>
      <c r="J1718" s="7"/>
      <c r="K1718" s="7"/>
      <c r="L1718" s="8"/>
      <c r="M1718" s="142"/>
      <c r="N1718" s="146"/>
      <c r="Z1718" s="142"/>
      <c r="AB1718" s="142"/>
      <c r="AC1718" s="142"/>
      <c r="AD1718" s="142"/>
      <c r="AF1718" s="142"/>
      <c r="AH1718" s="142"/>
      <c r="AJ1718" s="142"/>
      <c r="AK1718" s="142"/>
      <c r="AL1718" s="142"/>
      <c r="AN1718" s="142"/>
      <c r="AO1718" s="7"/>
      <c r="AP1718" s="142"/>
      <c r="AR1718" s="142"/>
      <c r="AT1718" s="142"/>
      <c r="AV1718" s="142"/>
      <c r="AX1718" s="142"/>
      <c r="AZ1718" s="142"/>
      <c r="BB1718" s="142"/>
      <c r="BD1718" s="142"/>
      <c r="BF1718" s="142"/>
      <c r="BH1718" s="142"/>
      <c r="BI1718" s="7"/>
      <c r="BJ1718" s="142"/>
      <c r="BL1718" s="142"/>
      <c r="BN1718" s="7"/>
      <c r="BO1718" s="7"/>
      <c r="BP1718" s="7"/>
      <c r="BQ1718" s="7"/>
      <c r="BR1718" s="7"/>
    </row>
    <row r="1719" spans="1:70" customFormat="1" ht="15.75">
      <c r="A1719" s="7"/>
      <c r="B1719" s="230"/>
      <c r="C1719" s="7"/>
      <c r="D1719" s="7"/>
      <c r="E1719" s="7"/>
      <c r="F1719" s="7"/>
      <c r="G1719" s="7"/>
      <c r="H1719" s="7"/>
      <c r="I1719" s="7"/>
      <c r="J1719" s="7"/>
      <c r="K1719" s="7"/>
      <c r="L1719" s="8"/>
      <c r="M1719" s="142"/>
      <c r="N1719" s="146"/>
      <c r="Z1719" s="142"/>
      <c r="AB1719" s="142"/>
      <c r="AC1719" s="142"/>
      <c r="AD1719" s="142"/>
      <c r="AF1719" s="142"/>
      <c r="AH1719" s="142"/>
      <c r="AJ1719" s="142"/>
      <c r="AK1719" s="142"/>
      <c r="AL1719" s="142"/>
      <c r="AN1719" s="142"/>
      <c r="AO1719" s="7"/>
      <c r="AP1719" s="142"/>
      <c r="AR1719" s="142"/>
      <c r="AT1719" s="142"/>
      <c r="AV1719" s="142"/>
      <c r="AX1719" s="142"/>
      <c r="AZ1719" s="142"/>
      <c r="BB1719" s="142"/>
      <c r="BD1719" s="142"/>
      <c r="BF1719" s="142"/>
      <c r="BH1719" s="142"/>
      <c r="BI1719" s="7"/>
      <c r="BJ1719" s="142"/>
      <c r="BL1719" s="142"/>
      <c r="BN1719" s="7"/>
      <c r="BO1719" s="7"/>
      <c r="BP1719" s="7"/>
      <c r="BQ1719" s="7"/>
      <c r="BR1719" s="7"/>
    </row>
    <row r="1720" spans="1:70" customFormat="1" ht="15.75">
      <c r="A1720" s="7"/>
      <c r="B1720" s="230"/>
      <c r="C1720" s="7"/>
      <c r="D1720" s="7"/>
      <c r="E1720" s="7"/>
      <c r="F1720" s="7"/>
      <c r="G1720" s="7"/>
      <c r="H1720" s="7"/>
      <c r="I1720" s="7"/>
      <c r="J1720" s="7"/>
      <c r="K1720" s="7"/>
      <c r="L1720" s="8"/>
      <c r="M1720" s="142"/>
      <c r="N1720" s="146"/>
      <c r="Z1720" s="142"/>
      <c r="AB1720" s="142"/>
      <c r="AC1720" s="142"/>
      <c r="AD1720" s="142"/>
      <c r="AF1720" s="142"/>
      <c r="AH1720" s="142"/>
      <c r="AJ1720" s="142"/>
      <c r="AK1720" s="142"/>
      <c r="AL1720" s="142"/>
      <c r="AN1720" s="142"/>
      <c r="AO1720" s="7"/>
      <c r="AP1720" s="142"/>
      <c r="AR1720" s="142"/>
      <c r="AT1720" s="142"/>
      <c r="AV1720" s="142"/>
      <c r="AX1720" s="142"/>
      <c r="AZ1720" s="142"/>
      <c r="BB1720" s="142"/>
      <c r="BD1720" s="142"/>
      <c r="BF1720" s="142"/>
      <c r="BH1720" s="142"/>
      <c r="BI1720" s="7"/>
      <c r="BJ1720" s="142"/>
      <c r="BL1720" s="142"/>
      <c r="BN1720" s="7"/>
      <c r="BO1720" s="7"/>
      <c r="BP1720" s="7"/>
      <c r="BQ1720" s="7"/>
      <c r="BR1720" s="7"/>
    </row>
    <row r="1721" spans="1:70" customFormat="1" ht="15.75">
      <c r="A1721" s="7"/>
      <c r="B1721" s="230"/>
      <c r="C1721" s="7"/>
      <c r="D1721" s="7"/>
      <c r="E1721" s="7"/>
      <c r="F1721" s="7"/>
      <c r="G1721" s="7"/>
      <c r="H1721" s="7"/>
      <c r="I1721" s="7"/>
      <c r="J1721" s="7"/>
      <c r="K1721" s="7"/>
      <c r="L1721" s="8"/>
      <c r="M1721" s="142"/>
      <c r="N1721" s="146"/>
      <c r="Z1721" s="142"/>
      <c r="AB1721" s="142"/>
      <c r="AC1721" s="142"/>
      <c r="AD1721" s="142"/>
      <c r="AF1721" s="142"/>
      <c r="AH1721" s="142"/>
      <c r="AJ1721" s="142"/>
      <c r="AK1721" s="142"/>
      <c r="AL1721" s="142"/>
      <c r="AN1721" s="142"/>
      <c r="AO1721" s="7"/>
      <c r="AP1721" s="142"/>
      <c r="AR1721" s="142"/>
      <c r="AT1721" s="142"/>
      <c r="AV1721" s="142"/>
      <c r="AX1721" s="142"/>
      <c r="AZ1721" s="142"/>
      <c r="BB1721" s="142"/>
      <c r="BD1721" s="142"/>
      <c r="BF1721" s="142"/>
      <c r="BH1721" s="142"/>
      <c r="BI1721" s="7"/>
      <c r="BJ1721" s="142"/>
      <c r="BL1721" s="142"/>
      <c r="BN1721" s="7"/>
      <c r="BO1721" s="7"/>
      <c r="BP1721" s="7"/>
      <c r="BQ1721" s="7"/>
      <c r="BR1721" s="7"/>
    </row>
    <row r="1722" spans="1:70" customFormat="1" ht="15.75">
      <c r="A1722" s="7"/>
      <c r="B1722" s="230"/>
      <c r="C1722" s="7"/>
      <c r="D1722" s="7"/>
      <c r="E1722" s="7"/>
      <c r="F1722" s="7"/>
      <c r="G1722" s="7"/>
      <c r="H1722" s="7"/>
      <c r="I1722" s="7"/>
      <c r="J1722" s="7"/>
      <c r="K1722" s="7"/>
      <c r="L1722" s="8"/>
      <c r="M1722" s="142"/>
      <c r="N1722" s="146"/>
      <c r="Z1722" s="142"/>
      <c r="AB1722" s="142"/>
      <c r="AC1722" s="142"/>
      <c r="AD1722" s="142"/>
      <c r="AF1722" s="142"/>
      <c r="AH1722" s="142"/>
      <c r="AJ1722" s="142"/>
      <c r="AK1722" s="142"/>
      <c r="AL1722" s="142"/>
      <c r="AN1722" s="142"/>
      <c r="AO1722" s="7"/>
      <c r="AP1722" s="142"/>
      <c r="AR1722" s="142"/>
      <c r="AT1722" s="142"/>
      <c r="AV1722" s="142"/>
      <c r="AX1722" s="142"/>
      <c r="AZ1722" s="142"/>
      <c r="BB1722" s="142"/>
      <c r="BD1722" s="142"/>
      <c r="BF1722" s="142"/>
      <c r="BH1722" s="142"/>
      <c r="BI1722" s="7"/>
      <c r="BJ1722" s="142"/>
      <c r="BL1722" s="142"/>
      <c r="BN1722" s="7"/>
      <c r="BO1722" s="7"/>
      <c r="BP1722" s="7"/>
      <c r="BQ1722" s="7"/>
      <c r="BR1722" s="7"/>
    </row>
    <row r="1723" spans="1:70" customFormat="1" ht="15.75">
      <c r="A1723" s="7"/>
      <c r="B1723" s="230"/>
      <c r="C1723" s="7"/>
      <c r="D1723" s="7"/>
      <c r="E1723" s="7"/>
      <c r="F1723" s="7"/>
      <c r="G1723" s="7"/>
      <c r="H1723" s="7"/>
      <c r="I1723" s="7"/>
      <c r="J1723" s="7"/>
      <c r="K1723" s="7"/>
      <c r="L1723" s="8"/>
      <c r="M1723" s="142"/>
      <c r="N1723" s="146"/>
      <c r="Z1723" s="142"/>
      <c r="AB1723" s="142"/>
      <c r="AC1723" s="142"/>
      <c r="AD1723" s="142"/>
      <c r="AF1723" s="142"/>
      <c r="AH1723" s="142"/>
      <c r="AJ1723" s="142"/>
      <c r="AK1723" s="142"/>
      <c r="AL1723" s="142"/>
      <c r="AN1723" s="142"/>
      <c r="AO1723" s="7"/>
      <c r="AP1723" s="142"/>
      <c r="AR1723" s="142"/>
      <c r="AT1723" s="142"/>
      <c r="AV1723" s="142"/>
      <c r="AX1723" s="142"/>
      <c r="AZ1723" s="142"/>
      <c r="BB1723" s="142"/>
      <c r="BD1723" s="142"/>
      <c r="BF1723" s="142"/>
      <c r="BH1723" s="142"/>
      <c r="BI1723" s="7"/>
      <c r="BJ1723" s="142"/>
      <c r="BL1723" s="142"/>
      <c r="BN1723" s="7"/>
      <c r="BO1723" s="7"/>
      <c r="BP1723" s="7"/>
      <c r="BQ1723" s="7"/>
      <c r="BR1723" s="7"/>
    </row>
    <row r="1724" spans="1:70" customFormat="1" ht="15.75">
      <c r="A1724" s="7"/>
      <c r="B1724" s="230"/>
      <c r="C1724" s="7"/>
      <c r="D1724" s="7"/>
      <c r="E1724" s="7"/>
      <c r="F1724" s="7"/>
      <c r="G1724" s="7"/>
      <c r="H1724" s="7"/>
      <c r="I1724" s="7"/>
      <c r="J1724" s="7"/>
      <c r="K1724" s="7"/>
      <c r="L1724" s="8"/>
      <c r="M1724" s="142"/>
      <c r="N1724" s="146"/>
      <c r="Z1724" s="142"/>
      <c r="AB1724" s="142"/>
      <c r="AC1724" s="142"/>
      <c r="AD1724" s="142"/>
      <c r="AF1724" s="142"/>
      <c r="AH1724" s="142"/>
      <c r="AJ1724" s="142"/>
      <c r="AK1724" s="142"/>
      <c r="AL1724" s="142"/>
      <c r="AN1724" s="142"/>
      <c r="AO1724" s="7"/>
      <c r="AP1724" s="142"/>
      <c r="AR1724" s="142"/>
      <c r="AT1724" s="142"/>
      <c r="AV1724" s="142"/>
      <c r="AX1724" s="142"/>
      <c r="AZ1724" s="142"/>
      <c r="BB1724" s="142"/>
      <c r="BD1724" s="142"/>
      <c r="BF1724" s="142"/>
      <c r="BH1724" s="142"/>
      <c r="BI1724" s="7"/>
      <c r="BJ1724" s="142"/>
      <c r="BL1724" s="142"/>
      <c r="BN1724" s="7"/>
      <c r="BO1724" s="7"/>
      <c r="BP1724" s="7"/>
      <c r="BQ1724" s="7"/>
      <c r="BR1724" s="7"/>
    </row>
    <row r="1725" spans="1:70" customFormat="1" ht="15.75">
      <c r="A1725" s="7"/>
      <c r="B1725" s="230"/>
      <c r="C1725" s="7"/>
      <c r="D1725" s="7"/>
      <c r="E1725" s="7"/>
      <c r="F1725" s="7"/>
      <c r="G1725" s="7"/>
      <c r="H1725" s="7"/>
      <c r="I1725" s="7"/>
      <c r="J1725" s="7"/>
      <c r="K1725" s="7"/>
      <c r="L1725" s="8"/>
      <c r="M1725" s="142"/>
      <c r="N1725" s="146"/>
      <c r="Z1725" s="142"/>
      <c r="AB1725" s="142"/>
      <c r="AC1725" s="142"/>
      <c r="AD1725" s="142"/>
      <c r="AF1725" s="142"/>
      <c r="AH1725" s="142"/>
      <c r="AJ1725" s="142"/>
      <c r="AK1725" s="142"/>
      <c r="AL1725" s="142"/>
      <c r="AN1725" s="142"/>
      <c r="AO1725" s="7"/>
      <c r="AP1725" s="142"/>
      <c r="AR1725" s="142"/>
      <c r="AT1725" s="142"/>
      <c r="AV1725" s="142"/>
      <c r="AX1725" s="142"/>
      <c r="AZ1725" s="142"/>
      <c r="BB1725" s="142"/>
      <c r="BD1725" s="142"/>
      <c r="BF1725" s="142"/>
      <c r="BH1725" s="142"/>
      <c r="BI1725" s="7"/>
      <c r="BJ1725" s="142"/>
      <c r="BL1725" s="142"/>
      <c r="BN1725" s="7"/>
      <c r="BO1725" s="7"/>
      <c r="BP1725" s="7"/>
      <c r="BQ1725" s="7"/>
      <c r="BR1725" s="7"/>
    </row>
    <row r="1726" spans="1:70" customFormat="1" ht="15.75">
      <c r="A1726" s="7"/>
      <c r="B1726" s="230"/>
      <c r="C1726" s="7"/>
      <c r="D1726" s="7"/>
      <c r="E1726" s="7"/>
      <c r="F1726" s="7"/>
      <c r="G1726" s="7"/>
      <c r="H1726" s="7"/>
      <c r="I1726" s="7"/>
      <c r="J1726" s="7"/>
      <c r="K1726" s="7"/>
      <c r="L1726" s="8"/>
      <c r="M1726" s="142"/>
      <c r="N1726" s="146"/>
      <c r="Z1726" s="142"/>
      <c r="AB1726" s="142"/>
      <c r="AC1726" s="142"/>
      <c r="AD1726" s="142"/>
      <c r="AF1726" s="142"/>
      <c r="AH1726" s="142"/>
      <c r="AJ1726" s="142"/>
      <c r="AK1726" s="142"/>
      <c r="AL1726" s="142"/>
      <c r="AN1726" s="142"/>
      <c r="AO1726" s="7"/>
      <c r="AP1726" s="142"/>
      <c r="AR1726" s="142"/>
      <c r="AT1726" s="142"/>
      <c r="AV1726" s="142"/>
      <c r="AX1726" s="142"/>
      <c r="AZ1726" s="142"/>
      <c r="BB1726" s="142"/>
      <c r="BD1726" s="142"/>
      <c r="BF1726" s="142"/>
      <c r="BH1726" s="142"/>
      <c r="BI1726" s="7"/>
      <c r="BJ1726" s="142"/>
      <c r="BL1726" s="142"/>
      <c r="BN1726" s="7"/>
      <c r="BO1726" s="7"/>
      <c r="BP1726" s="7"/>
      <c r="BQ1726" s="7"/>
      <c r="BR1726" s="7"/>
    </row>
    <row r="1727" spans="1:70" customFormat="1" ht="15.75">
      <c r="A1727" s="7"/>
      <c r="B1727" s="230"/>
      <c r="C1727" s="7"/>
      <c r="D1727" s="7"/>
      <c r="E1727" s="7"/>
      <c r="F1727" s="7"/>
      <c r="G1727" s="7"/>
      <c r="H1727" s="7"/>
      <c r="I1727" s="7"/>
      <c r="J1727" s="7"/>
      <c r="K1727" s="7"/>
      <c r="L1727" s="8"/>
      <c r="M1727" s="142"/>
      <c r="N1727" s="146"/>
      <c r="Z1727" s="142"/>
      <c r="AB1727" s="142"/>
      <c r="AC1727" s="142"/>
      <c r="AD1727" s="142"/>
      <c r="AF1727" s="142"/>
      <c r="AH1727" s="142"/>
      <c r="AJ1727" s="142"/>
      <c r="AK1727" s="142"/>
      <c r="AL1727" s="142"/>
      <c r="AN1727" s="142"/>
      <c r="AO1727" s="7"/>
      <c r="AP1727" s="142"/>
      <c r="AR1727" s="142"/>
      <c r="AT1727" s="142"/>
      <c r="AV1727" s="142"/>
      <c r="AX1727" s="142"/>
      <c r="AZ1727" s="142"/>
      <c r="BB1727" s="142"/>
      <c r="BD1727" s="142"/>
      <c r="BF1727" s="142"/>
      <c r="BH1727" s="142"/>
      <c r="BI1727" s="7"/>
      <c r="BJ1727" s="142"/>
      <c r="BL1727" s="142"/>
      <c r="BN1727" s="7"/>
      <c r="BO1727" s="7"/>
      <c r="BP1727" s="7"/>
      <c r="BQ1727" s="7"/>
      <c r="BR1727" s="7"/>
    </row>
    <row r="1728" spans="1:70" customFormat="1" ht="15.75">
      <c r="A1728" s="7"/>
      <c r="B1728" s="230"/>
      <c r="C1728" s="7"/>
      <c r="D1728" s="7"/>
      <c r="E1728" s="7"/>
      <c r="F1728" s="7"/>
      <c r="G1728" s="7"/>
      <c r="H1728" s="7"/>
      <c r="I1728" s="7"/>
      <c r="J1728" s="7"/>
      <c r="K1728" s="7"/>
      <c r="L1728" s="8"/>
      <c r="M1728" s="142"/>
      <c r="N1728" s="146"/>
      <c r="Z1728" s="142"/>
      <c r="AB1728" s="142"/>
      <c r="AC1728" s="142"/>
      <c r="AD1728" s="142"/>
      <c r="AF1728" s="142"/>
      <c r="AH1728" s="142"/>
      <c r="AJ1728" s="142"/>
      <c r="AK1728" s="142"/>
      <c r="AL1728" s="142"/>
      <c r="AN1728" s="142"/>
      <c r="AO1728" s="7"/>
      <c r="AP1728" s="142"/>
      <c r="AR1728" s="142"/>
      <c r="AT1728" s="142"/>
      <c r="AV1728" s="142"/>
      <c r="AX1728" s="142"/>
      <c r="AZ1728" s="142"/>
      <c r="BB1728" s="142"/>
      <c r="BD1728" s="142"/>
      <c r="BF1728" s="142"/>
      <c r="BH1728" s="142"/>
      <c r="BI1728" s="7"/>
      <c r="BJ1728" s="142"/>
      <c r="BL1728" s="142"/>
      <c r="BN1728" s="7"/>
      <c r="BO1728" s="7"/>
      <c r="BP1728" s="7"/>
      <c r="BQ1728" s="7"/>
      <c r="BR1728" s="7"/>
    </row>
    <row r="1729" spans="1:70" customFormat="1" ht="15.75">
      <c r="A1729" s="7"/>
      <c r="B1729" s="230"/>
      <c r="C1729" s="7"/>
      <c r="D1729" s="7"/>
      <c r="E1729" s="7"/>
      <c r="F1729" s="7"/>
      <c r="G1729" s="7"/>
      <c r="H1729" s="7"/>
      <c r="I1729" s="7"/>
      <c r="J1729" s="7"/>
      <c r="K1729" s="7"/>
      <c r="L1729" s="8"/>
      <c r="M1729" s="142"/>
      <c r="N1729" s="146"/>
      <c r="Z1729" s="142"/>
      <c r="AB1729" s="142"/>
      <c r="AC1729" s="142"/>
      <c r="AD1729" s="142"/>
      <c r="AF1729" s="142"/>
      <c r="AH1729" s="142"/>
      <c r="AJ1729" s="142"/>
      <c r="AK1729" s="142"/>
      <c r="AL1729" s="142"/>
      <c r="AN1729" s="142"/>
      <c r="AO1729" s="7"/>
      <c r="AP1729" s="142"/>
      <c r="AR1729" s="142"/>
      <c r="AT1729" s="142"/>
      <c r="AV1729" s="142"/>
      <c r="AX1729" s="142"/>
      <c r="AZ1729" s="142"/>
      <c r="BB1729" s="142"/>
      <c r="BD1729" s="142"/>
      <c r="BF1729" s="142"/>
      <c r="BH1729" s="142"/>
      <c r="BI1729" s="7"/>
      <c r="BJ1729" s="142"/>
      <c r="BL1729" s="142"/>
      <c r="BN1729" s="7"/>
      <c r="BO1729" s="7"/>
      <c r="BP1729" s="7"/>
      <c r="BQ1729" s="7"/>
      <c r="BR1729" s="7"/>
    </row>
    <row r="1730" spans="1:70" customFormat="1" ht="15.75">
      <c r="A1730" s="7"/>
      <c r="B1730" s="230"/>
      <c r="C1730" s="7"/>
      <c r="D1730" s="7"/>
      <c r="E1730" s="7"/>
      <c r="F1730" s="7"/>
      <c r="G1730" s="7"/>
      <c r="H1730" s="7"/>
      <c r="I1730" s="7"/>
      <c r="J1730" s="7"/>
      <c r="K1730" s="7"/>
      <c r="L1730" s="8"/>
      <c r="M1730" s="142"/>
      <c r="N1730" s="146"/>
      <c r="Z1730" s="142"/>
      <c r="AB1730" s="142"/>
      <c r="AC1730" s="142"/>
      <c r="AD1730" s="142"/>
      <c r="AF1730" s="142"/>
      <c r="AH1730" s="142"/>
      <c r="AJ1730" s="142"/>
      <c r="AK1730" s="142"/>
      <c r="AL1730" s="142"/>
      <c r="AN1730" s="142"/>
      <c r="AO1730" s="7"/>
      <c r="AP1730" s="142"/>
      <c r="AR1730" s="142"/>
      <c r="AT1730" s="142"/>
      <c r="AV1730" s="142"/>
      <c r="AX1730" s="142"/>
      <c r="AZ1730" s="142"/>
      <c r="BB1730" s="142"/>
      <c r="BD1730" s="142"/>
      <c r="BF1730" s="142"/>
      <c r="BH1730" s="142"/>
      <c r="BI1730" s="7"/>
      <c r="BJ1730" s="142"/>
      <c r="BL1730" s="142"/>
      <c r="BN1730" s="7"/>
      <c r="BO1730" s="7"/>
      <c r="BP1730" s="7"/>
      <c r="BQ1730" s="7"/>
      <c r="BR1730" s="7"/>
    </row>
    <row r="1731" spans="1:70" customFormat="1" ht="15.75">
      <c r="A1731" s="7"/>
      <c r="B1731" s="230"/>
      <c r="C1731" s="7"/>
      <c r="D1731" s="7"/>
      <c r="E1731" s="7"/>
      <c r="F1731" s="7"/>
      <c r="G1731" s="7"/>
      <c r="H1731" s="7"/>
      <c r="I1731" s="7"/>
      <c r="J1731" s="7"/>
      <c r="K1731" s="7"/>
      <c r="L1731" s="8"/>
      <c r="M1731" s="142"/>
      <c r="N1731" s="146"/>
      <c r="Z1731" s="142"/>
      <c r="AB1731" s="142"/>
      <c r="AC1731" s="142"/>
      <c r="AD1731" s="142"/>
      <c r="AF1731" s="142"/>
      <c r="AH1731" s="142"/>
      <c r="AJ1731" s="142"/>
      <c r="AK1731" s="142"/>
      <c r="AL1731" s="142"/>
      <c r="AN1731" s="142"/>
      <c r="AO1731" s="7"/>
      <c r="AP1731" s="142"/>
      <c r="AR1731" s="142"/>
      <c r="AT1731" s="142"/>
      <c r="AV1731" s="142"/>
      <c r="AX1731" s="142"/>
      <c r="AZ1731" s="142"/>
      <c r="BB1731" s="142"/>
      <c r="BD1731" s="142"/>
      <c r="BF1731" s="142"/>
      <c r="BH1731" s="142"/>
      <c r="BI1731" s="7"/>
      <c r="BJ1731" s="142"/>
      <c r="BL1731" s="142"/>
      <c r="BN1731" s="7"/>
      <c r="BO1731" s="7"/>
      <c r="BP1731" s="7"/>
      <c r="BQ1731" s="7"/>
      <c r="BR1731" s="7"/>
    </row>
    <row r="1732" spans="1:70" customFormat="1" ht="15.75">
      <c r="A1732" s="7"/>
      <c r="B1732" s="230"/>
      <c r="C1732" s="7"/>
      <c r="D1732" s="7"/>
      <c r="E1732" s="7"/>
      <c r="F1732" s="7"/>
      <c r="G1732" s="7"/>
      <c r="H1732" s="7"/>
      <c r="I1732" s="7"/>
      <c r="J1732" s="7"/>
      <c r="K1732" s="7"/>
      <c r="L1732" s="8"/>
      <c r="M1732" s="142"/>
      <c r="N1732" s="146"/>
      <c r="Z1732" s="142"/>
      <c r="AB1732" s="142"/>
      <c r="AC1732" s="142"/>
      <c r="AD1732" s="142"/>
      <c r="AF1732" s="142"/>
      <c r="AH1732" s="142"/>
      <c r="AJ1732" s="142"/>
      <c r="AK1732" s="142"/>
      <c r="AL1732" s="142"/>
      <c r="AN1732" s="142"/>
      <c r="AO1732" s="7"/>
      <c r="AP1732" s="142"/>
      <c r="AR1732" s="142"/>
      <c r="AT1732" s="142"/>
      <c r="AV1732" s="142"/>
      <c r="AX1732" s="142"/>
      <c r="AZ1732" s="142"/>
      <c r="BB1732" s="142"/>
      <c r="BD1732" s="142"/>
      <c r="BF1732" s="142"/>
      <c r="BH1732" s="142"/>
      <c r="BI1732" s="7"/>
      <c r="BJ1732" s="142"/>
      <c r="BL1732" s="142"/>
      <c r="BN1732" s="7"/>
      <c r="BO1732" s="7"/>
      <c r="BP1732" s="7"/>
      <c r="BQ1732" s="7"/>
      <c r="BR1732" s="7"/>
    </row>
    <row r="1733" spans="1:70" customFormat="1" ht="15.75">
      <c r="A1733" s="7"/>
      <c r="B1733" s="230"/>
      <c r="C1733" s="7"/>
      <c r="D1733" s="7"/>
      <c r="E1733" s="7"/>
      <c r="F1733" s="7"/>
      <c r="G1733" s="7"/>
      <c r="H1733" s="7"/>
      <c r="I1733" s="7"/>
      <c r="J1733" s="7"/>
      <c r="K1733" s="7"/>
      <c r="L1733" s="8"/>
      <c r="M1733" s="142"/>
      <c r="N1733" s="146"/>
      <c r="Z1733" s="142"/>
      <c r="AB1733" s="142"/>
      <c r="AC1733" s="142"/>
      <c r="AD1733" s="142"/>
      <c r="AF1733" s="142"/>
      <c r="AH1733" s="142"/>
      <c r="AJ1733" s="142"/>
      <c r="AK1733" s="142"/>
      <c r="AL1733" s="142"/>
      <c r="AN1733" s="142"/>
      <c r="AO1733" s="7"/>
      <c r="AP1733" s="142"/>
      <c r="AR1733" s="142"/>
      <c r="AT1733" s="142"/>
      <c r="AV1733" s="142"/>
      <c r="AX1733" s="142"/>
      <c r="AZ1733" s="142"/>
      <c r="BB1733" s="142"/>
      <c r="BD1733" s="142"/>
      <c r="BF1733" s="142"/>
      <c r="BH1733" s="142"/>
      <c r="BI1733" s="7"/>
      <c r="BJ1733" s="142"/>
      <c r="BL1733" s="142"/>
      <c r="BN1733" s="7"/>
      <c r="BO1733" s="7"/>
      <c r="BP1733" s="7"/>
      <c r="BQ1733" s="7"/>
      <c r="BR1733" s="7"/>
    </row>
    <row r="1734" spans="1:70" customFormat="1" ht="15.75">
      <c r="A1734" s="7"/>
      <c r="B1734" s="230"/>
      <c r="C1734" s="7"/>
      <c r="D1734" s="7"/>
      <c r="E1734" s="7"/>
      <c r="F1734" s="7"/>
      <c r="G1734" s="7"/>
      <c r="H1734" s="7"/>
      <c r="I1734" s="7"/>
      <c r="J1734" s="7"/>
      <c r="K1734" s="7"/>
      <c r="L1734" s="8"/>
      <c r="M1734" s="142"/>
      <c r="N1734" s="146"/>
      <c r="Z1734" s="142"/>
      <c r="AB1734" s="142"/>
      <c r="AC1734" s="142"/>
      <c r="AD1734" s="142"/>
      <c r="AF1734" s="142"/>
      <c r="AH1734" s="142"/>
      <c r="AJ1734" s="142"/>
      <c r="AK1734" s="142"/>
      <c r="AL1734" s="142"/>
      <c r="AN1734" s="142"/>
      <c r="AO1734" s="7"/>
      <c r="AP1734" s="142"/>
      <c r="AR1734" s="142"/>
      <c r="AT1734" s="142"/>
      <c r="AV1734" s="142"/>
      <c r="AX1734" s="142"/>
      <c r="AZ1734" s="142"/>
      <c r="BB1734" s="142"/>
      <c r="BD1734" s="142"/>
      <c r="BF1734" s="142"/>
      <c r="BH1734" s="142"/>
      <c r="BI1734" s="7"/>
      <c r="BJ1734" s="142"/>
      <c r="BL1734" s="142"/>
      <c r="BN1734" s="7"/>
      <c r="BO1734" s="7"/>
      <c r="BP1734" s="7"/>
      <c r="BQ1734" s="7"/>
      <c r="BR1734" s="7"/>
    </row>
    <row r="1735" spans="1:70" customFormat="1" ht="15.75">
      <c r="A1735" s="7"/>
      <c r="B1735" s="230"/>
      <c r="C1735" s="7"/>
      <c r="D1735" s="7"/>
      <c r="E1735" s="7"/>
      <c r="F1735" s="7"/>
      <c r="G1735" s="7"/>
      <c r="H1735" s="7"/>
      <c r="I1735" s="7"/>
      <c r="J1735" s="7"/>
      <c r="K1735" s="7"/>
      <c r="L1735" s="8"/>
      <c r="M1735" s="142"/>
      <c r="N1735" s="146"/>
      <c r="Z1735" s="142"/>
      <c r="AB1735" s="142"/>
      <c r="AC1735" s="142"/>
      <c r="AD1735" s="142"/>
      <c r="AF1735" s="142"/>
      <c r="AH1735" s="142"/>
      <c r="AJ1735" s="142"/>
      <c r="AK1735" s="142"/>
      <c r="AL1735" s="142"/>
      <c r="AN1735" s="142"/>
      <c r="AO1735" s="7"/>
      <c r="AP1735" s="142"/>
      <c r="AR1735" s="142"/>
      <c r="AT1735" s="142"/>
      <c r="AV1735" s="142"/>
      <c r="AX1735" s="142"/>
      <c r="AZ1735" s="142"/>
      <c r="BB1735" s="142"/>
      <c r="BD1735" s="142"/>
      <c r="BF1735" s="142"/>
      <c r="BH1735" s="142"/>
      <c r="BI1735" s="7"/>
      <c r="BJ1735" s="142"/>
      <c r="BL1735" s="142"/>
      <c r="BN1735" s="7"/>
      <c r="BO1735" s="7"/>
      <c r="BP1735" s="7"/>
      <c r="BQ1735" s="7"/>
      <c r="BR1735" s="7"/>
    </row>
    <row r="1736" spans="1:70" customFormat="1" ht="15.75">
      <c r="A1736" s="7"/>
      <c r="B1736" s="230"/>
      <c r="C1736" s="7"/>
      <c r="D1736" s="7"/>
      <c r="E1736" s="7"/>
      <c r="F1736" s="7"/>
      <c r="G1736" s="7"/>
      <c r="H1736" s="7"/>
      <c r="I1736" s="7"/>
      <c r="J1736" s="7"/>
      <c r="K1736" s="7"/>
      <c r="L1736" s="8"/>
      <c r="M1736" s="142"/>
      <c r="N1736" s="146"/>
      <c r="Z1736" s="142"/>
      <c r="AB1736" s="142"/>
      <c r="AC1736" s="142"/>
      <c r="AD1736" s="142"/>
      <c r="AF1736" s="142"/>
      <c r="AH1736" s="142"/>
      <c r="AJ1736" s="142"/>
      <c r="AK1736" s="142"/>
      <c r="AL1736" s="142"/>
      <c r="AN1736" s="142"/>
      <c r="AO1736" s="7"/>
      <c r="AP1736" s="142"/>
      <c r="AR1736" s="142"/>
      <c r="AT1736" s="142"/>
      <c r="AV1736" s="142"/>
      <c r="AX1736" s="142"/>
      <c r="AZ1736" s="142"/>
      <c r="BB1736" s="142"/>
      <c r="BD1736" s="142"/>
      <c r="BF1736" s="142"/>
      <c r="BH1736" s="142"/>
      <c r="BI1736" s="7"/>
      <c r="BJ1736" s="142"/>
      <c r="BL1736" s="142"/>
      <c r="BN1736" s="7"/>
      <c r="BO1736" s="7"/>
      <c r="BP1736" s="7"/>
      <c r="BQ1736" s="7"/>
      <c r="BR1736" s="7"/>
    </row>
    <row r="1737" spans="1:70" customFormat="1" ht="15.75">
      <c r="A1737" s="7"/>
      <c r="B1737" s="230"/>
      <c r="C1737" s="7"/>
      <c r="D1737" s="7"/>
      <c r="E1737" s="7"/>
      <c r="F1737" s="7"/>
      <c r="G1737" s="7"/>
      <c r="H1737" s="7"/>
      <c r="I1737" s="7"/>
      <c r="J1737" s="7"/>
      <c r="K1737" s="7"/>
      <c r="L1737" s="8"/>
      <c r="M1737" s="142"/>
      <c r="N1737" s="146"/>
      <c r="Z1737" s="142"/>
      <c r="AB1737" s="142"/>
      <c r="AC1737" s="142"/>
      <c r="AD1737" s="142"/>
      <c r="AF1737" s="142"/>
      <c r="AH1737" s="142"/>
      <c r="AJ1737" s="142"/>
      <c r="AK1737" s="142"/>
      <c r="AL1737" s="142"/>
      <c r="AN1737" s="142"/>
      <c r="AO1737" s="7"/>
      <c r="AP1737" s="142"/>
      <c r="AR1737" s="142"/>
      <c r="AT1737" s="142"/>
      <c r="AV1737" s="142"/>
      <c r="AX1737" s="142"/>
      <c r="AZ1737" s="142"/>
      <c r="BB1737" s="142"/>
      <c r="BD1737" s="142"/>
      <c r="BF1737" s="142"/>
      <c r="BH1737" s="142"/>
      <c r="BI1737" s="7"/>
      <c r="BJ1737" s="142"/>
      <c r="BL1737" s="142"/>
      <c r="BN1737" s="7"/>
      <c r="BO1737" s="7"/>
      <c r="BP1737" s="7"/>
      <c r="BQ1737" s="7"/>
      <c r="BR1737" s="7"/>
    </row>
    <row r="1738" spans="1:70" customFormat="1" ht="15.75">
      <c r="A1738" s="7"/>
      <c r="B1738" s="230"/>
      <c r="C1738" s="7"/>
      <c r="D1738" s="7"/>
      <c r="E1738" s="7"/>
      <c r="F1738" s="7"/>
      <c r="G1738" s="7"/>
      <c r="H1738" s="7"/>
      <c r="I1738" s="7"/>
      <c r="J1738" s="7"/>
      <c r="K1738" s="7"/>
      <c r="L1738" s="8"/>
      <c r="M1738" s="142"/>
      <c r="N1738" s="146"/>
      <c r="Z1738" s="142"/>
      <c r="AB1738" s="142"/>
      <c r="AC1738" s="142"/>
      <c r="AD1738" s="142"/>
      <c r="AF1738" s="142"/>
      <c r="AH1738" s="142"/>
      <c r="AJ1738" s="142"/>
      <c r="AK1738" s="142"/>
      <c r="AL1738" s="142"/>
      <c r="AN1738" s="142"/>
      <c r="AO1738" s="7"/>
      <c r="AP1738" s="142"/>
      <c r="AR1738" s="142"/>
      <c r="AT1738" s="142"/>
      <c r="AV1738" s="142"/>
      <c r="AX1738" s="142"/>
      <c r="AZ1738" s="142"/>
      <c r="BB1738" s="142"/>
      <c r="BD1738" s="142"/>
      <c r="BF1738" s="142"/>
      <c r="BH1738" s="142"/>
      <c r="BI1738" s="7"/>
      <c r="BJ1738" s="142"/>
      <c r="BL1738" s="142"/>
      <c r="BN1738" s="7"/>
      <c r="BO1738" s="7"/>
      <c r="BP1738" s="7"/>
      <c r="BQ1738" s="7"/>
      <c r="BR1738" s="7"/>
    </row>
    <row r="1739" spans="1:70" customFormat="1" ht="15.75">
      <c r="A1739" s="7"/>
      <c r="B1739" s="230"/>
      <c r="C1739" s="7"/>
      <c r="D1739" s="7"/>
      <c r="E1739" s="7"/>
      <c r="F1739" s="7"/>
      <c r="G1739" s="7"/>
      <c r="H1739" s="7"/>
      <c r="I1739" s="7"/>
      <c r="J1739" s="7"/>
      <c r="K1739" s="7"/>
      <c r="L1739" s="8"/>
      <c r="M1739" s="142"/>
      <c r="N1739" s="146"/>
      <c r="Z1739" s="142"/>
      <c r="AB1739" s="142"/>
      <c r="AC1739" s="142"/>
      <c r="AD1739" s="142"/>
      <c r="AF1739" s="142"/>
      <c r="AH1739" s="142"/>
      <c r="AJ1739" s="142"/>
      <c r="AK1739" s="142"/>
      <c r="AL1739" s="142"/>
      <c r="AN1739" s="142"/>
      <c r="AO1739" s="7"/>
      <c r="AP1739" s="142"/>
      <c r="AR1739" s="142"/>
      <c r="AT1739" s="142"/>
      <c r="AV1739" s="142"/>
      <c r="AX1739" s="142"/>
      <c r="AZ1739" s="142"/>
      <c r="BB1739" s="142"/>
      <c r="BD1739" s="142"/>
      <c r="BF1739" s="142"/>
      <c r="BH1739" s="142"/>
      <c r="BI1739" s="7"/>
      <c r="BJ1739" s="142"/>
      <c r="BL1739" s="142"/>
      <c r="BN1739" s="7"/>
      <c r="BO1739" s="7"/>
      <c r="BP1739" s="7"/>
      <c r="BQ1739" s="7"/>
      <c r="BR1739" s="7"/>
    </row>
    <row r="1740" spans="1:70" customFormat="1" ht="15.75">
      <c r="A1740" s="7"/>
      <c r="B1740" s="230"/>
      <c r="C1740" s="7"/>
      <c r="D1740" s="7"/>
      <c r="E1740" s="7"/>
      <c r="F1740" s="7"/>
      <c r="G1740" s="7"/>
      <c r="H1740" s="7"/>
      <c r="I1740" s="7"/>
      <c r="J1740" s="7"/>
      <c r="K1740" s="7"/>
      <c r="L1740" s="8"/>
      <c r="M1740" s="142"/>
      <c r="N1740" s="146"/>
      <c r="Z1740" s="142"/>
      <c r="AB1740" s="142"/>
      <c r="AC1740" s="142"/>
      <c r="AD1740" s="142"/>
      <c r="AF1740" s="142"/>
      <c r="AH1740" s="142"/>
      <c r="AJ1740" s="142"/>
      <c r="AK1740" s="142"/>
      <c r="AL1740" s="142"/>
      <c r="AN1740" s="142"/>
      <c r="AO1740" s="7"/>
      <c r="AP1740" s="142"/>
      <c r="AR1740" s="142"/>
      <c r="AT1740" s="142"/>
      <c r="AV1740" s="142"/>
      <c r="AX1740" s="142"/>
      <c r="AZ1740" s="142"/>
      <c r="BB1740" s="142"/>
      <c r="BD1740" s="142"/>
      <c r="BF1740" s="142"/>
      <c r="BH1740" s="142"/>
      <c r="BI1740" s="7"/>
      <c r="BJ1740" s="142"/>
      <c r="BL1740" s="142"/>
      <c r="BN1740" s="7"/>
      <c r="BO1740" s="7"/>
      <c r="BP1740" s="7"/>
      <c r="BQ1740" s="7"/>
      <c r="BR1740" s="7"/>
    </row>
    <row r="1741" spans="1:70" customFormat="1" ht="15.75">
      <c r="A1741" s="7"/>
      <c r="B1741" s="230"/>
      <c r="C1741" s="7"/>
      <c r="D1741" s="7"/>
      <c r="E1741" s="7"/>
      <c r="F1741" s="7"/>
      <c r="G1741" s="7"/>
      <c r="H1741" s="7"/>
      <c r="I1741" s="7"/>
      <c r="J1741" s="7"/>
      <c r="K1741" s="7"/>
      <c r="L1741" s="8"/>
      <c r="M1741" s="142"/>
      <c r="N1741" s="146"/>
      <c r="Z1741" s="142"/>
      <c r="AB1741" s="142"/>
      <c r="AC1741" s="142"/>
      <c r="AD1741" s="142"/>
      <c r="AF1741" s="142"/>
      <c r="AH1741" s="142"/>
      <c r="AJ1741" s="142"/>
      <c r="AK1741" s="142"/>
      <c r="AL1741" s="142"/>
      <c r="AN1741" s="142"/>
      <c r="AO1741" s="7"/>
      <c r="AP1741" s="142"/>
      <c r="AR1741" s="142"/>
      <c r="AT1741" s="142"/>
      <c r="AV1741" s="142"/>
      <c r="AX1741" s="142"/>
      <c r="AZ1741" s="142"/>
      <c r="BB1741" s="142"/>
      <c r="BD1741" s="142"/>
      <c r="BF1741" s="142"/>
      <c r="BH1741" s="142"/>
      <c r="BI1741" s="7"/>
      <c r="BJ1741" s="142"/>
      <c r="BL1741" s="142"/>
      <c r="BN1741" s="7"/>
      <c r="BO1741" s="7"/>
      <c r="BP1741" s="7"/>
      <c r="BQ1741" s="7"/>
      <c r="BR1741" s="7"/>
    </row>
    <row r="1742" spans="1:70" customFormat="1" ht="15.75">
      <c r="A1742" s="7"/>
      <c r="B1742" s="230"/>
      <c r="C1742" s="7"/>
      <c r="D1742" s="7"/>
      <c r="E1742" s="7"/>
      <c r="F1742" s="7"/>
      <c r="G1742" s="7"/>
      <c r="H1742" s="7"/>
      <c r="I1742" s="7"/>
      <c r="J1742" s="7"/>
      <c r="K1742" s="7"/>
      <c r="L1742" s="8"/>
      <c r="M1742" s="142"/>
      <c r="N1742" s="146"/>
      <c r="Z1742" s="142"/>
      <c r="AB1742" s="142"/>
      <c r="AC1742" s="142"/>
      <c r="AD1742" s="142"/>
      <c r="AF1742" s="142"/>
      <c r="AH1742" s="142"/>
      <c r="AJ1742" s="142"/>
      <c r="AK1742" s="142"/>
      <c r="AL1742" s="142"/>
      <c r="AN1742" s="142"/>
      <c r="AO1742" s="7"/>
      <c r="AP1742" s="142"/>
      <c r="AR1742" s="142"/>
      <c r="AT1742" s="142"/>
      <c r="AV1742" s="142"/>
      <c r="AX1742" s="142"/>
      <c r="AZ1742" s="142"/>
      <c r="BB1742" s="142"/>
      <c r="BD1742" s="142"/>
      <c r="BF1742" s="142"/>
      <c r="BH1742" s="142"/>
      <c r="BI1742" s="7"/>
      <c r="BJ1742" s="142"/>
      <c r="BL1742" s="142"/>
      <c r="BN1742" s="7"/>
      <c r="BO1742" s="7"/>
      <c r="BP1742" s="7"/>
      <c r="BQ1742" s="7"/>
      <c r="BR1742" s="7"/>
    </row>
    <row r="1743" spans="1:70" customFormat="1" ht="15.75">
      <c r="A1743" s="7"/>
      <c r="B1743" s="230"/>
      <c r="C1743" s="7"/>
      <c r="D1743" s="7"/>
      <c r="E1743" s="7"/>
      <c r="F1743" s="7"/>
      <c r="G1743" s="7"/>
      <c r="H1743" s="7"/>
      <c r="I1743" s="7"/>
      <c r="J1743" s="7"/>
      <c r="K1743" s="7"/>
      <c r="L1743" s="8"/>
      <c r="M1743" s="142"/>
      <c r="N1743" s="146"/>
      <c r="Z1743" s="142"/>
      <c r="AB1743" s="142"/>
      <c r="AC1743" s="142"/>
      <c r="AD1743" s="142"/>
      <c r="AF1743" s="142"/>
      <c r="AH1743" s="142"/>
      <c r="AJ1743" s="142"/>
      <c r="AK1743" s="142"/>
      <c r="AL1743" s="142"/>
      <c r="AN1743" s="142"/>
      <c r="AO1743" s="7"/>
      <c r="AP1743" s="142"/>
      <c r="AR1743" s="142"/>
      <c r="AT1743" s="142"/>
      <c r="AV1743" s="142"/>
      <c r="AX1743" s="142"/>
      <c r="AZ1743" s="142"/>
      <c r="BB1743" s="142"/>
      <c r="BD1743" s="142"/>
      <c r="BF1743" s="142"/>
      <c r="BH1743" s="142"/>
      <c r="BI1743" s="7"/>
      <c r="BJ1743" s="142"/>
      <c r="BL1743" s="142"/>
      <c r="BN1743" s="7"/>
      <c r="BO1743" s="7"/>
      <c r="BP1743" s="7"/>
      <c r="BQ1743" s="7"/>
      <c r="BR1743" s="7"/>
    </row>
    <row r="1744" spans="1:70" customFormat="1" ht="15.75">
      <c r="A1744" s="7"/>
      <c r="B1744" s="230"/>
      <c r="C1744" s="7"/>
      <c r="D1744" s="7"/>
      <c r="E1744" s="7"/>
      <c r="F1744" s="7"/>
      <c r="G1744" s="7"/>
      <c r="H1744" s="7"/>
      <c r="I1744" s="7"/>
      <c r="J1744" s="7"/>
      <c r="K1744" s="7"/>
      <c r="L1744" s="8"/>
      <c r="M1744" s="142"/>
      <c r="N1744" s="146"/>
      <c r="Z1744" s="142"/>
      <c r="AB1744" s="142"/>
      <c r="AC1744" s="142"/>
      <c r="AD1744" s="142"/>
      <c r="AF1744" s="142"/>
      <c r="AH1744" s="142"/>
      <c r="AJ1744" s="142"/>
      <c r="AK1744" s="142"/>
      <c r="AL1744" s="142"/>
      <c r="AN1744" s="142"/>
      <c r="AO1744" s="7"/>
      <c r="AP1744" s="142"/>
      <c r="AR1744" s="142"/>
      <c r="AT1744" s="142"/>
      <c r="AV1744" s="142"/>
      <c r="AX1744" s="142"/>
      <c r="AZ1744" s="142"/>
      <c r="BB1744" s="142"/>
      <c r="BD1744" s="142"/>
      <c r="BF1744" s="142"/>
      <c r="BH1744" s="142"/>
      <c r="BI1744" s="7"/>
      <c r="BJ1744" s="142"/>
      <c r="BL1744" s="142"/>
      <c r="BN1744" s="7"/>
      <c r="BO1744" s="7"/>
      <c r="BP1744" s="7"/>
      <c r="BQ1744" s="7"/>
      <c r="BR1744" s="7"/>
    </row>
    <row r="1745" spans="1:70" customFormat="1" ht="15.75">
      <c r="A1745" s="7"/>
      <c r="B1745" s="230"/>
      <c r="C1745" s="7"/>
      <c r="D1745" s="7"/>
      <c r="E1745" s="7"/>
      <c r="F1745" s="7"/>
      <c r="G1745" s="7"/>
      <c r="H1745" s="7"/>
      <c r="I1745" s="7"/>
      <c r="J1745" s="7"/>
      <c r="K1745" s="7"/>
      <c r="L1745" s="8"/>
      <c r="M1745" s="142"/>
      <c r="N1745" s="146"/>
      <c r="Z1745" s="142"/>
      <c r="AB1745" s="142"/>
      <c r="AC1745" s="142"/>
      <c r="AD1745" s="142"/>
      <c r="AF1745" s="142"/>
      <c r="AH1745" s="142"/>
      <c r="AJ1745" s="142"/>
      <c r="AK1745" s="142"/>
      <c r="AL1745" s="142"/>
      <c r="AN1745" s="142"/>
      <c r="AO1745" s="7"/>
      <c r="AP1745" s="142"/>
      <c r="AR1745" s="142"/>
      <c r="AT1745" s="142"/>
      <c r="AV1745" s="142"/>
      <c r="AX1745" s="142"/>
      <c r="AZ1745" s="142"/>
      <c r="BB1745" s="142"/>
      <c r="BD1745" s="142"/>
      <c r="BF1745" s="142"/>
      <c r="BH1745" s="142"/>
      <c r="BI1745" s="7"/>
      <c r="BJ1745" s="142"/>
      <c r="BL1745" s="142"/>
      <c r="BN1745" s="7"/>
      <c r="BO1745" s="7"/>
      <c r="BP1745" s="7"/>
      <c r="BQ1745" s="7"/>
      <c r="BR1745" s="7"/>
    </row>
    <row r="1746" spans="1:70" customFormat="1" ht="15.75">
      <c r="A1746" s="7"/>
      <c r="B1746" s="230"/>
      <c r="C1746" s="7"/>
      <c r="D1746" s="7"/>
      <c r="E1746" s="7"/>
      <c r="F1746" s="7"/>
      <c r="G1746" s="7"/>
      <c r="H1746" s="7"/>
      <c r="I1746" s="7"/>
      <c r="J1746" s="7"/>
      <c r="K1746" s="7"/>
      <c r="L1746" s="8"/>
      <c r="M1746" s="142"/>
      <c r="N1746" s="146"/>
      <c r="Z1746" s="142"/>
      <c r="AB1746" s="142"/>
      <c r="AC1746" s="142"/>
      <c r="AD1746" s="142"/>
      <c r="AF1746" s="142"/>
      <c r="AH1746" s="142"/>
      <c r="AJ1746" s="142"/>
      <c r="AK1746" s="142"/>
      <c r="AL1746" s="142"/>
      <c r="AN1746" s="142"/>
      <c r="AO1746" s="7"/>
      <c r="AP1746" s="142"/>
      <c r="AR1746" s="142"/>
      <c r="AT1746" s="142"/>
      <c r="AV1746" s="142"/>
      <c r="AX1746" s="142"/>
      <c r="AZ1746" s="142"/>
      <c r="BB1746" s="142"/>
      <c r="BD1746" s="142"/>
      <c r="BF1746" s="142"/>
      <c r="BH1746" s="142"/>
      <c r="BI1746" s="7"/>
      <c r="BJ1746" s="142"/>
      <c r="BL1746" s="142"/>
      <c r="BN1746" s="7"/>
      <c r="BO1746" s="7"/>
      <c r="BP1746" s="7"/>
      <c r="BQ1746" s="7"/>
      <c r="BR1746" s="7"/>
    </row>
    <row r="1747" spans="1:70" customFormat="1" ht="15.75">
      <c r="A1747" s="7"/>
      <c r="B1747" s="230"/>
      <c r="C1747" s="7"/>
      <c r="D1747" s="7"/>
      <c r="E1747" s="7"/>
      <c r="F1747" s="7"/>
      <c r="G1747" s="7"/>
      <c r="H1747" s="7"/>
      <c r="I1747" s="7"/>
      <c r="J1747" s="7"/>
      <c r="K1747" s="7"/>
      <c r="L1747" s="8"/>
      <c r="M1747" s="142"/>
      <c r="N1747" s="146"/>
      <c r="Z1747" s="142"/>
      <c r="AB1747" s="142"/>
      <c r="AC1747" s="142"/>
      <c r="AD1747" s="142"/>
      <c r="AF1747" s="142"/>
      <c r="AH1747" s="142"/>
      <c r="AJ1747" s="142"/>
      <c r="AK1747" s="142"/>
      <c r="AL1747" s="142"/>
      <c r="AN1747" s="142"/>
      <c r="AO1747" s="7"/>
      <c r="AP1747" s="142"/>
      <c r="AR1747" s="142"/>
      <c r="AT1747" s="142"/>
      <c r="AV1747" s="142"/>
      <c r="AX1747" s="142"/>
      <c r="AZ1747" s="142"/>
      <c r="BB1747" s="142"/>
      <c r="BD1747" s="142"/>
      <c r="BF1747" s="142"/>
      <c r="BH1747" s="142"/>
      <c r="BI1747" s="7"/>
      <c r="BJ1747" s="142"/>
      <c r="BL1747" s="142"/>
      <c r="BN1747" s="7"/>
      <c r="BO1747" s="7"/>
      <c r="BP1747" s="7"/>
      <c r="BQ1747" s="7"/>
      <c r="BR1747" s="7"/>
    </row>
    <row r="1748" spans="1:70" customFormat="1" ht="15.75">
      <c r="A1748" s="7"/>
      <c r="B1748" s="230"/>
      <c r="C1748" s="7"/>
      <c r="D1748" s="7"/>
      <c r="E1748" s="7"/>
      <c r="F1748" s="7"/>
      <c r="G1748" s="7"/>
      <c r="H1748" s="7"/>
      <c r="I1748" s="7"/>
      <c r="J1748" s="7"/>
      <c r="K1748" s="7"/>
      <c r="L1748" s="8"/>
      <c r="M1748" s="142"/>
      <c r="N1748" s="146"/>
      <c r="Z1748" s="142"/>
      <c r="AB1748" s="142"/>
      <c r="AC1748" s="142"/>
      <c r="AD1748" s="142"/>
      <c r="AF1748" s="142"/>
      <c r="AH1748" s="142"/>
      <c r="AJ1748" s="142"/>
      <c r="AK1748" s="142"/>
      <c r="AL1748" s="142"/>
      <c r="AN1748" s="142"/>
      <c r="AO1748" s="7"/>
      <c r="AP1748" s="142"/>
      <c r="AR1748" s="142"/>
      <c r="AT1748" s="142"/>
      <c r="AV1748" s="142"/>
      <c r="AX1748" s="142"/>
      <c r="AZ1748" s="142"/>
      <c r="BB1748" s="142"/>
      <c r="BD1748" s="142"/>
      <c r="BF1748" s="142"/>
      <c r="BH1748" s="142"/>
      <c r="BI1748" s="7"/>
      <c r="BJ1748" s="142"/>
      <c r="BL1748" s="142"/>
      <c r="BN1748" s="7"/>
      <c r="BO1748" s="7"/>
      <c r="BP1748" s="7"/>
      <c r="BQ1748" s="7"/>
      <c r="BR1748" s="7"/>
    </row>
    <row r="1749" spans="1:70" customFormat="1" ht="15.75">
      <c r="A1749" s="7"/>
      <c r="B1749" s="230"/>
      <c r="C1749" s="7"/>
      <c r="D1749" s="7"/>
      <c r="E1749" s="7"/>
      <c r="F1749" s="7"/>
      <c r="G1749" s="7"/>
      <c r="H1749" s="7"/>
      <c r="I1749" s="7"/>
      <c r="J1749" s="7"/>
      <c r="K1749" s="7"/>
      <c r="L1749" s="8"/>
      <c r="M1749" s="142"/>
      <c r="N1749" s="146"/>
      <c r="Z1749" s="142"/>
      <c r="AB1749" s="142"/>
      <c r="AC1749" s="142"/>
      <c r="AD1749" s="142"/>
      <c r="AF1749" s="142"/>
      <c r="AH1749" s="142"/>
      <c r="AJ1749" s="142"/>
      <c r="AK1749" s="142"/>
      <c r="AL1749" s="142"/>
      <c r="AN1749" s="142"/>
      <c r="AO1749" s="7"/>
      <c r="AP1749" s="142"/>
      <c r="AR1749" s="142"/>
      <c r="AT1749" s="142"/>
      <c r="AV1749" s="142"/>
      <c r="AX1749" s="142"/>
      <c r="AZ1749" s="142"/>
      <c r="BB1749" s="142"/>
      <c r="BD1749" s="142"/>
      <c r="BF1749" s="142"/>
      <c r="BH1749" s="142"/>
      <c r="BI1749" s="7"/>
      <c r="BJ1749" s="142"/>
      <c r="BL1749" s="142"/>
      <c r="BN1749" s="7"/>
      <c r="BO1749" s="7"/>
      <c r="BP1749" s="7"/>
      <c r="BQ1749" s="7"/>
      <c r="BR1749" s="7"/>
    </row>
    <row r="1750" spans="1:70" customFormat="1" ht="15.75">
      <c r="A1750" s="7"/>
      <c r="B1750" s="230"/>
      <c r="C1750" s="7"/>
      <c r="D1750" s="7"/>
      <c r="E1750" s="7"/>
      <c r="F1750" s="7"/>
      <c r="G1750" s="7"/>
      <c r="H1750" s="7"/>
      <c r="I1750" s="7"/>
      <c r="J1750" s="7"/>
      <c r="K1750" s="7"/>
      <c r="L1750" s="8"/>
      <c r="M1750" s="142"/>
      <c r="N1750" s="146"/>
      <c r="Z1750" s="142"/>
      <c r="AB1750" s="142"/>
      <c r="AC1750" s="142"/>
      <c r="AD1750" s="142"/>
      <c r="AF1750" s="142"/>
      <c r="AH1750" s="142"/>
      <c r="AJ1750" s="142"/>
      <c r="AK1750" s="142"/>
      <c r="AL1750" s="142"/>
      <c r="AN1750" s="142"/>
      <c r="AO1750" s="7"/>
      <c r="AP1750" s="142"/>
      <c r="AR1750" s="142"/>
      <c r="AT1750" s="142"/>
      <c r="AV1750" s="142"/>
      <c r="AX1750" s="142"/>
      <c r="AZ1750" s="142"/>
      <c r="BB1750" s="142"/>
      <c r="BD1750" s="142"/>
      <c r="BF1750" s="142"/>
      <c r="BH1750" s="142"/>
      <c r="BI1750" s="7"/>
      <c r="BJ1750" s="142"/>
      <c r="BL1750" s="142"/>
      <c r="BN1750" s="7"/>
      <c r="BO1750" s="7"/>
      <c r="BP1750" s="7"/>
      <c r="BQ1750" s="7"/>
      <c r="BR1750" s="7"/>
    </row>
    <row r="1751" spans="1:70" customFormat="1" ht="15.75">
      <c r="A1751" s="7"/>
      <c r="B1751" s="230"/>
      <c r="C1751" s="7"/>
      <c r="D1751" s="7"/>
      <c r="E1751" s="7"/>
      <c r="F1751" s="7"/>
      <c r="G1751" s="7"/>
      <c r="H1751" s="7"/>
      <c r="I1751" s="7"/>
      <c r="J1751" s="7"/>
      <c r="K1751" s="7"/>
      <c r="L1751" s="8"/>
      <c r="M1751" s="142"/>
      <c r="N1751" s="146"/>
      <c r="Z1751" s="142"/>
      <c r="AB1751" s="142"/>
      <c r="AC1751" s="142"/>
      <c r="AD1751" s="142"/>
      <c r="AF1751" s="142"/>
      <c r="AH1751" s="142"/>
      <c r="AJ1751" s="142"/>
      <c r="AK1751" s="142"/>
      <c r="AL1751" s="142"/>
      <c r="AN1751" s="142"/>
      <c r="AO1751" s="7"/>
      <c r="AP1751" s="142"/>
      <c r="AR1751" s="142"/>
      <c r="AT1751" s="142"/>
      <c r="AV1751" s="142"/>
      <c r="AX1751" s="142"/>
      <c r="AZ1751" s="142"/>
      <c r="BB1751" s="142"/>
      <c r="BD1751" s="142"/>
      <c r="BF1751" s="142"/>
      <c r="BH1751" s="142"/>
      <c r="BI1751" s="7"/>
      <c r="BJ1751" s="142"/>
      <c r="BL1751" s="142"/>
      <c r="BN1751" s="7"/>
      <c r="BO1751" s="7"/>
      <c r="BP1751" s="7"/>
      <c r="BQ1751" s="7"/>
      <c r="BR1751" s="7"/>
    </row>
    <row r="1752" spans="1:70" customFormat="1" ht="15.75">
      <c r="A1752" s="7"/>
      <c r="B1752" s="230"/>
      <c r="C1752" s="7"/>
      <c r="D1752" s="7"/>
      <c r="E1752" s="7"/>
      <c r="F1752" s="7"/>
      <c r="G1752" s="7"/>
      <c r="H1752" s="7"/>
      <c r="I1752" s="7"/>
      <c r="J1752" s="7"/>
      <c r="K1752" s="7"/>
      <c r="L1752" s="8"/>
      <c r="M1752" s="142"/>
      <c r="N1752" s="146"/>
      <c r="Z1752" s="142"/>
      <c r="AB1752" s="142"/>
      <c r="AC1752" s="142"/>
      <c r="AD1752" s="142"/>
      <c r="AF1752" s="142"/>
      <c r="AH1752" s="142"/>
      <c r="AJ1752" s="142"/>
      <c r="AK1752" s="142"/>
      <c r="AL1752" s="142"/>
      <c r="AN1752" s="142"/>
      <c r="AO1752" s="7"/>
      <c r="AP1752" s="142"/>
      <c r="AR1752" s="142"/>
      <c r="AT1752" s="142"/>
      <c r="AV1752" s="142"/>
      <c r="AX1752" s="142"/>
      <c r="AZ1752" s="142"/>
      <c r="BB1752" s="142"/>
      <c r="BD1752" s="142"/>
      <c r="BF1752" s="142"/>
      <c r="BH1752" s="142"/>
      <c r="BI1752" s="7"/>
      <c r="BJ1752" s="142"/>
      <c r="BL1752" s="142"/>
      <c r="BN1752" s="7"/>
      <c r="BO1752" s="7"/>
      <c r="BP1752" s="7"/>
      <c r="BQ1752" s="7"/>
      <c r="BR1752" s="7"/>
    </row>
    <row r="1753" spans="1:70" customFormat="1" ht="15.75">
      <c r="A1753" s="7"/>
      <c r="B1753" s="230"/>
      <c r="C1753" s="7"/>
      <c r="D1753" s="7"/>
      <c r="E1753" s="7"/>
      <c r="F1753" s="7"/>
      <c r="G1753" s="7"/>
      <c r="H1753" s="7"/>
      <c r="I1753" s="7"/>
      <c r="J1753" s="7"/>
      <c r="K1753" s="7"/>
      <c r="L1753" s="8"/>
      <c r="M1753" s="142"/>
      <c r="N1753" s="146"/>
      <c r="Z1753" s="142"/>
      <c r="AB1753" s="142"/>
      <c r="AC1753" s="142"/>
      <c r="AD1753" s="142"/>
      <c r="AF1753" s="142"/>
      <c r="AH1753" s="142"/>
      <c r="AJ1753" s="142"/>
      <c r="AK1753" s="142"/>
      <c r="AL1753" s="142"/>
      <c r="AN1753" s="142"/>
      <c r="AO1753" s="7"/>
      <c r="AP1753" s="142"/>
      <c r="AR1753" s="142"/>
      <c r="AT1753" s="142"/>
      <c r="AV1753" s="142"/>
      <c r="AX1753" s="142"/>
      <c r="AZ1753" s="142"/>
      <c r="BB1753" s="142"/>
      <c r="BD1753" s="142"/>
      <c r="BF1753" s="142"/>
      <c r="BH1753" s="142"/>
      <c r="BI1753" s="7"/>
      <c r="BJ1753" s="142"/>
      <c r="BL1753" s="142"/>
      <c r="BN1753" s="7"/>
      <c r="BO1753" s="7"/>
      <c r="BP1753" s="7"/>
      <c r="BQ1753" s="7"/>
      <c r="BR1753" s="7"/>
    </row>
    <row r="1754" spans="1:70" customFormat="1" ht="15.75">
      <c r="A1754" s="7"/>
      <c r="B1754" s="230"/>
      <c r="C1754" s="7"/>
      <c r="D1754" s="7"/>
      <c r="E1754" s="7"/>
      <c r="F1754" s="7"/>
      <c r="G1754" s="7"/>
      <c r="H1754" s="7"/>
      <c r="I1754" s="7"/>
      <c r="J1754" s="7"/>
      <c r="K1754" s="7"/>
      <c r="L1754" s="8"/>
      <c r="M1754" s="142"/>
      <c r="N1754" s="146"/>
      <c r="Z1754" s="142"/>
      <c r="AB1754" s="142"/>
      <c r="AC1754" s="142"/>
      <c r="AD1754" s="142"/>
      <c r="AF1754" s="142"/>
      <c r="AH1754" s="142"/>
      <c r="AJ1754" s="142"/>
      <c r="AK1754" s="142"/>
      <c r="AL1754" s="142"/>
      <c r="AN1754" s="142"/>
      <c r="AO1754" s="7"/>
      <c r="AP1754" s="142"/>
      <c r="AR1754" s="142"/>
      <c r="AT1754" s="142"/>
      <c r="AV1754" s="142"/>
      <c r="AX1754" s="142"/>
      <c r="AZ1754" s="142"/>
      <c r="BB1754" s="142"/>
      <c r="BD1754" s="142"/>
      <c r="BF1754" s="142"/>
      <c r="BH1754" s="142"/>
      <c r="BI1754" s="7"/>
      <c r="BJ1754" s="142"/>
      <c r="BL1754" s="142"/>
      <c r="BN1754" s="7"/>
      <c r="BO1754" s="7"/>
      <c r="BP1754" s="7"/>
      <c r="BQ1754" s="7"/>
      <c r="BR1754" s="7"/>
    </row>
    <row r="1755" spans="1:70" customFormat="1" ht="15.75">
      <c r="A1755" s="7"/>
      <c r="B1755" s="230"/>
      <c r="C1755" s="7"/>
      <c r="D1755" s="7"/>
      <c r="E1755" s="7"/>
      <c r="F1755" s="7"/>
      <c r="G1755" s="7"/>
      <c r="H1755" s="7"/>
      <c r="I1755" s="7"/>
      <c r="J1755" s="7"/>
      <c r="K1755" s="7"/>
      <c r="L1755" s="8"/>
      <c r="M1755" s="142"/>
      <c r="N1755" s="146"/>
      <c r="Z1755" s="142"/>
      <c r="AB1755" s="142"/>
      <c r="AC1755" s="142"/>
      <c r="AD1755" s="142"/>
      <c r="AF1755" s="142"/>
      <c r="AH1755" s="142"/>
      <c r="AJ1755" s="142"/>
      <c r="AK1755" s="142"/>
      <c r="AL1755" s="142"/>
      <c r="AN1755" s="142"/>
      <c r="AO1755" s="7"/>
      <c r="AP1755" s="142"/>
      <c r="AR1755" s="142"/>
      <c r="AT1755" s="142"/>
      <c r="AV1755" s="142"/>
      <c r="AX1755" s="142"/>
      <c r="AZ1755" s="142"/>
      <c r="BB1755" s="142"/>
      <c r="BD1755" s="142"/>
      <c r="BF1755" s="142"/>
      <c r="BH1755" s="142"/>
      <c r="BI1755" s="7"/>
      <c r="BJ1755" s="142"/>
      <c r="BL1755" s="142"/>
      <c r="BN1755" s="7"/>
      <c r="BO1755" s="7"/>
      <c r="BP1755" s="7"/>
      <c r="BQ1755" s="7"/>
      <c r="BR1755" s="7"/>
    </row>
    <row r="1756" spans="1:70" customFormat="1" ht="15.75">
      <c r="A1756" s="7"/>
      <c r="B1756" s="230"/>
      <c r="C1756" s="7"/>
      <c r="D1756" s="7"/>
      <c r="E1756" s="7"/>
      <c r="F1756" s="7"/>
      <c r="G1756" s="7"/>
      <c r="H1756" s="7"/>
      <c r="I1756" s="7"/>
      <c r="J1756" s="7"/>
      <c r="K1756" s="7"/>
      <c r="L1756" s="8"/>
      <c r="M1756" s="142"/>
      <c r="N1756" s="146"/>
      <c r="Z1756" s="142"/>
      <c r="AB1756" s="142"/>
      <c r="AC1756" s="142"/>
      <c r="AD1756" s="142"/>
      <c r="AF1756" s="142"/>
      <c r="AH1756" s="142"/>
      <c r="AJ1756" s="142"/>
      <c r="AK1756" s="142"/>
      <c r="AL1756" s="142"/>
      <c r="AN1756" s="142"/>
      <c r="AO1756" s="7"/>
      <c r="AP1756" s="142"/>
      <c r="AR1756" s="142"/>
      <c r="AT1756" s="142"/>
      <c r="AV1756" s="142"/>
      <c r="AX1756" s="142"/>
      <c r="AZ1756" s="142"/>
      <c r="BB1756" s="142"/>
      <c r="BD1756" s="142"/>
      <c r="BF1756" s="142"/>
      <c r="BH1756" s="142"/>
      <c r="BI1756" s="7"/>
      <c r="BJ1756" s="142"/>
      <c r="BL1756" s="142"/>
      <c r="BN1756" s="7"/>
      <c r="BO1756" s="7"/>
      <c r="BP1756" s="7"/>
      <c r="BQ1756" s="7"/>
      <c r="BR1756" s="7"/>
    </row>
    <row r="1757" spans="1:70" customFormat="1" ht="15.75">
      <c r="A1757" s="7"/>
      <c r="B1757" s="230"/>
      <c r="C1757" s="7"/>
      <c r="D1757" s="7"/>
      <c r="E1757" s="7"/>
      <c r="F1757" s="7"/>
      <c r="G1757" s="7"/>
      <c r="H1757" s="7"/>
      <c r="I1757" s="7"/>
      <c r="J1757" s="7"/>
      <c r="K1757" s="7"/>
      <c r="L1757" s="8"/>
      <c r="M1757" s="142"/>
      <c r="N1757" s="146"/>
      <c r="Z1757" s="142"/>
      <c r="AB1757" s="142"/>
      <c r="AC1757" s="142"/>
      <c r="AD1757" s="142"/>
      <c r="AF1757" s="142"/>
      <c r="AH1757" s="142"/>
      <c r="AJ1757" s="142"/>
      <c r="AK1757" s="142"/>
      <c r="AL1757" s="142"/>
      <c r="AN1757" s="142"/>
      <c r="AO1757" s="7"/>
      <c r="AP1757" s="142"/>
      <c r="AR1757" s="142"/>
      <c r="AT1757" s="142"/>
      <c r="AV1757" s="142"/>
      <c r="AX1757" s="142"/>
      <c r="AZ1757" s="142"/>
      <c r="BB1757" s="142"/>
      <c r="BD1757" s="142"/>
      <c r="BF1757" s="142"/>
      <c r="BH1757" s="142"/>
      <c r="BI1757" s="7"/>
      <c r="BJ1757" s="142"/>
      <c r="BL1757" s="142"/>
      <c r="BN1757" s="7"/>
      <c r="BO1757" s="7"/>
      <c r="BP1757" s="7"/>
      <c r="BQ1757" s="7"/>
      <c r="BR1757" s="7"/>
    </row>
    <row r="1758" spans="1:70" customFormat="1" ht="15.75">
      <c r="A1758" s="7"/>
      <c r="B1758" s="230"/>
      <c r="C1758" s="7"/>
      <c r="D1758" s="7"/>
      <c r="E1758" s="7"/>
      <c r="F1758" s="7"/>
      <c r="G1758" s="7"/>
      <c r="H1758" s="7"/>
      <c r="I1758" s="7"/>
      <c r="J1758" s="7"/>
      <c r="K1758" s="7"/>
      <c r="L1758" s="8"/>
      <c r="M1758" s="142"/>
      <c r="N1758" s="146"/>
      <c r="Z1758" s="142"/>
      <c r="AB1758" s="142"/>
      <c r="AC1758" s="142"/>
      <c r="AD1758" s="142"/>
      <c r="AF1758" s="142"/>
      <c r="AH1758" s="142"/>
      <c r="AJ1758" s="142"/>
      <c r="AK1758" s="142"/>
      <c r="AL1758" s="142"/>
      <c r="AN1758" s="142"/>
      <c r="AO1758" s="7"/>
      <c r="AP1758" s="142"/>
      <c r="AR1758" s="142"/>
      <c r="AT1758" s="142"/>
      <c r="AV1758" s="142"/>
      <c r="AX1758" s="142"/>
      <c r="AZ1758" s="142"/>
      <c r="BB1758" s="142"/>
      <c r="BD1758" s="142"/>
      <c r="BF1758" s="142"/>
      <c r="BH1758" s="142"/>
      <c r="BI1758" s="7"/>
      <c r="BJ1758" s="142"/>
      <c r="BL1758" s="142"/>
      <c r="BN1758" s="7"/>
      <c r="BO1758" s="7"/>
      <c r="BP1758" s="7"/>
      <c r="BQ1758" s="7"/>
      <c r="BR1758" s="7"/>
    </row>
    <row r="1759" spans="1:70" customFormat="1" ht="15.75">
      <c r="A1759" s="7"/>
      <c r="B1759" s="230"/>
      <c r="C1759" s="7"/>
      <c r="D1759" s="7"/>
      <c r="E1759" s="7"/>
      <c r="F1759" s="7"/>
      <c r="G1759" s="7"/>
      <c r="H1759" s="7"/>
      <c r="I1759" s="7"/>
      <c r="J1759" s="7"/>
      <c r="K1759" s="7"/>
      <c r="L1759" s="8"/>
      <c r="M1759" s="142"/>
      <c r="N1759" s="146"/>
      <c r="Z1759" s="142"/>
      <c r="AB1759" s="142"/>
      <c r="AC1759" s="142"/>
      <c r="AD1759" s="142"/>
      <c r="AF1759" s="142"/>
      <c r="AH1759" s="142"/>
      <c r="AJ1759" s="142"/>
      <c r="AK1759" s="142"/>
      <c r="AL1759" s="142"/>
      <c r="AN1759" s="142"/>
      <c r="AO1759" s="7"/>
      <c r="AP1759" s="142"/>
      <c r="AR1759" s="142"/>
      <c r="AT1759" s="142"/>
      <c r="AV1759" s="142"/>
      <c r="AX1759" s="142"/>
      <c r="AZ1759" s="142"/>
      <c r="BB1759" s="142"/>
      <c r="BD1759" s="142"/>
      <c r="BF1759" s="142"/>
      <c r="BH1759" s="142"/>
      <c r="BI1759" s="7"/>
      <c r="BJ1759" s="142"/>
      <c r="BL1759" s="142"/>
      <c r="BN1759" s="7"/>
      <c r="BO1759" s="7"/>
      <c r="BP1759" s="7"/>
      <c r="BQ1759" s="7"/>
      <c r="BR1759" s="7"/>
    </row>
    <row r="1760" spans="1:70" customFormat="1" ht="15.75">
      <c r="A1760" s="7"/>
      <c r="B1760" s="230"/>
      <c r="C1760" s="7"/>
      <c r="D1760" s="7"/>
      <c r="E1760" s="7"/>
      <c r="F1760" s="7"/>
      <c r="G1760" s="7"/>
      <c r="H1760" s="7"/>
      <c r="I1760" s="7"/>
      <c r="J1760" s="7"/>
      <c r="K1760" s="7"/>
      <c r="L1760" s="8"/>
      <c r="M1760" s="142"/>
      <c r="N1760" s="146"/>
      <c r="Z1760" s="142"/>
      <c r="AB1760" s="142"/>
      <c r="AC1760" s="142"/>
      <c r="AD1760" s="142"/>
      <c r="AF1760" s="142"/>
      <c r="AH1760" s="142"/>
      <c r="AJ1760" s="142"/>
      <c r="AK1760" s="142"/>
      <c r="AL1760" s="142"/>
      <c r="AN1760" s="142"/>
      <c r="AO1760" s="7"/>
      <c r="AP1760" s="142"/>
      <c r="AR1760" s="142"/>
      <c r="AT1760" s="142"/>
      <c r="AV1760" s="142"/>
      <c r="AX1760" s="142"/>
      <c r="AZ1760" s="142"/>
      <c r="BB1760" s="142"/>
      <c r="BD1760" s="142"/>
      <c r="BF1760" s="142"/>
      <c r="BH1760" s="142"/>
      <c r="BI1760" s="7"/>
      <c r="BJ1760" s="142"/>
      <c r="BL1760" s="142"/>
      <c r="BN1760" s="7"/>
      <c r="BO1760" s="7"/>
      <c r="BP1760" s="7"/>
      <c r="BQ1760" s="7"/>
      <c r="BR1760" s="7"/>
    </row>
    <row r="1761" spans="1:70" customFormat="1" ht="15.75">
      <c r="A1761" s="7"/>
      <c r="B1761" s="230"/>
      <c r="C1761" s="7"/>
      <c r="D1761" s="7"/>
      <c r="E1761" s="7"/>
      <c r="F1761" s="7"/>
      <c r="G1761" s="7"/>
      <c r="H1761" s="7"/>
      <c r="I1761" s="7"/>
      <c r="J1761" s="7"/>
      <c r="K1761" s="7"/>
      <c r="L1761" s="8"/>
      <c r="M1761" s="142"/>
      <c r="N1761" s="146"/>
      <c r="Z1761" s="142"/>
      <c r="AB1761" s="142"/>
      <c r="AC1761" s="142"/>
      <c r="AD1761" s="142"/>
      <c r="AF1761" s="142"/>
      <c r="AH1761" s="142"/>
      <c r="AJ1761" s="142"/>
      <c r="AK1761" s="142"/>
      <c r="AL1761" s="142"/>
      <c r="AN1761" s="142"/>
      <c r="AO1761" s="7"/>
      <c r="AP1761" s="142"/>
      <c r="AR1761" s="142"/>
      <c r="AT1761" s="142"/>
      <c r="AV1761" s="142"/>
      <c r="AX1761" s="142"/>
      <c r="AZ1761" s="142"/>
      <c r="BB1761" s="142"/>
      <c r="BD1761" s="142"/>
      <c r="BF1761" s="142"/>
      <c r="BH1761" s="142"/>
      <c r="BI1761" s="7"/>
      <c r="BJ1761" s="142"/>
      <c r="BL1761" s="142"/>
      <c r="BN1761" s="7"/>
      <c r="BO1761" s="7"/>
      <c r="BP1761" s="7"/>
      <c r="BQ1761" s="7"/>
      <c r="BR1761" s="7"/>
    </row>
    <row r="1762" spans="1:70" customFormat="1" ht="15.75">
      <c r="A1762" s="7"/>
      <c r="B1762" s="230"/>
      <c r="C1762" s="7"/>
      <c r="D1762" s="7"/>
      <c r="E1762" s="7"/>
      <c r="F1762" s="7"/>
      <c r="G1762" s="7"/>
      <c r="H1762" s="7"/>
      <c r="I1762" s="7"/>
      <c r="J1762" s="7"/>
      <c r="K1762" s="7"/>
      <c r="L1762" s="8"/>
      <c r="M1762" s="142"/>
      <c r="N1762" s="146"/>
      <c r="Z1762" s="142"/>
      <c r="AB1762" s="142"/>
      <c r="AC1762" s="142"/>
      <c r="AD1762" s="142"/>
      <c r="AF1762" s="142"/>
      <c r="AH1762" s="142"/>
      <c r="AJ1762" s="142"/>
      <c r="AK1762" s="142"/>
      <c r="AL1762" s="142"/>
      <c r="AN1762" s="142"/>
      <c r="AO1762" s="7"/>
      <c r="AP1762" s="142"/>
      <c r="AR1762" s="142"/>
      <c r="AT1762" s="142"/>
      <c r="AV1762" s="142"/>
      <c r="AX1762" s="142"/>
      <c r="AZ1762" s="142"/>
      <c r="BB1762" s="142"/>
      <c r="BD1762" s="142"/>
      <c r="BF1762" s="142"/>
      <c r="BH1762" s="142"/>
      <c r="BI1762" s="7"/>
      <c r="BJ1762" s="142"/>
      <c r="BL1762" s="142"/>
      <c r="BN1762" s="7"/>
      <c r="BO1762" s="7"/>
      <c r="BP1762" s="7"/>
      <c r="BQ1762" s="7"/>
      <c r="BR1762" s="7"/>
    </row>
    <row r="1763" spans="1:70" customFormat="1" ht="15.75">
      <c r="A1763" s="7"/>
      <c r="B1763" s="230"/>
      <c r="C1763" s="7"/>
      <c r="D1763" s="7"/>
      <c r="E1763" s="7"/>
      <c r="F1763" s="7"/>
      <c r="G1763" s="7"/>
      <c r="H1763" s="7"/>
      <c r="I1763" s="7"/>
      <c r="J1763" s="7"/>
      <c r="K1763" s="7"/>
      <c r="L1763" s="8"/>
      <c r="M1763" s="142"/>
      <c r="N1763" s="146"/>
      <c r="Z1763" s="142"/>
      <c r="AB1763" s="142"/>
      <c r="AC1763" s="142"/>
      <c r="AD1763" s="142"/>
      <c r="AF1763" s="142"/>
      <c r="AH1763" s="142"/>
      <c r="AJ1763" s="142"/>
      <c r="AK1763" s="142"/>
      <c r="AL1763" s="142"/>
      <c r="AN1763" s="142"/>
      <c r="AO1763" s="7"/>
      <c r="AP1763" s="142"/>
      <c r="AR1763" s="142"/>
      <c r="AT1763" s="142"/>
      <c r="AV1763" s="142"/>
      <c r="AX1763" s="142"/>
      <c r="AZ1763" s="142"/>
      <c r="BB1763" s="142"/>
      <c r="BD1763" s="142"/>
      <c r="BF1763" s="142"/>
      <c r="BH1763" s="142"/>
      <c r="BI1763" s="7"/>
      <c r="BJ1763" s="142"/>
      <c r="BL1763" s="142"/>
      <c r="BN1763" s="7"/>
      <c r="BO1763" s="7"/>
      <c r="BP1763" s="7"/>
      <c r="BQ1763" s="7"/>
      <c r="BR1763" s="7"/>
    </row>
    <row r="1764" spans="1:70" customFormat="1" ht="15.75">
      <c r="A1764" s="7"/>
      <c r="B1764" s="230"/>
      <c r="C1764" s="7"/>
      <c r="D1764" s="7"/>
      <c r="E1764" s="7"/>
      <c r="F1764" s="7"/>
      <c r="G1764" s="7"/>
      <c r="H1764" s="7"/>
      <c r="I1764" s="7"/>
      <c r="J1764" s="7"/>
      <c r="K1764" s="7"/>
      <c r="L1764" s="8"/>
      <c r="M1764" s="142"/>
      <c r="N1764" s="146"/>
      <c r="Z1764" s="142"/>
      <c r="AB1764" s="142"/>
      <c r="AC1764" s="142"/>
      <c r="AD1764" s="142"/>
      <c r="AF1764" s="142"/>
      <c r="AH1764" s="142"/>
      <c r="AJ1764" s="142"/>
      <c r="AK1764" s="142"/>
      <c r="AL1764" s="142"/>
      <c r="AN1764" s="142"/>
      <c r="AO1764" s="7"/>
      <c r="AP1764" s="142"/>
      <c r="AR1764" s="142"/>
      <c r="AT1764" s="142"/>
      <c r="AV1764" s="142"/>
      <c r="AX1764" s="142"/>
      <c r="AZ1764" s="142"/>
      <c r="BB1764" s="142"/>
      <c r="BD1764" s="142"/>
      <c r="BF1764" s="142"/>
      <c r="BH1764" s="142"/>
      <c r="BI1764" s="7"/>
      <c r="BJ1764" s="142"/>
      <c r="BL1764" s="142"/>
      <c r="BN1764" s="7"/>
      <c r="BO1764" s="7"/>
      <c r="BP1764" s="7"/>
      <c r="BQ1764" s="7"/>
      <c r="BR1764" s="7"/>
    </row>
    <row r="1765" spans="1:70" customFormat="1" ht="15.75">
      <c r="A1765" s="7"/>
      <c r="B1765" s="230"/>
      <c r="C1765" s="7"/>
      <c r="D1765" s="7"/>
      <c r="E1765" s="7"/>
      <c r="F1765" s="7"/>
      <c r="G1765" s="7"/>
      <c r="H1765" s="7"/>
      <c r="I1765" s="7"/>
      <c r="J1765" s="7"/>
      <c r="K1765" s="7"/>
      <c r="L1765" s="8"/>
      <c r="M1765" s="142"/>
      <c r="N1765" s="146"/>
      <c r="Z1765" s="142"/>
      <c r="AB1765" s="142"/>
      <c r="AC1765" s="142"/>
      <c r="AD1765" s="142"/>
      <c r="AF1765" s="142"/>
      <c r="AH1765" s="142"/>
      <c r="AJ1765" s="142"/>
      <c r="AK1765" s="142"/>
      <c r="AL1765" s="142"/>
      <c r="AN1765" s="142"/>
      <c r="AO1765" s="7"/>
      <c r="AP1765" s="142"/>
      <c r="AR1765" s="142"/>
      <c r="AT1765" s="142"/>
      <c r="AV1765" s="142"/>
      <c r="AX1765" s="142"/>
      <c r="AZ1765" s="142"/>
      <c r="BB1765" s="142"/>
      <c r="BD1765" s="142"/>
      <c r="BF1765" s="142"/>
      <c r="BH1765" s="142"/>
      <c r="BI1765" s="7"/>
      <c r="BJ1765" s="142"/>
      <c r="BL1765" s="142"/>
      <c r="BN1765" s="7"/>
      <c r="BO1765" s="7"/>
      <c r="BP1765" s="7"/>
      <c r="BQ1765" s="7"/>
      <c r="BR1765" s="7"/>
    </row>
    <row r="1766" spans="1:70" customFormat="1" ht="15.75">
      <c r="A1766" s="7"/>
      <c r="B1766" s="230"/>
      <c r="C1766" s="7"/>
      <c r="D1766" s="7"/>
      <c r="E1766" s="7"/>
      <c r="F1766" s="7"/>
      <c r="G1766" s="7"/>
      <c r="H1766" s="7"/>
      <c r="I1766" s="7"/>
      <c r="J1766" s="7"/>
      <c r="K1766" s="7"/>
      <c r="L1766" s="8"/>
      <c r="M1766" s="142"/>
      <c r="N1766" s="146"/>
      <c r="Z1766" s="142"/>
      <c r="AB1766" s="142"/>
      <c r="AC1766" s="142"/>
      <c r="AD1766" s="142"/>
      <c r="AF1766" s="142"/>
      <c r="AH1766" s="142"/>
      <c r="AJ1766" s="142"/>
      <c r="AK1766" s="142"/>
      <c r="AL1766" s="142"/>
      <c r="AN1766" s="142"/>
      <c r="AO1766" s="7"/>
      <c r="AP1766" s="142"/>
      <c r="AR1766" s="142"/>
      <c r="AT1766" s="142"/>
      <c r="AV1766" s="142"/>
      <c r="AX1766" s="142"/>
      <c r="AZ1766" s="142"/>
      <c r="BB1766" s="142"/>
      <c r="BD1766" s="142"/>
      <c r="BF1766" s="142"/>
      <c r="BH1766" s="142"/>
      <c r="BI1766" s="7"/>
      <c r="BJ1766" s="142"/>
      <c r="BL1766" s="142"/>
      <c r="BN1766" s="7"/>
      <c r="BO1766" s="7"/>
      <c r="BP1766" s="7"/>
      <c r="BQ1766" s="7"/>
      <c r="BR1766" s="7"/>
    </row>
    <row r="1767" spans="1:70" customFormat="1" ht="15.75">
      <c r="A1767" s="7"/>
      <c r="B1767" s="230"/>
      <c r="C1767" s="7"/>
      <c r="D1767" s="7"/>
      <c r="E1767" s="7"/>
      <c r="F1767" s="7"/>
      <c r="G1767" s="7"/>
      <c r="H1767" s="7"/>
      <c r="I1767" s="7"/>
      <c r="J1767" s="7"/>
      <c r="K1767" s="7"/>
      <c r="L1767" s="8"/>
      <c r="M1767" s="142"/>
      <c r="N1767" s="146"/>
      <c r="Z1767" s="142"/>
      <c r="AB1767" s="142"/>
      <c r="AC1767" s="142"/>
      <c r="AD1767" s="142"/>
      <c r="AF1767" s="142"/>
      <c r="AH1767" s="142"/>
      <c r="AJ1767" s="142"/>
      <c r="AK1767" s="142"/>
      <c r="AL1767" s="142"/>
      <c r="AN1767" s="142"/>
      <c r="AO1767" s="7"/>
      <c r="AP1767" s="142"/>
      <c r="AR1767" s="142"/>
      <c r="AT1767" s="142"/>
      <c r="AV1767" s="142"/>
      <c r="AX1767" s="142"/>
      <c r="AZ1767" s="142"/>
      <c r="BB1767" s="142"/>
      <c r="BD1767" s="142"/>
      <c r="BF1767" s="142"/>
      <c r="BH1767" s="142"/>
      <c r="BI1767" s="7"/>
      <c r="BJ1767" s="142"/>
      <c r="BL1767" s="142"/>
      <c r="BN1767" s="7"/>
      <c r="BO1767" s="7"/>
      <c r="BP1767" s="7"/>
      <c r="BQ1767" s="7"/>
      <c r="BR1767" s="7"/>
    </row>
    <row r="1768" spans="1:70" customFormat="1" ht="15.75">
      <c r="A1768" s="7"/>
      <c r="B1768" s="230"/>
      <c r="C1768" s="7"/>
      <c r="D1768" s="7"/>
      <c r="E1768" s="7"/>
      <c r="F1768" s="7"/>
      <c r="G1768" s="7"/>
      <c r="H1768" s="7"/>
      <c r="I1768" s="7"/>
      <c r="J1768" s="7"/>
      <c r="K1768" s="7"/>
      <c r="L1768" s="8"/>
      <c r="M1768" s="142"/>
      <c r="N1768" s="146"/>
      <c r="Z1768" s="142"/>
      <c r="AB1768" s="142"/>
      <c r="AC1768" s="142"/>
      <c r="AD1768" s="142"/>
      <c r="AF1768" s="142"/>
      <c r="AH1768" s="142"/>
      <c r="AJ1768" s="142"/>
      <c r="AK1768" s="142"/>
      <c r="AL1768" s="142"/>
      <c r="AN1768" s="142"/>
      <c r="AO1768" s="7"/>
      <c r="AP1768" s="142"/>
      <c r="AR1768" s="142"/>
      <c r="AT1768" s="142"/>
      <c r="AV1768" s="142"/>
      <c r="AX1768" s="142"/>
      <c r="AZ1768" s="142"/>
      <c r="BB1768" s="142"/>
      <c r="BD1768" s="142"/>
      <c r="BF1768" s="142"/>
      <c r="BH1768" s="142"/>
      <c r="BI1768" s="7"/>
      <c r="BJ1768" s="142"/>
      <c r="BL1768" s="142"/>
      <c r="BN1768" s="7"/>
      <c r="BO1768" s="7"/>
      <c r="BP1768" s="7"/>
      <c r="BQ1768" s="7"/>
      <c r="BR1768" s="7"/>
    </row>
    <row r="1769" spans="1:70" customFormat="1" ht="15.75">
      <c r="A1769" s="7"/>
      <c r="B1769" s="230"/>
      <c r="C1769" s="7"/>
      <c r="D1769" s="7"/>
      <c r="E1769" s="7"/>
      <c r="F1769" s="7"/>
      <c r="G1769" s="7"/>
      <c r="H1769" s="7"/>
      <c r="I1769" s="7"/>
      <c r="J1769" s="7"/>
      <c r="K1769" s="7"/>
      <c r="L1769" s="8"/>
      <c r="M1769" s="142"/>
      <c r="N1769" s="146"/>
      <c r="Z1769" s="142"/>
      <c r="AB1769" s="142"/>
      <c r="AC1769" s="142"/>
      <c r="AD1769" s="142"/>
      <c r="AF1769" s="142"/>
      <c r="AH1769" s="142"/>
      <c r="AJ1769" s="142"/>
      <c r="AK1769" s="142"/>
      <c r="AL1769" s="142"/>
      <c r="AN1769" s="142"/>
      <c r="AO1769" s="7"/>
      <c r="AP1769" s="142"/>
      <c r="AR1769" s="142"/>
      <c r="AT1769" s="142"/>
      <c r="AV1769" s="142"/>
      <c r="AX1769" s="142"/>
      <c r="AZ1769" s="142"/>
      <c r="BB1769" s="142"/>
      <c r="BD1769" s="142"/>
      <c r="BF1769" s="142"/>
      <c r="BH1769" s="142"/>
      <c r="BI1769" s="7"/>
      <c r="BJ1769" s="142"/>
      <c r="BL1769" s="142"/>
      <c r="BN1769" s="7"/>
      <c r="BO1769" s="7"/>
      <c r="BP1769" s="7"/>
      <c r="BQ1769" s="7"/>
      <c r="BR1769" s="7"/>
    </row>
    <row r="1770" spans="1:70" customFormat="1" ht="15.75">
      <c r="A1770" s="7"/>
      <c r="B1770" s="230"/>
      <c r="C1770" s="7"/>
      <c r="D1770" s="7"/>
      <c r="E1770" s="7"/>
      <c r="F1770" s="7"/>
      <c r="G1770" s="7"/>
      <c r="H1770" s="7"/>
      <c r="I1770" s="7"/>
      <c r="J1770" s="7"/>
      <c r="K1770" s="7"/>
      <c r="L1770" s="8"/>
      <c r="M1770" s="142"/>
      <c r="N1770" s="146"/>
      <c r="Z1770" s="142"/>
      <c r="AB1770" s="142"/>
      <c r="AC1770" s="142"/>
      <c r="AD1770" s="142"/>
      <c r="AF1770" s="142"/>
      <c r="AH1770" s="142"/>
      <c r="AJ1770" s="142"/>
      <c r="AK1770" s="142"/>
      <c r="AL1770" s="142"/>
      <c r="AN1770" s="142"/>
      <c r="AO1770" s="7"/>
      <c r="AP1770" s="142"/>
      <c r="AR1770" s="142"/>
      <c r="AT1770" s="142"/>
      <c r="AV1770" s="142"/>
      <c r="AX1770" s="142"/>
      <c r="AZ1770" s="142"/>
      <c r="BB1770" s="142"/>
      <c r="BD1770" s="142"/>
      <c r="BF1770" s="142"/>
      <c r="BH1770" s="142"/>
      <c r="BI1770" s="7"/>
      <c r="BJ1770" s="142"/>
      <c r="BL1770" s="142"/>
      <c r="BN1770" s="7"/>
      <c r="BO1770" s="7"/>
      <c r="BP1770" s="7"/>
      <c r="BQ1770" s="7"/>
      <c r="BR1770" s="7"/>
    </row>
    <row r="1771" spans="1:70" customFormat="1" ht="15.75">
      <c r="A1771" s="7"/>
      <c r="B1771" s="230"/>
      <c r="C1771" s="7"/>
      <c r="D1771" s="7"/>
      <c r="E1771" s="7"/>
      <c r="F1771" s="7"/>
      <c r="G1771" s="7"/>
      <c r="H1771" s="7"/>
      <c r="I1771" s="7"/>
      <c r="J1771" s="7"/>
      <c r="K1771" s="7"/>
      <c r="L1771" s="8"/>
      <c r="M1771" s="142"/>
      <c r="N1771" s="146"/>
      <c r="Z1771" s="142"/>
      <c r="AB1771" s="142"/>
      <c r="AC1771" s="142"/>
      <c r="AD1771" s="142"/>
      <c r="AF1771" s="142"/>
      <c r="AH1771" s="142"/>
      <c r="AJ1771" s="142"/>
      <c r="AK1771" s="142"/>
      <c r="AL1771" s="142"/>
      <c r="AN1771" s="142"/>
      <c r="AO1771" s="7"/>
      <c r="AP1771" s="142"/>
      <c r="AR1771" s="142"/>
      <c r="AT1771" s="142"/>
      <c r="AV1771" s="142"/>
      <c r="AX1771" s="142"/>
      <c r="AZ1771" s="142"/>
      <c r="BB1771" s="142"/>
      <c r="BD1771" s="142"/>
      <c r="BF1771" s="142"/>
      <c r="BH1771" s="142"/>
      <c r="BI1771" s="7"/>
      <c r="BJ1771" s="142"/>
      <c r="BL1771" s="142"/>
      <c r="BN1771" s="7"/>
      <c r="BO1771" s="7"/>
      <c r="BP1771" s="7"/>
      <c r="BQ1771" s="7"/>
      <c r="BR1771" s="7"/>
    </row>
    <row r="1772" spans="1:70" customFormat="1" ht="15.75">
      <c r="A1772" s="7"/>
      <c r="B1772" s="230"/>
      <c r="C1772" s="7"/>
      <c r="D1772" s="7"/>
      <c r="E1772" s="7"/>
      <c r="F1772" s="7"/>
      <c r="G1772" s="7"/>
      <c r="H1772" s="7"/>
      <c r="I1772" s="7"/>
      <c r="J1772" s="7"/>
      <c r="K1772" s="7"/>
      <c r="L1772" s="8"/>
      <c r="M1772" s="142"/>
      <c r="N1772" s="146"/>
      <c r="Z1772" s="142"/>
      <c r="AB1772" s="142"/>
      <c r="AC1772" s="142"/>
      <c r="AD1772" s="142"/>
      <c r="AF1772" s="142"/>
      <c r="AH1772" s="142"/>
      <c r="AJ1772" s="142"/>
      <c r="AK1772" s="142"/>
      <c r="AL1772" s="142"/>
      <c r="AN1772" s="142"/>
      <c r="AO1772" s="7"/>
      <c r="AP1772" s="142"/>
      <c r="AR1772" s="142"/>
      <c r="AT1772" s="142"/>
      <c r="AV1772" s="142"/>
      <c r="AX1772" s="142"/>
      <c r="AZ1772" s="142"/>
      <c r="BB1772" s="142"/>
      <c r="BD1772" s="142"/>
      <c r="BF1772" s="142"/>
      <c r="BH1772" s="142"/>
      <c r="BI1772" s="7"/>
      <c r="BJ1772" s="142"/>
      <c r="BL1772" s="142"/>
      <c r="BN1772" s="7"/>
      <c r="BO1772" s="7"/>
      <c r="BP1772" s="7"/>
      <c r="BQ1772" s="7"/>
      <c r="BR1772" s="7"/>
    </row>
    <row r="1773" spans="1:70" customFormat="1" ht="15.75">
      <c r="A1773" s="7"/>
      <c r="B1773" s="230"/>
      <c r="C1773" s="7"/>
      <c r="D1773" s="7"/>
      <c r="E1773" s="7"/>
      <c r="F1773" s="7"/>
      <c r="G1773" s="7"/>
      <c r="H1773" s="7"/>
      <c r="I1773" s="7"/>
      <c r="J1773" s="7"/>
      <c r="K1773" s="7"/>
      <c r="L1773" s="8"/>
      <c r="M1773" s="142"/>
      <c r="N1773" s="146"/>
      <c r="Z1773" s="142"/>
      <c r="AB1773" s="142"/>
      <c r="AC1773" s="142"/>
      <c r="AD1773" s="142"/>
      <c r="AF1773" s="142"/>
      <c r="AH1773" s="142"/>
      <c r="AJ1773" s="142"/>
      <c r="AK1773" s="142"/>
      <c r="AL1773" s="142"/>
      <c r="AN1773" s="142"/>
      <c r="AO1773" s="7"/>
      <c r="AP1773" s="142"/>
      <c r="AR1773" s="142"/>
      <c r="AT1773" s="142"/>
      <c r="AV1773" s="142"/>
      <c r="AX1773" s="142"/>
      <c r="AZ1773" s="142"/>
      <c r="BB1773" s="142"/>
      <c r="BD1773" s="142"/>
      <c r="BF1773" s="142"/>
      <c r="BH1773" s="142"/>
      <c r="BI1773" s="7"/>
      <c r="BJ1773" s="142"/>
      <c r="BL1773" s="142"/>
      <c r="BN1773" s="7"/>
      <c r="BO1773" s="7"/>
      <c r="BP1773" s="7"/>
      <c r="BQ1773" s="7"/>
      <c r="BR1773" s="7"/>
    </row>
    <row r="1774" spans="1:70" customFormat="1" ht="15.75">
      <c r="A1774" s="7"/>
      <c r="B1774" s="230"/>
      <c r="C1774" s="7"/>
      <c r="D1774" s="7"/>
      <c r="E1774" s="7"/>
      <c r="F1774" s="7"/>
      <c r="G1774" s="7"/>
      <c r="H1774" s="7"/>
      <c r="I1774" s="7"/>
      <c r="J1774" s="7"/>
      <c r="K1774" s="7"/>
      <c r="L1774" s="8"/>
      <c r="M1774" s="142"/>
      <c r="N1774" s="146"/>
      <c r="Z1774" s="142"/>
      <c r="AB1774" s="142"/>
      <c r="AC1774" s="142"/>
      <c r="AD1774" s="142"/>
      <c r="AF1774" s="142"/>
      <c r="AH1774" s="142"/>
      <c r="AJ1774" s="142"/>
      <c r="AK1774" s="142"/>
      <c r="AL1774" s="142"/>
      <c r="AN1774" s="142"/>
      <c r="AO1774" s="7"/>
      <c r="AP1774" s="142"/>
      <c r="AR1774" s="142"/>
      <c r="AT1774" s="142"/>
      <c r="AV1774" s="142"/>
      <c r="AX1774" s="142"/>
      <c r="AZ1774" s="142"/>
      <c r="BB1774" s="142"/>
      <c r="BD1774" s="142"/>
      <c r="BF1774" s="142"/>
      <c r="BH1774" s="142"/>
      <c r="BI1774" s="7"/>
      <c r="BJ1774" s="142"/>
      <c r="BL1774" s="142"/>
      <c r="BN1774" s="7"/>
      <c r="BO1774" s="7"/>
      <c r="BP1774" s="7"/>
      <c r="BQ1774" s="7"/>
      <c r="BR1774" s="7"/>
    </row>
    <row r="1775" spans="1:70" customFormat="1" ht="15.75">
      <c r="A1775" s="7"/>
      <c r="B1775" s="230"/>
      <c r="C1775" s="7"/>
      <c r="D1775" s="7"/>
      <c r="E1775" s="7"/>
      <c r="F1775" s="7"/>
      <c r="G1775" s="7"/>
      <c r="H1775" s="7"/>
      <c r="I1775" s="7"/>
      <c r="J1775" s="7"/>
      <c r="K1775" s="7"/>
      <c r="L1775" s="8"/>
      <c r="M1775" s="142"/>
      <c r="N1775" s="146"/>
      <c r="Z1775" s="142"/>
      <c r="AB1775" s="142"/>
      <c r="AC1775" s="142"/>
      <c r="AD1775" s="142"/>
      <c r="AF1775" s="142"/>
      <c r="AH1775" s="142"/>
      <c r="AJ1775" s="142"/>
      <c r="AK1775" s="142"/>
      <c r="AL1775" s="142"/>
      <c r="AN1775" s="142"/>
      <c r="AO1775" s="7"/>
      <c r="AP1775" s="142"/>
      <c r="AR1775" s="142"/>
      <c r="AT1775" s="142"/>
      <c r="AV1775" s="142"/>
      <c r="AX1775" s="142"/>
      <c r="AZ1775" s="142"/>
      <c r="BB1775" s="142"/>
      <c r="BD1775" s="142"/>
      <c r="BF1775" s="142"/>
      <c r="BH1775" s="142"/>
      <c r="BI1775" s="7"/>
      <c r="BJ1775" s="142"/>
      <c r="BL1775" s="142"/>
      <c r="BN1775" s="7"/>
      <c r="BO1775" s="7"/>
      <c r="BP1775" s="7"/>
      <c r="BQ1775" s="7"/>
      <c r="BR1775" s="7"/>
    </row>
    <row r="1776" spans="1:70" customFormat="1" ht="15.75">
      <c r="A1776" s="7"/>
      <c r="B1776" s="230"/>
      <c r="C1776" s="7"/>
      <c r="D1776" s="7"/>
      <c r="E1776" s="7"/>
      <c r="F1776" s="7"/>
      <c r="G1776" s="7"/>
      <c r="H1776" s="7"/>
      <c r="I1776" s="7"/>
      <c r="J1776" s="7"/>
      <c r="K1776" s="7"/>
      <c r="L1776" s="8"/>
      <c r="M1776" s="142"/>
      <c r="N1776" s="146"/>
      <c r="Z1776" s="142"/>
      <c r="AB1776" s="142"/>
      <c r="AC1776" s="142"/>
      <c r="AD1776" s="142"/>
      <c r="AF1776" s="142"/>
      <c r="AH1776" s="142"/>
      <c r="AJ1776" s="142"/>
      <c r="AK1776" s="142"/>
      <c r="AL1776" s="142"/>
      <c r="AN1776" s="142"/>
      <c r="AO1776" s="7"/>
      <c r="AP1776" s="142"/>
      <c r="AR1776" s="142"/>
      <c r="AT1776" s="142"/>
      <c r="AV1776" s="142"/>
      <c r="AX1776" s="142"/>
      <c r="AZ1776" s="142"/>
      <c r="BB1776" s="142"/>
      <c r="BD1776" s="142"/>
      <c r="BF1776" s="142"/>
      <c r="BH1776" s="142"/>
      <c r="BI1776" s="7"/>
      <c r="BJ1776" s="142"/>
      <c r="BL1776" s="142"/>
      <c r="BN1776" s="7"/>
      <c r="BO1776" s="7"/>
      <c r="BP1776" s="7"/>
      <c r="BQ1776" s="7"/>
      <c r="BR1776" s="7"/>
    </row>
    <row r="1777" spans="1:70" customFormat="1" ht="15.75">
      <c r="A1777" s="7"/>
      <c r="B1777" s="230"/>
      <c r="C1777" s="7"/>
      <c r="D1777" s="7"/>
      <c r="E1777" s="7"/>
      <c r="F1777" s="7"/>
      <c r="G1777" s="7"/>
      <c r="H1777" s="7"/>
      <c r="I1777" s="7"/>
      <c r="J1777" s="7"/>
      <c r="K1777" s="7"/>
      <c r="L1777" s="8"/>
      <c r="M1777" s="142"/>
      <c r="N1777" s="146"/>
      <c r="Z1777" s="142"/>
      <c r="AB1777" s="142"/>
      <c r="AC1777" s="142"/>
      <c r="AD1777" s="142"/>
      <c r="AF1777" s="142"/>
      <c r="AH1777" s="142"/>
      <c r="AJ1777" s="142"/>
      <c r="AK1777" s="142"/>
      <c r="AL1777" s="142"/>
      <c r="AN1777" s="142"/>
      <c r="AO1777" s="7"/>
      <c r="AP1777" s="142"/>
      <c r="AR1777" s="142"/>
      <c r="AT1777" s="142"/>
      <c r="AV1777" s="142"/>
      <c r="AX1777" s="142"/>
      <c r="AZ1777" s="142"/>
      <c r="BB1777" s="142"/>
      <c r="BD1777" s="142"/>
      <c r="BF1777" s="142"/>
      <c r="BH1777" s="142"/>
      <c r="BI1777" s="7"/>
      <c r="BJ1777" s="142"/>
      <c r="BL1777" s="142"/>
      <c r="BN1777" s="7"/>
      <c r="BO1777" s="7"/>
      <c r="BP1777" s="7"/>
      <c r="BQ1777" s="7"/>
      <c r="BR1777" s="7"/>
    </row>
    <row r="1778" spans="1:70" customFormat="1" ht="15.75">
      <c r="A1778" s="7"/>
      <c r="B1778" s="230"/>
      <c r="C1778" s="7"/>
      <c r="D1778" s="7"/>
      <c r="E1778" s="7"/>
      <c r="F1778" s="7"/>
      <c r="G1778" s="7"/>
      <c r="H1778" s="7"/>
      <c r="I1778" s="7"/>
      <c r="J1778" s="7"/>
      <c r="K1778" s="7"/>
      <c r="L1778" s="8"/>
      <c r="M1778" s="142"/>
      <c r="N1778" s="146"/>
      <c r="Z1778" s="142"/>
      <c r="AB1778" s="142"/>
      <c r="AC1778" s="142"/>
      <c r="AD1778" s="142"/>
      <c r="AF1778" s="142"/>
      <c r="AH1778" s="142"/>
      <c r="AJ1778" s="142"/>
      <c r="AK1778" s="142"/>
      <c r="AL1778" s="142"/>
      <c r="AN1778" s="142"/>
      <c r="AO1778" s="7"/>
      <c r="AP1778" s="142"/>
      <c r="AR1778" s="142"/>
      <c r="AT1778" s="142"/>
      <c r="AV1778" s="142"/>
      <c r="AX1778" s="142"/>
      <c r="AZ1778" s="142"/>
      <c r="BB1778" s="142"/>
      <c r="BD1778" s="142"/>
      <c r="BF1778" s="142"/>
      <c r="BH1778" s="142"/>
      <c r="BI1778" s="7"/>
      <c r="BJ1778" s="142"/>
      <c r="BL1778" s="142"/>
      <c r="BN1778" s="7"/>
      <c r="BO1778" s="7"/>
      <c r="BP1778" s="7"/>
      <c r="BQ1778" s="7"/>
      <c r="BR1778" s="7"/>
    </row>
    <row r="1779" spans="1:70" customFormat="1" ht="15.75">
      <c r="A1779" s="7"/>
      <c r="B1779" s="230"/>
      <c r="C1779" s="7"/>
      <c r="D1779" s="7"/>
      <c r="E1779" s="7"/>
      <c r="F1779" s="7"/>
      <c r="G1779" s="7"/>
      <c r="H1779" s="7"/>
      <c r="I1779" s="7"/>
      <c r="J1779" s="7"/>
      <c r="K1779" s="7"/>
      <c r="L1779" s="8"/>
      <c r="M1779" s="142"/>
      <c r="N1779" s="146"/>
      <c r="Z1779" s="142"/>
      <c r="AB1779" s="142"/>
      <c r="AC1779" s="142"/>
      <c r="AD1779" s="142"/>
      <c r="AF1779" s="142"/>
      <c r="AH1779" s="142"/>
      <c r="AJ1779" s="142"/>
      <c r="AK1779" s="142"/>
      <c r="AL1779" s="142"/>
      <c r="AN1779" s="142"/>
      <c r="AO1779" s="7"/>
      <c r="AP1779" s="142"/>
      <c r="AR1779" s="142"/>
      <c r="AT1779" s="142"/>
      <c r="AV1779" s="142"/>
      <c r="AX1779" s="142"/>
      <c r="AZ1779" s="142"/>
      <c r="BB1779" s="142"/>
      <c r="BD1779" s="142"/>
      <c r="BF1779" s="142"/>
      <c r="BH1779" s="142"/>
      <c r="BI1779" s="7"/>
      <c r="BJ1779" s="142"/>
      <c r="BL1779" s="142"/>
      <c r="BN1779" s="7"/>
      <c r="BO1779" s="7"/>
      <c r="BP1779" s="7"/>
      <c r="BQ1779" s="7"/>
      <c r="BR1779" s="7"/>
    </row>
    <row r="1780" spans="1:70" customFormat="1" ht="15.75">
      <c r="A1780" s="7"/>
      <c r="B1780" s="230"/>
      <c r="C1780" s="7"/>
      <c r="D1780" s="7"/>
      <c r="E1780" s="7"/>
      <c r="F1780" s="7"/>
      <c r="G1780" s="7"/>
      <c r="H1780" s="7"/>
      <c r="I1780" s="7"/>
      <c r="J1780" s="7"/>
      <c r="K1780" s="7"/>
      <c r="L1780" s="8"/>
      <c r="M1780" s="142"/>
      <c r="N1780" s="146"/>
      <c r="Z1780" s="142"/>
      <c r="AB1780" s="142"/>
      <c r="AC1780" s="142"/>
      <c r="AD1780" s="142"/>
      <c r="AF1780" s="142"/>
      <c r="AH1780" s="142"/>
      <c r="AJ1780" s="142"/>
      <c r="AK1780" s="142"/>
      <c r="AL1780" s="142"/>
      <c r="AN1780" s="142"/>
      <c r="AO1780" s="7"/>
      <c r="AP1780" s="142"/>
      <c r="AR1780" s="142"/>
      <c r="AT1780" s="142"/>
      <c r="AV1780" s="142"/>
      <c r="AX1780" s="142"/>
      <c r="AZ1780" s="142"/>
      <c r="BB1780" s="142"/>
      <c r="BD1780" s="142"/>
      <c r="BF1780" s="142"/>
      <c r="BH1780" s="142"/>
      <c r="BI1780" s="7"/>
      <c r="BJ1780" s="142"/>
      <c r="BL1780" s="142"/>
      <c r="BN1780" s="7"/>
      <c r="BO1780" s="7"/>
      <c r="BP1780" s="7"/>
      <c r="BQ1780" s="7"/>
      <c r="BR1780" s="7"/>
    </row>
    <row r="1781" spans="1:70" customFormat="1" ht="15.75">
      <c r="A1781" s="7"/>
      <c r="B1781" s="230"/>
      <c r="C1781" s="7"/>
      <c r="D1781" s="7"/>
      <c r="E1781" s="7"/>
      <c r="F1781" s="7"/>
      <c r="G1781" s="7"/>
      <c r="H1781" s="7"/>
      <c r="I1781" s="7"/>
      <c r="J1781" s="7"/>
      <c r="K1781" s="7"/>
      <c r="L1781" s="8"/>
      <c r="M1781" s="142"/>
      <c r="N1781" s="146"/>
      <c r="Z1781" s="142"/>
      <c r="AB1781" s="142"/>
      <c r="AC1781" s="142"/>
      <c r="AD1781" s="142"/>
      <c r="AF1781" s="142"/>
      <c r="AH1781" s="142"/>
      <c r="AJ1781" s="142"/>
      <c r="AK1781" s="142"/>
      <c r="AL1781" s="142"/>
      <c r="AN1781" s="142"/>
      <c r="AO1781" s="7"/>
      <c r="AP1781" s="142"/>
      <c r="AR1781" s="142"/>
      <c r="AT1781" s="142"/>
      <c r="AV1781" s="142"/>
      <c r="AX1781" s="142"/>
      <c r="AZ1781" s="142"/>
      <c r="BB1781" s="142"/>
      <c r="BD1781" s="142"/>
      <c r="BF1781" s="142"/>
      <c r="BH1781" s="142"/>
      <c r="BI1781" s="7"/>
      <c r="BJ1781" s="142"/>
      <c r="BL1781" s="142"/>
      <c r="BN1781" s="7"/>
      <c r="BO1781" s="7"/>
      <c r="BP1781" s="7"/>
      <c r="BQ1781" s="7"/>
      <c r="BR1781" s="7"/>
    </row>
    <row r="1782" spans="1:70" customFormat="1" ht="15.75">
      <c r="A1782" s="7"/>
      <c r="B1782" s="230"/>
      <c r="C1782" s="7"/>
      <c r="D1782" s="7"/>
      <c r="E1782" s="7"/>
      <c r="F1782" s="7"/>
      <c r="G1782" s="7"/>
      <c r="H1782" s="7"/>
      <c r="I1782" s="7"/>
      <c r="J1782" s="7"/>
      <c r="K1782" s="7"/>
      <c r="L1782" s="8"/>
      <c r="M1782" s="142"/>
      <c r="N1782" s="146"/>
      <c r="Z1782" s="142"/>
      <c r="AB1782" s="142"/>
      <c r="AC1782" s="142"/>
      <c r="AD1782" s="142"/>
      <c r="AF1782" s="142"/>
      <c r="AH1782" s="142"/>
      <c r="AJ1782" s="142"/>
      <c r="AK1782" s="142"/>
      <c r="AL1782" s="142"/>
      <c r="AN1782" s="142"/>
      <c r="AO1782" s="7"/>
      <c r="AP1782" s="142"/>
      <c r="AR1782" s="142"/>
      <c r="AT1782" s="142"/>
      <c r="AV1782" s="142"/>
      <c r="AX1782" s="142"/>
      <c r="AZ1782" s="142"/>
      <c r="BB1782" s="142"/>
      <c r="BD1782" s="142"/>
      <c r="BF1782" s="142"/>
      <c r="BH1782" s="142"/>
      <c r="BI1782" s="7"/>
      <c r="BJ1782" s="142"/>
      <c r="BL1782" s="142"/>
      <c r="BN1782" s="7"/>
      <c r="BO1782" s="7"/>
      <c r="BP1782" s="7"/>
      <c r="BQ1782" s="7"/>
      <c r="BR1782" s="7"/>
    </row>
    <row r="1783" spans="1:70" customFormat="1" ht="15.75">
      <c r="A1783" s="7"/>
      <c r="B1783" s="230"/>
      <c r="C1783" s="7"/>
      <c r="D1783" s="7"/>
      <c r="E1783" s="7"/>
      <c r="F1783" s="7"/>
      <c r="G1783" s="7"/>
      <c r="H1783" s="7"/>
      <c r="I1783" s="7"/>
      <c r="J1783" s="7"/>
      <c r="K1783" s="7"/>
      <c r="L1783" s="8"/>
      <c r="M1783" s="142"/>
      <c r="N1783" s="146"/>
      <c r="Z1783" s="142"/>
      <c r="AB1783" s="142"/>
      <c r="AC1783" s="142"/>
      <c r="AD1783" s="142"/>
      <c r="AF1783" s="142"/>
      <c r="AH1783" s="142"/>
      <c r="AJ1783" s="142"/>
      <c r="AK1783" s="142"/>
      <c r="AL1783" s="142"/>
      <c r="AN1783" s="142"/>
      <c r="AO1783" s="7"/>
      <c r="AP1783" s="142"/>
      <c r="AR1783" s="142"/>
      <c r="AT1783" s="142"/>
      <c r="AV1783" s="142"/>
      <c r="AX1783" s="142"/>
      <c r="AZ1783" s="142"/>
      <c r="BB1783" s="142"/>
      <c r="BD1783" s="142"/>
      <c r="BF1783" s="142"/>
      <c r="BH1783" s="142"/>
      <c r="BI1783" s="7"/>
      <c r="BJ1783" s="142"/>
      <c r="BL1783" s="142"/>
      <c r="BN1783" s="7"/>
      <c r="BO1783" s="7"/>
      <c r="BP1783" s="7"/>
      <c r="BQ1783" s="7"/>
      <c r="BR1783" s="7"/>
    </row>
    <row r="1784" spans="1:70" customFormat="1" ht="15.75">
      <c r="A1784" s="7"/>
      <c r="B1784" s="230"/>
      <c r="C1784" s="7"/>
      <c r="D1784" s="7"/>
      <c r="E1784" s="7"/>
      <c r="F1784" s="7"/>
      <c r="G1784" s="7"/>
      <c r="H1784" s="7"/>
      <c r="I1784" s="7"/>
      <c r="J1784" s="7"/>
      <c r="K1784" s="7"/>
      <c r="L1784" s="8"/>
      <c r="M1784" s="142"/>
      <c r="N1784" s="146"/>
      <c r="Z1784" s="142"/>
      <c r="AB1784" s="142"/>
      <c r="AC1784" s="142"/>
      <c r="AD1784" s="142"/>
      <c r="AF1784" s="142"/>
      <c r="AH1784" s="142"/>
      <c r="AJ1784" s="142"/>
      <c r="AK1784" s="142"/>
      <c r="AL1784" s="142"/>
      <c r="AN1784" s="142"/>
      <c r="AO1784" s="7"/>
      <c r="AP1784" s="142"/>
      <c r="AR1784" s="142"/>
      <c r="AT1784" s="142"/>
      <c r="AV1784" s="142"/>
      <c r="AX1784" s="142"/>
      <c r="AZ1784" s="142"/>
      <c r="BB1784" s="142"/>
      <c r="BD1784" s="142"/>
      <c r="BF1784" s="142"/>
      <c r="BH1784" s="142"/>
      <c r="BI1784" s="7"/>
      <c r="BJ1784" s="142"/>
      <c r="BL1784" s="142"/>
      <c r="BN1784" s="7"/>
      <c r="BO1784" s="7"/>
      <c r="BP1784" s="7"/>
      <c r="BQ1784" s="7"/>
      <c r="BR1784" s="7"/>
    </row>
    <row r="1785" spans="1:70" customFormat="1" ht="15.75">
      <c r="A1785" s="7"/>
      <c r="B1785" s="230"/>
      <c r="C1785" s="7"/>
      <c r="D1785" s="7"/>
      <c r="E1785" s="7"/>
      <c r="F1785" s="7"/>
      <c r="G1785" s="7"/>
      <c r="H1785" s="7"/>
      <c r="I1785" s="7"/>
      <c r="J1785" s="7"/>
      <c r="K1785" s="7"/>
      <c r="L1785" s="8"/>
      <c r="M1785" s="142"/>
      <c r="N1785" s="146"/>
      <c r="Z1785" s="142"/>
      <c r="AB1785" s="142"/>
      <c r="AC1785" s="142"/>
      <c r="AD1785" s="142"/>
      <c r="AF1785" s="142"/>
      <c r="AH1785" s="142"/>
      <c r="AJ1785" s="142"/>
      <c r="AK1785" s="142"/>
      <c r="AL1785" s="142"/>
      <c r="AN1785" s="142"/>
      <c r="AO1785" s="7"/>
      <c r="AP1785" s="142"/>
      <c r="AR1785" s="142"/>
      <c r="AT1785" s="142"/>
      <c r="AV1785" s="142"/>
      <c r="AX1785" s="142"/>
      <c r="AZ1785" s="142"/>
      <c r="BB1785" s="142"/>
      <c r="BD1785" s="142"/>
      <c r="BF1785" s="142"/>
      <c r="BH1785" s="142"/>
      <c r="BI1785" s="7"/>
      <c r="BJ1785" s="142"/>
      <c r="BL1785" s="142"/>
      <c r="BN1785" s="7"/>
      <c r="BO1785" s="7"/>
      <c r="BP1785" s="7"/>
      <c r="BQ1785" s="7"/>
      <c r="BR1785" s="7"/>
    </row>
    <row r="1786" spans="1:70" customFormat="1" ht="15.75">
      <c r="A1786" s="7"/>
      <c r="B1786" s="230"/>
      <c r="C1786" s="7"/>
      <c r="D1786" s="7"/>
      <c r="E1786" s="7"/>
      <c r="F1786" s="7"/>
      <c r="G1786" s="7"/>
      <c r="H1786" s="7"/>
      <c r="I1786" s="7"/>
      <c r="J1786" s="7"/>
      <c r="K1786" s="7"/>
      <c r="L1786" s="8"/>
      <c r="M1786" s="142"/>
      <c r="N1786" s="146"/>
      <c r="Z1786" s="142"/>
      <c r="AB1786" s="142"/>
      <c r="AC1786" s="142"/>
      <c r="AD1786" s="142"/>
      <c r="AF1786" s="142"/>
      <c r="AH1786" s="142"/>
      <c r="AJ1786" s="142"/>
      <c r="AK1786" s="142"/>
      <c r="AL1786" s="142"/>
      <c r="AN1786" s="142"/>
      <c r="AO1786" s="7"/>
      <c r="AP1786" s="142"/>
      <c r="AR1786" s="142"/>
      <c r="AT1786" s="142"/>
      <c r="AV1786" s="142"/>
      <c r="AX1786" s="142"/>
      <c r="AZ1786" s="142"/>
      <c r="BB1786" s="142"/>
      <c r="BD1786" s="142"/>
      <c r="BF1786" s="142"/>
      <c r="BH1786" s="142"/>
      <c r="BI1786" s="7"/>
      <c r="BJ1786" s="142"/>
      <c r="BL1786" s="142"/>
      <c r="BN1786" s="7"/>
      <c r="BO1786" s="7"/>
      <c r="BP1786" s="7"/>
      <c r="BQ1786" s="7"/>
      <c r="BR1786" s="7"/>
    </row>
    <row r="1787" spans="1:70" customFormat="1" ht="15.75">
      <c r="A1787" s="7"/>
      <c r="B1787" s="230"/>
      <c r="C1787" s="7"/>
      <c r="D1787" s="7"/>
      <c r="E1787" s="7"/>
      <c r="F1787" s="7"/>
      <c r="G1787" s="7"/>
      <c r="H1787" s="7"/>
      <c r="I1787" s="7"/>
      <c r="J1787" s="7"/>
      <c r="K1787" s="7"/>
      <c r="L1787" s="8"/>
      <c r="M1787" s="142"/>
      <c r="N1787" s="146"/>
      <c r="Z1787" s="142"/>
      <c r="AB1787" s="142"/>
      <c r="AC1787" s="142"/>
      <c r="AD1787" s="142"/>
      <c r="AF1787" s="142"/>
      <c r="AH1787" s="142"/>
      <c r="AJ1787" s="142"/>
      <c r="AK1787" s="142"/>
      <c r="AL1787" s="142"/>
      <c r="AN1787" s="142"/>
      <c r="AO1787" s="7"/>
      <c r="AP1787" s="142"/>
      <c r="AR1787" s="142"/>
      <c r="AT1787" s="142"/>
      <c r="AV1787" s="142"/>
      <c r="AX1787" s="142"/>
      <c r="AZ1787" s="142"/>
      <c r="BB1787" s="142"/>
      <c r="BD1787" s="142"/>
      <c r="BF1787" s="142"/>
      <c r="BH1787" s="142"/>
      <c r="BI1787" s="7"/>
      <c r="BJ1787" s="142"/>
      <c r="BL1787" s="142"/>
      <c r="BN1787" s="7"/>
      <c r="BO1787" s="7"/>
      <c r="BP1787" s="7"/>
      <c r="BQ1787" s="7"/>
      <c r="BR1787" s="7"/>
    </row>
    <row r="1788" spans="1:70" customFormat="1" ht="15.75">
      <c r="A1788" s="7"/>
      <c r="B1788" s="230"/>
      <c r="C1788" s="7"/>
      <c r="D1788" s="7"/>
      <c r="E1788" s="7"/>
      <c r="F1788" s="7"/>
      <c r="G1788" s="7"/>
      <c r="H1788" s="7"/>
      <c r="I1788" s="7"/>
      <c r="J1788" s="7"/>
      <c r="K1788" s="7"/>
      <c r="L1788" s="8"/>
      <c r="M1788" s="142"/>
      <c r="N1788" s="146"/>
      <c r="Z1788" s="142"/>
      <c r="AB1788" s="142"/>
      <c r="AC1788" s="142"/>
      <c r="AD1788" s="142"/>
      <c r="AF1788" s="142"/>
      <c r="AH1788" s="142"/>
      <c r="AJ1788" s="142"/>
      <c r="AK1788" s="142"/>
      <c r="AL1788" s="142"/>
      <c r="AN1788" s="142"/>
      <c r="AO1788" s="7"/>
      <c r="AP1788" s="142"/>
      <c r="AR1788" s="142"/>
      <c r="AT1788" s="142"/>
      <c r="AV1788" s="142"/>
      <c r="AX1788" s="142"/>
      <c r="AZ1788" s="142"/>
      <c r="BB1788" s="142"/>
      <c r="BD1788" s="142"/>
      <c r="BF1788" s="142"/>
      <c r="BH1788" s="142"/>
      <c r="BI1788" s="7"/>
      <c r="BJ1788" s="142"/>
      <c r="BL1788" s="142"/>
      <c r="BN1788" s="7"/>
      <c r="BO1788" s="7"/>
      <c r="BP1788" s="7"/>
      <c r="BQ1788" s="7"/>
      <c r="BR1788" s="7"/>
    </row>
    <row r="1789" spans="1:70" customFormat="1" ht="15.75">
      <c r="A1789" s="7"/>
      <c r="B1789" s="230"/>
      <c r="C1789" s="7"/>
      <c r="D1789" s="7"/>
      <c r="E1789" s="7"/>
      <c r="F1789" s="7"/>
      <c r="G1789" s="7"/>
      <c r="H1789" s="7"/>
      <c r="I1789" s="7"/>
      <c r="J1789" s="7"/>
      <c r="K1789" s="7"/>
      <c r="L1789" s="8"/>
      <c r="M1789" s="142"/>
      <c r="N1789" s="146"/>
      <c r="Z1789" s="142"/>
      <c r="AB1789" s="142"/>
      <c r="AC1789" s="142"/>
      <c r="AD1789" s="142"/>
      <c r="AF1789" s="142"/>
      <c r="AH1789" s="142"/>
      <c r="AJ1789" s="142"/>
      <c r="AK1789" s="142"/>
      <c r="AL1789" s="142"/>
      <c r="AN1789" s="142"/>
      <c r="AO1789" s="7"/>
      <c r="AP1789" s="142"/>
      <c r="AR1789" s="142"/>
      <c r="AT1789" s="142"/>
      <c r="AV1789" s="142"/>
      <c r="AX1789" s="142"/>
      <c r="AZ1789" s="142"/>
      <c r="BB1789" s="142"/>
      <c r="BD1789" s="142"/>
      <c r="BF1789" s="142"/>
      <c r="BH1789" s="142"/>
      <c r="BI1789" s="7"/>
      <c r="BJ1789" s="142"/>
      <c r="BL1789" s="142"/>
      <c r="BN1789" s="7"/>
      <c r="BO1789" s="7"/>
      <c r="BP1789" s="7"/>
      <c r="BQ1789" s="7"/>
      <c r="BR1789" s="7"/>
    </row>
    <row r="1790" spans="1:70" customFormat="1" ht="15.75">
      <c r="A1790" s="7"/>
      <c r="B1790" s="230"/>
      <c r="C1790" s="7"/>
      <c r="D1790" s="7"/>
      <c r="E1790" s="7"/>
      <c r="F1790" s="7"/>
      <c r="G1790" s="7"/>
      <c r="H1790" s="7"/>
      <c r="I1790" s="7"/>
      <c r="J1790" s="7"/>
      <c r="K1790" s="7"/>
      <c r="L1790" s="8"/>
      <c r="M1790" s="142"/>
      <c r="N1790" s="146"/>
      <c r="Z1790" s="142"/>
      <c r="AB1790" s="142"/>
      <c r="AC1790" s="142"/>
      <c r="AD1790" s="142"/>
      <c r="AF1790" s="142"/>
      <c r="AH1790" s="142"/>
      <c r="AJ1790" s="142"/>
      <c r="AK1790" s="142"/>
      <c r="AL1790" s="142"/>
      <c r="AN1790" s="142"/>
      <c r="AO1790" s="7"/>
      <c r="AP1790" s="142"/>
      <c r="AR1790" s="142"/>
      <c r="AT1790" s="142"/>
      <c r="AV1790" s="142"/>
      <c r="AX1790" s="142"/>
      <c r="AZ1790" s="142"/>
      <c r="BB1790" s="142"/>
      <c r="BD1790" s="142"/>
      <c r="BF1790" s="142"/>
      <c r="BH1790" s="142"/>
      <c r="BI1790" s="7"/>
      <c r="BJ1790" s="142"/>
      <c r="BL1790" s="142"/>
      <c r="BN1790" s="7"/>
      <c r="BO1790" s="7"/>
      <c r="BP1790" s="7"/>
      <c r="BQ1790" s="7"/>
      <c r="BR1790" s="7"/>
    </row>
    <row r="1791" spans="1:70" customFormat="1" ht="15.75">
      <c r="A1791" s="7"/>
      <c r="B1791" s="230"/>
      <c r="C1791" s="7"/>
      <c r="D1791" s="7"/>
      <c r="E1791" s="7"/>
      <c r="F1791" s="7"/>
      <c r="G1791" s="7"/>
      <c r="H1791" s="7"/>
      <c r="I1791" s="7"/>
      <c r="J1791" s="7"/>
      <c r="K1791" s="7"/>
      <c r="L1791" s="8"/>
      <c r="M1791" s="142"/>
      <c r="N1791" s="146"/>
      <c r="Z1791" s="142"/>
      <c r="AB1791" s="142"/>
      <c r="AC1791" s="142"/>
      <c r="AD1791" s="142"/>
      <c r="AF1791" s="142"/>
      <c r="AH1791" s="142"/>
      <c r="AJ1791" s="142"/>
      <c r="AK1791" s="142"/>
      <c r="AL1791" s="142"/>
      <c r="AN1791" s="142"/>
      <c r="AO1791" s="7"/>
      <c r="AP1791" s="142"/>
      <c r="AR1791" s="142"/>
      <c r="AT1791" s="142"/>
      <c r="AV1791" s="142"/>
      <c r="AX1791" s="142"/>
      <c r="AZ1791" s="142"/>
      <c r="BB1791" s="142"/>
      <c r="BD1791" s="142"/>
      <c r="BF1791" s="142"/>
      <c r="BH1791" s="142"/>
      <c r="BI1791" s="7"/>
      <c r="BJ1791" s="142"/>
      <c r="BL1791" s="142"/>
      <c r="BN1791" s="7"/>
      <c r="BO1791" s="7"/>
      <c r="BP1791" s="7"/>
      <c r="BQ1791" s="7"/>
      <c r="BR1791" s="7"/>
    </row>
    <row r="1792" spans="1:70" customFormat="1" ht="15.75">
      <c r="A1792" s="7"/>
      <c r="B1792" s="230"/>
      <c r="C1792" s="7"/>
      <c r="D1792" s="7"/>
      <c r="E1792" s="7"/>
      <c r="F1792" s="7"/>
      <c r="G1792" s="7"/>
      <c r="H1792" s="7"/>
      <c r="I1792" s="7"/>
      <c r="J1792" s="7"/>
      <c r="K1792" s="7"/>
      <c r="L1792" s="8"/>
      <c r="M1792" s="142"/>
      <c r="N1792" s="146"/>
      <c r="Z1792" s="142"/>
      <c r="AB1792" s="142"/>
      <c r="AC1792" s="142"/>
      <c r="AD1792" s="142"/>
      <c r="AF1792" s="142"/>
      <c r="AH1792" s="142"/>
      <c r="AJ1792" s="142"/>
      <c r="AK1792" s="142"/>
      <c r="AL1792" s="142"/>
      <c r="AN1792" s="142"/>
      <c r="AO1792" s="7"/>
      <c r="AP1792" s="142"/>
      <c r="AR1792" s="142"/>
      <c r="AT1792" s="142"/>
      <c r="AV1792" s="142"/>
      <c r="AX1792" s="142"/>
      <c r="AZ1792" s="142"/>
      <c r="BB1792" s="142"/>
      <c r="BD1792" s="142"/>
      <c r="BF1792" s="142"/>
      <c r="BH1792" s="142"/>
      <c r="BI1792" s="7"/>
      <c r="BJ1792" s="142"/>
      <c r="BL1792" s="142"/>
      <c r="BN1792" s="7"/>
      <c r="BO1792" s="7"/>
      <c r="BP1792" s="7"/>
      <c r="BQ1792" s="7"/>
      <c r="BR1792" s="7"/>
    </row>
    <row r="1793" spans="1:70" customFormat="1" ht="15.75">
      <c r="A1793" s="7"/>
      <c r="B1793" s="230"/>
      <c r="C1793" s="7"/>
      <c r="D1793" s="7"/>
      <c r="E1793" s="7"/>
      <c r="F1793" s="7"/>
      <c r="G1793" s="7"/>
      <c r="H1793" s="7"/>
      <c r="I1793" s="7"/>
      <c r="J1793" s="7"/>
      <c r="K1793" s="7"/>
      <c r="L1793" s="8"/>
      <c r="M1793" s="142"/>
      <c r="N1793" s="146"/>
      <c r="Z1793" s="142"/>
      <c r="AB1793" s="142"/>
      <c r="AC1793" s="142"/>
      <c r="AD1793" s="142"/>
      <c r="AF1793" s="142"/>
      <c r="AH1793" s="142"/>
      <c r="AJ1793" s="142"/>
      <c r="AK1793" s="142"/>
      <c r="AL1793" s="142"/>
      <c r="AN1793" s="142"/>
      <c r="AO1793" s="7"/>
      <c r="AP1793" s="142"/>
      <c r="AR1793" s="142"/>
      <c r="AT1793" s="142"/>
      <c r="AV1793" s="142"/>
      <c r="AX1793" s="142"/>
      <c r="AZ1793" s="142"/>
      <c r="BB1793" s="142"/>
      <c r="BD1793" s="142"/>
      <c r="BF1793" s="142"/>
      <c r="BH1793" s="142"/>
      <c r="BI1793" s="7"/>
      <c r="BJ1793" s="142"/>
      <c r="BL1793" s="142"/>
      <c r="BN1793" s="7"/>
      <c r="BO1793" s="7"/>
      <c r="BP1793" s="7"/>
      <c r="BQ1793" s="7"/>
      <c r="BR1793" s="7"/>
    </row>
    <row r="1794" spans="1:70" customFormat="1" ht="15.75">
      <c r="A1794" s="7"/>
      <c r="B1794" s="230"/>
      <c r="C1794" s="7"/>
      <c r="D1794" s="7"/>
      <c r="E1794" s="7"/>
      <c r="F1794" s="7"/>
      <c r="G1794" s="7"/>
      <c r="H1794" s="7"/>
      <c r="I1794" s="7"/>
      <c r="J1794" s="7"/>
      <c r="K1794" s="7"/>
      <c r="L1794" s="8"/>
      <c r="M1794" s="142"/>
      <c r="N1794" s="146"/>
      <c r="Z1794" s="142"/>
      <c r="AB1794" s="142"/>
      <c r="AC1794" s="142"/>
      <c r="AD1794" s="142"/>
      <c r="AF1794" s="142"/>
      <c r="AH1794" s="142"/>
      <c r="AJ1794" s="142"/>
      <c r="AK1794" s="142"/>
      <c r="AL1794" s="142"/>
      <c r="AN1794" s="142"/>
      <c r="AO1794" s="7"/>
      <c r="AP1794" s="142"/>
      <c r="AR1794" s="142"/>
      <c r="AT1794" s="142"/>
      <c r="AV1794" s="142"/>
      <c r="AX1794" s="142"/>
      <c r="AZ1794" s="142"/>
      <c r="BB1794" s="142"/>
      <c r="BD1794" s="142"/>
      <c r="BF1794" s="142"/>
      <c r="BH1794" s="142"/>
      <c r="BI1794" s="7"/>
      <c r="BJ1794" s="142"/>
      <c r="BL1794" s="142"/>
      <c r="BN1794" s="7"/>
      <c r="BO1794" s="7"/>
      <c r="BP1794" s="7"/>
      <c r="BQ1794" s="7"/>
      <c r="BR1794" s="7"/>
    </row>
    <row r="1795" spans="1:70" customFormat="1" ht="15.75">
      <c r="A1795" s="7"/>
      <c r="B1795" s="230"/>
      <c r="C1795" s="7"/>
      <c r="D1795" s="7"/>
      <c r="E1795" s="7"/>
      <c r="F1795" s="7"/>
      <c r="G1795" s="7"/>
      <c r="H1795" s="7"/>
      <c r="I1795" s="7"/>
      <c r="J1795" s="7"/>
      <c r="K1795" s="7"/>
      <c r="L1795" s="8"/>
      <c r="M1795" s="142"/>
      <c r="N1795" s="146"/>
      <c r="Z1795" s="142"/>
      <c r="AB1795" s="142"/>
      <c r="AC1795" s="142"/>
      <c r="AD1795" s="142"/>
      <c r="AF1795" s="142"/>
      <c r="AH1795" s="142"/>
      <c r="AJ1795" s="142"/>
      <c r="AK1795" s="142"/>
      <c r="AL1795" s="142"/>
      <c r="AN1795" s="142"/>
      <c r="AO1795" s="7"/>
      <c r="AP1795" s="142"/>
      <c r="AR1795" s="142"/>
      <c r="AT1795" s="142"/>
      <c r="AV1795" s="142"/>
      <c r="AX1795" s="142"/>
      <c r="AZ1795" s="142"/>
      <c r="BB1795" s="142"/>
      <c r="BD1795" s="142"/>
      <c r="BF1795" s="142"/>
      <c r="BH1795" s="142"/>
      <c r="BI1795" s="7"/>
      <c r="BJ1795" s="142"/>
      <c r="BL1795" s="142"/>
      <c r="BN1795" s="7"/>
      <c r="BO1795" s="7"/>
      <c r="BP1795" s="7"/>
      <c r="BQ1795" s="7"/>
      <c r="BR1795" s="7"/>
    </row>
    <row r="1796" spans="1:70" customFormat="1" ht="15.75">
      <c r="A1796" s="7"/>
      <c r="B1796" s="230"/>
      <c r="C1796" s="7"/>
      <c r="D1796" s="7"/>
      <c r="E1796" s="7"/>
      <c r="F1796" s="7"/>
      <c r="G1796" s="7"/>
      <c r="H1796" s="7"/>
      <c r="I1796" s="7"/>
      <c r="J1796" s="7"/>
      <c r="K1796" s="7"/>
      <c r="L1796" s="8"/>
      <c r="M1796" s="142"/>
      <c r="N1796" s="146"/>
      <c r="Z1796" s="142"/>
      <c r="AB1796" s="142"/>
      <c r="AC1796" s="142"/>
      <c r="AD1796" s="142"/>
      <c r="AF1796" s="142"/>
      <c r="AH1796" s="142"/>
      <c r="AJ1796" s="142"/>
      <c r="AK1796" s="142"/>
      <c r="AL1796" s="142"/>
      <c r="AN1796" s="142"/>
      <c r="AO1796" s="7"/>
      <c r="AP1796" s="142"/>
      <c r="AR1796" s="142"/>
      <c r="AT1796" s="142"/>
      <c r="AV1796" s="142"/>
      <c r="AX1796" s="142"/>
      <c r="AZ1796" s="142"/>
      <c r="BB1796" s="142"/>
      <c r="BD1796" s="142"/>
      <c r="BF1796" s="142"/>
      <c r="BH1796" s="142"/>
      <c r="BI1796" s="7"/>
      <c r="BJ1796" s="142"/>
      <c r="BL1796" s="142"/>
      <c r="BN1796" s="7"/>
      <c r="BO1796" s="7"/>
      <c r="BP1796" s="7"/>
      <c r="BQ1796" s="7"/>
      <c r="BR1796" s="7"/>
    </row>
    <row r="1797" spans="1:70" customFormat="1" ht="15.75">
      <c r="A1797" s="7"/>
      <c r="B1797" s="230"/>
      <c r="C1797" s="7"/>
      <c r="D1797" s="7"/>
      <c r="E1797" s="7"/>
      <c r="F1797" s="7"/>
      <c r="G1797" s="7"/>
      <c r="H1797" s="7"/>
      <c r="I1797" s="7"/>
      <c r="J1797" s="7"/>
      <c r="K1797" s="7"/>
      <c r="L1797" s="8"/>
      <c r="M1797" s="142"/>
      <c r="N1797" s="146"/>
      <c r="Z1797" s="142"/>
      <c r="AB1797" s="142"/>
      <c r="AC1797" s="142"/>
      <c r="AD1797" s="142"/>
      <c r="AF1797" s="142"/>
      <c r="AH1797" s="142"/>
      <c r="AJ1797" s="142"/>
      <c r="AK1797" s="142"/>
      <c r="AL1797" s="142"/>
      <c r="AN1797" s="142"/>
      <c r="AO1797" s="7"/>
      <c r="AP1797" s="142"/>
      <c r="AR1797" s="142"/>
      <c r="AT1797" s="142"/>
      <c r="AV1797" s="142"/>
      <c r="AX1797" s="142"/>
      <c r="AZ1797" s="142"/>
      <c r="BB1797" s="142"/>
      <c r="BD1797" s="142"/>
      <c r="BF1797" s="142"/>
      <c r="BH1797" s="142"/>
      <c r="BI1797" s="7"/>
      <c r="BJ1797" s="142"/>
      <c r="BL1797" s="142"/>
      <c r="BN1797" s="7"/>
      <c r="BO1797" s="7"/>
      <c r="BP1797" s="7"/>
      <c r="BQ1797" s="7"/>
      <c r="BR1797" s="7"/>
    </row>
    <row r="1798" spans="1:70" customFormat="1" ht="15.75">
      <c r="A1798" s="7"/>
      <c r="B1798" s="230"/>
      <c r="C1798" s="7"/>
      <c r="D1798" s="7"/>
      <c r="E1798" s="7"/>
      <c r="F1798" s="7"/>
      <c r="G1798" s="7"/>
      <c r="H1798" s="7"/>
      <c r="I1798" s="7"/>
      <c r="J1798" s="7"/>
      <c r="K1798" s="7"/>
      <c r="L1798" s="8"/>
      <c r="M1798" s="142"/>
      <c r="N1798" s="146"/>
      <c r="Z1798" s="142"/>
      <c r="AB1798" s="142"/>
      <c r="AC1798" s="142"/>
      <c r="AD1798" s="142"/>
      <c r="AF1798" s="142"/>
      <c r="AH1798" s="142"/>
      <c r="AJ1798" s="142"/>
      <c r="AK1798" s="142"/>
      <c r="AL1798" s="142"/>
      <c r="AN1798" s="142"/>
      <c r="AO1798" s="7"/>
      <c r="AP1798" s="142"/>
      <c r="AR1798" s="142"/>
      <c r="AT1798" s="142"/>
      <c r="AV1798" s="142"/>
      <c r="AX1798" s="142"/>
      <c r="AZ1798" s="142"/>
      <c r="BB1798" s="142"/>
      <c r="BD1798" s="142"/>
      <c r="BF1798" s="142"/>
      <c r="BH1798" s="142"/>
      <c r="BI1798" s="7"/>
      <c r="BJ1798" s="142"/>
      <c r="BL1798" s="142"/>
      <c r="BN1798" s="7"/>
      <c r="BO1798" s="7"/>
      <c r="BP1798" s="7"/>
      <c r="BQ1798" s="7"/>
      <c r="BR1798" s="7"/>
    </row>
    <row r="1799" spans="1:70" customFormat="1" ht="15.75">
      <c r="A1799" s="7"/>
      <c r="B1799" s="230"/>
      <c r="C1799" s="7"/>
      <c r="D1799" s="7"/>
      <c r="E1799" s="7"/>
      <c r="F1799" s="7"/>
      <c r="G1799" s="7"/>
      <c r="H1799" s="7"/>
      <c r="I1799" s="7"/>
      <c r="J1799" s="7"/>
      <c r="K1799" s="7"/>
      <c r="L1799" s="8"/>
      <c r="M1799" s="142"/>
      <c r="N1799" s="146"/>
      <c r="Z1799" s="142"/>
      <c r="AB1799" s="142"/>
      <c r="AC1799" s="142"/>
      <c r="AD1799" s="142"/>
      <c r="AF1799" s="142"/>
      <c r="AH1799" s="142"/>
      <c r="AJ1799" s="142"/>
      <c r="AK1799" s="142"/>
      <c r="AL1799" s="142"/>
      <c r="AN1799" s="142"/>
      <c r="AO1799" s="7"/>
      <c r="AP1799" s="142"/>
      <c r="AR1799" s="142"/>
      <c r="AT1799" s="142"/>
      <c r="AV1799" s="142"/>
      <c r="AX1799" s="142"/>
      <c r="AZ1799" s="142"/>
      <c r="BB1799" s="142"/>
      <c r="BD1799" s="142"/>
      <c r="BF1799" s="142"/>
      <c r="BH1799" s="142"/>
      <c r="BI1799" s="7"/>
      <c r="BJ1799" s="142"/>
      <c r="BL1799" s="142"/>
      <c r="BN1799" s="7"/>
      <c r="BO1799" s="7"/>
      <c r="BP1799" s="7"/>
      <c r="BQ1799" s="7"/>
      <c r="BR1799" s="7"/>
    </row>
    <row r="1800" spans="1:70" customFormat="1" ht="15.75">
      <c r="A1800" s="7"/>
      <c r="B1800" s="230"/>
      <c r="C1800" s="7"/>
      <c r="D1800" s="7"/>
      <c r="E1800" s="7"/>
      <c r="F1800" s="7"/>
      <c r="G1800" s="7"/>
      <c r="H1800" s="7"/>
      <c r="I1800" s="7"/>
      <c r="J1800" s="7"/>
      <c r="K1800" s="7"/>
      <c r="L1800" s="8"/>
      <c r="M1800" s="142"/>
      <c r="N1800" s="146"/>
      <c r="Z1800" s="142"/>
      <c r="AB1800" s="142"/>
      <c r="AC1800" s="142"/>
      <c r="AD1800" s="142"/>
      <c r="AF1800" s="142"/>
      <c r="AH1800" s="142"/>
      <c r="AJ1800" s="142"/>
      <c r="AK1800" s="142"/>
      <c r="AL1800" s="142"/>
      <c r="AN1800" s="142"/>
      <c r="AO1800" s="7"/>
      <c r="AP1800" s="142"/>
      <c r="AR1800" s="142"/>
      <c r="AT1800" s="142"/>
      <c r="AV1800" s="142"/>
      <c r="AX1800" s="142"/>
      <c r="AZ1800" s="142"/>
      <c r="BB1800" s="142"/>
      <c r="BD1800" s="142"/>
      <c r="BF1800" s="142"/>
      <c r="BH1800" s="142"/>
      <c r="BI1800" s="7"/>
      <c r="BJ1800" s="142"/>
      <c r="BL1800" s="142"/>
      <c r="BN1800" s="7"/>
      <c r="BO1800" s="7"/>
      <c r="BP1800" s="7"/>
      <c r="BQ1800" s="7"/>
      <c r="BR1800" s="7"/>
    </row>
    <row r="1801" spans="1:70" customFormat="1" ht="15.75">
      <c r="A1801" s="7"/>
      <c r="B1801" s="230"/>
      <c r="C1801" s="7"/>
      <c r="D1801" s="7"/>
      <c r="E1801" s="7"/>
      <c r="F1801" s="7"/>
      <c r="G1801" s="7"/>
      <c r="H1801" s="7"/>
      <c r="I1801" s="7"/>
      <c r="J1801" s="7"/>
      <c r="K1801" s="7"/>
      <c r="L1801" s="8"/>
      <c r="M1801" s="142"/>
      <c r="N1801" s="146"/>
      <c r="Z1801" s="142"/>
      <c r="AB1801" s="142"/>
      <c r="AC1801" s="142"/>
      <c r="AD1801" s="142"/>
      <c r="AF1801" s="142"/>
      <c r="AH1801" s="142"/>
      <c r="AJ1801" s="142"/>
      <c r="AK1801" s="142"/>
      <c r="AL1801" s="142"/>
      <c r="AN1801" s="142"/>
      <c r="AO1801" s="7"/>
      <c r="AP1801" s="142"/>
      <c r="AR1801" s="142"/>
      <c r="AT1801" s="142"/>
      <c r="AV1801" s="142"/>
      <c r="AX1801" s="142"/>
      <c r="AZ1801" s="142"/>
      <c r="BB1801" s="142"/>
      <c r="BD1801" s="142"/>
      <c r="BF1801" s="142"/>
      <c r="BH1801" s="142"/>
      <c r="BI1801" s="7"/>
      <c r="BJ1801" s="142"/>
      <c r="BL1801" s="142"/>
      <c r="BN1801" s="7"/>
      <c r="BO1801" s="7"/>
      <c r="BP1801" s="7"/>
      <c r="BQ1801" s="7"/>
      <c r="BR1801" s="7"/>
    </row>
    <row r="1802" spans="1:70" customFormat="1" ht="15.75">
      <c r="A1802" s="7"/>
      <c r="B1802" s="230"/>
      <c r="C1802" s="7"/>
      <c r="D1802" s="7"/>
      <c r="E1802" s="7"/>
      <c r="F1802" s="7"/>
      <c r="G1802" s="7"/>
      <c r="H1802" s="7"/>
      <c r="I1802" s="7"/>
      <c r="J1802" s="7"/>
      <c r="K1802" s="7"/>
      <c r="L1802" s="8"/>
      <c r="M1802" s="142"/>
      <c r="N1802" s="146"/>
      <c r="Z1802" s="142"/>
      <c r="AB1802" s="142"/>
      <c r="AC1802" s="142"/>
      <c r="AD1802" s="142"/>
      <c r="AF1802" s="142"/>
      <c r="AH1802" s="142"/>
      <c r="AJ1802" s="142"/>
      <c r="AK1802" s="142"/>
      <c r="AL1802" s="142"/>
      <c r="AN1802" s="142"/>
      <c r="AO1802" s="7"/>
      <c r="AP1802" s="142"/>
      <c r="AR1802" s="142"/>
      <c r="AT1802" s="142"/>
      <c r="AV1802" s="142"/>
      <c r="AX1802" s="142"/>
      <c r="AZ1802" s="142"/>
      <c r="BB1802" s="142"/>
      <c r="BD1802" s="142"/>
      <c r="BF1802" s="142"/>
      <c r="BH1802" s="142"/>
      <c r="BI1802" s="7"/>
      <c r="BJ1802" s="142"/>
      <c r="BL1802" s="142"/>
      <c r="BN1802" s="7"/>
      <c r="BO1802" s="7"/>
      <c r="BP1802" s="7"/>
      <c r="BQ1802" s="7"/>
      <c r="BR1802" s="7"/>
    </row>
    <row r="1803" spans="1:70" customFormat="1" ht="15.75">
      <c r="A1803" s="7"/>
      <c r="B1803" s="230"/>
      <c r="C1803" s="7"/>
      <c r="D1803" s="7"/>
      <c r="E1803" s="7"/>
      <c r="F1803" s="7"/>
      <c r="G1803" s="7"/>
      <c r="H1803" s="7"/>
      <c r="I1803" s="7"/>
      <c r="J1803" s="7"/>
      <c r="K1803" s="7"/>
      <c r="L1803" s="8"/>
      <c r="M1803" s="142"/>
      <c r="N1803" s="146"/>
      <c r="Z1803" s="142"/>
      <c r="AB1803" s="142"/>
      <c r="AC1803" s="142"/>
      <c r="AD1803" s="142"/>
      <c r="AF1803" s="142"/>
      <c r="AH1803" s="142"/>
      <c r="AJ1803" s="142"/>
      <c r="AK1803" s="142"/>
      <c r="AL1803" s="142"/>
      <c r="AN1803" s="142"/>
      <c r="AO1803" s="7"/>
      <c r="AP1803" s="142"/>
      <c r="AR1803" s="142"/>
      <c r="AT1803" s="142"/>
      <c r="AV1803" s="142"/>
      <c r="AX1803" s="142"/>
      <c r="AZ1803" s="142"/>
      <c r="BB1803" s="142"/>
      <c r="BD1803" s="142"/>
      <c r="BF1803" s="142"/>
      <c r="BH1803" s="142"/>
      <c r="BI1803" s="7"/>
      <c r="BJ1803" s="142"/>
      <c r="BL1803" s="142"/>
      <c r="BN1803" s="7"/>
      <c r="BO1803" s="7"/>
      <c r="BP1803" s="7"/>
      <c r="BQ1803" s="7"/>
      <c r="BR1803" s="7"/>
    </row>
    <row r="1804" spans="1:70" customFormat="1" ht="15.75">
      <c r="A1804" s="7"/>
      <c r="B1804" s="230"/>
      <c r="C1804" s="7"/>
      <c r="D1804" s="7"/>
      <c r="E1804" s="7"/>
      <c r="F1804" s="7"/>
      <c r="G1804" s="7"/>
      <c r="H1804" s="7"/>
      <c r="I1804" s="7"/>
      <c r="J1804" s="7"/>
      <c r="K1804" s="7"/>
      <c r="L1804" s="8"/>
      <c r="M1804" s="142"/>
      <c r="N1804" s="146"/>
      <c r="Z1804" s="142"/>
      <c r="AB1804" s="142"/>
      <c r="AC1804" s="142"/>
      <c r="AD1804" s="142"/>
      <c r="AF1804" s="142"/>
      <c r="AH1804" s="142"/>
      <c r="AJ1804" s="142"/>
      <c r="AK1804" s="142"/>
      <c r="AL1804" s="142"/>
      <c r="AN1804" s="142"/>
      <c r="AO1804" s="7"/>
      <c r="AP1804" s="142"/>
      <c r="AR1804" s="142"/>
      <c r="AT1804" s="142"/>
      <c r="AV1804" s="142"/>
      <c r="AX1804" s="142"/>
      <c r="AZ1804" s="142"/>
      <c r="BB1804" s="142"/>
      <c r="BD1804" s="142"/>
      <c r="BF1804" s="142"/>
      <c r="BH1804" s="142"/>
      <c r="BI1804" s="7"/>
      <c r="BJ1804" s="142"/>
      <c r="BL1804" s="142"/>
      <c r="BN1804" s="7"/>
      <c r="BO1804" s="7"/>
      <c r="BP1804" s="7"/>
      <c r="BQ1804" s="7"/>
      <c r="BR1804" s="7"/>
    </row>
    <row r="1805" spans="1:70" customFormat="1" ht="15.75">
      <c r="A1805" s="7"/>
      <c r="B1805" s="230"/>
      <c r="C1805" s="7"/>
      <c r="D1805" s="7"/>
      <c r="E1805" s="7"/>
      <c r="F1805" s="7"/>
      <c r="G1805" s="7"/>
      <c r="H1805" s="7"/>
      <c r="I1805" s="7"/>
      <c r="J1805" s="7"/>
      <c r="K1805" s="7"/>
      <c r="L1805" s="8"/>
      <c r="M1805" s="142"/>
      <c r="N1805" s="142"/>
      <c r="Z1805" s="142"/>
      <c r="AB1805" s="142"/>
      <c r="AC1805" s="142"/>
      <c r="AD1805" s="142"/>
      <c r="AF1805" s="142"/>
      <c r="AH1805" s="142"/>
      <c r="AJ1805" s="142"/>
      <c r="AK1805" s="142"/>
      <c r="AL1805" s="142"/>
      <c r="AN1805" s="142"/>
      <c r="AO1805" s="7"/>
      <c r="AP1805" s="142"/>
      <c r="AR1805" s="142"/>
      <c r="AT1805" s="142"/>
      <c r="AV1805" s="142"/>
      <c r="AX1805" s="142"/>
      <c r="AZ1805" s="142"/>
      <c r="BB1805" s="142"/>
      <c r="BD1805" s="142"/>
      <c r="BF1805" s="142"/>
      <c r="BH1805" s="142"/>
      <c r="BI1805" s="7"/>
      <c r="BJ1805" s="142"/>
      <c r="BL1805" s="142"/>
      <c r="BN1805" s="7"/>
      <c r="BO1805" s="7"/>
      <c r="BP1805" s="7"/>
      <c r="BQ1805" s="7"/>
      <c r="BR1805" s="7"/>
    </row>
    <row r="1806" spans="1:70" customFormat="1" ht="15.75">
      <c r="A1806" s="7"/>
      <c r="B1806" s="230"/>
      <c r="C1806" s="7"/>
      <c r="D1806" s="7"/>
      <c r="E1806" s="7"/>
      <c r="F1806" s="7"/>
      <c r="G1806" s="7"/>
      <c r="H1806" s="7"/>
      <c r="I1806" s="7"/>
      <c r="J1806" s="7"/>
      <c r="K1806" s="7"/>
      <c r="L1806" s="8"/>
      <c r="M1806" s="142"/>
      <c r="N1806" s="142"/>
      <c r="Z1806" s="142"/>
      <c r="AB1806" s="142"/>
      <c r="AC1806" s="142"/>
      <c r="AD1806" s="142"/>
      <c r="AF1806" s="142"/>
      <c r="AH1806" s="142"/>
      <c r="AJ1806" s="142"/>
      <c r="AK1806" s="142"/>
      <c r="AL1806" s="142"/>
      <c r="AN1806" s="142"/>
      <c r="AO1806" s="7"/>
      <c r="AP1806" s="142"/>
      <c r="AR1806" s="142"/>
      <c r="AT1806" s="142"/>
      <c r="AV1806" s="142"/>
      <c r="AX1806" s="142"/>
      <c r="AZ1806" s="142"/>
      <c r="BB1806" s="142"/>
      <c r="BD1806" s="142"/>
      <c r="BF1806" s="142"/>
      <c r="BH1806" s="142"/>
      <c r="BI1806" s="7"/>
      <c r="BJ1806" s="142"/>
      <c r="BL1806" s="142"/>
      <c r="BN1806" s="7"/>
      <c r="BO1806" s="7"/>
      <c r="BP1806" s="7"/>
      <c r="BQ1806" s="7"/>
      <c r="BR1806" s="7"/>
    </row>
    <row r="1807" spans="1:70" customFormat="1" ht="15.75">
      <c r="A1807" s="7"/>
      <c r="B1807" s="230"/>
      <c r="C1807" s="7"/>
      <c r="D1807" s="7"/>
      <c r="E1807" s="7"/>
      <c r="F1807" s="7"/>
      <c r="G1807" s="7"/>
      <c r="H1807" s="7"/>
      <c r="I1807" s="7"/>
      <c r="J1807" s="7"/>
      <c r="K1807" s="7"/>
      <c r="L1807" s="8"/>
      <c r="M1807" s="142"/>
      <c r="N1807" s="142"/>
      <c r="Z1807" s="142"/>
      <c r="AB1807" s="142"/>
      <c r="AC1807" s="142"/>
      <c r="AD1807" s="142"/>
      <c r="AF1807" s="142"/>
      <c r="AH1807" s="142"/>
      <c r="AJ1807" s="142"/>
      <c r="AK1807" s="142"/>
      <c r="AL1807" s="142"/>
      <c r="AN1807" s="142"/>
      <c r="AO1807" s="7"/>
      <c r="AP1807" s="142"/>
      <c r="AR1807" s="142"/>
      <c r="AT1807" s="142"/>
      <c r="AV1807" s="142"/>
      <c r="AX1807" s="142"/>
      <c r="AZ1807" s="142"/>
      <c r="BB1807" s="142"/>
      <c r="BD1807" s="142"/>
      <c r="BF1807" s="142"/>
      <c r="BH1807" s="142"/>
      <c r="BI1807" s="7"/>
      <c r="BJ1807" s="142"/>
      <c r="BL1807" s="142"/>
      <c r="BN1807" s="7"/>
      <c r="BO1807" s="7"/>
      <c r="BP1807" s="7"/>
      <c r="BQ1807" s="7"/>
      <c r="BR1807" s="7"/>
    </row>
    <row r="1808" spans="1:70" customFormat="1" ht="15.75">
      <c r="A1808" s="7"/>
      <c r="B1808" s="230"/>
      <c r="C1808" s="7"/>
      <c r="D1808" s="7"/>
      <c r="E1808" s="7"/>
      <c r="F1808" s="7"/>
      <c r="G1808" s="7"/>
      <c r="H1808" s="7"/>
      <c r="I1808" s="7"/>
      <c r="J1808" s="7"/>
      <c r="K1808" s="7"/>
      <c r="L1808" s="8"/>
      <c r="M1808" s="142"/>
      <c r="N1808" s="142"/>
      <c r="Z1808" s="142"/>
      <c r="AB1808" s="142"/>
      <c r="AC1808" s="142"/>
      <c r="AD1808" s="142"/>
      <c r="AF1808" s="142"/>
      <c r="AH1808" s="142"/>
      <c r="AJ1808" s="142"/>
      <c r="AK1808" s="142"/>
      <c r="AL1808" s="142"/>
      <c r="AN1808" s="142"/>
      <c r="AO1808" s="7"/>
      <c r="AP1808" s="142"/>
      <c r="AR1808" s="142"/>
      <c r="AT1808" s="142"/>
      <c r="AV1808" s="142"/>
      <c r="AX1808" s="142"/>
      <c r="AZ1808" s="142"/>
      <c r="BB1808" s="142"/>
      <c r="BD1808" s="142"/>
      <c r="BF1808" s="142"/>
      <c r="BH1808" s="142"/>
      <c r="BI1808" s="7"/>
      <c r="BJ1808" s="142"/>
      <c r="BL1808" s="142"/>
      <c r="BN1808" s="7"/>
      <c r="BO1808" s="7"/>
      <c r="BP1808" s="7"/>
      <c r="BQ1808" s="7"/>
      <c r="BR1808" s="7"/>
    </row>
    <row r="1809" spans="1:70" customFormat="1" ht="15.75">
      <c r="A1809" s="7"/>
      <c r="B1809" s="230"/>
      <c r="C1809" s="7"/>
      <c r="D1809" s="7"/>
      <c r="E1809" s="7"/>
      <c r="F1809" s="7"/>
      <c r="G1809" s="7"/>
      <c r="H1809" s="7"/>
      <c r="I1809" s="7"/>
      <c r="J1809" s="7"/>
      <c r="K1809" s="7"/>
      <c r="L1809" s="8"/>
      <c r="M1809" s="142"/>
      <c r="N1809" s="142"/>
      <c r="Z1809" s="142"/>
      <c r="AB1809" s="142"/>
      <c r="AC1809" s="142"/>
      <c r="AD1809" s="142"/>
      <c r="AF1809" s="142"/>
      <c r="AH1809" s="142"/>
      <c r="AJ1809" s="142"/>
      <c r="AK1809" s="142"/>
      <c r="AL1809" s="142"/>
      <c r="AN1809" s="142"/>
      <c r="AO1809" s="7"/>
      <c r="AP1809" s="142"/>
      <c r="AR1809" s="142"/>
      <c r="AT1809" s="142"/>
      <c r="AV1809" s="142"/>
      <c r="AX1809" s="142"/>
      <c r="AZ1809" s="142"/>
      <c r="BB1809" s="142"/>
      <c r="BD1809" s="142"/>
      <c r="BF1809" s="142"/>
      <c r="BH1809" s="142"/>
      <c r="BI1809" s="7"/>
      <c r="BJ1809" s="142"/>
      <c r="BL1809" s="142"/>
      <c r="BN1809" s="7"/>
      <c r="BO1809" s="7"/>
      <c r="BP1809" s="7"/>
      <c r="BQ1809" s="7"/>
      <c r="BR1809" s="7"/>
    </row>
    <row r="1810" spans="1:70" customFormat="1" ht="15.75">
      <c r="A1810" s="7"/>
      <c r="B1810" s="230"/>
      <c r="C1810" s="7"/>
      <c r="D1810" s="7"/>
      <c r="E1810" s="7"/>
      <c r="F1810" s="7"/>
      <c r="G1810" s="7"/>
      <c r="H1810" s="7"/>
      <c r="I1810" s="7"/>
      <c r="J1810" s="7"/>
      <c r="K1810" s="7"/>
      <c r="L1810" s="8"/>
      <c r="M1810" s="142"/>
      <c r="N1810" s="142"/>
      <c r="Z1810" s="142"/>
      <c r="AB1810" s="142"/>
      <c r="AC1810" s="142"/>
      <c r="AD1810" s="142"/>
      <c r="AF1810" s="142"/>
      <c r="AH1810" s="142"/>
      <c r="AJ1810" s="142"/>
      <c r="AK1810" s="142"/>
      <c r="AL1810" s="142"/>
      <c r="AN1810" s="142"/>
      <c r="AO1810" s="7"/>
      <c r="AP1810" s="142"/>
      <c r="AR1810" s="142"/>
      <c r="AT1810" s="142"/>
      <c r="AV1810" s="142"/>
      <c r="AX1810" s="142"/>
      <c r="AZ1810" s="142"/>
      <c r="BB1810" s="142"/>
      <c r="BD1810" s="142"/>
      <c r="BF1810" s="142"/>
      <c r="BH1810" s="142"/>
      <c r="BI1810" s="7"/>
      <c r="BJ1810" s="142"/>
      <c r="BL1810" s="142"/>
      <c r="BN1810" s="7"/>
      <c r="BO1810" s="7"/>
      <c r="BP1810" s="7"/>
      <c r="BQ1810" s="7"/>
      <c r="BR1810" s="7"/>
    </row>
    <row r="1811" spans="1:70" customFormat="1" ht="15.75">
      <c r="A1811" s="7"/>
      <c r="B1811" s="230"/>
      <c r="C1811" s="7"/>
      <c r="D1811" s="7"/>
      <c r="E1811" s="7"/>
      <c r="F1811" s="7"/>
      <c r="G1811" s="7"/>
      <c r="H1811" s="7"/>
      <c r="I1811" s="7"/>
      <c r="J1811" s="7"/>
      <c r="K1811" s="7"/>
      <c r="L1811" s="8"/>
      <c r="M1811" s="142"/>
      <c r="N1811" s="142"/>
      <c r="Z1811" s="142"/>
      <c r="AB1811" s="142"/>
      <c r="AC1811" s="142"/>
      <c r="AD1811" s="142"/>
      <c r="AF1811" s="142"/>
      <c r="AH1811" s="142"/>
      <c r="AJ1811" s="142"/>
      <c r="AK1811" s="142"/>
      <c r="AL1811" s="142"/>
      <c r="AN1811" s="142"/>
      <c r="AO1811" s="7"/>
      <c r="AP1811" s="142"/>
      <c r="AR1811" s="142"/>
      <c r="AT1811" s="142"/>
      <c r="AV1811" s="142"/>
      <c r="AX1811" s="142"/>
      <c r="AZ1811" s="142"/>
      <c r="BB1811" s="142"/>
      <c r="BD1811" s="142"/>
      <c r="BF1811" s="142"/>
      <c r="BH1811" s="142"/>
      <c r="BI1811" s="7"/>
      <c r="BJ1811" s="142"/>
      <c r="BL1811" s="142"/>
      <c r="BN1811" s="7"/>
      <c r="BO1811" s="7"/>
      <c r="BP1811" s="7"/>
      <c r="BQ1811" s="7"/>
      <c r="BR1811" s="7"/>
    </row>
    <row r="1812" spans="1:70" customFormat="1" ht="15.75">
      <c r="A1812" s="7"/>
      <c r="B1812" s="230"/>
      <c r="C1812" s="7"/>
      <c r="D1812" s="7"/>
      <c r="E1812" s="7"/>
      <c r="F1812" s="7"/>
      <c r="G1812" s="7"/>
      <c r="H1812" s="7"/>
      <c r="I1812" s="7"/>
      <c r="J1812" s="7"/>
      <c r="K1812" s="7"/>
      <c r="L1812" s="8"/>
      <c r="M1812" s="142"/>
      <c r="N1812" s="142"/>
      <c r="Z1812" s="142"/>
      <c r="AB1812" s="142"/>
      <c r="AC1812" s="142"/>
      <c r="AD1812" s="142"/>
      <c r="AF1812" s="142"/>
      <c r="AH1812" s="142"/>
      <c r="AJ1812" s="142"/>
      <c r="AK1812" s="142"/>
      <c r="AL1812" s="142"/>
      <c r="AN1812" s="142"/>
      <c r="AO1812" s="7"/>
      <c r="AP1812" s="142"/>
      <c r="AR1812" s="142"/>
      <c r="AT1812" s="142"/>
      <c r="AV1812" s="142"/>
      <c r="AX1812" s="142"/>
      <c r="AZ1812" s="142"/>
      <c r="BB1812" s="142"/>
      <c r="BD1812" s="142"/>
      <c r="BF1812" s="142"/>
      <c r="BH1812" s="142"/>
      <c r="BI1812" s="7"/>
      <c r="BJ1812" s="142"/>
      <c r="BL1812" s="142"/>
      <c r="BN1812" s="7"/>
      <c r="BO1812" s="7"/>
      <c r="BP1812" s="7"/>
      <c r="BQ1812" s="7"/>
      <c r="BR1812" s="7"/>
    </row>
    <row r="1813" spans="1:70" customFormat="1" ht="15.75">
      <c r="A1813" s="7"/>
      <c r="B1813" s="230"/>
      <c r="C1813" s="7"/>
      <c r="D1813" s="7"/>
      <c r="E1813" s="7"/>
      <c r="F1813" s="7"/>
      <c r="G1813" s="7"/>
      <c r="H1813" s="7"/>
      <c r="I1813" s="7"/>
      <c r="J1813" s="7"/>
      <c r="K1813" s="7"/>
      <c r="L1813" s="8"/>
      <c r="M1813" s="142"/>
      <c r="N1813" s="142"/>
      <c r="Z1813" s="142"/>
      <c r="AB1813" s="142"/>
      <c r="AC1813" s="142"/>
      <c r="AD1813" s="142"/>
      <c r="AF1813" s="142"/>
      <c r="AH1813" s="142"/>
      <c r="AJ1813" s="142"/>
      <c r="AK1813" s="142"/>
      <c r="AL1813" s="142"/>
      <c r="AN1813" s="142"/>
      <c r="AO1813" s="7"/>
      <c r="AP1813" s="142"/>
      <c r="AR1813" s="142"/>
      <c r="AT1813" s="142"/>
      <c r="AV1813" s="142"/>
      <c r="AX1813" s="142"/>
      <c r="AZ1813" s="142"/>
      <c r="BB1813" s="142"/>
      <c r="BD1813" s="142"/>
      <c r="BF1813" s="142"/>
      <c r="BH1813" s="142"/>
      <c r="BI1813" s="7"/>
      <c r="BJ1813" s="142"/>
      <c r="BL1813" s="142"/>
      <c r="BN1813" s="7"/>
      <c r="BO1813" s="7"/>
      <c r="BP1813" s="7"/>
      <c r="BQ1813" s="7"/>
      <c r="BR1813" s="7"/>
    </row>
    <row r="1814" spans="1:70" customFormat="1" ht="15.75">
      <c r="A1814" s="7"/>
      <c r="B1814" s="230"/>
      <c r="C1814" s="7"/>
      <c r="D1814" s="7"/>
      <c r="E1814" s="7"/>
      <c r="F1814" s="7"/>
      <c r="G1814" s="7"/>
      <c r="H1814" s="7"/>
      <c r="I1814" s="7"/>
      <c r="J1814" s="7"/>
      <c r="K1814" s="7"/>
      <c r="L1814" s="8"/>
      <c r="M1814" s="142"/>
      <c r="N1814" s="142"/>
      <c r="Z1814" s="142"/>
      <c r="AB1814" s="142"/>
      <c r="AC1814" s="142"/>
      <c r="AD1814" s="142"/>
      <c r="AF1814" s="142"/>
      <c r="AH1814" s="142"/>
      <c r="AJ1814" s="142"/>
      <c r="AK1814" s="142"/>
      <c r="AL1814" s="142"/>
      <c r="AN1814" s="142"/>
      <c r="AO1814" s="7"/>
      <c r="AP1814" s="142"/>
      <c r="AR1814" s="142"/>
      <c r="AT1814" s="142"/>
      <c r="AV1814" s="142"/>
      <c r="AX1814" s="142"/>
      <c r="AZ1814" s="142"/>
      <c r="BB1814" s="142"/>
      <c r="BD1814" s="142"/>
      <c r="BF1814" s="142"/>
      <c r="BH1814" s="142"/>
      <c r="BI1814" s="7"/>
      <c r="BJ1814" s="142"/>
      <c r="BL1814" s="142"/>
      <c r="BN1814" s="7"/>
      <c r="BO1814" s="7"/>
      <c r="BP1814" s="7"/>
      <c r="BQ1814" s="7"/>
      <c r="BR1814" s="7"/>
    </row>
    <row r="1815" spans="1:70" customFormat="1" ht="15.75">
      <c r="A1815" s="7"/>
      <c r="B1815" s="230"/>
      <c r="C1815" s="7"/>
      <c r="D1815" s="7"/>
      <c r="E1815" s="7"/>
      <c r="F1815" s="7"/>
      <c r="G1815" s="7"/>
      <c r="H1815" s="7"/>
      <c r="I1815" s="7"/>
      <c r="J1815" s="7"/>
      <c r="K1815" s="7"/>
      <c r="L1815" s="8"/>
      <c r="M1815" s="142"/>
      <c r="N1815" s="142"/>
      <c r="Z1815" s="142"/>
      <c r="AB1815" s="142"/>
      <c r="AC1815" s="142"/>
      <c r="AD1815" s="142"/>
      <c r="AF1815" s="142"/>
      <c r="AH1815" s="142"/>
      <c r="AJ1815" s="142"/>
      <c r="AK1815" s="142"/>
      <c r="AL1815" s="142"/>
      <c r="AN1815" s="142"/>
      <c r="AO1815" s="7"/>
      <c r="AP1815" s="142"/>
      <c r="AR1815" s="142"/>
      <c r="AT1815" s="142"/>
      <c r="AV1815" s="142"/>
      <c r="AX1815" s="142"/>
      <c r="AZ1815" s="142"/>
      <c r="BB1815" s="142"/>
      <c r="BD1815" s="142"/>
      <c r="BF1815" s="142"/>
      <c r="BH1815" s="142"/>
      <c r="BI1815" s="7"/>
      <c r="BJ1815" s="142"/>
      <c r="BL1815" s="142"/>
      <c r="BN1815" s="7"/>
      <c r="BO1815" s="7"/>
      <c r="BP1815" s="7"/>
      <c r="BQ1815" s="7"/>
      <c r="BR1815" s="7"/>
    </row>
    <row r="1816" spans="1:70" customFormat="1" ht="15.75">
      <c r="A1816" s="7"/>
      <c r="B1816" s="230"/>
      <c r="C1816" s="7"/>
      <c r="D1816" s="7"/>
      <c r="E1816" s="7"/>
      <c r="F1816" s="7"/>
      <c r="G1816" s="7"/>
      <c r="H1816" s="7"/>
      <c r="I1816" s="7"/>
      <c r="J1816" s="7"/>
      <c r="K1816" s="7"/>
      <c r="L1816" s="8"/>
      <c r="M1816" s="142"/>
      <c r="N1816" s="142"/>
      <c r="Z1816" s="142"/>
      <c r="AB1816" s="142"/>
      <c r="AC1816" s="142"/>
      <c r="AD1816" s="142"/>
      <c r="AF1816" s="142"/>
      <c r="AH1816" s="142"/>
      <c r="AJ1816" s="142"/>
      <c r="AK1816" s="142"/>
      <c r="AL1816" s="142"/>
      <c r="AN1816" s="142"/>
      <c r="AO1816" s="7"/>
      <c r="AP1816" s="142"/>
      <c r="AR1816" s="142"/>
      <c r="AT1816" s="142"/>
      <c r="AV1816" s="142"/>
      <c r="AX1816" s="142"/>
      <c r="AZ1816" s="142"/>
      <c r="BB1816" s="142"/>
      <c r="BD1816" s="142"/>
      <c r="BF1816" s="142"/>
      <c r="BH1816" s="142"/>
      <c r="BI1816" s="7"/>
      <c r="BJ1816" s="142"/>
      <c r="BL1816" s="142"/>
      <c r="BN1816" s="7"/>
      <c r="BO1816" s="7"/>
      <c r="BP1816" s="7"/>
      <c r="BQ1816" s="7"/>
      <c r="BR1816" s="7"/>
    </row>
    <row r="1817" spans="1:70" customFormat="1" ht="15.75">
      <c r="A1817" s="7"/>
      <c r="B1817" s="230"/>
      <c r="C1817" s="7"/>
      <c r="D1817" s="7"/>
      <c r="E1817" s="7"/>
      <c r="F1817" s="7"/>
      <c r="G1817" s="7"/>
      <c r="H1817" s="7"/>
      <c r="I1817" s="7"/>
      <c r="J1817" s="7"/>
      <c r="K1817" s="7"/>
      <c r="L1817" s="8"/>
      <c r="M1817" s="142"/>
      <c r="N1817" s="142"/>
      <c r="Z1817" s="142"/>
      <c r="AB1817" s="142"/>
      <c r="AC1817" s="142"/>
      <c r="AD1817" s="142"/>
      <c r="AF1817" s="142"/>
      <c r="AH1817" s="142"/>
      <c r="AJ1817" s="142"/>
      <c r="AK1817" s="142"/>
      <c r="AL1817" s="142"/>
      <c r="AN1817" s="142"/>
      <c r="AO1817" s="7"/>
      <c r="AP1817" s="142"/>
      <c r="AR1817" s="142"/>
      <c r="AT1817" s="142"/>
      <c r="AV1817" s="142"/>
      <c r="AX1817" s="142"/>
      <c r="AZ1817" s="142"/>
      <c r="BB1817" s="142"/>
      <c r="BD1817" s="142"/>
      <c r="BF1817" s="142"/>
      <c r="BH1817" s="142"/>
      <c r="BI1817" s="7"/>
      <c r="BJ1817" s="142"/>
      <c r="BL1817" s="142"/>
      <c r="BN1817" s="7"/>
      <c r="BO1817" s="7"/>
      <c r="BP1817" s="7"/>
      <c r="BQ1817" s="7"/>
      <c r="BR1817" s="7"/>
    </row>
    <row r="1818" spans="1:70" customFormat="1" ht="15.75">
      <c r="A1818" s="7"/>
      <c r="B1818" s="230"/>
      <c r="C1818" s="7"/>
      <c r="D1818" s="7"/>
      <c r="E1818" s="7"/>
      <c r="F1818" s="7"/>
      <c r="G1818" s="7"/>
      <c r="H1818" s="7"/>
      <c r="I1818" s="7"/>
      <c r="J1818" s="7"/>
      <c r="K1818" s="7"/>
      <c r="L1818" s="8"/>
      <c r="M1818" s="142"/>
      <c r="N1818" s="142"/>
      <c r="Z1818" s="142"/>
      <c r="AB1818" s="142"/>
      <c r="AC1818" s="142"/>
      <c r="AD1818" s="142"/>
      <c r="AF1818" s="142"/>
      <c r="AH1818" s="142"/>
      <c r="AJ1818" s="142"/>
      <c r="AK1818" s="142"/>
      <c r="AL1818" s="142"/>
      <c r="AN1818" s="142"/>
      <c r="AO1818" s="7"/>
      <c r="AP1818" s="142"/>
      <c r="AR1818" s="142"/>
      <c r="AT1818" s="142"/>
      <c r="AV1818" s="142"/>
      <c r="AX1818" s="142"/>
      <c r="AZ1818" s="142"/>
      <c r="BB1818" s="142"/>
      <c r="BD1818" s="142"/>
      <c r="BF1818" s="142"/>
      <c r="BH1818" s="142"/>
      <c r="BI1818" s="7"/>
      <c r="BJ1818" s="142"/>
      <c r="BL1818" s="142"/>
      <c r="BN1818" s="7"/>
      <c r="BO1818" s="7"/>
      <c r="BP1818" s="7"/>
      <c r="BQ1818" s="7"/>
      <c r="BR1818" s="7"/>
    </row>
    <row r="1819" spans="1:70" customFormat="1" ht="15.75">
      <c r="A1819" s="7"/>
      <c r="B1819" s="230"/>
      <c r="C1819" s="7"/>
      <c r="D1819" s="7"/>
      <c r="E1819" s="7"/>
      <c r="F1819" s="7"/>
      <c r="G1819" s="7"/>
      <c r="H1819" s="7"/>
      <c r="I1819" s="7"/>
      <c r="J1819" s="7"/>
      <c r="K1819" s="7"/>
      <c r="L1819" s="8"/>
      <c r="M1819" s="142"/>
      <c r="N1819" s="142"/>
      <c r="Z1819" s="142"/>
      <c r="AB1819" s="142"/>
      <c r="AC1819" s="142"/>
      <c r="AD1819" s="142"/>
      <c r="AF1819" s="142"/>
      <c r="AH1819" s="142"/>
      <c r="AJ1819" s="142"/>
      <c r="AK1819" s="142"/>
      <c r="AL1819" s="142"/>
      <c r="AN1819" s="142"/>
      <c r="AO1819" s="7"/>
      <c r="AP1819" s="142"/>
      <c r="AR1819" s="142"/>
      <c r="AT1819" s="142"/>
      <c r="AV1819" s="142"/>
      <c r="AX1819" s="142"/>
      <c r="AZ1819" s="142"/>
      <c r="BB1819" s="142"/>
      <c r="BD1819" s="142"/>
      <c r="BF1819" s="142"/>
      <c r="BH1819" s="142"/>
      <c r="BI1819" s="7"/>
      <c r="BJ1819" s="142"/>
      <c r="BL1819" s="142"/>
      <c r="BN1819" s="7"/>
      <c r="BO1819" s="7"/>
      <c r="BP1819" s="7"/>
      <c r="BQ1819" s="7"/>
      <c r="BR1819" s="7"/>
    </row>
    <row r="1820" spans="1:70" customFormat="1" ht="15.75">
      <c r="A1820" s="7"/>
      <c r="B1820" s="230"/>
      <c r="C1820" s="7"/>
      <c r="D1820" s="7"/>
      <c r="E1820" s="7"/>
      <c r="F1820" s="7"/>
      <c r="G1820" s="7"/>
      <c r="H1820" s="7"/>
      <c r="I1820" s="7"/>
      <c r="J1820" s="7"/>
      <c r="K1820" s="7"/>
      <c r="L1820" s="8"/>
      <c r="M1820" s="142"/>
      <c r="N1820" s="142"/>
      <c r="Z1820" s="142"/>
      <c r="AB1820" s="142"/>
      <c r="AC1820" s="142"/>
      <c r="AD1820" s="142"/>
      <c r="AF1820" s="142"/>
      <c r="AH1820" s="142"/>
      <c r="AJ1820" s="142"/>
      <c r="AK1820" s="142"/>
      <c r="AL1820" s="142"/>
      <c r="AN1820" s="142"/>
      <c r="AO1820" s="7"/>
      <c r="AP1820" s="142"/>
      <c r="AR1820" s="142"/>
      <c r="AT1820" s="142"/>
      <c r="AV1820" s="142"/>
      <c r="AX1820" s="142"/>
      <c r="AZ1820" s="142"/>
      <c r="BB1820" s="142"/>
      <c r="BD1820" s="142"/>
      <c r="BF1820" s="142"/>
      <c r="BH1820" s="142"/>
      <c r="BI1820" s="7"/>
      <c r="BJ1820" s="142"/>
      <c r="BL1820" s="142"/>
      <c r="BN1820" s="7"/>
      <c r="BO1820" s="7"/>
      <c r="BP1820" s="7"/>
      <c r="BQ1820" s="7"/>
      <c r="BR1820" s="7"/>
    </row>
    <row r="1821" spans="1:70" customFormat="1" ht="15.75">
      <c r="A1821" s="7"/>
      <c r="B1821" s="230"/>
      <c r="C1821" s="7"/>
      <c r="D1821" s="7"/>
      <c r="E1821" s="7"/>
      <c r="F1821" s="7"/>
      <c r="G1821" s="7"/>
      <c r="H1821" s="7"/>
      <c r="I1821" s="7"/>
      <c r="J1821" s="7"/>
      <c r="K1821" s="7"/>
      <c r="L1821" s="8"/>
      <c r="M1821" s="142"/>
      <c r="N1821" s="142"/>
      <c r="Z1821" s="142"/>
      <c r="AB1821" s="142"/>
      <c r="AC1821" s="142"/>
      <c r="AD1821" s="142"/>
      <c r="AF1821" s="142"/>
      <c r="AH1821" s="142"/>
      <c r="AJ1821" s="142"/>
      <c r="AK1821" s="142"/>
      <c r="AL1821" s="142"/>
      <c r="AN1821" s="142"/>
      <c r="AO1821" s="7"/>
      <c r="AP1821" s="142"/>
      <c r="AR1821" s="142"/>
      <c r="AT1821" s="142"/>
      <c r="AV1821" s="142"/>
      <c r="AX1821" s="142"/>
      <c r="AZ1821" s="142"/>
      <c r="BB1821" s="142"/>
      <c r="BD1821" s="142"/>
      <c r="BF1821" s="142"/>
      <c r="BH1821" s="142"/>
      <c r="BI1821" s="7"/>
      <c r="BJ1821" s="142"/>
      <c r="BL1821" s="142"/>
      <c r="BN1821" s="7"/>
      <c r="BO1821" s="7"/>
      <c r="BP1821" s="7"/>
      <c r="BQ1821" s="7"/>
      <c r="BR1821" s="7"/>
    </row>
    <row r="1822" spans="1:70" customFormat="1" ht="15.75">
      <c r="A1822" s="7"/>
      <c r="B1822" s="230"/>
      <c r="C1822" s="7"/>
      <c r="D1822" s="7"/>
      <c r="E1822" s="7"/>
      <c r="F1822" s="7"/>
      <c r="G1822" s="7"/>
      <c r="H1822" s="7"/>
      <c r="I1822" s="7"/>
      <c r="J1822" s="7"/>
      <c r="K1822" s="7"/>
      <c r="L1822" s="8"/>
      <c r="M1822" s="142"/>
      <c r="N1822" s="142"/>
      <c r="Z1822" s="142"/>
      <c r="AB1822" s="142"/>
      <c r="AC1822" s="142"/>
      <c r="AD1822" s="142"/>
      <c r="AF1822" s="142"/>
      <c r="AH1822" s="142"/>
      <c r="AJ1822" s="142"/>
      <c r="AK1822" s="142"/>
      <c r="AL1822" s="142"/>
      <c r="AN1822" s="142"/>
      <c r="AO1822" s="7"/>
      <c r="AP1822" s="142"/>
      <c r="AR1822" s="142"/>
      <c r="AT1822" s="142"/>
      <c r="AV1822" s="142"/>
      <c r="AX1822" s="142"/>
      <c r="AZ1822" s="142"/>
      <c r="BB1822" s="142"/>
      <c r="BD1822" s="142"/>
      <c r="BF1822" s="142"/>
      <c r="BH1822" s="142"/>
      <c r="BI1822" s="7"/>
      <c r="BJ1822" s="142"/>
      <c r="BL1822" s="142"/>
      <c r="BN1822" s="7"/>
      <c r="BO1822" s="7"/>
      <c r="BP1822" s="7"/>
      <c r="BQ1822" s="7"/>
      <c r="BR1822" s="7"/>
    </row>
    <row r="1823" spans="1:70" customFormat="1" ht="15.75">
      <c r="A1823" s="7"/>
      <c r="B1823" s="230"/>
      <c r="C1823" s="7"/>
      <c r="D1823" s="7"/>
      <c r="E1823" s="7"/>
      <c r="F1823" s="7"/>
      <c r="G1823" s="7"/>
      <c r="H1823" s="7"/>
      <c r="I1823" s="7"/>
      <c r="J1823" s="7"/>
      <c r="K1823" s="7"/>
      <c r="L1823" s="8"/>
      <c r="M1823" s="142"/>
      <c r="N1823" s="142"/>
      <c r="Z1823" s="142"/>
      <c r="AB1823" s="142"/>
      <c r="AC1823" s="142"/>
      <c r="AD1823" s="142"/>
      <c r="AF1823" s="142"/>
      <c r="AH1823" s="142"/>
      <c r="AJ1823" s="142"/>
      <c r="AK1823" s="142"/>
      <c r="AL1823" s="142"/>
      <c r="AN1823" s="142"/>
      <c r="AO1823" s="7"/>
      <c r="AP1823" s="142"/>
      <c r="AR1823" s="142"/>
      <c r="AT1823" s="142"/>
      <c r="AV1823" s="142"/>
      <c r="AX1823" s="142"/>
      <c r="AZ1823" s="142"/>
      <c r="BB1823" s="142"/>
      <c r="BD1823" s="142"/>
      <c r="BF1823" s="142"/>
      <c r="BH1823" s="142"/>
      <c r="BI1823" s="7"/>
      <c r="BJ1823" s="142"/>
      <c r="BL1823" s="142"/>
      <c r="BN1823" s="7"/>
      <c r="BO1823" s="7"/>
      <c r="BP1823" s="7"/>
      <c r="BQ1823" s="7"/>
      <c r="BR1823" s="7"/>
    </row>
    <row r="1824" spans="1:70" customFormat="1" ht="15.75">
      <c r="A1824" s="7"/>
      <c r="B1824" s="230"/>
      <c r="C1824" s="7"/>
      <c r="D1824" s="7"/>
      <c r="E1824" s="7"/>
      <c r="F1824" s="7"/>
      <c r="G1824" s="7"/>
      <c r="H1824" s="7"/>
      <c r="I1824" s="7"/>
      <c r="J1824" s="7"/>
      <c r="K1824" s="7"/>
      <c r="L1824" s="8"/>
      <c r="M1824" s="142"/>
      <c r="N1824" s="142"/>
      <c r="Z1824" s="142"/>
      <c r="AB1824" s="142"/>
      <c r="AC1824" s="142"/>
      <c r="AD1824" s="142"/>
      <c r="AF1824" s="142"/>
      <c r="AH1824" s="142"/>
      <c r="AJ1824" s="142"/>
      <c r="AK1824" s="142"/>
      <c r="AL1824" s="142"/>
      <c r="AN1824" s="142"/>
      <c r="AO1824" s="7"/>
      <c r="AP1824" s="142"/>
      <c r="AR1824" s="142"/>
      <c r="AT1824" s="142"/>
      <c r="AV1824" s="142"/>
      <c r="AX1824" s="142"/>
      <c r="AZ1824" s="142"/>
      <c r="BB1824" s="142"/>
      <c r="BD1824" s="142"/>
      <c r="BF1824" s="142"/>
      <c r="BH1824" s="142"/>
      <c r="BI1824" s="7"/>
      <c r="BJ1824" s="142"/>
      <c r="BL1824" s="142"/>
      <c r="BN1824" s="7"/>
      <c r="BO1824" s="7"/>
      <c r="BP1824" s="7"/>
      <c r="BQ1824" s="7"/>
      <c r="BR1824" s="7"/>
    </row>
    <row r="1825" spans="1:70" customFormat="1" ht="15.75">
      <c r="A1825" s="7"/>
      <c r="B1825" s="230"/>
      <c r="C1825" s="7"/>
      <c r="D1825" s="7"/>
      <c r="E1825" s="7"/>
      <c r="F1825" s="7"/>
      <c r="G1825" s="7"/>
      <c r="H1825" s="7"/>
      <c r="I1825" s="7"/>
      <c r="J1825" s="7"/>
      <c r="K1825" s="7"/>
      <c r="L1825" s="8"/>
      <c r="M1825" s="142"/>
      <c r="N1825" s="142"/>
      <c r="Z1825" s="142"/>
      <c r="AB1825" s="142"/>
      <c r="AC1825" s="142"/>
      <c r="AD1825" s="142"/>
      <c r="AF1825" s="142"/>
      <c r="AH1825" s="142"/>
      <c r="AJ1825" s="142"/>
      <c r="AK1825" s="142"/>
      <c r="AL1825" s="142"/>
      <c r="AN1825" s="142"/>
      <c r="AO1825" s="7"/>
      <c r="AP1825" s="142"/>
      <c r="AR1825" s="142"/>
      <c r="AT1825" s="142"/>
      <c r="AV1825" s="142"/>
      <c r="AX1825" s="142"/>
      <c r="AZ1825" s="142"/>
      <c r="BB1825" s="142"/>
      <c r="BD1825" s="142"/>
      <c r="BF1825" s="142"/>
      <c r="BH1825" s="142"/>
      <c r="BI1825" s="7"/>
      <c r="BJ1825" s="142"/>
      <c r="BL1825" s="142"/>
      <c r="BN1825" s="7"/>
      <c r="BO1825" s="7"/>
      <c r="BP1825" s="7"/>
      <c r="BQ1825" s="7"/>
      <c r="BR1825" s="7"/>
    </row>
    <row r="1826" spans="1:70" customFormat="1" ht="15.75">
      <c r="A1826" s="7"/>
      <c r="B1826" s="230"/>
      <c r="C1826" s="7"/>
      <c r="D1826" s="7"/>
      <c r="E1826" s="7"/>
      <c r="F1826" s="7"/>
      <c r="G1826" s="7"/>
      <c r="H1826" s="7"/>
      <c r="I1826" s="7"/>
      <c r="J1826" s="7"/>
      <c r="K1826" s="7"/>
      <c r="L1826" s="8"/>
      <c r="M1826" s="142"/>
      <c r="N1826" s="142"/>
      <c r="Z1826" s="142"/>
      <c r="AB1826" s="142"/>
      <c r="AC1826" s="142"/>
      <c r="AD1826" s="142"/>
      <c r="AF1826" s="142"/>
      <c r="AH1826" s="142"/>
      <c r="AJ1826" s="142"/>
      <c r="AK1826" s="142"/>
      <c r="AL1826" s="142"/>
      <c r="AN1826" s="142"/>
      <c r="AO1826" s="7"/>
      <c r="AP1826" s="142"/>
      <c r="AR1826" s="142"/>
      <c r="AT1826" s="142"/>
      <c r="AV1826" s="142"/>
      <c r="AX1826" s="142"/>
      <c r="AZ1826" s="142"/>
      <c r="BB1826" s="142"/>
      <c r="BD1826" s="142"/>
      <c r="BF1826" s="142"/>
      <c r="BH1826" s="142"/>
      <c r="BI1826" s="7"/>
      <c r="BJ1826" s="142"/>
      <c r="BL1826" s="142"/>
      <c r="BN1826" s="7"/>
      <c r="BO1826" s="7"/>
      <c r="BP1826" s="7"/>
      <c r="BQ1826" s="7"/>
      <c r="BR1826" s="7"/>
    </row>
    <row r="1827" spans="1:70" customFormat="1" ht="15.75">
      <c r="A1827" s="7"/>
      <c r="B1827" s="230"/>
      <c r="C1827" s="7"/>
      <c r="D1827" s="7"/>
      <c r="E1827" s="7"/>
      <c r="F1827" s="7"/>
      <c r="G1827" s="7"/>
      <c r="H1827" s="7"/>
      <c r="I1827" s="7"/>
      <c r="J1827" s="7"/>
      <c r="K1827" s="7"/>
      <c r="L1827" s="8"/>
      <c r="M1827" s="142"/>
      <c r="N1827" s="142"/>
      <c r="Z1827" s="142"/>
      <c r="AB1827" s="142"/>
      <c r="AC1827" s="142"/>
      <c r="AD1827" s="142"/>
      <c r="AF1827" s="142"/>
      <c r="AH1827" s="142"/>
      <c r="AJ1827" s="142"/>
      <c r="AK1827" s="142"/>
      <c r="AL1827" s="142"/>
      <c r="AN1827" s="142"/>
      <c r="AO1827" s="7"/>
      <c r="AP1827" s="142"/>
      <c r="AR1827" s="142"/>
      <c r="AT1827" s="142"/>
      <c r="AV1827" s="142"/>
      <c r="AX1827" s="142"/>
      <c r="AZ1827" s="142"/>
      <c r="BB1827" s="142"/>
      <c r="BD1827" s="142"/>
      <c r="BF1827" s="142"/>
      <c r="BH1827" s="142"/>
      <c r="BI1827" s="7"/>
      <c r="BJ1827" s="142"/>
      <c r="BL1827" s="142"/>
      <c r="BN1827" s="7"/>
      <c r="BO1827" s="7"/>
      <c r="BP1827" s="7"/>
      <c r="BQ1827" s="7"/>
      <c r="BR1827" s="7"/>
    </row>
    <row r="1828" spans="1:70" customFormat="1" ht="15.75">
      <c r="A1828" s="7"/>
      <c r="B1828" s="230"/>
      <c r="C1828" s="7"/>
      <c r="D1828" s="7"/>
      <c r="E1828" s="7"/>
      <c r="F1828" s="7"/>
      <c r="G1828" s="7"/>
      <c r="H1828" s="7"/>
      <c r="I1828" s="7"/>
      <c r="J1828" s="7"/>
      <c r="K1828" s="7"/>
      <c r="L1828" s="8"/>
      <c r="M1828" s="142"/>
      <c r="N1828" s="142"/>
      <c r="Z1828" s="142"/>
      <c r="AB1828" s="142"/>
      <c r="AC1828" s="142"/>
      <c r="AD1828" s="142"/>
      <c r="AF1828" s="142"/>
      <c r="AH1828" s="142"/>
      <c r="AJ1828" s="142"/>
      <c r="AK1828" s="142"/>
      <c r="AL1828" s="142"/>
      <c r="AN1828" s="142"/>
      <c r="AO1828" s="7"/>
      <c r="AP1828" s="142"/>
      <c r="AR1828" s="142"/>
      <c r="AT1828" s="142"/>
      <c r="AV1828" s="142"/>
      <c r="AX1828" s="142"/>
      <c r="AZ1828" s="142"/>
      <c r="BB1828" s="142"/>
      <c r="BD1828" s="142"/>
      <c r="BF1828" s="142"/>
      <c r="BH1828" s="142"/>
      <c r="BI1828" s="7"/>
      <c r="BJ1828" s="142"/>
      <c r="BL1828" s="142"/>
      <c r="BN1828" s="7"/>
      <c r="BO1828" s="7"/>
      <c r="BP1828" s="7"/>
      <c r="BQ1828" s="7"/>
      <c r="BR1828" s="7"/>
    </row>
    <row r="1829" spans="1:70" customFormat="1" ht="15.75">
      <c r="A1829" s="7"/>
      <c r="B1829" s="230"/>
      <c r="C1829" s="7"/>
      <c r="D1829" s="7"/>
      <c r="E1829" s="7"/>
      <c r="F1829" s="7"/>
      <c r="G1829" s="7"/>
      <c r="H1829" s="7"/>
      <c r="I1829" s="7"/>
      <c r="J1829" s="7"/>
      <c r="K1829" s="7"/>
      <c r="L1829" s="8"/>
      <c r="M1829" s="142"/>
      <c r="N1829" s="142"/>
      <c r="Z1829" s="142"/>
      <c r="AB1829" s="142"/>
      <c r="AC1829" s="142"/>
      <c r="AD1829" s="142"/>
      <c r="AF1829" s="142"/>
      <c r="AH1829" s="142"/>
      <c r="AJ1829" s="142"/>
      <c r="AK1829" s="142"/>
      <c r="AL1829" s="142"/>
      <c r="AN1829" s="142"/>
      <c r="AO1829" s="7"/>
      <c r="AP1829" s="142"/>
      <c r="AR1829" s="142"/>
      <c r="AT1829" s="142"/>
      <c r="AV1829" s="142"/>
      <c r="AX1829" s="142"/>
      <c r="AZ1829" s="142"/>
      <c r="BB1829" s="142"/>
      <c r="BD1829" s="142"/>
      <c r="BF1829" s="142"/>
      <c r="BH1829" s="142"/>
      <c r="BI1829" s="7"/>
      <c r="BJ1829" s="142"/>
      <c r="BL1829" s="142"/>
      <c r="BN1829" s="7"/>
      <c r="BO1829" s="7"/>
      <c r="BP1829" s="7"/>
      <c r="BQ1829" s="7"/>
      <c r="BR1829" s="7"/>
    </row>
    <row r="1830" spans="1:70" customFormat="1" ht="15.75">
      <c r="A1830" s="7"/>
      <c r="B1830" s="230"/>
      <c r="C1830" s="7"/>
      <c r="D1830" s="7"/>
      <c r="E1830" s="7"/>
      <c r="F1830" s="7"/>
      <c r="G1830" s="7"/>
      <c r="H1830" s="7"/>
      <c r="I1830" s="7"/>
      <c r="J1830" s="7"/>
      <c r="K1830" s="7"/>
      <c r="L1830" s="8"/>
      <c r="M1830" s="142"/>
      <c r="N1830" s="142"/>
      <c r="Z1830" s="142"/>
      <c r="AB1830" s="142"/>
      <c r="AC1830" s="142"/>
      <c r="AD1830" s="142"/>
      <c r="AF1830" s="142"/>
      <c r="AH1830" s="142"/>
      <c r="AJ1830" s="142"/>
      <c r="AK1830" s="142"/>
      <c r="AL1830" s="142"/>
      <c r="AN1830" s="142"/>
      <c r="AO1830" s="7"/>
      <c r="AP1830" s="142"/>
      <c r="AR1830" s="142"/>
      <c r="AT1830" s="142"/>
      <c r="AV1830" s="142"/>
      <c r="AX1830" s="142"/>
      <c r="AZ1830" s="142"/>
      <c r="BB1830" s="142"/>
      <c r="BD1830" s="142"/>
      <c r="BF1830" s="142"/>
      <c r="BH1830" s="142"/>
      <c r="BI1830" s="7"/>
      <c r="BJ1830" s="142"/>
      <c r="BL1830" s="142"/>
      <c r="BN1830" s="7"/>
      <c r="BO1830" s="7"/>
      <c r="BP1830" s="7"/>
      <c r="BQ1830" s="7"/>
      <c r="BR1830" s="7"/>
    </row>
    <row r="1831" spans="1:70" customFormat="1" ht="15.75">
      <c r="A1831" s="7"/>
      <c r="B1831" s="230"/>
      <c r="C1831" s="7"/>
      <c r="D1831" s="7"/>
      <c r="E1831" s="7"/>
      <c r="F1831" s="7"/>
      <c r="G1831" s="7"/>
      <c r="H1831" s="7"/>
      <c r="I1831" s="7"/>
      <c r="J1831" s="7"/>
      <c r="K1831" s="7"/>
      <c r="L1831" s="8"/>
      <c r="M1831" s="142"/>
      <c r="N1831" s="142"/>
      <c r="Z1831" s="142"/>
      <c r="AB1831" s="142"/>
      <c r="AC1831" s="142"/>
      <c r="AD1831" s="142"/>
      <c r="AF1831" s="142"/>
      <c r="AH1831" s="142"/>
      <c r="AJ1831" s="142"/>
      <c r="AK1831" s="142"/>
      <c r="AL1831" s="142"/>
      <c r="AN1831" s="142"/>
      <c r="AO1831" s="7"/>
      <c r="AP1831" s="142"/>
      <c r="AR1831" s="142"/>
      <c r="AT1831" s="142"/>
      <c r="AV1831" s="142"/>
      <c r="AX1831" s="142"/>
      <c r="AZ1831" s="142"/>
      <c r="BB1831" s="142"/>
      <c r="BD1831" s="142"/>
      <c r="BF1831" s="142"/>
      <c r="BH1831" s="142"/>
      <c r="BI1831" s="7"/>
      <c r="BJ1831" s="142"/>
      <c r="BL1831" s="142"/>
      <c r="BN1831" s="7"/>
      <c r="BO1831" s="7"/>
      <c r="BP1831" s="7"/>
      <c r="BQ1831" s="7"/>
      <c r="BR1831" s="7"/>
    </row>
    <row r="1832" spans="1:70" customFormat="1" ht="15.75">
      <c r="A1832" s="7"/>
      <c r="B1832" s="230"/>
      <c r="C1832" s="7"/>
      <c r="D1832" s="7"/>
      <c r="E1832" s="7"/>
      <c r="F1832" s="7"/>
      <c r="G1832" s="7"/>
      <c r="H1832" s="7"/>
      <c r="I1832" s="7"/>
      <c r="J1832" s="7"/>
      <c r="K1832" s="7"/>
      <c r="L1832" s="8"/>
      <c r="M1832" s="142"/>
      <c r="N1832" s="142"/>
      <c r="Z1832" s="142"/>
      <c r="AB1832" s="142"/>
      <c r="AC1832" s="142"/>
      <c r="AD1832" s="142"/>
      <c r="AF1832" s="142"/>
      <c r="AH1832" s="142"/>
      <c r="AJ1832" s="142"/>
      <c r="AK1832" s="142"/>
      <c r="AL1832" s="142"/>
      <c r="AN1832" s="142"/>
      <c r="AO1832" s="7"/>
      <c r="AP1832" s="142"/>
      <c r="AR1832" s="142"/>
      <c r="AT1832" s="142"/>
      <c r="AV1832" s="142"/>
      <c r="AX1832" s="142"/>
      <c r="AZ1832" s="142"/>
      <c r="BB1832" s="142"/>
      <c r="BD1832" s="142"/>
      <c r="BF1832" s="142"/>
      <c r="BH1832" s="142"/>
      <c r="BI1832" s="7"/>
      <c r="BJ1832" s="142"/>
      <c r="BL1832" s="142"/>
      <c r="BN1832" s="7"/>
      <c r="BO1832" s="7"/>
      <c r="BP1832" s="7"/>
      <c r="BQ1832" s="7"/>
      <c r="BR1832" s="7"/>
    </row>
    <row r="1833" spans="1:70" customFormat="1" ht="15.75">
      <c r="A1833" s="7"/>
      <c r="B1833" s="230"/>
      <c r="C1833" s="7"/>
      <c r="D1833" s="7"/>
      <c r="E1833" s="7"/>
      <c r="F1833" s="7"/>
      <c r="G1833" s="7"/>
      <c r="H1833" s="7"/>
      <c r="I1833" s="7"/>
      <c r="J1833" s="7"/>
      <c r="K1833" s="7"/>
      <c r="L1833" s="8"/>
      <c r="M1833" s="142"/>
      <c r="N1833" s="142"/>
      <c r="Z1833" s="142"/>
      <c r="AB1833" s="142"/>
      <c r="AC1833" s="142"/>
      <c r="AD1833" s="142"/>
      <c r="AF1833" s="142"/>
      <c r="AH1833" s="142"/>
      <c r="AJ1833" s="142"/>
      <c r="AK1833" s="142"/>
      <c r="AL1833" s="142"/>
      <c r="AN1833" s="142"/>
      <c r="AO1833" s="7"/>
      <c r="AP1833" s="142"/>
      <c r="AR1833" s="142"/>
      <c r="AT1833" s="142"/>
      <c r="AV1833" s="142"/>
      <c r="AX1833" s="142"/>
      <c r="AZ1833" s="142"/>
      <c r="BB1833" s="142"/>
      <c r="BD1833" s="142"/>
      <c r="BF1833" s="142"/>
      <c r="BH1833" s="142"/>
      <c r="BI1833" s="7"/>
      <c r="BJ1833" s="142"/>
      <c r="BL1833" s="142"/>
      <c r="BN1833" s="7"/>
      <c r="BO1833" s="7"/>
      <c r="BP1833" s="7"/>
      <c r="BQ1833" s="7"/>
      <c r="BR1833" s="7"/>
    </row>
    <row r="1834" spans="1:70" customFormat="1" ht="15.75">
      <c r="A1834" s="7"/>
      <c r="B1834" s="230"/>
      <c r="C1834" s="7"/>
      <c r="D1834" s="7"/>
      <c r="E1834" s="7"/>
      <c r="F1834" s="7"/>
      <c r="G1834" s="7"/>
      <c r="H1834" s="7"/>
      <c r="I1834" s="7"/>
      <c r="J1834" s="7"/>
      <c r="K1834" s="7"/>
      <c r="L1834" s="8"/>
      <c r="M1834" s="142"/>
      <c r="N1834" s="142"/>
      <c r="Z1834" s="142"/>
      <c r="AB1834" s="142"/>
      <c r="AC1834" s="142"/>
      <c r="AD1834" s="142"/>
      <c r="AF1834" s="142"/>
      <c r="AH1834" s="142"/>
      <c r="AJ1834" s="142"/>
      <c r="AK1834" s="142"/>
      <c r="AL1834" s="142"/>
      <c r="AN1834" s="142"/>
      <c r="AO1834" s="7"/>
      <c r="AP1834" s="142"/>
      <c r="AR1834" s="142"/>
      <c r="AT1834" s="142"/>
      <c r="AV1834" s="142"/>
      <c r="AX1834" s="142"/>
      <c r="AZ1834" s="142"/>
      <c r="BB1834" s="142"/>
      <c r="BD1834" s="142"/>
      <c r="BF1834" s="142"/>
      <c r="BH1834" s="142"/>
      <c r="BI1834" s="7"/>
      <c r="BJ1834" s="142"/>
      <c r="BL1834" s="142"/>
      <c r="BN1834" s="7"/>
      <c r="BO1834" s="7"/>
      <c r="BP1834" s="7"/>
      <c r="BQ1834" s="7"/>
      <c r="BR1834" s="7"/>
    </row>
    <row r="1835" spans="1:70" customFormat="1" ht="15.75">
      <c r="A1835" s="7"/>
      <c r="B1835" s="230"/>
      <c r="C1835" s="7"/>
      <c r="D1835" s="7"/>
      <c r="E1835" s="7"/>
      <c r="F1835" s="7"/>
      <c r="G1835" s="7"/>
      <c r="H1835" s="7"/>
      <c r="I1835" s="7"/>
      <c r="J1835" s="7"/>
      <c r="K1835" s="7"/>
      <c r="L1835" s="8"/>
      <c r="M1835" s="142"/>
      <c r="N1835" s="142"/>
      <c r="Z1835" s="142"/>
      <c r="AB1835" s="142"/>
      <c r="AC1835" s="142"/>
      <c r="AD1835" s="142"/>
      <c r="AF1835" s="142"/>
      <c r="AH1835" s="142"/>
      <c r="AJ1835" s="142"/>
      <c r="AK1835" s="142"/>
      <c r="AL1835" s="142"/>
      <c r="AN1835" s="142"/>
      <c r="AO1835" s="7"/>
      <c r="AP1835" s="142"/>
      <c r="AR1835" s="142"/>
      <c r="AT1835" s="142"/>
      <c r="AV1835" s="142"/>
      <c r="AX1835" s="142"/>
      <c r="AZ1835" s="142"/>
      <c r="BB1835" s="142"/>
      <c r="BD1835" s="142"/>
      <c r="BF1835" s="142"/>
      <c r="BH1835" s="142"/>
      <c r="BI1835" s="7"/>
      <c r="BJ1835" s="142"/>
      <c r="BL1835" s="142"/>
      <c r="BN1835" s="7"/>
      <c r="BO1835" s="7"/>
      <c r="BP1835" s="7"/>
      <c r="BQ1835" s="7"/>
      <c r="BR1835" s="7"/>
    </row>
    <row r="1836" spans="1:70" customFormat="1" ht="15.75">
      <c r="A1836" s="7"/>
      <c r="B1836" s="230"/>
      <c r="C1836" s="7"/>
      <c r="D1836" s="7"/>
      <c r="E1836" s="7"/>
      <c r="F1836" s="7"/>
      <c r="G1836" s="7"/>
      <c r="H1836" s="7"/>
      <c r="I1836" s="7"/>
      <c r="J1836" s="7"/>
      <c r="K1836" s="7"/>
      <c r="L1836" s="8"/>
      <c r="M1836" s="142"/>
      <c r="N1836" s="142"/>
      <c r="Z1836" s="142"/>
      <c r="AB1836" s="142"/>
      <c r="AC1836" s="142"/>
      <c r="AD1836" s="142"/>
      <c r="AF1836" s="142"/>
      <c r="AH1836" s="142"/>
      <c r="AJ1836" s="142"/>
      <c r="AK1836" s="142"/>
      <c r="AL1836" s="142"/>
      <c r="AN1836" s="142"/>
      <c r="AO1836" s="7"/>
      <c r="AP1836" s="142"/>
      <c r="AR1836" s="142"/>
      <c r="AT1836" s="142"/>
      <c r="AV1836" s="142"/>
      <c r="AX1836" s="142"/>
      <c r="AZ1836" s="142"/>
      <c r="BB1836" s="142"/>
      <c r="BD1836" s="142"/>
      <c r="BF1836" s="142"/>
      <c r="BH1836" s="142"/>
      <c r="BI1836" s="7"/>
      <c r="BJ1836" s="142"/>
      <c r="BL1836" s="142"/>
      <c r="BN1836" s="7"/>
      <c r="BO1836" s="7"/>
      <c r="BP1836" s="7"/>
      <c r="BQ1836" s="7"/>
      <c r="BR1836" s="7"/>
    </row>
    <row r="1837" spans="1:70" customFormat="1" ht="15.75">
      <c r="A1837" s="7"/>
      <c r="B1837" s="230"/>
      <c r="C1837" s="7"/>
      <c r="D1837" s="7"/>
      <c r="E1837" s="7"/>
      <c r="F1837" s="7"/>
      <c r="G1837" s="7"/>
      <c r="H1837" s="7"/>
      <c r="I1837" s="7"/>
      <c r="J1837" s="7"/>
      <c r="K1837" s="7"/>
      <c r="L1837" s="8"/>
      <c r="M1837" s="142"/>
      <c r="N1837" s="142"/>
      <c r="Z1837" s="142"/>
      <c r="AB1837" s="142"/>
      <c r="AC1837" s="142"/>
      <c r="AD1837" s="142"/>
      <c r="AF1837" s="142"/>
      <c r="AH1837" s="142"/>
      <c r="AJ1837" s="142"/>
      <c r="AK1837" s="142"/>
      <c r="AL1837" s="142"/>
      <c r="AN1837" s="142"/>
      <c r="AO1837" s="7"/>
      <c r="AP1837" s="142"/>
      <c r="AR1837" s="142"/>
      <c r="AT1837" s="142"/>
      <c r="AV1837" s="142"/>
      <c r="AX1837" s="142"/>
      <c r="AZ1837" s="142"/>
      <c r="BB1837" s="142"/>
      <c r="BD1837" s="142"/>
      <c r="BF1837" s="142"/>
      <c r="BH1837" s="142"/>
      <c r="BI1837" s="7"/>
      <c r="BJ1837" s="142"/>
      <c r="BL1837" s="142"/>
      <c r="BN1837" s="7"/>
      <c r="BO1837" s="7"/>
      <c r="BP1837" s="7"/>
      <c r="BQ1837" s="7"/>
      <c r="BR1837" s="7"/>
    </row>
    <row r="1838" spans="1:70" customFormat="1" ht="15.75">
      <c r="A1838" s="7"/>
      <c r="B1838" s="230"/>
      <c r="C1838" s="7"/>
      <c r="D1838" s="7"/>
      <c r="E1838" s="7"/>
      <c r="F1838" s="7"/>
      <c r="G1838" s="7"/>
      <c r="H1838" s="7"/>
      <c r="I1838" s="7"/>
      <c r="J1838" s="7"/>
      <c r="K1838" s="7"/>
      <c r="L1838" s="8"/>
      <c r="M1838" s="142"/>
      <c r="N1838" s="142"/>
      <c r="Z1838" s="142"/>
      <c r="AB1838" s="142"/>
      <c r="AC1838" s="142"/>
      <c r="AD1838" s="142"/>
      <c r="AF1838" s="142"/>
      <c r="AH1838" s="142"/>
      <c r="AJ1838" s="142"/>
      <c r="AK1838" s="142"/>
      <c r="AL1838" s="142"/>
      <c r="AN1838" s="142"/>
      <c r="AO1838" s="7"/>
      <c r="AP1838" s="142"/>
      <c r="AR1838" s="142"/>
      <c r="AT1838" s="142"/>
      <c r="AV1838" s="142"/>
      <c r="AX1838" s="142"/>
      <c r="AZ1838" s="142"/>
      <c r="BB1838" s="142"/>
      <c r="BD1838" s="142"/>
      <c r="BF1838" s="142"/>
      <c r="BH1838" s="142"/>
      <c r="BI1838" s="7"/>
      <c r="BJ1838" s="142"/>
      <c r="BL1838" s="142"/>
      <c r="BN1838" s="7"/>
      <c r="BO1838" s="7"/>
      <c r="BP1838" s="7"/>
      <c r="BQ1838" s="7"/>
      <c r="BR1838" s="7"/>
    </row>
    <row r="1839" spans="1:70" customFormat="1" ht="15.75">
      <c r="A1839" s="7"/>
      <c r="B1839" s="230"/>
      <c r="C1839" s="7"/>
      <c r="D1839" s="7"/>
      <c r="E1839" s="7"/>
      <c r="F1839" s="7"/>
      <c r="G1839" s="7"/>
      <c r="H1839" s="7"/>
      <c r="I1839" s="7"/>
      <c r="J1839" s="7"/>
      <c r="K1839" s="7"/>
      <c r="L1839" s="8"/>
      <c r="M1839" s="142"/>
      <c r="N1839" s="142"/>
      <c r="Z1839" s="142"/>
      <c r="AB1839" s="142"/>
      <c r="AC1839" s="142"/>
      <c r="AD1839" s="142"/>
      <c r="AF1839" s="142"/>
      <c r="AH1839" s="142"/>
      <c r="AJ1839" s="142"/>
      <c r="AK1839" s="142"/>
      <c r="AL1839" s="142"/>
      <c r="AN1839" s="142"/>
      <c r="AO1839" s="7"/>
      <c r="AP1839" s="142"/>
      <c r="AR1839" s="142"/>
      <c r="AT1839" s="142"/>
      <c r="AV1839" s="142"/>
      <c r="AX1839" s="142"/>
      <c r="AZ1839" s="142"/>
      <c r="BB1839" s="142"/>
      <c r="BD1839" s="142"/>
      <c r="BF1839" s="142"/>
      <c r="BH1839" s="142"/>
      <c r="BI1839" s="7"/>
      <c r="BJ1839" s="142"/>
      <c r="BL1839" s="142"/>
      <c r="BN1839" s="7"/>
      <c r="BO1839" s="7"/>
      <c r="BP1839" s="7"/>
      <c r="BQ1839" s="7"/>
      <c r="BR1839" s="7"/>
    </row>
    <row r="1840" spans="1:70" customFormat="1" ht="15.75">
      <c r="A1840" s="7"/>
      <c r="B1840" s="230"/>
      <c r="C1840" s="7"/>
      <c r="D1840" s="7"/>
      <c r="E1840" s="7"/>
      <c r="F1840" s="7"/>
      <c r="G1840" s="7"/>
      <c r="H1840" s="7"/>
      <c r="I1840" s="7"/>
      <c r="J1840" s="7"/>
      <c r="K1840" s="7"/>
      <c r="L1840" s="8"/>
      <c r="M1840" s="142"/>
      <c r="N1840" s="142"/>
      <c r="Z1840" s="142"/>
      <c r="AB1840" s="142"/>
      <c r="AC1840" s="142"/>
      <c r="AD1840" s="142"/>
      <c r="AF1840" s="142"/>
      <c r="AH1840" s="142"/>
      <c r="AJ1840" s="142"/>
      <c r="AK1840" s="142"/>
      <c r="AL1840" s="142"/>
      <c r="AN1840" s="142"/>
      <c r="AO1840" s="7"/>
      <c r="AP1840" s="142"/>
      <c r="AR1840" s="142"/>
      <c r="AT1840" s="142"/>
      <c r="AV1840" s="142"/>
      <c r="AX1840" s="142"/>
      <c r="AZ1840" s="142"/>
      <c r="BB1840" s="142"/>
      <c r="BD1840" s="142"/>
      <c r="BF1840" s="142"/>
      <c r="BH1840" s="142"/>
      <c r="BI1840" s="7"/>
      <c r="BJ1840" s="142"/>
      <c r="BL1840" s="142"/>
      <c r="BN1840" s="7"/>
      <c r="BO1840" s="7"/>
      <c r="BP1840" s="7"/>
      <c r="BQ1840" s="7"/>
      <c r="BR1840" s="7"/>
    </row>
    <row r="1841" spans="1:70" customFormat="1" ht="15.75">
      <c r="A1841" s="7"/>
      <c r="B1841" s="230"/>
      <c r="C1841" s="7"/>
      <c r="D1841" s="7"/>
      <c r="E1841" s="7"/>
      <c r="F1841" s="7"/>
      <c r="G1841" s="7"/>
      <c r="H1841" s="7"/>
      <c r="I1841" s="7"/>
      <c r="J1841" s="7"/>
      <c r="K1841" s="7"/>
      <c r="L1841" s="8"/>
      <c r="M1841" s="142"/>
      <c r="N1841" s="142"/>
      <c r="Z1841" s="142"/>
      <c r="AB1841" s="142"/>
      <c r="AC1841" s="142"/>
      <c r="AD1841" s="142"/>
      <c r="AF1841" s="142"/>
      <c r="AH1841" s="142"/>
      <c r="AJ1841" s="142"/>
      <c r="AK1841" s="142"/>
      <c r="AL1841" s="142"/>
      <c r="AN1841" s="142"/>
      <c r="AO1841" s="7"/>
      <c r="AP1841" s="142"/>
      <c r="AR1841" s="142"/>
      <c r="AT1841" s="142"/>
      <c r="AV1841" s="142"/>
      <c r="AX1841" s="142"/>
      <c r="AZ1841" s="142"/>
      <c r="BB1841" s="142"/>
      <c r="BD1841" s="142"/>
      <c r="BF1841" s="142"/>
      <c r="BH1841" s="142"/>
      <c r="BI1841" s="7"/>
      <c r="BJ1841" s="142"/>
      <c r="BL1841" s="142"/>
      <c r="BN1841" s="7"/>
      <c r="BO1841" s="7"/>
      <c r="BP1841" s="7"/>
      <c r="BQ1841" s="7"/>
      <c r="BR1841" s="7"/>
    </row>
    <row r="1842" spans="1:70" customFormat="1" ht="15.75">
      <c r="A1842" s="7"/>
      <c r="B1842" s="230"/>
      <c r="C1842" s="7"/>
      <c r="D1842" s="7"/>
      <c r="E1842" s="7"/>
      <c r="F1842" s="7"/>
      <c r="G1842" s="7"/>
      <c r="H1842" s="7"/>
      <c r="I1842" s="7"/>
      <c r="J1842" s="7"/>
      <c r="K1842" s="7"/>
      <c r="L1842" s="8"/>
      <c r="M1842" s="142"/>
      <c r="N1842" s="142"/>
      <c r="Z1842" s="142"/>
      <c r="AB1842" s="142"/>
      <c r="AC1842" s="142"/>
      <c r="AD1842" s="142"/>
      <c r="AF1842" s="142"/>
      <c r="AH1842" s="142"/>
      <c r="AJ1842" s="142"/>
      <c r="AK1842" s="142"/>
      <c r="AL1842" s="142"/>
      <c r="AN1842" s="142"/>
      <c r="AO1842" s="7"/>
      <c r="AP1842" s="142"/>
      <c r="AR1842" s="142"/>
      <c r="AT1842" s="142"/>
      <c r="AV1842" s="142"/>
      <c r="AX1842" s="142"/>
      <c r="AZ1842" s="142"/>
      <c r="BB1842" s="142"/>
      <c r="BD1842" s="142"/>
      <c r="BF1842" s="142"/>
      <c r="BH1842" s="142"/>
      <c r="BI1842" s="7"/>
      <c r="BJ1842" s="142"/>
      <c r="BL1842" s="142"/>
      <c r="BN1842" s="7"/>
      <c r="BO1842" s="7"/>
      <c r="BP1842" s="7"/>
      <c r="BQ1842" s="7"/>
      <c r="BR1842" s="7"/>
    </row>
    <row r="1843" spans="1:70" customFormat="1" ht="15.75">
      <c r="A1843" s="7"/>
      <c r="B1843" s="230"/>
      <c r="C1843" s="7"/>
      <c r="D1843" s="7"/>
      <c r="E1843" s="7"/>
      <c r="F1843" s="7"/>
      <c r="G1843" s="7"/>
      <c r="H1843" s="7"/>
      <c r="I1843" s="7"/>
      <c r="J1843" s="7"/>
      <c r="K1843" s="7"/>
      <c r="L1843" s="8"/>
      <c r="M1843" s="142"/>
      <c r="N1843" s="142"/>
      <c r="Z1843" s="142"/>
      <c r="AB1843" s="142"/>
      <c r="AC1843" s="142"/>
      <c r="AD1843" s="142"/>
      <c r="AF1843" s="142"/>
      <c r="AH1843" s="142"/>
      <c r="AJ1843" s="142"/>
      <c r="AK1843" s="142"/>
      <c r="AL1843" s="142"/>
      <c r="AN1843" s="142"/>
      <c r="AO1843" s="7"/>
      <c r="AP1843" s="142"/>
      <c r="AR1843" s="142"/>
      <c r="AT1843" s="142"/>
      <c r="AV1843" s="142"/>
      <c r="AX1843" s="142"/>
      <c r="AZ1843" s="142"/>
      <c r="BB1843" s="142"/>
      <c r="BD1843" s="142"/>
      <c r="BF1843" s="142"/>
      <c r="BH1843" s="142"/>
      <c r="BI1843" s="7"/>
      <c r="BJ1843" s="142"/>
      <c r="BL1843" s="142"/>
      <c r="BN1843" s="7"/>
      <c r="BO1843" s="7"/>
      <c r="BP1843" s="7"/>
      <c r="BQ1843" s="7"/>
      <c r="BR1843" s="7"/>
    </row>
    <row r="1844" spans="1:70" customFormat="1" ht="15.75">
      <c r="A1844" s="7"/>
      <c r="B1844" s="230"/>
      <c r="C1844" s="7"/>
      <c r="D1844" s="7"/>
      <c r="E1844" s="7"/>
      <c r="F1844" s="7"/>
      <c r="G1844" s="7"/>
      <c r="H1844" s="7"/>
      <c r="I1844" s="7"/>
      <c r="J1844" s="7"/>
      <c r="K1844" s="7"/>
      <c r="L1844" s="8"/>
      <c r="M1844" s="142"/>
      <c r="N1844" s="142"/>
      <c r="Z1844" s="142"/>
      <c r="AB1844" s="142"/>
      <c r="AC1844" s="142"/>
      <c r="AD1844" s="142"/>
      <c r="AF1844" s="142"/>
      <c r="AH1844" s="142"/>
      <c r="AJ1844" s="142"/>
      <c r="AK1844" s="142"/>
      <c r="AL1844" s="142"/>
      <c r="AN1844" s="142"/>
      <c r="AO1844" s="7"/>
      <c r="AP1844" s="142"/>
      <c r="AR1844" s="142"/>
      <c r="AT1844" s="142"/>
      <c r="AV1844" s="142"/>
      <c r="AX1844" s="142"/>
      <c r="AZ1844" s="142"/>
      <c r="BB1844" s="142"/>
      <c r="BD1844" s="142"/>
      <c r="BF1844" s="142"/>
      <c r="BH1844" s="142"/>
      <c r="BI1844" s="7"/>
      <c r="BJ1844" s="142"/>
      <c r="BL1844" s="142"/>
      <c r="BN1844" s="7"/>
      <c r="BO1844" s="7"/>
      <c r="BP1844" s="7"/>
      <c r="BQ1844" s="7"/>
      <c r="BR1844" s="7"/>
    </row>
    <row r="1845" spans="1:70" customFormat="1" ht="15.75">
      <c r="A1845" s="7"/>
      <c r="B1845" s="230"/>
      <c r="C1845" s="7"/>
      <c r="D1845" s="7"/>
      <c r="E1845" s="7"/>
      <c r="F1845" s="7"/>
      <c r="G1845" s="7"/>
      <c r="H1845" s="7"/>
      <c r="I1845" s="7"/>
      <c r="J1845" s="7"/>
      <c r="K1845" s="7"/>
      <c r="L1845" s="8"/>
      <c r="M1845" s="142"/>
      <c r="N1845" s="142"/>
      <c r="Z1845" s="142"/>
      <c r="AB1845" s="142"/>
      <c r="AC1845" s="142"/>
      <c r="AD1845" s="142"/>
      <c r="AF1845" s="142"/>
      <c r="AH1845" s="142"/>
      <c r="AJ1845" s="142"/>
      <c r="AK1845" s="142"/>
      <c r="AL1845" s="142"/>
      <c r="AN1845" s="142"/>
      <c r="AO1845" s="7"/>
      <c r="AP1845" s="142"/>
      <c r="AR1845" s="142"/>
      <c r="AT1845" s="142"/>
      <c r="AV1845" s="142"/>
      <c r="AX1845" s="142"/>
      <c r="AZ1845" s="142"/>
      <c r="BB1845" s="142"/>
      <c r="BD1845" s="142"/>
      <c r="BF1845" s="142"/>
      <c r="BH1845" s="142"/>
      <c r="BI1845" s="7"/>
      <c r="BJ1845" s="142"/>
      <c r="BL1845" s="142"/>
      <c r="BN1845" s="7"/>
      <c r="BO1845" s="7"/>
      <c r="BP1845" s="7"/>
      <c r="BQ1845" s="7"/>
      <c r="BR1845" s="7"/>
    </row>
    <row r="1846" spans="1:70" customFormat="1" ht="15.75">
      <c r="A1846" s="7"/>
      <c r="B1846" s="230"/>
      <c r="C1846" s="7"/>
      <c r="D1846" s="7"/>
      <c r="E1846" s="7"/>
      <c r="F1846" s="7"/>
      <c r="G1846" s="7"/>
      <c r="H1846" s="7"/>
      <c r="I1846" s="7"/>
      <c r="J1846" s="7"/>
      <c r="K1846" s="7"/>
      <c r="L1846" s="8"/>
      <c r="M1846" s="142"/>
      <c r="N1846" s="142"/>
      <c r="Z1846" s="142"/>
      <c r="AB1846" s="142"/>
      <c r="AC1846" s="142"/>
      <c r="AD1846" s="142"/>
      <c r="AF1846" s="142"/>
      <c r="AH1846" s="142"/>
      <c r="AJ1846" s="142"/>
      <c r="AK1846" s="142"/>
      <c r="AL1846" s="142"/>
      <c r="AN1846" s="142"/>
      <c r="AO1846" s="7"/>
      <c r="AP1846" s="142"/>
      <c r="AR1846" s="142"/>
      <c r="AT1846" s="142"/>
      <c r="AV1846" s="142"/>
      <c r="AX1846" s="142"/>
      <c r="AZ1846" s="142"/>
      <c r="BB1846" s="142"/>
      <c r="BD1846" s="142"/>
      <c r="BF1846" s="142"/>
      <c r="BH1846" s="142"/>
      <c r="BI1846" s="7"/>
      <c r="BJ1846" s="142"/>
      <c r="BL1846" s="142"/>
      <c r="BN1846" s="7"/>
      <c r="BO1846" s="7"/>
      <c r="BP1846" s="7"/>
      <c r="BQ1846" s="7"/>
      <c r="BR1846" s="7"/>
    </row>
    <row r="1847" spans="1:70" customFormat="1" ht="15.75">
      <c r="A1847" s="7"/>
      <c r="B1847" s="230"/>
      <c r="C1847" s="7"/>
      <c r="D1847" s="7"/>
      <c r="E1847" s="7"/>
      <c r="F1847" s="7"/>
      <c r="G1847" s="7"/>
      <c r="H1847" s="7"/>
      <c r="I1847" s="7"/>
      <c r="J1847" s="7"/>
      <c r="K1847" s="7"/>
      <c r="L1847" s="8"/>
      <c r="M1847" s="142"/>
      <c r="N1847" s="142"/>
      <c r="Z1847" s="142"/>
      <c r="AB1847" s="142"/>
      <c r="AC1847" s="142"/>
      <c r="AD1847" s="142"/>
      <c r="AF1847" s="142"/>
      <c r="AH1847" s="142"/>
      <c r="AJ1847" s="142"/>
      <c r="AK1847" s="142"/>
      <c r="AL1847" s="142"/>
      <c r="AN1847" s="142"/>
      <c r="AO1847" s="7"/>
      <c r="AP1847" s="142"/>
      <c r="AR1847" s="142"/>
      <c r="AT1847" s="142"/>
      <c r="AV1847" s="142"/>
      <c r="AX1847" s="142"/>
      <c r="AZ1847" s="142"/>
      <c r="BB1847" s="142"/>
      <c r="BD1847" s="142"/>
      <c r="BF1847" s="142"/>
      <c r="BH1847" s="142"/>
      <c r="BI1847" s="7"/>
      <c r="BJ1847" s="142"/>
      <c r="BL1847" s="142"/>
      <c r="BN1847" s="7"/>
      <c r="BO1847" s="7"/>
      <c r="BP1847" s="7"/>
      <c r="BQ1847" s="7"/>
      <c r="BR1847" s="7"/>
    </row>
    <row r="1848" spans="1:70" customFormat="1" ht="15.75">
      <c r="A1848" s="7"/>
      <c r="B1848" s="230"/>
      <c r="C1848" s="7"/>
      <c r="D1848" s="7"/>
      <c r="E1848" s="7"/>
      <c r="F1848" s="7"/>
      <c r="G1848" s="7"/>
      <c r="H1848" s="7"/>
      <c r="I1848" s="7"/>
      <c r="J1848" s="7"/>
      <c r="K1848" s="7"/>
      <c r="L1848" s="8"/>
      <c r="M1848" s="142"/>
      <c r="N1848" s="142"/>
      <c r="Z1848" s="142"/>
      <c r="AB1848" s="142"/>
      <c r="AC1848" s="142"/>
      <c r="AD1848" s="142"/>
      <c r="AF1848" s="142"/>
      <c r="AH1848" s="142"/>
      <c r="AJ1848" s="142"/>
      <c r="AK1848" s="142"/>
      <c r="AL1848" s="142"/>
      <c r="AN1848" s="142"/>
      <c r="AO1848" s="7"/>
      <c r="AP1848" s="142"/>
      <c r="AR1848" s="142"/>
      <c r="AT1848" s="142"/>
      <c r="AV1848" s="142"/>
      <c r="AX1848" s="142"/>
      <c r="AZ1848" s="142"/>
      <c r="BB1848" s="142"/>
      <c r="BD1848" s="142"/>
      <c r="BF1848" s="142"/>
      <c r="BH1848" s="142"/>
      <c r="BI1848" s="7"/>
      <c r="BJ1848" s="142"/>
      <c r="BL1848" s="142"/>
      <c r="BN1848" s="7"/>
      <c r="BO1848" s="7"/>
      <c r="BP1848" s="7"/>
      <c r="BQ1848" s="7"/>
      <c r="BR1848" s="7"/>
    </row>
    <row r="1849" spans="1:70" customFormat="1" ht="15.75">
      <c r="A1849" s="7"/>
      <c r="B1849" s="230"/>
      <c r="C1849" s="7"/>
      <c r="D1849" s="7"/>
      <c r="E1849" s="7"/>
      <c r="F1849" s="7"/>
      <c r="G1849" s="7"/>
      <c r="H1849" s="7"/>
      <c r="I1849" s="7"/>
      <c r="J1849" s="7"/>
      <c r="K1849" s="7"/>
      <c r="L1849" s="8"/>
      <c r="M1849" s="142"/>
      <c r="N1849" s="142"/>
      <c r="Z1849" s="142"/>
      <c r="AB1849" s="142"/>
      <c r="AC1849" s="142"/>
      <c r="AD1849" s="142"/>
      <c r="AF1849" s="142"/>
      <c r="AH1849" s="142"/>
      <c r="AJ1849" s="142"/>
      <c r="AK1849" s="142"/>
      <c r="AL1849" s="142"/>
      <c r="AN1849" s="142"/>
      <c r="AO1849" s="7"/>
      <c r="AP1849" s="142"/>
      <c r="AR1849" s="142"/>
      <c r="AT1849" s="142"/>
      <c r="AV1849" s="142"/>
      <c r="AX1849" s="142"/>
      <c r="AZ1849" s="142"/>
      <c r="BB1849" s="142"/>
      <c r="BD1849" s="142"/>
      <c r="BF1849" s="142"/>
      <c r="BH1849" s="142"/>
      <c r="BI1849" s="7"/>
      <c r="BJ1849" s="142"/>
      <c r="BL1849" s="142"/>
      <c r="BN1849" s="7"/>
      <c r="BO1849" s="7"/>
      <c r="BP1849" s="7"/>
      <c r="BQ1849" s="7"/>
      <c r="BR1849" s="7"/>
    </row>
    <row r="1850" spans="1:70" customFormat="1" ht="15.75">
      <c r="A1850" s="7"/>
      <c r="B1850" s="230"/>
      <c r="C1850" s="7"/>
      <c r="D1850" s="7"/>
      <c r="E1850" s="7"/>
      <c r="F1850" s="7"/>
      <c r="G1850" s="7"/>
      <c r="H1850" s="7"/>
      <c r="I1850" s="7"/>
      <c r="J1850" s="7"/>
      <c r="K1850" s="7"/>
      <c r="L1850" s="8"/>
      <c r="M1850" s="142"/>
      <c r="N1850" s="142"/>
      <c r="Z1850" s="142"/>
      <c r="AB1850" s="142"/>
      <c r="AC1850" s="142"/>
      <c r="AD1850" s="142"/>
      <c r="AF1850" s="142"/>
      <c r="AH1850" s="142"/>
      <c r="AJ1850" s="142"/>
      <c r="AK1850" s="142"/>
      <c r="AL1850" s="142"/>
      <c r="AN1850" s="142"/>
      <c r="AO1850" s="7"/>
      <c r="AP1850" s="142"/>
      <c r="AR1850" s="142"/>
      <c r="AT1850" s="142"/>
      <c r="AV1850" s="142"/>
      <c r="AX1850" s="142"/>
      <c r="AZ1850" s="142"/>
      <c r="BB1850" s="142"/>
      <c r="BD1850" s="142"/>
      <c r="BF1850" s="142"/>
      <c r="BH1850" s="142"/>
      <c r="BI1850" s="7"/>
      <c r="BJ1850" s="142"/>
      <c r="BL1850" s="142"/>
      <c r="BN1850" s="7"/>
      <c r="BO1850" s="7"/>
      <c r="BP1850" s="7"/>
      <c r="BQ1850" s="7"/>
      <c r="BR1850" s="7"/>
    </row>
    <row r="1851" spans="1:70" customFormat="1" ht="15.75">
      <c r="A1851" s="7"/>
      <c r="B1851" s="230"/>
      <c r="C1851" s="7"/>
      <c r="D1851" s="7"/>
      <c r="E1851" s="7"/>
      <c r="F1851" s="7"/>
      <c r="G1851" s="7"/>
      <c r="H1851" s="7"/>
      <c r="I1851" s="7"/>
      <c r="J1851" s="7"/>
      <c r="K1851" s="7"/>
      <c r="L1851" s="8"/>
      <c r="M1851" s="142"/>
      <c r="N1851" s="142"/>
      <c r="Z1851" s="142"/>
      <c r="AB1851" s="142"/>
      <c r="AC1851" s="142"/>
      <c r="AD1851" s="142"/>
      <c r="AF1851" s="142"/>
      <c r="AH1851" s="142"/>
      <c r="AJ1851" s="142"/>
      <c r="AK1851" s="142"/>
      <c r="AL1851" s="142"/>
      <c r="AN1851" s="142"/>
      <c r="AO1851" s="7"/>
      <c r="AP1851" s="142"/>
      <c r="AR1851" s="142"/>
      <c r="AT1851" s="142"/>
      <c r="AV1851" s="142"/>
      <c r="AX1851" s="142"/>
      <c r="AZ1851" s="142"/>
      <c r="BB1851" s="142"/>
      <c r="BD1851" s="142"/>
      <c r="BF1851" s="142"/>
      <c r="BH1851" s="142"/>
      <c r="BI1851" s="7"/>
      <c r="BJ1851" s="142"/>
      <c r="BL1851" s="142"/>
      <c r="BN1851" s="7"/>
      <c r="BO1851" s="7"/>
      <c r="BP1851" s="7"/>
      <c r="BQ1851" s="7"/>
      <c r="BR1851" s="7"/>
    </row>
    <row r="1852" spans="1:70" customFormat="1" ht="15.75">
      <c r="A1852" s="7"/>
      <c r="B1852" s="230"/>
      <c r="C1852" s="7"/>
      <c r="D1852" s="7"/>
      <c r="E1852" s="7"/>
      <c r="F1852" s="7"/>
      <c r="G1852" s="7"/>
      <c r="H1852" s="7"/>
      <c r="I1852" s="7"/>
      <c r="J1852" s="7"/>
      <c r="K1852" s="7"/>
      <c r="L1852" s="8"/>
      <c r="M1852" s="142"/>
      <c r="N1852" s="142"/>
      <c r="Z1852" s="142"/>
      <c r="AB1852" s="142"/>
      <c r="AC1852" s="142"/>
      <c r="AD1852" s="142"/>
      <c r="AF1852" s="142"/>
      <c r="AH1852" s="142"/>
      <c r="AJ1852" s="142"/>
      <c r="AK1852" s="142"/>
      <c r="AL1852" s="142"/>
      <c r="AN1852" s="142"/>
      <c r="AO1852" s="7"/>
      <c r="AP1852" s="142"/>
      <c r="AR1852" s="142"/>
      <c r="AT1852" s="142"/>
      <c r="AV1852" s="142"/>
      <c r="AX1852" s="142"/>
      <c r="AZ1852" s="142"/>
      <c r="BB1852" s="142"/>
      <c r="BD1852" s="142"/>
      <c r="BF1852" s="142"/>
      <c r="BH1852" s="142"/>
      <c r="BI1852" s="7"/>
      <c r="BJ1852" s="142"/>
      <c r="BL1852" s="142"/>
      <c r="BN1852" s="7"/>
      <c r="BO1852" s="7"/>
      <c r="BP1852" s="7"/>
      <c r="BQ1852" s="7"/>
      <c r="BR1852" s="7"/>
    </row>
    <row r="1853" spans="1:70" customFormat="1" ht="15.75">
      <c r="A1853" s="7"/>
      <c r="B1853" s="230"/>
      <c r="C1853" s="7"/>
      <c r="D1853" s="7"/>
      <c r="E1853" s="7"/>
      <c r="F1853" s="7"/>
      <c r="G1853" s="7"/>
      <c r="H1853" s="7"/>
      <c r="I1853" s="7"/>
      <c r="J1853" s="7"/>
      <c r="K1853" s="7"/>
      <c r="L1853" s="8"/>
      <c r="M1853" s="142"/>
      <c r="N1853" s="142"/>
      <c r="Z1853" s="142"/>
      <c r="AB1853" s="142"/>
      <c r="AC1853" s="142"/>
      <c r="AD1853" s="142"/>
      <c r="AF1853" s="142"/>
      <c r="AH1853" s="142"/>
      <c r="AJ1853" s="142"/>
      <c r="AK1853" s="142"/>
      <c r="AL1853" s="142"/>
      <c r="AN1853" s="142"/>
      <c r="AO1853" s="7"/>
      <c r="AP1853" s="142"/>
      <c r="AR1853" s="142"/>
      <c r="AT1853" s="142"/>
      <c r="AV1853" s="142"/>
      <c r="AX1853" s="142"/>
      <c r="AZ1853" s="142"/>
      <c r="BB1853" s="142"/>
      <c r="BD1853" s="142"/>
      <c r="BF1853" s="142"/>
      <c r="BH1853" s="142"/>
      <c r="BI1853" s="7"/>
      <c r="BJ1853" s="142"/>
      <c r="BL1853" s="142"/>
      <c r="BN1853" s="7"/>
      <c r="BO1853" s="7"/>
      <c r="BP1853" s="7"/>
      <c r="BQ1853" s="7"/>
      <c r="BR1853" s="7"/>
    </row>
    <row r="1854" spans="1:70" customFormat="1" ht="15.75">
      <c r="A1854" s="7"/>
      <c r="B1854" s="230"/>
      <c r="C1854" s="7"/>
      <c r="D1854" s="7"/>
      <c r="E1854" s="7"/>
      <c r="F1854" s="7"/>
      <c r="G1854" s="7"/>
      <c r="H1854" s="7"/>
      <c r="I1854" s="7"/>
      <c r="J1854" s="7"/>
      <c r="K1854" s="7"/>
      <c r="L1854" s="8"/>
      <c r="M1854" s="142"/>
      <c r="N1854" s="142"/>
      <c r="Z1854" s="142"/>
      <c r="AB1854" s="142"/>
      <c r="AC1854" s="142"/>
      <c r="AD1854" s="142"/>
      <c r="AF1854" s="142"/>
      <c r="AH1854" s="142"/>
      <c r="AJ1854" s="142"/>
      <c r="AK1854" s="142"/>
      <c r="AL1854" s="142"/>
      <c r="AN1854" s="142"/>
      <c r="AO1854" s="7"/>
      <c r="AP1854" s="142"/>
      <c r="AR1854" s="142"/>
      <c r="AT1854" s="142"/>
      <c r="AV1854" s="142"/>
      <c r="AX1854" s="142"/>
      <c r="AZ1854" s="142"/>
      <c r="BB1854" s="142"/>
      <c r="BD1854" s="142"/>
      <c r="BF1854" s="142"/>
      <c r="BH1854" s="142"/>
      <c r="BI1854" s="7"/>
      <c r="BJ1854" s="142"/>
      <c r="BL1854" s="142"/>
      <c r="BN1854" s="7"/>
      <c r="BO1854" s="7"/>
      <c r="BP1854" s="7"/>
      <c r="BQ1854" s="7"/>
      <c r="BR1854" s="7"/>
    </row>
    <row r="1855" spans="1:70" customFormat="1" ht="15.75">
      <c r="A1855" s="7"/>
      <c r="B1855" s="230"/>
      <c r="C1855" s="7"/>
      <c r="D1855" s="7"/>
      <c r="E1855" s="7"/>
      <c r="F1855" s="7"/>
      <c r="G1855" s="7"/>
      <c r="H1855" s="7"/>
      <c r="I1855" s="7"/>
      <c r="J1855" s="7"/>
      <c r="K1855" s="7"/>
      <c r="L1855" s="8"/>
      <c r="M1855" s="142"/>
      <c r="N1855" s="142"/>
      <c r="Z1855" s="142"/>
      <c r="AB1855" s="142"/>
      <c r="AC1855" s="142"/>
      <c r="AD1855" s="142"/>
      <c r="AF1855" s="142"/>
      <c r="AH1855" s="142"/>
      <c r="AJ1855" s="142"/>
      <c r="AK1855" s="142"/>
      <c r="AL1855" s="142"/>
      <c r="AN1855" s="142"/>
      <c r="AO1855" s="7"/>
      <c r="AP1855" s="142"/>
      <c r="AR1855" s="142"/>
      <c r="AT1855" s="142"/>
      <c r="AV1855" s="142"/>
      <c r="AX1855" s="142"/>
      <c r="AZ1855" s="142"/>
      <c r="BB1855" s="142"/>
      <c r="BD1855" s="142"/>
      <c r="BF1855" s="142"/>
      <c r="BH1855" s="142"/>
      <c r="BI1855" s="7"/>
      <c r="BJ1855" s="142"/>
      <c r="BL1855" s="142"/>
      <c r="BN1855" s="7"/>
      <c r="BO1855" s="7"/>
      <c r="BP1855" s="7"/>
      <c r="BQ1855" s="7"/>
      <c r="BR1855" s="7"/>
    </row>
    <row r="1856" spans="1:70" customFormat="1" ht="15.75">
      <c r="A1856" s="7"/>
      <c r="B1856" s="230"/>
      <c r="C1856" s="7"/>
      <c r="D1856" s="7"/>
      <c r="E1856" s="7"/>
      <c r="F1856" s="7"/>
      <c r="G1856" s="7"/>
      <c r="H1856" s="7"/>
      <c r="I1856" s="7"/>
      <c r="J1856" s="7"/>
      <c r="K1856" s="7"/>
      <c r="L1856" s="8"/>
      <c r="M1856" s="142"/>
      <c r="N1856" s="142"/>
      <c r="Z1856" s="142"/>
      <c r="AB1856" s="142"/>
      <c r="AC1856" s="142"/>
      <c r="AD1856" s="142"/>
      <c r="AF1856" s="142"/>
      <c r="AH1856" s="142"/>
      <c r="AJ1856" s="142"/>
      <c r="AK1856" s="142"/>
      <c r="AL1856" s="142"/>
      <c r="AN1856" s="142"/>
      <c r="AO1856" s="7"/>
      <c r="AP1856" s="142"/>
      <c r="AR1856" s="142"/>
      <c r="AT1856" s="142"/>
      <c r="AV1856" s="142"/>
      <c r="AX1856" s="142"/>
      <c r="AZ1856" s="142"/>
      <c r="BB1856" s="142"/>
      <c r="BD1856" s="142"/>
      <c r="BF1856" s="142"/>
      <c r="BH1856" s="142"/>
      <c r="BI1856" s="7"/>
      <c r="BJ1856" s="142"/>
      <c r="BL1856" s="142"/>
      <c r="BN1856" s="7"/>
      <c r="BO1856" s="7"/>
      <c r="BP1856" s="7"/>
      <c r="BQ1856" s="7"/>
      <c r="BR1856" s="7"/>
    </row>
    <row r="1857" spans="1:70" customFormat="1" ht="15.75">
      <c r="A1857" s="7"/>
      <c r="B1857" s="230"/>
      <c r="C1857" s="7"/>
      <c r="D1857" s="7"/>
      <c r="E1857" s="7"/>
      <c r="F1857" s="7"/>
      <c r="G1857" s="7"/>
      <c r="H1857" s="7"/>
      <c r="I1857" s="7"/>
      <c r="J1857" s="7"/>
      <c r="K1857" s="7"/>
      <c r="L1857" s="8"/>
      <c r="M1857" s="142"/>
      <c r="N1857" s="142"/>
      <c r="Z1857" s="142"/>
      <c r="AB1857" s="142"/>
      <c r="AC1857" s="142"/>
      <c r="AD1857" s="142"/>
      <c r="AF1857" s="142"/>
      <c r="AH1857" s="142"/>
      <c r="AJ1857" s="142"/>
      <c r="AK1857" s="142"/>
      <c r="AL1857" s="142"/>
      <c r="AN1857" s="142"/>
      <c r="AO1857" s="7"/>
      <c r="AP1857" s="142"/>
      <c r="AR1857" s="142"/>
      <c r="AT1857" s="142"/>
      <c r="AV1857" s="142"/>
      <c r="AX1857" s="142"/>
      <c r="AZ1857" s="142"/>
      <c r="BB1857" s="142"/>
      <c r="BD1857" s="142"/>
      <c r="BF1857" s="142"/>
      <c r="BH1857" s="142"/>
      <c r="BI1857" s="7"/>
      <c r="BJ1857" s="142"/>
      <c r="BL1857" s="142"/>
      <c r="BN1857" s="7"/>
      <c r="BO1857" s="7"/>
      <c r="BP1857" s="7"/>
      <c r="BQ1857" s="7"/>
      <c r="BR1857" s="7"/>
    </row>
    <row r="1858" spans="1:70" customFormat="1" ht="15.75">
      <c r="A1858" s="7"/>
      <c r="B1858" s="230"/>
      <c r="C1858" s="7"/>
      <c r="D1858" s="7"/>
      <c r="E1858" s="7"/>
      <c r="F1858" s="7"/>
      <c r="G1858" s="7"/>
      <c r="H1858" s="7"/>
      <c r="I1858" s="7"/>
      <c r="J1858" s="7"/>
      <c r="K1858" s="7"/>
      <c r="L1858" s="8"/>
      <c r="M1858" s="142"/>
      <c r="N1858" s="142"/>
      <c r="Z1858" s="142"/>
      <c r="AB1858" s="142"/>
      <c r="AC1858" s="142"/>
      <c r="AD1858" s="142"/>
      <c r="AF1858" s="142"/>
      <c r="AH1858" s="142"/>
      <c r="AJ1858" s="142"/>
      <c r="AK1858" s="142"/>
      <c r="AL1858" s="142"/>
      <c r="AN1858" s="142"/>
      <c r="AO1858" s="7"/>
      <c r="AP1858" s="142"/>
      <c r="AR1858" s="142"/>
      <c r="AT1858" s="142"/>
      <c r="AV1858" s="142"/>
      <c r="AX1858" s="142"/>
      <c r="AZ1858" s="142"/>
      <c r="BB1858" s="142"/>
      <c r="BD1858" s="142"/>
      <c r="BF1858" s="142"/>
      <c r="BH1858" s="142"/>
      <c r="BI1858" s="7"/>
      <c r="BJ1858" s="142"/>
      <c r="BL1858" s="142"/>
      <c r="BN1858" s="7"/>
      <c r="BO1858" s="7"/>
      <c r="BP1858" s="7"/>
      <c r="BQ1858" s="7"/>
      <c r="BR1858" s="7"/>
    </row>
    <row r="1859" spans="1:70" customFormat="1" ht="15.75">
      <c r="A1859" s="7"/>
      <c r="B1859" s="230"/>
      <c r="C1859" s="7"/>
      <c r="D1859" s="7"/>
      <c r="E1859" s="7"/>
      <c r="F1859" s="7"/>
      <c r="G1859" s="7"/>
      <c r="H1859" s="7"/>
      <c r="I1859" s="7"/>
      <c r="J1859" s="7"/>
      <c r="K1859" s="7"/>
      <c r="L1859" s="8"/>
      <c r="M1859" s="142"/>
      <c r="N1859" s="142"/>
      <c r="Z1859" s="142"/>
      <c r="AB1859" s="142"/>
      <c r="AC1859" s="142"/>
      <c r="AD1859" s="142"/>
      <c r="AF1859" s="142"/>
      <c r="AH1859" s="142"/>
      <c r="AJ1859" s="142"/>
      <c r="AK1859" s="142"/>
      <c r="AL1859" s="142"/>
      <c r="AN1859" s="142"/>
      <c r="AO1859" s="7"/>
      <c r="AP1859" s="142"/>
      <c r="AR1859" s="142"/>
      <c r="AT1859" s="142"/>
      <c r="AV1859" s="142"/>
      <c r="AX1859" s="142"/>
      <c r="AZ1859" s="142"/>
      <c r="BB1859" s="142"/>
      <c r="BD1859" s="142"/>
      <c r="BF1859" s="142"/>
      <c r="BH1859" s="142"/>
      <c r="BI1859" s="7"/>
      <c r="BJ1859" s="142"/>
      <c r="BL1859" s="142"/>
      <c r="BN1859" s="7"/>
      <c r="BO1859" s="7"/>
      <c r="BP1859" s="7"/>
      <c r="BQ1859" s="7"/>
      <c r="BR1859" s="7"/>
    </row>
    <row r="1860" spans="1:70" customFormat="1" ht="15.75">
      <c r="A1860" s="7"/>
      <c r="B1860" s="230"/>
      <c r="C1860" s="7"/>
      <c r="D1860" s="7"/>
      <c r="E1860" s="7"/>
      <c r="F1860" s="7"/>
      <c r="G1860" s="7"/>
      <c r="H1860" s="7"/>
      <c r="I1860" s="7"/>
      <c r="J1860" s="7"/>
      <c r="K1860" s="7"/>
      <c r="L1860" s="8"/>
      <c r="M1860" s="142"/>
      <c r="N1860" s="142"/>
      <c r="Z1860" s="142"/>
      <c r="AB1860" s="142"/>
      <c r="AC1860" s="142"/>
      <c r="AD1860" s="142"/>
      <c r="AF1860" s="142"/>
      <c r="AH1860" s="142"/>
      <c r="AJ1860" s="142"/>
      <c r="AK1860" s="142"/>
      <c r="AL1860" s="142"/>
      <c r="AN1860" s="142"/>
      <c r="AO1860" s="7"/>
      <c r="AP1860" s="142"/>
      <c r="AR1860" s="142"/>
      <c r="AT1860" s="142"/>
      <c r="AV1860" s="142"/>
      <c r="AX1860" s="142"/>
      <c r="AZ1860" s="142"/>
      <c r="BB1860" s="142"/>
      <c r="BD1860" s="142"/>
      <c r="BF1860" s="142"/>
      <c r="BH1860" s="142"/>
      <c r="BI1860" s="7"/>
      <c r="BJ1860" s="142"/>
      <c r="BL1860" s="142"/>
      <c r="BN1860" s="7"/>
      <c r="BO1860" s="7"/>
      <c r="BP1860" s="7"/>
      <c r="BQ1860" s="7"/>
      <c r="BR1860" s="7"/>
    </row>
    <row r="1861" spans="1:70" customFormat="1" ht="15.75">
      <c r="A1861" s="7"/>
      <c r="B1861" s="230"/>
      <c r="C1861" s="7"/>
      <c r="D1861" s="7"/>
      <c r="E1861" s="7"/>
      <c r="F1861" s="7"/>
      <c r="G1861" s="7"/>
      <c r="H1861" s="7"/>
      <c r="I1861" s="7"/>
      <c r="J1861" s="7"/>
      <c r="K1861" s="7"/>
      <c r="L1861" s="8"/>
      <c r="M1861" s="142"/>
      <c r="N1861" s="142"/>
      <c r="Z1861" s="142"/>
      <c r="AB1861" s="142"/>
      <c r="AC1861" s="142"/>
      <c r="AD1861" s="142"/>
      <c r="AF1861" s="142"/>
      <c r="AH1861" s="142"/>
      <c r="AJ1861" s="142"/>
      <c r="AK1861" s="142"/>
      <c r="AL1861" s="142"/>
      <c r="AN1861" s="142"/>
      <c r="AO1861" s="7"/>
      <c r="AP1861" s="142"/>
      <c r="AR1861" s="142"/>
      <c r="AT1861" s="142"/>
      <c r="AV1861" s="142"/>
      <c r="AX1861" s="142"/>
      <c r="AZ1861" s="142"/>
      <c r="BB1861" s="142"/>
      <c r="BD1861" s="142"/>
      <c r="BF1861" s="142"/>
      <c r="BH1861" s="142"/>
      <c r="BI1861" s="7"/>
      <c r="BJ1861" s="142"/>
      <c r="BL1861" s="142"/>
      <c r="BN1861" s="7"/>
      <c r="BO1861" s="7"/>
      <c r="BP1861" s="7"/>
      <c r="BQ1861" s="7"/>
      <c r="BR1861" s="7"/>
    </row>
    <row r="1862" spans="1:70" customFormat="1" ht="15.75">
      <c r="A1862" s="7"/>
      <c r="B1862" s="230"/>
      <c r="C1862" s="7"/>
      <c r="D1862" s="7"/>
      <c r="E1862" s="7"/>
      <c r="F1862" s="7"/>
      <c r="G1862" s="7"/>
      <c r="H1862" s="7"/>
      <c r="I1862" s="7"/>
      <c r="J1862" s="7"/>
      <c r="K1862" s="7"/>
      <c r="L1862" s="8"/>
      <c r="M1862" s="142"/>
      <c r="N1862" s="142"/>
      <c r="Z1862" s="142"/>
      <c r="AB1862" s="142"/>
      <c r="AC1862" s="142"/>
      <c r="AD1862" s="142"/>
      <c r="AF1862" s="142"/>
      <c r="AH1862" s="142"/>
      <c r="AJ1862" s="142"/>
      <c r="AK1862" s="142"/>
      <c r="AL1862" s="142"/>
      <c r="AN1862" s="142"/>
      <c r="AO1862" s="7"/>
      <c r="AP1862" s="142"/>
      <c r="AR1862" s="142"/>
      <c r="AT1862" s="142"/>
      <c r="AV1862" s="142"/>
      <c r="AX1862" s="142"/>
      <c r="AZ1862" s="142"/>
      <c r="BB1862" s="142"/>
      <c r="BD1862" s="142"/>
      <c r="BF1862" s="142"/>
      <c r="BH1862" s="142"/>
      <c r="BI1862" s="7"/>
      <c r="BJ1862" s="142"/>
      <c r="BL1862" s="142"/>
      <c r="BN1862" s="7"/>
      <c r="BO1862" s="7"/>
      <c r="BP1862" s="7"/>
      <c r="BQ1862" s="7"/>
      <c r="BR1862" s="7"/>
    </row>
    <row r="1863" spans="1:70" customFormat="1" ht="15.75">
      <c r="A1863" s="7"/>
      <c r="B1863" s="230"/>
      <c r="C1863" s="7"/>
      <c r="D1863" s="7"/>
      <c r="E1863" s="7"/>
      <c r="F1863" s="7"/>
      <c r="G1863" s="7"/>
      <c r="H1863" s="7"/>
      <c r="I1863" s="7"/>
      <c r="J1863" s="7"/>
      <c r="K1863" s="7"/>
      <c r="L1863" s="8"/>
      <c r="M1863" s="142"/>
      <c r="N1863" s="142"/>
      <c r="Z1863" s="142"/>
      <c r="AB1863" s="142"/>
      <c r="AC1863" s="142"/>
      <c r="AD1863" s="142"/>
      <c r="AF1863" s="142"/>
      <c r="AH1863" s="142"/>
      <c r="AJ1863" s="142"/>
      <c r="AK1863" s="142"/>
      <c r="AL1863" s="142"/>
      <c r="AN1863" s="142"/>
      <c r="AO1863" s="7"/>
      <c r="AP1863" s="142"/>
      <c r="AR1863" s="142"/>
      <c r="AT1863" s="142"/>
      <c r="AV1863" s="142"/>
      <c r="AX1863" s="142"/>
      <c r="AZ1863" s="142"/>
      <c r="BB1863" s="142"/>
      <c r="BD1863" s="142"/>
      <c r="BF1863" s="142"/>
      <c r="BH1863" s="142"/>
      <c r="BI1863" s="7"/>
      <c r="BJ1863" s="142"/>
      <c r="BL1863" s="142"/>
      <c r="BN1863" s="7"/>
      <c r="BO1863" s="7"/>
      <c r="BP1863" s="7"/>
      <c r="BQ1863" s="7"/>
      <c r="BR1863" s="7"/>
    </row>
    <row r="1864" spans="1:70" customFormat="1" ht="15.75">
      <c r="A1864" s="7"/>
      <c r="B1864" s="230"/>
      <c r="C1864" s="7"/>
      <c r="D1864" s="7"/>
      <c r="E1864" s="7"/>
      <c r="F1864" s="7"/>
      <c r="G1864" s="7"/>
      <c r="H1864" s="7"/>
      <c r="I1864" s="7"/>
      <c r="J1864" s="7"/>
      <c r="K1864" s="7"/>
      <c r="L1864" s="8"/>
      <c r="M1864" s="142"/>
      <c r="N1864" s="142"/>
      <c r="Z1864" s="142"/>
      <c r="AB1864" s="142"/>
      <c r="AC1864" s="142"/>
      <c r="AD1864" s="142"/>
      <c r="AF1864" s="142"/>
      <c r="AH1864" s="142"/>
      <c r="AJ1864" s="142"/>
      <c r="AK1864" s="142"/>
      <c r="AL1864" s="142"/>
      <c r="AN1864" s="142"/>
      <c r="AO1864" s="7"/>
      <c r="AP1864" s="142"/>
      <c r="AR1864" s="142"/>
      <c r="AT1864" s="142"/>
      <c r="AV1864" s="142"/>
      <c r="AX1864" s="142"/>
      <c r="AZ1864" s="142"/>
      <c r="BB1864" s="142"/>
      <c r="BD1864" s="142"/>
      <c r="BF1864" s="142"/>
      <c r="BH1864" s="142"/>
      <c r="BI1864" s="7"/>
      <c r="BJ1864" s="142"/>
      <c r="BL1864" s="142"/>
      <c r="BN1864" s="7"/>
      <c r="BO1864" s="7"/>
      <c r="BP1864" s="7"/>
      <c r="BQ1864" s="7"/>
      <c r="BR1864" s="7"/>
    </row>
    <row r="1865" spans="1:70" customFormat="1" ht="15.75">
      <c r="A1865" s="7"/>
      <c r="B1865" s="230"/>
      <c r="C1865" s="7"/>
      <c r="D1865" s="7"/>
      <c r="E1865" s="7"/>
      <c r="F1865" s="7"/>
      <c r="G1865" s="7"/>
      <c r="H1865" s="7"/>
      <c r="I1865" s="7"/>
      <c r="J1865" s="7"/>
      <c r="K1865" s="7"/>
      <c r="L1865" s="8"/>
      <c r="M1865" s="142"/>
      <c r="N1865" s="142"/>
      <c r="Z1865" s="142"/>
      <c r="AB1865" s="142"/>
      <c r="AC1865" s="142"/>
      <c r="AD1865" s="142"/>
      <c r="AF1865" s="142"/>
      <c r="AH1865" s="142"/>
      <c r="AJ1865" s="142"/>
      <c r="AK1865" s="142"/>
      <c r="AL1865" s="142"/>
      <c r="AN1865" s="142"/>
      <c r="AO1865" s="7"/>
      <c r="AP1865" s="142"/>
      <c r="AR1865" s="142"/>
      <c r="AT1865" s="142"/>
      <c r="AV1865" s="142"/>
      <c r="AX1865" s="142"/>
      <c r="AZ1865" s="142"/>
      <c r="BB1865" s="142"/>
      <c r="BD1865" s="142"/>
      <c r="BF1865" s="142"/>
      <c r="BH1865" s="142"/>
      <c r="BI1865" s="7"/>
      <c r="BJ1865" s="142"/>
      <c r="BL1865" s="142"/>
      <c r="BN1865" s="7"/>
      <c r="BO1865" s="7"/>
      <c r="BP1865" s="7"/>
      <c r="BQ1865" s="7"/>
      <c r="BR1865" s="7"/>
    </row>
    <row r="1866" spans="1:70" customFormat="1" ht="15.75">
      <c r="A1866" s="7"/>
      <c r="B1866" s="230"/>
      <c r="C1866" s="7"/>
      <c r="D1866" s="7"/>
      <c r="E1866" s="7"/>
      <c r="F1866" s="7"/>
      <c r="G1866" s="7"/>
      <c r="H1866" s="7"/>
      <c r="I1866" s="7"/>
      <c r="J1866" s="7"/>
      <c r="K1866" s="7"/>
      <c r="L1866" s="8"/>
      <c r="M1866" s="142"/>
      <c r="N1866" s="142"/>
      <c r="Z1866" s="142"/>
      <c r="AB1866" s="142"/>
      <c r="AC1866" s="142"/>
      <c r="AD1866" s="142"/>
      <c r="AF1866" s="142"/>
      <c r="AH1866" s="142"/>
      <c r="AJ1866" s="142"/>
      <c r="AK1866" s="142"/>
      <c r="AL1866" s="142"/>
      <c r="AN1866" s="142"/>
      <c r="AO1866" s="7"/>
      <c r="AP1866" s="142"/>
      <c r="AR1866" s="142"/>
      <c r="AT1866" s="142"/>
      <c r="AV1866" s="142"/>
      <c r="AX1866" s="142"/>
      <c r="AZ1866" s="142"/>
      <c r="BB1866" s="142"/>
      <c r="BD1866" s="142"/>
      <c r="BF1866" s="142"/>
      <c r="BH1866" s="142"/>
      <c r="BI1866" s="7"/>
      <c r="BJ1866" s="142"/>
      <c r="BL1866" s="142"/>
      <c r="BN1866" s="7"/>
      <c r="BO1866" s="7"/>
      <c r="BP1866" s="7"/>
      <c r="BQ1866" s="7"/>
      <c r="BR1866" s="7"/>
    </row>
    <row r="1867" spans="1:70" customFormat="1" ht="15.75">
      <c r="A1867" s="7"/>
      <c r="B1867" s="230"/>
      <c r="C1867" s="7"/>
      <c r="D1867" s="7"/>
      <c r="E1867" s="7"/>
      <c r="F1867" s="7"/>
      <c r="G1867" s="7"/>
      <c r="H1867" s="7"/>
      <c r="I1867" s="7"/>
      <c r="J1867" s="7"/>
      <c r="K1867" s="7"/>
      <c r="L1867" s="8"/>
      <c r="M1867" s="142"/>
      <c r="N1867" s="142"/>
      <c r="Z1867" s="142"/>
      <c r="AB1867" s="142"/>
      <c r="AC1867" s="142"/>
      <c r="AD1867" s="142"/>
      <c r="AF1867" s="142"/>
      <c r="AH1867" s="142"/>
      <c r="AJ1867" s="142"/>
      <c r="AK1867" s="142"/>
      <c r="AL1867" s="142"/>
      <c r="AN1867" s="142"/>
      <c r="AO1867" s="7"/>
      <c r="AP1867" s="142"/>
      <c r="AR1867" s="142"/>
      <c r="AT1867" s="142"/>
      <c r="AV1867" s="142"/>
      <c r="AX1867" s="142"/>
      <c r="AZ1867" s="142"/>
      <c r="BB1867" s="142"/>
      <c r="BD1867" s="142"/>
      <c r="BF1867" s="142"/>
      <c r="BH1867" s="142"/>
      <c r="BI1867" s="7"/>
      <c r="BJ1867" s="142"/>
      <c r="BL1867" s="142"/>
      <c r="BN1867" s="7"/>
      <c r="BO1867" s="7"/>
      <c r="BP1867" s="7"/>
      <c r="BQ1867" s="7"/>
      <c r="BR1867" s="7"/>
    </row>
    <row r="1868" spans="1:70" customFormat="1" ht="15.75">
      <c r="A1868" s="7"/>
      <c r="B1868" s="230"/>
      <c r="C1868" s="7"/>
      <c r="D1868" s="7"/>
      <c r="E1868" s="7"/>
      <c r="F1868" s="7"/>
      <c r="G1868" s="7"/>
      <c r="H1868" s="7"/>
      <c r="I1868" s="7"/>
      <c r="J1868" s="7"/>
      <c r="K1868" s="7"/>
      <c r="L1868" s="8"/>
      <c r="M1868" s="142"/>
      <c r="N1868" s="142"/>
      <c r="Z1868" s="142"/>
      <c r="AB1868" s="142"/>
      <c r="AC1868" s="142"/>
      <c r="AD1868" s="142"/>
      <c r="AF1868" s="142"/>
      <c r="AH1868" s="142"/>
      <c r="AJ1868" s="142"/>
      <c r="AK1868" s="142"/>
      <c r="AL1868" s="142"/>
      <c r="AN1868" s="142"/>
      <c r="AO1868" s="7"/>
      <c r="AP1868" s="142"/>
      <c r="AR1868" s="142"/>
      <c r="AT1868" s="142"/>
      <c r="AV1868" s="142"/>
      <c r="AX1868" s="142"/>
      <c r="AZ1868" s="142"/>
      <c r="BB1868" s="142"/>
      <c r="BD1868" s="142"/>
      <c r="BF1868" s="142"/>
      <c r="BH1868" s="142"/>
      <c r="BI1868" s="7"/>
      <c r="BJ1868" s="142"/>
      <c r="BL1868" s="142"/>
      <c r="BN1868" s="7"/>
      <c r="BO1868" s="7"/>
      <c r="BP1868" s="7"/>
      <c r="BQ1868" s="7"/>
      <c r="BR1868" s="7"/>
    </row>
    <row r="1869" spans="1:70" customFormat="1" ht="15.75">
      <c r="A1869" s="7"/>
      <c r="B1869" s="230"/>
      <c r="C1869" s="7"/>
      <c r="D1869" s="7"/>
      <c r="E1869" s="7"/>
      <c r="F1869" s="7"/>
      <c r="G1869" s="7"/>
      <c r="H1869" s="7"/>
      <c r="I1869" s="7"/>
      <c r="J1869" s="7"/>
      <c r="K1869" s="7"/>
      <c r="L1869" s="8"/>
      <c r="M1869" s="142"/>
      <c r="N1869" s="142"/>
      <c r="Z1869" s="142"/>
      <c r="AB1869" s="142"/>
      <c r="AC1869" s="142"/>
      <c r="AD1869" s="142"/>
      <c r="AF1869" s="142"/>
      <c r="AH1869" s="142"/>
      <c r="AJ1869" s="142"/>
      <c r="AK1869" s="142"/>
      <c r="AL1869" s="142"/>
      <c r="AN1869" s="142"/>
      <c r="AO1869" s="7"/>
      <c r="AP1869" s="142"/>
      <c r="AR1869" s="142"/>
      <c r="AT1869" s="142"/>
      <c r="AV1869" s="142"/>
      <c r="AX1869" s="142"/>
      <c r="AZ1869" s="142"/>
      <c r="BB1869" s="142"/>
      <c r="BD1869" s="142"/>
      <c r="BF1869" s="142"/>
      <c r="BH1869" s="142"/>
      <c r="BI1869" s="7"/>
      <c r="BJ1869" s="142"/>
      <c r="BL1869" s="142"/>
      <c r="BN1869" s="7"/>
      <c r="BO1869" s="7"/>
      <c r="BP1869" s="7"/>
      <c r="BQ1869" s="7"/>
      <c r="BR1869" s="7"/>
    </row>
    <row r="1870" spans="1:70" customFormat="1" ht="15.75">
      <c r="A1870" s="7"/>
      <c r="B1870" s="230"/>
      <c r="C1870" s="7"/>
      <c r="D1870" s="7"/>
      <c r="E1870" s="7"/>
      <c r="F1870" s="7"/>
      <c r="G1870" s="7"/>
      <c r="H1870" s="7"/>
      <c r="I1870" s="7"/>
      <c r="J1870" s="7"/>
      <c r="K1870" s="7"/>
      <c r="L1870" s="8"/>
      <c r="M1870" s="142"/>
      <c r="N1870" s="142"/>
      <c r="Z1870" s="142"/>
      <c r="AB1870" s="142"/>
      <c r="AC1870" s="142"/>
      <c r="AD1870" s="142"/>
      <c r="AF1870" s="142"/>
      <c r="AH1870" s="142"/>
      <c r="AJ1870" s="142"/>
      <c r="AK1870" s="142"/>
      <c r="AL1870" s="142"/>
      <c r="AN1870" s="142"/>
      <c r="AO1870" s="7"/>
      <c r="AP1870" s="142"/>
      <c r="AR1870" s="142"/>
      <c r="AT1870" s="142"/>
      <c r="AV1870" s="142"/>
      <c r="AX1870" s="142"/>
      <c r="AZ1870" s="142"/>
      <c r="BB1870" s="142"/>
      <c r="BD1870" s="142"/>
      <c r="BF1870" s="142"/>
      <c r="BH1870" s="142"/>
      <c r="BI1870" s="7"/>
      <c r="BJ1870" s="142"/>
      <c r="BL1870" s="142"/>
      <c r="BN1870" s="7"/>
      <c r="BO1870" s="7"/>
      <c r="BP1870" s="7"/>
      <c r="BQ1870" s="7"/>
      <c r="BR1870" s="7"/>
    </row>
    <row r="1871" spans="1:70" customFormat="1" ht="15.75">
      <c r="A1871" s="7"/>
      <c r="B1871" s="230"/>
      <c r="C1871" s="7"/>
      <c r="D1871" s="7"/>
      <c r="E1871" s="7"/>
      <c r="F1871" s="7"/>
      <c r="G1871" s="7"/>
      <c r="H1871" s="7"/>
      <c r="I1871" s="7"/>
      <c r="J1871" s="7"/>
      <c r="K1871" s="7"/>
      <c r="L1871" s="8"/>
      <c r="M1871" s="142"/>
      <c r="N1871" s="142"/>
      <c r="Z1871" s="142"/>
      <c r="AB1871" s="142"/>
      <c r="AC1871" s="142"/>
      <c r="AD1871" s="142"/>
      <c r="AF1871" s="142"/>
      <c r="AH1871" s="142"/>
      <c r="AJ1871" s="142"/>
      <c r="AK1871" s="142"/>
      <c r="AL1871" s="142"/>
      <c r="AN1871" s="142"/>
      <c r="AO1871" s="7"/>
      <c r="AP1871" s="142"/>
      <c r="AR1871" s="142"/>
      <c r="AT1871" s="142"/>
      <c r="AV1871" s="142"/>
      <c r="AX1871" s="142"/>
      <c r="AZ1871" s="142"/>
      <c r="BB1871" s="142"/>
      <c r="BD1871" s="142"/>
      <c r="BF1871" s="142"/>
      <c r="BH1871" s="142"/>
      <c r="BI1871" s="7"/>
      <c r="BJ1871" s="142"/>
      <c r="BL1871" s="142"/>
      <c r="BN1871" s="7"/>
      <c r="BO1871" s="7"/>
      <c r="BP1871" s="7"/>
      <c r="BQ1871" s="7"/>
      <c r="BR1871" s="7"/>
    </row>
    <row r="1872" spans="1:70" customFormat="1" ht="15.75">
      <c r="A1872" s="7"/>
      <c r="B1872" s="230"/>
      <c r="C1872" s="7"/>
      <c r="D1872" s="7"/>
      <c r="E1872" s="7"/>
      <c r="F1872" s="7"/>
      <c r="G1872" s="7"/>
      <c r="H1872" s="7"/>
      <c r="I1872" s="7"/>
      <c r="J1872" s="7"/>
      <c r="K1872" s="7"/>
      <c r="L1872" s="8"/>
      <c r="M1872" s="142"/>
      <c r="N1872" s="142"/>
      <c r="Z1872" s="142"/>
      <c r="AB1872" s="142"/>
      <c r="AC1872" s="142"/>
      <c r="AD1872" s="142"/>
      <c r="AF1872" s="142"/>
      <c r="AH1872" s="142"/>
      <c r="AJ1872" s="142"/>
      <c r="AK1872" s="142"/>
      <c r="AL1872" s="142"/>
      <c r="AN1872" s="142"/>
      <c r="AO1872" s="7"/>
      <c r="AP1872" s="142"/>
      <c r="AR1872" s="142"/>
      <c r="AT1872" s="142"/>
      <c r="AV1872" s="142"/>
      <c r="AX1872" s="142"/>
      <c r="AZ1872" s="142"/>
      <c r="BB1872" s="142"/>
      <c r="BD1872" s="142"/>
      <c r="BF1872" s="142"/>
      <c r="BH1872" s="142"/>
      <c r="BI1872" s="7"/>
      <c r="BJ1872" s="142"/>
      <c r="BL1872" s="142"/>
      <c r="BN1872" s="7"/>
      <c r="BO1872" s="7"/>
      <c r="BP1872" s="7"/>
      <c r="BQ1872" s="7"/>
      <c r="BR1872" s="7"/>
    </row>
    <row r="1873" spans="1:70" customFormat="1" ht="15.75">
      <c r="A1873" s="7"/>
      <c r="B1873" s="230"/>
      <c r="C1873" s="7"/>
      <c r="D1873" s="7"/>
      <c r="E1873" s="7"/>
      <c r="F1873" s="7"/>
      <c r="G1873" s="7"/>
      <c r="H1873" s="7"/>
      <c r="I1873" s="7"/>
      <c r="J1873" s="7"/>
      <c r="K1873" s="7"/>
      <c r="L1873" s="8"/>
      <c r="M1873" s="142"/>
      <c r="N1873" s="142"/>
      <c r="Z1873" s="142"/>
      <c r="AB1873" s="142"/>
      <c r="AC1873" s="142"/>
      <c r="AD1873" s="142"/>
      <c r="AF1873" s="142"/>
      <c r="AH1873" s="142"/>
      <c r="AJ1873" s="142"/>
      <c r="AK1873" s="142"/>
      <c r="AL1873" s="142"/>
      <c r="AN1873" s="142"/>
      <c r="AO1873" s="7"/>
      <c r="AP1873" s="142"/>
      <c r="AR1873" s="142"/>
      <c r="AT1873" s="142"/>
      <c r="AV1873" s="142"/>
      <c r="AX1873" s="142"/>
      <c r="AZ1873" s="142"/>
      <c r="BB1873" s="142"/>
      <c r="BD1873" s="142"/>
      <c r="BF1873" s="142"/>
      <c r="BH1873" s="142"/>
      <c r="BI1873" s="7"/>
      <c r="BJ1873" s="142"/>
      <c r="BL1873" s="142"/>
      <c r="BN1873" s="7"/>
      <c r="BO1873" s="7"/>
      <c r="BP1873" s="7"/>
      <c r="BQ1873" s="7"/>
      <c r="BR1873" s="7"/>
    </row>
    <row r="1874" spans="1:70" customFormat="1" ht="15.75">
      <c r="A1874" s="7"/>
      <c r="B1874" s="230"/>
      <c r="C1874" s="7"/>
      <c r="D1874" s="7"/>
      <c r="E1874" s="7"/>
      <c r="F1874" s="7"/>
      <c r="G1874" s="7"/>
      <c r="H1874" s="7"/>
      <c r="I1874" s="7"/>
      <c r="J1874" s="7"/>
      <c r="K1874" s="7"/>
      <c r="L1874" s="8"/>
      <c r="M1874" s="142"/>
      <c r="N1874" s="142"/>
      <c r="Z1874" s="142"/>
      <c r="AB1874" s="142"/>
      <c r="AC1874" s="142"/>
      <c r="AD1874" s="142"/>
      <c r="AF1874" s="142"/>
      <c r="AH1874" s="142"/>
      <c r="AJ1874" s="142"/>
      <c r="AK1874" s="142"/>
      <c r="AL1874" s="142"/>
      <c r="AN1874" s="142"/>
      <c r="AO1874" s="7"/>
      <c r="AP1874" s="142"/>
      <c r="AR1874" s="142"/>
      <c r="AT1874" s="142"/>
      <c r="AV1874" s="142"/>
      <c r="AX1874" s="142"/>
      <c r="AZ1874" s="142"/>
      <c r="BB1874" s="142"/>
      <c r="BD1874" s="142"/>
      <c r="BF1874" s="142"/>
      <c r="BH1874" s="142"/>
      <c r="BI1874" s="7"/>
      <c r="BJ1874" s="142"/>
      <c r="BL1874" s="142"/>
      <c r="BN1874" s="7"/>
      <c r="BO1874" s="7"/>
      <c r="BP1874" s="7"/>
      <c r="BQ1874" s="7"/>
      <c r="BR1874" s="7"/>
    </row>
    <row r="1875" spans="1:70" customFormat="1" ht="15.75">
      <c r="A1875" s="7"/>
      <c r="B1875" s="230"/>
      <c r="C1875" s="7"/>
      <c r="D1875" s="7"/>
      <c r="E1875" s="7"/>
      <c r="F1875" s="7"/>
      <c r="G1875" s="7"/>
      <c r="H1875" s="7"/>
      <c r="I1875" s="7"/>
      <c r="J1875" s="7"/>
      <c r="K1875" s="7"/>
      <c r="L1875" s="8"/>
      <c r="M1875" s="142"/>
      <c r="N1875" s="142"/>
      <c r="Z1875" s="142"/>
      <c r="AB1875" s="142"/>
      <c r="AC1875" s="142"/>
      <c r="AD1875" s="142"/>
      <c r="AF1875" s="142"/>
      <c r="AH1875" s="142"/>
      <c r="AJ1875" s="142"/>
      <c r="AK1875" s="142"/>
      <c r="AL1875" s="142"/>
      <c r="AN1875" s="142"/>
      <c r="AO1875" s="7"/>
      <c r="AP1875" s="142"/>
      <c r="AR1875" s="142"/>
      <c r="AT1875" s="142"/>
      <c r="AV1875" s="142"/>
      <c r="AX1875" s="142"/>
      <c r="AZ1875" s="142"/>
      <c r="BB1875" s="142"/>
      <c r="BD1875" s="142"/>
      <c r="BF1875" s="142"/>
      <c r="BH1875" s="142"/>
      <c r="BI1875" s="7"/>
      <c r="BJ1875" s="142"/>
      <c r="BL1875" s="142"/>
      <c r="BN1875" s="7"/>
      <c r="BO1875" s="7"/>
      <c r="BP1875" s="7"/>
      <c r="BQ1875" s="7"/>
      <c r="BR1875" s="7"/>
    </row>
    <row r="1876" spans="1:70" customFormat="1" ht="15.75">
      <c r="A1876" s="7"/>
      <c r="B1876" s="230"/>
      <c r="C1876" s="7"/>
      <c r="D1876" s="7"/>
      <c r="E1876" s="7"/>
      <c r="F1876" s="7"/>
      <c r="G1876" s="7"/>
      <c r="H1876" s="7"/>
      <c r="I1876" s="7"/>
      <c r="J1876" s="7"/>
      <c r="K1876" s="7"/>
      <c r="L1876" s="8"/>
      <c r="M1876" s="142"/>
      <c r="N1876" s="142"/>
      <c r="Z1876" s="142"/>
      <c r="AB1876" s="142"/>
      <c r="AC1876" s="142"/>
      <c r="AD1876" s="142"/>
      <c r="AF1876" s="142"/>
      <c r="AH1876" s="142"/>
      <c r="AJ1876" s="142"/>
      <c r="AK1876" s="142"/>
      <c r="AL1876" s="142"/>
      <c r="AN1876" s="142"/>
      <c r="AO1876" s="7"/>
      <c r="AP1876" s="142"/>
      <c r="AR1876" s="142"/>
      <c r="AT1876" s="142"/>
      <c r="AV1876" s="142"/>
      <c r="AX1876" s="142"/>
      <c r="AZ1876" s="142"/>
      <c r="BB1876" s="142"/>
      <c r="BD1876" s="142"/>
      <c r="BF1876" s="142"/>
      <c r="BH1876" s="142"/>
      <c r="BI1876" s="7"/>
      <c r="BJ1876" s="142"/>
      <c r="BL1876" s="142"/>
      <c r="BN1876" s="7"/>
      <c r="BO1876" s="7"/>
      <c r="BP1876" s="7"/>
      <c r="BQ1876" s="7"/>
      <c r="BR1876" s="7"/>
    </row>
    <row r="1877" spans="1:70" customFormat="1" ht="15.75">
      <c r="A1877" s="7"/>
      <c r="B1877" s="230"/>
      <c r="C1877" s="7"/>
      <c r="D1877" s="7"/>
      <c r="E1877" s="7"/>
      <c r="F1877" s="7"/>
      <c r="G1877" s="7"/>
      <c r="H1877" s="7"/>
      <c r="I1877" s="7"/>
      <c r="J1877" s="7"/>
      <c r="K1877" s="7"/>
      <c r="L1877" s="8"/>
      <c r="M1877" s="142"/>
      <c r="N1877" s="142"/>
      <c r="Z1877" s="142"/>
      <c r="AB1877" s="142"/>
      <c r="AC1877" s="142"/>
      <c r="AD1877" s="142"/>
      <c r="AF1877" s="142"/>
      <c r="AH1877" s="142"/>
      <c r="AJ1877" s="142"/>
      <c r="AK1877" s="142"/>
      <c r="AL1877" s="142"/>
      <c r="AN1877" s="142"/>
      <c r="AO1877" s="7"/>
      <c r="AP1877" s="142"/>
      <c r="AR1877" s="142"/>
      <c r="AT1877" s="142"/>
      <c r="AV1877" s="142"/>
      <c r="AX1877" s="142"/>
      <c r="AZ1877" s="142"/>
      <c r="BB1877" s="142"/>
      <c r="BD1877" s="142"/>
      <c r="BF1877" s="142"/>
      <c r="BH1877" s="142"/>
      <c r="BI1877" s="7"/>
      <c r="BJ1877" s="142"/>
      <c r="BL1877" s="142"/>
      <c r="BN1877" s="7"/>
      <c r="BO1877" s="7"/>
      <c r="BP1877" s="7"/>
      <c r="BQ1877" s="7"/>
      <c r="BR1877" s="7"/>
    </row>
    <row r="1878" spans="1:70" customFormat="1" ht="15.75">
      <c r="A1878" s="7"/>
      <c r="B1878" s="230"/>
      <c r="C1878" s="7"/>
      <c r="D1878" s="7"/>
      <c r="E1878" s="7"/>
      <c r="F1878" s="7"/>
      <c r="G1878" s="7"/>
      <c r="H1878" s="7"/>
      <c r="I1878" s="7"/>
      <c r="J1878" s="7"/>
      <c r="K1878" s="7"/>
      <c r="L1878" s="8"/>
      <c r="M1878" s="142"/>
      <c r="N1878" s="142"/>
      <c r="Z1878" s="142"/>
      <c r="AB1878" s="142"/>
      <c r="AC1878" s="142"/>
      <c r="AD1878" s="142"/>
      <c r="AF1878" s="142"/>
      <c r="AH1878" s="142"/>
      <c r="AJ1878" s="142"/>
      <c r="AK1878" s="142"/>
      <c r="AL1878" s="142"/>
      <c r="AN1878" s="142"/>
      <c r="AO1878" s="7"/>
      <c r="AP1878" s="142"/>
      <c r="AR1878" s="142"/>
      <c r="AT1878" s="142"/>
      <c r="AV1878" s="142"/>
      <c r="AX1878" s="142"/>
      <c r="AZ1878" s="142"/>
      <c r="BB1878" s="142"/>
      <c r="BD1878" s="142"/>
      <c r="BF1878" s="142"/>
      <c r="BH1878" s="142"/>
      <c r="BI1878" s="7"/>
      <c r="BJ1878" s="142"/>
      <c r="BL1878" s="142"/>
      <c r="BN1878" s="7"/>
      <c r="BO1878" s="7"/>
      <c r="BP1878" s="7"/>
      <c r="BQ1878" s="7"/>
      <c r="BR1878" s="7"/>
    </row>
    <row r="1879" spans="1:70" customFormat="1" ht="15.75">
      <c r="A1879" s="7"/>
      <c r="B1879" s="230"/>
      <c r="C1879" s="7"/>
      <c r="D1879" s="7"/>
      <c r="E1879" s="7"/>
      <c r="F1879" s="7"/>
      <c r="G1879" s="7"/>
      <c r="H1879" s="7"/>
      <c r="I1879" s="7"/>
      <c r="J1879" s="7"/>
      <c r="K1879" s="7"/>
      <c r="L1879" s="8"/>
      <c r="M1879" s="142"/>
      <c r="N1879" s="142"/>
      <c r="Z1879" s="142"/>
      <c r="AB1879" s="142"/>
      <c r="AC1879" s="142"/>
      <c r="AD1879" s="142"/>
      <c r="AF1879" s="142"/>
      <c r="AH1879" s="142"/>
      <c r="AJ1879" s="142"/>
      <c r="AK1879" s="142"/>
      <c r="AL1879" s="142"/>
      <c r="AN1879" s="142"/>
      <c r="AO1879" s="7"/>
      <c r="AP1879" s="142"/>
      <c r="AR1879" s="142"/>
      <c r="AT1879" s="142"/>
      <c r="AV1879" s="142"/>
      <c r="AX1879" s="142"/>
      <c r="AZ1879" s="142"/>
      <c r="BB1879" s="142"/>
      <c r="BD1879" s="142"/>
      <c r="BF1879" s="142"/>
      <c r="BH1879" s="142"/>
      <c r="BI1879" s="7"/>
      <c r="BJ1879" s="142"/>
      <c r="BL1879" s="142"/>
      <c r="BN1879" s="7"/>
      <c r="BO1879" s="7"/>
      <c r="BP1879" s="7"/>
      <c r="BQ1879" s="7"/>
      <c r="BR1879" s="7"/>
    </row>
    <row r="1880" spans="1:70" customFormat="1" ht="15.75">
      <c r="A1880" s="7"/>
      <c r="B1880" s="230"/>
      <c r="C1880" s="7"/>
      <c r="D1880" s="7"/>
      <c r="E1880" s="7"/>
      <c r="F1880" s="7"/>
      <c r="G1880" s="7"/>
      <c r="H1880" s="7"/>
      <c r="I1880" s="7"/>
      <c r="J1880" s="7"/>
      <c r="K1880" s="7"/>
      <c r="L1880" s="8"/>
      <c r="M1880" s="142"/>
      <c r="N1880" s="142"/>
      <c r="Z1880" s="142"/>
      <c r="AB1880" s="142"/>
      <c r="AC1880" s="142"/>
      <c r="AD1880" s="142"/>
      <c r="AF1880" s="142"/>
      <c r="AH1880" s="142"/>
      <c r="AJ1880" s="142"/>
      <c r="AK1880" s="142"/>
      <c r="AL1880" s="142"/>
      <c r="AN1880" s="142"/>
      <c r="AO1880" s="7"/>
      <c r="AP1880" s="142"/>
      <c r="AR1880" s="142"/>
      <c r="AT1880" s="142"/>
      <c r="AV1880" s="142"/>
      <c r="AX1880" s="142"/>
      <c r="AZ1880" s="142"/>
      <c r="BB1880" s="142"/>
      <c r="BD1880" s="142"/>
      <c r="BF1880" s="142"/>
      <c r="BH1880" s="142"/>
      <c r="BI1880" s="7"/>
      <c r="BJ1880" s="142"/>
      <c r="BL1880" s="142"/>
      <c r="BN1880" s="7"/>
      <c r="BO1880" s="7"/>
      <c r="BP1880" s="7"/>
      <c r="BQ1880" s="7"/>
      <c r="BR1880" s="7"/>
    </row>
    <row r="1881" spans="1:70" customFormat="1" ht="15.75">
      <c r="A1881" s="7"/>
      <c r="B1881" s="230"/>
      <c r="C1881" s="7"/>
      <c r="D1881" s="7"/>
      <c r="E1881" s="7"/>
      <c r="F1881" s="7"/>
      <c r="G1881" s="7"/>
      <c r="H1881" s="7"/>
      <c r="I1881" s="7"/>
      <c r="J1881" s="7"/>
      <c r="K1881" s="7"/>
      <c r="L1881" s="8"/>
      <c r="M1881" s="142"/>
      <c r="N1881" s="142"/>
      <c r="Z1881" s="142"/>
      <c r="AB1881" s="142"/>
      <c r="AC1881" s="142"/>
      <c r="AD1881" s="142"/>
      <c r="AF1881" s="142"/>
      <c r="AH1881" s="142"/>
      <c r="AJ1881" s="142"/>
      <c r="AK1881" s="142"/>
      <c r="AL1881" s="142"/>
      <c r="AN1881" s="142"/>
      <c r="AO1881" s="7"/>
      <c r="AP1881" s="142"/>
      <c r="AR1881" s="142"/>
      <c r="AT1881" s="142"/>
      <c r="AV1881" s="142"/>
      <c r="AX1881" s="142"/>
      <c r="AZ1881" s="142"/>
      <c r="BB1881" s="142"/>
      <c r="BD1881" s="142"/>
      <c r="BF1881" s="142"/>
      <c r="BH1881" s="142"/>
      <c r="BI1881" s="7"/>
      <c r="BJ1881" s="142"/>
      <c r="BL1881" s="142"/>
      <c r="BN1881" s="7"/>
      <c r="BO1881" s="7"/>
      <c r="BP1881" s="7"/>
      <c r="BQ1881" s="7"/>
      <c r="BR1881" s="7"/>
    </row>
    <row r="1882" spans="1:70" customFormat="1" ht="15.75">
      <c r="A1882" s="7"/>
      <c r="B1882" s="230"/>
      <c r="C1882" s="7"/>
      <c r="D1882" s="7"/>
      <c r="E1882" s="7"/>
      <c r="F1882" s="7"/>
      <c r="G1882" s="7"/>
      <c r="H1882" s="7"/>
      <c r="I1882" s="7"/>
      <c r="J1882" s="7"/>
      <c r="K1882" s="7"/>
      <c r="L1882" s="8"/>
      <c r="M1882" s="142"/>
      <c r="N1882" s="142"/>
      <c r="Z1882" s="142"/>
      <c r="AB1882" s="142"/>
      <c r="AC1882" s="142"/>
      <c r="AD1882" s="142"/>
      <c r="AF1882" s="142"/>
      <c r="AH1882" s="142"/>
      <c r="AJ1882" s="142"/>
      <c r="AK1882" s="142"/>
      <c r="AL1882" s="142"/>
      <c r="AN1882" s="142"/>
      <c r="AO1882" s="7"/>
      <c r="AP1882" s="142"/>
      <c r="AR1882" s="142"/>
      <c r="AT1882" s="142"/>
      <c r="AV1882" s="142"/>
      <c r="AX1882" s="142"/>
      <c r="AZ1882" s="142"/>
      <c r="BB1882" s="142"/>
      <c r="BD1882" s="142"/>
      <c r="BF1882" s="142"/>
      <c r="BH1882" s="142"/>
      <c r="BI1882" s="7"/>
      <c r="BJ1882" s="142"/>
      <c r="BL1882" s="142"/>
      <c r="BN1882" s="7"/>
      <c r="BO1882" s="7"/>
      <c r="BP1882" s="7"/>
      <c r="BQ1882" s="7"/>
      <c r="BR1882" s="7"/>
    </row>
    <row r="1883" spans="1:70" customFormat="1" ht="15.75">
      <c r="A1883" s="7"/>
      <c r="B1883" s="230"/>
      <c r="C1883" s="7"/>
      <c r="D1883" s="7"/>
      <c r="E1883" s="7"/>
      <c r="F1883" s="7"/>
      <c r="G1883" s="7"/>
      <c r="H1883" s="7"/>
      <c r="I1883" s="7"/>
      <c r="J1883" s="7"/>
      <c r="K1883" s="7"/>
      <c r="L1883" s="8"/>
      <c r="M1883" s="142"/>
      <c r="N1883" s="142"/>
      <c r="Z1883" s="142"/>
      <c r="AB1883" s="142"/>
      <c r="AC1883" s="142"/>
      <c r="AD1883" s="142"/>
      <c r="AF1883" s="142"/>
      <c r="AH1883" s="142"/>
      <c r="AJ1883" s="142"/>
      <c r="AK1883" s="142"/>
      <c r="AL1883" s="142"/>
      <c r="AN1883" s="142"/>
      <c r="AO1883" s="7"/>
      <c r="AP1883" s="142"/>
      <c r="AR1883" s="142"/>
      <c r="AT1883" s="142"/>
      <c r="AV1883" s="142"/>
      <c r="AX1883" s="142"/>
      <c r="AZ1883" s="142"/>
      <c r="BB1883" s="142"/>
      <c r="BD1883" s="142"/>
      <c r="BF1883" s="142"/>
      <c r="BH1883" s="142"/>
      <c r="BI1883" s="7"/>
      <c r="BJ1883" s="142"/>
      <c r="BL1883" s="142"/>
      <c r="BN1883" s="7"/>
      <c r="BO1883" s="7"/>
      <c r="BP1883" s="7"/>
      <c r="BQ1883" s="7"/>
      <c r="BR1883" s="7"/>
    </row>
    <row r="1884" spans="1:70" customFormat="1" ht="15.75">
      <c r="A1884" s="7"/>
      <c r="B1884" s="230"/>
      <c r="C1884" s="7"/>
      <c r="D1884" s="7"/>
      <c r="E1884" s="7"/>
      <c r="F1884" s="7"/>
      <c r="G1884" s="7"/>
      <c r="H1884" s="7"/>
      <c r="I1884" s="7"/>
      <c r="J1884" s="7"/>
      <c r="K1884" s="7"/>
      <c r="L1884" s="8"/>
      <c r="M1884" s="142"/>
      <c r="N1884" s="142"/>
      <c r="Z1884" s="142"/>
      <c r="AB1884" s="142"/>
      <c r="AC1884" s="142"/>
      <c r="AD1884" s="142"/>
      <c r="AF1884" s="142"/>
      <c r="AH1884" s="142"/>
      <c r="AJ1884" s="142"/>
      <c r="AK1884" s="142"/>
      <c r="AL1884" s="142"/>
      <c r="AN1884" s="142"/>
      <c r="AO1884" s="7"/>
      <c r="AP1884" s="142"/>
      <c r="AR1884" s="142"/>
      <c r="AT1884" s="142"/>
      <c r="AV1884" s="142"/>
      <c r="AX1884" s="142"/>
      <c r="AZ1884" s="142"/>
      <c r="BB1884" s="142"/>
      <c r="BD1884" s="142"/>
      <c r="BF1884" s="142"/>
      <c r="BH1884" s="142"/>
      <c r="BI1884" s="7"/>
      <c r="BJ1884" s="142"/>
      <c r="BL1884" s="142"/>
      <c r="BN1884" s="7"/>
      <c r="BO1884" s="7"/>
      <c r="BP1884" s="7"/>
      <c r="BQ1884" s="7"/>
      <c r="BR1884" s="7"/>
    </row>
    <row r="1885" spans="1:70" customFormat="1" ht="15.75">
      <c r="A1885" s="7"/>
      <c r="B1885" s="230"/>
      <c r="C1885" s="7"/>
      <c r="D1885" s="7"/>
      <c r="E1885" s="7"/>
      <c r="F1885" s="7"/>
      <c r="G1885" s="7"/>
      <c r="H1885" s="7"/>
      <c r="I1885" s="7"/>
      <c r="J1885" s="7"/>
      <c r="K1885" s="7"/>
      <c r="L1885" s="8"/>
      <c r="M1885" s="142"/>
      <c r="N1885" s="142"/>
      <c r="Z1885" s="142"/>
      <c r="AB1885" s="142"/>
      <c r="AC1885" s="142"/>
      <c r="AD1885" s="142"/>
      <c r="AF1885" s="142"/>
      <c r="AH1885" s="142"/>
      <c r="AJ1885" s="142"/>
      <c r="AK1885" s="142"/>
      <c r="AL1885" s="142"/>
      <c r="AN1885" s="142"/>
      <c r="AO1885" s="7"/>
      <c r="AP1885" s="142"/>
      <c r="AR1885" s="142"/>
      <c r="AT1885" s="142"/>
      <c r="AV1885" s="142"/>
      <c r="AX1885" s="142"/>
      <c r="AZ1885" s="142"/>
      <c r="BB1885" s="142"/>
      <c r="BD1885" s="142"/>
      <c r="BF1885" s="142"/>
      <c r="BH1885" s="142"/>
      <c r="BI1885" s="7"/>
      <c r="BJ1885" s="142"/>
      <c r="BL1885" s="142"/>
      <c r="BN1885" s="7"/>
      <c r="BO1885" s="7"/>
      <c r="BP1885" s="7"/>
      <c r="BQ1885" s="7"/>
      <c r="BR1885" s="7"/>
    </row>
    <row r="1886" spans="1:70" customFormat="1" ht="15.75">
      <c r="A1886" s="7"/>
      <c r="B1886" s="230"/>
      <c r="C1886" s="7"/>
      <c r="D1886" s="7"/>
      <c r="E1886" s="7"/>
      <c r="F1886" s="7"/>
      <c r="G1886" s="7"/>
      <c r="H1886" s="7"/>
      <c r="I1886" s="7"/>
      <c r="J1886" s="7"/>
      <c r="K1886" s="7"/>
      <c r="L1886" s="8"/>
      <c r="M1886" s="142"/>
      <c r="N1886" s="142"/>
      <c r="Z1886" s="142"/>
      <c r="AB1886" s="142"/>
      <c r="AC1886" s="142"/>
      <c r="AD1886" s="142"/>
      <c r="AF1886" s="142"/>
      <c r="AH1886" s="142"/>
      <c r="AJ1886" s="142"/>
      <c r="AK1886" s="142"/>
      <c r="AL1886" s="142"/>
      <c r="AN1886" s="142"/>
      <c r="AO1886" s="7"/>
      <c r="AP1886" s="142"/>
      <c r="AR1886" s="142"/>
      <c r="AT1886" s="142"/>
      <c r="AV1886" s="142"/>
      <c r="AX1886" s="142"/>
      <c r="AZ1886" s="142"/>
      <c r="BB1886" s="142"/>
      <c r="BD1886" s="142"/>
      <c r="BF1886" s="142"/>
      <c r="BH1886" s="142"/>
      <c r="BI1886" s="7"/>
      <c r="BJ1886" s="142"/>
      <c r="BL1886" s="142"/>
      <c r="BN1886" s="7"/>
      <c r="BO1886" s="7"/>
      <c r="BP1886" s="7"/>
      <c r="BQ1886" s="7"/>
      <c r="BR1886" s="7"/>
    </row>
    <row r="1887" spans="1:70" customFormat="1" ht="15.75">
      <c r="A1887" s="7"/>
      <c r="B1887" s="230"/>
      <c r="C1887" s="7"/>
      <c r="D1887" s="7"/>
      <c r="E1887" s="7"/>
      <c r="F1887" s="7"/>
      <c r="G1887" s="7"/>
      <c r="H1887" s="7"/>
      <c r="I1887" s="7"/>
      <c r="J1887" s="7"/>
      <c r="K1887" s="7"/>
      <c r="L1887" s="8"/>
      <c r="M1887" s="142"/>
      <c r="N1887" s="142"/>
      <c r="Z1887" s="142"/>
      <c r="AB1887" s="142"/>
      <c r="AC1887" s="142"/>
      <c r="AD1887" s="142"/>
      <c r="AF1887" s="142"/>
      <c r="AH1887" s="142"/>
      <c r="AJ1887" s="142"/>
      <c r="AK1887" s="142"/>
      <c r="AL1887" s="142"/>
      <c r="AN1887" s="142"/>
      <c r="AO1887" s="7"/>
      <c r="AP1887" s="142"/>
      <c r="AR1887" s="142"/>
      <c r="AT1887" s="142"/>
      <c r="AV1887" s="142"/>
      <c r="AX1887" s="142"/>
      <c r="AZ1887" s="142"/>
      <c r="BB1887" s="142"/>
      <c r="BD1887" s="142"/>
      <c r="BF1887" s="142"/>
      <c r="BH1887" s="142"/>
      <c r="BI1887" s="7"/>
      <c r="BJ1887" s="142"/>
      <c r="BL1887" s="142"/>
      <c r="BN1887" s="7"/>
      <c r="BO1887" s="7"/>
      <c r="BP1887" s="7"/>
      <c r="BQ1887" s="7"/>
      <c r="BR1887" s="7"/>
    </row>
    <row r="1888" spans="1:70" customFormat="1" ht="15.75">
      <c r="A1888" s="7"/>
      <c r="B1888" s="230"/>
      <c r="C1888" s="7"/>
      <c r="D1888" s="7"/>
      <c r="E1888" s="7"/>
      <c r="F1888" s="7"/>
      <c r="G1888" s="7"/>
      <c r="H1888" s="7"/>
      <c r="I1888" s="7"/>
      <c r="J1888" s="7"/>
      <c r="K1888" s="7"/>
      <c r="L1888" s="8"/>
      <c r="M1888" s="142"/>
      <c r="N1888" s="142"/>
      <c r="Z1888" s="142"/>
      <c r="AB1888" s="142"/>
      <c r="AC1888" s="142"/>
      <c r="AD1888" s="142"/>
      <c r="AF1888" s="142"/>
      <c r="AH1888" s="142"/>
      <c r="AJ1888" s="142"/>
      <c r="AK1888" s="142"/>
      <c r="AL1888" s="142"/>
      <c r="AN1888" s="142"/>
      <c r="AO1888" s="7"/>
      <c r="AP1888" s="142"/>
      <c r="AR1888" s="142"/>
      <c r="AT1888" s="142"/>
      <c r="AV1888" s="142"/>
      <c r="AX1888" s="142"/>
      <c r="AZ1888" s="142"/>
      <c r="BB1888" s="142"/>
      <c r="BD1888" s="142"/>
      <c r="BF1888" s="142"/>
      <c r="BH1888" s="142"/>
      <c r="BI1888" s="7"/>
      <c r="BJ1888" s="142"/>
      <c r="BL1888" s="142"/>
      <c r="BN1888" s="7"/>
      <c r="BO1888" s="7"/>
      <c r="BP1888" s="7"/>
      <c r="BQ1888" s="7"/>
      <c r="BR1888" s="7"/>
    </row>
    <row r="1889" spans="1:70" customFormat="1" ht="15.75">
      <c r="A1889" s="7"/>
      <c r="B1889" s="230"/>
      <c r="C1889" s="7"/>
      <c r="D1889" s="7"/>
      <c r="E1889" s="7"/>
      <c r="F1889" s="7"/>
      <c r="G1889" s="7"/>
      <c r="H1889" s="7"/>
      <c r="I1889" s="7"/>
      <c r="J1889" s="7"/>
      <c r="K1889" s="7"/>
      <c r="L1889" s="8"/>
      <c r="M1889" s="142"/>
      <c r="N1889" s="142"/>
      <c r="Z1889" s="142"/>
      <c r="AB1889" s="142"/>
      <c r="AC1889" s="142"/>
      <c r="AD1889" s="142"/>
      <c r="AF1889" s="142"/>
      <c r="AH1889" s="142"/>
      <c r="AJ1889" s="142"/>
      <c r="AK1889" s="142"/>
      <c r="AL1889" s="142"/>
      <c r="AN1889" s="142"/>
      <c r="AO1889" s="7"/>
      <c r="AP1889" s="142"/>
      <c r="AR1889" s="142"/>
      <c r="AT1889" s="142"/>
      <c r="AV1889" s="142"/>
      <c r="AX1889" s="142"/>
      <c r="AZ1889" s="142"/>
      <c r="BB1889" s="142"/>
      <c r="BD1889" s="142"/>
      <c r="BF1889" s="142"/>
      <c r="BH1889" s="142"/>
      <c r="BI1889" s="7"/>
      <c r="BJ1889" s="142"/>
      <c r="BL1889" s="142"/>
      <c r="BN1889" s="7"/>
      <c r="BO1889" s="7"/>
      <c r="BP1889" s="7"/>
      <c r="BQ1889" s="7"/>
      <c r="BR1889" s="7"/>
    </row>
    <row r="1890" spans="1:70" customFormat="1" ht="15.75">
      <c r="A1890" s="7"/>
      <c r="B1890" s="230"/>
      <c r="C1890" s="7"/>
      <c r="D1890" s="7"/>
      <c r="E1890" s="7"/>
      <c r="F1890" s="7"/>
      <c r="G1890" s="7"/>
      <c r="H1890" s="7"/>
      <c r="I1890" s="7"/>
      <c r="J1890" s="7"/>
      <c r="K1890" s="7"/>
      <c r="L1890" s="8"/>
      <c r="M1890" s="142"/>
      <c r="N1890" s="142"/>
      <c r="Z1890" s="142"/>
      <c r="AB1890" s="142"/>
      <c r="AC1890" s="142"/>
      <c r="AD1890" s="142"/>
      <c r="AF1890" s="142"/>
      <c r="AH1890" s="142"/>
      <c r="AJ1890" s="142"/>
      <c r="AK1890" s="142"/>
      <c r="AL1890" s="142"/>
      <c r="AN1890" s="142"/>
      <c r="AO1890" s="7"/>
      <c r="AP1890" s="142"/>
      <c r="AR1890" s="142"/>
      <c r="AT1890" s="142"/>
      <c r="AV1890" s="142"/>
      <c r="AX1890" s="142"/>
      <c r="AZ1890" s="142"/>
      <c r="BB1890" s="142"/>
      <c r="BD1890" s="142"/>
      <c r="BF1890" s="142"/>
      <c r="BH1890" s="142"/>
      <c r="BI1890" s="7"/>
      <c r="BJ1890" s="142"/>
      <c r="BL1890" s="142"/>
      <c r="BN1890" s="7"/>
      <c r="BO1890" s="7"/>
      <c r="BP1890" s="7"/>
      <c r="BQ1890" s="7"/>
      <c r="BR1890" s="7"/>
    </row>
    <row r="1891" spans="1:70" customFormat="1" ht="15.75">
      <c r="A1891" s="7"/>
      <c r="B1891" s="230"/>
      <c r="C1891" s="7"/>
      <c r="D1891" s="7"/>
      <c r="E1891" s="7"/>
      <c r="F1891" s="7"/>
      <c r="G1891" s="7"/>
      <c r="H1891" s="7"/>
      <c r="I1891" s="7"/>
      <c r="J1891" s="7"/>
      <c r="K1891" s="7"/>
      <c r="L1891" s="8"/>
      <c r="M1891" s="142"/>
      <c r="N1891" s="142"/>
      <c r="Z1891" s="142"/>
      <c r="AB1891" s="142"/>
      <c r="AC1891" s="142"/>
      <c r="AD1891" s="142"/>
      <c r="AF1891" s="142"/>
      <c r="AH1891" s="142"/>
      <c r="AJ1891" s="142"/>
      <c r="AK1891" s="142"/>
      <c r="AL1891" s="142"/>
      <c r="AN1891" s="142"/>
      <c r="AO1891" s="7"/>
      <c r="AP1891" s="142"/>
      <c r="AR1891" s="142"/>
      <c r="AT1891" s="142"/>
      <c r="AV1891" s="142"/>
      <c r="AX1891" s="142"/>
      <c r="AZ1891" s="142"/>
      <c r="BB1891" s="142"/>
      <c r="BD1891" s="142"/>
      <c r="BF1891" s="142"/>
      <c r="BH1891" s="142"/>
      <c r="BI1891" s="7"/>
      <c r="BJ1891" s="142"/>
      <c r="BL1891" s="142"/>
      <c r="BN1891" s="7"/>
      <c r="BO1891" s="7"/>
      <c r="BP1891" s="7"/>
      <c r="BQ1891" s="7"/>
      <c r="BR1891" s="7"/>
    </row>
    <row r="1892" spans="1:70" customFormat="1" ht="15.75">
      <c r="A1892" s="7"/>
      <c r="B1892" s="230"/>
      <c r="C1892" s="7"/>
      <c r="D1892" s="7"/>
      <c r="E1892" s="7"/>
      <c r="F1892" s="7"/>
      <c r="G1892" s="7"/>
      <c r="H1892" s="7"/>
      <c r="I1892" s="7"/>
      <c r="J1892" s="7"/>
      <c r="K1892" s="7"/>
      <c r="L1892" s="8"/>
      <c r="M1892" s="142"/>
      <c r="N1892" s="142"/>
      <c r="Z1892" s="142"/>
      <c r="AB1892" s="142"/>
      <c r="AC1892" s="142"/>
      <c r="AD1892" s="142"/>
      <c r="AF1892" s="142"/>
      <c r="AH1892" s="142"/>
      <c r="AJ1892" s="142"/>
      <c r="AK1892" s="142"/>
      <c r="AL1892" s="142"/>
      <c r="AN1892" s="142"/>
      <c r="AO1892" s="7"/>
      <c r="AP1892" s="142"/>
      <c r="AR1892" s="142"/>
      <c r="AT1892" s="142"/>
      <c r="AV1892" s="142"/>
      <c r="AX1892" s="142"/>
      <c r="AZ1892" s="142"/>
      <c r="BB1892" s="142"/>
      <c r="BD1892" s="142"/>
      <c r="BF1892" s="142"/>
      <c r="BH1892" s="142"/>
      <c r="BI1892" s="7"/>
      <c r="BJ1892" s="142"/>
      <c r="BL1892" s="142"/>
      <c r="BN1892" s="7"/>
      <c r="BO1892" s="7"/>
      <c r="BP1892" s="7"/>
      <c r="BQ1892" s="7"/>
      <c r="BR1892" s="7"/>
    </row>
    <row r="1893" spans="1:70" customFormat="1" ht="15.75">
      <c r="A1893" s="7"/>
      <c r="B1893" s="230"/>
      <c r="C1893" s="7"/>
      <c r="D1893" s="7"/>
      <c r="E1893" s="7"/>
      <c r="F1893" s="7"/>
      <c r="G1893" s="7"/>
      <c r="H1893" s="7"/>
      <c r="I1893" s="7"/>
      <c r="J1893" s="7"/>
      <c r="K1893" s="7"/>
      <c r="L1893" s="8"/>
      <c r="M1893" s="142"/>
      <c r="N1893" s="142"/>
      <c r="Z1893" s="142"/>
      <c r="AB1893" s="142"/>
      <c r="AC1893" s="142"/>
      <c r="AD1893" s="142"/>
      <c r="AF1893" s="142"/>
      <c r="AH1893" s="142"/>
      <c r="AJ1893" s="142"/>
      <c r="AK1893" s="142"/>
      <c r="AL1893" s="142"/>
      <c r="AN1893" s="142"/>
      <c r="AO1893" s="7"/>
      <c r="AP1893" s="142"/>
      <c r="AR1893" s="142"/>
      <c r="AT1893" s="142"/>
      <c r="AV1893" s="142"/>
      <c r="AX1893" s="142"/>
      <c r="AZ1893" s="142"/>
      <c r="BB1893" s="142"/>
      <c r="BD1893" s="142"/>
      <c r="BF1893" s="142"/>
      <c r="BH1893" s="142"/>
      <c r="BI1893" s="7"/>
      <c r="BJ1893" s="142"/>
      <c r="BL1893" s="142"/>
      <c r="BN1893" s="7"/>
      <c r="BO1893" s="7"/>
      <c r="BP1893" s="7"/>
      <c r="BQ1893" s="7"/>
      <c r="BR1893" s="7"/>
    </row>
    <row r="1894" spans="1:70" customFormat="1" ht="15.75">
      <c r="A1894" s="7"/>
      <c r="B1894" s="230"/>
      <c r="C1894" s="7"/>
      <c r="D1894" s="7"/>
      <c r="E1894" s="7"/>
      <c r="F1894" s="7"/>
      <c r="G1894" s="7"/>
      <c r="H1894" s="7"/>
      <c r="I1894" s="7"/>
      <c r="J1894" s="7"/>
      <c r="K1894" s="7"/>
      <c r="L1894" s="8"/>
      <c r="M1894" s="142"/>
      <c r="N1894" s="142"/>
      <c r="Z1894" s="142"/>
      <c r="AB1894" s="142"/>
      <c r="AC1894" s="142"/>
      <c r="AD1894" s="142"/>
      <c r="AF1894" s="142"/>
      <c r="AH1894" s="142"/>
      <c r="AJ1894" s="142"/>
      <c r="AK1894" s="142"/>
      <c r="AL1894" s="142"/>
      <c r="AN1894" s="142"/>
      <c r="AO1894" s="7"/>
      <c r="AP1894" s="142"/>
      <c r="AR1894" s="142"/>
      <c r="AT1894" s="142"/>
      <c r="AV1894" s="142"/>
      <c r="AX1894" s="142"/>
      <c r="AZ1894" s="142"/>
      <c r="BB1894" s="142"/>
      <c r="BD1894" s="142"/>
      <c r="BF1894" s="142"/>
      <c r="BH1894" s="142"/>
      <c r="BI1894" s="7"/>
      <c r="BJ1894" s="142"/>
      <c r="BL1894" s="142"/>
      <c r="BN1894" s="7"/>
      <c r="BO1894" s="7"/>
      <c r="BP1894" s="7"/>
      <c r="BQ1894" s="7"/>
      <c r="BR1894" s="7"/>
    </row>
    <row r="1895" spans="1:70" customFormat="1" ht="15.75">
      <c r="A1895" s="7"/>
      <c r="B1895" s="230"/>
      <c r="C1895" s="7"/>
      <c r="D1895" s="7"/>
      <c r="E1895" s="7"/>
      <c r="F1895" s="7"/>
      <c r="G1895" s="7"/>
      <c r="H1895" s="7"/>
      <c r="I1895" s="7"/>
      <c r="J1895" s="7"/>
      <c r="K1895" s="7"/>
      <c r="L1895" s="8"/>
      <c r="M1895" s="142"/>
      <c r="N1895" s="142"/>
      <c r="Z1895" s="142"/>
      <c r="AB1895" s="142"/>
      <c r="AC1895" s="142"/>
      <c r="AD1895" s="142"/>
      <c r="AF1895" s="142"/>
      <c r="AH1895" s="142"/>
      <c r="AJ1895" s="142"/>
      <c r="AK1895" s="142"/>
      <c r="AL1895" s="142"/>
      <c r="AN1895" s="142"/>
      <c r="AO1895" s="7"/>
      <c r="AP1895" s="142"/>
      <c r="AR1895" s="142"/>
      <c r="AT1895" s="142"/>
      <c r="AV1895" s="142"/>
      <c r="AX1895" s="142"/>
      <c r="AZ1895" s="142"/>
      <c r="BB1895" s="142"/>
      <c r="BD1895" s="142"/>
      <c r="BF1895" s="142"/>
      <c r="BH1895" s="142"/>
      <c r="BI1895" s="7"/>
      <c r="BJ1895" s="142"/>
      <c r="BL1895" s="142"/>
      <c r="BN1895" s="7"/>
      <c r="BO1895" s="7"/>
      <c r="BP1895" s="7"/>
      <c r="BQ1895" s="7"/>
      <c r="BR1895" s="7"/>
    </row>
    <row r="1896" spans="1:70" customFormat="1" ht="15.75">
      <c r="A1896" s="7"/>
      <c r="B1896" s="230"/>
      <c r="C1896" s="7"/>
      <c r="D1896" s="7"/>
      <c r="E1896" s="7"/>
      <c r="F1896" s="7"/>
      <c r="G1896" s="7"/>
      <c r="H1896" s="7"/>
      <c r="I1896" s="7"/>
      <c r="J1896" s="7"/>
      <c r="K1896" s="7"/>
      <c r="L1896" s="8"/>
      <c r="M1896" s="142"/>
      <c r="N1896" s="142"/>
      <c r="Z1896" s="142"/>
      <c r="AB1896" s="142"/>
      <c r="AC1896" s="142"/>
      <c r="AD1896" s="142"/>
      <c r="AF1896" s="142"/>
      <c r="AH1896" s="142"/>
      <c r="AJ1896" s="142"/>
      <c r="AK1896" s="142"/>
      <c r="AL1896" s="142"/>
      <c r="AN1896" s="142"/>
      <c r="AO1896" s="7"/>
      <c r="AP1896" s="142"/>
      <c r="AR1896" s="142"/>
      <c r="AT1896" s="142"/>
      <c r="AV1896" s="142"/>
      <c r="AX1896" s="142"/>
      <c r="AZ1896" s="142"/>
      <c r="BB1896" s="142"/>
      <c r="BD1896" s="142"/>
      <c r="BF1896" s="142"/>
      <c r="BH1896" s="142"/>
      <c r="BI1896" s="7"/>
      <c r="BJ1896" s="142"/>
      <c r="BL1896" s="142"/>
      <c r="BN1896" s="7"/>
      <c r="BO1896" s="7"/>
      <c r="BP1896" s="7"/>
      <c r="BQ1896" s="7"/>
      <c r="BR1896" s="7"/>
    </row>
    <row r="1897" spans="1:70" customFormat="1" ht="15.75">
      <c r="A1897" s="7"/>
      <c r="B1897" s="230"/>
      <c r="C1897" s="7"/>
      <c r="D1897" s="7"/>
      <c r="E1897" s="7"/>
      <c r="F1897" s="7"/>
      <c r="G1897" s="7"/>
      <c r="H1897" s="7"/>
      <c r="I1897" s="7"/>
      <c r="J1897" s="7"/>
      <c r="K1897" s="7"/>
      <c r="L1897" s="8"/>
      <c r="M1897" s="142"/>
      <c r="N1897" s="142"/>
      <c r="Z1897" s="142"/>
      <c r="AB1897" s="142"/>
      <c r="AC1897" s="142"/>
      <c r="AD1897" s="142"/>
      <c r="AF1897" s="142"/>
      <c r="AH1897" s="142"/>
      <c r="AJ1897" s="142"/>
      <c r="AK1897" s="142"/>
      <c r="AL1897" s="142"/>
      <c r="AN1897" s="142"/>
      <c r="AO1897" s="7"/>
      <c r="AP1897" s="142"/>
      <c r="AR1897" s="142"/>
      <c r="AT1897" s="142"/>
      <c r="AV1897" s="142"/>
      <c r="AX1897" s="142"/>
      <c r="AZ1897" s="142"/>
      <c r="BB1897" s="142"/>
      <c r="BD1897" s="142"/>
      <c r="BF1897" s="142"/>
      <c r="BH1897" s="142"/>
      <c r="BI1897" s="7"/>
      <c r="BJ1897" s="142"/>
      <c r="BL1897" s="142"/>
      <c r="BN1897" s="7"/>
      <c r="BO1897" s="7"/>
      <c r="BP1897" s="7"/>
      <c r="BQ1897" s="7"/>
      <c r="BR1897" s="7"/>
    </row>
    <row r="1898" spans="1:70" customFormat="1" ht="15.75">
      <c r="A1898" s="7"/>
      <c r="B1898" s="230"/>
      <c r="C1898" s="7"/>
      <c r="D1898" s="7"/>
      <c r="E1898" s="7"/>
      <c r="F1898" s="7"/>
      <c r="G1898" s="7"/>
      <c r="H1898" s="7"/>
      <c r="I1898" s="7"/>
      <c r="J1898" s="7"/>
      <c r="K1898" s="7"/>
      <c r="L1898" s="8"/>
      <c r="M1898" s="142"/>
      <c r="N1898" s="142"/>
      <c r="Z1898" s="142"/>
      <c r="AB1898" s="142"/>
      <c r="AC1898" s="142"/>
      <c r="AD1898" s="142"/>
      <c r="AF1898" s="142"/>
      <c r="AH1898" s="142"/>
      <c r="AJ1898" s="142"/>
      <c r="AK1898" s="142"/>
      <c r="AL1898" s="142"/>
      <c r="AN1898" s="142"/>
      <c r="AO1898" s="7"/>
      <c r="AP1898" s="142"/>
      <c r="AR1898" s="142"/>
      <c r="AT1898" s="142"/>
      <c r="AV1898" s="142"/>
      <c r="AX1898" s="142"/>
      <c r="AZ1898" s="142"/>
      <c r="BB1898" s="142"/>
      <c r="BD1898" s="142"/>
      <c r="BF1898" s="142"/>
      <c r="BH1898" s="142"/>
      <c r="BI1898" s="7"/>
      <c r="BJ1898" s="142"/>
      <c r="BL1898" s="142"/>
      <c r="BN1898" s="7"/>
      <c r="BO1898" s="7"/>
      <c r="BP1898" s="7"/>
      <c r="BQ1898" s="7"/>
      <c r="BR1898" s="7"/>
    </row>
    <row r="1899" spans="1:70" customFormat="1" ht="15.75">
      <c r="A1899" s="7"/>
      <c r="B1899" s="230"/>
      <c r="C1899" s="7"/>
      <c r="D1899" s="7"/>
      <c r="E1899" s="7"/>
      <c r="F1899" s="7"/>
      <c r="G1899" s="7"/>
      <c r="H1899" s="7"/>
      <c r="I1899" s="7"/>
      <c r="J1899" s="7"/>
      <c r="K1899" s="7"/>
      <c r="L1899" s="8"/>
      <c r="M1899" s="142"/>
      <c r="N1899" s="142"/>
      <c r="Z1899" s="142"/>
      <c r="AB1899" s="142"/>
      <c r="AC1899" s="142"/>
      <c r="AD1899" s="142"/>
      <c r="AF1899" s="142"/>
      <c r="AH1899" s="142"/>
      <c r="AJ1899" s="142"/>
      <c r="AK1899" s="142"/>
      <c r="AL1899" s="142"/>
      <c r="AN1899" s="142"/>
      <c r="AO1899" s="7"/>
      <c r="AP1899" s="142"/>
      <c r="AR1899" s="142"/>
      <c r="AT1899" s="142"/>
      <c r="AV1899" s="142"/>
      <c r="AX1899" s="142"/>
      <c r="AZ1899" s="142"/>
      <c r="BB1899" s="142"/>
      <c r="BD1899" s="142"/>
      <c r="BF1899" s="142"/>
      <c r="BH1899" s="142"/>
      <c r="BI1899" s="7"/>
      <c r="BJ1899" s="142"/>
      <c r="BL1899" s="142"/>
      <c r="BN1899" s="7"/>
      <c r="BO1899" s="7"/>
      <c r="BP1899" s="7"/>
      <c r="BQ1899" s="7"/>
      <c r="BR1899" s="7"/>
    </row>
    <row r="1900" spans="1:70" customFormat="1" ht="15.75">
      <c r="A1900" s="7"/>
      <c r="B1900" s="230"/>
      <c r="C1900" s="7"/>
      <c r="D1900" s="7"/>
      <c r="E1900" s="7"/>
      <c r="F1900" s="7"/>
      <c r="G1900" s="7"/>
      <c r="H1900" s="7"/>
      <c r="I1900" s="7"/>
      <c r="J1900" s="7"/>
      <c r="K1900" s="7"/>
      <c r="L1900" s="8"/>
      <c r="M1900" s="142"/>
      <c r="N1900" s="142"/>
      <c r="Z1900" s="142"/>
      <c r="AB1900" s="142"/>
      <c r="AC1900" s="142"/>
      <c r="AD1900" s="142"/>
      <c r="AF1900" s="142"/>
      <c r="AH1900" s="142"/>
      <c r="AJ1900" s="142"/>
      <c r="AK1900" s="142"/>
      <c r="AL1900" s="142"/>
      <c r="AN1900" s="142"/>
      <c r="AO1900" s="7"/>
      <c r="AP1900" s="142"/>
      <c r="AR1900" s="142"/>
      <c r="AT1900" s="142"/>
      <c r="AV1900" s="142"/>
      <c r="AX1900" s="142"/>
      <c r="AZ1900" s="142"/>
      <c r="BB1900" s="142"/>
      <c r="BD1900" s="142"/>
      <c r="BF1900" s="142"/>
      <c r="BH1900" s="142"/>
      <c r="BI1900" s="7"/>
      <c r="BJ1900" s="142"/>
      <c r="BL1900" s="142"/>
      <c r="BN1900" s="7"/>
      <c r="BO1900" s="7"/>
      <c r="BP1900" s="7"/>
      <c r="BQ1900" s="7"/>
      <c r="BR1900" s="7"/>
    </row>
    <row r="1901" spans="1:70" customFormat="1" ht="15.75">
      <c r="A1901" s="7"/>
      <c r="B1901" s="230"/>
      <c r="C1901" s="7"/>
      <c r="D1901" s="7"/>
      <c r="E1901" s="7"/>
      <c r="F1901" s="7"/>
      <c r="G1901" s="7"/>
      <c r="H1901" s="7"/>
      <c r="I1901" s="7"/>
      <c r="J1901" s="7"/>
      <c r="K1901" s="7"/>
      <c r="L1901" s="8"/>
      <c r="M1901" s="142"/>
      <c r="N1901" s="142"/>
      <c r="Z1901" s="142"/>
      <c r="AB1901" s="142"/>
      <c r="AC1901" s="142"/>
      <c r="AD1901" s="142"/>
      <c r="AF1901" s="142"/>
      <c r="AH1901" s="142"/>
      <c r="AJ1901" s="142"/>
      <c r="AK1901" s="142"/>
      <c r="AL1901" s="142"/>
      <c r="AN1901" s="142"/>
      <c r="AO1901" s="7"/>
      <c r="AP1901" s="142"/>
      <c r="AR1901" s="142"/>
      <c r="AT1901" s="142"/>
      <c r="AV1901" s="142"/>
      <c r="AX1901" s="142"/>
      <c r="AZ1901" s="142"/>
      <c r="BB1901" s="142"/>
      <c r="BD1901" s="142"/>
      <c r="BF1901" s="142"/>
      <c r="BH1901" s="142"/>
      <c r="BI1901" s="7"/>
      <c r="BJ1901" s="142"/>
      <c r="BL1901" s="142"/>
      <c r="BN1901" s="7"/>
      <c r="BO1901" s="7"/>
      <c r="BP1901" s="7"/>
      <c r="BQ1901" s="7"/>
      <c r="BR1901" s="7"/>
    </row>
    <row r="1902" spans="1:70" customFormat="1" ht="15.75">
      <c r="A1902" s="7"/>
      <c r="B1902" s="230"/>
      <c r="C1902" s="7"/>
      <c r="D1902" s="7"/>
      <c r="E1902" s="7"/>
      <c r="F1902" s="7"/>
      <c r="G1902" s="7"/>
      <c r="H1902" s="7"/>
      <c r="I1902" s="7"/>
      <c r="J1902" s="7"/>
      <c r="K1902" s="7"/>
      <c r="L1902" s="8"/>
      <c r="M1902" s="142"/>
      <c r="N1902" s="142"/>
      <c r="Z1902" s="142"/>
      <c r="AB1902" s="142"/>
      <c r="AC1902" s="142"/>
      <c r="AD1902" s="142"/>
      <c r="AF1902" s="142"/>
      <c r="AH1902" s="142"/>
      <c r="AJ1902" s="142"/>
      <c r="AK1902" s="142"/>
      <c r="AL1902" s="142"/>
      <c r="AN1902" s="142"/>
      <c r="AO1902" s="7"/>
      <c r="AP1902" s="142"/>
      <c r="AR1902" s="142"/>
      <c r="AT1902" s="142"/>
      <c r="AV1902" s="142"/>
      <c r="AX1902" s="142"/>
      <c r="AZ1902" s="142"/>
      <c r="BB1902" s="142"/>
      <c r="BD1902" s="142"/>
      <c r="BF1902" s="142"/>
      <c r="BH1902" s="142"/>
      <c r="BI1902" s="7"/>
      <c r="BJ1902" s="142"/>
      <c r="BL1902" s="142"/>
      <c r="BN1902" s="7"/>
      <c r="BO1902" s="7"/>
      <c r="BP1902" s="7"/>
      <c r="BQ1902" s="7"/>
      <c r="BR1902" s="7"/>
    </row>
    <row r="1903" spans="1:70" customFormat="1" ht="15.75">
      <c r="A1903" s="7"/>
      <c r="B1903" s="230"/>
      <c r="C1903" s="7"/>
      <c r="D1903" s="7"/>
      <c r="E1903" s="7"/>
      <c r="F1903" s="7"/>
      <c r="G1903" s="7"/>
      <c r="H1903" s="7"/>
      <c r="I1903" s="7"/>
      <c r="J1903" s="7"/>
      <c r="K1903" s="7"/>
      <c r="L1903" s="8"/>
      <c r="M1903" s="142"/>
      <c r="N1903" s="142"/>
      <c r="Z1903" s="142"/>
      <c r="AB1903" s="142"/>
      <c r="AC1903" s="142"/>
      <c r="AD1903" s="142"/>
      <c r="AF1903" s="142"/>
      <c r="AH1903" s="142"/>
      <c r="AJ1903" s="142"/>
      <c r="AK1903" s="142"/>
      <c r="AL1903" s="142"/>
      <c r="AN1903" s="142"/>
      <c r="AO1903" s="7"/>
      <c r="AP1903" s="142"/>
      <c r="AR1903" s="142"/>
      <c r="AT1903" s="142"/>
      <c r="AV1903" s="142"/>
      <c r="AX1903" s="142"/>
      <c r="AZ1903" s="142"/>
      <c r="BB1903" s="142"/>
      <c r="BD1903" s="142"/>
      <c r="BF1903" s="142"/>
      <c r="BH1903" s="142"/>
      <c r="BI1903" s="7"/>
      <c r="BJ1903" s="142"/>
      <c r="BL1903" s="142"/>
      <c r="BN1903" s="7"/>
      <c r="BO1903" s="7"/>
      <c r="BP1903" s="7"/>
      <c r="BQ1903" s="7"/>
      <c r="BR1903" s="7"/>
    </row>
    <row r="1904" spans="1:70" customFormat="1" ht="15.75">
      <c r="A1904" s="7"/>
      <c r="B1904" s="230"/>
      <c r="C1904" s="7"/>
      <c r="D1904" s="7"/>
      <c r="E1904" s="7"/>
      <c r="F1904" s="7"/>
      <c r="G1904" s="7"/>
      <c r="H1904" s="7"/>
      <c r="I1904" s="7"/>
      <c r="J1904" s="7"/>
      <c r="K1904" s="7"/>
      <c r="L1904" s="8"/>
      <c r="M1904" s="142"/>
      <c r="N1904" s="142"/>
      <c r="Z1904" s="142"/>
      <c r="AB1904" s="142"/>
      <c r="AC1904" s="142"/>
      <c r="AD1904" s="142"/>
      <c r="AF1904" s="142"/>
      <c r="AH1904" s="142"/>
      <c r="AJ1904" s="142"/>
      <c r="AK1904" s="142"/>
      <c r="AL1904" s="142"/>
      <c r="AN1904" s="142"/>
      <c r="AO1904" s="7"/>
      <c r="AP1904" s="142"/>
      <c r="AR1904" s="142"/>
      <c r="AT1904" s="142"/>
      <c r="AV1904" s="142"/>
      <c r="AX1904" s="142"/>
      <c r="AZ1904" s="142"/>
      <c r="BB1904" s="142"/>
      <c r="BD1904" s="142"/>
      <c r="BF1904" s="142"/>
      <c r="BH1904" s="142"/>
      <c r="BI1904" s="7"/>
      <c r="BJ1904" s="142"/>
      <c r="BL1904" s="142"/>
      <c r="BN1904" s="7"/>
      <c r="BO1904" s="7"/>
      <c r="BP1904" s="7"/>
      <c r="BQ1904" s="7"/>
      <c r="BR1904" s="7"/>
    </row>
    <row r="1905" spans="1:70" customFormat="1" ht="15.75">
      <c r="A1905" s="7"/>
      <c r="B1905" s="230"/>
      <c r="C1905" s="7"/>
      <c r="D1905" s="7"/>
      <c r="E1905" s="7"/>
      <c r="F1905" s="7"/>
      <c r="G1905" s="7"/>
      <c r="H1905" s="7"/>
      <c r="I1905" s="7"/>
      <c r="J1905" s="7"/>
      <c r="K1905" s="7"/>
      <c r="L1905" s="8"/>
      <c r="M1905" s="142"/>
      <c r="N1905" s="142"/>
      <c r="Z1905" s="142"/>
      <c r="AB1905" s="142"/>
      <c r="AC1905" s="142"/>
      <c r="AD1905" s="142"/>
      <c r="AF1905" s="142"/>
      <c r="AH1905" s="142"/>
      <c r="AJ1905" s="142"/>
      <c r="AK1905" s="142"/>
      <c r="AL1905" s="142"/>
      <c r="AN1905" s="142"/>
      <c r="AO1905" s="7"/>
      <c r="AP1905" s="142"/>
      <c r="AR1905" s="142"/>
      <c r="AT1905" s="142"/>
      <c r="AV1905" s="142"/>
      <c r="AX1905" s="142"/>
      <c r="AZ1905" s="142"/>
      <c r="BB1905" s="142"/>
      <c r="BD1905" s="142"/>
      <c r="BF1905" s="142"/>
      <c r="BH1905" s="142"/>
      <c r="BI1905" s="7"/>
      <c r="BJ1905" s="142"/>
      <c r="BL1905" s="142"/>
      <c r="BN1905" s="7"/>
      <c r="BO1905" s="7"/>
      <c r="BP1905" s="7"/>
      <c r="BQ1905" s="7"/>
      <c r="BR1905" s="7"/>
    </row>
    <row r="1906" spans="1:70" customFormat="1" ht="15.75">
      <c r="A1906" s="7"/>
      <c r="B1906" s="230"/>
      <c r="C1906" s="7"/>
      <c r="D1906" s="7"/>
      <c r="E1906" s="7"/>
      <c r="F1906" s="7"/>
      <c r="G1906" s="7"/>
      <c r="H1906" s="7"/>
      <c r="I1906" s="7"/>
      <c r="J1906" s="7"/>
      <c r="K1906" s="7"/>
      <c r="L1906" s="8"/>
      <c r="M1906" s="142"/>
      <c r="N1906" s="142"/>
      <c r="Z1906" s="142"/>
      <c r="AB1906" s="142"/>
      <c r="AC1906" s="142"/>
      <c r="AD1906" s="142"/>
      <c r="AF1906" s="142"/>
      <c r="AH1906" s="142"/>
      <c r="AJ1906" s="142"/>
      <c r="AK1906" s="142"/>
      <c r="AL1906" s="142"/>
      <c r="AN1906" s="142"/>
      <c r="AO1906" s="7"/>
      <c r="AP1906" s="142"/>
      <c r="AR1906" s="142"/>
      <c r="AT1906" s="142"/>
      <c r="AV1906" s="142"/>
      <c r="AX1906" s="142"/>
      <c r="AZ1906" s="142"/>
      <c r="BB1906" s="142"/>
      <c r="BD1906" s="142"/>
      <c r="BF1906" s="142"/>
      <c r="BH1906" s="142"/>
      <c r="BI1906" s="7"/>
      <c r="BJ1906" s="142"/>
      <c r="BL1906" s="142"/>
      <c r="BN1906" s="7"/>
      <c r="BO1906" s="7"/>
      <c r="BP1906" s="7"/>
      <c r="BQ1906" s="7"/>
      <c r="BR1906" s="7"/>
    </row>
    <row r="1907" spans="1:70" customFormat="1" ht="15.75">
      <c r="A1907" s="7"/>
      <c r="B1907" s="230"/>
      <c r="C1907" s="7"/>
      <c r="D1907" s="7"/>
      <c r="E1907" s="7"/>
      <c r="F1907" s="7"/>
      <c r="G1907" s="7"/>
      <c r="H1907" s="7"/>
      <c r="I1907" s="7"/>
      <c r="J1907" s="7"/>
      <c r="K1907" s="7"/>
      <c r="L1907" s="8"/>
      <c r="M1907" s="142"/>
      <c r="N1907" s="142"/>
      <c r="Z1907" s="142"/>
      <c r="AB1907" s="142"/>
      <c r="AC1907" s="142"/>
      <c r="AD1907" s="142"/>
      <c r="AF1907" s="142"/>
      <c r="AH1907" s="142"/>
      <c r="AJ1907" s="142"/>
      <c r="AK1907" s="142"/>
      <c r="AL1907" s="142"/>
      <c r="AN1907" s="142"/>
      <c r="AO1907" s="7"/>
      <c r="AP1907" s="142"/>
      <c r="AR1907" s="142"/>
      <c r="AT1907" s="142"/>
      <c r="AV1907" s="142"/>
      <c r="AX1907" s="142"/>
      <c r="AZ1907" s="142"/>
      <c r="BB1907" s="142"/>
      <c r="BD1907" s="142"/>
      <c r="BF1907" s="142"/>
      <c r="BH1907" s="142"/>
      <c r="BI1907" s="7"/>
      <c r="BJ1907" s="142"/>
      <c r="BL1907" s="142"/>
      <c r="BN1907" s="7"/>
      <c r="BO1907" s="7"/>
      <c r="BP1907" s="7"/>
      <c r="BQ1907" s="7"/>
      <c r="BR1907" s="7"/>
    </row>
    <row r="1908" spans="1:70" customFormat="1" ht="15.75">
      <c r="A1908" s="7"/>
      <c r="B1908" s="230"/>
      <c r="C1908" s="7"/>
      <c r="D1908" s="7"/>
      <c r="E1908" s="7"/>
      <c r="F1908" s="7"/>
      <c r="G1908" s="7"/>
      <c r="H1908" s="7"/>
      <c r="I1908" s="7"/>
      <c r="J1908" s="7"/>
      <c r="K1908" s="7"/>
      <c r="L1908" s="8"/>
      <c r="M1908" s="142"/>
      <c r="N1908" s="142"/>
      <c r="Z1908" s="142"/>
      <c r="AB1908" s="142"/>
      <c r="AC1908" s="142"/>
      <c r="AD1908" s="142"/>
      <c r="AF1908" s="142"/>
      <c r="AH1908" s="142"/>
      <c r="AJ1908" s="142"/>
      <c r="AK1908" s="142"/>
      <c r="AL1908" s="142"/>
      <c r="AN1908" s="142"/>
      <c r="AO1908" s="7"/>
      <c r="AP1908" s="142"/>
      <c r="AR1908" s="142"/>
      <c r="AT1908" s="142"/>
      <c r="AV1908" s="142"/>
      <c r="AX1908" s="142"/>
      <c r="AZ1908" s="142"/>
      <c r="BB1908" s="142"/>
      <c r="BD1908" s="142"/>
      <c r="BF1908" s="142"/>
      <c r="BH1908" s="142"/>
      <c r="BI1908" s="7"/>
      <c r="BJ1908" s="142"/>
      <c r="BL1908" s="142"/>
      <c r="BN1908" s="7"/>
      <c r="BO1908" s="7"/>
      <c r="BP1908" s="7"/>
      <c r="BQ1908" s="7"/>
      <c r="BR1908" s="7"/>
    </row>
    <row r="1909" spans="1:70" customFormat="1" ht="15.75">
      <c r="A1909" s="7"/>
      <c r="B1909" s="230"/>
      <c r="C1909" s="7"/>
      <c r="D1909" s="7"/>
      <c r="E1909" s="7"/>
      <c r="F1909" s="7"/>
      <c r="G1909" s="7"/>
      <c r="H1909" s="7"/>
      <c r="I1909" s="7"/>
      <c r="J1909" s="7"/>
      <c r="K1909" s="7"/>
      <c r="L1909" s="8"/>
      <c r="M1909" s="142"/>
      <c r="N1909" s="142"/>
      <c r="Z1909" s="142"/>
      <c r="AB1909" s="142"/>
      <c r="AC1909" s="142"/>
      <c r="AD1909" s="142"/>
      <c r="AF1909" s="142"/>
      <c r="AH1909" s="142"/>
      <c r="AJ1909" s="142"/>
      <c r="AK1909" s="142"/>
      <c r="AL1909" s="142"/>
      <c r="AN1909" s="142"/>
      <c r="AO1909" s="7"/>
      <c r="AP1909" s="142"/>
      <c r="AR1909" s="142"/>
      <c r="AT1909" s="142"/>
      <c r="AV1909" s="142"/>
      <c r="AX1909" s="142"/>
      <c r="AZ1909" s="142"/>
      <c r="BB1909" s="142"/>
      <c r="BD1909" s="142"/>
      <c r="BF1909" s="142"/>
      <c r="BH1909" s="142"/>
      <c r="BI1909" s="7"/>
      <c r="BJ1909" s="142"/>
      <c r="BL1909" s="142"/>
      <c r="BN1909" s="7"/>
      <c r="BO1909" s="7"/>
      <c r="BP1909" s="7"/>
      <c r="BQ1909" s="7"/>
      <c r="BR1909" s="7"/>
    </row>
    <row r="1910" spans="1:70" customFormat="1" ht="15.75">
      <c r="A1910" s="7"/>
      <c r="B1910" s="230"/>
      <c r="C1910" s="7"/>
      <c r="D1910" s="7"/>
      <c r="E1910" s="7"/>
      <c r="F1910" s="7"/>
      <c r="G1910" s="7"/>
      <c r="H1910" s="7"/>
      <c r="I1910" s="7"/>
      <c r="J1910" s="7"/>
      <c r="K1910" s="7"/>
      <c r="L1910" s="8"/>
      <c r="M1910" s="142"/>
      <c r="N1910" s="142"/>
      <c r="Z1910" s="142"/>
      <c r="AB1910" s="142"/>
      <c r="AC1910" s="142"/>
      <c r="AD1910" s="142"/>
      <c r="AF1910" s="142"/>
      <c r="AH1910" s="142"/>
      <c r="AJ1910" s="142"/>
      <c r="AK1910" s="142"/>
      <c r="AL1910" s="142"/>
      <c r="AN1910" s="142"/>
      <c r="AO1910" s="7"/>
      <c r="AP1910" s="142"/>
      <c r="AR1910" s="142"/>
      <c r="AT1910" s="142"/>
      <c r="AV1910" s="142"/>
      <c r="AX1910" s="142"/>
      <c r="AZ1910" s="142"/>
      <c r="BB1910" s="142"/>
      <c r="BD1910" s="142"/>
      <c r="BF1910" s="142"/>
      <c r="BH1910" s="142"/>
      <c r="BI1910" s="7"/>
      <c r="BJ1910" s="142"/>
      <c r="BL1910" s="142"/>
      <c r="BN1910" s="7"/>
      <c r="BO1910" s="7"/>
      <c r="BP1910" s="7"/>
      <c r="BQ1910" s="7"/>
      <c r="BR1910" s="7"/>
    </row>
    <row r="1911" spans="1:70" customFormat="1" ht="15.75">
      <c r="A1911" s="7"/>
      <c r="B1911" s="230"/>
      <c r="C1911" s="7"/>
      <c r="D1911" s="7"/>
      <c r="E1911" s="7"/>
      <c r="F1911" s="7"/>
      <c r="G1911" s="7"/>
      <c r="H1911" s="7"/>
      <c r="I1911" s="7"/>
      <c r="J1911" s="7"/>
      <c r="K1911" s="7"/>
      <c r="L1911" s="8"/>
      <c r="M1911" s="142"/>
      <c r="N1911" s="142"/>
      <c r="Z1911" s="142"/>
      <c r="AB1911" s="142"/>
      <c r="AC1911" s="142"/>
      <c r="AD1911" s="142"/>
      <c r="AF1911" s="142"/>
      <c r="AH1911" s="142"/>
      <c r="AJ1911" s="142"/>
      <c r="AK1911" s="142"/>
      <c r="AL1911" s="142"/>
      <c r="AN1911" s="142"/>
      <c r="AO1911" s="7"/>
      <c r="AP1911" s="142"/>
      <c r="AR1911" s="142"/>
      <c r="AT1911" s="142"/>
      <c r="AV1911" s="142"/>
      <c r="AX1911" s="142"/>
      <c r="AZ1911" s="142"/>
      <c r="BB1911" s="142"/>
      <c r="BD1911" s="142"/>
      <c r="BF1911" s="142"/>
      <c r="BH1911" s="142"/>
      <c r="BI1911" s="7"/>
      <c r="BJ1911" s="142"/>
      <c r="BL1911" s="142"/>
      <c r="BN1911" s="7"/>
      <c r="BO1911" s="7"/>
      <c r="BP1911" s="7"/>
      <c r="BQ1911" s="7"/>
      <c r="BR1911" s="7"/>
    </row>
    <row r="1912" spans="1:70" customFormat="1" ht="15.75">
      <c r="A1912" s="7"/>
      <c r="B1912" s="230"/>
      <c r="C1912" s="7"/>
      <c r="D1912" s="7"/>
      <c r="E1912" s="7"/>
      <c r="F1912" s="7"/>
      <c r="G1912" s="7"/>
      <c r="H1912" s="7"/>
      <c r="I1912" s="7"/>
      <c r="J1912" s="7"/>
      <c r="K1912" s="7"/>
      <c r="L1912" s="8"/>
      <c r="M1912" s="142"/>
      <c r="N1912" s="142"/>
      <c r="Z1912" s="142"/>
      <c r="AB1912" s="142"/>
      <c r="AC1912" s="142"/>
      <c r="AD1912" s="142"/>
      <c r="AF1912" s="142"/>
      <c r="AH1912" s="142"/>
      <c r="AJ1912" s="142"/>
      <c r="AK1912" s="142"/>
      <c r="AL1912" s="142"/>
      <c r="AN1912" s="142"/>
      <c r="AO1912" s="7"/>
      <c r="AP1912" s="142"/>
      <c r="AR1912" s="142"/>
      <c r="AT1912" s="142"/>
      <c r="AV1912" s="142"/>
      <c r="AX1912" s="142"/>
      <c r="AZ1912" s="142"/>
      <c r="BB1912" s="142"/>
      <c r="BD1912" s="142"/>
      <c r="BF1912" s="142"/>
      <c r="BH1912" s="142"/>
      <c r="BI1912" s="7"/>
      <c r="BJ1912" s="142"/>
      <c r="BL1912" s="142"/>
      <c r="BN1912" s="7"/>
      <c r="BO1912" s="7"/>
      <c r="BP1912" s="7"/>
      <c r="BQ1912" s="7"/>
      <c r="BR1912" s="7"/>
    </row>
    <row r="1913" spans="1:70" customFormat="1" ht="15.75">
      <c r="A1913" s="7"/>
      <c r="B1913" s="230"/>
      <c r="C1913" s="7"/>
      <c r="D1913" s="7"/>
      <c r="E1913" s="7"/>
      <c r="F1913" s="7"/>
      <c r="G1913" s="7"/>
      <c r="H1913" s="7"/>
      <c r="I1913" s="7"/>
      <c r="J1913" s="7"/>
      <c r="K1913" s="7"/>
      <c r="L1913" s="8"/>
      <c r="M1913" s="142"/>
      <c r="N1913" s="142"/>
      <c r="Z1913" s="142"/>
      <c r="AB1913" s="142"/>
      <c r="AC1913" s="142"/>
      <c r="AD1913" s="142"/>
      <c r="AF1913" s="142"/>
      <c r="AH1913" s="142"/>
      <c r="AJ1913" s="142"/>
      <c r="AK1913" s="142"/>
      <c r="AL1913" s="142"/>
      <c r="AN1913" s="142"/>
      <c r="AO1913" s="7"/>
      <c r="AP1913" s="142"/>
      <c r="AR1913" s="142"/>
      <c r="AT1913" s="142"/>
      <c r="AV1913" s="142"/>
      <c r="AX1913" s="142"/>
      <c r="AZ1913" s="142"/>
      <c r="BB1913" s="142"/>
      <c r="BD1913" s="142"/>
      <c r="BF1913" s="142"/>
      <c r="BH1913" s="142"/>
      <c r="BI1913" s="7"/>
      <c r="BJ1913" s="142"/>
      <c r="BL1913" s="142"/>
      <c r="BN1913" s="7"/>
      <c r="BO1913" s="7"/>
      <c r="BP1913" s="7"/>
      <c r="BQ1913" s="7"/>
      <c r="BR1913" s="7"/>
    </row>
    <row r="1914" spans="1:70" customFormat="1" ht="15.75">
      <c r="A1914" s="7"/>
      <c r="B1914" s="230"/>
      <c r="C1914" s="7"/>
      <c r="D1914" s="7"/>
      <c r="E1914" s="7"/>
      <c r="F1914" s="7"/>
      <c r="G1914" s="7"/>
      <c r="H1914" s="7"/>
      <c r="I1914" s="7"/>
      <c r="J1914" s="7"/>
      <c r="K1914" s="7"/>
      <c r="L1914" s="8"/>
      <c r="M1914" s="142"/>
      <c r="N1914" s="142"/>
      <c r="Z1914" s="142"/>
      <c r="AB1914" s="142"/>
      <c r="AC1914" s="142"/>
      <c r="AD1914" s="142"/>
      <c r="AF1914" s="142"/>
      <c r="AH1914" s="142"/>
      <c r="AJ1914" s="142"/>
      <c r="AK1914" s="142"/>
      <c r="AL1914" s="142"/>
      <c r="AN1914" s="142"/>
      <c r="AO1914" s="7"/>
      <c r="AP1914" s="142"/>
      <c r="AR1914" s="142"/>
      <c r="AT1914" s="142"/>
      <c r="AV1914" s="142"/>
      <c r="AX1914" s="142"/>
      <c r="AZ1914" s="142"/>
      <c r="BB1914" s="142"/>
      <c r="BD1914" s="142"/>
      <c r="BF1914" s="142"/>
      <c r="BH1914" s="142"/>
      <c r="BI1914" s="7"/>
      <c r="BJ1914" s="142"/>
      <c r="BL1914" s="142"/>
      <c r="BN1914" s="7"/>
      <c r="BO1914" s="7"/>
      <c r="BP1914" s="7"/>
      <c r="BQ1914" s="7"/>
      <c r="BR1914" s="7"/>
    </row>
    <row r="1915" spans="1:70" customFormat="1" ht="15.75">
      <c r="A1915" s="7"/>
      <c r="B1915" s="230"/>
      <c r="C1915" s="7"/>
      <c r="D1915" s="7"/>
      <c r="E1915" s="7"/>
      <c r="F1915" s="7"/>
      <c r="G1915" s="7"/>
      <c r="H1915" s="7"/>
      <c r="I1915" s="7"/>
      <c r="J1915" s="7"/>
      <c r="K1915" s="7"/>
      <c r="L1915" s="8"/>
      <c r="M1915" s="142"/>
      <c r="N1915" s="142"/>
      <c r="Z1915" s="142"/>
      <c r="AB1915" s="142"/>
      <c r="AC1915" s="142"/>
      <c r="AD1915" s="142"/>
      <c r="AF1915" s="142"/>
      <c r="AH1915" s="142"/>
      <c r="AJ1915" s="142"/>
      <c r="AK1915" s="142"/>
      <c r="AL1915" s="142"/>
      <c r="AN1915" s="142"/>
      <c r="AO1915" s="7"/>
      <c r="AP1915" s="142"/>
      <c r="AR1915" s="142"/>
      <c r="AT1915" s="142"/>
      <c r="AV1915" s="142"/>
      <c r="AX1915" s="142"/>
      <c r="AZ1915" s="142"/>
      <c r="BB1915" s="142"/>
      <c r="BD1915" s="142"/>
      <c r="BF1915" s="142"/>
      <c r="BH1915" s="142"/>
      <c r="BI1915" s="7"/>
      <c r="BJ1915" s="142"/>
      <c r="BL1915" s="142"/>
      <c r="BN1915" s="7"/>
      <c r="BO1915" s="7"/>
      <c r="BP1915" s="7"/>
      <c r="BQ1915" s="7"/>
      <c r="BR1915" s="7"/>
    </row>
    <row r="1916" spans="1:70" customFormat="1" ht="15.75">
      <c r="A1916" s="7"/>
      <c r="B1916" s="230"/>
      <c r="C1916" s="7"/>
      <c r="D1916" s="7"/>
      <c r="E1916" s="7"/>
      <c r="F1916" s="7"/>
      <c r="G1916" s="7"/>
      <c r="H1916" s="7"/>
      <c r="I1916" s="7"/>
      <c r="J1916" s="7"/>
      <c r="K1916" s="7"/>
      <c r="L1916" s="8"/>
      <c r="M1916" s="142"/>
      <c r="N1916" s="142"/>
      <c r="Z1916" s="142"/>
      <c r="AB1916" s="142"/>
      <c r="AC1916" s="142"/>
      <c r="AD1916" s="142"/>
      <c r="AF1916" s="142"/>
      <c r="AH1916" s="142"/>
      <c r="AJ1916" s="142"/>
      <c r="AK1916" s="142"/>
      <c r="AL1916" s="142"/>
      <c r="AN1916" s="142"/>
      <c r="AO1916" s="7"/>
      <c r="AP1916" s="142"/>
      <c r="AR1916" s="142"/>
      <c r="AT1916" s="142"/>
      <c r="AV1916" s="142"/>
      <c r="AX1916" s="142"/>
      <c r="AZ1916" s="142"/>
      <c r="BB1916" s="142"/>
      <c r="BD1916" s="142"/>
      <c r="BF1916" s="142"/>
      <c r="BH1916" s="142"/>
      <c r="BI1916" s="7"/>
      <c r="BJ1916" s="142"/>
      <c r="BL1916" s="142"/>
      <c r="BN1916" s="7"/>
      <c r="BO1916" s="7"/>
      <c r="BP1916" s="7"/>
      <c r="BQ1916" s="7"/>
      <c r="BR1916" s="7"/>
    </row>
    <row r="1917" spans="1:70" customFormat="1" ht="15.75">
      <c r="A1917" s="7"/>
      <c r="B1917" s="230"/>
      <c r="C1917" s="7"/>
      <c r="D1917" s="7"/>
      <c r="E1917" s="7"/>
      <c r="F1917" s="7"/>
      <c r="G1917" s="7"/>
      <c r="H1917" s="7"/>
      <c r="I1917" s="7"/>
      <c r="J1917" s="7"/>
      <c r="K1917" s="7"/>
      <c r="L1917" s="8"/>
      <c r="M1917" s="142"/>
      <c r="N1917" s="142"/>
      <c r="Z1917" s="142"/>
      <c r="AB1917" s="142"/>
      <c r="AC1917" s="142"/>
      <c r="AD1917" s="142"/>
      <c r="AF1917" s="142"/>
      <c r="AH1917" s="142"/>
      <c r="AJ1917" s="142"/>
      <c r="AK1917" s="142"/>
      <c r="AL1917" s="142"/>
      <c r="AN1917" s="142"/>
      <c r="AO1917" s="7"/>
      <c r="AP1917" s="142"/>
      <c r="AR1917" s="142"/>
      <c r="AT1917" s="142"/>
      <c r="AV1917" s="142"/>
      <c r="AX1917" s="142"/>
      <c r="AZ1917" s="142"/>
      <c r="BB1917" s="142"/>
      <c r="BD1917" s="142"/>
      <c r="BF1917" s="142"/>
      <c r="BH1917" s="142"/>
      <c r="BI1917" s="7"/>
      <c r="BJ1917" s="142"/>
      <c r="BL1917" s="142"/>
      <c r="BN1917" s="7"/>
      <c r="BO1917" s="7"/>
      <c r="BP1917" s="7"/>
      <c r="BQ1917" s="7"/>
      <c r="BR1917" s="7"/>
    </row>
    <row r="1918" spans="1:70" customFormat="1" ht="15.75">
      <c r="A1918" s="7"/>
      <c r="B1918" s="230"/>
      <c r="C1918" s="7"/>
      <c r="D1918" s="7"/>
      <c r="E1918" s="7"/>
      <c r="F1918" s="7"/>
      <c r="G1918" s="7"/>
      <c r="H1918" s="7"/>
      <c r="I1918" s="7"/>
      <c r="J1918" s="7"/>
      <c r="K1918" s="7"/>
      <c r="L1918" s="8"/>
      <c r="M1918" s="142"/>
      <c r="N1918" s="142"/>
      <c r="Z1918" s="142"/>
      <c r="AB1918" s="142"/>
      <c r="AC1918" s="142"/>
      <c r="AD1918" s="142"/>
      <c r="AF1918" s="142"/>
      <c r="AH1918" s="142"/>
      <c r="AJ1918" s="142"/>
      <c r="AK1918" s="142"/>
      <c r="AL1918" s="142"/>
      <c r="AN1918" s="142"/>
      <c r="AO1918" s="7"/>
      <c r="AP1918" s="142"/>
      <c r="AR1918" s="142"/>
      <c r="AT1918" s="142"/>
      <c r="AV1918" s="142"/>
      <c r="AX1918" s="142"/>
      <c r="AZ1918" s="142"/>
      <c r="BB1918" s="142"/>
      <c r="BD1918" s="142"/>
      <c r="BF1918" s="142"/>
      <c r="BH1918" s="142"/>
      <c r="BI1918" s="7"/>
      <c r="BJ1918" s="142"/>
      <c r="BL1918" s="142"/>
      <c r="BN1918" s="7"/>
      <c r="BO1918" s="7"/>
      <c r="BP1918" s="7"/>
      <c r="BQ1918" s="7"/>
      <c r="BR1918" s="7"/>
    </row>
    <row r="1919" spans="1:70" customFormat="1" ht="15.75">
      <c r="A1919" s="7"/>
      <c r="B1919" s="230"/>
      <c r="C1919" s="7"/>
      <c r="D1919" s="7"/>
      <c r="E1919" s="7"/>
      <c r="F1919" s="7"/>
      <c r="G1919" s="7"/>
      <c r="H1919" s="7"/>
      <c r="I1919" s="7"/>
      <c r="J1919" s="7"/>
      <c r="K1919" s="7"/>
      <c r="L1919" s="8"/>
      <c r="M1919" s="142"/>
      <c r="N1919" s="142"/>
      <c r="Z1919" s="142"/>
      <c r="AB1919" s="142"/>
      <c r="AC1919" s="142"/>
      <c r="AD1919" s="142"/>
      <c r="AF1919" s="142"/>
      <c r="AH1919" s="142"/>
      <c r="AJ1919" s="142"/>
      <c r="AK1919" s="142"/>
      <c r="AL1919" s="142"/>
      <c r="AN1919" s="142"/>
      <c r="AO1919" s="7"/>
      <c r="AP1919" s="142"/>
      <c r="AR1919" s="142"/>
      <c r="AT1919" s="142"/>
      <c r="AV1919" s="142"/>
      <c r="AX1919" s="142"/>
      <c r="AZ1919" s="142"/>
      <c r="BB1919" s="142"/>
      <c r="BD1919" s="142"/>
      <c r="BF1919" s="142"/>
      <c r="BH1919" s="142"/>
      <c r="BI1919" s="7"/>
      <c r="BJ1919" s="142"/>
      <c r="BL1919" s="142"/>
      <c r="BN1919" s="7"/>
      <c r="BO1919" s="7"/>
      <c r="BP1919" s="7"/>
      <c r="BQ1919" s="7"/>
      <c r="BR1919" s="7"/>
    </row>
    <row r="1920" spans="1:70" customFormat="1" ht="15.75">
      <c r="A1920" s="7"/>
      <c r="B1920" s="230"/>
      <c r="C1920" s="7"/>
      <c r="D1920" s="7"/>
      <c r="E1920" s="7"/>
      <c r="F1920" s="7"/>
      <c r="G1920" s="7"/>
      <c r="H1920" s="7"/>
      <c r="I1920" s="7"/>
      <c r="J1920" s="7"/>
      <c r="K1920" s="7"/>
      <c r="L1920" s="8"/>
      <c r="M1920" s="142"/>
      <c r="N1920" s="142"/>
      <c r="Z1920" s="142"/>
      <c r="AB1920" s="142"/>
      <c r="AC1920" s="142"/>
      <c r="AD1920" s="142"/>
      <c r="AF1920" s="142"/>
      <c r="AH1920" s="142"/>
      <c r="AJ1920" s="142"/>
      <c r="AK1920" s="142"/>
      <c r="AL1920" s="142"/>
      <c r="AN1920" s="142"/>
      <c r="AO1920" s="7"/>
      <c r="AP1920" s="142"/>
      <c r="AR1920" s="142"/>
      <c r="AT1920" s="142"/>
      <c r="AV1920" s="142"/>
      <c r="AX1920" s="142"/>
      <c r="AZ1920" s="142"/>
      <c r="BB1920" s="142"/>
      <c r="BD1920" s="142"/>
      <c r="BF1920" s="142"/>
      <c r="BH1920" s="142"/>
      <c r="BI1920" s="7"/>
      <c r="BJ1920" s="142"/>
      <c r="BL1920" s="142"/>
      <c r="BN1920" s="7"/>
      <c r="BO1920" s="7"/>
      <c r="BP1920" s="7"/>
      <c r="BQ1920" s="7"/>
      <c r="BR1920" s="7"/>
    </row>
    <row r="1921" spans="1:70" customFormat="1" ht="15.75">
      <c r="A1921" s="7"/>
      <c r="B1921" s="230"/>
      <c r="C1921" s="7"/>
      <c r="D1921" s="7"/>
      <c r="E1921" s="7"/>
      <c r="F1921" s="7"/>
      <c r="G1921" s="7"/>
      <c r="H1921" s="7"/>
      <c r="I1921" s="7"/>
      <c r="J1921" s="7"/>
      <c r="K1921" s="7"/>
      <c r="L1921" s="8"/>
      <c r="M1921" s="142"/>
      <c r="N1921" s="142"/>
      <c r="Z1921" s="142"/>
      <c r="AB1921" s="142"/>
      <c r="AC1921" s="142"/>
      <c r="AD1921" s="142"/>
      <c r="AF1921" s="142"/>
      <c r="AH1921" s="142"/>
      <c r="AJ1921" s="142"/>
      <c r="AK1921" s="142"/>
      <c r="AL1921" s="142"/>
      <c r="AN1921" s="142"/>
      <c r="AO1921" s="7"/>
      <c r="AP1921" s="142"/>
      <c r="AR1921" s="142"/>
      <c r="AT1921" s="142"/>
      <c r="AV1921" s="142"/>
      <c r="AX1921" s="142"/>
      <c r="AZ1921" s="142"/>
      <c r="BB1921" s="142"/>
      <c r="BD1921" s="142"/>
      <c r="BF1921" s="142"/>
      <c r="BH1921" s="142"/>
      <c r="BI1921" s="7"/>
      <c r="BJ1921" s="142"/>
      <c r="BL1921" s="142"/>
      <c r="BN1921" s="7"/>
      <c r="BO1921" s="7"/>
      <c r="BP1921" s="7"/>
      <c r="BQ1921" s="7"/>
      <c r="BR1921" s="7"/>
    </row>
    <row r="1922" spans="1:70" customFormat="1" ht="15.75">
      <c r="A1922" s="7"/>
      <c r="B1922" s="230"/>
      <c r="C1922" s="7"/>
      <c r="D1922" s="7"/>
      <c r="E1922" s="7"/>
      <c r="F1922" s="7"/>
      <c r="G1922" s="7"/>
      <c r="H1922" s="7"/>
      <c r="I1922" s="7"/>
      <c r="J1922" s="7"/>
      <c r="K1922" s="7"/>
      <c r="L1922" s="8"/>
      <c r="M1922" s="142"/>
      <c r="N1922" s="142"/>
      <c r="Z1922" s="142"/>
      <c r="AB1922" s="142"/>
      <c r="AC1922" s="142"/>
      <c r="AD1922" s="142"/>
      <c r="AF1922" s="142"/>
      <c r="AH1922" s="142"/>
      <c r="AJ1922" s="142"/>
      <c r="AK1922" s="142"/>
      <c r="AL1922" s="142"/>
      <c r="AN1922" s="142"/>
      <c r="AO1922" s="7"/>
      <c r="AP1922" s="142"/>
      <c r="AR1922" s="142"/>
      <c r="AT1922" s="142"/>
      <c r="AV1922" s="142"/>
      <c r="AX1922" s="142"/>
      <c r="AZ1922" s="142"/>
      <c r="BB1922" s="142"/>
      <c r="BD1922" s="142"/>
      <c r="BF1922" s="142"/>
      <c r="BH1922" s="142"/>
      <c r="BI1922" s="7"/>
      <c r="BJ1922" s="142"/>
      <c r="BL1922" s="142"/>
      <c r="BN1922" s="7"/>
      <c r="BO1922" s="7"/>
      <c r="BP1922" s="7"/>
      <c r="BQ1922" s="7"/>
      <c r="BR1922" s="7"/>
    </row>
    <row r="1923" spans="1:70" customFormat="1" ht="15.75">
      <c r="A1923" s="7"/>
      <c r="B1923" s="230"/>
      <c r="C1923" s="7"/>
      <c r="D1923" s="7"/>
      <c r="E1923" s="7"/>
      <c r="F1923" s="7"/>
      <c r="G1923" s="7"/>
      <c r="H1923" s="7"/>
      <c r="I1923" s="7"/>
      <c r="J1923" s="7"/>
      <c r="K1923" s="7"/>
      <c r="L1923" s="8"/>
      <c r="M1923" s="142"/>
      <c r="N1923" s="142"/>
      <c r="Z1923" s="142"/>
      <c r="AB1923" s="142"/>
      <c r="AC1923" s="142"/>
      <c r="AD1923" s="142"/>
      <c r="AF1923" s="142"/>
      <c r="AH1923" s="142"/>
      <c r="AJ1923" s="142"/>
      <c r="AK1923" s="142"/>
      <c r="AL1923" s="142"/>
      <c r="AN1923" s="142"/>
      <c r="AO1923" s="7"/>
      <c r="AP1923" s="142"/>
      <c r="AR1923" s="142"/>
      <c r="AT1923" s="142"/>
      <c r="AV1923" s="142"/>
      <c r="AX1923" s="142"/>
      <c r="AZ1923" s="142"/>
      <c r="BB1923" s="142"/>
      <c r="BD1923" s="142"/>
      <c r="BF1923" s="142"/>
      <c r="BH1923" s="142"/>
      <c r="BI1923" s="7"/>
      <c r="BJ1923" s="142"/>
      <c r="BL1923" s="142"/>
      <c r="BN1923" s="7"/>
      <c r="BO1923" s="7"/>
      <c r="BP1923" s="7"/>
      <c r="BQ1923" s="7"/>
      <c r="BR1923" s="7"/>
    </row>
    <row r="1924" spans="1:70" customFormat="1" ht="15.75">
      <c r="A1924" s="7"/>
      <c r="B1924" s="230"/>
      <c r="C1924" s="7"/>
      <c r="D1924" s="7"/>
      <c r="E1924" s="7"/>
      <c r="F1924" s="7"/>
      <c r="G1924" s="7"/>
      <c r="H1924" s="7"/>
      <c r="I1924" s="7"/>
      <c r="J1924" s="7"/>
      <c r="K1924" s="7"/>
      <c r="L1924" s="8"/>
      <c r="M1924" s="142"/>
      <c r="N1924" s="142"/>
      <c r="Z1924" s="142"/>
      <c r="AB1924" s="142"/>
      <c r="AC1924" s="142"/>
      <c r="AD1924" s="142"/>
      <c r="AF1924" s="142"/>
      <c r="AH1924" s="142"/>
      <c r="AJ1924" s="142"/>
      <c r="AK1924" s="142"/>
      <c r="AL1924" s="142"/>
      <c r="AN1924" s="142"/>
      <c r="AO1924" s="7"/>
      <c r="AP1924" s="142"/>
      <c r="AR1924" s="142"/>
      <c r="AT1924" s="142"/>
      <c r="AV1924" s="142"/>
      <c r="AX1924" s="142"/>
      <c r="AZ1924" s="142"/>
      <c r="BB1924" s="142"/>
      <c r="BD1924" s="142"/>
      <c r="BF1924" s="142"/>
      <c r="BH1924" s="142"/>
      <c r="BI1924" s="7"/>
      <c r="BJ1924" s="142"/>
      <c r="BL1924" s="142"/>
      <c r="BN1924" s="7"/>
      <c r="BO1924" s="7"/>
      <c r="BP1924" s="7"/>
      <c r="BQ1924" s="7"/>
      <c r="BR1924" s="7"/>
    </row>
    <row r="1925" spans="1:70" customFormat="1" ht="15.75">
      <c r="A1925" s="7"/>
      <c r="B1925" s="230"/>
      <c r="C1925" s="7"/>
      <c r="D1925" s="7"/>
      <c r="E1925" s="7"/>
      <c r="F1925" s="7"/>
      <c r="G1925" s="7"/>
      <c r="H1925" s="7"/>
      <c r="I1925" s="7"/>
      <c r="J1925" s="7"/>
      <c r="K1925" s="7"/>
      <c r="L1925" s="8"/>
      <c r="M1925" s="142"/>
      <c r="N1925" s="142"/>
      <c r="Z1925" s="142"/>
      <c r="AB1925" s="142"/>
      <c r="AC1925" s="142"/>
      <c r="AD1925" s="142"/>
      <c r="AF1925" s="142"/>
      <c r="AH1925" s="142"/>
      <c r="AJ1925" s="142"/>
      <c r="AK1925" s="142"/>
      <c r="AL1925" s="142"/>
      <c r="AN1925" s="142"/>
      <c r="AO1925" s="7"/>
      <c r="AP1925" s="142"/>
      <c r="AR1925" s="142"/>
      <c r="AT1925" s="142"/>
      <c r="AV1925" s="142"/>
      <c r="AX1925" s="142"/>
      <c r="AZ1925" s="142"/>
      <c r="BB1925" s="142"/>
      <c r="BD1925" s="142"/>
      <c r="BF1925" s="142"/>
      <c r="BH1925" s="142"/>
      <c r="BI1925" s="7"/>
      <c r="BJ1925" s="142"/>
      <c r="BL1925" s="142"/>
      <c r="BN1925" s="7"/>
      <c r="BO1925" s="7"/>
      <c r="BP1925" s="7"/>
      <c r="BQ1925" s="7"/>
      <c r="BR1925" s="7"/>
    </row>
    <row r="1926" spans="1:70" customFormat="1" ht="15.75">
      <c r="A1926" s="7"/>
      <c r="B1926" s="230"/>
      <c r="C1926" s="7"/>
      <c r="D1926" s="7"/>
      <c r="E1926" s="7"/>
      <c r="F1926" s="7"/>
      <c r="G1926" s="7"/>
      <c r="H1926" s="7"/>
      <c r="I1926" s="7"/>
      <c r="J1926" s="7"/>
      <c r="K1926" s="7"/>
      <c r="L1926" s="8"/>
      <c r="M1926" s="142"/>
      <c r="N1926" s="142"/>
      <c r="Z1926" s="142"/>
      <c r="AB1926" s="142"/>
      <c r="AC1926" s="142"/>
      <c r="AD1926" s="142"/>
      <c r="AF1926" s="142"/>
      <c r="AH1926" s="142"/>
      <c r="AJ1926" s="142"/>
      <c r="AK1926" s="142"/>
      <c r="AL1926" s="142"/>
      <c r="AN1926" s="142"/>
      <c r="AO1926" s="7"/>
      <c r="AP1926" s="142"/>
      <c r="AR1926" s="142"/>
      <c r="AT1926" s="142"/>
      <c r="AV1926" s="142"/>
      <c r="AX1926" s="142"/>
      <c r="AZ1926" s="142"/>
      <c r="BB1926" s="142"/>
      <c r="BD1926" s="142"/>
      <c r="BF1926" s="142"/>
      <c r="BH1926" s="142"/>
      <c r="BI1926" s="7"/>
      <c r="BJ1926" s="142"/>
      <c r="BL1926" s="142"/>
      <c r="BN1926" s="7"/>
      <c r="BO1926" s="7"/>
      <c r="BP1926" s="7"/>
      <c r="BQ1926" s="7"/>
      <c r="BR1926" s="7"/>
    </row>
    <row r="1927" spans="1:70" customFormat="1" ht="15.75">
      <c r="A1927" s="7"/>
      <c r="B1927" s="230"/>
      <c r="C1927" s="7"/>
      <c r="D1927" s="7"/>
      <c r="E1927" s="7"/>
      <c r="F1927" s="7"/>
      <c r="G1927" s="7"/>
      <c r="H1927" s="7"/>
      <c r="I1927" s="7"/>
      <c r="J1927" s="7"/>
      <c r="K1927" s="7"/>
      <c r="L1927" s="8"/>
      <c r="M1927" s="142"/>
      <c r="N1927" s="142"/>
      <c r="Z1927" s="142"/>
      <c r="AB1927" s="142"/>
      <c r="AC1927" s="142"/>
      <c r="AD1927" s="142"/>
      <c r="AF1927" s="142"/>
      <c r="AH1927" s="142"/>
      <c r="AJ1927" s="142"/>
      <c r="AK1927" s="142"/>
      <c r="AL1927" s="142"/>
      <c r="AN1927" s="142"/>
      <c r="AO1927" s="7"/>
      <c r="AP1927" s="142"/>
      <c r="AR1927" s="142"/>
      <c r="AT1927" s="142"/>
      <c r="AV1927" s="142"/>
      <c r="AX1927" s="142"/>
      <c r="AZ1927" s="142"/>
      <c r="BB1927" s="142"/>
      <c r="BD1927" s="142"/>
      <c r="BF1927" s="142"/>
      <c r="BH1927" s="142"/>
      <c r="BI1927" s="7"/>
      <c r="BJ1927" s="142"/>
      <c r="BL1927" s="142"/>
      <c r="BN1927" s="7"/>
      <c r="BO1927" s="7"/>
      <c r="BP1927" s="7"/>
      <c r="BQ1927" s="7"/>
      <c r="BR1927" s="7"/>
    </row>
    <row r="1928" spans="1:70" customFormat="1" ht="15.75">
      <c r="A1928" s="7"/>
      <c r="B1928" s="230"/>
      <c r="C1928" s="7"/>
      <c r="D1928" s="7"/>
      <c r="E1928" s="7"/>
      <c r="F1928" s="7"/>
      <c r="G1928" s="7"/>
      <c r="H1928" s="7"/>
      <c r="I1928" s="7"/>
      <c r="J1928" s="7"/>
      <c r="K1928" s="7"/>
      <c r="L1928" s="8"/>
      <c r="M1928" s="142"/>
      <c r="N1928" s="142"/>
      <c r="Z1928" s="142"/>
      <c r="AB1928" s="142"/>
      <c r="AC1928" s="142"/>
      <c r="AD1928" s="142"/>
      <c r="AF1928" s="142"/>
      <c r="AH1928" s="142"/>
      <c r="AJ1928" s="142"/>
      <c r="AK1928" s="142"/>
      <c r="AL1928" s="142"/>
      <c r="AN1928" s="142"/>
      <c r="AO1928" s="7"/>
      <c r="AP1928" s="142"/>
      <c r="AR1928" s="142"/>
      <c r="AT1928" s="142"/>
      <c r="AV1928" s="142"/>
      <c r="AX1928" s="142"/>
      <c r="AZ1928" s="142"/>
      <c r="BB1928" s="142"/>
      <c r="BD1928" s="142"/>
      <c r="BF1928" s="142"/>
      <c r="BH1928" s="142"/>
      <c r="BI1928" s="7"/>
      <c r="BJ1928" s="142"/>
      <c r="BL1928" s="142"/>
      <c r="BN1928" s="7"/>
      <c r="BO1928" s="7"/>
      <c r="BP1928" s="7"/>
      <c r="BQ1928" s="7"/>
      <c r="BR1928" s="7"/>
    </row>
    <row r="1929" spans="1:70" customFormat="1" ht="15.75">
      <c r="A1929" s="7"/>
      <c r="B1929" s="230"/>
      <c r="C1929" s="7"/>
      <c r="D1929" s="7"/>
      <c r="E1929" s="7"/>
      <c r="F1929" s="7"/>
      <c r="G1929" s="7"/>
      <c r="H1929" s="7"/>
      <c r="I1929" s="7"/>
      <c r="J1929" s="7"/>
      <c r="K1929" s="7"/>
      <c r="L1929" s="8"/>
      <c r="M1929" s="142"/>
      <c r="N1929" s="142"/>
      <c r="Z1929" s="142"/>
      <c r="AB1929" s="142"/>
      <c r="AC1929" s="142"/>
      <c r="AD1929" s="142"/>
      <c r="AF1929" s="142"/>
      <c r="AH1929" s="142"/>
      <c r="AJ1929" s="142"/>
      <c r="AK1929" s="142"/>
      <c r="AL1929" s="142"/>
      <c r="AN1929" s="142"/>
      <c r="AO1929" s="7"/>
      <c r="AP1929" s="142"/>
      <c r="AR1929" s="142"/>
      <c r="AT1929" s="142"/>
      <c r="AV1929" s="142"/>
      <c r="AX1929" s="142"/>
      <c r="AZ1929" s="142"/>
      <c r="BB1929" s="142"/>
      <c r="BD1929" s="142"/>
      <c r="BF1929" s="142"/>
      <c r="BH1929" s="142"/>
      <c r="BI1929" s="7"/>
      <c r="BJ1929" s="142"/>
      <c r="BL1929" s="142"/>
      <c r="BN1929" s="7"/>
      <c r="BO1929" s="7"/>
      <c r="BP1929" s="7"/>
      <c r="BQ1929" s="7"/>
      <c r="BR1929" s="7"/>
    </row>
    <row r="1930" spans="1:70" customFormat="1" ht="15.75">
      <c r="A1930" s="7"/>
      <c r="B1930" s="230"/>
      <c r="C1930" s="7"/>
      <c r="D1930" s="7"/>
      <c r="E1930" s="7"/>
      <c r="F1930" s="7"/>
      <c r="G1930" s="7"/>
      <c r="H1930" s="7"/>
      <c r="I1930" s="7"/>
      <c r="J1930" s="7"/>
      <c r="K1930" s="7"/>
      <c r="L1930" s="8"/>
      <c r="M1930" s="142"/>
      <c r="N1930" s="142"/>
      <c r="Z1930" s="142"/>
      <c r="AB1930" s="142"/>
      <c r="AC1930" s="142"/>
      <c r="AD1930" s="142"/>
      <c r="AF1930" s="142"/>
      <c r="AH1930" s="142"/>
      <c r="AJ1930" s="142"/>
      <c r="AK1930" s="142"/>
      <c r="AL1930" s="142"/>
      <c r="AN1930" s="142"/>
      <c r="AO1930" s="7"/>
      <c r="AP1930" s="142"/>
      <c r="AR1930" s="142"/>
      <c r="AT1930" s="142"/>
      <c r="AV1930" s="142"/>
      <c r="AX1930" s="142"/>
      <c r="AZ1930" s="142"/>
      <c r="BB1930" s="142"/>
      <c r="BD1930" s="142"/>
      <c r="BF1930" s="142"/>
      <c r="BH1930" s="142"/>
      <c r="BI1930" s="7"/>
      <c r="BJ1930" s="142"/>
      <c r="BL1930" s="142"/>
      <c r="BN1930" s="7"/>
      <c r="BO1930" s="7"/>
      <c r="BP1930" s="7"/>
      <c r="BQ1930" s="7"/>
      <c r="BR1930" s="7"/>
    </row>
    <row r="1931" spans="1:70" customFormat="1" ht="15.75">
      <c r="A1931" s="7"/>
      <c r="B1931" s="230"/>
      <c r="C1931" s="7"/>
      <c r="D1931" s="7"/>
      <c r="E1931" s="7"/>
      <c r="F1931" s="7"/>
      <c r="G1931" s="7"/>
      <c r="H1931" s="7"/>
      <c r="I1931" s="7"/>
      <c r="J1931" s="7"/>
      <c r="K1931" s="7"/>
      <c r="L1931" s="8"/>
      <c r="M1931" s="142"/>
      <c r="N1931" s="142"/>
      <c r="Z1931" s="142"/>
      <c r="AB1931" s="142"/>
      <c r="AC1931" s="142"/>
      <c r="AD1931" s="142"/>
      <c r="AF1931" s="142"/>
      <c r="AH1931" s="142"/>
      <c r="AJ1931" s="142"/>
      <c r="AK1931" s="142"/>
      <c r="AL1931" s="142"/>
      <c r="AN1931" s="142"/>
      <c r="AO1931" s="7"/>
      <c r="AP1931" s="142"/>
      <c r="AR1931" s="142"/>
      <c r="AT1931" s="142"/>
      <c r="AV1931" s="142"/>
      <c r="AX1931" s="142"/>
      <c r="AZ1931" s="142"/>
      <c r="BB1931" s="142"/>
      <c r="BD1931" s="142"/>
      <c r="BF1931" s="142"/>
      <c r="BH1931" s="142"/>
      <c r="BI1931" s="7"/>
      <c r="BJ1931" s="142"/>
      <c r="BL1931" s="142"/>
      <c r="BN1931" s="7"/>
      <c r="BO1931" s="7"/>
      <c r="BP1931" s="7"/>
      <c r="BQ1931" s="7"/>
      <c r="BR1931" s="7"/>
    </row>
    <row r="1932" spans="1:70" customFormat="1" ht="15.75">
      <c r="A1932" s="7"/>
      <c r="B1932" s="230"/>
      <c r="C1932" s="7"/>
      <c r="D1932" s="7"/>
      <c r="E1932" s="7"/>
      <c r="F1932" s="7"/>
      <c r="G1932" s="7"/>
      <c r="H1932" s="7"/>
      <c r="I1932" s="7"/>
      <c r="J1932" s="7"/>
      <c r="K1932" s="7"/>
      <c r="L1932" s="8"/>
      <c r="M1932" s="142"/>
      <c r="N1932" s="142"/>
      <c r="Z1932" s="142"/>
      <c r="AB1932" s="142"/>
      <c r="AC1932" s="142"/>
      <c r="AD1932" s="142"/>
      <c r="AF1932" s="142"/>
      <c r="AH1932" s="142"/>
      <c r="AJ1932" s="142"/>
      <c r="AK1932" s="142"/>
      <c r="AL1932" s="142"/>
      <c r="AN1932" s="142"/>
      <c r="AO1932" s="7"/>
      <c r="AP1932" s="142"/>
      <c r="AR1932" s="142"/>
      <c r="AT1932" s="142"/>
      <c r="AV1932" s="142"/>
      <c r="AX1932" s="142"/>
      <c r="AZ1932" s="142"/>
      <c r="BB1932" s="142"/>
      <c r="BD1932" s="142"/>
      <c r="BF1932" s="142"/>
      <c r="BH1932" s="142"/>
      <c r="BI1932" s="7"/>
      <c r="BJ1932" s="142"/>
      <c r="BL1932" s="142"/>
      <c r="BN1932" s="7"/>
      <c r="BO1932" s="7"/>
      <c r="BP1932" s="7"/>
      <c r="BQ1932" s="7"/>
      <c r="BR1932" s="7"/>
    </row>
    <row r="1933" spans="1:70" customFormat="1" ht="15.75">
      <c r="A1933" s="7"/>
      <c r="B1933" s="230"/>
      <c r="C1933" s="7"/>
      <c r="D1933" s="7"/>
      <c r="E1933" s="7"/>
      <c r="F1933" s="7"/>
      <c r="G1933" s="7"/>
      <c r="H1933" s="7"/>
      <c r="I1933" s="7"/>
      <c r="J1933" s="7"/>
      <c r="K1933" s="7"/>
      <c r="L1933" s="8"/>
      <c r="M1933" s="142"/>
      <c r="N1933" s="142"/>
      <c r="Z1933" s="142"/>
      <c r="AB1933" s="142"/>
      <c r="AC1933" s="142"/>
      <c r="AD1933" s="142"/>
      <c r="AF1933" s="142"/>
      <c r="AH1933" s="142"/>
      <c r="AJ1933" s="142"/>
      <c r="AK1933" s="142"/>
      <c r="AL1933" s="142"/>
      <c r="AN1933" s="142"/>
      <c r="AO1933" s="7"/>
      <c r="AP1933" s="142"/>
      <c r="AR1933" s="142"/>
      <c r="AT1933" s="142"/>
      <c r="AV1933" s="142"/>
      <c r="AX1933" s="142"/>
      <c r="AZ1933" s="142"/>
      <c r="BB1933" s="142"/>
      <c r="BD1933" s="142"/>
      <c r="BF1933" s="142"/>
      <c r="BH1933" s="142"/>
      <c r="BI1933" s="7"/>
      <c r="BJ1933" s="142"/>
      <c r="BL1933" s="142"/>
      <c r="BN1933" s="7"/>
      <c r="BO1933" s="7"/>
      <c r="BP1933" s="7"/>
      <c r="BQ1933" s="7"/>
      <c r="BR1933" s="7"/>
    </row>
    <row r="1934" spans="1:70" customFormat="1" ht="15.75">
      <c r="A1934" s="7"/>
      <c r="B1934" s="230"/>
      <c r="C1934" s="7"/>
      <c r="D1934" s="7"/>
      <c r="E1934" s="7"/>
      <c r="F1934" s="7"/>
      <c r="G1934" s="7"/>
      <c r="H1934" s="7"/>
      <c r="I1934" s="7"/>
      <c r="J1934" s="7"/>
      <c r="K1934" s="7"/>
      <c r="L1934" s="8"/>
      <c r="M1934" s="142"/>
      <c r="N1934" s="142"/>
      <c r="Z1934" s="142"/>
      <c r="AB1934" s="142"/>
      <c r="AC1934" s="142"/>
      <c r="AD1934" s="142"/>
      <c r="AF1934" s="142"/>
      <c r="AH1934" s="142"/>
      <c r="AJ1934" s="142"/>
      <c r="AK1934" s="142"/>
      <c r="AL1934" s="142"/>
      <c r="AN1934" s="142"/>
      <c r="AO1934" s="7"/>
      <c r="AP1934" s="142"/>
      <c r="AR1934" s="142"/>
      <c r="AT1934" s="142"/>
      <c r="AV1934" s="142"/>
      <c r="AX1934" s="142"/>
      <c r="AZ1934" s="142"/>
      <c r="BB1934" s="142"/>
      <c r="BD1934" s="142"/>
      <c r="BF1934" s="142"/>
      <c r="BH1934" s="142"/>
      <c r="BI1934" s="7"/>
      <c r="BJ1934" s="142"/>
      <c r="BL1934" s="142"/>
      <c r="BN1934" s="7"/>
      <c r="BO1934" s="7"/>
      <c r="BP1934" s="7"/>
      <c r="BQ1934" s="7"/>
      <c r="BR1934" s="7"/>
    </row>
    <row r="1935" spans="1:70" customFormat="1" ht="15.75">
      <c r="A1935" s="7"/>
      <c r="B1935" s="230"/>
      <c r="C1935" s="7"/>
      <c r="D1935" s="7"/>
      <c r="E1935" s="7"/>
      <c r="F1935" s="7"/>
      <c r="G1935" s="7"/>
      <c r="H1935" s="7"/>
      <c r="I1935" s="7"/>
      <c r="J1935" s="7"/>
      <c r="K1935" s="7"/>
      <c r="L1935" s="8"/>
      <c r="M1935" s="142"/>
      <c r="N1935" s="142"/>
      <c r="Z1935" s="142"/>
      <c r="AB1935" s="142"/>
      <c r="AC1935" s="142"/>
      <c r="AD1935" s="142"/>
      <c r="AF1935" s="142"/>
      <c r="AH1935" s="142"/>
      <c r="AJ1935" s="142"/>
      <c r="AK1935" s="142"/>
      <c r="AL1935" s="142"/>
      <c r="AN1935" s="142"/>
      <c r="AO1935" s="7"/>
      <c r="AP1935" s="142"/>
      <c r="AR1935" s="142"/>
      <c r="AT1935" s="142"/>
      <c r="AV1935" s="142"/>
      <c r="AX1935" s="142"/>
      <c r="AZ1935" s="142"/>
      <c r="BB1935" s="142"/>
      <c r="BD1935" s="142"/>
      <c r="BF1935" s="142"/>
      <c r="BH1935" s="142"/>
      <c r="BI1935" s="7"/>
      <c r="BJ1935" s="142"/>
      <c r="BL1935" s="142"/>
      <c r="BN1935" s="7"/>
      <c r="BO1935" s="7"/>
      <c r="BP1935" s="7"/>
      <c r="BQ1935" s="7"/>
      <c r="BR1935" s="7"/>
    </row>
    <row r="1936" spans="1:70" customFormat="1" ht="15.75">
      <c r="A1936" s="7"/>
      <c r="B1936" s="230"/>
      <c r="C1936" s="7"/>
      <c r="D1936" s="7"/>
      <c r="E1936" s="7"/>
      <c r="F1936" s="7"/>
      <c r="G1936" s="7"/>
      <c r="H1936" s="7"/>
      <c r="I1936" s="7"/>
      <c r="J1936" s="7"/>
      <c r="K1936" s="7"/>
      <c r="L1936" s="8"/>
      <c r="M1936" s="142"/>
      <c r="N1936" s="142"/>
      <c r="Z1936" s="142"/>
      <c r="AB1936" s="142"/>
      <c r="AC1936" s="142"/>
      <c r="AD1936" s="142"/>
      <c r="AF1936" s="142"/>
      <c r="AH1936" s="142"/>
      <c r="AJ1936" s="142"/>
      <c r="AK1936" s="142"/>
      <c r="AL1936" s="142"/>
      <c r="AN1936" s="142"/>
      <c r="AO1936" s="7"/>
      <c r="AP1936" s="142"/>
      <c r="AR1936" s="142"/>
      <c r="AT1936" s="142"/>
      <c r="AV1936" s="142"/>
      <c r="AX1936" s="142"/>
      <c r="AZ1936" s="142"/>
      <c r="BB1936" s="142"/>
      <c r="BD1936" s="142"/>
      <c r="BF1936" s="142"/>
      <c r="BH1936" s="142"/>
      <c r="BI1936" s="7"/>
      <c r="BJ1936" s="142"/>
      <c r="BL1936" s="142"/>
      <c r="BN1936" s="7"/>
      <c r="BO1936" s="7"/>
      <c r="BP1936" s="7"/>
      <c r="BQ1936" s="7"/>
      <c r="BR1936" s="7"/>
    </row>
    <row r="1937" spans="1:70" customFormat="1" ht="15.75">
      <c r="A1937" s="7"/>
      <c r="B1937" s="230"/>
      <c r="C1937" s="7"/>
      <c r="D1937" s="7"/>
      <c r="E1937" s="7"/>
      <c r="F1937" s="7"/>
      <c r="G1937" s="7"/>
      <c r="H1937" s="7"/>
      <c r="I1937" s="7"/>
      <c r="J1937" s="7"/>
      <c r="K1937" s="7"/>
      <c r="L1937" s="8"/>
      <c r="M1937" s="142"/>
      <c r="N1937" s="142"/>
      <c r="Z1937" s="142"/>
      <c r="AB1937" s="142"/>
      <c r="AC1937" s="142"/>
      <c r="AD1937" s="142"/>
      <c r="AF1937" s="142"/>
      <c r="AH1937" s="142"/>
      <c r="AJ1937" s="142"/>
      <c r="AK1937" s="142"/>
      <c r="AL1937" s="142"/>
      <c r="AN1937" s="142"/>
      <c r="AO1937" s="7"/>
      <c r="AP1937" s="142"/>
      <c r="AR1937" s="142"/>
      <c r="AT1937" s="142"/>
      <c r="AV1937" s="142"/>
      <c r="AX1937" s="142"/>
      <c r="AZ1937" s="142"/>
      <c r="BB1937" s="142"/>
      <c r="BD1937" s="142"/>
      <c r="BF1937" s="142"/>
      <c r="BH1937" s="142"/>
      <c r="BI1937" s="7"/>
      <c r="BJ1937" s="142"/>
      <c r="BL1937" s="142"/>
      <c r="BN1937" s="7"/>
      <c r="BO1937" s="7"/>
      <c r="BP1937" s="7"/>
      <c r="BQ1937" s="7"/>
      <c r="BR1937" s="7"/>
    </row>
    <row r="1938" spans="1:70" customFormat="1" ht="15.75">
      <c r="A1938" s="7"/>
      <c r="B1938" s="230"/>
      <c r="C1938" s="7"/>
      <c r="D1938" s="7"/>
      <c r="E1938" s="7"/>
      <c r="F1938" s="7"/>
      <c r="G1938" s="7"/>
      <c r="H1938" s="7"/>
      <c r="I1938" s="7"/>
      <c r="J1938" s="7"/>
      <c r="K1938" s="7"/>
      <c r="L1938" s="8"/>
      <c r="M1938" s="142"/>
      <c r="N1938" s="142"/>
      <c r="Z1938" s="142"/>
      <c r="AB1938" s="142"/>
      <c r="AC1938" s="142"/>
      <c r="AD1938" s="142"/>
      <c r="AF1938" s="142"/>
      <c r="AH1938" s="142"/>
      <c r="AJ1938" s="142"/>
      <c r="AK1938" s="142"/>
      <c r="AL1938" s="142"/>
      <c r="AN1938" s="142"/>
      <c r="AO1938" s="7"/>
      <c r="AP1938" s="142"/>
      <c r="AR1938" s="142"/>
      <c r="AT1938" s="142"/>
      <c r="AV1938" s="142"/>
      <c r="AX1938" s="142"/>
      <c r="AZ1938" s="142"/>
      <c r="BB1938" s="142"/>
      <c r="BD1938" s="142"/>
      <c r="BF1938" s="142"/>
      <c r="BH1938" s="142"/>
      <c r="BI1938" s="7"/>
      <c r="BJ1938" s="142"/>
      <c r="BL1938" s="142"/>
      <c r="BN1938" s="7"/>
      <c r="BO1938" s="7"/>
      <c r="BP1938" s="7"/>
      <c r="BQ1938" s="7"/>
      <c r="BR1938" s="7"/>
    </row>
    <row r="1939" spans="1:70" customFormat="1" ht="15.75">
      <c r="A1939" s="7"/>
      <c r="B1939" s="230"/>
      <c r="C1939" s="7"/>
      <c r="D1939" s="7"/>
      <c r="E1939" s="7"/>
      <c r="F1939" s="7"/>
      <c r="G1939" s="7"/>
      <c r="H1939" s="7"/>
      <c r="I1939" s="7"/>
      <c r="J1939" s="7"/>
      <c r="K1939" s="7"/>
      <c r="L1939" s="8"/>
      <c r="M1939" s="142"/>
      <c r="N1939" s="142"/>
      <c r="Z1939" s="142"/>
      <c r="AB1939" s="142"/>
      <c r="AC1939" s="142"/>
      <c r="AD1939" s="142"/>
      <c r="AF1939" s="142"/>
      <c r="AH1939" s="142"/>
      <c r="AJ1939" s="142"/>
      <c r="AK1939" s="142"/>
      <c r="AL1939" s="142"/>
      <c r="AN1939" s="142"/>
      <c r="AO1939" s="7"/>
      <c r="AP1939" s="142"/>
      <c r="AR1939" s="142"/>
      <c r="AT1939" s="142"/>
      <c r="AV1939" s="142"/>
      <c r="AX1939" s="142"/>
      <c r="AZ1939" s="142"/>
      <c r="BB1939" s="142"/>
      <c r="BD1939" s="142"/>
      <c r="BF1939" s="142"/>
      <c r="BH1939" s="142"/>
      <c r="BI1939" s="7"/>
      <c r="BJ1939" s="142"/>
      <c r="BL1939" s="142"/>
      <c r="BN1939" s="7"/>
      <c r="BO1939" s="7"/>
      <c r="BP1939" s="7"/>
      <c r="BQ1939" s="7"/>
      <c r="BR1939" s="7"/>
    </row>
    <row r="1940" spans="1:70" customFormat="1" ht="15.75">
      <c r="A1940" s="7"/>
      <c r="B1940" s="230"/>
      <c r="C1940" s="7"/>
      <c r="D1940" s="7"/>
      <c r="E1940" s="7"/>
      <c r="F1940" s="7"/>
      <c r="G1940" s="7"/>
      <c r="H1940" s="7"/>
      <c r="I1940" s="7"/>
      <c r="J1940" s="7"/>
      <c r="K1940" s="7"/>
      <c r="L1940" s="8"/>
      <c r="M1940" s="142"/>
      <c r="N1940" s="142"/>
      <c r="Z1940" s="142"/>
      <c r="AB1940" s="142"/>
      <c r="AC1940" s="142"/>
      <c r="AD1940" s="142"/>
      <c r="AF1940" s="142"/>
      <c r="AH1940" s="142"/>
      <c r="AJ1940" s="142"/>
      <c r="AK1940" s="142"/>
      <c r="AL1940" s="142"/>
      <c r="AN1940" s="142"/>
      <c r="AO1940" s="7"/>
      <c r="AP1940" s="142"/>
      <c r="AR1940" s="142"/>
      <c r="AT1940" s="142"/>
      <c r="AV1940" s="142"/>
      <c r="AX1940" s="142"/>
      <c r="AZ1940" s="142"/>
      <c r="BB1940" s="142"/>
      <c r="BD1940" s="142"/>
      <c r="BF1940" s="142"/>
      <c r="BH1940" s="142"/>
      <c r="BI1940" s="7"/>
      <c r="BJ1940" s="142"/>
      <c r="BL1940" s="142"/>
      <c r="BN1940" s="7"/>
      <c r="BO1940" s="7"/>
      <c r="BP1940" s="7"/>
      <c r="BQ1940" s="7"/>
      <c r="BR1940" s="7"/>
    </row>
    <row r="1941" spans="1:70" customFormat="1" ht="15.75">
      <c r="A1941" s="7"/>
      <c r="B1941" s="230"/>
      <c r="C1941" s="7"/>
      <c r="D1941" s="7"/>
      <c r="E1941" s="7"/>
      <c r="F1941" s="7"/>
      <c r="G1941" s="7"/>
      <c r="H1941" s="7"/>
      <c r="I1941" s="7"/>
      <c r="J1941" s="7"/>
      <c r="K1941" s="7"/>
      <c r="L1941" s="8"/>
      <c r="M1941" s="142"/>
      <c r="N1941" s="142"/>
      <c r="Z1941" s="142"/>
      <c r="AB1941" s="142"/>
      <c r="AC1941" s="142"/>
      <c r="AD1941" s="142"/>
      <c r="AF1941" s="142"/>
      <c r="AH1941" s="142"/>
      <c r="AJ1941" s="142"/>
      <c r="AK1941" s="142"/>
      <c r="AL1941" s="142"/>
      <c r="AN1941" s="142"/>
      <c r="AO1941" s="7"/>
      <c r="AP1941" s="142"/>
      <c r="AR1941" s="142"/>
      <c r="AT1941" s="142"/>
      <c r="AV1941" s="142"/>
      <c r="AX1941" s="142"/>
      <c r="AZ1941" s="142"/>
      <c r="BB1941" s="142"/>
      <c r="BD1941" s="142"/>
      <c r="BF1941" s="142"/>
      <c r="BH1941" s="142"/>
      <c r="BI1941" s="7"/>
      <c r="BJ1941" s="142"/>
      <c r="BL1941" s="142"/>
      <c r="BN1941" s="7"/>
      <c r="BO1941" s="7"/>
      <c r="BP1941" s="7"/>
      <c r="BQ1941" s="7"/>
      <c r="BR1941" s="7"/>
    </row>
    <row r="1942" spans="1:70" customFormat="1" ht="15.75">
      <c r="A1942" s="7"/>
      <c r="B1942" s="230"/>
      <c r="C1942" s="7"/>
      <c r="D1942" s="7"/>
      <c r="E1942" s="7"/>
      <c r="F1942" s="7"/>
      <c r="G1942" s="7"/>
      <c r="H1942" s="7"/>
      <c r="I1942" s="7"/>
      <c r="J1942" s="7"/>
      <c r="K1942" s="7"/>
      <c r="L1942" s="8"/>
      <c r="M1942" s="142"/>
      <c r="N1942" s="142"/>
      <c r="Z1942" s="142"/>
      <c r="AB1942" s="142"/>
      <c r="AC1942" s="142"/>
      <c r="AD1942" s="142"/>
      <c r="AF1942" s="142"/>
      <c r="AH1942" s="142"/>
      <c r="AJ1942" s="142"/>
      <c r="AK1942" s="142"/>
      <c r="AL1942" s="142"/>
      <c r="AN1942" s="142"/>
      <c r="AO1942" s="7"/>
      <c r="AP1942" s="142"/>
      <c r="AR1942" s="142"/>
      <c r="AT1942" s="142"/>
      <c r="AV1942" s="142"/>
      <c r="AX1942" s="142"/>
      <c r="AZ1942" s="142"/>
      <c r="BB1942" s="142"/>
      <c r="BD1942" s="142"/>
      <c r="BF1942" s="142"/>
      <c r="BH1942" s="142"/>
      <c r="BI1942" s="7"/>
      <c r="BJ1942" s="142"/>
      <c r="BL1942" s="142"/>
      <c r="BN1942" s="7"/>
      <c r="BO1942" s="7"/>
      <c r="BP1942" s="7"/>
      <c r="BQ1942" s="7"/>
      <c r="BR1942" s="7"/>
    </row>
    <row r="1943" spans="1:70" customFormat="1" ht="15.75">
      <c r="A1943" s="7"/>
      <c r="B1943" s="230"/>
      <c r="C1943" s="7"/>
      <c r="D1943" s="7"/>
      <c r="E1943" s="7"/>
      <c r="F1943" s="7"/>
      <c r="G1943" s="7"/>
      <c r="H1943" s="7"/>
      <c r="I1943" s="7"/>
      <c r="J1943" s="7"/>
      <c r="K1943" s="7"/>
      <c r="L1943" s="8"/>
      <c r="M1943" s="142"/>
      <c r="N1943" s="142"/>
      <c r="Z1943" s="142"/>
      <c r="AB1943" s="142"/>
      <c r="AC1943" s="142"/>
      <c r="AD1943" s="142"/>
      <c r="AF1943" s="142"/>
      <c r="AH1943" s="142"/>
      <c r="AJ1943" s="142"/>
      <c r="AK1943" s="142"/>
      <c r="AL1943" s="142"/>
      <c r="AN1943" s="142"/>
      <c r="AO1943" s="7"/>
      <c r="AP1943" s="142"/>
      <c r="AR1943" s="142"/>
      <c r="AT1943" s="142"/>
      <c r="AV1943" s="142"/>
      <c r="AX1943" s="142"/>
      <c r="AZ1943" s="142"/>
      <c r="BB1943" s="142"/>
      <c r="BD1943" s="142"/>
      <c r="BF1943" s="142"/>
      <c r="BH1943" s="142"/>
      <c r="BI1943" s="7"/>
      <c r="BJ1943" s="142"/>
      <c r="BL1943" s="142"/>
      <c r="BN1943" s="7"/>
      <c r="BO1943" s="7"/>
      <c r="BP1943" s="7"/>
      <c r="BQ1943" s="7"/>
      <c r="BR1943" s="7"/>
    </row>
    <row r="1944" spans="1:70" customFormat="1" ht="15.75">
      <c r="A1944" s="7"/>
      <c r="B1944" s="230"/>
      <c r="C1944" s="7"/>
      <c r="D1944" s="7"/>
      <c r="E1944" s="7"/>
      <c r="F1944" s="7"/>
      <c r="G1944" s="7"/>
      <c r="H1944" s="7"/>
      <c r="I1944" s="7"/>
      <c r="J1944" s="7"/>
      <c r="K1944" s="7"/>
      <c r="L1944" s="8"/>
      <c r="M1944" s="142"/>
      <c r="N1944" s="142"/>
      <c r="Z1944" s="142"/>
      <c r="AB1944" s="142"/>
      <c r="AC1944" s="142"/>
      <c r="AD1944" s="142"/>
      <c r="AF1944" s="142"/>
      <c r="AH1944" s="142"/>
      <c r="AJ1944" s="142"/>
      <c r="AK1944" s="142"/>
      <c r="AL1944" s="142"/>
      <c r="AN1944" s="142"/>
      <c r="AO1944" s="7"/>
      <c r="AP1944" s="142"/>
      <c r="AR1944" s="142"/>
      <c r="AT1944" s="142"/>
      <c r="AV1944" s="142"/>
      <c r="AX1944" s="142"/>
      <c r="AZ1944" s="142"/>
      <c r="BB1944" s="142"/>
      <c r="BD1944" s="142"/>
      <c r="BF1944" s="142"/>
      <c r="BH1944" s="142"/>
      <c r="BI1944" s="7"/>
      <c r="BJ1944" s="142"/>
      <c r="BL1944" s="142"/>
      <c r="BN1944" s="7"/>
      <c r="BO1944" s="7"/>
      <c r="BP1944" s="7"/>
      <c r="BQ1944" s="7"/>
      <c r="BR1944" s="7"/>
    </row>
    <row r="1945" spans="1:70" customFormat="1" ht="15.75">
      <c r="A1945" s="7"/>
      <c r="B1945" s="230"/>
      <c r="C1945" s="7"/>
      <c r="D1945" s="7"/>
      <c r="E1945" s="7"/>
      <c r="F1945" s="7"/>
      <c r="G1945" s="7"/>
      <c r="H1945" s="7"/>
      <c r="I1945" s="7"/>
      <c r="J1945" s="7"/>
      <c r="K1945" s="7"/>
      <c r="L1945" s="8"/>
      <c r="M1945" s="142"/>
      <c r="N1945" s="142"/>
      <c r="Z1945" s="142"/>
      <c r="AB1945" s="142"/>
      <c r="AC1945" s="142"/>
      <c r="AD1945" s="142"/>
      <c r="AF1945" s="142"/>
      <c r="AH1945" s="142"/>
      <c r="AJ1945" s="142"/>
      <c r="AK1945" s="142"/>
      <c r="AL1945" s="142"/>
      <c r="AN1945" s="142"/>
      <c r="AO1945" s="7"/>
      <c r="AP1945" s="142"/>
      <c r="AR1945" s="142"/>
      <c r="AT1945" s="142"/>
      <c r="AV1945" s="142"/>
      <c r="AX1945" s="142"/>
      <c r="AZ1945" s="142"/>
      <c r="BB1945" s="142"/>
      <c r="BD1945" s="142"/>
      <c r="BF1945" s="142"/>
      <c r="BH1945" s="142"/>
      <c r="BI1945" s="7"/>
      <c r="BJ1945" s="142"/>
      <c r="BL1945" s="142"/>
      <c r="BN1945" s="7"/>
      <c r="BO1945" s="7"/>
      <c r="BP1945" s="7"/>
      <c r="BQ1945" s="7"/>
      <c r="BR1945" s="7"/>
    </row>
    <row r="1946" spans="1:70" customFormat="1" ht="15.75">
      <c r="A1946" s="7"/>
      <c r="B1946" s="230"/>
      <c r="C1946" s="7"/>
      <c r="D1946" s="7"/>
      <c r="E1946" s="7"/>
      <c r="F1946" s="7"/>
      <c r="G1946" s="7"/>
      <c r="H1946" s="7"/>
      <c r="I1946" s="7"/>
      <c r="J1946" s="7"/>
      <c r="K1946" s="7"/>
      <c r="L1946" s="8"/>
      <c r="M1946" s="142"/>
      <c r="N1946" s="142"/>
      <c r="Z1946" s="142"/>
      <c r="AB1946" s="142"/>
      <c r="AC1946" s="142"/>
      <c r="AD1946" s="142"/>
      <c r="AF1946" s="142"/>
      <c r="AH1946" s="142"/>
      <c r="AJ1946" s="142"/>
      <c r="AK1946" s="142"/>
      <c r="AL1946" s="142"/>
      <c r="AN1946" s="142"/>
      <c r="AO1946" s="7"/>
      <c r="AP1946" s="142"/>
      <c r="AR1946" s="142"/>
      <c r="AT1946" s="142"/>
      <c r="AV1946" s="142"/>
      <c r="AX1946" s="142"/>
      <c r="AZ1946" s="142"/>
      <c r="BB1946" s="142"/>
      <c r="BD1946" s="142"/>
      <c r="BF1946" s="142"/>
      <c r="BH1946" s="142"/>
      <c r="BI1946" s="7"/>
      <c r="BJ1946" s="142"/>
      <c r="BL1946" s="142"/>
      <c r="BN1946" s="7"/>
      <c r="BO1946" s="7"/>
      <c r="BP1946" s="7"/>
      <c r="BQ1946" s="7"/>
      <c r="BR1946" s="7"/>
    </row>
    <row r="1947" spans="1:70" customFormat="1" ht="15.75">
      <c r="A1947" s="7"/>
      <c r="B1947" s="230"/>
      <c r="C1947" s="7"/>
      <c r="D1947" s="7"/>
      <c r="E1947" s="7"/>
      <c r="F1947" s="7"/>
      <c r="G1947" s="7"/>
      <c r="H1947" s="7"/>
      <c r="I1947" s="7"/>
      <c r="J1947" s="7"/>
      <c r="K1947" s="7"/>
      <c r="L1947" s="8"/>
      <c r="M1947" s="142"/>
      <c r="N1947" s="142"/>
      <c r="Z1947" s="142"/>
      <c r="AB1947" s="142"/>
      <c r="AC1947" s="142"/>
      <c r="AD1947" s="142"/>
      <c r="AF1947" s="142"/>
      <c r="AH1947" s="142"/>
      <c r="AJ1947" s="142"/>
      <c r="AK1947" s="142"/>
      <c r="AL1947" s="142"/>
      <c r="AN1947" s="142"/>
      <c r="AO1947" s="7"/>
      <c r="AP1947" s="142"/>
      <c r="AR1947" s="142"/>
      <c r="AT1947" s="142"/>
      <c r="AV1947" s="142"/>
      <c r="AX1947" s="142"/>
      <c r="AZ1947" s="142"/>
      <c r="BB1947" s="142"/>
      <c r="BD1947" s="142"/>
      <c r="BF1947" s="142"/>
      <c r="BH1947" s="142"/>
      <c r="BI1947" s="7"/>
      <c r="BJ1947" s="142"/>
      <c r="BL1947" s="142"/>
      <c r="BN1947" s="7"/>
      <c r="BO1947" s="7"/>
      <c r="BP1947" s="7"/>
      <c r="BQ1947" s="7"/>
      <c r="BR1947" s="7"/>
    </row>
    <row r="1948" spans="1:70" customFormat="1" ht="15.75">
      <c r="A1948" s="7"/>
      <c r="B1948" s="230"/>
      <c r="C1948" s="7"/>
      <c r="D1948" s="7"/>
      <c r="E1948" s="7"/>
      <c r="F1948" s="7"/>
      <c r="G1948" s="7"/>
      <c r="H1948" s="7"/>
      <c r="I1948" s="7"/>
      <c r="J1948" s="7"/>
      <c r="K1948" s="7"/>
      <c r="L1948" s="8"/>
      <c r="M1948" s="142"/>
      <c r="N1948" s="142"/>
      <c r="Z1948" s="142"/>
      <c r="AB1948" s="142"/>
      <c r="AC1948" s="142"/>
      <c r="AD1948" s="142"/>
      <c r="AF1948" s="142"/>
      <c r="AH1948" s="142"/>
      <c r="AJ1948" s="142"/>
      <c r="AK1948" s="142"/>
      <c r="AL1948" s="142"/>
      <c r="AN1948" s="142"/>
      <c r="AO1948" s="7"/>
      <c r="AP1948" s="142"/>
      <c r="AR1948" s="142"/>
      <c r="AT1948" s="142"/>
      <c r="AV1948" s="142"/>
      <c r="AX1948" s="142"/>
      <c r="AZ1948" s="142"/>
      <c r="BB1948" s="142"/>
      <c r="BD1948" s="142"/>
      <c r="BF1948" s="142"/>
      <c r="BH1948" s="142"/>
      <c r="BI1948" s="7"/>
      <c r="BJ1948" s="142"/>
      <c r="BL1948" s="142"/>
      <c r="BN1948" s="7"/>
      <c r="BO1948" s="7"/>
      <c r="BP1948" s="7"/>
      <c r="BQ1948" s="7"/>
      <c r="BR1948" s="7"/>
    </row>
    <row r="1949" spans="1:70" customFormat="1" ht="15.75">
      <c r="A1949" s="7"/>
      <c r="B1949" s="230"/>
      <c r="C1949" s="7"/>
      <c r="D1949" s="7"/>
      <c r="E1949" s="7"/>
      <c r="F1949" s="7"/>
      <c r="G1949" s="7"/>
      <c r="H1949" s="7"/>
      <c r="I1949" s="7"/>
      <c r="J1949" s="7"/>
      <c r="K1949" s="7"/>
      <c r="L1949" s="8"/>
      <c r="M1949" s="142"/>
      <c r="N1949" s="142"/>
      <c r="Z1949" s="142"/>
      <c r="AB1949" s="142"/>
      <c r="AC1949" s="142"/>
      <c r="AD1949" s="142"/>
      <c r="AF1949" s="142"/>
      <c r="AH1949" s="142"/>
      <c r="AJ1949" s="142"/>
      <c r="AK1949" s="142"/>
      <c r="AL1949" s="142"/>
      <c r="AN1949" s="142"/>
      <c r="AO1949" s="7"/>
      <c r="AP1949" s="142"/>
      <c r="AR1949" s="142"/>
      <c r="AT1949" s="142"/>
      <c r="AV1949" s="142"/>
      <c r="AX1949" s="142"/>
      <c r="AZ1949" s="142"/>
      <c r="BB1949" s="142"/>
      <c r="BD1949" s="142"/>
      <c r="BF1949" s="142"/>
      <c r="BH1949" s="142"/>
      <c r="BI1949" s="7"/>
      <c r="BJ1949" s="142"/>
      <c r="BL1949" s="142"/>
      <c r="BN1949" s="7"/>
      <c r="BO1949" s="7"/>
      <c r="BP1949" s="7"/>
      <c r="BQ1949" s="7"/>
      <c r="BR1949" s="7"/>
    </row>
    <row r="1950" spans="1:70" customFormat="1" ht="15.75">
      <c r="A1950" s="7"/>
      <c r="B1950" s="230"/>
      <c r="C1950" s="7"/>
      <c r="D1950" s="7"/>
      <c r="E1950" s="7"/>
      <c r="F1950" s="7"/>
      <c r="G1950" s="7"/>
      <c r="H1950" s="7"/>
      <c r="I1950" s="7"/>
      <c r="J1950" s="7"/>
      <c r="K1950" s="7"/>
      <c r="L1950" s="8"/>
      <c r="M1950" s="142"/>
      <c r="N1950" s="142"/>
      <c r="Z1950" s="142"/>
      <c r="AB1950" s="142"/>
      <c r="AC1950" s="142"/>
      <c r="AD1950" s="142"/>
      <c r="AF1950" s="142"/>
      <c r="AH1950" s="142"/>
      <c r="AJ1950" s="142"/>
      <c r="AK1950" s="142"/>
      <c r="AL1950" s="142"/>
      <c r="AN1950" s="142"/>
      <c r="AO1950" s="7"/>
      <c r="AP1950" s="142"/>
      <c r="AR1950" s="142"/>
      <c r="AT1950" s="142"/>
      <c r="AV1950" s="142"/>
      <c r="AX1950" s="142"/>
      <c r="AZ1950" s="142"/>
      <c r="BB1950" s="142"/>
      <c r="BD1950" s="142"/>
      <c r="BF1950" s="142"/>
      <c r="BH1950" s="142"/>
      <c r="BI1950" s="7"/>
      <c r="BJ1950" s="142"/>
      <c r="BL1950" s="142"/>
      <c r="BN1950" s="7"/>
      <c r="BO1950" s="7"/>
      <c r="BP1950" s="7"/>
      <c r="BQ1950" s="7"/>
      <c r="BR1950" s="7"/>
    </row>
    <row r="1951" spans="1:70" customFormat="1" ht="15.75">
      <c r="A1951" s="7"/>
      <c r="B1951" s="230"/>
      <c r="C1951" s="7"/>
      <c r="D1951" s="7"/>
      <c r="E1951" s="7"/>
      <c r="F1951" s="7"/>
      <c r="G1951" s="7"/>
      <c r="H1951" s="7"/>
      <c r="I1951" s="7"/>
      <c r="J1951" s="7"/>
      <c r="K1951" s="7"/>
      <c r="L1951" s="8"/>
      <c r="M1951" s="142"/>
      <c r="N1951" s="142"/>
      <c r="Z1951" s="142"/>
      <c r="AB1951" s="142"/>
      <c r="AC1951" s="142"/>
      <c r="AD1951" s="142"/>
      <c r="AF1951" s="142"/>
      <c r="AH1951" s="142"/>
      <c r="AJ1951" s="142"/>
      <c r="AK1951" s="142"/>
      <c r="AL1951" s="142"/>
      <c r="AN1951" s="142"/>
      <c r="AO1951" s="7"/>
      <c r="AP1951" s="142"/>
      <c r="AR1951" s="142"/>
      <c r="AT1951" s="142"/>
      <c r="AV1951" s="142"/>
      <c r="AX1951" s="142"/>
      <c r="AZ1951" s="142"/>
      <c r="BB1951" s="142"/>
      <c r="BD1951" s="142"/>
      <c r="BF1951" s="142"/>
      <c r="BH1951" s="142"/>
      <c r="BI1951" s="7"/>
      <c r="BJ1951" s="142"/>
      <c r="BL1951" s="142"/>
      <c r="BN1951" s="7"/>
      <c r="BO1951" s="7"/>
      <c r="BP1951" s="7"/>
      <c r="BQ1951" s="7"/>
      <c r="BR1951" s="7"/>
    </row>
    <row r="1952" spans="1:70" customFormat="1" ht="15.75">
      <c r="A1952" s="7"/>
      <c r="B1952" s="230"/>
      <c r="C1952" s="7"/>
      <c r="D1952" s="7"/>
      <c r="E1952" s="7"/>
      <c r="F1952" s="7"/>
      <c r="G1952" s="7"/>
      <c r="H1952" s="7"/>
      <c r="I1952" s="7"/>
      <c r="J1952" s="7"/>
      <c r="K1952" s="7"/>
      <c r="L1952" s="8"/>
      <c r="M1952" s="142"/>
      <c r="N1952" s="142"/>
      <c r="Z1952" s="142"/>
      <c r="AB1952" s="142"/>
      <c r="AC1952" s="142"/>
      <c r="AD1952" s="142"/>
      <c r="AF1952" s="142"/>
      <c r="AH1952" s="142"/>
      <c r="AJ1952" s="142"/>
      <c r="AK1952" s="142"/>
      <c r="AL1952" s="142"/>
      <c r="AN1952" s="142"/>
      <c r="AO1952" s="7"/>
      <c r="AP1952" s="142"/>
      <c r="AR1952" s="142"/>
      <c r="AT1952" s="142"/>
      <c r="AV1952" s="142"/>
      <c r="AX1952" s="142"/>
      <c r="AZ1952" s="142"/>
      <c r="BB1952" s="142"/>
      <c r="BD1952" s="142"/>
      <c r="BF1952" s="142"/>
      <c r="BH1952" s="142"/>
      <c r="BI1952" s="7"/>
      <c r="BJ1952" s="142"/>
      <c r="BL1952" s="142"/>
      <c r="BN1952" s="7"/>
      <c r="BO1952" s="7"/>
      <c r="BP1952" s="7"/>
      <c r="BQ1952" s="7"/>
      <c r="BR1952" s="7"/>
    </row>
    <row r="1953" spans="1:70" customFormat="1" ht="15.75">
      <c r="A1953" s="7"/>
      <c r="B1953" s="230"/>
      <c r="C1953" s="7"/>
      <c r="D1953" s="7"/>
      <c r="E1953" s="7"/>
      <c r="F1953" s="7"/>
      <c r="G1953" s="7"/>
      <c r="H1953" s="7"/>
      <c r="I1953" s="7"/>
      <c r="J1953" s="7"/>
      <c r="K1953" s="7"/>
      <c r="L1953" s="8"/>
      <c r="M1953" s="142"/>
      <c r="N1953" s="142"/>
      <c r="Z1953" s="142"/>
      <c r="AB1953" s="142"/>
      <c r="AC1953" s="142"/>
      <c r="AD1953" s="142"/>
      <c r="AF1953" s="142"/>
      <c r="AH1953" s="142"/>
      <c r="AJ1953" s="142"/>
      <c r="AK1953" s="142"/>
      <c r="AL1953" s="142"/>
      <c r="AN1953" s="142"/>
      <c r="AO1953" s="7"/>
      <c r="AP1953" s="142"/>
      <c r="AR1953" s="142"/>
      <c r="AT1953" s="142"/>
      <c r="AV1953" s="142"/>
      <c r="AX1953" s="142"/>
      <c r="AZ1953" s="142"/>
      <c r="BB1953" s="142"/>
      <c r="BD1953" s="142"/>
      <c r="BF1953" s="142"/>
      <c r="BH1953" s="142"/>
      <c r="BI1953" s="7"/>
      <c r="BJ1953" s="142"/>
      <c r="BL1953" s="142"/>
      <c r="BN1953" s="7"/>
      <c r="BO1953" s="7"/>
      <c r="BP1953" s="7"/>
      <c r="BQ1953" s="7"/>
      <c r="BR1953" s="7"/>
    </row>
    <row r="1954" spans="1:70" customFormat="1" ht="15.75">
      <c r="A1954" s="7"/>
      <c r="B1954" s="230"/>
      <c r="C1954" s="7"/>
      <c r="D1954" s="7"/>
      <c r="E1954" s="7"/>
      <c r="F1954" s="7"/>
      <c r="G1954" s="7"/>
      <c r="H1954" s="7"/>
      <c r="I1954" s="7"/>
      <c r="J1954" s="7"/>
      <c r="K1954" s="7"/>
      <c r="L1954" s="8"/>
      <c r="M1954" s="142"/>
      <c r="N1954" s="142"/>
      <c r="Z1954" s="142"/>
      <c r="AB1954" s="142"/>
      <c r="AC1954" s="142"/>
      <c r="AD1954" s="142"/>
      <c r="AF1954" s="142"/>
      <c r="AH1954" s="142"/>
      <c r="AJ1954" s="142"/>
      <c r="AK1954" s="142"/>
      <c r="AL1954" s="142"/>
      <c r="AN1954" s="142"/>
      <c r="AO1954" s="7"/>
      <c r="AP1954" s="142"/>
      <c r="AR1954" s="142"/>
      <c r="AT1954" s="142"/>
      <c r="AV1954" s="142"/>
      <c r="AX1954" s="142"/>
      <c r="AZ1954" s="142"/>
      <c r="BB1954" s="142"/>
      <c r="BD1954" s="142"/>
      <c r="BF1954" s="142"/>
      <c r="BH1954" s="142"/>
      <c r="BI1954" s="7"/>
      <c r="BJ1954" s="142"/>
      <c r="BL1954" s="142"/>
      <c r="BN1954" s="7"/>
      <c r="BO1954" s="7"/>
      <c r="BP1954" s="7"/>
      <c r="BQ1954" s="7"/>
      <c r="BR1954" s="7"/>
    </row>
    <row r="1955" spans="1:70" customFormat="1" ht="15.75">
      <c r="A1955" s="7"/>
      <c r="B1955" s="230"/>
      <c r="C1955" s="7"/>
      <c r="D1955" s="7"/>
      <c r="E1955" s="7"/>
      <c r="F1955" s="7"/>
      <c r="G1955" s="7"/>
      <c r="H1955" s="7"/>
      <c r="I1955" s="7"/>
      <c r="J1955" s="7"/>
      <c r="K1955" s="7"/>
      <c r="L1955" s="8"/>
      <c r="M1955" s="142"/>
      <c r="N1955" s="142"/>
      <c r="Z1955" s="142"/>
      <c r="AB1955" s="142"/>
      <c r="AC1955" s="142"/>
      <c r="AD1955" s="142"/>
      <c r="AF1955" s="142"/>
      <c r="AH1955" s="142"/>
      <c r="AJ1955" s="142"/>
      <c r="AK1955" s="142"/>
      <c r="AL1955" s="142"/>
      <c r="AN1955" s="142"/>
      <c r="AO1955" s="7"/>
      <c r="AP1955" s="142"/>
      <c r="AR1955" s="142"/>
      <c r="AT1955" s="142"/>
      <c r="AV1955" s="142"/>
      <c r="AX1955" s="142"/>
      <c r="AZ1955" s="142"/>
      <c r="BB1955" s="142"/>
      <c r="BD1955" s="142"/>
      <c r="BF1955" s="142"/>
      <c r="BH1955" s="142"/>
      <c r="BI1955" s="7"/>
      <c r="BJ1955" s="142"/>
      <c r="BL1955" s="142"/>
      <c r="BN1955" s="7"/>
      <c r="BO1955" s="7"/>
      <c r="BP1955" s="7"/>
      <c r="BQ1955" s="7"/>
      <c r="BR1955" s="7"/>
    </row>
    <row r="1956" spans="1:70" customFormat="1" ht="15.75">
      <c r="A1956" s="7"/>
      <c r="B1956" s="230"/>
      <c r="C1956" s="7"/>
      <c r="D1956" s="7"/>
      <c r="E1956" s="7"/>
      <c r="F1956" s="7"/>
      <c r="G1956" s="7"/>
      <c r="H1956" s="7"/>
      <c r="I1956" s="7"/>
      <c r="J1956" s="7"/>
      <c r="K1956" s="7"/>
      <c r="L1956" s="8"/>
      <c r="M1956" s="142"/>
      <c r="N1956" s="142"/>
      <c r="Z1956" s="142"/>
      <c r="AB1956" s="142"/>
      <c r="AC1956" s="142"/>
      <c r="AD1956" s="142"/>
      <c r="AF1956" s="142"/>
      <c r="AH1956" s="142"/>
      <c r="AJ1956" s="142"/>
      <c r="AK1956" s="142"/>
      <c r="AL1956" s="142"/>
      <c r="AN1956" s="142"/>
      <c r="AO1956" s="7"/>
      <c r="AP1956" s="142"/>
      <c r="AR1956" s="142"/>
      <c r="AT1956" s="142"/>
      <c r="AV1956" s="142"/>
      <c r="AX1956" s="142"/>
      <c r="AZ1956" s="142"/>
      <c r="BB1956" s="142"/>
      <c r="BD1956" s="142"/>
      <c r="BF1956" s="142"/>
      <c r="BH1956" s="142"/>
      <c r="BI1956" s="7"/>
      <c r="BJ1956" s="142"/>
      <c r="BL1956" s="142"/>
      <c r="BN1956" s="7"/>
      <c r="BO1956" s="7"/>
      <c r="BP1956" s="7"/>
      <c r="BQ1956" s="7"/>
      <c r="BR1956" s="7"/>
    </row>
    <row r="1957" spans="1:70" customFormat="1" ht="15.75">
      <c r="A1957" s="7"/>
      <c r="B1957" s="230"/>
      <c r="C1957" s="7"/>
      <c r="D1957" s="7"/>
      <c r="E1957" s="7"/>
      <c r="F1957" s="7"/>
      <c r="G1957" s="7"/>
      <c r="H1957" s="7"/>
      <c r="I1957" s="7"/>
      <c r="J1957" s="7"/>
      <c r="K1957" s="7"/>
      <c r="L1957" s="8"/>
      <c r="M1957" s="142"/>
      <c r="N1957" s="142"/>
      <c r="Z1957" s="142"/>
      <c r="AB1957" s="142"/>
      <c r="AC1957" s="142"/>
      <c r="AD1957" s="142"/>
      <c r="AF1957" s="142"/>
      <c r="AH1957" s="142"/>
      <c r="AJ1957" s="142"/>
      <c r="AK1957" s="142"/>
      <c r="AL1957" s="142"/>
      <c r="AN1957" s="142"/>
      <c r="AO1957" s="7"/>
      <c r="AP1957" s="142"/>
      <c r="AR1957" s="142"/>
      <c r="AT1957" s="142"/>
      <c r="AV1957" s="142"/>
      <c r="AX1957" s="142"/>
      <c r="AZ1957" s="142"/>
      <c r="BB1957" s="142"/>
      <c r="BD1957" s="142"/>
      <c r="BF1957" s="142"/>
      <c r="BH1957" s="142"/>
      <c r="BI1957" s="7"/>
      <c r="BJ1957" s="142"/>
      <c r="BL1957" s="142"/>
      <c r="BN1957" s="7"/>
      <c r="BO1957" s="7"/>
      <c r="BP1957" s="7"/>
      <c r="BQ1957" s="7"/>
      <c r="BR1957" s="7"/>
    </row>
    <row r="1958" spans="1:70" customFormat="1" ht="15.75">
      <c r="A1958" s="7"/>
      <c r="B1958" s="230"/>
      <c r="C1958" s="7"/>
      <c r="D1958" s="7"/>
      <c r="E1958" s="7"/>
      <c r="F1958" s="7"/>
      <c r="G1958" s="7"/>
      <c r="H1958" s="7"/>
      <c r="I1958" s="7"/>
      <c r="J1958" s="7"/>
      <c r="K1958" s="7"/>
      <c r="L1958" s="8"/>
      <c r="M1958" s="142"/>
      <c r="N1958" s="142"/>
      <c r="Z1958" s="142"/>
      <c r="AB1958" s="142"/>
      <c r="AC1958" s="142"/>
      <c r="AD1958" s="142"/>
      <c r="AF1958" s="142"/>
      <c r="AH1958" s="142"/>
      <c r="AJ1958" s="142"/>
      <c r="AK1958" s="142"/>
      <c r="AL1958" s="142"/>
      <c r="AN1958" s="142"/>
      <c r="AO1958" s="7"/>
      <c r="AP1958" s="142"/>
      <c r="AR1958" s="142"/>
      <c r="AT1958" s="142"/>
      <c r="AV1958" s="142"/>
      <c r="AX1958" s="142"/>
      <c r="AZ1958" s="142"/>
      <c r="BB1958" s="142"/>
      <c r="BD1958" s="142"/>
      <c r="BF1958" s="142"/>
      <c r="BH1958" s="142"/>
      <c r="BI1958" s="7"/>
      <c r="BJ1958" s="142"/>
      <c r="BL1958" s="142"/>
      <c r="BN1958" s="7"/>
      <c r="BO1958" s="7"/>
      <c r="BP1958" s="7"/>
      <c r="BQ1958" s="7"/>
      <c r="BR1958" s="7"/>
    </row>
    <row r="1959" spans="1:70" customFormat="1" ht="15.75">
      <c r="A1959" s="7"/>
      <c r="B1959" s="230"/>
      <c r="C1959" s="7"/>
      <c r="D1959" s="7"/>
      <c r="E1959" s="7"/>
      <c r="F1959" s="7"/>
      <c r="G1959" s="7"/>
      <c r="H1959" s="7"/>
      <c r="I1959" s="7"/>
      <c r="J1959" s="7"/>
      <c r="K1959" s="7"/>
      <c r="L1959" s="8"/>
      <c r="M1959" s="142"/>
      <c r="N1959" s="142"/>
      <c r="Z1959" s="142"/>
      <c r="AB1959" s="142"/>
      <c r="AC1959" s="142"/>
      <c r="AD1959" s="142"/>
      <c r="AF1959" s="142"/>
      <c r="AH1959" s="142"/>
      <c r="AJ1959" s="142"/>
      <c r="AK1959" s="142"/>
      <c r="AL1959" s="142"/>
      <c r="AN1959" s="142"/>
      <c r="AO1959" s="7"/>
      <c r="AP1959" s="142"/>
      <c r="AR1959" s="142"/>
      <c r="AT1959" s="142"/>
      <c r="AV1959" s="142"/>
      <c r="AX1959" s="142"/>
      <c r="AZ1959" s="142"/>
      <c r="BB1959" s="142"/>
      <c r="BD1959" s="142"/>
      <c r="BF1959" s="142"/>
      <c r="BH1959" s="142"/>
      <c r="BI1959" s="7"/>
      <c r="BJ1959" s="142"/>
      <c r="BL1959" s="142"/>
      <c r="BN1959" s="7"/>
      <c r="BO1959" s="7"/>
      <c r="BP1959" s="7"/>
      <c r="BQ1959" s="7"/>
      <c r="BR1959" s="7"/>
    </row>
    <row r="1960" spans="1:70" customFormat="1" ht="15.75">
      <c r="A1960" s="7"/>
      <c r="B1960" s="230"/>
      <c r="C1960" s="7"/>
      <c r="D1960" s="7"/>
      <c r="E1960" s="7"/>
      <c r="F1960" s="7"/>
      <c r="G1960" s="7"/>
      <c r="H1960" s="7"/>
      <c r="I1960" s="7"/>
      <c r="J1960" s="7"/>
      <c r="K1960" s="7"/>
      <c r="L1960" s="8"/>
      <c r="M1960" s="142"/>
      <c r="N1960" s="142"/>
      <c r="Z1960" s="142"/>
      <c r="AB1960" s="142"/>
      <c r="AC1960" s="142"/>
      <c r="AD1960" s="142"/>
      <c r="AF1960" s="142"/>
      <c r="AH1960" s="142"/>
      <c r="AJ1960" s="142"/>
      <c r="AK1960" s="142"/>
      <c r="AL1960" s="142"/>
      <c r="AN1960" s="142"/>
      <c r="AO1960" s="7"/>
      <c r="AP1960" s="142"/>
      <c r="AR1960" s="142"/>
      <c r="AT1960" s="142"/>
      <c r="AV1960" s="142"/>
      <c r="AX1960" s="142"/>
      <c r="AZ1960" s="142"/>
      <c r="BB1960" s="142"/>
      <c r="BD1960" s="142"/>
      <c r="BF1960" s="142"/>
      <c r="BH1960" s="142"/>
      <c r="BI1960" s="7"/>
      <c r="BJ1960" s="142"/>
      <c r="BL1960" s="142"/>
      <c r="BN1960" s="7"/>
      <c r="BO1960" s="7"/>
      <c r="BP1960" s="7"/>
      <c r="BQ1960" s="7"/>
      <c r="BR1960" s="7"/>
    </row>
    <row r="1961" spans="1:70" customFormat="1" ht="15.75">
      <c r="A1961" s="7"/>
      <c r="B1961" s="230"/>
      <c r="C1961" s="7"/>
      <c r="D1961" s="7"/>
      <c r="E1961" s="7"/>
      <c r="F1961" s="7"/>
      <c r="G1961" s="7"/>
      <c r="H1961" s="7"/>
      <c r="I1961" s="7"/>
      <c r="J1961" s="7"/>
      <c r="K1961" s="7"/>
      <c r="L1961" s="8"/>
      <c r="M1961" s="142"/>
      <c r="N1961" s="142"/>
      <c r="Z1961" s="142"/>
      <c r="AB1961" s="142"/>
      <c r="AC1961" s="142"/>
      <c r="AD1961" s="142"/>
      <c r="AF1961" s="142"/>
      <c r="AH1961" s="142"/>
      <c r="AJ1961" s="142"/>
      <c r="AK1961" s="142"/>
      <c r="AL1961" s="142"/>
      <c r="AN1961" s="142"/>
      <c r="AO1961" s="7"/>
      <c r="AP1961" s="142"/>
      <c r="AR1961" s="142"/>
      <c r="AT1961" s="142"/>
      <c r="AV1961" s="142"/>
      <c r="AX1961" s="142"/>
      <c r="AZ1961" s="142"/>
      <c r="BB1961" s="142"/>
      <c r="BD1961" s="142"/>
      <c r="BF1961" s="142"/>
      <c r="BH1961" s="142"/>
      <c r="BI1961" s="7"/>
      <c r="BJ1961" s="142"/>
      <c r="BL1961" s="142"/>
      <c r="BN1961" s="7"/>
      <c r="BO1961" s="7"/>
      <c r="BP1961" s="7"/>
      <c r="BQ1961" s="7"/>
      <c r="BR1961" s="7"/>
    </row>
    <row r="1962" spans="1:70" customFormat="1" ht="15.75">
      <c r="A1962" s="7"/>
      <c r="B1962" s="230"/>
      <c r="C1962" s="7"/>
      <c r="D1962" s="7"/>
      <c r="E1962" s="7"/>
      <c r="F1962" s="7"/>
      <c r="G1962" s="7"/>
      <c r="H1962" s="7"/>
      <c r="I1962" s="7"/>
      <c r="J1962" s="7"/>
      <c r="K1962" s="7"/>
      <c r="L1962" s="8"/>
      <c r="M1962" s="142"/>
      <c r="N1962" s="142"/>
      <c r="Z1962" s="142"/>
      <c r="AB1962" s="142"/>
      <c r="AC1962" s="142"/>
      <c r="AD1962" s="142"/>
      <c r="AF1962" s="142"/>
      <c r="AH1962" s="142"/>
      <c r="AJ1962" s="142"/>
      <c r="AK1962" s="142"/>
      <c r="AL1962" s="142"/>
      <c r="AN1962" s="142"/>
      <c r="AO1962" s="7"/>
      <c r="AP1962" s="142"/>
      <c r="AR1962" s="142"/>
      <c r="AT1962" s="142"/>
      <c r="AV1962" s="142"/>
      <c r="AX1962" s="142"/>
      <c r="AZ1962" s="142"/>
      <c r="BB1962" s="142"/>
      <c r="BD1962" s="142"/>
      <c r="BF1962" s="142"/>
      <c r="BH1962" s="142"/>
      <c r="BI1962" s="7"/>
      <c r="BJ1962" s="142"/>
      <c r="BL1962" s="142"/>
      <c r="BN1962" s="7"/>
      <c r="BO1962" s="7"/>
      <c r="BP1962" s="7"/>
      <c r="BQ1962" s="7"/>
      <c r="BR1962" s="7"/>
    </row>
    <row r="1963" spans="1:70" customFormat="1" ht="15.75">
      <c r="A1963" s="7"/>
      <c r="B1963" s="230"/>
      <c r="C1963" s="7"/>
      <c r="D1963" s="7"/>
      <c r="E1963" s="7"/>
      <c r="F1963" s="7"/>
      <c r="G1963" s="7"/>
      <c r="H1963" s="7"/>
      <c r="I1963" s="7"/>
      <c r="J1963" s="7"/>
      <c r="K1963" s="7"/>
      <c r="L1963" s="8"/>
      <c r="M1963" s="142"/>
      <c r="N1963" s="142"/>
      <c r="Z1963" s="142"/>
      <c r="AB1963" s="142"/>
      <c r="AC1963" s="142"/>
      <c r="AD1963" s="142"/>
      <c r="AF1963" s="142"/>
      <c r="AH1963" s="142"/>
      <c r="AJ1963" s="142"/>
      <c r="AK1963" s="142"/>
      <c r="AL1963" s="142"/>
      <c r="AN1963" s="142"/>
      <c r="AO1963" s="7"/>
      <c r="AP1963" s="142"/>
      <c r="AR1963" s="142"/>
      <c r="AT1963" s="142"/>
      <c r="AV1963" s="142"/>
      <c r="AX1963" s="142"/>
      <c r="AZ1963" s="142"/>
      <c r="BB1963" s="142"/>
      <c r="BD1963" s="142"/>
      <c r="BF1963" s="142"/>
      <c r="BH1963" s="142"/>
      <c r="BI1963" s="7"/>
      <c r="BJ1963" s="142"/>
      <c r="BL1963" s="142"/>
      <c r="BN1963" s="7"/>
      <c r="BO1963" s="7"/>
      <c r="BP1963" s="7"/>
      <c r="BQ1963" s="7"/>
      <c r="BR1963" s="7"/>
    </row>
    <row r="1964" spans="1:70" customFormat="1" ht="15.75">
      <c r="A1964" s="7"/>
      <c r="B1964" s="230"/>
      <c r="C1964" s="7"/>
      <c r="D1964" s="7"/>
      <c r="E1964" s="7"/>
      <c r="F1964" s="7"/>
      <c r="G1964" s="7"/>
      <c r="H1964" s="7"/>
      <c r="I1964" s="7"/>
      <c r="J1964" s="7"/>
      <c r="K1964" s="7"/>
      <c r="L1964" s="8"/>
      <c r="M1964" s="142"/>
      <c r="N1964" s="142"/>
      <c r="Z1964" s="142"/>
      <c r="AB1964" s="142"/>
      <c r="AC1964" s="142"/>
      <c r="AD1964" s="142"/>
      <c r="AF1964" s="142"/>
      <c r="AH1964" s="142"/>
      <c r="AJ1964" s="142"/>
      <c r="AK1964" s="142"/>
      <c r="AL1964" s="142"/>
      <c r="AN1964" s="142"/>
      <c r="AO1964" s="7"/>
      <c r="AP1964" s="142"/>
      <c r="AR1964" s="142"/>
      <c r="AT1964" s="142"/>
      <c r="AV1964" s="142"/>
      <c r="AX1964" s="142"/>
      <c r="AZ1964" s="142"/>
      <c r="BB1964" s="142"/>
      <c r="BD1964" s="142"/>
      <c r="BF1964" s="142"/>
      <c r="BH1964" s="142"/>
      <c r="BI1964" s="7"/>
      <c r="BJ1964" s="142"/>
      <c r="BL1964" s="142"/>
      <c r="BN1964" s="7"/>
      <c r="BO1964" s="7"/>
      <c r="BP1964" s="7"/>
      <c r="BQ1964" s="7"/>
      <c r="BR1964" s="7"/>
    </row>
    <row r="1965" spans="1:70" customFormat="1" ht="15.75">
      <c r="A1965" s="7"/>
      <c r="B1965" s="230"/>
      <c r="C1965" s="7"/>
      <c r="D1965" s="7"/>
      <c r="E1965" s="7"/>
      <c r="F1965" s="7"/>
      <c r="G1965" s="7"/>
      <c r="H1965" s="7"/>
      <c r="I1965" s="7"/>
      <c r="J1965" s="7"/>
      <c r="K1965" s="7"/>
      <c r="L1965" s="8"/>
      <c r="M1965" s="142"/>
      <c r="N1965" s="142"/>
      <c r="Z1965" s="142"/>
      <c r="AB1965" s="142"/>
      <c r="AC1965" s="142"/>
      <c r="AD1965" s="142"/>
      <c r="AF1965" s="142"/>
      <c r="AH1965" s="142"/>
      <c r="AJ1965" s="142"/>
      <c r="AK1965" s="142"/>
      <c r="AL1965" s="142"/>
      <c r="AN1965" s="142"/>
      <c r="AO1965" s="7"/>
      <c r="AP1965" s="142"/>
      <c r="AR1965" s="142"/>
      <c r="AT1965" s="142"/>
      <c r="AV1965" s="142"/>
      <c r="AX1965" s="142"/>
      <c r="AZ1965" s="142"/>
      <c r="BB1965" s="142"/>
      <c r="BD1965" s="142"/>
      <c r="BF1965" s="142"/>
      <c r="BH1965" s="142"/>
      <c r="BI1965" s="7"/>
      <c r="BJ1965" s="142"/>
      <c r="BL1965" s="142"/>
      <c r="BN1965" s="7"/>
      <c r="BO1965" s="7"/>
      <c r="BP1965" s="7"/>
      <c r="BQ1965" s="7"/>
      <c r="BR1965" s="7"/>
    </row>
    <row r="1966" spans="1:70" customFormat="1" ht="15.75">
      <c r="A1966" s="7"/>
      <c r="B1966" s="230"/>
      <c r="C1966" s="7"/>
      <c r="D1966" s="7"/>
      <c r="E1966" s="7"/>
      <c r="F1966" s="7"/>
      <c r="G1966" s="7"/>
      <c r="H1966" s="7"/>
      <c r="I1966" s="7"/>
      <c r="J1966" s="7"/>
      <c r="K1966" s="7"/>
      <c r="L1966" s="8"/>
      <c r="M1966" s="142"/>
      <c r="N1966" s="142"/>
      <c r="Z1966" s="142"/>
      <c r="AB1966" s="142"/>
      <c r="AC1966" s="142"/>
      <c r="AD1966" s="142"/>
      <c r="AF1966" s="142"/>
      <c r="AH1966" s="142"/>
      <c r="AJ1966" s="142"/>
      <c r="AK1966" s="142"/>
      <c r="AL1966" s="142"/>
      <c r="AN1966" s="142"/>
      <c r="AO1966" s="7"/>
      <c r="AP1966" s="142"/>
      <c r="AR1966" s="142"/>
      <c r="AT1966" s="142"/>
      <c r="AV1966" s="142"/>
      <c r="AX1966" s="142"/>
      <c r="AZ1966" s="142"/>
      <c r="BB1966" s="142"/>
      <c r="BD1966" s="142"/>
      <c r="BF1966" s="142"/>
      <c r="BH1966" s="142"/>
      <c r="BI1966" s="7"/>
      <c r="BJ1966" s="142"/>
      <c r="BL1966" s="142"/>
      <c r="BN1966" s="7"/>
      <c r="BO1966" s="7"/>
      <c r="BP1966" s="7"/>
      <c r="BQ1966" s="7"/>
      <c r="BR1966" s="7"/>
    </row>
    <row r="1967" spans="1:70" customFormat="1" ht="15.75">
      <c r="A1967" s="7"/>
      <c r="B1967" s="230"/>
      <c r="C1967" s="7"/>
      <c r="D1967" s="7"/>
      <c r="E1967" s="7"/>
      <c r="F1967" s="7"/>
      <c r="G1967" s="7"/>
      <c r="H1967" s="7"/>
      <c r="I1967" s="7"/>
      <c r="J1967" s="7"/>
      <c r="K1967" s="7"/>
      <c r="L1967" s="8"/>
      <c r="M1967" s="142"/>
      <c r="N1967" s="142"/>
      <c r="Z1967" s="142"/>
      <c r="AB1967" s="142"/>
      <c r="AC1967" s="142"/>
      <c r="AD1967" s="142"/>
      <c r="AF1967" s="142"/>
      <c r="AH1967" s="142"/>
      <c r="AJ1967" s="142"/>
      <c r="AK1967" s="142"/>
      <c r="AL1967" s="142"/>
      <c r="AN1967" s="142"/>
      <c r="AO1967" s="7"/>
      <c r="AP1967" s="142"/>
      <c r="AR1967" s="142"/>
      <c r="AT1967" s="142"/>
      <c r="AV1967" s="142"/>
      <c r="AX1967" s="142"/>
      <c r="AZ1967" s="142"/>
      <c r="BB1967" s="142"/>
      <c r="BD1967" s="142"/>
      <c r="BF1967" s="142"/>
      <c r="BH1967" s="142"/>
      <c r="BI1967" s="7"/>
      <c r="BJ1967" s="142"/>
      <c r="BL1967" s="142"/>
      <c r="BN1967" s="7"/>
      <c r="BO1967" s="7"/>
      <c r="BP1967" s="7"/>
      <c r="BQ1967" s="7"/>
      <c r="BR1967" s="7"/>
    </row>
    <row r="1968" spans="1:70" customFormat="1" ht="15.75">
      <c r="A1968" s="7"/>
      <c r="B1968" s="230"/>
      <c r="C1968" s="7"/>
      <c r="D1968" s="7"/>
      <c r="E1968" s="7"/>
      <c r="F1968" s="7"/>
      <c r="G1968" s="7"/>
      <c r="H1968" s="7"/>
      <c r="I1968" s="7"/>
      <c r="J1968" s="7"/>
      <c r="K1968" s="7"/>
      <c r="L1968" s="8"/>
      <c r="M1968" s="142"/>
      <c r="N1968" s="142"/>
      <c r="Z1968" s="142"/>
      <c r="AB1968" s="142"/>
      <c r="AC1968" s="142"/>
      <c r="AD1968" s="142"/>
      <c r="AF1968" s="142"/>
      <c r="AH1968" s="142"/>
      <c r="AJ1968" s="142"/>
      <c r="AK1968" s="142"/>
      <c r="AL1968" s="142"/>
      <c r="AN1968" s="142"/>
      <c r="AO1968" s="7"/>
      <c r="AP1968" s="142"/>
      <c r="AR1968" s="142"/>
      <c r="AT1968" s="142"/>
      <c r="AV1968" s="142"/>
      <c r="AX1968" s="142"/>
      <c r="AZ1968" s="142"/>
      <c r="BB1968" s="142"/>
      <c r="BD1968" s="142"/>
      <c r="BF1968" s="142"/>
      <c r="BH1968" s="142"/>
      <c r="BI1968" s="7"/>
      <c r="BJ1968" s="142"/>
      <c r="BL1968" s="142"/>
      <c r="BN1968" s="7"/>
      <c r="BO1968" s="7"/>
      <c r="BP1968" s="7"/>
      <c r="BQ1968" s="7"/>
      <c r="BR1968" s="7"/>
    </row>
    <row r="1969" spans="1:70" customFormat="1" ht="15.75">
      <c r="A1969" s="7"/>
      <c r="B1969" s="230"/>
      <c r="C1969" s="7"/>
      <c r="D1969" s="7"/>
      <c r="E1969" s="7"/>
      <c r="F1969" s="7"/>
      <c r="G1969" s="7"/>
      <c r="H1969" s="7"/>
      <c r="I1969" s="7"/>
      <c r="J1969" s="7"/>
      <c r="K1969" s="7"/>
      <c r="L1969" s="8"/>
      <c r="M1969" s="142"/>
      <c r="N1969" s="142"/>
      <c r="Z1969" s="142"/>
      <c r="AB1969" s="142"/>
      <c r="AC1969" s="142"/>
      <c r="AD1969" s="142"/>
      <c r="AF1969" s="142"/>
      <c r="AH1969" s="142"/>
      <c r="AJ1969" s="142"/>
      <c r="AK1969" s="142"/>
      <c r="AL1969" s="142"/>
      <c r="AN1969" s="142"/>
      <c r="AO1969" s="7"/>
      <c r="AP1969" s="142"/>
      <c r="AR1969" s="142"/>
      <c r="AT1969" s="142"/>
      <c r="AV1969" s="142"/>
      <c r="AX1969" s="142"/>
      <c r="AZ1969" s="142"/>
      <c r="BB1969" s="142"/>
      <c r="BD1969" s="142"/>
      <c r="BF1969" s="142"/>
      <c r="BH1969" s="142"/>
      <c r="BI1969" s="7"/>
      <c r="BJ1969" s="142"/>
      <c r="BL1969" s="142"/>
      <c r="BN1969" s="7"/>
      <c r="BO1969" s="7"/>
      <c r="BP1969" s="7"/>
      <c r="BQ1969" s="7"/>
      <c r="BR1969" s="7"/>
    </row>
    <row r="1970" spans="1:70" customFormat="1" ht="15.75">
      <c r="A1970" s="7"/>
      <c r="B1970" s="230"/>
      <c r="C1970" s="7"/>
      <c r="D1970" s="7"/>
      <c r="E1970" s="7"/>
      <c r="F1970" s="7"/>
      <c r="G1970" s="7"/>
      <c r="H1970" s="7"/>
      <c r="I1970" s="7"/>
      <c r="J1970" s="7"/>
      <c r="K1970" s="7"/>
      <c r="L1970" s="8"/>
      <c r="M1970" s="142"/>
      <c r="N1970" s="142"/>
      <c r="Z1970" s="142"/>
      <c r="AB1970" s="142"/>
      <c r="AC1970" s="142"/>
      <c r="AD1970" s="142"/>
      <c r="AF1970" s="142"/>
      <c r="AH1970" s="142"/>
      <c r="AJ1970" s="142"/>
      <c r="AK1970" s="142"/>
      <c r="AL1970" s="142"/>
      <c r="AN1970" s="142"/>
      <c r="AO1970" s="7"/>
      <c r="AP1970" s="142"/>
      <c r="AR1970" s="142"/>
      <c r="AT1970" s="142"/>
      <c r="AV1970" s="142"/>
      <c r="AX1970" s="142"/>
      <c r="AZ1970" s="142"/>
      <c r="BB1970" s="142"/>
      <c r="BD1970" s="142"/>
      <c r="BF1970" s="142"/>
      <c r="BH1970" s="142"/>
      <c r="BI1970" s="7"/>
      <c r="BJ1970" s="142"/>
      <c r="BL1970" s="142"/>
      <c r="BN1970" s="7"/>
      <c r="BO1970" s="7"/>
      <c r="BP1970" s="7"/>
      <c r="BQ1970" s="7"/>
      <c r="BR1970" s="7"/>
    </row>
    <row r="1971" spans="1:70" customFormat="1" ht="15.75">
      <c r="A1971" s="7"/>
      <c r="B1971" s="230"/>
      <c r="C1971" s="7"/>
      <c r="D1971" s="7"/>
      <c r="E1971" s="7"/>
      <c r="F1971" s="7"/>
      <c r="G1971" s="7"/>
      <c r="H1971" s="7"/>
      <c r="I1971" s="7"/>
      <c r="J1971" s="7"/>
      <c r="K1971" s="7"/>
      <c r="L1971" s="8"/>
      <c r="M1971" s="142"/>
      <c r="N1971" s="142"/>
      <c r="Z1971" s="142"/>
      <c r="AB1971" s="142"/>
      <c r="AC1971" s="142"/>
      <c r="AD1971" s="142"/>
      <c r="AF1971" s="142"/>
      <c r="AH1971" s="142"/>
      <c r="AJ1971" s="142"/>
      <c r="AK1971" s="142"/>
      <c r="AL1971" s="142"/>
      <c r="AN1971" s="142"/>
      <c r="AO1971" s="7"/>
      <c r="AP1971" s="142"/>
      <c r="AR1971" s="142"/>
      <c r="AT1971" s="142"/>
      <c r="AV1971" s="142"/>
      <c r="AX1971" s="142"/>
      <c r="AZ1971" s="142"/>
      <c r="BB1971" s="142"/>
      <c r="BD1971" s="142"/>
      <c r="BF1971" s="142"/>
      <c r="BH1971" s="142"/>
      <c r="BI1971" s="7"/>
      <c r="BJ1971" s="142"/>
      <c r="BL1971" s="142"/>
      <c r="BN1971" s="7"/>
      <c r="BO1971" s="7"/>
      <c r="BP1971" s="7"/>
      <c r="BQ1971" s="7"/>
      <c r="BR1971" s="7"/>
    </row>
    <row r="1972" spans="1:70" customFormat="1" ht="15.75">
      <c r="A1972" s="7"/>
      <c r="B1972" s="230"/>
      <c r="C1972" s="7"/>
      <c r="D1972" s="7"/>
      <c r="E1972" s="7"/>
      <c r="F1972" s="7"/>
      <c r="G1972" s="7"/>
      <c r="H1972" s="7"/>
      <c r="I1972" s="7"/>
      <c r="J1972" s="7"/>
      <c r="K1972" s="7"/>
      <c r="L1972" s="8"/>
      <c r="M1972" s="142"/>
      <c r="N1972" s="142"/>
      <c r="Z1972" s="142"/>
      <c r="AB1972" s="142"/>
      <c r="AC1972" s="142"/>
      <c r="AD1972" s="142"/>
      <c r="AF1972" s="142"/>
      <c r="AH1972" s="142"/>
      <c r="AJ1972" s="142"/>
      <c r="AK1972" s="142"/>
      <c r="AL1972" s="142"/>
      <c r="AN1972" s="142"/>
      <c r="AO1972" s="7"/>
      <c r="AP1972" s="142"/>
      <c r="AR1972" s="142"/>
      <c r="AT1972" s="142"/>
      <c r="AV1972" s="142"/>
      <c r="AX1972" s="142"/>
      <c r="AZ1972" s="142"/>
      <c r="BB1972" s="142"/>
      <c r="BD1972" s="142"/>
      <c r="BF1972" s="142"/>
      <c r="BH1972" s="142"/>
      <c r="BI1972" s="7"/>
      <c r="BJ1972" s="142"/>
      <c r="BL1972" s="142"/>
      <c r="BN1972" s="7"/>
      <c r="BO1972" s="7"/>
      <c r="BP1972" s="7"/>
      <c r="BQ1972" s="7"/>
      <c r="BR1972" s="7"/>
    </row>
    <row r="1973" spans="1:70" customFormat="1" ht="15.75">
      <c r="A1973" s="7"/>
      <c r="B1973" s="230"/>
      <c r="C1973" s="7"/>
      <c r="D1973" s="7"/>
      <c r="E1973" s="7"/>
      <c r="F1973" s="7"/>
      <c r="G1973" s="7"/>
      <c r="H1973" s="7"/>
      <c r="I1973" s="7"/>
      <c r="J1973" s="7"/>
      <c r="K1973" s="7"/>
      <c r="L1973" s="8"/>
      <c r="M1973" s="142"/>
      <c r="N1973" s="142"/>
      <c r="Z1973" s="142"/>
      <c r="AB1973" s="142"/>
      <c r="AC1973" s="142"/>
      <c r="AD1973" s="142"/>
      <c r="AF1973" s="142"/>
      <c r="AH1973" s="142"/>
      <c r="AJ1973" s="142"/>
      <c r="AK1973" s="142"/>
      <c r="AL1973" s="142"/>
      <c r="AN1973" s="142"/>
      <c r="AO1973" s="7"/>
      <c r="AP1973" s="142"/>
      <c r="AR1973" s="142"/>
      <c r="AT1973" s="142"/>
      <c r="AV1973" s="142"/>
      <c r="AX1973" s="142"/>
      <c r="AZ1973" s="142"/>
      <c r="BB1973" s="142"/>
      <c r="BD1973" s="142"/>
      <c r="BF1973" s="142"/>
      <c r="BH1973" s="142"/>
      <c r="BI1973" s="7"/>
      <c r="BJ1973" s="142"/>
      <c r="BL1973" s="142"/>
      <c r="BN1973" s="7"/>
      <c r="BO1973" s="7"/>
      <c r="BP1973" s="7"/>
      <c r="BQ1973" s="7"/>
      <c r="BR1973" s="7"/>
    </row>
    <row r="1974" spans="1:70" customFormat="1" ht="15.75">
      <c r="A1974" s="7"/>
      <c r="B1974" s="230"/>
      <c r="C1974" s="7"/>
      <c r="D1974" s="7"/>
      <c r="E1974" s="7"/>
      <c r="F1974" s="7"/>
      <c r="G1974" s="7"/>
      <c r="H1974" s="7"/>
      <c r="I1974" s="7"/>
      <c r="J1974" s="7"/>
      <c r="K1974" s="7"/>
      <c r="L1974" s="8"/>
      <c r="M1974" s="142"/>
      <c r="N1974" s="142"/>
      <c r="Z1974" s="142"/>
      <c r="AB1974" s="142"/>
      <c r="AC1974" s="142"/>
      <c r="AD1974" s="142"/>
      <c r="AF1974" s="142"/>
      <c r="AH1974" s="142"/>
      <c r="AJ1974" s="142"/>
      <c r="AK1974" s="142"/>
      <c r="AL1974" s="142"/>
      <c r="AN1974" s="142"/>
      <c r="AO1974" s="7"/>
      <c r="AP1974" s="142"/>
      <c r="AR1974" s="142"/>
      <c r="AT1974" s="142"/>
      <c r="AV1974" s="142"/>
      <c r="AX1974" s="142"/>
      <c r="AZ1974" s="142"/>
      <c r="BB1974" s="142"/>
      <c r="BD1974" s="142"/>
      <c r="BF1974" s="142"/>
      <c r="BH1974" s="142"/>
      <c r="BI1974" s="7"/>
      <c r="BJ1974" s="142"/>
      <c r="BL1974" s="142"/>
      <c r="BN1974" s="7"/>
      <c r="BO1974" s="7"/>
      <c r="BP1974" s="7"/>
      <c r="BQ1974" s="7"/>
      <c r="BR1974" s="7"/>
    </row>
    <row r="1975" spans="1:70" customFormat="1" ht="15.75">
      <c r="A1975" s="7"/>
      <c r="B1975" s="230"/>
      <c r="C1975" s="7"/>
      <c r="D1975" s="7"/>
      <c r="E1975" s="7"/>
      <c r="F1975" s="7"/>
      <c r="G1975" s="7"/>
      <c r="H1975" s="7"/>
      <c r="I1975" s="7"/>
      <c r="J1975" s="7"/>
      <c r="K1975" s="7"/>
      <c r="L1975" s="8"/>
      <c r="M1975" s="142"/>
      <c r="N1975" s="142"/>
      <c r="Z1975" s="142"/>
      <c r="AB1975" s="142"/>
      <c r="AC1975" s="142"/>
      <c r="AD1975" s="142"/>
      <c r="AF1975" s="142"/>
      <c r="AH1975" s="142"/>
      <c r="AJ1975" s="142"/>
      <c r="AK1975" s="142"/>
      <c r="AL1975" s="142"/>
      <c r="AN1975" s="142"/>
      <c r="AO1975" s="7"/>
      <c r="AP1975" s="142"/>
      <c r="AR1975" s="142"/>
      <c r="AT1975" s="142"/>
      <c r="AV1975" s="142"/>
      <c r="AX1975" s="142"/>
      <c r="AZ1975" s="142"/>
      <c r="BB1975" s="142"/>
      <c r="BD1975" s="142"/>
      <c r="BF1975" s="142"/>
      <c r="BH1975" s="142"/>
      <c r="BI1975" s="7"/>
      <c r="BJ1975" s="142"/>
      <c r="BL1975" s="142"/>
      <c r="BN1975" s="7"/>
      <c r="BO1975" s="7"/>
      <c r="BP1975" s="7"/>
      <c r="BQ1975" s="7"/>
      <c r="BR1975" s="7"/>
    </row>
    <row r="1976" spans="1:70" customFormat="1" ht="15.75">
      <c r="A1976" s="7"/>
      <c r="B1976" s="230"/>
      <c r="C1976" s="7"/>
      <c r="D1976" s="7"/>
      <c r="E1976" s="7"/>
      <c r="F1976" s="7"/>
      <c r="G1976" s="7"/>
      <c r="H1976" s="7"/>
      <c r="I1976" s="7"/>
      <c r="J1976" s="7"/>
      <c r="K1976" s="7"/>
      <c r="L1976" s="8"/>
      <c r="M1976" s="142"/>
      <c r="N1976" s="142"/>
      <c r="Z1976" s="142"/>
      <c r="AB1976" s="142"/>
      <c r="AC1976" s="142"/>
      <c r="AD1976" s="142"/>
      <c r="AF1976" s="142"/>
      <c r="AH1976" s="142"/>
      <c r="AJ1976" s="142"/>
      <c r="AK1976" s="142"/>
      <c r="AL1976" s="142"/>
      <c r="AN1976" s="142"/>
      <c r="AO1976" s="7"/>
      <c r="AP1976" s="142"/>
      <c r="AR1976" s="142"/>
      <c r="AT1976" s="142"/>
      <c r="AV1976" s="142"/>
      <c r="AX1976" s="142"/>
      <c r="AZ1976" s="142"/>
      <c r="BB1976" s="142"/>
      <c r="BD1976" s="142"/>
      <c r="BF1976" s="142"/>
      <c r="BH1976" s="142"/>
      <c r="BI1976" s="7"/>
      <c r="BJ1976" s="142"/>
      <c r="BL1976" s="142"/>
      <c r="BN1976" s="7"/>
      <c r="BO1976" s="7"/>
      <c r="BP1976" s="7"/>
      <c r="BQ1976" s="7"/>
      <c r="BR1976" s="7"/>
    </row>
    <row r="1977" spans="1:70" customFormat="1" ht="15.75">
      <c r="A1977" s="7"/>
      <c r="B1977" s="230"/>
      <c r="C1977" s="7"/>
      <c r="D1977" s="7"/>
      <c r="E1977" s="7"/>
      <c r="F1977" s="7"/>
      <c r="G1977" s="7"/>
      <c r="H1977" s="7"/>
      <c r="I1977" s="7"/>
      <c r="J1977" s="7"/>
      <c r="K1977" s="7"/>
      <c r="L1977" s="8"/>
      <c r="M1977" s="142"/>
      <c r="N1977" s="142"/>
      <c r="Z1977" s="142"/>
      <c r="AB1977" s="142"/>
      <c r="AC1977" s="142"/>
      <c r="AD1977" s="142"/>
      <c r="AF1977" s="142"/>
      <c r="AH1977" s="142"/>
      <c r="AJ1977" s="142"/>
      <c r="AK1977" s="142"/>
      <c r="AL1977" s="142"/>
      <c r="AN1977" s="142"/>
      <c r="AO1977" s="7"/>
      <c r="AP1977" s="142"/>
      <c r="AR1977" s="142"/>
      <c r="AT1977" s="142"/>
      <c r="AV1977" s="142"/>
      <c r="AX1977" s="142"/>
      <c r="AZ1977" s="142"/>
      <c r="BB1977" s="142"/>
      <c r="BD1977" s="142"/>
      <c r="BF1977" s="142"/>
      <c r="BH1977" s="142"/>
      <c r="BI1977" s="7"/>
      <c r="BJ1977" s="142"/>
      <c r="BL1977" s="142"/>
      <c r="BN1977" s="7"/>
      <c r="BO1977" s="7"/>
      <c r="BP1977" s="7"/>
      <c r="BQ1977" s="7"/>
      <c r="BR1977" s="7"/>
    </row>
    <row r="1978" spans="1:70" customFormat="1" ht="15.75">
      <c r="A1978" s="7"/>
      <c r="B1978" s="230"/>
      <c r="C1978" s="7"/>
      <c r="D1978" s="7"/>
      <c r="E1978" s="7"/>
      <c r="F1978" s="7"/>
      <c r="G1978" s="7"/>
      <c r="H1978" s="7"/>
      <c r="I1978" s="7"/>
      <c r="J1978" s="7"/>
      <c r="K1978" s="7"/>
      <c r="L1978" s="8"/>
      <c r="M1978" s="142"/>
      <c r="N1978" s="142"/>
      <c r="Z1978" s="142"/>
      <c r="AB1978" s="142"/>
      <c r="AC1978" s="142"/>
      <c r="AD1978" s="142"/>
      <c r="AF1978" s="142"/>
      <c r="AH1978" s="142"/>
      <c r="AJ1978" s="142"/>
      <c r="AK1978" s="142"/>
      <c r="AL1978" s="142"/>
      <c r="AN1978" s="142"/>
      <c r="AO1978" s="7"/>
      <c r="AP1978" s="142"/>
      <c r="AR1978" s="142"/>
      <c r="AT1978" s="142"/>
      <c r="AV1978" s="142"/>
      <c r="AX1978" s="142"/>
      <c r="AZ1978" s="142"/>
      <c r="BB1978" s="142"/>
      <c r="BD1978" s="142"/>
      <c r="BF1978" s="142"/>
      <c r="BH1978" s="142"/>
      <c r="BI1978" s="7"/>
      <c r="BJ1978" s="142"/>
      <c r="BL1978" s="142"/>
      <c r="BN1978" s="7"/>
      <c r="BO1978" s="7"/>
      <c r="BP1978" s="7"/>
      <c r="BQ1978" s="7"/>
      <c r="BR1978" s="7"/>
    </row>
    <row r="1979" spans="1:70" customFormat="1" ht="15.75">
      <c r="A1979" s="7"/>
      <c r="B1979" s="230"/>
      <c r="C1979" s="7"/>
      <c r="D1979" s="7"/>
      <c r="E1979" s="7"/>
      <c r="F1979" s="7"/>
      <c r="G1979" s="7"/>
      <c r="H1979" s="7"/>
      <c r="I1979" s="7"/>
      <c r="J1979" s="7"/>
      <c r="K1979" s="7"/>
      <c r="L1979" s="8"/>
      <c r="M1979" s="142"/>
      <c r="N1979" s="142"/>
      <c r="Z1979" s="142"/>
      <c r="AB1979" s="142"/>
      <c r="AC1979" s="142"/>
      <c r="AD1979" s="142"/>
      <c r="AF1979" s="142"/>
      <c r="AH1979" s="142"/>
      <c r="AJ1979" s="142"/>
      <c r="AK1979" s="142"/>
      <c r="AL1979" s="142"/>
      <c r="AN1979" s="142"/>
      <c r="AO1979" s="7"/>
      <c r="AP1979" s="142"/>
      <c r="AR1979" s="142"/>
      <c r="AT1979" s="142"/>
      <c r="AV1979" s="142"/>
      <c r="AX1979" s="142"/>
      <c r="AZ1979" s="142"/>
      <c r="BB1979" s="142"/>
      <c r="BD1979" s="142"/>
      <c r="BF1979" s="142"/>
      <c r="BH1979" s="142"/>
      <c r="BI1979" s="7"/>
      <c r="BJ1979" s="142"/>
      <c r="BL1979" s="142"/>
      <c r="BN1979" s="7"/>
      <c r="BO1979" s="7"/>
      <c r="BP1979" s="7"/>
      <c r="BQ1979" s="7"/>
      <c r="BR1979" s="7"/>
    </row>
    <row r="1980" spans="1:70" customFormat="1" ht="15.75">
      <c r="A1980" s="7"/>
      <c r="B1980" s="230"/>
      <c r="C1980" s="7"/>
      <c r="D1980" s="7"/>
      <c r="E1980" s="7"/>
      <c r="F1980" s="7"/>
      <c r="G1980" s="7"/>
      <c r="H1980" s="7"/>
      <c r="I1980" s="7"/>
      <c r="J1980" s="7"/>
      <c r="K1980" s="7"/>
      <c r="L1980" s="8"/>
      <c r="M1980" s="142"/>
      <c r="N1980" s="142"/>
      <c r="Z1980" s="142"/>
      <c r="AB1980" s="142"/>
      <c r="AC1980" s="142"/>
      <c r="AD1980" s="142"/>
      <c r="AF1980" s="142"/>
      <c r="AH1980" s="142"/>
      <c r="AJ1980" s="142"/>
      <c r="AK1980" s="142"/>
      <c r="AL1980" s="142"/>
      <c r="AN1980" s="142"/>
      <c r="AO1980" s="7"/>
      <c r="AP1980" s="142"/>
      <c r="AR1980" s="142"/>
      <c r="AT1980" s="142"/>
      <c r="AV1980" s="142"/>
      <c r="AX1980" s="142"/>
      <c r="AZ1980" s="142"/>
      <c r="BB1980" s="142"/>
      <c r="BD1980" s="142"/>
      <c r="BF1980" s="142"/>
      <c r="BH1980" s="142"/>
      <c r="BI1980" s="7"/>
      <c r="BJ1980" s="142"/>
      <c r="BL1980" s="142"/>
      <c r="BN1980" s="7"/>
      <c r="BO1980" s="7"/>
      <c r="BP1980" s="7"/>
      <c r="BQ1980" s="7"/>
      <c r="BR1980" s="7"/>
    </row>
    <row r="1981" spans="1:70" customFormat="1" ht="15.75">
      <c r="A1981" s="7"/>
      <c r="B1981" s="230"/>
      <c r="C1981" s="7"/>
      <c r="D1981" s="7"/>
      <c r="E1981" s="7"/>
      <c r="F1981" s="7"/>
      <c r="G1981" s="7"/>
      <c r="H1981" s="7"/>
      <c r="I1981" s="7"/>
      <c r="J1981" s="7"/>
      <c r="K1981" s="7"/>
      <c r="L1981" s="8"/>
      <c r="M1981" s="142"/>
      <c r="N1981" s="142"/>
      <c r="Z1981" s="142"/>
      <c r="AB1981" s="142"/>
      <c r="AC1981" s="142"/>
      <c r="AD1981" s="142"/>
      <c r="AF1981" s="142"/>
      <c r="AH1981" s="142"/>
      <c r="AJ1981" s="142"/>
      <c r="AK1981" s="142"/>
      <c r="AL1981" s="142"/>
      <c r="AN1981" s="142"/>
      <c r="AO1981" s="7"/>
      <c r="AP1981" s="142"/>
      <c r="AR1981" s="142"/>
      <c r="AT1981" s="142"/>
      <c r="AV1981" s="142"/>
      <c r="AX1981" s="142"/>
      <c r="AZ1981" s="142"/>
      <c r="BB1981" s="142"/>
      <c r="BD1981" s="142"/>
      <c r="BF1981" s="142"/>
      <c r="BH1981" s="142"/>
      <c r="BI1981" s="7"/>
      <c r="BJ1981" s="142"/>
      <c r="BL1981" s="142"/>
      <c r="BN1981" s="7"/>
      <c r="BO1981" s="7"/>
      <c r="BP1981" s="7"/>
      <c r="BQ1981" s="7"/>
      <c r="BR1981" s="7"/>
    </row>
    <row r="1982" spans="1:70" customFormat="1" ht="15.75">
      <c r="A1982" s="7"/>
      <c r="B1982" s="230"/>
      <c r="C1982" s="7"/>
      <c r="D1982" s="7"/>
      <c r="E1982" s="7"/>
      <c r="F1982" s="7"/>
      <c r="G1982" s="7"/>
      <c r="H1982" s="7"/>
      <c r="I1982" s="7"/>
      <c r="J1982" s="7"/>
      <c r="K1982" s="7"/>
      <c r="L1982" s="8"/>
      <c r="M1982" s="142"/>
      <c r="N1982" s="142"/>
      <c r="Z1982" s="142"/>
      <c r="AB1982" s="142"/>
      <c r="AC1982" s="142"/>
      <c r="AD1982" s="142"/>
      <c r="AF1982" s="142"/>
      <c r="AH1982" s="142"/>
      <c r="AJ1982" s="142"/>
      <c r="AK1982" s="142"/>
      <c r="AL1982" s="142"/>
      <c r="AN1982" s="142"/>
      <c r="AO1982" s="7"/>
      <c r="AP1982" s="142"/>
      <c r="AR1982" s="142"/>
      <c r="AT1982" s="142"/>
      <c r="AV1982" s="142"/>
      <c r="AX1982" s="142"/>
      <c r="AZ1982" s="142"/>
      <c r="BB1982" s="142"/>
      <c r="BD1982" s="142"/>
      <c r="BF1982" s="142"/>
      <c r="BH1982" s="142"/>
      <c r="BI1982" s="7"/>
      <c r="BJ1982" s="142"/>
      <c r="BL1982" s="142"/>
      <c r="BN1982" s="7"/>
      <c r="BO1982" s="7"/>
      <c r="BP1982" s="7"/>
      <c r="BQ1982" s="7"/>
      <c r="BR1982" s="7"/>
    </row>
    <row r="1983" spans="1:70" customFormat="1" ht="15.75">
      <c r="A1983" s="7"/>
      <c r="B1983" s="230"/>
      <c r="C1983" s="7"/>
      <c r="D1983" s="7"/>
      <c r="E1983" s="7"/>
      <c r="F1983" s="7"/>
      <c r="G1983" s="7"/>
      <c r="H1983" s="7"/>
      <c r="I1983" s="7"/>
      <c r="J1983" s="7"/>
      <c r="K1983" s="7"/>
      <c r="L1983" s="8"/>
      <c r="M1983" s="142"/>
      <c r="N1983" s="142"/>
      <c r="Z1983" s="142"/>
      <c r="AB1983" s="142"/>
      <c r="AC1983" s="142"/>
      <c r="AD1983" s="142"/>
      <c r="AF1983" s="142"/>
      <c r="AH1983" s="142"/>
      <c r="AJ1983" s="142"/>
      <c r="AK1983" s="142"/>
      <c r="AL1983" s="142"/>
      <c r="AN1983" s="142"/>
      <c r="AO1983" s="7"/>
      <c r="AP1983" s="142"/>
      <c r="AR1983" s="142"/>
      <c r="AT1983" s="142"/>
      <c r="AV1983" s="142"/>
      <c r="AX1983" s="142"/>
      <c r="AZ1983" s="142"/>
      <c r="BB1983" s="142"/>
      <c r="BD1983" s="142"/>
      <c r="BF1983" s="142"/>
      <c r="BH1983" s="142"/>
      <c r="BI1983" s="7"/>
      <c r="BJ1983" s="142"/>
      <c r="BL1983" s="142"/>
      <c r="BN1983" s="7"/>
      <c r="BO1983" s="7"/>
      <c r="BP1983" s="7"/>
      <c r="BQ1983" s="7"/>
      <c r="BR1983" s="7"/>
    </row>
    <row r="1984" spans="1:70" customFormat="1" ht="15.75">
      <c r="A1984" s="7"/>
      <c r="B1984" s="230"/>
      <c r="C1984" s="7"/>
      <c r="D1984" s="7"/>
      <c r="E1984" s="7"/>
      <c r="F1984" s="7"/>
      <c r="G1984" s="7"/>
      <c r="H1984" s="7"/>
      <c r="I1984" s="7"/>
      <c r="J1984" s="7"/>
      <c r="K1984" s="7"/>
      <c r="L1984" s="8"/>
      <c r="M1984" s="142"/>
      <c r="N1984" s="142"/>
      <c r="Z1984" s="142"/>
      <c r="AB1984" s="142"/>
      <c r="AC1984" s="142"/>
      <c r="AD1984" s="142"/>
      <c r="AF1984" s="142"/>
      <c r="AH1984" s="142"/>
      <c r="AJ1984" s="142"/>
      <c r="AK1984" s="142"/>
      <c r="AL1984" s="142"/>
      <c r="AN1984" s="142"/>
      <c r="AO1984" s="7"/>
      <c r="AP1984" s="142"/>
      <c r="AR1984" s="142"/>
      <c r="AT1984" s="142"/>
      <c r="AV1984" s="142"/>
      <c r="AX1984" s="142"/>
      <c r="AZ1984" s="142"/>
      <c r="BB1984" s="142"/>
      <c r="BD1984" s="142"/>
      <c r="BF1984" s="142"/>
      <c r="BH1984" s="142"/>
      <c r="BI1984" s="7"/>
      <c r="BJ1984" s="142"/>
      <c r="BL1984" s="142"/>
      <c r="BN1984" s="7"/>
      <c r="BO1984" s="7"/>
      <c r="BP1984" s="7"/>
      <c r="BQ1984" s="7"/>
      <c r="BR1984" s="7"/>
    </row>
    <row r="1985" spans="1:70" customFormat="1" ht="15.75">
      <c r="A1985" s="7"/>
      <c r="B1985" s="230"/>
      <c r="C1985" s="7"/>
      <c r="D1985" s="7"/>
      <c r="E1985" s="7"/>
      <c r="F1985" s="7"/>
      <c r="G1985" s="7"/>
      <c r="H1985" s="7"/>
      <c r="I1985" s="7"/>
      <c r="J1985" s="7"/>
      <c r="K1985" s="7"/>
      <c r="L1985" s="8"/>
      <c r="M1985" s="142"/>
      <c r="N1985" s="142"/>
      <c r="Z1985" s="142"/>
      <c r="AB1985" s="142"/>
      <c r="AC1985" s="142"/>
      <c r="AD1985" s="142"/>
      <c r="AF1985" s="142"/>
      <c r="AH1985" s="142"/>
      <c r="AJ1985" s="142"/>
      <c r="AK1985" s="142"/>
      <c r="AL1985" s="142"/>
      <c r="AN1985" s="142"/>
      <c r="AO1985" s="7"/>
      <c r="AP1985" s="142"/>
      <c r="AR1985" s="142"/>
      <c r="AT1985" s="142"/>
      <c r="AV1985" s="142"/>
      <c r="AX1985" s="142"/>
      <c r="AZ1985" s="142"/>
      <c r="BB1985" s="142"/>
      <c r="BD1985" s="142"/>
      <c r="BF1985" s="142"/>
      <c r="BH1985" s="142"/>
      <c r="BI1985" s="7"/>
      <c r="BJ1985" s="142"/>
      <c r="BL1985" s="142"/>
      <c r="BN1985" s="7"/>
      <c r="BO1985" s="7"/>
      <c r="BP1985" s="7"/>
      <c r="BQ1985" s="7"/>
      <c r="BR1985" s="7"/>
    </row>
    <row r="1986" spans="1:70" customFormat="1" ht="15.75">
      <c r="A1986" s="7"/>
      <c r="B1986" s="230"/>
      <c r="C1986" s="7"/>
      <c r="D1986" s="7"/>
      <c r="E1986" s="7"/>
      <c r="F1986" s="7"/>
      <c r="G1986" s="7"/>
      <c r="H1986" s="7"/>
      <c r="I1986" s="7"/>
      <c r="J1986" s="7"/>
      <c r="K1986" s="7"/>
      <c r="L1986" s="8"/>
      <c r="M1986" s="142"/>
      <c r="N1986" s="142"/>
      <c r="Z1986" s="142"/>
      <c r="AB1986" s="142"/>
      <c r="AC1986" s="142"/>
      <c r="AD1986" s="142"/>
      <c r="AF1986" s="142"/>
      <c r="AH1986" s="142"/>
      <c r="AJ1986" s="142"/>
      <c r="AK1986" s="142"/>
      <c r="AL1986" s="142"/>
      <c r="AN1986" s="142"/>
      <c r="AO1986" s="7"/>
      <c r="AP1986" s="142"/>
      <c r="AR1986" s="142"/>
      <c r="AT1986" s="142"/>
      <c r="AV1986" s="142"/>
      <c r="AX1986" s="142"/>
      <c r="AZ1986" s="142"/>
      <c r="BB1986" s="142"/>
      <c r="BD1986" s="142"/>
      <c r="BF1986" s="142"/>
      <c r="BH1986" s="142"/>
      <c r="BI1986" s="7"/>
      <c r="BJ1986" s="142"/>
      <c r="BL1986" s="142"/>
      <c r="BN1986" s="7"/>
      <c r="BO1986" s="7"/>
      <c r="BP1986" s="7"/>
      <c r="BQ1986" s="7"/>
      <c r="BR1986" s="7"/>
    </row>
    <row r="1987" spans="1:70" customFormat="1" ht="15.75">
      <c r="A1987" s="7"/>
      <c r="B1987" s="230"/>
      <c r="C1987" s="7"/>
      <c r="D1987" s="7"/>
      <c r="E1987" s="7"/>
      <c r="F1987" s="7"/>
      <c r="G1987" s="7"/>
      <c r="H1987" s="7"/>
      <c r="I1987" s="7"/>
      <c r="J1987" s="7"/>
      <c r="K1987" s="7"/>
      <c r="L1987" s="8"/>
      <c r="M1987" s="142"/>
      <c r="N1987" s="142"/>
      <c r="Z1987" s="142"/>
      <c r="AB1987" s="142"/>
      <c r="AC1987" s="142"/>
      <c r="AD1987" s="142"/>
      <c r="AF1987" s="142"/>
      <c r="AH1987" s="142"/>
      <c r="AJ1987" s="142"/>
      <c r="AK1987" s="142"/>
      <c r="AL1987" s="142"/>
      <c r="AN1987" s="142"/>
      <c r="AO1987" s="7"/>
      <c r="AP1987" s="142"/>
      <c r="AR1987" s="142"/>
      <c r="AT1987" s="142"/>
      <c r="AV1987" s="142"/>
      <c r="AX1987" s="142"/>
      <c r="AZ1987" s="142"/>
      <c r="BB1987" s="142"/>
      <c r="BD1987" s="142"/>
      <c r="BF1987" s="142"/>
      <c r="BH1987" s="142"/>
      <c r="BI1987" s="7"/>
      <c r="BJ1987" s="142"/>
      <c r="BL1987" s="142"/>
      <c r="BN1987" s="7"/>
      <c r="BO1987" s="7"/>
      <c r="BP1987" s="7"/>
      <c r="BQ1987" s="7"/>
      <c r="BR1987" s="7"/>
    </row>
    <row r="1988" spans="1:70" customFormat="1" ht="15.75">
      <c r="A1988" s="7"/>
      <c r="B1988" s="230"/>
      <c r="C1988" s="7"/>
      <c r="D1988" s="7"/>
      <c r="E1988" s="7"/>
      <c r="F1988" s="7"/>
      <c r="G1988" s="7"/>
      <c r="H1988" s="7"/>
      <c r="I1988" s="7"/>
      <c r="J1988" s="7"/>
      <c r="K1988" s="7"/>
      <c r="L1988" s="8"/>
      <c r="M1988" s="142"/>
      <c r="N1988" s="142"/>
      <c r="Z1988" s="142"/>
      <c r="AB1988" s="142"/>
      <c r="AC1988" s="142"/>
      <c r="AD1988" s="142"/>
      <c r="AF1988" s="142"/>
      <c r="AH1988" s="142"/>
      <c r="AJ1988" s="142"/>
      <c r="AK1988" s="142"/>
      <c r="AL1988" s="142"/>
      <c r="AN1988" s="142"/>
      <c r="AO1988" s="7"/>
      <c r="AP1988" s="142"/>
      <c r="AR1988" s="142"/>
      <c r="AT1988" s="142"/>
      <c r="AV1988" s="142"/>
      <c r="AX1988" s="142"/>
      <c r="AZ1988" s="142"/>
      <c r="BB1988" s="142"/>
      <c r="BD1988" s="142"/>
      <c r="BF1988" s="142"/>
      <c r="BH1988" s="142"/>
      <c r="BI1988" s="7"/>
      <c r="BJ1988" s="142"/>
      <c r="BL1988" s="142"/>
      <c r="BN1988" s="7"/>
      <c r="BO1988" s="7"/>
      <c r="BP1988" s="7"/>
      <c r="BQ1988" s="7"/>
      <c r="BR1988" s="7"/>
    </row>
    <row r="1989" spans="1:70" customFormat="1" ht="15.75">
      <c r="A1989" s="7"/>
      <c r="B1989" s="230"/>
      <c r="C1989" s="7"/>
      <c r="D1989" s="7"/>
      <c r="E1989" s="7"/>
      <c r="F1989" s="7"/>
      <c r="G1989" s="7"/>
      <c r="H1989" s="7"/>
      <c r="I1989" s="7"/>
      <c r="J1989" s="7"/>
      <c r="K1989" s="7"/>
      <c r="L1989" s="8"/>
      <c r="M1989" s="142"/>
      <c r="N1989" s="142"/>
      <c r="Z1989" s="142"/>
      <c r="AB1989" s="142"/>
      <c r="AC1989" s="142"/>
      <c r="AD1989" s="142"/>
      <c r="AF1989" s="142"/>
      <c r="AH1989" s="142"/>
      <c r="AJ1989" s="142"/>
      <c r="AK1989" s="142"/>
      <c r="AL1989" s="142"/>
      <c r="AN1989" s="142"/>
      <c r="AO1989" s="7"/>
      <c r="AP1989" s="142"/>
      <c r="AR1989" s="142"/>
      <c r="AT1989" s="142"/>
      <c r="AV1989" s="142"/>
      <c r="AX1989" s="142"/>
      <c r="AZ1989" s="142"/>
      <c r="BB1989" s="142"/>
      <c r="BD1989" s="142"/>
      <c r="BF1989" s="142"/>
      <c r="BH1989" s="142"/>
      <c r="BI1989" s="7"/>
      <c r="BJ1989" s="142"/>
      <c r="BL1989" s="142"/>
      <c r="BN1989" s="7"/>
      <c r="BO1989" s="7"/>
      <c r="BP1989" s="7"/>
      <c r="BQ1989" s="7"/>
      <c r="BR1989" s="7"/>
    </row>
    <row r="1990" spans="1:70" customFormat="1" ht="15.75">
      <c r="A1990" s="7"/>
      <c r="B1990" s="230"/>
      <c r="C1990" s="7"/>
      <c r="D1990" s="7"/>
      <c r="E1990" s="7"/>
      <c r="F1990" s="7"/>
      <c r="G1990" s="7"/>
      <c r="H1990" s="7"/>
      <c r="I1990" s="7"/>
      <c r="J1990" s="7"/>
      <c r="K1990" s="7"/>
      <c r="L1990" s="8"/>
      <c r="M1990" s="142"/>
      <c r="N1990" s="142"/>
      <c r="Z1990" s="142"/>
      <c r="AB1990" s="142"/>
      <c r="AC1990" s="142"/>
      <c r="AD1990" s="142"/>
      <c r="AF1990" s="142"/>
      <c r="AH1990" s="142"/>
      <c r="AJ1990" s="142"/>
      <c r="AK1990" s="142"/>
      <c r="AL1990" s="142"/>
      <c r="AN1990" s="142"/>
      <c r="AO1990" s="7"/>
      <c r="AP1990" s="142"/>
      <c r="AR1990" s="142"/>
      <c r="AT1990" s="142"/>
      <c r="AV1990" s="142"/>
      <c r="AX1990" s="142"/>
      <c r="AZ1990" s="142"/>
      <c r="BB1990" s="142"/>
      <c r="BD1990" s="142"/>
      <c r="BF1990" s="142"/>
      <c r="BH1990" s="142"/>
      <c r="BI1990" s="7"/>
      <c r="BJ1990" s="142"/>
      <c r="BL1990" s="142"/>
      <c r="BN1990" s="7"/>
      <c r="BO1990" s="7"/>
      <c r="BP1990" s="7"/>
      <c r="BQ1990" s="7"/>
      <c r="BR1990" s="7"/>
    </row>
    <row r="1991" spans="1:70" customFormat="1" ht="15.75">
      <c r="A1991" s="7"/>
      <c r="B1991" s="230"/>
      <c r="C1991" s="7"/>
      <c r="D1991" s="7"/>
      <c r="E1991" s="7"/>
      <c r="F1991" s="7"/>
      <c r="G1991" s="7"/>
      <c r="H1991" s="7"/>
      <c r="I1991" s="7"/>
      <c r="J1991" s="7"/>
      <c r="K1991" s="7"/>
      <c r="L1991" s="8"/>
      <c r="M1991" s="142"/>
      <c r="N1991" s="142"/>
      <c r="Z1991" s="142"/>
      <c r="AB1991" s="142"/>
      <c r="AC1991" s="142"/>
      <c r="AD1991" s="142"/>
      <c r="AF1991" s="142"/>
      <c r="AH1991" s="142"/>
      <c r="AJ1991" s="142"/>
      <c r="AK1991" s="142"/>
      <c r="AL1991" s="142"/>
      <c r="AN1991" s="142"/>
      <c r="AO1991" s="7"/>
      <c r="AP1991" s="142"/>
      <c r="AR1991" s="142"/>
      <c r="AT1991" s="142"/>
      <c r="AV1991" s="142"/>
      <c r="AX1991" s="142"/>
      <c r="AZ1991" s="142"/>
      <c r="BB1991" s="142"/>
      <c r="BD1991" s="142"/>
      <c r="BF1991" s="142"/>
      <c r="BH1991" s="142"/>
      <c r="BI1991" s="7"/>
      <c r="BJ1991" s="142"/>
      <c r="BL1991" s="142"/>
      <c r="BN1991" s="7"/>
      <c r="BO1991" s="7"/>
      <c r="BP1991" s="7"/>
      <c r="BQ1991" s="7"/>
      <c r="BR1991" s="7"/>
    </row>
    <row r="1992" spans="1:70" customFormat="1" ht="15.75">
      <c r="A1992" s="7"/>
      <c r="B1992" s="230"/>
      <c r="C1992" s="7"/>
      <c r="D1992" s="7"/>
      <c r="E1992" s="7"/>
      <c r="F1992" s="7"/>
      <c r="G1992" s="7"/>
      <c r="H1992" s="7"/>
      <c r="I1992" s="7"/>
      <c r="J1992" s="7"/>
      <c r="K1992" s="7"/>
      <c r="L1992" s="8"/>
      <c r="M1992" s="142"/>
      <c r="N1992" s="142"/>
      <c r="Z1992" s="142"/>
      <c r="AB1992" s="142"/>
      <c r="AC1992" s="142"/>
      <c r="AD1992" s="142"/>
      <c r="AF1992" s="142"/>
      <c r="AH1992" s="142"/>
      <c r="AJ1992" s="142"/>
      <c r="AK1992" s="142"/>
      <c r="AL1992" s="142"/>
      <c r="AN1992" s="142"/>
      <c r="AO1992" s="7"/>
      <c r="AP1992" s="142"/>
      <c r="AR1992" s="142"/>
      <c r="AT1992" s="142"/>
      <c r="AV1992" s="142"/>
      <c r="AX1992" s="142"/>
      <c r="AZ1992" s="142"/>
      <c r="BB1992" s="142"/>
      <c r="BD1992" s="142"/>
      <c r="BF1992" s="142"/>
      <c r="BH1992" s="142"/>
      <c r="BI1992" s="7"/>
      <c r="BJ1992" s="142"/>
      <c r="BL1992" s="142"/>
      <c r="BN1992" s="7"/>
      <c r="BO1992" s="7"/>
      <c r="BP1992" s="7"/>
      <c r="BQ1992" s="7"/>
      <c r="BR1992" s="7"/>
    </row>
    <row r="1993" spans="1:70" customFormat="1" ht="15.75">
      <c r="A1993" s="7"/>
      <c r="B1993" s="230"/>
      <c r="C1993" s="7"/>
      <c r="D1993" s="7"/>
      <c r="E1993" s="7"/>
      <c r="F1993" s="7"/>
      <c r="G1993" s="7"/>
      <c r="H1993" s="7"/>
      <c r="I1993" s="7"/>
      <c r="J1993" s="7"/>
      <c r="K1993" s="7"/>
      <c r="L1993" s="8"/>
      <c r="M1993" s="142"/>
      <c r="N1993" s="142"/>
      <c r="Z1993" s="142"/>
      <c r="AB1993" s="142"/>
      <c r="AC1993" s="142"/>
      <c r="AD1993" s="142"/>
      <c r="AF1993" s="142"/>
      <c r="AH1993" s="142"/>
      <c r="AJ1993" s="142"/>
      <c r="AK1993" s="142"/>
      <c r="AL1993" s="142"/>
      <c r="AN1993" s="142"/>
      <c r="AO1993" s="7"/>
      <c r="AP1993" s="142"/>
      <c r="AR1993" s="142"/>
      <c r="AT1993" s="142"/>
      <c r="AV1993" s="142"/>
      <c r="AX1993" s="142"/>
      <c r="AZ1993" s="142"/>
      <c r="BB1993" s="142"/>
      <c r="BD1993" s="142"/>
      <c r="BF1993" s="142"/>
      <c r="BH1993" s="142"/>
      <c r="BI1993" s="7"/>
      <c r="BJ1993" s="142"/>
      <c r="BL1993" s="142"/>
      <c r="BN1993" s="7"/>
      <c r="BO1993" s="7"/>
      <c r="BP1993" s="7"/>
      <c r="BQ1993" s="7"/>
      <c r="BR1993" s="7"/>
    </row>
    <row r="1994" spans="1:70" customFormat="1" ht="15.75">
      <c r="A1994" s="7"/>
      <c r="B1994" s="230"/>
      <c r="C1994" s="7"/>
      <c r="D1994" s="7"/>
      <c r="E1994" s="7"/>
      <c r="F1994" s="7"/>
      <c r="G1994" s="7"/>
      <c r="H1994" s="7"/>
      <c r="I1994" s="7"/>
      <c r="J1994" s="7"/>
      <c r="K1994" s="7"/>
      <c r="L1994" s="8"/>
      <c r="M1994" s="142"/>
      <c r="N1994" s="142"/>
      <c r="Z1994" s="142"/>
      <c r="AB1994" s="142"/>
      <c r="AC1994" s="142"/>
      <c r="AD1994" s="142"/>
      <c r="AF1994" s="142"/>
      <c r="AH1994" s="142"/>
      <c r="AJ1994" s="142"/>
      <c r="AK1994" s="142"/>
      <c r="AL1994" s="142"/>
      <c r="AN1994" s="142"/>
      <c r="AO1994" s="7"/>
      <c r="AP1994" s="142"/>
      <c r="AR1994" s="142"/>
      <c r="AT1994" s="142"/>
      <c r="AV1994" s="142"/>
      <c r="AX1994" s="142"/>
      <c r="AZ1994" s="142"/>
      <c r="BB1994" s="142"/>
      <c r="BD1994" s="142"/>
      <c r="BF1994" s="142"/>
      <c r="BH1994" s="142"/>
      <c r="BI1994" s="7"/>
      <c r="BJ1994" s="142"/>
      <c r="BL1994" s="142"/>
      <c r="BN1994" s="7"/>
      <c r="BO1994" s="7"/>
      <c r="BP1994" s="7"/>
      <c r="BQ1994" s="7"/>
      <c r="BR1994" s="7"/>
    </row>
    <row r="1995" spans="1:70" customFormat="1" ht="15.75">
      <c r="A1995" s="7"/>
      <c r="B1995" s="230"/>
      <c r="C1995" s="7"/>
      <c r="D1995" s="7"/>
      <c r="E1995" s="7"/>
      <c r="F1995" s="7"/>
      <c r="G1995" s="7"/>
      <c r="H1995" s="7"/>
      <c r="I1995" s="7"/>
      <c r="J1995" s="7"/>
      <c r="K1995" s="7"/>
      <c r="L1995" s="8"/>
      <c r="M1995" s="142"/>
      <c r="N1995" s="142"/>
      <c r="Z1995" s="142"/>
      <c r="AB1995" s="142"/>
      <c r="AC1995" s="142"/>
      <c r="AD1995" s="142"/>
      <c r="AF1995" s="142"/>
      <c r="AH1995" s="142"/>
      <c r="AJ1995" s="142"/>
      <c r="AK1995" s="142"/>
      <c r="AL1995" s="142"/>
      <c r="AN1995" s="142"/>
      <c r="AO1995" s="7"/>
      <c r="AP1995" s="142"/>
      <c r="AR1995" s="142"/>
      <c r="AT1995" s="142"/>
      <c r="AV1995" s="142"/>
      <c r="AX1995" s="142"/>
      <c r="AZ1995" s="142"/>
      <c r="BB1995" s="142"/>
      <c r="BD1995" s="142"/>
      <c r="BF1995" s="142"/>
      <c r="BH1995" s="142"/>
      <c r="BI1995" s="7"/>
      <c r="BJ1995" s="142"/>
      <c r="BL1995" s="142"/>
      <c r="BN1995" s="7"/>
      <c r="BO1995" s="7"/>
      <c r="BP1995" s="7"/>
      <c r="BQ1995" s="7"/>
      <c r="BR1995" s="7"/>
    </row>
    <row r="1996" spans="1:70" customFormat="1" ht="15.75">
      <c r="A1996" s="7"/>
      <c r="B1996" s="230"/>
      <c r="C1996" s="7"/>
      <c r="D1996" s="7"/>
      <c r="E1996" s="7"/>
      <c r="F1996" s="7"/>
      <c r="G1996" s="7"/>
      <c r="H1996" s="7"/>
      <c r="I1996" s="7"/>
      <c r="J1996" s="7"/>
      <c r="K1996" s="7"/>
      <c r="L1996" s="8"/>
      <c r="M1996" s="142"/>
      <c r="N1996" s="142"/>
      <c r="Z1996" s="142"/>
      <c r="AB1996" s="142"/>
      <c r="AC1996" s="142"/>
      <c r="AD1996" s="142"/>
      <c r="AF1996" s="142"/>
      <c r="AH1996" s="142"/>
      <c r="AJ1996" s="142"/>
      <c r="AK1996" s="142"/>
      <c r="AL1996" s="142"/>
      <c r="AN1996" s="142"/>
      <c r="AO1996" s="7"/>
      <c r="AP1996" s="142"/>
      <c r="AR1996" s="142"/>
      <c r="AT1996" s="142"/>
      <c r="AV1996" s="142"/>
      <c r="AX1996" s="142"/>
      <c r="AZ1996" s="142"/>
      <c r="BB1996" s="142"/>
      <c r="BD1996" s="142"/>
      <c r="BF1996" s="142"/>
      <c r="BH1996" s="142"/>
      <c r="BI1996" s="7"/>
      <c r="BJ1996" s="142"/>
      <c r="BL1996" s="142"/>
      <c r="BN1996" s="7"/>
      <c r="BO1996" s="7"/>
      <c r="BP1996" s="7"/>
      <c r="BQ1996" s="7"/>
      <c r="BR1996" s="7"/>
    </row>
    <row r="1997" spans="1:70" customFormat="1" ht="15.75">
      <c r="A1997" s="7"/>
      <c r="B1997" s="230"/>
      <c r="C1997" s="7"/>
      <c r="D1997" s="7"/>
      <c r="E1997" s="7"/>
      <c r="F1997" s="7"/>
      <c r="G1997" s="7"/>
      <c r="H1997" s="7"/>
      <c r="I1997" s="7"/>
      <c r="J1997" s="7"/>
      <c r="K1997" s="7"/>
      <c r="L1997" s="8"/>
      <c r="M1997" s="142"/>
      <c r="N1997" s="142"/>
      <c r="Z1997" s="142"/>
      <c r="AB1997" s="142"/>
      <c r="AC1997" s="142"/>
      <c r="AD1997" s="142"/>
      <c r="AF1997" s="142"/>
      <c r="AH1997" s="142"/>
      <c r="AJ1997" s="142"/>
      <c r="AK1997" s="142"/>
      <c r="AL1997" s="142"/>
      <c r="AN1997" s="142"/>
      <c r="AO1997" s="7"/>
      <c r="AP1997" s="142"/>
      <c r="AR1997" s="142"/>
      <c r="AT1997" s="142"/>
      <c r="AV1997" s="142"/>
      <c r="AX1997" s="142"/>
      <c r="AZ1997" s="142"/>
      <c r="BB1997" s="142"/>
      <c r="BD1997" s="142"/>
      <c r="BF1997" s="142"/>
      <c r="BH1997" s="142"/>
      <c r="BI1997" s="7"/>
      <c r="BJ1997" s="142"/>
      <c r="BL1997" s="142"/>
      <c r="BN1997" s="7"/>
      <c r="BO1997" s="7"/>
      <c r="BP1997" s="7"/>
      <c r="BQ1997" s="7"/>
      <c r="BR1997" s="7"/>
    </row>
    <row r="1998" spans="1:70" customFormat="1" ht="15.75">
      <c r="A1998" s="7"/>
      <c r="B1998" s="230"/>
      <c r="C1998" s="7"/>
      <c r="D1998" s="7"/>
      <c r="E1998" s="7"/>
      <c r="F1998" s="7"/>
      <c r="G1998" s="7"/>
      <c r="H1998" s="7"/>
      <c r="I1998" s="7"/>
      <c r="J1998" s="7"/>
      <c r="K1998" s="7"/>
      <c r="L1998" s="8"/>
      <c r="M1998" s="142"/>
      <c r="N1998" s="142"/>
      <c r="Z1998" s="142"/>
      <c r="AB1998" s="142"/>
      <c r="AC1998" s="142"/>
      <c r="AD1998" s="142"/>
      <c r="AF1998" s="142"/>
      <c r="AH1998" s="142"/>
      <c r="AJ1998" s="142"/>
      <c r="AK1998" s="142"/>
      <c r="AL1998" s="142"/>
      <c r="AN1998" s="142"/>
      <c r="AO1998" s="7"/>
      <c r="AP1998" s="142"/>
      <c r="AR1998" s="142"/>
      <c r="AT1998" s="142"/>
      <c r="AV1998" s="142"/>
      <c r="AX1998" s="142"/>
      <c r="AZ1998" s="142"/>
      <c r="BB1998" s="142"/>
      <c r="BD1998" s="142"/>
      <c r="BF1998" s="142"/>
      <c r="BH1998" s="142"/>
      <c r="BI1998" s="7"/>
      <c r="BJ1998" s="142"/>
      <c r="BL1998" s="142"/>
      <c r="BN1998" s="7"/>
      <c r="BO1998" s="7"/>
      <c r="BP1998" s="7"/>
      <c r="BQ1998" s="7"/>
      <c r="BR1998" s="7"/>
    </row>
    <row r="1999" spans="1:70" customFormat="1" ht="15.75">
      <c r="A1999" s="7"/>
      <c r="B1999" s="230"/>
      <c r="C1999" s="7"/>
      <c r="D1999" s="7"/>
      <c r="E1999" s="7"/>
      <c r="F1999" s="7"/>
      <c r="G1999" s="7"/>
      <c r="H1999" s="7"/>
      <c r="I1999" s="7"/>
      <c r="J1999" s="7"/>
      <c r="K1999" s="7"/>
      <c r="L1999" s="8"/>
      <c r="M1999" s="142"/>
      <c r="N1999" s="142"/>
      <c r="Z1999" s="142"/>
      <c r="AB1999" s="142"/>
      <c r="AC1999" s="142"/>
      <c r="AD1999" s="142"/>
      <c r="AF1999" s="142"/>
      <c r="AH1999" s="142"/>
      <c r="AJ1999" s="142"/>
      <c r="AK1999" s="142"/>
      <c r="AL1999" s="142"/>
      <c r="AN1999" s="142"/>
      <c r="AO1999" s="7"/>
      <c r="AP1999" s="142"/>
      <c r="AR1999" s="142"/>
      <c r="AT1999" s="142"/>
      <c r="AV1999" s="142"/>
      <c r="AX1999" s="142"/>
      <c r="AZ1999" s="142"/>
      <c r="BB1999" s="142"/>
      <c r="BD1999" s="142"/>
      <c r="BF1999" s="142"/>
      <c r="BH1999" s="142"/>
      <c r="BI1999" s="7"/>
      <c r="BJ1999" s="142"/>
      <c r="BL1999" s="142"/>
      <c r="BN1999" s="7"/>
      <c r="BO1999" s="7"/>
      <c r="BP1999" s="7"/>
      <c r="BQ1999" s="7"/>
      <c r="BR1999" s="7"/>
    </row>
    <row r="2000" spans="1:70" customFormat="1" ht="15.75">
      <c r="A2000" s="7"/>
      <c r="B2000" s="230"/>
      <c r="C2000" s="7"/>
      <c r="D2000" s="7"/>
      <c r="E2000" s="7"/>
      <c r="F2000" s="7"/>
      <c r="G2000" s="7"/>
      <c r="H2000" s="7"/>
      <c r="I2000" s="7"/>
      <c r="J2000" s="7"/>
      <c r="K2000" s="7"/>
      <c r="L2000" s="8"/>
      <c r="M2000" s="142"/>
      <c r="N2000" s="142"/>
      <c r="Z2000" s="142"/>
      <c r="AB2000" s="142"/>
      <c r="AC2000" s="142"/>
      <c r="AD2000" s="142"/>
      <c r="AF2000" s="142"/>
      <c r="AH2000" s="142"/>
      <c r="AJ2000" s="142"/>
      <c r="AK2000" s="142"/>
      <c r="AL2000" s="142"/>
      <c r="AN2000" s="142"/>
      <c r="AO2000" s="7"/>
      <c r="AP2000" s="142"/>
      <c r="AR2000" s="142"/>
      <c r="AT2000" s="142"/>
      <c r="AV2000" s="142"/>
      <c r="AX2000" s="142"/>
      <c r="AZ2000" s="142"/>
      <c r="BB2000" s="142"/>
      <c r="BD2000" s="142"/>
      <c r="BF2000" s="142"/>
      <c r="BH2000" s="142"/>
      <c r="BI2000" s="7"/>
      <c r="BJ2000" s="142"/>
      <c r="BL2000" s="142"/>
      <c r="BN2000" s="7"/>
      <c r="BO2000" s="7"/>
      <c r="BP2000" s="7"/>
      <c r="BQ2000" s="7"/>
      <c r="BR2000" s="7"/>
    </row>
    <row r="2001" spans="1:70" customFormat="1" ht="15.75">
      <c r="A2001" s="7"/>
      <c r="B2001" s="230"/>
      <c r="C2001" s="7"/>
      <c r="D2001" s="7"/>
      <c r="E2001" s="7"/>
      <c r="F2001" s="7"/>
      <c r="G2001" s="7"/>
      <c r="H2001" s="7"/>
      <c r="I2001" s="7"/>
      <c r="J2001" s="7"/>
      <c r="K2001" s="7"/>
      <c r="L2001" s="8"/>
      <c r="M2001" s="142"/>
      <c r="N2001" s="142"/>
      <c r="Z2001" s="142"/>
      <c r="AB2001" s="142"/>
      <c r="AC2001" s="142"/>
      <c r="AD2001" s="142"/>
      <c r="AF2001" s="142"/>
      <c r="AH2001" s="142"/>
      <c r="AJ2001" s="142"/>
      <c r="AK2001" s="142"/>
      <c r="AL2001" s="142"/>
      <c r="AN2001" s="142"/>
      <c r="AO2001" s="7"/>
      <c r="AP2001" s="142"/>
      <c r="AR2001" s="142"/>
      <c r="AT2001" s="142"/>
      <c r="AV2001" s="142"/>
      <c r="AX2001" s="142"/>
      <c r="AZ2001" s="142"/>
      <c r="BB2001" s="142"/>
      <c r="BD2001" s="142"/>
      <c r="BF2001" s="142"/>
      <c r="BH2001" s="142"/>
      <c r="BI2001" s="7"/>
      <c r="BJ2001" s="142"/>
      <c r="BL2001" s="142"/>
      <c r="BN2001" s="7"/>
      <c r="BO2001" s="7"/>
      <c r="BP2001" s="7"/>
      <c r="BQ2001" s="7"/>
      <c r="BR2001" s="7"/>
    </row>
    <row r="2002" spans="1:70" customFormat="1" ht="15.75">
      <c r="A2002" s="7"/>
      <c r="B2002" s="230"/>
      <c r="C2002" s="7"/>
      <c r="D2002" s="7"/>
      <c r="E2002" s="7"/>
      <c r="F2002" s="7"/>
      <c r="G2002" s="7"/>
      <c r="H2002" s="7"/>
      <c r="I2002" s="7"/>
      <c r="J2002" s="7"/>
      <c r="K2002" s="7"/>
      <c r="L2002" s="8"/>
      <c r="M2002" s="142"/>
      <c r="N2002" s="142"/>
      <c r="Z2002" s="142"/>
      <c r="AB2002" s="142"/>
      <c r="AC2002" s="142"/>
      <c r="AD2002" s="142"/>
      <c r="AF2002" s="142"/>
      <c r="AH2002" s="142"/>
      <c r="AJ2002" s="142"/>
      <c r="AK2002" s="142"/>
      <c r="AL2002" s="142"/>
      <c r="AN2002" s="142"/>
      <c r="AO2002" s="7"/>
      <c r="AP2002" s="142"/>
      <c r="AR2002" s="142"/>
      <c r="AT2002" s="142"/>
      <c r="AV2002" s="142"/>
      <c r="AX2002" s="142"/>
      <c r="AZ2002" s="142"/>
      <c r="BB2002" s="142"/>
      <c r="BD2002" s="142"/>
      <c r="BF2002" s="142"/>
      <c r="BH2002" s="142"/>
      <c r="BI2002" s="7"/>
      <c r="BJ2002" s="142"/>
      <c r="BL2002" s="142"/>
      <c r="BN2002" s="7"/>
      <c r="BO2002" s="7"/>
      <c r="BP2002" s="7"/>
      <c r="BQ2002" s="7"/>
      <c r="BR2002" s="7"/>
    </row>
    <row r="2003" spans="1:70" customFormat="1" ht="15.75">
      <c r="A2003" s="7"/>
      <c r="B2003" s="230"/>
      <c r="C2003" s="7"/>
      <c r="D2003" s="7"/>
      <c r="E2003" s="7"/>
      <c r="F2003" s="7"/>
      <c r="G2003" s="7"/>
      <c r="H2003" s="7"/>
      <c r="I2003" s="7"/>
      <c r="J2003" s="7"/>
      <c r="K2003" s="7"/>
      <c r="L2003" s="8"/>
      <c r="M2003" s="142"/>
      <c r="N2003" s="142"/>
      <c r="Z2003" s="142"/>
      <c r="AB2003" s="142"/>
      <c r="AC2003" s="142"/>
      <c r="AD2003" s="142"/>
      <c r="AF2003" s="142"/>
      <c r="AH2003" s="142"/>
      <c r="AJ2003" s="142"/>
      <c r="AK2003" s="142"/>
      <c r="AL2003" s="142"/>
      <c r="AN2003" s="142"/>
      <c r="AO2003" s="7"/>
      <c r="AP2003" s="142"/>
      <c r="AR2003" s="142"/>
      <c r="AT2003" s="142"/>
      <c r="AV2003" s="142"/>
      <c r="AX2003" s="142"/>
      <c r="AZ2003" s="142"/>
      <c r="BB2003" s="142"/>
      <c r="BD2003" s="142"/>
      <c r="BF2003" s="142"/>
      <c r="BH2003" s="142"/>
      <c r="BI2003" s="7"/>
      <c r="BJ2003" s="142"/>
      <c r="BL2003" s="142"/>
      <c r="BN2003" s="7"/>
      <c r="BO2003" s="7"/>
      <c r="BP2003" s="7"/>
      <c r="BQ2003" s="7"/>
      <c r="BR2003" s="7"/>
    </row>
    <row r="2004" spans="1:70" customFormat="1" ht="15.75">
      <c r="A2004" s="7"/>
      <c r="B2004" s="230"/>
      <c r="C2004" s="7"/>
      <c r="D2004" s="7"/>
      <c r="E2004" s="7"/>
      <c r="F2004" s="7"/>
      <c r="G2004" s="7"/>
      <c r="H2004" s="7"/>
      <c r="I2004" s="7"/>
      <c r="J2004" s="7"/>
      <c r="K2004" s="7"/>
      <c r="L2004" s="8"/>
      <c r="M2004" s="142"/>
      <c r="N2004" s="142"/>
      <c r="Z2004" s="142"/>
      <c r="AB2004" s="142"/>
      <c r="AC2004" s="142"/>
      <c r="AD2004" s="142"/>
      <c r="AF2004" s="142"/>
      <c r="AH2004" s="142"/>
      <c r="AJ2004" s="142"/>
      <c r="AK2004" s="142"/>
      <c r="AL2004" s="142"/>
      <c r="AN2004" s="142"/>
      <c r="AO2004" s="7"/>
      <c r="AP2004" s="142"/>
      <c r="AR2004" s="142"/>
      <c r="AT2004" s="142"/>
      <c r="AV2004" s="142"/>
      <c r="AX2004" s="142"/>
      <c r="AZ2004" s="142"/>
      <c r="BB2004" s="142"/>
      <c r="BD2004" s="142"/>
      <c r="BF2004" s="142"/>
      <c r="BH2004" s="142"/>
      <c r="BI2004" s="7"/>
      <c r="BJ2004" s="142"/>
      <c r="BL2004" s="142"/>
      <c r="BN2004" s="7"/>
      <c r="BO2004" s="7"/>
      <c r="BP2004" s="7"/>
      <c r="BQ2004" s="7"/>
      <c r="BR2004" s="7"/>
    </row>
    <row r="2005" spans="1:70" customFormat="1" ht="15.75">
      <c r="A2005" s="7"/>
      <c r="B2005" s="230"/>
      <c r="C2005" s="7"/>
      <c r="D2005" s="7"/>
      <c r="E2005" s="7"/>
      <c r="F2005" s="7"/>
      <c r="G2005" s="7"/>
      <c r="H2005" s="7"/>
      <c r="I2005" s="7"/>
      <c r="J2005" s="7"/>
      <c r="K2005" s="7"/>
      <c r="L2005" s="8"/>
      <c r="M2005" s="142"/>
      <c r="N2005" s="142"/>
      <c r="Z2005" s="142"/>
      <c r="AB2005" s="142"/>
      <c r="AC2005" s="142"/>
      <c r="AD2005" s="142"/>
      <c r="AF2005" s="142"/>
      <c r="AH2005" s="142"/>
      <c r="AJ2005" s="142"/>
      <c r="AK2005" s="142"/>
      <c r="AL2005" s="142"/>
      <c r="AN2005" s="142"/>
      <c r="AO2005" s="7"/>
      <c r="AP2005" s="142"/>
      <c r="AR2005" s="142"/>
      <c r="AT2005" s="142"/>
      <c r="AV2005" s="142"/>
      <c r="AX2005" s="142"/>
      <c r="AZ2005" s="142"/>
      <c r="BB2005" s="142"/>
      <c r="BD2005" s="142"/>
      <c r="BF2005" s="142"/>
      <c r="BH2005" s="142"/>
      <c r="BI2005" s="7"/>
      <c r="BJ2005" s="142"/>
      <c r="BL2005" s="142"/>
      <c r="BN2005" s="7"/>
      <c r="BO2005" s="7"/>
      <c r="BP2005" s="7"/>
      <c r="BQ2005" s="7"/>
      <c r="BR2005" s="7"/>
    </row>
    <row r="2006" spans="1:70" customFormat="1" ht="15.75">
      <c r="A2006" s="7"/>
      <c r="B2006" s="230"/>
      <c r="C2006" s="7"/>
      <c r="D2006" s="7"/>
      <c r="E2006" s="7"/>
      <c r="F2006" s="7"/>
      <c r="G2006" s="7"/>
      <c r="H2006" s="7"/>
      <c r="I2006" s="7"/>
      <c r="J2006" s="7"/>
      <c r="K2006" s="7"/>
      <c r="L2006" s="8"/>
      <c r="M2006" s="142"/>
      <c r="N2006" s="142"/>
      <c r="Z2006" s="142"/>
      <c r="AB2006" s="142"/>
      <c r="AC2006" s="142"/>
      <c r="AD2006" s="142"/>
      <c r="AF2006" s="142"/>
      <c r="AH2006" s="142"/>
      <c r="AJ2006" s="142"/>
      <c r="AK2006" s="142"/>
      <c r="AL2006" s="142"/>
      <c r="AN2006" s="142"/>
      <c r="AO2006" s="7"/>
      <c r="AP2006" s="142"/>
      <c r="AR2006" s="142"/>
      <c r="AT2006" s="142"/>
      <c r="AV2006" s="142"/>
      <c r="AX2006" s="142"/>
      <c r="AZ2006" s="142"/>
      <c r="BB2006" s="142"/>
      <c r="BD2006" s="142"/>
      <c r="BF2006" s="142"/>
      <c r="BH2006" s="142"/>
      <c r="BI2006" s="7"/>
      <c r="BJ2006" s="142"/>
      <c r="BL2006" s="142"/>
      <c r="BN2006" s="7"/>
      <c r="BO2006" s="7"/>
      <c r="BP2006" s="7"/>
      <c r="BQ2006" s="7"/>
      <c r="BR2006" s="7"/>
    </row>
    <row r="2007" spans="1:70" customFormat="1" ht="15.75">
      <c r="A2007" s="7"/>
      <c r="B2007" s="230"/>
      <c r="C2007" s="7"/>
      <c r="D2007" s="7"/>
      <c r="E2007" s="7"/>
      <c r="F2007" s="7"/>
      <c r="G2007" s="7"/>
      <c r="H2007" s="7"/>
      <c r="I2007" s="7"/>
      <c r="J2007" s="7"/>
      <c r="K2007" s="7"/>
      <c r="L2007" s="8"/>
      <c r="M2007" s="142"/>
      <c r="N2007" s="142"/>
      <c r="Z2007" s="142"/>
      <c r="AB2007" s="142"/>
      <c r="AC2007" s="142"/>
      <c r="AD2007" s="142"/>
      <c r="AF2007" s="142"/>
      <c r="AH2007" s="142"/>
      <c r="AJ2007" s="142"/>
      <c r="AK2007" s="142"/>
      <c r="AL2007" s="142"/>
      <c r="AN2007" s="142"/>
      <c r="AO2007" s="7"/>
      <c r="AP2007" s="142"/>
      <c r="AR2007" s="142"/>
      <c r="AT2007" s="142"/>
      <c r="AV2007" s="142"/>
      <c r="AX2007" s="142"/>
      <c r="AZ2007" s="142"/>
      <c r="BB2007" s="142"/>
      <c r="BD2007" s="142"/>
      <c r="BF2007" s="142"/>
      <c r="BH2007" s="142"/>
      <c r="BI2007" s="7"/>
      <c r="BJ2007" s="142"/>
      <c r="BL2007" s="142"/>
      <c r="BN2007" s="7"/>
      <c r="BO2007" s="7"/>
      <c r="BP2007" s="7"/>
      <c r="BQ2007" s="7"/>
      <c r="BR2007" s="7"/>
    </row>
    <row r="2008" spans="1:70" customFormat="1" ht="15.75">
      <c r="A2008" s="7"/>
      <c r="B2008" s="230"/>
      <c r="C2008" s="7"/>
      <c r="D2008" s="7"/>
      <c r="E2008" s="7"/>
      <c r="F2008" s="7"/>
      <c r="G2008" s="7"/>
      <c r="H2008" s="7"/>
      <c r="I2008" s="7"/>
      <c r="J2008" s="7"/>
      <c r="K2008" s="7"/>
      <c r="L2008" s="8"/>
      <c r="M2008" s="142"/>
      <c r="N2008" s="142"/>
      <c r="Z2008" s="142"/>
      <c r="AB2008" s="142"/>
      <c r="AC2008" s="142"/>
      <c r="AD2008" s="142"/>
      <c r="AF2008" s="142"/>
      <c r="AH2008" s="142"/>
      <c r="AJ2008" s="142"/>
      <c r="AK2008" s="142"/>
      <c r="AL2008" s="142"/>
      <c r="AN2008" s="142"/>
      <c r="AO2008" s="7"/>
      <c r="AP2008" s="142"/>
      <c r="AR2008" s="142"/>
      <c r="AT2008" s="142"/>
      <c r="AV2008" s="142"/>
      <c r="AX2008" s="142"/>
      <c r="AZ2008" s="142"/>
      <c r="BB2008" s="142"/>
      <c r="BD2008" s="142"/>
      <c r="BF2008" s="142"/>
      <c r="BH2008" s="142"/>
      <c r="BI2008" s="7"/>
      <c r="BJ2008" s="142"/>
      <c r="BL2008" s="142"/>
      <c r="BN2008" s="7"/>
      <c r="BO2008" s="7"/>
      <c r="BP2008" s="7"/>
      <c r="BQ2008" s="7"/>
      <c r="BR2008" s="7"/>
    </row>
    <row r="2009" spans="1:70" customFormat="1" ht="15.75">
      <c r="A2009" s="7"/>
      <c r="B2009" s="230"/>
      <c r="C2009" s="7"/>
      <c r="D2009" s="7"/>
      <c r="E2009" s="7"/>
      <c r="F2009" s="7"/>
      <c r="G2009" s="7"/>
      <c r="H2009" s="7"/>
      <c r="I2009" s="7"/>
      <c r="J2009" s="7"/>
      <c r="K2009" s="7"/>
      <c r="L2009" s="8"/>
      <c r="M2009" s="142"/>
      <c r="N2009" s="142"/>
      <c r="Z2009" s="142"/>
      <c r="AB2009" s="142"/>
      <c r="AC2009" s="142"/>
      <c r="AD2009" s="142"/>
      <c r="AF2009" s="142"/>
      <c r="AH2009" s="142"/>
      <c r="AJ2009" s="142"/>
      <c r="AK2009" s="142"/>
      <c r="AL2009" s="142"/>
      <c r="AN2009" s="142"/>
      <c r="AO2009" s="7"/>
      <c r="AP2009" s="142"/>
      <c r="AR2009" s="142"/>
      <c r="AT2009" s="142"/>
      <c r="AV2009" s="142"/>
      <c r="AX2009" s="142"/>
      <c r="AZ2009" s="142"/>
      <c r="BB2009" s="142"/>
      <c r="BD2009" s="142"/>
      <c r="BF2009" s="142"/>
      <c r="BH2009" s="142"/>
      <c r="BI2009" s="7"/>
      <c r="BJ2009" s="142"/>
      <c r="BL2009" s="142"/>
      <c r="BN2009" s="7"/>
      <c r="BO2009" s="7"/>
      <c r="BP2009" s="7"/>
      <c r="BQ2009" s="7"/>
      <c r="BR2009" s="7"/>
    </row>
    <row r="2010" spans="1:70" customFormat="1" ht="15.75">
      <c r="A2010" s="7"/>
      <c r="B2010" s="230"/>
      <c r="C2010" s="7"/>
      <c r="D2010" s="7"/>
      <c r="E2010" s="7"/>
      <c r="F2010" s="7"/>
      <c r="G2010" s="7"/>
      <c r="H2010" s="7"/>
      <c r="I2010" s="7"/>
      <c r="J2010" s="7"/>
      <c r="K2010" s="7"/>
      <c r="L2010" s="8"/>
      <c r="M2010" s="142"/>
      <c r="N2010" s="142"/>
      <c r="Z2010" s="142"/>
      <c r="AB2010" s="142"/>
      <c r="AC2010" s="142"/>
      <c r="AD2010" s="142"/>
      <c r="AF2010" s="142"/>
      <c r="AH2010" s="142"/>
      <c r="AJ2010" s="142"/>
      <c r="AK2010" s="142"/>
      <c r="AL2010" s="142"/>
      <c r="AN2010" s="142"/>
      <c r="AO2010" s="7"/>
      <c r="AP2010" s="142"/>
      <c r="AR2010" s="142"/>
      <c r="AT2010" s="142"/>
      <c r="AV2010" s="142"/>
      <c r="AX2010" s="142"/>
      <c r="AZ2010" s="142"/>
      <c r="BB2010" s="142"/>
      <c r="BD2010" s="142"/>
      <c r="BF2010" s="142"/>
      <c r="BH2010" s="142"/>
      <c r="BI2010" s="7"/>
      <c r="BJ2010" s="142"/>
      <c r="BL2010" s="142"/>
      <c r="BN2010" s="7"/>
      <c r="BO2010" s="7"/>
      <c r="BP2010" s="7"/>
      <c r="BQ2010" s="7"/>
      <c r="BR2010" s="7"/>
    </row>
    <row r="2011" spans="1:70" customFormat="1" ht="15.75">
      <c r="A2011" s="7"/>
      <c r="B2011" s="230"/>
      <c r="C2011" s="7"/>
      <c r="D2011" s="7"/>
      <c r="E2011" s="7"/>
      <c r="F2011" s="7"/>
      <c r="G2011" s="7"/>
      <c r="H2011" s="7"/>
      <c r="I2011" s="7"/>
      <c r="J2011" s="7"/>
      <c r="K2011" s="7"/>
      <c r="L2011" s="8"/>
      <c r="M2011" s="142"/>
      <c r="N2011" s="142"/>
      <c r="Z2011" s="142"/>
      <c r="AB2011" s="142"/>
      <c r="AC2011" s="142"/>
      <c r="AD2011" s="142"/>
      <c r="AF2011" s="142"/>
      <c r="AH2011" s="142"/>
      <c r="AJ2011" s="142"/>
      <c r="AK2011" s="142"/>
      <c r="AL2011" s="142"/>
      <c r="AN2011" s="142"/>
      <c r="AO2011" s="7"/>
      <c r="AP2011" s="142"/>
      <c r="AR2011" s="142"/>
      <c r="AT2011" s="142"/>
      <c r="AV2011" s="142"/>
      <c r="AX2011" s="142"/>
      <c r="AZ2011" s="142"/>
      <c r="BB2011" s="142"/>
      <c r="BD2011" s="142"/>
      <c r="BF2011" s="142"/>
      <c r="BH2011" s="142"/>
      <c r="BI2011" s="7"/>
      <c r="BJ2011" s="142"/>
      <c r="BL2011" s="142"/>
      <c r="BN2011" s="7"/>
      <c r="BO2011" s="7"/>
      <c r="BP2011" s="7"/>
      <c r="BQ2011" s="7"/>
      <c r="BR2011" s="7"/>
    </row>
    <row r="2012" spans="1:70" customFormat="1" ht="15.75">
      <c r="A2012" s="7"/>
      <c r="B2012" s="230"/>
      <c r="C2012" s="7"/>
      <c r="D2012" s="7"/>
      <c r="E2012" s="7"/>
      <c r="F2012" s="7"/>
      <c r="G2012" s="7"/>
      <c r="H2012" s="7"/>
      <c r="I2012" s="7"/>
      <c r="J2012" s="7"/>
      <c r="K2012" s="7"/>
      <c r="L2012" s="8"/>
      <c r="M2012" s="142"/>
      <c r="N2012" s="142"/>
      <c r="Z2012" s="142"/>
      <c r="AB2012" s="142"/>
      <c r="AC2012" s="142"/>
      <c r="AD2012" s="142"/>
      <c r="AF2012" s="142"/>
      <c r="AH2012" s="142"/>
      <c r="AJ2012" s="142"/>
      <c r="AK2012" s="142"/>
      <c r="AL2012" s="142"/>
      <c r="AN2012" s="142"/>
      <c r="AO2012" s="7"/>
      <c r="AP2012" s="142"/>
      <c r="AR2012" s="142"/>
      <c r="AT2012" s="142"/>
      <c r="AV2012" s="142"/>
      <c r="AX2012" s="142"/>
      <c r="AZ2012" s="142"/>
      <c r="BB2012" s="142"/>
      <c r="BD2012" s="142"/>
      <c r="BF2012" s="142"/>
      <c r="BH2012" s="142"/>
      <c r="BI2012" s="7"/>
      <c r="BJ2012" s="142"/>
      <c r="BL2012" s="142"/>
      <c r="BN2012" s="7"/>
      <c r="BO2012" s="7"/>
      <c r="BP2012" s="7"/>
      <c r="BQ2012" s="7"/>
      <c r="BR2012" s="7"/>
    </row>
    <row r="2013" spans="1:70" customFormat="1" ht="15.75">
      <c r="A2013" s="7"/>
      <c r="B2013" s="230"/>
      <c r="C2013" s="7"/>
      <c r="D2013" s="7"/>
      <c r="E2013" s="7"/>
      <c r="F2013" s="7"/>
      <c r="G2013" s="7"/>
      <c r="H2013" s="7"/>
      <c r="I2013" s="7"/>
      <c r="J2013" s="7"/>
      <c r="K2013" s="7"/>
      <c r="L2013" s="8"/>
      <c r="M2013" s="142"/>
      <c r="N2013" s="142"/>
      <c r="Z2013" s="142"/>
      <c r="AB2013" s="142"/>
      <c r="AC2013" s="142"/>
      <c r="AD2013" s="142"/>
      <c r="AF2013" s="142"/>
      <c r="AH2013" s="142"/>
      <c r="AJ2013" s="142"/>
      <c r="AK2013" s="142"/>
      <c r="AL2013" s="142"/>
      <c r="AN2013" s="142"/>
      <c r="AO2013" s="7"/>
      <c r="AP2013" s="142"/>
      <c r="AR2013" s="142"/>
      <c r="AT2013" s="142"/>
      <c r="AV2013" s="142"/>
      <c r="AX2013" s="142"/>
      <c r="AZ2013" s="142"/>
      <c r="BB2013" s="142"/>
      <c r="BD2013" s="142"/>
      <c r="BF2013" s="142"/>
      <c r="BH2013" s="142"/>
      <c r="BI2013" s="7"/>
      <c r="BJ2013" s="142"/>
      <c r="BL2013" s="142"/>
      <c r="BN2013" s="7"/>
      <c r="BO2013" s="7"/>
      <c r="BP2013" s="7"/>
      <c r="BQ2013" s="7"/>
      <c r="BR2013" s="7"/>
    </row>
    <row r="2014" spans="1:70" customFormat="1" ht="15.75">
      <c r="A2014" s="7"/>
      <c r="B2014" s="230"/>
      <c r="C2014" s="7"/>
      <c r="D2014" s="7"/>
      <c r="E2014" s="7"/>
      <c r="F2014" s="7"/>
      <c r="G2014" s="7"/>
      <c r="H2014" s="7"/>
      <c r="I2014" s="7"/>
      <c r="J2014" s="7"/>
      <c r="K2014" s="7"/>
      <c r="L2014" s="8"/>
      <c r="M2014" s="142"/>
      <c r="N2014" s="142"/>
      <c r="Z2014" s="142"/>
      <c r="AB2014" s="142"/>
      <c r="AC2014" s="142"/>
      <c r="AD2014" s="142"/>
      <c r="AF2014" s="142"/>
      <c r="AH2014" s="142"/>
      <c r="AJ2014" s="142"/>
      <c r="AK2014" s="142"/>
      <c r="AL2014" s="142"/>
      <c r="AN2014" s="142"/>
      <c r="AO2014" s="7"/>
      <c r="AP2014" s="142"/>
      <c r="AR2014" s="142"/>
      <c r="AT2014" s="142"/>
      <c r="AV2014" s="142"/>
      <c r="AX2014" s="142"/>
      <c r="AZ2014" s="142"/>
      <c r="BB2014" s="142"/>
      <c r="BD2014" s="142"/>
      <c r="BF2014" s="142"/>
      <c r="BH2014" s="142"/>
      <c r="BI2014" s="7"/>
      <c r="BJ2014" s="142"/>
      <c r="BL2014" s="142"/>
      <c r="BN2014" s="7"/>
      <c r="BO2014" s="7"/>
      <c r="BP2014" s="7"/>
      <c r="BQ2014" s="7"/>
      <c r="BR2014" s="7"/>
    </row>
    <row r="2015" spans="1:70" customFormat="1" ht="15.75">
      <c r="A2015" s="7"/>
      <c r="B2015" s="230"/>
      <c r="C2015" s="7"/>
      <c r="D2015" s="7"/>
      <c r="E2015" s="7"/>
      <c r="F2015" s="7"/>
      <c r="G2015" s="7"/>
      <c r="H2015" s="7"/>
      <c r="I2015" s="7"/>
      <c r="J2015" s="7"/>
      <c r="K2015" s="7"/>
      <c r="L2015" s="8"/>
      <c r="M2015" s="142"/>
      <c r="N2015" s="142"/>
      <c r="Z2015" s="142"/>
      <c r="AB2015" s="142"/>
      <c r="AC2015" s="142"/>
      <c r="AD2015" s="142"/>
      <c r="AF2015" s="142"/>
      <c r="AH2015" s="142"/>
      <c r="AJ2015" s="142"/>
      <c r="AK2015" s="142"/>
      <c r="AL2015" s="142"/>
      <c r="AN2015" s="142"/>
      <c r="AO2015" s="7"/>
      <c r="AP2015" s="142"/>
      <c r="AR2015" s="142"/>
      <c r="AT2015" s="142"/>
      <c r="AV2015" s="142"/>
      <c r="AX2015" s="142"/>
      <c r="AZ2015" s="142"/>
      <c r="BB2015" s="142"/>
      <c r="BD2015" s="142"/>
      <c r="BF2015" s="142"/>
      <c r="BH2015" s="142"/>
      <c r="BI2015" s="7"/>
      <c r="BJ2015" s="142"/>
      <c r="BL2015" s="142"/>
      <c r="BN2015" s="7"/>
      <c r="BO2015" s="7"/>
      <c r="BP2015" s="7"/>
      <c r="BQ2015" s="7"/>
      <c r="BR2015" s="7"/>
    </row>
    <row r="2016" spans="1:70" customFormat="1" ht="15.75">
      <c r="A2016" s="7"/>
      <c r="B2016" s="230"/>
      <c r="C2016" s="7"/>
      <c r="D2016" s="7"/>
      <c r="E2016" s="7"/>
      <c r="F2016" s="7"/>
      <c r="G2016" s="7"/>
      <c r="H2016" s="7"/>
      <c r="I2016" s="7"/>
      <c r="J2016" s="7"/>
      <c r="K2016" s="7"/>
      <c r="L2016" s="8"/>
      <c r="M2016" s="142"/>
      <c r="N2016" s="142"/>
      <c r="Z2016" s="142"/>
      <c r="AB2016" s="142"/>
      <c r="AC2016" s="142"/>
      <c r="AD2016" s="142"/>
      <c r="AF2016" s="142"/>
      <c r="AH2016" s="142"/>
      <c r="AJ2016" s="142"/>
      <c r="AK2016" s="142"/>
      <c r="AL2016" s="142"/>
      <c r="AN2016" s="142"/>
      <c r="AO2016" s="7"/>
      <c r="AP2016" s="142"/>
      <c r="AR2016" s="142"/>
      <c r="AT2016" s="142"/>
      <c r="AV2016" s="142"/>
      <c r="AX2016" s="142"/>
      <c r="AZ2016" s="142"/>
      <c r="BB2016" s="142"/>
      <c r="BD2016" s="142"/>
      <c r="BF2016" s="142"/>
      <c r="BH2016" s="142"/>
      <c r="BI2016" s="7"/>
      <c r="BJ2016" s="142"/>
      <c r="BL2016" s="142"/>
      <c r="BN2016" s="7"/>
      <c r="BO2016" s="7"/>
      <c r="BP2016" s="7"/>
      <c r="BQ2016" s="7"/>
      <c r="BR2016" s="7"/>
    </row>
    <row r="2017" spans="1:70" customFormat="1" ht="15.75">
      <c r="A2017" s="7"/>
      <c r="B2017" s="230"/>
      <c r="C2017" s="7"/>
      <c r="D2017" s="7"/>
      <c r="E2017" s="7"/>
      <c r="F2017" s="7"/>
      <c r="G2017" s="7"/>
      <c r="H2017" s="7"/>
      <c r="I2017" s="7"/>
      <c r="J2017" s="7"/>
      <c r="K2017" s="7"/>
      <c r="L2017" s="8"/>
      <c r="M2017" s="142"/>
      <c r="N2017" s="142"/>
      <c r="Z2017" s="142"/>
      <c r="AB2017" s="142"/>
      <c r="AC2017" s="142"/>
      <c r="AD2017" s="142"/>
      <c r="AF2017" s="142"/>
      <c r="AH2017" s="142"/>
      <c r="AJ2017" s="142"/>
      <c r="AK2017" s="142"/>
      <c r="AL2017" s="142"/>
      <c r="AN2017" s="142"/>
      <c r="AO2017" s="7"/>
      <c r="AP2017" s="142"/>
      <c r="AR2017" s="142"/>
      <c r="AT2017" s="142"/>
      <c r="AV2017" s="142"/>
      <c r="AX2017" s="142"/>
      <c r="AZ2017" s="142"/>
      <c r="BB2017" s="142"/>
      <c r="BD2017" s="142"/>
      <c r="BF2017" s="142"/>
      <c r="BH2017" s="142"/>
      <c r="BI2017" s="7"/>
      <c r="BJ2017" s="142"/>
      <c r="BL2017" s="142"/>
      <c r="BN2017" s="7"/>
      <c r="BO2017" s="7"/>
      <c r="BP2017" s="7"/>
      <c r="BQ2017" s="7"/>
      <c r="BR2017" s="7"/>
    </row>
    <row r="2018" spans="1:70" customFormat="1" ht="15.75">
      <c r="A2018" s="7"/>
      <c r="B2018" s="230"/>
      <c r="C2018" s="7"/>
      <c r="D2018" s="7"/>
      <c r="E2018" s="7"/>
      <c r="F2018" s="7"/>
      <c r="G2018" s="7"/>
      <c r="H2018" s="7"/>
      <c r="I2018" s="7"/>
      <c r="J2018" s="7"/>
      <c r="K2018" s="7"/>
      <c r="L2018" s="8"/>
      <c r="M2018" s="142"/>
      <c r="N2018" s="142"/>
      <c r="Z2018" s="142"/>
      <c r="AB2018" s="142"/>
      <c r="AC2018" s="142"/>
      <c r="AD2018" s="142"/>
      <c r="AF2018" s="142"/>
      <c r="AH2018" s="142"/>
      <c r="AJ2018" s="142"/>
      <c r="AK2018" s="142"/>
      <c r="AL2018" s="142"/>
      <c r="AN2018" s="142"/>
      <c r="AO2018" s="7"/>
      <c r="AP2018" s="142"/>
      <c r="AR2018" s="142"/>
      <c r="AT2018" s="142"/>
      <c r="AV2018" s="142"/>
      <c r="AX2018" s="142"/>
      <c r="AZ2018" s="142"/>
      <c r="BB2018" s="142"/>
      <c r="BD2018" s="142"/>
      <c r="BF2018" s="142"/>
      <c r="BH2018" s="142"/>
      <c r="BI2018" s="7"/>
      <c r="BJ2018" s="142"/>
      <c r="BL2018" s="142"/>
      <c r="BN2018" s="7"/>
      <c r="BO2018" s="7"/>
      <c r="BP2018" s="7"/>
      <c r="BQ2018" s="7"/>
      <c r="BR2018" s="7"/>
    </row>
    <row r="2019" spans="1:70" customFormat="1" ht="15.75">
      <c r="A2019" s="7"/>
      <c r="B2019" s="230"/>
      <c r="C2019" s="7"/>
      <c r="D2019" s="7"/>
      <c r="E2019" s="7"/>
      <c r="F2019" s="7"/>
      <c r="G2019" s="7"/>
      <c r="H2019" s="7"/>
      <c r="I2019" s="7"/>
      <c r="J2019" s="7"/>
      <c r="K2019" s="7"/>
      <c r="L2019" s="8"/>
      <c r="M2019" s="142"/>
      <c r="N2019" s="142"/>
      <c r="Z2019" s="142"/>
      <c r="AB2019" s="142"/>
      <c r="AC2019" s="142"/>
      <c r="AD2019" s="142"/>
      <c r="AF2019" s="142"/>
      <c r="AH2019" s="142"/>
      <c r="AJ2019" s="142"/>
      <c r="AK2019" s="142"/>
      <c r="AL2019" s="142"/>
      <c r="AN2019" s="142"/>
      <c r="AO2019" s="7"/>
      <c r="AP2019" s="142"/>
      <c r="AR2019" s="142"/>
      <c r="AT2019" s="142"/>
      <c r="AV2019" s="142"/>
      <c r="AX2019" s="142"/>
      <c r="AZ2019" s="142"/>
      <c r="BB2019" s="142"/>
      <c r="BD2019" s="142"/>
      <c r="BF2019" s="142"/>
      <c r="BH2019" s="142"/>
      <c r="BI2019" s="7"/>
      <c r="BJ2019" s="142"/>
      <c r="BL2019" s="142"/>
      <c r="BN2019" s="7"/>
      <c r="BO2019" s="7"/>
      <c r="BP2019" s="7"/>
      <c r="BQ2019" s="7"/>
      <c r="BR2019" s="7"/>
    </row>
    <row r="2020" spans="1:70" customFormat="1" ht="15.75">
      <c r="A2020" s="7"/>
      <c r="B2020" s="230"/>
      <c r="C2020" s="7"/>
      <c r="D2020" s="7"/>
      <c r="E2020" s="7"/>
      <c r="F2020" s="7"/>
      <c r="G2020" s="7"/>
      <c r="H2020" s="7"/>
      <c r="I2020" s="7"/>
      <c r="J2020" s="7"/>
      <c r="K2020" s="7"/>
      <c r="L2020" s="8"/>
      <c r="M2020" s="142"/>
      <c r="N2020" s="142"/>
      <c r="Z2020" s="142"/>
      <c r="AB2020" s="142"/>
      <c r="AC2020" s="142"/>
      <c r="AD2020" s="142"/>
      <c r="AF2020" s="142"/>
      <c r="AH2020" s="142"/>
      <c r="AJ2020" s="142"/>
      <c r="AK2020" s="142"/>
      <c r="AL2020" s="142"/>
      <c r="AN2020" s="142"/>
      <c r="AO2020" s="7"/>
      <c r="AP2020" s="142"/>
      <c r="AR2020" s="142"/>
      <c r="AT2020" s="142"/>
      <c r="AV2020" s="142"/>
      <c r="AX2020" s="142"/>
      <c r="AZ2020" s="142"/>
      <c r="BB2020" s="142"/>
      <c r="BD2020" s="142"/>
      <c r="BF2020" s="142"/>
      <c r="BH2020" s="142"/>
      <c r="BI2020" s="7"/>
      <c r="BJ2020" s="142"/>
      <c r="BL2020" s="142"/>
      <c r="BN2020" s="7"/>
      <c r="BO2020" s="7"/>
      <c r="BP2020" s="7"/>
      <c r="BQ2020" s="7"/>
      <c r="BR2020" s="7"/>
    </row>
    <row r="2021" spans="1:70" customFormat="1" ht="15.75">
      <c r="A2021" s="7"/>
      <c r="B2021" s="230"/>
      <c r="C2021" s="7"/>
      <c r="D2021" s="7"/>
      <c r="E2021" s="7"/>
      <c r="F2021" s="7"/>
      <c r="G2021" s="7"/>
      <c r="H2021" s="7"/>
      <c r="I2021" s="7"/>
      <c r="J2021" s="7"/>
      <c r="K2021" s="7"/>
      <c r="L2021" s="8"/>
      <c r="M2021" s="142"/>
      <c r="N2021" s="142"/>
      <c r="Z2021" s="142"/>
      <c r="AB2021" s="142"/>
      <c r="AC2021" s="142"/>
      <c r="AD2021" s="142"/>
      <c r="AF2021" s="142"/>
      <c r="AH2021" s="142"/>
      <c r="AJ2021" s="142"/>
      <c r="AK2021" s="142"/>
      <c r="AL2021" s="142"/>
      <c r="AN2021" s="142"/>
      <c r="AO2021" s="7"/>
      <c r="AP2021" s="142"/>
      <c r="AR2021" s="142"/>
      <c r="AT2021" s="142"/>
      <c r="AV2021" s="142"/>
      <c r="AX2021" s="142"/>
      <c r="AZ2021" s="142"/>
      <c r="BB2021" s="142"/>
      <c r="BD2021" s="142"/>
      <c r="BF2021" s="142"/>
      <c r="BH2021" s="142"/>
      <c r="BI2021" s="7"/>
      <c r="BJ2021" s="142"/>
      <c r="BL2021" s="142"/>
      <c r="BN2021" s="7"/>
      <c r="BO2021" s="7"/>
      <c r="BP2021" s="7"/>
      <c r="BQ2021" s="7"/>
      <c r="BR2021" s="7"/>
    </row>
    <row r="2022" spans="1:70" customFormat="1" ht="15.75">
      <c r="A2022" s="7"/>
      <c r="B2022" s="230"/>
      <c r="C2022" s="7"/>
      <c r="D2022" s="7"/>
      <c r="E2022" s="7"/>
      <c r="F2022" s="7"/>
      <c r="G2022" s="7"/>
      <c r="H2022" s="7"/>
      <c r="I2022" s="7"/>
      <c r="J2022" s="7"/>
      <c r="K2022" s="7"/>
      <c r="L2022" s="8"/>
      <c r="M2022" s="142"/>
      <c r="N2022" s="142"/>
      <c r="Z2022" s="142"/>
      <c r="AB2022" s="142"/>
      <c r="AC2022" s="142"/>
      <c r="AD2022" s="142"/>
      <c r="AF2022" s="142"/>
      <c r="AH2022" s="142"/>
      <c r="AJ2022" s="142"/>
      <c r="AK2022" s="142"/>
      <c r="AL2022" s="142"/>
      <c r="AN2022" s="142"/>
      <c r="AO2022" s="7"/>
      <c r="AP2022" s="142"/>
      <c r="AR2022" s="142"/>
      <c r="AT2022" s="142"/>
      <c r="AV2022" s="142"/>
      <c r="AX2022" s="142"/>
      <c r="AZ2022" s="142"/>
      <c r="BB2022" s="142"/>
      <c r="BD2022" s="142"/>
      <c r="BF2022" s="142"/>
      <c r="BH2022" s="142"/>
      <c r="BI2022" s="7"/>
      <c r="BJ2022" s="142"/>
      <c r="BL2022" s="142"/>
      <c r="BN2022" s="7"/>
      <c r="BO2022" s="7"/>
      <c r="BP2022" s="7"/>
      <c r="BQ2022" s="7"/>
      <c r="BR2022" s="7"/>
    </row>
    <row r="2023" spans="1:70" customFormat="1" ht="15.75">
      <c r="A2023" s="7"/>
      <c r="B2023" s="230"/>
      <c r="C2023" s="7"/>
      <c r="D2023" s="7"/>
      <c r="E2023" s="7"/>
      <c r="F2023" s="7"/>
      <c r="G2023" s="7"/>
      <c r="H2023" s="7"/>
      <c r="I2023" s="7"/>
      <c r="J2023" s="7"/>
      <c r="K2023" s="7"/>
      <c r="L2023" s="8"/>
      <c r="M2023" s="142"/>
      <c r="N2023" s="142"/>
      <c r="Z2023" s="142"/>
      <c r="AB2023" s="142"/>
      <c r="AC2023" s="142"/>
      <c r="AD2023" s="142"/>
      <c r="AF2023" s="142"/>
      <c r="AH2023" s="142"/>
      <c r="AJ2023" s="142"/>
      <c r="AK2023" s="142"/>
      <c r="AL2023" s="142"/>
      <c r="AN2023" s="142"/>
      <c r="AO2023" s="7"/>
      <c r="AP2023" s="142"/>
      <c r="AR2023" s="142"/>
      <c r="AT2023" s="142"/>
      <c r="AV2023" s="142"/>
      <c r="AX2023" s="142"/>
      <c r="AZ2023" s="142"/>
      <c r="BB2023" s="142"/>
      <c r="BD2023" s="142"/>
      <c r="BF2023" s="142"/>
      <c r="BH2023" s="142"/>
      <c r="BI2023" s="7"/>
      <c r="BJ2023" s="142"/>
      <c r="BL2023" s="142"/>
      <c r="BN2023" s="7"/>
      <c r="BO2023" s="7"/>
      <c r="BP2023" s="7"/>
      <c r="BQ2023" s="7"/>
      <c r="BR2023" s="7"/>
    </row>
    <row r="2024" spans="1:70" customFormat="1" ht="15.75">
      <c r="A2024" s="7"/>
      <c r="B2024" s="230"/>
      <c r="C2024" s="7"/>
      <c r="D2024" s="7"/>
      <c r="E2024" s="7"/>
      <c r="F2024" s="7"/>
      <c r="G2024" s="7"/>
      <c r="H2024" s="7"/>
      <c r="I2024" s="7"/>
      <c r="J2024" s="7"/>
      <c r="K2024" s="7"/>
      <c r="L2024" s="8"/>
      <c r="M2024" s="142"/>
      <c r="N2024" s="142"/>
      <c r="Z2024" s="142"/>
      <c r="AB2024" s="142"/>
      <c r="AC2024" s="142"/>
      <c r="AD2024" s="142"/>
      <c r="AF2024" s="142"/>
      <c r="AH2024" s="142"/>
      <c r="AJ2024" s="142"/>
      <c r="AK2024" s="142"/>
      <c r="AL2024" s="142"/>
      <c r="AN2024" s="142"/>
      <c r="AO2024" s="7"/>
      <c r="AP2024" s="142"/>
      <c r="AR2024" s="142"/>
      <c r="AT2024" s="142"/>
      <c r="AV2024" s="142"/>
      <c r="AX2024" s="142"/>
      <c r="AZ2024" s="142"/>
      <c r="BB2024" s="142"/>
      <c r="BD2024" s="142"/>
      <c r="BF2024" s="142"/>
      <c r="BH2024" s="142"/>
      <c r="BI2024" s="7"/>
      <c r="BJ2024" s="142"/>
      <c r="BL2024" s="142"/>
      <c r="BN2024" s="7"/>
      <c r="BO2024" s="7"/>
      <c r="BP2024" s="7"/>
      <c r="BQ2024" s="7"/>
      <c r="BR2024" s="7"/>
    </row>
    <row r="2025" spans="1:70" customFormat="1" ht="15.75">
      <c r="A2025" s="7"/>
      <c r="B2025" s="230"/>
      <c r="C2025" s="7"/>
      <c r="D2025" s="7"/>
      <c r="E2025" s="7"/>
      <c r="F2025" s="7"/>
      <c r="G2025" s="7"/>
      <c r="H2025" s="7"/>
      <c r="I2025" s="7"/>
      <c r="J2025" s="7"/>
      <c r="K2025" s="7"/>
      <c r="L2025" s="8"/>
      <c r="M2025" s="142"/>
      <c r="N2025" s="142"/>
      <c r="Z2025" s="142"/>
      <c r="AB2025" s="142"/>
      <c r="AC2025" s="142"/>
      <c r="AD2025" s="142"/>
      <c r="AF2025" s="142"/>
      <c r="AH2025" s="142"/>
      <c r="AJ2025" s="142"/>
      <c r="AK2025" s="142"/>
      <c r="AL2025" s="142"/>
      <c r="AN2025" s="142"/>
      <c r="AO2025" s="7"/>
      <c r="AP2025" s="142"/>
      <c r="AR2025" s="142"/>
      <c r="AT2025" s="142"/>
      <c r="AV2025" s="142"/>
      <c r="AX2025" s="142"/>
      <c r="AZ2025" s="142"/>
      <c r="BB2025" s="142"/>
      <c r="BD2025" s="142"/>
      <c r="BF2025" s="142"/>
      <c r="BH2025" s="142"/>
      <c r="BI2025" s="7"/>
      <c r="BJ2025" s="142"/>
      <c r="BL2025" s="142"/>
      <c r="BN2025" s="7"/>
      <c r="BO2025" s="7"/>
      <c r="BP2025" s="7"/>
      <c r="BQ2025" s="7"/>
      <c r="BR2025" s="7"/>
    </row>
    <row r="2026" spans="1:70" customFormat="1" ht="15.75">
      <c r="A2026" s="7"/>
      <c r="B2026" s="230"/>
      <c r="C2026" s="7"/>
      <c r="D2026" s="7"/>
      <c r="E2026" s="7"/>
      <c r="F2026" s="7"/>
      <c r="G2026" s="7"/>
      <c r="H2026" s="7"/>
      <c r="I2026" s="7"/>
      <c r="J2026" s="7"/>
      <c r="K2026" s="7"/>
      <c r="L2026" s="8"/>
      <c r="M2026" s="142"/>
      <c r="N2026" s="142"/>
      <c r="Z2026" s="142"/>
      <c r="AB2026" s="142"/>
      <c r="AC2026" s="142"/>
      <c r="AD2026" s="142"/>
      <c r="AF2026" s="142"/>
      <c r="AH2026" s="142"/>
      <c r="AJ2026" s="142"/>
      <c r="AK2026" s="142"/>
      <c r="AL2026" s="142"/>
      <c r="AN2026" s="142"/>
      <c r="AO2026" s="7"/>
      <c r="AP2026" s="142"/>
      <c r="AR2026" s="142"/>
      <c r="AT2026" s="142"/>
      <c r="AV2026" s="142"/>
      <c r="AX2026" s="142"/>
      <c r="AZ2026" s="142"/>
      <c r="BB2026" s="142"/>
      <c r="BD2026" s="142"/>
      <c r="BF2026" s="142"/>
      <c r="BH2026" s="142"/>
      <c r="BI2026" s="7"/>
      <c r="BJ2026" s="142"/>
      <c r="BL2026" s="142"/>
      <c r="BN2026" s="7"/>
      <c r="BO2026" s="7"/>
      <c r="BP2026" s="7"/>
      <c r="BQ2026" s="7"/>
      <c r="BR2026" s="7"/>
    </row>
    <row r="2027" spans="1:70" customFormat="1" ht="15.75">
      <c r="A2027" s="7"/>
      <c r="B2027" s="230"/>
      <c r="C2027" s="7"/>
      <c r="D2027" s="7"/>
      <c r="E2027" s="7"/>
      <c r="F2027" s="7"/>
      <c r="G2027" s="7"/>
      <c r="H2027" s="7"/>
      <c r="I2027" s="7"/>
      <c r="J2027" s="7"/>
      <c r="K2027" s="7"/>
      <c r="L2027" s="8"/>
      <c r="M2027" s="142"/>
      <c r="N2027" s="142"/>
      <c r="Z2027" s="142"/>
      <c r="AB2027" s="142"/>
      <c r="AC2027" s="142"/>
      <c r="AD2027" s="142"/>
      <c r="AF2027" s="142"/>
      <c r="AH2027" s="142"/>
      <c r="AJ2027" s="142"/>
      <c r="AK2027" s="142"/>
      <c r="AL2027" s="142"/>
      <c r="AN2027" s="142"/>
      <c r="AO2027" s="7"/>
      <c r="AP2027" s="142"/>
      <c r="AR2027" s="142"/>
      <c r="AT2027" s="142"/>
      <c r="AV2027" s="142"/>
      <c r="AX2027" s="142"/>
      <c r="AZ2027" s="142"/>
      <c r="BB2027" s="142"/>
      <c r="BD2027" s="142"/>
      <c r="BF2027" s="142"/>
      <c r="BH2027" s="142"/>
      <c r="BI2027" s="7"/>
      <c r="BJ2027" s="142"/>
      <c r="BL2027" s="142"/>
      <c r="BN2027" s="7"/>
      <c r="BO2027" s="7"/>
      <c r="BP2027" s="7"/>
      <c r="BQ2027" s="7"/>
      <c r="BR2027" s="7"/>
    </row>
    <row r="2028" spans="1:70" customFormat="1" ht="15.75">
      <c r="A2028" s="7"/>
      <c r="B2028" s="230"/>
      <c r="C2028" s="7"/>
      <c r="D2028" s="7"/>
      <c r="E2028" s="7"/>
      <c r="F2028" s="7"/>
      <c r="G2028" s="7"/>
      <c r="H2028" s="7"/>
      <c r="I2028" s="7"/>
      <c r="J2028" s="7"/>
      <c r="K2028" s="7"/>
      <c r="L2028" s="8"/>
      <c r="M2028" s="142"/>
      <c r="N2028" s="142"/>
      <c r="Z2028" s="142"/>
      <c r="AB2028" s="142"/>
      <c r="AC2028" s="142"/>
      <c r="AD2028" s="142"/>
      <c r="AF2028" s="142"/>
      <c r="AH2028" s="142"/>
      <c r="AJ2028" s="142"/>
      <c r="AK2028" s="142"/>
      <c r="AL2028" s="142"/>
      <c r="AN2028" s="142"/>
      <c r="AO2028" s="7"/>
      <c r="AP2028" s="142"/>
      <c r="AR2028" s="142"/>
      <c r="AT2028" s="142"/>
      <c r="AV2028" s="142"/>
      <c r="AX2028" s="142"/>
      <c r="AZ2028" s="142"/>
      <c r="BB2028" s="142"/>
      <c r="BD2028" s="142"/>
      <c r="BF2028" s="142"/>
      <c r="BH2028" s="142"/>
      <c r="BI2028" s="7"/>
      <c r="BJ2028" s="142"/>
      <c r="BL2028" s="142"/>
      <c r="BN2028" s="7"/>
      <c r="BO2028" s="7"/>
      <c r="BP2028" s="7"/>
      <c r="BQ2028" s="7"/>
      <c r="BR2028" s="7"/>
    </row>
    <row r="2029" spans="1:70" customFormat="1" ht="15.75">
      <c r="A2029" s="7"/>
      <c r="B2029" s="230"/>
      <c r="C2029" s="7"/>
      <c r="D2029" s="7"/>
      <c r="E2029" s="7"/>
      <c r="F2029" s="7"/>
      <c r="G2029" s="7"/>
      <c r="H2029" s="7"/>
      <c r="I2029" s="7"/>
      <c r="J2029" s="7"/>
      <c r="K2029" s="7"/>
      <c r="L2029" s="8"/>
      <c r="M2029" s="142"/>
      <c r="N2029" s="142"/>
      <c r="Z2029" s="142"/>
      <c r="AB2029" s="142"/>
      <c r="AC2029" s="142"/>
      <c r="AD2029" s="142"/>
      <c r="AF2029" s="142"/>
      <c r="AH2029" s="142"/>
      <c r="AJ2029" s="142"/>
      <c r="AK2029" s="142"/>
      <c r="AL2029" s="142"/>
      <c r="AN2029" s="142"/>
      <c r="AO2029" s="7"/>
      <c r="AP2029" s="142"/>
      <c r="AR2029" s="142"/>
      <c r="AT2029" s="142"/>
      <c r="AV2029" s="142"/>
      <c r="AX2029" s="142"/>
      <c r="AZ2029" s="142"/>
      <c r="BB2029" s="142"/>
      <c r="BD2029" s="142"/>
      <c r="BF2029" s="142"/>
      <c r="BH2029" s="142"/>
      <c r="BI2029" s="7"/>
      <c r="BJ2029" s="142"/>
      <c r="BL2029" s="142"/>
      <c r="BN2029" s="7"/>
      <c r="BO2029" s="7"/>
      <c r="BP2029" s="7"/>
      <c r="BQ2029" s="7"/>
      <c r="BR2029" s="7"/>
    </row>
    <row r="2030" spans="1:70" customFormat="1" ht="15.75">
      <c r="A2030" s="7"/>
      <c r="B2030" s="230"/>
      <c r="C2030" s="7"/>
      <c r="D2030" s="7"/>
      <c r="E2030" s="7"/>
      <c r="F2030" s="7"/>
      <c r="G2030" s="7"/>
      <c r="H2030" s="7"/>
      <c r="I2030" s="7"/>
      <c r="J2030" s="7"/>
      <c r="K2030" s="7"/>
      <c r="L2030" s="8"/>
      <c r="M2030" s="142"/>
      <c r="N2030" s="142"/>
      <c r="Z2030" s="142"/>
      <c r="AB2030" s="142"/>
      <c r="AC2030" s="142"/>
      <c r="AD2030" s="142"/>
      <c r="AF2030" s="142"/>
      <c r="AH2030" s="142"/>
      <c r="AJ2030" s="142"/>
      <c r="AK2030" s="142"/>
      <c r="AL2030" s="142"/>
      <c r="AN2030" s="142"/>
      <c r="AO2030" s="7"/>
      <c r="AP2030" s="142"/>
      <c r="AR2030" s="142"/>
      <c r="AT2030" s="142"/>
      <c r="AV2030" s="142"/>
      <c r="AX2030" s="142"/>
      <c r="AZ2030" s="142"/>
      <c r="BB2030" s="142"/>
      <c r="BD2030" s="142"/>
      <c r="BF2030" s="142"/>
      <c r="BH2030" s="142"/>
      <c r="BI2030" s="7"/>
      <c r="BJ2030" s="142"/>
      <c r="BL2030" s="142"/>
      <c r="BN2030" s="7"/>
      <c r="BO2030" s="7"/>
      <c r="BP2030" s="7"/>
      <c r="BQ2030" s="7"/>
      <c r="BR2030" s="7"/>
    </row>
    <row r="2031" spans="1:70" customFormat="1" ht="15.75">
      <c r="A2031" s="7"/>
      <c r="B2031" s="230"/>
      <c r="C2031" s="7"/>
      <c r="D2031" s="7"/>
      <c r="E2031" s="7"/>
      <c r="F2031" s="7"/>
      <c r="G2031" s="7"/>
      <c r="H2031" s="7"/>
      <c r="I2031" s="7"/>
      <c r="J2031" s="7"/>
      <c r="K2031" s="7"/>
      <c r="L2031" s="8"/>
      <c r="M2031" s="142"/>
      <c r="N2031" s="142"/>
      <c r="Z2031" s="142"/>
      <c r="AB2031" s="142"/>
      <c r="AC2031" s="142"/>
      <c r="AD2031" s="142"/>
      <c r="AF2031" s="142"/>
      <c r="AH2031" s="142"/>
      <c r="AJ2031" s="142"/>
      <c r="AK2031" s="142"/>
      <c r="AL2031" s="142"/>
      <c r="AN2031" s="142"/>
      <c r="AO2031" s="7"/>
      <c r="AP2031" s="142"/>
      <c r="AR2031" s="142"/>
      <c r="AT2031" s="142"/>
      <c r="AV2031" s="142"/>
      <c r="AX2031" s="142"/>
      <c r="AZ2031" s="142"/>
      <c r="BB2031" s="142"/>
      <c r="BD2031" s="142"/>
      <c r="BF2031" s="142"/>
      <c r="BH2031" s="142"/>
      <c r="BI2031" s="7"/>
      <c r="BJ2031" s="142"/>
      <c r="BL2031" s="142"/>
      <c r="BN2031" s="7"/>
      <c r="BO2031" s="7"/>
      <c r="BP2031" s="7"/>
      <c r="BQ2031" s="7"/>
      <c r="BR2031" s="7"/>
    </row>
    <row r="2032" spans="1:70" customFormat="1" ht="15.75">
      <c r="A2032" s="7"/>
      <c r="B2032" s="230"/>
      <c r="C2032" s="7"/>
      <c r="D2032" s="7"/>
      <c r="E2032" s="7"/>
      <c r="F2032" s="7"/>
      <c r="G2032" s="7"/>
      <c r="H2032" s="7"/>
      <c r="I2032" s="7"/>
      <c r="J2032" s="7"/>
      <c r="K2032" s="7"/>
      <c r="L2032" s="8"/>
      <c r="M2032" s="142"/>
      <c r="N2032" s="142"/>
      <c r="Z2032" s="142"/>
      <c r="AB2032" s="142"/>
      <c r="AC2032" s="142"/>
      <c r="AD2032" s="142"/>
      <c r="AF2032" s="142"/>
      <c r="AH2032" s="142"/>
      <c r="AJ2032" s="142"/>
      <c r="AK2032" s="142"/>
      <c r="AL2032" s="142"/>
      <c r="AN2032" s="142"/>
      <c r="AO2032" s="7"/>
      <c r="AP2032" s="142"/>
      <c r="AR2032" s="142"/>
      <c r="AT2032" s="142"/>
      <c r="AV2032" s="142"/>
      <c r="AX2032" s="142"/>
      <c r="AZ2032" s="142"/>
      <c r="BB2032" s="142"/>
      <c r="BD2032" s="142"/>
      <c r="BF2032" s="142"/>
      <c r="BH2032" s="142"/>
      <c r="BI2032" s="7"/>
      <c r="BJ2032" s="142"/>
      <c r="BL2032" s="142"/>
      <c r="BN2032" s="7"/>
      <c r="BO2032" s="7"/>
      <c r="BP2032" s="7"/>
      <c r="BQ2032" s="7"/>
      <c r="BR2032" s="7"/>
    </row>
    <row r="2033" spans="1:70" customFormat="1" ht="15.75">
      <c r="A2033" s="7"/>
      <c r="B2033" s="230"/>
      <c r="C2033" s="7"/>
      <c r="D2033" s="7"/>
      <c r="E2033" s="7"/>
      <c r="F2033" s="7"/>
      <c r="G2033" s="7"/>
      <c r="H2033" s="7"/>
      <c r="I2033" s="7"/>
      <c r="J2033" s="7"/>
      <c r="K2033" s="7"/>
      <c r="L2033" s="8"/>
      <c r="M2033" s="142"/>
      <c r="N2033" s="142"/>
      <c r="Z2033" s="142"/>
      <c r="AB2033" s="142"/>
      <c r="AC2033" s="142"/>
      <c r="AD2033" s="142"/>
      <c r="AF2033" s="142"/>
      <c r="AH2033" s="142"/>
      <c r="AJ2033" s="142"/>
      <c r="AK2033" s="142"/>
      <c r="AL2033" s="142"/>
      <c r="AN2033" s="142"/>
      <c r="AO2033" s="7"/>
      <c r="AP2033" s="142"/>
      <c r="AR2033" s="142"/>
      <c r="AT2033" s="142"/>
      <c r="AV2033" s="142"/>
      <c r="AX2033" s="142"/>
      <c r="AZ2033" s="142"/>
      <c r="BB2033" s="142"/>
      <c r="BD2033" s="142"/>
      <c r="BF2033" s="142"/>
      <c r="BH2033" s="142"/>
      <c r="BI2033" s="7"/>
      <c r="BJ2033" s="142"/>
      <c r="BL2033" s="142"/>
      <c r="BN2033" s="7"/>
      <c r="BO2033" s="7"/>
      <c r="BP2033" s="7"/>
      <c r="BQ2033" s="7"/>
      <c r="BR2033" s="7"/>
    </row>
    <row r="2034" spans="1:70" customFormat="1" ht="15.75">
      <c r="A2034" s="7"/>
      <c r="B2034" s="230"/>
      <c r="C2034" s="7"/>
      <c r="D2034" s="7"/>
      <c r="E2034" s="7"/>
      <c r="F2034" s="7"/>
      <c r="G2034" s="7"/>
      <c r="H2034" s="7"/>
      <c r="I2034" s="7"/>
      <c r="J2034" s="7"/>
      <c r="K2034" s="7"/>
      <c r="L2034" s="8"/>
      <c r="M2034" s="142"/>
      <c r="N2034" s="142"/>
      <c r="Z2034" s="142"/>
      <c r="AB2034" s="142"/>
      <c r="AC2034" s="142"/>
      <c r="AD2034" s="142"/>
      <c r="AF2034" s="142"/>
      <c r="AH2034" s="142"/>
      <c r="AJ2034" s="142"/>
      <c r="AK2034" s="142"/>
      <c r="AL2034" s="142"/>
      <c r="AN2034" s="142"/>
      <c r="AO2034" s="7"/>
      <c r="AP2034" s="142"/>
      <c r="AR2034" s="142"/>
      <c r="AT2034" s="142"/>
      <c r="AV2034" s="142"/>
      <c r="AX2034" s="142"/>
      <c r="AZ2034" s="142"/>
      <c r="BB2034" s="142"/>
      <c r="BD2034" s="142"/>
      <c r="BF2034" s="142"/>
      <c r="BH2034" s="142"/>
      <c r="BI2034" s="7"/>
      <c r="BJ2034" s="142"/>
      <c r="BL2034" s="142"/>
      <c r="BN2034" s="7"/>
      <c r="BO2034" s="7"/>
      <c r="BP2034" s="7"/>
      <c r="BQ2034" s="7"/>
      <c r="BR2034" s="7"/>
    </row>
    <row r="2035" spans="1:70" customFormat="1" ht="15.75">
      <c r="A2035" s="7"/>
      <c r="B2035" s="230"/>
      <c r="C2035" s="7"/>
      <c r="D2035" s="7"/>
      <c r="E2035" s="7"/>
      <c r="F2035" s="7"/>
      <c r="G2035" s="7"/>
      <c r="H2035" s="7"/>
      <c r="I2035" s="7"/>
      <c r="J2035" s="7"/>
      <c r="K2035" s="7"/>
      <c r="L2035" s="8"/>
      <c r="M2035" s="142"/>
      <c r="N2035" s="142"/>
      <c r="Z2035" s="142"/>
      <c r="AB2035" s="142"/>
      <c r="AC2035" s="142"/>
      <c r="AD2035" s="142"/>
      <c r="AF2035" s="142"/>
      <c r="AH2035" s="142"/>
      <c r="AJ2035" s="142"/>
      <c r="AK2035" s="142"/>
      <c r="AL2035" s="142"/>
      <c r="AN2035" s="142"/>
      <c r="AO2035" s="7"/>
      <c r="AP2035" s="142"/>
      <c r="AR2035" s="142"/>
      <c r="AT2035" s="142"/>
      <c r="AV2035" s="142"/>
      <c r="AX2035" s="142"/>
      <c r="AZ2035" s="142"/>
      <c r="BB2035" s="142"/>
      <c r="BD2035" s="142"/>
      <c r="BF2035" s="142"/>
      <c r="BH2035" s="142"/>
      <c r="BI2035" s="7"/>
      <c r="BJ2035" s="142"/>
      <c r="BL2035" s="142"/>
      <c r="BN2035" s="7"/>
      <c r="BO2035" s="7"/>
      <c r="BP2035" s="7"/>
      <c r="BQ2035" s="7"/>
      <c r="BR2035" s="7"/>
    </row>
    <row r="2036" spans="1:70" customFormat="1" ht="15.75">
      <c r="A2036" s="7"/>
      <c r="B2036" s="230"/>
      <c r="C2036" s="7"/>
      <c r="D2036" s="7"/>
      <c r="E2036" s="7"/>
      <c r="F2036" s="7"/>
      <c r="G2036" s="7"/>
      <c r="H2036" s="7"/>
      <c r="I2036" s="7"/>
      <c r="J2036" s="7"/>
      <c r="K2036" s="7"/>
      <c r="L2036" s="8"/>
      <c r="M2036" s="142"/>
      <c r="N2036" s="142"/>
      <c r="Z2036" s="142"/>
      <c r="AB2036" s="142"/>
      <c r="AC2036" s="142"/>
      <c r="AD2036" s="142"/>
      <c r="AF2036" s="142"/>
      <c r="AH2036" s="142"/>
      <c r="AJ2036" s="142"/>
      <c r="AK2036" s="142"/>
      <c r="AL2036" s="142"/>
      <c r="AN2036" s="142"/>
      <c r="AO2036" s="7"/>
      <c r="AP2036" s="142"/>
      <c r="AR2036" s="142"/>
      <c r="AT2036" s="142"/>
      <c r="AV2036" s="142"/>
      <c r="AX2036" s="142"/>
      <c r="AZ2036" s="142"/>
      <c r="BB2036" s="142"/>
      <c r="BD2036" s="142"/>
      <c r="BF2036" s="142"/>
      <c r="BH2036" s="142"/>
      <c r="BI2036" s="7"/>
      <c r="BJ2036" s="142"/>
      <c r="BL2036" s="142"/>
      <c r="BN2036" s="7"/>
      <c r="BO2036" s="7"/>
      <c r="BP2036" s="7"/>
      <c r="BQ2036" s="7"/>
      <c r="BR2036" s="7"/>
    </row>
    <row r="2037" spans="1:70" customFormat="1" ht="15.75">
      <c r="A2037" s="7"/>
      <c r="B2037" s="230"/>
      <c r="C2037" s="7"/>
      <c r="D2037" s="7"/>
      <c r="E2037" s="7"/>
      <c r="F2037" s="7"/>
      <c r="G2037" s="7"/>
      <c r="H2037" s="7"/>
      <c r="I2037" s="7"/>
      <c r="J2037" s="7"/>
      <c r="K2037" s="7"/>
      <c r="L2037" s="8"/>
      <c r="M2037" s="142"/>
      <c r="N2037" s="142"/>
      <c r="Z2037" s="142"/>
      <c r="AB2037" s="142"/>
      <c r="AC2037" s="142"/>
      <c r="AD2037" s="142"/>
      <c r="AF2037" s="142"/>
      <c r="AH2037" s="142"/>
      <c r="AJ2037" s="142"/>
      <c r="AK2037" s="142"/>
      <c r="AL2037" s="142"/>
      <c r="AN2037" s="142"/>
      <c r="AO2037" s="7"/>
      <c r="AP2037" s="142"/>
      <c r="AR2037" s="142"/>
      <c r="AT2037" s="142"/>
      <c r="AV2037" s="142"/>
      <c r="AX2037" s="142"/>
      <c r="AZ2037" s="142"/>
      <c r="BB2037" s="142"/>
      <c r="BD2037" s="142"/>
      <c r="BF2037" s="142"/>
      <c r="BH2037" s="142"/>
      <c r="BI2037" s="7"/>
      <c r="BJ2037" s="142"/>
      <c r="BL2037" s="142"/>
      <c r="BN2037" s="7"/>
      <c r="BO2037" s="7"/>
      <c r="BP2037" s="7"/>
      <c r="BQ2037" s="7"/>
      <c r="BR2037" s="7"/>
    </row>
    <row r="2038" spans="1:70" customFormat="1" ht="15.75">
      <c r="A2038" s="7"/>
      <c r="B2038" s="230"/>
      <c r="C2038" s="7"/>
      <c r="D2038" s="7"/>
      <c r="E2038" s="7"/>
      <c r="F2038" s="7"/>
      <c r="G2038" s="7"/>
      <c r="H2038" s="7"/>
      <c r="I2038" s="7"/>
      <c r="J2038" s="7"/>
      <c r="K2038" s="7"/>
      <c r="L2038" s="8"/>
      <c r="M2038" s="142"/>
      <c r="N2038" s="142"/>
      <c r="Z2038" s="142"/>
      <c r="AB2038" s="142"/>
      <c r="AC2038" s="142"/>
      <c r="AD2038" s="142"/>
      <c r="AF2038" s="142"/>
      <c r="AH2038" s="142"/>
      <c r="AJ2038" s="142"/>
      <c r="AK2038" s="142"/>
      <c r="AL2038" s="142"/>
      <c r="AN2038" s="142"/>
      <c r="AO2038" s="7"/>
      <c r="AP2038" s="142"/>
      <c r="AR2038" s="142"/>
      <c r="AT2038" s="142"/>
      <c r="AV2038" s="142"/>
      <c r="AX2038" s="142"/>
      <c r="AZ2038" s="142"/>
      <c r="BB2038" s="142"/>
      <c r="BD2038" s="142"/>
      <c r="BF2038" s="142"/>
      <c r="BH2038" s="142"/>
      <c r="BI2038" s="7"/>
      <c r="BJ2038" s="142"/>
      <c r="BL2038" s="142"/>
      <c r="BN2038" s="7"/>
      <c r="BO2038" s="7"/>
      <c r="BP2038" s="7"/>
      <c r="BQ2038" s="7"/>
      <c r="BR2038" s="7"/>
    </row>
    <row r="2039" spans="1:70" customFormat="1" ht="15.75">
      <c r="A2039" s="7"/>
      <c r="B2039" s="230"/>
      <c r="C2039" s="7"/>
      <c r="D2039" s="7"/>
      <c r="E2039" s="7"/>
      <c r="F2039" s="7"/>
      <c r="G2039" s="7"/>
      <c r="H2039" s="7"/>
      <c r="I2039" s="7"/>
      <c r="J2039" s="7"/>
      <c r="K2039" s="7"/>
      <c r="L2039" s="8"/>
      <c r="M2039" s="142"/>
      <c r="N2039" s="142"/>
      <c r="Z2039" s="142"/>
      <c r="AB2039" s="142"/>
      <c r="AC2039" s="142"/>
      <c r="AD2039" s="142"/>
      <c r="AF2039" s="142"/>
      <c r="AH2039" s="142"/>
      <c r="AJ2039" s="142"/>
      <c r="AK2039" s="142"/>
      <c r="AL2039" s="142"/>
      <c r="AN2039" s="142"/>
      <c r="AO2039" s="7"/>
      <c r="AP2039" s="142"/>
      <c r="AR2039" s="142"/>
      <c r="AT2039" s="142"/>
      <c r="AV2039" s="142"/>
      <c r="AX2039" s="142"/>
      <c r="AZ2039" s="142"/>
      <c r="BB2039" s="142"/>
      <c r="BD2039" s="142"/>
      <c r="BF2039" s="142"/>
      <c r="BH2039" s="142"/>
      <c r="BI2039" s="7"/>
      <c r="BJ2039" s="142"/>
      <c r="BL2039" s="142"/>
      <c r="BN2039" s="7"/>
      <c r="BO2039" s="7"/>
      <c r="BP2039" s="7"/>
      <c r="BQ2039" s="7"/>
      <c r="BR2039" s="7"/>
    </row>
    <row r="2040" spans="1:70" customFormat="1" ht="15.75">
      <c r="A2040" s="7"/>
      <c r="B2040" s="230"/>
      <c r="C2040" s="7"/>
      <c r="D2040" s="7"/>
      <c r="E2040" s="7"/>
      <c r="F2040" s="7"/>
      <c r="G2040" s="7"/>
      <c r="H2040" s="7"/>
      <c r="I2040" s="7"/>
      <c r="J2040" s="7"/>
      <c r="K2040" s="7"/>
      <c r="L2040" s="8"/>
      <c r="M2040" s="142"/>
      <c r="N2040" s="142"/>
      <c r="Z2040" s="142"/>
      <c r="AB2040" s="142"/>
      <c r="AC2040" s="142"/>
      <c r="AD2040" s="142"/>
      <c r="AF2040" s="142"/>
      <c r="AH2040" s="142"/>
      <c r="AJ2040" s="142"/>
      <c r="AK2040" s="142"/>
      <c r="AL2040" s="142"/>
      <c r="AN2040" s="142"/>
      <c r="AO2040" s="7"/>
      <c r="AP2040" s="142"/>
      <c r="AR2040" s="142"/>
      <c r="AT2040" s="142"/>
      <c r="AV2040" s="142"/>
      <c r="AX2040" s="142"/>
      <c r="AZ2040" s="142"/>
      <c r="BB2040" s="142"/>
      <c r="BD2040" s="142"/>
      <c r="BF2040" s="142"/>
      <c r="BH2040" s="142"/>
      <c r="BI2040" s="7"/>
      <c r="BJ2040" s="142"/>
      <c r="BL2040" s="142"/>
      <c r="BN2040" s="7"/>
      <c r="BO2040" s="7"/>
      <c r="BP2040" s="7"/>
      <c r="BQ2040" s="7"/>
      <c r="BR2040" s="7"/>
    </row>
    <row r="2041" spans="1:70" customFormat="1" ht="15.75">
      <c r="A2041" s="7"/>
      <c r="B2041" s="230"/>
      <c r="C2041" s="7"/>
      <c r="D2041" s="7"/>
      <c r="E2041" s="7"/>
      <c r="F2041" s="7"/>
      <c r="G2041" s="7"/>
      <c r="H2041" s="7"/>
      <c r="I2041" s="7"/>
      <c r="J2041" s="7"/>
      <c r="K2041" s="7"/>
      <c r="L2041" s="8"/>
      <c r="M2041" s="142"/>
      <c r="N2041" s="142"/>
      <c r="Z2041" s="142"/>
      <c r="AB2041" s="142"/>
      <c r="AC2041" s="142"/>
      <c r="AD2041" s="142"/>
      <c r="AF2041" s="142"/>
      <c r="AH2041" s="142"/>
      <c r="AJ2041" s="142"/>
      <c r="AK2041" s="142"/>
      <c r="AL2041" s="142"/>
      <c r="AN2041" s="142"/>
      <c r="AO2041" s="7"/>
      <c r="AP2041" s="142"/>
      <c r="AR2041" s="142"/>
      <c r="AT2041" s="142"/>
      <c r="AV2041" s="142"/>
      <c r="AX2041" s="142"/>
      <c r="AZ2041" s="142"/>
      <c r="BB2041" s="142"/>
      <c r="BD2041" s="142"/>
      <c r="BF2041" s="142"/>
      <c r="BH2041" s="142"/>
      <c r="BI2041" s="7"/>
      <c r="BJ2041" s="142"/>
      <c r="BL2041" s="142"/>
      <c r="BN2041" s="7"/>
      <c r="BO2041" s="7"/>
      <c r="BP2041" s="7"/>
      <c r="BQ2041" s="7"/>
      <c r="BR2041" s="7"/>
    </row>
    <row r="2042" spans="1:70" customFormat="1" ht="15.75">
      <c r="A2042" s="7"/>
      <c r="B2042" s="230"/>
      <c r="C2042" s="7"/>
      <c r="D2042" s="7"/>
      <c r="E2042" s="7"/>
      <c r="F2042" s="7"/>
      <c r="G2042" s="7"/>
      <c r="H2042" s="7"/>
      <c r="I2042" s="7"/>
      <c r="J2042" s="7"/>
      <c r="K2042" s="7"/>
      <c r="L2042" s="8"/>
      <c r="M2042" s="142"/>
      <c r="N2042" s="142"/>
      <c r="Z2042" s="142"/>
      <c r="AB2042" s="142"/>
      <c r="AC2042" s="142"/>
      <c r="AD2042" s="142"/>
      <c r="AF2042" s="142"/>
      <c r="AH2042" s="142"/>
      <c r="AJ2042" s="142"/>
      <c r="AK2042" s="142"/>
      <c r="AL2042" s="142"/>
      <c r="AN2042" s="142"/>
      <c r="AO2042" s="7"/>
      <c r="AP2042" s="142"/>
      <c r="AR2042" s="142"/>
      <c r="AT2042" s="142"/>
      <c r="AV2042" s="142"/>
      <c r="AX2042" s="142"/>
      <c r="AZ2042" s="142"/>
      <c r="BB2042" s="142"/>
      <c r="BD2042" s="142"/>
      <c r="BF2042" s="142"/>
      <c r="BH2042" s="142"/>
      <c r="BI2042" s="7"/>
      <c r="BJ2042" s="142"/>
      <c r="BL2042" s="142"/>
      <c r="BN2042" s="7"/>
      <c r="BO2042" s="7"/>
      <c r="BP2042" s="7"/>
      <c r="BQ2042" s="7"/>
      <c r="BR2042" s="7"/>
    </row>
    <row r="2043" spans="1:70" customFormat="1" ht="15.75">
      <c r="A2043" s="7"/>
      <c r="B2043" s="230"/>
      <c r="C2043" s="7"/>
      <c r="D2043" s="7"/>
      <c r="E2043" s="7"/>
      <c r="F2043" s="7"/>
      <c r="G2043" s="7"/>
      <c r="H2043" s="7"/>
      <c r="I2043" s="7"/>
      <c r="J2043" s="7"/>
      <c r="K2043" s="7"/>
      <c r="L2043" s="8"/>
      <c r="M2043" s="142"/>
      <c r="N2043" s="142"/>
      <c r="Z2043" s="142"/>
      <c r="AB2043" s="142"/>
      <c r="AC2043" s="142"/>
      <c r="AD2043" s="142"/>
      <c r="AF2043" s="142"/>
      <c r="AH2043" s="142"/>
      <c r="AJ2043" s="142"/>
      <c r="AK2043" s="142"/>
      <c r="AL2043" s="142"/>
      <c r="AN2043" s="142"/>
      <c r="AO2043" s="7"/>
      <c r="AP2043" s="142"/>
      <c r="AR2043" s="142"/>
      <c r="AT2043" s="142"/>
      <c r="AV2043" s="142"/>
      <c r="AX2043" s="142"/>
      <c r="AZ2043" s="142"/>
      <c r="BB2043" s="142"/>
      <c r="BD2043" s="142"/>
      <c r="BF2043" s="142"/>
      <c r="BH2043" s="142"/>
      <c r="BI2043" s="7"/>
      <c r="BJ2043" s="142"/>
      <c r="BL2043" s="142"/>
      <c r="BN2043" s="7"/>
      <c r="BO2043" s="7"/>
      <c r="BP2043" s="7"/>
      <c r="BQ2043" s="7"/>
      <c r="BR2043" s="7"/>
    </row>
    <row r="2044" spans="1:70" customFormat="1" ht="15.75">
      <c r="A2044" s="7"/>
      <c r="B2044" s="230"/>
      <c r="C2044" s="7"/>
      <c r="D2044" s="7"/>
      <c r="E2044" s="7"/>
      <c r="F2044" s="7"/>
      <c r="G2044" s="7"/>
      <c r="H2044" s="7"/>
      <c r="I2044" s="7"/>
      <c r="J2044" s="7"/>
      <c r="K2044" s="7"/>
      <c r="L2044" s="8"/>
      <c r="M2044" s="142"/>
      <c r="N2044" s="142"/>
      <c r="Z2044" s="142"/>
      <c r="AB2044" s="142"/>
      <c r="AC2044" s="142"/>
      <c r="AD2044" s="142"/>
      <c r="AF2044" s="142"/>
      <c r="AH2044" s="142"/>
      <c r="AJ2044" s="142"/>
      <c r="AK2044" s="142"/>
      <c r="AL2044" s="142"/>
      <c r="AN2044" s="142"/>
      <c r="AO2044" s="7"/>
      <c r="AP2044" s="142"/>
      <c r="AR2044" s="142"/>
      <c r="AT2044" s="142"/>
      <c r="AV2044" s="142"/>
      <c r="AX2044" s="142"/>
      <c r="AZ2044" s="142"/>
      <c r="BB2044" s="142"/>
      <c r="BD2044" s="142"/>
      <c r="BF2044" s="142"/>
      <c r="BH2044" s="142"/>
      <c r="BI2044" s="7"/>
      <c r="BJ2044" s="142"/>
      <c r="BL2044" s="142"/>
      <c r="BN2044" s="7"/>
      <c r="BO2044" s="7"/>
      <c r="BP2044" s="7"/>
      <c r="BQ2044" s="7"/>
      <c r="BR2044" s="7"/>
    </row>
    <row r="2045" spans="1:70" customFormat="1" ht="15.75">
      <c r="A2045" s="7"/>
      <c r="B2045" s="230"/>
      <c r="C2045" s="7"/>
      <c r="D2045" s="7"/>
      <c r="E2045" s="7"/>
      <c r="F2045" s="7"/>
      <c r="G2045" s="7"/>
      <c r="H2045" s="7"/>
      <c r="I2045" s="7"/>
      <c r="J2045" s="7"/>
      <c r="K2045" s="7"/>
      <c r="L2045" s="8"/>
      <c r="M2045" s="142"/>
      <c r="N2045" s="142"/>
      <c r="Z2045" s="142"/>
      <c r="AB2045" s="142"/>
      <c r="AC2045" s="142"/>
      <c r="AD2045" s="142"/>
      <c r="AF2045" s="142"/>
      <c r="AH2045" s="142"/>
      <c r="AJ2045" s="142"/>
      <c r="AK2045" s="142"/>
      <c r="AL2045" s="142"/>
      <c r="AN2045" s="142"/>
      <c r="AO2045" s="7"/>
      <c r="AP2045" s="142"/>
      <c r="AR2045" s="142"/>
      <c r="AT2045" s="142"/>
      <c r="AV2045" s="142"/>
      <c r="AX2045" s="142"/>
      <c r="AZ2045" s="142"/>
      <c r="BB2045" s="142"/>
      <c r="BD2045" s="142"/>
      <c r="BF2045" s="142"/>
      <c r="BH2045" s="142"/>
      <c r="BI2045" s="7"/>
      <c r="BJ2045" s="142"/>
      <c r="BL2045" s="142"/>
      <c r="BN2045" s="7"/>
      <c r="BO2045" s="7"/>
      <c r="BP2045" s="7"/>
      <c r="BQ2045" s="7"/>
      <c r="BR2045" s="7"/>
    </row>
    <row r="2046" spans="1:70" customFormat="1" ht="15.75">
      <c r="A2046" s="7"/>
      <c r="B2046" s="230"/>
      <c r="C2046" s="7"/>
      <c r="D2046" s="7"/>
      <c r="E2046" s="7"/>
      <c r="F2046" s="7"/>
      <c r="G2046" s="7"/>
      <c r="H2046" s="7"/>
      <c r="I2046" s="7"/>
      <c r="J2046" s="7"/>
      <c r="K2046" s="7"/>
      <c r="L2046" s="8"/>
      <c r="M2046" s="142"/>
      <c r="N2046" s="142"/>
      <c r="Z2046" s="142"/>
      <c r="AB2046" s="142"/>
      <c r="AC2046" s="142"/>
      <c r="AD2046" s="142"/>
      <c r="AF2046" s="142"/>
      <c r="AH2046" s="142"/>
      <c r="AJ2046" s="142"/>
      <c r="AK2046" s="142"/>
      <c r="AL2046" s="142"/>
      <c r="AN2046" s="142"/>
      <c r="AO2046" s="7"/>
      <c r="AP2046" s="142"/>
      <c r="AR2046" s="142"/>
      <c r="AT2046" s="142"/>
      <c r="AV2046" s="142"/>
      <c r="AX2046" s="142"/>
      <c r="AZ2046" s="142"/>
      <c r="BB2046" s="142"/>
      <c r="BD2046" s="142"/>
      <c r="BF2046" s="142"/>
      <c r="BH2046" s="142"/>
      <c r="BI2046" s="7"/>
      <c r="BJ2046" s="142"/>
      <c r="BL2046" s="142"/>
      <c r="BN2046" s="7"/>
      <c r="BO2046" s="7"/>
      <c r="BP2046" s="7"/>
      <c r="BQ2046" s="7"/>
      <c r="BR2046" s="7"/>
    </row>
  </sheetData>
  <sheetProtection selectLockedCells="1" selectUnlockedCells="1"/>
  <customSheetViews>
    <customSheetView guid="{67C22DF3-BFA9-4C7F-B397-0971510842B5}" scale="80" showPageBreaks="1" printArea="1" hiddenColumns="1" state="hidden" view="pageBreakPreview" topLeftCell="A574">
      <selection activeCell="X205" sqref="X205"/>
      <rowBreaks count="18" manualBreakCount="18">
        <brk id="56" min="2" max="76" man="1"/>
        <brk id="79" max="16383" man="1"/>
        <brk id="107" min="2" max="76" man="1"/>
        <brk id="140" min="2" max="76" man="1"/>
        <brk id="171" max="16383" man="1"/>
        <brk id="210" min="2" max="76" man="1"/>
        <brk id="258" max="16383" man="1"/>
        <brk id="293" max="16383" man="1"/>
        <brk id="317" max="16383" man="1"/>
        <brk id="354" min="2" max="76" man="1"/>
        <brk id="400" min="2" max="76" man="1"/>
        <brk id="440" min="2" max="76" man="1"/>
        <brk id="502" max="16383" man="1"/>
        <brk id="556" min="2" max="76" man="1"/>
        <brk id="608" max="16383" man="1"/>
        <brk id="658" max="16383" man="1"/>
        <brk id="687" max="16383" man="1"/>
        <brk id="726" min="2" max="76" man="1"/>
      </rowBreaks>
      <pageMargins left="0.2" right="7.0000000000000007E-2" top="0.71" bottom="0.17" header="0.5" footer="0.25"/>
      <printOptions horizontalCentered="1"/>
      <pageSetup paperSize="5" scale="47" fitToHeight="0" orientation="landscape" r:id="rId1"/>
      <headerFooter alignWithMargins="0">
        <oddHeader>&amp;CDEPARTMENT OF EDUCATION FISCAL YEAR 2017 OMB REQUEST
&amp;11(in thousands of dollars)&amp;RJuly 16, 2015 10:56 am</oddHeader>
        <oddFooter>&amp;C&amp;20 &amp;R&amp;P</oddFooter>
      </headerFooter>
    </customSheetView>
    <customSheetView guid="{07581191-F31F-4703-A75F-2B794D4694A9}" scale="80" showPageBreaks="1" printArea="1" hiddenColumns="1" state="hidden" view="pageBreakPreview" topLeftCell="A574">
      <selection activeCell="X205" sqref="X205"/>
      <rowBreaks count="18" manualBreakCount="18">
        <brk id="56" min="2" max="76" man="1"/>
        <brk id="79" max="16383" man="1"/>
        <brk id="107" min="2" max="76" man="1"/>
        <brk id="140" min="2" max="76" man="1"/>
        <brk id="171" max="16383" man="1"/>
        <brk id="210" min="2" max="76" man="1"/>
        <brk id="258" max="16383" man="1"/>
        <brk id="293" max="16383" man="1"/>
        <brk id="317" max="16383" man="1"/>
        <brk id="354" min="2" max="76" man="1"/>
        <brk id="400" min="2" max="76" man="1"/>
        <brk id="440" min="2" max="76" man="1"/>
        <brk id="502" max="16383" man="1"/>
        <brk id="556" min="2" max="76" man="1"/>
        <brk id="608" max="16383" man="1"/>
        <brk id="658" max="16383" man="1"/>
        <brk id="687" max="16383" man="1"/>
        <brk id="726" min="2" max="76" man="1"/>
      </rowBreaks>
      <pageMargins left="0.2" right="7.0000000000000007E-2" top="0.71" bottom="0.17" header="0.5" footer="0.25"/>
      <printOptions horizontalCentered="1"/>
      <pageSetup paperSize="5" scale="47" fitToHeight="0" orientation="landscape" r:id="rId2"/>
      <headerFooter alignWithMargins="0">
        <oddHeader>&amp;CDEPARTMENT OF EDUCATION FISCAL YEAR 2017 OMB REQUEST
&amp;11(in thousands of dollars)&amp;RJuly 16, 2015 10:56 am</oddHeader>
        <oddFooter>&amp;C&amp;20 &amp;R&amp;P</oddFooter>
      </headerFooter>
    </customSheetView>
    <customSheetView guid="{EE1F8132-CF09-4933-A1C8-89A700D98234}" scale="80" showPageBreaks="1" printArea="1" hiddenColumns="1" state="hidden" view="pageBreakPreview" topLeftCell="I1">
      <selection activeCell="Y16" sqref="Y16"/>
      <rowBreaks count="18" manualBreakCount="18">
        <brk id="56" min="2" max="76" man="1"/>
        <brk id="79" max="16383" man="1"/>
        <brk id="107" min="2" max="76" man="1"/>
        <brk id="140" min="2" max="76" man="1"/>
        <brk id="171" max="16383" man="1"/>
        <brk id="212" min="2" max="76" man="1"/>
        <brk id="260" max="16383" man="1"/>
        <brk id="295" max="16383" man="1"/>
        <brk id="319" max="16383" man="1"/>
        <brk id="356" min="2" max="76" man="1"/>
        <brk id="402" min="2" max="76" man="1"/>
        <brk id="442" min="2" max="76" man="1"/>
        <brk id="504" max="16383" man="1"/>
        <brk id="558" min="2" max="76" man="1"/>
        <brk id="612" max="16383" man="1"/>
        <brk id="662" max="16383" man="1"/>
        <brk id="691" max="16383" man="1"/>
        <brk id="730" min="2" max="76" man="1"/>
      </rowBreaks>
      <pageMargins left="0.2" right="7.0000000000000007E-2" top="0.71" bottom="0.17" header="0.5" footer="0.25"/>
      <printOptions horizontalCentered="1"/>
      <pageSetup paperSize="5" scale="47" fitToHeight="0" orientation="landscape" r:id="rId3"/>
      <headerFooter alignWithMargins="0">
        <oddHeader>&amp;CDEPARTMENT OF EDUCATION FISCAL YEAR 2017 OMB REQUEST
&amp;11(in thousands of dollars)&amp;RJuly 16, 2015 10:56 am</oddHeader>
        <oddFooter>&amp;C&amp;20 &amp;R&amp;P</oddFooter>
      </headerFooter>
    </customSheetView>
    <customSheetView guid="{FD15C62E-E96E-4F97-B62A-30DF35E23D7E}" scale="80" showPageBreaks="1" printArea="1" hiddenColumns="1" state="hidden" view="pageBreakPreview" topLeftCell="A574">
      <selection activeCell="X205" sqref="X205"/>
      <rowBreaks count="18" manualBreakCount="18">
        <brk id="56" min="2" max="76" man="1"/>
        <brk id="79" max="16383" man="1"/>
        <brk id="107" min="2" max="76" man="1"/>
        <brk id="140" min="2" max="76" man="1"/>
        <brk id="171" max="16383" man="1"/>
        <brk id="210" min="2" max="76" man="1"/>
        <brk id="258" max="16383" man="1"/>
        <brk id="293" max="16383" man="1"/>
        <brk id="317" max="16383" man="1"/>
        <brk id="354" min="2" max="76" man="1"/>
        <brk id="400" min="2" max="76" man="1"/>
        <brk id="440" min="2" max="76" man="1"/>
        <brk id="502" max="16383" man="1"/>
        <brk id="556" min="2" max="76" man="1"/>
        <brk id="608" max="16383" man="1"/>
        <brk id="658" max="16383" man="1"/>
        <brk id="687" max="16383" man="1"/>
        <brk id="726" min="2" max="76" man="1"/>
      </rowBreaks>
      <pageMargins left="0.2" right="7.0000000000000007E-2" top="0.71" bottom="0.17" header="0.5" footer="0.25"/>
      <printOptions horizontalCentered="1"/>
      <pageSetup paperSize="5" scale="47" fitToHeight="0" orientation="landscape" r:id="rId4"/>
      <headerFooter alignWithMargins="0">
        <oddHeader>&amp;CDEPARTMENT OF EDUCATION FISCAL YEAR 2017 OMB REQUEST
&amp;11(in thousands of dollars)&amp;RJuly 16, 2015 10:56 am</oddHeader>
        <oddFooter>&amp;C&amp;20 &amp;R&amp;P</oddFooter>
      </headerFooter>
    </customSheetView>
  </customSheetViews>
  <mergeCells count="29">
    <mergeCell ref="BJ5:BL5"/>
    <mergeCell ref="Z6:AB6"/>
    <mergeCell ref="AT6:AV6"/>
    <mergeCell ref="BB6:BD6"/>
    <mergeCell ref="BF6:BH6"/>
    <mergeCell ref="BJ6:BL6"/>
    <mergeCell ref="BB5:BD5"/>
    <mergeCell ref="BF5:BH5"/>
    <mergeCell ref="AX6:AZ6"/>
    <mergeCell ref="AP5:AR5"/>
    <mergeCell ref="AX5:AZ5"/>
    <mergeCell ref="AH6:AJ6"/>
    <mergeCell ref="AD6:AF6"/>
    <mergeCell ref="AL6:AN6"/>
    <mergeCell ref="AP6:AR6"/>
    <mergeCell ref="AT5:AV5"/>
    <mergeCell ref="AL5:AN5"/>
    <mergeCell ref="C1:L1"/>
    <mergeCell ref="C5:J7"/>
    <mergeCell ref="L5:L7"/>
    <mergeCell ref="AH5:AJ5"/>
    <mergeCell ref="AD5:AF5"/>
    <mergeCell ref="N5:N7"/>
    <mergeCell ref="P5:P7"/>
    <mergeCell ref="R5:R7"/>
    <mergeCell ref="T5:T7"/>
    <mergeCell ref="V5:V7"/>
    <mergeCell ref="X5:X7"/>
    <mergeCell ref="Z5:AB5"/>
  </mergeCells>
  <conditionalFormatting sqref="N13:BM766">
    <cfRule type="cellIs" dxfId="1" priority="1" stopIfTrue="1" operator="lessThan">
      <formula>0</formula>
    </cfRule>
  </conditionalFormatting>
  <printOptions horizontalCentered="1"/>
  <pageMargins left="0.2" right="7.0000000000000007E-2" top="0.71" bottom="0.17" header="0.5" footer="0.25"/>
  <pageSetup paperSize="5" scale="47" fitToHeight="0" orientation="landscape" r:id="rId5"/>
  <headerFooter alignWithMargins="0">
    <oddHeader>&amp;CDEPARTMENT OF EDUCATION FISCAL YEAR 2017 OMB REQUEST
&amp;11(in thousands of dollars)&amp;RJuly 16, 2015 10:56 am</oddHeader>
    <oddFooter>&amp;C&amp;20 &amp;R&amp;P</oddFooter>
  </headerFooter>
  <rowBreaks count="18" manualBreakCount="18">
    <brk id="56" min="2" max="76" man="1"/>
    <brk id="79" max="16383" man="1"/>
    <brk id="107" min="2" max="76" man="1"/>
    <brk id="140" min="2" max="76" man="1"/>
    <brk id="171" max="16383" man="1"/>
    <brk id="210" min="2" max="76" man="1"/>
    <brk id="258" max="16383" man="1"/>
    <brk id="293" max="16383" man="1"/>
    <brk id="317" max="16383" man="1"/>
    <brk id="354" min="2" max="76" man="1"/>
    <brk id="400" min="2" max="76" man="1"/>
    <brk id="440" min="2" max="76" man="1"/>
    <brk id="502" max="16383" man="1"/>
    <brk id="556" min="2" max="76" man="1"/>
    <brk id="608" max="16383" man="1"/>
    <brk id="658" max="16383" man="1"/>
    <brk id="687" max="16383" man="1"/>
    <brk id="726" min="2" max="76" man="1"/>
  </rowBreak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1"/>
  </sheetPr>
  <dimension ref="A1:BR2052"/>
  <sheetViews>
    <sheetView view="pageBreakPreview" topLeftCell="A571" zoomScale="80" zoomScaleNormal="80" zoomScaleSheetLayoutView="80" workbookViewId="0">
      <selection activeCell="J565" sqref="J565"/>
    </sheetView>
  </sheetViews>
  <sheetFormatPr defaultColWidth="8.88671875" defaultRowHeight="15" outlineLevelRow="1" outlineLevelCol="1"/>
  <cols>
    <col min="1" max="1" width="0.5546875" style="7" customWidth="1" outlineLevel="1"/>
    <col min="2" max="2" width="5" style="230" customWidth="1" outlineLevel="1"/>
    <col min="3" max="3" width="4.5546875" style="7" customWidth="1"/>
    <col min="4" max="4" width="3.33203125" style="7" customWidth="1"/>
    <col min="5" max="5" width="3.77734375" style="7" customWidth="1"/>
    <col min="6" max="7" width="2.77734375" style="7" customWidth="1"/>
    <col min="8" max="8" width="5.21875" style="7" customWidth="1"/>
    <col min="9" max="9" width="2.77734375" style="7" customWidth="1"/>
    <col min="10" max="10" width="62.88671875" style="7" customWidth="1"/>
    <col min="11" max="11" width="0.5546875" style="7" customWidth="1"/>
    <col min="12" max="12" width="8.33203125" style="8" customWidth="1"/>
    <col min="13" max="13" width="0.6640625" style="7" customWidth="1"/>
    <col min="14" max="14" width="15.6640625" style="7" customWidth="1"/>
    <col min="15" max="15" width="0.5546875" customWidth="1"/>
    <col min="16" max="16" width="15.77734375" customWidth="1"/>
    <col min="17" max="17" width="0.6640625" customWidth="1"/>
    <col min="18" max="18" width="15.6640625" customWidth="1"/>
    <col min="19" max="19" width="0.6640625" customWidth="1"/>
    <col min="20" max="20" width="15.6640625" customWidth="1"/>
    <col min="21" max="21" width="0.6640625" customWidth="1"/>
    <col min="22" max="22" width="15.6640625" customWidth="1"/>
    <col min="23" max="23" width="0.6640625" customWidth="1"/>
    <col min="24" max="24" width="15.6640625" customWidth="1"/>
    <col min="25" max="25" width="0.5546875" customWidth="1"/>
    <col min="26" max="26" width="15.6640625" style="7" customWidth="1" collapsed="1"/>
    <col min="27" max="27" width="0.6640625" customWidth="1"/>
    <col min="28" max="28" width="15.6640625" style="7" customWidth="1"/>
    <col min="29" max="29" width="0.6640625" style="7" customWidth="1"/>
    <col min="30" max="30" width="15.6640625" style="7" customWidth="1" collapsed="1"/>
    <col min="31" max="31" width="0.6640625" customWidth="1"/>
    <col min="32" max="32" width="15.6640625" style="7" customWidth="1"/>
    <col min="33" max="33" width="0.6640625" customWidth="1"/>
    <col min="34" max="34" width="15.6640625" style="7" customWidth="1" collapsed="1"/>
    <col min="35" max="35" width="0.6640625" customWidth="1"/>
    <col min="36" max="36" width="15.6640625" style="7" customWidth="1"/>
    <col min="37" max="37" width="0.6640625" style="7" customWidth="1"/>
    <col min="38" max="38" width="15.6640625" style="7" customWidth="1" collapsed="1"/>
    <col min="39" max="39" width="0.6640625" customWidth="1"/>
    <col min="40" max="40" width="15.6640625" style="7" customWidth="1"/>
    <col min="41" max="41" width="0.6640625" style="7" customWidth="1"/>
    <col min="42" max="42" width="15.6640625" style="7" customWidth="1" collapsed="1"/>
    <col min="43" max="43" width="0.6640625" customWidth="1"/>
    <col min="44" max="44" width="15.77734375" style="7" customWidth="1"/>
    <col min="45" max="45" width="0.6640625" customWidth="1"/>
    <col min="46" max="46" width="15.6640625" style="7" customWidth="1" collapsed="1"/>
    <col min="47" max="47" width="0.6640625" customWidth="1"/>
    <col min="48" max="48" width="15.6640625" style="7" customWidth="1"/>
    <col min="49" max="49" width="0.6640625" customWidth="1"/>
    <col min="50" max="50" width="15.6640625" style="7" customWidth="1" collapsed="1"/>
    <col min="51" max="51" width="0.6640625" customWidth="1"/>
    <col min="52" max="52" width="15.6640625" style="7" customWidth="1"/>
    <col min="53" max="53" width="0.5546875" customWidth="1"/>
    <col min="54" max="54" width="15.6640625" style="7" customWidth="1" collapsed="1"/>
    <col min="55" max="55" width="0.6640625" customWidth="1"/>
    <col min="56" max="56" width="15.6640625" style="7" customWidth="1"/>
    <col min="57" max="57" width="0.5546875" customWidth="1"/>
    <col min="58" max="58" width="15.6640625" style="7" customWidth="1" collapsed="1"/>
    <col min="59" max="59" width="0.6640625" customWidth="1"/>
    <col min="60" max="60" width="15.6640625" style="7" customWidth="1"/>
    <col min="61" max="61" width="0.6640625" style="7" customWidth="1"/>
    <col min="62" max="62" width="15.6640625" style="7" customWidth="1" collapsed="1"/>
    <col min="63" max="63" width="0.6640625" customWidth="1"/>
    <col min="64" max="64" width="15.6640625" style="7" customWidth="1"/>
    <col min="65" max="65" width="0.6640625" customWidth="1"/>
    <col min="66" max="70" width="8.88671875" style="7" customWidth="1"/>
    <col min="71" max="16384" width="8.88671875" style="7"/>
  </cols>
  <sheetData>
    <row r="1" spans="2:65" ht="15.75" customHeight="1">
      <c r="C1" s="341"/>
      <c r="D1" s="341"/>
      <c r="E1" s="341"/>
      <c r="F1" s="341"/>
      <c r="G1" s="341"/>
      <c r="H1" s="341"/>
      <c r="I1" s="341"/>
      <c r="J1" s="341"/>
      <c r="K1" s="341"/>
      <c r="L1" s="341"/>
      <c r="O1" s="7"/>
      <c r="P1" s="7"/>
      <c r="Q1" s="7"/>
      <c r="R1" s="7"/>
      <c r="S1" s="7"/>
      <c r="T1" s="7"/>
      <c r="U1" s="7"/>
      <c r="V1" s="7"/>
      <c r="W1" s="7"/>
      <c r="X1" s="7"/>
      <c r="Y1" s="7"/>
      <c r="Z1"/>
      <c r="AA1" s="7"/>
      <c r="AD1"/>
      <c r="AE1" s="7"/>
      <c r="AG1" s="7"/>
      <c r="AH1"/>
      <c r="AI1" s="7"/>
      <c r="AL1"/>
      <c r="AM1" s="7"/>
      <c r="AP1"/>
      <c r="AQ1" s="7"/>
      <c r="AS1" s="7"/>
      <c r="AT1"/>
      <c r="AU1" s="7"/>
      <c r="AW1" s="7"/>
      <c r="AX1"/>
      <c r="AY1" s="7"/>
      <c r="BA1" s="7"/>
      <c r="BB1"/>
      <c r="BC1" s="7"/>
      <c r="BE1" s="7"/>
      <c r="BF1"/>
      <c r="BG1" s="7"/>
      <c r="BJ1"/>
      <c r="BK1" s="7"/>
      <c r="BM1" s="7"/>
    </row>
    <row r="2" spans="2:65" ht="15.75">
      <c r="C2" s="123"/>
      <c r="D2" s="9"/>
      <c r="E2" s="9"/>
      <c r="F2" s="9"/>
      <c r="G2" s="9"/>
      <c r="H2" s="9"/>
      <c r="I2" s="9"/>
      <c r="J2" s="143"/>
      <c r="K2" s="9"/>
      <c r="L2" s="240"/>
      <c r="M2" s="141"/>
      <c r="N2" s="61" t="s">
        <v>307</v>
      </c>
      <c r="O2" s="141"/>
      <c r="P2" s="61" t="s">
        <v>311</v>
      </c>
      <c r="Q2" s="61"/>
      <c r="R2" s="61" t="s">
        <v>366</v>
      </c>
      <c r="S2" s="61"/>
      <c r="T2" s="61" t="s">
        <v>396</v>
      </c>
      <c r="U2" s="61"/>
      <c r="V2" s="61" t="s">
        <v>367</v>
      </c>
      <c r="W2" s="61"/>
      <c r="X2" s="61" t="s">
        <v>403</v>
      </c>
      <c r="Y2" s="61"/>
      <c r="Z2" s="158"/>
      <c r="AA2" s="158"/>
      <c r="AB2" s="158"/>
      <c r="AC2" s="158"/>
      <c r="AD2" s="158"/>
      <c r="AE2" s="158"/>
      <c r="AF2" s="158"/>
      <c r="AG2" s="61"/>
      <c r="AH2" s="237"/>
      <c r="AI2" s="158"/>
      <c r="AJ2" s="158"/>
      <c r="AK2" s="158"/>
      <c r="AL2" s="158"/>
      <c r="AM2" s="158"/>
      <c r="AN2" s="158"/>
      <c r="AP2" s="158"/>
      <c r="AQ2" s="158"/>
      <c r="AR2" s="158"/>
      <c r="AS2" s="61"/>
      <c r="AT2" s="158"/>
      <c r="AU2" s="158"/>
      <c r="AV2" s="158"/>
      <c r="AW2" s="61"/>
      <c r="AX2" s="158"/>
      <c r="AY2" s="158"/>
      <c r="AZ2" s="158"/>
      <c r="BA2" s="61"/>
      <c r="BB2" s="158"/>
      <c r="BC2" s="158"/>
      <c r="BD2" s="158"/>
      <c r="BE2" s="61"/>
      <c r="BF2" s="158"/>
      <c r="BG2" s="158"/>
      <c r="BH2" s="158"/>
      <c r="BJ2" s="158"/>
      <c r="BK2" s="158"/>
      <c r="BL2" s="158"/>
      <c r="BM2" s="61"/>
    </row>
    <row r="3" spans="2:65" ht="15.75" customHeight="1">
      <c r="D3" s="63" t="s">
        <v>230</v>
      </c>
    </row>
    <row r="4" spans="2:65" ht="15.75" customHeight="1">
      <c r="C4" s="13"/>
      <c r="D4" s="13"/>
      <c r="E4" s="13"/>
      <c r="F4" s="13"/>
      <c r="G4" s="13"/>
      <c r="H4" s="13"/>
      <c r="I4" s="13"/>
      <c r="J4" s="13"/>
      <c r="K4" s="13"/>
      <c r="L4" s="66"/>
      <c r="M4" s="139"/>
      <c r="N4" s="139"/>
      <c r="O4" s="139"/>
      <c r="P4" s="139"/>
      <c r="Q4" s="139"/>
      <c r="R4" s="139"/>
      <c r="S4" s="139"/>
      <c r="T4" s="139"/>
      <c r="U4" s="139"/>
      <c r="V4" s="139"/>
      <c r="W4" s="139"/>
      <c r="X4" s="139"/>
      <c r="Y4" s="139"/>
      <c r="Z4" s="32"/>
      <c r="AA4" s="32"/>
      <c r="AB4" s="32"/>
      <c r="AC4" s="32"/>
      <c r="AD4" s="32"/>
      <c r="AE4" s="32"/>
      <c r="AF4" s="32"/>
      <c r="AG4" s="139"/>
      <c r="AH4" s="32"/>
      <c r="AI4" s="32"/>
      <c r="AJ4" s="32"/>
      <c r="AK4" s="32"/>
      <c r="AL4" s="32"/>
      <c r="AM4" s="32"/>
      <c r="AN4" s="32"/>
      <c r="AP4" s="32"/>
      <c r="AQ4" s="32"/>
      <c r="AR4" s="32"/>
      <c r="AS4" s="139"/>
      <c r="AT4" s="32"/>
      <c r="AU4" s="32"/>
      <c r="AV4" s="32"/>
      <c r="AW4" s="139"/>
      <c r="AX4" s="32"/>
      <c r="AY4" s="32"/>
      <c r="AZ4" s="32"/>
      <c r="BA4" s="139"/>
      <c r="BB4" s="32"/>
      <c r="BC4" s="32"/>
      <c r="BD4" s="32"/>
      <c r="BE4" s="139"/>
      <c r="BF4" s="32"/>
      <c r="BG4" s="32"/>
      <c r="BH4" s="32"/>
      <c r="BJ4" s="32"/>
      <c r="BK4" s="32"/>
      <c r="BL4" s="32"/>
      <c r="BM4" s="139"/>
    </row>
    <row r="5" spans="2:65" ht="15.75" customHeight="1">
      <c r="C5" s="332" t="s">
        <v>27</v>
      </c>
      <c r="D5" s="332"/>
      <c r="E5" s="332"/>
      <c r="F5" s="332"/>
      <c r="G5" s="332"/>
      <c r="H5" s="332"/>
      <c r="I5" s="332"/>
      <c r="J5" s="332"/>
      <c r="K5" s="13"/>
      <c r="L5" s="332" t="s">
        <v>401</v>
      </c>
      <c r="M5" s="66"/>
      <c r="N5" s="332" t="s">
        <v>406</v>
      </c>
      <c r="O5" s="66"/>
      <c r="P5" s="336" t="s">
        <v>407</v>
      </c>
      <c r="Q5" s="225"/>
      <c r="R5" s="336" t="s">
        <v>410</v>
      </c>
      <c r="S5" s="225"/>
      <c r="T5" s="336" t="s">
        <v>411</v>
      </c>
      <c r="U5" s="225"/>
      <c r="V5" s="332" t="s">
        <v>408</v>
      </c>
      <c r="W5" s="225"/>
      <c r="X5" s="336" t="s">
        <v>409</v>
      </c>
      <c r="Y5" s="225"/>
      <c r="Z5" s="343" t="s">
        <v>398</v>
      </c>
      <c r="AA5" s="342"/>
      <c r="AB5" s="339"/>
      <c r="AC5" s="229"/>
      <c r="AD5" s="342" t="s">
        <v>398</v>
      </c>
      <c r="AE5" s="342"/>
      <c r="AF5" s="342"/>
      <c r="AG5" s="227"/>
      <c r="AH5" s="342" t="s">
        <v>398</v>
      </c>
      <c r="AI5" s="342"/>
      <c r="AJ5" s="339"/>
      <c r="AK5" s="229"/>
      <c r="AL5" s="339" t="s">
        <v>398</v>
      </c>
      <c r="AM5" s="340"/>
      <c r="AN5" s="340"/>
      <c r="AO5" s="234"/>
      <c r="AP5" s="342" t="s">
        <v>398</v>
      </c>
      <c r="AQ5" s="342"/>
      <c r="AR5" s="339"/>
      <c r="AS5" s="227"/>
      <c r="AT5" s="342" t="s">
        <v>402</v>
      </c>
      <c r="AU5" s="342"/>
      <c r="AV5" s="339"/>
      <c r="AW5" s="227"/>
      <c r="AX5" s="342" t="s">
        <v>397</v>
      </c>
      <c r="AY5" s="342"/>
      <c r="AZ5" s="339"/>
      <c r="BA5" s="236"/>
      <c r="BB5" s="342" t="s">
        <v>397</v>
      </c>
      <c r="BC5" s="342"/>
      <c r="BD5" s="339"/>
      <c r="BE5" s="227"/>
      <c r="BF5" s="342" t="s">
        <v>397</v>
      </c>
      <c r="BG5" s="342"/>
      <c r="BH5" s="339"/>
      <c r="BI5" s="234"/>
      <c r="BJ5" s="342" t="s">
        <v>397</v>
      </c>
      <c r="BK5" s="342"/>
      <c r="BL5" s="339"/>
      <c r="BM5" s="227"/>
    </row>
    <row r="6" spans="2:65" ht="15.75" customHeight="1">
      <c r="C6" s="332"/>
      <c r="D6" s="332"/>
      <c r="E6" s="332"/>
      <c r="F6" s="332"/>
      <c r="G6" s="332"/>
      <c r="H6" s="332"/>
      <c r="I6" s="332"/>
      <c r="J6" s="332"/>
      <c r="K6" s="66"/>
      <c r="L6" s="332"/>
      <c r="M6" s="66"/>
      <c r="N6" s="332"/>
      <c r="O6" s="238"/>
      <c r="P6" s="336"/>
      <c r="Q6" s="238"/>
      <c r="R6" s="336"/>
      <c r="S6" s="238"/>
      <c r="T6" s="336"/>
      <c r="U6" s="238"/>
      <c r="V6" s="332"/>
      <c r="W6" s="238"/>
      <c r="X6" s="336"/>
      <c r="Y6" s="238"/>
      <c r="Z6" s="344" t="s">
        <v>404</v>
      </c>
      <c r="AA6" s="345"/>
      <c r="AB6" s="346"/>
      <c r="AC6" s="228"/>
      <c r="AD6" s="345" t="s">
        <v>365</v>
      </c>
      <c r="AE6" s="345"/>
      <c r="AF6" s="345"/>
      <c r="AG6" s="224"/>
      <c r="AH6" s="345" t="s">
        <v>327</v>
      </c>
      <c r="AI6" s="345"/>
      <c r="AJ6" s="346"/>
      <c r="AK6" s="228"/>
      <c r="AL6" s="347" t="s">
        <v>400</v>
      </c>
      <c r="AM6" s="348"/>
      <c r="AN6" s="348"/>
      <c r="AO6" s="68"/>
      <c r="AP6" s="345" t="s">
        <v>399</v>
      </c>
      <c r="AQ6" s="345"/>
      <c r="AR6" s="346"/>
      <c r="AS6" s="224"/>
      <c r="AT6" s="345" t="s">
        <v>400</v>
      </c>
      <c r="AU6" s="345"/>
      <c r="AV6" s="346"/>
      <c r="AW6" s="224"/>
      <c r="AX6" s="345" t="s">
        <v>327</v>
      </c>
      <c r="AY6" s="345"/>
      <c r="AZ6" s="346"/>
      <c r="BA6" s="224"/>
      <c r="BB6" s="345" t="s">
        <v>365</v>
      </c>
      <c r="BC6" s="345"/>
      <c r="BD6" s="346"/>
      <c r="BE6" s="224"/>
      <c r="BF6" s="347" t="s">
        <v>400</v>
      </c>
      <c r="BG6" s="348"/>
      <c r="BH6" s="348"/>
      <c r="BI6" s="68"/>
      <c r="BJ6" s="345" t="s">
        <v>399</v>
      </c>
      <c r="BK6" s="345"/>
      <c r="BL6" s="346"/>
      <c r="BM6" s="224"/>
    </row>
    <row r="7" spans="2:65" ht="15.75" customHeight="1">
      <c r="B7" s="230" t="s">
        <v>226</v>
      </c>
      <c r="C7" s="333"/>
      <c r="D7" s="333"/>
      <c r="E7" s="333"/>
      <c r="F7" s="333"/>
      <c r="G7" s="333"/>
      <c r="H7" s="333"/>
      <c r="I7" s="333"/>
      <c r="J7" s="333"/>
      <c r="K7" s="239" t="s">
        <v>139</v>
      </c>
      <c r="L7" s="333"/>
      <c r="M7" s="154"/>
      <c r="N7" s="333"/>
      <c r="O7" s="219"/>
      <c r="P7" s="337"/>
      <c r="Q7" s="219"/>
      <c r="R7" s="337"/>
      <c r="S7" s="219"/>
      <c r="T7" s="337"/>
      <c r="U7" s="219"/>
      <c r="V7" s="333"/>
      <c r="W7" s="219"/>
      <c r="X7" s="337"/>
      <c r="Y7" s="220"/>
      <c r="Z7" s="228" t="s">
        <v>175</v>
      </c>
      <c r="AA7" s="222"/>
      <c r="AB7" s="223" t="s">
        <v>158</v>
      </c>
      <c r="AC7" s="222"/>
      <c r="AD7" s="154" t="s">
        <v>175</v>
      </c>
      <c r="AE7" s="222"/>
      <c r="AF7" s="154" t="s">
        <v>158</v>
      </c>
      <c r="AG7" s="222"/>
      <c r="AH7" s="226" t="s">
        <v>175</v>
      </c>
      <c r="AI7" s="222"/>
      <c r="AJ7" s="221" t="s">
        <v>158</v>
      </c>
      <c r="AK7" s="228"/>
      <c r="AL7" s="226" t="s">
        <v>175</v>
      </c>
      <c r="AM7" s="222"/>
      <c r="AN7" s="221" t="s">
        <v>158</v>
      </c>
      <c r="AO7" s="235"/>
      <c r="AP7" s="154" t="s">
        <v>175</v>
      </c>
      <c r="AQ7" s="222"/>
      <c r="AR7" s="223" t="s">
        <v>158</v>
      </c>
      <c r="AS7" s="222"/>
      <c r="AT7" s="154" t="s">
        <v>175</v>
      </c>
      <c r="AU7" s="222"/>
      <c r="AV7" s="223" t="s">
        <v>158</v>
      </c>
      <c r="AW7" s="222"/>
      <c r="AX7" s="154" t="s">
        <v>175</v>
      </c>
      <c r="AY7" s="222"/>
      <c r="AZ7" s="223" t="s">
        <v>158</v>
      </c>
      <c r="BA7" s="224"/>
      <c r="BB7" s="154" t="s">
        <v>175</v>
      </c>
      <c r="BC7" s="222"/>
      <c r="BD7" s="223" t="s">
        <v>158</v>
      </c>
      <c r="BE7" s="222"/>
      <c r="BF7" s="226" t="s">
        <v>175</v>
      </c>
      <c r="BG7" s="222"/>
      <c r="BH7" s="221" t="s">
        <v>158</v>
      </c>
      <c r="BI7" s="235"/>
      <c r="BJ7" s="154" t="s">
        <v>175</v>
      </c>
      <c r="BK7" s="222"/>
      <c r="BL7" s="223" t="s">
        <v>158</v>
      </c>
      <c r="BM7" s="222"/>
    </row>
    <row r="8" spans="2:65" ht="15.75" customHeight="1">
      <c r="C8" s="13"/>
      <c r="D8" s="13"/>
      <c r="E8" s="13"/>
      <c r="F8" s="13"/>
      <c r="G8" s="13"/>
      <c r="H8" s="13"/>
      <c r="I8" s="13"/>
      <c r="J8" s="13"/>
      <c r="K8" s="13"/>
      <c r="L8" s="14"/>
      <c r="M8" s="80"/>
      <c r="N8" s="80"/>
      <c r="O8" s="80"/>
      <c r="P8" s="80"/>
      <c r="Q8" s="80"/>
      <c r="R8" s="80"/>
      <c r="S8" s="80"/>
      <c r="T8" s="80"/>
      <c r="U8" s="80"/>
      <c r="V8" s="80"/>
      <c r="W8" s="80"/>
      <c r="X8" s="80"/>
      <c r="Y8" s="80"/>
      <c r="Z8" s="80"/>
      <c r="AA8" s="80"/>
      <c r="AB8" s="80"/>
      <c r="AC8" s="80"/>
      <c r="AD8" s="80"/>
      <c r="AE8" s="80"/>
      <c r="AF8" s="80"/>
      <c r="AG8" s="80"/>
      <c r="AH8" s="80"/>
      <c r="AI8" s="80"/>
      <c r="AJ8" s="80"/>
      <c r="AK8" s="80"/>
      <c r="AL8" s="80"/>
      <c r="AM8" s="80"/>
      <c r="AN8" s="80"/>
      <c r="AP8" s="80"/>
      <c r="AQ8" s="80"/>
      <c r="AR8" s="80"/>
      <c r="AS8" s="80"/>
      <c r="AT8" s="80"/>
      <c r="AU8" s="80"/>
      <c r="AV8" s="80"/>
      <c r="AW8" s="80"/>
      <c r="AX8" s="80"/>
      <c r="AY8" s="80"/>
      <c r="AZ8" s="80"/>
      <c r="BA8" s="80"/>
      <c r="BB8" s="80"/>
      <c r="BC8" s="80"/>
      <c r="BD8" s="80"/>
      <c r="BE8" s="80"/>
      <c r="BF8" s="80"/>
      <c r="BG8" s="80"/>
      <c r="BH8" s="80"/>
      <c r="BJ8" s="80"/>
      <c r="BK8" s="80"/>
      <c r="BL8" s="80"/>
      <c r="BM8" s="80"/>
    </row>
    <row r="9" spans="2:65" ht="15.75" customHeight="1">
      <c r="C9" s="15" t="s">
        <v>28</v>
      </c>
      <c r="D9" s="15"/>
      <c r="E9" s="15"/>
      <c r="F9" s="15"/>
      <c r="G9" s="15"/>
      <c r="H9" s="15"/>
      <c r="I9" s="15"/>
      <c r="J9" s="15"/>
      <c r="K9" s="13"/>
      <c r="L9" s="14"/>
      <c r="M9" s="80"/>
      <c r="N9" s="80"/>
      <c r="O9" s="80"/>
      <c r="P9" s="80"/>
      <c r="Q9" s="80"/>
      <c r="R9" s="80"/>
      <c r="S9" s="80"/>
      <c r="T9" s="41"/>
      <c r="U9" s="80"/>
      <c r="V9" s="80"/>
      <c r="W9" s="80"/>
      <c r="X9" s="41"/>
      <c r="Y9" s="41"/>
      <c r="Z9" s="80"/>
      <c r="AA9" s="80"/>
      <c r="AB9" s="80"/>
      <c r="AC9" s="80"/>
      <c r="AD9" s="80"/>
      <c r="AE9" s="80"/>
      <c r="AF9" s="80"/>
      <c r="AG9" s="80"/>
      <c r="AH9" s="80"/>
      <c r="AI9" s="80"/>
      <c r="AJ9" s="80"/>
      <c r="AK9" s="80"/>
      <c r="AL9" s="80"/>
      <c r="AM9" s="80"/>
      <c r="AN9" s="80"/>
      <c r="AP9" s="80"/>
      <c r="AQ9" s="80"/>
      <c r="AR9" s="80"/>
      <c r="AS9" s="80"/>
      <c r="AT9" s="80"/>
      <c r="AU9" s="80"/>
      <c r="AV9" s="80"/>
      <c r="AW9" s="80"/>
      <c r="AX9" s="80"/>
      <c r="AY9" s="80"/>
      <c r="AZ9" s="80"/>
      <c r="BA9" s="80"/>
      <c r="BB9" s="80"/>
      <c r="BC9" s="80"/>
      <c r="BD9" s="80"/>
      <c r="BE9" s="80"/>
      <c r="BF9" s="80"/>
      <c r="BG9" s="80"/>
      <c r="BH9" s="80"/>
      <c r="BJ9" s="80"/>
      <c r="BK9" s="80"/>
      <c r="BL9" s="80"/>
      <c r="BM9" s="80"/>
    </row>
    <row r="10" spans="2:65" ht="15.75" customHeight="1">
      <c r="C10" s="15"/>
      <c r="D10" s="13"/>
      <c r="E10" s="13"/>
      <c r="F10" s="13"/>
      <c r="G10" s="13"/>
      <c r="H10" s="13"/>
      <c r="I10" s="13"/>
      <c r="J10" s="13"/>
      <c r="K10" s="13"/>
      <c r="L10" s="14"/>
      <c r="M10" s="80"/>
      <c r="N10" s="80"/>
      <c r="O10" s="80"/>
      <c r="P10" s="80"/>
      <c r="Q10" s="80"/>
      <c r="R10" s="80"/>
      <c r="S10" s="80"/>
      <c r="T10" s="41"/>
      <c r="U10" s="80"/>
      <c r="V10" s="80"/>
      <c r="W10" s="80"/>
      <c r="X10" s="41"/>
      <c r="Y10" s="41"/>
      <c r="Z10" s="80"/>
      <c r="AA10" s="80"/>
      <c r="AB10" s="80"/>
      <c r="AC10" s="80"/>
      <c r="AD10" s="80"/>
      <c r="AE10" s="80"/>
      <c r="AF10" s="80"/>
      <c r="AG10" s="80"/>
      <c r="AH10" s="80"/>
      <c r="AI10" s="80"/>
      <c r="AJ10" s="80"/>
      <c r="AK10" s="80"/>
      <c r="AL10" s="80"/>
      <c r="AM10" s="80"/>
      <c r="AN10" s="80"/>
      <c r="AP10" s="80"/>
      <c r="AQ10" s="80"/>
      <c r="AR10" s="80"/>
      <c r="AS10" s="80"/>
      <c r="AT10" s="80"/>
      <c r="AU10" s="80"/>
      <c r="AV10" s="80"/>
      <c r="AW10" s="80"/>
      <c r="AX10" s="80"/>
      <c r="AY10" s="80"/>
      <c r="AZ10" s="80"/>
      <c r="BA10" s="80"/>
      <c r="BB10" s="80"/>
      <c r="BC10" s="80"/>
      <c r="BD10" s="80"/>
      <c r="BE10" s="80"/>
      <c r="BF10" s="80"/>
      <c r="BG10" s="80"/>
      <c r="BH10" s="80"/>
      <c r="BJ10" s="80"/>
      <c r="BK10" s="80"/>
      <c r="BL10" s="80"/>
      <c r="BM10" s="80"/>
    </row>
    <row r="11" spans="2:65" ht="15.75" customHeight="1">
      <c r="C11" s="16" t="s">
        <v>30</v>
      </c>
      <c r="D11" s="53"/>
      <c r="E11" s="53"/>
      <c r="F11" s="53"/>
      <c r="G11" s="53"/>
      <c r="H11" s="53"/>
      <c r="I11" s="53"/>
      <c r="J11" s="53"/>
      <c r="K11" s="13"/>
      <c r="L11" s="66"/>
      <c r="M11" s="80"/>
      <c r="N11" s="80"/>
      <c r="O11" s="80"/>
      <c r="P11" s="80"/>
      <c r="Q11" s="80"/>
      <c r="R11" s="80"/>
      <c r="S11" s="80"/>
      <c r="T11" s="41"/>
      <c r="U11" s="80"/>
      <c r="V11" s="80"/>
      <c r="W11" s="80"/>
      <c r="X11" s="41"/>
      <c r="Y11" s="41"/>
      <c r="Z11" s="80"/>
      <c r="AA11" s="80"/>
      <c r="AB11" s="80"/>
      <c r="AC11" s="80"/>
      <c r="AD11" s="80"/>
      <c r="AE11" s="80"/>
      <c r="AF11" s="80"/>
      <c r="AG11" s="80"/>
      <c r="AH11" s="80"/>
      <c r="AI11" s="80"/>
      <c r="AJ11" s="80"/>
      <c r="AK11" s="80"/>
      <c r="AL11" s="80"/>
      <c r="AM11" s="80"/>
      <c r="AN11" s="80"/>
      <c r="AP11" s="80"/>
      <c r="AQ11" s="80"/>
      <c r="AR11" s="80"/>
      <c r="AS11" s="80"/>
      <c r="AT11" s="80"/>
      <c r="AU11" s="80"/>
      <c r="AV11" s="80"/>
      <c r="AW11" s="80"/>
      <c r="AX11" s="80"/>
      <c r="AY11" s="80"/>
      <c r="AZ11" s="80"/>
      <c r="BA11" s="80"/>
      <c r="BB11" s="80"/>
      <c r="BC11" s="80"/>
      <c r="BD11" s="80"/>
      <c r="BE11" s="80"/>
      <c r="BF11" s="80"/>
      <c r="BG11" s="80"/>
      <c r="BH11" s="80"/>
      <c r="BJ11" s="80"/>
      <c r="BK11" s="80"/>
      <c r="BL11" s="80"/>
      <c r="BM11" s="80"/>
    </row>
    <row r="12" spans="2:65" ht="15.75" customHeight="1">
      <c r="C12" s="13"/>
      <c r="D12" s="13"/>
      <c r="E12" s="13"/>
      <c r="F12" s="13"/>
      <c r="G12" s="13"/>
      <c r="H12" s="13"/>
      <c r="I12" s="13"/>
      <c r="J12" s="13"/>
      <c r="K12" s="13"/>
      <c r="L12" s="66"/>
      <c r="M12" s="80"/>
      <c r="N12" s="80"/>
      <c r="O12" s="80"/>
      <c r="P12" s="80"/>
      <c r="Q12" s="80"/>
      <c r="R12" s="80"/>
      <c r="S12" s="80"/>
      <c r="T12" s="41"/>
      <c r="U12" s="80"/>
      <c r="V12" s="80"/>
      <c r="W12" s="80"/>
      <c r="X12" s="41"/>
      <c r="Y12" s="41"/>
      <c r="Z12" s="80"/>
      <c r="AA12" s="80"/>
      <c r="AB12" s="80"/>
      <c r="AC12" s="80"/>
      <c r="AD12" s="80"/>
      <c r="AE12" s="80"/>
      <c r="AF12" s="80"/>
      <c r="AG12" s="80"/>
      <c r="AH12" s="80"/>
      <c r="AI12" s="80"/>
      <c r="AJ12" s="80"/>
      <c r="AK12" s="80"/>
      <c r="AL12" s="80"/>
      <c r="AM12" s="80"/>
      <c r="AN12" s="80"/>
      <c r="AP12" s="80"/>
      <c r="AQ12" s="80"/>
      <c r="AR12" s="80"/>
      <c r="AS12" s="80"/>
      <c r="AT12" s="80"/>
      <c r="AU12" s="80"/>
      <c r="AV12" s="80"/>
      <c r="AW12" s="80"/>
      <c r="AX12" s="80"/>
      <c r="AY12" s="80"/>
      <c r="AZ12" s="80"/>
      <c r="BA12" s="80"/>
      <c r="BB12" s="80"/>
      <c r="BC12" s="80"/>
      <c r="BD12" s="80"/>
      <c r="BE12" s="80"/>
      <c r="BF12" s="80"/>
      <c r="BG12" s="80"/>
      <c r="BH12" s="80"/>
      <c r="BJ12" s="80"/>
      <c r="BK12" s="80"/>
      <c r="BL12" s="80"/>
      <c r="BM12" s="80"/>
    </row>
    <row r="13" spans="2:65" ht="15.75" customHeight="1">
      <c r="C13" s="55">
        <v>1</v>
      </c>
      <c r="D13" s="13" t="s">
        <v>41</v>
      </c>
      <c r="E13" s="13"/>
      <c r="F13" s="13"/>
      <c r="G13" s="13"/>
      <c r="H13" s="13"/>
      <c r="I13" s="13"/>
      <c r="J13" s="13"/>
      <c r="K13" s="13"/>
      <c r="L13" s="66"/>
      <c r="M13" s="41"/>
      <c r="N13" s="41"/>
      <c r="O13" s="80"/>
      <c r="P13" s="80"/>
      <c r="Q13" s="80"/>
      <c r="R13" s="80"/>
      <c r="S13" s="80"/>
      <c r="T13" s="41"/>
      <c r="U13" s="80"/>
      <c r="V13" s="80"/>
      <c r="W13" s="80"/>
      <c r="X13" s="41"/>
      <c r="Y13" s="41"/>
      <c r="Z13" s="41"/>
      <c r="AA13" s="80"/>
      <c r="AB13" s="41"/>
      <c r="AC13" s="41"/>
      <c r="AD13" s="41"/>
      <c r="AE13" s="80"/>
      <c r="AF13" s="41"/>
      <c r="AG13" s="80"/>
      <c r="AH13" s="41"/>
      <c r="AI13" s="80"/>
      <c r="AJ13" s="41"/>
      <c r="AK13" s="41"/>
      <c r="AL13" s="41"/>
      <c r="AM13" s="80"/>
      <c r="AN13" s="41"/>
      <c r="AP13" s="41"/>
      <c r="AQ13" s="80"/>
      <c r="AR13" s="41"/>
      <c r="AS13" s="80"/>
      <c r="AT13" s="41"/>
      <c r="AU13" s="80"/>
      <c r="AV13" s="41"/>
      <c r="AW13" s="80"/>
      <c r="AX13" s="41"/>
      <c r="AY13" s="80"/>
      <c r="AZ13" s="41"/>
      <c r="BA13" s="80"/>
      <c r="BB13" s="41"/>
      <c r="BC13" s="80"/>
      <c r="BD13" s="41"/>
      <c r="BE13" s="80"/>
      <c r="BF13" s="41"/>
      <c r="BG13" s="80"/>
      <c r="BH13" s="41"/>
      <c r="BJ13" s="41"/>
      <c r="BK13" s="80"/>
      <c r="BL13" s="41"/>
      <c r="BM13" s="80"/>
    </row>
    <row r="14" spans="2:65" ht="15.75" customHeight="1">
      <c r="C14" s="19"/>
      <c r="D14" s="59" t="s">
        <v>225</v>
      </c>
      <c r="E14" s="13" t="s">
        <v>42</v>
      </c>
      <c r="F14" s="13"/>
      <c r="G14" s="13"/>
      <c r="H14" s="13"/>
      <c r="I14" s="13"/>
      <c r="K14" s="13"/>
      <c r="L14" s="66"/>
      <c r="M14" s="80"/>
      <c r="N14" s="41"/>
      <c r="O14" s="80"/>
      <c r="P14" s="80"/>
      <c r="Q14" s="80"/>
      <c r="R14" s="80"/>
      <c r="S14" s="80"/>
      <c r="T14" s="41"/>
      <c r="U14" s="80"/>
      <c r="V14" s="80"/>
      <c r="W14" s="80"/>
      <c r="X14" s="41"/>
      <c r="Y14" s="41"/>
      <c r="Z14" s="80"/>
      <c r="AA14" s="80"/>
      <c r="AB14" s="80"/>
      <c r="AC14" s="80"/>
      <c r="AD14" s="80"/>
      <c r="AE14" s="80"/>
      <c r="AF14" s="80"/>
      <c r="AG14" s="80"/>
      <c r="AH14" s="80"/>
      <c r="AI14" s="80"/>
      <c r="AJ14" s="80"/>
      <c r="AK14" s="80"/>
      <c r="AL14" s="80"/>
      <c r="AM14" s="80"/>
      <c r="AN14" s="80"/>
      <c r="AP14" s="80"/>
      <c r="AQ14" s="80"/>
      <c r="AR14" s="187"/>
      <c r="AS14" s="80"/>
      <c r="AT14" s="80"/>
      <c r="AU14" s="80"/>
      <c r="AV14" s="80"/>
      <c r="AW14" s="80"/>
      <c r="AX14" s="80"/>
      <c r="AY14" s="80"/>
      <c r="AZ14" s="80"/>
      <c r="BA14" s="80"/>
      <c r="BB14" s="80"/>
      <c r="BC14" s="80"/>
      <c r="BD14" s="80"/>
      <c r="BE14" s="80"/>
      <c r="BF14" s="80"/>
      <c r="BG14" s="80"/>
      <c r="BH14" s="80"/>
      <c r="BJ14" s="80"/>
      <c r="BK14" s="80"/>
      <c r="BL14" s="187"/>
      <c r="BM14" s="80"/>
    </row>
    <row r="15" spans="2:65" ht="15.75" customHeight="1">
      <c r="B15" s="231">
        <v>3</v>
      </c>
      <c r="C15" s="19"/>
      <c r="D15" s="18"/>
      <c r="E15" s="13"/>
      <c r="F15" s="13" t="s">
        <v>44</v>
      </c>
      <c r="G15" s="13"/>
      <c r="H15" s="13"/>
      <c r="I15" s="13"/>
      <c r="K15" s="20"/>
      <c r="L15" s="66" t="s">
        <v>29</v>
      </c>
      <c r="M15" s="125"/>
      <c r="N15" s="41">
        <f>VLOOKUP($B15,'[1]09-10-11'!$A$4:$EA$400,MATCH(N$2, '[1]09-10-11'!$A$4:$EA$4, 0))</f>
        <v>3568625</v>
      </c>
      <c r="O15" s="45"/>
      <c r="P15" s="41">
        <f>VLOOKUP($B15,'[1]09-10-11'!$A$4:$EA$400,MATCH(P$2, '[1]09-10-11'!$A$4:$EA$4, 0))</f>
        <v>4568625</v>
      </c>
      <c r="Q15" s="41"/>
      <c r="R15" s="41">
        <f>VLOOKUP($B15,'[1]09-10-11'!$A$4:$EA$400,MATCH(R$2, '[1]09-10-11'!$A$4:$EA$4, 0))</f>
        <v>3568625</v>
      </c>
      <c r="S15" s="41"/>
      <c r="T15" s="41" t="e">
        <f>VLOOKUP($B15,'[1]09-10-11'!$A$4:$EA$400,MATCH(T$2, '[1]09-10-11'!$A$4:$EA$4, 0))</f>
        <v>#N/A</v>
      </c>
      <c r="U15" s="41"/>
      <c r="V15" s="41">
        <f>VLOOKUP($B15,'[1]09-10-11'!$A$4:$EA$400,MATCH(V$2, '[1]09-10-11'!$A$4:$EA$4, 0))</f>
        <v>4068625</v>
      </c>
      <c r="W15" s="41"/>
      <c r="X15" s="41">
        <f>VLOOKUP($B15,'[1]09-10-11'!$A$4:$EA$400,MATCH(X$2, '[1]09-10-11'!$A$4:$EA$4, 0))</f>
        <v>4818625</v>
      </c>
      <c r="Y15" s="41"/>
      <c r="Z15" s="41">
        <f>IF(AND(ISNUMBER($V15),ISNUMBER($X15)),IF((ABS($V15-$X15))&gt;0.49,$X15-$V15,0),"")</f>
        <v>750000</v>
      </c>
      <c r="AA15" s="41"/>
      <c r="AB15" s="181">
        <f>IF($V15="","",  IF($X15="","", IF($V15=0,"---",(IF(ISERROR(($X15/$V15)-1),"---",($X15/$V15)-1) ))))</f>
        <v>0.18433746044425336</v>
      </c>
      <c r="AC15" s="161"/>
      <c r="AD15" s="41">
        <f>IF(AND(ISNUMBER($P15),ISNUMBER($X15)),IF((ABS($P15-$X15))&gt;0.49,$X15-$P15,0),"")</f>
        <v>250000</v>
      </c>
      <c r="AE15" s="41"/>
      <c r="AF15" s="181">
        <f>IF($P15="","",  IF($X15="","", IF($P15=0,"---",(IF(ISERROR(($X15/$P15)-1),"---",($X15/$P15)-1) ))))</f>
        <v>5.4721059399710059E-2</v>
      </c>
      <c r="AG15" s="41"/>
      <c r="AH15" s="41">
        <f>IF(AND(ISNUMBER($N15),ISNUMBER($X15)),IF((ABS($N15-$X15))&gt;0.49,$X15-$N15,0),"")</f>
        <v>1250000</v>
      </c>
      <c r="AI15" s="41"/>
      <c r="AJ15" s="181">
        <f>IF($N15="","",  IF($X15="","", IF($N15=0,"---",(IF(ISERROR(($X15/$N15)-1),"---",($X15/$N15)-1) ))))</f>
        <v>0.35027496584819073</v>
      </c>
      <c r="AK15" s="161"/>
      <c r="AL15" s="41">
        <f>IF(AND(ISNUMBER($R15),ISNUMBER($X15)),IF((ABS($R15-$X15))&gt;0.49,$X15-$R15,0),"")</f>
        <v>1250000</v>
      </c>
      <c r="AM15" s="41"/>
      <c r="AN15" s="181">
        <f>IF($R15="","",  IF($X15="","", IF($R15=0,"---",(IF(ISERROR(($X15/$R15)-1),"---",($X15/$R15)-1) ))))</f>
        <v>0.35027496584819073</v>
      </c>
      <c r="AP15" s="41" t="str">
        <f>IF(AND(ISNUMBER($T15),ISNUMBER($X15)),IF((ABS($T15-$X15))&gt;0.49,$X15-$T15,0),"")</f>
        <v/>
      </c>
      <c r="AQ15" s="41"/>
      <c r="AR15" s="181" t="e">
        <f>IF($T15="","",  IF($X15="","", IF($T15=0,"---",(IF(ISERROR(($X15/$T15)-1),"---",($X15/$T15)-1) ))))</f>
        <v>#N/A</v>
      </c>
      <c r="AS15" s="41"/>
      <c r="AT15" s="41" t="str">
        <f>IF(AND(ISNUMBER($R15),ISNUMBER($T15)),IF((ABS($R15-$T15))&gt;0.49,$T15-$R15,0),"")</f>
        <v/>
      </c>
      <c r="AU15" s="41"/>
      <c r="AV15" s="181" t="e">
        <f>IF($R15="","",  IF($T15="","", IF($R15=0,"---",(IF(ISERROR(($T15/$R15)-1),"---",($T15/$R15)-1) ))))</f>
        <v>#N/A</v>
      </c>
      <c r="AW15" s="41"/>
      <c r="AX15" s="41">
        <f>IF(AND(ISNUMBER($N15),ISNUMBER($V15)),IF((ABS($N15-$V15))&gt;0.49,$V15-$N15,0),"")</f>
        <v>500000</v>
      </c>
      <c r="AY15" s="41"/>
      <c r="AZ15" s="181">
        <f>IF($N15="","",  IF($V15="","", IF($N15=0,"---",(IF(ISERROR(($V15/$N15)-1),"---",($V15/$N15)-1) ))))</f>
        <v>0.14010998633927629</v>
      </c>
      <c r="BA15" s="41"/>
      <c r="BB15" s="41">
        <f>IF(AND(ISNUMBER($P15),ISNUMBER($V15)),IF((ABS($P15-$V15))&gt;0.49,$V15-$P15,0),"")</f>
        <v>-500000</v>
      </c>
      <c r="BC15" s="41"/>
      <c r="BD15" s="181">
        <f>IF($P15="","",  IF($V15="","", IF($P15=0,"---",(IF(ISERROR(($V15/$P15)-1),"---",($V15/$P15)-1) ))))</f>
        <v>-0.10944211879942001</v>
      </c>
      <c r="BE15" s="41"/>
      <c r="BF15" s="41">
        <f>IF(AND(ISNUMBER($R15),ISNUMBER($V15)),IF((ABS($R15-$V15))&gt;0.49,$V15-$R15,0),"")</f>
        <v>500000</v>
      </c>
      <c r="BG15" s="41"/>
      <c r="BH15" s="181">
        <f>IF($R15="","",  IF($V15="","", IF($R15=0,"---",(IF(ISERROR(($V15/$R15)-1),"---",($V15/$R15)-1) ))))</f>
        <v>0.14010998633927629</v>
      </c>
      <c r="BJ15" s="41" t="str">
        <f>IF(AND(ISNUMBER($T15),ISNUMBER($V15)),IF((ABS($T15-$V15))&gt;0.49,$V15-$T15,0),"")</f>
        <v/>
      </c>
      <c r="BK15" s="41"/>
      <c r="BL15" s="181" t="e">
        <f>IF($T15="","",  IF($V15="","", IF($T15=0,"---",(IF(ISERROR(($V15/$T15)-1),"---",($V15/$T15)-1) ))))</f>
        <v>#N/A</v>
      </c>
      <c r="BM15" s="41"/>
    </row>
    <row r="16" spans="2:65" ht="15.75" customHeight="1">
      <c r="B16" s="231">
        <v>4</v>
      </c>
      <c r="C16" s="19"/>
      <c r="D16" s="18"/>
      <c r="E16" s="13"/>
      <c r="F16" s="13" t="s">
        <v>275</v>
      </c>
      <c r="G16" s="13"/>
      <c r="H16" s="13"/>
      <c r="I16" s="13"/>
      <c r="K16" s="21"/>
      <c r="L16" s="66" t="s">
        <v>29</v>
      </c>
      <c r="M16" s="125"/>
      <c r="N16" s="81">
        <f>VLOOKUP($B16,'[1]09-10-11'!$A$4:$EA$400,MATCH(N$2, '[1]09-10-11'!$A$4:$EA$4, 0))</f>
        <v>2890776</v>
      </c>
      <c r="O16" s="45"/>
      <c r="P16" s="81">
        <f>VLOOKUP($B16,'[1]09-10-11'!$A$4:$EA$400,MATCH(P$2, '[1]09-10-11'!$A$4:$EA$4, 0))</f>
        <v>1890776</v>
      </c>
      <c r="Q16" s="81"/>
      <c r="R16" s="81">
        <f>VLOOKUP($B16,'[1]09-10-11'!$A$4:$EA$400,MATCH(R$2, '[1]09-10-11'!$A$4:$EA$4, 0))</f>
        <v>2890776</v>
      </c>
      <c r="S16" s="81"/>
      <c r="T16" s="81">
        <v>2740776</v>
      </c>
      <c r="U16" s="81"/>
      <c r="V16" s="81">
        <f>VLOOKUP($B16,'[1]09-10-11'!$A$4:$EA$400,MATCH(V$2, '[1]09-10-11'!$A$4:$EA$4, 0))</f>
        <v>2390776</v>
      </c>
      <c r="W16" s="81"/>
      <c r="X16" s="81">
        <f>VLOOKUP($B16,'[1]09-10-11'!$A$4:$EA$400,MATCH(X$2, '[1]09-10-11'!$A$4:$EA$4, 0))</f>
        <v>1640776</v>
      </c>
      <c r="Y16" s="41"/>
      <c r="Z16" s="81">
        <f>IF(AND(ISNUMBER($V16),ISNUMBER($X16)),IF((ABS($V16-$X16))&gt;0.49,$X16-$V16,0),"")</f>
        <v>-750000</v>
      </c>
      <c r="AA16" s="81"/>
      <c r="AB16" s="182">
        <f>IF($V16="","",  IF($X16="","", IF($V16=0,"---",(IF(ISERROR(($X16/$V16)-1),"---",($X16/$V16)-1) ))))</f>
        <v>-0.31370567547942596</v>
      </c>
      <c r="AC16" s="156"/>
      <c r="AD16" s="81">
        <f>IF(AND(ISNUMBER($P16),ISNUMBER($X16)),IF((ABS($P16-$X16))&gt;0.49,$X16-$P16,0),"")</f>
        <v>-250000</v>
      </c>
      <c r="AE16" s="81"/>
      <c r="AF16" s="182">
        <f>IF($P16="","",  IF($X16="","", IF($P16=0,"---",(IF(ISERROR(($X16/$P16)-1),"---",($X16/$P16)-1) ))))</f>
        <v>-0.13222084477484375</v>
      </c>
      <c r="AG16" s="41"/>
      <c r="AH16" s="81">
        <f>IF(AND(ISNUMBER($N16),ISNUMBER($X16)),IF((ABS($N16-$X16))&gt;0.49,$X16-$N16,0),"")</f>
        <v>-1250000</v>
      </c>
      <c r="AI16" s="81"/>
      <c r="AJ16" s="182">
        <f>IF($N16="","",  IF($X16="","", IF($N16=0,"---",(IF(ISERROR(($X16/$N16)-1),"---",($X16/$N16)-1) ))))</f>
        <v>-0.4324098442771076</v>
      </c>
      <c r="AK16" s="156"/>
      <c r="AL16" s="81">
        <f>IF(AND(ISNUMBER($R16),ISNUMBER($X16)),IF((ABS($R16-$X16))&gt;0.49,$X16-$R16,0),"")</f>
        <v>-1250000</v>
      </c>
      <c r="AM16" s="81"/>
      <c r="AN16" s="182">
        <f>IF($R16="","",  IF($X16="","", IF($R16=0,"---",(IF(ISERROR(($X16/$R16)-1),"---",($X16/$R16)-1) ))))</f>
        <v>-0.4324098442771076</v>
      </c>
      <c r="AP16" s="81">
        <f>IF(AND(ISNUMBER($T16),ISNUMBER($X16)),IF((ABS($T16-$X16))&gt;0.49,$X16-$T16,0),"")</f>
        <v>-1100000</v>
      </c>
      <c r="AQ16" s="81"/>
      <c r="AR16" s="182">
        <f>IF($T16="","",  IF($X16="","", IF($T16=0,"---",(IF(ISERROR(($X16/$T16)-1),"---",($X16/$T16)-1) ))))</f>
        <v>-0.40134618808687761</v>
      </c>
      <c r="AS16" s="41"/>
      <c r="AT16" s="81">
        <f>IF(AND(ISNUMBER($R16),ISNUMBER($T16)),IF((ABS($R16-$T16))&gt;0.49,$T16-$R16,0),"")</f>
        <v>-150000</v>
      </c>
      <c r="AU16" s="81"/>
      <c r="AV16" s="182">
        <f>IF($R16="","",  IF($T16="","", IF($R16=0,"---",(IF(ISERROR(($T16/$R16)-1),"---",($T16/$R16)-1) ))))</f>
        <v>-5.188918131325293E-2</v>
      </c>
      <c r="AW16" s="41"/>
      <c r="AX16" s="81">
        <f>IF(AND(ISNUMBER($N16),ISNUMBER($V16)),IF((ABS($N16-$V16))&gt;0.49,$V16-$N16,0),"")</f>
        <v>-500000</v>
      </c>
      <c r="AY16" s="81"/>
      <c r="AZ16" s="182">
        <f>IF($N16="","",  IF($V16="","", IF($N16=0,"---",(IF(ISERROR(($V16/$N16)-1),"---",($V16/$N16)-1) ))))</f>
        <v>-0.17296393771084306</v>
      </c>
      <c r="BA16" s="41"/>
      <c r="BB16" s="81">
        <f>IF(AND(ISNUMBER($P16),ISNUMBER($V16)),IF((ABS($P16-$V16))&gt;0.49,$V16-$P16,0),"")</f>
        <v>500000</v>
      </c>
      <c r="BC16" s="81"/>
      <c r="BD16" s="182">
        <f>IF($P16="","",  IF($V16="","", IF($P16=0,"---",(IF(ISERROR(($V16/$P16)-1),"---",($V16/$P16)-1) ))))</f>
        <v>0.2644416895496875</v>
      </c>
      <c r="BE16" s="41"/>
      <c r="BF16" s="81">
        <f>IF(AND(ISNUMBER($R16),ISNUMBER($V16)),IF((ABS($R16-$V16))&gt;0.49,$V16-$R16,0),"")</f>
        <v>-500000</v>
      </c>
      <c r="BG16" s="81"/>
      <c r="BH16" s="182">
        <f>IF($R16="","",  IF($V16="","", IF($R16=0,"---",(IF(ISERROR(($V16/$R16)-1),"---",($V16/$R16)-1) ))))</f>
        <v>-0.17296393771084306</v>
      </c>
      <c r="BJ16" s="81">
        <f>IF(AND(ISNUMBER($T16),ISNUMBER($V16)),IF((ABS($T16-$V16))&gt;0.49,$V16-$T16,0),"")</f>
        <v>-350000</v>
      </c>
      <c r="BK16" s="81"/>
      <c r="BL16" s="182">
        <f>IF($T16="","",  IF($V16="","", IF($T16=0,"---",(IF(ISERROR(($V16/$T16)-1),"---",($V16/$T16)-1) ))))</f>
        <v>-0.12770105984582469</v>
      </c>
      <c r="BM16" s="41"/>
    </row>
    <row r="17" spans="2:65" ht="15.75" customHeight="1">
      <c r="C17" s="19"/>
      <c r="D17" s="18"/>
      <c r="E17" s="13"/>
      <c r="F17" s="13"/>
      <c r="G17" s="13"/>
      <c r="H17" s="13"/>
      <c r="I17" s="13"/>
      <c r="K17" s="20"/>
      <c r="L17" s="66"/>
      <c r="M17" s="125"/>
      <c r="N17" s="125"/>
      <c r="O17" s="80"/>
      <c r="P17" s="125"/>
      <c r="Q17" s="125"/>
      <c r="R17" s="125"/>
      <c r="S17" s="125"/>
      <c r="T17" s="125"/>
      <c r="U17" s="125"/>
      <c r="V17" s="125"/>
      <c r="W17" s="125"/>
      <c r="X17" s="125"/>
      <c r="Y17" s="125"/>
      <c r="Z17" s="41"/>
      <c r="AA17" s="125"/>
      <c r="AB17" s="181"/>
      <c r="AC17" s="161"/>
      <c r="AD17" s="41"/>
      <c r="AE17" s="125"/>
      <c r="AF17" s="181"/>
      <c r="AG17" s="125"/>
      <c r="AH17" s="41"/>
      <c r="AI17" s="125"/>
      <c r="AJ17" s="181"/>
      <c r="AK17" s="161"/>
      <c r="AL17" s="41"/>
      <c r="AM17" s="125"/>
      <c r="AN17" s="181"/>
      <c r="AP17" s="41"/>
      <c r="AQ17" s="125"/>
      <c r="AR17" s="181"/>
      <c r="AS17" s="125"/>
      <c r="AT17" s="41"/>
      <c r="AU17" s="125"/>
      <c r="AV17" s="181"/>
      <c r="AW17" s="125"/>
      <c r="AX17" s="41"/>
      <c r="AY17" s="125"/>
      <c r="AZ17" s="181"/>
      <c r="BA17" s="125"/>
      <c r="BB17" s="41"/>
      <c r="BC17" s="125"/>
      <c r="BD17" s="181"/>
      <c r="BE17" s="125"/>
      <c r="BF17" s="41"/>
      <c r="BG17" s="125"/>
      <c r="BH17" s="181"/>
      <c r="BJ17" s="41"/>
      <c r="BK17" s="125"/>
      <c r="BL17" s="181"/>
      <c r="BM17" s="125"/>
    </row>
    <row r="18" spans="2:65" ht="15.75" customHeight="1">
      <c r="C18" s="19"/>
      <c r="D18" s="18"/>
      <c r="E18" s="13"/>
      <c r="F18" s="13"/>
      <c r="G18" s="13"/>
      <c r="H18" s="13" t="s">
        <v>39</v>
      </c>
      <c r="I18" s="13"/>
      <c r="K18" s="20"/>
      <c r="L18" s="66"/>
      <c r="M18" s="125"/>
      <c r="N18" s="41">
        <f>SUM(N15:N17)</f>
        <v>6459401</v>
      </c>
      <c r="O18" s="41"/>
      <c r="P18" s="41">
        <f>SUM(P15:P17)</f>
        <v>6459401</v>
      </c>
      <c r="Q18" s="41"/>
      <c r="R18" s="41">
        <f>SUM(R15:R17)</f>
        <v>6459401</v>
      </c>
      <c r="S18" s="41"/>
      <c r="T18" s="41" t="e">
        <f>SUM(T15:T17)</f>
        <v>#N/A</v>
      </c>
      <c r="U18" s="41"/>
      <c r="V18" s="41">
        <f>SUM(V15:V17)</f>
        <v>6459401</v>
      </c>
      <c r="W18" s="41"/>
      <c r="X18" s="41">
        <f>SUM(X15:X17)</f>
        <v>6459401</v>
      </c>
      <c r="Y18" s="41"/>
      <c r="Z18" s="41">
        <f>IF(AND(ISNUMBER($V18),ISNUMBER($X18)),IF((ABS($V18-$X18))&gt;0.49,$X18-$V18,0),"")</f>
        <v>0</v>
      </c>
      <c r="AA18" s="41"/>
      <c r="AB18" s="181">
        <f>IF($V18="","",  IF($X18="","", IF($V18=0,"---",(IF(ISERROR(($X18/$V18)-1),"---",($X18/$V18)-1) ))))</f>
        <v>0</v>
      </c>
      <c r="AC18" s="161"/>
      <c r="AD18" s="41">
        <f>IF(AND(ISNUMBER($P18),ISNUMBER($X18)),IF((ABS($P18-$X18))&gt;0.49,$X18-$P18,0),"")</f>
        <v>0</v>
      </c>
      <c r="AE18" s="41"/>
      <c r="AF18" s="181">
        <f>IF($P18="","",  IF($X18="","", IF($P18=0,"---",(IF(ISERROR(($X18/$P18)-1),"---",($X18/$P18)-1) ))))</f>
        <v>0</v>
      </c>
      <c r="AG18" s="41"/>
      <c r="AH18" s="41">
        <f>IF(AND(ISNUMBER($N18),ISNUMBER($X18)),IF((ABS($N18-$X18))&gt;0.49,$X18-$N18,0),"")</f>
        <v>0</v>
      </c>
      <c r="AI18" s="41"/>
      <c r="AJ18" s="181">
        <f>IF($N18="","",  IF($X18="","", IF($N18=0,"---",(IF(ISERROR(($X18/$N18)-1),"---",($X18/$N18)-1) ))))</f>
        <v>0</v>
      </c>
      <c r="AK18" s="161"/>
      <c r="AL18" s="41">
        <f>IF(AND(ISNUMBER($R18),ISNUMBER($X18)),IF((ABS($R18-$X18))&gt;0.49,$X18-$R18,0),"")</f>
        <v>0</v>
      </c>
      <c r="AM18" s="41"/>
      <c r="AN18" s="181">
        <f>IF($R18="","",  IF($X18="","", IF($R18=0,"---",(IF(ISERROR(($X18/$R18)-1),"---",($X18/$R18)-1) ))))</f>
        <v>0</v>
      </c>
      <c r="AP18" s="41" t="str">
        <f>IF(AND(ISNUMBER($T18),ISNUMBER($X18)),IF((ABS($T18-$X18))&gt;0.49,$X18-$T18,0),"")</f>
        <v/>
      </c>
      <c r="AQ18" s="41"/>
      <c r="AR18" s="181" t="e">
        <f>IF($T18="","",  IF($X18="","", IF($T18=0,"---",(IF(ISERROR(($X18/$T18)-1),"---",($X18/$T18)-1) ))))</f>
        <v>#N/A</v>
      </c>
      <c r="AS18" s="41"/>
      <c r="AT18" s="41" t="str">
        <f>IF(AND(ISNUMBER($R18),ISNUMBER($T18)),IF((ABS($R18-$T18))&gt;0.49,$T18-$R18,0),"")</f>
        <v/>
      </c>
      <c r="AU18" s="41"/>
      <c r="AV18" s="181" t="e">
        <f>IF($R18="","",  IF($T18="","", IF($R18=0,"---",(IF(ISERROR(($T18/$R18)-1),"---",($T18/$R18)-1) ))))</f>
        <v>#N/A</v>
      </c>
      <c r="AW18" s="41"/>
      <c r="AX18" s="41">
        <f>IF(AND(ISNUMBER($N18),ISNUMBER($V18)),IF((ABS($N18-$V18))&gt;0.49,$V18-$N18,0),"")</f>
        <v>0</v>
      </c>
      <c r="AY18" s="41"/>
      <c r="AZ18" s="181">
        <f>IF($N18="","",  IF($V18="","", IF($N18=0,"---",(IF(ISERROR(($V18/$N18)-1),"---",($V18/$N18)-1) ))))</f>
        <v>0</v>
      </c>
      <c r="BA18" s="41"/>
      <c r="BB18" s="41">
        <f>IF(AND(ISNUMBER($P18),ISNUMBER($V18)),IF((ABS($P18-$V18))&gt;0.49,$V18-$P18,0),"")</f>
        <v>0</v>
      </c>
      <c r="BC18" s="41"/>
      <c r="BD18" s="181">
        <f>IF($P18="","",  IF($V18="","", IF($P18=0,"---",(IF(ISERROR(($V18/$P18)-1),"---",($V18/$P18)-1) ))))</f>
        <v>0</v>
      </c>
      <c r="BE18" s="41"/>
      <c r="BF18" s="41">
        <f>IF(AND(ISNUMBER($R18),ISNUMBER($V18)),IF((ABS($R18-$V18))&gt;0.49,$V18-$R18,0),"")</f>
        <v>0</v>
      </c>
      <c r="BG18" s="41"/>
      <c r="BH18" s="181">
        <f>IF($R18="","",  IF($V18="","", IF($R18=0,"---",(IF(ISERROR(($V18/$R18)-1),"---",($V18/$R18)-1) ))))</f>
        <v>0</v>
      </c>
      <c r="BJ18" s="41" t="str">
        <f>IF(AND(ISNUMBER($T18),ISNUMBER($V18)),IF((ABS($T18-$V18))&gt;0.49,$V18-$T18,0),"")</f>
        <v/>
      </c>
      <c r="BK18" s="41"/>
      <c r="BL18" s="181" t="e">
        <f>IF($T18="","",  IF($V18="","", IF($T18=0,"---",(IF(ISERROR(($V18/$T18)-1),"---",($V18/$T18)-1) ))))</f>
        <v>#N/A</v>
      </c>
      <c r="BM18" s="41"/>
    </row>
    <row r="19" spans="2:65" ht="15.75" customHeight="1">
      <c r="C19" s="19"/>
      <c r="D19" s="18"/>
      <c r="E19" s="13"/>
      <c r="F19" s="13"/>
      <c r="G19" s="13"/>
      <c r="H19" s="13"/>
      <c r="I19" s="13"/>
      <c r="K19" s="21"/>
      <c r="L19" s="66"/>
      <c r="M19" s="125"/>
      <c r="N19" s="125"/>
      <c r="O19" s="80"/>
      <c r="P19" s="125"/>
      <c r="Q19" s="125"/>
      <c r="R19" s="125"/>
      <c r="S19" s="125"/>
      <c r="T19" s="125"/>
      <c r="U19" s="125"/>
      <c r="V19" s="125"/>
      <c r="W19" s="125"/>
      <c r="X19" s="125"/>
      <c r="Y19" s="125"/>
      <c r="Z19" s="100"/>
      <c r="AA19" s="125"/>
      <c r="AB19" s="183"/>
      <c r="AC19" s="169"/>
      <c r="AD19" s="100"/>
      <c r="AE19" s="125"/>
      <c r="AF19" s="183"/>
      <c r="AG19" s="125"/>
      <c r="AH19" s="41"/>
      <c r="AI19" s="125"/>
      <c r="AJ19" s="183"/>
      <c r="AK19" s="169"/>
      <c r="AL19" s="41"/>
      <c r="AM19" s="125"/>
      <c r="AN19" s="181"/>
      <c r="AP19" s="41"/>
      <c r="AQ19" s="125"/>
      <c r="AR19" s="181"/>
      <c r="AS19" s="125"/>
      <c r="AT19" s="100"/>
      <c r="AU19" s="125"/>
      <c r="AV19" s="183"/>
      <c r="AW19" s="125"/>
      <c r="AX19" s="100"/>
      <c r="AY19" s="125"/>
      <c r="AZ19" s="183"/>
      <c r="BA19" s="125"/>
      <c r="BB19" s="100"/>
      <c r="BC19" s="125"/>
      <c r="BD19" s="183"/>
      <c r="BE19" s="125"/>
      <c r="BF19" s="41"/>
      <c r="BG19" s="125"/>
      <c r="BH19" s="181"/>
      <c r="BJ19" s="41"/>
      <c r="BK19" s="125"/>
      <c r="BL19" s="181"/>
      <c r="BM19" s="125"/>
    </row>
    <row r="20" spans="2:65" ht="15.75" customHeight="1">
      <c r="C20" s="19"/>
      <c r="D20" s="59" t="s">
        <v>222</v>
      </c>
      <c r="E20" s="13" t="s">
        <v>43</v>
      </c>
      <c r="F20" s="13"/>
      <c r="G20" s="13"/>
      <c r="H20" s="13"/>
      <c r="I20" s="13"/>
      <c r="K20" s="20"/>
      <c r="L20" s="66"/>
      <c r="M20" s="125"/>
      <c r="N20" s="125"/>
      <c r="O20" s="80"/>
      <c r="P20" s="125"/>
      <c r="Q20" s="125"/>
      <c r="R20" s="125"/>
      <c r="S20" s="125"/>
      <c r="T20" s="125"/>
      <c r="U20" s="125"/>
      <c r="V20" s="125"/>
      <c r="W20" s="125"/>
      <c r="X20" s="125"/>
      <c r="Y20" s="125"/>
      <c r="Z20" s="100" t="str">
        <f>IF(AND(ISNUMBER($V20),ISNUMBER($X20)),IF((ABS($V20-$X20))&gt;0.49,$X20-$V20,0),"")</f>
        <v/>
      </c>
      <c r="AA20" s="125"/>
      <c r="AB20" s="183" t="str">
        <f>IF($V20="","",  IF($X20="","", IF($V20=0,"---",(IF(ISERROR(($X20/$V20)-1),"---",($X20/$V20)-1) ))))</f>
        <v/>
      </c>
      <c r="AC20" s="169"/>
      <c r="AD20" s="100" t="str">
        <f>IF(AND(ISNUMBER($P20),ISNUMBER($X20)),IF((ABS($P20-$X20))&gt;0.49,$X20-$P20,0),"")</f>
        <v/>
      </c>
      <c r="AE20" s="125"/>
      <c r="AF20" s="183" t="str">
        <f>IF($P20="","",  IF($X20="","", IF($P20=0,"---",(IF(ISERROR(($X20/$P20)-1),"---",($X20/$P20)-1) ))))</f>
        <v/>
      </c>
      <c r="AG20" s="125"/>
      <c r="AH20" s="41" t="str">
        <f>IF(AND(ISNUMBER($N20),ISNUMBER($X20)),IF((ABS($N20-$X20))&gt;0.49,$X20-$N20,0),"")</f>
        <v/>
      </c>
      <c r="AI20" s="125"/>
      <c r="AJ20" s="183" t="str">
        <f>IF($N20="","",  IF($X20="","", IF($N20=0,"---",(IF(ISERROR(($X20/$N20)-1),"---",($X20/$N20)-1) ))))</f>
        <v/>
      </c>
      <c r="AK20" s="169"/>
      <c r="AL20" s="41" t="str">
        <f>IF(AND(ISNUMBER($R20),ISNUMBER($X20)),IF((ABS($R20-$X20))&gt;0.49,$X20-$R20,0),"")</f>
        <v/>
      </c>
      <c r="AM20" s="125"/>
      <c r="AN20" s="181" t="str">
        <f>IF($R20="","",  IF($X20="","", IF($R20=0,"---",(IF(ISERROR(($X20/$R20)-1),"---",($X20/$R20)-1) ))))</f>
        <v/>
      </c>
      <c r="AP20" s="41" t="str">
        <f>IF(AND(ISNUMBER($T20),ISNUMBER($X20)),IF((ABS($T20-$X20))&gt;0.49,$X20-$T20,0),"")</f>
        <v/>
      </c>
      <c r="AQ20" s="125"/>
      <c r="AR20" s="181" t="str">
        <f>IF($T20="","",  IF($X20="","", IF($T20=0,"---",(IF(ISERROR(($X20/$T20)-1),"---",($X20/$T20)-1) ))))</f>
        <v/>
      </c>
      <c r="AS20" s="125"/>
      <c r="AT20" s="100" t="str">
        <f>IF(AND(ISNUMBER($R20),ISNUMBER($T20)),IF((ABS($R20-$T20))&gt;0.49,$T20-$R20,0),"")</f>
        <v/>
      </c>
      <c r="AU20" s="125"/>
      <c r="AV20" s="183" t="str">
        <f>IF($R20="","",  IF($T20="","", IF($R20=0,"---",(IF(ISERROR(($T20/$R20)-1),"---",($T20/$R20)-1) ))))</f>
        <v/>
      </c>
      <c r="AW20" s="125"/>
      <c r="AX20" s="100" t="str">
        <f>IF(AND(ISNUMBER($N20),ISNUMBER($V20)),IF((ABS($N20-$V20))&gt;0.49,$V20-$N20,0),"")</f>
        <v/>
      </c>
      <c r="AY20" s="125"/>
      <c r="AZ20" s="183" t="str">
        <f>IF($N20="","",  IF($V20="","", IF($N20=0,"---",(IF(ISERROR(($V20/$N20)-1),"---",($V20/$N20)-1) ))))</f>
        <v/>
      </c>
      <c r="BA20" s="125"/>
      <c r="BB20" s="100" t="str">
        <f>IF(AND(ISNUMBER($P20),ISNUMBER($V20)),IF((ABS($P20-$V20))&gt;0.49,$V20-$P20,0),"")</f>
        <v/>
      </c>
      <c r="BC20" s="125"/>
      <c r="BD20" s="183" t="str">
        <f>IF($P20="","",  IF($V20="","", IF($P20=0,"---",(IF(ISERROR(($V20/$P20)-1),"---",($V20/$P20)-1) ))))</f>
        <v/>
      </c>
      <c r="BE20" s="125"/>
      <c r="BF20" s="41" t="str">
        <f>IF(AND(ISNUMBER($R20),ISNUMBER($V20)),IF((ABS($R20-$V20))&gt;0.49,$V20-$R20,0),"")</f>
        <v/>
      </c>
      <c r="BG20" s="125"/>
      <c r="BH20" s="181" t="str">
        <f>IF($R20="","",  IF($V20="","", IF($R20=0,"---",(IF(ISERROR(($V20/$R20)-1),"---",($V20/$R20)-1) ))))</f>
        <v/>
      </c>
      <c r="BJ20" s="41" t="str">
        <f>IF(AND(ISNUMBER($T20),ISNUMBER($V20)),IF((ABS($T20-$V20))&gt;0.49,$V20-$T20,0),"")</f>
        <v/>
      </c>
      <c r="BK20" s="125"/>
      <c r="BL20" s="181" t="str">
        <f>IF($T20="","",  IF($V20="","", IF($T20=0,"---",(IF(ISERROR(($V20/$T20)-1),"---",($V20/$T20)-1) ))))</f>
        <v/>
      </c>
      <c r="BM20" s="125"/>
    </row>
    <row r="21" spans="2:65" ht="15.75" customHeight="1">
      <c r="B21" s="231">
        <v>6</v>
      </c>
      <c r="C21" s="19"/>
      <c r="D21" s="18"/>
      <c r="E21" s="13"/>
      <c r="F21" s="13" t="s">
        <v>44</v>
      </c>
      <c r="G21" s="13"/>
      <c r="H21" s="13"/>
      <c r="I21" s="13"/>
      <c r="K21" s="20"/>
      <c r="L21" s="66" t="s">
        <v>29</v>
      </c>
      <c r="M21" s="125"/>
      <c r="N21" s="41">
        <f>VLOOKUP($B21,'[1]09-10-11'!$A$4:$EA$400,MATCH(N$2, '[1]09-10-11'!$A$4:$EA$4, 0))</f>
        <v>0</v>
      </c>
      <c r="O21" s="80"/>
      <c r="P21" s="41">
        <f>VLOOKUP($B21,'[1]09-10-11'!$A$4:$EA$400,MATCH(P$2, '[1]09-10-11'!$A$4:$EA$4, 0))</f>
        <v>0</v>
      </c>
      <c r="Q21" s="41"/>
      <c r="R21" s="41">
        <f>VLOOKUP($B21,'[1]09-10-11'!$A$4:$EA$400,MATCH(R$2, '[1]09-10-11'!$A$4:$EA$4, 0))</f>
        <v>0</v>
      </c>
      <c r="S21" s="41"/>
      <c r="T21" s="41" t="e">
        <f>VLOOKUP($B21,'[1]09-10-11'!$A$4:$EA$400,MATCH(T$2, '[1]09-10-11'!$A$4:$EA$4, 0))</f>
        <v>#N/A</v>
      </c>
      <c r="U21" s="41"/>
      <c r="V21" s="41">
        <f>VLOOKUP($B21,'[1]09-10-11'!$A$4:$EA$400,MATCH(V$2, '[1]09-10-11'!$A$4:$EA$4, 0))</f>
        <v>0</v>
      </c>
      <c r="W21" s="41"/>
      <c r="X21" s="41">
        <f>VLOOKUP($B21,'[1]09-10-11'!$A$4:$EA$400,MATCH(X$2, '[1]09-10-11'!$A$4:$EA$4, 0))</f>
        <v>0</v>
      </c>
      <c r="Y21" s="41"/>
      <c r="Z21" s="100">
        <f>IF(AND(ISNUMBER($V21),ISNUMBER($X21)),IF((ABS($V21-$X21))&gt;0.49,$X21-$V21,0),"")</f>
        <v>0</v>
      </c>
      <c r="AA21" s="100"/>
      <c r="AB21" s="183" t="str">
        <f>IF($V21="","",  IF($X21="","", IF($V21=0,"---",(IF(ISERROR(($X21/$V21)-1),"---",($X21/$V21)-1) ))))</f>
        <v>---</v>
      </c>
      <c r="AC21" s="169"/>
      <c r="AD21" s="100">
        <f>IF(AND(ISNUMBER($P21),ISNUMBER($X21)),IF((ABS($P21-$X21))&gt;0.49,$X21-$P21,0),"")</f>
        <v>0</v>
      </c>
      <c r="AE21" s="100"/>
      <c r="AF21" s="183" t="str">
        <f>IF($P21="","",  IF($X21="","", IF($P21=0,"---",(IF(ISERROR(($X21/$P21)-1),"---",($X21/$P21)-1) ))))</f>
        <v>---</v>
      </c>
      <c r="AG21" s="100"/>
      <c r="AH21" s="41">
        <f>IF(AND(ISNUMBER($N21),ISNUMBER($X21)),IF((ABS($N21-$X21))&gt;0.49,$X21-$N21,0),"")</f>
        <v>0</v>
      </c>
      <c r="AI21" s="41"/>
      <c r="AJ21" s="183" t="str">
        <f>IF($N21="","",  IF($X21="","", IF($N21=0,"---",(IF(ISERROR(($X21/$N21)-1),"---",($X21/$N21)-1) ))))</f>
        <v>---</v>
      </c>
      <c r="AK21" s="169"/>
      <c r="AL21" s="41">
        <f>IF(AND(ISNUMBER($R21),ISNUMBER($X21)),IF((ABS($R21-$X21))&gt;0.49,$X21-$R21,0),"")</f>
        <v>0</v>
      </c>
      <c r="AM21" s="100"/>
      <c r="AN21" s="183" t="str">
        <f>IF($R21="","",  IF($X21="","", IF($R21=0,"---",(IF(ISERROR(($X21/$R21)-1),"---",($X21/$R21)-1) ))))</f>
        <v>---</v>
      </c>
      <c r="AP21" s="100" t="str">
        <f>IF(AND(ISNUMBER($T21),ISNUMBER($X21)),IF((ABS($T21-$X21))&gt;0.49,$X21-$T21,0),"")</f>
        <v/>
      </c>
      <c r="AQ21" s="100"/>
      <c r="AR21" s="183" t="e">
        <f>IF($T21="","",  IF($X21="","", IF($T21=0,"---",(IF(ISERROR(($X21/$T21)-1),"---",($X21/$T21)-1) ))))</f>
        <v>#N/A</v>
      </c>
      <c r="AS21" s="100"/>
      <c r="AT21" s="100" t="str">
        <f>IF(AND(ISNUMBER($R21),ISNUMBER($T21)),IF((ABS($R21-$T21))&gt;0.49,$T21-$R21,0),"")</f>
        <v/>
      </c>
      <c r="AU21" s="100"/>
      <c r="AV21" s="183" t="e">
        <f>IF($R21="","",  IF($T21="","", IF($R21=0,"---",(IF(ISERROR(($T21/$R21)-1),"---",($T21/$R21)-1) ))))</f>
        <v>#N/A</v>
      </c>
      <c r="AW21" s="100"/>
      <c r="AX21" s="100">
        <f>IF(AND(ISNUMBER($N21),ISNUMBER($V21)),IF((ABS($N21-$V21))&gt;0.49,$V21-$N21,0),"")</f>
        <v>0</v>
      </c>
      <c r="AY21" s="100"/>
      <c r="AZ21" s="183" t="str">
        <f>IF($N21="","",  IF($V21="","", IF($N21=0,"---",(IF(ISERROR(($V21/$N21)-1),"---",($V21/$N21)-1) ))))</f>
        <v>---</v>
      </c>
      <c r="BA21" s="100"/>
      <c r="BB21" s="100">
        <f>IF(AND(ISNUMBER($P21),ISNUMBER($V21)),IF((ABS($P21-$V21))&gt;0.49,$V21-$P21,0),"")</f>
        <v>0</v>
      </c>
      <c r="BC21" s="100"/>
      <c r="BD21" s="183" t="str">
        <f>IF($P21="","",  IF($V21="","", IF($P21=0,"---",(IF(ISERROR(($V21/$P21)-1),"---",($V21/$P21)-1) ))))</f>
        <v>---</v>
      </c>
      <c r="BE21" s="100"/>
      <c r="BF21" s="41">
        <f>IF(AND(ISNUMBER($R21),ISNUMBER($V21)),IF((ABS($R21-$V21))&gt;0.49,$V21-$R21,0),"")</f>
        <v>0</v>
      </c>
      <c r="BG21" s="100"/>
      <c r="BH21" s="183" t="str">
        <f>IF($R21="","",  IF($V21="","", IF($R21=0,"---",(IF(ISERROR(($V21/$R21)-1),"---",($V21/$R21)-1) ))))</f>
        <v>---</v>
      </c>
      <c r="BJ21" s="100" t="str">
        <f>IF(AND(ISNUMBER($T21),ISNUMBER($V21)),IF((ABS($T21-$V21))&gt;0.49,$V21-$T21,0),"")</f>
        <v/>
      </c>
      <c r="BK21" s="100"/>
      <c r="BL21" s="183" t="e">
        <f>IF($T21="","",  IF($V21="","", IF($T21=0,"---",(IF(ISERROR(($V21/$T21)-1),"---",($V21/$T21)-1) ))))</f>
        <v>#N/A</v>
      </c>
      <c r="BM21" s="100"/>
    </row>
    <row r="22" spans="2:65" ht="15.75" customHeight="1">
      <c r="B22" s="231">
        <v>7</v>
      </c>
      <c r="C22" s="19"/>
      <c r="D22" s="18"/>
      <c r="E22" s="13"/>
      <c r="F22" s="13" t="s">
        <v>275</v>
      </c>
      <c r="G22" s="13"/>
      <c r="H22" s="13"/>
      <c r="I22" s="13"/>
      <c r="K22" s="21"/>
      <c r="L22" s="66" t="s">
        <v>29</v>
      </c>
      <c r="M22" s="125"/>
      <c r="N22" s="81">
        <f>VLOOKUP($B22,'[1]09-10-11'!$A$4:$EA$400,MATCH(N$2, '[1]09-10-11'!$A$4:$EA$4, 0))</f>
        <v>1362301</v>
      </c>
      <c r="O22" s="45"/>
      <c r="P22" s="81">
        <f>VLOOKUP($B22,'[1]09-10-11'!$A$4:$EA$400,MATCH(P$2, '[1]09-10-11'!$A$4:$EA$4, 0))</f>
        <v>1362301</v>
      </c>
      <c r="Q22" s="81"/>
      <c r="R22" s="81">
        <f>VLOOKUP($B22,'[1]09-10-11'!$A$4:$EA$400,MATCH(R$2, '[1]09-10-11'!$A$4:$EA$4, 0))</f>
        <v>1362301</v>
      </c>
      <c r="S22" s="81"/>
      <c r="T22" s="81" t="e">
        <f>VLOOKUP($B22,'[1]09-10-11'!$A$4:$EA$400,MATCH(T$2, '[1]09-10-11'!$A$4:$EA$4, 0))</f>
        <v>#N/A</v>
      </c>
      <c r="U22" s="81"/>
      <c r="V22" s="81">
        <f>VLOOKUP($B22,'[1]09-10-11'!$A$4:$EA$400,MATCH(V$2, '[1]09-10-11'!$A$4:$EA$4, 0))</f>
        <v>1362301</v>
      </c>
      <c r="W22" s="81"/>
      <c r="X22" s="81">
        <f>VLOOKUP($B22,'[1]09-10-11'!$A$4:$EA$400,MATCH(X$2, '[1]09-10-11'!$A$4:$EA$4, 0))</f>
        <v>1362301</v>
      </c>
      <c r="Y22" s="41"/>
      <c r="Z22" s="172">
        <f>IF(AND(ISNUMBER($V22),ISNUMBER($X22)),IF((ABS($V22-$X22))&gt;0.49,$X22-$V22,0),"")</f>
        <v>0</v>
      </c>
      <c r="AA22" s="172"/>
      <c r="AB22" s="184">
        <f>IF($V22="","",  IF($X22="","", IF($V22=0,"---",(IF(ISERROR(($X22/$V22)-1),"---",($X22/$V22)-1) ))))</f>
        <v>0</v>
      </c>
      <c r="AC22" s="170"/>
      <c r="AD22" s="172">
        <f>IF(AND(ISNUMBER($P22),ISNUMBER($X22)),IF((ABS($P22-$X22))&gt;0.49,$X22-$P22,0),"")</f>
        <v>0</v>
      </c>
      <c r="AE22" s="172"/>
      <c r="AF22" s="184">
        <f>IF($P22="","",  IF($X22="","", IF($P22=0,"---",(IF(ISERROR(($X22/$P22)-1),"---",($X22/$P22)-1) ))))</f>
        <v>0</v>
      </c>
      <c r="AG22" s="100"/>
      <c r="AH22" s="81">
        <f>IF(AND(ISNUMBER($N22),ISNUMBER($X22)),IF((ABS($N22-$X22))&gt;0.49,$X22-$N22,0),"")</f>
        <v>0</v>
      </c>
      <c r="AI22" s="81"/>
      <c r="AJ22" s="184">
        <f>IF($N22="","",  IF($X22="","", IF($N22=0,"---",(IF(ISERROR(($X22/$N22)-1),"---",($X22/$N22)-1) ))))</f>
        <v>0</v>
      </c>
      <c r="AK22" s="170"/>
      <c r="AL22" s="81">
        <f>IF(AND(ISNUMBER($R22),ISNUMBER($X22)),IF((ABS($R22-$X22))&gt;0.49,$X22-$R22,0),"")</f>
        <v>0</v>
      </c>
      <c r="AM22" s="172"/>
      <c r="AN22" s="182">
        <f>IF($R22="","",  IF($X22="","", IF($R22=0,"---",(IF(ISERROR(($X22/$R22)-1),"---",($X22/$R22)-1) ))))</f>
        <v>0</v>
      </c>
      <c r="AP22" s="81" t="str">
        <f>IF(AND(ISNUMBER($T22),ISNUMBER($X22)),IF((ABS($T22-$X22))&gt;0.49,$X22-$T22,0),"")</f>
        <v/>
      </c>
      <c r="AQ22" s="172"/>
      <c r="AR22" s="182" t="e">
        <f>IF($T22="","",  IF($X22="","", IF($T22=0,"---",(IF(ISERROR(($X22/$T22)-1),"---",($X22/$T22)-1) ))))</f>
        <v>#N/A</v>
      </c>
      <c r="AS22" s="100"/>
      <c r="AT22" s="172" t="str">
        <f>IF(AND(ISNUMBER($R22),ISNUMBER($T22)),IF((ABS($R22-$T22))&gt;0.49,$T22-$R22,0),"")</f>
        <v/>
      </c>
      <c r="AU22" s="172"/>
      <c r="AV22" s="184" t="e">
        <f>IF($R22="","",  IF($T22="","", IF($R22=0,"---",(IF(ISERROR(($T22/$R22)-1),"---",($T22/$R22)-1) ))))</f>
        <v>#N/A</v>
      </c>
      <c r="AW22" s="100"/>
      <c r="AX22" s="172">
        <f>IF(AND(ISNUMBER($N22),ISNUMBER($V22)),IF((ABS($N22-$V22))&gt;0.49,$V22-$N22,0),"")</f>
        <v>0</v>
      </c>
      <c r="AY22" s="172"/>
      <c r="AZ22" s="184">
        <f>IF($N22="","",  IF($V22="","", IF($N22=0,"---",(IF(ISERROR(($V22/$N22)-1),"---",($V22/$N22)-1) ))))</f>
        <v>0</v>
      </c>
      <c r="BA22" s="100"/>
      <c r="BB22" s="172">
        <f>IF(AND(ISNUMBER($P22),ISNUMBER($V22)),IF((ABS($P22-$V22))&gt;0.49,$V22-$P22,0),"")</f>
        <v>0</v>
      </c>
      <c r="BC22" s="172"/>
      <c r="BD22" s="184">
        <f>IF($P22="","",  IF($V22="","", IF($P22=0,"---",(IF(ISERROR(($V22/$P22)-1),"---",($V22/$P22)-1) ))))</f>
        <v>0</v>
      </c>
      <c r="BE22" s="100"/>
      <c r="BF22" s="81">
        <f>IF(AND(ISNUMBER($R22),ISNUMBER($V22)),IF((ABS($R22-$V22))&gt;0.49,$V22-$R22,0),"")</f>
        <v>0</v>
      </c>
      <c r="BG22" s="172"/>
      <c r="BH22" s="182">
        <f>IF($R22="","",  IF($V22="","", IF($R22=0,"---",(IF(ISERROR(($V22/$R22)-1),"---",($V22/$R22)-1) ))))</f>
        <v>0</v>
      </c>
      <c r="BJ22" s="81" t="str">
        <f>IF(AND(ISNUMBER($T22),ISNUMBER($V22)),IF((ABS($T22-$V22))&gt;0.49,$V22-$T22,0),"")</f>
        <v/>
      </c>
      <c r="BK22" s="172"/>
      <c r="BL22" s="182" t="e">
        <f>IF($T22="","",  IF($V22="","", IF($T22=0,"---",(IF(ISERROR(($V22/$T22)-1),"---",($V22/$T22)-1) ))))</f>
        <v>#N/A</v>
      </c>
      <c r="BM22" s="100"/>
    </row>
    <row r="23" spans="2:65" ht="15.75" customHeight="1">
      <c r="C23" s="19"/>
      <c r="D23" s="18"/>
      <c r="E23" s="13"/>
      <c r="F23" s="13"/>
      <c r="G23" s="13"/>
      <c r="H23" s="13"/>
      <c r="I23" s="13"/>
      <c r="K23" s="20"/>
      <c r="L23" s="66"/>
      <c r="M23" s="125"/>
      <c r="N23" s="125"/>
      <c r="O23" s="80"/>
      <c r="P23" s="125"/>
      <c r="Q23" s="125"/>
      <c r="R23" s="125"/>
      <c r="S23" s="125"/>
      <c r="T23" s="125"/>
      <c r="U23" s="125"/>
      <c r="V23" s="125"/>
      <c r="W23" s="125"/>
      <c r="X23" s="125"/>
      <c r="Y23" s="125"/>
      <c r="Z23" s="100"/>
      <c r="AA23" s="125"/>
      <c r="AB23" s="183"/>
      <c r="AC23" s="169"/>
      <c r="AD23" s="100"/>
      <c r="AE23" s="125"/>
      <c r="AF23" s="183"/>
      <c r="AG23" s="125"/>
      <c r="AH23" s="41"/>
      <c r="AI23" s="125"/>
      <c r="AJ23" s="183"/>
      <c r="AK23" s="169"/>
      <c r="AL23" s="41"/>
      <c r="AM23" s="125"/>
      <c r="AN23" s="181"/>
      <c r="AP23" s="41"/>
      <c r="AQ23" s="125"/>
      <c r="AR23" s="181"/>
      <c r="AS23" s="125"/>
      <c r="AT23" s="100"/>
      <c r="AU23" s="125"/>
      <c r="AV23" s="183"/>
      <c r="AW23" s="125"/>
      <c r="AX23" s="100"/>
      <c r="AY23" s="125"/>
      <c r="AZ23" s="183"/>
      <c r="BA23" s="125"/>
      <c r="BB23" s="100"/>
      <c r="BC23" s="125"/>
      <c r="BD23" s="183"/>
      <c r="BE23" s="125"/>
      <c r="BF23" s="41"/>
      <c r="BG23" s="125"/>
      <c r="BH23" s="181"/>
      <c r="BJ23" s="41"/>
      <c r="BK23" s="125"/>
      <c r="BL23" s="181"/>
      <c r="BM23" s="125"/>
    </row>
    <row r="24" spans="2:65" ht="15.75" customHeight="1">
      <c r="C24" s="19"/>
      <c r="D24" s="18"/>
      <c r="E24" s="13"/>
      <c r="F24" s="13"/>
      <c r="G24" s="13"/>
      <c r="H24" s="13" t="s">
        <v>39</v>
      </c>
      <c r="I24" s="13"/>
      <c r="K24" s="20"/>
      <c r="L24" s="66"/>
      <c r="M24" s="125"/>
      <c r="N24" s="41">
        <f>SUM(N21:N23)</f>
        <v>1362301</v>
      </c>
      <c r="O24" s="41"/>
      <c r="P24" s="41">
        <f>SUM(P21:P23)</f>
        <v>1362301</v>
      </c>
      <c r="Q24" s="41"/>
      <c r="R24" s="41">
        <f>SUM(R21:R23)</f>
        <v>1362301</v>
      </c>
      <c r="S24" s="41"/>
      <c r="T24" s="41" t="e">
        <f>SUM(T21:T23)</f>
        <v>#N/A</v>
      </c>
      <c r="U24" s="41"/>
      <c r="V24" s="41">
        <f>SUM(V21:V23)</f>
        <v>1362301</v>
      </c>
      <c r="W24" s="41"/>
      <c r="X24" s="41">
        <f>SUM(X21:X23)</f>
        <v>1362301</v>
      </c>
      <c r="Y24" s="41"/>
      <c r="Z24" s="100">
        <f>IF(AND(ISNUMBER($V24),ISNUMBER($X24)),IF((ABS($V24-$X24))&gt;0.49,$X24-$V24,0),"")</f>
        <v>0</v>
      </c>
      <c r="AA24" s="100"/>
      <c r="AB24" s="183">
        <f>IF($V24="","",  IF($X24="","", IF($V24=0,"---",(IF(ISERROR(($X24/$V24)-1),"---",($X24/$V24)-1) ))))</f>
        <v>0</v>
      </c>
      <c r="AC24" s="169"/>
      <c r="AD24" s="100">
        <f>IF(AND(ISNUMBER($P24),ISNUMBER($X24)),IF((ABS($P24-$X24))&gt;0.49,$X24-$P24,0),"")</f>
        <v>0</v>
      </c>
      <c r="AE24" s="100"/>
      <c r="AF24" s="183">
        <f>IF($P24="","",  IF($X24="","", IF($P24=0,"---",(IF(ISERROR(($X24/$P24)-1),"---",($X24/$P24)-1) ))))</f>
        <v>0</v>
      </c>
      <c r="AG24" s="100"/>
      <c r="AH24" s="41">
        <f>IF(AND(ISNUMBER($N24),ISNUMBER($X24)),IF((ABS($N24-$X24))&gt;0.49,$X24-$N24,0),"")</f>
        <v>0</v>
      </c>
      <c r="AI24" s="41"/>
      <c r="AJ24" s="183">
        <f>IF($N24="","",  IF($X24="","", IF($N24=0,"---",(IF(ISERROR(($X24/$N24)-1),"---",($X24/$N24)-1) ))))</f>
        <v>0</v>
      </c>
      <c r="AK24" s="169"/>
      <c r="AL24" s="41">
        <f>IF(AND(ISNUMBER($R24),ISNUMBER($X24)),IF((ABS($R24-$X24))&gt;0.49,$X24-$R24,0),"")</f>
        <v>0</v>
      </c>
      <c r="AM24" s="100"/>
      <c r="AN24" s="181">
        <f>IF($R24="","",  IF($X24="","", IF($R24=0,"---",(IF(ISERROR(($X24/$R24)-1),"---",($X24/$R24)-1) ))))</f>
        <v>0</v>
      </c>
      <c r="AP24" s="41" t="str">
        <f>IF(AND(ISNUMBER($T24),ISNUMBER($X24)),IF((ABS($T24-$X24))&gt;0.49,$X24-$T24,0),"")</f>
        <v/>
      </c>
      <c r="AQ24" s="100"/>
      <c r="AR24" s="181" t="e">
        <f>IF($T24="","",  IF($X24="","", IF($T24=0,"---",(IF(ISERROR(($X24/$T24)-1),"---",($X24/$T24)-1) ))))</f>
        <v>#N/A</v>
      </c>
      <c r="AS24" s="100"/>
      <c r="AT24" s="100" t="str">
        <f>IF(AND(ISNUMBER($R24),ISNUMBER($T24)),IF((ABS($R24-$T24))&gt;0.49,$T24-$R24,0),"")</f>
        <v/>
      </c>
      <c r="AU24" s="100"/>
      <c r="AV24" s="183" t="e">
        <f>IF($R24="","",  IF($T24="","", IF($R24=0,"---",(IF(ISERROR(($T24/$R24)-1),"---",($T24/$R24)-1) ))))</f>
        <v>#N/A</v>
      </c>
      <c r="AW24" s="100"/>
      <c r="AX24" s="100">
        <f>IF(AND(ISNUMBER($N24),ISNUMBER($V24)),IF((ABS($N24-$V24))&gt;0.49,$V24-$N24,0),"")</f>
        <v>0</v>
      </c>
      <c r="AY24" s="100"/>
      <c r="AZ24" s="183">
        <f>IF($N24="","",  IF($V24="","", IF($N24=0,"---",(IF(ISERROR(($V24/$N24)-1),"---",($V24/$N24)-1) ))))</f>
        <v>0</v>
      </c>
      <c r="BA24" s="100"/>
      <c r="BB24" s="100">
        <f>IF(AND(ISNUMBER($P24),ISNUMBER($V24)),IF((ABS($P24-$V24))&gt;0.49,$V24-$P24,0),"")</f>
        <v>0</v>
      </c>
      <c r="BC24" s="100"/>
      <c r="BD24" s="183">
        <f>IF($P24="","",  IF($V24="","", IF($P24=0,"---",(IF(ISERROR(($V24/$P24)-1),"---",($V24/$P24)-1) ))))</f>
        <v>0</v>
      </c>
      <c r="BE24" s="100"/>
      <c r="BF24" s="41">
        <f>IF(AND(ISNUMBER($R24),ISNUMBER($V24)),IF((ABS($R24-$V24))&gt;0.49,$V24-$R24,0),"")</f>
        <v>0</v>
      </c>
      <c r="BG24" s="100"/>
      <c r="BH24" s="181">
        <f>IF($R24="","",  IF($V24="","", IF($R24=0,"---",(IF(ISERROR(($V24/$R24)-1),"---",($V24/$R24)-1) ))))</f>
        <v>0</v>
      </c>
      <c r="BJ24" s="41" t="str">
        <f>IF(AND(ISNUMBER($T24),ISNUMBER($V24)),IF((ABS($T24-$V24))&gt;0.49,$V24-$T24,0),"")</f>
        <v/>
      </c>
      <c r="BK24" s="100"/>
      <c r="BL24" s="181" t="e">
        <f>IF($T24="","",  IF($V24="","", IF($T24=0,"---",(IF(ISERROR(($V24/$T24)-1),"---",($V24/$T24)-1) ))))</f>
        <v>#N/A</v>
      </c>
      <c r="BM24" s="100"/>
    </row>
    <row r="25" spans="2:65" ht="15.75" customHeight="1">
      <c r="C25" s="19"/>
      <c r="D25" s="18"/>
      <c r="E25" s="13"/>
      <c r="F25" s="13"/>
      <c r="G25" s="13"/>
      <c r="H25" s="13"/>
      <c r="I25" s="13"/>
      <c r="K25" s="21"/>
      <c r="L25" s="66"/>
      <c r="M25" s="125"/>
      <c r="N25" s="125"/>
      <c r="O25" s="80"/>
      <c r="P25" s="125"/>
      <c r="Q25" s="125"/>
      <c r="R25" s="125"/>
      <c r="S25" s="125"/>
      <c r="T25" s="125"/>
      <c r="U25" s="125"/>
      <c r="V25" s="125"/>
      <c r="W25" s="125"/>
      <c r="X25" s="125"/>
      <c r="Y25" s="125"/>
      <c r="Z25" s="100"/>
      <c r="AA25" s="125"/>
      <c r="AB25" s="183"/>
      <c r="AC25" s="169"/>
      <c r="AD25" s="100"/>
      <c r="AE25" s="125"/>
      <c r="AF25" s="183"/>
      <c r="AG25" s="125"/>
      <c r="AH25" s="41"/>
      <c r="AI25" s="125"/>
      <c r="AJ25" s="183"/>
      <c r="AK25" s="169"/>
      <c r="AL25" s="41"/>
      <c r="AM25" s="125"/>
      <c r="AN25" s="181"/>
      <c r="AP25" s="41"/>
      <c r="AQ25" s="125"/>
      <c r="AR25" s="181"/>
      <c r="AS25" s="125"/>
      <c r="AT25" s="100"/>
      <c r="AU25" s="125"/>
      <c r="AV25" s="183"/>
      <c r="AW25" s="125"/>
      <c r="AX25" s="100"/>
      <c r="AY25" s="125"/>
      <c r="AZ25" s="183"/>
      <c r="BA25" s="125"/>
      <c r="BB25" s="100"/>
      <c r="BC25" s="125"/>
      <c r="BD25" s="183"/>
      <c r="BE25" s="125"/>
      <c r="BF25" s="41"/>
      <c r="BG25" s="125"/>
      <c r="BH25" s="181"/>
      <c r="BJ25" s="41"/>
      <c r="BK25" s="125"/>
      <c r="BL25" s="181"/>
      <c r="BM25" s="125"/>
    </row>
    <row r="26" spans="2:65" ht="15.75" customHeight="1">
      <c r="C26" s="19"/>
      <c r="D26" s="59" t="s">
        <v>223</v>
      </c>
      <c r="E26" s="13" t="s">
        <v>89</v>
      </c>
      <c r="F26" s="13"/>
      <c r="G26" s="13"/>
      <c r="H26" s="13"/>
      <c r="I26" s="13"/>
      <c r="K26" s="20"/>
      <c r="L26" s="22"/>
      <c r="M26" s="125"/>
      <c r="N26" s="125"/>
      <c r="O26" s="80"/>
      <c r="P26" s="125"/>
      <c r="Q26" s="125"/>
      <c r="R26" s="125"/>
      <c r="S26" s="125"/>
      <c r="T26" s="125"/>
      <c r="U26" s="125"/>
      <c r="V26" s="125"/>
      <c r="W26" s="125"/>
      <c r="X26" s="125"/>
      <c r="Y26" s="125"/>
      <c r="Z26" s="100" t="str">
        <f>IF(AND(ISNUMBER($V26),ISNUMBER($X26)),IF((ABS($V26-$X26))&gt;0.49,$X26-$V26,0),"")</f>
        <v/>
      </c>
      <c r="AA26" s="125"/>
      <c r="AB26" s="183" t="str">
        <f>IF($V26="","",  IF($X26="","", IF($V26=0,"---",(IF(ISERROR(($X26/$V26)-1),"---",($X26/$V26)-1) ))))</f>
        <v/>
      </c>
      <c r="AC26" s="169"/>
      <c r="AD26" s="100" t="str">
        <f>IF(AND(ISNUMBER($P26),ISNUMBER($X26)),IF((ABS($P26-$X26))&gt;0.49,$X26-$P26,0),"")</f>
        <v/>
      </c>
      <c r="AE26" s="125"/>
      <c r="AF26" s="183" t="str">
        <f>IF($P26="","",  IF($X26="","", IF($P26=0,"---",(IF(ISERROR(($X26/$P26)-1),"---",($X26/$P26)-1) ))))</f>
        <v/>
      </c>
      <c r="AG26" s="125"/>
      <c r="AH26" s="41" t="str">
        <f>IF(AND(ISNUMBER($N26),ISNUMBER($X26)),IF((ABS($N26-$X26))&gt;0.49,$X26-$N26,0),"")</f>
        <v/>
      </c>
      <c r="AI26" s="125"/>
      <c r="AJ26" s="183" t="str">
        <f>IF($N26="","",  IF($X26="","", IF($N26=0,"---",(IF(ISERROR(($X26/$N26)-1),"---",($X26/$N26)-1) ))))</f>
        <v/>
      </c>
      <c r="AK26" s="169"/>
      <c r="AL26" s="41" t="str">
        <f>IF(AND(ISNUMBER($R26),ISNUMBER($X26)),IF((ABS($R26-$X26))&gt;0.49,$X26-$R26,0),"")</f>
        <v/>
      </c>
      <c r="AM26" s="125"/>
      <c r="AN26" s="181" t="str">
        <f>IF($R26="","",  IF($X26="","", IF($R26=0,"---",(IF(ISERROR(($X26/$R26)-1),"---",($X26/$R26)-1) ))))</f>
        <v/>
      </c>
      <c r="AP26" s="41" t="str">
        <f>IF(AND(ISNUMBER($T26),ISNUMBER($X26)),IF((ABS($T26-$X26))&gt;0.49,$X26-$T26,0),"")</f>
        <v/>
      </c>
      <c r="AQ26" s="125"/>
      <c r="AR26" s="181" t="str">
        <f>IF($T26="","",  IF($X26="","", IF($T26=0,"---",(IF(ISERROR(($X26/$T26)-1),"---",($X26/$T26)-1) ))))</f>
        <v/>
      </c>
      <c r="AS26" s="125"/>
      <c r="AT26" s="100" t="str">
        <f>IF(AND(ISNUMBER($R26),ISNUMBER($T26)),IF((ABS($R26-$T26))&gt;0.49,$T26-$R26,0),"")</f>
        <v/>
      </c>
      <c r="AU26" s="125"/>
      <c r="AV26" s="183" t="str">
        <f>IF($R26="","",  IF($T26="","", IF($R26=0,"---",(IF(ISERROR(($T26/$R26)-1),"---",($T26/$R26)-1) ))))</f>
        <v/>
      </c>
      <c r="AW26" s="125"/>
      <c r="AX26" s="100" t="str">
        <f>IF(AND(ISNUMBER($N26),ISNUMBER($V26)),IF((ABS($N26-$V26))&gt;0.49,$V26-$N26,0),"")</f>
        <v/>
      </c>
      <c r="AY26" s="125"/>
      <c r="AZ26" s="183" t="str">
        <f>IF($N26="","",  IF($V26="","", IF($N26=0,"---",(IF(ISERROR(($V26/$N26)-1),"---",($V26/$N26)-1) ))))</f>
        <v/>
      </c>
      <c r="BA26" s="125"/>
      <c r="BB26" s="100" t="str">
        <f>IF(AND(ISNUMBER($P26),ISNUMBER($V26)),IF((ABS($P26-$V26))&gt;0.49,$V26-$P26,0),"")</f>
        <v/>
      </c>
      <c r="BC26" s="125"/>
      <c r="BD26" s="183" t="str">
        <f>IF($P26="","",  IF($V26="","", IF($P26=0,"---",(IF(ISERROR(($V26/$P26)-1),"---",($V26/$P26)-1) ))))</f>
        <v/>
      </c>
      <c r="BE26" s="125"/>
      <c r="BF26" s="41" t="str">
        <f>IF(AND(ISNUMBER($R26),ISNUMBER($V26)),IF((ABS($R26-$V26))&gt;0.49,$V26-$R26,0),"")</f>
        <v/>
      </c>
      <c r="BG26" s="125"/>
      <c r="BH26" s="181" t="str">
        <f>IF($R26="","",  IF($V26="","", IF($R26=0,"---",(IF(ISERROR(($V26/$R26)-1),"---",($V26/$R26)-1) ))))</f>
        <v/>
      </c>
      <c r="BJ26" s="41" t="str">
        <f>IF(AND(ISNUMBER($T26),ISNUMBER($V26)),IF((ABS($T26-$V26))&gt;0.49,$V26-$T26,0),"")</f>
        <v/>
      </c>
      <c r="BK26" s="125"/>
      <c r="BL26" s="181" t="str">
        <f>IF($T26="","",  IF($V26="","", IF($T26=0,"---",(IF(ISERROR(($V26/$T26)-1),"---",($V26/$T26)-1) ))))</f>
        <v/>
      </c>
      <c r="BM26" s="125"/>
    </row>
    <row r="27" spans="2:65" ht="15.75" customHeight="1">
      <c r="B27" s="231">
        <v>9</v>
      </c>
      <c r="C27" s="19"/>
      <c r="D27" s="18"/>
      <c r="E27" s="13"/>
      <c r="F27" s="13" t="s">
        <v>44</v>
      </c>
      <c r="G27" s="13"/>
      <c r="H27" s="13"/>
      <c r="I27" s="13"/>
      <c r="K27" s="20"/>
      <c r="L27" s="66" t="s">
        <v>29</v>
      </c>
      <c r="M27" s="125"/>
      <c r="N27" s="41">
        <f>VLOOKUP($B27,'[1]09-10-11'!$A$4:$EA$400,MATCH(N$2, '[1]09-10-11'!$A$4:$EA$4, 0))</f>
        <v>0</v>
      </c>
      <c r="O27" s="80"/>
      <c r="P27" s="41">
        <f>VLOOKUP($B27,'[1]09-10-11'!$A$4:$EA$400,MATCH(P$2, '[1]09-10-11'!$A$4:$EA$4, 0))</f>
        <v>0</v>
      </c>
      <c r="Q27" s="41"/>
      <c r="R27" s="41">
        <f>VLOOKUP($B27,'[1]09-10-11'!$A$4:$EA$400,MATCH(R$2, '[1]09-10-11'!$A$4:$EA$4, 0))</f>
        <v>0</v>
      </c>
      <c r="S27" s="41"/>
      <c r="T27" s="41" t="e">
        <f>VLOOKUP($B27,'[1]09-10-11'!$A$4:$EA$400,MATCH(T$2, '[1]09-10-11'!$A$4:$EA$4, 0))</f>
        <v>#N/A</v>
      </c>
      <c r="U27" s="41"/>
      <c r="V27" s="41">
        <f>VLOOKUP($B27,'[1]09-10-11'!$A$4:$EA$400,MATCH(V$2, '[1]09-10-11'!$A$4:$EA$4, 0))</f>
        <v>0</v>
      </c>
      <c r="W27" s="41"/>
      <c r="X27" s="41">
        <f>VLOOKUP($B27,'[1]09-10-11'!$A$4:$EA$400,MATCH(X$2, '[1]09-10-11'!$A$4:$EA$4, 0))</f>
        <v>0</v>
      </c>
      <c r="Y27" s="41"/>
      <c r="Z27" s="100">
        <f>IF(AND(ISNUMBER($V27),ISNUMBER($X27)),IF((ABS($V27-$X27))&gt;0.49,$X27-$V27,0),"")</f>
        <v>0</v>
      </c>
      <c r="AA27" s="100"/>
      <c r="AB27" s="183" t="str">
        <f>IF($V27="","",  IF($X27="","", IF($V27=0,"---",(IF(ISERROR(($X27/$V27)-1),"---",($X27/$V27)-1) ))))</f>
        <v>---</v>
      </c>
      <c r="AC27" s="169"/>
      <c r="AD27" s="100">
        <f>IF(AND(ISNUMBER($P27),ISNUMBER($X27)),IF((ABS($P27-$X27))&gt;0.49,$X27-$P27,0),"")</f>
        <v>0</v>
      </c>
      <c r="AE27" s="100"/>
      <c r="AF27" s="183" t="str">
        <f>IF($P27="","",  IF($X27="","", IF($P27=0,"---",(IF(ISERROR(($X27/$P27)-1),"---",($X27/$P27)-1) ))))</f>
        <v>---</v>
      </c>
      <c r="AG27" s="100"/>
      <c r="AH27" s="41">
        <f>IF(AND(ISNUMBER($N27),ISNUMBER($X27)),IF((ABS($N27-$X27))&gt;0.49,$X27-$N27,0),"")</f>
        <v>0</v>
      </c>
      <c r="AI27" s="41"/>
      <c r="AJ27" s="183" t="str">
        <f>IF($N27="","",  IF($X27="","", IF($N27=0,"---",(IF(ISERROR(($X27/$N27)-1),"---",($X27/$N27)-1) ))))</f>
        <v>---</v>
      </c>
      <c r="AK27" s="169"/>
      <c r="AL27" s="100">
        <f>IF(AND(ISNUMBER($R27),ISNUMBER($X27)),IF((ABS($R27-$X27))&gt;0.49,$X27-$R27,0),"")</f>
        <v>0</v>
      </c>
      <c r="AM27" s="100"/>
      <c r="AN27" s="183" t="str">
        <f>IF($R27="","",  IF($X27="","", IF($R27=0,"---",(IF(ISERROR(($X27/$R27)-1),"---",($X27/$R27)-1) ))))</f>
        <v>---</v>
      </c>
      <c r="AP27" s="100" t="str">
        <f>IF(AND(ISNUMBER($T27),ISNUMBER($X27)),IF((ABS($T27-$X27))&gt;0.49,$X27-$T27,0),"")</f>
        <v/>
      </c>
      <c r="AQ27" s="100"/>
      <c r="AR27" s="183" t="e">
        <f>IF($T27="","",  IF($X27="","", IF($T27=0,"---",(IF(ISERROR(($X27/$T27)-1),"---",($X27/$T27)-1) ))))</f>
        <v>#N/A</v>
      </c>
      <c r="AS27" s="100"/>
      <c r="AT27" s="100" t="str">
        <f>IF(AND(ISNUMBER($R27),ISNUMBER($T27)),IF((ABS($R27-$T27))&gt;0.49,$T27-$R27,0),"")</f>
        <v/>
      </c>
      <c r="AU27" s="100"/>
      <c r="AV27" s="183" t="e">
        <f>IF($R27="","",  IF($T27="","", IF($R27=0,"---",(IF(ISERROR(($T27/$R27)-1),"---",($T27/$R27)-1) ))))</f>
        <v>#N/A</v>
      </c>
      <c r="AW27" s="100"/>
      <c r="AX27" s="100">
        <f>IF(AND(ISNUMBER($N27),ISNUMBER($V27)),IF((ABS($N27-$V27))&gt;0.49,$V27-$N27,0),"")</f>
        <v>0</v>
      </c>
      <c r="AY27" s="100"/>
      <c r="AZ27" s="183" t="str">
        <f>IF($N27="","",  IF($V27="","", IF($N27=0,"---",(IF(ISERROR(($V27/$N27)-1),"---",($V27/$N27)-1) ))))</f>
        <v>---</v>
      </c>
      <c r="BA27" s="100"/>
      <c r="BB27" s="100">
        <f>IF(AND(ISNUMBER($P27),ISNUMBER($V27)),IF((ABS($P27-$V27))&gt;0.49,$V27-$P27,0),"")</f>
        <v>0</v>
      </c>
      <c r="BC27" s="100"/>
      <c r="BD27" s="183" t="str">
        <f>IF($P27="","",  IF($V27="","", IF($P27=0,"---",(IF(ISERROR(($V27/$P27)-1),"---",($V27/$P27)-1) ))))</f>
        <v>---</v>
      </c>
      <c r="BE27" s="100"/>
      <c r="BF27" s="100">
        <f>IF(AND(ISNUMBER($R27),ISNUMBER($V27)),IF((ABS($R27-$V27))&gt;0.49,$V27-$R27,0),"")</f>
        <v>0</v>
      </c>
      <c r="BG27" s="100"/>
      <c r="BH27" s="183" t="str">
        <f>IF($R27="","",  IF($V27="","", IF($R27=0,"---",(IF(ISERROR(($V27/$R27)-1),"---",($V27/$R27)-1) ))))</f>
        <v>---</v>
      </c>
      <c r="BJ27" s="100" t="str">
        <f>IF(AND(ISNUMBER($T27),ISNUMBER($V27)),IF((ABS($T27-$V27))&gt;0.49,$V27-$T27,0),"")</f>
        <v/>
      </c>
      <c r="BK27" s="100"/>
      <c r="BL27" s="183" t="e">
        <f>IF($T27="","",  IF($V27="","", IF($T27=0,"---",(IF(ISERROR(($V27/$T27)-1),"---",($V27/$T27)-1) ))))</f>
        <v>#N/A</v>
      </c>
      <c r="BM27" s="100"/>
    </row>
    <row r="28" spans="2:65" ht="15.75" customHeight="1">
      <c r="B28" s="231">
        <v>10</v>
      </c>
      <c r="C28" s="19"/>
      <c r="D28" s="18"/>
      <c r="E28" s="13"/>
      <c r="F28" s="13" t="s">
        <v>275</v>
      </c>
      <c r="G28" s="13"/>
      <c r="H28" s="13"/>
      <c r="I28" s="13"/>
      <c r="K28" s="21"/>
      <c r="L28" s="66" t="s">
        <v>29</v>
      </c>
      <c r="M28" s="125"/>
      <c r="N28" s="81">
        <f>VLOOKUP($B28,'[1]09-10-11'!$A$4:$EA$400,MATCH(N$2, '[1]09-10-11'!$A$4:$EA$4, 0))</f>
        <v>3294050</v>
      </c>
      <c r="O28" s="45"/>
      <c r="P28" s="81">
        <f>VLOOKUP($B28,'[1]09-10-11'!$A$4:$EA$400,MATCH(P$2, '[1]09-10-11'!$A$4:$EA$4, 0))</f>
        <v>3794050</v>
      </c>
      <c r="Q28" s="81"/>
      <c r="R28" s="81">
        <f>VLOOKUP($B28,'[1]09-10-11'!$A$4:$EA$400,MATCH(R$2, '[1]09-10-11'!$A$4:$EA$4, 0))</f>
        <v>3294050</v>
      </c>
      <c r="S28" s="81"/>
      <c r="T28" s="81" t="e">
        <f>VLOOKUP($B28,'[1]09-10-11'!$A$4:$EA$400,MATCH(T$2, '[1]09-10-11'!$A$4:$EA$4, 0))</f>
        <v>#N/A</v>
      </c>
      <c r="U28" s="81"/>
      <c r="V28" s="81">
        <f>VLOOKUP($B28,'[1]09-10-11'!$A$4:$EA$400,MATCH(V$2, '[1]09-10-11'!$A$4:$EA$4, 0))</f>
        <v>3544050</v>
      </c>
      <c r="W28" s="81"/>
      <c r="X28" s="81">
        <f>VLOOKUP($B28,'[1]09-10-11'!$A$4:$EA$400,MATCH(X$2, '[1]09-10-11'!$A$4:$EA$4, 0))</f>
        <v>3919050</v>
      </c>
      <c r="Y28" s="41"/>
      <c r="Z28" s="172">
        <f>IF(AND(ISNUMBER($V28),ISNUMBER($X28)),IF((ABS($V28-$X28))&gt;0.49,$X28-$V28,0),"")</f>
        <v>375000</v>
      </c>
      <c r="AA28" s="172"/>
      <c r="AB28" s="184">
        <f>IF($V28="","",  IF($X28="","", IF($V28=0,"---",(IF(ISERROR(($X28/$V28)-1),"---",($X28/$V28)-1) ))))</f>
        <v>0.10581114826258098</v>
      </c>
      <c r="AC28" s="170"/>
      <c r="AD28" s="172">
        <f>IF(AND(ISNUMBER($P28),ISNUMBER($X28)),IF((ABS($P28-$X28))&gt;0.49,$X28-$P28,0),"")</f>
        <v>125000</v>
      </c>
      <c r="AE28" s="172"/>
      <c r="AF28" s="184">
        <f>IF($P28="","",  IF($X28="","", IF($P28=0,"---",(IF(ISERROR(($X28/$P28)-1),"---",($X28/$P28)-1) ))))</f>
        <v>3.2946323849184944E-2</v>
      </c>
      <c r="AG28" s="100"/>
      <c r="AH28" s="81">
        <f>IF(AND(ISNUMBER($N28),ISNUMBER($X28)),IF((ABS($N28-$X28))&gt;0.49,$X28-$N28,0),"")</f>
        <v>625000</v>
      </c>
      <c r="AI28" s="81"/>
      <c r="AJ28" s="184">
        <f>IF($N28="","",  IF($X28="","", IF($N28=0,"---",(IF(ISERROR(($X28/$N28)-1),"---",($X28/$N28)-1) ))))</f>
        <v>0.18973603922223403</v>
      </c>
      <c r="AK28" s="160"/>
      <c r="AL28" s="172">
        <f>IF(AND(ISNUMBER($R28),ISNUMBER($X28)),IF((ABS($R28-$X28))&gt;0.49,$X28-$R28,0),"")</f>
        <v>625000</v>
      </c>
      <c r="AM28" s="172"/>
      <c r="AN28" s="184">
        <f>IF($R28="","",  IF($X28="","", IF($R28=0,"---",(IF(ISERROR(($X28/$R28)-1),"---",($X28/$R28)-1) ))))</f>
        <v>0.18973603922223403</v>
      </c>
      <c r="AP28" s="172" t="str">
        <f>IF(AND(ISNUMBER($T28),ISNUMBER($X28)),IF((ABS($T28-$X28))&gt;0.49,$X28-$T28,0),"")</f>
        <v/>
      </c>
      <c r="AQ28" s="172"/>
      <c r="AR28" s="184" t="e">
        <f>IF($T28="","",  IF($X28="","", IF($T28=0,"---",(IF(ISERROR(($X28/$T28)-1),"---",($X28/$T28)-1) ))))</f>
        <v>#N/A</v>
      </c>
      <c r="AS28" s="100"/>
      <c r="AT28" s="172" t="str">
        <f>IF(AND(ISNUMBER($R28),ISNUMBER($T28)),IF((ABS($R28-$T28))&gt;0.49,$T28-$R28,0),"")</f>
        <v/>
      </c>
      <c r="AU28" s="172"/>
      <c r="AV28" s="184" t="e">
        <f>IF($R28="","",  IF($T28="","", IF($R28=0,"---",(IF(ISERROR(($T28/$R28)-1),"---",($T28/$R28)-1) ))))</f>
        <v>#N/A</v>
      </c>
      <c r="AW28" s="100"/>
      <c r="AX28" s="172">
        <f>IF(AND(ISNUMBER($N28),ISNUMBER($V28)),IF((ABS($N28-$V28))&gt;0.49,$V28-$N28,0),"")</f>
        <v>250000</v>
      </c>
      <c r="AY28" s="172"/>
      <c r="AZ28" s="184">
        <f>IF($N28="","",  IF($V28="","", IF($N28=0,"---",(IF(ISERROR(($V28/$N28)-1),"---",($V28/$N28)-1) ))))</f>
        <v>7.5894415688893657E-2</v>
      </c>
      <c r="BA28" s="100"/>
      <c r="BB28" s="172">
        <f>IF(AND(ISNUMBER($P28),ISNUMBER($V28)),IF((ABS($P28-$V28))&gt;0.49,$V28-$P28,0),"")</f>
        <v>-250000</v>
      </c>
      <c r="BC28" s="172"/>
      <c r="BD28" s="184">
        <f>IF($P28="","",  IF($V28="","", IF($P28=0,"---",(IF(ISERROR(($V28/$P28)-1),"---",($V28/$P28)-1) ))))</f>
        <v>-6.5892647698369777E-2</v>
      </c>
      <c r="BE28" s="100"/>
      <c r="BF28" s="172">
        <f>IF(AND(ISNUMBER($R28),ISNUMBER($V28)),IF((ABS($R28-$V28))&gt;0.49,$V28-$R28,0),"")</f>
        <v>250000</v>
      </c>
      <c r="BG28" s="172"/>
      <c r="BH28" s="184">
        <f>IF($R28="","",  IF($V28="","", IF($R28=0,"---",(IF(ISERROR(($V28/$R28)-1),"---",($V28/$R28)-1) ))))</f>
        <v>7.5894415688893657E-2</v>
      </c>
      <c r="BJ28" s="172" t="str">
        <f>IF(AND(ISNUMBER($T28),ISNUMBER($V28)),IF((ABS($T28-$V28))&gt;0.49,$V28-$T28,0),"")</f>
        <v/>
      </c>
      <c r="BK28" s="172"/>
      <c r="BL28" s="184" t="e">
        <f>IF($T28="","",  IF($V28="","", IF($T28=0,"---",(IF(ISERROR(($V28/$T28)-1),"---",($V28/$T28)-1) ))))</f>
        <v>#N/A</v>
      </c>
      <c r="BM28" s="100"/>
    </row>
    <row r="29" spans="2:65" ht="15.75" customHeight="1">
      <c r="C29" s="19"/>
      <c r="D29" s="18"/>
      <c r="E29" s="13"/>
      <c r="F29" s="13"/>
      <c r="G29" s="13"/>
      <c r="H29" s="13"/>
      <c r="I29" s="13"/>
      <c r="K29" s="20"/>
      <c r="L29" s="66"/>
      <c r="M29" s="125"/>
      <c r="N29" s="125"/>
      <c r="O29" s="80"/>
      <c r="P29" s="125"/>
      <c r="Q29" s="125"/>
      <c r="R29" s="125"/>
      <c r="S29" s="125"/>
      <c r="T29" s="125"/>
      <c r="U29" s="125"/>
      <c r="V29" s="125"/>
      <c r="W29" s="125"/>
      <c r="X29" s="125"/>
      <c r="Y29" s="125"/>
      <c r="Z29" s="100"/>
      <c r="AA29" s="125"/>
      <c r="AB29" s="183"/>
      <c r="AC29" s="169"/>
      <c r="AD29" s="100"/>
      <c r="AE29" s="125"/>
      <c r="AF29" s="183"/>
      <c r="AG29" s="125"/>
      <c r="AH29" s="41"/>
      <c r="AI29" s="125"/>
      <c r="AJ29" s="183"/>
      <c r="AK29" s="169"/>
      <c r="AL29" s="100"/>
      <c r="AM29" s="125"/>
      <c r="AN29" s="183"/>
      <c r="AP29" s="100"/>
      <c r="AQ29" s="125"/>
      <c r="AR29" s="183"/>
      <c r="AS29" s="125"/>
      <c r="AT29" s="100"/>
      <c r="AU29" s="125"/>
      <c r="AV29" s="183"/>
      <c r="AW29" s="125"/>
      <c r="AX29" s="100"/>
      <c r="AY29" s="125"/>
      <c r="AZ29" s="183"/>
      <c r="BA29" s="125"/>
      <c r="BB29" s="100"/>
      <c r="BC29" s="125"/>
      <c r="BD29" s="183"/>
      <c r="BE29" s="125"/>
      <c r="BF29" s="100"/>
      <c r="BG29" s="125"/>
      <c r="BH29" s="183"/>
      <c r="BJ29" s="100"/>
      <c r="BK29" s="125"/>
      <c r="BL29" s="183"/>
      <c r="BM29" s="125"/>
    </row>
    <row r="30" spans="2:65" ht="15.75" customHeight="1">
      <c r="C30" s="19"/>
      <c r="D30" s="18"/>
      <c r="E30" s="13"/>
      <c r="F30" s="13"/>
      <c r="G30" s="13"/>
      <c r="H30" s="13" t="s">
        <v>39</v>
      </c>
      <c r="I30" s="13"/>
      <c r="K30" s="20"/>
      <c r="L30" s="66"/>
      <c r="M30" s="125"/>
      <c r="N30" s="41">
        <f>SUM(N27:N29)</f>
        <v>3294050</v>
      </c>
      <c r="O30" s="41"/>
      <c r="P30" s="41">
        <f>SUM(P27:P29)</f>
        <v>3794050</v>
      </c>
      <c r="Q30" s="41"/>
      <c r="R30" s="41">
        <f>SUM(R27:R29)</f>
        <v>3294050</v>
      </c>
      <c r="S30" s="41"/>
      <c r="T30" s="41" t="e">
        <f>SUM(T27:T29)</f>
        <v>#N/A</v>
      </c>
      <c r="U30" s="41"/>
      <c r="V30" s="41">
        <f>SUM(V27:V29)</f>
        <v>3544050</v>
      </c>
      <c r="W30" s="41"/>
      <c r="X30" s="41">
        <f>SUM(X27:X29)</f>
        <v>3919050</v>
      </c>
      <c r="Y30" s="41"/>
      <c r="Z30" s="100">
        <f>IF(AND(ISNUMBER($V30),ISNUMBER($X30)),IF((ABS($V30-$X30))&gt;0.49,$X30-$V30,0),"")</f>
        <v>375000</v>
      </c>
      <c r="AA30" s="100"/>
      <c r="AB30" s="183">
        <f>IF($V30="","",  IF($X30="","", IF($V30=0,"---",(IF(ISERROR(($X30/$V30)-1),"---",($X30/$V30)-1) ))))</f>
        <v>0.10581114826258098</v>
      </c>
      <c r="AC30" s="169"/>
      <c r="AD30" s="100">
        <f>IF(AND(ISNUMBER($P30),ISNUMBER($X30)),IF((ABS($P30-$X30))&gt;0.49,$X30-$P30,0),"")</f>
        <v>125000</v>
      </c>
      <c r="AE30" s="100"/>
      <c r="AF30" s="183">
        <f>IF($P30="","",  IF($X30="","", IF($P30=0,"---",(IF(ISERROR(($X30/$P30)-1),"---",($X30/$P30)-1) ))))</f>
        <v>3.2946323849184944E-2</v>
      </c>
      <c r="AG30" s="100"/>
      <c r="AH30" s="41">
        <f>IF(AND(ISNUMBER($N30),ISNUMBER($X30)),IF((ABS($N30-$X30))&gt;0.49,$X30-$N30,0),"")</f>
        <v>625000</v>
      </c>
      <c r="AI30" s="41"/>
      <c r="AJ30" s="183">
        <f>IF($N30="","",  IF($X30="","", IF($N30=0,"---",(IF(ISERROR(($X30/$N30)-1),"---",($X30/$N30)-1) ))))</f>
        <v>0.18973603922223403</v>
      </c>
      <c r="AK30" s="169"/>
      <c r="AL30" s="100">
        <f>IF(AND(ISNUMBER($R30),ISNUMBER($X30)),IF((ABS($R30-$X30))&gt;0.49,$X30-$R30,0),"")</f>
        <v>625000</v>
      </c>
      <c r="AM30" s="100"/>
      <c r="AN30" s="183">
        <f>IF($R30="","",  IF($X30="","", IF($R30=0,"---",(IF(ISERROR(($X30/$R30)-1),"---",($X30/$R30)-1) ))))</f>
        <v>0.18973603922223403</v>
      </c>
      <c r="AP30" s="100" t="str">
        <f>IF(AND(ISNUMBER($T30),ISNUMBER($X30)),IF((ABS($T30-$X30))&gt;0.49,$X30-$T30,0),"")</f>
        <v/>
      </c>
      <c r="AQ30" s="100"/>
      <c r="AR30" s="183" t="e">
        <f>IF($T30="","",  IF($X30="","", IF($T30=0,"---",(IF(ISERROR(($X30/$T30)-1),"---",($X30/$T30)-1) ))))</f>
        <v>#N/A</v>
      </c>
      <c r="AS30" s="100"/>
      <c r="AT30" s="100" t="str">
        <f>IF(AND(ISNUMBER($R30),ISNUMBER($T30)),IF((ABS($R30-$T30))&gt;0.49,$T30-$R30,0),"")</f>
        <v/>
      </c>
      <c r="AU30" s="100"/>
      <c r="AV30" s="183" t="e">
        <f>IF($R30="","",  IF($T30="","", IF($R30=0,"---",(IF(ISERROR(($T30/$R30)-1),"---",($T30/$R30)-1) ))))</f>
        <v>#N/A</v>
      </c>
      <c r="AW30" s="100"/>
      <c r="AX30" s="100">
        <f>IF(AND(ISNUMBER($N30),ISNUMBER($V30)),IF((ABS($N30-$V30))&gt;0.49,$V30-$N30,0),"")</f>
        <v>250000</v>
      </c>
      <c r="AY30" s="100"/>
      <c r="AZ30" s="183">
        <f>IF($N30="","",  IF($V30="","", IF($N30=0,"---",(IF(ISERROR(($V30/$N30)-1),"---",($V30/$N30)-1) ))))</f>
        <v>7.5894415688893657E-2</v>
      </c>
      <c r="BA30" s="100"/>
      <c r="BB30" s="100">
        <f>IF(AND(ISNUMBER($P30),ISNUMBER($V30)),IF((ABS($P30-$V30))&gt;0.49,$V30-$P30,0),"")</f>
        <v>-250000</v>
      </c>
      <c r="BC30" s="100"/>
      <c r="BD30" s="183">
        <f>IF($P30="","",  IF($V30="","", IF($P30=0,"---",(IF(ISERROR(($V30/$P30)-1),"---",($V30/$P30)-1) ))))</f>
        <v>-6.5892647698369777E-2</v>
      </c>
      <c r="BE30" s="100"/>
      <c r="BF30" s="100">
        <f>IF(AND(ISNUMBER($R30),ISNUMBER($V30)),IF((ABS($R30-$V30))&gt;0.49,$V30-$R30,0),"")</f>
        <v>250000</v>
      </c>
      <c r="BG30" s="100"/>
      <c r="BH30" s="183">
        <f>IF($R30="","",  IF($V30="","", IF($R30=0,"---",(IF(ISERROR(($V30/$R30)-1),"---",($V30/$R30)-1) ))))</f>
        <v>7.5894415688893657E-2</v>
      </c>
      <c r="BJ30" s="100" t="str">
        <f>IF(AND(ISNUMBER($T30),ISNUMBER($V30)),IF((ABS($T30-$V30))&gt;0.49,$V30-$T30,0),"")</f>
        <v/>
      </c>
      <c r="BK30" s="100"/>
      <c r="BL30" s="183" t="e">
        <f>IF($T30="","",  IF($V30="","", IF($T30=0,"---",(IF(ISERROR(($V30/$T30)-1),"---",($V30/$T30)-1) ))))</f>
        <v>#N/A</v>
      </c>
      <c r="BM30" s="100"/>
    </row>
    <row r="31" spans="2:65" ht="15.75" customHeight="1">
      <c r="C31" s="19"/>
      <c r="D31" s="18"/>
      <c r="E31" s="13"/>
      <c r="F31" s="13"/>
      <c r="G31" s="13"/>
      <c r="H31" s="13"/>
      <c r="I31" s="13"/>
      <c r="K31" s="21"/>
      <c r="L31" s="22"/>
      <c r="M31" s="125"/>
      <c r="N31" s="125"/>
      <c r="O31" s="80"/>
      <c r="P31" s="125"/>
      <c r="Q31" s="125"/>
      <c r="R31" s="125"/>
      <c r="S31" s="125"/>
      <c r="T31" s="125"/>
      <c r="U31" s="125"/>
      <c r="V31" s="125"/>
      <c r="W31" s="125"/>
      <c r="X31" s="125"/>
      <c r="Y31" s="125"/>
      <c r="Z31" s="100"/>
      <c r="AA31" s="125"/>
      <c r="AB31" s="183"/>
      <c r="AC31" s="169"/>
      <c r="AD31" s="100"/>
      <c r="AE31" s="125"/>
      <c r="AF31" s="183"/>
      <c r="AG31" s="125"/>
      <c r="AH31" s="41"/>
      <c r="AI31" s="125"/>
      <c r="AJ31" s="183"/>
      <c r="AK31" s="169"/>
      <c r="AL31" s="100"/>
      <c r="AM31" s="125"/>
      <c r="AN31" s="183"/>
      <c r="AP31" s="100"/>
      <c r="AQ31" s="125"/>
      <c r="AR31" s="183"/>
      <c r="AS31" s="125"/>
      <c r="AT31" s="100"/>
      <c r="AU31" s="125"/>
      <c r="AV31" s="183"/>
      <c r="AW31" s="125"/>
      <c r="AX31" s="100"/>
      <c r="AY31" s="125"/>
      <c r="AZ31" s="183"/>
      <c r="BA31" s="125"/>
      <c r="BB31" s="100"/>
      <c r="BC31" s="125"/>
      <c r="BD31" s="183"/>
      <c r="BE31" s="125"/>
      <c r="BF31" s="100"/>
      <c r="BG31" s="125"/>
      <c r="BH31" s="183"/>
      <c r="BJ31" s="100"/>
      <c r="BK31" s="125"/>
      <c r="BL31" s="183"/>
      <c r="BM31" s="125"/>
    </row>
    <row r="32" spans="2:65" ht="15.75" customHeight="1">
      <c r="C32" s="19"/>
      <c r="D32" s="59" t="s">
        <v>221</v>
      </c>
      <c r="E32" s="13" t="s">
        <v>205</v>
      </c>
      <c r="F32" s="13"/>
      <c r="G32" s="13"/>
      <c r="H32" s="13"/>
      <c r="I32" s="13"/>
      <c r="K32" s="13"/>
      <c r="L32" s="22"/>
      <c r="M32" s="125"/>
      <c r="N32" s="125"/>
      <c r="O32" s="80"/>
      <c r="P32" s="125"/>
      <c r="Q32" s="125"/>
      <c r="R32" s="125"/>
      <c r="S32" s="125"/>
      <c r="T32" s="125"/>
      <c r="U32" s="125"/>
      <c r="V32" s="125"/>
      <c r="W32" s="125"/>
      <c r="X32" s="125"/>
      <c r="Y32" s="125"/>
      <c r="Z32" s="100" t="str">
        <f>IF(AND(ISNUMBER($V32),ISNUMBER($X32)),IF((ABS($V32-$X32))&gt;0.49,$X32-$V32,0),"")</f>
        <v/>
      </c>
      <c r="AA32" s="125"/>
      <c r="AB32" s="183" t="str">
        <f>IF($V32="","",  IF($X32="","", IF($V32=0,"---",(IF(ISERROR(($X32/$V32)-1),"---",($X32/$V32)-1) ))))</f>
        <v/>
      </c>
      <c r="AC32" s="169"/>
      <c r="AD32" s="100" t="str">
        <f>IF(AND(ISNUMBER($P32),ISNUMBER($X32)),IF((ABS($P32-$X32))&gt;0.49,$X32-$P32,0),"")</f>
        <v/>
      </c>
      <c r="AE32" s="125"/>
      <c r="AF32" s="183" t="str">
        <f>IF($P32="","",  IF($X32="","", IF($P32=0,"---",(IF(ISERROR(($X32/$P32)-1),"---",($X32/$P32)-1) ))))</f>
        <v/>
      </c>
      <c r="AG32" s="125"/>
      <c r="AH32" s="41" t="str">
        <f>IF(AND(ISNUMBER($N32),ISNUMBER($X32)),IF((ABS($N32-$X32))&gt;0.49,$X32-$N32,0),"")</f>
        <v/>
      </c>
      <c r="AI32" s="125"/>
      <c r="AJ32" s="183" t="str">
        <f>IF($N32="","",  IF($X32="","", IF($N32=0,"---",(IF(ISERROR(($X32/$N32)-1),"---",($X32/$N32)-1) ))))</f>
        <v/>
      </c>
      <c r="AK32" s="169"/>
      <c r="AL32" s="100" t="str">
        <f>IF(AND(ISNUMBER($R32),ISNUMBER($X32)),IF((ABS($R32-$X32))&gt;0.49,$X32-$R32,0),"")</f>
        <v/>
      </c>
      <c r="AM32" s="125"/>
      <c r="AN32" s="183" t="str">
        <f>IF($R32="","",  IF($X32="","", IF($R32=0,"---",(IF(ISERROR(($X32/$R32)-1),"---",($X32/$R32)-1) ))))</f>
        <v/>
      </c>
      <c r="AP32" s="100" t="str">
        <f>IF(AND(ISNUMBER($T32),ISNUMBER($X32)),IF((ABS($T32-$X32))&gt;0.49,$X32-$T32,0),"")</f>
        <v/>
      </c>
      <c r="AQ32" s="125"/>
      <c r="AR32" s="183" t="str">
        <f>IF($T32="","",  IF($X32="","", IF($T32=0,"---",(IF(ISERROR(($X32/$T32)-1),"---",($X32/$T32)-1) ))))</f>
        <v/>
      </c>
      <c r="AS32" s="125"/>
      <c r="AT32" s="100" t="str">
        <f>IF(AND(ISNUMBER($R32),ISNUMBER($T32)),IF((ABS($R32-$T32))&gt;0.49,$T32-$R32,0),"")</f>
        <v/>
      </c>
      <c r="AU32" s="125"/>
      <c r="AV32" s="183" t="str">
        <f>IF($R32="","",  IF($T32="","", IF($R32=0,"---",(IF(ISERROR(($T32/$R32)-1),"---",($T32/$R32)-1) ))))</f>
        <v/>
      </c>
      <c r="AW32" s="125"/>
      <c r="AX32" s="100" t="str">
        <f>IF(AND(ISNUMBER($N32),ISNUMBER($V32)),IF((ABS($N32-$V32))&gt;0.49,$V32-$N32,0),"")</f>
        <v/>
      </c>
      <c r="AY32" s="125"/>
      <c r="AZ32" s="183" t="str">
        <f>IF($N32="","",  IF($V32="","", IF($N32=0,"---",(IF(ISERROR(($V32/$N32)-1),"---",($V32/$N32)-1) ))))</f>
        <v/>
      </c>
      <c r="BA32" s="125"/>
      <c r="BB32" s="100" t="str">
        <f>IF(AND(ISNUMBER($P32),ISNUMBER($V32)),IF((ABS($P32-$V32))&gt;0.49,$V32-$P32,0),"")</f>
        <v/>
      </c>
      <c r="BC32" s="125"/>
      <c r="BD32" s="183" t="str">
        <f>IF($P32="","",  IF($V32="","", IF($P32=0,"---",(IF(ISERROR(($V32/$P32)-1),"---",($V32/$P32)-1) ))))</f>
        <v/>
      </c>
      <c r="BE32" s="125"/>
      <c r="BF32" s="100" t="str">
        <f>IF(AND(ISNUMBER($R32),ISNUMBER($V32)),IF((ABS($R32-$V32))&gt;0.49,$V32-$R32,0),"")</f>
        <v/>
      </c>
      <c r="BG32" s="125"/>
      <c r="BH32" s="183" t="str">
        <f>IF($R32="","",  IF($V32="","", IF($R32=0,"---",(IF(ISERROR(($V32/$R32)-1),"---",($V32/$R32)-1) ))))</f>
        <v/>
      </c>
      <c r="BJ32" s="100" t="str">
        <f>IF(AND(ISNUMBER($T32),ISNUMBER($V32)),IF((ABS($T32-$V32))&gt;0.49,$V32-$T32,0),"")</f>
        <v/>
      </c>
      <c r="BK32" s="125"/>
      <c r="BL32" s="183" t="str">
        <f>IF($T32="","",  IF($V32="","", IF($T32=0,"---",(IF(ISERROR(($V32/$T32)-1),"---",($V32/$T32)-1) ))))</f>
        <v/>
      </c>
      <c r="BM32" s="125"/>
    </row>
    <row r="33" spans="2:65" ht="15.75" customHeight="1">
      <c r="B33" s="231">
        <v>12</v>
      </c>
      <c r="C33" s="19"/>
      <c r="D33" s="18"/>
      <c r="E33" s="13"/>
      <c r="F33" s="13" t="s">
        <v>44</v>
      </c>
      <c r="G33" s="13"/>
      <c r="H33" s="13"/>
      <c r="I33" s="13"/>
      <c r="K33" s="13"/>
      <c r="L33" s="66" t="s">
        <v>29</v>
      </c>
      <c r="M33" s="125"/>
      <c r="N33" s="41">
        <f>VLOOKUP($B33,'[1]09-10-11'!$A$4:$EA$400,MATCH(N$2, '[1]09-10-11'!$A$4:$EA$4, 0))</f>
        <v>0</v>
      </c>
      <c r="O33" s="80"/>
      <c r="P33" s="41">
        <f>VLOOKUP($B33,'[1]09-10-11'!$A$4:$EA$400,MATCH(P$2, '[1]09-10-11'!$A$4:$EA$4, 0))</f>
        <v>0</v>
      </c>
      <c r="Q33" s="41"/>
      <c r="R33" s="41">
        <f>VLOOKUP($B33,'[1]09-10-11'!$A$4:$EA$400,MATCH(R$2, '[1]09-10-11'!$A$4:$EA$4, 0))</f>
        <v>0</v>
      </c>
      <c r="S33" s="41"/>
      <c r="T33" s="41" t="e">
        <f>VLOOKUP($B33,'[1]09-10-11'!$A$4:$EA$400,MATCH(T$2, '[1]09-10-11'!$A$4:$EA$4, 0))</f>
        <v>#N/A</v>
      </c>
      <c r="U33" s="41"/>
      <c r="V33" s="41">
        <f>VLOOKUP($B33,'[1]09-10-11'!$A$4:$EA$400,MATCH(V$2, '[1]09-10-11'!$A$4:$EA$4, 0))</f>
        <v>0</v>
      </c>
      <c r="W33" s="41"/>
      <c r="X33" s="41">
        <f>VLOOKUP($B33,'[1]09-10-11'!$A$4:$EA$400,MATCH(X$2, '[1]09-10-11'!$A$4:$EA$4, 0))</f>
        <v>0</v>
      </c>
      <c r="Y33" s="41"/>
      <c r="Z33" s="100">
        <f>IF(AND(ISNUMBER($V33),ISNUMBER($X33)),IF((ABS($V33-$X33))&gt;0.49,$X33-$V33,0),"")</f>
        <v>0</v>
      </c>
      <c r="AA33" s="100"/>
      <c r="AB33" s="183" t="str">
        <f>IF($V33="","",  IF($X33="","", IF($V33=0,"---",(IF(ISERROR(($X33/$V33)-1),"---",($X33/$V33)-1) ))))</f>
        <v>---</v>
      </c>
      <c r="AC33" s="169"/>
      <c r="AD33" s="100">
        <f>IF(AND(ISNUMBER($P33),ISNUMBER($X33)),IF((ABS($P33-$X33))&gt;0.49,$X33-$P33,0),"")</f>
        <v>0</v>
      </c>
      <c r="AE33" s="100"/>
      <c r="AF33" s="183" t="str">
        <f>IF($P33="","",  IF($X33="","", IF($P33=0,"---",(IF(ISERROR(($X33/$P33)-1),"---",($X33/$P33)-1) ))))</f>
        <v>---</v>
      </c>
      <c r="AG33" s="100"/>
      <c r="AH33" s="41">
        <f>IF(AND(ISNUMBER($N33),ISNUMBER($X33)),IF((ABS($N33-$X33))&gt;0.49,$X33-$N33,0),"")</f>
        <v>0</v>
      </c>
      <c r="AI33" s="41"/>
      <c r="AJ33" s="183" t="str">
        <f>IF($N33="","",  IF($X33="","", IF($N33=0,"---",(IF(ISERROR(($X33/$N33)-1),"---",($X33/$N33)-1) ))))</f>
        <v>---</v>
      </c>
      <c r="AK33" s="169"/>
      <c r="AL33" s="100">
        <f>IF(AND(ISNUMBER($R33),ISNUMBER($X33)),IF((ABS($R33-$X33))&gt;0.49,$X33-$R33,0),"")</f>
        <v>0</v>
      </c>
      <c r="AM33" s="100"/>
      <c r="AN33" s="183" t="str">
        <f>IF($R33="","",  IF($X33="","", IF($R33=0,"---",(IF(ISERROR(($X33/$R33)-1),"---",($X33/$R33)-1) ))))</f>
        <v>---</v>
      </c>
      <c r="AP33" s="100" t="str">
        <f>IF(AND(ISNUMBER($T33),ISNUMBER($X33)),IF((ABS($T33-$X33))&gt;0.49,$X33-$T33,0),"")</f>
        <v/>
      </c>
      <c r="AQ33" s="100"/>
      <c r="AR33" s="183" t="e">
        <f>IF($T33="","",  IF($X33="","", IF($T33=0,"---",(IF(ISERROR(($X33/$T33)-1),"---",($X33/$T33)-1) ))))</f>
        <v>#N/A</v>
      </c>
      <c r="AS33" s="100"/>
      <c r="AT33" s="100" t="str">
        <f>IF(AND(ISNUMBER($R33),ISNUMBER($T33)),IF((ABS($R33-$T33))&gt;0.49,$T33-$R33,0),"")</f>
        <v/>
      </c>
      <c r="AU33" s="100"/>
      <c r="AV33" s="183" t="e">
        <f>IF($R33="","",  IF($T33="","", IF($R33=0,"---",(IF(ISERROR(($T33/$R33)-1),"---",($T33/$R33)-1) ))))</f>
        <v>#N/A</v>
      </c>
      <c r="AW33" s="100"/>
      <c r="AX33" s="100">
        <f>IF(AND(ISNUMBER($N33),ISNUMBER($V33)),IF((ABS($N33-$V33))&gt;0.49,$V33-$N33,0),"")</f>
        <v>0</v>
      </c>
      <c r="AY33" s="100"/>
      <c r="AZ33" s="183" t="str">
        <f>IF($N33="","",  IF($V33="","", IF($N33=0,"---",(IF(ISERROR(($V33/$N33)-1),"---",($V33/$N33)-1) ))))</f>
        <v>---</v>
      </c>
      <c r="BA33" s="100"/>
      <c r="BB33" s="100">
        <f>IF(AND(ISNUMBER($P33),ISNUMBER($V33)),IF((ABS($P33-$V33))&gt;0.49,$V33-$P33,0),"")</f>
        <v>0</v>
      </c>
      <c r="BC33" s="100"/>
      <c r="BD33" s="183" t="str">
        <f>IF($P33="","",  IF($V33="","", IF($P33=0,"---",(IF(ISERROR(($V33/$P33)-1),"---",($V33/$P33)-1) ))))</f>
        <v>---</v>
      </c>
      <c r="BE33" s="100"/>
      <c r="BF33" s="100">
        <f>IF(AND(ISNUMBER($R33),ISNUMBER($V33)),IF((ABS($R33-$V33))&gt;0.49,$V33-$R33,0),"")</f>
        <v>0</v>
      </c>
      <c r="BG33" s="100"/>
      <c r="BH33" s="183" t="str">
        <f>IF($R33="","",  IF($V33="","", IF($R33=0,"---",(IF(ISERROR(($V33/$R33)-1),"---",($V33/$R33)-1) ))))</f>
        <v>---</v>
      </c>
      <c r="BJ33" s="100" t="str">
        <f>IF(AND(ISNUMBER($T33),ISNUMBER($V33)),IF((ABS($T33-$V33))&gt;0.49,$V33-$T33,0),"")</f>
        <v/>
      </c>
      <c r="BK33" s="100"/>
      <c r="BL33" s="183" t="e">
        <f>IF($T33="","",  IF($V33="","", IF($T33=0,"---",(IF(ISERROR(($V33/$T33)-1),"---",($V33/$T33)-1) ))))</f>
        <v>#N/A</v>
      </c>
      <c r="BM33" s="100"/>
    </row>
    <row r="34" spans="2:65" ht="15.75" customHeight="1">
      <c r="B34" s="231">
        <v>13</v>
      </c>
      <c r="C34" s="19"/>
      <c r="D34" s="18"/>
      <c r="E34" s="13"/>
      <c r="F34" s="13" t="s">
        <v>275</v>
      </c>
      <c r="G34" s="13"/>
      <c r="H34" s="13"/>
      <c r="I34" s="13"/>
      <c r="K34" s="13"/>
      <c r="L34" s="66" t="s">
        <v>29</v>
      </c>
      <c r="M34" s="125"/>
      <c r="N34" s="81">
        <f>VLOOKUP($B34,'[1]09-10-11'!$A$4:$EA$400,MATCH(N$2, '[1]09-10-11'!$A$4:$EA$4, 0))</f>
        <v>3294050</v>
      </c>
      <c r="O34" s="45"/>
      <c r="P34" s="81">
        <f>VLOOKUP($B34,'[1]09-10-11'!$A$4:$EA$400,MATCH(P$2, '[1]09-10-11'!$A$4:$EA$4, 0))</f>
        <v>3794050</v>
      </c>
      <c r="Q34" s="81"/>
      <c r="R34" s="81">
        <f>VLOOKUP($B34,'[1]09-10-11'!$A$4:$EA$400,MATCH(R$2, '[1]09-10-11'!$A$4:$EA$4, 0))</f>
        <v>3294050</v>
      </c>
      <c r="S34" s="81"/>
      <c r="T34" s="81" t="e">
        <f>VLOOKUP($B34,'[1]09-10-11'!$A$4:$EA$400,MATCH(T$2, '[1]09-10-11'!$A$4:$EA$4, 0))</f>
        <v>#N/A</v>
      </c>
      <c r="U34" s="81"/>
      <c r="V34" s="81">
        <f>VLOOKUP($B34,'[1]09-10-11'!$A$4:$EA$400,MATCH(V$2, '[1]09-10-11'!$A$4:$EA$4, 0))</f>
        <v>3544050</v>
      </c>
      <c r="W34" s="81"/>
      <c r="X34" s="81">
        <f>VLOOKUP($B34,'[1]09-10-11'!$A$4:$EA$400,MATCH(X$2, '[1]09-10-11'!$A$4:$EA$4, 0))</f>
        <v>3919050</v>
      </c>
      <c r="Y34" s="41"/>
      <c r="Z34" s="172">
        <f>IF(AND(ISNUMBER($V34),ISNUMBER($X34)),IF((ABS($V34-$X34))&gt;0.49,$X34-$V34,0),"")</f>
        <v>375000</v>
      </c>
      <c r="AA34" s="172"/>
      <c r="AB34" s="184">
        <f>IF($V34="","",  IF($X34="","", IF($V34=0,"---",(IF(ISERROR(($X34/$V34)-1),"---",($X34/$V34)-1) ))))</f>
        <v>0.10581114826258098</v>
      </c>
      <c r="AC34" s="170"/>
      <c r="AD34" s="172">
        <f>IF(AND(ISNUMBER($P34),ISNUMBER($X34)),IF((ABS($P34-$X34))&gt;0.49,$X34-$P34,0),"")</f>
        <v>125000</v>
      </c>
      <c r="AE34" s="172"/>
      <c r="AF34" s="184">
        <f>IF($P34="","",  IF($X34="","", IF($P34=0,"---",(IF(ISERROR(($X34/$P34)-1),"---",($X34/$P34)-1) ))))</f>
        <v>3.2946323849184944E-2</v>
      </c>
      <c r="AG34" s="100"/>
      <c r="AH34" s="81">
        <f>IF(AND(ISNUMBER($N34),ISNUMBER($X34)),IF((ABS($N34-$X34))&gt;0.49,$X34-$N34,0),"")</f>
        <v>625000</v>
      </c>
      <c r="AI34" s="81"/>
      <c r="AJ34" s="184">
        <f>IF($N34="","",  IF($X34="","", IF($N34=0,"---",(IF(ISERROR(($X34/$N34)-1),"---",($X34/$N34)-1) ))))</f>
        <v>0.18973603922223403</v>
      </c>
      <c r="AK34" s="160"/>
      <c r="AL34" s="172">
        <f>IF(AND(ISNUMBER($R34),ISNUMBER($X34)),IF((ABS($R34-$X34))&gt;0.49,$X34-$R34,0),"")</f>
        <v>625000</v>
      </c>
      <c r="AM34" s="172"/>
      <c r="AN34" s="184">
        <f>IF($R34="","",  IF($X34="","", IF($R34=0,"---",(IF(ISERROR(($X34/$R34)-1),"---",($X34/$R34)-1) ))))</f>
        <v>0.18973603922223403</v>
      </c>
      <c r="AP34" s="172" t="str">
        <f>IF(AND(ISNUMBER($T34),ISNUMBER($X34)),IF((ABS($T34-$X34))&gt;0.49,$X34-$T34,0),"")</f>
        <v/>
      </c>
      <c r="AQ34" s="172"/>
      <c r="AR34" s="184" t="e">
        <f>IF($T34="","",  IF($X34="","", IF($T34=0,"---",(IF(ISERROR(($X34/$T34)-1),"---",($X34/$T34)-1) ))))</f>
        <v>#N/A</v>
      </c>
      <c r="AS34" s="100"/>
      <c r="AT34" s="172" t="str">
        <f>IF(AND(ISNUMBER($R34),ISNUMBER($T34)),IF((ABS($R34-$T34))&gt;0.49,$T34-$R34,0),"")</f>
        <v/>
      </c>
      <c r="AU34" s="172"/>
      <c r="AV34" s="184" t="e">
        <f>IF($R34="","",  IF($T34="","", IF($R34=0,"---",(IF(ISERROR(($T34/$R34)-1),"---",($T34/$R34)-1) ))))</f>
        <v>#N/A</v>
      </c>
      <c r="AW34" s="100"/>
      <c r="AX34" s="172">
        <f>IF(AND(ISNUMBER($N34),ISNUMBER($V34)),IF((ABS($N34-$V34))&gt;0.49,$V34-$N34,0),"")</f>
        <v>250000</v>
      </c>
      <c r="AY34" s="172"/>
      <c r="AZ34" s="184">
        <f>IF($N34="","",  IF($V34="","", IF($N34=0,"---",(IF(ISERROR(($V34/$N34)-1),"---",($V34/$N34)-1) ))))</f>
        <v>7.5894415688893657E-2</v>
      </c>
      <c r="BA34" s="100"/>
      <c r="BB34" s="172">
        <f>IF(AND(ISNUMBER($P34),ISNUMBER($V34)),IF((ABS($P34-$V34))&gt;0.49,$V34-$P34,0),"")</f>
        <v>-250000</v>
      </c>
      <c r="BC34" s="172"/>
      <c r="BD34" s="184">
        <f>IF($P34="","",  IF($V34="","", IF($P34=0,"---",(IF(ISERROR(($V34/$P34)-1),"---",($V34/$P34)-1) ))))</f>
        <v>-6.5892647698369777E-2</v>
      </c>
      <c r="BE34" s="100"/>
      <c r="BF34" s="172">
        <f>IF(AND(ISNUMBER($R34),ISNUMBER($V34)),IF((ABS($R34-$V34))&gt;0.49,$V34-$R34,0),"")</f>
        <v>250000</v>
      </c>
      <c r="BG34" s="172"/>
      <c r="BH34" s="184">
        <f>IF($R34="","",  IF($V34="","", IF($R34=0,"---",(IF(ISERROR(($V34/$R34)-1),"---",($V34/$R34)-1) ))))</f>
        <v>7.5894415688893657E-2</v>
      </c>
      <c r="BJ34" s="172" t="str">
        <f>IF(AND(ISNUMBER($T34),ISNUMBER($V34)),IF((ABS($T34-$V34))&gt;0.49,$V34-$T34,0),"")</f>
        <v/>
      </c>
      <c r="BK34" s="172"/>
      <c r="BL34" s="184" t="e">
        <f>IF($T34="","",  IF($V34="","", IF($T34=0,"---",(IF(ISERROR(($V34/$T34)-1),"---",($V34/$T34)-1) ))))</f>
        <v>#N/A</v>
      </c>
      <c r="BM34" s="100"/>
    </row>
    <row r="35" spans="2:65" ht="15.75" customHeight="1">
      <c r="C35" s="19"/>
      <c r="D35" s="18"/>
      <c r="E35" s="13"/>
      <c r="F35" s="13"/>
      <c r="G35" s="13"/>
      <c r="H35" s="13"/>
      <c r="I35" s="13"/>
      <c r="K35" s="13"/>
      <c r="L35" s="66"/>
      <c r="M35" s="125"/>
      <c r="N35" s="125"/>
      <c r="O35" s="45"/>
      <c r="P35" s="125"/>
      <c r="Q35" s="125"/>
      <c r="R35" s="125"/>
      <c r="S35" s="125"/>
      <c r="T35" s="125"/>
      <c r="U35" s="125"/>
      <c r="V35" s="125"/>
      <c r="W35" s="125"/>
      <c r="X35" s="125"/>
      <c r="Y35" s="125"/>
      <c r="Z35" s="100"/>
      <c r="AA35" s="125"/>
      <c r="AB35" s="183"/>
      <c r="AC35" s="169"/>
      <c r="AD35" s="100"/>
      <c r="AE35" s="125"/>
      <c r="AF35" s="183"/>
      <c r="AG35" s="125"/>
      <c r="AH35" s="41"/>
      <c r="AI35" s="125"/>
      <c r="AJ35" s="183"/>
      <c r="AK35" s="169"/>
      <c r="AL35" s="41"/>
      <c r="AM35" s="125"/>
      <c r="AN35" s="181"/>
      <c r="AP35" s="41"/>
      <c r="AQ35" s="125"/>
      <c r="AR35" s="181"/>
      <c r="AS35" s="125"/>
      <c r="AT35" s="100"/>
      <c r="AU35" s="125"/>
      <c r="AV35" s="183"/>
      <c r="AW35" s="125"/>
      <c r="AX35" s="100"/>
      <c r="AY35" s="125"/>
      <c r="AZ35" s="183"/>
      <c r="BA35" s="125"/>
      <c r="BB35" s="100"/>
      <c r="BC35" s="125"/>
      <c r="BD35" s="183"/>
      <c r="BE35" s="125"/>
      <c r="BF35" s="41"/>
      <c r="BG35" s="125"/>
      <c r="BH35" s="181"/>
      <c r="BJ35" s="41"/>
      <c r="BK35" s="125"/>
      <c r="BL35" s="181"/>
      <c r="BM35" s="125"/>
    </row>
    <row r="36" spans="2:65" ht="15.75" customHeight="1">
      <c r="C36" s="19"/>
      <c r="D36" s="13"/>
      <c r="E36" s="13"/>
      <c r="F36" s="13"/>
      <c r="G36" s="13"/>
      <c r="H36" s="13" t="s">
        <v>39</v>
      </c>
      <c r="I36" s="13"/>
      <c r="K36" s="21"/>
      <c r="L36" s="66"/>
      <c r="M36" s="125"/>
      <c r="N36" s="41">
        <f>SUM(N33:N35)</f>
        <v>3294050</v>
      </c>
      <c r="O36" s="41"/>
      <c r="P36" s="41">
        <f>SUM(P33:P35)</f>
        <v>3794050</v>
      </c>
      <c r="Q36" s="41"/>
      <c r="R36" s="41">
        <f>SUM(R33:R35)</f>
        <v>3294050</v>
      </c>
      <c r="S36" s="41"/>
      <c r="T36" s="41" t="e">
        <f>SUM(T33:T35)</f>
        <v>#N/A</v>
      </c>
      <c r="U36" s="41"/>
      <c r="V36" s="41">
        <f>SUM(V33:V35)</f>
        <v>3544050</v>
      </c>
      <c r="W36" s="41"/>
      <c r="X36" s="41">
        <f>SUM(X33:X35)</f>
        <v>3919050</v>
      </c>
      <c r="Y36" s="41"/>
      <c r="Z36" s="100">
        <f>IF(AND(ISNUMBER($V36),ISNUMBER($X36)),IF((ABS($V36-$X36))&gt;0.49,$X36-$V36,0),"")</f>
        <v>375000</v>
      </c>
      <c r="AA36" s="100"/>
      <c r="AB36" s="183">
        <f>IF($V36="","",  IF($X36="","", IF($V36=0,"---",(IF(ISERROR(($X36/$V36)-1),"---",($X36/$V36)-1) ))))</f>
        <v>0.10581114826258098</v>
      </c>
      <c r="AC36" s="169"/>
      <c r="AD36" s="100">
        <f>IF(AND(ISNUMBER($P36),ISNUMBER($X36)),IF((ABS($P36-$X36))&gt;0.49,$X36-$P36,0),"")</f>
        <v>125000</v>
      </c>
      <c r="AE36" s="100"/>
      <c r="AF36" s="183">
        <f>IF($P36="","",  IF($X36="","", IF($P36=0,"---",(IF(ISERROR(($X36/$P36)-1),"---",($X36/$P36)-1) ))))</f>
        <v>3.2946323849184944E-2</v>
      </c>
      <c r="AG36" s="100"/>
      <c r="AH36" s="41">
        <f>IF(AND(ISNUMBER($N36),ISNUMBER($X36)),IF((ABS($N36-$X36))&gt;0.49,$X36-$N36,0),"")</f>
        <v>625000</v>
      </c>
      <c r="AI36" s="41"/>
      <c r="AJ36" s="183">
        <f>IF($N36="","",  IF($X36="","", IF($N36=0,"---",(IF(ISERROR(($X36/$N36)-1),"---",($X36/$N36)-1) ))))</f>
        <v>0.18973603922223403</v>
      </c>
      <c r="AK36" s="169"/>
      <c r="AL36" s="41">
        <f>IF(AND(ISNUMBER($R36),ISNUMBER($X36)),IF((ABS($R36-$X36))&gt;0.49,$X36-$R36,0),"")</f>
        <v>625000</v>
      </c>
      <c r="AM36" s="100"/>
      <c r="AN36" s="181">
        <f>IF($R36="","",  IF($X36="","", IF($R36=0,"---",(IF(ISERROR(($X36/$R36)-1),"---",($X36/$R36)-1) ))))</f>
        <v>0.18973603922223403</v>
      </c>
      <c r="AP36" s="41" t="str">
        <f>IF(AND(ISNUMBER($T36),ISNUMBER($X36)),IF((ABS($T36-$X36))&gt;0.49,$X36-$T36,0),"")</f>
        <v/>
      </c>
      <c r="AQ36" s="100"/>
      <c r="AR36" s="181" t="e">
        <f>IF($T36="","",  IF($X36="","", IF($T36=0,"---",(IF(ISERROR(($X36/$T36)-1),"---",($X36/$T36)-1) ))))</f>
        <v>#N/A</v>
      </c>
      <c r="AS36" s="100"/>
      <c r="AT36" s="100" t="str">
        <f>IF(AND(ISNUMBER($R36),ISNUMBER($T36)),IF((ABS($R36-$T36))&gt;0.49,$T36-$R36,0),"")</f>
        <v/>
      </c>
      <c r="AU36" s="100"/>
      <c r="AV36" s="183" t="e">
        <f>IF($R36="","",  IF($T36="","", IF($R36=0,"---",(IF(ISERROR(($T36/$R36)-1),"---",($T36/$R36)-1) ))))</f>
        <v>#N/A</v>
      </c>
      <c r="AW36" s="100"/>
      <c r="AX36" s="100">
        <f>IF(AND(ISNUMBER($N36),ISNUMBER($V36)),IF((ABS($N36-$V36))&gt;0.49,$V36-$N36,0),"")</f>
        <v>250000</v>
      </c>
      <c r="AY36" s="100"/>
      <c r="AZ36" s="183">
        <f>IF($N36="","",  IF($V36="","", IF($N36=0,"---",(IF(ISERROR(($V36/$N36)-1),"---",($V36/$N36)-1) ))))</f>
        <v>7.5894415688893657E-2</v>
      </c>
      <c r="BA36" s="100"/>
      <c r="BB36" s="100">
        <f>IF(AND(ISNUMBER($P36),ISNUMBER($V36)),IF((ABS($P36-$V36))&gt;0.49,$V36-$P36,0),"")</f>
        <v>-250000</v>
      </c>
      <c r="BC36" s="100"/>
      <c r="BD36" s="183">
        <f>IF($P36="","",  IF($V36="","", IF($P36=0,"---",(IF(ISERROR(($V36/$P36)-1),"---",($V36/$P36)-1) ))))</f>
        <v>-6.5892647698369777E-2</v>
      </c>
      <c r="BE36" s="100"/>
      <c r="BF36" s="41">
        <f>IF(AND(ISNUMBER($R36),ISNUMBER($V36)),IF((ABS($R36-$V36))&gt;0.49,$V36-$R36,0),"")</f>
        <v>250000</v>
      </c>
      <c r="BG36" s="100"/>
      <c r="BH36" s="181">
        <f>IF($R36="","",  IF($V36="","", IF($R36=0,"---",(IF(ISERROR(($V36/$R36)-1),"---",($V36/$R36)-1) ))))</f>
        <v>7.5894415688893657E-2</v>
      </c>
      <c r="BJ36" s="41" t="str">
        <f>IF(AND(ISNUMBER($T36),ISNUMBER($V36)),IF((ABS($T36-$V36))&gt;0.49,$V36-$T36,0),"")</f>
        <v/>
      </c>
      <c r="BK36" s="100"/>
      <c r="BL36" s="181" t="e">
        <f>IF($T36="","",  IF($V36="","", IF($T36=0,"---",(IF(ISERROR(($V36/$T36)-1),"---",($V36/$T36)-1) ))))</f>
        <v>#N/A</v>
      </c>
      <c r="BM36" s="100"/>
    </row>
    <row r="37" spans="2:65" ht="15.75" customHeight="1">
      <c r="C37" s="19"/>
      <c r="D37" s="13"/>
      <c r="E37" s="13"/>
      <c r="F37" s="13"/>
      <c r="G37" s="13"/>
      <c r="H37" s="13"/>
      <c r="I37" s="13"/>
      <c r="K37" s="21"/>
      <c r="L37" s="66"/>
      <c r="M37" s="125"/>
      <c r="N37" s="125"/>
      <c r="O37" s="80"/>
      <c r="P37" s="125"/>
      <c r="Q37" s="125"/>
      <c r="R37" s="125"/>
      <c r="S37" s="125"/>
      <c r="T37" s="125"/>
      <c r="U37" s="125"/>
      <c r="V37" s="125"/>
      <c r="W37" s="125"/>
      <c r="X37" s="125"/>
      <c r="Y37" s="125"/>
      <c r="Z37" s="100"/>
      <c r="AA37" s="125"/>
      <c r="AB37" s="183"/>
      <c r="AC37" s="169"/>
      <c r="AD37" s="100"/>
      <c r="AE37" s="125"/>
      <c r="AF37" s="183"/>
      <c r="AG37" s="125"/>
      <c r="AH37" s="41"/>
      <c r="AI37" s="125"/>
      <c r="AJ37" s="183"/>
      <c r="AK37" s="169"/>
      <c r="AL37" s="41"/>
      <c r="AM37" s="125"/>
      <c r="AN37" s="181"/>
      <c r="AP37" s="41"/>
      <c r="AQ37" s="125"/>
      <c r="AR37" s="181"/>
      <c r="AS37" s="125"/>
      <c r="AT37" s="100"/>
      <c r="AU37" s="125"/>
      <c r="AV37" s="183"/>
      <c r="AW37" s="125"/>
      <c r="AX37" s="100"/>
      <c r="AY37" s="125"/>
      <c r="AZ37" s="183"/>
      <c r="BA37" s="125"/>
      <c r="BB37" s="100"/>
      <c r="BC37" s="125"/>
      <c r="BD37" s="183"/>
      <c r="BE37" s="125"/>
      <c r="BF37" s="41"/>
      <c r="BG37" s="125"/>
      <c r="BH37" s="181"/>
      <c r="BJ37" s="41"/>
      <c r="BK37" s="125"/>
      <c r="BL37" s="181"/>
      <c r="BM37" s="125"/>
    </row>
    <row r="38" spans="2:65" ht="15.75" customHeight="1">
      <c r="C38" s="19"/>
      <c r="D38" s="13"/>
      <c r="E38" s="13"/>
      <c r="F38" s="13"/>
      <c r="G38" s="13"/>
      <c r="H38" s="13" t="s">
        <v>105</v>
      </c>
      <c r="I38" s="13"/>
      <c r="K38" s="23"/>
      <c r="L38" s="66"/>
      <c r="M38" s="125"/>
      <c r="N38" s="41">
        <f>SUM(N18+N24+N30+N36)</f>
        <v>14409802</v>
      </c>
      <c r="O38" s="41"/>
      <c r="P38" s="41">
        <f>SUM(P18+P24+P30+P36)</f>
        <v>15409802</v>
      </c>
      <c r="Q38" s="41"/>
      <c r="R38" s="41">
        <f>SUM(R18+R24+R30+R36)</f>
        <v>14409802</v>
      </c>
      <c r="S38" s="41"/>
      <c r="T38" s="41" t="e">
        <f>SUM(T18+T24+T30+T36)</f>
        <v>#N/A</v>
      </c>
      <c r="U38" s="41"/>
      <c r="V38" s="41">
        <f>SUM(V18+V24+V30+V36)</f>
        <v>14909802</v>
      </c>
      <c r="W38" s="41"/>
      <c r="X38" s="41">
        <f>SUM(X18+X24+X30+X36)</f>
        <v>15659802</v>
      </c>
      <c r="Y38" s="41"/>
      <c r="Z38" s="41">
        <f>IF(AND(ISNUMBER($V38),ISNUMBER($X38)),IF((ABS($V38-$X38))&gt;0.49,$X38-$V38,0),"")</f>
        <v>750000</v>
      </c>
      <c r="AA38" s="41"/>
      <c r="AB38" s="181">
        <f>IF($V38="","",  IF($X38="","", IF($V38=0,"---",(IF(ISERROR(($X38/$V38)-1),"---",($X38/$V38)-1) ))))</f>
        <v>5.0302478865916544E-2</v>
      </c>
      <c r="AC38" s="161"/>
      <c r="AD38" s="41">
        <f>IF(AND(ISNUMBER($P38),ISNUMBER($X38)),IF((ABS($P38-$X38))&gt;0.49,$X38-$P38,0),"")</f>
        <v>250000</v>
      </c>
      <c r="AE38" s="41"/>
      <c r="AF38" s="181">
        <f>IF($P38="","",  IF($X38="","", IF($P38=0,"---",(IF(ISERROR(($X38/$P38)-1),"---",($X38/$P38)-1) ))))</f>
        <v>1.6223440119477184E-2</v>
      </c>
      <c r="AG38" s="41"/>
      <c r="AH38" s="41">
        <f>IF(AND(ISNUMBER($N38),ISNUMBER($X38)),IF((ABS($N38-$X38))&gt;0.49,$X38-$N38,0),"")</f>
        <v>1250000</v>
      </c>
      <c r="AI38" s="41"/>
      <c r="AJ38" s="181">
        <f>IF($N38="","",  IF($X38="","", IF($N38=0,"---",(IF(ISERROR(($X38/$N38)-1),"---",($X38/$N38)-1) ))))</f>
        <v>8.6746507689696273E-2</v>
      </c>
      <c r="AK38" s="161"/>
      <c r="AL38" s="41">
        <f>IF(AND(ISNUMBER($R38),ISNUMBER($X38)),IF((ABS($R38-$X38))&gt;0.49,$X38-$R38,0),"")</f>
        <v>1250000</v>
      </c>
      <c r="AM38" s="41"/>
      <c r="AN38" s="181">
        <f>IF($R38="","",  IF($X38="","", IF($R38=0,"---",(IF(ISERROR(($X38/$R38)-1),"---",($X38/$R38)-1) ))))</f>
        <v>8.6746507689696273E-2</v>
      </c>
      <c r="AP38" s="41" t="str">
        <f>IF(AND(ISNUMBER($T38),ISNUMBER($X38)),IF((ABS($T38-$X38))&gt;0.49,$X38-$T38,0),"")</f>
        <v/>
      </c>
      <c r="AQ38" s="41"/>
      <c r="AR38" s="181" t="e">
        <f>IF($T38="","",  IF($X38="","", IF($T38=0,"---",(IF(ISERROR(($X38/$T38)-1),"---",($X38/$T38)-1) ))))</f>
        <v>#N/A</v>
      </c>
      <c r="AS38" s="41"/>
      <c r="AT38" s="41" t="str">
        <f>IF(AND(ISNUMBER($R38),ISNUMBER($T38)),IF((ABS($R38-$T38))&gt;0.49,$T38-$R38,0),"")</f>
        <v/>
      </c>
      <c r="AU38" s="41"/>
      <c r="AV38" s="181" t="e">
        <f>IF($R38="","",  IF($T38="","", IF($R38=0,"---",(IF(ISERROR(($T38/$R38)-1),"---",($T38/$R38)-1) ))))</f>
        <v>#N/A</v>
      </c>
      <c r="AW38" s="41"/>
      <c r="AX38" s="41">
        <f>IF(AND(ISNUMBER($N38),ISNUMBER($V38)),IF((ABS($N38-$V38))&gt;0.49,$V38-$N38,0),"")</f>
        <v>500000</v>
      </c>
      <c r="AY38" s="41"/>
      <c r="AZ38" s="181">
        <f>IF($N38="","",  IF($V38="","", IF($N38=0,"---",(IF(ISERROR(($V38/$N38)-1),"---",($V38/$N38)-1) ))))</f>
        <v>3.4698603075878465E-2</v>
      </c>
      <c r="BA38" s="41"/>
      <c r="BB38" s="41">
        <f>IF(AND(ISNUMBER($P38),ISNUMBER($V38)),IF((ABS($P38-$V38))&gt;0.49,$V38-$P38,0),"")</f>
        <v>-500000</v>
      </c>
      <c r="BC38" s="41"/>
      <c r="BD38" s="181">
        <f>IF($P38="","",  IF($V38="","", IF($P38=0,"---",(IF(ISERROR(($V38/$P38)-1),"---",($V38/$P38)-1) ))))</f>
        <v>-3.2446880238954368E-2</v>
      </c>
      <c r="BE38" s="41"/>
      <c r="BF38" s="41">
        <f>IF(AND(ISNUMBER($R38),ISNUMBER($V38)),IF((ABS($R38-$V38))&gt;0.49,$V38-$R38,0),"")</f>
        <v>500000</v>
      </c>
      <c r="BG38" s="41"/>
      <c r="BH38" s="181">
        <f>IF($R38="","",  IF($V38="","", IF($R38=0,"---",(IF(ISERROR(($V38/$R38)-1),"---",($V38/$R38)-1) ))))</f>
        <v>3.4698603075878465E-2</v>
      </c>
      <c r="BJ38" s="41" t="str">
        <f>IF(AND(ISNUMBER($T38),ISNUMBER($V38)),IF((ABS($T38-$V38))&gt;0.49,$V38-$T38,0),"")</f>
        <v/>
      </c>
      <c r="BK38" s="41"/>
      <c r="BL38" s="181" t="e">
        <f>IF($T38="","",  IF($V38="","", IF($T38=0,"---",(IF(ISERROR(($V38/$T38)-1),"---",($V38/$T38)-1) ))))</f>
        <v>#N/A</v>
      </c>
      <c r="BM38" s="41"/>
    </row>
    <row r="39" spans="2:65" ht="15.75" customHeight="1">
      <c r="C39" s="19"/>
      <c r="D39" s="13"/>
      <c r="E39" s="13"/>
      <c r="F39" s="13"/>
      <c r="G39" s="13"/>
      <c r="H39" s="13"/>
      <c r="I39" s="13" t="s">
        <v>282</v>
      </c>
      <c r="K39" s="21"/>
      <c r="L39" s="66" t="s">
        <v>29</v>
      </c>
      <c r="M39" s="125"/>
      <c r="N39" s="41">
        <f>+N15+N21+N27+N33</f>
        <v>3568625</v>
      </c>
      <c r="O39" s="41"/>
      <c r="P39" s="41">
        <f>+P15+P21+P27+P33</f>
        <v>4568625</v>
      </c>
      <c r="Q39" s="41"/>
      <c r="R39" s="41">
        <f>+R15+R21+R27+R33</f>
        <v>3568625</v>
      </c>
      <c r="S39" s="41"/>
      <c r="T39" s="41" t="e">
        <f>+T15+T21+T27+T33</f>
        <v>#N/A</v>
      </c>
      <c r="U39" s="41"/>
      <c r="V39" s="41">
        <f>+V15+V21+V27+V33</f>
        <v>4068625</v>
      </c>
      <c r="W39" s="41"/>
      <c r="X39" s="41">
        <f>+X15+X21+X27+X33</f>
        <v>4818625</v>
      </c>
      <c r="Y39" s="41"/>
      <c r="Z39" s="41">
        <f>IF(AND(ISNUMBER($V39),ISNUMBER($X39)),IF((ABS($V39-$X39))&gt;0.49,$X39-$V39,0),"")</f>
        <v>750000</v>
      </c>
      <c r="AA39" s="41"/>
      <c r="AB39" s="181">
        <f>IF($V39="","",  IF($X39="","", IF($V39=0,"---",(IF(ISERROR(($X39/$V39)-1),"---",($X39/$V39)-1) ))))</f>
        <v>0.18433746044425336</v>
      </c>
      <c r="AC39" s="161"/>
      <c r="AD39" s="41">
        <f>IF(AND(ISNUMBER($P39),ISNUMBER($X39)),IF((ABS($P39-$X39))&gt;0.49,$X39-$P39,0),"")</f>
        <v>250000</v>
      </c>
      <c r="AE39" s="41"/>
      <c r="AF39" s="181">
        <f>IF($P39="","",  IF($X39="","", IF($P39=0,"---",(IF(ISERROR(($X39/$P39)-1),"---",($X39/$P39)-1) ))))</f>
        <v>5.4721059399710059E-2</v>
      </c>
      <c r="AG39" s="41"/>
      <c r="AH39" s="41">
        <f>IF(AND(ISNUMBER($N39),ISNUMBER($X39)),IF((ABS($N39-$X39))&gt;0.49,$X39-$N39,0),"")</f>
        <v>1250000</v>
      </c>
      <c r="AI39" s="41"/>
      <c r="AJ39" s="181">
        <f>IF($N39="","",  IF($X39="","", IF($N39=0,"---",(IF(ISERROR(($X39/$N39)-1),"---",($X39/$N39)-1) ))))</f>
        <v>0.35027496584819073</v>
      </c>
      <c r="AK39" s="161"/>
      <c r="AL39" s="41">
        <f>IF(AND(ISNUMBER($R39),ISNUMBER($X39)),IF((ABS($R39-$X39))&gt;0.49,$X39-$R39,0),"")</f>
        <v>1250000</v>
      </c>
      <c r="AM39" s="41"/>
      <c r="AN39" s="181">
        <f>IF($R39="","",  IF($X39="","", IF($R39=0,"---",(IF(ISERROR(($X39/$R39)-1),"---",($X39/$R39)-1) ))))</f>
        <v>0.35027496584819073</v>
      </c>
      <c r="AP39" s="41" t="str">
        <f>IF(AND(ISNUMBER($T39),ISNUMBER($X39)),IF((ABS($T39-$X39))&gt;0.49,$X39-$T39,0),"")</f>
        <v/>
      </c>
      <c r="AQ39" s="41"/>
      <c r="AR39" s="181" t="e">
        <f>IF($T39="","",  IF($X39="","", IF($T39=0,"---",(IF(ISERROR(($X39/$T39)-1),"---",($X39/$T39)-1) ))))</f>
        <v>#N/A</v>
      </c>
      <c r="AS39" s="41"/>
      <c r="AT39" s="41" t="str">
        <f>IF(AND(ISNUMBER($R39),ISNUMBER($T39)),IF((ABS($R39-$T39))&gt;0.49,$T39-$R39,0),"")</f>
        <v/>
      </c>
      <c r="AU39" s="41"/>
      <c r="AV39" s="181" t="e">
        <f>IF($R39="","",  IF($T39="","", IF($R39=0,"---",(IF(ISERROR(($T39/$R39)-1),"---",($T39/$R39)-1) ))))</f>
        <v>#N/A</v>
      </c>
      <c r="AW39" s="41"/>
      <c r="AX39" s="41">
        <f>IF(AND(ISNUMBER($N39),ISNUMBER($V39)),IF((ABS($N39-$V39))&gt;0.49,$V39-$N39,0),"")</f>
        <v>500000</v>
      </c>
      <c r="AY39" s="41"/>
      <c r="AZ39" s="181">
        <f>IF($N39="","",  IF($V39="","", IF($N39=0,"---",(IF(ISERROR(($V39/$N39)-1),"---",($V39/$N39)-1) ))))</f>
        <v>0.14010998633927629</v>
      </c>
      <c r="BA39" s="41"/>
      <c r="BB39" s="41">
        <f>IF(AND(ISNUMBER($P39),ISNUMBER($V39)),IF((ABS($P39-$V39))&gt;0.49,$V39-$P39,0),"")</f>
        <v>-500000</v>
      </c>
      <c r="BC39" s="41"/>
      <c r="BD39" s="181">
        <f>IF($P39="","",  IF($V39="","", IF($P39=0,"---",(IF(ISERROR(($V39/$P39)-1),"---",($V39/$P39)-1) ))))</f>
        <v>-0.10944211879942001</v>
      </c>
      <c r="BE39" s="41"/>
      <c r="BF39" s="41">
        <f>IF(AND(ISNUMBER($R39),ISNUMBER($V39)),IF((ABS($R39-$V39))&gt;0.49,$V39-$R39,0),"")</f>
        <v>500000</v>
      </c>
      <c r="BG39" s="41"/>
      <c r="BH39" s="181">
        <f>IF($R39="","",  IF($V39="","", IF($R39=0,"---",(IF(ISERROR(($V39/$R39)-1),"---",($V39/$R39)-1) ))))</f>
        <v>0.14010998633927629</v>
      </c>
      <c r="BJ39" s="41" t="str">
        <f>IF(AND(ISNUMBER($T39),ISNUMBER($V39)),IF((ABS($T39-$V39))&gt;0.49,$V39-$T39,0),"")</f>
        <v/>
      </c>
      <c r="BK39" s="41"/>
      <c r="BL39" s="181" t="e">
        <f>IF($T39="","",  IF($V39="","", IF($T39=0,"---",(IF(ISERROR(($V39/$T39)-1),"---",($V39/$T39)-1) ))))</f>
        <v>#N/A</v>
      </c>
      <c r="BM39" s="41"/>
    </row>
    <row r="40" spans="2:65" ht="15.75" customHeight="1">
      <c r="C40" s="19"/>
      <c r="D40" s="13"/>
      <c r="E40" s="13"/>
      <c r="F40" s="13"/>
      <c r="G40" s="13"/>
      <c r="H40" s="13"/>
      <c r="I40" s="13" t="s">
        <v>315</v>
      </c>
      <c r="K40" s="21"/>
      <c r="L40" s="66" t="s">
        <v>29</v>
      </c>
      <c r="M40" s="125"/>
      <c r="N40" s="41">
        <f>+N16+N22+N28+N34</f>
        <v>10841177</v>
      </c>
      <c r="O40" s="41"/>
      <c r="P40" s="41">
        <f>+P16+P22+P28+P34</f>
        <v>10841177</v>
      </c>
      <c r="Q40" s="41"/>
      <c r="R40" s="41">
        <f>+R16+R22+R28+R34</f>
        <v>10841177</v>
      </c>
      <c r="S40" s="41"/>
      <c r="T40" s="41" t="e">
        <f>+T16+T22+T28+T34</f>
        <v>#N/A</v>
      </c>
      <c r="U40" s="41"/>
      <c r="V40" s="41">
        <f>+V16+V22+V28+V34</f>
        <v>10841177</v>
      </c>
      <c r="W40" s="41"/>
      <c r="X40" s="41">
        <f>+X16+X22+X28+X34</f>
        <v>10841177</v>
      </c>
      <c r="Y40" s="41"/>
      <c r="Z40" s="41">
        <f>IF(AND(ISNUMBER($V40),ISNUMBER($X40)),IF((ABS($V40-$X40))&gt;0.49,$X40-$V40,0),"")</f>
        <v>0</v>
      </c>
      <c r="AA40" s="41"/>
      <c r="AB40" s="181">
        <f>IF($V40="","",  IF($X40="","", IF($V40=0,"---",(IF(ISERROR(($X40/$V40)-1),"---",($X40/$V40)-1) ))))</f>
        <v>0</v>
      </c>
      <c r="AC40" s="161"/>
      <c r="AD40" s="41">
        <f>IF(AND(ISNUMBER($P40),ISNUMBER($X40)),IF((ABS($P40-$X40))&gt;0.49,$X40-$P40,0),"")</f>
        <v>0</v>
      </c>
      <c r="AE40" s="41"/>
      <c r="AF40" s="181">
        <f>IF($P40="","",  IF($X40="","", IF($P40=0,"---",(IF(ISERROR(($X40/$P40)-1),"---",($X40/$P40)-1) ))))</f>
        <v>0</v>
      </c>
      <c r="AG40" s="41"/>
      <c r="AH40" s="41">
        <f>IF(AND(ISNUMBER($N40),ISNUMBER($X40)),IF((ABS($N40-$X40))&gt;0.49,$X40-$N40,0),"")</f>
        <v>0</v>
      </c>
      <c r="AI40" s="41"/>
      <c r="AJ40" s="181">
        <f>IF($N40="","",  IF($X40="","", IF($N40=0,"---",(IF(ISERROR(($X40/$N40)-1),"---",($X40/$N40)-1) ))))</f>
        <v>0</v>
      </c>
      <c r="AK40" s="161"/>
      <c r="AL40" s="41">
        <f>IF(AND(ISNUMBER($R40),ISNUMBER($X40)),IF((ABS($R40-$X40))&gt;0.49,$X40-$R40,0),"")</f>
        <v>0</v>
      </c>
      <c r="AM40" s="41"/>
      <c r="AN40" s="181">
        <f>IF($R40="","",  IF($X40="","", IF($R40=0,"---",(IF(ISERROR(($X40/$R40)-1),"---",($X40/$R40)-1) ))))</f>
        <v>0</v>
      </c>
      <c r="AP40" s="41" t="str">
        <f>IF(AND(ISNUMBER($T40),ISNUMBER($X40)),IF((ABS($T40-$X40))&gt;0.49,$X40-$T40,0),"")</f>
        <v/>
      </c>
      <c r="AQ40" s="41"/>
      <c r="AR40" s="181" t="e">
        <f>IF($T40="","",  IF($X40="","", IF($T40=0,"---",(IF(ISERROR(($X40/$T40)-1),"---",($X40/$T40)-1) ))))</f>
        <v>#N/A</v>
      </c>
      <c r="AS40" s="41"/>
      <c r="AT40" s="41" t="str">
        <f>IF(AND(ISNUMBER($R40),ISNUMBER($T40)),IF((ABS($R40-$T40))&gt;0.49,$T40-$R40,0),"")</f>
        <v/>
      </c>
      <c r="AU40" s="41"/>
      <c r="AV40" s="181" t="e">
        <f>IF($R40="","",  IF($T40="","", IF($R40=0,"---",(IF(ISERROR(($T40/$R40)-1),"---",($T40/$R40)-1) ))))</f>
        <v>#N/A</v>
      </c>
      <c r="AW40" s="41"/>
      <c r="AX40" s="41">
        <f>IF(AND(ISNUMBER($N40),ISNUMBER($V40)),IF((ABS($N40-$V40))&gt;0.49,$V40-$N40,0),"")</f>
        <v>0</v>
      </c>
      <c r="AY40" s="41"/>
      <c r="AZ40" s="181">
        <f>IF($N40="","",  IF($V40="","", IF($N40=0,"---",(IF(ISERROR(($V40/$N40)-1),"---",($V40/$N40)-1) ))))</f>
        <v>0</v>
      </c>
      <c r="BA40" s="41"/>
      <c r="BB40" s="41">
        <f>IF(AND(ISNUMBER($P40),ISNUMBER($V40)),IF((ABS($P40-$V40))&gt;0.49,$V40-$P40,0),"")</f>
        <v>0</v>
      </c>
      <c r="BC40" s="41"/>
      <c r="BD40" s="181">
        <f>IF($P40="","",  IF($V40="","", IF($P40=0,"---",(IF(ISERROR(($V40/$P40)-1),"---",($V40/$P40)-1) ))))</f>
        <v>0</v>
      </c>
      <c r="BE40" s="41"/>
      <c r="BF40" s="41">
        <f>IF(AND(ISNUMBER($R40),ISNUMBER($V40)),IF((ABS($R40-$V40))&gt;0.49,$V40-$R40,0),"")</f>
        <v>0</v>
      </c>
      <c r="BG40" s="41"/>
      <c r="BH40" s="181">
        <f>IF($R40="","",  IF($V40="","", IF($R40=0,"---",(IF(ISERROR(($V40/$R40)-1),"---",($V40/$R40)-1) ))))</f>
        <v>0</v>
      </c>
      <c r="BJ40" s="41" t="str">
        <f>IF(AND(ISNUMBER($T40),ISNUMBER($V40)),IF((ABS($T40-$V40))&gt;0.49,$V40-$T40,0),"")</f>
        <v/>
      </c>
      <c r="BK40" s="41"/>
      <c r="BL40" s="181" t="e">
        <f>IF($T40="","",  IF($V40="","", IF($T40=0,"---",(IF(ISERROR(($V40/$T40)-1),"---",($V40/$T40)-1) ))))</f>
        <v>#N/A</v>
      </c>
      <c r="BM40" s="41"/>
    </row>
    <row r="41" spans="2:65" ht="15.75" customHeight="1">
      <c r="C41" s="19"/>
      <c r="D41" s="13"/>
      <c r="E41" s="13"/>
      <c r="F41" s="13"/>
      <c r="G41" s="13"/>
      <c r="H41" s="13"/>
      <c r="I41" s="13"/>
      <c r="J41" s="13"/>
      <c r="K41" s="21"/>
      <c r="L41" s="66"/>
      <c r="M41" s="125"/>
      <c r="N41" s="125"/>
      <c r="O41" s="80"/>
      <c r="P41" s="125"/>
      <c r="Q41" s="125"/>
      <c r="R41" s="125"/>
      <c r="S41" s="125"/>
      <c r="T41" s="125"/>
      <c r="U41" s="125"/>
      <c r="V41" s="125"/>
      <c r="W41" s="125"/>
      <c r="X41" s="125"/>
      <c r="Y41" s="125"/>
      <c r="Z41" s="41"/>
      <c r="AA41" s="125"/>
      <c r="AB41" s="181"/>
      <c r="AC41" s="161"/>
      <c r="AD41" s="41"/>
      <c r="AE41" s="125"/>
      <c r="AF41" s="181"/>
      <c r="AG41" s="125"/>
      <c r="AH41" s="41"/>
      <c r="AI41" s="125"/>
      <c r="AJ41" s="181"/>
      <c r="AK41" s="161"/>
      <c r="AL41" s="41"/>
      <c r="AM41" s="125"/>
      <c r="AN41" s="181"/>
      <c r="AP41" s="41"/>
      <c r="AQ41" s="125"/>
      <c r="AR41" s="181"/>
      <c r="AS41" s="125"/>
      <c r="AT41" s="41"/>
      <c r="AU41" s="125"/>
      <c r="AV41" s="181"/>
      <c r="AW41" s="125"/>
      <c r="AX41" s="41"/>
      <c r="AY41" s="125"/>
      <c r="AZ41" s="181"/>
      <c r="BA41" s="125"/>
      <c r="BB41" s="41"/>
      <c r="BC41" s="125"/>
      <c r="BD41" s="181"/>
      <c r="BE41" s="125"/>
      <c r="BF41" s="41"/>
      <c r="BG41" s="125"/>
      <c r="BH41" s="181"/>
      <c r="BJ41" s="41"/>
      <c r="BK41" s="125"/>
      <c r="BL41" s="181"/>
      <c r="BM41" s="125"/>
    </row>
    <row r="42" spans="2:65">
      <c r="Z42" s="41"/>
      <c r="AB42" s="181"/>
      <c r="AC42" s="161"/>
      <c r="AD42" s="41"/>
      <c r="AF42" s="181"/>
      <c r="AH42" s="41"/>
      <c r="AJ42" s="181"/>
      <c r="AK42" s="161"/>
      <c r="AL42" s="41"/>
      <c r="AN42" s="181"/>
      <c r="AP42" s="41"/>
      <c r="AR42" s="181"/>
      <c r="AT42" s="41"/>
      <c r="AV42" s="181"/>
      <c r="AX42" s="41"/>
      <c r="AZ42" s="181"/>
      <c r="BB42" s="41"/>
      <c r="BD42" s="181"/>
      <c r="BF42" s="41"/>
      <c r="BH42" s="181"/>
      <c r="BJ42" s="41"/>
      <c r="BL42" s="181"/>
    </row>
    <row r="43" spans="2:65" ht="15.75" customHeight="1">
      <c r="B43" s="231">
        <v>15</v>
      </c>
      <c r="C43" s="55">
        <v>2</v>
      </c>
      <c r="D43" s="13" t="s">
        <v>303</v>
      </c>
      <c r="E43" s="13"/>
      <c r="F43" s="13"/>
      <c r="G43" s="13"/>
      <c r="H43" s="13"/>
      <c r="I43" s="13"/>
      <c r="J43" s="13"/>
      <c r="K43" s="20"/>
      <c r="L43" s="66" t="s">
        <v>29</v>
      </c>
      <c r="M43" s="125"/>
      <c r="N43" s="41">
        <f>VLOOKUP($B43,'[1]09-10-11'!$A$4:$EA$400,MATCH(N$2, '[1]09-10-11'!$A$4:$EA$4, 0))</f>
        <v>505756</v>
      </c>
      <c r="O43" s="80"/>
      <c r="P43" s="41">
        <f>VLOOKUP($B43,'[1]09-10-11'!$A$4:$EA$400,MATCH(P$2, '[1]09-10-11'!$A$4:$EA$4, 0))</f>
        <v>555756</v>
      </c>
      <c r="Q43" s="41"/>
      <c r="R43" s="41">
        <f>VLOOKUP($B43,'[1]09-10-11'!$A$4:$EA$400,MATCH(R$2, '[1]09-10-11'!$A$4:$EA$4, 0))</f>
        <v>0</v>
      </c>
      <c r="S43" s="41"/>
      <c r="T43" s="41" t="e">
        <f>VLOOKUP($B43,'[1]09-10-11'!$A$4:$EA$400,MATCH(T$2, '[1]09-10-11'!$A$4:$EA$4, 0))</f>
        <v>#N/A</v>
      </c>
      <c r="U43" s="41"/>
      <c r="V43" s="41">
        <f>VLOOKUP($B43,'[1]09-10-11'!$A$4:$EA$400,MATCH(V$2, '[1]09-10-11'!$A$4:$EA$4, 0))</f>
        <v>450000</v>
      </c>
      <c r="W43" s="41"/>
      <c r="X43" s="41">
        <f>VLOOKUP($B43,'[1]09-10-11'!$A$4:$EA$400,MATCH(X$2, '[1]09-10-11'!$A$4:$EA$4, 0))</f>
        <v>505756</v>
      </c>
      <c r="Y43" s="41"/>
      <c r="Z43" s="41">
        <f>IF(AND(ISNUMBER($V43),ISNUMBER($X43)),IF((ABS($V43-$X43))&gt;0.49,$X43-$V43,0),"")</f>
        <v>55756</v>
      </c>
      <c r="AA43" s="41"/>
      <c r="AB43" s="181">
        <f>IF($V43="","",  IF($X43="","", IF($V43=0,"---",(IF(ISERROR(($X43/$V43)-1),"---",($X43/$V43)-1) ))))</f>
        <v>0.12390222222222214</v>
      </c>
      <c r="AC43" s="161"/>
      <c r="AD43" s="41">
        <f>IF(AND(ISNUMBER($P43),ISNUMBER($X43)),IF((ABS($P43-$X43))&gt;0.49,$X43-$P43,0),"")</f>
        <v>-50000</v>
      </c>
      <c r="AE43" s="41"/>
      <c r="AF43" s="181">
        <f>IF($P43="","",  IF($X43="","", IF($P43=0,"---",(IF(ISERROR(($X43/$P43)-1),"---",($X43/$P43)-1) ))))</f>
        <v>-8.996753971167204E-2</v>
      </c>
      <c r="AG43" s="41"/>
      <c r="AH43" s="41">
        <f>IF(AND(ISNUMBER($N43),ISNUMBER($X43)),IF((ABS($N43-$X43))&gt;0.49,$X43-$N43,0),"")</f>
        <v>0</v>
      </c>
      <c r="AI43" s="41"/>
      <c r="AJ43" s="181">
        <f>IF($N43="","",  IF($X43="","", IF($N43=0,"---",(IF(ISERROR(($X43/$N43)-1),"---",($X43/$N43)-1) ))))</f>
        <v>0</v>
      </c>
      <c r="AK43" s="161"/>
      <c r="AL43" s="41">
        <f>IF(AND(ISNUMBER($R43),ISNUMBER($X43)),IF((ABS($R43-$X43))&gt;0.49,$X43-$R43,0),"")</f>
        <v>505756</v>
      </c>
      <c r="AM43" s="41"/>
      <c r="AN43" s="181" t="str">
        <f>IF($R43="","",  IF($X43="","", IF($R43=0,"---",(IF(ISERROR(($X43/$R43)-1),"---",($X43/$R43)-1) ))))</f>
        <v>---</v>
      </c>
      <c r="AP43" s="41" t="str">
        <f>IF(AND(ISNUMBER($T43),ISNUMBER($X43)),IF((ABS($T43-$X43))&gt;0.49,$X43-$T43,0),"")</f>
        <v/>
      </c>
      <c r="AQ43" s="41"/>
      <c r="AR43" s="181" t="e">
        <f>IF($T43="","",  IF($X43="","", IF($T43=0,"---",(IF(ISERROR(($X43/$T43)-1),"---",($X43/$T43)-1) ))))</f>
        <v>#N/A</v>
      </c>
      <c r="AS43" s="41"/>
      <c r="AT43" s="41" t="str">
        <f>IF(AND(ISNUMBER($R43),ISNUMBER($T43)),IF((ABS($R43-$T43))&gt;0.49,$T43-$R43,0),"")</f>
        <v/>
      </c>
      <c r="AU43" s="41"/>
      <c r="AV43" s="181" t="e">
        <f>IF($R43="","",  IF($T43="","", IF($R43=0,"---",(IF(ISERROR(($T43/$R43)-1),"---",($T43/$R43)-1) ))))</f>
        <v>#N/A</v>
      </c>
      <c r="AW43" s="41"/>
      <c r="AX43" s="41">
        <f>IF(AND(ISNUMBER($N43),ISNUMBER($V43)),IF((ABS($N43-$V43))&gt;0.49,$V43-$N43,0),"")</f>
        <v>-55756</v>
      </c>
      <c r="AY43" s="41"/>
      <c r="AZ43" s="181">
        <f>IF($N43="","",  IF($V43="","", IF($N43=0,"---",(IF(ISERROR(($V43/$N43)-1),"---",($V43/$N43)-1) ))))</f>
        <v>-0.11024288392030945</v>
      </c>
      <c r="BA43" s="41"/>
      <c r="BB43" s="41">
        <f>IF(AND(ISNUMBER($P43),ISNUMBER($V43)),IF((ABS($P43-$V43))&gt;0.49,$V43-$P43,0),"")</f>
        <v>-105756</v>
      </c>
      <c r="BC43" s="41"/>
      <c r="BD43" s="181">
        <f>IF($P43="","",  IF($V43="","", IF($P43=0,"---",(IF(ISERROR(($V43/$P43)-1),"---",($V43/$P43)-1) ))))</f>
        <v>-0.19029214259495175</v>
      </c>
      <c r="BE43" s="41"/>
      <c r="BF43" s="41">
        <f>IF(AND(ISNUMBER($R43),ISNUMBER($V43)),IF((ABS($R43-$V43))&gt;0.49,$V43-$R43,0),"")</f>
        <v>450000</v>
      </c>
      <c r="BG43" s="41"/>
      <c r="BH43" s="181" t="str">
        <f>IF($R43="","",  IF($V43="","", IF($R43=0,"---",(IF(ISERROR(($V43/$R43)-1),"---",($V43/$R43)-1) ))))</f>
        <v>---</v>
      </c>
      <c r="BJ43" s="41" t="str">
        <f>IF(AND(ISNUMBER($T43),ISNUMBER($V43)),IF((ABS($T43-$V43))&gt;0.49,$V43-$T43,0),"")</f>
        <v/>
      </c>
      <c r="BK43" s="41"/>
      <c r="BL43" s="181" t="e">
        <f>IF($T43="","",  IF($V43="","", IF($T43=0,"---",(IF(ISERROR(($V43/$T43)-1),"---",($V43/$T43)-1) ))))</f>
        <v>#N/A</v>
      </c>
      <c r="BM43" s="41"/>
    </row>
    <row r="44" spans="2:65" ht="15.75" customHeight="1">
      <c r="B44" s="231">
        <v>35</v>
      </c>
      <c r="C44" s="55">
        <v>3</v>
      </c>
      <c r="D44" s="13" t="s">
        <v>316</v>
      </c>
      <c r="E44" s="13"/>
      <c r="F44" s="13"/>
      <c r="G44" s="13"/>
      <c r="H44" s="13"/>
      <c r="I44" s="13"/>
      <c r="J44" s="13"/>
      <c r="K44" s="67"/>
      <c r="L44" s="22" t="s">
        <v>29</v>
      </c>
      <c r="M44" s="125"/>
      <c r="N44" s="41">
        <f>VLOOKUP($B44,'[1]09-10-11'!$A$4:$EA$400,MATCH(N$2, '[1]09-10-11'!$A$4:$EA$4, 0))</f>
        <v>160000</v>
      </c>
      <c r="O44" s="80"/>
      <c r="P44" s="41">
        <f>VLOOKUP($B44,'[1]09-10-11'!$A$4:$EA$400,MATCH(P$2, '[1]09-10-11'!$A$4:$EA$4, 0))</f>
        <v>160000</v>
      </c>
      <c r="Q44" s="41"/>
      <c r="R44" s="41">
        <f>VLOOKUP($B44,'[1]09-10-11'!$A$4:$EA$400,MATCH(R$2, '[1]09-10-11'!$A$4:$EA$4, 0))</f>
        <v>0</v>
      </c>
      <c r="S44" s="41"/>
      <c r="T44" s="41" t="e">
        <f>VLOOKUP($B44,'[1]09-10-11'!$A$4:$EA$400,MATCH(T$2, '[1]09-10-11'!$A$4:$EA$4, 0))</f>
        <v>#N/A</v>
      </c>
      <c r="U44" s="41"/>
      <c r="V44" s="41">
        <f>VLOOKUP($B44,'[1]09-10-11'!$A$4:$EA$400,MATCH(V$2, '[1]09-10-11'!$A$4:$EA$4, 0))</f>
        <v>190000</v>
      </c>
      <c r="W44" s="41"/>
      <c r="X44" s="41">
        <f>VLOOKUP($B44,'[1]09-10-11'!$A$4:$EA$400,MATCH(X$2, '[1]09-10-11'!$A$4:$EA$4, 0))</f>
        <v>160000</v>
      </c>
      <c r="Y44" s="41"/>
      <c r="Z44" s="41">
        <f>IF(AND(ISNUMBER($V44),ISNUMBER($X44)),IF((ABS($V44-$X44))&gt;0.49,$X44-$V44,0),"")</f>
        <v>-30000</v>
      </c>
      <c r="AA44" s="41"/>
      <c r="AB44" s="181">
        <f>IF($V44="","",  IF($X44="","", IF($V44=0,"---",(IF(ISERROR(($X44/$V44)-1),"---",($X44/$V44)-1) ))))</f>
        <v>-0.15789473684210531</v>
      </c>
      <c r="AC44" s="161"/>
      <c r="AD44" s="41">
        <f>IF(AND(ISNUMBER($P44),ISNUMBER($X44)),IF((ABS($P44-$X44))&gt;0.49,$X44-$P44,0),"")</f>
        <v>0</v>
      </c>
      <c r="AE44" s="41"/>
      <c r="AF44" s="181">
        <f>IF($P44="","",  IF($X44="","", IF($P44=0,"---",(IF(ISERROR(($X44/$P44)-1),"---",($X44/$P44)-1) ))))</f>
        <v>0</v>
      </c>
      <c r="AG44" s="41"/>
      <c r="AH44" s="41">
        <f>IF(AND(ISNUMBER($N44),ISNUMBER($X44)),IF((ABS($N44-$X44))&gt;0.49,$X44-$N44,0),"")</f>
        <v>0</v>
      </c>
      <c r="AI44" s="41"/>
      <c r="AJ44" s="181">
        <f>IF($N44="","",  IF($X44="","", IF($N44=0,"---",(IF(ISERROR(($X44/$N44)-1),"---",($X44/$N44)-1) ))))</f>
        <v>0</v>
      </c>
      <c r="AK44" s="161"/>
      <c r="AL44" s="41">
        <f>IF(AND(ISNUMBER($R44),ISNUMBER($X44)),IF((ABS($R44-$X44))&gt;0.49,$X44-$R44,0),"")</f>
        <v>160000</v>
      </c>
      <c r="AM44" s="41"/>
      <c r="AN44" s="181" t="str">
        <f>IF($R44="","",  IF($X44="","", IF($R44=0,"---",(IF(ISERROR(($X44/$R44)-1),"---",($X44/$R44)-1) ))))</f>
        <v>---</v>
      </c>
      <c r="AP44" s="41" t="str">
        <f>IF(AND(ISNUMBER($T44),ISNUMBER($X44)),IF((ABS($T44-$X44))&gt;0.49,$X44-$T44,0),"")</f>
        <v/>
      </c>
      <c r="AQ44" s="41"/>
      <c r="AR44" s="181" t="e">
        <f>IF($T44="","",  IF($X44="","", IF($T44=0,"---",(IF(ISERROR(($X44/$T44)-1),"---",($X44/$T44)-1) ))))</f>
        <v>#N/A</v>
      </c>
      <c r="AS44" s="41"/>
      <c r="AT44" s="41" t="str">
        <f>IF(AND(ISNUMBER($R44),ISNUMBER($T44)),IF((ABS($R44-$T44))&gt;0.49,$T44-$R44,0),"")</f>
        <v/>
      </c>
      <c r="AU44" s="41"/>
      <c r="AV44" s="181" t="e">
        <f>IF($R44="","",  IF($T44="","", IF($R44=0,"---",(IF(ISERROR(($T44/$R44)-1),"---",($T44/$R44)-1) ))))</f>
        <v>#N/A</v>
      </c>
      <c r="AW44" s="41"/>
      <c r="AX44" s="41">
        <f>IF(AND(ISNUMBER($N44),ISNUMBER($V44)),IF((ABS($N44-$V44))&gt;0.49,$V44-$N44,0),"")</f>
        <v>30000</v>
      </c>
      <c r="AY44" s="41"/>
      <c r="AZ44" s="181">
        <f>IF($N44="","",  IF($V44="","", IF($N44=0,"---",(IF(ISERROR(($V44/$N44)-1),"---",($V44/$N44)-1) ))))</f>
        <v>0.1875</v>
      </c>
      <c r="BA44" s="41"/>
      <c r="BB44" s="41">
        <f>IF(AND(ISNUMBER($P44),ISNUMBER($V44)),IF((ABS($P44-$V44))&gt;0.49,$V44-$P44,0),"")</f>
        <v>30000</v>
      </c>
      <c r="BC44" s="41"/>
      <c r="BD44" s="181">
        <f>IF($P44="","",  IF($V44="","", IF($P44=0,"---",(IF(ISERROR(($V44/$P44)-1),"---",($V44/$P44)-1) ))))</f>
        <v>0.1875</v>
      </c>
      <c r="BE44" s="41"/>
      <c r="BF44" s="41">
        <f>IF(AND(ISNUMBER($R44),ISNUMBER($V44)),IF((ABS($R44-$V44))&gt;0.49,$V44-$R44,0),"")</f>
        <v>190000</v>
      </c>
      <c r="BG44" s="41"/>
      <c r="BH44" s="181" t="str">
        <f>IF($R44="","",  IF($V44="","", IF($R44=0,"---",(IF(ISERROR(($V44/$R44)-1),"---",($V44/$R44)-1) ))))</f>
        <v>---</v>
      </c>
      <c r="BJ44" s="41" t="str">
        <f>IF(AND(ISNUMBER($T44),ISNUMBER($V44)),IF((ABS($T44-$V44))&gt;0.49,$V44-$T44,0),"")</f>
        <v/>
      </c>
      <c r="BK44" s="41"/>
      <c r="BL44" s="181" t="e">
        <f>IF($T44="","",  IF($V44="","", IF($T44=0,"---",(IF(ISERROR(($V44/$T44)-1),"---",($V44/$T44)-1) ))))</f>
        <v>#N/A</v>
      </c>
      <c r="BM44" s="41"/>
    </row>
    <row r="45" spans="2:65" ht="15.75" customHeight="1">
      <c r="C45" s="17"/>
      <c r="D45" s="13"/>
      <c r="E45" s="13"/>
      <c r="F45" s="13"/>
      <c r="G45" s="13"/>
      <c r="H45" s="13"/>
      <c r="I45" s="13"/>
      <c r="J45" s="13"/>
      <c r="K45" s="20"/>
      <c r="L45" s="22"/>
      <c r="M45" s="125"/>
      <c r="N45" s="125"/>
      <c r="O45" s="80"/>
      <c r="P45" s="125"/>
      <c r="Q45" s="125"/>
      <c r="R45" s="125"/>
      <c r="S45" s="125"/>
      <c r="T45" s="125"/>
      <c r="U45" s="125"/>
      <c r="V45" s="125"/>
      <c r="W45" s="125"/>
      <c r="X45" s="125"/>
      <c r="Y45" s="125"/>
      <c r="Z45" s="41"/>
      <c r="AA45" s="125"/>
      <c r="AB45" s="181"/>
      <c r="AC45" s="161"/>
      <c r="AD45" s="41"/>
      <c r="AE45" s="125"/>
      <c r="AF45" s="181"/>
      <c r="AG45" s="125"/>
      <c r="AH45" s="41"/>
      <c r="AI45" s="125"/>
      <c r="AJ45" s="181"/>
      <c r="AK45" s="161"/>
      <c r="AL45" s="41"/>
      <c r="AM45" s="125"/>
      <c r="AN45" s="181"/>
      <c r="AP45" s="41"/>
      <c r="AQ45" s="125"/>
      <c r="AR45" s="181"/>
      <c r="AS45" s="125"/>
      <c r="AT45" s="41"/>
      <c r="AU45" s="125"/>
      <c r="AV45" s="181"/>
      <c r="AW45" s="125"/>
      <c r="AX45" s="41"/>
      <c r="AY45" s="125"/>
      <c r="AZ45" s="181"/>
      <c r="BA45" s="125"/>
      <c r="BB45" s="41"/>
      <c r="BC45" s="125"/>
      <c r="BD45" s="181"/>
      <c r="BE45" s="125"/>
      <c r="BF45" s="41"/>
      <c r="BG45" s="125"/>
      <c r="BH45" s="181"/>
      <c r="BJ45" s="41"/>
      <c r="BK45" s="125"/>
      <c r="BL45" s="181"/>
      <c r="BM45" s="125"/>
    </row>
    <row r="46" spans="2:65" ht="15.75" customHeight="1">
      <c r="C46" s="15"/>
      <c r="D46" s="13"/>
      <c r="E46" s="13"/>
      <c r="F46" s="13"/>
      <c r="G46" s="13"/>
      <c r="H46" s="13"/>
      <c r="I46" s="13"/>
      <c r="J46" s="13"/>
      <c r="K46" s="67"/>
      <c r="L46" s="66"/>
      <c r="M46" s="125"/>
      <c r="N46" s="41"/>
      <c r="O46" s="80"/>
      <c r="P46" s="41"/>
      <c r="Q46" s="41"/>
      <c r="R46" s="41"/>
      <c r="S46" s="41"/>
      <c r="T46" s="41"/>
      <c r="U46" s="41"/>
      <c r="V46" s="41"/>
      <c r="W46" s="41"/>
      <c r="X46" s="41"/>
      <c r="Y46" s="41"/>
      <c r="Z46" s="41"/>
      <c r="AA46" s="41"/>
      <c r="AB46" s="181"/>
      <c r="AC46" s="161"/>
      <c r="AD46" s="41"/>
      <c r="AE46" s="41"/>
      <c r="AF46" s="181"/>
      <c r="AG46" s="41"/>
      <c r="AH46" s="41"/>
      <c r="AI46" s="41"/>
      <c r="AJ46" s="181"/>
      <c r="AK46" s="161"/>
      <c r="AL46" s="41"/>
      <c r="AM46" s="41"/>
      <c r="AN46" s="181"/>
      <c r="AP46" s="41"/>
      <c r="AQ46" s="41"/>
      <c r="AR46" s="181"/>
      <c r="AS46" s="41"/>
      <c r="AT46" s="41"/>
      <c r="AU46" s="41"/>
      <c r="AV46" s="181"/>
      <c r="AW46" s="41"/>
      <c r="AX46" s="41"/>
      <c r="AY46" s="41"/>
      <c r="AZ46" s="181"/>
      <c r="BA46" s="41"/>
      <c r="BB46" s="41"/>
      <c r="BC46" s="41"/>
      <c r="BD46" s="181"/>
      <c r="BE46" s="41"/>
      <c r="BF46" s="41"/>
      <c r="BG46" s="41"/>
      <c r="BH46" s="181"/>
      <c r="BJ46" s="41"/>
      <c r="BK46" s="41"/>
      <c r="BL46" s="181"/>
      <c r="BM46" s="41"/>
    </row>
    <row r="47" spans="2:65" s="71" customFormat="1" ht="15.75" customHeight="1">
      <c r="B47" s="230"/>
      <c r="C47" s="76" t="s">
        <v>286</v>
      </c>
      <c r="D47" s="76"/>
      <c r="E47" s="76"/>
      <c r="F47" s="76"/>
      <c r="G47" s="76"/>
      <c r="H47" s="76"/>
      <c r="I47" s="76"/>
      <c r="J47" s="76"/>
      <c r="K47" s="76"/>
      <c r="L47" s="193"/>
      <c r="M47" s="194"/>
      <c r="N47" s="195"/>
      <c r="O47" s="3"/>
      <c r="P47" s="195"/>
      <c r="Q47" s="195"/>
      <c r="R47" s="195"/>
      <c r="S47" s="195"/>
      <c r="T47" s="195"/>
      <c r="U47" s="195"/>
      <c r="V47" s="195"/>
      <c r="W47" s="195"/>
      <c r="X47" s="195"/>
      <c r="Y47" s="195"/>
      <c r="Z47" s="195" t="str">
        <f>IF(AND(ISNUMBER($V47),ISNUMBER($X47)),IF((ABS($V47-$X47))&gt;0.49,$X47-$V47,0),"")</f>
        <v/>
      </c>
      <c r="AA47" s="195"/>
      <c r="AB47" s="204" t="str">
        <f>IF($V47="","",  IF($X47="","", IF($V47=0,"---",(IF(ISERROR(($X47/$V47)-1),"---",($X47/$V47)-1) ))))</f>
        <v/>
      </c>
      <c r="AC47" s="203"/>
      <c r="AD47" s="195" t="str">
        <f>IF(AND(ISNUMBER($P47),ISNUMBER($X47)),IF((ABS($P47-$X47))&gt;0.49,$X47-$P47,0),"")</f>
        <v/>
      </c>
      <c r="AE47" s="195"/>
      <c r="AF47" s="204" t="str">
        <f>IF($P47="","",  IF($X47="","", IF($P47=0,"---",(IF(ISERROR(($X47/$P47)-1),"---",($X47/$P47)-1) ))))</f>
        <v/>
      </c>
      <c r="AG47" s="195"/>
      <c r="AH47" s="195" t="str">
        <f>IF(AND(ISNUMBER($N47),ISNUMBER($X47)),IF((ABS($N47-$X47))&gt;0.49,$X47-$N47,0),"")</f>
        <v/>
      </c>
      <c r="AI47" s="195"/>
      <c r="AJ47" s="204" t="str">
        <f>IF($N47="","",  IF($X47="","", IF($N47=0,"---",(IF(ISERROR(($X47/$N47)-1),"---",($X47/$N47)-1) ))))</f>
        <v/>
      </c>
      <c r="AK47" s="203"/>
      <c r="AL47" s="195" t="str">
        <f>IF(AND(ISNUMBER($R47),ISNUMBER($X47)),IF((ABS($R47-$X47))&gt;0.49,$X47-$R47,0),"")</f>
        <v/>
      </c>
      <c r="AM47" s="195"/>
      <c r="AN47" s="204" t="str">
        <f>IF($R47="","",  IF($X47="","", IF($R47=0,"---",(IF(ISERROR(($X47/$R47)-1),"---",($X47/$R47)-1) ))))</f>
        <v/>
      </c>
      <c r="AP47" s="195" t="str">
        <f>IF(AND(ISNUMBER($T47),ISNUMBER($X47)),IF((ABS($T47-$X47))&gt;0.49,$X47-$T47,0),"")</f>
        <v/>
      </c>
      <c r="AQ47" s="195"/>
      <c r="AR47" s="204" t="str">
        <f>IF($T47="","",  IF($X47="","", IF($T47=0,"---",(IF(ISERROR(($X47/$T47)-1),"---",($X47/$T47)-1) ))))</f>
        <v/>
      </c>
      <c r="AS47" s="195"/>
      <c r="AT47" s="195" t="str">
        <f>IF(AND(ISNUMBER($R47),ISNUMBER($T47)),IF((ABS($R47-$T47))&gt;0.49,$T47-$R47,0),"")</f>
        <v/>
      </c>
      <c r="AU47" s="195"/>
      <c r="AV47" s="204" t="str">
        <f>IF($R47="","",  IF($T47="","", IF($R47=0,"---",(IF(ISERROR(($T47/$R47)-1),"---",($T47/$R47)-1) ))))</f>
        <v/>
      </c>
      <c r="AW47" s="195"/>
      <c r="AX47" s="195" t="str">
        <f>IF(AND(ISNUMBER($N47),ISNUMBER($V47)),IF((ABS($N47-$V47))&gt;0.49,$V47-$N47,0),"")</f>
        <v/>
      </c>
      <c r="AY47" s="195"/>
      <c r="AZ47" s="204" t="str">
        <f>IF($N47="","",  IF($V47="","", IF($N47=0,"---",(IF(ISERROR(($V47/$N47)-1),"---",($V47/$N47)-1) ))))</f>
        <v/>
      </c>
      <c r="BA47" s="195"/>
      <c r="BB47" s="195" t="str">
        <f>IF(AND(ISNUMBER($P47),ISNUMBER($V47)),IF((ABS($P47-$V47))&gt;0.49,$V47-$P47,0),"")</f>
        <v/>
      </c>
      <c r="BC47" s="195"/>
      <c r="BD47" s="204" t="str">
        <f>IF($P47="","",  IF($V47="","", IF($P47=0,"---",(IF(ISERROR(($V47/$P47)-1),"---",($V47/$P47)-1) ))))</f>
        <v/>
      </c>
      <c r="BE47" s="195"/>
      <c r="BF47" s="195" t="str">
        <f>IF(AND(ISNUMBER($R47),ISNUMBER($V47)),IF((ABS($R47-$V47))&gt;0.49,$V47-$R47,0),"")</f>
        <v/>
      </c>
      <c r="BG47" s="195"/>
      <c r="BH47" s="204" t="str">
        <f>IF($R47="","",  IF($V47="","", IF($R47=0,"---",(IF(ISERROR(($V47/$R47)-1),"---",($V47/$R47)-1) ))))</f>
        <v/>
      </c>
      <c r="BJ47" s="195" t="str">
        <f>IF(AND(ISNUMBER($T47),ISNUMBER($V47)),IF((ABS($T47-$V47))&gt;0.49,$V47-$T47,0),"")</f>
        <v/>
      </c>
      <c r="BK47" s="195"/>
      <c r="BL47" s="204" t="str">
        <f>IF($T47="","",  IF($V47="","", IF($T47=0,"---",(IF(ISERROR(($V47/$T47)-1),"---",($V47/$T47)-1) ))))</f>
        <v/>
      </c>
      <c r="BM47" s="195"/>
    </row>
    <row r="48" spans="2:65" s="71" customFormat="1" ht="15.75" customHeight="1">
      <c r="B48" s="230"/>
      <c r="C48" s="76"/>
      <c r="D48" s="76"/>
      <c r="E48" s="76"/>
      <c r="F48" s="76"/>
      <c r="G48" s="76"/>
      <c r="H48" s="76"/>
      <c r="I48" s="76"/>
      <c r="J48" s="76"/>
      <c r="K48" s="76"/>
      <c r="L48" s="193"/>
      <c r="M48" s="194"/>
      <c r="N48" s="194"/>
      <c r="O48" s="3"/>
      <c r="P48" s="194"/>
      <c r="Q48" s="194"/>
      <c r="R48" s="194"/>
      <c r="S48" s="194"/>
      <c r="T48" s="194"/>
      <c r="U48" s="194"/>
      <c r="V48" s="194"/>
      <c r="W48" s="194"/>
      <c r="X48" s="194"/>
      <c r="Y48" s="194"/>
      <c r="Z48" s="195"/>
      <c r="AA48" s="194"/>
      <c r="AB48" s="204"/>
      <c r="AC48" s="203"/>
      <c r="AD48" s="195"/>
      <c r="AE48" s="194"/>
      <c r="AF48" s="204"/>
      <c r="AG48" s="194"/>
      <c r="AH48" s="195"/>
      <c r="AI48" s="194"/>
      <c r="AJ48" s="204"/>
      <c r="AK48" s="203"/>
      <c r="AL48" s="195"/>
      <c r="AM48" s="194"/>
      <c r="AN48" s="204"/>
      <c r="AP48" s="195"/>
      <c r="AQ48" s="194"/>
      <c r="AR48" s="204"/>
      <c r="AS48" s="194"/>
      <c r="AT48" s="195"/>
      <c r="AU48" s="194"/>
      <c r="AV48" s="204"/>
      <c r="AW48" s="194"/>
      <c r="AX48" s="195"/>
      <c r="AY48" s="194"/>
      <c r="AZ48" s="204"/>
      <c r="BA48" s="194"/>
      <c r="BB48" s="195"/>
      <c r="BC48" s="194"/>
      <c r="BD48" s="204"/>
      <c r="BE48" s="194"/>
      <c r="BF48" s="195"/>
      <c r="BG48" s="194"/>
      <c r="BH48" s="204"/>
      <c r="BJ48" s="195"/>
      <c r="BK48" s="194"/>
      <c r="BL48" s="204"/>
      <c r="BM48" s="194"/>
    </row>
    <row r="49" spans="2:65" s="71" customFormat="1" ht="15.75" customHeight="1">
      <c r="B49" s="230"/>
      <c r="C49" s="76" t="s">
        <v>254</v>
      </c>
      <c r="D49" s="153"/>
      <c r="F49" s="76"/>
      <c r="G49" s="76"/>
      <c r="H49" s="76"/>
      <c r="I49" s="76"/>
      <c r="J49" s="76"/>
      <c r="K49" s="76"/>
      <c r="L49" s="193"/>
      <c r="M49" s="194"/>
      <c r="N49" s="194"/>
      <c r="O49" s="3"/>
      <c r="P49" s="194"/>
      <c r="Q49" s="194"/>
      <c r="R49" s="194"/>
      <c r="S49" s="194"/>
      <c r="T49" s="194"/>
      <c r="U49" s="194"/>
      <c r="V49" s="194"/>
      <c r="W49" s="194"/>
      <c r="X49" s="194"/>
      <c r="Y49" s="194"/>
      <c r="Z49" s="195" t="str">
        <f>IF(AND(ISNUMBER($V49),ISNUMBER($X49)),IF((ABS($V49-$X49))&gt;0.49,$X49-$V49,0),"")</f>
        <v/>
      </c>
      <c r="AA49" s="194"/>
      <c r="AB49" s="204" t="str">
        <f>IF($V49="","",  IF($X49="","", IF($V49=0,"---",(IF(ISERROR(($X49/$V49)-1),"---",($X49/$V49)-1) ))))</f>
        <v/>
      </c>
      <c r="AC49" s="203"/>
      <c r="AD49" s="195" t="str">
        <f>IF(AND(ISNUMBER($P49),ISNUMBER($X49)),IF((ABS($P49-$X49))&gt;0.49,$X49-$P49,0),"")</f>
        <v/>
      </c>
      <c r="AE49" s="194"/>
      <c r="AF49" s="204" t="str">
        <f>IF($P49="","",  IF($X49="","", IF($P49=0,"---",(IF(ISERROR(($X49/$P49)-1),"---",($X49/$P49)-1) ))))</f>
        <v/>
      </c>
      <c r="AG49" s="194"/>
      <c r="AH49" s="195" t="str">
        <f>IF(AND(ISNUMBER($N49),ISNUMBER($X49)),IF((ABS($N49-$X49))&gt;0.49,$X49-$N49,0),"")</f>
        <v/>
      </c>
      <c r="AI49" s="194"/>
      <c r="AJ49" s="204" t="str">
        <f>IF($N49="","",  IF($X49="","", IF($N49=0,"---",(IF(ISERROR(($X49/$N49)-1),"---",($X49/$N49)-1) ))))</f>
        <v/>
      </c>
      <c r="AK49" s="203"/>
      <c r="AL49" s="195" t="str">
        <f>IF(AND(ISNUMBER($R49),ISNUMBER($X49)),IF((ABS($R49-$X49))&gt;0.49,$X49-$R49,0),"")</f>
        <v/>
      </c>
      <c r="AM49" s="194"/>
      <c r="AN49" s="204" t="str">
        <f>IF($R49="","",  IF($X49="","", IF($R49=0,"---",(IF(ISERROR(($X49/$R49)-1),"---",($X49/$R49)-1) ))))</f>
        <v/>
      </c>
      <c r="AP49" s="195" t="str">
        <f>IF(AND(ISNUMBER($T49),ISNUMBER($X49)),IF((ABS($T49-$X49))&gt;0.49,$X49-$T49,0),"")</f>
        <v/>
      </c>
      <c r="AQ49" s="194"/>
      <c r="AR49" s="204" t="str">
        <f>IF($T49="","",  IF($X49="","", IF($T49=0,"---",(IF(ISERROR(($X49/$T49)-1),"---",($X49/$T49)-1) ))))</f>
        <v/>
      </c>
      <c r="AS49" s="194"/>
      <c r="AT49" s="195" t="str">
        <f>IF(AND(ISNUMBER($R49),ISNUMBER($T49)),IF((ABS($R49-$T49))&gt;0.49,$T49-$R49,0),"")</f>
        <v/>
      </c>
      <c r="AU49" s="194"/>
      <c r="AV49" s="204" t="str">
        <f>IF($R49="","",  IF($T49="","", IF($R49=0,"---",(IF(ISERROR(($T49/$R49)-1),"---",($T49/$R49)-1) ))))</f>
        <v/>
      </c>
      <c r="AW49" s="194"/>
      <c r="AX49" s="195" t="str">
        <f>IF(AND(ISNUMBER($N49),ISNUMBER($V49)),IF((ABS($N49-$V49))&gt;0.49,$V49-$N49,0),"")</f>
        <v/>
      </c>
      <c r="AY49" s="194"/>
      <c r="AZ49" s="204" t="str">
        <f>IF($N49="","",  IF($V49="","", IF($N49=0,"---",(IF(ISERROR(($V49/$N49)-1),"---",($V49/$N49)-1) ))))</f>
        <v/>
      </c>
      <c r="BA49" s="194"/>
      <c r="BB49" s="195" t="str">
        <f>IF(AND(ISNUMBER($P49),ISNUMBER($V49)),IF((ABS($P49-$V49))&gt;0.49,$V49-$P49,0),"")</f>
        <v/>
      </c>
      <c r="BC49" s="194"/>
      <c r="BD49" s="204" t="str">
        <f>IF($P49="","",  IF($V49="","", IF($P49=0,"---",(IF(ISERROR(($V49/$P49)-1),"---",($V49/$P49)-1) ))))</f>
        <v/>
      </c>
      <c r="BE49" s="194"/>
      <c r="BF49" s="195" t="str">
        <f>IF(AND(ISNUMBER($R49),ISNUMBER($V49)),IF((ABS($R49-$V49))&gt;0.49,$V49-$R49,0),"")</f>
        <v/>
      </c>
      <c r="BG49" s="194"/>
      <c r="BH49" s="204" t="str">
        <f>IF($R49="","",  IF($V49="","", IF($R49=0,"---",(IF(ISERROR(($V49/$R49)-1),"---",($V49/$R49)-1) ))))</f>
        <v/>
      </c>
      <c r="BJ49" s="195" t="str">
        <f>IF(AND(ISNUMBER($T49),ISNUMBER($V49)),IF((ABS($T49-$V49))&gt;0.49,$V49-$T49,0),"")</f>
        <v/>
      </c>
      <c r="BK49" s="194"/>
      <c r="BL49" s="204" t="str">
        <f>IF($T49="","",  IF($V49="","", IF($T49=0,"---",(IF(ISERROR(($V49/$T49)-1),"---",($V49/$T49)-1) ))))</f>
        <v/>
      </c>
      <c r="BM49" s="194"/>
    </row>
    <row r="50" spans="2:65" s="71" customFormat="1" ht="15.75" customHeight="1">
      <c r="B50" s="230"/>
      <c r="D50" s="76"/>
      <c r="F50" s="76"/>
      <c r="G50" s="76"/>
      <c r="H50" s="76"/>
      <c r="I50" s="76"/>
      <c r="J50" s="76"/>
      <c r="K50" s="76"/>
      <c r="L50" s="193"/>
      <c r="M50" s="194"/>
      <c r="N50" s="194"/>
      <c r="O50" s="3"/>
      <c r="P50" s="194"/>
      <c r="Q50" s="194"/>
      <c r="R50" s="194"/>
      <c r="S50" s="194"/>
      <c r="T50" s="194"/>
      <c r="U50" s="194"/>
      <c r="V50" s="194"/>
      <c r="W50" s="194"/>
      <c r="X50" s="194"/>
      <c r="Y50" s="194"/>
      <c r="Z50" s="195"/>
      <c r="AA50" s="194"/>
      <c r="AB50" s="204"/>
      <c r="AC50" s="203"/>
      <c r="AD50" s="195"/>
      <c r="AE50" s="194"/>
      <c r="AF50" s="204"/>
      <c r="AG50" s="194"/>
      <c r="AH50" s="195"/>
      <c r="AI50" s="194"/>
      <c r="AJ50" s="204"/>
      <c r="AK50" s="203"/>
      <c r="AL50" s="195"/>
      <c r="AM50" s="194"/>
      <c r="AN50" s="204"/>
      <c r="AP50" s="195"/>
      <c r="AQ50" s="194"/>
      <c r="AR50" s="204"/>
      <c r="AS50" s="194"/>
      <c r="AT50" s="195"/>
      <c r="AU50" s="194"/>
      <c r="AV50" s="204"/>
      <c r="AW50" s="194"/>
      <c r="AX50" s="195"/>
      <c r="AY50" s="194"/>
      <c r="AZ50" s="204"/>
      <c r="BA50" s="194"/>
      <c r="BB50" s="195"/>
      <c r="BC50" s="194"/>
      <c r="BD50" s="204"/>
      <c r="BE50" s="194"/>
      <c r="BF50" s="195"/>
      <c r="BG50" s="194"/>
      <c r="BH50" s="204"/>
      <c r="BJ50" s="195"/>
      <c r="BK50" s="194"/>
      <c r="BL50" s="204"/>
      <c r="BM50" s="194"/>
    </row>
    <row r="51" spans="2:65" s="71" customFormat="1" ht="15.75" customHeight="1">
      <c r="B51" s="230"/>
      <c r="C51" s="71" t="s">
        <v>391</v>
      </c>
      <c r="D51" s="76"/>
      <c r="F51" s="76"/>
      <c r="G51" s="76"/>
      <c r="H51" s="76"/>
      <c r="I51" s="76"/>
      <c r="J51" s="76"/>
      <c r="K51" s="76"/>
      <c r="L51" s="193"/>
      <c r="M51" s="194"/>
      <c r="N51" s="194"/>
      <c r="O51" s="206"/>
      <c r="P51" s="194"/>
      <c r="Q51" s="194"/>
      <c r="R51" s="194"/>
      <c r="S51" s="194"/>
      <c r="T51" s="194"/>
      <c r="U51" s="194"/>
      <c r="V51" s="194"/>
      <c r="W51" s="194"/>
      <c r="X51" s="194"/>
      <c r="Y51" s="194"/>
      <c r="Z51" s="195"/>
      <c r="AA51" s="194"/>
      <c r="AB51" s="204"/>
      <c r="AC51" s="203"/>
      <c r="AD51" s="195"/>
      <c r="AE51" s="194"/>
      <c r="AF51" s="204"/>
      <c r="AG51" s="194"/>
      <c r="AH51" s="195"/>
      <c r="AI51" s="194"/>
      <c r="AJ51" s="204"/>
      <c r="AK51" s="203"/>
      <c r="AL51" s="195"/>
      <c r="AM51" s="194"/>
      <c r="AN51" s="204"/>
      <c r="AP51" s="195"/>
      <c r="AQ51" s="194"/>
      <c r="AR51" s="204"/>
      <c r="AS51" s="194"/>
      <c r="AT51" s="195"/>
      <c r="AU51" s="194"/>
      <c r="AV51" s="204"/>
      <c r="AW51" s="194"/>
      <c r="AX51" s="195"/>
      <c r="AY51" s="194"/>
      <c r="AZ51" s="204"/>
      <c r="BA51" s="194"/>
      <c r="BB51" s="195"/>
      <c r="BC51" s="194"/>
      <c r="BD51" s="204"/>
      <c r="BE51" s="194"/>
      <c r="BF51" s="195"/>
      <c r="BG51" s="194"/>
      <c r="BH51" s="204"/>
      <c r="BJ51" s="195"/>
      <c r="BK51" s="194"/>
      <c r="BL51" s="204"/>
      <c r="BM51" s="194"/>
    </row>
    <row r="52" spans="2:65" s="71" customFormat="1" ht="15.75" customHeight="1">
      <c r="B52" s="230"/>
      <c r="C52" s="71" t="s">
        <v>392</v>
      </c>
      <c r="D52" s="76"/>
      <c r="F52" s="76"/>
      <c r="G52" s="76"/>
      <c r="H52" s="76"/>
      <c r="I52" s="76"/>
      <c r="J52" s="76"/>
      <c r="K52" s="76"/>
      <c r="L52" s="193"/>
      <c r="M52" s="194"/>
      <c r="N52" s="194"/>
      <c r="O52" s="206"/>
      <c r="P52" s="194"/>
      <c r="Q52" s="194"/>
      <c r="R52" s="194"/>
      <c r="S52" s="194"/>
      <c r="T52" s="194"/>
      <c r="U52" s="194"/>
      <c r="V52" s="194"/>
      <c r="W52" s="194"/>
      <c r="X52" s="194"/>
      <c r="Y52" s="194"/>
      <c r="Z52" s="195"/>
      <c r="AA52" s="194"/>
      <c r="AB52" s="204" t="str">
        <f>IF($V52="","",  IF($X52="","", IF($V52=0,"---",(IF(ISERROR(($X52/$V52)-1),"---",($X52/$V52)-1) ))))</f>
        <v/>
      </c>
      <c r="AC52" s="203"/>
      <c r="AD52" s="195"/>
      <c r="AE52" s="194"/>
      <c r="AF52" s="204" t="str">
        <f>IF($P52="","",  IF($X52="","", IF($P52=0,"---",(IF(ISERROR(($X52/$P52)-1),"---",($X52/$P52)-1) ))))</f>
        <v/>
      </c>
      <c r="AG52" s="194"/>
      <c r="AH52" s="195"/>
      <c r="AI52" s="194"/>
      <c r="AJ52" s="204" t="str">
        <f>IF($N52="","",  IF($X52="","", IF($N52=0,"---",(IF(ISERROR(($X52/$N52)-1),"---",($X52/$N52)-1) ))))</f>
        <v/>
      </c>
      <c r="AK52" s="203"/>
      <c r="AL52" s="195"/>
      <c r="AM52" s="194"/>
      <c r="AN52" s="204" t="str">
        <f>IF($R52="","",  IF($X52="","", IF($R52=0,"---",(IF(ISERROR(($X52/$R52)-1),"---",($X52/$R52)-1) ))))</f>
        <v/>
      </c>
      <c r="AP52" s="195"/>
      <c r="AQ52" s="194"/>
      <c r="AR52" s="204" t="str">
        <f>IF($T52="","",  IF($X52="","", IF($T52=0,"---",(IF(ISERROR(($X52/$T52)-1),"---",($X52/$T52)-1) ))))</f>
        <v/>
      </c>
      <c r="AS52" s="194"/>
      <c r="AT52" s="195"/>
      <c r="AU52" s="194"/>
      <c r="AV52" s="204" t="str">
        <f>IF($R52="","",  IF($T52="","", IF($R52=0,"---",(IF(ISERROR(($T52/$R52)-1),"---",($T52/$R52)-1) ))))</f>
        <v/>
      </c>
      <c r="AW52" s="194"/>
      <c r="AX52" s="195"/>
      <c r="AY52" s="194"/>
      <c r="AZ52" s="204" t="str">
        <f>IF($N52="","",  IF($V52="","", IF($N52=0,"---",(IF(ISERROR(($V52/$N52)-1),"---",($V52/$N52)-1) ))))</f>
        <v/>
      </c>
      <c r="BA52" s="194"/>
      <c r="BB52" s="195"/>
      <c r="BC52" s="194"/>
      <c r="BD52" s="204" t="str">
        <f>IF($P52="","",  IF($V52="","", IF($P52=0,"---",(IF(ISERROR(($V52/$P52)-1),"---",($V52/$P52)-1) ))))</f>
        <v/>
      </c>
      <c r="BE52" s="194"/>
      <c r="BF52" s="195"/>
      <c r="BG52" s="194"/>
      <c r="BH52" s="204" t="str">
        <f>IF($R52="","",  IF($V52="","", IF($R52=0,"---",(IF(ISERROR(($V52/$R52)-1),"---",($V52/$R52)-1) ))))</f>
        <v/>
      </c>
      <c r="BJ52" s="195"/>
      <c r="BK52" s="194"/>
      <c r="BL52" s="204" t="str">
        <f>IF($T52="","",  IF($V52="","", IF($T52=0,"---",(IF(ISERROR(($V52/$T52)-1),"---",($V52/$T52)-1) ))))</f>
        <v/>
      </c>
      <c r="BM52" s="194"/>
    </row>
    <row r="53" spans="2:65" s="71" customFormat="1" ht="15.75" customHeight="1">
      <c r="B53" s="230"/>
      <c r="D53" s="76"/>
      <c r="F53" s="76"/>
      <c r="G53" s="76"/>
      <c r="H53" s="76"/>
      <c r="I53" s="76"/>
      <c r="J53" s="76"/>
      <c r="K53" s="76"/>
      <c r="L53" s="193"/>
      <c r="M53" s="194"/>
      <c r="N53" s="194"/>
      <c r="O53" s="206"/>
      <c r="P53" s="194"/>
      <c r="Q53" s="194"/>
      <c r="R53" s="194"/>
      <c r="S53" s="194"/>
      <c r="T53" s="194"/>
      <c r="U53" s="194"/>
      <c r="V53" s="194"/>
      <c r="W53" s="194"/>
      <c r="X53" s="194"/>
      <c r="Y53" s="194"/>
      <c r="Z53" s="195"/>
      <c r="AA53" s="194"/>
      <c r="AB53" s="204"/>
      <c r="AC53" s="203"/>
      <c r="AD53" s="195"/>
      <c r="AE53" s="194"/>
      <c r="AF53" s="204"/>
      <c r="AG53" s="194"/>
      <c r="AH53" s="195"/>
      <c r="AI53" s="194"/>
      <c r="AJ53" s="204"/>
      <c r="AK53" s="203"/>
      <c r="AL53" s="195"/>
      <c r="AM53" s="194"/>
      <c r="AN53" s="204"/>
      <c r="AP53" s="195"/>
      <c r="AQ53" s="194"/>
      <c r="AR53" s="204"/>
      <c r="AS53" s="194"/>
      <c r="AT53" s="195"/>
      <c r="AU53" s="194"/>
      <c r="AV53" s="204"/>
      <c r="AW53" s="194"/>
      <c r="AX53" s="195"/>
      <c r="AY53" s="194"/>
      <c r="AZ53" s="204"/>
      <c r="BA53" s="194"/>
      <c r="BB53" s="195"/>
      <c r="BC53" s="194"/>
      <c r="BD53" s="204"/>
      <c r="BE53" s="194"/>
      <c r="BF53" s="195"/>
      <c r="BG53" s="194"/>
      <c r="BH53" s="204"/>
      <c r="BJ53" s="195"/>
      <c r="BK53" s="194"/>
      <c r="BL53" s="204"/>
      <c r="BM53" s="194"/>
    </row>
    <row r="54" spans="2:65" s="71" customFormat="1" ht="15.75" customHeight="1">
      <c r="B54" s="230"/>
      <c r="C54" s="71" t="s">
        <v>265</v>
      </c>
      <c r="D54" s="76"/>
      <c r="F54" s="76"/>
      <c r="G54" s="76"/>
      <c r="H54" s="76"/>
      <c r="I54" s="76"/>
      <c r="J54" s="76"/>
      <c r="K54" s="76"/>
      <c r="L54" s="193"/>
      <c r="M54" s="194"/>
      <c r="N54" s="194"/>
      <c r="O54" s="206"/>
      <c r="P54" s="194"/>
      <c r="Q54" s="194"/>
      <c r="R54" s="194"/>
      <c r="S54" s="194"/>
      <c r="T54" s="194"/>
      <c r="U54" s="194"/>
      <c r="V54" s="194"/>
      <c r="W54" s="194"/>
      <c r="X54" s="194"/>
      <c r="Y54" s="194"/>
      <c r="Z54" s="195"/>
      <c r="AA54" s="194"/>
      <c r="AB54" s="204" t="str">
        <f t="shared" ref="AB54:AB117" si="0">IF($V54="","",  IF($X54="","", IF($V54=0,"---",(IF(ISERROR(($X54/$V54)-1),"---",($X54/$V54)-1) ))))</f>
        <v/>
      </c>
      <c r="AC54" s="203"/>
      <c r="AD54" s="195"/>
      <c r="AE54" s="194"/>
      <c r="AF54" s="204" t="str">
        <f t="shared" ref="AF54:AF85" si="1">IF($P54="","",  IF($X54="","", IF($P54=0,"---",(IF(ISERROR(($X54/$P54)-1),"---",($X54/$P54)-1) ))))</f>
        <v/>
      </c>
      <c r="AG54" s="194"/>
      <c r="AH54" s="195"/>
      <c r="AI54" s="194"/>
      <c r="AJ54" s="204" t="str">
        <f t="shared" ref="AJ54:AJ85" si="2">IF($N54="","",  IF($X54="","", IF($N54=0,"---",(IF(ISERROR(($X54/$N54)-1),"---",($X54/$N54)-1) ))))</f>
        <v/>
      </c>
      <c r="AK54" s="203"/>
      <c r="AL54" s="195"/>
      <c r="AM54" s="194"/>
      <c r="AN54" s="204" t="str">
        <f t="shared" ref="AN54:AN117" si="3">IF($R54="","",  IF($X54="","", IF($R54=0,"---",(IF(ISERROR(($X54/$R54)-1),"---",($X54/$R54)-1) ))))</f>
        <v/>
      </c>
      <c r="AP54" s="195"/>
      <c r="AQ54" s="194"/>
      <c r="AR54" s="204" t="str">
        <f t="shared" ref="AR54:AR117" si="4">IF($T54="","",  IF($X54="","", IF($T54=0,"---",(IF(ISERROR(($X54/$T54)-1),"---",($X54/$T54)-1) ))))</f>
        <v/>
      </c>
      <c r="AS54" s="194"/>
      <c r="AT54" s="195"/>
      <c r="AU54" s="194"/>
      <c r="AV54" s="204" t="str">
        <f t="shared" ref="AV54:AV117" si="5">IF($R54="","",  IF($T54="","", IF($R54=0,"---",(IF(ISERROR(($T54/$R54)-1),"---",($T54/$R54)-1) ))))</f>
        <v/>
      </c>
      <c r="AW54" s="194"/>
      <c r="AX54" s="195"/>
      <c r="AY54" s="194"/>
      <c r="AZ54" s="204" t="str">
        <f t="shared" ref="AZ54:AZ85" si="6">IF($N54="","",  IF($V54="","", IF($N54=0,"---",(IF(ISERROR(($V54/$N54)-1),"---",($V54/$N54)-1) ))))</f>
        <v/>
      </c>
      <c r="BA54" s="194"/>
      <c r="BB54" s="195"/>
      <c r="BC54" s="194"/>
      <c r="BD54" s="204" t="str">
        <f t="shared" ref="BD54:BD85" si="7">IF($P54="","",  IF($V54="","", IF($P54=0,"---",(IF(ISERROR(($V54/$P54)-1),"---",($V54/$P54)-1) ))))</f>
        <v/>
      </c>
      <c r="BE54" s="194"/>
      <c r="BF54" s="195"/>
      <c r="BG54" s="194"/>
      <c r="BH54" s="204" t="str">
        <f t="shared" ref="BH54:BH117" si="8">IF($R54="","",  IF($V54="","", IF($R54=0,"---",(IF(ISERROR(($V54/$R54)-1),"---",($V54/$R54)-1) ))))</f>
        <v/>
      </c>
      <c r="BJ54" s="195"/>
      <c r="BK54" s="194"/>
      <c r="BL54" s="204" t="str">
        <f t="shared" ref="BL54:BL117" si="9">IF($T54="","",  IF($V54="","", IF($T54=0,"---",(IF(ISERROR(($V54/$T54)-1),"---",($V54/$T54)-1) ))))</f>
        <v/>
      </c>
      <c r="BM54" s="194"/>
    </row>
    <row r="55" spans="2:65" s="69" customFormat="1" ht="17.25" customHeight="1">
      <c r="B55" s="232"/>
      <c r="C55" s="132"/>
      <c r="D55" s="127"/>
      <c r="L55" s="72"/>
      <c r="M55" s="125"/>
      <c r="N55" s="125"/>
      <c r="O55" s="73"/>
      <c r="P55" s="125"/>
      <c r="Q55" s="125"/>
      <c r="R55" s="125"/>
      <c r="S55" s="125"/>
      <c r="T55" s="125"/>
      <c r="U55" s="125"/>
      <c r="V55" s="125"/>
      <c r="W55" s="125"/>
      <c r="X55" s="125"/>
      <c r="Y55" s="125"/>
      <c r="Z55" s="41" t="str">
        <f t="shared" ref="Z55:Z118" si="10">IF(AND(ISNUMBER($V55),ISNUMBER($X55)),IF((ABS($V55-$X55))&gt;0.49,$X55-$V55,0),"")</f>
        <v/>
      </c>
      <c r="AA55" s="125"/>
      <c r="AB55" s="181" t="str">
        <f t="shared" si="0"/>
        <v/>
      </c>
      <c r="AC55" s="161"/>
      <c r="AD55" s="41" t="str">
        <f t="shared" ref="AD55:AD86" si="11">IF(AND(ISNUMBER($P55),ISNUMBER($X55)),IF((ABS($P55-$X55))&gt;0.49,$X55-$P55,0),"")</f>
        <v/>
      </c>
      <c r="AE55" s="125"/>
      <c r="AF55" s="181" t="str">
        <f t="shared" si="1"/>
        <v/>
      </c>
      <c r="AG55" s="125"/>
      <c r="AH55" s="41" t="str">
        <f t="shared" ref="AH55:AH86" si="12">IF(AND(ISNUMBER($N55),ISNUMBER($X55)),IF((ABS($N55-$X55))&gt;0.49,$X55-$N55,0),"")</f>
        <v/>
      </c>
      <c r="AI55" s="125"/>
      <c r="AJ55" s="181" t="str">
        <f t="shared" si="2"/>
        <v/>
      </c>
      <c r="AK55" s="161"/>
      <c r="AL55" s="41" t="str">
        <f t="shared" ref="AL55:AL118" si="13">IF(AND(ISNUMBER($R55),ISNUMBER($X55)),IF((ABS($R55-$X55))&gt;0.49,$X55-$R55,0),"")</f>
        <v/>
      </c>
      <c r="AM55" s="125"/>
      <c r="AN55" s="181" t="str">
        <f t="shared" si="3"/>
        <v/>
      </c>
      <c r="AP55" s="41" t="str">
        <f t="shared" ref="AP55:AP118" si="14">IF(AND(ISNUMBER($T55),ISNUMBER($X55)),IF((ABS($T55-$X55))&gt;0.49,$X55-$T55,0),"")</f>
        <v/>
      </c>
      <c r="AQ55" s="125"/>
      <c r="AR55" s="181" t="str">
        <f t="shared" si="4"/>
        <v/>
      </c>
      <c r="AS55" s="125"/>
      <c r="AT55" s="41" t="str">
        <f t="shared" ref="AT55:AT118" si="15">IF(AND(ISNUMBER($R55),ISNUMBER($T55)),IF((ABS($R55-$T55))&gt;0.49,$T55-$R55,0),"")</f>
        <v/>
      </c>
      <c r="AU55" s="125"/>
      <c r="AV55" s="181" t="str">
        <f t="shared" si="5"/>
        <v/>
      </c>
      <c r="AW55" s="125"/>
      <c r="AX55" s="41" t="str">
        <f t="shared" ref="AX55:AX86" si="16">IF(AND(ISNUMBER($N55),ISNUMBER($V55)),IF((ABS($N55-$V55))&gt;0.49,$V55-$N55,0),"")</f>
        <v/>
      </c>
      <c r="AY55" s="125"/>
      <c r="AZ55" s="181" t="str">
        <f t="shared" si="6"/>
        <v/>
      </c>
      <c r="BA55" s="125"/>
      <c r="BB55" s="41" t="str">
        <f t="shared" ref="BB55:BB86" si="17">IF(AND(ISNUMBER($P55),ISNUMBER($V55)),IF((ABS($P55-$V55))&gt;0.49,$V55-$P55,0),"")</f>
        <v/>
      </c>
      <c r="BC55" s="125"/>
      <c r="BD55" s="181" t="str">
        <f t="shared" si="7"/>
        <v/>
      </c>
      <c r="BE55" s="125"/>
      <c r="BF55" s="41" t="str">
        <f t="shared" ref="BF55:BF118" si="18">IF(AND(ISNUMBER($R55),ISNUMBER($V55)),IF((ABS($R55-$V55))&gt;0.49,$V55-$R55,0),"")</f>
        <v/>
      </c>
      <c r="BG55" s="125"/>
      <c r="BH55" s="181" t="str">
        <f t="shared" si="8"/>
        <v/>
      </c>
      <c r="BJ55" s="41" t="str">
        <f t="shared" ref="BJ55:BJ118" si="19">IF(AND(ISNUMBER($T55),ISNUMBER($V55)),IF((ABS($T55-$V55))&gt;0.49,$V55-$T55,0),"")</f>
        <v/>
      </c>
      <c r="BK55" s="125"/>
      <c r="BL55" s="181" t="str">
        <f t="shared" si="9"/>
        <v/>
      </c>
      <c r="BM55" s="125"/>
    </row>
    <row r="56" spans="2:65" s="69" customFormat="1" ht="17.25" customHeight="1">
      <c r="B56" s="232"/>
      <c r="C56" s="128"/>
      <c r="D56" s="129"/>
      <c r="E56" s="71"/>
      <c r="L56" s="72"/>
      <c r="M56" s="125"/>
      <c r="N56" s="125"/>
      <c r="O56" s="73"/>
      <c r="P56" s="125"/>
      <c r="Q56" s="125"/>
      <c r="R56" s="125"/>
      <c r="S56" s="125"/>
      <c r="T56" s="125"/>
      <c r="U56" s="125"/>
      <c r="V56" s="125"/>
      <c r="W56" s="125"/>
      <c r="X56" s="125"/>
      <c r="Y56" s="125"/>
      <c r="Z56" s="41" t="str">
        <f t="shared" si="10"/>
        <v/>
      </c>
      <c r="AA56" s="125"/>
      <c r="AB56" s="181" t="str">
        <f t="shared" si="0"/>
        <v/>
      </c>
      <c r="AC56" s="161"/>
      <c r="AD56" s="41" t="str">
        <f t="shared" si="11"/>
        <v/>
      </c>
      <c r="AE56" s="125"/>
      <c r="AF56" s="181" t="str">
        <f t="shared" si="1"/>
        <v/>
      </c>
      <c r="AG56" s="125"/>
      <c r="AH56" s="41" t="str">
        <f t="shared" si="12"/>
        <v/>
      </c>
      <c r="AI56" s="125"/>
      <c r="AJ56" s="181" t="str">
        <f t="shared" si="2"/>
        <v/>
      </c>
      <c r="AK56" s="161"/>
      <c r="AL56" s="41" t="str">
        <f t="shared" si="13"/>
        <v/>
      </c>
      <c r="AM56" s="125"/>
      <c r="AN56" s="181" t="str">
        <f t="shared" si="3"/>
        <v/>
      </c>
      <c r="AP56" s="41" t="str">
        <f t="shared" si="14"/>
        <v/>
      </c>
      <c r="AQ56" s="125"/>
      <c r="AR56" s="181" t="str">
        <f t="shared" si="4"/>
        <v/>
      </c>
      <c r="AS56" s="125"/>
      <c r="AT56" s="41" t="str">
        <f t="shared" si="15"/>
        <v/>
      </c>
      <c r="AU56" s="125"/>
      <c r="AV56" s="181" t="str">
        <f t="shared" si="5"/>
        <v/>
      </c>
      <c r="AW56" s="125"/>
      <c r="AX56" s="41" t="str">
        <f t="shared" si="16"/>
        <v/>
      </c>
      <c r="AY56" s="125"/>
      <c r="AZ56" s="181" t="str">
        <f t="shared" si="6"/>
        <v/>
      </c>
      <c r="BA56" s="125"/>
      <c r="BB56" s="41" t="str">
        <f t="shared" si="17"/>
        <v/>
      </c>
      <c r="BC56" s="125"/>
      <c r="BD56" s="181" t="str">
        <f t="shared" si="7"/>
        <v/>
      </c>
      <c r="BE56" s="125"/>
      <c r="BF56" s="41" t="str">
        <f t="shared" si="18"/>
        <v/>
      </c>
      <c r="BG56" s="125"/>
      <c r="BH56" s="181" t="str">
        <f t="shared" si="8"/>
        <v/>
      </c>
      <c r="BJ56" s="41" t="str">
        <f t="shared" si="19"/>
        <v/>
      </c>
      <c r="BK56" s="125"/>
      <c r="BL56" s="181" t="str">
        <f t="shared" si="9"/>
        <v/>
      </c>
      <c r="BM56" s="125"/>
    </row>
    <row r="57" spans="2:65" ht="15.75" customHeight="1">
      <c r="C57" s="17"/>
      <c r="D57" s="13"/>
      <c r="E57" s="13"/>
      <c r="F57" s="13"/>
      <c r="G57" s="13"/>
      <c r="H57" s="13"/>
      <c r="I57" s="13"/>
      <c r="J57" s="13"/>
      <c r="K57" s="67"/>
      <c r="L57" s="22"/>
      <c r="M57" s="125"/>
      <c r="N57" s="125"/>
      <c r="O57" s="80"/>
      <c r="P57" s="125"/>
      <c r="Q57" s="125"/>
      <c r="R57" s="125"/>
      <c r="S57" s="125"/>
      <c r="T57" s="125"/>
      <c r="U57" s="125"/>
      <c r="V57" s="125"/>
      <c r="W57" s="125"/>
      <c r="X57" s="125"/>
      <c r="Y57" s="125"/>
      <c r="Z57" s="41" t="str">
        <f t="shared" si="10"/>
        <v/>
      </c>
      <c r="AA57" s="125"/>
      <c r="AB57" s="181" t="str">
        <f t="shared" si="0"/>
        <v/>
      </c>
      <c r="AC57" s="161"/>
      <c r="AD57" s="41" t="str">
        <f t="shared" si="11"/>
        <v/>
      </c>
      <c r="AE57" s="125"/>
      <c r="AF57" s="181" t="str">
        <f t="shared" si="1"/>
        <v/>
      </c>
      <c r="AG57" s="125"/>
      <c r="AH57" s="41" t="str">
        <f t="shared" si="12"/>
        <v/>
      </c>
      <c r="AI57" s="125"/>
      <c r="AJ57" s="181" t="str">
        <f t="shared" si="2"/>
        <v/>
      </c>
      <c r="AK57" s="161"/>
      <c r="AL57" s="41" t="str">
        <f t="shared" si="13"/>
        <v/>
      </c>
      <c r="AM57" s="125"/>
      <c r="AN57" s="181" t="str">
        <f t="shared" si="3"/>
        <v/>
      </c>
      <c r="AP57" s="41" t="str">
        <f t="shared" si="14"/>
        <v/>
      </c>
      <c r="AQ57" s="125"/>
      <c r="AR57" s="181" t="str">
        <f t="shared" si="4"/>
        <v/>
      </c>
      <c r="AS57" s="125"/>
      <c r="AT57" s="41" t="str">
        <f t="shared" si="15"/>
        <v/>
      </c>
      <c r="AU57" s="125"/>
      <c r="AV57" s="181" t="str">
        <f t="shared" si="5"/>
        <v/>
      </c>
      <c r="AW57" s="125"/>
      <c r="AX57" s="41" t="str">
        <f t="shared" si="16"/>
        <v/>
      </c>
      <c r="AY57" s="125"/>
      <c r="AZ57" s="181" t="str">
        <f t="shared" si="6"/>
        <v/>
      </c>
      <c r="BA57" s="125"/>
      <c r="BB57" s="41" t="str">
        <f t="shared" si="17"/>
        <v/>
      </c>
      <c r="BC57" s="125"/>
      <c r="BD57" s="181" t="str">
        <f t="shared" si="7"/>
        <v/>
      </c>
      <c r="BE57" s="125"/>
      <c r="BF57" s="41" t="str">
        <f t="shared" si="18"/>
        <v/>
      </c>
      <c r="BG57" s="125"/>
      <c r="BH57" s="181" t="str">
        <f t="shared" si="8"/>
        <v/>
      </c>
      <c r="BJ57" s="41" t="str">
        <f t="shared" si="19"/>
        <v/>
      </c>
      <c r="BK57" s="125"/>
      <c r="BL57" s="181" t="str">
        <f t="shared" si="9"/>
        <v/>
      </c>
      <c r="BM57" s="125"/>
    </row>
    <row r="58" spans="2:65" ht="15.75" customHeight="1">
      <c r="C58" s="16" t="s">
        <v>88</v>
      </c>
      <c r="D58" s="53"/>
      <c r="E58" s="53"/>
      <c r="F58" s="53"/>
      <c r="G58" s="53"/>
      <c r="H58" s="53"/>
      <c r="I58" s="53"/>
      <c r="J58" s="53"/>
      <c r="K58" s="67"/>
      <c r="L58" s="22"/>
      <c r="M58" s="125"/>
      <c r="N58" s="125"/>
      <c r="O58" s="80"/>
      <c r="P58" s="125"/>
      <c r="Q58" s="125"/>
      <c r="R58" s="125"/>
      <c r="S58" s="125"/>
      <c r="T58" s="125"/>
      <c r="U58" s="125"/>
      <c r="V58" s="125"/>
      <c r="W58" s="125"/>
      <c r="X58" s="125"/>
      <c r="Y58" s="125"/>
      <c r="Z58" s="41" t="str">
        <f t="shared" si="10"/>
        <v/>
      </c>
      <c r="AA58" s="125"/>
      <c r="AB58" s="181" t="str">
        <f t="shared" si="0"/>
        <v/>
      </c>
      <c r="AC58" s="161"/>
      <c r="AD58" s="41" t="str">
        <f t="shared" si="11"/>
        <v/>
      </c>
      <c r="AE58" s="125"/>
      <c r="AF58" s="181" t="str">
        <f t="shared" si="1"/>
        <v/>
      </c>
      <c r="AG58" s="125"/>
      <c r="AH58" s="41" t="str">
        <f t="shared" si="12"/>
        <v/>
      </c>
      <c r="AI58" s="125"/>
      <c r="AJ58" s="181" t="str">
        <f t="shared" si="2"/>
        <v/>
      </c>
      <c r="AK58" s="161"/>
      <c r="AL58" s="41" t="str">
        <f t="shared" si="13"/>
        <v/>
      </c>
      <c r="AM58" s="125"/>
      <c r="AN58" s="181" t="str">
        <f t="shared" si="3"/>
        <v/>
      </c>
      <c r="AP58" s="41" t="str">
        <f t="shared" si="14"/>
        <v/>
      </c>
      <c r="AQ58" s="125"/>
      <c r="AR58" s="181" t="str">
        <f t="shared" si="4"/>
        <v/>
      </c>
      <c r="AS58" s="125"/>
      <c r="AT58" s="41" t="str">
        <f t="shared" si="15"/>
        <v/>
      </c>
      <c r="AU58" s="125"/>
      <c r="AV58" s="181" t="str">
        <f t="shared" si="5"/>
        <v/>
      </c>
      <c r="AW58" s="125"/>
      <c r="AX58" s="41" t="str">
        <f t="shared" si="16"/>
        <v/>
      </c>
      <c r="AY58" s="125"/>
      <c r="AZ58" s="181" t="str">
        <f t="shared" si="6"/>
        <v/>
      </c>
      <c r="BA58" s="125"/>
      <c r="BB58" s="41" t="str">
        <f t="shared" si="17"/>
        <v/>
      </c>
      <c r="BC58" s="125"/>
      <c r="BD58" s="181" t="str">
        <f t="shared" si="7"/>
        <v/>
      </c>
      <c r="BE58" s="125"/>
      <c r="BF58" s="41" t="str">
        <f t="shared" si="18"/>
        <v/>
      </c>
      <c r="BG58" s="125"/>
      <c r="BH58" s="181" t="str">
        <f t="shared" si="8"/>
        <v/>
      </c>
      <c r="BJ58" s="41" t="str">
        <f t="shared" si="19"/>
        <v/>
      </c>
      <c r="BK58" s="125"/>
      <c r="BL58" s="181" t="str">
        <f t="shared" si="9"/>
        <v/>
      </c>
      <c r="BM58" s="125"/>
    </row>
    <row r="59" spans="2:65" ht="15.75" customHeight="1">
      <c r="C59" s="26"/>
      <c r="D59" s="13"/>
      <c r="E59" s="13"/>
      <c r="F59" s="13"/>
      <c r="G59" s="13"/>
      <c r="H59" s="13"/>
      <c r="I59" s="13"/>
      <c r="J59" s="13"/>
      <c r="K59" s="67"/>
      <c r="L59" s="22"/>
      <c r="M59" s="125"/>
      <c r="N59" s="125"/>
      <c r="O59" s="80"/>
      <c r="P59" s="125"/>
      <c r="Q59" s="125"/>
      <c r="R59" s="125"/>
      <c r="S59" s="125"/>
      <c r="T59" s="125"/>
      <c r="U59" s="125"/>
      <c r="V59" s="125"/>
      <c r="W59" s="125"/>
      <c r="X59" s="125"/>
      <c r="Y59" s="125"/>
      <c r="Z59" s="41" t="str">
        <f t="shared" si="10"/>
        <v/>
      </c>
      <c r="AA59" s="125"/>
      <c r="AB59" s="181" t="str">
        <f t="shared" si="0"/>
        <v/>
      </c>
      <c r="AC59" s="161"/>
      <c r="AD59" s="41" t="str">
        <f t="shared" si="11"/>
        <v/>
      </c>
      <c r="AE59" s="125"/>
      <c r="AF59" s="181" t="str">
        <f t="shared" si="1"/>
        <v/>
      </c>
      <c r="AG59" s="125"/>
      <c r="AH59" s="41" t="str">
        <f t="shared" si="12"/>
        <v/>
      </c>
      <c r="AI59" s="125"/>
      <c r="AJ59" s="181" t="str">
        <f t="shared" si="2"/>
        <v/>
      </c>
      <c r="AK59" s="161"/>
      <c r="AL59" s="41" t="str">
        <f t="shared" si="13"/>
        <v/>
      </c>
      <c r="AM59" s="125"/>
      <c r="AN59" s="181" t="str">
        <f t="shared" si="3"/>
        <v/>
      </c>
      <c r="AP59" s="41" t="str">
        <f t="shared" si="14"/>
        <v/>
      </c>
      <c r="AQ59" s="125"/>
      <c r="AR59" s="181" t="str">
        <f t="shared" si="4"/>
        <v/>
      </c>
      <c r="AS59" s="125"/>
      <c r="AT59" s="41" t="str">
        <f t="shared" si="15"/>
        <v/>
      </c>
      <c r="AU59" s="125"/>
      <c r="AV59" s="181" t="str">
        <f t="shared" si="5"/>
        <v/>
      </c>
      <c r="AW59" s="125"/>
      <c r="AX59" s="41" t="str">
        <f t="shared" si="16"/>
        <v/>
      </c>
      <c r="AY59" s="125"/>
      <c r="AZ59" s="181" t="str">
        <f t="shared" si="6"/>
        <v/>
      </c>
      <c r="BA59" s="125"/>
      <c r="BB59" s="41" t="str">
        <f t="shared" si="17"/>
        <v/>
      </c>
      <c r="BC59" s="125"/>
      <c r="BD59" s="181" t="str">
        <f t="shared" si="7"/>
        <v/>
      </c>
      <c r="BE59" s="125"/>
      <c r="BF59" s="41" t="str">
        <f t="shared" si="18"/>
        <v/>
      </c>
      <c r="BG59" s="125"/>
      <c r="BH59" s="181" t="str">
        <f t="shared" si="8"/>
        <v/>
      </c>
      <c r="BJ59" s="41" t="str">
        <f t="shared" si="19"/>
        <v/>
      </c>
      <c r="BK59" s="125"/>
      <c r="BL59" s="181" t="str">
        <f t="shared" si="9"/>
        <v/>
      </c>
      <c r="BM59" s="125"/>
    </row>
    <row r="60" spans="2:65" ht="15.75" customHeight="1">
      <c r="C60" s="55">
        <v>4</v>
      </c>
      <c r="D60" s="13" t="s">
        <v>45</v>
      </c>
      <c r="E60" s="13"/>
      <c r="F60" s="13"/>
      <c r="G60" s="13"/>
      <c r="H60" s="13"/>
      <c r="I60" s="13"/>
      <c r="J60" s="13"/>
      <c r="K60" s="20"/>
      <c r="L60" s="66"/>
      <c r="M60" s="125"/>
      <c r="N60" s="125"/>
      <c r="O60" s="80"/>
      <c r="P60" s="125"/>
      <c r="Q60" s="125"/>
      <c r="R60" s="125"/>
      <c r="S60" s="125"/>
      <c r="T60" s="125"/>
      <c r="U60" s="125"/>
      <c r="V60" s="125"/>
      <c r="W60" s="125"/>
      <c r="X60" s="125"/>
      <c r="Y60" s="125"/>
      <c r="Z60" s="41" t="str">
        <f t="shared" si="10"/>
        <v/>
      </c>
      <c r="AA60" s="125"/>
      <c r="AB60" s="181" t="str">
        <f t="shared" si="0"/>
        <v/>
      </c>
      <c r="AC60" s="161"/>
      <c r="AD60" s="41" t="str">
        <f t="shared" si="11"/>
        <v/>
      </c>
      <c r="AE60" s="125"/>
      <c r="AF60" s="181" t="str">
        <f t="shared" si="1"/>
        <v/>
      </c>
      <c r="AG60" s="125"/>
      <c r="AH60" s="41" t="str">
        <f t="shared" si="12"/>
        <v/>
      </c>
      <c r="AI60" s="125"/>
      <c r="AJ60" s="181" t="str">
        <f t="shared" si="2"/>
        <v/>
      </c>
      <c r="AK60" s="161"/>
      <c r="AL60" s="41" t="str">
        <f t="shared" si="13"/>
        <v/>
      </c>
      <c r="AM60" s="125"/>
      <c r="AN60" s="181" t="str">
        <f t="shared" si="3"/>
        <v/>
      </c>
      <c r="AP60" s="41" t="str">
        <f t="shared" si="14"/>
        <v/>
      </c>
      <c r="AQ60" s="125"/>
      <c r="AR60" s="181" t="str">
        <f t="shared" si="4"/>
        <v/>
      </c>
      <c r="AS60" s="125"/>
      <c r="AT60" s="41" t="str">
        <f t="shared" si="15"/>
        <v/>
      </c>
      <c r="AU60" s="125"/>
      <c r="AV60" s="181" t="str">
        <f t="shared" si="5"/>
        <v/>
      </c>
      <c r="AW60" s="125"/>
      <c r="AX60" s="41" t="str">
        <f t="shared" si="16"/>
        <v/>
      </c>
      <c r="AY60" s="125"/>
      <c r="AZ60" s="181" t="str">
        <f t="shared" si="6"/>
        <v/>
      </c>
      <c r="BA60" s="125"/>
      <c r="BB60" s="41" t="str">
        <f t="shared" si="17"/>
        <v/>
      </c>
      <c r="BC60" s="125"/>
      <c r="BD60" s="181" t="str">
        <f t="shared" si="7"/>
        <v/>
      </c>
      <c r="BE60" s="125"/>
      <c r="BF60" s="41" t="str">
        <f t="shared" si="18"/>
        <v/>
      </c>
      <c r="BG60" s="125"/>
      <c r="BH60" s="181" t="str">
        <f t="shared" si="8"/>
        <v/>
      </c>
      <c r="BJ60" s="41" t="str">
        <f t="shared" si="19"/>
        <v/>
      </c>
      <c r="BK60" s="125"/>
      <c r="BL60" s="181" t="str">
        <f t="shared" si="9"/>
        <v/>
      </c>
      <c r="BM60" s="125"/>
    </row>
    <row r="61" spans="2:65" ht="15.75" customHeight="1">
      <c r="B61" s="231">
        <v>20</v>
      </c>
      <c r="C61" s="19"/>
      <c r="D61" s="18" t="s">
        <v>38</v>
      </c>
      <c r="E61" s="13" t="s">
        <v>46</v>
      </c>
      <c r="F61" s="13"/>
      <c r="G61" s="13"/>
      <c r="H61" s="13"/>
      <c r="I61" s="13"/>
      <c r="J61" s="13"/>
      <c r="K61" s="23"/>
      <c r="L61" s="66" t="s">
        <v>29</v>
      </c>
      <c r="M61" s="125"/>
      <c r="N61" s="41">
        <f>VLOOKUP($B61,'[1]09-10-11'!$A$4:$EA$400,MATCH(N$2, '[1]09-10-11'!$A$4:$EA$4, 0))</f>
        <v>374751</v>
      </c>
      <c r="O61" s="80"/>
      <c r="P61" s="41">
        <f>VLOOKUP($B61,'[1]09-10-11'!$A$4:$EA$400,MATCH(P$2, '[1]09-10-11'!$A$4:$EA$4, 0))</f>
        <v>374751</v>
      </c>
      <c r="Q61" s="41"/>
      <c r="R61" s="41">
        <f>VLOOKUP($B61,'[1]09-10-11'!$A$4:$EA$400,MATCH(R$2, '[1]09-10-11'!$A$4:$EA$4, 0))</f>
        <v>374751</v>
      </c>
      <c r="S61" s="41"/>
      <c r="T61" s="41" t="e">
        <f>VLOOKUP($B61,'[1]09-10-11'!$A$4:$EA$400,MATCH(T$2, '[1]09-10-11'!$A$4:$EA$4, 0))</f>
        <v>#N/A</v>
      </c>
      <c r="U61" s="41"/>
      <c r="V61" s="41">
        <f>VLOOKUP($B61,'[1]09-10-11'!$A$4:$EA$400,MATCH(V$2, '[1]09-10-11'!$A$4:$EA$4, 0))</f>
        <v>374751</v>
      </c>
      <c r="W61" s="41"/>
      <c r="X61" s="41">
        <f>VLOOKUP($B61,'[1]09-10-11'!$A$4:$EA$400,MATCH(X$2, '[1]09-10-11'!$A$4:$EA$4, 0))</f>
        <v>374751</v>
      </c>
      <c r="Y61" s="41"/>
      <c r="Z61" s="41">
        <f t="shared" si="10"/>
        <v>0</v>
      </c>
      <c r="AA61" s="41"/>
      <c r="AB61" s="181">
        <f t="shared" si="0"/>
        <v>0</v>
      </c>
      <c r="AC61" s="161"/>
      <c r="AD61" s="41">
        <f t="shared" si="11"/>
        <v>0</v>
      </c>
      <c r="AE61" s="41"/>
      <c r="AF61" s="181">
        <f t="shared" si="1"/>
        <v>0</v>
      </c>
      <c r="AG61" s="41"/>
      <c r="AH61" s="41">
        <f t="shared" si="12"/>
        <v>0</v>
      </c>
      <c r="AI61" s="41"/>
      <c r="AJ61" s="181">
        <f t="shared" si="2"/>
        <v>0</v>
      </c>
      <c r="AK61" s="161"/>
      <c r="AL61" s="41">
        <f t="shared" si="13"/>
        <v>0</v>
      </c>
      <c r="AM61" s="41"/>
      <c r="AN61" s="181">
        <f t="shared" si="3"/>
        <v>0</v>
      </c>
      <c r="AP61" s="41" t="str">
        <f t="shared" si="14"/>
        <v/>
      </c>
      <c r="AQ61" s="41"/>
      <c r="AR61" s="181" t="e">
        <f t="shared" si="4"/>
        <v>#N/A</v>
      </c>
      <c r="AS61" s="41"/>
      <c r="AT61" s="41" t="str">
        <f t="shared" si="15"/>
        <v/>
      </c>
      <c r="AU61" s="41"/>
      <c r="AV61" s="181" t="e">
        <f t="shared" si="5"/>
        <v>#N/A</v>
      </c>
      <c r="AW61" s="41"/>
      <c r="AX61" s="41">
        <f t="shared" si="16"/>
        <v>0</v>
      </c>
      <c r="AY61" s="41"/>
      <c r="AZ61" s="181">
        <f t="shared" si="6"/>
        <v>0</v>
      </c>
      <c r="BA61" s="41"/>
      <c r="BB61" s="41">
        <f t="shared" si="17"/>
        <v>0</v>
      </c>
      <c r="BC61" s="41"/>
      <c r="BD61" s="181">
        <f t="shared" si="7"/>
        <v>0</v>
      </c>
      <c r="BE61" s="41"/>
      <c r="BF61" s="41">
        <f t="shared" si="18"/>
        <v>0</v>
      </c>
      <c r="BG61" s="41"/>
      <c r="BH61" s="181">
        <f t="shared" si="8"/>
        <v>0</v>
      </c>
      <c r="BJ61" s="41" t="str">
        <f t="shared" si="19"/>
        <v/>
      </c>
      <c r="BK61" s="41"/>
      <c r="BL61" s="181" t="e">
        <f t="shared" si="9"/>
        <v>#N/A</v>
      </c>
      <c r="BM61" s="41"/>
    </row>
    <row r="62" spans="2:65" ht="15.75" customHeight="1">
      <c r="B62" s="231">
        <v>22</v>
      </c>
      <c r="C62" s="19"/>
      <c r="D62" s="18" t="s">
        <v>13</v>
      </c>
      <c r="E62" s="13" t="s">
        <v>47</v>
      </c>
      <c r="F62" s="13"/>
      <c r="G62" s="13"/>
      <c r="H62" s="13"/>
      <c r="I62" s="13"/>
      <c r="J62" s="13"/>
      <c r="K62" s="20"/>
      <c r="L62" s="66" t="s">
        <v>29</v>
      </c>
      <c r="M62" s="125"/>
      <c r="N62" s="81">
        <f>VLOOKUP($B62,'[1]09-10-11'!$A$4:$EA$400,MATCH(N$2, '[1]09-10-11'!$A$4:$EA$4, 0))</f>
        <v>47614</v>
      </c>
      <c r="O62" s="80"/>
      <c r="P62" s="81">
        <f>VLOOKUP($B62,'[1]09-10-11'!$A$4:$EA$400,MATCH(P$2, '[1]09-10-11'!$A$4:$EA$4, 0))</f>
        <v>47614</v>
      </c>
      <c r="Q62" s="81"/>
      <c r="R62" s="81">
        <f>VLOOKUP($B62,'[1]09-10-11'!$A$4:$EA$400,MATCH(R$2, '[1]09-10-11'!$A$4:$EA$4, 0))</f>
        <v>47614</v>
      </c>
      <c r="S62" s="81"/>
      <c r="T62" s="81" t="e">
        <f>VLOOKUP($B62,'[1]09-10-11'!$A$4:$EA$400,MATCH(T$2, '[1]09-10-11'!$A$4:$EA$4, 0))</f>
        <v>#N/A</v>
      </c>
      <c r="U62" s="81"/>
      <c r="V62" s="81">
        <f>VLOOKUP($B62,'[1]09-10-11'!$A$4:$EA$400,MATCH(V$2, '[1]09-10-11'!$A$4:$EA$4, 0))</f>
        <v>47614</v>
      </c>
      <c r="W62" s="81"/>
      <c r="X62" s="81">
        <f>VLOOKUP($B62,'[1]09-10-11'!$A$4:$EA$400,MATCH(X$2, '[1]09-10-11'!$A$4:$EA$4, 0))</f>
        <v>47614</v>
      </c>
      <c r="Y62" s="41"/>
      <c r="Z62" s="81">
        <f t="shared" si="10"/>
        <v>0</v>
      </c>
      <c r="AA62" s="81"/>
      <c r="AB62" s="182">
        <f t="shared" si="0"/>
        <v>0</v>
      </c>
      <c r="AC62" s="156"/>
      <c r="AD62" s="81">
        <f t="shared" si="11"/>
        <v>0</v>
      </c>
      <c r="AE62" s="81"/>
      <c r="AF62" s="182">
        <f t="shared" si="1"/>
        <v>0</v>
      </c>
      <c r="AG62" s="41"/>
      <c r="AH62" s="81">
        <f t="shared" si="12"/>
        <v>0</v>
      </c>
      <c r="AI62" s="81"/>
      <c r="AJ62" s="182">
        <f t="shared" si="2"/>
        <v>0</v>
      </c>
      <c r="AK62" s="157"/>
      <c r="AL62" s="81">
        <f t="shared" si="13"/>
        <v>0</v>
      </c>
      <c r="AM62" s="81"/>
      <c r="AN62" s="182">
        <f t="shared" si="3"/>
        <v>0</v>
      </c>
      <c r="AP62" s="81" t="str">
        <f t="shared" si="14"/>
        <v/>
      </c>
      <c r="AQ62" s="81"/>
      <c r="AR62" s="182" t="e">
        <f t="shared" si="4"/>
        <v>#N/A</v>
      </c>
      <c r="AS62" s="41"/>
      <c r="AT62" s="81" t="str">
        <f t="shared" si="15"/>
        <v/>
      </c>
      <c r="AU62" s="81"/>
      <c r="AV62" s="182" t="e">
        <f t="shared" si="5"/>
        <v>#N/A</v>
      </c>
      <c r="AW62" s="41"/>
      <c r="AX62" s="81">
        <f t="shared" si="16"/>
        <v>0</v>
      </c>
      <c r="AY62" s="81"/>
      <c r="AZ62" s="182">
        <f t="shared" si="6"/>
        <v>0</v>
      </c>
      <c r="BA62" s="41"/>
      <c r="BB62" s="81">
        <f t="shared" si="17"/>
        <v>0</v>
      </c>
      <c r="BC62" s="81"/>
      <c r="BD62" s="182">
        <f t="shared" si="7"/>
        <v>0</v>
      </c>
      <c r="BE62" s="41"/>
      <c r="BF62" s="81">
        <f t="shared" si="18"/>
        <v>0</v>
      </c>
      <c r="BG62" s="81"/>
      <c r="BH62" s="182">
        <f t="shared" si="8"/>
        <v>0</v>
      </c>
      <c r="BJ62" s="81" t="str">
        <f t="shared" si="19"/>
        <v/>
      </c>
      <c r="BK62" s="81"/>
      <c r="BL62" s="182" t="e">
        <f t="shared" si="9"/>
        <v>#N/A</v>
      </c>
      <c r="BM62" s="41"/>
    </row>
    <row r="63" spans="2:65" ht="15.75" customHeight="1">
      <c r="C63" s="19"/>
      <c r="D63" s="13"/>
      <c r="E63" s="13"/>
      <c r="F63" s="13"/>
      <c r="G63" s="13"/>
      <c r="H63" s="13"/>
      <c r="I63" s="13"/>
      <c r="J63" s="13"/>
      <c r="K63" s="20"/>
      <c r="L63" s="66"/>
      <c r="M63" s="125"/>
      <c r="N63" s="125"/>
      <c r="O63" s="80"/>
      <c r="P63" s="125"/>
      <c r="Q63" s="125"/>
      <c r="R63" s="125"/>
      <c r="S63" s="125"/>
      <c r="T63" s="125"/>
      <c r="U63" s="125"/>
      <c r="V63" s="125"/>
      <c r="W63" s="125"/>
      <c r="X63" s="125"/>
      <c r="Y63" s="125"/>
      <c r="Z63" s="41" t="str">
        <f t="shared" si="10"/>
        <v/>
      </c>
      <c r="AA63" s="125"/>
      <c r="AB63" s="181" t="str">
        <f t="shared" si="0"/>
        <v/>
      </c>
      <c r="AC63" s="161"/>
      <c r="AD63" s="41" t="str">
        <f t="shared" si="11"/>
        <v/>
      </c>
      <c r="AE63" s="125"/>
      <c r="AF63" s="181" t="str">
        <f t="shared" si="1"/>
        <v/>
      </c>
      <c r="AG63" s="125"/>
      <c r="AH63" s="41" t="str">
        <f t="shared" si="12"/>
        <v/>
      </c>
      <c r="AI63" s="125"/>
      <c r="AJ63" s="181" t="str">
        <f t="shared" si="2"/>
        <v/>
      </c>
      <c r="AK63" s="161"/>
      <c r="AL63" s="41" t="str">
        <f t="shared" si="13"/>
        <v/>
      </c>
      <c r="AM63" s="125"/>
      <c r="AN63" s="181" t="str">
        <f t="shared" si="3"/>
        <v/>
      </c>
      <c r="AP63" s="41" t="str">
        <f t="shared" si="14"/>
        <v/>
      </c>
      <c r="AQ63" s="125"/>
      <c r="AR63" s="181" t="str">
        <f t="shared" si="4"/>
        <v/>
      </c>
      <c r="AS63" s="125"/>
      <c r="AT63" s="41" t="str">
        <f t="shared" si="15"/>
        <v/>
      </c>
      <c r="AU63" s="125"/>
      <c r="AV63" s="181" t="str">
        <f t="shared" si="5"/>
        <v/>
      </c>
      <c r="AW63" s="125"/>
      <c r="AX63" s="41" t="str">
        <f t="shared" si="16"/>
        <v/>
      </c>
      <c r="AY63" s="125"/>
      <c r="AZ63" s="181" t="str">
        <f t="shared" si="6"/>
        <v/>
      </c>
      <c r="BA63" s="125"/>
      <c r="BB63" s="41" t="str">
        <f t="shared" si="17"/>
        <v/>
      </c>
      <c r="BC63" s="125"/>
      <c r="BD63" s="181" t="str">
        <f t="shared" si="7"/>
        <v/>
      </c>
      <c r="BE63" s="125"/>
      <c r="BF63" s="41" t="str">
        <f t="shared" si="18"/>
        <v/>
      </c>
      <c r="BG63" s="125"/>
      <c r="BH63" s="181" t="str">
        <f t="shared" si="8"/>
        <v/>
      </c>
      <c r="BJ63" s="41" t="str">
        <f t="shared" si="19"/>
        <v/>
      </c>
      <c r="BK63" s="125"/>
      <c r="BL63" s="181" t="str">
        <f t="shared" si="9"/>
        <v/>
      </c>
      <c r="BM63" s="125"/>
    </row>
    <row r="64" spans="2:65" ht="15.75" customHeight="1">
      <c r="C64" s="19"/>
      <c r="D64" s="13"/>
      <c r="E64" s="13"/>
      <c r="F64" s="13"/>
      <c r="G64" s="13"/>
      <c r="H64" s="13"/>
      <c r="I64" s="13" t="s">
        <v>39</v>
      </c>
      <c r="J64" s="13"/>
      <c r="K64" s="20"/>
      <c r="L64" s="66"/>
      <c r="M64" s="125"/>
      <c r="N64" s="41">
        <f>SUM(N61:N63)</f>
        <v>422365</v>
      </c>
      <c r="O64" s="80"/>
      <c r="P64" s="41">
        <f>SUM(P61:P63)</f>
        <v>422365</v>
      </c>
      <c r="Q64" s="41"/>
      <c r="R64" s="41">
        <f>SUM(R61:R63)</f>
        <v>422365</v>
      </c>
      <c r="S64" s="41"/>
      <c r="T64" s="41" t="e">
        <f>SUM(T61:T63)</f>
        <v>#N/A</v>
      </c>
      <c r="U64" s="41"/>
      <c r="V64" s="41">
        <f>SUM(V61:V63)</f>
        <v>422365</v>
      </c>
      <c r="W64" s="41"/>
      <c r="X64" s="41">
        <f>SUM(X61:X63)</f>
        <v>422365</v>
      </c>
      <c r="Y64" s="41"/>
      <c r="Z64" s="41">
        <f t="shared" si="10"/>
        <v>0</v>
      </c>
      <c r="AA64" s="41"/>
      <c r="AB64" s="181">
        <f t="shared" si="0"/>
        <v>0</v>
      </c>
      <c r="AC64" s="161"/>
      <c r="AD64" s="41">
        <f t="shared" si="11"/>
        <v>0</v>
      </c>
      <c r="AE64" s="41"/>
      <c r="AF64" s="181">
        <f t="shared" si="1"/>
        <v>0</v>
      </c>
      <c r="AG64" s="41"/>
      <c r="AH64" s="41">
        <f t="shared" si="12"/>
        <v>0</v>
      </c>
      <c r="AI64" s="41"/>
      <c r="AJ64" s="181">
        <f t="shared" si="2"/>
        <v>0</v>
      </c>
      <c r="AK64" s="161"/>
      <c r="AL64" s="41">
        <f t="shared" si="13"/>
        <v>0</v>
      </c>
      <c r="AM64" s="41"/>
      <c r="AN64" s="181">
        <f t="shared" si="3"/>
        <v>0</v>
      </c>
      <c r="AP64" s="41" t="str">
        <f t="shared" si="14"/>
        <v/>
      </c>
      <c r="AQ64" s="41"/>
      <c r="AR64" s="181" t="e">
        <f t="shared" si="4"/>
        <v>#N/A</v>
      </c>
      <c r="AS64" s="41"/>
      <c r="AT64" s="41" t="str">
        <f t="shared" si="15"/>
        <v/>
      </c>
      <c r="AU64" s="41"/>
      <c r="AV64" s="181" t="e">
        <f t="shared" si="5"/>
        <v>#N/A</v>
      </c>
      <c r="AW64" s="41"/>
      <c r="AX64" s="41">
        <f t="shared" si="16"/>
        <v>0</v>
      </c>
      <c r="AY64" s="41"/>
      <c r="AZ64" s="181">
        <f t="shared" si="6"/>
        <v>0</v>
      </c>
      <c r="BA64" s="41"/>
      <c r="BB64" s="41">
        <f t="shared" si="17"/>
        <v>0</v>
      </c>
      <c r="BC64" s="41"/>
      <c r="BD64" s="181">
        <f t="shared" si="7"/>
        <v>0</v>
      </c>
      <c r="BE64" s="41"/>
      <c r="BF64" s="41">
        <f t="shared" si="18"/>
        <v>0</v>
      </c>
      <c r="BG64" s="41"/>
      <c r="BH64" s="181">
        <f t="shared" si="8"/>
        <v>0</v>
      </c>
      <c r="BJ64" s="41" t="str">
        <f t="shared" si="19"/>
        <v/>
      </c>
      <c r="BK64" s="41"/>
      <c r="BL64" s="181" t="e">
        <f t="shared" si="9"/>
        <v>#N/A</v>
      </c>
      <c r="BM64" s="41"/>
    </row>
    <row r="65" spans="2:65" ht="15.75" customHeight="1">
      <c r="C65" s="19"/>
      <c r="D65" s="13"/>
      <c r="E65" s="13"/>
      <c r="F65" s="13"/>
      <c r="G65" s="13"/>
      <c r="H65" s="13"/>
      <c r="I65" s="13"/>
      <c r="J65" s="13"/>
      <c r="K65" s="20"/>
      <c r="L65" s="66"/>
      <c r="M65" s="125"/>
      <c r="N65" s="125"/>
      <c r="O65" s="80"/>
      <c r="P65" s="125"/>
      <c r="Q65" s="125"/>
      <c r="R65" s="125"/>
      <c r="S65" s="125"/>
      <c r="T65" s="125"/>
      <c r="U65" s="125"/>
      <c r="V65" s="125"/>
      <c r="W65" s="125"/>
      <c r="X65" s="125"/>
      <c r="Y65" s="125"/>
      <c r="Z65" s="41" t="str">
        <f t="shared" si="10"/>
        <v/>
      </c>
      <c r="AA65" s="125"/>
      <c r="AB65" s="181" t="str">
        <f t="shared" si="0"/>
        <v/>
      </c>
      <c r="AC65" s="161"/>
      <c r="AD65" s="41" t="str">
        <f t="shared" si="11"/>
        <v/>
      </c>
      <c r="AE65" s="125"/>
      <c r="AF65" s="181" t="str">
        <f t="shared" si="1"/>
        <v/>
      </c>
      <c r="AG65" s="125"/>
      <c r="AH65" s="41" t="str">
        <f t="shared" si="12"/>
        <v/>
      </c>
      <c r="AI65" s="125"/>
      <c r="AJ65" s="181" t="str">
        <f t="shared" si="2"/>
        <v/>
      </c>
      <c r="AK65" s="161"/>
      <c r="AL65" s="100" t="str">
        <f t="shared" si="13"/>
        <v/>
      </c>
      <c r="AM65" s="125"/>
      <c r="AN65" s="183" t="str">
        <f t="shared" si="3"/>
        <v/>
      </c>
      <c r="AP65" s="100" t="str">
        <f t="shared" si="14"/>
        <v/>
      </c>
      <c r="AQ65" s="125"/>
      <c r="AR65" s="183" t="str">
        <f t="shared" si="4"/>
        <v/>
      </c>
      <c r="AS65" s="125"/>
      <c r="AT65" s="41" t="str">
        <f t="shared" si="15"/>
        <v/>
      </c>
      <c r="AU65" s="125"/>
      <c r="AV65" s="181" t="str">
        <f t="shared" si="5"/>
        <v/>
      </c>
      <c r="AW65" s="125"/>
      <c r="AX65" s="41" t="str">
        <f t="shared" si="16"/>
        <v/>
      </c>
      <c r="AY65" s="125"/>
      <c r="AZ65" s="181" t="str">
        <f t="shared" si="6"/>
        <v/>
      </c>
      <c r="BA65" s="125"/>
      <c r="BB65" s="41" t="str">
        <f t="shared" si="17"/>
        <v/>
      </c>
      <c r="BC65" s="125"/>
      <c r="BD65" s="181" t="str">
        <f t="shared" si="7"/>
        <v/>
      </c>
      <c r="BE65" s="125"/>
      <c r="BF65" s="100" t="str">
        <f t="shared" si="18"/>
        <v/>
      </c>
      <c r="BG65" s="125"/>
      <c r="BH65" s="183" t="str">
        <f t="shared" si="8"/>
        <v/>
      </c>
      <c r="BJ65" s="100" t="str">
        <f t="shared" si="19"/>
        <v/>
      </c>
      <c r="BK65" s="125"/>
      <c r="BL65" s="183" t="str">
        <f t="shared" si="9"/>
        <v/>
      </c>
      <c r="BM65" s="125"/>
    </row>
    <row r="66" spans="2:65" ht="15.75" customHeight="1">
      <c r="B66" s="231">
        <v>2</v>
      </c>
      <c r="C66" s="55">
        <v>5</v>
      </c>
      <c r="D66" s="13" t="s">
        <v>206</v>
      </c>
      <c r="E66" s="13"/>
      <c r="F66" s="13"/>
      <c r="G66" s="13"/>
      <c r="H66" s="13"/>
      <c r="I66" s="13"/>
      <c r="J66" s="13"/>
      <c r="K66" s="20"/>
      <c r="L66" s="66" t="s">
        <v>29</v>
      </c>
      <c r="M66" s="125"/>
      <c r="N66" s="41">
        <f>VLOOKUP($B66,'[1]09-10-11'!$A$4:$EA$400,MATCH(N$2, '[1]09-10-11'!$A$4:$EA$4, 0))</f>
        <v>710</v>
      </c>
      <c r="O66" s="80"/>
      <c r="P66" s="41">
        <f>VLOOKUP($B66,'[1]09-10-11'!$A$4:$EA$400,MATCH(P$2, '[1]09-10-11'!$A$4:$EA$4, 0))</f>
        <v>0</v>
      </c>
      <c r="Q66" s="41"/>
      <c r="R66" s="41">
        <f>VLOOKUP($B66,'[1]09-10-11'!$A$4:$EA$400,MATCH(R$2, '[1]09-10-11'!$A$4:$EA$4, 0))</f>
        <v>0</v>
      </c>
      <c r="S66" s="41"/>
      <c r="T66" s="41" t="e">
        <f>VLOOKUP($B66,'[1]09-10-11'!$A$4:$EA$400,MATCH(T$2, '[1]09-10-11'!$A$4:$EA$4, 0))</f>
        <v>#N/A</v>
      </c>
      <c r="U66" s="41"/>
      <c r="V66" s="41">
        <f>VLOOKUP($B66,'[1]09-10-11'!$A$4:$EA$400,MATCH(V$2, '[1]09-10-11'!$A$4:$EA$4, 0))</f>
        <v>0</v>
      </c>
      <c r="W66" s="41"/>
      <c r="X66" s="41">
        <f>VLOOKUP($B66,'[1]09-10-11'!$A$4:$EA$400,MATCH(X$2, '[1]09-10-11'!$A$4:$EA$4, 0))</f>
        <v>0</v>
      </c>
      <c r="Y66" s="41"/>
      <c r="Z66" s="100">
        <f t="shared" si="10"/>
        <v>0</v>
      </c>
      <c r="AA66" s="100"/>
      <c r="AB66" s="183" t="str">
        <f t="shared" si="0"/>
        <v>---</v>
      </c>
      <c r="AC66" s="169"/>
      <c r="AD66" s="100">
        <f t="shared" si="11"/>
        <v>0</v>
      </c>
      <c r="AE66" s="100"/>
      <c r="AF66" s="183" t="str">
        <f t="shared" si="1"/>
        <v>---</v>
      </c>
      <c r="AG66" s="100"/>
      <c r="AH66" s="41">
        <f t="shared" si="12"/>
        <v>-710</v>
      </c>
      <c r="AI66" s="41"/>
      <c r="AJ66" s="183">
        <f t="shared" si="2"/>
        <v>-1</v>
      </c>
      <c r="AK66" s="169"/>
      <c r="AL66" s="100">
        <f t="shared" si="13"/>
        <v>0</v>
      </c>
      <c r="AM66" s="100"/>
      <c r="AN66" s="183" t="str">
        <f t="shared" si="3"/>
        <v>---</v>
      </c>
      <c r="AP66" s="100" t="str">
        <f t="shared" si="14"/>
        <v/>
      </c>
      <c r="AQ66" s="100"/>
      <c r="AR66" s="183" t="e">
        <f t="shared" si="4"/>
        <v>#N/A</v>
      </c>
      <c r="AS66" s="100"/>
      <c r="AT66" s="100" t="str">
        <f t="shared" si="15"/>
        <v/>
      </c>
      <c r="AU66" s="100"/>
      <c r="AV66" s="183" t="e">
        <f t="shared" si="5"/>
        <v>#N/A</v>
      </c>
      <c r="AW66" s="100"/>
      <c r="AX66" s="100">
        <f t="shared" si="16"/>
        <v>-710</v>
      </c>
      <c r="AY66" s="100"/>
      <c r="AZ66" s="183">
        <f t="shared" si="6"/>
        <v>-1</v>
      </c>
      <c r="BA66" s="100"/>
      <c r="BB66" s="100">
        <f t="shared" si="17"/>
        <v>0</v>
      </c>
      <c r="BC66" s="100"/>
      <c r="BD66" s="183" t="str">
        <f t="shared" si="7"/>
        <v>---</v>
      </c>
      <c r="BE66" s="100"/>
      <c r="BF66" s="100">
        <f t="shared" si="18"/>
        <v>0</v>
      </c>
      <c r="BG66" s="100"/>
      <c r="BH66" s="183" t="str">
        <f t="shared" si="8"/>
        <v>---</v>
      </c>
      <c r="BJ66" s="100" t="str">
        <f t="shared" si="19"/>
        <v/>
      </c>
      <c r="BK66" s="100"/>
      <c r="BL66" s="183" t="e">
        <f t="shared" si="9"/>
        <v>#N/A</v>
      </c>
      <c r="BM66" s="100"/>
    </row>
    <row r="67" spans="2:65" ht="15.75" customHeight="1">
      <c r="B67" s="231">
        <v>21</v>
      </c>
      <c r="C67" s="55">
        <v>6</v>
      </c>
      <c r="D67" s="13" t="s">
        <v>207</v>
      </c>
      <c r="E67" s="13"/>
      <c r="F67" s="13"/>
      <c r="G67" s="13"/>
      <c r="H67" s="13"/>
      <c r="I67" s="13"/>
      <c r="J67" s="13"/>
      <c r="K67" s="20"/>
      <c r="L67" s="66" t="s">
        <v>29</v>
      </c>
      <c r="M67" s="125"/>
      <c r="N67" s="41">
        <f>VLOOKUP($B67,'[1]09-10-11'!$A$4:$EA$400,MATCH(N$2, '[1]09-10-11'!$A$4:$EA$4, 0))</f>
        <v>37474</v>
      </c>
      <c r="O67" s="80"/>
      <c r="P67" s="41">
        <f>VLOOKUP($B67,'[1]09-10-11'!$A$4:$EA$400,MATCH(P$2, '[1]09-10-11'!$A$4:$EA$4, 0))</f>
        <v>44623</v>
      </c>
      <c r="Q67" s="41"/>
      <c r="R67" s="41">
        <f>VLOOKUP($B67,'[1]09-10-11'!$A$4:$EA$400,MATCH(R$2, '[1]09-10-11'!$A$4:$EA$4, 0))</f>
        <v>37474</v>
      </c>
      <c r="S67" s="41"/>
      <c r="T67" s="41" t="e">
        <f>VLOOKUP($B67,'[1]09-10-11'!$A$4:$EA$400,MATCH(T$2, '[1]09-10-11'!$A$4:$EA$4, 0))</f>
        <v>#N/A</v>
      </c>
      <c r="U67" s="41"/>
      <c r="V67" s="41">
        <f>VLOOKUP($B67,'[1]09-10-11'!$A$4:$EA$400,MATCH(V$2, '[1]09-10-11'!$A$4:$EA$4, 0))</f>
        <v>44623</v>
      </c>
      <c r="W67" s="41"/>
      <c r="X67" s="41">
        <f>VLOOKUP($B67,'[1]09-10-11'!$A$4:$EA$400,MATCH(X$2, '[1]09-10-11'!$A$4:$EA$4, 0))</f>
        <v>44623</v>
      </c>
      <c r="Y67" s="41"/>
      <c r="Z67" s="100">
        <f t="shared" si="10"/>
        <v>0</v>
      </c>
      <c r="AA67" s="100"/>
      <c r="AB67" s="183">
        <f t="shared" si="0"/>
        <v>0</v>
      </c>
      <c r="AC67" s="169"/>
      <c r="AD67" s="100">
        <f t="shared" si="11"/>
        <v>0</v>
      </c>
      <c r="AE67" s="100"/>
      <c r="AF67" s="183">
        <f t="shared" si="1"/>
        <v>0</v>
      </c>
      <c r="AG67" s="100"/>
      <c r="AH67" s="41">
        <f t="shared" si="12"/>
        <v>7149</v>
      </c>
      <c r="AI67" s="41"/>
      <c r="AJ67" s="183">
        <f t="shared" si="2"/>
        <v>0.19077226877301601</v>
      </c>
      <c r="AK67" s="169"/>
      <c r="AL67" s="100">
        <f t="shared" si="13"/>
        <v>7149</v>
      </c>
      <c r="AM67" s="100"/>
      <c r="AN67" s="183">
        <f t="shared" si="3"/>
        <v>0.19077226877301601</v>
      </c>
      <c r="AP67" s="100" t="str">
        <f t="shared" si="14"/>
        <v/>
      </c>
      <c r="AQ67" s="100"/>
      <c r="AR67" s="183" t="e">
        <f t="shared" si="4"/>
        <v>#N/A</v>
      </c>
      <c r="AS67" s="100"/>
      <c r="AT67" s="100" t="str">
        <f t="shared" si="15"/>
        <v/>
      </c>
      <c r="AU67" s="100"/>
      <c r="AV67" s="183" t="e">
        <f t="shared" si="5"/>
        <v>#N/A</v>
      </c>
      <c r="AW67" s="100"/>
      <c r="AX67" s="100">
        <f t="shared" si="16"/>
        <v>7149</v>
      </c>
      <c r="AY67" s="100"/>
      <c r="AZ67" s="183">
        <f t="shared" si="6"/>
        <v>0.19077226877301601</v>
      </c>
      <c r="BA67" s="100"/>
      <c r="BB67" s="100">
        <f t="shared" si="17"/>
        <v>0</v>
      </c>
      <c r="BC67" s="100"/>
      <c r="BD67" s="183">
        <f t="shared" si="7"/>
        <v>0</v>
      </c>
      <c r="BE67" s="100"/>
      <c r="BF67" s="100">
        <f t="shared" si="18"/>
        <v>7149</v>
      </c>
      <c r="BG67" s="100"/>
      <c r="BH67" s="183">
        <f t="shared" si="8"/>
        <v>0.19077226877301601</v>
      </c>
      <c r="BJ67" s="100" t="str">
        <f t="shared" si="19"/>
        <v/>
      </c>
      <c r="BK67" s="100"/>
      <c r="BL67" s="183" t="e">
        <f t="shared" si="9"/>
        <v>#N/A</v>
      </c>
      <c r="BM67" s="100"/>
    </row>
    <row r="68" spans="2:65">
      <c r="M68" s="125"/>
      <c r="N68" s="125"/>
      <c r="P68" s="125"/>
      <c r="Q68" s="125"/>
      <c r="R68" s="125"/>
      <c r="S68" s="125"/>
      <c r="T68" s="125"/>
      <c r="U68" s="125"/>
      <c r="V68" s="125"/>
      <c r="W68" s="125"/>
      <c r="X68" s="125"/>
      <c r="Y68" s="125"/>
      <c r="Z68" s="41" t="str">
        <f t="shared" si="10"/>
        <v/>
      </c>
      <c r="AA68" s="125"/>
      <c r="AB68" s="181" t="str">
        <f t="shared" si="0"/>
        <v/>
      </c>
      <c r="AC68" s="161"/>
      <c r="AD68" s="41" t="str">
        <f t="shared" si="11"/>
        <v/>
      </c>
      <c r="AE68" s="125"/>
      <c r="AF68" s="181" t="str">
        <f t="shared" si="1"/>
        <v/>
      </c>
      <c r="AG68" s="125"/>
      <c r="AH68" s="41" t="str">
        <f t="shared" si="12"/>
        <v/>
      </c>
      <c r="AI68" s="125"/>
      <c r="AJ68" s="181" t="str">
        <f t="shared" si="2"/>
        <v/>
      </c>
      <c r="AK68" s="161"/>
      <c r="AL68" s="41" t="str">
        <f t="shared" si="13"/>
        <v/>
      </c>
      <c r="AM68" s="125"/>
      <c r="AN68" s="181" t="str">
        <f t="shared" si="3"/>
        <v/>
      </c>
      <c r="AP68" s="41" t="str">
        <f t="shared" si="14"/>
        <v/>
      </c>
      <c r="AQ68" s="125"/>
      <c r="AR68" s="181" t="str">
        <f t="shared" si="4"/>
        <v/>
      </c>
      <c r="AS68" s="125"/>
      <c r="AT68" s="41" t="str">
        <f t="shared" si="15"/>
        <v/>
      </c>
      <c r="AU68" s="125"/>
      <c r="AV68" s="181" t="str">
        <f t="shared" si="5"/>
        <v/>
      </c>
      <c r="AW68" s="125"/>
      <c r="AX68" s="41" t="str">
        <f t="shared" si="16"/>
        <v/>
      </c>
      <c r="AY68" s="125"/>
      <c r="AZ68" s="181" t="str">
        <f t="shared" si="6"/>
        <v/>
      </c>
      <c r="BA68" s="125"/>
      <c r="BB68" s="41" t="str">
        <f t="shared" si="17"/>
        <v/>
      </c>
      <c r="BC68" s="125"/>
      <c r="BD68" s="181" t="str">
        <f t="shared" si="7"/>
        <v/>
      </c>
      <c r="BE68" s="125"/>
      <c r="BF68" s="41" t="str">
        <f t="shared" si="18"/>
        <v/>
      </c>
      <c r="BG68" s="125"/>
      <c r="BH68" s="181" t="str">
        <f t="shared" si="8"/>
        <v/>
      </c>
      <c r="BJ68" s="41" t="str">
        <f t="shared" si="19"/>
        <v/>
      </c>
      <c r="BK68" s="125"/>
      <c r="BL68" s="181" t="str">
        <f t="shared" si="9"/>
        <v/>
      </c>
      <c r="BM68" s="125"/>
    </row>
    <row r="69" spans="2:65" ht="15.75" customHeight="1">
      <c r="C69" s="19"/>
      <c r="D69" s="13"/>
      <c r="E69" s="13"/>
      <c r="F69" s="13"/>
      <c r="G69" s="13"/>
      <c r="H69" s="13"/>
      <c r="I69" s="13"/>
      <c r="J69" s="13"/>
      <c r="K69" s="20"/>
      <c r="L69" s="66"/>
      <c r="M69" s="125"/>
      <c r="N69" s="125"/>
      <c r="O69" s="80"/>
      <c r="P69" s="125"/>
      <c r="Q69" s="125"/>
      <c r="R69" s="41"/>
      <c r="S69" s="41"/>
      <c r="T69" s="41"/>
      <c r="U69" s="125"/>
      <c r="V69" s="41"/>
      <c r="W69" s="41"/>
      <c r="X69" s="41"/>
      <c r="Y69" s="41"/>
      <c r="Z69" s="41" t="str">
        <f t="shared" si="10"/>
        <v/>
      </c>
      <c r="AA69" s="125"/>
      <c r="AB69" s="181" t="str">
        <f t="shared" si="0"/>
        <v/>
      </c>
      <c r="AC69" s="161"/>
      <c r="AD69" s="41" t="str">
        <f t="shared" si="11"/>
        <v/>
      </c>
      <c r="AE69" s="125"/>
      <c r="AF69" s="181" t="str">
        <f t="shared" si="1"/>
        <v/>
      </c>
      <c r="AG69" s="125"/>
      <c r="AH69" s="41" t="str">
        <f t="shared" si="12"/>
        <v/>
      </c>
      <c r="AI69" s="125"/>
      <c r="AJ69" s="181" t="str">
        <f t="shared" si="2"/>
        <v/>
      </c>
      <c r="AK69" s="161"/>
      <c r="AL69" s="41" t="str">
        <f t="shared" si="13"/>
        <v/>
      </c>
      <c r="AM69" s="125"/>
      <c r="AN69" s="181" t="str">
        <f t="shared" si="3"/>
        <v/>
      </c>
      <c r="AP69" s="41" t="str">
        <f t="shared" si="14"/>
        <v/>
      </c>
      <c r="AQ69" s="125"/>
      <c r="AR69" s="181" t="str">
        <f t="shared" si="4"/>
        <v/>
      </c>
      <c r="AS69" s="125"/>
      <c r="AT69" s="41" t="str">
        <f t="shared" si="15"/>
        <v/>
      </c>
      <c r="AU69" s="125"/>
      <c r="AV69" s="181" t="str">
        <f t="shared" si="5"/>
        <v/>
      </c>
      <c r="AW69" s="125"/>
      <c r="AX69" s="41" t="str">
        <f t="shared" si="16"/>
        <v/>
      </c>
      <c r="AY69" s="125"/>
      <c r="AZ69" s="181" t="str">
        <f t="shared" si="6"/>
        <v/>
      </c>
      <c r="BA69" s="125"/>
      <c r="BB69" s="41" t="str">
        <f t="shared" si="17"/>
        <v/>
      </c>
      <c r="BC69" s="125"/>
      <c r="BD69" s="181" t="str">
        <f t="shared" si="7"/>
        <v/>
      </c>
      <c r="BE69" s="125"/>
      <c r="BF69" s="41" t="str">
        <f t="shared" si="18"/>
        <v/>
      </c>
      <c r="BG69" s="125"/>
      <c r="BH69" s="181" t="str">
        <f t="shared" si="8"/>
        <v/>
      </c>
      <c r="BJ69" s="41" t="str">
        <f t="shared" si="19"/>
        <v/>
      </c>
      <c r="BK69" s="125"/>
      <c r="BL69" s="181" t="str">
        <f t="shared" si="9"/>
        <v/>
      </c>
      <c r="BM69" s="125"/>
    </row>
    <row r="70" spans="2:65" ht="15.75" customHeight="1">
      <c r="C70" s="19"/>
      <c r="D70" s="13" t="s">
        <v>232</v>
      </c>
      <c r="E70" s="13"/>
      <c r="F70" s="13"/>
      <c r="G70" s="102" t="s">
        <v>276</v>
      </c>
      <c r="H70" s="102"/>
      <c r="I70" s="136"/>
      <c r="J70" s="136"/>
      <c r="K70" s="137"/>
      <c r="L70" s="138" t="s">
        <v>29</v>
      </c>
      <c r="M70" s="133"/>
      <c r="N70" s="82">
        <f>N38+N43+N44+N64+N66+N67+N195</f>
        <v>15536107</v>
      </c>
      <c r="O70" s="82" t="e">
        <f>O38+O43+O44+O64+O66+O67+#REF!</f>
        <v>#REF!</v>
      </c>
      <c r="P70" s="82">
        <f>P38+P43+P44+P64+P66+P67</f>
        <v>16592546</v>
      </c>
      <c r="Q70" s="82"/>
      <c r="R70" s="82">
        <f>R38+R43+R44+R64+R66+R67+R195</f>
        <v>14869641</v>
      </c>
      <c r="S70" s="82"/>
      <c r="T70" s="82" t="e">
        <f>T38+T43+T44+T64+T66+T67+T195</f>
        <v>#N/A</v>
      </c>
      <c r="U70" s="82"/>
      <c r="V70" s="82">
        <f>V38+V43+V44+V64+V66+V67</f>
        <v>16016790</v>
      </c>
      <c r="W70" s="82"/>
      <c r="X70" s="82">
        <f>X38+X43+X44+X64+X66+X67</f>
        <v>16792546</v>
      </c>
      <c r="Y70" s="82"/>
      <c r="Z70" s="82">
        <f t="shared" si="10"/>
        <v>775756</v>
      </c>
      <c r="AA70" s="82" t="e">
        <f>AA38+AA43+AA44+AA64+AA66+AA67+#REF!</f>
        <v>#REF!</v>
      </c>
      <c r="AB70" s="185">
        <f t="shared" si="0"/>
        <v>4.8433924650320037E-2</v>
      </c>
      <c r="AC70" s="159"/>
      <c r="AD70" s="82">
        <f t="shared" si="11"/>
        <v>200000</v>
      </c>
      <c r="AE70" s="82" t="e">
        <f>AE38+AE43+AE44+AE64+AE66+AE67+#REF!</f>
        <v>#REF!</v>
      </c>
      <c r="AF70" s="185">
        <f t="shared" si="1"/>
        <v>1.205360527552557E-2</v>
      </c>
      <c r="AG70" s="82"/>
      <c r="AH70" s="82">
        <f t="shared" si="12"/>
        <v>1256439</v>
      </c>
      <c r="AI70" s="82" t="e">
        <f>AI38+AI43+AI44+AI64+AI66+AI67+#REF!</f>
        <v>#REF!</v>
      </c>
      <c r="AJ70" s="185">
        <f t="shared" si="2"/>
        <v>8.0872190182521342E-2</v>
      </c>
      <c r="AK70" s="159"/>
      <c r="AL70" s="82">
        <f t="shared" si="13"/>
        <v>1922905</v>
      </c>
      <c r="AM70" s="82" t="e">
        <f>AM38+AM43+AM44+AM64+AM66+AM67+#REF!</f>
        <v>#REF!</v>
      </c>
      <c r="AN70" s="185">
        <f t="shared" si="3"/>
        <v>0.12931751344904696</v>
      </c>
      <c r="AP70" s="82" t="str">
        <f t="shared" si="14"/>
        <v/>
      </c>
      <c r="AQ70" s="82" t="e">
        <f>AQ38+AQ43+AQ44+AQ64+AQ66+AQ67+#REF!</f>
        <v>#REF!</v>
      </c>
      <c r="AR70" s="185" t="e">
        <f t="shared" si="4"/>
        <v>#N/A</v>
      </c>
      <c r="AS70" s="82"/>
      <c r="AT70" s="82" t="str">
        <f t="shared" si="15"/>
        <v/>
      </c>
      <c r="AU70" s="82" t="e">
        <f>AU38+AU43+AU44+AU64+AU66+AU67+#REF!</f>
        <v>#REF!</v>
      </c>
      <c r="AV70" s="185" t="e">
        <f t="shared" si="5"/>
        <v>#N/A</v>
      </c>
      <c r="AW70" s="82"/>
      <c r="AX70" s="82">
        <f t="shared" si="16"/>
        <v>480683</v>
      </c>
      <c r="AY70" s="82" t="e">
        <f>AY38+AY43+AY44+AY64+AY66+AY67+#REF!</f>
        <v>#REF!</v>
      </c>
      <c r="AZ70" s="185">
        <f t="shared" si="6"/>
        <v>3.0939732842983014E-2</v>
      </c>
      <c r="BA70" s="82"/>
      <c r="BB70" s="82">
        <f t="shared" si="17"/>
        <v>-575756</v>
      </c>
      <c r="BC70" s="82" t="e">
        <f>BC38+BC43+BC44+BC64+BC66+BC67+#REF!</f>
        <v>#REF!</v>
      </c>
      <c r="BD70" s="185">
        <f t="shared" si="7"/>
        <v>-3.4699677795077433E-2</v>
      </c>
      <c r="BE70" s="82"/>
      <c r="BF70" s="82">
        <f t="shared" si="18"/>
        <v>1147149</v>
      </c>
      <c r="BG70" s="82" t="e">
        <f>BG38+BG43+BG44+BG64+BG66+BG67+#REF!</f>
        <v>#REF!</v>
      </c>
      <c r="BH70" s="185">
        <f t="shared" si="8"/>
        <v>7.7147054189136144E-2</v>
      </c>
      <c r="BJ70" s="82" t="str">
        <f t="shared" si="19"/>
        <v/>
      </c>
      <c r="BK70" s="82" t="e">
        <f>BK38+BK43+BK44+BK64+BK66+BK67+#REF!</f>
        <v>#REF!</v>
      </c>
      <c r="BL70" s="185" t="e">
        <f t="shared" si="9"/>
        <v>#N/A</v>
      </c>
      <c r="BM70" s="82"/>
    </row>
    <row r="71" spans="2:65" ht="15.75" customHeight="1">
      <c r="C71" s="19"/>
      <c r="D71" s="13"/>
      <c r="E71" s="13"/>
      <c r="F71" s="13"/>
      <c r="G71" s="13" t="s">
        <v>48</v>
      </c>
      <c r="H71" s="13"/>
      <c r="I71" s="13"/>
      <c r="J71" s="13"/>
      <c r="K71" s="23"/>
      <c r="L71" s="66" t="s">
        <v>29</v>
      </c>
      <c r="M71" s="125"/>
      <c r="N71" s="41">
        <f>SUM(N72:N73)</f>
        <v>15536107</v>
      </c>
      <c r="O71" s="41">
        <f>SUM(O72:O73)</f>
        <v>0</v>
      </c>
      <c r="P71" s="41">
        <f>SUM(P72:P73)</f>
        <v>16592546</v>
      </c>
      <c r="Q71" s="41"/>
      <c r="R71" s="41">
        <f>SUM(R72:R73)</f>
        <v>14869641</v>
      </c>
      <c r="S71" s="41"/>
      <c r="T71" s="41" t="e">
        <f>SUM(T72:T73)</f>
        <v>#N/A</v>
      </c>
      <c r="U71" s="41"/>
      <c r="V71" s="41">
        <f>SUM(V72:V73)</f>
        <v>16016790</v>
      </c>
      <c r="W71" s="41"/>
      <c r="X71" s="41">
        <f>SUM(X72:X73)</f>
        <v>16792546</v>
      </c>
      <c r="Y71" s="41"/>
      <c r="Z71" s="41">
        <f t="shared" si="10"/>
        <v>775756</v>
      </c>
      <c r="AA71" s="41">
        <f>SUM(AA72:AA73)</f>
        <v>0</v>
      </c>
      <c r="AB71" s="181">
        <f t="shared" si="0"/>
        <v>4.8433924650320037E-2</v>
      </c>
      <c r="AC71" s="161"/>
      <c r="AD71" s="41">
        <f t="shared" si="11"/>
        <v>200000</v>
      </c>
      <c r="AE71" s="41">
        <f>SUM(AE72:AE73)</f>
        <v>0</v>
      </c>
      <c r="AF71" s="181">
        <f t="shared" si="1"/>
        <v>1.205360527552557E-2</v>
      </c>
      <c r="AG71" s="41"/>
      <c r="AH71" s="41">
        <f t="shared" si="12"/>
        <v>1256439</v>
      </c>
      <c r="AI71" s="41">
        <f>SUM(AI72:AI73)</f>
        <v>0</v>
      </c>
      <c r="AJ71" s="181">
        <f t="shared" si="2"/>
        <v>8.0872190182521342E-2</v>
      </c>
      <c r="AK71" s="161"/>
      <c r="AL71" s="41">
        <f t="shared" si="13"/>
        <v>1922905</v>
      </c>
      <c r="AM71" s="41">
        <f>SUM(AM72:AM73)</f>
        <v>0</v>
      </c>
      <c r="AN71" s="181">
        <f t="shared" si="3"/>
        <v>0.12931751344904696</v>
      </c>
      <c r="AP71" s="41" t="str">
        <f t="shared" si="14"/>
        <v/>
      </c>
      <c r="AQ71" s="41">
        <f>SUM(AQ72:AQ73)</f>
        <v>0</v>
      </c>
      <c r="AR71" s="181" t="e">
        <f t="shared" si="4"/>
        <v>#N/A</v>
      </c>
      <c r="AS71" s="41"/>
      <c r="AT71" s="41" t="str">
        <f t="shared" si="15"/>
        <v/>
      </c>
      <c r="AU71" s="41">
        <f>SUM(AU72:AU73)</f>
        <v>0</v>
      </c>
      <c r="AV71" s="181" t="e">
        <f t="shared" si="5"/>
        <v>#N/A</v>
      </c>
      <c r="AW71" s="41"/>
      <c r="AX71" s="41">
        <f t="shared" si="16"/>
        <v>480683</v>
      </c>
      <c r="AY71" s="41">
        <f>SUM(AY72:AY73)</f>
        <v>0</v>
      </c>
      <c r="AZ71" s="181">
        <f t="shared" si="6"/>
        <v>3.0939732842983014E-2</v>
      </c>
      <c r="BA71" s="41"/>
      <c r="BB71" s="41">
        <f t="shared" si="17"/>
        <v>-575756</v>
      </c>
      <c r="BC71" s="41">
        <f>SUM(BC72:BC73)</f>
        <v>0</v>
      </c>
      <c r="BD71" s="181">
        <f t="shared" si="7"/>
        <v>-3.4699677795077433E-2</v>
      </c>
      <c r="BE71" s="41"/>
      <c r="BF71" s="41">
        <f t="shared" si="18"/>
        <v>1147149</v>
      </c>
      <c r="BG71" s="41">
        <f>SUM(BG72:BG73)</f>
        <v>0</v>
      </c>
      <c r="BH71" s="181">
        <f t="shared" si="8"/>
        <v>7.7147054189136144E-2</v>
      </c>
      <c r="BJ71" s="41" t="str">
        <f t="shared" si="19"/>
        <v/>
      </c>
      <c r="BK71" s="41">
        <f>SUM(BK72:BK73)</f>
        <v>0</v>
      </c>
      <c r="BL71" s="181" t="e">
        <f t="shared" si="9"/>
        <v>#N/A</v>
      </c>
      <c r="BM71" s="41"/>
    </row>
    <row r="72" spans="2:65" ht="15.75" customHeight="1">
      <c r="C72" s="13"/>
      <c r="D72" s="13"/>
      <c r="E72" s="19"/>
      <c r="F72" s="13"/>
      <c r="G72" s="13"/>
      <c r="H72" s="13" t="s">
        <v>49</v>
      </c>
      <c r="I72" s="13"/>
      <c r="J72" s="13"/>
      <c r="K72" s="23"/>
      <c r="L72" s="66"/>
      <c r="M72" s="125"/>
      <c r="N72" s="41">
        <f>N39+N43+N44+SUM(N64:N67)</f>
        <v>4694930</v>
      </c>
      <c r="O72" s="41">
        <f>O39+O43+O44+SUM(O64:O67)</f>
        <v>0</v>
      </c>
      <c r="P72" s="41">
        <f>P39+P43+P44+SUM(P64:P67)</f>
        <v>5751369</v>
      </c>
      <c r="Q72" s="41"/>
      <c r="R72" s="41">
        <f>R39+R43+R44+SUM(R64:R67)</f>
        <v>4028464</v>
      </c>
      <c r="S72" s="41"/>
      <c r="T72" s="41" t="e">
        <f>T39+T43+T44+SUM(T64:T67)</f>
        <v>#N/A</v>
      </c>
      <c r="U72" s="41"/>
      <c r="V72" s="41">
        <f>V39+V43+V44+SUM(V64:V67)</f>
        <v>5175613</v>
      </c>
      <c r="W72" s="41"/>
      <c r="X72" s="41">
        <f>X39+X43+X44+SUM(X64:X67)</f>
        <v>5951369</v>
      </c>
      <c r="Y72" s="41"/>
      <c r="Z72" s="41">
        <f t="shared" si="10"/>
        <v>775756</v>
      </c>
      <c r="AA72" s="41">
        <f>AA39+AA43+AA44+SUM(AA64:AA67)</f>
        <v>0</v>
      </c>
      <c r="AB72" s="181">
        <f t="shared" si="0"/>
        <v>0.14988678635748065</v>
      </c>
      <c r="AC72" s="161"/>
      <c r="AD72" s="41">
        <f t="shared" si="11"/>
        <v>200000</v>
      </c>
      <c r="AE72" s="41">
        <f>AE39+AE43+AE44+SUM(AE64:AE67)</f>
        <v>0</v>
      </c>
      <c r="AF72" s="181">
        <f t="shared" si="1"/>
        <v>3.4774329381404678E-2</v>
      </c>
      <c r="AG72" s="41"/>
      <c r="AH72" s="41">
        <f t="shared" si="12"/>
        <v>1256439</v>
      </c>
      <c r="AI72" s="41">
        <f>AI39+AI43+AI44+SUM(AI64:AI67)</f>
        <v>0</v>
      </c>
      <c r="AJ72" s="181">
        <f t="shared" si="2"/>
        <v>0.26761613059193645</v>
      </c>
      <c r="AK72" s="161"/>
      <c r="AL72" s="41">
        <f t="shared" si="13"/>
        <v>1922905</v>
      </c>
      <c r="AM72" s="41">
        <f>AM39+AM43+AM44+SUM(AM64:AM67)</f>
        <v>0</v>
      </c>
      <c r="AN72" s="181">
        <f t="shared" si="3"/>
        <v>0.47732957276023824</v>
      </c>
      <c r="AP72" s="41" t="str">
        <f t="shared" si="14"/>
        <v/>
      </c>
      <c r="AQ72" s="41">
        <f>AQ39+AQ43+AQ44+SUM(AQ64:AQ67)</f>
        <v>0</v>
      </c>
      <c r="AR72" s="181" t="e">
        <f t="shared" si="4"/>
        <v>#N/A</v>
      </c>
      <c r="AS72" s="41"/>
      <c r="AT72" s="41" t="str">
        <f t="shared" si="15"/>
        <v/>
      </c>
      <c r="AU72" s="41">
        <f>AU39+AU43+AU44+SUM(AU64:AU67)</f>
        <v>0</v>
      </c>
      <c r="AV72" s="181" t="e">
        <f t="shared" si="5"/>
        <v>#N/A</v>
      </c>
      <c r="AW72" s="41"/>
      <c r="AX72" s="41">
        <f t="shared" si="16"/>
        <v>480683</v>
      </c>
      <c r="AY72" s="41">
        <f>AY39+AY43+AY44+SUM(AY64:AY67)</f>
        <v>0</v>
      </c>
      <c r="AZ72" s="181">
        <f t="shared" si="6"/>
        <v>0.10238342211704965</v>
      </c>
      <c r="BA72" s="41"/>
      <c r="BB72" s="41">
        <f t="shared" si="17"/>
        <v>-575756</v>
      </c>
      <c r="BC72" s="41">
        <f>BC39+BC43+BC44+SUM(BC64:BC67)</f>
        <v>0</v>
      </c>
      <c r="BD72" s="181">
        <f t="shared" si="7"/>
        <v>-0.1001076439366001</v>
      </c>
      <c r="BE72" s="41"/>
      <c r="BF72" s="41">
        <f t="shared" si="18"/>
        <v>1147149</v>
      </c>
      <c r="BG72" s="41">
        <f>BG39+BG43+BG44+SUM(BG64:BG67)</f>
        <v>0</v>
      </c>
      <c r="BH72" s="181">
        <f t="shared" si="8"/>
        <v>0.28476089149611372</v>
      </c>
      <c r="BJ72" s="41" t="str">
        <f t="shared" si="19"/>
        <v/>
      </c>
      <c r="BK72" s="41">
        <f>BK39+BK43+BK44+SUM(BK64:BK67)</f>
        <v>0</v>
      </c>
      <c r="BL72" s="181" t="e">
        <f t="shared" si="9"/>
        <v>#N/A</v>
      </c>
      <c r="BM72" s="41"/>
    </row>
    <row r="73" spans="2:65" ht="15.75" customHeight="1">
      <c r="C73" s="19"/>
      <c r="D73" s="13"/>
      <c r="E73" s="13"/>
      <c r="F73" s="13"/>
      <c r="G73" s="13"/>
      <c r="H73" s="13" t="s">
        <v>314</v>
      </c>
      <c r="I73" s="13"/>
      <c r="J73" s="13"/>
      <c r="K73" s="23"/>
      <c r="L73" s="66"/>
      <c r="M73" s="125"/>
      <c r="N73" s="41">
        <v>10841177</v>
      </c>
      <c r="O73" s="45"/>
      <c r="P73" s="41">
        <v>10841177</v>
      </c>
      <c r="Q73" s="41"/>
      <c r="R73" s="41">
        <v>10841177</v>
      </c>
      <c r="S73" s="41"/>
      <c r="T73" s="41">
        <v>10841177</v>
      </c>
      <c r="U73" s="41"/>
      <c r="V73" s="41">
        <v>10841177</v>
      </c>
      <c r="W73" s="41"/>
      <c r="X73" s="41">
        <v>10841177</v>
      </c>
      <c r="Y73" s="41"/>
      <c r="Z73" s="41">
        <f t="shared" si="10"/>
        <v>0</v>
      </c>
      <c r="AA73" s="41"/>
      <c r="AB73" s="181">
        <f t="shared" si="0"/>
        <v>0</v>
      </c>
      <c r="AC73" s="161"/>
      <c r="AD73" s="41">
        <f t="shared" si="11"/>
        <v>0</v>
      </c>
      <c r="AE73" s="41"/>
      <c r="AF73" s="181">
        <f t="shared" si="1"/>
        <v>0</v>
      </c>
      <c r="AG73" s="41"/>
      <c r="AH73" s="41">
        <f t="shared" si="12"/>
        <v>0</v>
      </c>
      <c r="AI73" s="41"/>
      <c r="AJ73" s="181">
        <f t="shared" si="2"/>
        <v>0</v>
      </c>
      <c r="AK73" s="161"/>
      <c r="AL73" s="41">
        <f t="shared" si="13"/>
        <v>0</v>
      </c>
      <c r="AM73" s="41"/>
      <c r="AN73" s="181">
        <f t="shared" si="3"/>
        <v>0</v>
      </c>
      <c r="AP73" s="41">
        <f t="shared" si="14"/>
        <v>0</v>
      </c>
      <c r="AQ73" s="41"/>
      <c r="AR73" s="181">
        <f t="shared" si="4"/>
        <v>0</v>
      </c>
      <c r="AS73" s="41"/>
      <c r="AT73" s="41">
        <f t="shared" si="15"/>
        <v>0</v>
      </c>
      <c r="AU73" s="41"/>
      <c r="AV73" s="181">
        <f t="shared" si="5"/>
        <v>0</v>
      </c>
      <c r="AW73" s="41"/>
      <c r="AX73" s="41">
        <f t="shared" si="16"/>
        <v>0</v>
      </c>
      <c r="AY73" s="41"/>
      <c r="AZ73" s="181">
        <f t="shared" si="6"/>
        <v>0</v>
      </c>
      <c r="BA73" s="41"/>
      <c r="BB73" s="41">
        <f t="shared" si="17"/>
        <v>0</v>
      </c>
      <c r="BC73" s="41"/>
      <c r="BD73" s="181">
        <f t="shared" si="7"/>
        <v>0</v>
      </c>
      <c r="BE73" s="41"/>
      <c r="BF73" s="41">
        <f t="shared" si="18"/>
        <v>0</v>
      </c>
      <c r="BG73" s="41"/>
      <c r="BH73" s="181">
        <f t="shared" si="8"/>
        <v>0</v>
      </c>
      <c r="BJ73" s="41">
        <f t="shared" si="19"/>
        <v>0</v>
      </c>
      <c r="BK73" s="41"/>
      <c r="BL73" s="181">
        <f t="shared" si="9"/>
        <v>0</v>
      </c>
      <c r="BM73" s="41"/>
    </row>
    <row r="74" spans="2:65" ht="15.75" customHeight="1">
      <c r="C74" s="19"/>
      <c r="D74" s="13"/>
      <c r="E74" s="13"/>
      <c r="F74" s="13"/>
      <c r="G74" s="13"/>
      <c r="H74" s="13"/>
      <c r="I74" s="13"/>
      <c r="J74" s="13"/>
      <c r="K74" s="23"/>
      <c r="L74" s="66"/>
      <c r="M74" s="125"/>
      <c r="N74" s="125"/>
      <c r="O74" s="45"/>
      <c r="P74" s="125"/>
      <c r="Q74" s="125"/>
      <c r="R74" s="125"/>
      <c r="S74" s="125"/>
      <c r="T74" s="125"/>
      <c r="U74" s="125"/>
      <c r="V74" s="125"/>
      <c r="W74" s="125"/>
      <c r="X74" s="125"/>
      <c r="Y74" s="125"/>
      <c r="Z74" s="41" t="str">
        <f t="shared" si="10"/>
        <v/>
      </c>
      <c r="AA74" s="125"/>
      <c r="AB74" s="181" t="str">
        <f t="shared" si="0"/>
        <v/>
      </c>
      <c r="AC74" s="161"/>
      <c r="AD74" s="41" t="str">
        <f t="shared" si="11"/>
        <v/>
      </c>
      <c r="AE74" s="125"/>
      <c r="AF74" s="181" t="str">
        <f t="shared" si="1"/>
        <v/>
      </c>
      <c r="AG74" s="125"/>
      <c r="AH74" s="41" t="str">
        <f t="shared" si="12"/>
        <v/>
      </c>
      <c r="AI74" s="125"/>
      <c r="AJ74" s="181" t="str">
        <f t="shared" si="2"/>
        <v/>
      </c>
      <c r="AK74" s="161"/>
      <c r="AL74" s="41" t="str">
        <f t="shared" si="13"/>
        <v/>
      </c>
      <c r="AM74" s="125"/>
      <c r="AN74" s="181" t="str">
        <f t="shared" si="3"/>
        <v/>
      </c>
      <c r="AP74" s="41" t="str">
        <f t="shared" si="14"/>
        <v/>
      </c>
      <c r="AQ74" s="125"/>
      <c r="AR74" s="181" t="str">
        <f t="shared" si="4"/>
        <v/>
      </c>
      <c r="AS74" s="125"/>
      <c r="AT74" s="41" t="str">
        <f t="shared" si="15"/>
        <v/>
      </c>
      <c r="AU74" s="125"/>
      <c r="AV74" s="181" t="str">
        <f t="shared" si="5"/>
        <v/>
      </c>
      <c r="AW74" s="125"/>
      <c r="AX74" s="41" t="str">
        <f t="shared" si="16"/>
        <v/>
      </c>
      <c r="AY74" s="125"/>
      <c r="AZ74" s="181" t="str">
        <f t="shared" si="6"/>
        <v/>
      </c>
      <c r="BA74" s="125"/>
      <c r="BB74" s="41" t="str">
        <f t="shared" si="17"/>
        <v/>
      </c>
      <c r="BC74" s="125"/>
      <c r="BD74" s="181" t="str">
        <f t="shared" si="7"/>
        <v/>
      </c>
      <c r="BE74" s="125"/>
      <c r="BF74" s="41" t="str">
        <f t="shared" si="18"/>
        <v/>
      </c>
      <c r="BG74" s="125"/>
      <c r="BH74" s="181" t="str">
        <f t="shared" si="8"/>
        <v/>
      </c>
      <c r="BJ74" s="41" t="str">
        <f t="shared" si="19"/>
        <v/>
      </c>
      <c r="BK74" s="125"/>
      <c r="BL74" s="181" t="str">
        <f t="shared" si="9"/>
        <v/>
      </c>
      <c r="BM74" s="125"/>
    </row>
    <row r="75" spans="2:65" ht="15.75" customHeight="1">
      <c r="C75" s="19"/>
      <c r="D75" s="13"/>
      <c r="E75" s="13"/>
      <c r="F75" s="13"/>
      <c r="G75" s="13"/>
      <c r="H75" s="13"/>
      <c r="I75" s="13"/>
      <c r="J75" s="13"/>
      <c r="K75" s="23"/>
      <c r="L75" s="66"/>
      <c r="M75" s="125"/>
      <c r="N75" s="125"/>
      <c r="O75" s="45"/>
      <c r="P75" s="125"/>
      <c r="Q75" s="125"/>
      <c r="R75" s="125"/>
      <c r="S75" s="125"/>
      <c r="T75" s="125"/>
      <c r="U75" s="125"/>
      <c r="V75" s="125"/>
      <c r="W75" s="125"/>
      <c r="X75" s="125"/>
      <c r="Y75" s="125"/>
      <c r="Z75" s="41" t="str">
        <f t="shared" si="10"/>
        <v/>
      </c>
      <c r="AA75" s="125"/>
      <c r="AB75" s="181" t="str">
        <f t="shared" si="0"/>
        <v/>
      </c>
      <c r="AC75" s="161"/>
      <c r="AD75" s="41" t="str">
        <f t="shared" si="11"/>
        <v/>
      </c>
      <c r="AE75" s="125"/>
      <c r="AF75" s="181" t="str">
        <f t="shared" si="1"/>
        <v/>
      </c>
      <c r="AG75" s="125"/>
      <c r="AH75" s="41" t="str">
        <f t="shared" si="12"/>
        <v/>
      </c>
      <c r="AI75" s="125"/>
      <c r="AJ75" s="181" t="str">
        <f t="shared" si="2"/>
        <v/>
      </c>
      <c r="AK75" s="161"/>
      <c r="AL75" s="41" t="str">
        <f t="shared" si="13"/>
        <v/>
      </c>
      <c r="AM75" s="125"/>
      <c r="AN75" s="181" t="str">
        <f t="shared" si="3"/>
        <v/>
      </c>
      <c r="AP75" s="41" t="str">
        <f t="shared" si="14"/>
        <v/>
      </c>
      <c r="AQ75" s="125"/>
      <c r="AR75" s="181" t="str">
        <f t="shared" si="4"/>
        <v/>
      </c>
      <c r="AS75" s="125"/>
      <c r="AT75" s="41" t="str">
        <f t="shared" si="15"/>
        <v/>
      </c>
      <c r="AU75" s="125"/>
      <c r="AV75" s="181" t="str">
        <f t="shared" si="5"/>
        <v/>
      </c>
      <c r="AW75" s="125"/>
      <c r="AX75" s="41" t="str">
        <f t="shared" si="16"/>
        <v/>
      </c>
      <c r="AY75" s="125"/>
      <c r="AZ75" s="181" t="str">
        <f t="shared" si="6"/>
        <v/>
      </c>
      <c r="BA75" s="125"/>
      <c r="BB75" s="41" t="str">
        <f t="shared" si="17"/>
        <v/>
      </c>
      <c r="BC75" s="125"/>
      <c r="BD75" s="181" t="str">
        <f t="shared" si="7"/>
        <v/>
      </c>
      <c r="BE75" s="125"/>
      <c r="BF75" s="41" t="str">
        <f t="shared" si="18"/>
        <v/>
      </c>
      <c r="BG75" s="125"/>
      <c r="BH75" s="181" t="str">
        <f t="shared" si="8"/>
        <v/>
      </c>
      <c r="BJ75" s="41" t="str">
        <f t="shared" si="19"/>
        <v/>
      </c>
      <c r="BK75" s="125"/>
      <c r="BL75" s="181" t="str">
        <f t="shared" si="9"/>
        <v/>
      </c>
      <c r="BM75" s="125"/>
    </row>
    <row r="76" spans="2:65" ht="15.75" customHeight="1">
      <c r="C76" s="128"/>
      <c r="D76" s="129"/>
      <c r="E76" s="71"/>
      <c r="F76" s="13"/>
      <c r="G76" s="13"/>
      <c r="H76" s="13"/>
      <c r="I76" s="67"/>
      <c r="J76" s="67"/>
      <c r="K76" s="23"/>
      <c r="L76" s="66"/>
      <c r="M76" s="125"/>
      <c r="N76" s="125"/>
      <c r="O76" s="80"/>
      <c r="P76" s="125"/>
      <c r="Q76" s="125"/>
      <c r="R76" s="125"/>
      <c r="S76" s="125"/>
      <c r="T76" s="125"/>
      <c r="U76" s="125"/>
      <c r="V76" s="125"/>
      <c r="W76" s="125"/>
      <c r="X76" s="125"/>
      <c r="Y76" s="125"/>
      <c r="Z76" s="41" t="str">
        <f t="shared" si="10"/>
        <v/>
      </c>
      <c r="AA76" s="125"/>
      <c r="AB76" s="181" t="str">
        <f t="shared" si="0"/>
        <v/>
      </c>
      <c r="AC76" s="161"/>
      <c r="AD76" s="41" t="str">
        <f t="shared" si="11"/>
        <v/>
      </c>
      <c r="AE76" s="125"/>
      <c r="AF76" s="181" t="str">
        <f t="shared" si="1"/>
        <v/>
      </c>
      <c r="AG76" s="125"/>
      <c r="AH76" s="41" t="str">
        <f t="shared" si="12"/>
        <v/>
      </c>
      <c r="AI76" s="125"/>
      <c r="AJ76" s="181" t="str">
        <f t="shared" si="2"/>
        <v/>
      </c>
      <c r="AK76" s="161"/>
      <c r="AL76" s="41" t="str">
        <f t="shared" si="13"/>
        <v/>
      </c>
      <c r="AM76" s="125"/>
      <c r="AN76" s="181" t="str">
        <f t="shared" si="3"/>
        <v/>
      </c>
      <c r="AP76" s="41" t="str">
        <f t="shared" si="14"/>
        <v/>
      </c>
      <c r="AQ76" s="125"/>
      <c r="AR76" s="181" t="str">
        <f t="shared" si="4"/>
        <v/>
      </c>
      <c r="AS76" s="125"/>
      <c r="AT76" s="41" t="str">
        <f t="shared" si="15"/>
        <v/>
      </c>
      <c r="AU76" s="125"/>
      <c r="AV76" s="181" t="str">
        <f t="shared" si="5"/>
        <v/>
      </c>
      <c r="AW76" s="125"/>
      <c r="AX76" s="41" t="str">
        <f t="shared" si="16"/>
        <v/>
      </c>
      <c r="AY76" s="125"/>
      <c r="AZ76" s="181" t="str">
        <f t="shared" si="6"/>
        <v/>
      </c>
      <c r="BA76" s="125"/>
      <c r="BB76" s="41" t="str">
        <f t="shared" si="17"/>
        <v/>
      </c>
      <c r="BC76" s="125"/>
      <c r="BD76" s="181" t="str">
        <f t="shared" si="7"/>
        <v/>
      </c>
      <c r="BE76" s="125"/>
      <c r="BF76" s="41" t="str">
        <f t="shared" si="18"/>
        <v/>
      </c>
      <c r="BG76" s="125"/>
      <c r="BH76" s="181" t="str">
        <f t="shared" si="8"/>
        <v/>
      </c>
      <c r="BJ76" s="41" t="str">
        <f t="shared" si="19"/>
        <v/>
      </c>
      <c r="BK76" s="125"/>
      <c r="BL76" s="181" t="str">
        <f t="shared" si="9"/>
        <v/>
      </c>
      <c r="BM76" s="125"/>
    </row>
    <row r="77" spans="2:65" s="11" customFormat="1" ht="17.25" customHeight="1">
      <c r="B77" s="232"/>
      <c r="C77" s="128"/>
      <c r="D77" s="129"/>
      <c r="E77" s="70"/>
      <c r="F77" s="70"/>
      <c r="G77" s="70"/>
      <c r="H77" s="70"/>
      <c r="I77" s="70"/>
      <c r="J77" s="70"/>
      <c r="K77" s="70"/>
      <c r="L77" s="212"/>
      <c r="M77" s="125"/>
      <c r="N77" s="125"/>
      <c r="O77" s="42"/>
      <c r="P77" s="125"/>
      <c r="Q77" s="125"/>
      <c r="R77" s="125"/>
      <c r="S77" s="125"/>
      <c r="T77" s="125"/>
      <c r="U77" s="125"/>
      <c r="V77" s="125"/>
      <c r="W77" s="125"/>
      <c r="X77" s="125"/>
      <c r="Y77" s="125"/>
      <c r="Z77" s="41" t="str">
        <f t="shared" si="10"/>
        <v/>
      </c>
      <c r="AA77" s="125"/>
      <c r="AB77" s="181" t="str">
        <f t="shared" si="0"/>
        <v/>
      </c>
      <c r="AC77" s="161"/>
      <c r="AD77" s="41" t="str">
        <f t="shared" si="11"/>
        <v/>
      </c>
      <c r="AE77" s="125"/>
      <c r="AF77" s="181" t="str">
        <f t="shared" si="1"/>
        <v/>
      </c>
      <c r="AG77" s="125"/>
      <c r="AH77" s="41" t="str">
        <f t="shared" si="12"/>
        <v/>
      </c>
      <c r="AI77" s="125"/>
      <c r="AJ77" s="181" t="str">
        <f t="shared" si="2"/>
        <v/>
      </c>
      <c r="AK77" s="161"/>
      <c r="AL77" s="41" t="str">
        <f t="shared" si="13"/>
        <v/>
      </c>
      <c r="AM77" s="125"/>
      <c r="AN77" s="181" t="str">
        <f t="shared" si="3"/>
        <v/>
      </c>
      <c r="AP77" s="41" t="str">
        <f t="shared" si="14"/>
        <v/>
      </c>
      <c r="AQ77" s="125"/>
      <c r="AR77" s="181" t="str">
        <f t="shared" si="4"/>
        <v/>
      </c>
      <c r="AS77" s="125"/>
      <c r="AT77" s="41" t="str">
        <f t="shared" si="15"/>
        <v/>
      </c>
      <c r="AU77" s="125"/>
      <c r="AV77" s="181" t="str">
        <f t="shared" si="5"/>
        <v/>
      </c>
      <c r="AW77" s="125"/>
      <c r="AX77" s="41" t="str">
        <f t="shared" si="16"/>
        <v/>
      </c>
      <c r="AY77" s="125"/>
      <c r="AZ77" s="181" t="str">
        <f t="shared" si="6"/>
        <v/>
      </c>
      <c r="BA77" s="125"/>
      <c r="BB77" s="41" t="str">
        <f t="shared" si="17"/>
        <v/>
      </c>
      <c r="BC77" s="125"/>
      <c r="BD77" s="181" t="str">
        <f t="shared" si="7"/>
        <v/>
      </c>
      <c r="BE77" s="125"/>
      <c r="BF77" s="41" t="str">
        <f t="shared" si="18"/>
        <v/>
      </c>
      <c r="BG77" s="125"/>
      <c r="BH77" s="181" t="str">
        <f t="shared" si="8"/>
        <v/>
      </c>
      <c r="BJ77" s="41" t="str">
        <f t="shared" si="19"/>
        <v/>
      </c>
      <c r="BK77" s="125"/>
      <c r="BL77" s="181" t="str">
        <f t="shared" si="9"/>
        <v/>
      </c>
      <c r="BM77" s="125"/>
    </row>
    <row r="78" spans="2:65" s="11" customFormat="1" ht="17.25" customHeight="1">
      <c r="B78" s="232"/>
      <c r="C78" s="128"/>
      <c r="D78" s="129"/>
      <c r="E78" s="70"/>
      <c r="F78" s="70"/>
      <c r="G78" s="70"/>
      <c r="H78" s="70"/>
      <c r="I78" s="70"/>
      <c r="J78" s="70"/>
      <c r="K78" s="70"/>
      <c r="L78" s="212"/>
      <c r="M78" s="125"/>
      <c r="N78" s="125"/>
      <c r="O78" s="42"/>
      <c r="P78" s="125"/>
      <c r="Q78" s="125"/>
      <c r="R78" s="125"/>
      <c r="S78" s="125"/>
      <c r="T78" s="125"/>
      <c r="U78" s="125"/>
      <c r="V78" s="125"/>
      <c r="W78" s="125"/>
      <c r="X78" s="125"/>
      <c r="Y78" s="125"/>
      <c r="Z78" s="41" t="str">
        <f t="shared" si="10"/>
        <v/>
      </c>
      <c r="AA78" s="125"/>
      <c r="AB78" s="181" t="str">
        <f t="shared" si="0"/>
        <v/>
      </c>
      <c r="AC78" s="161"/>
      <c r="AD78" s="41" t="str">
        <f t="shared" si="11"/>
        <v/>
      </c>
      <c r="AE78" s="125"/>
      <c r="AF78" s="181" t="str">
        <f t="shared" si="1"/>
        <v/>
      </c>
      <c r="AG78" s="125"/>
      <c r="AH78" s="41" t="str">
        <f t="shared" si="12"/>
        <v/>
      </c>
      <c r="AI78" s="125"/>
      <c r="AJ78" s="181" t="str">
        <f t="shared" si="2"/>
        <v/>
      </c>
      <c r="AK78" s="161"/>
      <c r="AL78" s="41" t="str">
        <f t="shared" si="13"/>
        <v/>
      </c>
      <c r="AM78" s="125"/>
      <c r="AN78" s="181" t="str">
        <f t="shared" si="3"/>
        <v/>
      </c>
      <c r="AP78" s="41" t="str">
        <f t="shared" si="14"/>
        <v/>
      </c>
      <c r="AQ78" s="125"/>
      <c r="AR78" s="181" t="str">
        <f t="shared" si="4"/>
        <v/>
      </c>
      <c r="AS78" s="125"/>
      <c r="AT78" s="41" t="str">
        <f t="shared" si="15"/>
        <v/>
      </c>
      <c r="AU78" s="125"/>
      <c r="AV78" s="181" t="str">
        <f t="shared" si="5"/>
        <v/>
      </c>
      <c r="AW78" s="125"/>
      <c r="AX78" s="41" t="str">
        <f t="shared" si="16"/>
        <v/>
      </c>
      <c r="AY78" s="125"/>
      <c r="AZ78" s="181" t="str">
        <f t="shared" si="6"/>
        <v/>
      </c>
      <c r="BA78" s="125"/>
      <c r="BB78" s="41" t="str">
        <f t="shared" si="17"/>
        <v/>
      </c>
      <c r="BC78" s="125"/>
      <c r="BD78" s="181" t="str">
        <f t="shared" si="7"/>
        <v/>
      </c>
      <c r="BE78" s="125"/>
      <c r="BF78" s="41" t="str">
        <f t="shared" si="18"/>
        <v/>
      </c>
      <c r="BG78" s="125"/>
      <c r="BH78" s="181" t="str">
        <f t="shared" si="8"/>
        <v/>
      </c>
      <c r="BJ78" s="41" t="str">
        <f t="shared" si="19"/>
        <v/>
      </c>
      <c r="BK78" s="125"/>
      <c r="BL78" s="181" t="str">
        <f t="shared" si="9"/>
        <v/>
      </c>
      <c r="BM78" s="125"/>
    </row>
    <row r="79" spans="2:65" s="11" customFormat="1" ht="17.25" customHeight="1">
      <c r="B79" s="232"/>
      <c r="C79" s="128"/>
      <c r="D79" s="129"/>
      <c r="E79" s="70"/>
      <c r="F79" s="70"/>
      <c r="G79" s="70"/>
      <c r="H79" s="70"/>
      <c r="I79" s="70"/>
      <c r="J79" s="70"/>
      <c r="K79" s="70"/>
      <c r="L79" s="212"/>
      <c r="M79" s="125"/>
      <c r="N79" s="125"/>
      <c r="O79" s="42"/>
      <c r="P79" s="125"/>
      <c r="Q79" s="125"/>
      <c r="R79" s="125"/>
      <c r="S79" s="125"/>
      <c r="T79" s="125"/>
      <c r="U79" s="125"/>
      <c r="V79" s="125"/>
      <c r="W79" s="125"/>
      <c r="X79" s="125"/>
      <c r="Y79" s="125"/>
      <c r="Z79" s="41" t="str">
        <f t="shared" si="10"/>
        <v/>
      </c>
      <c r="AA79" s="125"/>
      <c r="AB79" s="181" t="str">
        <f t="shared" si="0"/>
        <v/>
      </c>
      <c r="AC79" s="161"/>
      <c r="AD79" s="41" t="str">
        <f t="shared" si="11"/>
        <v/>
      </c>
      <c r="AE79" s="125"/>
      <c r="AF79" s="181" t="str">
        <f t="shared" si="1"/>
        <v/>
      </c>
      <c r="AG79" s="125"/>
      <c r="AH79" s="41" t="str">
        <f t="shared" si="12"/>
        <v/>
      </c>
      <c r="AI79" s="125"/>
      <c r="AJ79" s="181" t="str">
        <f t="shared" si="2"/>
        <v/>
      </c>
      <c r="AK79" s="161"/>
      <c r="AL79" s="41" t="str">
        <f t="shared" si="13"/>
        <v/>
      </c>
      <c r="AM79" s="125"/>
      <c r="AN79" s="181" t="str">
        <f t="shared" si="3"/>
        <v/>
      </c>
      <c r="AP79" s="41" t="str">
        <f t="shared" si="14"/>
        <v/>
      </c>
      <c r="AQ79" s="125"/>
      <c r="AR79" s="181" t="str">
        <f t="shared" si="4"/>
        <v/>
      </c>
      <c r="AS79" s="125"/>
      <c r="AT79" s="41" t="str">
        <f t="shared" si="15"/>
        <v/>
      </c>
      <c r="AU79" s="125"/>
      <c r="AV79" s="181" t="str">
        <f t="shared" si="5"/>
        <v/>
      </c>
      <c r="AW79" s="125"/>
      <c r="AX79" s="41" t="str">
        <f t="shared" si="16"/>
        <v/>
      </c>
      <c r="AY79" s="125"/>
      <c r="AZ79" s="181" t="str">
        <f t="shared" si="6"/>
        <v/>
      </c>
      <c r="BA79" s="125"/>
      <c r="BB79" s="41" t="str">
        <f t="shared" si="17"/>
        <v/>
      </c>
      <c r="BC79" s="125"/>
      <c r="BD79" s="181" t="str">
        <f t="shared" si="7"/>
        <v/>
      </c>
      <c r="BE79" s="125"/>
      <c r="BF79" s="41" t="str">
        <f t="shared" si="18"/>
        <v/>
      </c>
      <c r="BG79" s="125"/>
      <c r="BH79" s="181" t="str">
        <f t="shared" si="8"/>
        <v/>
      </c>
      <c r="BJ79" s="41" t="str">
        <f t="shared" si="19"/>
        <v/>
      </c>
      <c r="BK79" s="125"/>
      <c r="BL79" s="181" t="str">
        <f t="shared" si="9"/>
        <v/>
      </c>
      <c r="BM79" s="125"/>
    </row>
    <row r="80" spans="2:65" s="11" customFormat="1" ht="15.75" customHeight="1">
      <c r="B80" s="232"/>
      <c r="C80" s="13"/>
      <c r="D80" s="13"/>
      <c r="E80" s="13"/>
      <c r="F80" s="13"/>
      <c r="G80" s="13"/>
      <c r="H80" s="13"/>
      <c r="I80" s="13"/>
      <c r="J80" s="13"/>
      <c r="K80" s="13"/>
      <c r="L80" s="66"/>
      <c r="M80" s="125"/>
      <c r="N80" s="125"/>
      <c r="O80" s="42"/>
      <c r="P80" s="125"/>
      <c r="Q80" s="125"/>
      <c r="R80" s="125"/>
      <c r="S80" s="125"/>
      <c r="T80" s="125"/>
      <c r="U80" s="125"/>
      <c r="V80" s="125"/>
      <c r="W80" s="125"/>
      <c r="X80" s="125"/>
      <c r="Y80" s="125"/>
      <c r="Z80" s="41" t="str">
        <f t="shared" si="10"/>
        <v/>
      </c>
      <c r="AA80" s="125"/>
      <c r="AB80" s="181" t="str">
        <f t="shared" si="0"/>
        <v/>
      </c>
      <c r="AC80" s="161"/>
      <c r="AD80" s="41" t="str">
        <f t="shared" si="11"/>
        <v/>
      </c>
      <c r="AE80" s="125"/>
      <c r="AF80" s="181" t="str">
        <f t="shared" si="1"/>
        <v/>
      </c>
      <c r="AG80" s="125"/>
      <c r="AH80" s="41" t="str">
        <f t="shared" si="12"/>
        <v/>
      </c>
      <c r="AI80" s="125"/>
      <c r="AJ80" s="181" t="str">
        <f t="shared" si="2"/>
        <v/>
      </c>
      <c r="AK80" s="161"/>
      <c r="AL80" s="41" t="str">
        <f t="shared" si="13"/>
        <v/>
      </c>
      <c r="AM80" s="125"/>
      <c r="AN80" s="181" t="str">
        <f t="shared" si="3"/>
        <v/>
      </c>
      <c r="AP80" s="41" t="str">
        <f t="shared" si="14"/>
        <v/>
      </c>
      <c r="AQ80" s="125"/>
      <c r="AR80" s="181" t="str">
        <f t="shared" si="4"/>
        <v/>
      </c>
      <c r="AS80" s="125"/>
      <c r="AT80" s="41" t="str">
        <f t="shared" si="15"/>
        <v/>
      </c>
      <c r="AU80" s="125"/>
      <c r="AV80" s="181" t="str">
        <f t="shared" si="5"/>
        <v/>
      </c>
      <c r="AW80" s="125"/>
      <c r="AX80" s="41" t="str">
        <f t="shared" si="16"/>
        <v/>
      </c>
      <c r="AY80" s="125"/>
      <c r="AZ80" s="181" t="str">
        <f t="shared" si="6"/>
        <v/>
      </c>
      <c r="BA80" s="125"/>
      <c r="BB80" s="41" t="str">
        <f t="shared" si="17"/>
        <v/>
      </c>
      <c r="BC80" s="125"/>
      <c r="BD80" s="181" t="str">
        <f t="shared" si="7"/>
        <v/>
      </c>
      <c r="BE80" s="125"/>
      <c r="BF80" s="41" t="str">
        <f t="shared" si="18"/>
        <v/>
      </c>
      <c r="BG80" s="125"/>
      <c r="BH80" s="181" t="str">
        <f t="shared" si="8"/>
        <v/>
      </c>
      <c r="BJ80" s="41" t="str">
        <f t="shared" si="19"/>
        <v/>
      </c>
      <c r="BK80" s="125"/>
      <c r="BL80" s="181" t="str">
        <f t="shared" si="9"/>
        <v/>
      </c>
      <c r="BM80" s="125"/>
    </row>
    <row r="81" spans="2:65" s="11" customFormat="1" ht="15.75" customHeight="1">
      <c r="B81" s="232"/>
      <c r="C81" s="77" t="s">
        <v>283</v>
      </c>
      <c r="D81" s="102"/>
      <c r="E81" s="102"/>
      <c r="F81" s="102"/>
      <c r="G81" s="102"/>
      <c r="H81" s="102"/>
      <c r="I81" s="102"/>
      <c r="J81" s="102"/>
      <c r="K81" s="13"/>
      <c r="L81" s="66"/>
      <c r="M81" s="125"/>
      <c r="N81" s="125"/>
      <c r="O81" s="42"/>
      <c r="P81" s="125"/>
      <c r="Q81" s="125"/>
      <c r="R81" s="125"/>
      <c r="S81" s="125"/>
      <c r="T81" s="125"/>
      <c r="U81" s="125"/>
      <c r="V81" s="125"/>
      <c r="W81" s="125"/>
      <c r="X81" s="125"/>
      <c r="Y81" s="125"/>
      <c r="Z81" s="41" t="str">
        <f t="shared" si="10"/>
        <v/>
      </c>
      <c r="AA81" s="125"/>
      <c r="AB81" s="181" t="str">
        <f t="shared" si="0"/>
        <v/>
      </c>
      <c r="AC81" s="161"/>
      <c r="AD81" s="41" t="str">
        <f t="shared" si="11"/>
        <v/>
      </c>
      <c r="AE81" s="125"/>
      <c r="AF81" s="181" t="str">
        <f t="shared" si="1"/>
        <v/>
      </c>
      <c r="AG81" s="125"/>
      <c r="AH81" s="41" t="str">
        <f t="shared" si="12"/>
        <v/>
      </c>
      <c r="AI81" s="125"/>
      <c r="AJ81" s="181" t="str">
        <f t="shared" si="2"/>
        <v/>
      </c>
      <c r="AK81" s="161"/>
      <c r="AL81" s="41" t="str">
        <f t="shared" si="13"/>
        <v/>
      </c>
      <c r="AM81" s="125"/>
      <c r="AN81" s="181" t="str">
        <f t="shared" si="3"/>
        <v/>
      </c>
      <c r="AP81" s="41" t="str">
        <f t="shared" si="14"/>
        <v/>
      </c>
      <c r="AQ81" s="125"/>
      <c r="AR81" s="181" t="str">
        <f t="shared" si="4"/>
        <v/>
      </c>
      <c r="AS81" s="125"/>
      <c r="AT81" s="41" t="str">
        <f t="shared" si="15"/>
        <v/>
      </c>
      <c r="AU81" s="125"/>
      <c r="AV81" s="181" t="str">
        <f t="shared" si="5"/>
        <v/>
      </c>
      <c r="AW81" s="125"/>
      <c r="AX81" s="41" t="str">
        <f t="shared" si="16"/>
        <v/>
      </c>
      <c r="AY81" s="125"/>
      <c r="AZ81" s="181" t="str">
        <f t="shared" si="6"/>
        <v/>
      </c>
      <c r="BA81" s="125"/>
      <c r="BB81" s="41" t="str">
        <f t="shared" si="17"/>
        <v/>
      </c>
      <c r="BC81" s="125"/>
      <c r="BD81" s="181" t="str">
        <f t="shared" si="7"/>
        <v/>
      </c>
      <c r="BE81" s="125"/>
      <c r="BF81" s="41" t="str">
        <f t="shared" si="18"/>
        <v/>
      </c>
      <c r="BG81" s="125"/>
      <c r="BH81" s="181" t="str">
        <f t="shared" si="8"/>
        <v/>
      </c>
      <c r="BJ81" s="41" t="str">
        <f t="shared" si="19"/>
        <v/>
      </c>
      <c r="BK81" s="125"/>
      <c r="BL81" s="181" t="str">
        <f t="shared" si="9"/>
        <v/>
      </c>
      <c r="BM81" s="125"/>
    </row>
    <row r="82" spans="2:65" s="11" customFormat="1" ht="15.75" customHeight="1">
      <c r="B82" s="232"/>
      <c r="C82" s="13"/>
      <c r="D82" s="13"/>
      <c r="E82" s="13"/>
      <c r="F82" s="13"/>
      <c r="G82" s="13"/>
      <c r="H82" s="13"/>
      <c r="I82" s="13"/>
      <c r="J82" s="13"/>
      <c r="K82" s="13"/>
      <c r="L82" s="66"/>
      <c r="M82" s="125"/>
      <c r="N82" s="145"/>
      <c r="O82" s="42"/>
      <c r="P82" s="145"/>
      <c r="Q82" s="145"/>
      <c r="R82" s="145"/>
      <c r="S82" s="145"/>
      <c r="T82" s="145"/>
      <c r="U82" s="145"/>
      <c r="V82" s="145"/>
      <c r="W82" s="145"/>
      <c r="X82" s="145"/>
      <c r="Y82" s="145"/>
      <c r="Z82" s="100" t="str">
        <f t="shared" si="10"/>
        <v/>
      </c>
      <c r="AA82" s="145"/>
      <c r="AB82" s="183" t="str">
        <f t="shared" si="0"/>
        <v/>
      </c>
      <c r="AC82" s="169"/>
      <c r="AD82" s="100" t="str">
        <f t="shared" si="11"/>
        <v/>
      </c>
      <c r="AE82" s="145"/>
      <c r="AF82" s="183" t="str">
        <f t="shared" si="1"/>
        <v/>
      </c>
      <c r="AG82" s="145"/>
      <c r="AH82" s="41" t="str">
        <f t="shared" si="12"/>
        <v/>
      </c>
      <c r="AI82" s="145"/>
      <c r="AJ82" s="183" t="str">
        <f t="shared" si="2"/>
        <v/>
      </c>
      <c r="AK82" s="169"/>
      <c r="AL82" s="41" t="str">
        <f t="shared" si="13"/>
        <v/>
      </c>
      <c r="AM82" s="145"/>
      <c r="AN82" s="181" t="str">
        <f t="shared" si="3"/>
        <v/>
      </c>
      <c r="AP82" s="41" t="str">
        <f t="shared" si="14"/>
        <v/>
      </c>
      <c r="AQ82" s="145"/>
      <c r="AR82" s="181" t="str">
        <f t="shared" si="4"/>
        <v/>
      </c>
      <c r="AS82" s="145"/>
      <c r="AT82" s="100" t="str">
        <f t="shared" si="15"/>
        <v/>
      </c>
      <c r="AU82" s="145"/>
      <c r="AV82" s="183" t="str">
        <f t="shared" si="5"/>
        <v/>
      </c>
      <c r="AW82" s="145"/>
      <c r="AX82" s="100" t="str">
        <f t="shared" si="16"/>
        <v/>
      </c>
      <c r="AY82" s="145"/>
      <c r="AZ82" s="183" t="str">
        <f t="shared" si="6"/>
        <v/>
      </c>
      <c r="BA82" s="145"/>
      <c r="BB82" s="100" t="str">
        <f t="shared" si="17"/>
        <v/>
      </c>
      <c r="BC82" s="145"/>
      <c r="BD82" s="183" t="str">
        <f t="shared" si="7"/>
        <v/>
      </c>
      <c r="BE82" s="145"/>
      <c r="BF82" s="41" t="str">
        <f t="shared" si="18"/>
        <v/>
      </c>
      <c r="BG82" s="145"/>
      <c r="BH82" s="181" t="str">
        <f t="shared" si="8"/>
        <v/>
      </c>
      <c r="BJ82" s="41" t="str">
        <f t="shared" si="19"/>
        <v/>
      </c>
      <c r="BK82" s="145"/>
      <c r="BL82" s="181" t="str">
        <f t="shared" si="9"/>
        <v/>
      </c>
      <c r="BM82" s="145"/>
    </row>
    <row r="83" spans="2:65" s="11" customFormat="1" ht="18.75" customHeight="1">
      <c r="B83" s="232">
        <v>60.01</v>
      </c>
      <c r="C83" s="17" t="s">
        <v>35</v>
      </c>
      <c r="D83" s="13" t="s">
        <v>328</v>
      </c>
      <c r="E83" s="13"/>
      <c r="F83" s="13"/>
      <c r="G83" s="13"/>
      <c r="H83" s="13"/>
      <c r="I83" s="13"/>
      <c r="J83" s="13"/>
      <c r="K83" s="13"/>
      <c r="L83" s="66" t="s">
        <v>29</v>
      </c>
      <c r="M83" s="125"/>
      <c r="N83" s="41">
        <f>VLOOKUP($B83,'[1]09-10-11'!$A$4:$EA$400,MATCH(N$2, '[1]09-10-11'!$A$4:$EA$4, 0))</f>
        <v>250000</v>
      </c>
      <c r="O83" s="42"/>
      <c r="P83" s="41">
        <f>VLOOKUP($B83,'[1]09-10-11'!$A$4:$EA$400,MATCH(P$2, '[1]09-10-11'!$A$4:$EA$4, 0))</f>
        <v>750000</v>
      </c>
      <c r="Q83" s="41"/>
      <c r="R83" s="41">
        <f>VLOOKUP($B83,'[1]09-10-11'!$A$4:$EA$400,MATCH(R$2, '[1]09-10-11'!$A$4:$EA$4, 0))</f>
        <v>0</v>
      </c>
      <c r="S83" s="41"/>
      <c r="T83" s="41" t="e">
        <f>VLOOKUP($B83,'[1]09-10-11'!$A$4:$EA$400,MATCH(T$2, '[1]09-10-11'!$A$4:$EA$4, 0))</f>
        <v>#N/A</v>
      </c>
      <c r="U83" s="41"/>
      <c r="V83" s="41">
        <f>VLOOKUP($B83,'[1]09-10-11'!$A$4:$EA$400,MATCH(V$2, '[1]09-10-11'!$A$4:$EA$4, 0))</f>
        <v>0</v>
      </c>
      <c r="W83" s="41"/>
      <c r="X83" s="41">
        <f>VLOOKUP($B83,'[1]09-10-11'!$A$4:$EA$400,MATCH(X$2, '[1]09-10-11'!$A$4:$EA$4, 0))</f>
        <v>750000</v>
      </c>
      <c r="Y83" s="41"/>
      <c r="Z83" s="100">
        <f t="shared" si="10"/>
        <v>750000</v>
      </c>
      <c r="AA83" s="100"/>
      <c r="AB83" s="183" t="str">
        <f t="shared" si="0"/>
        <v>---</v>
      </c>
      <c r="AC83" s="169"/>
      <c r="AD83" s="100">
        <f t="shared" si="11"/>
        <v>0</v>
      </c>
      <c r="AE83" s="100"/>
      <c r="AF83" s="183">
        <f t="shared" si="1"/>
        <v>0</v>
      </c>
      <c r="AG83" s="100"/>
      <c r="AH83" s="41">
        <f t="shared" si="12"/>
        <v>500000</v>
      </c>
      <c r="AI83" s="41"/>
      <c r="AJ83" s="183">
        <f t="shared" si="2"/>
        <v>2</v>
      </c>
      <c r="AK83" s="169"/>
      <c r="AL83" s="41">
        <f t="shared" si="13"/>
        <v>750000</v>
      </c>
      <c r="AM83" s="41"/>
      <c r="AN83" s="181" t="str">
        <f t="shared" si="3"/>
        <v>---</v>
      </c>
      <c r="AP83" s="100" t="str">
        <f t="shared" si="14"/>
        <v/>
      </c>
      <c r="AQ83" s="100"/>
      <c r="AR83" s="183" t="e">
        <f t="shared" si="4"/>
        <v>#N/A</v>
      </c>
      <c r="AS83" s="100"/>
      <c r="AT83" s="100" t="str">
        <f t="shared" si="15"/>
        <v/>
      </c>
      <c r="AU83" s="100"/>
      <c r="AV83" s="183" t="e">
        <f t="shared" si="5"/>
        <v>#N/A</v>
      </c>
      <c r="AW83" s="100"/>
      <c r="AX83" s="100">
        <f t="shared" si="16"/>
        <v>-250000</v>
      </c>
      <c r="AY83" s="100"/>
      <c r="AZ83" s="183">
        <f t="shared" si="6"/>
        <v>-1</v>
      </c>
      <c r="BA83" s="100"/>
      <c r="BB83" s="100">
        <f t="shared" si="17"/>
        <v>-750000</v>
      </c>
      <c r="BC83" s="100"/>
      <c r="BD83" s="183">
        <f t="shared" si="7"/>
        <v>-1</v>
      </c>
      <c r="BE83" s="100"/>
      <c r="BF83" s="41">
        <f t="shared" si="18"/>
        <v>0</v>
      </c>
      <c r="BG83" s="41"/>
      <c r="BH83" s="181" t="str">
        <f t="shared" si="8"/>
        <v>---</v>
      </c>
      <c r="BJ83" s="100" t="str">
        <f t="shared" si="19"/>
        <v/>
      </c>
      <c r="BK83" s="100"/>
      <c r="BL83" s="183" t="e">
        <f t="shared" si="9"/>
        <v>#N/A</v>
      </c>
      <c r="BM83" s="100"/>
    </row>
    <row r="84" spans="2:65" s="11" customFormat="1" ht="15.75" customHeight="1">
      <c r="B84" s="232">
        <v>60.02</v>
      </c>
      <c r="C84" s="17" t="s">
        <v>36</v>
      </c>
      <c r="D84" s="13" t="s">
        <v>284</v>
      </c>
      <c r="E84" s="13"/>
      <c r="F84" s="13"/>
      <c r="G84" s="13"/>
      <c r="H84" s="13"/>
      <c r="I84" s="13"/>
      <c r="J84" s="13"/>
      <c r="K84" s="13"/>
      <c r="L84" s="66" t="s">
        <v>33</v>
      </c>
      <c r="M84" s="125"/>
      <c r="N84" s="81">
        <f>VLOOKUP($B84,'[1]09-10-11'!$A$4:$EA$400,MATCH(N$2, '[1]09-10-11'!$A$4:$EA$4, 0))</f>
        <v>0</v>
      </c>
      <c r="O84" s="42"/>
      <c r="P84" s="81">
        <f>VLOOKUP($B84,'[1]09-10-11'!$A$4:$EA$400,MATCH(P$2, '[1]09-10-11'!$A$4:$EA$4, 0))</f>
        <v>1299982</v>
      </c>
      <c r="Q84" s="81"/>
      <c r="R84" s="81">
        <f>VLOOKUP($B84,'[1]09-10-11'!$A$4:$EA$400,MATCH(R$2, '[1]09-10-11'!$A$4:$EA$4, 0))</f>
        <v>0</v>
      </c>
      <c r="S84" s="81"/>
      <c r="T84" s="81" t="e">
        <f>VLOOKUP($B84,'[1]09-10-11'!$A$4:$EA$400,MATCH(T$2, '[1]09-10-11'!$A$4:$EA$4, 0))</f>
        <v>#N/A</v>
      </c>
      <c r="U84" s="81"/>
      <c r="V84" s="81">
        <f>VLOOKUP($B84,'[1]09-10-11'!$A$4:$EA$400,MATCH(V$2, '[1]09-10-11'!$A$4:$EA$4, 0))</f>
        <v>0</v>
      </c>
      <c r="W84" s="81"/>
      <c r="X84" s="81">
        <f>VLOOKUP($B84,'[1]09-10-11'!$A$4:$EA$400,MATCH(X$2, '[1]09-10-11'!$A$4:$EA$4, 0))</f>
        <v>1299982</v>
      </c>
      <c r="Y84" s="41"/>
      <c r="Z84" s="172">
        <f t="shared" si="10"/>
        <v>1299982</v>
      </c>
      <c r="AA84" s="172"/>
      <c r="AB84" s="184" t="str">
        <f t="shared" si="0"/>
        <v>---</v>
      </c>
      <c r="AC84" s="170"/>
      <c r="AD84" s="172">
        <f t="shared" si="11"/>
        <v>0</v>
      </c>
      <c r="AE84" s="172"/>
      <c r="AF84" s="184">
        <f t="shared" si="1"/>
        <v>0</v>
      </c>
      <c r="AG84" s="100"/>
      <c r="AH84" s="81">
        <f t="shared" si="12"/>
        <v>1299982</v>
      </c>
      <c r="AI84" s="81"/>
      <c r="AJ84" s="184" t="str">
        <f t="shared" si="2"/>
        <v>---</v>
      </c>
      <c r="AK84" s="160"/>
      <c r="AL84" s="81">
        <f t="shared" si="13"/>
        <v>1299982</v>
      </c>
      <c r="AM84" s="81"/>
      <c r="AN84" s="182" t="str">
        <f t="shared" si="3"/>
        <v>---</v>
      </c>
      <c r="AP84" s="172" t="str">
        <f t="shared" si="14"/>
        <v/>
      </c>
      <c r="AQ84" s="172"/>
      <c r="AR84" s="184" t="e">
        <f t="shared" si="4"/>
        <v>#N/A</v>
      </c>
      <c r="AS84" s="100"/>
      <c r="AT84" s="172" t="str">
        <f t="shared" si="15"/>
        <v/>
      </c>
      <c r="AU84" s="172"/>
      <c r="AV84" s="184" t="e">
        <f t="shared" si="5"/>
        <v>#N/A</v>
      </c>
      <c r="AW84" s="100"/>
      <c r="AX84" s="172">
        <f t="shared" si="16"/>
        <v>0</v>
      </c>
      <c r="AY84" s="172"/>
      <c r="AZ84" s="184" t="str">
        <f t="shared" si="6"/>
        <v>---</v>
      </c>
      <c r="BA84" s="100"/>
      <c r="BB84" s="172">
        <f t="shared" si="17"/>
        <v>-1299982</v>
      </c>
      <c r="BC84" s="172"/>
      <c r="BD84" s="184">
        <f t="shared" si="7"/>
        <v>-1</v>
      </c>
      <c r="BE84" s="100"/>
      <c r="BF84" s="81">
        <f t="shared" si="18"/>
        <v>0</v>
      </c>
      <c r="BG84" s="81"/>
      <c r="BH84" s="182" t="str">
        <f t="shared" si="8"/>
        <v>---</v>
      </c>
      <c r="BJ84" s="172" t="str">
        <f t="shared" si="19"/>
        <v/>
      </c>
      <c r="BK84" s="172"/>
      <c r="BL84" s="184" t="e">
        <f t="shared" si="9"/>
        <v>#N/A</v>
      </c>
      <c r="BM84" s="100"/>
    </row>
    <row r="85" spans="2:65" s="11" customFormat="1" ht="15.75" customHeight="1">
      <c r="B85" s="232"/>
      <c r="C85" s="13"/>
      <c r="D85" s="13"/>
      <c r="E85" s="13"/>
      <c r="F85" s="13"/>
      <c r="G85" s="13"/>
      <c r="H85" s="13"/>
      <c r="I85" s="13"/>
      <c r="J85" s="13"/>
      <c r="K85" s="13"/>
      <c r="L85" s="66"/>
      <c r="M85" s="125"/>
      <c r="N85" s="125"/>
      <c r="O85" s="42"/>
      <c r="P85" s="125"/>
      <c r="Q85" s="125"/>
      <c r="R85" s="125"/>
      <c r="S85" s="125"/>
      <c r="T85" s="125"/>
      <c r="U85" s="125"/>
      <c r="V85" s="125"/>
      <c r="W85" s="125"/>
      <c r="X85" s="125"/>
      <c r="Y85" s="125"/>
      <c r="Z85" s="100" t="str">
        <f t="shared" si="10"/>
        <v/>
      </c>
      <c r="AA85" s="125"/>
      <c r="AB85" s="183" t="str">
        <f t="shared" si="0"/>
        <v/>
      </c>
      <c r="AC85" s="169"/>
      <c r="AD85" s="100" t="str">
        <f t="shared" si="11"/>
        <v/>
      </c>
      <c r="AE85" s="125"/>
      <c r="AF85" s="183" t="str">
        <f t="shared" si="1"/>
        <v/>
      </c>
      <c r="AG85" s="125"/>
      <c r="AH85" s="41" t="str">
        <f t="shared" si="12"/>
        <v/>
      </c>
      <c r="AI85" s="125"/>
      <c r="AJ85" s="183" t="str">
        <f t="shared" si="2"/>
        <v/>
      </c>
      <c r="AK85" s="169"/>
      <c r="AL85" s="41" t="str">
        <f t="shared" si="13"/>
        <v/>
      </c>
      <c r="AM85" s="125"/>
      <c r="AN85" s="181" t="str">
        <f t="shared" si="3"/>
        <v/>
      </c>
      <c r="AP85" s="41" t="str">
        <f t="shared" si="14"/>
        <v/>
      </c>
      <c r="AQ85" s="125"/>
      <c r="AR85" s="181" t="str">
        <f t="shared" si="4"/>
        <v/>
      </c>
      <c r="AS85" s="125"/>
      <c r="AT85" s="100" t="str">
        <f t="shared" si="15"/>
        <v/>
      </c>
      <c r="AU85" s="125"/>
      <c r="AV85" s="183" t="str">
        <f t="shared" si="5"/>
        <v/>
      </c>
      <c r="AW85" s="125"/>
      <c r="AX85" s="100" t="str">
        <f t="shared" si="16"/>
        <v/>
      </c>
      <c r="AY85" s="125"/>
      <c r="AZ85" s="183" t="str">
        <f t="shared" si="6"/>
        <v/>
      </c>
      <c r="BA85" s="125"/>
      <c r="BB85" s="100" t="str">
        <f t="shared" si="17"/>
        <v/>
      </c>
      <c r="BC85" s="125"/>
      <c r="BD85" s="183" t="str">
        <f t="shared" si="7"/>
        <v/>
      </c>
      <c r="BE85" s="125"/>
      <c r="BF85" s="41" t="str">
        <f t="shared" si="18"/>
        <v/>
      </c>
      <c r="BG85" s="125"/>
      <c r="BH85" s="181" t="str">
        <f t="shared" si="8"/>
        <v/>
      </c>
      <c r="BJ85" s="41" t="str">
        <f t="shared" si="19"/>
        <v/>
      </c>
      <c r="BK85" s="125"/>
      <c r="BL85" s="181" t="str">
        <f t="shared" si="9"/>
        <v/>
      </c>
      <c r="BM85" s="125"/>
    </row>
    <row r="86" spans="2:65" s="11" customFormat="1" ht="15.75" customHeight="1">
      <c r="B86" s="232"/>
      <c r="C86" s="13"/>
      <c r="D86" s="13"/>
      <c r="E86" s="13"/>
      <c r="F86" s="13"/>
      <c r="G86" s="102" t="s">
        <v>273</v>
      </c>
      <c r="H86" s="102"/>
      <c r="I86" s="102"/>
      <c r="J86" s="102"/>
      <c r="K86" s="102"/>
      <c r="L86" s="138"/>
      <c r="M86" s="133"/>
      <c r="N86" s="82">
        <f>SUM(N87+N88)</f>
        <v>250000</v>
      </c>
      <c r="O86" s="140"/>
      <c r="P86" s="82">
        <f>SUM(P87+P88)</f>
        <v>2049982</v>
      </c>
      <c r="Q86" s="82"/>
      <c r="R86" s="82">
        <f>SUM(R87+R88)</f>
        <v>0</v>
      </c>
      <c r="S86" s="82"/>
      <c r="T86" s="82" t="e">
        <f>SUM(T87+T88)</f>
        <v>#N/A</v>
      </c>
      <c r="U86" s="82"/>
      <c r="V86" s="82">
        <f>SUM(V87+V88)</f>
        <v>0</v>
      </c>
      <c r="W86" s="82"/>
      <c r="X86" s="82">
        <f>SUM(X87+X88)</f>
        <v>2049982</v>
      </c>
      <c r="Y86" s="82"/>
      <c r="Z86" s="173">
        <f t="shared" si="10"/>
        <v>2049982</v>
      </c>
      <c r="AA86" s="173"/>
      <c r="AB86" s="186" t="str">
        <f t="shared" si="0"/>
        <v>---</v>
      </c>
      <c r="AC86" s="171"/>
      <c r="AD86" s="173">
        <f t="shared" si="11"/>
        <v>0</v>
      </c>
      <c r="AE86" s="173"/>
      <c r="AF86" s="186">
        <f t="shared" ref="AF86:AF117" si="20">IF($P86="","",  IF($X86="","", IF($P86=0,"---",(IF(ISERROR(($X86/$P86)-1),"---",($X86/$P86)-1) ))))</f>
        <v>0</v>
      </c>
      <c r="AG86" s="173"/>
      <c r="AH86" s="82">
        <f t="shared" si="12"/>
        <v>1799982</v>
      </c>
      <c r="AI86" s="82"/>
      <c r="AJ86" s="186">
        <f t="shared" ref="AJ86:AJ117" si="21">IF($N86="","",  IF($X86="","", IF($N86=0,"---",(IF(ISERROR(($X86/$N86)-1),"---",($X86/$N86)-1) ))))</f>
        <v>7.1999279999999999</v>
      </c>
      <c r="AK86" s="171"/>
      <c r="AL86" s="82">
        <f t="shared" si="13"/>
        <v>2049982</v>
      </c>
      <c r="AM86" s="82"/>
      <c r="AN86" s="185" t="str">
        <f t="shared" si="3"/>
        <v>---</v>
      </c>
      <c r="AP86" s="173" t="str">
        <f t="shared" si="14"/>
        <v/>
      </c>
      <c r="AQ86" s="173"/>
      <c r="AR86" s="186" t="e">
        <f t="shared" si="4"/>
        <v>#N/A</v>
      </c>
      <c r="AS86" s="173"/>
      <c r="AT86" s="173" t="str">
        <f t="shared" si="15"/>
        <v/>
      </c>
      <c r="AU86" s="173"/>
      <c r="AV86" s="186" t="e">
        <f t="shared" si="5"/>
        <v>#N/A</v>
      </c>
      <c r="AW86" s="173"/>
      <c r="AX86" s="173">
        <f t="shared" si="16"/>
        <v>-250000</v>
      </c>
      <c r="AY86" s="173"/>
      <c r="AZ86" s="186">
        <f t="shared" ref="AZ86:AZ117" si="22">IF($N86="","",  IF($V86="","", IF($N86=0,"---",(IF(ISERROR(($V86/$N86)-1),"---",($V86/$N86)-1) ))))</f>
        <v>-1</v>
      </c>
      <c r="BA86" s="173"/>
      <c r="BB86" s="173">
        <f t="shared" si="17"/>
        <v>-2049982</v>
      </c>
      <c r="BC86" s="173"/>
      <c r="BD86" s="186">
        <f t="shared" ref="BD86:BD117" si="23">IF($P86="","",  IF($V86="","", IF($P86=0,"---",(IF(ISERROR(($V86/$P86)-1),"---",($V86/$P86)-1) ))))</f>
        <v>-1</v>
      </c>
      <c r="BE86" s="173"/>
      <c r="BF86" s="82">
        <f t="shared" si="18"/>
        <v>0</v>
      </c>
      <c r="BG86" s="82"/>
      <c r="BH86" s="185" t="str">
        <f t="shared" si="8"/>
        <v>---</v>
      </c>
      <c r="BJ86" s="173" t="str">
        <f t="shared" si="19"/>
        <v/>
      </c>
      <c r="BK86" s="173"/>
      <c r="BL86" s="186" t="e">
        <f t="shared" si="9"/>
        <v>#N/A</v>
      </c>
      <c r="BM86" s="173"/>
    </row>
    <row r="87" spans="2:65" s="11" customFormat="1" ht="15.75" customHeight="1">
      <c r="B87" s="232"/>
      <c r="C87" s="13"/>
      <c r="E87" s="13"/>
      <c r="F87" s="13"/>
      <c r="G87" s="13"/>
      <c r="H87" s="13" t="s">
        <v>58</v>
      </c>
      <c r="I87" s="13"/>
      <c r="J87" s="13"/>
      <c r="K87" s="13"/>
      <c r="L87" s="66"/>
      <c r="M87" s="125"/>
      <c r="N87" s="41">
        <f>N83</f>
        <v>250000</v>
      </c>
      <c r="O87" s="42"/>
      <c r="P87" s="41">
        <f>P83</f>
        <v>750000</v>
      </c>
      <c r="Q87" s="41"/>
      <c r="R87" s="41">
        <f>R83</f>
        <v>0</v>
      </c>
      <c r="S87" s="41"/>
      <c r="T87" s="41" t="e">
        <f>T83</f>
        <v>#N/A</v>
      </c>
      <c r="U87" s="41"/>
      <c r="V87" s="41">
        <f>V83</f>
        <v>0</v>
      </c>
      <c r="W87" s="41"/>
      <c r="X87" s="41">
        <f>X83</f>
        <v>750000</v>
      </c>
      <c r="Y87" s="41"/>
      <c r="Z87" s="100">
        <f t="shared" si="10"/>
        <v>750000</v>
      </c>
      <c r="AA87" s="100"/>
      <c r="AB87" s="183" t="str">
        <f t="shared" si="0"/>
        <v>---</v>
      </c>
      <c r="AC87" s="169"/>
      <c r="AD87" s="100">
        <f t="shared" ref="AD87:AD118" si="24">IF(AND(ISNUMBER($P87),ISNUMBER($X87)),IF((ABS($P87-$X87))&gt;0.49,$X87-$P87,0),"")</f>
        <v>0</v>
      </c>
      <c r="AE87" s="100"/>
      <c r="AF87" s="183">
        <f t="shared" si="20"/>
        <v>0</v>
      </c>
      <c r="AG87" s="100"/>
      <c r="AH87" s="41">
        <f t="shared" ref="AH87:AH118" si="25">IF(AND(ISNUMBER($N87),ISNUMBER($X87)),IF((ABS($N87-$X87))&gt;0.49,$X87-$N87,0),"")</f>
        <v>500000</v>
      </c>
      <c r="AI87" s="41"/>
      <c r="AJ87" s="183">
        <f t="shared" si="21"/>
        <v>2</v>
      </c>
      <c r="AK87" s="169"/>
      <c r="AL87" s="41">
        <f t="shared" si="13"/>
        <v>750000</v>
      </c>
      <c r="AM87" s="41"/>
      <c r="AN87" s="181" t="str">
        <f t="shared" si="3"/>
        <v>---</v>
      </c>
      <c r="AP87" s="100" t="str">
        <f t="shared" si="14"/>
        <v/>
      </c>
      <c r="AQ87" s="100"/>
      <c r="AR87" s="183" t="e">
        <f t="shared" si="4"/>
        <v>#N/A</v>
      </c>
      <c r="AS87" s="100"/>
      <c r="AT87" s="100" t="str">
        <f t="shared" si="15"/>
        <v/>
      </c>
      <c r="AU87" s="100"/>
      <c r="AV87" s="183" t="e">
        <f t="shared" si="5"/>
        <v>#N/A</v>
      </c>
      <c r="AW87" s="100"/>
      <c r="AX87" s="100">
        <f t="shared" ref="AX87:AX118" si="26">IF(AND(ISNUMBER($N87),ISNUMBER($V87)),IF((ABS($N87-$V87))&gt;0.49,$V87-$N87,0),"")</f>
        <v>-250000</v>
      </c>
      <c r="AY87" s="100"/>
      <c r="AZ87" s="183">
        <f t="shared" si="22"/>
        <v>-1</v>
      </c>
      <c r="BA87" s="100"/>
      <c r="BB87" s="100">
        <f t="shared" ref="BB87:BB118" si="27">IF(AND(ISNUMBER($P87),ISNUMBER($V87)),IF((ABS($P87-$V87))&gt;0.49,$V87-$P87,0),"")</f>
        <v>-750000</v>
      </c>
      <c r="BC87" s="100"/>
      <c r="BD87" s="183">
        <f t="shared" si="23"/>
        <v>-1</v>
      </c>
      <c r="BE87" s="100"/>
      <c r="BF87" s="41">
        <f t="shared" si="18"/>
        <v>0</v>
      </c>
      <c r="BG87" s="41"/>
      <c r="BH87" s="181" t="str">
        <f t="shared" si="8"/>
        <v>---</v>
      </c>
      <c r="BJ87" s="100" t="str">
        <f t="shared" si="19"/>
        <v/>
      </c>
      <c r="BK87" s="100"/>
      <c r="BL87" s="183" t="e">
        <f t="shared" si="9"/>
        <v>#N/A</v>
      </c>
      <c r="BM87" s="100"/>
    </row>
    <row r="88" spans="2:65" s="11" customFormat="1" ht="15.75" customHeight="1">
      <c r="B88" s="232"/>
      <c r="C88" s="13"/>
      <c r="E88" s="13"/>
      <c r="F88" s="13"/>
      <c r="G88" s="13"/>
      <c r="H88" s="13" t="s">
        <v>72</v>
      </c>
      <c r="I88" s="13"/>
      <c r="J88" s="13"/>
      <c r="K88" s="13"/>
      <c r="L88" s="66"/>
      <c r="M88" s="125"/>
      <c r="N88" s="41">
        <f>N84</f>
        <v>0</v>
      </c>
      <c r="O88" s="42"/>
      <c r="P88" s="41">
        <f>P84</f>
        <v>1299982</v>
      </c>
      <c r="Q88" s="41"/>
      <c r="R88" s="41">
        <f>R84</f>
        <v>0</v>
      </c>
      <c r="S88" s="41"/>
      <c r="T88" s="41" t="e">
        <f>T84</f>
        <v>#N/A</v>
      </c>
      <c r="U88" s="41"/>
      <c r="V88" s="41">
        <f>V84</f>
        <v>0</v>
      </c>
      <c r="W88" s="41"/>
      <c r="X88" s="41">
        <f>X84</f>
        <v>1299982</v>
      </c>
      <c r="Y88" s="41"/>
      <c r="Z88" s="100">
        <f t="shared" si="10"/>
        <v>1299982</v>
      </c>
      <c r="AA88" s="100"/>
      <c r="AB88" s="183" t="str">
        <f t="shared" si="0"/>
        <v>---</v>
      </c>
      <c r="AC88" s="169"/>
      <c r="AD88" s="100">
        <f t="shared" si="24"/>
        <v>0</v>
      </c>
      <c r="AE88" s="100"/>
      <c r="AF88" s="183">
        <f t="shared" si="20"/>
        <v>0</v>
      </c>
      <c r="AG88" s="100"/>
      <c r="AH88" s="41">
        <f t="shared" si="25"/>
        <v>1299982</v>
      </c>
      <c r="AI88" s="41"/>
      <c r="AJ88" s="183" t="str">
        <f t="shared" si="21"/>
        <v>---</v>
      </c>
      <c r="AK88" s="169"/>
      <c r="AL88" s="41">
        <f t="shared" si="13"/>
        <v>1299982</v>
      </c>
      <c r="AM88" s="41"/>
      <c r="AN88" s="181" t="str">
        <f t="shared" si="3"/>
        <v>---</v>
      </c>
      <c r="AP88" s="100" t="str">
        <f t="shared" si="14"/>
        <v/>
      </c>
      <c r="AQ88" s="100"/>
      <c r="AR88" s="183" t="e">
        <f t="shared" si="4"/>
        <v>#N/A</v>
      </c>
      <c r="AS88" s="100"/>
      <c r="AT88" s="100" t="str">
        <f t="shared" si="15"/>
        <v/>
      </c>
      <c r="AU88" s="100"/>
      <c r="AV88" s="183" t="e">
        <f t="shared" si="5"/>
        <v>#N/A</v>
      </c>
      <c r="AW88" s="100"/>
      <c r="AX88" s="100">
        <f t="shared" si="26"/>
        <v>0</v>
      </c>
      <c r="AY88" s="100"/>
      <c r="AZ88" s="183" t="str">
        <f t="shared" si="22"/>
        <v>---</v>
      </c>
      <c r="BA88" s="100"/>
      <c r="BB88" s="100">
        <f t="shared" si="27"/>
        <v>-1299982</v>
      </c>
      <c r="BC88" s="100"/>
      <c r="BD88" s="183">
        <f t="shared" si="23"/>
        <v>-1</v>
      </c>
      <c r="BE88" s="100"/>
      <c r="BF88" s="41">
        <f t="shared" si="18"/>
        <v>0</v>
      </c>
      <c r="BG88" s="41"/>
      <c r="BH88" s="181" t="str">
        <f t="shared" si="8"/>
        <v>---</v>
      </c>
      <c r="BJ88" s="100" t="str">
        <f t="shared" si="19"/>
        <v/>
      </c>
      <c r="BK88" s="100"/>
      <c r="BL88" s="183" t="e">
        <f t="shared" si="9"/>
        <v>#N/A</v>
      </c>
      <c r="BM88" s="100"/>
    </row>
    <row r="89" spans="2:65" s="11" customFormat="1" ht="15.75" customHeight="1">
      <c r="B89" s="232"/>
      <c r="C89" s="13"/>
      <c r="E89" s="13"/>
      <c r="F89" s="13"/>
      <c r="G89" s="13"/>
      <c r="H89" s="13"/>
      <c r="I89" s="13"/>
      <c r="J89" s="13"/>
      <c r="K89" s="13"/>
      <c r="L89" s="66"/>
      <c r="M89" s="125"/>
      <c r="N89" s="125"/>
      <c r="O89" s="42"/>
      <c r="P89" s="125"/>
      <c r="Q89" s="125"/>
      <c r="R89" s="125"/>
      <c r="S89" s="125"/>
      <c r="T89" s="125"/>
      <c r="U89" s="125"/>
      <c r="V89" s="125"/>
      <c r="W89" s="125"/>
      <c r="X89" s="125"/>
      <c r="Y89" s="125"/>
      <c r="Z89" s="100" t="str">
        <f t="shared" si="10"/>
        <v/>
      </c>
      <c r="AA89" s="125"/>
      <c r="AB89" s="183" t="str">
        <f t="shared" si="0"/>
        <v/>
      </c>
      <c r="AC89" s="169"/>
      <c r="AD89" s="100" t="str">
        <f t="shared" si="24"/>
        <v/>
      </c>
      <c r="AE89" s="125"/>
      <c r="AF89" s="183" t="str">
        <f t="shared" si="20"/>
        <v/>
      </c>
      <c r="AG89" s="125"/>
      <c r="AH89" s="41" t="str">
        <f t="shared" si="25"/>
        <v/>
      </c>
      <c r="AI89" s="125"/>
      <c r="AJ89" s="183" t="str">
        <f t="shared" si="21"/>
        <v/>
      </c>
      <c r="AK89" s="169"/>
      <c r="AL89" s="41" t="str">
        <f t="shared" si="13"/>
        <v/>
      </c>
      <c r="AM89" s="125"/>
      <c r="AN89" s="181" t="str">
        <f t="shared" si="3"/>
        <v/>
      </c>
      <c r="AP89" s="100" t="str">
        <f t="shared" si="14"/>
        <v/>
      </c>
      <c r="AQ89" s="125"/>
      <c r="AR89" s="183" t="str">
        <f t="shared" si="4"/>
        <v/>
      </c>
      <c r="AS89" s="125"/>
      <c r="AT89" s="100" t="str">
        <f t="shared" si="15"/>
        <v/>
      </c>
      <c r="AU89" s="125"/>
      <c r="AV89" s="183" t="str">
        <f t="shared" si="5"/>
        <v/>
      </c>
      <c r="AW89" s="125"/>
      <c r="AX89" s="100" t="str">
        <f t="shared" si="26"/>
        <v/>
      </c>
      <c r="AY89" s="125"/>
      <c r="AZ89" s="183" t="str">
        <f t="shared" si="22"/>
        <v/>
      </c>
      <c r="BA89" s="125"/>
      <c r="BB89" s="100" t="str">
        <f t="shared" si="27"/>
        <v/>
      </c>
      <c r="BC89" s="125"/>
      <c r="BD89" s="183" t="str">
        <f t="shared" si="23"/>
        <v/>
      </c>
      <c r="BE89" s="125"/>
      <c r="BF89" s="41" t="str">
        <f t="shared" si="18"/>
        <v/>
      </c>
      <c r="BG89" s="125"/>
      <c r="BH89" s="181" t="str">
        <f t="shared" si="8"/>
        <v/>
      </c>
      <c r="BJ89" s="100" t="str">
        <f t="shared" si="19"/>
        <v/>
      </c>
      <c r="BK89" s="125"/>
      <c r="BL89" s="183" t="str">
        <f t="shared" si="9"/>
        <v/>
      </c>
      <c r="BM89" s="125"/>
    </row>
    <row r="90" spans="2:65" s="11" customFormat="1" ht="15.75" customHeight="1">
      <c r="B90" s="232"/>
      <c r="C90" s="13"/>
      <c r="D90" s="13"/>
      <c r="E90" s="13"/>
      <c r="F90" s="13"/>
      <c r="G90" s="13"/>
      <c r="H90" s="13"/>
      <c r="I90" s="13"/>
      <c r="J90" s="13"/>
      <c r="K90" s="13"/>
      <c r="L90" s="66"/>
      <c r="M90" s="125"/>
      <c r="N90" s="125"/>
      <c r="O90" s="42"/>
      <c r="P90" s="125"/>
      <c r="Q90" s="125"/>
      <c r="R90" s="125"/>
      <c r="S90" s="125"/>
      <c r="T90" s="125"/>
      <c r="U90" s="125"/>
      <c r="V90" s="125"/>
      <c r="W90" s="125"/>
      <c r="X90" s="125"/>
      <c r="Y90" s="125"/>
      <c r="Z90" s="41" t="str">
        <f t="shared" si="10"/>
        <v/>
      </c>
      <c r="AA90" s="125"/>
      <c r="AB90" s="181" t="str">
        <f t="shared" si="0"/>
        <v/>
      </c>
      <c r="AC90" s="161"/>
      <c r="AD90" s="41" t="str">
        <f t="shared" si="24"/>
        <v/>
      </c>
      <c r="AE90" s="125"/>
      <c r="AF90" s="181" t="str">
        <f t="shared" si="20"/>
        <v/>
      </c>
      <c r="AG90" s="125"/>
      <c r="AH90" s="41" t="str">
        <f t="shared" si="25"/>
        <v/>
      </c>
      <c r="AI90" s="125"/>
      <c r="AJ90" s="181" t="str">
        <f t="shared" si="21"/>
        <v/>
      </c>
      <c r="AK90" s="161"/>
      <c r="AL90" s="41" t="str">
        <f t="shared" si="13"/>
        <v/>
      </c>
      <c r="AM90" s="125"/>
      <c r="AN90" s="181" t="str">
        <f t="shared" si="3"/>
        <v/>
      </c>
      <c r="AP90" s="41" t="str">
        <f t="shared" si="14"/>
        <v/>
      </c>
      <c r="AQ90" s="125"/>
      <c r="AR90" s="181" t="str">
        <f t="shared" si="4"/>
        <v/>
      </c>
      <c r="AS90" s="125"/>
      <c r="AT90" s="41" t="str">
        <f t="shared" si="15"/>
        <v/>
      </c>
      <c r="AU90" s="125"/>
      <c r="AV90" s="181" t="str">
        <f t="shared" si="5"/>
        <v/>
      </c>
      <c r="AW90" s="125"/>
      <c r="AX90" s="41" t="str">
        <f t="shared" si="26"/>
        <v/>
      </c>
      <c r="AY90" s="125"/>
      <c r="AZ90" s="181" t="str">
        <f t="shared" si="22"/>
        <v/>
      </c>
      <c r="BA90" s="125"/>
      <c r="BB90" s="41" t="str">
        <f t="shared" si="27"/>
        <v/>
      </c>
      <c r="BC90" s="125"/>
      <c r="BD90" s="181" t="str">
        <f t="shared" si="23"/>
        <v/>
      </c>
      <c r="BE90" s="125"/>
      <c r="BF90" s="41" t="str">
        <f t="shared" si="18"/>
        <v/>
      </c>
      <c r="BG90" s="125"/>
      <c r="BH90" s="181" t="str">
        <f t="shared" si="8"/>
        <v/>
      </c>
      <c r="BJ90" s="41" t="str">
        <f t="shared" si="19"/>
        <v/>
      </c>
      <c r="BK90" s="125"/>
      <c r="BL90" s="181" t="str">
        <f t="shared" si="9"/>
        <v/>
      </c>
      <c r="BM90" s="125"/>
    </row>
    <row r="91" spans="2:65" ht="15.75" customHeight="1">
      <c r="C91" s="16" t="s">
        <v>32</v>
      </c>
      <c r="D91" s="53"/>
      <c r="E91" s="53"/>
      <c r="F91" s="53"/>
      <c r="G91" s="53"/>
      <c r="H91" s="53"/>
      <c r="I91" s="53"/>
      <c r="J91" s="53"/>
      <c r="K91" s="13"/>
      <c r="L91" s="66"/>
      <c r="M91" s="125"/>
      <c r="N91" s="125"/>
      <c r="O91" s="80"/>
      <c r="P91" s="125"/>
      <c r="Q91" s="125"/>
      <c r="R91" s="125"/>
      <c r="S91" s="125"/>
      <c r="T91" s="125"/>
      <c r="U91" s="125"/>
      <c r="V91" s="125"/>
      <c r="W91" s="125"/>
      <c r="X91" s="125"/>
      <c r="Y91" s="125"/>
      <c r="Z91" s="41" t="str">
        <f t="shared" si="10"/>
        <v/>
      </c>
      <c r="AA91" s="125"/>
      <c r="AB91" s="181" t="str">
        <f t="shared" si="0"/>
        <v/>
      </c>
      <c r="AC91" s="161"/>
      <c r="AD91" s="41" t="str">
        <f t="shared" si="24"/>
        <v/>
      </c>
      <c r="AE91" s="125"/>
      <c r="AF91" s="181" t="str">
        <f t="shared" si="20"/>
        <v/>
      </c>
      <c r="AG91" s="125"/>
      <c r="AH91" s="41" t="str">
        <f t="shared" si="25"/>
        <v/>
      </c>
      <c r="AI91" s="125"/>
      <c r="AJ91" s="181" t="str">
        <f t="shared" si="21"/>
        <v/>
      </c>
      <c r="AK91" s="161"/>
      <c r="AL91" s="41" t="str">
        <f t="shared" si="13"/>
        <v/>
      </c>
      <c r="AM91" s="125"/>
      <c r="AN91" s="181" t="str">
        <f t="shared" si="3"/>
        <v/>
      </c>
      <c r="AP91" s="41" t="str">
        <f t="shared" si="14"/>
        <v/>
      </c>
      <c r="AQ91" s="125"/>
      <c r="AR91" s="181" t="str">
        <f t="shared" si="4"/>
        <v/>
      </c>
      <c r="AS91" s="125"/>
      <c r="AT91" s="41" t="str">
        <f t="shared" si="15"/>
        <v/>
      </c>
      <c r="AU91" s="125"/>
      <c r="AV91" s="181" t="str">
        <f t="shared" si="5"/>
        <v/>
      </c>
      <c r="AW91" s="125"/>
      <c r="AX91" s="41" t="str">
        <f t="shared" si="26"/>
        <v/>
      </c>
      <c r="AY91" s="125"/>
      <c r="AZ91" s="181" t="str">
        <f t="shared" si="22"/>
        <v/>
      </c>
      <c r="BA91" s="125"/>
      <c r="BB91" s="41" t="str">
        <f t="shared" si="27"/>
        <v/>
      </c>
      <c r="BC91" s="125"/>
      <c r="BD91" s="181" t="str">
        <f t="shared" si="23"/>
        <v/>
      </c>
      <c r="BE91" s="125"/>
      <c r="BF91" s="41" t="str">
        <f t="shared" si="18"/>
        <v/>
      </c>
      <c r="BG91" s="125"/>
      <c r="BH91" s="181" t="str">
        <f t="shared" si="8"/>
        <v/>
      </c>
      <c r="BJ91" s="41" t="str">
        <f t="shared" si="19"/>
        <v/>
      </c>
      <c r="BK91" s="125"/>
      <c r="BL91" s="181" t="str">
        <f t="shared" si="9"/>
        <v/>
      </c>
      <c r="BM91" s="125"/>
    </row>
    <row r="92" spans="2:65" ht="15.75" customHeight="1">
      <c r="C92" s="13"/>
      <c r="D92" s="13"/>
      <c r="E92" s="13"/>
      <c r="F92" s="13"/>
      <c r="G92" s="13"/>
      <c r="H92" s="13"/>
      <c r="I92" s="13"/>
      <c r="J92" s="13"/>
      <c r="K92" s="13"/>
      <c r="L92" s="66"/>
      <c r="M92" s="125"/>
      <c r="N92" s="125"/>
      <c r="O92" s="80"/>
      <c r="P92" s="125"/>
      <c r="Q92" s="125"/>
      <c r="R92" s="125"/>
      <c r="S92" s="125"/>
      <c r="T92" s="125"/>
      <c r="U92" s="125"/>
      <c r="V92" s="125"/>
      <c r="W92" s="125"/>
      <c r="X92" s="125"/>
      <c r="Y92" s="125"/>
      <c r="Z92" s="41" t="str">
        <f t="shared" si="10"/>
        <v/>
      </c>
      <c r="AA92" s="125"/>
      <c r="AB92" s="181" t="str">
        <f t="shared" si="0"/>
        <v/>
      </c>
      <c r="AC92" s="161"/>
      <c r="AD92" s="41" t="str">
        <f t="shared" si="24"/>
        <v/>
      </c>
      <c r="AE92" s="125"/>
      <c r="AF92" s="181" t="str">
        <f t="shared" si="20"/>
        <v/>
      </c>
      <c r="AG92" s="125"/>
      <c r="AH92" s="41" t="str">
        <f t="shared" si="25"/>
        <v/>
      </c>
      <c r="AI92" s="125"/>
      <c r="AJ92" s="181" t="str">
        <f t="shared" si="21"/>
        <v/>
      </c>
      <c r="AK92" s="161"/>
      <c r="AL92" s="41" t="str">
        <f t="shared" si="13"/>
        <v/>
      </c>
      <c r="AM92" s="125"/>
      <c r="AN92" s="181" t="str">
        <f t="shared" si="3"/>
        <v/>
      </c>
      <c r="AP92" s="41" t="str">
        <f t="shared" si="14"/>
        <v/>
      </c>
      <c r="AQ92" s="125"/>
      <c r="AR92" s="181" t="str">
        <f t="shared" si="4"/>
        <v/>
      </c>
      <c r="AS92" s="125"/>
      <c r="AT92" s="41" t="str">
        <f t="shared" si="15"/>
        <v/>
      </c>
      <c r="AU92" s="125"/>
      <c r="AV92" s="181" t="str">
        <f t="shared" si="5"/>
        <v/>
      </c>
      <c r="AW92" s="125"/>
      <c r="AX92" s="41" t="str">
        <f t="shared" si="26"/>
        <v/>
      </c>
      <c r="AY92" s="125"/>
      <c r="AZ92" s="181" t="str">
        <f t="shared" si="22"/>
        <v/>
      </c>
      <c r="BA92" s="125"/>
      <c r="BB92" s="41" t="str">
        <f t="shared" si="27"/>
        <v/>
      </c>
      <c r="BC92" s="125"/>
      <c r="BD92" s="181" t="str">
        <f t="shared" si="23"/>
        <v/>
      </c>
      <c r="BE92" s="125"/>
      <c r="BF92" s="41" t="str">
        <f t="shared" si="18"/>
        <v/>
      </c>
      <c r="BG92" s="125"/>
      <c r="BH92" s="181" t="str">
        <f t="shared" si="8"/>
        <v/>
      </c>
      <c r="BJ92" s="41" t="str">
        <f t="shared" si="19"/>
        <v/>
      </c>
      <c r="BK92" s="125"/>
      <c r="BL92" s="181" t="str">
        <f t="shared" si="9"/>
        <v/>
      </c>
      <c r="BM92" s="125"/>
    </row>
    <row r="93" spans="2:65" ht="15.75" customHeight="1">
      <c r="C93" s="17" t="s">
        <v>35</v>
      </c>
      <c r="D93" s="13" t="s">
        <v>50</v>
      </c>
      <c r="E93" s="13"/>
      <c r="F93" s="13"/>
      <c r="G93" s="13"/>
      <c r="H93" s="13"/>
      <c r="I93" s="13"/>
      <c r="J93" s="13"/>
      <c r="K93" s="13"/>
      <c r="L93" s="66"/>
      <c r="M93" s="125"/>
      <c r="N93" s="125"/>
      <c r="O93" s="80"/>
      <c r="P93" s="125"/>
      <c r="Q93" s="125"/>
      <c r="R93" s="125"/>
      <c r="S93" s="125"/>
      <c r="T93" s="125"/>
      <c r="U93" s="125"/>
      <c r="V93" s="125"/>
      <c r="W93" s="125"/>
      <c r="X93" s="125"/>
      <c r="Y93" s="125"/>
      <c r="Z93" s="100" t="str">
        <f t="shared" si="10"/>
        <v/>
      </c>
      <c r="AA93" s="125"/>
      <c r="AB93" s="183" t="str">
        <f t="shared" si="0"/>
        <v/>
      </c>
      <c r="AC93" s="161"/>
      <c r="AD93" s="100" t="str">
        <f t="shared" si="24"/>
        <v/>
      </c>
      <c r="AE93" s="125"/>
      <c r="AF93" s="183" t="str">
        <f t="shared" si="20"/>
        <v/>
      </c>
      <c r="AG93" s="125"/>
      <c r="AH93" s="41" t="str">
        <f t="shared" si="25"/>
        <v/>
      </c>
      <c r="AI93" s="125"/>
      <c r="AJ93" s="181" t="str">
        <f t="shared" si="21"/>
        <v/>
      </c>
      <c r="AK93" s="161"/>
      <c r="AL93" s="41" t="str">
        <f t="shared" si="13"/>
        <v/>
      </c>
      <c r="AM93" s="125"/>
      <c r="AN93" s="181" t="str">
        <f t="shared" si="3"/>
        <v/>
      </c>
      <c r="AP93" s="41" t="str">
        <f t="shared" si="14"/>
        <v/>
      </c>
      <c r="AQ93" s="125"/>
      <c r="AR93" s="181" t="str">
        <f t="shared" si="4"/>
        <v/>
      </c>
      <c r="AS93" s="125"/>
      <c r="AT93" s="100" t="str">
        <f t="shared" si="15"/>
        <v/>
      </c>
      <c r="AU93" s="125"/>
      <c r="AV93" s="183" t="str">
        <f t="shared" si="5"/>
        <v/>
      </c>
      <c r="AW93" s="125"/>
      <c r="AX93" s="100" t="str">
        <f t="shared" si="26"/>
        <v/>
      </c>
      <c r="AY93" s="125"/>
      <c r="AZ93" s="183" t="str">
        <f t="shared" si="22"/>
        <v/>
      </c>
      <c r="BA93" s="125"/>
      <c r="BB93" s="100" t="str">
        <f t="shared" si="27"/>
        <v/>
      </c>
      <c r="BC93" s="125"/>
      <c r="BD93" s="183" t="str">
        <f t="shared" si="23"/>
        <v/>
      </c>
      <c r="BE93" s="125"/>
      <c r="BF93" s="41" t="str">
        <f t="shared" si="18"/>
        <v/>
      </c>
      <c r="BG93" s="125"/>
      <c r="BH93" s="181" t="str">
        <f t="shared" si="8"/>
        <v/>
      </c>
      <c r="BJ93" s="41" t="str">
        <f t="shared" si="19"/>
        <v/>
      </c>
      <c r="BK93" s="125"/>
      <c r="BL93" s="181" t="str">
        <f t="shared" si="9"/>
        <v/>
      </c>
      <c r="BM93" s="125"/>
    </row>
    <row r="94" spans="2:65" ht="15.75" customHeight="1">
      <c r="B94" s="231">
        <v>27</v>
      </c>
      <c r="C94" s="19"/>
      <c r="D94" s="18" t="s">
        <v>38</v>
      </c>
      <c r="E94" s="13" t="s">
        <v>52</v>
      </c>
      <c r="F94" s="13"/>
      <c r="G94" s="13"/>
      <c r="H94" s="13"/>
      <c r="I94" s="13"/>
      <c r="J94" s="13"/>
      <c r="K94" s="20"/>
      <c r="L94" s="66" t="s">
        <v>29</v>
      </c>
      <c r="M94" s="125"/>
      <c r="N94" s="41">
        <f>VLOOKUP($B94,'[1]09-10-11'!$A$4:$EA$400,MATCH(N$2, '[1]09-10-11'!$A$4:$EA$4, 0))</f>
        <v>1151233</v>
      </c>
      <c r="O94" s="80"/>
      <c r="P94" s="41">
        <f>VLOOKUP($B94,'[1]09-10-11'!$A$4:$EA$400,MATCH(P$2, '[1]09-10-11'!$A$4:$EA$4, 0))</f>
        <v>1151233</v>
      </c>
      <c r="Q94" s="41"/>
      <c r="R94" s="41">
        <f>VLOOKUP($B94,'[1]09-10-11'!$A$4:$EA$400,MATCH(R$2, '[1]09-10-11'!$A$4:$EA$4, 0))</f>
        <v>1161233</v>
      </c>
      <c r="S94" s="41"/>
      <c r="T94" s="41" t="e">
        <f>VLOOKUP($B94,'[1]09-10-11'!$A$4:$EA$400,MATCH(T$2, '[1]09-10-11'!$A$4:$EA$4, 0))</f>
        <v>#N/A</v>
      </c>
      <c r="U94" s="41"/>
      <c r="V94" s="41">
        <f>VLOOKUP($B94,'[1]09-10-11'!$A$4:$EA$400,MATCH(V$2, '[1]09-10-11'!$A$4:$EA$4, 0))</f>
        <v>1168233</v>
      </c>
      <c r="W94" s="41"/>
      <c r="X94" s="41">
        <f>VLOOKUP($B94,'[1]09-10-11'!$A$4:$EA$400,MATCH(X$2, '[1]09-10-11'!$A$4:$EA$4, 0))</f>
        <v>1151233</v>
      </c>
      <c r="Y94" s="41"/>
      <c r="Z94" s="100">
        <f t="shared" si="10"/>
        <v>-17000</v>
      </c>
      <c r="AA94" s="100"/>
      <c r="AB94" s="183">
        <f t="shared" si="0"/>
        <v>-1.4551891617511248E-2</v>
      </c>
      <c r="AC94" s="161"/>
      <c r="AD94" s="100">
        <f t="shared" si="24"/>
        <v>0</v>
      </c>
      <c r="AE94" s="100"/>
      <c r="AF94" s="183">
        <f t="shared" si="20"/>
        <v>0</v>
      </c>
      <c r="AG94" s="100"/>
      <c r="AH94" s="41">
        <f t="shared" si="25"/>
        <v>0</v>
      </c>
      <c r="AI94" s="41"/>
      <c r="AJ94" s="181">
        <f t="shared" si="21"/>
        <v>0</v>
      </c>
      <c r="AK94" s="161"/>
      <c r="AL94" s="41">
        <f t="shared" si="13"/>
        <v>-10000</v>
      </c>
      <c r="AM94" s="100"/>
      <c r="AN94" s="181">
        <f t="shared" si="3"/>
        <v>-8.6115361861056616E-3</v>
      </c>
      <c r="AP94" s="41" t="str">
        <f t="shared" si="14"/>
        <v/>
      </c>
      <c r="AQ94" s="100"/>
      <c r="AR94" s="181" t="e">
        <f t="shared" si="4"/>
        <v>#N/A</v>
      </c>
      <c r="AS94" s="100"/>
      <c r="AT94" s="100" t="str">
        <f t="shared" si="15"/>
        <v/>
      </c>
      <c r="AU94" s="100"/>
      <c r="AV94" s="183" t="e">
        <f t="shared" si="5"/>
        <v>#N/A</v>
      </c>
      <c r="AW94" s="100"/>
      <c r="AX94" s="100">
        <f t="shared" si="26"/>
        <v>17000</v>
      </c>
      <c r="AY94" s="100"/>
      <c r="AZ94" s="183">
        <f t="shared" si="22"/>
        <v>1.4766776143491311E-2</v>
      </c>
      <c r="BA94" s="100"/>
      <c r="BB94" s="100">
        <f t="shared" si="27"/>
        <v>17000</v>
      </c>
      <c r="BC94" s="100"/>
      <c r="BD94" s="183">
        <f t="shared" si="23"/>
        <v>1.4766776143491311E-2</v>
      </c>
      <c r="BE94" s="100"/>
      <c r="BF94" s="41">
        <f t="shared" si="18"/>
        <v>7000</v>
      </c>
      <c r="BG94" s="100"/>
      <c r="BH94" s="181">
        <f t="shared" si="8"/>
        <v>6.0280753302739409E-3</v>
      </c>
      <c r="BJ94" s="41" t="str">
        <f t="shared" si="19"/>
        <v/>
      </c>
      <c r="BK94" s="100"/>
      <c r="BL94" s="181" t="e">
        <f t="shared" si="9"/>
        <v>#N/A</v>
      </c>
      <c r="BM94" s="100"/>
    </row>
    <row r="95" spans="2:65" ht="15.75" customHeight="1">
      <c r="B95" s="231">
        <v>28</v>
      </c>
      <c r="C95" s="19"/>
      <c r="D95" s="18" t="s">
        <v>13</v>
      </c>
      <c r="E95" s="13" t="s">
        <v>51</v>
      </c>
      <c r="F95" s="13"/>
      <c r="G95" s="13"/>
      <c r="H95" s="13"/>
      <c r="I95" s="13"/>
      <c r="J95" s="13"/>
      <c r="K95" s="20"/>
      <c r="L95" s="66" t="s">
        <v>29</v>
      </c>
      <c r="M95" s="125"/>
      <c r="N95" s="81">
        <f>VLOOKUP($B95,'[1]09-10-11'!$A$4:$EA$400,MATCH(N$2, '[1]09-10-11'!$A$4:$EA$4, 0))</f>
        <v>48316</v>
      </c>
      <c r="O95" s="80"/>
      <c r="P95" s="81">
        <f>VLOOKUP($B95,'[1]09-10-11'!$A$4:$EA$400,MATCH(P$2, '[1]09-10-11'!$A$4:$EA$4, 0))</f>
        <v>48316</v>
      </c>
      <c r="Q95" s="81"/>
      <c r="R95" s="81">
        <f>VLOOKUP($B95,'[1]09-10-11'!$A$4:$EA$400,MATCH(R$2, '[1]09-10-11'!$A$4:$EA$4, 0))</f>
        <v>48316</v>
      </c>
      <c r="S95" s="81"/>
      <c r="T95" s="81" t="e">
        <f>VLOOKUP($B95,'[1]09-10-11'!$A$4:$EA$400,MATCH(T$2, '[1]09-10-11'!$A$4:$EA$4, 0))</f>
        <v>#N/A</v>
      </c>
      <c r="U95" s="81"/>
      <c r="V95" s="81">
        <f>VLOOKUP($B95,'[1]09-10-11'!$A$4:$EA$400,MATCH(V$2, '[1]09-10-11'!$A$4:$EA$4, 0))</f>
        <v>48316</v>
      </c>
      <c r="W95" s="81"/>
      <c r="X95" s="81">
        <f>VLOOKUP($B95,'[1]09-10-11'!$A$4:$EA$400,MATCH(X$2, '[1]09-10-11'!$A$4:$EA$4, 0))</f>
        <v>48316</v>
      </c>
      <c r="Y95" s="41"/>
      <c r="Z95" s="172">
        <f t="shared" si="10"/>
        <v>0</v>
      </c>
      <c r="AA95" s="172"/>
      <c r="AB95" s="184">
        <f t="shared" si="0"/>
        <v>0</v>
      </c>
      <c r="AC95" s="156"/>
      <c r="AD95" s="172">
        <f t="shared" si="24"/>
        <v>0</v>
      </c>
      <c r="AE95" s="172"/>
      <c r="AF95" s="184">
        <f t="shared" si="20"/>
        <v>0</v>
      </c>
      <c r="AG95" s="100"/>
      <c r="AH95" s="81">
        <f t="shared" si="25"/>
        <v>0</v>
      </c>
      <c r="AI95" s="81"/>
      <c r="AJ95" s="182">
        <f t="shared" si="21"/>
        <v>0</v>
      </c>
      <c r="AK95" s="157"/>
      <c r="AL95" s="81">
        <f t="shared" si="13"/>
        <v>0</v>
      </c>
      <c r="AM95" s="172"/>
      <c r="AN95" s="182">
        <f t="shared" si="3"/>
        <v>0</v>
      </c>
      <c r="AP95" s="81" t="str">
        <f t="shared" si="14"/>
        <v/>
      </c>
      <c r="AQ95" s="172"/>
      <c r="AR95" s="182" t="e">
        <f t="shared" si="4"/>
        <v>#N/A</v>
      </c>
      <c r="AS95" s="100"/>
      <c r="AT95" s="172" t="str">
        <f t="shared" si="15"/>
        <v/>
      </c>
      <c r="AU95" s="172"/>
      <c r="AV95" s="184" t="e">
        <f t="shared" si="5"/>
        <v>#N/A</v>
      </c>
      <c r="AW95" s="100"/>
      <c r="AX95" s="172">
        <f t="shared" si="26"/>
        <v>0</v>
      </c>
      <c r="AY95" s="172"/>
      <c r="AZ95" s="184">
        <f t="shared" si="22"/>
        <v>0</v>
      </c>
      <c r="BA95" s="100"/>
      <c r="BB95" s="172">
        <f t="shared" si="27"/>
        <v>0</v>
      </c>
      <c r="BC95" s="172"/>
      <c r="BD95" s="184">
        <f t="shared" si="23"/>
        <v>0</v>
      </c>
      <c r="BE95" s="100"/>
      <c r="BF95" s="81">
        <f t="shared" si="18"/>
        <v>0</v>
      </c>
      <c r="BG95" s="172"/>
      <c r="BH95" s="182">
        <f t="shared" si="8"/>
        <v>0</v>
      </c>
      <c r="BJ95" s="81" t="str">
        <f t="shared" si="19"/>
        <v/>
      </c>
      <c r="BK95" s="172"/>
      <c r="BL95" s="182" t="e">
        <f t="shared" si="9"/>
        <v>#N/A</v>
      </c>
      <c r="BM95" s="100"/>
    </row>
    <row r="96" spans="2:65" ht="15.75" customHeight="1">
      <c r="C96" s="19"/>
      <c r="D96" s="13"/>
      <c r="E96" s="13"/>
      <c r="F96" s="13"/>
      <c r="G96" s="13"/>
      <c r="H96" s="13"/>
      <c r="I96" s="13"/>
      <c r="J96" s="13"/>
      <c r="K96" s="20"/>
      <c r="L96" s="66"/>
      <c r="M96" s="125"/>
      <c r="N96" s="125"/>
      <c r="O96" s="80"/>
      <c r="P96" s="125"/>
      <c r="Q96" s="125"/>
      <c r="R96" s="125"/>
      <c r="S96" s="125"/>
      <c r="T96" s="125"/>
      <c r="U96" s="125"/>
      <c r="V96" s="125"/>
      <c r="W96" s="125"/>
      <c r="X96" s="125"/>
      <c r="Y96" s="125"/>
      <c r="Z96" s="100" t="str">
        <f t="shared" si="10"/>
        <v/>
      </c>
      <c r="AA96" s="125"/>
      <c r="AB96" s="183" t="str">
        <f t="shared" si="0"/>
        <v/>
      </c>
      <c r="AC96" s="161"/>
      <c r="AD96" s="100" t="str">
        <f t="shared" si="24"/>
        <v/>
      </c>
      <c r="AE96" s="125"/>
      <c r="AF96" s="183" t="str">
        <f t="shared" si="20"/>
        <v/>
      </c>
      <c r="AG96" s="125"/>
      <c r="AH96" s="41" t="str">
        <f t="shared" si="25"/>
        <v/>
      </c>
      <c r="AI96" s="125"/>
      <c r="AJ96" s="181" t="str">
        <f t="shared" si="21"/>
        <v/>
      </c>
      <c r="AK96" s="161"/>
      <c r="AL96" s="41" t="str">
        <f t="shared" si="13"/>
        <v/>
      </c>
      <c r="AM96" s="125"/>
      <c r="AN96" s="181" t="str">
        <f t="shared" si="3"/>
        <v/>
      </c>
      <c r="AP96" s="41" t="str">
        <f t="shared" si="14"/>
        <v/>
      </c>
      <c r="AQ96" s="125"/>
      <c r="AR96" s="181" t="str">
        <f t="shared" si="4"/>
        <v/>
      </c>
      <c r="AS96" s="125"/>
      <c r="AT96" s="100" t="str">
        <f t="shared" si="15"/>
        <v/>
      </c>
      <c r="AU96" s="125"/>
      <c r="AV96" s="183" t="str">
        <f t="shared" si="5"/>
        <v/>
      </c>
      <c r="AW96" s="125"/>
      <c r="AX96" s="100" t="str">
        <f t="shared" si="26"/>
        <v/>
      </c>
      <c r="AY96" s="125"/>
      <c r="AZ96" s="183" t="str">
        <f t="shared" si="22"/>
        <v/>
      </c>
      <c r="BA96" s="125"/>
      <c r="BB96" s="100" t="str">
        <f t="shared" si="27"/>
        <v/>
      </c>
      <c r="BC96" s="125"/>
      <c r="BD96" s="183" t="str">
        <f t="shared" si="23"/>
        <v/>
      </c>
      <c r="BE96" s="125"/>
      <c r="BF96" s="41" t="str">
        <f t="shared" si="18"/>
        <v/>
      </c>
      <c r="BG96" s="125"/>
      <c r="BH96" s="181" t="str">
        <f t="shared" si="8"/>
        <v/>
      </c>
      <c r="BJ96" s="41" t="str">
        <f t="shared" si="19"/>
        <v/>
      </c>
      <c r="BK96" s="125"/>
      <c r="BL96" s="181" t="str">
        <f t="shared" si="9"/>
        <v/>
      </c>
      <c r="BM96" s="125"/>
    </row>
    <row r="97" spans="2:65" ht="15.75" customHeight="1">
      <c r="C97" s="19"/>
      <c r="D97" s="13"/>
      <c r="E97" s="13"/>
      <c r="F97" s="13"/>
      <c r="G97" s="13"/>
      <c r="H97" s="13"/>
      <c r="I97" s="13" t="s">
        <v>39</v>
      </c>
      <c r="J97" s="13"/>
      <c r="K97" s="20"/>
      <c r="L97" s="66"/>
      <c r="M97" s="125"/>
      <c r="N97" s="41">
        <f>SUM(N94:N96)</f>
        <v>1199549</v>
      </c>
      <c r="O97" s="80"/>
      <c r="P97" s="41">
        <f>SUM(P94:P96)</f>
        <v>1199549</v>
      </c>
      <c r="Q97" s="41"/>
      <c r="R97" s="41">
        <f>SUM(R94:R96)</f>
        <v>1209549</v>
      </c>
      <c r="S97" s="41"/>
      <c r="T97" s="41" t="e">
        <f>SUM(T94:T96)</f>
        <v>#N/A</v>
      </c>
      <c r="U97" s="41"/>
      <c r="V97" s="41">
        <f>SUM(V94:V96)</f>
        <v>1216549</v>
      </c>
      <c r="W97" s="41"/>
      <c r="X97" s="41">
        <f>SUM(X94:X96)</f>
        <v>1199549</v>
      </c>
      <c r="Y97" s="41"/>
      <c r="Z97" s="100">
        <f t="shared" si="10"/>
        <v>-17000</v>
      </c>
      <c r="AA97" s="100"/>
      <c r="AB97" s="183">
        <f t="shared" si="0"/>
        <v>-1.3973954193378102E-2</v>
      </c>
      <c r="AC97" s="161"/>
      <c r="AD97" s="100">
        <f t="shared" si="24"/>
        <v>0</v>
      </c>
      <c r="AE97" s="100"/>
      <c r="AF97" s="183">
        <f t="shared" si="20"/>
        <v>0</v>
      </c>
      <c r="AG97" s="100"/>
      <c r="AH97" s="41">
        <f t="shared" si="25"/>
        <v>0</v>
      </c>
      <c r="AI97" s="41"/>
      <c r="AJ97" s="181">
        <f t="shared" si="21"/>
        <v>0</v>
      </c>
      <c r="AK97" s="161"/>
      <c r="AL97" s="41">
        <f t="shared" si="13"/>
        <v>-10000</v>
      </c>
      <c r="AM97" s="100"/>
      <c r="AN97" s="181">
        <f t="shared" si="3"/>
        <v>-8.2675443491747602E-3</v>
      </c>
      <c r="AP97" s="41" t="str">
        <f t="shared" si="14"/>
        <v/>
      </c>
      <c r="AQ97" s="100"/>
      <c r="AR97" s="181" t="e">
        <f t="shared" si="4"/>
        <v>#N/A</v>
      </c>
      <c r="AS97" s="100"/>
      <c r="AT97" s="100" t="str">
        <f t="shared" si="15"/>
        <v/>
      </c>
      <c r="AU97" s="100"/>
      <c r="AV97" s="183" t="e">
        <f t="shared" si="5"/>
        <v>#N/A</v>
      </c>
      <c r="AW97" s="100"/>
      <c r="AX97" s="100">
        <f t="shared" si="26"/>
        <v>17000</v>
      </c>
      <c r="AY97" s="100"/>
      <c r="AZ97" s="183">
        <f t="shared" si="22"/>
        <v>1.4171992974026049E-2</v>
      </c>
      <c r="BA97" s="100"/>
      <c r="BB97" s="100">
        <f t="shared" si="27"/>
        <v>17000</v>
      </c>
      <c r="BC97" s="100"/>
      <c r="BD97" s="183">
        <f t="shared" si="23"/>
        <v>1.4171992974026049E-2</v>
      </c>
      <c r="BE97" s="100"/>
      <c r="BF97" s="41">
        <f t="shared" si="18"/>
        <v>7000</v>
      </c>
      <c r="BG97" s="100"/>
      <c r="BH97" s="181">
        <f t="shared" si="8"/>
        <v>5.7872810444223877E-3</v>
      </c>
      <c r="BJ97" s="41" t="str">
        <f t="shared" si="19"/>
        <v/>
      </c>
      <c r="BK97" s="100"/>
      <c r="BL97" s="181" t="e">
        <f t="shared" si="9"/>
        <v>#N/A</v>
      </c>
      <c r="BM97" s="100"/>
    </row>
    <row r="98" spans="2:65" ht="15.75" customHeight="1">
      <c r="C98" s="19"/>
      <c r="D98" s="13"/>
      <c r="E98" s="13"/>
      <c r="F98" s="13"/>
      <c r="G98" s="13"/>
      <c r="H98" s="13"/>
      <c r="I98" s="13"/>
      <c r="J98" s="13"/>
      <c r="K98" s="20"/>
      <c r="L98" s="66"/>
      <c r="M98" s="125"/>
      <c r="N98" s="125"/>
      <c r="O98" s="80"/>
      <c r="P98" s="125"/>
      <c r="Q98" s="125"/>
      <c r="R98" s="125"/>
      <c r="S98" s="125"/>
      <c r="T98" s="125"/>
      <c r="U98" s="125"/>
      <c r="V98" s="125"/>
      <c r="W98" s="125"/>
      <c r="X98" s="125"/>
      <c r="Y98" s="125"/>
      <c r="Z98" s="100" t="str">
        <f t="shared" si="10"/>
        <v/>
      </c>
      <c r="AA98" s="125"/>
      <c r="AB98" s="183" t="str">
        <f t="shared" si="0"/>
        <v/>
      </c>
      <c r="AC98" s="161"/>
      <c r="AD98" s="100" t="str">
        <f t="shared" si="24"/>
        <v/>
      </c>
      <c r="AE98" s="125"/>
      <c r="AF98" s="183" t="str">
        <f t="shared" si="20"/>
        <v/>
      </c>
      <c r="AG98" s="125"/>
      <c r="AH98" s="41" t="str">
        <f t="shared" si="25"/>
        <v/>
      </c>
      <c r="AI98" s="125"/>
      <c r="AJ98" s="181" t="str">
        <f t="shared" si="21"/>
        <v/>
      </c>
      <c r="AK98" s="161"/>
      <c r="AL98" s="41" t="str">
        <f t="shared" si="13"/>
        <v/>
      </c>
      <c r="AM98" s="125"/>
      <c r="AN98" s="181" t="str">
        <f t="shared" si="3"/>
        <v/>
      </c>
      <c r="AP98" s="41" t="str">
        <f t="shared" si="14"/>
        <v/>
      </c>
      <c r="AQ98" s="125"/>
      <c r="AR98" s="181" t="str">
        <f t="shared" si="4"/>
        <v/>
      </c>
      <c r="AS98" s="125"/>
      <c r="AT98" s="100" t="str">
        <f t="shared" si="15"/>
        <v/>
      </c>
      <c r="AU98" s="125"/>
      <c r="AV98" s="183" t="str">
        <f t="shared" si="5"/>
        <v/>
      </c>
      <c r="AW98" s="125"/>
      <c r="AX98" s="100" t="str">
        <f t="shared" si="26"/>
        <v/>
      </c>
      <c r="AY98" s="125"/>
      <c r="AZ98" s="183" t="str">
        <f t="shared" si="22"/>
        <v/>
      </c>
      <c r="BA98" s="125"/>
      <c r="BB98" s="100" t="str">
        <f t="shared" si="27"/>
        <v/>
      </c>
      <c r="BC98" s="125"/>
      <c r="BD98" s="183" t="str">
        <f t="shared" si="23"/>
        <v/>
      </c>
      <c r="BE98" s="125"/>
      <c r="BF98" s="41" t="str">
        <f t="shared" si="18"/>
        <v/>
      </c>
      <c r="BG98" s="125"/>
      <c r="BH98" s="181" t="str">
        <f t="shared" si="8"/>
        <v/>
      </c>
      <c r="BJ98" s="41" t="str">
        <f t="shared" si="19"/>
        <v/>
      </c>
      <c r="BK98" s="125"/>
      <c r="BL98" s="181" t="str">
        <f t="shared" si="9"/>
        <v/>
      </c>
      <c r="BM98" s="125"/>
    </row>
    <row r="99" spans="2:65" ht="15.75" customHeight="1">
      <c r="B99" s="231">
        <v>29</v>
      </c>
      <c r="C99" s="17" t="s">
        <v>36</v>
      </c>
      <c r="D99" s="13" t="s">
        <v>10</v>
      </c>
      <c r="E99" s="13"/>
      <c r="F99" s="13"/>
      <c r="G99" s="13"/>
      <c r="H99" s="13"/>
      <c r="I99" s="13"/>
      <c r="J99" s="13"/>
      <c r="K99" s="20"/>
      <c r="L99" s="66" t="s">
        <v>29</v>
      </c>
      <c r="M99" s="125"/>
      <c r="N99" s="41">
        <f>VLOOKUP($B99,'[1]09-10-11'!$A$4:$EA$400,MATCH(N$2, '[1]09-10-11'!$A$4:$EA$4, 0))</f>
        <v>4835</v>
      </c>
      <c r="O99" s="80"/>
      <c r="P99" s="41">
        <f>VLOOKUP($B99,'[1]09-10-11'!$A$4:$EA$400,MATCH(P$2, '[1]09-10-11'!$A$4:$EA$4, 0))</f>
        <v>71648</v>
      </c>
      <c r="Q99" s="41"/>
      <c r="R99" s="41">
        <f>VLOOKUP($B99,'[1]09-10-11'!$A$4:$EA$400,MATCH(R$2, '[1]09-10-11'!$A$4:$EA$4, 0))</f>
        <v>4835</v>
      </c>
      <c r="S99" s="41"/>
      <c r="T99" s="41" t="e">
        <f>VLOOKUP($B99,'[1]09-10-11'!$A$4:$EA$400,MATCH(T$2, '[1]09-10-11'!$A$4:$EA$4, 0))</f>
        <v>#N/A</v>
      </c>
      <c r="U99" s="41"/>
      <c r="V99" s="41">
        <f>VLOOKUP($B99,'[1]09-10-11'!$A$4:$EA$400,MATCH(V$2, '[1]09-10-11'!$A$4:$EA$4, 0))</f>
        <v>4835</v>
      </c>
      <c r="W99" s="41"/>
      <c r="X99" s="41">
        <f>VLOOKUP($B99,'[1]09-10-11'!$A$4:$EA$400,MATCH(X$2, '[1]09-10-11'!$A$4:$EA$4, 0))</f>
        <v>4835</v>
      </c>
      <c r="Y99" s="41"/>
      <c r="Z99" s="100">
        <f t="shared" si="10"/>
        <v>0</v>
      </c>
      <c r="AA99" s="100"/>
      <c r="AB99" s="183">
        <f t="shared" si="0"/>
        <v>0</v>
      </c>
      <c r="AC99" s="161"/>
      <c r="AD99" s="100">
        <f t="shared" si="24"/>
        <v>-66813</v>
      </c>
      <c r="AE99" s="100"/>
      <c r="AF99" s="183">
        <f t="shared" si="20"/>
        <v>-0.93251730683340783</v>
      </c>
      <c r="AG99" s="100"/>
      <c r="AH99" s="41">
        <f t="shared" si="25"/>
        <v>0</v>
      </c>
      <c r="AI99" s="41"/>
      <c r="AJ99" s="181">
        <f t="shared" si="21"/>
        <v>0</v>
      </c>
      <c r="AK99" s="161"/>
      <c r="AL99" s="41">
        <f t="shared" si="13"/>
        <v>0</v>
      </c>
      <c r="AM99" s="100"/>
      <c r="AN99" s="181">
        <f t="shared" si="3"/>
        <v>0</v>
      </c>
      <c r="AP99" s="41" t="str">
        <f t="shared" si="14"/>
        <v/>
      </c>
      <c r="AQ99" s="100"/>
      <c r="AR99" s="181" t="e">
        <f t="shared" si="4"/>
        <v>#N/A</v>
      </c>
      <c r="AS99" s="100"/>
      <c r="AT99" s="100" t="str">
        <f t="shared" si="15"/>
        <v/>
      </c>
      <c r="AU99" s="100"/>
      <c r="AV99" s="183" t="e">
        <f t="shared" si="5"/>
        <v>#N/A</v>
      </c>
      <c r="AW99" s="100"/>
      <c r="AX99" s="100">
        <f t="shared" si="26"/>
        <v>0</v>
      </c>
      <c r="AY99" s="100"/>
      <c r="AZ99" s="183">
        <f t="shared" si="22"/>
        <v>0</v>
      </c>
      <c r="BA99" s="100"/>
      <c r="BB99" s="100">
        <f t="shared" si="27"/>
        <v>-66813</v>
      </c>
      <c r="BC99" s="100"/>
      <c r="BD99" s="183">
        <f t="shared" si="23"/>
        <v>-0.93251730683340783</v>
      </c>
      <c r="BE99" s="100"/>
      <c r="BF99" s="41">
        <f t="shared" si="18"/>
        <v>0</v>
      </c>
      <c r="BG99" s="100"/>
      <c r="BH99" s="181">
        <f t="shared" si="8"/>
        <v>0</v>
      </c>
      <c r="BJ99" s="41" t="str">
        <f t="shared" si="19"/>
        <v/>
      </c>
      <c r="BK99" s="100"/>
      <c r="BL99" s="181" t="e">
        <f t="shared" si="9"/>
        <v>#N/A</v>
      </c>
      <c r="BM99" s="100"/>
    </row>
    <row r="100" spans="2:65" ht="15.75" customHeight="1">
      <c r="B100" s="231">
        <v>30</v>
      </c>
      <c r="C100" s="17" t="s">
        <v>37</v>
      </c>
      <c r="D100" s="13" t="s">
        <v>11</v>
      </c>
      <c r="E100" s="13"/>
      <c r="F100" s="13"/>
      <c r="G100" s="13"/>
      <c r="H100" s="13"/>
      <c r="I100" s="13"/>
      <c r="J100" s="13"/>
      <c r="K100" s="20"/>
      <c r="L100" s="66" t="s">
        <v>29</v>
      </c>
      <c r="M100" s="125"/>
      <c r="N100" s="41">
        <f>VLOOKUP($B100,'[1]09-10-11'!$A$4:$EA$400,MATCH(N$2, '[1]09-10-11'!$A$4:$EA$4, 0))</f>
        <v>17406</v>
      </c>
      <c r="O100" s="80"/>
      <c r="P100" s="41">
        <f>VLOOKUP($B100,'[1]09-10-11'!$A$4:$EA$400,MATCH(P$2, '[1]09-10-11'!$A$4:$EA$4, 0))</f>
        <v>17406</v>
      </c>
      <c r="Q100" s="41"/>
      <c r="R100" s="41">
        <f>VLOOKUP($B100,'[1]09-10-11'!$A$4:$EA$400,MATCH(R$2, '[1]09-10-11'!$A$4:$EA$4, 0))</f>
        <v>17406</v>
      </c>
      <c r="S100" s="41"/>
      <c r="T100" s="41" t="e">
        <f>VLOOKUP($B100,'[1]09-10-11'!$A$4:$EA$400,MATCH(T$2, '[1]09-10-11'!$A$4:$EA$4, 0))</f>
        <v>#N/A</v>
      </c>
      <c r="U100" s="41"/>
      <c r="V100" s="41">
        <f>VLOOKUP($B100,'[1]09-10-11'!$A$4:$EA$400,MATCH(V$2, '[1]09-10-11'!$A$4:$EA$4, 0))</f>
        <v>17406</v>
      </c>
      <c r="W100" s="41"/>
      <c r="X100" s="41">
        <f>VLOOKUP($B100,'[1]09-10-11'!$A$4:$EA$400,MATCH(X$2, '[1]09-10-11'!$A$4:$EA$4, 0))</f>
        <v>17406</v>
      </c>
      <c r="Y100" s="41"/>
      <c r="Z100" s="100">
        <f t="shared" si="10"/>
        <v>0</v>
      </c>
      <c r="AA100" s="100"/>
      <c r="AB100" s="183">
        <f t="shared" si="0"/>
        <v>0</v>
      </c>
      <c r="AC100" s="161"/>
      <c r="AD100" s="100">
        <f t="shared" si="24"/>
        <v>0</v>
      </c>
      <c r="AE100" s="100"/>
      <c r="AF100" s="183">
        <f t="shared" si="20"/>
        <v>0</v>
      </c>
      <c r="AG100" s="100"/>
      <c r="AH100" s="41">
        <f t="shared" si="25"/>
        <v>0</v>
      </c>
      <c r="AI100" s="41"/>
      <c r="AJ100" s="181">
        <f t="shared" si="21"/>
        <v>0</v>
      </c>
      <c r="AK100" s="161"/>
      <c r="AL100" s="41">
        <f t="shared" si="13"/>
        <v>0</v>
      </c>
      <c r="AM100" s="100"/>
      <c r="AN100" s="181">
        <f t="shared" si="3"/>
        <v>0</v>
      </c>
      <c r="AP100" s="41" t="str">
        <f t="shared" si="14"/>
        <v/>
      </c>
      <c r="AQ100" s="100"/>
      <c r="AR100" s="181" t="e">
        <f t="shared" si="4"/>
        <v>#N/A</v>
      </c>
      <c r="AS100" s="100"/>
      <c r="AT100" s="100" t="str">
        <f t="shared" si="15"/>
        <v/>
      </c>
      <c r="AU100" s="100"/>
      <c r="AV100" s="183" t="e">
        <f t="shared" si="5"/>
        <v>#N/A</v>
      </c>
      <c r="AW100" s="100"/>
      <c r="AX100" s="100">
        <f t="shared" si="26"/>
        <v>0</v>
      </c>
      <c r="AY100" s="100"/>
      <c r="AZ100" s="183">
        <f t="shared" si="22"/>
        <v>0</v>
      </c>
      <c r="BA100" s="100"/>
      <c r="BB100" s="100">
        <f t="shared" si="27"/>
        <v>0</v>
      </c>
      <c r="BC100" s="100"/>
      <c r="BD100" s="183">
        <f t="shared" si="23"/>
        <v>0</v>
      </c>
      <c r="BE100" s="100"/>
      <c r="BF100" s="41">
        <f t="shared" si="18"/>
        <v>0</v>
      </c>
      <c r="BG100" s="100"/>
      <c r="BH100" s="181">
        <f t="shared" si="8"/>
        <v>0</v>
      </c>
      <c r="BJ100" s="41" t="str">
        <f t="shared" si="19"/>
        <v/>
      </c>
      <c r="BK100" s="100"/>
      <c r="BL100" s="181" t="e">
        <f t="shared" si="9"/>
        <v>#N/A</v>
      </c>
      <c r="BM100" s="100"/>
    </row>
    <row r="101" spans="2:65" ht="15.75" customHeight="1">
      <c r="B101" s="231">
        <v>31</v>
      </c>
      <c r="C101" s="17" t="s">
        <v>18</v>
      </c>
      <c r="D101" s="13" t="s">
        <v>12</v>
      </c>
      <c r="E101" s="13"/>
      <c r="F101" s="13"/>
      <c r="G101" s="13"/>
      <c r="H101" s="13"/>
      <c r="I101" s="13"/>
      <c r="J101" s="13"/>
      <c r="K101" s="20"/>
      <c r="L101" s="66" t="s">
        <v>29</v>
      </c>
      <c r="M101" s="125"/>
      <c r="N101" s="81">
        <f>VLOOKUP($B101,'[1]09-10-11'!$A$4:$EA$400,MATCH(N$2, '[1]09-10-11'!$A$4:$EA$4, 0))</f>
        <v>66813</v>
      </c>
      <c r="O101" s="80"/>
      <c r="P101" s="81">
        <f>VLOOKUP($B101,'[1]09-10-11'!$A$4:$EA$400,MATCH(P$2, '[1]09-10-11'!$A$4:$EA$4, 0))</f>
        <v>0</v>
      </c>
      <c r="Q101" s="81"/>
      <c r="R101" s="81">
        <f>VLOOKUP($B101,'[1]09-10-11'!$A$4:$EA$400,MATCH(R$2, '[1]09-10-11'!$A$4:$EA$4, 0))</f>
        <v>66813</v>
      </c>
      <c r="S101" s="81"/>
      <c r="T101" s="81" t="e">
        <f>VLOOKUP($B101,'[1]09-10-11'!$A$4:$EA$400,MATCH(T$2, '[1]09-10-11'!$A$4:$EA$4, 0))</f>
        <v>#N/A</v>
      </c>
      <c r="U101" s="81"/>
      <c r="V101" s="81">
        <f>VLOOKUP($B101,'[1]09-10-11'!$A$4:$EA$400,MATCH(V$2, '[1]09-10-11'!$A$4:$EA$4, 0))</f>
        <v>66813</v>
      </c>
      <c r="W101" s="81"/>
      <c r="X101" s="81">
        <f>VLOOKUP($B101,'[1]09-10-11'!$A$4:$EA$400,MATCH(X$2, '[1]09-10-11'!$A$4:$EA$4, 0))</f>
        <v>66813</v>
      </c>
      <c r="Y101" s="41"/>
      <c r="Z101" s="172">
        <f t="shared" si="10"/>
        <v>0</v>
      </c>
      <c r="AA101" s="172"/>
      <c r="AB101" s="184">
        <f t="shared" si="0"/>
        <v>0</v>
      </c>
      <c r="AC101" s="156"/>
      <c r="AD101" s="172">
        <f t="shared" si="24"/>
        <v>66813</v>
      </c>
      <c r="AE101" s="172"/>
      <c r="AF101" s="184" t="str">
        <f t="shared" si="20"/>
        <v>---</v>
      </c>
      <c r="AG101" s="100"/>
      <c r="AH101" s="81">
        <f t="shared" si="25"/>
        <v>0</v>
      </c>
      <c r="AI101" s="81"/>
      <c r="AJ101" s="182">
        <f t="shared" si="21"/>
        <v>0</v>
      </c>
      <c r="AK101" s="157"/>
      <c r="AL101" s="81">
        <f t="shared" si="13"/>
        <v>0</v>
      </c>
      <c r="AM101" s="172"/>
      <c r="AN101" s="184">
        <f t="shared" si="3"/>
        <v>0</v>
      </c>
      <c r="AP101" s="81" t="str">
        <f t="shared" si="14"/>
        <v/>
      </c>
      <c r="AQ101" s="172"/>
      <c r="AR101" s="182" t="e">
        <f t="shared" si="4"/>
        <v>#N/A</v>
      </c>
      <c r="AS101" s="100"/>
      <c r="AT101" s="172" t="str">
        <f t="shared" si="15"/>
        <v/>
      </c>
      <c r="AU101" s="172"/>
      <c r="AV101" s="184" t="e">
        <f t="shared" si="5"/>
        <v>#N/A</v>
      </c>
      <c r="AW101" s="100"/>
      <c r="AX101" s="172">
        <f t="shared" si="26"/>
        <v>0</v>
      </c>
      <c r="AY101" s="172"/>
      <c r="AZ101" s="184">
        <f t="shared" si="22"/>
        <v>0</v>
      </c>
      <c r="BA101" s="100"/>
      <c r="BB101" s="172">
        <f t="shared" si="27"/>
        <v>66813</v>
      </c>
      <c r="BC101" s="172"/>
      <c r="BD101" s="184" t="str">
        <f t="shared" si="23"/>
        <v>---</v>
      </c>
      <c r="BE101" s="100"/>
      <c r="BF101" s="81">
        <f t="shared" si="18"/>
        <v>0</v>
      </c>
      <c r="BG101" s="172"/>
      <c r="BH101" s="184">
        <f t="shared" si="8"/>
        <v>0</v>
      </c>
      <c r="BJ101" s="81" t="str">
        <f t="shared" si="19"/>
        <v/>
      </c>
      <c r="BK101" s="172"/>
      <c r="BL101" s="182" t="e">
        <f t="shared" si="9"/>
        <v>#N/A</v>
      </c>
      <c r="BM101" s="100"/>
    </row>
    <row r="102" spans="2:65" ht="15.75" customHeight="1">
      <c r="C102" s="13"/>
      <c r="D102" s="13"/>
      <c r="E102" s="13"/>
      <c r="F102" s="13"/>
      <c r="G102" s="13"/>
      <c r="H102" s="13"/>
      <c r="I102" s="13"/>
      <c r="J102" s="13"/>
      <c r="K102" s="20"/>
      <c r="L102" s="66"/>
      <c r="M102" s="125"/>
      <c r="N102" s="125"/>
      <c r="O102" s="80"/>
      <c r="P102" s="125"/>
      <c r="Q102" s="125"/>
      <c r="R102" s="125"/>
      <c r="S102" s="125"/>
      <c r="T102" s="125"/>
      <c r="U102" s="125"/>
      <c r="V102" s="125"/>
      <c r="W102" s="125"/>
      <c r="X102" s="125"/>
      <c r="Y102" s="125"/>
      <c r="Z102" s="41" t="str">
        <f t="shared" si="10"/>
        <v/>
      </c>
      <c r="AA102" s="125"/>
      <c r="AB102" s="181" t="str">
        <f t="shared" si="0"/>
        <v/>
      </c>
      <c r="AC102" s="161"/>
      <c r="AD102" s="41" t="str">
        <f t="shared" si="24"/>
        <v/>
      </c>
      <c r="AE102" s="125"/>
      <c r="AF102" s="181" t="str">
        <f t="shared" si="20"/>
        <v/>
      </c>
      <c r="AG102" s="125"/>
      <c r="AH102" s="41" t="str">
        <f t="shared" si="25"/>
        <v/>
      </c>
      <c r="AI102" s="125"/>
      <c r="AJ102" s="181" t="str">
        <f t="shared" si="21"/>
        <v/>
      </c>
      <c r="AK102" s="161"/>
      <c r="AL102" s="41" t="str">
        <f t="shared" si="13"/>
        <v/>
      </c>
      <c r="AM102" s="125"/>
      <c r="AN102" s="181" t="str">
        <f t="shared" si="3"/>
        <v/>
      </c>
      <c r="AP102" s="41" t="str">
        <f t="shared" si="14"/>
        <v/>
      </c>
      <c r="AQ102" s="125"/>
      <c r="AR102" s="181" t="str">
        <f t="shared" si="4"/>
        <v/>
      </c>
      <c r="AS102" s="125"/>
      <c r="AT102" s="41" t="str">
        <f t="shared" si="15"/>
        <v/>
      </c>
      <c r="AU102" s="125"/>
      <c r="AV102" s="181" t="str">
        <f t="shared" si="5"/>
        <v/>
      </c>
      <c r="AW102" s="125"/>
      <c r="AX102" s="41" t="str">
        <f t="shared" si="26"/>
        <v/>
      </c>
      <c r="AY102" s="125"/>
      <c r="AZ102" s="181" t="str">
        <f t="shared" si="22"/>
        <v/>
      </c>
      <c r="BA102" s="125"/>
      <c r="BB102" s="41" t="str">
        <f t="shared" si="27"/>
        <v/>
      </c>
      <c r="BC102" s="125"/>
      <c r="BD102" s="181" t="str">
        <f t="shared" si="23"/>
        <v/>
      </c>
      <c r="BE102" s="125"/>
      <c r="BF102" s="41" t="str">
        <f t="shared" si="18"/>
        <v/>
      </c>
      <c r="BG102" s="125"/>
      <c r="BH102" s="181" t="str">
        <f t="shared" si="8"/>
        <v/>
      </c>
      <c r="BJ102" s="41" t="str">
        <f t="shared" si="19"/>
        <v/>
      </c>
      <c r="BK102" s="125"/>
      <c r="BL102" s="181" t="str">
        <f t="shared" si="9"/>
        <v/>
      </c>
      <c r="BM102" s="125"/>
    </row>
    <row r="103" spans="2:65" ht="15.75" customHeight="1">
      <c r="C103" s="13"/>
      <c r="D103" s="13"/>
      <c r="E103" s="13"/>
      <c r="F103" s="13"/>
      <c r="G103" s="53" t="s">
        <v>273</v>
      </c>
      <c r="H103" s="53"/>
      <c r="I103" s="27"/>
      <c r="J103" s="27"/>
      <c r="K103" s="28"/>
      <c r="L103" s="29" t="s">
        <v>29</v>
      </c>
      <c r="M103" s="133"/>
      <c r="N103" s="82">
        <f>SUM(N97:N102)</f>
        <v>1288603</v>
      </c>
      <c r="O103" s="83"/>
      <c r="P103" s="82">
        <f>SUM(P97:P102)</f>
        <v>1288603</v>
      </c>
      <c r="Q103" s="82"/>
      <c r="R103" s="82">
        <f>SUM(R97:R102)</f>
        <v>1298603</v>
      </c>
      <c r="S103" s="82"/>
      <c r="T103" s="82" t="e">
        <f>SUM(T97:T102)</f>
        <v>#N/A</v>
      </c>
      <c r="U103" s="82"/>
      <c r="V103" s="82">
        <f>SUM(V97:V102)</f>
        <v>1305603</v>
      </c>
      <c r="W103" s="82"/>
      <c r="X103" s="82">
        <f>SUM(X97:X102)</f>
        <v>1288603</v>
      </c>
      <c r="Y103" s="82"/>
      <c r="Z103" s="82">
        <f t="shared" si="10"/>
        <v>-17000</v>
      </c>
      <c r="AA103" s="82"/>
      <c r="AB103" s="185">
        <f t="shared" si="0"/>
        <v>-1.302080341420786E-2</v>
      </c>
      <c r="AC103" s="159"/>
      <c r="AD103" s="82">
        <f t="shared" si="24"/>
        <v>0</v>
      </c>
      <c r="AE103" s="82"/>
      <c r="AF103" s="185">
        <f t="shared" si="20"/>
        <v>0</v>
      </c>
      <c r="AG103" s="82"/>
      <c r="AH103" s="82">
        <f t="shared" si="25"/>
        <v>0</v>
      </c>
      <c r="AI103" s="82"/>
      <c r="AJ103" s="185">
        <f t="shared" si="21"/>
        <v>0</v>
      </c>
      <c r="AK103" s="159"/>
      <c r="AL103" s="82">
        <f t="shared" si="13"/>
        <v>-10000</v>
      </c>
      <c r="AM103" s="82"/>
      <c r="AN103" s="185">
        <f t="shared" si="3"/>
        <v>-7.7005828571165003E-3</v>
      </c>
      <c r="AP103" s="82" t="str">
        <f t="shared" si="14"/>
        <v/>
      </c>
      <c r="AQ103" s="82"/>
      <c r="AR103" s="185" t="e">
        <f t="shared" si="4"/>
        <v>#N/A</v>
      </c>
      <c r="AS103" s="82"/>
      <c r="AT103" s="82" t="str">
        <f t="shared" si="15"/>
        <v/>
      </c>
      <c r="AU103" s="82"/>
      <c r="AV103" s="185" t="e">
        <f t="shared" si="5"/>
        <v>#N/A</v>
      </c>
      <c r="AW103" s="82"/>
      <c r="AX103" s="82">
        <f t="shared" si="26"/>
        <v>17000</v>
      </c>
      <c r="AY103" s="82"/>
      <c r="AZ103" s="185">
        <f t="shared" si="22"/>
        <v>1.3192581423448591E-2</v>
      </c>
      <c r="BA103" s="82"/>
      <c r="BB103" s="82">
        <f t="shared" si="27"/>
        <v>17000</v>
      </c>
      <c r="BC103" s="82"/>
      <c r="BD103" s="185">
        <f t="shared" si="23"/>
        <v>1.3192581423448591E-2</v>
      </c>
      <c r="BE103" s="82"/>
      <c r="BF103" s="82">
        <f t="shared" si="18"/>
        <v>7000</v>
      </c>
      <c r="BG103" s="82"/>
      <c r="BH103" s="185">
        <f t="shared" si="8"/>
        <v>5.3904079999815835E-3</v>
      </c>
      <c r="BJ103" s="82" t="str">
        <f t="shared" si="19"/>
        <v/>
      </c>
      <c r="BK103" s="82"/>
      <c r="BL103" s="185" t="e">
        <f t="shared" si="9"/>
        <v>#N/A</v>
      </c>
      <c r="BM103" s="82"/>
    </row>
    <row r="104" spans="2:65" ht="15.75" customHeight="1">
      <c r="C104" s="13"/>
      <c r="D104" s="13"/>
      <c r="E104" s="13"/>
      <c r="F104" s="13"/>
      <c r="G104" s="13"/>
      <c r="H104" s="13"/>
      <c r="I104" s="13"/>
      <c r="J104" s="13"/>
      <c r="K104" s="20"/>
      <c r="L104" s="66"/>
      <c r="M104" s="125"/>
      <c r="N104" s="125"/>
      <c r="O104" s="42"/>
      <c r="P104" s="125"/>
      <c r="Q104" s="125"/>
      <c r="R104" s="125"/>
      <c r="S104" s="125"/>
      <c r="T104" s="125"/>
      <c r="U104" s="125"/>
      <c r="V104" s="125"/>
      <c r="W104" s="125"/>
      <c r="X104" s="125"/>
      <c r="Y104" s="125"/>
      <c r="Z104" s="41" t="str">
        <f t="shared" si="10"/>
        <v/>
      </c>
      <c r="AA104" s="125"/>
      <c r="AB104" s="181" t="str">
        <f t="shared" si="0"/>
        <v/>
      </c>
      <c r="AC104" s="161"/>
      <c r="AD104" s="41" t="str">
        <f t="shared" si="24"/>
        <v/>
      </c>
      <c r="AE104" s="125"/>
      <c r="AF104" s="181" t="str">
        <f t="shared" si="20"/>
        <v/>
      </c>
      <c r="AG104" s="125"/>
      <c r="AH104" s="41" t="str">
        <f t="shared" si="25"/>
        <v/>
      </c>
      <c r="AI104" s="125"/>
      <c r="AJ104" s="181" t="str">
        <f t="shared" si="21"/>
        <v/>
      </c>
      <c r="AK104" s="161"/>
      <c r="AL104" s="41" t="str">
        <f t="shared" si="13"/>
        <v/>
      </c>
      <c r="AM104" s="125"/>
      <c r="AN104" s="181" t="str">
        <f t="shared" si="3"/>
        <v/>
      </c>
      <c r="AP104" s="41" t="str">
        <f t="shared" si="14"/>
        <v/>
      </c>
      <c r="AQ104" s="125"/>
      <c r="AR104" s="181" t="str">
        <f t="shared" si="4"/>
        <v/>
      </c>
      <c r="AS104" s="125"/>
      <c r="AT104" s="41" t="str">
        <f t="shared" si="15"/>
        <v/>
      </c>
      <c r="AU104" s="125"/>
      <c r="AV104" s="181" t="str">
        <f t="shared" si="5"/>
        <v/>
      </c>
      <c r="AW104" s="125"/>
      <c r="AX104" s="41" t="str">
        <f t="shared" si="26"/>
        <v/>
      </c>
      <c r="AY104" s="125"/>
      <c r="AZ104" s="181" t="str">
        <f t="shared" si="22"/>
        <v/>
      </c>
      <c r="BA104" s="125"/>
      <c r="BB104" s="41" t="str">
        <f t="shared" si="27"/>
        <v/>
      </c>
      <c r="BC104" s="125"/>
      <c r="BD104" s="181" t="str">
        <f t="shared" si="23"/>
        <v/>
      </c>
      <c r="BE104" s="125"/>
      <c r="BF104" s="41" t="str">
        <f t="shared" si="18"/>
        <v/>
      </c>
      <c r="BG104" s="125"/>
      <c r="BH104" s="181" t="str">
        <f t="shared" si="8"/>
        <v/>
      </c>
      <c r="BJ104" s="41" t="str">
        <f t="shared" si="19"/>
        <v/>
      </c>
      <c r="BK104" s="125"/>
      <c r="BL104" s="181" t="str">
        <f t="shared" si="9"/>
        <v/>
      </c>
      <c r="BM104" s="125"/>
    </row>
    <row r="105" spans="2:65" ht="15.75" customHeight="1">
      <c r="C105" s="4"/>
      <c r="D105" s="4"/>
      <c r="E105" s="4"/>
      <c r="F105" s="4"/>
      <c r="G105" s="4"/>
      <c r="H105" s="4"/>
      <c r="I105" s="4"/>
      <c r="J105" s="4"/>
      <c r="K105" s="33"/>
      <c r="L105" s="31"/>
      <c r="M105" s="125"/>
      <c r="N105" s="125"/>
      <c r="O105" s="42"/>
      <c r="P105" s="125"/>
      <c r="Q105" s="125"/>
      <c r="R105" s="125"/>
      <c r="S105" s="125"/>
      <c r="T105" s="125"/>
      <c r="U105" s="125"/>
      <c r="V105" s="125"/>
      <c r="W105" s="125"/>
      <c r="X105" s="125"/>
      <c r="Y105" s="125"/>
      <c r="Z105" s="41" t="str">
        <f t="shared" si="10"/>
        <v/>
      </c>
      <c r="AA105" s="125"/>
      <c r="AB105" s="181" t="str">
        <f t="shared" si="0"/>
        <v/>
      </c>
      <c r="AC105" s="161"/>
      <c r="AD105" s="41" t="str">
        <f t="shared" si="24"/>
        <v/>
      </c>
      <c r="AE105" s="125"/>
      <c r="AF105" s="181" t="str">
        <f t="shared" si="20"/>
        <v/>
      </c>
      <c r="AG105" s="125"/>
      <c r="AH105" s="41" t="str">
        <f t="shared" si="25"/>
        <v/>
      </c>
      <c r="AI105" s="125"/>
      <c r="AJ105" s="181" t="str">
        <f t="shared" si="21"/>
        <v/>
      </c>
      <c r="AK105" s="161"/>
      <c r="AL105" s="41" t="str">
        <f t="shared" si="13"/>
        <v/>
      </c>
      <c r="AM105" s="125"/>
      <c r="AN105" s="181" t="str">
        <f t="shared" si="3"/>
        <v/>
      </c>
      <c r="AP105" s="41" t="str">
        <f t="shared" si="14"/>
        <v/>
      </c>
      <c r="AQ105" s="125"/>
      <c r="AR105" s="181" t="str">
        <f t="shared" si="4"/>
        <v/>
      </c>
      <c r="AS105" s="125"/>
      <c r="AT105" s="41" t="str">
        <f t="shared" si="15"/>
        <v/>
      </c>
      <c r="AU105" s="125"/>
      <c r="AV105" s="181" t="str">
        <f t="shared" si="5"/>
        <v/>
      </c>
      <c r="AW105" s="125"/>
      <c r="AX105" s="41" t="str">
        <f t="shared" si="26"/>
        <v/>
      </c>
      <c r="AY105" s="125"/>
      <c r="AZ105" s="181" t="str">
        <f t="shared" si="22"/>
        <v/>
      </c>
      <c r="BA105" s="125"/>
      <c r="BB105" s="41" t="str">
        <f t="shared" si="27"/>
        <v/>
      </c>
      <c r="BC105" s="125"/>
      <c r="BD105" s="181" t="str">
        <f t="shared" si="23"/>
        <v/>
      </c>
      <c r="BE105" s="125"/>
      <c r="BF105" s="41" t="str">
        <f t="shared" si="18"/>
        <v/>
      </c>
      <c r="BG105" s="125"/>
      <c r="BH105" s="181" t="str">
        <f t="shared" si="8"/>
        <v/>
      </c>
      <c r="BJ105" s="41" t="str">
        <f t="shared" si="19"/>
        <v/>
      </c>
      <c r="BK105" s="125"/>
      <c r="BL105" s="181" t="str">
        <f t="shared" si="9"/>
        <v/>
      </c>
      <c r="BM105" s="125"/>
    </row>
    <row r="106" spans="2:65" ht="15.75" customHeight="1">
      <c r="C106" s="128">
        <v>1</v>
      </c>
      <c r="D106" s="129" t="s">
        <v>379</v>
      </c>
      <c r="E106" s="4"/>
      <c r="F106" s="4"/>
      <c r="G106" s="4"/>
      <c r="H106" s="4"/>
      <c r="I106" s="4"/>
      <c r="J106" s="4"/>
      <c r="K106" s="33"/>
      <c r="L106" s="31"/>
      <c r="M106" s="125"/>
      <c r="N106" s="125"/>
      <c r="O106" s="42"/>
      <c r="P106" s="125"/>
      <c r="Q106" s="125"/>
      <c r="R106" s="125"/>
      <c r="S106" s="125"/>
      <c r="T106" s="125"/>
      <c r="U106" s="125"/>
      <c r="V106" s="125"/>
      <c r="W106" s="125"/>
      <c r="X106" s="125"/>
      <c r="Y106" s="125"/>
      <c r="Z106" s="41" t="str">
        <f t="shared" si="10"/>
        <v/>
      </c>
      <c r="AA106" s="125"/>
      <c r="AB106" s="181" t="str">
        <f t="shared" si="0"/>
        <v/>
      </c>
      <c r="AC106" s="161"/>
      <c r="AD106" s="41" t="str">
        <f t="shared" si="24"/>
        <v/>
      </c>
      <c r="AE106" s="125"/>
      <c r="AF106" s="181" t="str">
        <f t="shared" si="20"/>
        <v/>
      </c>
      <c r="AG106" s="125"/>
      <c r="AH106" s="41" t="str">
        <f t="shared" si="25"/>
        <v/>
      </c>
      <c r="AI106" s="125"/>
      <c r="AJ106" s="181" t="str">
        <f t="shared" si="21"/>
        <v/>
      </c>
      <c r="AK106" s="161"/>
      <c r="AL106" s="41" t="str">
        <f t="shared" si="13"/>
        <v/>
      </c>
      <c r="AM106" s="125"/>
      <c r="AN106" s="181" t="str">
        <f t="shared" si="3"/>
        <v/>
      </c>
      <c r="AP106" s="41" t="str">
        <f t="shared" si="14"/>
        <v/>
      </c>
      <c r="AQ106" s="125"/>
      <c r="AR106" s="181" t="str">
        <f t="shared" si="4"/>
        <v/>
      </c>
      <c r="AS106" s="125"/>
      <c r="AT106" s="41" t="str">
        <f t="shared" si="15"/>
        <v/>
      </c>
      <c r="AU106" s="125"/>
      <c r="AV106" s="181" t="str">
        <f t="shared" si="5"/>
        <v/>
      </c>
      <c r="AW106" s="125"/>
      <c r="AX106" s="41" t="str">
        <f t="shared" si="26"/>
        <v/>
      </c>
      <c r="AY106" s="125"/>
      <c r="AZ106" s="181" t="str">
        <f t="shared" si="22"/>
        <v/>
      </c>
      <c r="BA106" s="125"/>
      <c r="BB106" s="41" t="str">
        <f t="shared" si="27"/>
        <v/>
      </c>
      <c r="BC106" s="125"/>
      <c r="BD106" s="181" t="str">
        <f t="shared" si="23"/>
        <v/>
      </c>
      <c r="BE106" s="125"/>
      <c r="BF106" s="41" t="str">
        <f t="shared" si="18"/>
        <v/>
      </c>
      <c r="BG106" s="125"/>
      <c r="BH106" s="181" t="str">
        <f t="shared" si="8"/>
        <v/>
      </c>
      <c r="BJ106" s="41" t="str">
        <f t="shared" si="19"/>
        <v/>
      </c>
      <c r="BK106" s="125"/>
      <c r="BL106" s="181" t="str">
        <f t="shared" si="9"/>
        <v/>
      </c>
      <c r="BM106" s="125"/>
    </row>
    <row r="107" spans="2:65" ht="15.75" customHeight="1">
      <c r="C107" s="128"/>
      <c r="D107" s="129"/>
      <c r="E107" s="76"/>
      <c r="F107" s="4"/>
      <c r="G107" s="4"/>
      <c r="H107" s="4"/>
      <c r="I107" s="4"/>
      <c r="J107" s="4"/>
      <c r="K107" s="33"/>
      <c r="L107" s="31"/>
      <c r="M107" s="125"/>
      <c r="N107" s="125"/>
      <c r="O107" s="42"/>
      <c r="P107" s="125"/>
      <c r="Q107" s="125"/>
      <c r="R107" s="125"/>
      <c r="S107" s="125"/>
      <c r="T107" s="125"/>
      <c r="U107" s="125"/>
      <c r="V107" s="125"/>
      <c r="W107" s="125"/>
      <c r="X107" s="125"/>
      <c r="Y107" s="125"/>
      <c r="Z107" s="41" t="str">
        <f t="shared" si="10"/>
        <v/>
      </c>
      <c r="AA107" s="125"/>
      <c r="AB107" s="181" t="str">
        <f t="shared" si="0"/>
        <v/>
      </c>
      <c r="AC107" s="161"/>
      <c r="AD107" s="41" t="str">
        <f t="shared" si="24"/>
        <v/>
      </c>
      <c r="AE107" s="125"/>
      <c r="AF107" s="181" t="str">
        <f t="shared" si="20"/>
        <v/>
      </c>
      <c r="AG107" s="125"/>
      <c r="AH107" s="41" t="str">
        <f t="shared" si="25"/>
        <v/>
      </c>
      <c r="AI107" s="125"/>
      <c r="AJ107" s="181" t="str">
        <f t="shared" si="21"/>
        <v/>
      </c>
      <c r="AK107" s="161"/>
      <c r="AL107" s="41" t="str">
        <f t="shared" si="13"/>
        <v/>
      </c>
      <c r="AM107" s="125"/>
      <c r="AN107" s="181" t="str">
        <f t="shared" si="3"/>
        <v/>
      </c>
      <c r="AP107" s="41" t="str">
        <f t="shared" si="14"/>
        <v/>
      </c>
      <c r="AQ107" s="125"/>
      <c r="AR107" s="181" t="str">
        <f t="shared" si="4"/>
        <v/>
      </c>
      <c r="AS107" s="125"/>
      <c r="AT107" s="41" t="str">
        <f t="shared" si="15"/>
        <v/>
      </c>
      <c r="AU107" s="125"/>
      <c r="AV107" s="181" t="str">
        <f t="shared" si="5"/>
        <v/>
      </c>
      <c r="AW107" s="125"/>
      <c r="AX107" s="41" t="str">
        <f t="shared" si="26"/>
        <v/>
      </c>
      <c r="AY107" s="125"/>
      <c r="AZ107" s="181" t="str">
        <f t="shared" si="22"/>
        <v/>
      </c>
      <c r="BA107" s="125"/>
      <c r="BB107" s="41" t="str">
        <f t="shared" si="27"/>
        <v/>
      </c>
      <c r="BC107" s="125"/>
      <c r="BD107" s="181" t="str">
        <f t="shared" si="23"/>
        <v/>
      </c>
      <c r="BE107" s="125"/>
      <c r="BF107" s="41" t="str">
        <f t="shared" si="18"/>
        <v/>
      </c>
      <c r="BG107" s="125"/>
      <c r="BH107" s="181" t="str">
        <f t="shared" si="8"/>
        <v/>
      </c>
      <c r="BJ107" s="41" t="str">
        <f t="shared" si="19"/>
        <v/>
      </c>
      <c r="BK107" s="125"/>
      <c r="BL107" s="181" t="str">
        <f t="shared" si="9"/>
        <v/>
      </c>
      <c r="BM107" s="125"/>
    </row>
    <row r="108" spans="2:65" ht="15.75" customHeight="1">
      <c r="C108" s="13"/>
      <c r="D108" s="13"/>
      <c r="E108" s="13"/>
      <c r="F108" s="13"/>
      <c r="G108" s="13"/>
      <c r="H108" s="13"/>
      <c r="I108" s="13"/>
      <c r="J108" s="13"/>
      <c r="K108" s="13"/>
      <c r="L108" s="66"/>
      <c r="M108" s="125"/>
      <c r="N108" s="125"/>
      <c r="O108" s="80"/>
      <c r="P108" s="125"/>
      <c r="Q108" s="125"/>
      <c r="R108" s="125"/>
      <c r="S108" s="125"/>
      <c r="T108" s="125"/>
      <c r="U108" s="125"/>
      <c r="V108" s="125"/>
      <c r="W108" s="125"/>
      <c r="X108" s="125"/>
      <c r="Y108" s="125"/>
      <c r="Z108" s="41" t="str">
        <f t="shared" si="10"/>
        <v/>
      </c>
      <c r="AA108" s="125"/>
      <c r="AB108" s="181" t="str">
        <f t="shared" si="0"/>
        <v/>
      </c>
      <c r="AC108" s="161"/>
      <c r="AD108" s="41" t="str">
        <f t="shared" si="24"/>
        <v/>
      </c>
      <c r="AE108" s="125"/>
      <c r="AF108" s="181" t="str">
        <f t="shared" si="20"/>
        <v/>
      </c>
      <c r="AG108" s="125"/>
      <c r="AH108" s="41" t="str">
        <f t="shared" si="25"/>
        <v/>
      </c>
      <c r="AI108" s="125"/>
      <c r="AJ108" s="181" t="str">
        <f t="shared" si="21"/>
        <v/>
      </c>
      <c r="AK108" s="161"/>
      <c r="AL108" s="41" t="str">
        <f t="shared" si="13"/>
        <v/>
      </c>
      <c r="AM108" s="125"/>
      <c r="AN108" s="181" t="str">
        <f t="shared" si="3"/>
        <v/>
      </c>
      <c r="AP108" s="41" t="str">
        <f t="shared" si="14"/>
        <v/>
      </c>
      <c r="AQ108" s="125"/>
      <c r="AR108" s="181" t="str">
        <f t="shared" si="4"/>
        <v/>
      </c>
      <c r="AS108" s="125"/>
      <c r="AT108" s="41" t="str">
        <f t="shared" si="15"/>
        <v/>
      </c>
      <c r="AU108" s="125"/>
      <c r="AV108" s="181" t="str">
        <f t="shared" si="5"/>
        <v/>
      </c>
      <c r="AW108" s="125"/>
      <c r="AX108" s="41" t="str">
        <f t="shared" si="26"/>
        <v/>
      </c>
      <c r="AY108" s="125"/>
      <c r="AZ108" s="181" t="str">
        <f t="shared" si="22"/>
        <v/>
      </c>
      <c r="BA108" s="125"/>
      <c r="BB108" s="41" t="str">
        <f t="shared" si="27"/>
        <v/>
      </c>
      <c r="BC108" s="125"/>
      <c r="BD108" s="181" t="str">
        <f t="shared" si="23"/>
        <v/>
      </c>
      <c r="BE108" s="125"/>
      <c r="BF108" s="41" t="str">
        <f t="shared" si="18"/>
        <v/>
      </c>
      <c r="BG108" s="125"/>
      <c r="BH108" s="181" t="str">
        <f t="shared" si="8"/>
        <v/>
      </c>
      <c r="BJ108" s="41" t="str">
        <f t="shared" si="19"/>
        <v/>
      </c>
      <c r="BK108" s="125"/>
      <c r="BL108" s="181" t="str">
        <f t="shared" si="9"/>
        <v/>
      </c>
      <c r="BM108" s="125"/>
    </row>
    <row r="109" spans="2:65" ht="15.75" customHeight="1">
      <c r="C109" s="16" t="s">
        <v>34</v>
      </c>
      <c r="D109" s="53"/>
      <c r="E109" s="53"/>
      <c r="F109" s="53"/>
      <c r="G109" s="53"/>
      <c r="H109" s="53"/>
      <c r="I109" s="53"/>
      <c r="J109" s="53"/>
      <c r="K109" s="13"/>
      <c r="L109" s="66"/>
      <c r="M109" s="125"/>
      <c r="N109" s="125"/>
      <c r="O109" s="80"/>
      <c r="P109" s="125"/>
      <c r="Q109" s="125"/>
      <c r="R109" s="125"/>
      <c r="S109" s="125"/>
      <c r="T109" s="125"/>
      <c r="U109" s="125"/>
      <c r="V109" s="125"/>
      <c r="W109" s="125"/>
      <c r="X109" s="125"/>
      <c r="Y109" s="125"/>
      <c r="Z109" s="41" t="str">
        <f t="shared" si="10"/>
        <v/>
      </c>
      <c r="AA109" s="125"/>
      <c r="AB109" s="181" t="str">
        <f t="shared" si="0"/>
        <v/>
      </c>
      <c r="AC109" s="161"/>
      <c r="AD109" s="41" t="str">
        <f t="shared" si="24"/>
        <v/>
      </c>
      <c r="AE109" s="125"/>
      <c r="AF109" s="181" t="str">
        <f t="shared" si="20"/>
        <v/>
      </c>
      <c r="AG109" s="125"/>
      <c r="AH109" s="41" t="str">
        <f t="shared" si="25"/>
        <v/>
      </c>
      <c r="AI109" s="125"/>
      <c r="AJ109" s="181" t="str">
        <f t="shared" si="21"/>
        <v/>
      </c>
      <c r="AK109" s="161"/>
      <c r="AL109" s="41" t="str">
        <f t="shared" si="13"/>
        <v/>
      </c>
      <c r="AM109" s="125"/>
      <c r="AN109" s="181" t="str">
        <f t="shared" si="3"/>
        <v/>
      </c>
      <c r="AP109" s="41" t="str">
        <f t="shared" si="14"/>
        <v/>
      </c>
      <c r="AQ109" s="125"/>
      <c r="AR109" s="181" t="str">
        <f t="shared" si="4"/>
        <v/>
      </c>
      <c r="AS109" s="125"/>
      <c r="AT109" s="41" t="str">
        <f t="shared" si="15"/>
        <v/>
      </c>
      <c r="AU109" s="125"/>
      <c r="AV109" s="181" t="str">
        <f t="shared" si="5"/>
        <v/>
      </c>
      <c r="AW109" s="125"/>
      <c r="AX109" s="41" t="str">
        <f t="shared" si="26"/>
        <v/>
      </c>
      <c r="AY109" s="125"/>
      <c r="AZ109" s="181" t="str">
        <f t="shared" si="22"/>
        <v/>
      </c>
      <c r="BA109" s="125"/>
      <c r="BB109" s="41" t="str">
        <f t="shared" si="27"/>
        <v/>
      </c>
      <c r="BC109" s="125"/>
      <c r="BD109" s="181" t="str">
        <f t="shared" si="23"/>
        <v/>
      </c>
      <c r="BE109" s="125"/>
      <c r="BF109" s="41" t="str">
        <f t="shared" si="18"/>
        <v/>
      </c>
      <c r="BG109" s="125"/>
      <c r="BH109" s="181" t="str">
        <f t="shared" si="8"/>
        <v/>
      </c>
      <c r="BJ109" s="41" t="str">
        <f t="shared" si="19"/>
        <v/>
      </c>
      <c r="BK109" s="125"/>
      <c r="BL109" s="181" t="str">
        <f t="shared" si="9"/>
        <v/>
      </c>
      <c r="BM109" s="125"/>
    </row>
    <row r="110" spans="2:65" ht="15.75" customHeight="1">
      <c r="C110" s="13"/>
      <c r="D110" s="13"/>
      <c r="E110" s="13"/>
      <c r="F110" s="13"/>
      <c r="G110" s="13"/>
      <c r="H110" s="13"/>
      <c r="I110" s="13"/>
      <c r="J110" s="13"/>
      <c r="K110" s="13"/>
      <c r="L110" s="66"/>
      <c r="M110" s="125"/>
      <c r="N110" s="125"/>
      <c r="O110" s="80"/>
      <c r="P110" s="125"/>
      <c r="Q110" s="125"/>
      <c r="R110" s="125"/>
      <c r="S110" s="125"/>
      <c r="T110" s="125"/>
      <c r="U110" s="125"/>
      <c r="V110" s="125"/>
      <c r="W110" s="125"/>
      <c r="X110" s="125"/>
      <c r="Y110" s="125"/>
      <c r="Z110" s="41" t="str">
        <f t="shared" si="10"/>
        <v/>
      </c>
      <c r="AA110" s="125"/>
      <c r="AB110" s="181" t="str">
        <f t="shared" si="0"/>
        <v/>
      </c>
      <c r="AC110" s="161"/>
      <c r="AD110" s="41" t="str">
        <f t="shared" si="24"/>
        <v/>
      </c>
      <c r="AE110" s="125"/>
      <c r="AF110" s="181" t="str">
        <f t="shared" si="20"/>
        <v/>
      </c>
      <c r="AG110" s="125"/>
      <c r="AH110" s="41" t="str">
        <f t="shared" si="25"/>
        <v/>
      </c>
      <c r="AI110" s="125"/>
      <c r="AJ110" s="181" t="str">
        <f t="shared" si="21"/>
        <v/>
      </c>
      <c r="AK110" s="161"/>
      <c r="AL110" s="41" t="str">
        <f t="shared" si="13"/>
        <v/>
      </c>
      <c r="AM110" s="125"/>
      <c r="AN110" s="181" t="str">
        <f t="shared" si="3"/>
        <v/>
      </c>
      <c r="AP110" s="41" t="str">
        <f t="shared" si="14"/>
        <v/>
      </c>
      <c r="AQ110" s="125"/>
      <c r="AR110" s="181" t="str">
        <f t="shared" si="4"/>
        <v/>
      </c>
      <c r="AS110" s="125"/>
      <c r="AT110" s="41" t="str">
        <f t="shared" si="15"/>
        <v/>
      </c>
      <c r="AU110" s="125"/>
      <c r="AV110" s="181" t="str">
        <f t="shared" si="5"/>
        <v/>
      </c>
      <c r="AW110" s="125"/>
      <c r="AX110" s="41" t="str">
        <f t="shared" si="26"/>
        <v/>
      </c>
      <c r="AY110" s="125"/>
      <c r="AZ110" s="181" t="str">
        <f t="shared" si="22"/>
        <v/>
      </c>
      <c r="BA110" s="125"/>
      <c r="BB110" s="41" t="str">
        <f t="shared" si="27"/>
        <v/>
      </c>
      <c r="BC110" s="125"/>
      <c r="BD110" s="181" t="str">
        <f t="shared" si="23"/>
        <v/>
      </c>
      <c r="BE110" s="125"/>
      <c r="BF110" s="41" t="str">
        <f t="shared" si="18"/>
        <v/>
      </c>
      <c r="BG110" s="125"/>
      <c r="BH110" s="181" t="str">
        <f t="shared" si="8"/>
        <v/>
      </c>
      <c r="BJ110" s="41" t="str">
        <f t="shared" si="19"/>
        <v/>
      </c>
      <c r="BK110" s="125"/>
      <c r="BL110" s="181" t="str">
        <f t="shared" si="9"/>
        <v/>
      </c>
      <c r="BM110" s="125"/>
    </row>
    <row r="111" spans="2:65" ht="15.75" customHeight="1">
      <c r="C111" s="55">
        <v>1</v>
      </c>
      <c r="D111" s="13" t="s">
        <v>92</v>
      </c>
      <c r="E111" s="13"/>
      <c r="F111" s="13"/>
      <c r="G111" s="13"/>
      <c r="H111" s="13"/>
      <c r="I111" s="13"/>
      <c r="J111" s="13"/>
      <c r="K111" s="13"/>
      <c r="L111" s="66"/>
      <c r="M111" s="125"/>
      <c r="N111" s="125"/>
      <c r="O111" s="80"/>
      <c r="P111" s="125"/>
      <c r="Q111" s="125"/>
      <c r="R111" s="125"/>
      <c r="S111" s="125"/>
      <c r="T111" s="125"/>
      <c r="U111" s="125"/>
      <c r="V111" s="125"/>
      <c r="W111" s="125"/>
      <c r="X111" s="125"/>
      <c r="Y111" s="125"/>
      <c r="Z111" s="41" t="str">
        <f t="shared" si="10"/>
        <v/>
      </c>
      <c r="AA111" s="125"/>
      <c r="AB111" s="181" t="str">
        <f t="shared" si="0"/>
        <v/>
      </c>
      <c r="AC111" s="161"/>
      <c r="AD111" s="41" t="str">
        <f t="shared" si="24"/>
        <v/>
      </c>
      <c r="AE111" s="125"/>
      <c r="AF111" s="181" t="str">
        <f t="shared" si="20"/>
        <v/>
      </c>
      <c r="AG111" s="125"/>
      <c r="AH111" s="41" t="str">
        <f t="shared" si="25"/>
        <v/>
      </c>
      <c r="AI111" s="125"/>
      <c r="AJ111" s="181" t="str">
        <f t="shared" si="21"/>
        <v/>
      </c>
      <c r="AK111" s="161"/>
      <c r="AL111" s="41" t="str">
        <f t="shared" si="13"/>
        <v/>
      </c>
      <c r="AM111" s="125"/>
      <c r="AN111" s="181" t="str">
        <f t="shared" si="3"/>
        <v/>
      </c>
      <c r="AP111" s="41" t="str">
        <f t="shared" si="14"/>
        <v/>
      </c>
      <c r="AQ111" s="125"/>
      <c r="AR111" s="181" t="str">
        <f t="shared" si="4"/>
        <v/>
      </c>
      <c r="AS111" s="125"/>
      <c r="AT111" s="41" t="str">
        <f t="shared" si="15"/>
        <v/>
      </c>
      <c r="AU111" s="125"/>
      <c r="AV111" s="181" t="str">
        <f t="shared" si="5"/>
        <v/>
      </c>
      <c r="AW111" s="125"/>
      <c r="AX111" s="41" t="str">
        <f t="shared" si="26"/>
        <v/>
      </c>
      <c r="AY111" s="125"/>
      <c r="AZ111" s="181" t="str">
        <f t="shared" si="22"/>
        <v/>
      </c>
      <c r="BA111" s="125"/>
      <c r="BB111" s="41" t="str">
        <f t="shared" si="27"/>
        <v/>
      </c>
      <c r="BC111" s="125"/>
      <c r="BD111" s="181" t="str">
        <f t="shared" si="23"/>
        <v/>
      </c>
      <c r="BE111" s="125"/>
      <c r="BF111" s="41" t="str">
        <f t="shared" si="18"/>
        <v/>
      </c>
      <c r="BG111" s="125"/>
      <c r="BH111" s="181" t="str">
        <f t="shared" si="8"/>
        <v/>
      </c>
      <c r="BJ111" s="41" t="str">
        <f t="shared" si="19"/>
        <v/>
      </c>
      <c r="BK111" s="125"/>
      <c r="BL111" s="181" t="str">
        <f t="shared" si="9"/>
        <v/>
      </c>
      <c r="BM111" s="125"/>
    </row>
    <row r="112" spans="2:65" ht="15.75" customHeight="1">
      <c r="C112" s="55"/>
      <c r="D112" s="18" t="s">
        <v>38</v>
      </c>
      <c r="E112" s="13" t="s">
        <v>312</v>
      </c>
      <c r="F112" s="13"/>
      <c r="G112" s="13"/>
      <c r="H112" s="13"/>
      <c r="I112" s="13"/>
      <c r="J112" s="13"/>
      <c r="K112" s="67"/>
      <c r="L112" s="22"/>
      <c r="M112" s="125"/>
      <c r="N112" s="125"/>
      <c r="O112" s="80"/>
      <c r="P112" s="125"/>
      <c r="Q112" s="125"/>
      <c r="R112" s="125"/>
      <c r="S112" s="125"/>
      <c r="T112" s="125"/>
      <c r="U112" s="125"/>
      <c r="V112" s="125"/>
      <c r="W112" s="125"/>
      <c r="X112" s="125"/>
      <c r="Y112" s="125"/>
      <c r="Z112" s="41" t="str">
        <f t="shared" si="10"/>
        <v/>
      </c>
      <c r="AA112" s="125"/>
      <c r="AB112" s="181" t="str">
        <f t="shared" si="0"/>
        <v/>
      </c>
      <c r="AC112" s="161"/>
      <c r="AD112" s="41" t="str">
        <f t="shared" si="24"/>
        <v/>
      </c>
      <c r="AE112" s="125"/>
      <c r="AF112" s="181" t="str">
        <f t="shared" si="20"/>
        <v/>
      </c>
      <c r="AG112" s="125"/>
      <c r="AH112" s="41" t="str">
        <f t="shared" si="25"/>
        <v/>
      </c>
      <c r="AI112" s="125"/>
      <c r="AJ112" s="181" t="str">
        <f t="shared" si="21"/>
        <v/>
      </c>
      <c r="AK112" s="161"/>
      <c r="AL112" s="41" t="str">
        <f t="shared" si="13"/>
        <v/>
      </c>
      <c r="AM112" s="125"/>
      <c r="AN112" s="181" t="str">
        <f t="shared" si="3"/>
        <v/>
      </c>
      <c r="AP112" s="100" t="str">
        <f t="shared" si="14"/>
        <v/>
      </c>
      <c r="AQ112" s="125"/>
      <c r="AR112" s="183" t="str">
        <f t="shared" si="4"/>
        <v/>
      </c>
      <c r="AS112" s="125"/>
      <c r="AT112" s="41" t="str">
        <f t="shared" si="15"/>
        <v/>
      </c>
      <c r="AU112" s="125"/>
      <c r="AV112" s="181" t="str">
        <f t="shared" si="5"/>
        <v/>
      </c>
      <c r="AW112" s="125"/>
      <c r="AX112" s="41" t="str">
        <f t="shared" si="26"/>
        <v/>
      </c>
      <c r="AY112" s="125"/>
      <c r="AZ112" s="181" t="str">
        <f t="shared" si="22"/>
        <v/>
      </c>
      <c r="BA112" s="125"/>
      <c r="BB112" s="41" t="str">
        <f t="shared" si="27"/>
        <v/>
      </c>
      <c r="BC112" s="125"/>
      <c r="BD112" s="181" t="str">
        <f t="shared" si="23"/>
        <v/>
      </c>
      <c r="BE112" s="125"/>
      <c r="BF112" s="41" t="str">
        <f t="shared" si="18"/>
        <v/>
      </c>
      <c r="BG112" s="125"/>
      <c r="BH112" s="181" t="str">
        <f t="shared" si="8"/>
        <v/>
      </c>
      <c r="BJ112" s="100" t="str">
        <f t="shared" si="19"/>
        <v/>
      </c>
      <c r="BK112" s="125"/>
      <c r="BL112" s="183" t="str">
        <f t="shared" si="9"/>
        <v/>
      </c>
      <c r="BM112" s="125"/>
    </row>
    <row r="113" spans="2:65" ht="15.75" customHeight="1">
      <c r="B113" s="231">
        <v>88</v>
      </c>
      <c r="C113" s="17"/>
      <c r="D113" s="18"/>
      <c r="E113" s="13"/>
      <c r="F113" s="13" t="s">
        <v>282</v>
      </c>
      <c r="G113" s="13"/>
      <c r="H113" s="13"/>
      <c r="I113" s="13"/>
      <c r="J113" s="13"/>
      <c r="K113" s="13"/>
      <c r="L113" s="66" t="s">
        <v>29</v>
      </c>
      <c r="M113" s="125"/>
      <c r="N113" s="41">
        <f>VLOOKUP($B113,'[1]09-10-11'!$A$4:$EA$400,MATCH(N$2, '[1]09-10-11'!$A$4:$EA$4, 0))</f>
        <v>668389</v>
      </c>
      <c r="O113" s="80"/>
      <c r="P113" s="41">
        <f>VLOOKUP($B113,'[1]09-10-11'!$A$4:$EA$400,MATCH(P$2, '[1]09-10-11'!$A$4:$EA$4, 0))</f>
        <v>668389</v>
      </c>
      <c r="Q113" s="41"/>
      <c r="R113" s="41">
        <f>VLOOKUP($B113,'[1]09-10-11'!$A$4:$EA$400,MATCH(R$2, '[1]09-10-11'!$A$4:$EA$4, 0))</f>
        <v>0</v>
      </c>
      <c r="S113" s="41"/>
      <c r="T113" s="41" t="e">
        <f>VLOOKUP($B113,'[1]09-10-11'!$A$4:$EA$400,MATCH(T$2, '[1]09-10-11'!$A$4:$EA$4, 0))</f>
        <v>#N/A</v>
      </c>
      <c r="U113" s="41"/>
      <c r="V113" s="41">
        <f>VLOOKUP($B113,'[1]09-10-11'!$A$4:$EA$400,MATCH(V$2, '[1]09-10-11'!$A$4:$EA$4, 0))</f>
        <v>668389</v>
      </c>
      <c r="W113" s="41"/>
      <c r="X113" s="41">
        <f>VLOOKUP($B113,'[1]09-10-11'!$A$4:$EA$400,MATCH(X$2, '[1]09-10-11'!$A$4:$EA$4, 0))</f>
        <v>668389</v>
      </c>
      <c r="Y113" s="41"/>
      <c r="Z113" s="41">
        <f t="shared" si="10"/>
        <v>0</v>
      </c>
      <c r="AA113" s="41"/>
      <c r="AB113" s="181">
        <f t="shared" si="0"/>
        <v>0</v>
      </c>
      <c r="AC113" s="161"/>
      <c r="AD113" s="41">
        <f t="shared" si="24"/>
        <v>0</v>
      </c>
      <c r="AE113" s="41"/>
      <c r="AF113" s="181">
        <f t="shared" si="20"/>
        <v>0</v>
      </c>
      <c r="AG113" s="41"/>
      <c r="AH113" s="41">
        <f t="shared" si="25"/>
        <v>0</v>
      </c>
      <c r="AI113" s="41"/>
      <c r="AJ113" s="181">
        <f t="shared" si="21"/>
        <v>0</v>
      </c>
      <c r="AK113" s="161"/>
      <c r="AL113" s="41">
        <f t="shared" si="13"/>
        <v>668389</v>
      </c>
      <c r="AM113" s="41"/>
      <c r="AN113" s="181" t="str">
        <f t="shared" si="3"/>
        <v>---</v>
      </c>
      <c r="AP113" s="100" t="str">
        <f t="shared" si="14"/>
        <v/>
      </c>
      <c r="AQ113" s="100"/>
      <c r="AR113" s="183" t="e">
        <f t="shared" si="4"/>
        <v>#N/A</v>
      </c>
      <c r="AS113" s="41"/>
      <c r="AT113" s="41" t="str">
        <f t="shared" si="15"/>
        <v/>
      </c>
      <c r="AU113" s="41"/>
      <c r="AV113" s="181" t="e">
        <f t="shared" si="5"/>
        <v>#N/A</v>
      </c>
      <c r="AW113" s="41"/>
      <c r="AX113" s="41">
        <f t="shared" si="26"/>
        <v>0</v>
      </c>
      <c r="AY113" s="41"/>
      <c r="AZ113" s="181">
        <f t="shared" si="22"/>
        <v>0</v>
      </c>
      <c r="BA113" s="41"/>
      <c r="BB113" s="41">
        <f t="shared" si="27"/>
        <v>0</v>
      </c>
      <c r="BC113" s="41"/>
      <c r="BD113" s="181">
        <f t="shared" si="23"/>
        <v>0</v>
      </c>
      <c r="BE113" s="41"/>
      <c r="BF113" s="41">
        <f t="shared" si="18"/>
        <v>668389</v>
      </c>
      <c r="BG113" s="41"/>
      <c r="BH113" s="181" t="str">
        <f t="shared" si="8"/>
        <v>---</v>
      </c>
      <c r="BJ113" s="100" t="str">
        <f t="shared" si="19"/>
        <v/>
      </c>
      <c r="BK113" s="100"/>
      <c r="BL113" s="183" t="e">
        <f t="shared" si="9"/>
        <v>#N/A</v>
      </c>
      <c r="BM113" s="41"/>
    </row>
    <row r="114" spans="2:65" ht="15.75" customHeight="1">
      <c r="B114" s="231">
        <v>89</v>
      </c>
      <c r="C114" s="17"/>
      <c r="D114" s="18"/>
      <c r="E114" s="13"/>
      <c r="F114" s="13" t="s">
        <v>275</v>
      </c>
      <c r="G114" s="13"/>
      <c r="H114" s="13"/>
      <c r="I114" s="13"/>
      <c r="J114" s="13"/>
      <c r="K114" s="13"/>
      <c r="L114" s="66" t="s">
        <v>29</v>
      </c>
      <c r="M114" s="125"/>
      <c r="N114" s="81">
        <f>VLOOKUP($B114,'[1]09-10-11'!$A$4:$EA$400,MATCH(N$2, '[1]09-10-11'!$A$4:$EA$4, 0))</f>
        <v>1681441</v>
      </c>
      <c r="O114" s="45"/>
      <c r="P114" s="81">
        <f>VLOOKUP($B114,'[1]09-10-11'!$A$4:$EA$400,MATCH(P$2, '[1]09-10-11'!$A$4:$EA$4, 0))</f>
        <v>1681441</v>
      </c>
      <c r="Q114" s="81"/>
      <c r="R114" s="81">
        <f>VLOOKUP($B114,'[1]09-10-11'!$A$4:$EA$400,MATCH(R$2, '[1]09-10-11'!$A$4:$EA$4, 0))</f>
        <v>1681441</v>
      </c>
      <c r="S114" s="81"/>
      <c r="T114" s="81" t="e">
        <f>VLOOKUP($B114,'[1]09-10-11'!$A$4:$EA$400,MATCH(T$2, '[1]09-10-11'!$A$4:$EA$4, 0))</f>
        <v>#N/A</v>
      </c>
      <c r="U114" s="81"/>
      <c r="V114" s="81">
        <f>VLOOKUP($B114,'[1]09-10-11'!$A$4:$EA$400,MATCH(V$2, '[1]09-10-11'!$A$4:$EA$4, 0))</f>
        <v>1681441</v>
      </c>
      <c r="W114" s="81"/>
      <c r="X114" s="81">
        <f>VLOOKUP($B114,'[1]09-10-11'!$A$4:$EA$400,MATCH(X$2, '[1]09-10-11'!$A$4:$EA$4, 0))</f>
        <v>1681441</v>
      </c>
      <c r="Y114" s="41"/>
      <c r="Z114" s="81">
        <f t="shared" si="10"/>
        <v>0</v>
      </c>
      <c r="AA114" s="81"/>
      <c r="AB114" s="182">
        <f t="shared" si="0"/>
        <v>0</v>
      </c>
      <c r="AC114" s="156"/>
      <c r="AD114" s="81">
        <f t="shared" si="24"/>
        <v>0</v>
      </c>
      <c r="AE114" s="81"/>
      <c r="AF114" s="182">
        <f t="shared" si="20"/>
        <v>0</v>
      </c>
      <c r="AG114" s="41"/>
      <c r="AH114" s="81">
        <f t="shared" si="25"/>
        <v>0</v>
      </c>
      <c r="AI114" s="81"/>
      <c r="AJ114" s="182">
        <f t="shared" si="21"/>
        <v>0</v>
      </c>
      <c r="AK114" s="157"/>
      <c r="AL114" s="81">
        <f t="shared" si="13"/>
        <v>0</v>
      </c>
      <c r="AM114" s="81"/>
      <c r="AN114" s="182">
        <f t="shared" si="3"/>
        <v>0</v>
      </c>
      <c r="AP114" s="172" t="str">
        <f t="shared" si="14"/>
        <v/>
      </c>
      <c r="AQ114" s="172"/>
      <c r="AR114" s="184" t="e">
        <f t="shared" si="4"/>
        <v>#N/A</v>
      </c>
      <c r="AS114" s="41"/>
      <c r="AT114" s="81" t="str">
        <f t="shared" si="15"/>
        <v/>
      </c>
      <c r="AU114" s="81"/>
      <c r="AV114" s="182" t="e">
        <f t="shared" si="5"/>
        <v>#N/A</v>
      </c>
      <c r="AW114" s="41"/>
      <c r="AX114" s="81">
        <f t="shared" si="26"/>
        <v>0</v>
      </c>
      <c r="AY114" s="81"/>
      <c r="AZ114" s="182">
        <f t="shared" si="22"/>
        <v>0</v>
      </c>
      <c r="BA114" s="41"/>
      <c r="BB114" s="81">
        <f t="shared" si="27"/>
        <v>0</v>
      </c>
      <c r="BC114" s="81"/>
      <c r="BD114" s="182">
        <f t="shared" si="23"/>
        <v>0</v>
      </c>
      <c r="BE114" s="41"/>
      <c r="BF114" s="81">
        <f t="shared" si="18"/>
        <v>0</v>
      </c>
      <c r="BG114" s="81"/>
      <c r="BH114" s="182">
        <f t="shared" si="8"/>
        <v>0</v>
      </c>
      <c r="BJ114" s="172" t="str">
        <f t="shared" si="19"/>
        <v/>
      </c>
      <c r="BK114" s="172"/>
      <c r="BL114" s="184" t="e">
        <f t="shared" si="9"/>
        <v>#N/A</v>
      </c>
      <c r="BM114" s="41"/>
    </row>
    <row r="115" spans="2:65" ht="15.75" customHeight="1">
      <c r="C115" s="17"/>
      <c r="D115" s="18"/>
      <c r="E115" s="13"/>
      <c r="F115" s="13"/>
      <c r="G115" s="13"/>
      <c r="H115" s="13"/>
      <c r="I115" s="13"/>
      <c r="J115" s="13"/>
      <c r="K115" s="20"/>
      <c r="L115" s="66"/>
      <c r="M115" s="125"/>
      <c r="N115" s="125"/>
      <c r="O115" s="80"/>
      <c r="P115" s="125"/>
      <c r="Q115" s="125"/>
      <c r="R115" s="125"/>
      <c r="S115" s="125"/>
      <c r="T115" s="125"/>
      <c r="U115" s="125"/>
      <c r="V115" s="125"/>
      <c r="W115" s="125"/>
      <c r="X115" s="125"/>
      <c r="Y115" s="125"/>
      <c r="Z115" s="41" t="str">
        <f t="shared" si="10"/>
        <v/>
      </c>
      <c r="AA115" s="125"/>
      <c r="AB115" s="181" t="str">
        <f t="shared" si="0"/>
        <v/>
      </c>
      <c r="AC115" s="161"/>
      <c r="AD115" s="41" t="str">
        <f t="shared" si="24"/>
        <v/>
      </c>
      <c r="AE115" s="125"/>
      <c r="AF115" s="181" t="str">
        <f t="shared" si="20"/>
        <v/>
      </c>
      <c r="AG115" s="125"/>
      <c r="AH115" s="41" t="str">
        <f t="shared" si="25"/>
        <v/>
      </c>
      <c r="AI115" s="125"/>
      <c r="AJ115" s="181" t="str">
        <f t="shared" si="21"/>
        <v/>
      </c>
      <c r="AK115" s="161"/>
      <c r="AL115" s="41" t="str">
        <f t="shared" si="13"/>
        <v/>
      </c>
      <c r="AM115" s="125"/>
      <c r="AN115" s="181" t="str">
        <f t="shared" si="3"/>
        <v/>
      </c>
      <c r="AP115" s="100" t="str">
        <f t="shared" si="14"/>
        <v/>
      </c>
      <c r="AQ115" s="125"/>
      <c r="AR115" s="183" t="str">
        <f t="shared" si="4"/>
        <v/>
      </c>
      <c r="AS115" s="125"/>
      <c r="AT115" s="41" t="str">
        <f t="shared" si="15"/>
        <v/>
      </c>
      <c r="AU115" s="125"/>
      <c r="AV115" s="181" t="str">
        <f t="shared" si="5"/>
        <v/>
      </c>
      <c r="AW115" s="125"/>
      <c r="AX115" s="41" t="str">
        <f t="shared" si="26"/>
        <v/>
      </c>
      <c r="AY115" s="125"/>
      <c r="AZ115" s="181" t="str">
        <f t="shared" si="22"/>
        <v/>
      </c>
      <c r="BA115" s="125"/>
      <c r="BB115" s="41" t="str">
        <f t="shared" si="27"/>
        <v/>
      </c>
      <c r="BC115" s="125"/>
      <c r="BD115" s="181" t="str">
        <f t="shared" si="23"/>
        <v/>
      </c>
      <c r="BE115" s="125"/>
      <c r="BF115" s="41" t="str">
        <f t="shared" si="18"/>
        <v/>
      </c>
      <c r="BG115" s="125"/>
      <c r="BH115" s="181" t="str">
        <f t="shared" si="8"/>
        <v/>
      </c>
      <c r="BJ115" s="100" t="str">
        <f t="shared" si="19"/>
        <v/>
      </c>
      <c r="BK115" s="125"/>
      <c r="BL115" s="183" t="str">
        <f t="shared" si="9"/>
        <v/>
      </c>
      <c r="BM115" s="125"/>
    </row>
    <row r="116" spans="2:65" ht="15.75" customHeight="1">
      <c r="C116" s="17"/>
      <c r="D116" s="18"/>
      <c r="E116" s="13"/>
      <c r="F116" s="13"/>
      <c r="G116" s="13" t="s">
        <v>308</v>
      </c>
      <c r="H116" s="13"/>
      <c r="I116" s="13"/>
      <c r="J116" s="13"/>
      <c r="K116" s="20"/>
      <c r="L116" s="66" t="s">
        <v>29</v>
      </c>
      <c r="M116" s="125"/>
      <c r="N116" s="41">
        <f>SUM(N113:N115)</f>
        <v>2349830</v>
      </c>
      <c r="O116" s="80"/>
      <c r="P116" s="41">
        <f>SUM(P113:P115)</f>
        <v>2349830</v>
      </c>
      <c r="Q116" s="41"/>
      <c r="R116" s="41">
        <f>SUM(R113:R115)</f>
        <v>1681441</v>
      </c>
      <c r="S116" s="41"/>
      <c r="T116" s="41" t="e">
        <f>SUM(T113:T115)</f>
        <v>#N/A</v>
      </c>
      <c r="U116" s="41"/>
      <c r="V116" s="41">
        <f>SUM(V113:V115)</f>
        <v>2349830</v>
      </c>
      <c r="W116" s="41"/>
      <c r="X116" s="41">
        <f>SUM(X113:X115)</f>
        <v>2349830</v>
      </c>
      <c r="Y116" s="41"/>
      <c r="Z116" s="41">
        <f t="shared" si="10"/>
        <v>0</v>
      </c>
      <c r="AA116" s="41"/>
      <c r="AB116" s="181">
        <f t="shared" si="0"/>
        <v>0</v>
      </c>
      <c r="AC116" s="161"/>
      <c r="AD116" s="41">
        <f t="shared" si="24"/>
        <v>0</v>
      </c>
      <c r="AE116" s="41"/>
      <c r="AF116" s="181">
        <f t="shared" si="20"/>
        <v>0</v>
      </c>
      <c r="AG116" s="41"/>
      <c r="AH116" s="41">
        <f t="shared" si="25"/>
        <v>0</v>
      </c>
      <c r="AI116" s="41"/>
      <c r="AJ116" s="181">
        <f t="shared" si="21"/>
        <v>0</v>
      </c>
      <c r="AK116" s="161"/>
      <c r="AL116" s="41">
        <f t="shared" si="13"/>
        <v>668389</v>
      </c>
      <c r="AM116" s="41"/>
      <c r="AN116" s="181">
        <f t="shared" si="3"/>
        <v>0.39750963608000522</v>
      </c>
      <c r="AP116" s="100" t="str">
        <f t="shared" si="14"/>
        <v/>
      </c>
      <c r="AQ116" s="100"/>
      <c r="AR116" s="183" t="e">
        <f t="shared" si="4"/>
        <v>#N/A</v>
      </c>
      <c r="AS116" s="41"/>
      <c r="AT116" s="41" t="str">
        <f t="shared" si="15"/>
        <v/>
      </c>
      <c r="AU116" s="41"/>
      <c r="AV116" s="181" t="e">
        <f t="shared" si="5"/>
        <v>#N/A</v>
      </c>
      <c r="AW116" s="41"/>
      <c r="AX116" s="41">
        <f t="shared" si="26"/>
        <v>0</v>
      </c>
      <c r="AY116" s="41"/>
      <c r="AZ116" s="181">
        <f t="shared" si="22"/>
        <v>0</v>
      </c>
      <c r="BA116" s="41"/>
      <c r="BB116" s="41">
        <f t="shared" si="27"/>
        <v>0</v>
      </c>
      <c r="BC116" s="41"/>
      <c r="BD116" s="181">
        <f t="shared" si="23"/>
        <v>0</v>
      </c>
      <c r="BE116" s="41"/>
      <c r="BF116" s="41">
        <f t="shared" si="18"/>
        <v>668389</v>
      </c>
      <c r="BG116" s="41"/>
      <c r="BH116" s="181">
        <f t="shared" si="8"/>
        <v>0.39750963608000522</v>
      </c>
      <c r="BJ116" s="100" t="str">
        <f t="shared" si="19"/>
        <v/>
      </c>
      <c r="BK116" s="100"/>
      <c r="BL116" s="183" t="e">
        <f t="shared" si="9"/>
        <v>#N/A</v>
      </c>
      <c r="BM116" s="41"/>
    </row>
    <row r="117" spans="2:65" ht="15.75" customHeight="1">
      <c r="C117" s="17"/>
      <c r="D117" s="18"/>
      <c r="E117" s="13"/>
      <c r="F117" s="13"/>
      <c r="G117" s="13"/>
      <c r="H117" s="13"/>
      <c r="I117" s="13"/>
      <c r="J117" s="13"/>
      <c r="K117" s="20"/>
      <c r="L117" s="66"/>
      <c r="M117" s="125"/>
      <c r="N117" s="125"/>
      <c r="O117" s="80"/>
      <c r="P117" s="125"/>
      <c r="Q117" s="125"/>
      <c r="R117" s="125"/>
      <c r="S117" s="125"/>
      <c r="T117" s="125"/>
      <c r="U117" s="125"/>
      <c r="V117" s="125"/>
      <c r="W117" s="125"/>
      <c r="X117" s="125"/>
      <c r="Y117" s="125"/>
      <c r="Z117" s="41" t="str">
        <f t="shared" si="10"/>
        <v/>
      </c>
      <c r="AA117" s="125"/>
      <c r="AB117" s="181" t="str">
        <f t="shared" si="0"/>
        <v/>
      </c>
      <c r="AC117" s="161"/>
      <c r="AD117" s="41" t="str">
        <f t="shared" si="24"/>
        <v/>
      </c>
      <c r="AE117" s="125"/>
      <c r="AF117" s="181" t="str">
        <f t="shared" si="20"/>
        <v/>
      </c>
      <c r="AG117" s="125"/>
      <c r="AH117" s="41" t="str">
        <f t="shared" si="25"/>
        <v/>
      </c>
      <c r="AI117" s="125"/>
      <c r="AJ117" s="181" t="str">
        <f t="shared" si="21"/>
        <v/>
      </c>
      <c r="AK117" s="161"/>
      <c r="AL117" s="41" t="str">
        <f t="shared" si="13"/>
        <v/>
      </c>
      <c r="AM117" s="125"/>
      <c r="AN117" s="181" t="str">
        <f t="shared" si="3"/>
        <v/>
      </c>
      <c r="AP117" s="100" t="str">
        <f t="shared" si="14"/>
        <v/>
      </c>
      <c r="AQ117" s="125"/>
      <c r="AR117" s="183" t="str">
        <f t="shared" si="4"/>
        <v/>
      </c>
      <c r="AS117" s="125"/>
      <c r="AT117" s="41" t="str">
        <f t="shared" si="15"/>
        <v/>
      </c>
      <c r="AU117" s="125"/>
      <c r="AV117" s="181" t="str">
        <f t="shared" si="5"/>
        <v/>
      </c>
      <c r="AW117" s="125"/>
      <c r="AX117" s="41" t="str">
        <f t="shared" si="26"/>
        <v/>
      </c>
      <c r="AY117" s="125"/>
      <c r="AZ117" s="181" t="str">
        <f t="shared" si="22"/>
        <v/>
      </c>
      <c r="BA117" s="125"/>
      <c r="BB117" s="41" t="str">
        <f t="shared" si="27"/>
        <v/>
      </c>
      <c r="BC117" s="125"/>
      <c r="BD117" s="181" t="str">
        <f t="shared" si="23"/>
        <v/>
      </c>
      <c r="BE117" s="125"/>
      <c r="BF117" s="41" t="str">
        <f t="shared" si="18"/>
        <v/>
      </c>
      <c r="BG117" s="125"/>
      <c r="BH117" s="181" t="str">
        <f t="shared" si="8"/>
        <v/>
      </c>
      <c r="BJ117" s="100" t="str">
        <f t="shared" si="19"/>
        <v/>
      </c>
      <c r="BK117" s="125"/>
      <c r="BL117" s="183" t="str">
        <f t="shared" si="9"/>
        <v/>
      </c>
      <c r="BM117" s="125"/>
    </row>
    <row r="118" spans="2:65" ht="15.75" customHeight="1">
      <c r="B118" s="231">
        <v>40</v>
      </c>
      <c r="C118" s="17"/>
      <c r="D118" s="18" t="s">
        <v>13</v>
      </c>
      <c r="E118" s="13" t="s">
        <v>313</v>
      </c>
      <c r="F118" s="13"/>
      <c r="G118" s="13"/>
      <c r="H118" s="13"/>
      <c r="I118" s="13"/>
      <c r="J118" s="13"/>
      <c r="K118" s="67"/>
      <c r="L118" s="22" t="s">
        <v>29</v>
      </c>
      <c r="M118" s="125"/>
      <c r="N118" s="41">
        <f>VLOOKUP($B118,'[1]09-10-11'!$A$4:$EA$400,MATCH(N$2, '[1]09-10-11'!$A$4:$EA$4, 0))</f>
        <v>152717</v>
      </c>
      <c r="O118" s="80"/>
      <c r="P118" s="41">
        <f>VLOOKUP($B118,'[1]09-10-11'!$A$4:$EA$400,MATCH(P$2, '[1]09-10-11'!$A$4:$EA$4, 0))</f>
        <v>202717</v>
      </c>
      <c r="Q118" s="41"/>
      <c r="R118" s="41">
        <f>VLOOKUP($B118,'[1]09-10-11'!$A$4:$EA$400,MATCH(R$2, '[1]09-10-11'!$A$4:$EA$4, 0))</f>
        <v>0</v>
      </c>
      <c r="S118" s="41"/>
      <c r="T118" s="41" t="e">
        <f>VLOOKUP($B118,'[1]09-10-11'!$A$4:$EA$400,MATCH(T$2, '[1]09-10-11'!$A$4:$EA$4, 0))</f>
        <v>#N/A</v>
      </c>
      <c r="U118" s="41"/>
      <c r="V118" s="41">
        <f>VLOOKUP($B118,'[1]09-10-11'!$A$4:$EA$400,MATCH(V$2, '[1]09-10-11'!$A$4:$EA$4, 0))</f>
        <v>152717</v>
      </c>
      <c r="W118" s="41"/>
      <c r="X118" s="41">
        <f>VLOOKUP($B118,'[1]09-10-11'!$A$4:$EA$400,MATCH(X$2, '[1]09-10-11'!$A$4:$EA$4, 0))</f>
        <v>202717</v>
      </c>
      <c r="Y118" s="41"/>
      <c r="Z118" s="41">
        <f t="shared" si="10"/>
        <v>50000</v>
      </c>
      <c r="AA118" s="41"/>
      <c r="AB118" s="181">
        <f t="shared" ref="AB118:AB181" si="28">IF($V118="","",  IF($X118="","", IF($V118=0,"---",(IF(ISERROR(($X118/$V118)-1),"---",($X118/$V118)-1) ))))</f>
        <v>0.32740297412861707</v>
      </c>
      <c r="AC118" s="161"/>
      <c r="AD118" s="41">
        <f t="shared" si="24"/>
        <v>0</v>
      </c>
      <c r="AE118" s="41"/>
      <c r="AF118" s="181">
        <f t="shared" ref="AF118:AF149" si="29">IF($P118="","",  IF($X118="","", IF($P118=0,"---",(IF(ISERROR(($X118/$P118)-1),"---",($X118/$P118)-1) ))))</f>
        <v>0</v>
      </c>
      <c r="AG118" s="41"/>
      <c r="AH118" s="41">
        <f t="shared" si="25"/>
        <v>50000</v>
      </c>
      <c r="AI118" s="41"/>
      <c r="AJ118" s="181">
        <f t="shared" ref="AJ118:AJ149" si="30">IF($N118="","",  IF($X118="","", IF($N118=0,"---",(IF(ISERROR(($X118/$N118)-1),"---",($X118/$N118)-1) ))))</f>
        <v>0.32740297412861707</v>
      </c>
      <c r="AK118" s="161"/>
      <c r="AL118" s="41">
        <f t="shared" si="13"/>
        <v>202717</v>
      </c>
      <c r="AM118" s="41"/>
      <c r="AN118" s="181" t="str">
        <f t="shared" ref="AN118:AN181" si="31">IF($R118="","",  IF($X118="","", IF($R118=0,"---",(IF(ISERROR(($X118/$R118)-1),"---",($X118/$R118)-1) ))))</f>
        <v>---</v>
      </c>
      <c r="AP118" s="100" t="str">
        <f t="shared" si="14"/>
        <v/>
      </c>
      <c r="AQ118" s="100"/>
      <c r="AR118" s="183" t="e">
        <f t="shared" ref="AR118:AR181" si="32">IF($T118="","",  IF($X118="","", IF($T118=0,"---",(IF(ISERROR(($X118/$T118)-1),"---",($X118/$T118)-1) ))))</f>
        <v>#N/A</v>
      </c>
      <c r="AS118" s="41"/>
      <c r="AT118" s="41" t="str">
        <f t="shared" si="15"/>
        <v/>
      </c>
      <c r="AU118" s="41"/>
      <c r="AV118" s="181" t="e">
        <f t="shared" ref="AV118:AV181" si="33">IF($R118="","",  IF($T118="","", IF($R118=0,"---",(IF(ISERROR(($T118/$R118)-1),"---",($T118/$R118)-1) ))))</f>
        <v>#N/A</v>
      </c>
      <c r="AW118" s="41"/>
      <c r="AX118" s="41">
        <f t="shared" si="26"/>
        <v>0</v>
      </c>
      <c r="AY118" s="41"/>
      <c r="AZ118" s="181">
        <f t="shared" ref="AZ118:AZ149" si="34">IF($N118="","",  IF($V118="","", IF($N118=0,"---",(IF(ISERROR(($V118/$N118)-1),"---",($V118/$N118)-1) ))))</f>
        <v>0</v>
      </c>
      <c r="BA118" s="41"/>
      <c r="BB118" s="41">
        <f t="shared" si="27"/>
        <v>-50000</v>
      </c>
      <c r="BC118" s="41"/>
      <c r="BD118" s="181">
        <f t="shared" ref="BD118:BD149" si="35">IF($P118="","",  IF($V118="","", IF($P118=0,"---",(IF(ISERROR(($V118/$P118)-1),"---",($V118/$P118)-1) ))))</f>
        <v>-0.24664926967151246</v>
      </c>
      <c r="BE118" s="41"/>
      <c r="BF118" s="41">
        <f t="shared" si="18"/>
        <v>152717</v>
      </c>
      <c r="BG118" s="41"/>
      <c r="BH118" s="181" t="str">
        <f t="shared" ref="BH118:BH181" si="36">IF($R118="","",  IF($V118="","", IF($R118=0,"---",(IF(ISERROR(($V118/$R118)-1),"---",($V118/$R118)-1) ))))</f>
        <v>---</v>
      </c>
      <c r="BJ118" s="100" t="str">
        <f t="shared" si="19"/>
        <v/>
      </c>
      <c r="BK118" s="100"/>
      <c r="BL118" s="183" t="e">
        <f t="shared" ref="BL118:BL181" si="37">IF($T118="","",  IF($V118="","", IF($T118=0,"---",(IF(ISERROR(($V118/$T118)-1),"---",($V118/$T118)-1) ))))</f>
        <v>#N/A</v>
      </c>
      <c r="BM118" s="41"/>
    </row>
    <row r="119" spans="2:65" ht="15.75" customHeight="1">
      <c r="C119" s="17"/>
      <c r="D119" s="18"/>
      <c r="E119" s="13"/>
      <c r="F119" s="13"/>
      <c r="G119" s="13"/>
      <c r="H119" s="13"/>
      <c r="I119" s="13"/>
      <c r="J119" s="13"/>
      <c r="K119" s="67"/>
      <c r="L119" s="22"/>
      <c r="M119" s="125"/>
      <c r="N119" s="125"/>
      <c r="O119" s="80"/>
      <c r="P119" s="125"/>
      <c r="Q119" s="125"/>
      <c r="R119" s="125"/>
      <c r="S119" s="125"/>
      <c r="T119" s="125"/>
      <c r="U119" s="125"/>
      <c r="V119" s="125"/>
      <c r="W119" s="125"/>
      <c r="X119" s="125"/>
      <c r="Y119" s="125"/>
      <c r="Z119" s="41" t="str">
        <f t="shared" ref="Z119:Z182" si="38">IF(AND(ISNUMBER($V119),ISNUMBER($X119)),IF((ABS($V119-$X119))&gt;0.49,$X119-$V119,0),"")</f>
        <v/>
      </c>
      <c r="AA119" s="125"/>
      <c r="AB119" s="181" t="str">
        <f t="shared" si="28"/>
        <v/>
      </c>
      <c r="AC119" s="161"/>
      <c r="AD119" s="41" t="str">
        <f t="shared" ref="AD119:AD150" si="39">IF(AND(ISNUMBER($P119),ISNUMBER($X119)),IF((ABS($P119-$X119))&gt;0.49,$X119-$P119,0),"")</f>
        <v/>
      </c>
      <c r="AE119" s="125"/>
      <c r="AF119" s="181" t="str">
        <f t="shared" si="29"/>
        <v/>
      </c>
      <c r="AG119" s="125"/>
      <c r="AH119" s="41" t="str">
        <f t="shared" ref="AH119:AH150" si="40">IF(AND(ISNUMBER($N119),ISNUMBER($X119)),IF((ABS($N119-$X119))&gt;0.49,$X119-$N119,0),"")</f>
        <v/>
      </c>
      <c r="AI119" s="125"/>
      <c r="AJ119" s="181" t="str">
        <f t="shared" si="30"/>
        <v/>
      </c>
      <c r="AK119" s="161"/>
      <c r="AL119" s="41" t="str">
        <f t="shared" ref="AL119:AL182" si="41">IF(AND(ISNUMBER($R119),ISNUMBER($X119)),IF((ABS($R119-$X119))&gt;0.49,$X119-$R119,0),"")</f>
        <v/>
      </c>
      <c r="AM119" s="125"/>
      <c r="AN119" s="181" t="str">
        <f t="shared" si="31"/>
        <v/>
      </c>
      <c r="AP119" s="100" t="str">
        <f t="shared" ref="AP119:AP182" si="42">IF(AND(ISNUMBER($T119),ISNUMBER($X119)),IF((ABS($T119-$X119))&gt;0.49,$X119-$T119,0),"")</f>
        <v/>
      </c>
      <c r="AQ119" s="125"/>
      <c r="AR119" s="183" t="str">
        <f t="shared" si="32"/>
        <v/>
      </c>
      <c r="AS119" s="125"/>
      <c r="AT119" s="41" t="str">
        <f t="shared" ref="AT119:AT182" si="43">IF(AND(ISNUMBER($R119),ISNUMBER($T119)),IF((ABS($R119-$T119))&gt;0.49,$T119-$R119,0),"")</f>
        <v/>
      </c>
      <c r="AU119" s="125"/>
      <c r="AV119" s="181" t="str">
        <f t="shared" si="33"/>
        <v/>
      </c>
      <c r="AW119" s="125"/>
      <c r="AX119" s="41" t="str">
        <f t="shared" ref="AX119:AX150" si="44">IF(AND(ISNUMBER($N119),ISNUMBER($V119)),IF((ABS($N119-$V119))&gt;0.49,$V119-$N119,0),"")</f>
        <v/>
      </c>
      <c r="AY119" s="125"/>
      <c r="AZ119" s="181" t="str">
        <f t="shared" si="34"/>
        <v/>
      </c>
      <c r="BA119" s="125"/>
      <c r="BB119" s="41" t="str">
        <f t="shared" ref="BB119:BB150" si="45">IF(AND(ISNUMBER($P119),ISNUMBER($V119)),IF((ABS($P119-$V119))&gt;0.49,$V119-$P119,0),"")</f>
        <v/>
      </c>
      <c r="BC119" s="125"/>
      <c r="BD119" s="181" t="str">
        <f t="shared" si="35"/>
        <v/>
      </c>
      <c r="BE119" s="125"/>
      <c r="BF119" s="41" t="str">
        <f t="shared" ref="BF119:BF182" si="46">IF(AND(ISNUMBER($R119),ISNUMBER($V119)),IF((ABS($R119-$V119))&gt;0.49,$V119-$R119,0),"")</f>
        <v/>
      </c>
      <c r="BG119" s="125"/>
      <c r="BH119" s="181" t="str">
        <f t="shared" si="36"/>
        <v/>
      </c>
      <c r="BJ119" s="100" t="str">
        <f t="shared" ref="BJ119:BJ182" si="47">IF(AND(ISNUMBER($T119),ISNUMBER($V119)),IF((ABS($T119-$V119))&gt;0.49,$V119-$T119,0),"")</f>
        <v/>
      </c>
      <c r="BK119" s="125"/>
      <c r="BL119" s="183" t="str">
        <f t="shared" si="37"/>
        <v/>
      </c>
      <c r="BM119" s="125"/>
    </row>
    <row r="120" spans="2:65" ht="15.75" customHeight="1">
      <c r="B120" s="230">
        <v>51</v>
      </c>
      <c r="C120" s="55">
        <v>2</v>
      </c>
      <c r="D120" s="150" t="s">
        <v>362</v>
      </c>
      <c r="E120" s="13"/>
      <c r="F120" s="13"/>
      <c r="G120" s="13"/>
      <c r="H120" s="13"/>
      <c r="I120" s="13"/>
      <c r="J120" s="13"/>
      <c r="K120" s="67"/>
      <c r="L120" s="22" t="s">
        <v>29</v>
      </c>
      <c r="M120" s="125"/>
      <c r="N120" s="41">
        <f>VLOOKUP($B120,'[1]09-10-11'!$A$4:$EA$400,MATCH(N$2, '[1]09-10-11'!$A$4:$EA$4, 0))</f>
        <v>0</v>
      </c>
      <c r="O120" s="80"/>
      <c r="P120" s="41">
        <f>VLOOKUP($B120,'[1]09-10-11'!$A$4:$EA$400,MATCH(P$2, '[1]09-10-11'!$A$4:$EA$4, 0))</f>
        <v>200000</v>
      </c>
      <c r="Q120" s="41"/>
      <c r="R120" s="41">
        <f>VLOOKUP($B120,'[1]09-10-11'!$A$4:$EA$400,MATCH(R$2, '[1]09-10-11'!$A$4:$EA$4, 0))</f>
        <v>0</v>
      </c>
      <c r="S120" s="41"/>
      <c r="T120" s="41" t="e">
        <f>VLOOKUP($B120,'[1]09-10-11'!$A$4:$EA$400,MATCH(T$2, '[1]09-10-11'!$A$4:$EA$4, 0))</f>
        <v>#N/A</v>
      </c>
      <c r="U120" s="41"/>
      <c r="V120" s="41">
        <f>VLOOKUP($B120,'[1]09-10-11'!$A$4:$EA$400,MATCH(V$2, '[1]09-10-11'!$A$4:$EA$4, 0))</f>
        <v>0</v>
      </c>
      <c r="W120" s="41"/>
      <c r="X120" s="41">
        <f>VLOOKUP($B120,'[1]09-10-11'!$A$4:$EA$400,MATCH(X$2, '[1]09-10-11'!$A$4:$EA$4, 0))</f>
        <v>0</v>
      </c>
      <c r="Y120" s="41"/>
      <c r="Z120" s="100">
        <f t="shared" si="38"/>
        <v>0</v>
      </c>
      <c r="AA120" s="100"/>
      <c r="AB120" s="183" t="str">
        <f t="shared" si="28"/>
        <v>---</v>
      </c>
      <c r="AC120" s="169"/>
      <c r="AD120" s="100">
        <f t="shared" si="39"/>
        <v>-200000</v>
      </c>
      <c r="AE120" s="100"/>
      <c r="AF120" s="183">
        <f t="shared" si="29"/>
        <v>-1</v>
      </c>
      <c r="AG120" s="41"/>
      <c r="AH120" s="41">
        <f t="shared" si="40"/>
        <v>0</v>
      </c>
      <c r="AI120" s="41"/>
      <c r="AJ120" s="183" t="str">
        <f t="shared" si="30"/>
        <v>---</v>
      </c>
      <c r="AK120" s="169"/>
      <c r="AL120" s="41">
        <f t="shared" si="41"/>
        <v>0</v>
      </c>
      <c r="AM120" s="41"/>
      <c r="AN120" s="181" t="str">
        <f t="shared" si="31"/>
        <v>---</v>
      </c>
      <c r="AP120" s="100" t="str">
        <f t="shared" si="42"/>
        <v/>
      </c>
      <c r="AQ120" s="100"/>
      <c r="AR120" s="183" t="e">
        <f t="shared" si="32"/>
        <v>#N/A</v>
      </c>
      <c r="AS120" s="41"/>
      <c r="AT120" s="100" t="str">
        <f t="shared" si="43"/>
        <v/>
      </c>
      <c r="AU120" s="100"/>
      <c r="AV120" s="183" t="e">
        <f t="shared" si="33"/>
        <v>#N/A</v>
      </c>
      <c r="AW120" s="41"/>
      <c r="AX120" s="100">
        <f t="shared" si="44"/>
        <v>0</v>
      </c>
      <c r="AY120" s="100"/>
      <c r="AZ120" s="183" t="str">
        <f t="shared" si="34"/>
        <v>---</v>
      </c>
      <c r="BA120" s="41"/>
      <c r="BB120" s="100">
        <f t="shared" si="45"/>
        <v>-200000</v>
      </c>
      <c r="BC120" s="100"/>
      <c r="BD120" s="183">
        <f t="shared" si="35"/>
        <v>-1</v>
      </c>
      <c r="BE120" s="41"/>
      <c r="BF120" s="41">
        <f t="shared" si="46"/>
        <v>0</v>
      </c>
      <c r="BG120" s="41"/>
      <c r="BH120" s="181" t="str">
        <f t="shared" si="36"/>
        <v>---</v>
      </c>
      <c r="BJ120" s="100" t="str">
        <f t="shared" si="47"/>
        <v/>
      </c>
      <c r="BK120" s="100"/>
      <c r="BL120" s="183" t="e">
        <f t="shared" si="37"/>
        <v>#N/A</v>
      </c>
      <c r="BM120" s="41"/>
    </row>
    <row r="121" spans="2:65" ht="15.75" customHeight="1">
      <c r="B121" s="231">
        <v>108</v>
      </c>
      <c r="C121" s="55">
        <v>3</v>
      </c>
      <c r="D121" s="18" t="s">
        <v>204</v>
      </c>
      <c r="E121" s="18"/>
      <c r="F121" s="18"/>
      <c r="G121" s="18"/>
      <c r="H121" s="18"/>
      <c r="I121" s="18"/>
      <c r="J121" s="13"/>
      <c r="K121" s="23"/>
      <c r="L121" s="22" t="s">
        <v>29</v>
      </c>
      <c r="M121" s="125"/>
      <c r="N121" s="41">
        <f>VLOOKUP($B121,'[1]09-10-11'!$A$4:$EA$400,MATCH(N$2, '[1]09-10-11'!$A$4:$EA$4, 0))</f>
        <v>1151673</v>
      </c>
      <c r="O121" s="80"/>
      <c r="P121" s="41">
        <f>VLOOKUP($B121,'[1]09-10-11'!$A$4:$EA$400,MATCH(P$2, '[1]09-10-11'!$A$4:$EA$4, 0))</f>
        <v>1151673</v>
      </c>
      <c r="Q121" s="41"/>
      <c r="R121" s="41">
        <f>VLOOKUP($B121,'[1]09-10-11'!$A$4:$EA$400,MATCH(R$2, '[1]09-10-11'!$A$4:$EA$4, 0))</f>
        <v>1151673</v>
      </c>
      <c r="S121" s="41"/>
      <c r="T121" s="41" t="e">
        <f>VLOOKUP($B121,'[1]09-10-11'!$A$4:$EA$400,MATCH(T$2, '[1]09-10-11'!$A$4:$EA$4, 0))</f>
        <v>#N/A</v>
      </c>
      <c r="U121" s="41"/>
      <c r="V121" s="41">
        <f>VLOOKUP($B121,'[1]09-10-11'!$A$4:$EA$400,MATCH(V$2, '[1]09-10-11'!$A$4:$EA$4, 0))</f>
        <v>1166673</v>
      </c>
      <c r="W121" s="41"/>
      <c r="X121" s="41">
        <f>VLOOKUP($B121,'[1]09-10-11'!$A$4:$EA$400,MATCH(X$2, '[1]09-10-11'!$A$4:$EA$4, 0))</f>
        <v>1151673</v>
      </c>
      <c r="Y121" s="41"/>
      <c r="Z121" s="41">
        <f t="shared" si="38"/>
        <v>-15000</v>
      </c>
      <c r="AA121" s="41"/>
      <c r="AB121" s="181">
        <f t="shared" si="28"/>
        <v>-1.285707306160333E-2</v>
      </c>
      <c r="AC121" s="161"/>
      <c r="AD121" s="41">
        <f t="shared" si="39"/>
        <v>0</v>
      </c>
      <c r="AE121" s="41"/>
      <c r="AF121" s="181">
        <f t="shared" si="29"/>
        <v>0</v>
      </c>
      <c r="AG121" s="41"/>
      <c r="AH121" s="41">
        <f t="shared" si="40"/>
        <v>0</v>
      </c>
      <c r="AI121" s="41"/>
      <c r="AJ121" s="181">
        <f t="shared" si="30"/>
        <v>0</v>
      </c>
      <c r="AK121" s="161"/>
      <c r="AL121" s="41">
        <f t="shared" si="41"/>
        <v>0</v>
      </c>
      <c r="AM121" s="41"/>
      <c r="AN121" s="181">
        <f t="shared" si="31"/>
        <v>0</v>
      </c>
      <c r="AP121" s="100" t="str">
        <f t="shared" si="42"/>
        <v/>
      </c>
      <c r="AQ121" s="100"/>
      <c r="AR121" s="183" t="e">
        <f t="shared" si="32"/>
        <v>#N/A</v>
      </c>
      <c r="AS121" s="41"/>
      <c r="AT121" s="41" t="str">
        <f t="shared" si="43"/>
        <v/>
      </c>
      <c r="AU121" s="41"/>
      <c r="AV121" s="181" t="e">
        <f t="shared" si="33"/>
        <v>#N/A</v>
      </c>
      <c r="AW121" s="41"/>
      <c r="AX121" s="41">
        <f t="shared" si="44"/>
        <v>15000</v>
      </c>
      <c r="AY121" s="41"/>
      <c r="AZ121" s="181">
        <f t="shared" si="34"/>
        <v>1.3024530400556511E-2</v>
      </c>
      <c r="BA121" s="41"/>
      <c r="BB121" s="41">
        <f t="shared" si="45"/>
        <v>15000</v>
      </c>
      <c r="BC121" s="41"/>
      <c r="BD121" s="181">
        <f t="shared" si="35"/>
        <v>1.3024530400556511E-2</v>
      </c>
      <c r="BE121" s="41"/>
      <c r="BF121" s="41">
        <f t="shared" si="46"/>
        <v>15000</v>
      </c>
      <c r="BG121" s="41"/>
      <c r="BH121" s="181">
        <f t="shared" si="36"/>
        <v>1.3024530400556511E-2</v>
      </c>
      <c r="BJ121" s="100" t="str">
        <f t="shared" si="47"/>
        <v/>
      </c>
      <c r="BK121" s="100"/>
      <c r="BL121" s="183" t="e">
        <f t="shared" si="37"/>
        <v>#N/A</v>
      </c>
      <c r="BM121" s="41"/>
    </row>
    <row r="122" spans="2:65" ht="15.75" customHeight="1">
      <c r="B122" s="231">
        <v>56.5</v>
      </c>
      <c r="C122" s="55">
        <v>4</v>
      </c>
      <c r="D122" s="13" t="s">
        <v>114</v>
      </c>
      <c r="E122" s="13"/>
      <c r="F122" s="13"/>
      <c r="G122" s="13"/>
      <c r="H122" s="13"/>
      <c r="I122" s="13"/>
      <c r="J122" s="13"/>
      <c r="K122" s="13"/>
      <c r="L122" s="22" t="s">
        <v>29</v>
      </c>
      <c r="M122" s="125"/>
      <c r="N122" s="41">
        <f>VLOOKUP($B122,'[1]09-10-11'!$A$4:$EA$400,MATCH(N$2, '[1]09-10-11'!$A$4:$EA$4, 0))</f>
        <v>378000</v>
      </c>
      <c r="O122" s="80"/>
      <c r="P122" s="41">
        <f>VLOOKUP($B122,'[1]09-10-11'!$A$4:$EA$400,MATCH(P$2, '[1]09-10-11'!$A$4:$EA$4, 0))</f>
        <v>403000</v>
      </c>
      <c r="Q122" s="41"/>
      <c r="R122" s="41">
        <f>VLOOKUP($B122,'[1]09-10-11'!$A$4:$EA$400,MATCH(R$2, '[1]09-10-11'!$A$4:$EA$4, 0))</f>
        <v>300000</v>
      </c>
      <c r="S122" s="41"/>
      <c r="T122" s="41" t="e">
        <f>VLOOKUP($B122,'[1]09-10-11'!$A$4:$EA$400,MATCH(T$2, '[1]09-10-11'!$A$4:$EA$4, 0))</f>
        <v>#N/A</v>
      </c>
      <c r="U122" s="41"/>
      <c r="V122" s="41">
        <f>VLOOKUP($B122,'[1]09-10-11'!$A$4:$EA$400,MATCH(V$2, '[1]09-10-11'!$A$4:$EA$4, 0))</f>
        <v>378000</v>
      </c>
      <c r="W122" s="41"/>
      <c r="X122" s="41">
        <f>VLOOKUP($B122,'[1]09-10-11'!$A$4:$EA$400,MATCH(X$2, '[1]09-10-11'!$A$4:$EA$4, 0))</f>
        <v>403000</v>
      </c>
      <c r="Y122" s="41"/>
      <c r="Z122" s="41">
        <f t="shared" si="38"/>
        <v>25000</v>
      </c>
      <c r="AA122" s="41"/>
      <c r="AB122" s="181">
        <f t="shared" si="28"/>
        <v>6.6137566137566051E-2</v>
      </c>
      <c r="AC122" s="161"/>
      <c r="AD122" s="41">
        <f t="shared" si="39"/>
        <v>0</v>
      </c>
      <c r="AE122" s="41"/>
      <c r="AF122" s="181">
        <f t="shared" si="29"/>
        <v>0</v>
      </c>
      <c r="AG122" s="41"/>
      <c r="AH122" s="41">
        <f t="shared" si="40"/>
        <v>25000</v>
      </c>
      <c r="AI122" s="41"/>
      <c r="AJ122" s="181">
        <f t="shared" si="30"/>
        <v>6.6137566137566051E-2</v>
      </c>
      <c r="AK122" s="161"/>
      <c r="AL122" s="41">
        <f t="shared" si="41"/>
        <v>103000</v>
      </c>
      <c r="AM122" s="41"/>
      <c r="AN122" s="181">
        <f t="shared" si="31"/>
        <v>0.34333333333333327</v>
      </c>
      <c r="AP122" s="100" t="str">
        <f t="shared" si="42"/>
        <v/>
      </c>
      <c r="AQ122" s="100"/>
      <c r="AR122" s="183" t="e">
        <f t="shared" si="32"/>
        <v>#N/A</v>
      </c>
      <c r="AS122" s="41"/>
      <c r="AT122" s="41" t="str">
        <f t="shared" si="43"/>
        <v/>
      </c>
      <c r="AU122" s="41"/>
      <c r="AV122" s="181" t="e">
        <f t="shared" si="33"/>
        <v>#N/A</v>
      </c>
      <c r="AW122" s="41"/>
      <c r="AX122" s="41">
        <f t="shared" si="44"/>
        <v>0</v>
      </c>
      <c r="AY122" s="41"/>
      <c r="AZ122" s="181">
        <f t="shared" si="34"/>
        <v>0</v>
      </c>
      <c r="BA122" s="41"/>
      <c r="BB122" s="41">
        <f t="shared" si="45"/>
        <v>-25000</v>
      </c>
      <c r="BC122" s="41"/>
      <c r="BD122" s="181">
        <f t="shared" si="35"/>
        <v>-6.2034739454094323E-2</v>
      </c>
      <c r="BE122" s="41"/>
      <c r="BF122" s="41">
        <f t="shared" si="46"/>
        <v>78000</v>
      </c>
      <c r="BG122" s="41"/>
      <c r="BH122" s="181">
        <f t="shared" si="36"/>
        <v>0.26</v>
      </c>
      <c r="BJ122" s="100" t="str">
        <f t="shared" si="47"/>
        <v/>
      </c>
      <c r="BK122" s="100"/>
      <c r="BL122" s="183" t="e">
        <f t="shared" si="37"/>
        <v>#N/A</v>
      </c>
      <c r="BM122" s="41"/>
    </row>
    <row r="123" spans="2:65" ht="15.75" customHeight="1">
      <c r="B123" s="231">
        <v>57</v>
      </c>
      <c r="C123" s="55">
        <v>5</v>
      </c>
      <c r="D123" s="13" t="s">
        <v>135</v>
      </c>
      <c r="E123" s="13"/>
      <c r="F123" s="13"/>
      <c r="G123" s="13"/>
      <c r="H123" s="13"/>
      <c r="I123" s="13"/>
      <c r="J123" s="13"/>
      <c r="K123" s="20"/>
      <c r="L123" s="66" t="s">
        <v>29</v>
      </c>
      <c r="M123" s="125"/>
      <c r="N123" s="41">
        <f>VLOOKUP($B123,'[1]09-10-11'!$A$4:$EA$400,MATCH(N$2, '[1]09-10-11'!$A$4:$EA$4, 0))</f>
        <v>65042</v>
      </c>
      <c r="O123" s="80"/>
      <c r="P123" s="41">
        <f>VLOOKUP($B123,'[1]09-10-11'!$A$4:$EA$400,MATCH(P$2, '[1]09-10-11'!$A$4:$EA$4, 0))</f>
        <v>71542</v>
      </c>
      <c r="Q123" s="41"/>
      <c r="R123" s="41">
        <f>VLOOKUP($B123,'[1]09-10-11'!$A$4:$EA$400,MATCH(R$2, '[1]09-10-11'!$A$4:$EA$4, 0))</f>
        <v>65042</v>
      </c>
      <c r="S123" s="41"/>
      <c r="T123" s="41" t="e">
        <f>VLOOKUP($B123,'[1]09-10-11'!$A$4:$EA$400,MATCH(T$2, '[1]09-10-11'!$A$4:$EA$4, 0))</f>
        <v>#N/A</v>
      </c>
      <c r="U123" s="41"/>
      <c r="V123" s="41">
        <f>VLOOKUP($B123,'[1]09-10-11'!$A$4:$EA$400,MATCH(V$2, '[1]09-10-11'!$A$4:$EA$4, 0))</f>
        <v>70000</v>
      </c>
      <c r="W123" s="41"/>
      <c r="X123" s="41">
        <f>VLOOKUP($B123,'[1]09-10-11'!$A$4:$EA$400,MATCH(X$2, '[1]09-10-11'!$A$4:$EA$4, 0))</f>
        <v>71542</v>
      </c>
      <c r="Y123" s="41"/>
      <c r="Z123" s="41">
        <f t="shared" si="38"/>
        <v>1542</v>
      </c>
      <c r="AA123" s="41"/>
      <c r="AB123" s="181">
        <f t="shared" si="28"/>
        <v>2.2028571428571508E-2</v>
      </c>
      <c r="AC123" s="161"/>
      <c r="AD123" s="41">
        <f t="shared" si="39"/>
        <v>0</v>
      </c>
      <c r="AE123" s="41"/>
      <c r="AF123" s="181">
        <f t="shared" si="29"/>
        <v>0</v>
      </c>
      <c r="AG123" s="41"/>
      <c r="AH123" s="41">
        <f t="shared" si="40"/>
        <v>6500</v>
      </c>
      <c r="AI123" s="41"/>
      <c r="AJ123" s="181">
        <f t="shared" si="30"/>
        <v>9.9935426339903488E-2</v>
      </c>
      <c r="AK123" s="161"/>
      <c r="AL123" s="41">
        <f t="shared" si="41"/>
        <v>6500</v>
      </c>
      <c r="AM123" s="41"/>
      <c r="AN123" s="181">
        <f t="shared" si="31"/>
        <v>9.9935426339903488E-2</v>
      </c>
      <c r="AP123" s="100" t="str">
        <f t="shared" si="42"/>
        <v/>
      </c>
      <c r="AQ123" s="100"/>
      <c r="AR123" s="183" t="e">
        <f t="shared" si="32"/>
        <v>#N/A</v>
      </c>
      <c r="AS123" s="41"/>
      <c r="AT123" s="41" t="str">
        <f t="shared" si="43"/>
        <v/>
      </c>
      <c r="AU123" s="41"/>
      <c r="AV123" s="181" t="e">
        <f t="shared" si="33"/>
        <v>#N/A</v>
      </c>
      <c r="AW123" s="41"/>
      <c r="AX123" s="41">
        <f t="shared" si="44"/>
        <v>4958</v>
      </c>
      <c r="AY123" s="41"/>
      <c r="AZ123" s="181">
        <f t="shared" si="34"/>
        <v>7.6227668275883342E-2</v>
      </c>
      <c r="BA123" s="41"/>
      <c r="BB123" s="41">
        <f t="shared" si="45"/>
        <v>-1542</v>
      </c>
      <c r="BC123" s="41"/>
      <c r="BD123" s="181">
        <f t="shared" si="35"/>
        <v>-2.1553772609096744E-2</v>
      </c>
      <c r="BE123" s="41"/>
      <c r="BF123" s="41">
        <f t="shared" si="46"/>
        <v>4958</v>
      </c>
      <c r="BG123" s="41"/>
      <c r="BH123" s="181">
        <f t="shared" si="36"/>
        <v>7.6227668275883342E-2</v>
      </c>
      <c r="BJ123" s="100" t="str">
        <f t="shared" si="47"/>
        <v/>
      </c>
      <c r="BK123" s="100"/>
      <c r="BL123" s="183" t="e">
        <f t="shared" si="37"/>
        <v>#N/A</v>
      </c>
      <c r="BM123" s="41"/>
    </row>
    <row r="124" spans="2:65" ht="15.75" customHeight="1">
      <c r="B124" s="231">
        <v>58</v>
      </c>
      <c r="C124" s="55">
        <v>6</v>
      </c>
      <c r="D124" s="13" t="s">
        <v>224</v>
      </c>
      <c r="E124" s="13"/>
      <c r="F124" s="13"/>
      <c r="G124" s="13"/>
      <c r="H124" s="13"/>
      <c r="I124" s="13"/>
      <c r="J124" s="13"/>
      <c r="K124" s="20"/>
      <c r="L124" s="66" t="s">
        <v>29</v>
      </c>
      <c r="M124" s="125"/>
      <c r="N124" s="41">
        <f>VLOOKUP($B124,'[1]09-10-11'!$A$4:$EA$400,MATCH(N$2, '[1]09-10-11'!$A$4:$EA$4, 0))</f>
        <v>32397</v>
      </c>
      <c r="O124" s="80"/>
      <c r="P124" s="41">
        <f>VLOOKUP($B124,'[1]09-10-11'!$A$4:$EA$400,MATCH(P$2, '[1]09-10-11'!$A$4:$EA$4, 0))</f>
        <v>33397</v>
      </c>
      <c r="Q124" s="41"/>
      <c r="R124" s="41">
        <f>VLOOKUP($B124,'[1]09-10-11'!$A$4:$EA$400,MATCH(R$2, '[1]09-10-11'!$A$4:$EA$4, 0))</f>
        <v>33397</v>
      </c>
      <c r="S124" s="41"/>
      <c r="T124" s="41" t="e">
        <f>VLOOKUP($B124,'[1]09-10-11'!$A$4:$EA$400,MATCH(T$2, '[1]09-10-11'!$A$4:$EA$4, 0))</f>
        <v>#N/A</v>
      </c>
      <c r="U124" s="41"/>
      <c r="V124" s="41">
        <f>VLOOKUP($B124,'[1]09-10-11'!$A$4:$EA$400,MATCH(V$2, '[1]09-10-11'!$A$4:$EA$4, 0))</f>
        <v>33397</v>
      </c>
      <c r="W124" s="41"/>
      <c r="X124" s="41">
        <f>VLOOKUP($B124,'[1]09-10-11'!$A$4:$EA$400,MATCH(X$2, '[1]09-10-11'!$A$4:$EA$4, 0))</f>
        <v>33397</v>
      </c>
      <c r="Y124" s="41"/>
      <c r="Z124" s="41">
        <f t="shared" si="38"/>
        <v>0</v>
      </c>
      <c r="AA124" s="41"/>
      <c r="AB124" s="181">
        <f t="shared" si="28"/>
        <v>0</v>
      </c>
      <c r="AC124" s="161"/>
      <c r="AD124" s="41">
        <f t="shared" si="39"/>
        <v>0</v>
      </c>
      <c r="AE124" s="41"/>
      <c r="AF124" s="181">
        <f t="shared" si="29"/>
        <v>0</v>
      </c>
      <c r="AG124" s="41"/>
      <c r="AH124" s="41">
        <f t="shared" si="40"/>
        <v>1000</v>
      </c>
      <c r="AI124" s="41"/>
      <c r="AJ124" s="181">
        <f t="shared" si="30"/>
        <v>3.0867055591567105E-2</v>
      </c>
      <c r="AK124" s="161"/>
      <c r="AL124" s="41">
        <f t="shared" si="41"/>
        <v>0</v>
      </c>
      <c r="AM124" s="41"/>
      <c r="AN124" s="181">
        <f t="shared" si="31"/>
        <v>0</v>
      </c>
      <c r="AP124" s="100" t="str">
        <f t="shared" si="42"/>
        <v/>
      </c>
      <c r="AQ124" s="100"/>
      <c r="AR124" s="183" t="e">
        <f t="shared" si="32"/>
        <v>#N/A</v>
      </c>
      <c r="AS124" s="41"/>
      <c r="AT124" s="41" t="str">
        <f t="shared" si="43"/>
        <v/>
      </c>
      <c r="AU124" s="41"/>
      <c r="AV124" s="181" t="e">
        <f t="shared" si="33"/>
        <v>#N/A</v>
      </c>
      <c r="AW124" s="41"/>
      <c r="AX124" s="41">
        <f t="shared" si="44"/>
        <v>1000</v>
      </c>
      <c r="AY124" s="41"/>
      <c r="AZ124" s="181">
        <f t="shared" si="34"/>
        <v>3.0867055591567105E-2</v>
      </c>
      <c r="BA124" s="41"/>
      <c r="BB124" s="41">
        <f t="shared" si="45"/>
        <v>0</v>
      </c>
      <c r="BC124" s="41"/>
      <c r="BD124" s="181">
        <f t="shared" si="35"/>
        <v>0</v>
      </c>
      <c r="BE124" s="41"/>
      <c r="BF124" s="41">
        <f t="shared" si="46"/>
        <v>0</v>
      </c>
      <c r="BG124" s="41"/>
      <c r="BH124" s="181">
        <f t="shared" si="36"/>
        <v>0</v>
      </c>
      <c r="BJ124" s="100" t="str">
        <f t="shared" si="47"/>
        <v/>
      </c>
      <c r="BK124" s="100"/>
      <c r="BL124" s="183" t="e">
        <f t="shared" si="37"/>
        <v>#N/A</v>
      </c>
      <c r="BM124" s="41"/>
    </row>
    <row r="125" spans="2:65" ht="15.75" customHeight="1">
      <c r="B125" s="231">
        <v>60</v>
      </c>
      <c r="C125" s="55">
        <v>7</v>
      </c>
      <c r="D125" s="13" t="s">
        <v>93</v>
      </c>
      <c r="E125" s="13"/>
      <c r="F125" s="13"/>
      <c r="G125" s="13"/>
      <c r="H125" s="13"/>
      <c r="I125" s="13"/>
      <c r="J125" s="13"/>
      <c r="K125" s="20"/>
      <c r="L125" s="66" t="s">
        <v>29</v>
      </c>
      <c r="M125" s="125"/>
      <c r="N125" s="41">
        <f>VLOOKUP($B125,'[1]09-10-11'!$A$4:$EA$400,MATCH(N$2, '[1]09-10-11'!$A$4:$EA$4, 0))</f>
        <v>31453</v>
      </c>
      <c r="O125" s="80"/>
      <c r="P125" s="41">
        <f>VLOOKUP($B125,'[1]09-10-11'!$A$4:$EA$400,MATCH(P$2, '[1]09-10-11'!$A$4:$EA$4, 0))</f>
        <v>32453</v>
      </c>
      <c r="Q125" s="41"/>
      <c r="R125" s="41">
        <f>VLOOKUP($B125,'[1]09-10-11'!$A$4:$EA$400,MATCH(R$2, '[1]09-10-11'!$A$4:$EA$4, 0))</f>
        <v>32453</v>
      </c>
      <c r="S125" s="41"/>
      <c r="T125" s="41" t="e">
        <f>VLOOKUP($B125,'[1]09-10-11'!$A$4:$EA$400,MATCH(T$2, '[1]09-10-11'!$A$4:$EA$4, 0))</f>
        <v>#N/A</v>
      </c>
      <c r="U125" s="41"/>
      <c r="V125" s="41">
        <f>VLOOKUP($B125,'[1]09-10-11'!$A$4:$EA$400,MATCH(V$2, '[1]09-10-11'!$A$4:$EA$4, 0))</f>
        <v>32453</v>
      </c>
      <c r="W125" s="41"/>
      <c r="X125" s="41">
        <f>VLOOKUP($B125,'[1]09-10-11'!$A$4:$EA$400,MATCH(X$2, '[1]09-10-11'!$A$4:$EA$4, 0))</f>
        <v>32453</v>
      </c>
      <c r="Y125" s="41"/>
      <c r="Z125" s="41">
        <f t="shared" si="38"/>
        <v>0</v>
      </c>
      <c r="AA125" s="41"/>
      <c r="AB125" s="181">
        <f t="shared" si="28"/>
        <v>0</v>
      </c>
      <c r="AC125" s="161"/>
      <c r="AD125" s="41">
        <f t="shared" si="39"/>
        <v>0</v>
      </c>
      <c r="AE125" s="41"/>
      <c r="AF125" s="181">
        <f t="shared" si="29"/>
        <v>0</v>
      </c>
      <c r="AG125" s="41"/>
      <c r="AH125" s="41">
        <f t="shared" si="40"/>
        <v>1000</v>
      </c>
      <c r="AI125" s="41"/>
      <c r="AJ125" s="181">
        <f t="shared" si="30"/>
        <v>3.1793469621339776E-2</v>
      </c>
      <c r="AK125" s="161"/>
      <c r="AL125" s="41">
        <f t="shared" si="41"/>
        <v>0</v>
      </c>
      <c r="AM125" s="41"/>
      <c r="AN125" s="181">
        <f t="shared" si="31"/>
        <v>0</v>
      </c>
      <c r="AP125" s="100" t="str">
        <f t="shared" si="42"/>
        <v/>
      </c>
      <c r="AQ125" s="100"/>
      <c r="AR125" s="183" t="e">
        <f t="shared" si="32"/>
        <v>#N/A</v>
      </c>
      <c r="AS125" s="41"/>
      <c r="AT125" s="41" t="str">
        <f t="shared" si="43"/>
        <v/>
      </c>
      <c r="AU125" s="41"/>
      <c r="AV125" s="181" t="e">
        <f t="shared" si="33"/>
        <v>#N/A</v>
      </c>
      <c r="AW125" s="41"/>
      <c r="AX125" s="41">
        <f t="shared" si="44"/>
        <v>1000</v>
      </c>
      <c r="AY125" s="41"/>
      <c r="AZ125" s="181">
        <f t="shared" si="34"/>
        <v>3.1793469621339776E-2</v>
      </c>
      <c r="BA125" s="41"/>
      <c r="BB125" s="41">
        <f t="shared" si="45"/>
        <v>0</v>
      </c>
      <c r="BC125" s="41"/>
      <c r="BD125" s="181">
        <f t="shared" si="35"/>
        <v>0</v>
      </c>
      <c r="BE125" s="41"/>
      <c r="BF125" s="41">
        <f t="shared" si="46"/>
        <v>0</v>
      </c>
      <c r="BG125" s="41"/>
      <c r="BH125" s="181">
        <f t="shared" si="36"/>
        <v>0</v>
      </c>
      <c r="BJ125" s="100" t="str">
        <f t="shared" si="47"/>
        <v/>
      </c>
      <c r="BK125" s="100"/>
      <c r="BL125" s="183" t="e">
        <f t="shared" si="37"/>
        <v>#N/A</v>
      </c>
      <c r="BM125" s="41"/>
    </row>
    <row r="126" spans="2:65" ht="15.75" customHeight="1">
      <c r="B126" s="231">
        <v>61</v>
      </c>
      <c r="C126" s="55">
        <v>8</v>
      </c>
      <c r="D126" s="13" t="s">
        <v>55</v>
      </c>
      <c r="E126" s="13"/>
      <c r="F126" s="13"/>
      <c r="G126" s="13"/>
      <c r="H126" s="13"/>
      <c r="I126" s="13"/>
      <c r="J126" s="13"/>
      <c r="K126" s="20"/>
      <c r="L126" s="22" t="s">
        <v>29</v>
      </c>
      <c r="M126" s="125"/>
      <c r="N126" s="41">
        <f>VLOOKUP($B126,'[1]09-10-11'!$A$4:$EA$400,MATCH(N$2, '[1]09-10-11'!$A$4:$EA$4, 0))</f>
        <v>6575</v>
      </c>
      <c r="O126" s="80"/>
      <c r="P126" s="41">
        <f>VLOOKUP($B126,'[1]09-10-11'!$A$4:$EA$400,MATCH(P$2, '[1]09-10-11'!$A$4:$EA$4, 0))</f>
        <v>6575</v>
      </c>
      <c r="Q126" s="41"/>
      <c r="R126" s="41">
        <f>VLOOKUP($B126,'[1]09-10-11'!$A$4:$EA$400,MATCH(R$2, '[1]09-10-11'!$A$4:$EA$4, 0))</f>
        <v>6575</v>
      </c>
      <c r="S126" s="41"/>
      <c r="T126" s="41" t="e">
        <f>VLOOKUP($B126,'[1]09-10-11'!$A$4:$EA$400,MATCH(T$2, '[1]09-10-11'!$A$4:$EA$4, 0))</f>
        <v>#N/A</v>
      </c>
      <c r="U126" s="41"/>
      <c r="V126" s="41">
        <f>VLOOKUP($B126,'[1]09-10-11'!$A$4:$EA$400,MATCH(V$2, '[1]09-10-11'!$A$4:$EA$4, 0))</f>
        <v>6575</v>
      </c>
      <c r="W126" s="41"/>
      <c r="X126" s="41">
        <f>VLOOKUP($B126,'[1]09-10-11'!$A$4:$EA$400,MATCH(X$2, '[1]09-10-11'!$A$4:$EA$4, 0))</f>
        <v>6575</v>
      </c>
      <c r="Y126" s="41"/>
      <c r="Z126" s="41">
        <f t="shared" si="38"/>
        <v>0</v>
      </c>
      <c r="AA126" s="41"/>
      <c r="AB126" s="181">
        <f t="shared" si="28"/>
        <v>0</v>
      </c>
      <c r="AC126" s="161"/>
      <c r="AD126" s="41">
        <f t="shared" si="39"/>
        <v>0</v>
      </c>
      <c r="AE126" s="41"/>
      <c r="AF126" s="181">
        <f t="shared" si="29"/>
        <v>0</v>
      </c>
      <c r="AG126" s="41"/>
      <c r="AH126" s="41">
        <f t="shared" si="40"/>
        <v>0</v>
      </c>
      <c r="AI126" s="41"/>
      <c r="AJ126" s="181">
        <f t="shared" si="30"/>
        <v>0</v>
      </c>
      <c r="AK126" s="161"/>
      <c r="AL126" s="41">
        <f t="shared" si="41"/>
        <v>0</v>
      </c>
      <c r="AM126" s="41"/>
      <c r="AN126" s="181">
        <f t="shared" si="31"/>
        <v>0</v>
      </c>
      <c r="AP126" s="100" t="str">
        <f t="shared" si="42"/>
        <v/>
      </c>
      <c r="AQ126" s="100"/>
      <c r="AR126" s="183" t="e">
        <f t="shared" si="32"/>
        <v>#N/A</v>
      </c>
      <c r="AS126" s="41"/>
      <c r="AT126" s="41" t="str">
        <f t="shared" si="43"/>
        <v/>
      </c>
      <c r="AU126" s="41"/>
      <c r="AV126" s="181" t="e">
        <f t="shared" si="33"/>
        <v>#N/A</v>
      </c>
      <c r="AW126" s="41"/>
      <c r="AX126" s="41">
        <f t="shared" si="44"/>
        <v>0</v>
      </c>
      <c r="AY126" s="41"/>
      <c r="AZ126" s="181">
        <f t="shared" si="34"/>
        <v>0</v>
      </c>
      <c r="BA126" s="41"/>
      <c r="BB126" s="41">
        <f t="shared" si="45"/>
        <v>0</v>
      </c>
      <c r="BC126" s="41"/>
      <c r="BD126" s="181">
        <f t="shared" si="35"/>
        <v>0</v>
      </c>
      <c r="BE126" s="41"/>
      <c r="BF126" s="41">
        <f t="shared" si="46"/>
        <v>0</v>
      </c>
      <c r="BG126" s="41"/>
      <c r="BH126" s="181">
        <f t="shared" si="36"/>
        <v>0</v>
      </c>
      <c r="BJ126" s="100" t="str">
        <f t="shared" si="47"/>
        <v/>
      </c>
      <c r="BK126" s="100"/>
      <c r="BL126" s="183" t="e">
        <f t="shared" si="37"/>
        <v>#N/A</v>
      </c>
      <c r="BM126" s="41"/>
    </row>
    <row r="127" spans="2:65" ht="15.75" customHeight="1">
      <c r="B127" s="231">
        <v>62</v>
      </c>
      <c r="C127" s="55">
        <v>9</v>
      </c>
      <c r="D127" s="13" t="s">
        <v>94</v>
      </c>
      <c r="E127" s="13"/>
      <c r="F127" s="13"/>
      <c r="G127" s="13"/>
      <c r="H127" s="13"/>
      <c r="I127" s="13"/>
      <c r="J127" s="13"/>
      <c r="K127" s="20"/>
      <c r="L127" s="22" t="s">
        <v>29</v>
      </c>
      <c r="M127" s="125"/>
      <c r="N127" s="41">
        <f>VLOOKUP($B127,'[1]09-10-11'!$A$4:$EA$400,MATCH(N$2, '[1]09-10-11'!$A$4:$EA$4, 0))</f>
        <v>169840</v>
      </c>
      <c r="O127" s="80"/>
      <c r="P127" s="41">
        <f>VLOOKUP($B127,'[1]09-10-11'!$A$4:$EA$400,MATCH(P$2, '[1]09-10-11'!$A$4:$EA$4, 0))</f>
        <v>169840</v>
      </c>
      <c r="Q127" s="41"/>
      <c r="R127" s="41">
        <f>VLOOKUP($B127,'[1]09-10-11'!$A$4:$EA$400,MATCH(R$2, '[1]09-10-11'!$A$4:$EA$4, 0))</f>
        <v>169840</v>
      </c>
      <c r="S127" s="41"/>
      <c r="T127" s="41" t="e">
        <f>VLOOKUP($B127,'[1]09-10-11'!$A$4:$EA$400,MATCH(T$2, '[1]09-10-11'!$A$4:$EA$4, 0))</f>
        <v>#N/A</v>
      </c>
      <c r="U127" s="41"/>
      <c r="V127" s="41">
        <f>VLOOKUP($B127,'[1]09-10-11'!$A$4:$EA$400,MATCH(V$2, '[1]09-10-11'!$A$4:$EA$4, 0))</f>
        <v>175840</v>
      </c>
      <c r="W127" s="41"/>
      <c r="X127" s="41">
        <f>VLOOKUP($B127,'[1]09-10-11'!$A$4:$EA$400,MATCH(X$2, '[1]09-10-11'!$A$4:$EA$4, 0))</f>
        <v>169840</v>
      </c>
      <c r="Y127" s="41"/>
      <c r="Z127" s="41">
        <f t="shared" si="38"/>
        <v>-6000</v>
      </c>
      <c r="AA127" s="41"/>
      <c r="AB127" s="181">
        <f t="shared" si="28"/>
        <v>-3.4121929026387665E-2</v>
      </c>
      <c r="AC127" s="161"/>
      <c r="AD127" s="41">
        <f t="shared" si="39"/>
        <v>0</v>
      </c>
      <c r="AE127" s="41"/>
      <c r="AF127" s="181">
        <f t="shared" si="29"/>
        <v>0</v>
      </c>
      <c r="AG127" s="41"/>
      <c r="AH127" s="41">
        <f t="shared" si="40"/>
        <v>0</v>
      </c>
      <c r="AI127" s="41"/>
      <c r="AJ127" s="181">
        <f t="shared" si="30"/>
        <v>0</v>
      </c>
      <c r="AK127" s="161"/>
      <c r="AL127" s="41">
        <f t="shared" si="41"/>
        <v>0</v>
      </c>
      <c r="AM127" s="41"/>
      <c r="AN127" s="181">
        <f t="shared" si="31"/>
        <v>0</v>
      </c>
      <c r="AP127" s="100" t="str">
        <f t="shared" si="42"/>
        <v/>
      </c>
      <c r="AQ127" s="100"/>
      <c r="AR127" s="183" t="e">
        <f t="shared" si="32"/>
        <v>#N/A</v>
      </c>
      <c r="AS127" s="41"/>
      <c r="AT127" s="41" t="str">
        <f t="shared" si="43"/>
        <v/>
      </c>
      <c r="AU127" s="41"/>
      <c r="AV127" s="181" t="e">
        <f t="shared" si="33"/>
        <v>#N/A</v>
      </c>
      <c r="AW127" s="41"/>
      <c r="AX127" s="41">
        <f t="shared" si="44"/>
        <v>6000</v>
      </c>
      <c r="AY127" s="41"/>
      <c r="AZ127" s="181">
        <f t="shared" si="34"/>
        <v>3.5327366933584514E-2</v>
      </c>
      <c r="BA127" s="41"/>
      <c r="BB127" s="41">
        <f t="shared" si="45"/>
        <v>6000</v>
      </c>
      <c r="BC127" s="41"/>
      <c r="BD127" s="181">
        <f t="shared" si="35"/>
        <v>3.5327366933584514E-2</v>
      </c>
      <c r="BE127" s="41"/>
      <c r="BF127" s="41">
        <f t="shared" si="46"/>
        <v>6000</v>
      </c>
      <c r="BG127" s="41"/>
      <c r="BH127" s="181">
        <f t="shared" si="36"/>
        <v>3.5327366933584514E-2</v>
      </c>
      <c r="BJ127" s="100" t="str">
        <f t="shared" si="47"/>
        <v/>
      </c>
      <c r="BK127" s="100"/>
      <c r="BL127" s="183" t="e">
        <f t="shared" si="37"/>
        <v>#N/A</v>
      </c>
      <c r="BM127" s="41"/>
    </row>
    <row r="128" spans="2:65" ht="15.75" customHeight="1">
      <c r="B128" s="231">
        <v>63</v>
      </c>
      <c r="C128" s="55">
        <v>10</v>
      </c>
      <c r="D128" s="13" t="s">
        <v>136</v>
      </c>
      <c r="E128" s="13"/>
      <c r="F128" s="13"/>
      <c r="G128" s="13"/>
      <c r="H128" s="13"/>
      <c r="I128" s="13"/>
      <c r="J128" s="13"/>
      <c r="K128" s="67"/>
      <c r="L128" s="22" t="s">
        <v>29</v>
      </c>
      <c r="M128" s="125"/>
      <c r="N128" s="41">
        <f>VLOOKUP($B128,'[1]09-10-11'!$A$4:$EA$400,MATCH(N$2, '[1]09-10-11'!$A$4:$EA$4, 0))</f>
        <v>16699</v>
      </c>
      <c r="O128" s="80"/>
      <c r="P128" s="41">
        <f>VLOOKUP($B128,'[1]09-10-11'!$A$4:$EA$400,MATCH(P$2, '[1]09-10-11'!$A$4:$EA$4, 0))</f>
        <v>16699</v>
      </c>
      <c r="Q128" s="41"/>
      <c r="R128" s="41">
        <f>VLOOKUP($B128,'[1]09-10-11'!$A$4:$EA$400,MATCH(R$2, '[1]09-10-11'!$A$4:$EA$4, 0))</f>
        <v>16699</v>
      </c>
      <c r="S128" s="41"/>
      <c r="T128" s="41" t="e">
        <f>VLOOKUP($B128,'[1]09-10-11'!$A$4:$EA$400,MATCH(T$2, '[1]09-10-11'!$A$4:$EA$4, 0))</f>
        <v>#N/A</v>
      </c>
      <c r="U128" s="41"/>
      <c r="V128" s="41">
        <f>VLOOKUP($B128,'[1]09-10-11'!$A$4:$EA$400,MATCH(V$2, '[1]09-10-11'!$A$4:$EA$4, 0))</f>
        <v>16699</v>
      </c>
      <c r="W128" s="41"/>
      <c r="X128" s="41">
        <f>VLOOKUP($B128,'[1]09-10-11'!$A$4:$EA$400,MATCH(X$2, '[1]09-10-11'!$A$4:$EA$4, 0))</f>
        <v>16699</v>
      </c>
      <c r="Y128" s="41"/>
      <c r="Z128" s="41">
        <f t="shared" si="38"/>
        <v>0</v>
      </c>
      <c r="AA128" s="41"/>
      <c r="AB128" s="181">
        <f t="shared" si="28"/>
        <v>0</v>
      </c>
      <c r="AC128" s="161"/>
      <c r="AD128" s="41">
        <f t="shared" si="39"/>
        <v>0</v>
      </c>
      <c r="AE128" s="41"/>
      <c r="AF128" s="181">
        <f t="shared" si="29"/>
        <v>0</v>
      </c>
      <c r="AG128" s="41"/>
      <c r="AH128" s="41">
        <f t="shared" si="40"/>
        <v>0</v>
      </c>
      <c r="AI128" s="41"/>
      <c r="AJ128" s="181">
        <f t="shared" si="30"/>
        <v>0</v>
      </c>
      <c r="AK128" s="161"/>
      <c r="AL128" s="41">
        <f t="shared" si="41"/>
        <v>0</v>
      </c>
      <c r="AM128" s="41"/>
      <c r="AN128" s="181">
        <f t="shared" si="31"/>
        <v>0</v>
      </c>
      <c r="AP128" s="100" t="str">
        <f t="shared" si="42"/>
        <v/>
      </c>
      <c r="AQ128" s="100"/>
      <c r="AR128" s="183" t="e">
        <f t="shared" si="32"/>
        <v>#N/A</v>
      </c>
      <c r="AS128" s="41"/>
      <c r="AT128" s="41" t="str">
        <f t="shared" si="43"/>
        <v/>
      </c>
      <c r="AU128" s="41"/>
      <c r="AV128" s="181" t="e">
        <f t="shared" si="33"/>
        <v>#N/A</v>
      </c>
      <c r="AW128" s="41"/>
      <c r="AX128" s="41">
        <f t="shared" si="44"/>
        <v>0</v>
      </c>
      <c r="AY128" s="41"/>
      <c r="AZ128" s="181">
        <f t="shared" si="34"/>
        <v>0</v>
      </c>
      <c r="BA128" s="41"/>
      <c r="BB128" s="41">
        <f t="shared" si="45"/>
        <v>0</v>
      </c>
      <c r="BC128" s="41"/>
      <c r="BD128" s="181">
        <f t="shared" si="35"/>
        <v>0</v>
      </c>
      <c r="BE128" s="41"/>
      <c r="BF128" s="41">
        <f t="shared" si="46"/>
        <v>0</v>
      </c>
      <c r="BG128" s="41"/>
      <c r="BH128" s="181">
        <f t="shared" si="36"/>
        <v>0</v>
      </c>
      <c r="BJ128" s="100" t="str">
        <f t="shared" si="47"/>
        <v/>
      </c>
      <c r="BK128" s="100"/>
      <c r="BL128" s="183" t="e">
        <f t="shared" si="37"/>
        <v>#N/A</v>
      </c>
      <c r="BM128" s="41"/>
    </row>
    <row r="129" spans="2:65" ht="15.75" customHeight="1">
      <c r="B129" s="231">
        <v>64</v>
      </c>
      <c r="C129" s="55">
        <v>11</v>
      </c>
      <c r="D129" s="13" t="s">
        <v>128</v>
      </c>
      <c r="E129" s="13"/>
      <c r="F129" s="18"/>
      <c r="G129" s="18"/>
      <c r="H129" s="13"/>
      <c r="I129" s="13"/>
      <c r="J129" s="13"/>
      <c r="K129" s="67"/>
      <c r="L129" s="22" t="s">
        <v>29</v>
      </c>
      <c r="M129" s="125"/>
      <c r="N129" s="81">
        <f>VLOOKUP($B129,'[1]09-10-11'!$A$4:$EA$400,MATCH(N$2, '[1]09-10-11'!$A$4:$EA$4, 0))</f>
        <v>48445</v>
      </c>
      <c r="O129" s="80"/>
      <c r="P129" s="81">
        <f>VLOOKUP($B129,'[1]09-10-11'!$A$4:$EA$400,MATCH(P$2, '[1]09-10-11'!$A$4:$EA$4, 0))</f>
        <v>55445</v>
      </c>
      <c r="Q129" s="81"/>
      <c r="R129" s="81">
        <f>VLOOKUP($B129,'[1]09-10-11'!$A$4:$EA$400,MATCH(R$2, '[1]09-10-11'!$A$4:$EA$4, 0))</f>
        <v>43600</v>
      </c>
      <c r="S129" s="81"/>
      <c r="T129" s="81" t="e">
        <f>VLOOKUP($B129,'[1]09-10-11'!$A$4:$EA$400,MATCH(T$2, '[1]09-10-11'!$A$4:$EA$4, 0))</f>
        <v>#N/A</v>
      </c>
      <c r="U129" s="81"/>
      <c r="V129" s="81">
        <f>VLOOKUP($B129,'[1]09-10-11'!$A$4:$EA$400,MATCH(V$2, '[1]09-10-11'!$A$4:$EA$4, 0))</f>
        <v>51445</v>
      </c>
      <c r="W129" s="81"/>
      <c r="X129" s="81">
        <f>VLOOKUP($B129,'[1]09-10-11'!$A$4:$EA$400,MATCH(X$2, '[1]09-10-11'!$A$4:$EA$4, 0))</f>
        <v>55445</v>
      </c>
      <c r="Y129" s="41"/>
      <c r="Z129" s="81">
        <f t="shared" si="38"/>
        <v>4000</v>
      </c>
      <c r="AA129" s="81"/>
      <c r="AB129" s="182">
        <f t="shared" si="28"/>
        <v>7.7752940033045004E-2</v>
      </c>
      <c r="AC129" s="156"/>
      <c r="AD129" s="81">
        <f t="shared" si="39"/>
        <v>0</v>
      </c>
      <c r="AE129" s="81"/>
      <c r="AF129" s="182">
        <f t="shared" si="29"/>
        <v>0</v>
      </c>
      <c r="AG129" s="81"/>
      <c r="AH129" s="81">
        <f t="shared" si="40"/>
        <v>7000</v>
      </c>
      <c r="AI129" s="81"/>
      <c r="AJ129" s="182">
        <f t="shared" si="30"/>
        <v>0.14449375580555279</v>
      </c>
      <c r="AK129" s="157"/>
      <c r="AL129" s="81">
        <f t="shared" si="41"/>
        <v>11845</v>
      </c>
      <c r="AM129" s="81"/>
      <c r="AN129" s="182">
        <f t="shared" si="31"/>
        <v>0.27167431192660541</v>
      </c>
      <c r="AP129" s="81" t="str">
        <f t="shared" si="42"/>
        <v/>
      </c>
      <c r="AQ129" s="81"/>
      <c r="AR129" s="182" t="e">
        <f t="shared" si="32"/>
        <v>#N/A</v>
      </c>
      <c r="AS129" s="81"/>
      <c r="AT129" s="81" t="str">
        <f t="shared" si="43"/>
        <v/>
      </c>
      <c r="AU129" s="81"/>
      <c r="AV129" s="182" t="e">
        <f t="shared" si="33"/>
        <v>#N/A</v>
      </c>
      <c r="AW129" s="81"/>
      <c r="AX129" s="81">
        <f t="shared" si="44"/>
        <v>3000</v>
      </c>
      <c r="AY129" s="81"/>
      <c r="AZ129" s="182">
        <f t="shared" si="34"/>
        <v>6.1925895345236848E-2</v>
      </c>
      <c r="BA129" s="81"/>
      <c r="BB129" s="81">
        <f t="shared" si="45"/>
        <v>-4000</v>
      </c>
      <c r="BC129" s="81"/>
      <c r="BD129" s="182">
        <f t="shared" si="35"/>
        <v>-7.2143565695734546E-2</v>
      </c>
      <c r="BE129" s="81"/>
      <c r="BF129" s="81">
        <f t="shared" si="46"/>
        <v>7845</v>
      </c>
      <c r="BG129" s="81"/>
      <c r="BH129" s="182">
        <f t="shared" si="36"/>
        <v>0.17993119266055047</v>
      </c>
      <c r="BJ129" s="81" t="str">
        <f t="shared" si="47"/>
        <v/>
      </c>
      <c r="BK129" s="81"/>
      <c r="BL129" s="182" t="e">
        <f t="shared" si="37"/>
        <v>#N/A</v>
      </c>
      <c r="BM129" s="81"/>
    </row>
    <row r="130" spans="2:65" ht="15.75" customHeight="1">
      <c r="C130" s="17"/>
      <c r="D130" s="13"/>
      <c r="E130" s="13"/>
      <c r="F130" s="13"/>
      <c r="G130" s="13"/>
      <c r="H130" s="13"/>
      <c r="I130" s="13"/>
      <c r="J130" s="52"/>
      <c r="K130" s="67"/>
      <c r="L130" s="22"/>
      <c r="M130" s="125"/>
      <c r="N130" s="125"/>
      <c r="O130" s="80"/>
      <c r="P130" s="125"/>
      <c r="Q130" s="125"/>
      <c r="R130" s="41"/>
      <c r="S130" s="41"/>
      <c r="T130" s="41"/>
      <c r="U130" s="125"/>
      <c r="V130" s="41"/>
      <c r="W130" s="41"/>
      <c r="X130" s="41"/>
      <c r="Y130" s="41"/>
      <c r="Z130" s="41" t="str">
        <f t="shared" si="38"/>
        <v/>
      </c>
      <c r="AA130" s="125"/>
      <c r="AB130" s="181" t="str">
        <f t="shared" si="28"/>
        <v/>
      </c>
      <c r="AC130" s="161"/>
      <c r="AD130" s="41" t="str">
        <f t="shared" si="39"/>
        <v/>
      </c>
      <c r="AE130" s="125"/>
      <c r="AF130" s="181" t="str">
        <f t="shared" si="29"/>
        <v/>
      </c>
      <c r="AG130" s="125"/>
      <c r="AH130" s="41" t="str">
        <f t="shared" si="40"/>
        <v/>
      </c>
      <c r="AI130" s="125"/>
      <c r="AJ130" s="181" t="str">
        <f t="shared" si="30"/>
        <v/>
      </c>
      <c r="AK130" s="161"/>
      <c r="AL130" s="41" t="str">
        <f t="shared" si="41"/>
        <v/>
      </c>
      <c r="AM130" s="125"/>
      <c r="AN130" s="181" t="str">
        <f t="shared" si="31"/>
        <v/>
      </c>
      <c r="AP130" s="41" t="str">
        <f t="shared" si="42"/>
        <v/>
      </c>
      <c r="AQ130" s="125"/>
      <c r="AR130" s="181" t="str">
        <f t="shared" si="32"/>
        <v/>
      </c>
      <c r="AS130" s="125"/>
      <c r="AT130" s="41" t="str">
        <f t="shared" si="43"/>
        <v/>
      </c>
      <c r="AU130" s="125"/>
      <c r="AV130" s="181" t="str">
        <f t="shared" si="33"/>
        <v/>
      </c>
      <c r="AW130" s="125"/>
      <c r="AX130" s="41" t="str">
        <f t="shared" si="44"/>
        <v/>
      </c>
      <c r="AY130" s="125"/>
      <c r="AZ130" s="181" t="str">
        <f t="shared" si="34"/>
        <v/>
      </c>
      <c r="BA130" s="125"/>
      <c r="BB130" s="41" t="str">
        <f t="shared" si="45"/>
        <v/>
      </c>
      <c r="BC130" s="125"/>
      <c r="BD130" s="181" t="str">
        <f t="shared" si="35"/>
        <v/>
      </c>
      <c r="BE130" s="125"/>
      <c r="BF130" s="41" t="str">
        <f t="shared" si="46"/>
        <v/>
      </c>
      <c r="BG130" s="125"/>
      <c r="BH130" s="181" t="str">
        <f t="shared" si="36"/>
        <v/>
      </c>
      <c r="BJ130" s="41" t="str">
        <f t="shared" si="47"/>
        <v/>
      </c>
      <c r="BK130" s="125"/>
      <c r="BL130" s="181" t="str">
        <f t="shared" si="37"/>
        <v/>
      </c>
      <c r="BM130" s="125"/>
    </row>
    <row r="131" spans="2:65" ht="15.75" customHeight="1">
      <c r="C131" s="19"/>
      <c r="D131" s="13"/>
      <c r="E131" s="13"/>
      <c r="F131" s="13"/>
      <c r="G131" s="53" t="s">
        <v>276</v>
      </c>
      <c r="H131" s="53"/>
      <c r="I131" s="27"/>
      <c r="J131" s="27"/>
      <c r="K131" s="28"/>
      <c r="L131" s="29" t="s">
        <v>29</v>
      </c>
      <c r="M131" s="133"/>
      <c r="N131" s="82">
        <f>N116+SUM(N118:N130)</f>
        <v>4402671</v>
      </c>
      <c r="O131" s="78"/>
      <c r="P131" s="82">
        <f>P116+SUM(P118:P130)</f>
        <v>4693171</v>
      </c>
      <c r="Q131" s="82"/>
      <c r="R131" s="82">
        <f>R116+SUM(R118:R129)</f>
        <v>3500720</v>
      </c>
      <c r="S131" s="82"/>
      <c r="T131" s="82" t="e">
        <f>T116+SUM(T118:T129)</f>
        <v>#N/A</v>
      </c>
      <c r="U131" s="82"/>
      <c r="V131" s="82">
        <f>V116+SUM(V118:V129)</f>
        <v>4433629</v>
      </c>
      <c r="W131" s="82"/>
      <c r="X131" s="82">
        <f>X116+SUM(X118:X129)</f>
        <v>4493171</v>
      </c>
      <c r="Y131" s="82"/>
      <c r="Z131" s="82">
        <f t="shared" si="38"/>
        <v>59542</v>
      </c>
      <c r="AA131" s="82"/>
      <c r="AB131" s="185">
        <f t="shared" si="28"/>
        <v>1.3429630670495962E-2</v>
      </c>
      <c r="AC131" s="159"/>
      <c r="AD131" s="82">
        <f t="shared" si="39"/>
        <v>-200000</v>
      </c>
      <c r="AE131" s="82"/>
      <c r="AF131" s="185">
        <f t="shared" si="29"/>
        <v>-4.2615110337978268E-2</v>
      </c>
      <c r="AG131" s="82"/>
      <c r="AH131" s="82">
        <f t="shared" si="40"/>
        <v>90500</v>
      </c>
      <c r="AI131" s="82"/>
      <c r="AJ131" s="185">
        <f t="shared" si="30"/>
        <v>2.0555703571763617E-2</v>
      </c>
      <c r="AK131" s="159"/>
      <c r="AL131" s="82">
        <f t="shared" si="41"/>
        <v>992451</v>
      </c>
      <c r="AM131" s="82"/>
      <c r="AN131" s="185">
        <f t="shared" si="31"/>
        <v>0.28349910875477047</v>
      </c>
      <c r="AP131" s="82" t="str">
        <f t="shared" si="42"/>
        <v/>
      </c>
      <c r="AQ131" s="82"/>
      <c r="AR131" s="185" t="e">
        <f t="shared" si="32"/>
        <v>#N/A</v>
      </c>
      <c r="AS131" s="82"/>
      <c r="AT131" s="82" t="str">
        <f t="shared" si="43"/>
        <v/>
      </c>
      <c r="AU131" s="82"/>
      <c r="AV131" s="185" t="e">
        <f t="shared" si="33"/>
        <v>#N/A</v>
      </c>
      <c r="AW131" s="82"/>
      <c r="AX131" s="82">
        <f t="shared" si="44"/>
        <v>30958</v>
      </c>
      <c r="AY131" s="82"/>
      <c r="AZ131" s="185">
        <f t="shared" si="34"/>
        <v>7.031640565465791E-3</v>
      </c>
      <c r="BA131" s="82"/>
      <c r="BB131" s="82">
        <f t="shared" si="45"/>
        <v>-259542</v>
      </c>
      <c r="BC131" s="82"/>
      <c r="BD131" s="185">
        <f t="shared" si="35"/>
        <v>-5.5302054836697812E-2</v>
      </c>
      <c r="BE131" s="82"/>
      <c r="BF131" s="82">
        <f t="shared" si="46"/>
        <v>932909</v>
      </c>
      <c r="BG131" s="82"/>
      <c r="BH131" s="185">
        <f t="shared" si="36"/>
        <v>0.26649060764642707</v>
      </c>
      <c r="BJ131" s="82" t="str">
        <f t="shared" si="47"/>
        <v/>
      </c>
      <c r="BK131" s="82"/>
      <c r="BL131" s="185" t="e">
        <f t="shared" si="37"/>
        <v>#N/A</v>
      </c>
      <c r="BM131" s="82"/>
    </row>
    <row r="132" spans="2:65" ht="15.75" customHeight="1">
      <c r="C132" s="19"/>
      <c r="D132" s="13"/>
      <c r="E132" s="13"/>
      <c r="F132" s="13"/>
      <c r="G132" s="13" t="s">
        <v>48</v>
      </c>
      <c r="H132" s="13"/>
      <c r="I132" s="13"/>
      <c r="J132" s="13"/>
      <c r="K132" s="23"/>
      <c r="L132" s="66" t="s">
        <v>29</v>
      </c>
      <c r="M132" s="125"/>
      <c r="N132" s="41">
        <f>SUM(N133:N134)</f>
        <v>4402671</v>
      </c>
      <c r="O132" s="41"/>
      <c r="P132" s="41">
        <f>SUM(P133:P134)</f>
        <v>4693171</v>
      </c>
      <c r="Q132" s="41"/>
      <c r="R132" s="41">
        <f>SUM(R133:R134)</f>
        <v>3500720</v>
      </c>
      <c r="S132" s="41"/>
      <c r="T132" s="41" t="e">
        <f>SUM(T133:T134)</f>
        <v>#N/A</v>
      </c>
      <c r="U132" s="41"/>
      <c r="V132" s="41">
        <f>SUM(V133:V134)</f>
        <v>4433629</v>
      </c>
      <c r="W132" s="41"/>
      <c r="X132" s="41">
        <f>SUM(X133:X134)</f>
        <v>4493171</v>
      </c>
      <c r="Y132" s="41"/>
      <c r="Z132" s="41">
        <f t="shared" si="38"/>
        <v>59542</v>
      </c>
      <c r="AA132" s="41"/>
      <c r="AB132" s="181">
        <f t="shared" si="28"/>
        <v>1.3429630670495962E-2</v>
      </c>
      <c r="AC132" s="161"/>
      <c r="AD132" s="41">
        <f t="shared" si="39"/>
        <v>-200000</v>
      </c>
      <c r="AE132" s="41"/>
      <c r="AF132" s="181">
        <f t="shared" si="29"/>
        <v>-4.2615110337978268E-2</v>
      </c>
      <c r="AG132" s="41"/>
      <c r="AH132" s="41">
        <f t="shared" si="40"/>
        <v>90500</v>
      </c>
      <c r="AI132" s="41"/>
      <c r="AJ132" s="181">
        <f t="shared" si="30"/>
        <v>2.0555703571763617E-2</v>
      </c>
      <c r="AK132" s="161"/>
      <c r="AL132" s="41">
        <f t="shared" si="41"/>
        <v>992451</v>
      </c>
      <c r="AM132" s="41"/>
      <c r="AN132" s="181">
        <f t="shared" si="31"/>
        <v>0.28349910875477047</v>
      </c>
      <c r="AP132" s="41" t="str">
        <f t="shared" si="42"/>
        <v/>
      </c>
      <c r="AQ132" s="41"/>
      <c r="AR132" s="181" t="e">
        <f t="shared" si="32"/>
        <v>#N/A</v>
      </c>
      <c r="AS132" s="41"/>
      <c r="AT132" s="41" t="str">
        <f t="shared" si="43"/>
        <v/>
      </c>
      <c r="AU132" s="41"/>
      <c r="AV132" s="181" t="e">
        <f t="shared" si="33"/>
        <v>#N/A</v>
      </c>
      <c r="AW132" s="41"/>
      <c r="AX132" s="41">
        <f t="shared" si="44"/>
        <v>30958</v>
      </c>
      <c r="AY132" s="41"/>
      <c r="AZ132" s="181">
        <f t="shared" si="34"/>
        <v>7.031640565465791E-3</v>
      </c>
      <c r="BA132" s="41"/>
      <c r="BB132" s="41">
        <f t="shared" si="45"/>
        <v>-259542</v>
      </c>
      <c r="BC132" s="41"/>
      <c r="BD132" s="181">
        <f t="shared" si="35"/>
        <v>-5.5302054836697812E-2</v>
      </c>
      <c r="BE132" s="41"/>
      <c r="BF132" s="41">
        <f t="shared" si="46"/>
        <v>932909</v>
      </c>
      <c r="BG132" s="41"/>
      <c r="BH132" s="181">
        <f t="shared" si="36"/>
        <v>0.26649060764642707</v>
      </c>
      <c r="BJ132" s="41" t="str">
        <f t="shared" si="47"/>
        <v/>
      </c>
      <c r="BK132" s="41"/>
      <c r="BL132" s="181" t="e">
        <f t="shared" si="37"/>
        <v>#N/A</v>
      </c>
      <c r="BM132" s="41"/>
    </row>
    <row r="133" spans="2:65" ht="15.75" customHeight="1">
      <c r="C133" s="19"/>
      <c r="D133" s="13"/>
      <c r="E133" s="13"/>
      <c r="F133" s="13"/>
      <c r="G133" s="13"/>
      <c r="H133" s="13" t="s">
        <v>49</v>
      </c>
      <c r="I133" s="13"/>
      <c r="J133" s="13"/>
      <c r="K133" s="23"/>
      <c r="L133" s="66"/>
      <c r="M133" s="125"/>
      <c r="N133" s="41">
        <f>+N131-N114</f>
        <v>2721230</v>
      </c>
      <c r="O133" s="45"/>
      <c r="P133" s="41">
        <f>+P131-P114</f>
        <v>3011730</v>
      </c>
      <c r="Q133" s="41"/>
      <c r="R133" s="41">
        <f>+R131-R114</f>
        <v>1819279</v>
      </c>
      <c r="S133" s="41"/>
      <c r="T133" s="41" t="e">
        <f>+T131-T114</f>
        <v>#N/A</v>
      </c>
      <c r="U133" s="41"/>
      <c r="V133" s="41">
        <f>+V131-V114</f>
        <v>2752188</v>
      </c>
      <c r="W133" s="41"/>
      <c r="X133" s="41">
        <f>+X131-X114</f>
        <v>2811730</v>
      </c>
      <c r="Y133" s="41"/>
      <c r="Z133" s="41">
        <f t="shared" si="38"/>
        <v>59542</v>
      </c>
      <c r="AA133" s="41"/>
      <c r="AB133" s="181">
        <f t="shared" si="28"/>
        <v>2.1634423229808464E-2</v>
      </c>
      <c r="AC133" s="161"/>
      <c r="AD133" s="41">
        <f t="shared" si="39"/>
        <v>-200000</v>
      </c>
      <c r="AE133" s="41"/>
      <c r="AF133" s="181">
        <f t="shared" si="29"/>
        <v>-6.6407015237089695E-2</v>
      </c>
      <c r="AG133" s="41"/>
      <c r="AH133" s="41">
        <f t="shared" si="40"/>
        <v>90500</v>
      </c>
      <c r="AI133" s="41"/>
      <c r="AJ133" s="181">
        <f t="shared" si="30"/>
        <v>3.3257019803544674E-2</v>
      </c>
      <c r="AK133" s="161"/>
      <c r="AL133" s="41">
        <f t="shared" si="41"/>
        <v>992451</v>
      </c>
      <c r="AM133" s="41"/>
      <c r="AN133" s="181">
        <f t="shared" si="31"/>
        <v>0.54551885664595701</v>
      </c>
      <c r="AP133" s="41" t="str">
        <f t="shared" si="42"/>
        <v/>
      </c>
      <c r="AQ133" s="41"/>
      <c r="AR133" s="181" t="e">
        <f t="shared" si="32"/>
        <v>#N/A</v>
      </c>
      <c r="AS133" s="41"/>
      <c r="AT133" s="41" t="str">
        <f t="shared" si="43"/>
        <v/>
      </c>
      <c r="AU133" s="41"/>
      <c r="AV133" s="181" t="e">
        <f t="shared" si="33"/>
        <v>#N/A</v>
      </c>
      <c r="AW133" s="41"/>
      <c r="AX133" s="41">
        <f t="shared" si="44"/>
        <v>30958</v>
      </c>
      <c r="AY133" s="41"/>
      <c r="AZ133" s="181">
        <f t="shared" si="34"/>
        <v>1.1376473138984933E-2</v>
      </c>
      <c r="BA133" s="41"/>
      <c r="BB133" s="41">
        <f t="shared" si="45"/>
        <v>-259542</v>
      </c>
      <c r="BC133" s="41"/>
      <c r="BD133" s="181">
        <f t="shared" si="35"/>
        <v>-8.6177047743323576E-2</v>
      </c>
      <c r="BE133" s="41"/>
      <c r="BF133" s="41">
        <f t="shared" si="46"/>
        <v>932909</v>
      </c>
      <c r="BG133" s="41"/>
      <c r="BH133" s="181">
        <f t="shared" si="36"/>
        <v>0.51279050656881098</v>
      </c>
      <c r="BJ133" s="41" t="str">
        <f t="shared" si="47"/>
        <v/>
      </c>
      <c r="BK133" s="41"/>
      <c r="BL133" s="181" t="e">
        <f t="shared" si="37"/>
        <v>#N/A</v>
      </c>
      <c r="BM133" s="41"/>
    </row>
    <row r="134" spans="2:65" ht="15.75" customHeight="1">
      <c r="C134" s="19"/>
      <c r="D134" s="13"/>
      <c r="E134" s="13"/>
      <c r="F134" s="13"/>
      <c r="G134" s="13"/>
      <c r="H134" s="13" t="s">
        <v>317</v>
      </c>
      <c r="I134" s="13"/>
      <c r="J134" s="6"/>
      <c r="K134" s="23"/>
      <c r="L134" s="66"/>
      <c r="M134" s="125"/>
      <c r="N134" s="41">
        <v>1681441</v>
      </c>
      <c r="O134" s="41"/>
      <c r="P134" s="41">
        <v>1681441</v>
      </c>
      <c r="Q134" s="41"/>
      <c r="R134" s="41">
        <v>1681441</v>
      </c>
      <c r="S134" s="41"/>
      <c r="T134" s="41">
        <v>1681441</v>
      </c>
      <c r="U134" s="41"/>
      <c r="V134" s="41">
        <v>1681441</v>
      </c>
      <c r="W134" s="41"/>
      <c r="X134" s="41">
        <v>1681441</v>
      </c>
      <c r="Y134" s="41"/>
      <c r="Z134" s="41">
        <f t="shared" si="38"/>
        <v>0</v>
      </c>
      <c r="AA134" s="41"/>
      <c r="AB134" s="181">
        <f t="shared" si="28"/>
        <v>0</v>
      </c>
      <c r="AC134" s="161"/>
      <c r="AD134" s="41">
        <f t="shared" si="39"/>
        <v>0</v>
      </c>
      <c r="AE134" s="41"/>
      <c r="AF134" s="181">
        <f t="shared" si="29"/>
        <v>0</v>
      </c>
      <c r="AG134" s="41"/>
      <c r="AH134" s="41">
        <f t="shared" si="40"/>
        <v>0</v>
      </c>
      <c r="AI134" s="41"/>
      <c r="AJ134" s="181">
        <f t="shared" si="30"/>
        <v>0</v>
      </c>
      <c r="AK134" s="161"/>
      <c r="AL134" s="41">
        <f t="shared" si="41"/>
        <v>0</v>
      </c>
      <c r="AM134" s="41"/>
      <c r="AN134" s="181">
        <f t="shared" si="31"/>
        <v>0</v>
      </c>
      <c r="AP134" s="41">
        <f t="shared" si="42"/>
        <v>0</v>
      </c>
      <c r="AQ134" s="41"/>
      <c r="AR134" s="181">
        <f t="shared" si="32"/>
        <v>0</v>
      </c>
      <c r="AS134" s="41"/>
      <c r="AT134" s="41">
        <f t="shared" si="43"/>
        <v>0</v>
      </c>
      <c r="AU134" s="41"/>
      <c r="AV134" s="181">
        <f t="shared" si="33"/>
        <v>0</v>
      </c>
      <c r="AW134" s="41"/>
      <c r="AX134" s="41">
        <f t="shared" si="44"/>
        <v>0</v>
      </c>
      <c r="AY134" s="41"/>
      <c r="AZ134" s="181">
        <f t="shared" si="34"/>
        <v>0</v>
      </c>
      <c r="BA134" s="41"/>
      <c r="BB134" s="41">
        <f t="shared" si="45"/>
        <v>0</v>
      </c>
      <c r="BC134" s="41"/>
      <c r="BD134" s="181">
        <f t="shared" si="35"/>
        <v>0</v>
      </c>
      <c r="BE134" s="41"/>
      <c r="BF134" s="41">
        <f t="shared" si="46"/>
        <v>0</v>
      </c>
      <c r="BG134" s="41"/>
      <c r="BH134" s="181">
        <f t="shared" si="36"/>
        <v>0</v>
      </c>
      <c r="BJ134" s="41">
        <f t="shared" si="47"/>
        <v>0</v>
      </c>
      <c r="BK134" s="41"/>
      <c r="BL134" s="181">
        <f t="shared" si="37"/>
        <v>0</v>
      </c>
      <c r="BM134" s="41"/>
    </row>
    <row r="135" spans="2:65" ht="15.75" customHeight="1">
      <c r="C135" s="19"/>
      <c r="D135" s="13"/>
      <c r="E135" s="13"/>
      <c r="F135" s="13"/>
      <c r="G135" s="13"/>
      <c r="H135" s="13"/>
      <c r="I135" s="13"/>
      <c r="J135" s="13"/>
      <c r="K135" s="23"/>
      <c r="L135" s="66"/>
      <c r="M135" s="125"/>
      <c r="N135" s="125"/>
      <c r="O135" s="80"/>
      <c r="P135" s="125"/>
      <c r="Q135" s="125"/>
      <c r="R135" s="125"/>
      <c r="S135" s="125"/>
      <c r="T135" s="125"/>
      <c r="U135" s="125"/>
      <c r="V135" s="125"/>
      <c r="W135" s="125"/>
      <c r="X135" s="125"/>
      <c r="Y135" s="125"/>
      <c r="Z135" s="41" t="str">
        <f t="shared" si="38"/>
        <v/>
      </c>
      <c r="AA135" s="125"/>
      <c r="AB135" s="181" t="str">
        <f t="shared" si="28"/>
        <v/>
      </c>
      <c r="AC135" s="161"/>
      <c r="AD135" s="41" t="str">
        <f t="shared" si="39"/>
        <v/>
      </c>
      <c r="AE135" s="125"/>
      <c r="AF135" s="181" t="str">
        <f t="shared" si="29"/>
        <v/>
      </c>
      <c r="AG135" s="125"/>
      <c r="AH135" s="41" t="str">
        <f t="shared" si="40"/>
        <v/>
      </c>
      <c r="AI135" s="125"/>
      <c r="AJ135" s="181" t="str">
        <f t="shared" si="30"/>
        <v/>
      </c>
      <c r="AK135" s="161"/>
      <c r="AL135" s="41" t="str">
        <f t="shared" si="41"/>
        <v/>
      </c>
      <c r="AM135" s="125"/>
      <c r="AN135" s="181" t="str">
        <f t="shared" si="31"/>
        <v/>
      </c>
      <c r="AP135" s="41" t="str">
        <f t="shared" si="42"/>
        <v/>
      </c>
      <c r="AQ135" s="125"/>
      <c r="AR135" s="181" t="str">
        <f t="shared" si="32"/>
        <v/>
      </c>
      <c r="AS135" s="125"/>
      <c r="AT135" s="41" t="str">
        <f t="shared" si="43"/>
        <v/>
      </c>
      <c r="AU135" s="125"/>
      <c r="AV135" s="181" t="str">
        <f t="shared" si="33"/>
        <v/>
      </c>
      <c r="AW135" s="125"/>
      <c r="AX135" s="41" t="str">
        <f t="shared" si="44"/>
        <v/>
      </c>
      <c r="AY135" s="125"/>
      <c r="AZ135" s="181" t="str">
        <f t="shared" si="34"/>
        <v/>
      </c>
      <c r="BA135" s="125"/>
      <c r="BB135" s="41" t="str">
        <f t="shared" si="45"/>
        <v/>
      </c>
      <c r="BC135" s="125"/>
      <c r="BD135" s="181" t="str">
        <f t="shared" si="35"/>
        <v/>
      </c>
      <c r="BE135" s="125"/>
      <c r="BF135" s="41" t="str">
        <f t="shared" si="46"/>
        <v/>
      </c>
      <c r="BG135" s="125"/>
      <c r="BH135" s="181" t="str">
        <f t="shared" si="36"/>
        <v/>
      </c>
      <c r="BJ135" s="41" t="str">
        <f t="shared" si="47"/>
        <v/>
      </c>
      <c r="BK135" s="125"/>
      <c r="BL135" s="181" t="str">
        <f t="shared" si="37"/>
        <v/>
      </c>
      <c r="BM135" s="125"/>
    </row>
    <row r="136" spans="2:65" ht="15.75" customHeight="1">
      <c r="C136" s="19"/>
      <c r="D136" s="13"/>
      <c r="E136" s="13"/>
      <c r="F136" s="13"/>
      <c r="G136" s="13"/>
      <c r="H136" s="13"/>
      <c r="I136" s="13"/>
      <c r="J136" s="13"/>
      <c r="K136" s="23"/>
      <c r="L136" s="66"/>
      <c r="M136" s="125"/>
      <c r="N136" s="41"/>
      <c r="O136" s="80"/>
      <c r="P136" s="41"/>
      <c r="Q136" s="125"/>
      <c r="R136" s="95"/>
      <c r="S136" s="95"/>
      <c r="T136" s="95"/>
      <c r="U136" s="125"/>
      <c r="V136" s="95"/>
      <c r="W136" s="95"/>
      <c r="X136" s="95"/>
      <c r="Y136" s="95"/>
      <c r="Z136" s="41" t="str">
        <f t="shared" si="38"/>
        <v/>
      </c>
      <c r="AA136" s="125"/>
      <c r="AB136" s="181" t="str">
        <f t="shared" si="28"/>
        <v/>
      </c>
      <c r="AC136" s="161"/>
      <c r="AD136" s="41" t="str">
        <f t="shared" si="39"/>
        <v/>
      </c>
      <c r="AE136" s="125"/>
      <c r="AF136" s="181" t="str">
        <f t="shared" si="29"/>
        <v/>
      </c>
      <c r="AG136" s="125"/>
      <c r="AH136" s="41" t="str">
        <f t="shared" si="40"/>
        <v/>
      </c>
      <c r="AI136" s="125"/>
      <c r="AJ136" s="181" t="str">
        <f t="shared" si="30"/>
        <v/>
      </c>
      <c r="AK136" s="161"/>
      <c r="AL136" s="41" t="str">
        <f t="shared" si="41"/>
        <v/>
      </c>
      <c r="AM136" s="125"/>
      <c r="AN136" s="181" t="str">
        <f t="shared" si="31"/>
        <v/>
      </c>
      <c r="AP136" s="41" t="str">
        <f t="shared" si="42"/>
        <v/>
      </c>
      <c r="AQ136" s="125"/>
      <c r="AR136" s="181" t="str">
        <f t="shared" si="32"/>
        <v/>
      </c>
      <c r="AS136" s="125"/>
      <c r="AT136" s="41" t="str">
        <f t="shared" si="43"/>
        <v/>
      </c>
      <c r="AU136" s="125"/>
      <c r="AV136" s="181" t="str">
        <f t="shared" si="33"/>
        <v/>
      </c>
      <c r="AW136" s="125"/>
      <c r="AX136" s="41" t="str">
        <f t="shared" si="44"/>
        <v/>
      </c>
      <c r="AY136" s="125"/>
      <c r="AZ136" s="181" t="str">
        <f t="shared" si="34"/>
        <v/>
      </c>
      <c r="BA136" s="125"/>
      <c r="BB136" s="41" t="str">
        <f t="shared" si="45"/>
        <v/>
      </c>
      <c r="BC136" s="125"/>
      <c r="BD136" s="181" t="str">
        <f t="shared" si="35"/>
        <v/>
      </c>
      <c r="BE136" s="125"/>
      <c r="BF136" s="41" t="str">
        <f t="shared" si="46"/>
        <v/>
      </c>
      <c r="BG136" s="125"/>
      <c r="BH136" s="181" t="str">
        <f t="shared" si="36"/>
        <v/>
      </c>
      <c r="BJ136" s="41" t="str">
        <f t="shared" si="47"/>
        <v/>
      </c>
      <c r="BK136" s="125"/>
      <c r="BL136" s="181" t="str">
        <f t="shared" si="37"/>
        <v/>
      </c>
      <c r="BM136" s="125"/>
    </row>
    <row r="137" spans="2:65" ht="15.75" customHeight="1">
      <c r="C137" s="128"/>
      <c r="D137" s="129"/>
      <c r="E137" s="13"/>
      <c r="F137" s="13"/>
      <c r="G137" s="13"/>
      <c r="H137" s="13"/>
      <c r="I137" s="13"/>
      <c r="J137" s="13"/>
      <c r="K137" s="23"/>
      <c r="L137" s="66"/>
      <c r="M137" s="125"/>
      <c r="N137" s="125"/>
      <c r="O137" s="80"/>
      <c r="P137" s="125"/>
      <c r="Q137" s="125"/>
      <c r="R137" s="125"/>
      <c r="S137" s="125"/>
      <c r="T137" s="125"/>
      <c r="U137" s="125"/>
      <c r="V137" s="125"/>
      <c r="W137" s="125"/>
      <c r="X137" s="125"/>
      <c r="Y137" s="125"/>
      <c r="Z137" s="41" t="str">
        <f t="shared" si="38"/>
        <v/>
      </c>
      <c r="AA137" s="125"/>
      <c r="AB137" s="181" t="str">
        <f t="shared" si="28"/>
        <v/>
      </c>
      <c r="AC137" s="161"/>
      <c r="AD137" s="41" t="str">
        <f t="shared" si="39"/>
        <v/>
      </c>
      <c r="AE137" s="125"/>
      <c r="AF137" s="181" t="str">
        <f t="shared" si="29"/>
        <v/>
      </c>
      <c r="AG137" s="125"/>
      <c r="AH137" s="41" t="str">
        <f t="shared" si="40"/>
        <v/>
      </c>
      <c r="AI137" s="125"/>
      <c r="AJ137" s="181" t="str">
        <f t="shared" si="30"/>
        <v/>
      </c>
      <c r="AK137" s="161"/>
      <c r="AL137" s="41" t="str">
        <f t="shared" si="41"/>
        <v/>
      </c>
      <c r="AM137" s="125"/>
      <c r="AN137" s="181" t="str">
        <f t="shared" si="31"/>
        <v/>
      </c>
      <c r="AP137" s="41" t="str">
        <f t="shared" si="42"/>
        <v/>
      </c>
      <c r="AQ137" s="125"/>
      <c r="AR137" s="181" t="str">
        <f t="shared" si="32"/>
        <v/>
      </c>
      <c r="AS137" s="125"/>
      <c r="AT137" s="41" t="str">
        <f t="shared" si="43"/>
        <v/>
      </c>
      <c r="AU137" s="125"/>
      <c r="AV137" s="181" t="str">
        <f t="shared" si="33"/>
        <v/>
      </c>
      <c r="AW137" s="125"/>
      <c r="AX137" s="41" t="str">
        <f t="shared" si="44"/>
        <v/>
      </c>
      <c r="AY137" s="125"/>
      <c r="AZ137" s="181" t="str">
        <f t="shared" si="34"/>
        <v/>
      </c>
      <c r="BA137" s="125"/>
      <c r="BB137" s="41" t="str">
        <f t="shared" si="45"/>
        <v/>
      </c>
      <c r="BC137" s="125"/>
      <c r="BD137" s="181" t="str">
        <f t="shared" si="35"/>
        <v/>
      </c>
      <c r="BE137" s="125"/>
      <c r="BF137" s="41" t="str">
        <f t="shared" si="46"/>
        <v/>
      </c>
      <c r="BG137" s="125"/>
      <c r="BH137" s="181" t="str">
        <f t="shared" si="36"/>
        <v/>
      </c>
      <c r="BJ137" s="41" t="str">
        <f t="shared" si="47"/>
        <v/>
      </c>
      <c r="BK137" s="125"/>
      <c r="BL137" s="181" t="str">
        <f t="shared" si="37"/>
        <v/>
      </c>
      <c r="BM137" s="125"/>
    </row>
    <row r="138" spans="2:65" ht="16.5" customHeight="1">
      <c r="C138" s="128"/>
      <c r="D138" s="129"/>
      <c r="E138" s="71"/>
      <c r="F138" s="71"/>
      <c r="G138" s="71"/>
      <c r="H138" s="71"/>
      <c r="I138" s="71"/>
      <c r="J138" s="71"/>
      <c r="K138" s="71"/>
      <c r="L138" s="130"/>
      <c r="M138" s="125"/>
      <c r="N138" s="125"/>
      <c r="P138" s="125"/>
      <c r="Q138" s="125"/>
      <c r="R138" s="95"/>
      <c r="S138" s="95"/>
      <c r="T138" s="95"/>
      <c r="U138" s="125"/>
      <c r="V138" s="95"/>
      <c r="W138" s="95"/>
      <c r="X138" s="95"/>
      <c r="Y138" s="95"/>
      <c r="Z138" s="41" t="str">
        <f t="shared" si="38"/>
        <v/>
      </c>
      <c r="AA138" s="125"/>
      <c r="AB138" s="181" t="str">
        <f t="shared" si="28"/>
        <v/>
      </c>
      <c r="AC138" s="161"/>
      <c r="AD138" s="41" t="str">
        <f t="shared" si="39"/>
        <v/>
      </c>
      <c r="AE138" s="125"/>
      <c r="AF138" s="181" t="str">
        <f t="shared" si="29"/>
        <v/>
      </c>
      <c r="AG138" s="125"/>
      <c r="AH138" s="41" t="str">
        <f t="shared" si="40"/>
        <v/>
      </c>
      <c r="AI138" s="125"/>
      <c r="AJ138" s="181" t="str">
        <f t="shared" si="30"/>
        <v/>
      </c>
      <c r="AK138" s="161"/>
      <c r="AL138" s="41" t="str">
        <f t="shared" si="41"/>
        <v/>
      </c>
      <c r="AM138" s="125"/>
      <c r="AN138" s="181" t="str">
        <f t="shared" si="31"/>
        <v/>
      </c>
      <c r="AP138" s="41" t="str">
        <f t="shared" si="42"/>
        <v/>
      </c>
      <c r="AQ138" s="125"/>
      <c r="AR138" s="181" t="str">
        <f t="shared" si="32"/>
        <v/>
      </c>
      <c r="AS138" s="125"/>
      <c r="AT138" s="41" t="str">
        <f t="shared" si="43"/>
        <v/>
      </c>
      <c r="AU138" s="125"/>
      <c r="AV138" s="181" t="str">
        <f t="shared" si="33"/>
        <v/>
      </c>
      <c r="AW138" s="125"/>
      <c r="AX138" s="41" t="str">
        <f t="shared" si="44"/>
        <v/>
      </c>
      <c r="AY138" s="125"/>
      <c r="AZ138" s="181" t="str">
        <f t="shared" si="34"/>
        <v/>
      </c>
      <c r="BA138" s="125"/>
      <c r="BB138" s="41" t="str">
        <f t="shared" si="45"/>
        <v/>
      </c>
      <c r="BC138" s="125"/>
      <c r="BD138" s="181" t="str">
        <f t="shared" si="35"/>
        <v/>
      </c>
      <c r="BE138" s="125"/>
      <c r="BF138" s="41" t="str">
        <f t="shared" si="46"/>
        <v/>
      </c>
      <c r="BG138" s="125"/>
      <c r="BH138" s="181" t="str">
        <f t="shared" si="36"/>
        <v/>
      </c>
      <c r="BJ138" s="41" t="str">
        <f t="shared" si="47"/>
        <v/>
      </c>
      <c r="BK138" s="125"/>
      <c r="BL138" s="181" t="str">
        <f t="shared" si="37"/>
        <v/>
      </c>
      <c r="BM138" s="125"/>
    </row>
    <row r="139" spans="2:65" ht="16.5" customHeight="1">
      <c r="C139" s="128"/>
      <c r="D139" s="129"/>
      <c r="E139" s="71"/>
      <c r="F139" s="71"/>
      <c r="G139" s="71"/>
      <c r="H139" s="71"/>
      <c r="I139" s="71"/>
      <c r="J139" s="71"/>
      <c r="K139" s="71"/>
      <c r="L139" s="130"/>
      <c r="M139" s="125"/>
      <c r="N139" s="125"/>
      <c r="P139" s="125"/>
      <c r="Q139" s="125"/>
      <c r="R139" s="95"/>
      <c r="S139" s="95"/>
      <c r="T139" s="95"/>
      <c r="U139" s="125"/>
      <c r="V139" s="95"/>
      <c r="W139" s="95"/>
      <c r="X139" s="95"/>
      <c r="Y139" s="95"/>
      <c r="Z139" s="41" t="str">
        <f t="shared" si="38"/>
        <v/>
      </c>
      <c r="AA139" s="125"/>
      <c r="AB139" s="181" t="str">
        <f t="shared" si="28"/>
        <v/>
      </c>
      <c r="AC139" s="161"/>
      <c r="AD139" s="41" t="str">
        <f t="shared" si="39"/>
        <v/>
      </c>
      <c r="AE139" s="125"/>
      <c r="AF139" s="181" t="str">
        <f t="shared" si="29"/>
        <v/>
      </c>
      <c r="AG139" s="125"/>
      <c r="AH139" s="41" t="str">
        <f t="shared" si="40"/>
        <v/>
      </c>
      <c r="AI139" s="125"/>
      <c r="AJ139" s="181" t="str">
        <f t="shared" si="30"/>
        <v/>
      </c>
      <c r="AK139" s="161"/>
      <c r="AL139" s="41" t="str">
        <f t="shared" si="41"/>
        <v/>
      </c>
      <c r="AM139" s="125"/>
      <c r="AN139" s="181" t="str">
        <f t="shared" si="31"/>
        <v/>
      </c>
      <c r="AP139" s="41" t="str">
        <f t="shared" si="42"/>
        <v/>
      </c>
      <c r="AQ139" s="125"/>
      <c r="AR139" s="181" t="str">
        <f t="shared" si="32"/>
        <v/>
      </c>
      <c r="AS139" s="125"/>
      <c r="AT139" s="41" t="str">
        <f t="shared" si="43"/>
        <v/>
      </c>
      <c r="AU139" s="125"/>
      <c r="AV139" s="181" t="str">
        <f t="shared" si="33"/>
        <v/>
      </c>
      <c r="AW139" s="125"/>
      <c r="AX139" s="41" t="str">
        <f t="shared" si="44"/>
        <v/>
      </c>
      <c r="AY139" s="125"/>
      <c r="AZ139" s="181" t="str">
        <f t="shared" si="34"/>
        <v/>
      </c>
      <c r="BA139" s="125"/>
      <c r="BB139" s="41" t="str">
        <f t="shared" si="45"/>
        <v/>
      </c>
      <c r="BC139" s="125"/>
      <c r="BD139" s="181" t="str">
        <f t="shared" si="35"/>
        <v/>
      </c>
      <c r="BE139" s="125"/>
      <c r="BF139" s="41" t="str">
        <f t="shared" si="46"/>
        <v/>
      </c>
      <c r="BG139" s="125"/>
      <c r="BH139" s="181" t="str">
        <f t="shared" si="36"/>
        <v/>
      </c>
      <c r="BJ139" s="41" t="str">
        <f t="shared" si="47"/>
        <v/>
      </c>
      <c r="BK139" s="125"/>
      <c r="BL139" s="181" t="str">
        <f t="shared" si="37"/>
        <v/>
      </c>
      <c r="BM139" s="125"/>
    </row>
    <row r="140" spans="2:65" ht="16.5" customHeight="1">
      <c r="C140" s="128"/>
      <c r="D140" s="129"/>
      <c r="E140" s="129"/>
      <c r="F140" s="129"/>
      <c r="G140" s="129"/>
      <c r="H140" s="129"/>
      <c r="I140" s="129"/>
      <c r="J140" s="129"/>
      <c r="K140" s="129"/>
      <c r="L140" s="241"/>
      <c r="M140" s="129"/>
      <c r="N140" s="129"/>
      <c r="O140" s="129"/>
      <c r="P140" s="129"/>
      <c r="Q140" s="129"/>
      <c r="R140" s="129"/>
      <c r="S140" s="129"/>
      <c r="T140" s="129"/>
      <c r="U140" s="129"/>
      <c r="V140" s="129"/>
      <c r="W140" s="129"/>
      <c r="X140" s="129"/>
      <c r="Y140" s="129"/>
      <c r="Z140" s="41" t="str">
        <f t="shared" si="38"/>
        <v/>
      </c>
      <c r="AA140" s="129"/>
      <c r="AB140" s="181" t="str">
        <f t="shared" si="28"/>
        <v/>
      </c>
      <c r="AC140" s="161"/>
      <c r="AD140" s="41" t="str">
        <f t="shared" si="39"/>
        <v/>
      </c>
      <c r="AE140" s="129"/>
      <c r="AF140" s="181" t="str">
        <f t="shared" si="29"/>
        <v/>
      </c>
      <c r="AG140" s="129"/>
      <c r="AH140" s="41" t="str">
        <f t="shared" si="40"/>
        <v/>
      </c>
      <c r="AI140" s="129"/>
      <c r="AJ140" s="181" t="str">
        <f t="shared" si="30"/>
        <v/>
      </c>
      <c r="AK140" s="161"/>
      <c r="AL140" s="41" t="str">
        <f t="shared" si="41"/>
        <v/>
      </c>
      <c r="AM140" s="129"/>
      <c r="AN140" s="181" t="str">
        <f t="shared" si="31"/>
        <v/>
      </c>
      <c r="AP140" s="41" t="str">
        <f t="shared" si="42"/>
        <v/>
      </c>
      <c r="AQ140" s="129"/>
      <c r="AR140" s="181" t="str">
        <f t="shared" si="32"/>
        <v/>
      </c>
      <c r="AS140" s="129"/>
      <c r="AT140" s="41" t="str">
        <f t="shared" si="43"/>
        <v/>
      </c>
      <c r="AU140" s="129"/>
      <c r="AV140" s="181" t="str">
        <f t="shared" si="33"/>
        <v/>
      </c>
      <c r="AW140" s="129"/>
      <c r="AX140" s="41" t="str">
        <f t="shared" si="44"/>
        <v/>
      </c>
      <c r="AY140" s="129"/>
      <c r="AZ140" s="181" t="str">
        <f t="shared" si="34"/>
        <v/>
      </c>
      <c r="BA140" s="129"/>
      <c r="BB140" s="41" t="str">
        <f t="shared" si="45"/>
        <v/>
      </c>
      <c r="BC140" s="129"/>
      <c r="BD140" s="181" t="str">
        <f t="shared" si="35"/>
        <v/>
      </c>
      <c r="BE140" s="129"/>
      <c r="BF140" s="41" t="str">
        <f t="shared" si="46"/>
        <v/>
      </c>
      <c r="BG140" s="129"/>
      <c r="BH140" s="181" t="str">
        <f t="shared" si="36"/>
        <v/>
      </c>
      <c r="BJ140" s="41" t="str">
        <f t="shared" si="47"/>
        <v/>
      </c>
      <c r="BK140" s="129"/>
      <c r="BL140" s="181" t="str">
        <f t="shared" si="37"/>
        <v/>
      </c>
      <c r="BM140" s="129"/>
    </row>
    <row r="141" spans="2:65" ht="15.75" customHeight="1">
      <c r="C141" s="34"/>
      <c r="D141" s="4"/>
      <c r="E141" s="13"/>
      <c r="F141" s="13"/>
      <c r="G141" s="13"/>
      <c r="H141" s="13"/>
      <c r="I141" s="13"/>
      <c r="J141" s="13"/>
      <c r="K141" s="67"/>
      <c r="L141" s="22"/>
      <c r="M141" s="125"/>
      <c r="N141" s="125"/>
      <c r="O141" s="80"/>
      <c r="P141" s="125"/>
      <c r="Q141" s="125"/>
      <c r="R141" s="125"/>
      <c r="S141" s="125"/>
      <c r="T141" s="125"/>
      <c r="U141" s="125"/>
      <c r="V141" s="125"/>
      <c r="W141" s="125"/>
      <c r="X141" s="125"/>
      <c r="Y141" s="125"/>
      <c r="Z141" s="41" t="str">
        <f t="shared" si="38"/>
        <v/>
      </c>
      <c r="AA141" s="125"/>
      <c r="AB141" s="181" t="str">
        <f t="shared" si="28"/>
        <v/>
      </c>
      <c r="AC141" s="161"/>
      <c r="AD141" s="41" t="str">
        <f t="shared" si="39"/>
        <v/>
      </c>
      <c r="AE141" s="125"/>
      <c r="AF141" s="181" t="str">
        <f t="shared" si="29"/>
        <v/>
      </c>
      <c r="AG141" s="125"/>
      <c r="AH141" s="41" t="str">
        <f t="shared" si="40"/>
        <v/>
      </c>
      <c r="AI141" s="125"/>
      <c r="AJ141" s="181" t="str">
        <f t="shared" si="30"/>
        <v/>
      </c>
      <c r="AK141" s="161"/>
      <c r="AL141" s="41" t="str">
        <f t="shared" si="41"/>
        <v/>
      </c>
      <c r="AM141" s="125"/>
      <c r="AN141" s="181" t="str">
        <f t="shared" si="31"/>
        <v/>
      </c>
      <c r="AP141" s="41" t="str">
        <f t="shared" si="42"/>
        <v/>
      </c>
      <c r="AQ141" s="125"/>
      <c r="AR141" s="181" t="str">
        <f t="shared" si="32"/>
        <v/>
      </c>
      <c r="AS141" s="125"/>
      <c r="AT141" s="41" t="str">
        <f t="shared" si="43"/>
        <v/>
      </c>
      <c r="AU141" s="125"/>
      <c r="AV141" s="181" t="str">
        <f t="shared" si="33"/>
        <v/>
      </c>
      <c r="AW141" s="125"/>
      <c r="AX141" s="41" t="str">
        <f t="shared" si="44"/>
        <v/>
      </c>
      <c r="AY141" s="125"/>
      <c r="AZ141" s="181" t="str">
        <f t="shared" si="34"/>
        <v/>
      </c>
      <c r="BA141" s="125"/>
      <c r="BB141" s="41" t="str">
        <f t="shared" si="45"/>
        <v/>
      </c>
      <c r="BC141" s="125"/>
      <c r="BD141" s="181" t="str">
        <f t="shared" si="35"/>
        <v/>
      </c>
      <c r="BE141" s="125"/>
      <c r="BF141" s="41" t="str">
        <f t="shared" si="46"/>
        <v/>
      </c>
      <c r="BG141" s="125"/>
      <c r="BH141" s="181" t="str">
        <f t="shared" si="36"/>
        <v/>
      </c>
      <c r="BJ141" s="41" t="str">
        <f t="shared" si="47"/>
        <v/>
      </c>
      <c r="BK141" s="125"/>
      <c r="BL141" s="181" t="str">
        <f t="shared" si="37"/>
        <v/>
      </c>
      <c r="BM141" s="125"/>
    </row>
    <row r="142" spans="2:65" ht="15.75" customHeight="1">
      <c r="C142" s="16" t="s">
        <v>116</v>
      </c>
      <c r="D142" s="37"/>
      <c r="E142" s="37"/>
      <c r="F142" s="37"/>
      <c r="G142" s="37"/>
      <c r="H142" s="37"/>
      <c r="I142" s="37"/>
      <c r="J142" s="37"/>
      <c r="K142" s="33"/>
      <c r="L142" s="31"/>
      <c r="M142" s="125"/>
      <c r="N142" s="125"/>
      <c r="O142" s="80"/>
      <c r="P142" s="125"/>
      <c r="Q142" s="125"/>
      <c r="R142" s="125"/>
      <c r="S142" s="125"/>
      <c r="T142" s="125"/>
      <c r="U142" s="125"/>
      <c r="V142" s="125"/>
      <c r="W142" s="125"/>
      <c r="X142" s="125"/>
      <c r="Y142" s="125"/>
      <c r="Z142" s="41" t="str">
        <f t="shared" si="38"/>
        <v/>
      </c>
      <c r="AA142" s="125"/>
      <c r="AB142" s="181" t="str">
        <f t="shared" si="28"/>
        <v/>
      </c>
      <c r="AC142" s="161"/>
      <c r="AD142" s="41" t="str">
        <f t="shared" si="39"/>
        <v/>
      </c>
      <c r="AE142" s="125"/>
      <c r="AF142" s="181" t="str">
        <f t="shared" si="29"/>
        <v/>
      </c>
      <c r="AG142" s="125"/>
      <c r="AH142" s="41" t="str">
        <f t="shared" si="40"/>
        <v/>
      </c>
      <c r="AI142" s="125"/>
      <c r="AJ142" s="181" t="str">
        <f t="shared" si="30"/>
        <v/>
      </c>
      <c r="AK142" s="161"/>
      <c r="AL142" s="41" t="str">
        <f t="shared" si="41"/>
        <v/>
      </c>
      <c r="AM142" s="125"/>
      <c r="AN142" s="181" t="str">
        <f t="shared" si="31"/>
        <v/>
      </c>
      <c r="AP142" s="41" t="str">
        <f t="shared" si="42"/>
        <v/>
      </c>
      <c r="AQ142" s="125"/>
      <c r="AR142" s="181" t="str">
        <f t="shared" si="32"/>
        <v/>
      </c>
      <c r="AS142" s="125"/>
      <c r="AT142" s="41" t="str">
        <f t="shared" si="43"/>
        <v/>
      </c>
      <c r="AU142" s="125"/>
      <c r="AV142" s="181" t="str">
        <f t="shared" si="33"/>
        <v/>
      </c>
      <c r="AW142" s="125"/>
      <c r="AX142" s="41" t="str">
        <f t="shared" si="44"/>
        <v/>
      </c>
      <c r="AY142" s="125"/>
      <c r="AZ142" s="181" t="str">
        <f t="shared" si="34"/>
        <v/>
      </c>
      <c r="BA142" s="125"/>
      <c r="BB142" s="41" t="str">
        <f t="shared" si="45"/>
        <v/>
      </c>
      <c r="BC142" s="125"/>
      <c r="BD142" s="181" t="str">
        <f t="shared" si="35"/>
        <v/>
      </c>
      <c r="BE142" s="125"/>
      <c r="BF142" s="41" t="str">
        <f t="shared" si="46"/>
        <v/>
      </c>
      <c r="BG142" s="125"/>
      <c r="BH142" s="181" t="str">
        <f t="shared" si="36"/>
        <v/>
      </c>
      <c r="BJ142" s="41" t="str">
        <f t="shared" si="47"/>
        <v/>
      </c>
      <c r="BK142" s="125"/>
      <c r="BL142" s="181" t="str">
        <f t="shared" si="37"/>
        <v/>
      </c>
      <c r="BM142" s="125"/>
    </row>
    <row r="143" spans="2:65" ht="15.75" customHeight="1">
      <c r="C143" s="26"/>
      <c r="D143" s="4"/>
      <c r="E143" s="4"/>
      <c r="F143" s="4"/>
      <c r="G143" s="4"/>
      <c r="H143" s="4"/>
      <c r="I143" s="4"/>
      <c r="J143" s="4"/>
      <c r="K143" s="33"/>
      <c r="L143" s="31"/>
      <c r="M143" s="125"/>
      <c r="N143" s="125"/>
      <c r="O143" s="80"/>
      <c r="P143" s="125"/>
      <c r="Q143" s="125"/>
      <c r="R143" s="125"/>
      <c r="S143" s="125"/>
      <c r="T143" s="125"/>
      <c r="U143" s="125"/>
      <c r="V143" s="125"/>
      <c r="W143" s="125"/>
      <c r="X143" s="125"/>
      <c r="Y143" s="125"/>
      <c r="Z143" s="41" t="str">
        <f t="shared" si="38"/>
        <v/>
      </c>
      <c r="AA143" s="125"/>
      <c r="AB143" s="181" t="str">
        <f t="shared" si="28"/>
        <v/>
      </c>
      <c r="AC143" s="161"/>
      <c r="AD143" s="41" t="str">
        <f t="shared" si="39"/>
        <v/>
      </c>
      <c r="AE143" s="125"/>
      <c r="AF143" s="181" t="str">
        <f t="shared" si="29"/>
        <v/>
      </c>
      <c r="AG143" s="125"/>
      <c r="AH143" s="41" t="str">
        <f t="shared" si="40"/>
        <v/>
      </c>
      <c r="AI143" s="125"/>
      <c r="AJ143" s="181" t="str">
        <f t="shared" si="30"/>
        <v/>
      </c>
      <c r="AK143" s="161"/>
      <c r="AL143" s="41" t="str">
        <f t="shared" si="41"/>
        <v/>
      </c>
      <c r="AM143" s="125"/>
      <c r="AN143" s="181" t="str">
        <f t="shared" si="31"/>
        <v/>
      </c>
      <c r="AP143" s="41" t="str">
        <f t="shared" si="42"/>
        <v/>
      </c>
      <c r="AQ143" s="125"/>
      <c r="AR143" s="181" t="str">
        <f t="shared" si="32"/>
        <v/>
      </c>
      <c r="AS143" s="125"/>
      <c r="AT143" s="41" t="str">
        <f t="shared" si="43"/>
        <v/>
      </c>
      <c r="AU143" s="125"/>
      <c r="AV143" s="181" t="str">
        <f t="shared" si="33"/>
        <v/>
      </c>
      <c r="AW143" s="125"/>
      <c r="AX143" s="41" t="str">
        <f t="shared" si="44"/>
        <v/>
      </c>
      <c r="AY143" s="125"/>
      <c r="AZ143" s="181" t="str">
        <f t="shared" si="34"/>
        <v/>
      </c>
      <c r="BA143" s="125"/>
      <c r="BB143" s="41" t="str">
        <f t="shared" si="45"/>
        <v/>
      </c>
      <c r="BC143" s="125"/>
      <c r="BD143" s="181" t="str">
        <f t="shared" si="35"/>
        <v/>
      </c>
      <c r="BE143" s="125"/>
      <c r="BF143" s="41" t="str">
        <f t="shared" si="46"/>
        <v/>
      </c>
      <c r="BG143" s="125"/>
      <c r="BH143" s="181" t="str">
        <f t="shared" si="36"/>
        <v/>
      </c>
      <c r="BJ143" s="41" t="str">
        <f t="shared" si="47"/>
        <v/>
      </c>
      <c r="BK143" s="125"/>
      <c r="BL143" s="181" t="str">
        <f t="shared" si="37"/>
        <v/>
      </c>
      <c r="BM143" s="125"/>
    </row>
    <row r="144" spans="2:65" ht="15.75" customHeight="1">
      <c r="B144" s="233">
        <v>104</v>
      </c>
      <c r="C144" s="17" t="s">
        <v>35</v>
      </c>
      <c r="D144" s="13" t="s">
        <v>354</v>
      </c>
      <c r="F144" s="13"/>
      <c r="H144" s="13"/>
      <c r="I144" s="13"/>
      <c r="J144" s="13"/>
      <c r="K144" s="20"/>
      <c r="L144" s="22" t="s">
        <v>29</v>
      </c>
      <c r="M144" s="125"/>
      <c r="N144" s="41">
        <f>VLOOKUP($B144,'[1]09-10-11'!$A$4:$EA$400,MATCH(N$2, '[1]09-10-11'!$A$4:$EA$4, 0))</f>
        <v>70000</v>
      </c>
      <c r="O144" s="45"/>
      <c r="P144" s="41">
        <f>VLOOKUP($B144,'[1]09-10-11'!$A$4:$EA$400,MATCH(P$2, '[1]09-10-11'!$A$4:$EA$4, 0))</f>
        <v>90000</v>
      </c>
      <c r="Q144" s="41"/>
      <c r="R144" s="41">
        <f>VLOOKUP($B144,'[1]09-10-11'!$A$4:$EA$400,MATCH(R$2, '[1]09-10-11'!$A$4:$EA$4, 0))</f>
        <v>0</v>
      </c>
      <c r="S144" s="41"/>
      <c r="T144" s="41" t="e">
        <f>VLOOKUP($B144,'[1]09-10-11'!$A$4:$EA$400,MATCH(T$2, '[1]09-10-11'!$A$4:$EA$4, 0))</f>
        <v>#N/A</v>
      </c>
      <c r="U144" s="41"/>
      <c r="V144" s="41">
        <f>VLOOKUP($B144,'[1]09-10-11'!$A$4:$EA$400,MATCH(V$2, '[1]09-10-11'!$A$4:$EA$4, 0))</f>
        <v>75000</v>
      </c>
      <c r="W144" s="41"/>
      <c r="X144" s="41">
        <f>VLOOKUP($B144,'[1]09-10-11'!$A$4:$EA$400,MATCH(X$2, '[1]09-10-11'!$A$4:$EA$4, 0))</f>
        <v>110000</v>
      </c>
      <c r="Y144" s="41"/>
      <c r="Z144" s="41">
        <f t="shared" si="38"/>
        <v>35000</v>
      </c>
      <c r="AA144" s="41"/>
      <c r="AB144" s="181">
        <f t="shared" si="28"/>
        <v>0.46666666666666656</v>
      </c>
      <c r="AC144" s="161"/>
      <c r="AD144" s="41">
        <f t="shared" si="39"/>
        <v>20000</v>
      </c>
      <c r="AE144" s="41"/>
      <c r="AF144" s="181">
        <f t="shared" si="29"/>
        <v>0.22222222222222232</v>
      </c>
      <c r="AG144" s="41"/>
      <c r="AH144" s="41">
        <f t="shared" si="40"/>
        <v>40000</v>
      </c>
      <c r="AI144" s="41"/>
      <c r="AJ144" s="181">
        <f t="shared" si="30"/>
        <v>0.5714285714285714</v>
      </c>
      <c r="AK144" s="161"/>
      <c r="AL144" s="41">
        <f t="shared" si="41"/>
        <v>110000</v>
      </c>
      <c r="AM144" s="41"/>
      <c r="AN144" s="181" t="str">
        <f t="shared" si="31"/>
        <v>---</v>
      </c>
      <c r="AP144" s="41" t="str">
        <f t="shared" si="42"/>
        <v/>
      </c>
      <c r="AQ144" s="41"/>
      <c r="AR144" s="181" t="e">
        <f t="shared" si="32"/>
        <v>#N/A</v>
      </c>
      <c r="AS144" s="41"/>
      <c r="AT144" s="41" t="str">
        <f t="shared" si="43"/>
        <v/>
      </c>
      <c r="AU144" s="41"/>
      <c r="AV144" s="181" t="e">
        <f t="shared" si="33"/>
        <v>#N/A</v>
      </c>
      <c r="AW144" s="41"/>
      <c r="AX144" s="41">
        <f t="shared" si="44"/>
        <v>5000</v>
      </c>
      <c r="AY144" s="41"/>
      <c r="AZ144" s="181">
        <f t="shared" si="34"/>
        <v>7.1428571428571397E-2</v>
      </c>
      <c r="BA144" s="41"/>
      <c r="BB144" s="41">
        <f t="shared" si="45"/>
        <v>-15000</v>
      </c>
      <c r="BC144" s="41"/>
      <c r="BD144" s="181">
        <f t="shared" si="35"/>
        <v>-0.16666666666666663</v>
      </c>
      <c r="BE144" s="41"/>
      <c r="BF144" s="41">
        <f t="shared" si="46"/>
        <v>75000</v>
      </c>
      <c r="BG144" s="41"/>
      <c r="BH144" s="181" t="str">
        <f t="shared" si="36"/>
        <v>---</v>
      </c>
      <c r="BJ144" s="41" t="str">
        <f t="shared" si="47"/>
        <v/>
      </c>
      <c r="BK144" s="41"/>
      <c r="BL144" s="181" t="e">
        <f t="shared" si="37"/>
        <v>#N/A</v>
      </c>
      <c r="BM144" s="41"/>
    </row>
    <row r="145" spans="2:65" ht="18" customHeight="1">
      <c r="B145" s="233">
        <v>105.1</v>
      </c>
      <c r="C145" s="17" t="s">
        <v>36</v>
      </c>
      <c r="D145" s="13" t="s">
        <v>390</v>
      </c>
      <c r="E145" s="18"/>
      <c r="F145" s="13"/>
      <c r="G145" s="13"/>
      <c r="H145" s="13"/>
      <c r="I145" s="13"/>
      <c r="J145" s="13"/>
      <c r="K145" s="67"/>
      <c r="L145" s="22" t="s">
        <v>29</v>
      </c>
      <c r="M145" s="125"/>
      <c r="N145" s="41">
        <f>VLOOKUP($B145,'[1]09-10-11'!$A$4:$EA$400,MATCH(N$2, '[1]09-10-11'!$A$4:$EA$4, 0))</f>
        <v>52509</v>
      </c>
      <c r="O145" s="80"/>
      <c r="P145" s="41">
        <f>VLOOKUP($B145,'[1]09-10-11'!$A$4:$EA$400,MATCH(P$2, '[1]09-10-11'!$A$4:$EA$4, 0))</f>
        <v>49561</v>
      </c>
      <c r="Q145" s="41"/>
      <c r="R145" s="41">
        <f>VLOOKUP($B145,'[1]09-10-11'!$A$4:$EA$400,MATCH(R$2, '[1]09-10-11'!$A$4:$EA$4, 0))</f>
        <v>0</v>
      </c>
      <c r="S145" s="41"/>
      <c r="T145" s="41" t="e">
        <f>VLOOKUP($B145,'[1]09-10-11'!$A$4:$EA$400,MATCH(T$2, '[1]09-10-11'!$A$4:$EA$4, 0))</f>
        <v>#N/A</v>
      </c>
      <c r="U145" s="41"/>
      <c r="V145" s="41">
        <f>VLOOKUP($B145,'[1]09-10-11'!$A$4:$EA$400,MATCH(V$2, '[1]09-10-11'!$A$4:$EA$4, 0))</f>
        <v>49561</v>
      </c>
      <c r="W145" s="41"/>
      <c r="X145" s="41">
        <f>VLOOKUP($B145,'[1]09-10-11'!$A$4:$EA$400,MATCH(X$2, '[1]09-10-11'!$A$4:$EA$4, 0))</f>
        <v>49561</v>
      </c>
      <c r="Y145" s="41"/>
      <c r="Z145" s="100">
        <f t="shared" si="38"/>
        <v>0</v>
      </c>
      <c r="AA145" s="100"/>
      <c r="AB145" s="183">
        <f t="shared" si="28"/>
        <v>0</v>
      </c>
      <c r="AC145" s="169"/>
      <c r="AD145" s="100">
        <f t="shared" si="39"/>
        <v>0</v>
      </c>
      <c r="AE145" s="100"/>
      <c r="AF145" s="183">
        <f t="shared" si="29"/>
        <v>0</v>
      </c>
      <c r="AG145" s="100"/>
      <c r="AH145" s="100">
        <f t="shared" si="40"/>
        <v>-2948</v>
      </c>
      <c r="AI145" s="100"/>
      <c r="AJ145" s="183">
        <f t="shared" si="30"/>
        <v>-5.6142756479841571E-2</v>
      </c>
      <c r="AK145" s="169"/>
      <c r="AL145" s="41">
        <f t="shared" si="41"/>
        <v>49561</v>
      </c>
      <c r="AM145" s="100"/>
      <c r="AN145" s="181" t="str">
        <f t="shared" si="31"/>
        <v>---</v>
      </c>
      <c r="AP145" s="41" t="str">
        <f t="shared" si="42"/>
        <v/>
      </c>
      <c r="AQ145" s="100"/>
      <c r="AR145" s="181" t="e">
        <f t="shared" si="32"/>
        <v>#N/A</v>
      </c>
      <c r="AS145" s="100"/>
      <c r="AT145" s="100" t="str">
        <f t="shared" si="43"/>
        <v/>
      </c>
      <c r="AU145" s="100"/>
      <c r="AV145" s="183" t="e">
        <f t="shared" si="33"/>
        <v>#N/A</v>
      </c>
      <c r="AW145" s="100"/>
      <c r="AX145" s="100">
        <f t="shared" si="44"/>
        <v>-2948</v>
      </c>
      <c r="AY145" s="100"/>
      <c r="AZ145" s="183">
        <f t="shared" si="34"/>
        <v>-5.6142756479841571E-2</v>
      </c>
      <c r="BA145" s="100"/>
      <c r="BB145" s="100">
        <f t="shared" si="45"/>
        <v>0</v>
      </c>
      <c r="BC145" s="100"/>
      <c r="BD145" s="183">
        <f t="shared" si="35"/>
        <v>0</v>
      </c>
      <c r="BE145" s="100"/>
      <c r="BF145" s="41">
        <f t="shared" si="46"/>
        <v>49561</v>
      </c>
      <c r="BG145" s="100"/>
      <c r="BH145" s="181" t="str">
        <f t="shared" si="36"/>
        <v>---</v>
      </c>
      <c r="BJ145" s="41" t="str">
        <f t="shared" si="47"/>
        <v/>
      </c>
      <c r="BK145" s="100"/>
      <c r="BL145" s="181" t="e">
        <f t="shared" si="37"/>
        <v>#N/A</v>
      </c>
      <c r="BM145" s="100"/>
    </row>
    <row r="146" spans="2:65" ht="18" customHeight="1">
      <c r="B146" s="233">
        <v>105.2</v>
      </c>
      <c r="C146" s="17" t="s">
        <v>37</v>
      </c>
      <c r="D146" s="13" t="s">
        <v>389</v>
      </c>
      <c r="E146" s="18"/>
      <c r="F146" s="13"/>
      <c r="G146" s="13"/>
      <c r="H146" s="13"/>
      <c r="I146" s="13"/>
      <c r="J146" s="13"/>
      <c r="K146" s="67"/>
      <c r="L146" s="22" t="s">
        <v>29</v>
      </c>
      <c r="M146" s="125"/>
      <c r="N146" s="41">
        <f>VLOOKUP($B146,'[1]09-10-11'!$A$4:$EA$400,MATCH(N$2, '[1]09-10-11'!$A$4:$EA$4, 0))</f>
        <v>44052</v>
      </c>
      <c r="O146" s="80"/>
      <c r="P146" s="41">
        <f>VLOOKUP($B146,'[1]09-10-11'!$A$4:$EA$400,MATCH(P$2, '[1]09-10-11'!$A$4:$EA$4, 0))</f>
        <v>60000</v>
      </c>
      <c r="Q146" s="41"/>
      <c r="R146" s="41">
        <f>VLOOKUP($B146,'[1]09-10-11'!$A$4:$EA$400,MATCH(R$2, '[1]09-10-11'!$A$4:$EA$4, 0))</f>
        <v>0</v>
      </c>
      <c r="S146" s="41"/>
      <c r="T146" s="41" t="e">
        <f>VLOOKUP($B146,'[1]09-10-11'!$A$4:$EA$400,MATCH(T$2, '[1]09-10-11'!$A$4:$EA$4, 0))</f>
        <v>#N/A</v>
      </c>
      <c r="U146" s="41"/>
      <c r="V146" s="41">
        <f>VLOOKUP($B146,'[1]09-10-11'!$A$4:$EA$400,MATCH(V$2, '[1]09-10-11'!$A$4:$EA$4, 0))</f>
        <v>47000</v>
      </c>
      <c r="W146" s="41"/>
      <c r="X146" s="41">
        <f>VLOOKUP($B146,'[1]09-10-11'!$A$4:$EA$400,MATCH(X$2, '[1]09-10-11'!$A$4:$EA$4, 0))</f>
        <v>60000</v>
      </c>
      <c r="Y146" s="41"/>
      <c r="Z146" s="100">
        <f t="shared" si="38"/>
        <v>13000</v>
      </c>
      <c r="AA146" s="100"/>
      <c r="AB146" s="183">
        <f t="shared" si="28"/>
        <v>0.27659574468085113</v>
      </c>
      <c r="AC146" s="169"/>
      <c r="AD146" s="100">
        <f t="shared" si="39"/>
        <v>0</v>
      </c>
      <c r="AE146" s="100"/>
      <c r="AF146" s="183">
        <f t="shared" si="29"/>
        <v>0</v>
      </c>
      <c r="AG146" s="100"/>
      <c r="AH146" s="100">
        <f t="shared" si="40"/>
        <v>15948</v>
      </c>
      <c r="AI146" s="100"/>
      <c r="AJ146" s="183">
        <f t="shared" si="30"/>
        <v>0.36202669572323609</v>
      </c>
      <c r="AK146" s="169"/>
      <c r="AL146" s="41">
        <f t="shared" si="41"/>
        <v>60000</v>
      </c>
      <c r="AM146" s="100"/>
      <c r="AN146" s="181" t="str">
        <f t="shared" si="31"/>
        <v>---</v>
      </c>
      <c r="AP146" s="41" t="str">
        <f t="shared" si="42"/>
        <v/>
      </c>
      <c r="AQ146" s="100"/>
      <c r="AR146" s="181" t="e">
        <f t="shared" si="32"/>
        <v>#N/A</v>
      </c>
      <c r="AS146" s="100"/>
      <c r="AT146" s="100" t="str">
        <f t="shared" si="43"/>
        <v/>
      </c>
      <c r="AU146" s="100"/>
      <c r="AV146" s="183" t="e">
        <f t="shared" si="33"/>
        <v>#N/A</v>
      </c>
      <c r="AW146" s="100"/>
      <c r="AX146" s="100">
        <f t="shared" si="44"/>
        <v>2948</v>
      </c>
      <c r="AY146" s="100"/>
      <c r="AZ146" s="183">
        <f t="shared" si="34"/>
        <v>6.6920911649868353E-2</v>
      </c>
      <c r="BA146" s="100"/>
      <c r="BB146" s="100">
        <f t="shared" si="45"/>
        <v>-13000</v>
      </c>
      <c r="BC146" s="100"/>
      <c r="BD146" s="183">
        <f t="shared" si="35"/>
        <v>-0.21666666666666667</v>
      </c>
      <c r="BE146" s="100"/>
      <c r="BF146" s="41">
        <f t="shared" si="46"/>
        <v>47000</v>
      </c>
      <c r="BG146" s="100"/>
      <c r="BH146" s="181" t="str">
        <f t="shared" si="36"/>
        <v>---</v>
      </c>
      <c r="BJ146" s="41" t="str">
        <f t="shared" si="47"/>
        <v/>
      </c>
      <c r="BK146" s="100"/>
      <c r="BL146" s="181" t="e">
        <f t="shared" si="37"/>
        <v>#N/A</v>
      </c>
      <c r="BM146" s="100"/>
    </row>
    <row r="147" spans="2:65" ht="15.75" customHeight="1">
      <c r="B147" s="230">
        <v>109.3</v>
      </c>
      <c r="C147" s="17" t="s">
        <v>18</v>
      </c>
      <c r="D147" s="13" t="s">
        <v>289</v>
      </c>
      <c r="E147" s="13"/>
      <c r="F147" s="13"/>
      <c r="G147" s="13"/>
      <c r="H147" s="13"/>
      <c r="I147" s="13"/>
      <c r="J147" s="13"/>
      <c r="K147" s="20"/>
      <c r="L147" s="66" t="s">
        <v>29</v>
      </c>
      <c r="M147" s="125"/>
      <c r="N147" s="81">
        <f>VLOOKUP($B147,'[1]09-10-11'!$A$4:$EA$400,MATCH(N$2, '[1]09-10-11'!$A$4:$EA$4, 0))</f>
        <v>56754</v>
      </c>
      <c r="O147" s="80"/>
      <c r="P147" s="81">
        <f>VLOOKUP($B147,'[1]09-10-11'!$A$4:$EA$400,MATCH(P$2, '[1]09-10-11'!$A$4:$EA$4, 0))</f>
        <v>150000</v>
      </c>
      <c r="Q147" s="81"/>
      <c r="R147" s="81">
        <f>VLOOKUP($B147,'[1]09-10-11'!$A$4:$EA$400,MATCH(R$2, '[1]09-10-11'!$A$4:$EA$4, 0))</f>
        <v>56754</v>
      </c>
      <c r="S147" s="81"/>
      <c r="T147" s="81" t="e">
        <f>VLOOKUP($B147,'[1]09-10-11'!$A$4:$EA$400,MATCH(T$2, '[1]09-10-11'!$A$4:$EA$4, 0))</f>
        <v>#N/A</v>
      </c>
      <c r="U147" s="81"/>
      <c r="V147" s="81">
        <f>VLOOKUP($B147,'[1]09-10-11'!$A$4:$EA$400,MATCH(V$2, '[1]09-10-11'!$A$4:$EA$4, 0))</f>
        <v>73254</v>
      </c>
      <c r="W147" s="81"/>
      <c r="X147" s="81">
        <f>VLOOKUP($B147,'[1]09-10-11'!$A$4:$EA$400,MATCH(X$2, '[1]09-10-11'!$A$4:$EA$4, 0))</f>
        <v>150000</v>
      </c>
      <c r="Y147" s="41"/>
      <c r="Z147" s="172">
        <f t="shared" si="38"/>
        <v>76746</v>
      </c>
      <c r="AA147" s="172"/>
      <c r="AB147" s="184">
        <f t="shared" si="28"/>
        <v>1.0476697518224261</v>
      </c>
      <c r="AC147" s="170"/>
      <c r="AD147" s="172">
        <f t="shared" si="39"/>
        <v>0</v>
      </c>
      <c r="AE147" s="172"/>
      <c r="AF147" s="184">
        <f t="shared" si="29"/>
        <v>0</v>
      </c>
      <c r="AG147" s="172"/>
      <c r="AH147" s="172">
        <f t="shared" si="40"/>
        <v>93246</v>
      </c>
      <c r="AI147" s="172"/>
      <c r="AJ147" s="184">
        <f t="shared" si="30"/>
        <v>1.6429855164393699</v>
      </c>
      <c r="AK147" s="160"/>
      <c r="AL147" s="81">
        <f t="shared" si="41"/>
        <v>93246</v>
      </c>
      <c r="AM147" s="172"/>
      <c r="AN147" s="182">
        <f t="shared" si="31"/>
        <v>1.6429855164393699</v>
      </c>
      <c r="AP147" s="81" t="str">
        <f t="shared" si="42"/>
        <v/>
      </c>
      <c r="AQ147" s="172"/>
      <c r="AR147" s="182" t="e">
        <f t="shared" si="32"/>
        <v>#N/A</v>
      </c>
      <c r="AS147" s="172"/>
      <c r="AT147" s="172" t="str">
        <f t="shared" si="43"/>
        <v/>
      </c>
      <c r="AU147" s="172"/>
      <c r="AV147" s="184" t="e">
        <f t="shared" si="33"/>
        <v>#N/A</v>
      </c>
      <c r="AW147" s="172"/>
      <c r="AX147" s="172">
        <f t="shared" si="44"/>
        <v>16500</v>
      </c>
      <c r="AY147" s="172"/>
      <c r="AZ147" s="184">
        <f t="shared" si="34"/>
        <v>0.29072840680833067</v>
      </c>
      <c r="BA147" s="172"/>
      <c r="BB147" s="172">
        <f t="shared" si="45"/>
        <v>-76746</v>
      </c>
      <c r="BC147" s="172"/>
      <c r="BD147" s="184">
        <f t="shared" si="35"/>
        <v>-0.51163999999999998</v>
      </c>
      <c r="BE147" s="172"/>
      <c r="BF147" s="81">
        <f t="shared" si="46"/>
        <v>16500</v>
      </c>
      <c r="BG147" s="172"/>
      <c r="BH147" s="182">
        <f t="shared" si="36"/>
        <v>0.29072840680833067</v>
      </c>
      <c r="BJ147" s="81" t="str">
        <f t="shared" si="47"/>
        <v/>
      </c>
      <c r="BK147" s="172"/>
      <c r="BL147" s="182" t="e">
        <f t="shared" si="37"/>
        <v>#N/A</v>
      </c>
      <c r="BM147" s="172"/>
    </row>
    <row r="148" spans="2:65" ht="15.75" customHeight="1">
      <c r="C148" s="19"/>
      <c r="D148" s="13"/>
      <c r="E148" s="13"/>
      <c r="F148" s="13"/>
      <c r="G148" s="13"/>
      <c r="H148" s="13"/>
      <c r="I148" s="13"/>
      <c r="J148" s="13"/>
      <c r="K148" s="20"/>
      <c r="L148" s="66"/>
      <c r="M148" s="125"/>
      <c r="N148" s="125"/>
      <c r="O148" s="80"/>
      <c r="P148" s="125"/>
      <c r="Q148" s="125"/>
      <c r="R148" s="125"/>
      <c r="S148" s="125"/>
      <c r="T148" s="125"/>
      <c r="U148" s="125"/>
      <c r="V148" s="125"/>
      <c r="W148" s="125"/>
      <c r="X148" s="125"/>
      <c r="Y148" s="125"/>
      <c r="Z148" s="100" t="str">
        <f t="shared" si="38"/>
        <v/>
      </c>
      <c r="AA148" s="125"/>
      <c r="AB148" s="183" t="str">
        <f t="shared" si="28"/>
        <v/>
      </c>
      <c r="AC148" s="169"/>
      <c r="AD148" s="100" t="str">
        <f t="shared" si="39"/>
        <v/>
      </c>
      <c r="AE148" s="125"/>
      <c r="AF148" s="183" t="str">
        <f t="shared" si="29"/>
        <v/>
      </c>
      <c r="AG148" s="125"/>
      <c r="AH148" s="100" t="str">
        <f t="shared" si="40"/>
        <v/>
      </c>
      <c r="AI148" s="125"/>
      <c r="AJ148" s="183" t="str">
        <f t="shared" si="30"/>
        <v/>
      </c>
      <c r="AK148" s="169"/>
      <c r="AL148" s="41" t="str">
        <f t="shared" si="41"/>
        <v/>
      </c>
      <c r="AM148" s="125"/>
      <c r="AN148" s="181" t="str">
        <f t="shared" si="31"/>
        <v/>
      </c>
      <c r="AP148" s="41" t="str">
        <f t="shared" si="42"/>
        <v/>
      </c>
      <c r="AQ148" s="125"/>
      <c r="AR148" s="181" t="str">
        <f t="shared" si="32"/>
        <v/>
      </c>
      <c r="AS148" s="125"/>
      <c r="AT148" s="100" t="str">
        <f t="shared" si="43"/>
        <v/>
      </c>
      <c r="AU148" s="125"/>
      <c r="AV148" s="183" t="str">
        <f t="shared" si="33"/>
        <v/>
      </c>
      <c r="AW148" s="125"/>
      <c r="AX148" s="100" t="str">
        <f t="shared" si="44"/>
        <v/>
      </c>
      <c r="AY148" s="125"/>
      <c r="AZ148" s="183" t="str">
        <f t="shared" si="34"/>
        <v/>
      </c>
      <c r="BA148" s="125"/>
      <c r="BB148" s="100" t="str">
        <f t="shared" si="45"/>
        <v/>
      </c>
      <c r="BC148" s="125"/>
      <c r="BD148" s="183" t="str">
        <f t="shared" si="35"/>
        <v/>
      </c>
      <c r="BE148" s="125"/>
      <c r="BF148" s="41" t="str">
        <f t="shared" si="46"/>
        <v/>
      </c>
      <c r="BG148" s="125"/>
      <c r="BH148" s="181" t="str">
        <f t="shared" si="36"/>
        <v/>
      </c>
      <c r="BJ148" s="41" t="str">
        <f t="shared" si="47"/>
        <v/>
      </c>
      <c r="BK148" s="125"/>
      <c r="BL148" s="181" t="str">
        <f t="shared" si="37"/>
        <v/>
      </c>
      <c r="BM148" s="125"/>
    </row>
    <row r="149" spans="2:65" ht="15.75" customHeight="1">
      <c r="C149" s="19"/>
      <c r="D149" s="13"/>
      <c r="E149" s="13"/>
      <c r="F149" s="13"/>
      <c r="G149" s="53" t="s">
        <v>174</v>
      </c>
      <c r="H149" s="53"/>
      <c r="I149" s="53"/>
      <c r="J149" s="53"/>
      <c r="K149" s="38"/>
      <c r="L149" s="29" t="s">
        <v>29</v>
      </c>
      <c r="M149" s="133"/>
      <c r="N149" s="82">
        <f>SUM(N144)+SUM(N145:N146)+N147</f>
        <v>223315</v>
      </c>
      <c r="O149" s="83"/>
      <c r="P149" s="82">
        <f>SUM(P144)+SUM(P145:P146)+P147</f>
        <v>349561</v>
      </c>
      <c r="Q149" s="82"/>
      <c r="R149" s="82">
        <f>SUM(R144)+SUM(R145:R146)+R147</f>
        <v>56754</v>
      </c>
      <c r="S149" s="82"/>
      <c r="T149" s="82" t="e">
        <f>SUM(T144)+SUM(T145:T146)+T147</f>
        <v>#N/A</v>
      </c>
      <c r="U149" s="82"/>
      <c r="V149" s="82">
        <f>SUM(V144)+SUM(V145:V146)+V147</f>
        <v>244815</v>
      </c>
      <c r="W149" s="82"/>
      <c r="X149" s="82">
        <f>SUM(X144)+SUM(X145:X146)+X147</f>
        <v>369561</v>
      </c>
      <c r="Y149" s="82"/>
      <c r="Z149" s="173">
        <f t="shared" si="38"/>
        <v>124746</v>
      </c>
      <c r="AA149" s="173"/>
      <c r="AB149" s="186">
        <f t="shared" si="28"/>
        <v>0.50955211077752582</v>
      </c>
      <c r="AC149" s="171"/>
      <c r="AD149" s="173">
        <f t="shared" si="39"/>
        <v>20000</v>
      </c>
      <c r="AE149" s="173"/>
      <c r="AF149" s="186">
        <f t="shared" si="29"/>
        <v>5.7214620624154389E-2</v>
      </c>
      <c r="AG149" s="173"/>
      <c r="AH149" s="173">
        <f t="shared" si="40"/>
        <v>146246</v>
      </c>
      <c r="AI149" s="173"/>
      <c r="AJ149" s="186">
        <f t="shared" si="30"/>
        <v>0.65488659516826009</v>
      </c>
      <c r="AK149" s="171"/>
      <c r="AL149" s="82">
        <f t="shared" si="41"/>
        <v>312807</v>
      </c>
      <c r="AM149" s="173"/>
      <c r="AN149" s="185">
        <f t="shared" si="31"/>
        <v>5.5116291362723331</v>
      </c>
      <c r="AP149" s="82" t="str">
        <f t="shared" si="42"/>
        <v/>
      </c>
      <c r="AQ149" s="173"/>
      <c r="AR149" s="185" t="e">
        <f t="shared" si="32"/>
        <v>#N/A</v>
      </c>
      <c r="AS149" s="173"/>
      <c r="AT149" s="173" t="str">
        <f t="shared" si="43"/>
        <v/>
      </c>
      <c r="AU149" s="173"/>
      <c r="AV149" s="186" t="e">
        <f t="shared" si="33"/>
        <v>#N/A</v>
      </c>
      <c r="AW149" s="173"/>
      <c r="AX149" s="173">
        <f t="shared" si="44"/>
        <v>21500</v>
      </c>
      <c r="AY149" s="173"/>
      <c r="AZ149" s="186">
        <f t="shared" si="34"/>
        <v>9.6276560016120616E-2</v>
      </c>
      <c r="BA149" s="173"/>
      <c r="BB149" s="173">
        <f t="shared" si="45"/>
        <v>-104746</v>
      </c>
      <c r="BC149" s="173"/>
      <c r="BD149" s="186">
        <f t="shared" si="35"/>
        <v>-0.29965013259488327</v>
      </c>
      <c r="BE149" s="173"/>
      <c r="BF149" s="82">
        <f t="shared" si="46"/>
        <v>188061</v>
      </c>
      <c r="BG149" s="173"/>
      <c r="BH149" s="185">
        <f t="shared" si="36"/>
        <v>3.3136166613806957</v>
      </c>
      <c r="BJ149" s="82" t="str">
        <f t="shared" si="47"/>
        <v/>
      </c>
      <c r="BK149" s="173"/>
      <c r="BL149" s="185" t="e">
        <f t="shared" si="37"/>
        <v>#N/A</v>
      </c>
      <c r="BM149" s="173"/>
    </row>
    <row r="150" spans="2:65" ht="15.75" customHeight="1">
      <c r="C150" s="17"/>
      <c r="D150" s="4"/>
      <c r="E150" s="4"/>
      <c r="F150" s="4"/>
      <c r="G150" s="4"/>
      <c r="H150" s="4"/>
      <c r="I150" s="4"/>
      <c r="J150" s="4"/>
      <c r="K150" s="54"/>
      <c r="L150" s="31"/>
      <c r="M150" s="125"/>
      <c r="N150" s="125"/>
      <c r="O150" s="80"/>
      <c r="P150" s="125"/>
      <c r="Q150" s="125"/>
      <c r="R150" s="125"/>
      <c r="S150" s="125"/>
      <c r="T150" s="125"/>
      <c r="U150" s="125"/>
      <c r="V150" s="125"/>
      <c r="W150" s="125"/>
      <c r="X150" s="125"/>
      <c r="Y150" s="125"/>
      <c r="Z150" s="100" t="str">
        <f t="shared" si="38"/>
        <v/>
      </c>
      <c r="AA150" s="125"/>
      <c r="AB150" s="183" t="str">
        <f t="shared" si="28"/>
        <v/>
      </c>
      <c r="AC150" s="169"/>
      <c r="AD150" s="100" t="str">
        <f t="shared" si="39"/>
        <v/>
      </c>
      <c r="AE150" s="125"/>
      <c r="AF150" s="183" t="str">
        <f t="shared" ref="AF150:AF181" si="48">IF($P150="","",  IF($X150="","", IF($P150=0,"---",(IF(ISERROR(($X150/$P150)-1),"---",($X150/$P150)-1) ))))</f>
        <v/>
      </c>
      <c r="AG150" s="125"/>
      <c r="AH150" s="100" t="str">
        <f t="shared" si="40"/>
        <v/>
      </c>
      <c r="AI150" s="125"/>
      <c r="AJ150" s="183" t="str">
        <f t="shared" ref="AJ150:AJ181" si="49">IF($N150="","",  IF($X150="","", IF($N150=0,"---",(IF(ISERROR(($X150/$N150)-1),"---",($X150/$N150)-1) ))))</f>
        <v/>
      </c>
      <c r="AK150" s="169"/>
      <c r="AL150" s="41" t="str">
        <f t="shared" si="41"/>
        <v/>
      </c>
      <c r="AM150" s="125"/>
      <c r="AN150" s="181" t="str">
        <f t="shared" si="31"/>
        <v/>
      </c>
      <c r="AP150" s="41" t="str">
        <f t="shared" si="42"/>
        <v/>
      </c>
      <c r="AQ150" s="125"/>
      <c r="AR150" s="181" t="str">
        <f t="shared" si="32"/>
        <v/>
      </c>
      <c r="AS150" s="125"/>
      <c r="AT150" s="100" t="str">
        <f t="shared" si="43"/>
        <v/>
      </c>
      <c r="AU150" s="125"/>
      <c r="AV150" s="183" t="str">
        <f t="shared" si="33"/>
        <v/>
      </c>
      <c r="AW150" s="125"/>
      <c r="AX150" s="100" t="str">
        <f t="shared" si="44"/>
        <v/>
      </c>
      <c r="AY150" s="125"/>
      <c r="AZ150" s="183" t="str">
        <f t="shared" ref="AZ150:AZ181" si="50">IF($N150="","",  IF($V150="","", IF($N150=0,"---",(IF(ISERROR(($V150/$N150)-1),"---",($V150/$N150)-1) ))))</f>
        <v/>
      </c>
      <c r="BA150" s="125"/>
      <c r="BB150" s="100" t="str">
        <f t="shared" si="45"/>
        <v/>
      </c>
      <c r="BC150" s="125"/>
      <c r="BD150" s="183" t="str">
        <f t="shared" ref="BD150:BD181" si="51">IF($P150="","",  IF($V150="","", IF($P150=0,"---",(IF(ISERROR(($V150/$P150)-1),"---",($V150/$P150)-1) ))))</f>
        <v/>
      </c>
      <c r="BE150" s="125"/>
      <c r="BF150" s="41" t="str">
        <f t="shared" si="46"/>
        <v/>
      </c>
      <c r="BG150" s="125"/>
      <c r="BH150" s="181" t="str">
        <f t="shared" si="36"/>
        <v/>
      </c>
      <c r="BJ150" s="41" t="str">
        <f t="shared" si="47"/>
        <v/>
      </c>
      <c r="BK150" s="125"/>
      <c r="BL150" s="181" t="str">
        <f t="shared" si="37"/>
        <v/>
      </c>
      <c r="BM150" s="125"/>
    </row>
    <row r="151" spans="2:65" ht="15.75" customHeight="1">
      <c r="C151" s="16" t="s">
        <v>100</v>
      </c>
      <c r="D151" s="53"/>
      <c r="E151" s="53"/>
      <c r="F151" s="53"/>
      <c r="G151" s="53"/>
      <c r="H151" s="53"/>
      <c r="I151" s="53"/>
      <c r="J151" s="53"/>
      <c r="K151" s="23"/>
      <c r="L151" s="66"/>
      <c r="M151" s="125"/>
      <c r="N151" s="125"/>
      <c r="O151" s="80"/>
      <c r="P151" s="125"/>
      <c r="Q151" s="125"/>
      <c r="R151" s="125"/>
      <c r="S151" s="125"/>
      <c r="T151" s="125"/>
      <c r="U151" s="125"/>
      <c r="V151" s="125"/>
      <c r="W151" s="125"/>
      <c r="X151" s="125"/>
      <c r="Y151" s="125"/>
      <c r="Z151" s="100" t="str">
        <f t="shared" si="38"/>
        <v/>
      </c>
      <c r="AA151" s="125"/>
      <c r="AB151" s="183" t="str">
        <f t="shared" si="28"/>
        <v/>
      </c>
      <c r="AC151" s="169"/>
      <c r="AD151" s="100" t="str">
        <f t="shared" ref="AD151:AD182" si="52">IF(AND(ISNUMBER($P151),ISNUMBER($X151)),IF((ABS($P151-$X151))&gt;0.49,$X151-$P151,0),"")</f>
        <v/>
      </c>
      <c r="AE151" s="125"/>
      <c r="AF151" s="183" t="str">
        <f t="shared" si="48"/>
        <v/>
      </c>
      <c r="AG151" s="125"/>
      <c r="AH151" s="100" t="str">
        <f t="shared" ref="AH151:AH182" si="53">IF(AND(ISNUMBER($N151),ISNUMBER($X151)),IF((ABS($N151-$X151))&gt;0.49,$X151-$N151,0),"")</f>
        <v/>
      </c>
      <c r="AI151" s="125"/>
      <c r="AJ151" s="183" t="str">
        <f t="shared" si="49"/>
        <v/>
      </c>
      <c r="AK151" s="169"/>
      <c r="AL151" s="41" t="str">
        <f t="shared" si="41"/>
        <v/>
      </c>
      <c r="AM151" s="125"/>
      <c r="AN151" s="181" t="str">
        <f t="shared" si="31"/>
        <v/>
      </c>
      <c r="AP151" s="41" t="str">
        <f t="shared" si="42"/>
        <v/>
      </c>
      <c r="AQ151" s="125"/>
      <c r="AR151" s="181" t="str">
        <f t="shared" si="32"/>
        <v/>
      </c>
      <c r="AS151" s="125"/>
      <c r="AT151" s="100" t="str">
        <f t="shared" si="43"/>
        <v/>
      </c>
      <c r="AU151" s="125"/>
      <c r="AV151" s="183" t="str">
        <f t="shared" si="33"/>
        <v/>
      </c>
      <c r="AW151" s="125"/>
      <c r="AX151" s="100" t="str">
        <f t="shared" ref="AX151:AX182" si="54">IF(AND(ISNUMBER($N151),ISNUMBER($V151)),IF((ABS($N151-$V151))&gt;0.49,$V151-$N151,0),"")</f>
        <v/>
      </c>
      <c r="AY151" s="125"/>
      <c r="AZ151" s="183" t="str">
        <f t="shared" si="50"/>
        <v/>
      </c>
      <c r="BA151" s="125"/>
      <c r="BB151" s="100" t="str">
        <f t="shared" ref="BB151:BB182" si="55">IF(AND(ISNUMBER($P151),ISNUMBER($V151)),IF((ABS($P151-$V151))&gt;0.49,$V151-$P151,0),"")</f>
        <v/>
      </c>
      <c r="BC151" s="125"/>
      <c r="BD151" s="183" t="str">
        <f t="shared" si="51"/>
        <v/>
      </c>
      <c r="BE151" s="125"/>
      <c r="BF151" s="41" t="str">
        <f t="shared" si="46"/>
        <v/>
      </c>
      <c r="BG151" s="125"/>
      <c r="BH151" s="181" t="str">
        <f t="shared" si="36"/>
        <v/>
      </c>
      <c r="BJ151" s="41" t="str">
        <f t="shared" si="47"/>
        <v/>
      </c>
      <c r="BK151" s="125"/>
      <c r="BL151" s="181" t="str">
        <f t="shared" si="37"/>
        <v/>
      </c>
      <c r="BM151" s="125"/>
    </row>
    <row r="152" spans="2:65" ht="15.75" customHeight="1">
      <c r="C152" s="13"/>
      <c r="D152" s="13"/>
      <c r="E152" s="13"/>
      <c r="F152" s="13"/>
      <c r="G152" s="13"/>
      <c r="H152" s="13"/>
      <c r="I152" s="13"/>
      <c r="J152" s="13"/>
      <c r="K152" s="23"/>
      <c r="L152" s="66"/>
      <c r="M152" s="125"/>
      <c r="N152" s="125"/>
      <c r="O152" s="80"/>
      <c r="P152" s="125"/>
      <c r="Q152" s="125"/>
      <c r="R152" s="125"/>
      <c r="S152" s="125"/>
      <c r="T152" s="125"/>
      <c r="U152" s="125"/>
      <c r="V152" s="125"/>
      <c r="W152" s="125"/>
      <c r="X152" s="125"/>
      <c r="Y152" s="125"/>
      <c r="Z152" s="100" t="str">
        <f t="shared" si="38"/>
        <v/>
      </c>
      <c r="AA152" s="125"/>
      <c r="AB152" s="183" t="str">
        <f t="shared" si="28"/>
        <v/>
      </c>
      <c r="AC152" s="169"/>
      <c r="AD152" s="100" t="str">
        <f t="shared" si="52"/>
        <v/>
      </c>
      <c r="AE152" s="125"/>
      <c r="AF152" s="183" t="str">
        <f t="shared" si="48"/>
        <v/>
      </c>
      <c r="AG152" s="125"/>
      <c r="AH152" s="100" t="str">
        <f t="shared" si="53"/>
        <v/>
      </c>
      <c r="AI152" s="125"/>
      <c r="AJ152" s="183" t="str">
        <f t="shared" si="49"/>
        <v/>
      </c>
      <c r="AK152" s="169"/>
      <c r="AL152" s="41" t="str">
        <f t="shared" si="41"/>
        <v/>
      </c>
      <c r="AM152" s="125"/>
      <c r="AN152" s="181" t="str">
        <f t="shared" si="31"/>
        <v/>
      </c>
      <c r="AP152" s="41" t="str">
        <f t="shared" si="42"/>
        <v/>
      </c>
      <c r="AQ152" s="125"/>
      <c r="AR152" s="181" t="str">
        <f t="shared" si="32"/>
        <v/>
      </c>
      <c r="AS152" s="125"/>
      <c r="AT152" s="100" t="str">
        <f t="shared" si="43"/>
        <v/>
      </c>
      <c r="AU152" s="125"/>
      <c r="AV152" s="183" t="str">
        <f t="shared" si="33"/>
        <v/>
      </c>
      <c r="AW152" s="125"/>
      <c r="AX152" s="100" t="str">
        <f t="shared" si="54"/>
        <v/>
      </c>
      <c r="AY152" s="125"/>
      <c r="AZ152" s="183" t="str">
        <f t="shared" si="50"/>
        <v/>
      </c>
      <c r="BA152" s="125"/>
      <c r="BB152" s="100" t="str">
        <f t="shared" si="55"/>
        <v/>
      </c>
      <c r="BC152" s="125"/>
      <c r="BD152" s="183" t="str">
        <f t="shared" si="51"/>
        <v/>
      </c>
      <c r="BE152" s="125"/>
      <c r="BF152" s="41" t="str">
        <f t="shared" si="46"/>
        <v/>
      </c>
      <c r="BG152" s="125"/>
      <c r="BH152" s="181" t="str">
        <f t="shared" si="36"/>
        <v/>
      </c>
      <c r="BJ152" s="41" t="str">
        <f t="shared" si="47"/>
        <v/>
      </c>
      <c r="BK152" s="125"/>
      <c r="BL152" s="181" t="str">
        <f t="shared" si="37"/>
        <v/>
      </c>
      <c r="BM152" s="125"/>
    </row>
    <row r="153" spans="2:65" ht="15.75" customHeight="1">
      <c r="B153" s="231">
        <v>67</v>
      </c>
      <c r="C153" s="17" t="s">
        <v>35</v>
      </c>
      <c r="D153" s="13" t="s">
        <v>95</v>
      </c>
      <c r="E153" s="13"/>
      <c r="F153" s="13"/>
      <c r="G153" s="13"/>
      <c r="H153" s="13"/>
      <c r="I153" s="13"/>
      <c r="J153" s="13"/>
      <c r="K153" s="20"/>
      <c r="L153" s="66" t="s">
        <v>29</v>
      </c>
      <c r="M153" s="125"/>
      <c r="N153" s="41">
        <f>VLOOKUP($B153,'[1]09-10-11'!$A$4:$EA$400,MATCH(N$2, '[1]09-10-11'!$A$4:$EA$4, 0))</f>
        <v>100381</v>
      </c>
      <c r="O153" s="80"/>
      <c r="P153" s="41">
        <f>VLOOKUP($B153,'[1]09-10-11'!$A$4:$EA$400,MATCH(P$2, '[1]09-10-11'!$A$4:$EA$4, 0))</f>
        <v>100381</v>
      </c>
      <c r="Q153" s="41"/>
      <c r="R153" s="41">
        <f>VLOOKUP($B153,'[1]09-10-11'!$A$4:$EA$400,MATCH(R$2, '[1]09-10-11'!$A$4:$EA$4, 0))</f>
        <v>100381</v>
      </c>
      <c r="S153" s="41"/>
      <c r="T153" s="41" t="e">
        <f>VLOOKUP($B153,'[1]09-10-11'!$A$4:$EA$400,MATCH(T$2, '[1]09-10-11'!$A$4:$EA$4, 0))</f>
        <v>#N/A</v>
      </c>
      <c r="U153" s="41"/>
      <c r="V153" s="41">
        <f>VLOOKUP($B153,'[1]09-10-11'!$A$4:$EA$400,MATCH(V$2, '[1]09-10-11'!$A$4:$EA$4, 0))</f>
        <v>100381</v>
      </c>
      <c r="W153" s="41"/>
      <c r="X153" s="41">
        <f>VLOOKUP($B153,'[1]09-10-11'!$A$4:$EA$400,MATCH(X$2, '[1]09-10-11'!$A$4:$EA$4, 0))</f>
        <v>130381</v>
      </c>
      <c r="Y153" s="41"/>
      <c r="Z153" s="100">
        <f t="shared" si="38"/>
        <v>30000</v>
      </c>
      <c r="AA153" s="100"/>
      <c r="AB153" s="183">
        <f t="shared" si="28"/>
        <v>0.29886133830107298</v>
      </c>
      <c r="AC153" s="169"/>
      <c r="AD153" s="100">
        <f t="shared" si="52"/>
        <v>30000</v>
      </c>
      <c r="AE153" s="100"/>
      <c r="AF153" s="183">
        <f t="shared" si="48"/>
        <v>0.29886133830107298</v>
      </c>
      <c r="AG153" s="100"/>
      <c r="AH153" s="100">
        <f t="shared" si="53"/>
        <v>30000</v>
      </c>
      <c r="AI153" s="100"/>
      <c r="AJ153" s="183">
        <f t="shared" si="49"/>
        <v>0.29886133830107298</v>
      </c>
      <c r="AK153" s="169"/>
      <c r="AL153" s="41">
        <f t="shared" si="41"/>
        <v>30000</v>
      </c>
      <c r="AM153" s="100"/>
      <c r="AN153" s="181">
        <f t="shared" si="31"/>
        <v>0.29886133830107298</v>
      </c>
      <c r="AP153" s="41" t="str">
        <f t="shared" si="42"/>
        <v/>
      </c>
      <c r="AQ153" s="100"/>
      <c r="AR153" s="181" t="e">
        <f t="shared" si="32"/>
        <v>#N/A</v>
      </c>
      <c r="AS153" s="100"/>
      <c r="AT153" s="100" t="str">
        <f t="shared" si="43"/>
        <v/>
      </c>
      <c r="AU153" s="100"/>
      <c r="AV153" s="183" t="e">
        <f t="shared" si="33"/>
        <v>#N/A</v>
      </c>
      <c r="AW153" s="100"/>
      <c r="AX153" s="100">
        <f t="shared" si="54"/>
        <v>0</v>
      </c>
      <c r="AY153" s="100"/>
      <c r="AZ153" s="183">
        <f t="shared" si="50"/>
        <v>0</v>
      </c>
      <c r="BA153" s="100"/>
      <c r="BB153" s="100">
        <f t="shared" si="55"/>
        <v>0</v>
      </c>
      <c r="BC153" s="100"/>
      <c r="BD153" s="183">
        <f t="shared" si="51"/>
        <v>0</v>
      </c>
      <c r="BE153" s="100"/>
      <c r="BF153" s="41">
        <f t="shared" si="46"/>
        <v>0</v>
      </c>
      <c r="BG153" s="100"/>
      <c r="BH153" s="181">
        <f t="shared" si="36"/>
        <v>0</v>
      </c>
      <c r="BJ153" s="41" t="str">
        <f t="shared" si="47"/>
        <v/>
      </c>
      <c r="BK153" s="100"/>
      <c r="BL153" s="181" t="e">
        <f t="shared" si="37"/>
        <v>#N/A</v>
      </c>
      <c r="BM153" s="100"/>
    </row>
    <row r="154" spans="2:65" ht="15.75" customHeight="1">
      <c r="B154" s="231">
        <v>68</v>
      </c>
      <c r="C154" s="17" t="s">
        <v>36</v>
      </c>
      <c r="D154" s="13" t="s">
        <v>96</v>
      </c>
      <c r="E154" s="13"/>
      <c r="F154" s="13"/>
      <c r="G154" s="13"/>
      <c r="H154" s="13"/>
      <c r="I154" s="13"/>
      <c r="J154" s="13"/>
      <c r="K154" s="20"/>
      <c r="L154" s="66" t="s">
        <v>29</v>
      </c>
      <c r="M154" s="125"/>
      <c r="N154" s="41">
        <f>VLOOKUP($B154,'[1]09-10-11'!$A$4:$EA$400,MATCH(N$2, '[1]09-10-11'!$A$4:$EA$4, 0))</f>
        <v>17993</v>
      </c>
      <c r="O154" s="80"/>
      <c r="P154" s="41">
        <f>VLOOKUP($B154,'[1]09-10-11'!$A$4:$EA$400,MATCH(P$2, '[1]09-10-11'!$A$4:$EA$4, 0))</f>
        <v>67993</v>
      </c>
      <c r="Q154" s="41"/>
      <c r="R154" s="41">
        <f>VLOOKUP($B154,'[1]09-10-11'!$A$4:$EA$400,MATCH(R$2, '[1]09-10-11'!$A$4:$EA$4, 0))</f>
        <v>37993</v>
      </c>
      <c r="S154" s="41"/>
      <c r="T154" s="41" t="e">
        <f>VLOOKUP($B154,'[1]09-10-11'!$A$4:$EA$400,MATCH(T$2, '[1]09-10-11'!$A$4:$EA$4, 0))</f>
        <v>#N/A</v>
      </c>
      <c r="U154" s="41"/>
      <c r="V154" s="41">
        <f>VLOOKUP($B154,'[1]09-10-11'!$A$4:$EA$400,MATCH(V$2, '[1]09-10-11'!$A$4:$EA$4, 0))</f>
        <v>37993</v>
      </c>
      <c r="W154" s="41"/>
      <c r="X154" s="41">
        <f>VLOOKUP($B154,'[1]09-10-11'!$A$4:$EA$400,MATCH(X$2, '[1]09-10-11'!$A$4:$EA$4, 0))</f>
        <v>67993</v>
      </c>
      <c r="Y154" s="41"/>
      <c r="Z154" s="100">
        <f t="shared" si="38"/>
        <v>30000</v>
      </c>
      <c r="AA154" s="100"/>
      <c r="AB154" s="183">
        <f t="shared" si="28"/>
        <v>0.78961914036796244</v>
      </c>
      <c r="AC154" s="169"/>
      <c r="AD154" s="100">
        <f t="shared" si="52"/>
        <v>0</v>
      </c>
      <c r="AE154" s="100"/>
      <c r="AF154" s="183">
        <f t="shared" si="48"/>
        <v>0</v>
      </c>
      <c r="AG154" s="100"/>
      <c r="AH154" s="100">
        <f t="shared" si="53"/>
        <v>50000</v>
      </c>
      <c r="AI154" s="100"/>
      <c r="AJ154" s="183">
        <f t="shared" si="49"/>
        <v>2.778858444950814</v>
      </c>
      <c r="AK154" s="169"/>
      <c r="AL154" s="41">
        <f t="shared" si="41"/>
        <v>30000</v>
      </c>
      <c r="AM154" s="100"/>
      <c r="AN154" s="181">
        <f t="shared" si="31"/>
        <v>0.78961914036796244</v>
      </c>
      <c r="AP154" s="41" t="str">
        <f t="shared" si="42"/>
        <v/>
      </c>
      <c r="AQ154" s="100"/>
      <c r="AR154" s="181" t="e">
        <f t="shared" si="32"/>
        <v>#N/A</v>
      </c>
      <c r="AS154" s="100"/>
      <c r="AT154" s="100" t="str">
        <f t="shared" si="43"/>
        <v/>
      </c>
      <c r="AU154" s="100"/>
      <c r="AV154" s="183" t="e">
        <f t="shared" si="33"/>
        <v>#N/A</v>
      </c>
      <c r="AW154" s="100"/>
      <c r="AX154" s="100">
        <f t="shared" si="54"/>
        <v>20000</v>
      </c>
      <c r="AY154" s="100"/>
      <c r="AZ154" s="183">
        <f t="shared" si="50"/>
        <v>1.1115433779803259</v>
      </c>
      <c r="BA154" s="100"/>
      <c r="BB154" s="100">
        <f t="shared" si="55"/>
        <v>-30000</v>
      </c>
      <c r="BC154" s="100"/>
      <c r="BD154" s="183">
        <f t="shared" si="51"/>
        <v>-0.44122189048872673</v>
      </c>
      <c r="BE154" s="100"/>
      <c r="BF154" s="41">
        <f t="shared" si="46"/>
        <v>0</v>
      </c>
      <c r="BG154" s="100"/>
      <c r="BH154" s="181">
        <f t="shared" si="36"/>
        <v>0</v>
      </c>
      <c r="BJ154" s="41" t="str">
        <f t="shared" si="47"/>
        <v/>
      </c>
      <c r="BK154" s="100"/>
      <c r="BL154" s="181" t="e">
        <f t="shared" si="37"/>
        <v>#N/A</v>
      </c>
      <c r="BM154" s="100"/>
    </row>
    <row r="155" spans="2:65" ht="15.75" customHeight="1">
      <c r="B155" s="231">
        <v>69</v>
      </c>
      <c r="C155" s="17" t="s">
        <v>37</v>
      </c>
      <c r="D155" s="13" t="s">
        <v>97</v>
      </c>
      <c r="E155" s="13"/>
      <c r="F155" s="13"/>
      <c r="G155" s="13"/>
      <c r="H155" s="13"/>
      <c r="I155" s="13"/>
      <c r="J155" s="13"/>
      <c r="K155" s="20"/>
      <c r="L155" s="66" t="s">
        <v>29</v>
      </c>
      <c r="M155" s="125"/>
      <c r="N155" s="81">
        <f>VLOOKUP($B155,'[1]09-10-11'!$A$4:$EA$400,MATCH(N$2, '[1]09-10-11'!$A$4:$EA$4, 0))</f>
        <v>5565</v>
      </c>
      <c r="O155" s="80"/>
      <c r="P155" s="81">
        <f>VLOOKUP($B155,'[1]09-10-11'!$A$4:$EA$400,MATCH(P$2, '[1]09-10-11'!$A$4:$EA$4, 0))</f>
        <v>5565</v>
      </c>
      <c r="Q155" s="81"/>
      <c r="R155" s="81">
        <f>VLOOKUP($B155,'[1]09-10-11'!$A$4:$EA$400,MATCH(R$2, '[1]09-10-11'!$A$4:$EA$4, 0))</f>
        <v>5565</v>
      </c>
      <c r="S155" s="81"/>
      <c r="T155" s="81" t="e">
        <f>VLOOKUP($B155,'[1]09-10-11'!$A$4:$EA$400,MATCH(T$2, '[1]09-10-11'!$A$4:$EA$4, 0))</f>
        <v>#N/A</v>
      </c>
      <c r="U155" s="81"/>
      <c r="V155" s="81">
        <f>VLOOKUP($B155,'[1]09-10-11'!$A$4:$EA$400,MATCH(V$2, '[1]09-10-11'!$A$4:$EA$4, 0))</f>
        <v>5565</v>
      </c>
      <c r="W155" s="81"/>
      <c r="X155" s="81">
        <f>VLOOKUP($B155,'[1]09-10-11'!$A$4:$EA$400,MATCH(X$2, '[1]09-10-11'!$A$4:$EA$4, 0))</f>
        <v>6565</v>
      </c>
      <c r="Y155" s="41"/>
      <c r="Z155" s="172">
        <f t="shared" si="38"/>
        <v>1000</v>
      </c>
      <c r="AA155" s="172"/>
      <c r="AB155" s="184">
        <f t="shared" si="28"/>
        <v>0.17969451931716085</v>
      </c>
      <c r="AC155" s="170"/>
      <c r="AD155" s="172">
        <f t="shared" si="52"/>
        <v>1000</v>
      </c>
      <c r="AE155" s="172"/>
      <c r="AF155" s="184">
        <f t="shared" si="48"/>
        <v>0.17969451931716085</v>
      </c>
      <c r="AG155" s="172"/>
      <c r="AH155" s="172">
        <f t="shared" si="53"/>
        <v>1000</v>
      </c>
      <c r="AI155" s="172"/>
      <c r="AJ155" s="184">
        <f t="shared" si="49"/>
        <v>0.17969451931716085</v>
      </c>
      <c r="AK155" s="160"/>
      <c r="AL155" s="81">
        <f t="shared" si="41"/>
        <v>1000</v>
      </c>
      <c r="AM155" s="172"/>
      <c r="AN155" s="182">
        <f t="shared" si="31"/>
        <v>0.17969451931716085</v>
      </c>
      <c r="AP155" s="81" t="str">
        <f t="shared" si="42"/>
        <v/>
      </c>
      <c r="AQ155" s="172"/>
      <c r="AR155" s="182" t="e">
        <f t="shared" si="32"/>
        <v>#N/A</v>
      </c>
      <c r="AS155" s="172"/>
      <c r="AT155" s="172" t="str">
        <f t="shared" si="43"/>
        <v/>
      </c>
      <c r="AU155" s="172"/>
      <c r="AV155" s="184" t="e">
        <f t="shared" si="33"/>
        <v>#N/A</v>
      </c>
      <c r="AW155" s="172"/>
      <c r="AX155" s="172">
        <f t="shared" si="54"/>
        <v>0</v>
      </c>
      <c r="AY155" s="172"/>
      <c r="AZ155" s="184">
        <f t="shared" si="50"/>
        <v>0</v>
      </c>
      <c r="BA155" s="172"/>
      <c r="BB155" s="172">
        <f t="shared" si="55"/>
        <v>0</v>
      </c>
      <c r="BC155" s="172"/>
      <c r="BD155" s="184">
        <f t="shared" si="51"/>
        <v>0</v>
      </c>
      <c r="BE155" s="172"/>
      <c r="BF155" s="81">
        <f t="shared" si="46"/>
        <v>0</v>
      </c>
      <c r="BG155" s="172"/>
      <c r="BH155" s="182">
        <f t="shared" si="36"/>
        <v>0</v>
      </c>
      <c r="BJ155" s="81" t="str">
        <f t="shared" si="47"/>
        <v/>
      </c>
      <c r="BK155" s="172"/>
      <c r="BL155" s="182" t="e">
        <f t="shared" si="37"/>
        <v>#N/A</v>
      </c>
      <c r="BM155" s="172"/>
    </row>
    <row r="156" spans="2:65" ht="15.75" customHeight="1">
      <c r="B156" s="231"/>
      <c r="C156" s="19"/>
      <c r="D156" s="13"/>
      <c r="E156" s="13"/>
      <c r="F156" s="13"/>
      <c r="G156" s="13"/>
      <c r="H156" s="13"/>
      <c r="I156" s="13"/>
      <c r="J156" s="13"/>
      <c r="K156" s="20"/>
      <c r="L156" s="66"/>
      <c r="M156" s="125"/>
      <c r="N156" s="125"/>
      <c r="O156" s="80"/>
      <c r="P156" s="125"/>
      <c r="Q156" s="125"/>
      <c r="R156" s="125"/>
      <c r="S156" s="125"/>
      <c r="T156" s="125"/>
      <c r="U156" s="125"/>
      <c r="V156" s="125"/>
      <c r="W156" s="125"/>
      <c r="X156" s="125"/>
      <c r="Y156" s="125"/>
      <c r="Z156" s="100" t="str">
        <f t="shared" si="38"/>
        <v/>
      </c>
      <c r="AA156" s="125"/>
      <c r="AB156" s="183" t="str">
        <f t="shared" si="28"/>
        <v/>
      </c>
      <c r="AC156" s="169"/>
      <c r="AD156" s="100" t="str">
        <f t="shared" si="52"/>
        <v/>
      </c>
      <c r="AE156" s="125"/>
      <c r="AF156" s="183" t="str">
        <f t="shared" si="48"/>
        <v/>
      </c>
      <c r="AG156" s="125"/>
      <c r="AH156" s="100" t="str">
        <f t="shared" si="53"/>
        <v/>
      </c>
      <c r="AI156" s="125"/>
      <c r="AJ156" s="183" t="str">
        <f t="shared" si="49"/>
        <v/>
      </c>
      <c r="AK156" s="169"/>
      <c r="AL156" s="41" t="str">
        <f t="shared" si="41"/>
        <v/>
      </c>
      <c r="AM156" s="125"/>
      <c r="AN156" s="181" t="str">
        <f t="shared" si="31"/>
        <v/>
      </c>
      <c r="AP156" s="41" t="str">
        <f t="shared" si="42"/>
        <v/>
      </c>
      <c r="AQ156" s="125"/>
      <c r="AR156" s="181" t="str">
        <f t="shared" si="32"/>
        <v/>
      </c>
      <c r="AS156" s="125"/>
      <c r="AT156" s="100" t="str">
        <f t="shared" si="43"/>
        <v/>
      </c>
      <c r="AU156" s="125"/>
      <c r="AV156" s="183" t="str">
        <f t="shared" si="33"/>
        <v/>
      </c>
      <c r="AW156" s="125"/>
      <c r="AX156" s="100" t="str">
        <f t="shared" si="54"/>
        <v/>
      </c>
      <c r="AY156" s="125"/>
      <c r="AZ156" s="183" t="str">
        <f t="shared" si="50"/>
        <v/>
      </c>
      <c r="BA156" s="125"/>
      <c r="BB156" s="100" t="str">
        <f t="shared" si="55"/>
        <v/>
      </c>
      <c r="BC156" s="125"/>
      <c r="BD156" s="183" t="str">
        <f t="shared" si="51"/>
        <v/>
      </c>
      <c r="BE156" s="125"/>
      <c r="BF156" s="41" t="str">
        <f t="shared" si="46"/>
        <v/>
      </c>
      <c r="BG156" s="125"/>
      <c r="BH156" s="181" t="str">
        <f t="shared" si="36"/>
        <v/>
      </c>
      <c r="BJ156" s="41" t="str">
        <f t="shared" si="47"/>
        <v/>
      </c>
      <c r="BK156" s="125"/>
      <c r="BL156" s="181" t="str">
        <f t="shared" si="37"/>
        <v/>
      </c>
      <c r="BM156" s="125"/>
    </row>
    <row r="157" spans="2:65" ht="15.75" customHeight="1">
      <c r="B157" s="231"/>
      <c r="C157" s="19"/>
      <c r="D157" s="13"/>
      <c r="E157" s="13"/>
      <c r="F157" s="13"/>
      <c r="G157" s="53" t="s">
        <v>40</v>
      </c>
      <c r="H157" s="53"/>
      <c r="I157" s="27"/>
      <c r="J157" s="27"/>
      <c r="K157" s="28"/>
      <c r="L157" s="29" t="s">
        <v>29</v>
      </c>
      <c r="M157" s="133"/>
      <c r="N157" s="82">
        <f>SUM(N153:N156)</f>
        <v>123939</v>
      </c>
      <c r="O157" s="83"/>
      <c r="P157" s="82">
        <f>SUM(P153:P156)</f>
        <v>173939</v>
      </c>
      <c r="Q157" s="82"/>
      <c r="R157" s="82">
        <f>SUM(R153:R156)</f>
        <v>143939</v>
      </c>
      <c r="S157" s="82"/>
      <c r="T157" s="82" t="e">
        <f>SUM(T153:T156)</f>
        <v>#N/A</v>
      </c>
      <c r="U157" s="82"/>
      <c r="V157" s="82">
        <f>SUM(V153:V156)</f>
        <v>143939</v>
      </c>
      <c r="W157" s="82"/>
      <c r="X157" s="82">
        <f>SUM(X153:X156)</f>
        <v>204939</v>
      </c>
      <c r="Y157" s="82"/>
      <c r="Z157" s="173">
        <f t="shared" si="38"/>
        <v>61000</v>
      </c>
      <c r="AA157" s="173"/>
      <c r="AB157" s="186">
        <f t="shared" si="28"/>
        <v>0.4237906335322601</v>
      </c>
      <c r="AC157" s="171"/>
      <c r="AD157" s="173">
        <f t="shared" si="52"/>
        <v>31000</v>
      </c>
      <c r="AE157" s="173"/>
      <c r="AF157" s="186">
        <f t="shared" si="48"/>
        <v>0.17822340015752647</v>
      </c>
      <c r="AG157" s="173"/>
      <c r="AH157" s="173">
        <f t="shared" si="53"/>
        <v>81000</v>
      </c>
      <c r="AI157" s="173"/>
      <c r="AJ157" s="186">
        <f t="shared" si="49"/>
        <v>0.65354730956357554</v>
      </c>
      <c r="AK157" s="171"/>
      <c r="AL157" s="82">
        <f t="shared" si="41"/>
        <v>61000</v>
      </c>
      <c r="AM157" s="173"/>
      <c r="AN157" s="185">
        <f t="shared" si="31"/>
        <v>0.4237906335322601</v>
      </c>
      <c r="AP157" s="82" t="str">
        <f t="shared" si="42"/>
        <v/>
      </c>
      <c r="AQ157" s="173"/>
      <c r="AR157" s="185" t="e">
        <f t="shared" si="32"/>
        <v>#N/A</v>
      </c>
      <c r="AS157" s="173"/>
      <c r="AT157" s="173" t="str">
        <f t="shared" si="43"/>
        <v/>
      </c>
      <c r="AU157" s="173"/>
      <c r="AV157" s="186" t="e">
        <f t="shared" si="33"/>
        <v>#N/A</v>
      </c>
      <c r="AW157" s="173"/>
      <c r="AX157" s="173">
        <f t="shared" si="54"/>
        <v>20000</v>
      </c>
      <c r="AY157" s="173"/>
      <c r="AZ157" s="186">
        <f t="shared" si="50"/>
        <v>0.1613697060650805</v>
      </c>
      <c r="BA157" s="173"/>
      <c r="BB157" s="173">
        <f t="shared" si="55"/>
        <v>-30000</v>
      </c>
      <c r="BC157" s="173"/>
      <c r="BD157" s="186">
        <f t="shared" si="51"/>
        <v>-0.17247425821696116</v>
      </c>
      <c r="BE157" s="173"/>
      <c r="BF157" s="82">
        <f t="shared" si="46"/>
        <v>0</v>
      </c>
      <c r="BG157" s="173"/>
      <c r="BH157" s="185">
        <f t="shared" si="36"/>
        <v>0</v>
      </c>
      <c r="BJ157" s="82" t="str">
        <f t="shared" si="47"/>
        <v/>
      </c>
      <c r="BK157" s="173"/>
      <c r="BL157" s="185" t="e">
        <f t="shared" si="37"/>
        <v>#N/A</v>
      </c>
      <c r="BM157" s="173"/>
    </row>
    <row r="158" spans="2:65" ht="15.75" customHeight="1">
      <c r="C158" s="17"/>
      <c r="D158" s="4"/>
      <c r="E158" s="4"/>
      <c r="F158" s="4"/>
      <c r="G158" s="4"/>
      <c r="H158" s="4"/>
      <c r="I158" s="4"/>
      <c r="J158" s="4"/>
      <c r="K158" s="54"/>
      <c r="L158" s="31"/>
      <c r="M158" s="125"/>
      <c r="N158" s="125"/>
      <c r="O158" s="80"/>
      <c r="P158" s="125"/>
      <c r="Q158" s="125"/>
      <c r="R158" s="125"/>
      <c r="S158" s="125"/>
      <c r="T158" s="125"/>
      <c r="U158" s="125"/>
      <c r="V158" s="125"/>
      <c r="W158" s="125"/>
      <c r="X158" s="125"/>
      <c r="Y158" s="125"/>
      <c r="Z158" s="100" t="str">
        <f t="shared" si="38"/>
        <v/>
      </c>
      <c r="AA158" s="125"/>
      <c r="AB158" s="183" t="str">
        <f t="shared" si="28"/>
        <v/>
      </c>
      <c r="AC158" s="169"/>
      <c r="AD158" s="100" t="str">
        <f t="shared" si="52"/>
        <v/>
      </c>
      <c r="AE158" s="125"/>
      <c r="AF158" s="183" t="str">
        <f t="shared" si="48"/>
        <v/>
      </c>
      <c r="AG158" s="125"/>
      <c r="AH158" s="100" t="str">
        <f t="shared" si="53"/>
        <v/>
      </c>
      <c r="AI158" s="125"/>
      <c r="AJ158" s="183" t="str">
        <f t="shared" si="49"/>
        <v/>
      </c>
      <c r="AK158" s="169"/>
      <c r="AL158" s="41" t="str">
        <f t="shared" si="41"/>
        <v/>
      </c>
      <c r="AM158" s="125"/>
      <c r="AN158" s="181" t="str">
        <f t="shared" si="31"/>
        <v/>
      </c>
      <c r="AP158" s="41" t="str">
        <f t="shared" si="42"/>
        <v/>
      </c>
      <c r="AQ158" s="125"/>
      <c r="AR158" s="181" t="str">
        <f t="shared" si="32"/>
        <v/>
      </c>
      <c r="AS158" s="125"/>
      <c r="AT158" s="100" t="str">
        <f t="shared" si="43"/>
        <v/>
      </c>
      <c r="AU158" s="125"/>
      <c r="AV158" s="183" t="str">
        <f t="shared" si="33"/>
        <v/>
      </c>
      <c r="AW158" s="125"/>
      <c r="AX158" s="100" t="str">
        <f t="shared" si="54"/>
        <v/>
      </c>
      <c r="AY158" s="125"/>
      <c r="AZ158" s="183" t="str">
        <f t="shared" si="50"/>
        <v/>
      </c>
      <c r="BA158" s="125"/>
      <c r="BB158" s="100" t="str">
        <f t="shared" si="55"/>
        <v/>
      </c>
      <c r="BC158" s="125"/>
      <c r="BD158" s="183" t="str">
        <f t="shared" si="51"/>
        <v/>
      </c>
      <c r="BE158" s="125"/>
      <c r="BF158" s="41" t="str">
        <f t="shared" si="46"/>
        <v/>
      </c>
      <c r="BG158" s="125"/>
      <c r="BH158" s="181" t="str">
        <f t="shared" si="36"/>
        <v/>
      </c>
      <c r="BJ158" s="41" t="str">
        <f t="shared" si="47"/>
        <v/>
      </c>
      <c r="BK158" s="125"/>
      <c r="BL158" s="181" t="str">
        <f t="shared" si="37"/>
        <v/>
      </c>
      <c r="BM158" s="125"/>
    </row>
    <row r="159" spans="2:65" ht="15.75" customHeight="1">
      <c r="C159" s="17"/>
      <c r="D159" s="4"/>
      <c r="E159" s="4"/>
      <c r="F159" s="4"/>
      <c r="G159" s="4"/>
      <c r="H159" s="4"/>
      <c r="I159" s="4"/>
      <c r="J159" s="4"/>
      <c r="K159" s="54"/>
      <c r="L159" s="31"/>
      <c r="M159" s="125"/>
      <c r="N159" s="125"/>
      <c r="O159" s="80"/>
      <c r="P159" s="125"/>
      <c r="Q159" s="125"/>
      <c r="R159" s="125"/>
      <c r="S159" s="125"/>
      <c r="T159" s="125"/>
      <c r="U159" s="125"/>
      <c r="V159" s="125"/>
      <c r="W159" s="125"/>
      <c r="X159" s="125"/>
      <c r="Y159" s="125"/>
      <c r="Z159" s="100" t="str">
        <f t="shared" si="38"/>
        <v/>
      </c>
      <c r="AA159" s="125"/>
      <c r="AB159" s="183" t="str">
        <f t="shared" si="28"/>
        <v/>
      </c>
      <c r="AC159" s="169"/>
      <c r="AD159" s="100" t="str">
        <f t="shared" si="52"/>
        <v/>
      </c>
      <c r="AE159" s="125"/>
      <c r="AF159" s="183" t="str">
        <f t="shared" si="48"/>
        <v/>
      </c>
      <c r="AG159" s="125"/>
      <c r="AH159" s="100" t="str">
        <f t="shared" si="53"/>
        <v/>
      </c>
      <c r="AI159" s="125"/>
      <c r="AJ159" s="183" t="str">
        <f t="shared" si="49"/>
        <v/>
      </c>
      <c r="AK159" s="169"/>
      <c r="AL159" s="41" t="str">
        <f t="shared" si="41"/>
        <v/>
      </c>
      <c r="AM159" s="125"/>
      <c r="AN159" s="181" t="str">
        <f t="shared" si="31"/>
        <v/>
      </c>
      <c r="AP159" s="41" t="str">
        <f t="shared" si="42"/>
        <v/>
      </c>
      <c r="AQ159" s="125"/>
      <c r="AR159" s="181" t="str">
        <f t="shared" si="32"/>
        <v/>
      </c>
      <c r="AS159" s="125"/>
      <c r="AT159" s="100" t="str">
        <f t="shared" si="43"/>
        <v/>
      </c>
      <c r="AU159" s="125"/>
      <c r="AV159" s="183" t="str">
        <f t="shared" si="33"/>
        <v/>
      </c>
      <c r="AW159" s="125"/>
      <c r="AX159" s="100" t="str">
        <f t="shared" si="54"/>
        <v/>
      </c>
      <c r="AY159" s="125"/>
      <c r="AZ159" s="183" t="str">
        <f t="shared" si="50"/>
        <v/>
      </c>
      <c r="BA159" s="125"/>
      <c r="BB159" s="100" t="str">
        <f t="shared" si="55"/>
        <v/>
      </c>
      <c r="BC159" s="125"/>
      <c r="BD159" s="183" t="str">
        <f t="shared" si="51"/>
        <v/>
      </c>
      <c r="BE159" s="125"/>
      <c r="BF159" s="41" t="str">
        <f t="shared" si="46"/>
        <v/>
      </c>
      <c r="BG159" s="125"/>
      <c r="BH159" s="181" t="str">
        <f t="shared" si="36"/>
        <v/>
      </c>
      <c r="BJ159" s="41" t="str">
        <f t="shared" si="47"/>
        <v/>
      </c>
      <c r="BK159" s="125"/>
      <c r="BL159" s="181" t="str">
        <f t="shared" si="37"/>
        <v/>
      </c>
      <c r="BM159" s="125"/>
    </row>
    <row r="160" spans="2:65" ht="15.75" customHeight="1">
      <c r="C160" s="17"/>
      <c r="D160" s="4"/>
      <c r="E160" s="4"/>
      <c r="F160" s="4"/>
      <c r="G160" s="4"/>
      <c r="H160" s="4"/>
      <c r="I160" s="4"/>
      <c r="J160" s="4"/>
      <c r="K160" s="54"/>
      <c r="L160" s="31"/>
      <c r="M160" s="125"/>
      <c r="N160" s="125"/>
      <c r="O160" s="80"/>
      <c r="P160" s="125"/>
      <c r="Q160" s="125"/>
      <c r="R160" s="125"/>
      <c r="S160" s="125"/>
      <c r="T160" s="125"/>
      <c r="U160" s="125"/>
      <c r="V160" s="125"/>
      <c r="W160" s="125"/>
      <c r="X160" s="125"/>
      <c r="Y160" s="125"/>
      <c r="Z160" s="100" t="str">
        <f t="shared" si="38"/>
        <v/>
      </c>
      <c r="AA160" s="125"/>
      <c r="AB160" s="183" t="str">
        <f t="shared" si="28"/>
        <v/>
      </c>
      <c r="AC160" s="169"/>
      <c r="AD160" s="100" t="str">
        <f t="shared" si="52"/>
        <v/>
      </c>
      <c r="AE160" s="125"/>
      <c r="AF160" s="183" t="str">
        <f t="shared" si="48"/>
        <v/>
      </c>
      <c r="AG160" s="125"/>
      <c r="AH160" s="100" t="str">
        <f t="shared" si="53"/>
        <v/>
      </c>
      <c r="AI160" s="125"/>
      <c r="AJ160" s="183" t="str">
        <f t="shared" si="49"/>
        <v/>
      </c>
      <c r="AK160" s="169"/>
      <c r="AL160" s="41" t="str">
        <f t="shared" si="41"/>
        <v/>
      </c>
      <c r="AM160" s="125"/>
      <c r="AN160" s="181" t="str">
        <f t="shared" si="31"/>
        <v/>
      </c>
      <c r="AP160" s="41" t="str">
        <f t="shared" si="42"/>
        <v/>
      </c>
      <c r="AQ160" s="125"/>
      <c r="AR160" s="181" t="str">
        <f t="shared" si="32"/>
        <v/>
      </c>
      <c r="AS160" s="125"/>
      <c r="AT160" s="100" t="str">
        <f t="shared" si="43"/>
        <v/>
      </c>
      <c r="AU160" s="125"/>
      <c r="AV160" s="183" t="str">
        <f t="shared" si="33"/>
        <v/>
      </c>
      <c r="AW160" s="125"/>
      <c r="AX160" s="100" t="str">
        <f t="shared" si="54"/>
        <v/>
      </c>
      <c r="AY160" s="125"/>
      <c r="AZ160" s="183" t="str">
        <f t="shared" si="50"/>
        <v/>
      </c>
      <c r="BA160" s="125"/>
      <c r="BB160" s="100" t="str">
        <f t="shared" si="55"/>
        <v/>
      </c>
      <c r="BC160" s="125"/>
      <c r="BD160" s="183" t="str">
        <f t="shared" si="51"/>
        <v/>
      </c>
      <c r="BE160" s="125"/>
      <c r="BF160" s="41" t="str">
        <f t="shared" si="46"/>
        <v/>
      </c>
      <c r="BG160" s="125"/>
      <c r="BH160" s="181" t="str">
        <f t="shared" si="36"/>
        <v/>
      </c>
      <c r="BJ160" s="41" t="str">
        <f t="shared" si="47"/>
        <v/>
      </c>
      <c r="BK160" s="125"/>
      <c r="BL160" s="181" t="str">
        <f t="shared" si="37"/>
        <v/>
      </c>
      <c r="BM160" s="125"/>
    </row>
    <row r="161" spans="3:65" ht="15.75" customHeight="1">
      <c r="C161" s="13" t="s">
        <v>277</v>
      </c>
      <c r="D161" s="13"/>
      <c r="E161" s="13"/>
      <c r="F161" s="13"/>
      <c r="G161" s="13"/>
      <c r="H161" s="13"/>
      <c r="I161" s="13"/>
      <c r="J161" s="13"/>
      <c r="K161" s="23"/>
      <c r="L161" s="66"/>
      <c r="M161" s="125"/>
      <c r="N161" s="41">
        <f>SUM(N162+N163)</f>
        <v>21824635</v>
      </c>
      <c r="O161" s="80"/>
      <c r="P161" s="41">
        <f>SUM(P162+P163)</f>
        <v>25147802</v>
      </c>
      <c r="Q161" s="41"/>
      <c r="R161" s="41">
        <f>SUM(R162+R163)</f>
        <v>19869657</v>
      </c>
      <c r="S161" s="41"/>
      <c r="T161" s="41" t="e">
        <f>SUM(T162+T163)</f>
        <v>#N/A</v>
      </c>
      <c r="U161" s="41"/>
      <c r="V161" s="41">
        <f>SUM(V162+V163)</f>
        <v>22144776</v>
      </c>
      <c r="W161" s="41"/>
      <c r="X161" s="41">
        <f>SUM(X162+X163)</f>
        <v>25198802</v>
      </c>
      <c r="Y161" s="41"/>
      <c r="Z161" s="100">
        <f t="shared" si="38"/>
        <v>3054026</v>
      </c>
      <c r="AA161" s="100"/>
      <c r="AB161" s="183">
        <f t="shared" si="28"/>
        <v>0.1379118036687299</v>
      </c>
      <c r="AC161" s="169"/>
      <c r="AD161" s="100">
        <f t="shared" si="52"/>
        <v>51000</v>
      </c>
      <c r="AE161" s="100"/>
      <c r="AF161" s="183">
        <f t="shared" si="48"/>
        <v>2.0280102412131296E-3</v>
      </c>
      <c r="AG161" s="100"/>
      <c r="AH161" s="100">
        <f t="shared" si="53"/>
        <v>3374167</v>
      </c>
      <c r="AI161" s="100"/>
      <c r="AJ161" s="183">
        <f t="shared" si="49"/>
        <v>0.15460359359961795</v>
      </c>
      <c r="AK161" s="169"/>
      <c r="AL161" s="41">
        <f t="shared" si="41"/>
        <v>5329145</v>
      </c>
      <c r="AM161" s="100"/>
      <c r="AN161" s="181">
        <f t="shared" si="31"/>
        <v>0.26820518341106747</v>
      </c>
      <c r="AP161" s="41" t="str">
        <f t="shared" si="42"/>
        <v/>
      </c>
      <c r="AQ161" s="100"/>
      <c r="AR161" s="181" t="e">
        <f t="shared" si="32"/>
        <v>#N/A</v>
      </c>
      <c r="AS161" s="100"/>
      <c r="AT161" s="100" t="str">
        <f t="shared" si="43"/>
        <v/>
      </c>
      <c r="AU161" s="100"/>
      <c r="AV161" s="183" t="e">
        <f t="shared" si="33"/>
        <v>#N/A</v>
      </c>
      <c r="AW161" s="100"/>
      <c r="AX161" s="100">
        <f t="shared" si="54"/>
        <v>320141</v>
      </c>
      <c r="AY161" s="100"/>
      <c r="AZ161" s="183">
        <f t="shared" si="50"/>
        <v>1.4668790566256806E-2</v>
      </c>
      <c r="BA161" s="100"/>
      <c r="BB161" s="100">
        <f t="shared" si="55"/>
        <v>-3003026</v>
      </c>
      <c r="BC161" s="100"/>
      <c r="BD161" s="183">
        <f t="shared" si="51"/>
        <v>-0.11941504867900588</v>
      </c>
      <c r="BE161" s="100"/>
      <c r="BF161" s="41">
        <f t="shared" si="46"/>
        <v>2275119</v>
      </c>
      <c r="BG161" s="100"/>
      <c r="BH161" s="181">
        <f t="shared" si="36"/>
        <v>0.11450217786849559</v>
      </c>
      <c r="BJ161" s="41" t="str">
        <f t="shared" si="47"/>
        <v/>
      </c>
      <c r="BK161" s="100"/>
      <c r="BL161" s="181" t="e">
        <f t="shared" si="37"/>
        <v>#N/A</v>
      </c>
      <c r="BM161" s="100"/>
    </row>
    <row r="162" spans="3:65" ht="15.75" customHeight="1">
      <c r="C162" s="13"/>
      <c r="D162" s="13" t="s">
        <v>58</v>
      </c>
      <c r="E162" s="13"/>
      <c r="F162" s="13"/>
      <c r="G162" s="13"/>
      <c r="H162" s="13"/>
      <c r="I162" s="13"/>
      <c r="J162" s="13"/>
      <c r="K162" s="23"/>
      <c r="L162" s="66" t="s">
        <v>29</v>
      </c>
      <c r="M162" s="125"/>
      <c r="N162" s="41">
        <f>N70+N87+N103+N131+N149+N157</f>
        <v>21824635</v>
      </c>
      <c r="O162" s="80"/>
      <c r="P162" s="41">
        <f>P70+P87+P103+P131+P149+P157</f>
        <v>23847820</v>
      </c>
      <c r="Q162" s="41"/>
      <c r="R162" s="41">
        <f>R70+R87+R103+R131+R149+R157</f>
        <v>19869657</v>
      </c>
      <c r="S162" s="41"/>
      <c r="T162" s="41" t="e">
        <f>T70+T87+T103+T131+T149+T157</f>
        <v>#N/A</v>
      </c>
      <c r="U162" s="41"/>
      <c r="V162" s="41">
        <f>V70+V87+V103+V131+V149+V157</f>
        <v>22144776</v>
      </c>
      <c r="W162" s="41"/>
      <c r="X162" s="41">
        <f>X70+X87+X103+X131+X149+X157</f>
        <v>23898820</v>
      </c>
      <c r="Y162" s="41"/>
      <c r="Z162" s="100">
        <f t="shared" si="38"/>
        <v>1754044</v>
      </c>
      <c r="AA162" s="100"/>
      <c r="AB162" s="183">
        <f t="shared" si="28"/>
        <v>7.9208026308326573E-2</v>
      </c>
      <c r="AC162" s="169"/>
      <c r="AD162" s="100">
        <f t="shared" si="52"/>
        <v>51000</v>
      </c>
      <c r="AE162" s="100"/>
      <c r="AF162" s="183">
        <f t="shared" si="48"/>
        <v>2.1385602541448279E-3</v>
      </c>
      <c r="AG162" s="100"/>
      <c r="AH162" s="100">
        <f t="shared" si="53"/>
        <v>2074185</v>
      </c>
      <c r="AI162" s="100"/>
      <c r="AJ162" s="183">
        <f t="shared" si="49"/>
        <v>9.5038702823666998E-2</v>
      </c>
      <c r="AK162" s="169"/>
      <c r="AL162" s="41">
        <f t="shared" si="41"/>
        <v>4029163</v>
      </c>
      <c r="AM162" s="100"/>
      <c r="AN162" s="181">
        <f t="shared" si="31"/>
        <v>0.20277969569379084</v>
      </c>
      <c r="AP162" s="100" t="str">
        <f t="shared" si="42"/>
        <v/>
      </c>
      <c r="AQ162" s="100"/>
      <c r="AR162" s="183" t="e">
        <f t="shared" si="32"/>
        <v>#N/A</v>
      </c>
      <c r="AS162" s="100"/>
      <c r="AT162" s="100" t="str">
        <f t="shared" si="43"/>
        <v/>
      </c>
      <c r="AU162" s="100"/>
      <c r="AV162" s="183" t="e">
        <f t="shared" si="33"/>
        <v>#N/A</v>
      </c>
      <c r="AW162" s="100"/>
      <c r="AX162" s="100">
        <f t="shared" si="54"/>
        <v>320141</v>
      </c>
      <c r="AY162" s="100"/>
      <c r="AZ162" s="183">
        <f t="shared" si="50"/>
        <v>1.4668790566256806E-2</v>
      </c>
      <c r="BA162" s="100"/>
      <c r="BB162" s="100">
        <f t="shared" si="55"/>
        <v>-1703044</v>
      </c>
      <c r="BC162" s="100"/>
      <c r="BD162" s="183">
        <f t="shared" si="51"/>
        <v>-7.1412984499212073E-2</v>
      </c>
      <c r="BE162" s="100"/>
      <c r="BF162" s="41">
        <f t="shared" si="46"/>
        <v>2275119</v>
      </c>
      <c r="BG162" s="100"/>
      <c r="BH162" s="181">
        <f t="shared" si="36"/>
        <v>0.11450217786849559</v>
      </c>
      <c r="BJ162" s="100" t="str">
        <f t="shared" si="47"/>
        <v/>
      </c>
      <c r="BK162" s="100"/>
      <c r="BL162" s="183" t="e">
        <f t="shared" si="37"/>
        <v>#N/A</v>
      </c>
      <c r="BM162" s="100"/>
    </row>
    <row r="163" spans="3:65" ht="15.75" customHeight="1">
      <c r="C163" s="13"/>
      <c r="D163" s="13" t="s">
        <v>72</v>
      </c>
      <c r="E163" s="13"/>
      <c r="F163" s="13"/>
      <c r="G163" s="13"/>
      <c r="H163" s="13"/>
      <c r="I163" s="13"/>
      <c r="J163" s="13"/>
      <c r="K163" s="23"/>
      <c r="L163" s="66" t="s">
        <v>33</v>
      </c>
      <c r="M163" s="125"/>
      <c r="N163" s="41">
        <f>N88</f>
        <v>0</v>
      </c>
      <c r="O163" s="80"/>
      <c r="P163" s="41">
        <f>P88</f>
        <v>1299982</v>
      </c>
      <c r="Q163" s="41"/>
      <c r="R163" s="41">
        <f>R88</f>
        <v>0</v>
      </c>
      <c r="S163" s="41"/>
      <c r="T163" s="41" t="e">
        <f>T88</f>
        <v>#N/A</v>
      </c>
      <c r="U163" s="41"/>
      <c r="V163" s="41">
        <f>V88</f>
        <v>0</v>
      </c>
      <c r="W163" s="41"/>
      <c r="X163" s="41">
        <f>X88</f>
        <v>1299982</v>
      </c>
      <c r="Y163" s="41"/>
      <c r="Z163" s="100">
        <f t="shared" si="38"/>
        <v>1299982</v>
      </c>
      <c r="AA163" s="100"/>
      <c r="AB163" s="183" t="str">
        <f t="shared" si="28"/>
        <v>---</v>
      </c>
      <c r="AC163" s="169"/>
      <c r="AD163" s="100">
        <f t="shared" si="52"/>
        <v>0</v>
      </c>
      <c r="AE163" s="100"/>
      <c r="AF163" s="183">
        <f t="shared" si="48"/>
        <v>0</v>
      </c>
      <c r="AG163" s="100"/>
      <c r="AH163" s="100">
        <f t="shared" si="53"/>
        <v>1299982</v>
      </c>
      <c r="AI163" s="100"/>
      <c r="AJ163" s="183" t="str">
        <f t="shared" si="49"/>
        <v>---</v>
      </c>
      <c r="AK163" s="169"/>
      <c r="AL163" s="41">
        <f t="shared" si="41"/>
        <v>1299982</v>
      </c>
      <c r="AM163" s="100"/>
      <c r="AN163" s="181" t="str">
        <f t="shared" si="31"/>
        <v>---</v>
      </c>
      <c r="AP163" s="100" t="str">
        <f t="shared" si="42"/>
        <v/>
      </c>
      <c r="AQ163" s="100"/>
      <c r="AR163" s="183" t="e">
        <f t="shared" si="32"/>
        <v>#N/A</v>
      </c>
      <c r="AS163" s="100"/>
      <c r="AT163" s="100" t="str">
        <f t="shared" si="43"/>
        <v/>
      </c>
      <c r="AU163" s="100"/>
      <c r="AV163" s="183" t="e">
        <f t="shared" si="33"/>
        <v>#N/A</v>
      </c>
      <c r="AW163" s="100"/>
      <c r="AX163" s="100">
        <f t="shared" si="54"/>
        <v>0</v>
      </c>
      <c r="AY163" s="100"/>
      <c r="AZ163" s="183" t="str">
        <f t="shared" si="50"/>
        <v>---</v>
      </c>
      <c r="BA163" s="100"/>
      <c r="BB163" s="100">
        <f t="shared" si="55"/>
        <v>-1299982</v>
      </c>
      <c r="BC163" s="100"/>
      <c r="BD163" s="183">
        <f t="shared" si="51"/>
        <v>-1</v>
      </c>
      <c r="BE163" s="100"/>
      <c r="BF163" s="41">
        <f t="shared" si="46"/>
        <v>0</v>
      </c>
      <c r="BG163" s="100"/>
      <c r="BH163" s="181" t="str">
        <f t="shared" si="36"/>
        <v>---</v>
      </c>
      <c r="BJ163" s="100" t="str">
        <f t="shared" si="47"/>
        <v/>
      </c>
      <c r="BK163" s="100"/>
      <c r="BL163" s="183" t="e">
        <f t="shared" si="37"/>
        <v>#N/A</v>
      </c>
      <c r="BM163" s="100"/>
    </row>
    <row r="164" spans="3:65" ht="15.75" customHeight="1">
      <c r="C164" s="13"/>
      <c r="D164" s="13"/>
      <c r="E164" s="13"/>
      <c r="F164" s="13"/>
      <c r="G164" s="13"/>
      <c r="H164" s="13"/>
      <c r="I164" s="13"/>
      <c r="J164" s="13"/>
      <c r="K164" s="23"/>
      <c r="L164" s="66"/>
      <c r="M164" s="125"/>
      <c r="N164" s="41"/>
      <c r="O164" s="80"/>
      <c r="P164" s="41"/>
      <c r="Q164" s="41"/>
      <c r="R164" s="41"/>
      <c r="S164" s="41"/>
      <c r="T164" s="41"/>
      <c r="U164" s="41"/>
      <c r="V164" s="41"/>
      <c r="W164" s="41"/>
      <c r="X164" s="41"/>
      <c r="Y164" s="41"/>
      <c r="Z164" s="100" t="str">
        <f t="shared" si="38"/>
        <v/>
      </c>
      <c r="AA164" s="100"/>
      <c r="AB164" s="183" t="str">
        <f t="shared" si="28"/>
        <v/>
      </c>
      <c r="AC164" s="169"/>
      <c r="AD164" s="100" t="str">
        <f t="shared" si="52"/>
        <v/>
      </c>
      <c r="AE164" s="100"/>
      <c r="AF164" s="183" t="str">
        <f t="shared" si="48"/>
        <v/>
      </c>
      <c r="AG164" s="100"/>
      <c r="AH164" s="100" t="str">
        <f t="shared" si="53"/>
        <v/>
      </c>
      <c r="AI164" s="100"/>
      <c r="AJ164" s="183" t="str">
        <f t="shared" si="49"/>
        <v/>
      </c>
      <c r="AK164" s="169"/>
      <c r="AL164" s="41" t="str">
        <f t="shared" si="41"/>
        <v/>
      </c>
      <c r="AM164" s="100"/>
      <c r="AN164" s="181" t="str">
        <f t="shared" si="31"/>
        <v/>
      </c>
      <c r="AP164" s="41" t="str">
        <f t="shared" si="42"/>
        <v/>
      </c>
      <c r="AQ164" s="100"/>
      <c r="AR164" s="181" t="str">
        <f t="shared" si="32"/>
        <v/>
      </c>
      <c r="AS164" s="100"/>
      <c r="AT164" s="100" t="str">
        <f t="shared" si="43"/>
        <v/>
      </c>
      <c r="AU164" s="100"/>
      <c r="AV164" s="183" t="str">
        <f t="shared" si="33"/>
        <v/>
      </c>
      <c r="AW164" s="100"/>
      <c r="AX164" s="100" t="str">
        <f t="shared" si="54"/>
        <v/>
      </c>
      <c r="AY164" s="100"/>
      <c r="AZ164" s="183" t="str">
        <f t="shared" si="50"/>
        <v/>
      </c>
      <c r="BA164" s="100"/>
      <c r="BB164" s="100" t="str">
        <f t="shared" si="55"/>
        <v/>
      </c>
      <c r="BC164" s="100"/>
      <c r="BD164" s="183" t="str">
        <f t="shared" si="51"/>
        <v/>
      </c>
      <c r="BE164" s="100"/>
      <c r="BF164" s="41" t="str">
        <f t="shared" si="46"/>
        <v/>
      </c>
      <c r="BG164" s="100"/>
      <c r="BH164" s="181" t="str">
        <f t="shared" si="36"/>
        <v/>
      </c>
      <c r="BJ164" s="41" t="str">
        <f t="shared" si="47"/>
        <v/>
      </c>
      <c r="BK164" s="100"/>
      <c r="BL164" s="181" t="str">
        <f t="shared" si="37"/>
        <v/>
      </c>
      <c r="BM164" s="100"/>
    </row>
    <row r="165" spans="3:65" ht="15.75" customHeight="1">
      <c r="C165" s="13" t="s">
        <v>56</v>
      </c>
      <c r="D165" s="13"/>
      <c r="E165" s="13"/>
      <c r="F165" s="13"/>
      <c r="G165" s="13"/>
      <c r="H165" s="13"/>
      <c r="I165" s="13"/>
      <c r="J165" s="13"/>
      <c r="K165" s="23"/>
      <c r="L165" s="66"/>
      <c r="M165" s="125"/>
      <c r="N165" s="41">
        <f>SUM(N166+N167)</f>
        <v>21824635</v>
      </c>
      <c r="O165" s="45"/>
      <c r="P165" s="41">
        <f>SUM(P166+P167)</f>
        <v>25147802</v>
      </c>
      <c r="Q165" s="41"/>
      <c r="R165" s="41">
        <f>SUM(R166+R167)</f>
        <v>19869657</v>
      </c>
      <c r="S165" s="41"/>
      <c r="T165" s="41" t="e">
        <f>SUM(T166+T167)</f>
        <v>#N/A</v>
      </c>
      <c r="U165" s="41"/>
      <c r="V165" s="41">
        <f>SUM(V166+V167)</f>
        <v>22144776</v>
      </c>
      <c r="W165" s="41"/>
      <c r="X165" s="41">
        <f>SUM(X166+X167)</f>
        <v>25198802</v>
      </c>
      <c r="Y165" s="41"/>
      <c r="Z165" s="100">
        <f t="shared" si="38"/>
        <v>3054026</v>
      </c>
      <c r="AA165" s="100"/>
      <c r="AB165" s="183">
        <f t="shared" si="28"/>
        <v>0.1379118036687299</v>
      </c>
      <c r="AC165" s="169"/>
      <c r="AD165" s="100">
        <f t="shared" si="52"/>
        <v>51000</v>
      </c>
      <c r="AE165" s="100"/>
      <c r="AF165" s="183">
        <f t="shared" si="48"/>
        <v>2.0280102412131296E-3</v>
      </c>
      <c r="AG165" s="100"/>
      <c r="AH165" s="100">
        <f t="shared" si="53"/>
        <v>3374167</v>
      </c>
      <c r="AI165" s="100"/>
      <c r="AJ165" s="183">
        <f t="shared" si="49"/>
        <v>0.15460359359961795</v>
      </c>
      <c r="AK165" s="169"/>
      <c r="AL165" s="41">
        <f t="shared" si="41"/>
        <v>5329145</v>
      </c>
      <c r="AM165" s="100"/>
      <c r="AN165" s="181">
        <f t="shared" si="31"/>
        <v>0.26820518341106747</v>
      </c>
      <c r="AP165" s="41" t="str">
        <f t="shared" si="42"/>
        <v/>
      </c>
      <c r="AQ165" s="100"/>
      <c r="AR165" s="181" t="e">
        <f t="shared" si="32"/>
        <v>#N/A</v>
      </c>
      <c r="AS165" s="100"/>
      <c r="AT165" s="100" t="str">
        <f t="shared" si="43"/>
        <v/>
      </c>
      <c r="AU165" s="100"/>
      <c r="AV165" s="183" t="e">
        <f t="shared" si="33"/>
        <v>#N/A</v>
      </c>
      <c r="AW165" s="100"/>
      <c r="AX165" s="100">
        <f t="shared" si="54"/>
        <v>320141</v>
      </c>
      <c r="AY165" s="100"/>
      <c r="AZ165" s="183">
        <f t="shared" si="50"/>
        <v>1.4668790566256806E-2</v>
      </c>
      <c r="BA165" s="100"/>
      <c r="BB165" s="100">
        <f t="shared" si="55"/>
        <v>-3003026</v>
      </c>
      <c r="BC165" s="100"/>
      <c r="BD165" s="183">
        <f t="shared" si="51"/>
        <v>-0.11941504867900588</v>
      </c>
      <c r="BE165" s="100"/>
      <c r="BF165" s="41">
        <f t="shared" si="46"/>
        <v>2275119</v>
      </c>
      <c r="BG165" s="100"/>
      <c r="BH165" s="181">
        <f t="shared" si="36"/>
        <v>0.11450217786849559</v>
      </c>
      <c r="BJ165" s="41" t="str">
        <f t="shared" si="47"/>
        <v/>
      </c>
      <c r="BK165" s="100"/>
      <c r="BL165" s="181" t="e">
        <f t="shared" si="37"/>
        <v>#N/A</v>
      </c>
      <c r="BM165" s="100"/>
    </row>
    <row r="166" spans="3:65" ht="15.75" customHeight="1">
      <c r="C166" s="13"/>
      <c r="D166" s="13" t="s">
        <v>58</v>
      </c>
      <c r="E166" s="13"/>
      <c r="F166" s="13"/>
      <c r="G166" s="13"/>
      <c r="H166" s="13"/>
      <c r="I166" s="13"/>
      <c r="J166" s="13"/>
      <c r="K166" s="23"/>
      <c r="L166" s="66" t="s">
        <v>29</v>
      </c>
      <c r="M166" s="125"/>
      <c r="N166" s="41">
        <f>N71+N87+N103+N132+N149+N157</f>
        <v>21824635</v>
      </c>
      <c r="O166" s="45"/>
      <c r="P166" s="41">
        <f>P71+P87+P103+P132+P149+P157</f>
        <v>23847820</v>
      </c>
      <c r="Q166" s="41"/>
      <c r="R166" s="41">
        <f>R71+R87+R103+R132+R149+R157</f>
        <v>19869657</v>
      </c>
      <c r="S166" s="41"/>
      <c r="T166" s="41" t="e">
        <f>T71+T87+T103+T132+T149+T157</f>
        <v>#N/A</v>
      </c>
      <c r="U166" s="41"/>
      <c r="V166" s="41">
        <f>V71+V87+V103+V132+V149+V157</f>
        <v>22144776</v>
      </c>
      <c r="W166" s="41"/>
      <c r="X166" s="41">
        <f>X71+X87+X103+X132+X149+X157</f>
        <v>23898820</v>
      </c>
      <c r="Y166" s="41"/>
      <c r="Z166" s="100">
        <f t="shared" si="38"/>
        <v>1754044</v>
      </c>
      <c r="AA166" s="100"/>
      <c r="AB166" s="183">
        <f t="shared" si="28"/>
        <v>7.9208026308326573E-2</v>
      </c>
      <c r="AC166" s="169"/>
      <c r="AD166" s="100">
        <f t="shared" si="52"/>
        <v>51000</v>
      </c>
      <c r="AE166" s="100"/>
      <c r="AF166" s="183">
        <f t="shared" si="48"/>
        <v>2.1385602541448279E-3</v>
      </c>
      <c r="AG166" s="100"/>
      <c r="AH166" s="100">
        <f t="shared" si="53"/>
        <v>2074185</v>
      </c>
      <c r="AI166" s="100"/>
      <c r="AJ166" s="183">
        <f t="shared" si="49"/>
        <v>9.5038702823666998E-2</v>
      </c>
      <c r="AK166" s="169"/>
      <c r="AL166" s="41">
        <f t="shared" si="41"/>
        <v>4029163</v>
      </c>
      <c r="AM166" s="100"/>
      <c r="AN166" s="181">
        <f t="shared" si="31"/>
        <v>0.20277969569379084</v>
      </c>
      <c r="AP166" s="41" t="str">
        <f t="shared" si="42"/>
        <v/>
      </c>
      <c r="AQ166" s="100"/>
      <c r="AR166" s="181" t="e">
        <f t="shared" si="32"/>
        <v>#N/A</v>
      </c>
      <c r="AS166" s="100"/>
      <c r="AT166" s="100" t="str">
        <f t="shared" si="43"/>
        <v/>
      </c>
      <c r="AU166" s="100"/>
      <c r="AV166" s="183" t="e">
        <f t="shared" si="33"/>
        <v>#N/A</v>
      </c>
      <c r="AW166" s="100"/>
      <c r="AX166" s="100">
        <f t="shared" si="54"/>
        <v>320141</v>
      </c>
      <c r="AY166" s="100"/>
      <c r="AZ166" s="183">
        <f t="shared" si="50"/>
        <v>1.4668790566256806E-2</v>
      </c>
      <c r="BA166" s="100"/>
      <c r="BB166" s="100">
        <f t="shared" si="55"/>
        <v>-1703044</v>
      </c>
      <c r="BC166" s="100"/>
      <c r="BD166" s="183">
        <f t="shared" si="51"/>
        <v>-7.1412984499212073E-2</v>
      </c>
      <c r="BE166" s="100"/>
      <c r="BF166" s="41">
        <f t="shared" si="46"/>
        <v>2275119</v>
      </c>
      <c r="BG166" s="100"/>
      <c r="BH166" s="181">
        <f t="shared" si="36"/>
        <v>0.11450217786849559</v>
      </c>
      <c r="BJ166" s="41" t="str">
        <f t="shared" si="47"/>
        <v/>
      </c>
      <c r="BK166" s="100"/>
      <c r="BL166" s="181" t="e">
        <f t="shared" si="37"/>
        <v>#N/A</v>
      </c>
      <c r="BM166" s="100"/>
    </row>
    <row r="167" spans="3:65" ht="15.75" customHeight="1">
      <c r="C167" s="13"/>
      <c r="D167" s="13" t="s">
        <v>72</v>
      </c>
      <c r="E167" s="76"/>
      <c r="F167" s="13"/>
      <c r="G167" s="13"/>
      <c r="H167" s="13"/>
      <c r="I167" s="13"/>
      <c r="J167" s="13"/>
      <c r="K167" s="23"/>
      <c r="L167" s="66" t="s">
        <v>33</v>
      </c>
      <c r="M167" s="125"/>
      <c r="N167" s="41">
        <f>N88</f>
        <v>0</v>
      </c>
      <c r="O167" s="45"/>
      <c r="P167" s="41">
        <f>P88</f>
        <v>1299982</v>
      </c>
      <c r="Q167" s="41"/>
      <c r="R167" s="41">
        <f>R88</f>
        <v>0</v>
      </c>
      <c r="S167" s="41"/>
      <c r="T167" s="41" t="e">
        <f>T88</f>
        <v>#N/A</v>
      </c>
      <c r="U167" s="41"/>
      <c r="V167" s="41">
        <f>V88</f>
        <v>0</v>
      </c>
      <c r="W167" s="41"/>
      <c r="X167" s="41">
        <f>X88</f>
        <v>1299982</v>
      </c>
      <c r="Y167" s="41"/>
      <c r="Z167" s="100">
        <f t="shared" si="38"/>
        <v>1299982</v>
      </c>
      <c r="AA167" s="100"/>
      <c r="AB167" s="183" t="str">
        <f t="shared" si="28"/>
        <v>---</v>
      </c>
      <c r="AC167" s="169"/>
      <c r="AD167" s="100">
        <f t="shared" si="52"/>
        <v>0</v>
      </c>
      <c r="AE167" s="100"/>
      <c r="AF167" s="183">
        <f t="shared" si="48"/>
        <v>0</v>
      </c>
      <c r="AG167" s="100"/>
      <c r="AH167" s="100">
        <f t="shared" si="53"/>
        <v>1299982</v>
      </c>
      <c r="AI167" s="100"/>
      <c r="AJ167" s="183" t="str">
        <f t="shared" si="49"/>
        <v>---</v>
      </c>
      <c r="AK167" s="169"/>
      <c r="AL167" s="41">
        <f t="shared" si="41"/>
        <v>1299982</v>
      </c>
      <c r="AM167" s="100"/>
      <c r="AN167" s="181" t="str">
        <f t="shared" si="31"/>
        <v>---</v>
      </c>
      <c r="AP167" s="100" t="str">
        <f t="shared" si="42"/>
        <v/>
      </c>
      <c r="AQ167" s="100"/>
      <c r="AR167" s="183" t="e">
        <f t="shared" si="32"/>
        <v>#N/A</v>
      </c>
      <c r="AS167" s="100"/>
      <c r="AT167" s="100" t="str">
        <f t="shared" si="43"/>
        <v/>
      </c>
      <c r="AU167" s="100"/>
      <c r="AV167" s="183" t="e">
        <f t="shared" si="33"/>
        <v>#N/A</v>
      </c>
      <c r="AW167" s="100"/>
      <c r="AX167" s="100">
        <f t="shared" si="54"/>
        <v>0</v>
      </c>
      <c r="AY167" s="100"/>
      <c r="AZ167" s="183" t="str">
        <f t="shared" si="50"/>
        <v>---</v>
      </c>
      <c r="BA167" s="100"/>
      <c r="BB167" s="100">
        <f t="shared" si="55"/>
        <v>-1299982</v>
      </c>
      <c r="BC167" s="100"/>
      <c r="BD167" s="183">
        <f t="shared" si="51"/>
        <v>-1</v>
      </c>
      <c r="BE167" s="100"/>
      <c r="BF167" s="41">
        <f t="shared" si="46"/>
        <v>0</v>
      </c>
      <c r="BG167" s="100"/>
      <c r="BH167" s="181" t="str">
        <f t="shared" si="36"/>
        <v>---</v>
      </c>
      <c r="BJ167" s="100" t="str">
        <f t="shared" si="47"/>
        <v/>
      </c>
      <c r="BK167" s="100"/>
      <c r="BL167" s="183" t="e">
        <f t="shared" si="37"/>
        <v>#N/A</v>
      </c>
      <c r="BM167" s="100"/>
    </row>
    <row r="168" spans="3:65" ht="15.75" customHeight="1">
      <c r="C168" s="93"/>
      <c r="D168" s="13"/>
      <c r="E168" s="76"/>
      <c r="F168" s="13"/>
      <c r="G168" s="13"/>
      <c r="H168" s="13"/>
      <c r="I168" s="13"/>
      <c r="J168" s="13"/>
      <c r="K168" s="23"/>
      <c r="L168" s="66"/>
      <c r="M168" s="125"/>
      <c r="N168" s="125"/>
      <c r="O168" s="45"/>
      <c r="P168" s="125"/>
      <c r="Q168" s="125"/>
      <c r="R168" s="125"/>
      <c r="S168" s="125"/>
      <c r="T168" s="125"/>
      <c r="U168" s="125"/>
      <c r="V168" s="125"/>
      <c r="W168" s="125"/>
      <c r="X168" s="125"/>
      <c r="Y168" s="125"/>
      <c r="Z168" s="100" t="str">
        <f t="shared" si="38"/>
        <v/>
      </c>
      <c r="AA168" s="125"/>
      <c r="AB168" s="183" t="str">
        <f t="shared" si="28"/>
        <v/>
      </c>
      <c r="AC168" s="169"/>
      <c r="AD168" s="100" t="str">
        <f t="shared" si="52"/>
        <v/>
      </c>
      <c r="AE168" s="125"/>
      <c r="AF168" s="183" t="str">
        <f t="shared" si="48"/>
        <v/>
      </c>
      <c r="AG168" s="125"/>
      <c r="AH168" s="100" t="str">
        <f t="shared" si="53"/>
        <v/>
      </c>
      <c r="AI168" s="125"/>
      <c r="AJ168" s="183" t="str">
        <f t="shared" si="49"/>
        <v/>
      </c>
      <c r="AK168" s="169"/>
      <c r="AL168" s="41" t="str">
        <f t="shared" si="41"/>
        <v/>
      </c>
      <c r="AM168" s="125"/>
      <c r="AN168" s="181" t="str">
        <f t="shared" si="31"/>
        <v/>
      </c>
      <c r="AP168" s="41" t="str">
        <f t="shared" si="42"/>
        <v/>
      </c>
      <c r="AQ168" s="125"/>
      <c r="AR168" s="181" t="str">
        <f t="shared" si="32"/>
        <v/>
      </c>
      <c r="AS168" s="125"/>
      <c r="AT168" s="100" t="str">
        <f t="shared" si="43"/>
        <v/>
      </c>
      <c r="AU168" s="125"/>
      <c r="AV168" s="183" t="str">
        <f t="shared" si="33"/>
        <v/>
      </c>
      <c r="AW168" s="125"/>
      <c r="AX168" s="100" t="str">
        <f t="shared" si="54"/>
        <v/>
      </c>
      <c r="AY168" s="125"/>
      <c r="AZ168" s="183" t="str">
        <f t="shared" si="50"/>
        <v/>
      </c>
      <c r="BA168" s="125"/>
      <c r="BB168" s="100" t="str">
        <f t="shared" si="55"/>
        <v/>
      </c>
      <c r="BC168" s="125"/>
      <c r="BD168" s="183" t="str">
        <f t="shared" si="51"/>
        <v/>
      </c>
      <c r="BE168" s="125"/>
      <c r="BF168" s="41" t="str">
        <f t="shared" si="46"/>
        <v/>
      </c>
      <c r="BG168" s="125"/>
      <c r="BH168" s="181" t="str">
        <f t="shared" si="36"/>
        <v/>
      </c>
      <c r="BJ168" s="41" t="str">
        <f t="shared" si="47"/>
        <v/>
      </c>
      <c r="BK168" s="125"/>
      <c r="BL168" s="181" t="str">
        <f t="shared" si="37"/>
        <v/>
      </c>
      <c r="BM168" s="125"/>
    </row>
    <row r="169" spans="3:65" ht="15.75" customHeight="1">
      <c r="C169" s="13"/>
      <c r="D169" s="13"/>
      <c r="E169" s="13"/>
      <c r="F169" s="13"/>
      <c r="G169" s="13"/>
      <c r="H169" s="13"/>
      <c r="I169" s="13"/>
      <c r="J169" s="13"/>
      <c r="K169" s="23"/>
      <c r="L169" s="66"/>
      <c r="M169" s="125"/>
      <c r="N169" s="125"/>
      <c r="O169" s="45"/>
      <c r="P169" s="125"/>
      <c r="Q169" s="125"/>
      <c r="R169" s="125"/>
      <c r="S169" s="125"/>
      <c r="T169" s="125"/>
      <c r="U169" s="125"/>
      <c r="V169" s="125"/>
      <c r="W169" s="125"/>
      <c r="X169" s="125"/>
      <c r="Y169" s="125"/>
      <c r="Z169" s="100" t="str">
        <f t="shared" si="38"/>
        <v/>
      </c>
      <c r="AA169" s="125"/>
      <c r="AB169" s="183" t="str">
        <f t="shared" si="28"/>
        <v/>
      </c>
      <c r="AC169" s="169"/>
      <c r="AD169" s="100" t="str">
        <f t="shared" si="52"/>
        <v/>
      </c>
      <c r="AE169" s="125"/>
      <c r="AF169" s="183" t="str">
        <f t="shared" si="48"/>
        <v/>
      </c>
      <c r="AG169" s="125"/>
      <c r="AH169" s="100" t="str">
        <f t="shared" si="53"/>
        <v/>
      </c>
      <c r="AI169" s="125"/>
      <c r="AJ169" s="183" t="str">
        <f t="shared" si="49"/>
        <v/>
      </c>
      <c r="AK169" s="169"/>
      <c r="AL169" s="41" t="str">
        <f t="shared" si="41"/>
        <v/>
      </c>
      <c r="AM169" s="125"/>
      <c r="AN169" s="181" t="str">
        <f t="shared" si="31"/>
        <v/>
      </c>
      <c r="AP169" s="41" t="str">
        <f t="shared" si="42"/>
        <v/>
      </c>
      <c r="AQ169" s="125"/>
      <c r="AR169" s="181" t="str">
        <f t="shared" si="32"/>
        <v/>
      </c>
      <c r="AS169" s="125"/>
      <c r="AT169" s="100" t="str">
        <f t="shared" si="43"/>
        <v/>
      </c>
      <c r="AU169" s="125"/>
      <c r="AV169" s="183" t="str">
        <f t="shared" si="33"/>
        <v/>
      </c>
      <c r="AW169" s="125"/>
      <c r="AX169" s="100" t="str">
        <f t="shared" si="54"/>
        <v/>
      </c>
      <c r="AY169" s="125"/>
      <c r="AZ169" s="183" t="str">
        <f t="shared" si="50"/>
        <v/>
      </c>
      <c r="BA169" s="125"/>
      <c r="BB169" s="100" t="str">
        <f t="shared" si="55"/>
        <v/>
      </c>
      <c r="BC169" s="125"/>
      <c r="BD169" s="183" t="str">
        <f t="shared" si="51"/>
        <v/>
      </c>
      <c r="BE169" s="125"/>
      <c r="BF169" s="41" t="str">
        <f t="shared" si="46"/>
        <v/>
      </c>
      <c r="BG169" s="125"/>
      <c r="BH169" s="181" t="str">
        <f t="shared" si="36"/>
        <v/>
      </c>
      <c r="BJ169" s="41" t="str">
        <f t="shared" si="47"/>
        <v/>
      </c>
      <c r="BK169" s="125"/>
      <c r="BL169" s="181" t="str">
        <f t="shared" si="37"/>
        <v/>
      </c>
      <c r="BM169" s="125"/>
    </row>
    <row r="170" spans="3:65" ht="15.75" customHeight="1">
      <c r="C170" s="128">
        <v>1</v>
      </c>
      <c r="D170" s="129" t="s">
        <v>388</v>
      </c>
      <c r="E170" s="13"/>
      <c r="F170" s="13"/>
      <c r="G170" s="13"/>
      <c r="H170" s="13"/>
      <c r="I170" s="13"/>
      <c r="J170" s="13"/>
      <c r="K170" s="23"/>
      <c r="L170" s="66"/>
      <c r="M170" s="125"/>
      <c r="N170" s="125"/>
      <c r="O170" s="80"/>
      <c r="P170" s="125"/>
      <c r="Q170" s="125"/>
      <c r="R170" s="125"/>
      <c r="S170" s="125"/>
      <c r="T170" s="125"/>
      <c r="U170" s="125"/>
      <c r="V170" s="125"/>
      <c r="W170" s="125"/>
      <c r="X170" s="125"/>
      <c r="Y170" s="125"/>
      <c r="Z170" s="41" t="str">
        <f t="shared" si="38"/>
        <v/>
      </c>
      <c r="AA170" s="125"/>
      <c r="AB170" s="181" t="str">
        <f t="shared" si="28"/>
        <v/>
      </c>
      <c r="AC170" s="161"/>
      <c r="AD170" s="41" t="str">
        <f t="shared" si="52"/>
        <v/>
      </c>
      <c r="AE170" s="125"/>
      <c r="AF170" s="181" t="str">
        <f t="shared" si="48"/>
        <v/>
      </c>
      <c r="AG170" s="125"/>
      <c r="AH170" s="41" t="str">
        <f t="shared" si="53"/>
        <v/>
      </c>
      <c r="AI170" s="125"/>
      <c r="AJ170" s="181" t="str">
        <f t="shared" si="49"/>
        <v/>
      </c>
      <c r="AK170" s="161"/>
      <c r="AL170" s="41" t="str">
        <f t="shared" si="41"/>
        <v/>
      </c>
      <c r="AM170" s="125"/>
      <c r="AN170" s="181" t="str">
        <f t="shared" si="31"/>
        <v/>
      </c>
      <c r="AP170" s="41" t="str">
        <f t="shared" si="42"/>
        <v/>
      </c>
      <c r="AQ170" s="125"/>
      <c r="AR170" s="181" t="str">
        <f t="shared" si="32"/>
        <v/>
      </c>
      <c r="AS170" s="125"/>
      <c r="AT170" s="41" t="str">
        <f t="shared" si="43"/>
        <v/>
      </c>
      <c r="AU170" s="125"/>
      <c r="AV170" s="181" t="str">
        <f t="shared" si="33"/>
        <v/>
      </c>
      <c r="AW170" s="125"/>
      <c r="AX170" s="41" t="str">
        <f t="shared" si="54"/>
        <v/>
      </c>
      <c r="AY170" s="125"/>
      <c r="AZ170" s="181" t="str">
        <f t="shared" si="50"/>
        <v/>
      </c>
      <c r="BA170" s="125"/>
      <c r="BB170" s="41" t="str">
        <f t="shared" si="55"/>
        <v/>
      </c>
      <c r="BC170" s="125"/>
      <c r="BD170" s="181" t="str">
        <f t="shared" si="51"/>
        <v/>
      </c>
      <c r="BE170" s="125"/>
      <c r="BF170" s="41" t="str">
        <f t="shared" si="46"/>
        <v/>
      </c>
      <c r="BG170" s="125"/>
      <c r="BH170" s="181" t="str">
        <f t="shared" si="36"/>
        <v/>
      </c>
      <c r="BJ170" s="41" t="str">
        <f t="shared" si="47"/>
        <v/>
      </c>
      <c r="BK170" s="125"/>
      <c r="BL170" s="181" t="str">
        <f t="shared" si="37"/>
        <v/>
      </c>
      <c r="BM170" s="125"/>
    </row>
    <row r="171" spans="3:65" ht="15.75" customHeight="1">
      <c r="C171" s="128"/>
      <c r="D171" s="129"/>
      <c r="E171" s="13"/>
      <c r="F171" s="13"/>
      <c r="G171" s="13"/>
      <c r="H171" s="13"/>
      <c r="I171" s="13"/>
      <c r="J171" s="13"/>
      <c r="K171" s="23"/>
      <c r="L171" s="66"/>
      <c r="M171" s="125"/>
      <c r="N171" s="125"/>
      <c r="O171" s="80"/>
      <c r="P171" s="125"/>
      <c r="Q171" s="125"/>
      <c r="R171" s="125"/>
      <c r="S171" s="125"/>
      <c r="T171" s="125"/>
      <c r="U171" s="125"/>
      <c r="V171" s="125"/>
      <c r="W171" s="125"/>
      <c r="X171" s="125"/>
      <c r="Y171" s="125"/>
      <c r="Z171" s="41" t="str">
        <f t="shared" si="38"/>
        <v/>
      </c>
      <c r="AA171" s="125"/>
      <c r="AB171" s="181" t="str">
        <f t="shared" si="28"/>
        <v/>
      </c>
      <c r="AC171" s="161"/>
      <c r="AD171" s="41" t="str">
        <f t="shared" si="52"/>
        <v/>
      </c>
      <c r="AE171" s="125"/>
      <c r="AF171" s="181" t="str">
        <f t="shared" si="48"/>
        <v/>
      </c>
      <c r="AG171" s="125"/>
      <c r="AH171" s="41" t="str">
        <f t="shared" si="53"/>
        <v/>
      </c>
      <c r="AI171" s="125"/>
      <c r="AJ171" s="181" t="str">
        <f t="shared" si="49"/>
        <v/>
      </c>
      <c r="AK171" s="161"/>
      <c r="AL171" s="41" t="str">
        <f t="shared" si="41"/>
        <v/>
      </c>
      <c r="AM171" s="125"/>
      <c r="AN171" s="181" t="str">
        <f t="shared" si="31"/>
        <v/>
      </c>
      <c r="AP171" s="41" t="str">
        <f t="shared" si="42"/>
        <v/>
      </c>
      <c r="AQ171" s="125"/>
      <c r="AR171" s="181" t="str">
        <f t="shared" si="32"/>
        <v/>
      </c>
      <c r="AS171" s="125"/>
      <c r="AT171" s="41" t="str">
        <f t="shared" si="43"/>
        <v/>
      </c>
      <c r="AU171" s="125"/>
      <c r="AV171" s="181" t="str">
        <f t="shared" si="33"/>
        <v/>
      </c>
      <c r="AW171" s="125"/>
      <c r="AX171" s="41" t="str">
        <f t="shared" si="54"/>
        <v/>
      </c>
      <c r="AY171" s="125"/>
      <c r="AZ171" s="181" t="str">
        <f t="shared" si="50"/>
        <v/>
      </c>
      <c r="BA171" s="125"/>
      <c r="BB171" s="41" t="str">
        <f t="shared" si="55"/>
        <v/>
      </c>
      <c r="BC171" s="125"/>
      <c r="BD171" s="181" t="str">
        <f t="shared" si="51"/>
        <v/>
      </c>
      <c r="BE171" s="125"/>
      <c r="BF171" s="41" t="str">
        <f t="shared" si="46"/>
        <v/>
      </c>
      <c r="BG171" s="125"/>
      <c r="BH171" s="181" t="str">
        <f t="shared" si="36"/>
        <v/>
      </c>
      <c r="BJ171" s="41" t="str">
        <f t="shared" si="47"/>
        <v/>
      </c>
      <c r="BK171" s="125"/>
      <c r="BL171" s="181" t="str">
        <f t="shared" si="37"/>
        <v/>
      </c>
      <c r="BM171" s="125"/>
    </row>
    <row r="172" spans="3:65" ht="15.75" customHeight="1">
      <c r="C172" s="34"/>
      <c r="D172" s="4"/>
      <c r="E172" s="13"/>
      <c r="F172" s="13"/>
      <c r="G172" s="13"/>
      <c r="H172" s="13"/>
      <c r="I172" s="13"/>
      <c r="J172" s="13"/>
      <c r="K172" s="67"/>
      <c r="L172" s="22"/>
      <c r="M172" s="125"/>
      <c r="N172" s="125"/>
      <c r="O172" s="80"/>
      <c r="P172" s="125"/>
      <c r="Q172" s="125"/>
      <c r="R172" s="125"/>
      <c r="S172" s="125"/>
      <c r="T172" s="125"/>
      <c r="U172" s="125"/>
      <c r="V172" s="125"/>
      <c r="W172" s="125"/>
      <c r="X172" s="125"/>
      <c r="Y172" s="125"/>
      <c r="Z172" s="41" t="str">
        <f t="shared" si="38"/>
        <v/>
      </c>
      <c r="AA172" s="125"/>
      <c r="AB172" s="181" t="str">
        <f t="shared" si="28"/>
        <v/>
      </c>
      <c r="AC172" s="161"/>
      <c r="AD172" s="41" t="str">
        <f t="shared" si="52"/>
        <v/>
      </c>
      <c r="AE172" s="125"/>
      <c r="AF172" s="181" t="str">
        <f t="shared" si="48"/>
        <v/>
      </c>
      <c r="AG172" s="125"/>
      <c r="AH172" s="41" t="str">
        <f t="shared" si="53"/>
        <v/>
      </c>
      <c r="AI172" s="125"/>
      <c r="AJ172" s="181" t="str">
        <f t="shared" si="49"/>
        <v/>
      </c>
      <c r="AK172" s="161"/>
      <c r="AL172" s="41" t="str">
        <f t="shared" si="41"/>
        <v/>
      </c>
      <c r="AM172" s="125"/>
      <c r="AN172" s="181" t="str">
        <f t="shared" si="31"/>
        <v/>
      </c>
      <c r="AP172" s="41" t="str">
        <f t="shared" si="42"/>
        <v/>
      </c>
      <c r="AQ172" s="125"/>
      <c r="AR172" s="181" t="str">
        <f t="shared" si="32"/>
        <v/>
      </c>
      <c r="AS172" s="125"/>
      <c r="AT172" s="41" t="str">
        <f t="shared" si="43"/>
        <v/>
      </c>
      <c r="AU172" s="125"/>
      <c r="AV172" s="181" t="str">
        <f t="shared" si="33"/>
        <v/>
      </c>
      <c r="AW172" s="125"/>
      <c r="AX172" s="41" t="str">
        <f t="shared" si="54"/>
        <v/>
      </c>
      <c r="AY172" s="125"/>
      <c r="AZ172" s="181" t="str">
        <f t="shared" si="50"/>
        <v/>
      </c>
      <c r="BA172" s="125"/>
      <c r="BB172" s="41" t="str">
        <f t="shared" si="55"/>
        <v/>
      </c>
      <c r="BC172" s="125"/>
      <c r="BD172" s="181" t="str">
        <f t="shared" si="51"/>
        <v/>
      </c>
      <c r="BE172" s="125"/>
      <c r="BF172" s="41" t="str">
        <f t="shared" si="46"/>
        <v/>
      </c>
      <c r="BG172" s="125"/>
      <c r="BH172" s="181" t="str">
        <f t="shared" si="36"/>
        <v/>
      </c>
      <c r="BJ172" s="41" t="str">
        <f t="shared" si="47"/>
        <v/>
      </c>
      <c r="BK172" s="125"/>
      <c r="BL172" s="181" t="str">
        <f t="shared" si="37"/>
        <v/>
      </c>
      <c r="BM172" s="125"/>
    </row>
    <row r="173" spans="3:65" ht="15.75" customHeight="1">
      <c r="C173" s="15" t="s">
        <v>121</v>
      </c>
      <c r="D173" s="13"/>
      <c r="E173" s="13"/>
      <c r="F173" s="13"/>
      <c r="G173" s="13"/>
      <c r="H173" s="13"/>
      <c r="I173" s="13"/>
      <c r="J173" s="13"/>
      <c r="K173" s="33"/>
      <c r="L173" s="31"/>
      <c r="M173" s="125"/>
      <c r="N173" s="125"/>
      <c r="O173" s="80"/>
      <c r="P173" s="125"/>
      <c r="Q173" s="125"/>
      <c r="R173" s="125"/>
      <c r="S173" s="125"/>
      <c r="T173" s="125"/>
      <c r="U173" s="125"/>
      <c r="V173" s="125"/>
      <c r="W173" s="125"/>
      <c r="X173" s="125"/>
      <c r="Y173" s="125"/>
      <c r="Z173" s="41" t="str">
        <f t="shared" si="38"/>
        <v/>
      </c>
      <c r="AA173" s="125"/>
      <c r="AB173" s="181" t="str">
        <f t="shared" si="28"/>
        <v/>
      </c>
      <c r="AC173" s="161"/>
      <c r="AD173" s="41" t="str">
        <f t="shared" si="52"/>
        <v/>
      </c>
      <c r="AE173" s="125"/>
      <c r="AF173" s="181" t="str">
        <f t="shared" si="48"/>
        <v/>
      </c>
      <c r="AG173" s="125"/>
      <c r="AH173" s="41" t="str">
        <f t="shared" si="53"/>
        <v/>
      </c>
      <c r="AI173" s="125"/>
      <c r="AJ173" s="181" t="str">
        <f t="shared" si="49"/>
        <v/>
      </c>
      <c r="AK173" s="161"/>
      <c r="AL173" s="41" t="str">
        <f t="shared" si="41"/>
        <v/>
      </c>
      <c r="AM173" s="125"/>
      <c r="AN173" s="181" t="str">
        <f t="shared" si="31"/>
        <v/>
      </c>
      <c r="AP173" s="41" t="str">
        <f t="shared" si="42"/>
        <v/>
      </c>
      <c r="AQ173" s="125"/>
      <c r="AR173" s="181" t="str">
        <f t="shared" si="32"/>
        <v/>
      </c>
      <c r="AS173" s="125"/>
      <c r="AT173" s="41" t="str">
        <f t="shared" si="43"/>
        <v/>
      </c>
      <c r="AU173" s="125"/>
      <c r="AV173" s="181" t="str">
        <f t="shared" si="33"/>
        <v/>
      </c>
      <c r="AW173" s="125"/>
      <c r="AX173" s="41" t="str">
        <f t="shared" si="54"/>
        <v/>
      </c>
      <c r="AY173" s="125"/>
      <c r="AZ173" s="181" t="str">
        <f t="shared" si="50"/>
        <v/>
      </c>
      <c r="BA173" s="125"/>
      <c r="BB173" s="41" t="str">
        <f t="shared" si="55"/>
        <v/>
      </c>
      <c r="BC173" s="125"/>
      <c r="BD173" s="181" t="str">
        <f t="shared" si="51"/>
        <v/>
      </c>
      <c r="BE173" s="125"/>
      <c r="BF173" s="41" t="str">
        <f t="shared" si="46"/>
        <v/>
      </c>
      <c r="BG173" s="125"/>
      <c r="BH173" s="181" t="str">
        <f t="shared" si="36"/>
        <v/>
      </c>
      <c r="BJ173" s="41" t="str">
        <f t="shared" si="47"/>
        <v/>
      </c>
      <c r="BK173" s="125"/>
      <c r="BL173" s="181" t="str">
        <f t="shared" si="37"/>
        <v/>
      </c>
      <c r="BM173" s="125"/>
    </row>
    <row r="174" spans="3:65" ht="15.75" customHeight="1">
      <c r="C174" s="13"/>
      <c r="D174" s="13"/>
      <c r="E174" s="13"/>
      <c r="F174" s="13"/>
      <c r="G174" s="13"/>
      <c r="H174" s="13"/>
      <c r="I174" s="13"/>
      <c r="J174" s="13"/>
      <c r="K174" s="20"/>
      <c r="L174" s="66"/>
      <c r="M174" s="125"/>
      <c r="N174" s="125"/>
      <c r="O174" s="80"/>
      <c r="P174" s="125"/>
      <c r="Q174" s="125"/>
      <c r="R174" s="125"/>
      <c r="S174" s="125"/>
      <c r="T174" s="125"/>
      <c r="U174" s="125"/>
      <c r="V174" s="125"/>
      <c r="W174" s="125"/>
      <c r="X174" s="125"/>
      <c r="Y174" s="125"/>
      <c r="Z174" s="41" t="str">
        <f t="shared" si="38"/>
        <v/>
      </c>
      <c r="AA174" s="125"/>
      <c r="AB174" s="181" t="str">
        <f t="shared" si="28"/>
        <v/>
      </c>
      <c r="AC174" s="161"/>
      <c r="AD174" s="41" t="str">
        <f t="shared" si="52"/>
        <v/>
      </c>
      <c r="AE174" s="125"/>
      <c r="AF174" s="181" t="str">
        <f t="shared" si="48"/>
        <v/>
      </c>
      <c r="AG174" s="125"/>
      <c r="AH174" s="41" t="str">
        <f t="shared" si="53"/>
        <v/>
      </c>
      <c r="AI174" s="125"/>
      <c r="AJ174" s="181" t="str">
        <f t="shared" si="49"/>
        <v/>
      </c>
      <c r="AK174" s="161"/>
      <c r="AL174" s="41" t="str">
        <f t="shared" si="41"/>
        <v/>
      </c>
      <c r="AM174" s="125"/>
      <c r="AN174" s="181" t="str">
        <f t="shared" si="31"/>
        <v/>
      </c>
      <c r="AP174" s="41" t="str">
        <f t="shared" si="42"/>
        <v/>
      </c>
      <c r="AQ174" s="125"/>
      <c r="AR174" s="181" t="str">
        <f t="shared" si="32"/>
        <v/>
      </c>
      <c r="AS174" s="125"/>
      <c r="AT174" s="41" t="str">
        <f t="shared" si="43"/>
        <v/>
      </c>
      <c r="AU174" s="125"/>
      <c r="AV174" s="181" t="str">
        <f t="shared" si="33"/>
        <v/>
      </c>
      <c r="AW174" s="125"/>
      <c r="AX174" s="41" t="str">
        <f t="shared" si="54"/>
        <v/>
      </c>
      <c r="AY174" s="125"/>
      <c r="AZ174" s="181" t="str">
        <f t="shared" si="50"/>
        <v/>
      </c>
      <c r="BA174" s="125"/>
      <c r="BB174" s="41" t="str">
        <f t="shared" si="55"/>
        <v/>
      </c>
      <c r="BC174" s="125"/>
      <c r="BD174" s="181" t="str">
        <f t="shared" si="51"/>
        <v/>
      </c>
      <c r="BE174" s="125"/>
      <c r="BF174" s="41" t="str">
        <f t="shared" si="46"/>
        <v/>
      </c>
      <c r="BG174" s="125"/>
      <c r="BH174" s="181" t="str">
        <f t="shared" si="36"/>
        <v/>
      </c>
      <c r="BJ174" s="41" t="str">
        <f t="shared" si="47"/>
        <v/>
      </c>
      <c r="BK174" s="125"/>
      <c r="BL174" s="181" t="str">
        <f t="shared" si="37"/>
        <v/>
      </c>
      <c r="BM174" s="125"/>
    </row>
    <row r="175" spans="3:65" ht="15.75" customHeight="1">
      <c r="C175" s="16" t="s">
        <v>113</v>
      </c>
      <c r="D175" s="53"/>
      <c r="E175" s="53"/>
      <c r="F175" s="53"/>
      <c r="G175" s="53"/>
      <c r="H175" s="53"/>
      <c r="I175" s="53"/>
      <c r="J175" s="53"/>
      <c r="K175" s="33"/>
      <c r="L175" s="31"/>
      <c r="M175" s="125"/>
      <c r="N175" s="125"/>
      <c r="O175" s="80"/>
      <c r="P175" s="125"/>
      <c r="Q175" s="125"/>
      <c r="R175" s="125"/>
      <c r="S175" s="125"/>
      <c r="T175" s="125"/>
      <c r="U175" s="125"/>
      <c r="V175" s="125"/>
      <c r="W175" s="125"/>
      <c r="X175" s="125"/>
      <c r="Y175" s="125"/>
      <c r="Z175" s="41" t="str">
        <f t="shared" si="38"/>
        <v/>
      </c>
      <c r="AA175" s="125"/>
      <c r="AB175" s="181" t="str">
        <f t="shared" si="28"/>
        <v/>
      </c>
      <c r="AC175" s="161"/>
      <c r="AD175" s="41" t="str">
        <f t="shared" si="52"/>
        <v/>
      </c>
      <c r="AE175" s="125"/>
      <c r="AF175" s="181" t="str">
        <f t="shared" si="48"/>
        <v/>
      </c>
      <c r="AG175" s="125"/>
      <c r="AH175" s="41" t="str">
        <f t="shared" si="53"/>
        <v/>
      </c>
      <c r="AI175" s="125"/>
      <c r="AJ175" s="181" t="str">
        <f t="shared" si="49"/>
        <v/>
      </c>
      <c r="AK175" s="161"/>
      <c r="AL175" s="41" t="str">
        <f t="shared" si="41"/>
        <v/>
      </c>
      <c r="AM175" s="125"/>
      <c r="AN175" s="181" t="str">
        <f t="shared" si="31"/>
        <v/>
      </c>
      <c r="AP175" s="41" t="str">
        <f t="shared" si="42"/>
        <v/>
      </c>
      <c r="AQ175" s="125"/>
      <c r="AR175" s="181" t="str">
        <f t="shared" si="32"/>
        <v/>
      </c>
      <c r="AS175" s="125"/>
      <c r="AT175" s="41" t="str">
        <f t="shared" si="43"/>
        <v/>
      </c>
      <c r="AU175" s="125"/>
      <c r="AV175" s="181" t="str">
        <f t="shared" si="33"/>
        <v/>
      </c>
      <c r="AW175" s="125"/>
      <c r="AX175" s="41" t="str">
        <f t="shared" si="54"/>
        <v/>
      </c>
      <c r="AY175" s="125"/>
      <c r="AZ175" s="181" t="str">
        <f t="shared" si="50"/>
        <v/>
      </c>
      <c r="BA175" s="125"/>
      <c r="BB175" s="41" t="str">
        <f t="shared" si="55"/>
        <v/>
      </c>
      <c r="BC175" s="125"/>
      <c r="BD175" s="181" t="str">
        <f t="shared" si="51"/>
        <v/>
      </c>
      <c r="BE175" s="125"/>
      <c r="BF175" s="41" t="str">
        <f t="shared" si="46"/>
        <v/>
      </c>
      <c r="BG175" s="125"/>
      <c r="BH175" s="181" t="str">
        <f t="shared" si="36"/>
        <v/>
      </c>
      <c r="BJ175" s="41" t="str">
        <f t="shared" si="47"/>
        <v/>
      </c>
      <c r="BK175" s="125"/>
      <c r="BL175" s="181" t="str">
        <f t="shared" si="37"/>
        <v/>
      </c>
      <c r="BM175" s="125"/>
    </row>
    <row r="176" spans="3:65" ht="15.75" customHeight="1">
      <c r="C176" s="13"/>
      <c r="D176" s="13"/>
      <c r="E176" s="13"/>
      <c r="F176" s="13"/>
      <c r="G176" s="13"/>
      <c r="H176" s="13"/>
      <c r="I176" s="13"/>
      <c r="J176" s="13"/>
      <c r="K176" s="20"/>
      <c r="L176" s="66"/>
      <c r="M176" s="125"/>
      <c r="N176" s="125"/>
      <c r="O176" s="80"/>
      <c r="P176" s="125"/>
      <c r="Q176" s="125"/>
      <c r="R176" s="125"/>
      <c r="S176" s="125"/>
      <c r="T176" s="125"/>
      <c r="U176" s="125"/>
      <c r="V176" s="125"/>
      <c r="W176" s="125"/>
      <c r="X176" s="125"/>
      <c r="Y176" s="125"/>
      <c r="Z176" s="41" t="str">
        <f t="shared" si="38"/>
        <v/>
      </c>
      <c r="AA176" s="125"/>
      <c r="AB176" s="181" t="str">
        <f t="shared" si="28"/>
        <v/>
      </c>
      <c r="AC176" s="161"/>
      <c r="AD176" s="41" t="str">
        <f t="shared" si="52"/>
        <v/>
      </c>
      <c r="AE176" s="125"/>
      <c r="AF176" s="181" t="str">
        <f t="shared" si="48"/>
        <v/>
      </c>
      <c r="AG176" s="125"/>
      <c r="AH176" s="41" t="str">
        <f t="shared" si="53"/>
        <v/>
      </c>
      <c r="AI176" s="125"/>
      <c r="AJ176" s="181" t="str">
        <f t="shared" si="49"/>
        <v/>
      </c>
      <c r="AK176" s="161"/>
      <c r="AL176" s="41" t="str">
        <f t="shared" si="41"/>
        <v/>
      </c>
      <c r="AM176" s="125"/>
      <c r="AN176" s="181" t="str">
        <f t="shared" si="31"/>
        <v/>
      </c>
      <c r="AP176" s="41" t="str">
        <f t="shared" si="42"/>
        <v/>
      </c>
      <c r="AQ176" s="125"/>
      <c r="AR176" s="181" t="str">
        <f t="shared" si="32"/>
        <v/>
      </c>
      <c r="AS176" s="125"/>
      <c r="AT176" s="41" t="str">
        <f t="shared" si="43"/>
        <v/>
      </c>
      <c r="AU176" s="125"/>
      <c r="AV176" s="181" t="str">
        <f t="shared" si="33"/>
        <v/>
      </c>
      <c r="AW176" s="125"/>
      <c r="AX176" s="41" t="str">
        <f t="shared" si="54"/>
        <v/>
      </c>
      <c r="AY176" s="125"/>
      <c r="AZ176" s="181" t="str">
        <f t="shared" si="50"/>
        <v/>
      </c>
      <c r="BA176" s="125"/>
      <c r="BB176" s="41" t="str">
        <f t="shared" si="55"/>
        <v/>
      </c>
      <c r="BC176" s="125"/>
      <c r="BD176" s="181" t="str">
        <f t="shared" si="51"/>
        <v/>
      </c>
      <c r="BE176" s="125"/>
      <c r="BF176" s="41" t="str">
        <f t="shared" si="46"/>
        <v/>
      </c>
      <c r="BG176" s="125"/>
      <c r="BH176" s="181" t="str">
        <f t="shared" si="36"/>
        <v/>
      </c>
      <c r="BJ176" s="41" t="str">
        <f t="shared" si="47"/>
        <v/>
      </c>
      <c r="BK176" s="125"/>
      <c r="BL176" s="181" t="str">
        <f t="shared" si="37"/>
        <v/>
      </c>
      <c r="BM176" s="125"/>
    </row>
    <row r="177" spans="2:65" ht="15.75" customHeight="1">
      <c r="B177" s="231">
        <v>50</v>
      </c>
      <c r="C177" s="55">
        <v>1</v>
      </c>
      <c r="D177" s="67" t="s">
        <v>295</v>
      </c>
      <c r="E177" s="13"/>
      <c r="F177" s="13"/>
      <c r="G177" s="13"/>
      <c r="H177" s="13"/>
      <c r="I177" s="13"/>
      <c r="J177" s="13"/>
      <c r="K177" s="20"/>
      <c r="L177" s="66" t="s">
        <v>29</v>
      </c>
      <c r="M177" s="125"/>
      <c r="N177" s="41">
        <f>VLOOKUP($B177,'[1]09-10-11'!$A$4:$EA$400,MATCH(N$2, '[1]09-10-11'!$A$4:$EA$4, 0))</f>
        <v>0</v>
      </c>
      <c r="O177" s="84"/>
      <c r="P177" s="41">
        <f>VLOOKUP($B177,'[1]09-10-11'!$A$4:$EA$400,MATCH(P$2, '[1]09-10-11'!$A$4:$EA$4, 0))</f>
        <v>0</v>
      </c>
      <c r="Q177" s="41"/>
      <c r="R177" s="41">
        <f>VLOOKUP($B177,'[1]09-10-11'!$A$4:$EA$400,MATCH(R$2, '[1]09-10-11'!$A$4:$EA$4, 0))</f>
        <v>0</v>
      </c>
      <c r="S177" s="41"/>
      <c r="T177" s="41" t="e">
        <f>VLOOKUP($B177,'[1]09-10-11'!$A$4:$EA$400,MATCH(T$2, '[1]09-10-11'!$A$4:$EA$4, 0))</f>
        <v>#N/A</v>
      </c>
      <c r="U177" s="41"/>
      <c r="V177" s="41">
        <f>VLOOKUP($B177,'[1]09-10-11'!$A$4:$EA$400,MATCH(V$2, '[1]09-10-11'!$A$4:$EA$4, 0))</f>
        <v>0</v>
      </c>
      <c r="W177" s="41"/>
      <c r="X177" s="41">
        <f>VLOOKUP($B177,'[1]09-10-11'!$A$4:$EA$400,MATCH(X$2, '[1]09-10-11'!$A$4:$EA$4, 0))</f>
        <v>0</v>
      </c>
      <c r="Y177" s="41"/>
      <c r="Z177" s="41">
        <f t="shared" si="38"/>
        <v>0</v>
      </c>
      <c r="AA177" s="41"/>
      <c r="AB177" s="181" t="str">
        <f t="shared" si="28"/>
        <v>---</v>
      </c>
      <c r="AC177" s="161"/>
      <c r="AD177" s="41">
        <f t="shared" si="52"/>
        <v>0</v>
      </c>
      <c r="AE177" s="41"/>
      <c r="AF177" s="181" t="str">
        <f t="shared" si="48"/>
        <v>---</v>
      </c>
      <c r="AG177" s="41"/>
      <c r="AH177" s="41">
        <f t="shared" si="53"/>
        <v>0</v>
      </c>
      <c r="AI177" s="41"/>
      <c r="AJ177" s="181" t="str">
        <f t="shared" si="49"/>
        <v>---</v>
      </c>
      <c r="AK177" s="161"/>
      <c r="AL177" s="41">
        <f t="shared" si="41"/>
        <v>0</v>
      </c>
      <c r="AM177" s="41"/>
      <c r="AN177" s="181" t="str">
        <f t="shared" si="31"/>
        <v>---</v>
      </c>
      <c r="AP177" s="41" t="str">
        <f t="shared" si="42"/>
        <v/>
      </c>
      <c r="AQ177" s="41"/>
      <c r="AR177" s="181" t="e">
        <f t="shared" si="32"/>
        <v>#N/A</v>
      </c>
      <c r="AS177" s="41"/>
      <c r="AT177" s="41" t="str">
        <f t="shared" si="43"/>
        <v/>
      </c>
      <c r="AU177" s="41"/>
      <c r="AV177" s="181" t="e">
        <f t="shared" si="33"/>
        <v>#N/A</v>
      </c>
      <c r="AW177" s="41"/>
      <c r="AX177" s="41">
        <f t="shared" si="54"/>
        <v>0</v>
      </c>
      <c r="AY177" s="41"/>
      <c r="AZ177" s="181" t="str">
        <f t="shared" si="50"/>
        <v>---</v>
      </c>
      <c r="BA177" s="41"/>
      <c r="BB177" s="41">
        <f t="shared" si="55"/>
        <v>0</v>
      </c>
      <c r="BC177" s="41"/>
      <c r="BD177" s="181" t="str">
        <f t="shared" si="51"/>
        <v>---</v>
      </c>
      <c r="BE177" s="41"/>
      <c r="BF177" s="41">
        <f t="shared" si="46"/>
        <v>0</v>
      </c>
      <c r="BG177" s="41"/>
      <c r="BH177" s="181" t="str">
        <f t="shared" si="36"/>
        <v>---</v>
      </c>
      <c r="BJ177" s="41" t="str">
        <f t="shared" si="47"/>
        <v/>
      </c>
      <c r="BK177" s="41"/>
      <c r="BL177" s="181" t="e">
        <f t="shared" si="37"/>
        <v>#N/A</v>
      </c>
      <c r="BM177" s="41"/>
    </row>
    <row r="178" spans="2:65" ht="15.75" customHeight="1">
      <c r="B178" s="231">
        <v>50.01</v>
      </c>
      <c r="C178" s="55">
        <v>1</v>
      </c>
      <c r="D178" s="67" t="s">
        <v>359</v>
      </c>
      <c r="E178" s="13"/>
      <c r="F178" s="13"/>
      <c r="G178" s="13"/>
      <c r="H178" s="13"/>
      <c r="I178" s="13"/>
      <c r="J178" s="13"/>
      <c r="K178" s="20"/>
      <c r="L178" s="66" t="s">
        <v>29</v>
      </c>
      <c r="M178" s="125"/>
      <c r="N178" s="41">
        <f>VLOOKUP($B178,'[1]09-10-11'!$A$4:$EA$400,MATCH(N$2, '[1]09-10-11'!$A$4:$EA$4, 0))</f>
        <v>120000</v>
      </c>
      <c r="O178" s="84"/>
      <c r="P178" s="41">
        <f>VLOOKUP($B178,'[1]09-10-11'!$A$4:$EA$400,MATCH(P$2, '[1]09-10-11'!$A$4:$EA$4, 0))</f>
        <v>300000</v>
      </c>
      <c r="Q178" s="41"/>
      <c r="R178" s="41">
        <f>VLOOKUP($B178,'[1]09-10-11'!$A$4:$EA$400,MATCH(R$2, '[1]09-10-11'!$A$4:$EA$4, 0))</f>
        <v>0</v>
      </c>
      <c r="S178" s="41"/>
      <c r="T178" s="41" t="e">
        <f>VLOOKUP($B178,'[1]09-10-11'!$A$4:$EA$400,MATCH(T$2, '[1]09-10-11'!$A$4:$EA$4, 0))</f>
        <v>#N/A</v>
      </c>
      <c r="U178" s="41"/>
      <c r="V178" s="41">
        <f>VLOOKUP($B178,'[1]09-10-11'!$A$4:$EA$400,MATCH(V$2, '[1]09-10-11'!$A$4:$EA$4, 0))</f>
        <v>120000</v>
      </c>
      <c r="W178" s="41"/>
      <c r="X178" s="41">
        <f>VLOOKUP($B178,'[1]09-10-11'!$A$4:$EA$400,MATCH(X$2, '[1]09-10-11'!$A$4:$EA$4, 0))</f>
        <v>300000</v>
      </c>
      <c r="Y178" s="41"/>
      <c r="Z178" s="41">
        <f t="shared" si="38"/>
        <v>180000</v>
      </c>
      <c r="AA178" s="41"/>
      <c r="AB178" s="181">
        <f t="shared" si="28"/>
        <v>1.5</v>
      </c>
      <c r="AC178" s="161"/>
      <c r="AD178" s="41">
        <f t="shared" si="52"/>
        <v>0</v>
      </c>
      <c r="AE178" s="41"/>
      <c r="AF178" s="181">
        <f t="shared" si="48"/>
        <v>0</v>
      </c>
      <c r="AG178" s="41"/>
      <c r="AH178" s="41">
        <f t="shared" si="53"/>
        <v>180000</v>
      </c>
      <c r="AI178" s="41"/>
      <c r="AJ178" s="181">
        <f t="shared" si="49"/>
        <v>1.5</v>
      </c>
      <c r="AK178" s="161"/>
      <c r="AL178" s="41">
        <f t="shared" si="41"/>
        <v>300000</v>
      </c>
      <c r="AM178" s="41"/>
      <c r="AN178" s="181" t="str">
        <f t="shared" si="31"/>
        <v>---</v>
      </c>
      <c r="AP178" s="41" t="str">
        <f t="shared" si="42"/>
        <v/>
      </c>
      <c r="AQ178" s="41"/>
      <c r="AR178" s="181" t="e">
        <f t="shared" si="32"/>
        <v>#N/A</v>
      </c>
      <c r="AS178" s="41"/>
      <c r="AT178" s="41" t="str">
        <f t="shared" si="43"/>
        <v/>
      </c>
      <c r="AU178" s="41"/>
      <c r="AV178" s="181" t="e">
        <f t="shared" si="33"/>
        <v>#N/A</v>
      </c>
      <c r="AW178" s="41"/>
      <c r="AX178" s="41">
        <f t="shared" si="54"/>
        <v>0</v>
      </c>
      <c r="AY178" s="41"/>
      <c r="AZ178" s="181">
        <f t="shared" si="50"/>
        <v>0</v>
      </c>
      <c r="BA178" s="41"/>
      <c r="BB178" s="41">
        <f t="shared" si="55"/>
        <v>-180000</v>
      </c>
      <c r="BC178" s="41"/>
      <c r="BD178" s="181">
        <f t="shared" si="51"/>
        <v>-0.6</v>
      </c>
      <c r="BE178" s="41"/>
      <c r="BF178" s="41">
        <f t="shared" si="46"/>
        <v>120000</v>
      </c>
      <c r="BG178" s="41"/>
      <c r="BH178" s="181" t="str">
        <f t="shared" si="36"/>
        <v>---</v>
      </c>
      <c r="BJ178" s="41" t="str">
        <f t="shared" si="47"/>
        <v/>
      </c>
      <c r="BK178" s="41"/>
      <c r="BL178" s="181" t="e">
        <f t="shared" si="37"/>
        <v>#N/A</v>
      </c>
      <c r="BM178" s="41"/>
    </row>
    <row r="179" spans="2:65" ht="15.75" customHeight="1">
      <c r="B179" s="231">
        <v>79</v>
      </c>
      <c r="C179" s="55">
        <v>2</v>
      </c>
      <c r="D179" s="13" t="s">
        <v>375</v>
      </c>
      <c r="G179" s="13"/>
      <c r="H179" s="13"/>
      <c r="I179" s="13"/>
      <c r="J179" s="13"/>
      <c r="K179" s="13"/>
      <c r="L179" s="66" t="s">
        <v>29</v>
      </c>
      <c r="M179" s="125"/>
      <c r="N179" s="41">
        <f>VLOOKUP($B179,'[1]09-10-11'!$A$4:$EA$400,MATCH(N$2, '[1]09-10-11'!$A$4:$EA$4, 0))</f>
        <v>230000</v>
      </c>
      <c r="O179" s="84"/>
      <c r="P179" s="41">
        <f>VLOOKUP($B179,'[1]09-10-11'!$A$4:$EA$400,MATCH(P$2, '[1]09-10-11'!$A$4:$EA$4, 0))</f>
        <v>350000</v>
      </c>
      <c r="Q179" s="41"/>
      <c r="R179" s="41">
        <f>VLOOKUP($B179,'[1]09-10-11'!$A$4:$EA$400,MATCH(R$2, '[1]09-10-11'!$A$4:$EA$4, 0))</f>
        <v>0</v>
      </c>
      <c r="S179" s="41"/>
      <c r="T179" s="41" t="e">
        <f>VLOOKUP($B179,'[1]09-10-11'!$A$4:$EA$400,MATCH(T$2, '[1]09-10-11'!$A$4:$EA$4, 0))</f>
        <v>#N/A</v>
      </c>
      <c r="U179" s="41"/>
      <c r="V179" s="41">
        <f>VLOOKUP($B179,'[1]09-10-11'!$A$4:$EA$400,MATCH(V$2, '[1]09-10-11'!$A$4:$EA$4, 0))</f>
        <v>230000</v>
      </c>
      <c r="W179" s="41"/>
      <c r="X179" s="41">
        <f>VLOOKUP($B179,'[1]09-10-11'!$A$4:$EA$400,MATCH(X$2, '[1]09-10-11'!$A$4:$EA$4, 0))</f>
        <v>350000</v>
      </c>
      <c r="Y179" s="41"/>
      <c r="Z179" s="41">
        <f t="shared" si="38"/>
        <v>120000</v>
      </c>
      <c r="AA179" s="41"/>
      <c r="AB179" s="181">
        <f t="shared" si="28"/>
        <v>0.52173913043478271</v>
      </c>
      <c r="AC179" s="161"/>
      <c r="AD179" s="41">
        <f t="shared" si="52"/>
        <v>0</v>
      </c>
      <c r="AE179" s="41"/>
      <c r="AF179" s="181">
        <f t="shared" si="48"/>
        <v>0</v>
      </c>
      <c r="AG179" s="41"/>
      <c r="AH179" s="41">
        <f t="shared" si="53"/>
        <v>120000</v>
      </c>
      <c r="AI179" s="41"/>
      <c r="AJ179" s="181">
        <f t="shared" si="49"/>
        <v>0.52173913043478271</v>
      </c>
      <c r="AK179" s="161"/>
      <c r="AL179" s="41">
        <f t="shared" si="41"/>
        <v>350000</v>
      </c>
      <c r="AM179" s="41"/>
      <c r="AN179" s="181" t="str">
        <f t="shared" si="31"/>
        <v>---</v>
      </c>
      <c r="AP179" s="41" t="str">
        <f t="shared" si="42"/>
        <v/>
      </c>
      <c r="AQ179" s="41"/>
      <c r="AR179" s="181" t="e">
        <f t="shared" si="32"/>
        <v>#N/A</v>
      </c>
      <c r="AS179" s="41"/>
      <c r="AT179" s="41" t="str">
        <f t="shared" si="43"/>
        <v/>
      </c>
      <c r="AU179" s="41"/>
      <c r="AV179" s="181" t="e">
        <f t="shared" si="33"/>
        <v>#N/A</v>
      </c>
      <c r="AW179" s="41"/>
      <c r="AX179" s="41">
        <f t="shared" si="54"/>
        <v>0</v>
      </c>
      <c r="AY179" s="41"/>
      <c r="AZ179" s="181">
        <f t="shared" si="50"/>
        <v>0</v>
      </c>
      <c r="BA179" s="41"/>
      <c r="BB179" s="41">
        <f t="shared" si="55"/>
        <v>-120000</v>
      </c>
      <c r="BC179" s="41"/>
      <c r="BD179" s="181">
        <f t="shared" si="51"/>
        <v>-0.34285714285714286</v>
      </c>
      <c r="BE179" s="41"/>
      <c r="BF179" s="41">
        <f t="shared" si="46"/>
        <v>230000</v>
      </c>
      <c r="BG179" s="41"/>
      <c r="BH179" s="181" t="str">
        <f t="shared" si="36"/>
        <v>---</v>
      </c>
      <c r="BJ179" s="41" t="str">
        <f t="shared" si="47"/>
        <v/>
      </c>
      <c r="BK179" s="41"/>
      <c r="BL179" s="181" t="e">
        <f t="shared" si="37"/>
        <v>#N/A</v>
      </c>
      <c r="BM179" s="41"/>
    </row>
    <row r="180" spans="2:65" ht="15.75" customHeight="1">
      <c r="B180" s="231"/>
      <c r="C180" s="55"/>
      <c r="D180" s="13"/>
      <c r="G180" s="13"/>
      <c r="H180" s="13"/>
      <c r="I180" s="13"/>
      <c r="J180" s="13"/>
      <c r="K180" s="13"/>
      <c r="L180" s="66"/>
      <c r="M180" s="125"/>
      <c r="N180" s="41"/>
      <c r="O180" s="84"/>
      <c r="P180" s="41"/>
      <c r="Q180" s="41"/>
      <c r="R180" s="41"/>
      <c r="S180" s="41"/>
      <c r="T180" s="41"/>
      <c r="U180" s="41"/>
      <c r="V180" s="41"/>
      <c r="W180" s="41"/>
      <c r="X180" s="41"/>
      <c r="Y180" s="41"/>
      <c r="Z180" s="100" t="str">
        <f t="shared" si="38"/>
        <v/>
      </c>
      <c r="AA180" s="100"/>
      <c r="AB180" s="183" t="str">
        <f t="shared" si="28"/>
        <v/>
      </c>
      <c r="AC180" s="169"/>
      <c r="AD180" s="100" t="str">
        <f t="shared" si="52"/>
        <v/>
      </c>
      <c r="AE180" s="100"/>
      <c r="AF180" s="183" t="str">
        <f t="shared" si="48"/>
        <v/>
      </c>
      <c r="AG180" s="100"/>
      <c r="AH180" s="41" t="str">
        <f t="shared" si="53"/>
        <v/>
      </c>
      <c r="AI180" s="41"/>
      <c r="AJ180" s="183" t="str">
        <f t="shared" si="49"/>
        <v/>
      </c>
      <c r="AK180" s="169"/>
      <c r="AL180" s="41" t="str">
        <f t="shared" si="41"/>
        <v/>
      </c>
      <c r="AM180" s="100"/>
      <c r="AN180" s="181" t="str">
        <f t="shared" si="31"/>
        <v/>
      </c>
      <c r="AP180" s="41" t="str">
        <f t="shared" si="42"/>
        <v/>
      </c>
      <c r="AQ180" s="100"/>
      <c r="AR180" s="181" t="str">
        <f t="shared" si="32"/>
        <v/>
      </c>
      <c r="AS180" s="100"/>
      <c r="AT180" s="100" t="str">
        <f t="shared" si="43"/>
        <v/>
      </c>
      <c r="AU180" s="100"/>
      <c r="AV180" s="183" t="str">
        <f t="shared" si="33"/>
        <v/>
      </c>
      <c r="AW180" s="100"/>
      <c r="AX180" s="100" t="str">
        <f t="shared" si="54"/>
        <v/>
      </c>
      <c r="AY180" s="100"/>
      <c r="AZ180" s="183" t="str">
        <f t="shared" si="50"/>
        <v/>
      </c>
      <c r="BA180" s="100"/>
      <c r="BB180" s="100" t="str">
        <f t="shared" si="55"/>
        <v/>
      </c>
      <c r="BC180" s="100"/>
      <c r="BD180" s="183" t="str">
        <f t="shared" si="51"/>
        <v/>
      </c>
      <c r="BE180" s="100"/>
      <c r="BF180" s="41" t="str">
        <f t="shared" si="46"/>
        <v/>
      </c>
      <c r="BG180" s="100"/>
      <c r="BH180" s="181" t="str">
        <f t="shared" si="36"/>
        <v/>
      </c>
      <c r="BJ180" s="41" t="str">
        <f t="shared" si="47"/>
        <v/>
      </c>
      <c r="BK180" s="100"/>
      <c r="BL180" s="181" t="str">
        <f t="shared" si="37"/>
        <v/>
      </c>
      <c r="BM180" s="100"/>
    </row>
    <row r="181" spans="2:65" ht="15.75" customHeight="1">
      <c r="B181" s="231"/>
      <c r="C181" s="55">
        <v>3</v>
      </c>
      <c r="D181" s="13" t="s">
        <v>348</v>
      </c>
      <c r="G181" s="13"/>
      <c r="H181" s="13"/>
      <c r="I181" s="13"/>
      <c r="J181" s="13"/>
      <c r="K181" s="13"/>
      <c r="L181" s="66"/>
      <c r="M181" s="125"/>
      <c r="N181" s="41"/>
      <c r="O181" s="84"/>
      <c r="P181" s="41"/>
      <c r="Q181" s="41"/>
      <c r="R181" s="41"/>
      <c r="S181" s="41"/>
      <c r="T181" s="41"/>
      <c r="U181" s="41"/>
      <c r="V181" s="41"/>
      <c r="W181" s="41"/>
      <c r="X181" s="41"/>
      <c r="Y181" s="41"/>
      <c r="Z181" s="100" t="str">
        <f t="shared" si="38"/>
        <v/>
      </c>
      <c r="AA181" s="100"/>
      <c r="AB181" s="183" t="str">
        <f t="shared" si="28"/>
        <v/>
      </c>
      <c r="AC181" s="169"/>
      <c r="AD181" s="100" t="str">
        <f t="shared" si="52"/>
        <v/>
      </c>
      <c r="AE181" s="100"/>
      <c r="AF181" s="183" t="str">
        <f t="shared" si="48"/>
        <v/>
      </c>
      <c r="AG181" s="100"/>
      <c r="AH181" s="41" t="str">
        <f t="shared" si="53"/>
        <v/>
      </c>
      <c r="AI181" s="41"/>
      <c r="AJ181" s="183" t="str">
        <f t="shared" si="49"/>
        <v/>
      </c>
      <c r="AK181" s="169"/>
      <c r="AL181" s="41" t="str">
        <f t="shared" si="41"/>
        <v/>
      </c>
      <c r="AM181" s="100"/>
      <c r="AN181" s="181" t="str">
        <f t="shared" si="31"/>
        <v/>
      </c>
      <c r="AP181" s="41" t="str">
        <f t="shared" si="42"/>
        <v/>
      </c>
      <c r="AQ181" s="100"/>
      <c r="AR181" s="181" t="str">
        <f t="shared" si="32"/>
        <v/>
      </c>
      <c r="AS181" s="100"/>
      <c r="AT181" s="100" t="str">
        <f t="shared" si="43"/>
        <v/>
      </c>
      <c r="AU181" s="100"/>
      <c r="AV181" s="183" t="str">
        <f t="shared" si="33"/>
        <v/>
      </c>
      <c r="AW181" s="100"/>
      <c r="AX181" s="100" t="str">
        <f t="shared" si="54"/>
        <v/>
      </c>
      <c r="AY181" s="100"/>
      <c r="AZ181" s="183" t="str">
        <f t="shared" si="50"/>
        <v/>
      </c>
      <c r="BA181" s="100"/>
      <c r="BB181" s="100" t="str">
        <f t="shared" si="55"/>
        <v/>
      </c>
      <c r="BC181" s="100"/>
      <c r="BD181" s="183" t="str">
        <f t="shared" si="51"/>
        <v/>
      </c>
      <c r="BE181" s="100"/>
      <c r="BF181" s="41" t="str">
        <f t="shared" si="46"/>
        <v/>
      </c>
      <c r="BG181" s="100"/>
      <c r="BH181" s="181" t="str">
        <f t="shared" si="36"/>
        <v/>
      </c>
      <c r="BJ181" s="41" t="str">
        <f t="shared" si="47"/>
        <v/>
      </c>
      <c r="BK181" s="100"/>
      <c r="BL181" s="181" t="str">
        <f t="shared" si="37"/>
        <v/>
      </c>
      <c r="BM181" s="100"/>
    </row>
    <row r="182" spans="2:65" ht="15.75" customHeight="1">
      <c r="B182" s="231">
        <v>76.010000000000005</v>
      </c>
      <c r="D182" s="13" t="s">
        <v>38</v>
      </c>
      <c r="E182" s="13" t="s">
        <v>342</v>
      </c>
      <c r="F182" s="13"/>
      <c r="G182" s="13"/>
      <c r="H182" s="13"/>
      <c r="I182" s="13"/>
      <c r="J182" s="13"/>
      <c r="K182" s="67"/>
      <c r="L182" s="22" t="s">
        <v>29</v>
      </c>
      <c r="M182" s="125"/>
      <c r="N182" s="41">
        <f>VLOOKUP($B182,'[1]09-10-11'!$A$4:$EA$400,MATCH(N$2, '[1]09-10-11'!$A$4:$EA$4, 0))</f>
        <v>0</v>
      </c>
      <c r="O182" s="80"/>
      <c r="P182" s="41">
        <f>VLOOKUP($B182,'[1]09-10-11'!$A$4:$EA$400,MATCH(P$2, '[1]09-10-11'!$A$4:$EA$4, 0))</f>
        <v>138762</v>
      </c>
      <c r="Q182" s="41"/>
      <c r="R182" s="41">
        <f>VLOOKUP($B182,'[1]09-10-11'!$A$4:$EA$400,MATCH(R$2, '[1]09-10-11'!$A$4:$EA$4, 0))</f>
        <v>0</v>
      </c>
      <c r="S182" s="41"/>
      <c r="T182" s="41" t="e">
        <f>VLOOKUP($B182,'[1]09-10-11'!$A$4:$EA$400,MATCH(T$2, '[1]09-10-11'!$A$4:$EA$4, 0))</f>
        <v>#N/A</v>
      </c>
      <c r="U182" s="41"/>
      <c r="V182" s="41">
        <f>VLOOKUP($B182,'[1]09-10-11'!$A$4:$EA$400,MATCH(V$2, '[1]09-10-11'!$A$4:$EA$4, 0))</f>
        <v>0</v>
      </c>
      <c r="W182" s="41"/>
      <c r="X182" s="41">
        <f>VLOOKUP($B182,'[1]09-10-11'!$A$4:$EA$400,MATCH(X$2, '[1]09-10-11'!$A$4:$EA$4, 0))</f>
        <v>200000</v>
      </c>
      <c r="Y182" s="41"/>
      <c r="Z182" s="100">
        <f t="shared" si="38"/>
        <v>200000</v>
      </c>
      <c r="AA182" s="100"/>
      <c r="AB182" s="183" t="str">
        <f t="shared" ref="AB182:AB210" si="56">IF($V182="","",  IF($X182="","", IF($V182=0,"---",(IF(ISERROR(($X182/$V182)-1),"---",($X182/$V182)-1) ))))</f>
        <v>---</v>
      </c>
      <c r="AC182" s="169"/>
      <c r="AD182" s="100">
        <f t="shared" si="52"/>
        <v>61238</v>
      </c>
      <c r="AE182" s="100"/>
      <c r="AF182" s="183">
        <f t="shared" ref="AF182:AF210" si="57">IF($P182="","",  IF($X182="","", IF($P182=0,"---",(IF(ISERROR(($X182/$P182)-1),"---",($X182/$P182)-1) ))))</f>
        <v>0.44131678701661836</v>
      </c>
      <c r="AG182" s="100"/>
      <c r="AH182" s="41">
        <f t="shared" si="53"/>
        <v>200000</v>
      </c>
      <c r="AI182" s="41"/>
      <c r="AJ182" s="183" t="str">
        <f t="shared" ref="AJ182:AJ210" si="58">IF($N182="","",  IF($X182="","", IF($N182=0,"---",(IF(ISERROR(($X182/$N182)-1),"---",($X182/$N182)-1) ))))</f>
        <v>---</v>
      </c>
      <c r="AK182" s="169"/>
      <c r="AL182" s="41">
        <f t="shared" si="41"/>
        <v>200000</v>
      </c>
      <c r="AM182" s="100"/>
      <c r="AN182" s="181" t="str">
        <f t="shared" ref="AN182:AN210" si="59">IF($R182="","",  IF($X182="","", IF($R182=0,"---",(IF(ISERROR(($X182/$R182)-1),"---",($X182/$R182)-1) ))))</f>
        <v>---</v>
      </c>
      <c r="AP182" s="41" t="str">
        <f t="shared" si="42"/>
        <v/>
      </c>
      <c r="AQ182" s="100"/>
      <c r="AR182" s="183" t="e">
        <f t="shared" ref="AR182:AR210" si="60">IF($T182="","",  IF($X182="","", IF($T182=0,"---",(IF(ISERROR(($X182/$T182)-1),"---",($X182/$T182)-1) ))))</f>
        <v>#N/A</v>
      </c>
      <c r="AS182" s="100"/>
      <c r="AT182" s="100" t="str">
        <f t="shared" si="43"/>
        <v/>
      </c>
      <c r="AU182" s="100"/>
      <c r="AV182" s="183" t="e">
        <f t="shared" ref="AV182:AV210" si="61">IF($R182="","",  IF($T182="","", IF($R182=0,"---",(IF(ISERROR(($T182/$R182)-1),"---",($T182/$R182)-1) ))))</f>
        <v>#N/A</v>
      </c>
      <c r="AW182" s="100"/>
      <c r="AX182" s="100">
        <f t="shared" si="54"/>
        <v>0</v>
      </c>
      <c r="AY182" s="100"/>
      <c r="AZ182" s="183" t="str">
        <f t="shared" ref="AZ182:AZ210" si="62">IF($N182="","",  IF($V182="","", IF($N182=0,"---",(IF(ISERROR(($V182/$N182)-1),"---",($V182/$N182)-1) ))))</f>
        <v>---</v>
      </c>
      <c r="BA182" s="100"/>
      <c r="BB182" s="100">
        <f t="shared" si="55"/>
        <v>-138762</v>
      </c>
      <c r="BC182" s="100"/>
      <c r="BD182" s="183">
        <f t="shared" ref="BD182:BD210" si="63">IF($P182="","",  IF($V182="","", IF($P182=0,"---",(IF(ISERROR(($V182/$P182)-1),"---",($V182/$P182)-1) ))))</f>
        <v>-1</v>
      </c>
      <c r="BE182" s="100"/>
      <c r="BF182" s="41">
        <f t="shared" si="46"/>
        <v>0</v>
      </c>
      <c r="BG182" s="100"/>
      <c r="BH182" s="181" t="str">
        <f t="shared" ref="BH182:BH210" si="64">IF($R182="","",  IF($V182="","", IF($R182=0,"---",(IF(ISERROR(($V182/$R182)-1),"---",($V182/$R182)-1) ))))</f>
        <v>---</v>
      </c>
      <c r="BJ182" s="41" t="str">
        <f t="shared" si="47"/>
        <v/>
      </c>
      <c r="BK182" s="100"/>
      <c r="BL182" s="183" t="e">
        <f t="shared" ref="BL182:BL210" si="65">IF($T182="","",  IF($V182="","", IF($T182=0,"---",(IF(ISERROR(($V182/$T182)-1),"---",($V182/$T182)-1) ))))</f>
        <v>#N/A</v>
      </c>
      <c r="BM182" s="100"/>
    </row>
    <row r="183" spans="2:65" ht="15.75" customHeight="1">
      <c r="B183" s="231">
        <v>82</v>
      </c>
      <c r="C183" s="55"/>
      <c r="D183" s="7" t="s">
        <v>13</v>
      </c>
      <c r="E183" s="13" t="s">
        <v>296</v>
      </c>
      <c r="F183" s="13"/>
      <c r="G183" s="13"/>
      <c r="H183" s="13"/>
      <c r="I183" s="13"/>
      <c r="J183" s="13"/>
      <c r="K183" s="67"/>
      <c r="L183" s="22" t="s">
        <v>29</v>
      </c>
      <c r="M183" s="125"/>
      <c r="N183" s="41">
        <f>VLOOKUP($B183,'[1]09-10-11'!$A$4:$EA$400,MATCH(N$2, '[1]09-10-11'!$A$4:$EA$4, 0))</f>
        <v>13700</v>
      </c>
      <c r="O183" s="80"/>
      <c r="P183" s="41">
        <f>VLOOKUP($B183,'[1]09-10-11'!$A$4:$EA$400,MATCH(P$2, '[1]09-10-11'!$A$4:$EA$4, 0))</f>
        <v>0</v>
      </c>
      <c r="Q183" s="41"/>
      <c r="R183" s="41">
        <f>VLOOKUP($B183,'[1]09-10-11'!$A$4:$EA$400,MATCH(R$2, '[1]09-10-11'!$A$4:$EA$4, 0))</f>
        <v>0</v>
      </c>
      <c r="S183" s="41"/>
      <c r="T183" s="41" t="e">
        <f>VLOOKUP($B183,'[1]09-10-11'!$A$4:$EA$400,MATCH(T$2, '[1]09-10-11'!$A$4:$EA$4, 0))</f>
        <v>#N/A</v>
      </c>
      <c r="U183" s="41"/>
      <c r="V183" s="41">
        <f>VLOOKUP($B183,'[1]09-10-11'!$A$4:$EA$400,MATCH(V$2, '[1]09-10-11'!$A$4:$EA$4, 0))</f>
        <v>13700</v>
      </c>
      <c r="W183" s="41"/>
      <c r="X183" s="41">
        <f>VLOOKUP($B183,'[1]09-10-11'!$A$4:$EA$400,MATCH(X$2, '[1]09-10-11'!$A$4:$EA$4, 0))</f>
        <v>0</v>
      </c>
      <c r="Y183" s="41"/>
      <c r="Z183" s="100">
        <f t="shared" ref="Z183:Z210" si="66">IF(AND(ISNUMBER($V183),ISNUMBER($X183)),IF((ABS($V183-$X183))&gt;0.49,$X183-$V183,0),"")</f>
        <v>-13700</v>
      </c>
      <c r="AA183" s="100"/>
      <c r="AB183" s="183">
        <f t="shared" si="56"/>
        <v>-1</v>
      </c>
      <c r="AC183" s="169"/>
      <c r="AD183" s="100">
        <f t="shared" ref="AD183:AD210" si="67">IF(AND(ISNUMBER($P183),ISNUMBER($X183)),IF((ABS($P183-$X183))&gt;0.49,$X183-$P183,0),"")</f>
        <v>0</v>
      </c>
      <c r="AE183" s="100"/>
      <c r="AF183" s="183" t="str">
        <f t="shared" si="57"/>
        <v>---</v>
      </c>
      <c r="AG183" s="100"/>
      <c r="AH183" s="41">
        <f t="shared" ref="AH183:AH210" si="68">IF(AND(ISNUMBER($N183),ISNUMBER($X183)),IF((ABS($N183-$X183))&gt;0.49,$X183-$N183,0),"")</f>
        <v>-13700</v>
      </c>
      <c r="AI183" s="41"/>
      <c r="AJ183" s="183">
        <f t="shared" si="58"/>
        <v>-1</v>
      </c>
      <c r="AK183" s="169"/>
      <c r="AL183" s="41">
        <f t="shared" ref="AL183:AL210" si="69">IF(AND(ISNUMBER($R183),ISNUMBER($X183)),IF((ABS($R183-$X183))&gt;0.49,$X183-$R183,0),"")</f>
        <v>0</v>
      </c>
      <c r="AM183" s="100"/>
      <c r="AN183" s="183" t="str">
        <f t="shared" si="59"/>
        <v>---</v>
      </c>
      <c r="AP183" s="41" t="str">
        <f t="shared" ref="AP183:AP210" si="70">IF(AND(ISNUMBER($T183),ISNUMBER($X183)),IF((ABS($T183-$X183))&gt;0.49,$X183-$T183,0),"")</f>
        <v/>
      </c>
      <c r="AQ183" s="100"/>
      <c r="AR183" s="181" t="e">
        <f t="shared" si="60"/>
        <v>#N/A</v>
      </c>
      <c r="AS183" s="100"/>
      <c r="AT183" s="100" t="str">
        <f t="shared" ref="AT183:AT210" si="71">IF(AND(ISNUMBER($R183),ISNUMBER($T183)),IF((ABS($R183-$T183))&gt;0.49,$T183-$R183,0),"")</f>
        <v/>
      </c>
      <c r="AU183" s="100"/>
      <c r="AV183" s="183" t="e">
        <f t="shared" si="61"/>
        <v>#N/A</v>
      </c>
      <c r="AW183" s="100"/>
      <c r="AX183" s="100">
        <f t="shared" ref="AX183:AX210" si="72">IF(AND(ISNUMBER($N183),ISNUMBER($V183)),IF((ABS($N183-$V183))&gt;0.49,$V183-$N183,0),"")</f>
        <v>0</v>
      </c>
      <c r="AY183" s="100"/>
      <c r="AZ183" s="183">
        <f t="shared" si="62"/>
        <v>0</v>
      </c>
      <c r="BA183" s="100"/>
      <c r="BB183" s="100">
        <f t="shared" ref="BB183:BB210" si="73">IF(AND(ISNUMBER($P183),ISNUMBER($V183)),IF((ABS($P183-$V183))&gt;0.49,$V183-$P183,0),"")</f>
        <v>13700</v>
      </c>
      <c r="BC183" s="100"/>
      <c r="BD183" s="183" t="str">
        <f t="shared" si="63"/>
        <v>---</v>
      </c>
      <c r="BE183" s="100"/>
      <c r="BF183" s="41">
        <f t="shared" ref="BF183:BF210" si="74">IF(AND(ISNUMBER($R183),ISNUMBER($V183)),IF((ABS($R183-$V183))&gt;0.49,$V183-$R183,0),"")</f>
        <v>13700</v>
      </c>
      <c r="BG183" s="100"/>
      <c r="BH183" s="183" t="str">
        <f t="shared" si="64"/>
        <v>---</v>
      </c>
      <c r="BJ183" s="41" t="str">
        <f t="shared" ref="BJ183:BJ210" si="75">IF(AND(ISNUMBER($T183),ISNUMBER($V183)),IF((ABS($T183-$V183))&gt;0.49,$V183-$T183,0),"")</f>
        <v/>
      </c>
      <c r="BK183" s="100"/>
      <c r="BL183" s="181" t="e">
        <f t="shared" si="65"/>
        <v>#N/A</v>
      </c>
      <c r="BM183" s="100"/>
    </row>
    <row r="184" spans="2:65" ht="15.75" customHeight="1">
      <c r="B184" s="231">
        <v>84</v>
      </c>
      <c r="C184" s="55"/>
      <c r="D184" s="13" t="s">
        <v>15</v>
      </c>
      <c r="E184" s="13" t="s">
        <v>133</v>
      </c>
      <c r="F184" s="13"/>
      <c r="G184" s="13"/>
      <c r="H184" s="13"/>
      <c r="I184" s="13"/>
      <c r="J184" s="13"/>
      <c r="K184" s="67"/>
      <c r="L184" s="22" t="s">
        <v>29</v>
      </c>
      <c r="M184" s="125"/>
      <c r="N184" s="81">
        <f>VLOOKUP($B184,'[1]09-10-11'!$A$4:$EA$400,MATCH(N$2, '[1]09-10-11'!$A$4:$EA$4, 0))</f>
        <v>16368</v>
      </c>
      <c r="O184" s="80"/>
      <c r="P184" s="81">
        <f>VLOOKUP($B184,'[1]09-10-11'!$A$4:$EA$400,MATCH(P$2, '[1]09-10-11'!$A$4:$EA$4, 0))</f>
        <v>0</v>
      </c>
      <c r="Q184" s="81"/>
      <c r="R184" s="81">
        <f>VLOOKUP($B184,'[1]09-10-11'!$A$4:$EA$400,MATCH(R$2, '[1]09-10-11'!$A$4:$EA$4, 0))</f>
        <v>0</v>
      </c>
      <c r="S184" s="81"/>
      <c r="T184" s="81" t="e">
        <f>VLOOKUP($B184,'[1]09-10-11'!$A$4:$EA$400,MATCH(T$2, '[1]09-10-11'!$A$4:$EA$4, 0))</f>
        <v>#N/A</v>
      </c>
      <c r="U184" s="81"/>
      <c r="V184" s="81">
        <f>VLOOKUP($B184,'[1]09-10-11'!$A$4:$EA$400,MATCH(V$2, '[1]09-10-11'!$A$4:$EA$4, 0))</f>
        <v>16368</v>
      </c>
      <c r="W184" s="81"/>
      <c r="X184" s="81">
        <f>VLOOKUP($B184,'[1]09-10-11'!$A$4:$EA$400,MATCH(X$2, '[1]09-10-11'!$A$4:$EA$4, 0))</f>
        <v>0</v>
      </c>
      <c r="Y184" s="41"/>
      <c r="Z184" s="172">
        <f t="shared" si="66"/>
        <v>-16368</v>
      </c>
      <c r="AA184" s="172"/>
      <c r="AB184" s="184">
        <f t="shared" si="56"/>
        <v>-1</v>
      </c>
      <c r="AC184" s="170"/>
      <c r="AD184" s="172">
        <f t="shared" si="67"/>
        <v>0</v>
      </c>
      <c r="AE184" s="172"/>
      <c r="AF184" s="184" t="str">
        <f t="shared" si="57"/>
        <v>---</v>
      </c>
      <c r="AG184" s="100"/>
      <c r="AH184" s="81">
        <f t="shared" si="68"/>
        <v>-16368</v>
      </c>
      <c r="AI184" s="81"/>
      <c r="AJ184" s="184">
        <f t="shared" si="58"/>
        <v>-1</v>
      </c>
      <c r="AK184" s="160"/>
      <c r="AL184" s="81">
        <f t="shared" si="69"/>
        <v>0</v>
      </c>
      <c r="AM184" s="172"/>
      <c r="AN184" s="184" t="str">
        <f t="shared" si="59"/>
        <v>---</v>
      </c>
      <c r="AP184" s="81" t="str">
        <f t="shared" si="70"/>
        <v/>
      </c>
      <c r="AQ184" s="172"/>
      <c r="AR184" s="182" t="e">
        <f t="shared" si="60"/>
        <v>#N/A</v>
      </c>
      <c r="AS184" s="100"/>
      <c r="AT184" s="172" t="str">
        <f t="shared" si="71"/>
        <v/>
      </c>
      <c r="AU184" s="172"/>
      <c r="AV184" s="184" t="e">
        <f t="shared" si="61"/>
        <v>#N/A</v>
      </c>
      <c r="AW184" s="100"/>
      <c r="AX184" s="172">
        <f t="shared" si="72"/>
        <v>0</v>
      </c>
      <c r="AY184" s="172"/>
      <c r="AZ184" s="184">
        <f t="shared" si="62"/>
        <v>0</v>
      </c>
      <c r="BA184" s="100"/>
      <c r="BB184" s="172">
        <f t="shared" si="73"/>
        <v>16368</v>
      </c>
      <c r="BC184" s="172"/>
      <c r="BD184" s="184" t="str">
        <f t="shared" si="63"/>
        <v>---</v>
      </c>
      <c r="BE184" s="100"/>
      <c r="BF184" s="81">
        <f t="shared" si="74"/>
        <v>16368</v>
      </c>
      <c r="BG184" s="172"/>
      <c r="BH184" s="184" t="str">
        <f t="shared" si="64"/>
        <v>---</v>
      </c>
      <c r="BJ184" s="81" t="str">
        <f t="shared" si="75"/>
        <v/>
      </c>
      <c r="BK184" s="172"/>
      <c r="BL184" s="182" t="e">
        <f t="shared" si="65"/>
        <v>#N/A</v>
      </c>
      <c r="BM184" s="100"/>
    </row>
    <row r="185" spans="2:65">
      <c r="Z185" s="100" t="str">
        <f t="shared" si="66"/>
        <v/>
      </c>
      <c r="AA185" s="178"/>
      <c r="AB185" s="183" t="str">
        <f t="shared" si="56"/>
        <v/>
      </c>
      <c r="AC185" s="169"/>
      <c r="AD185" s="100" t="str">
        <f t="shared" si="67"/>
        <v/>
      </c>
      <c r="AE185" s="178"/>
      <c r="AF185" s="183" t="str">
        <f t="shared" si="57"/>
        <v/>
      </c>
      <c r="AG185" s="178"/>
      <c r="AH185" s="41" t="str">
        <f t="shared" si="68"/>
        <v/>
      </c>
      <c r="AJ185" s="183" t="str">
        <f t="shared" si="58"/>
        <v/>
      </c>
      <c r="AK185" s="169"/>
      <c r="AL185" s="41" t="str">
        <f t="shared" si="69"/>
        <v/>
      </c>
      <c r="AM185" s="178"/>
      <c r="AN185" s="181" t="str">
        <f t="shared" si="59"/>
        <v/>
      </c>
      <c r="AP185" s="41" t="str">
        <f t="shared" si="70"/>
        <v/>
      </c>
      <c r="AQ185" s="178"/>
      <c r="AR185" s="181" t="str">
        <f t="shared" si="60"/>
        <v/>
      </c>
      <c r="AS185" s="178"/>
      <c r="AT185" s="100" t="str">
        <f t="shared" si="71"/>
        <v/>
      </c>
      <c r="AU185" s="178"/>
      <c r="AV185" s="183" t="str">
        <f t="shared" si="61"/>
        <v/>
      </c>
      <c r="AW185" s="178"/>
      <c r="AX185" s="100" t="str">
        <f t="shared" si="72"/>
        <v/>
      </c>
      <c r="AY185" s="178"/>
      <c r="AZ185" s="183" t="str">
        <f t="shared" si="62"/>
        <v/>
      </c>
      <c r="BA185" s="178"/>
      <c r="BB185" s="100" t="str">
        <f t="shared" si="73"/>
        <v/>
      </c>
      <c r="BC185" s="178"/>
      <c r="BD185" s="183" t="str">
        <f t="shared" si="63"/>
        <v/>
      </c>
      <c r="BE185" s="178"/>
      <c r="BF185" s="41" t="str">
        <f t="shared" si="74"/>
        <v/>
      </c>
      <c r="BG185" s="178"/>
      <c r="BH185" s="181" t="str">
        <f t="shared" si="64"/>
        <v/>
      </c>
      <c r="BJ185" s="41" t="str">
        <f t="shared" si="75"/>
        <v/>
      </c>
      <c r="BK185" s="178"/>
      <c r="BL185" s="181" t="str">
        <f t="shared" si="65"/>
        <v/>
      </c>
      <c r="BM185" s="178"/>
    </row>
    <row r="186" spans="2:65">
      <c r="F186" s="13" t="s">
        <v>39</v>
      </c>
      <c r="N186" s="6">
        <f>SUM(N182:N184)</f>
        <v>30068</v>
      </c>
      <c r="O186" s="6">
        <f>SUM(O182:O184)</f>
        <v>0</v>
      </c>
      <c r="P186" s="6">
        <f>SUM(P182:P184)</f>
        <v>138762</v>
      </c>
      <c r="Q186" s="6"/>
      <c r="R186" s="6">
        <f>SUM(R182:R184)</f>
        <v>0</v>
      </c>
      <c r="S186" s="6"/>
      <c r="T186" s="6" t="e">
        <f>SUM(T182:T184)</f>
        <v>#N/A</v>
      </c>
      <c r="U186" s="6"/>
      <c r="V186" s="6">
        <f>SUM(V182:V184)</f>
        <v>30068</v>
      </c>
      <c r="W186" s="6"/>
      <c r="X186" s="6">
        <f>SUM(X182:X184)</f>
        <v>200000</v>
      </c>
      <c r="Y186" s="6"/>
      <c r="Z186" s="100">
        <f t="shared" si="66"/>
        <v>169932</v>
      </c>
      <c r="AA186" s="179"/>
      <c r="AB186" s="183">
        <f t="shared" si="56"/>
        <v>5.6515897299454574</v>
      </c>
      <c r="AC186" s="169"/>
      <c r="AD186" s="100">
        <f t="shared" si="67"/>
        <v>61238</v>
      </c>
      <c r="AE186" s="179"/>
      <c r="AF186" s="183">
        <f t="shared" si="57"/>
        <v>0.44131678701661836</v>
      </c>
      <c r="AG186" s="179"/>
      <c r="AH186" s="41">
        <f t="shared" si="68"/>
        <v>169932</v>
      </c>
      <c r="AI186" s="6"/>
      <c r="AJ186" s="183">
        <f t="shared" si="58"/>
        <v>5.6515897299454574</v>
      </c>
      <c r="AK186" s="169"/>
      <c r="AL186" s="41">
        <f t="shared" si="69"/>
        <v>200000</v>
      </c>
      <c r="AM186" s="179"/>
      <c r="AN186" s="181" t="str">
        <f t="shared" si="59"/>
        <v>---</v>
      </c>
      <c r="AP186" s="41" t="str">
        <f t="shared" si="70"/>
        <v/>
      </c>
      <c r="AQ186" s="179"/>
      <c r="AR186" s="181" t="e">
        <f t="shared" si="60"/>
        <v>#N/A</v>
      </c>
      <c r="AS186" s="179"/>
      <c r="AT186" s="100" t="str">
        <f t="shared" si="71"/>
        <v/>
      </c>
      <c r="AU186" s="179"/>
      <c r="AV186" s="183" t="e">
        <f t="shared" si="61"/>
        <v>#N/A</v>
      </c>
      <c r="AW186" s="179"/>
      <c r="AX186" s="100">
        <f t="shared" si="72"/>
        <v>0</v>
      </c>
      <c r="AY186" s="179"/>
      <c r="AZ186" s="183">
        <f t="shared" si="62"/>
        <v>0</v>
      </c>
      <c r="BA186" s="179"/>
      <c r="BB186" s="100">
        <f t="shared" si="73"/>
        <v>-108694</v>
      </c>
      <c r="BC186" s="179"/>
      <c r="BD186" s="183">
        <f t="shared" si="63"/>
        <v>-0.78331243423992158</v>
      </c>
      <c r="BE186" s="179"/>
      <c r="BF186" s="41">
        <f t="shared" si="74"/>
        <v>30068</v>
      </c>
      <c r="BG186" s="179"/>
      <c r="BH186" s="181" t="str">
        <f t="shared" si="64"/>
        <v>---</v>
      </c>
      <c r="BJ186" s="41" t="str">
        <f t="shared" si="75"/>
        <v/>
      </c>
      <c r="BK186" s="179"/>
      <c r="BL186" s="181" t="e">
        <f t="shared" si="65"/>
        <v>#N/A</v>
      </c>
      <c r="BM186" s="179"/>
    </row>
    <row r="187" spans="2:65" ht="15.75" customHeight="1">
      <c r="B187" s="231"/>
      <c r="C187" s="17"/>
      <c r="D187" s="13"/>
      <c r="E187" s="13"/>
      <c r="F187" s="13"/>
      <c r="G187" s="13"/>
      <c r="H187" s="13"/>
      <c r="I187" s="13"/>
      <c r="J187" s="13"/>
      <c r="K187" s="67"/>
      <c r="L187" s="22"/>
      <c r="M187" s="125"/>
      <c r="N187" s="125"/>
      <c r="O187" s="80"/>
      <c r="P187" s="125"/>
      <c r="Q187" s="125"/>
      <c r="R187" s="125"/>
      <c r="S187" s="125"/>
      <c r="T187" s="125"/>
      <c r="U187" s="125"/>
      <c r="V187" s="125"/>
      <c r="W187" s="125"/>
      <c r="X187" s="125"/>
      <c r="Y187" s="125"/>
      <c r="Z187" s="100" t="str">
        <f t="shared" si="66"/>
        <v/>
      </c>
      <c r="AA187" s="125"/>
      <c r="AB187" s="183" t="str">
        <f t="shared" si="56"/>
        <v/>
      </c>
      <c r="AC187" s="169"/>
      <c r="AD187" s="100" t="str">
        <f t="shared" si="67"/>
        <v/>
      </c>
      <c r="AE187" s="125"/>
      <c r="AF187" s="183" t="str">
        <f t="shared" si="57"/>
        <v/>
      </c>
      <c r="AG187" s="125"/>
      <c r="AH187" s="41" t="str">
        <f t="shared" si="68"/>
        <v/>
      </c>
      <c r="AI187" s="125"/>
      <c r="AJ187" s="183" t="str">
        <f t="shared" si="58"/>
        <v/>
      </c>
      <c r="AK187" s="169"/>
      <c r="AL187" s="41" t="str">
        <f t="shared" si="69"/>
        <v/>
      </c>
      <c r="AM187" s="125"/>
      <c r="AN187" s="181" t="str">
        <f t="shared" si="59"/>
        <v/>
      </c>
      <c r="AP187" s="41" t="str">
        <f t="shared" si="70"/>
        <v/>
      </c>
      <c r="AQ187" s="125"/>
      <c r="AR187" s="181" t="str">
        <f t="shared" si="60"/>
        <v/>
      </c>
      <c r="AS187" s="125"/>
      <c r="AT187" s="100" t="str">
        <f t="shared" si="71"/>
        <v/>
      </c>
      <c r="AU187" s="125"/>
      <c r="AV187" s="183" t="str">
        <f t="shared" si="61"/>
        <v/>
      </c>
      <c r="AW187" s="125"/>
      <c r="AX187" s="100" t="str">
        <f t="shared" si="72"/>
        <v/>
      </c>
      <c r="AY187" s="125"/>
      <c r="AZ187" s="183" t="str">
        <f t="shared" si="62"/>
        <v/>
      </c>
      <c r="BA187" s="125"/>
      <c r="BB187" s="100" t="str">
        <f t="shared" si="73"/>
        <v/>
      </c>
      <c r="BC187" s="125"/>
      <c r="BD187" s="183" t="str">
        <f t="shared" si="63"/>
        <v/>
      </c>
      <c r="BE187" s="125"/>
      <c r="BF187" s="41" t="str">
        <f t="shared" si="74"/>
        <v/>
      </c>
      <c r="BG187" s="125"/>
      <c r="BH187" s="181" t="str">
        <f t="shared" si="64"/>
        <v/>
      </c>
      <c r="BJ187" s="41" t="str">
        <f t="shared" si="75"/>
        <v/>
      </c>
      <c r="BK187" s="125"/>
      <c r="BL187" s="181" t="str">
        <f t="shared" si="65"/>
        <v/>
      </c>
      <c r="BM187" s="125"/>
    </row>
    <row r="188" spans="2:65" ht="15.75" customHeight="1">
      <c r="B188" s="231">
        <v>92</v>
      </c>
      <c r="C188" s="55">
        <v>4</v>
      </c>
      <c r="D188" s="13" t="s">
        <v>336</v>
      </c>
      <c r="F188" s="13"/>
      <c r="G188" s="13"/>
      <c r="H188" s="13"/>
      <c r="I188" s="13"/>
      <c r="J188" s="13"/>
      <c r="K188" s="20"/>
      <c r="L188" s="66" t="s">
        <v>29</v>
      </c>
      <c r="M188" s="125"/>
      <c r="N188" s="41">
        <f>VLOOKUP($B188,'[1]09-10-11'!$A$4:$EA$400,MATCH(N$2, '[1]09-10-11'!$A$4:$EA$4, 0))</f>
        <v>253172</v>
      </c>
      <c r="O188" s="80"/>
      <c r="P188" s="41">
        <f>VLOOKUP($B188,'[1]09-10-11'!$A$4:$EA$400,MATCH(P$2, '[1]09-10-11'!$A$4:$EA$4, 0))</f>
        <v>375000</v>
      </c>
      <c r="Q188" s="41"/>
      <c r="R188" s="41">
        <f>VLOOKUP($B188,'[1]09-10-11'!$A$4:$EA$400,MATCH(R$2, '[1]09-10-11'!$A$4:$EA$4, 0))</f>
        <v>275000</v>
      </c>
      <c r="S188" s="41"/>
      <c r="T188" s="41" t="e">
        <f>VLOOKUP($B188,'[1]09-10-11'!$A$4:$EA$400,MATCH(T$2, '[1]09-10-11'!$A$4:$EA$4, 0))</f>
        <v>#N/A</v>
      </c>
      <c r="U188" s="41"/>
      <c r="V188" s="41">
        <f>VLOOKUP($B188,'[1]09-10-11'!$A$4:$EA$400,MATCH(V$2, '[1]09-10-11'!$A$4:$EA$4, 0))</f>
        <v>333172</v>
      </c>
      <c r="W188" s="41"/>
      <c r="X188" s="41">
        <f>VLOOKUP($B188,'[1]09-10-11'!$A$4:$EA$400,MATCH(X$2, '[1]09-10-11'!$A$4:$EA$4, 0))</f>
        <v>400000</v>
      </c>
      <c r="Y188" s="41"/>
      <c r="Z188" s="100">
        <f t="shared" si="66"/>
        <v>66828</v>
      </c>
      <c r="AA188" s="100"/>
      <c r="AB188" s="183">
        <f t="shared" si="56"/>
        <v>0.20058108124332175</v>
      </c>
      <c r="AC188" s="169"/>
      <c r="AD188" s="100">
        <f t="shared" si="67"/>
        <v>25000</v>
      </c>
      <c r="AE188" s="100"/>
      <c r="AF188" s="183">
        <f t="shared" si="57"/>
        <v>6.6666666666666652E-2</v>
      </c>
      <c r="AG188" s="100"/>
      <c r="AH188" s="41">
        <f t="shared" si="68"/>
        <v>146828</v>
      </c>
      <c r="AI188" s="41"/>
      <c r="AJ188" s="183">
        <f t="shared" si="58"/>
        <v>0.57995354936564869</v>
      </c>
      <c r="AK188" s="169"/>
      <c r="AL188" s="41">
        <f t="shared" si="69"/>
        <v>125000</v>
      </c>
      <c r="AM188" s="100"/>
      <c r="AN188" s="181">
        <f t="shared" si="59"/>
        <v>0.45454545454545459</v>
      </c>
      <c r="AP188" s="41" t="str">
        <f t="shared" si="70"/>
        <v/>
      </c>
      <c r="AQ188" s="100"/>
      <c r="AR188" s="181" t="e">
        <f t="shared" si="60"/>
        <v>#N/A</v>
      </c>
      <c r="AS188" s="100"/>
      <c r="AT188" s="100" t="str">
        <f t="shared" si="71"/>
        <v/>
      </c>
      <c r="AU188" s="100"/>
      <c r="AV188" s="183" t="e">
        <f t="shared" si="61"/>
        <v>#N/A</v>
      </c>
      <c r="AW188" s="100"/>
      <c r="AX188" s="100">
        <f t="shared" si="72"/>
        <v>80000</v>
      </c>
      <c r="AY188" s="100"/>
      <c r="AZ188" s="183">
        <f t="shared" si="62"/>
        <v>0.31599070987312983</v>
      </c>
      <c r="BA188" s="100"/>
      <c r="BB188" s="100">
        <f t="shared" si="73"/>
        <v>-41828</v>
      </c>
      <c r="BC188" s="100"/>
      <c r="BD188" s="183">
        <f t="shared" si="63"/>
        <v>-0.11154133333333338</v>
      </c>
      <c r="BE188" s="100"/>
      <c r="BF188" s="41">
        <f t="shared" si="74"/>
        <v>58172</v>
      </c>
      <c r="BG188" s="100"/>
      <c r="BH188" s="181">
        <f t="shared" si="64"/>
        <v>0.21153454545454542</v>
      </c>
      <c r="BJ188" s="41" t="str">
        <f t="shared" si="75"/>
        <v/>
      </c>
      <c r="BK188" s="100"/>
      <c r="BL188" s="181" t="e">
        <f t="shared" si="65"/>
        <v>#N/A</v>
      </c>
      <c r="BM188" s="100"/>
    </row>
    <row r="189" spans="2:65" ht="16.5" customHeight="1">
      <c r="B189" s="231">
        <v>95</v>
      </c>
      <c r="C189" s="55">
        <v>5</v>
      </c>
      <c r="D189" s="13" t="s">
        <v>331</v>
      </c>
      <c r="F189" s="13"/>
      <c r="G189" s="13"/>
      <c r="H189" s="13"/>
      <c r="I189" s="13"/>
      <c r="J189" s="13"/>
      <c r="K189" s="20"/>
      <c r="L189" s="66" t="s">
        <v>29</v>
      </c>
      <c r="M189" s="125"/>
      <c r="N189" s="41">
        <f>VLOOKUP($B189,'[1]09-10-11'!$A$4:$EA$400,MATCH(N$2, '[1]09-10-11'!$A$4:$EA$4, 0))</f>
        <v>91647</v>
      </c>
      <c r="O189" s="80"/>
      <c r="P189" s="41">
        <f>VLOOKUP($B189,'[1]09-10-11'!$A$4:$EA$400,MATCH(P$2, '[1]09-10-11'!$A$4:$EA$4, 0))</f>
        <v>91647</v>
      </c>
      <c r="Q189" s="41"/>
      <c r="R189" s="41">
        <f>VLOOKUP($B189,'[1]09-10-11'!$A$4:$EA$400,MATCH(R$2, '[1]09-10-11'!$A$4:$EA$4, 0))</f>
        <v>0</v>
      </c>
      <c r="S189" s="41"/>
      <c r="T189" s="41" t="e">
        <f>VLOOKUP($B189,'[1]09-10-11'!$A$4:$EA$400,MATCH(T$2, '[1]09-10-11'!$A$4:$EA$4, 0))</f>
        <v>#N/A</v>
      </c>
      <c r="U189" s="41"/>
      <c r="V189" s="41">
        <f>VLOOKUP($B189,'[1]09-10-11'!$A$4:$EA$400,MATCH(V$2, '[1]09-10-11'!$A$4:$EA$4, 0))</f>
        <v>96647</v>
      </c>
      <c r="W189" s="41"/>
      <c r="X189" s="41">
        <f>VLOOKUP($B189,'[1]09-10-11'!$A$4:$EA$400,MATCH(X$2, '[1]09-10-11'!$A$4:$EA$4, 0))</f>
        <v>116647</v>
      </c>
      <c r="Y189" s="41"/>
      <c r="Z189" s="41">
        <f t="shared" si="66"/>
        <v>20000</v>
      </c>
      <c r="AA189" s="41"/>
      <c r="AB189" s="181">
        <f t="shared" si="56"/>
        <v>0.20693865303630732</v>
      </c>
      <c r="AC189" s="161"/>
      <c r="AD189" s="41">
        <f t="shared" si="67"/>
        <v>25000</v>
      </c>
      <c r="AE189" s="41"/>
      <c r="AF189" s="181">
        <f t="shared" si="57"/>
        <v>0.27278579768022948</v>
      </c>
      <c r="AG189" s="41"/>
      <c r="AH189" s="41">
        <f t="shared" si="68"/>
        <v>25000</v>
      </c>
      <c r="AI189" s="41"/>
      <c r="AJ189" s="181">
        <f t="shared" si="58"/>
        <v>0.27278579768022948</v>
      </c>
      <c r="AK189" s="161"/>
      <c r="AL189" s="41">
        <f t="shared" si="69"/>
        <v>116647</v>
      </c>
      <c r="AM189" s="41"/>
      <c r="AN189" s="181" t="str">
        <f t="shared" si="59"/>
        <v>---</v>
      </c>
      <c r="AP189" s="41" t="str">
        <f t="shared" si="70"/>
        <v/>
      </c>
      <c r="AQ189" s="41"/>
      <c r="AR189" s="181" t="e">
        <f t="shared" si="60"/>
        <v>#N/A</v>
      </c>
      <c r="AS189" s="41"/>
      <c r="AT189" s="41" t="str">
        <f t="shared" si="71"/>
        <v/>
      </c>
      <c r="AU189" s="41"/>
      <c r="AV189" s="181" t="e">
        <f t="shared" si="61"/>
        <v>#N/A</v>
      </c>
      <c r="AW189" s="41"/>
      <c r="AX189" s="41">
        <f t="shared" si="72"/>
        <v>5000</v>
      </c>
      <c r="AY189" s="41"/>
      <c r="AZ189" s="181">
        <f t="shared" si="62"/>
        <v>5.4557159536045896E-2</v>
      </c>
      <c r="BA189" s="41"/>
      <c r="BB189" s="41">
        <f t="shared" si="73"/>
        <v>5000</v>
      </c>
      <c r="BC189" s="41"/>
      <c r="BD189" s="181">
        <f t="shared" si="63"/>
        <v>5.4557159536045896E-2</v>
      </c>
      <c r="BE189" s="41"/>
      <c r="BF189" s="41">
        <f t="shared" si="74"/>
        <v>96647</v>
      </c>
      <c r="BG189" s="41"/>
      <c r="BH189" s="181" t="str">
        <f t="shared" si="64"/>
        <v>---</v>
      </c>
      <c r="BJ189" s="41" t="str">
        <f t="shared" si="75"/>
        <v/>
      </c>
      <c r="BK189" s="41"/>
      <c r="BL189" s="181" t="e">
        <f t="shared" si="65"/>
        <v>#N/A</v>
      </c>
      <c r="BM189" s="41"/>
    </row>
    <row r="190" spans="2:65" ht="15.75" customHeight="1">
      <c r="B190" s="231">
        <v>54</v>
      </c>
      <c r="C190" s="55">
        <v>6</v>
      </c>
      <c r="D190" s="13" t="s">
        <v>337</v>
      </c>
      <c r="E190" s="13"/>
      <c r="F190" s="13"/>
      <c r="G190" s="13"/>
      <c r="H190" s="13"/>
      <c r="I190" s="13"/>
      <c r="J190" s="13"/>
      <c r="K190" s="20"/>
      <c r="L190" s="66" t="s">
        <v>29</v>
      </c>
      <c r="M190" s="125"/>
      <c r="N190" s="41">
        <f>VLOOKUP($B190,'[1]09-10-11'!$A$4:$EA$400,MATCH(N$2, '[1]09-10-11'!$A$4:$EA$4, 0))</f>
        <v>28483</v>
      </c>
      <c r="O190" s="45"/>
      <c r="P190" s="41">
        <f>VLOOKUP($B190,'[1]09-10-11'!$A$4:$EA$400,MATCH(P$2, '[1]09-10-11'!$A$4:$EA$4, 0))</f>
        <v>28483</v>
      </c>
      <c r="Q190" s="41"/>
      <c r="R190" s="41">
        <f>VLOOKUP($B190,'[1]09-10-11'!$A$4:$EA$400,MATCH(R$2, '[1]09-10-11'!$A$4:$EA$4, 0))</f>
        <v>0</v>
      </c>
      <c r="S190" s="41"/>
      <c r="T190" s="41" t="e">
        <f>VLOOKUP($B190,'[1]09-10-11'!$A$4:$EA$400,MATCH(T$2, '[1]09-10-11'!$A$4:$EA$4, 0))</f>
        <v>#N/A</v>
      </c>
      <c r="U190" s="41"/>
      <c r="V190" s="41">
        <f>VLOOKUP($B190,'[1]09-10-11'!$A$4:$EA$400,MATCH(V$2, '[1]09-10-11'!$A$4:$EA$4, 0))</f>
        <v>28483</v>
      </c>
      <c r="W190" s="41"/>
      <c r="X190" s="41">
        <f>VLOOKUP($B190,'[1]09-10-11'!$A$4:$EA$400,MATCH(X$2, '[1]09-10-11'!$A$4:$EA$4, 0))</f>
        <v>28483</v>
      </c>
      <c r="Y190" s="41"/>
      <c r="Z190" s="41">
        <f t="shared" si="66"/>
        <v>0</v>
      </c>
      <c r="AA190" s="41"/>
      <c r="AB190" s="181">
        <f t="shared" si="56"/>
        <v>0</v>
      </c>
      <c r="AC190" s="161"/>
      <c r="AD190" s="41">
        <f t="shared" si="67"/>
        <v>0</v>
      </c>
      <c r="AE190" s="41"/>
      <c r="AF190" s="181">
        <f t="shared" si="57"/>
        <v>0</v>
      </c>
      <c r="AG190" s="41"/>
      <c r="AH190" s="41">
        <f t="shared" si="68"/>
        <v>0</v>
      </c>
      <c r="AI190" s="41"/>
      <c r="AJ190" s="181">
        <f t="shared" si="58"/>
        <v>0</v>
      </c>
      <c r="AK190" s="161"/>
      <c r="AL190" s="41">
        <f t="shared" si="69"/>
        <v>28483</v>
      </c>
      <c r="AM190" s="41"/>
      <c r="AN190" s="181" t="str">
        <f t="shared" si="59"/>
        <v>---</v>
      </c>
      <c r="AP190" s="41" t="str">
        <f t="shared" si="70"/>
        <v/>
      </c>
      <c r="AQ190" s="41"/>
      <c r="AR190" s="181" t="e">
        <f t="shared" si="60"/>
        <v>#N/A</v>
      </c>
      <c r="AS190" s="41"/>
      <c r="AT190" s="41" t="str">
        <f t="shared" si="71"/>
        <v/>
      </c>
      <c r="AU190" s="41"/>
      <c r="AV190" s="181" t="e">
        <f t="shared" si="61"/>
        <v>#N/A</v>
      </c>
      <c r="AW190" s="41"/>
      <c r="AX190" s="41">
        <f t="shared" si="72"/>
        <v>0</v>
      </c>
      <c r="AY190" s="41"/>
      <c r="AZ190" s="181">
        <f t="shared" si="62"/>
        <v>0</v>
      </c>
      <c r="BA190" s="41"/>
      <c r="BB190" s="41">
        <f t="shared" si="73"/>
        <v>0</v>
      </c>
      <c r="BC190" s="41"/>
      <c r="BD190" s="181">
        <f t="shared" si="63"/>
        <v>0</v>
      </c>
      <c r="BE190" s="41"/>
      <c r="BF190" s="41">
        <f t="shared" si="74"/>
        <v>28483</v>
      </c>
      <c r="BG190" s="41"/>
      <c r="BH190" s="181" t="str">
        <f t="shared" si="64"/>
        <v>---</v>
      </c>
      <c r="BJ190" s="41" t="str">
        <f t="shared" si="75"/>
        <v/>
      </c>
      <c r="BK190" s="41"/>
      <c r="BL190" s="181" t="e">
        <f t="shared" si="65"/>
        <v>#N/A</v>
      </c>
      <c r="BM190" s="41"/>
    </row>
    <row r="191" spans="2:65" ht="15.75" customHeight="1">
      <c r="B191" s="231">
        <v>39</v>
      </c>
      <c r="C191" s="55">
        <v>7</v>
      </c>
      <c r="D191" s="13" t="s">
        <v>338</v>
      </c>
      <c r="E191" s="13"/>
      <c r="F191" s="13"/>
      <c r="G191" s="13"/>
      <c r="H191" s="13"/>
      <c r="I191" s="13"/>
      <c r="J191" s="13"/>
      <c r="K191" s="20"/>
      <c r="L191" s="66" t="s">
        <v>29</v>
      </c>
      <c r="M191" s="125"/>
      <c r="N191" s="41">
        <f>VLOOKUP($B191,'[1]09-10-11'!$A$4:$EA$400,MATCH(N$2, '[1]09-10-11'!$A$4:$EA$4, 0))</f>
        <v>25741</v>
      </c>
      <c r="O191" s="80"/>
      <c r="P191" s="41">
        <f>VLOOKUP($B191,'[1]09-10-11'!$A$4:$EA$400,MATCH(P$2, '[1]09-10-11'!$A$4:$EA$4, 0))</f>
        <v>25741</v>
      </c>
      <c r="Q191" s="41"/>
      <c r="R191" s="41">
        <f>VLOOKUP($B191,'[1]09-10-11'!$A$4:$EA$400,MATCH(R$2, '[1]09-10-11'!$A$4:$EA$4, 0))</f>
        <v>0</v>
      </c>
      <c r="S191" s="41"/>
      <c r="T191" s="41" t="e">
        <f>VLOOKUP($B191,'[1]09-10-11'!$A$4:$EA$400,MATCH(T$2, '[1]09-10-11'!$A$4:$EA$4, 0))</f>
        <v>#N/A</v>
      </c>
      <c r="U191" s="41"/>
      <c r="V191" s="41">
        <f>VLOOKUP($B191,'[1]09-10-11'!$A$4:$EA$400,MATCH(V$2, '[1]09-10-11'!$A$4:$EA$4, 0))</f>
        <v>25741</v>
      </c>
      <c r="W191" s="41"/>
      <c r="X191" s="41">
        <f>VLOOKUP($B191,'[1]09-10-11'!$A$4:$EA$400,MATCH(X$2, '[1]09-10-11'!$A$4:$EA$4, 0))</f>
        <v>25741</v>
      </c>
      <c r="Y191" s="41"/>
      <c r="Z191" s="41">
        <f t="shared" si="66"/>
        <v>0</v>
      </c>
      <c r="AA191" s="41"/>
      <c r="AB191" s="181">
        <f t="shared" si="56"/>
        <v>0</v>
      </c>
      <c r="AC191" s="161"/>
      <c r="AD191" s="41">
        <f t="shared" si="67"/>
        <v>0</v>
      </c>
      <c r="AE191" s="41"/>
      <c r="AF191" s="181">
        <f t="shared" si="57"/>
        <v>0</v>
      </c>
      <c r="AG191" s="41"/>
      <c r="AH191" s="41">
        <f t="shared" si="68"/>
        <v>0</v>
      </c>
      <c r="AI191" s="41"/>
      <c r="AJ191" s="181">
        <f t="shared" si="58"/>
        <v>0</v>
      </c>
      <c r="AK191" s="161"/>
      <c r="AL191" s="41">
        <f t="shared" si="69"/>
        <v>25741</v>
      </c>
      <c r="AM191" s="41"/>
      <c r="AN191" s="181" t="str">
        <f t="shared" si="59"/>
        <v>---</v>
      </c>
      <c r="AP191" s="41" t="str">
        <f t="shared" si="70"/>
        <v/>
      </c>
      <c r="AQ191" s="41"/>
      <c r="AR191" s="181" t="e">
        <f t="shared" si="60"/>
        <v>#N/A</v>
      </c>
      <c r="AS191" s="41"/>
      <c r="AT191" s="41" t="str">
        <f t="shared" si="71"/>
        <v/>
      </c>
      <c r="AU191" s="41"/>
      <c r="AV191" s="181" t="e">
        <f t="shared" si="61"/>
        <v>#N/A</v>
      </c>
      <c r="AW191" s="41"/>
      <c r="AX191" s="41">
        <f t="shared" si="72"/>
        <v>0</v>
      </c>
      <c r="AY191" s="41"/>
      <c r="AZ191" s="181">
        <f t="shared" si="62"/>
        <v>0</v>
      </c>
      <c r="BA191" s="41"/>
      <c r="BB191" s="41">
        <f t="shared" si="73"/>
        <v>0</v>
      </c>
      <c r="BC191" s="41"/>
      <c r="BD191" s="181">
        <f t="shared" si="63"/>
        <v>0</v>
      </c>
      <c r="BE191" s="41"/>
      <c r="BF191" s="41">
        <f t="shared" si="74"/>
        <v>25741</v>
      </c>
      <c r="BG191" s="41"/>
      <c r="BH191" s="181" t="str">
        <f t="shared" si="64"/>
        <v>---</v>
      </c>
      <c r="BJ191" s="41" t="str">
        <f t="shared" si="75"/>
        <v/>
      </c>
      <c r="BK191" s="41"/>
      <c r="BL191" s="181" t="e">
        <f t="shared" si="65"/>
        <v>#N/A</v>
      </c>
      <c r="BM191" s="41"/>
    </row>
    <row r="192" spans="2:65" ht="15.75" customHeight="1">
      <c r="B192" s="231"/>
      <c r="C192" s="55"/>
      <c r="D192" s="13"/>
      <c r="E192" s="13"/>
      <c r="F192" s="13"/>
      <c r="G192" s="13"/>
      <c r="H192" s="13"/>
      <c r="I192" s="13"/>
      <c r="J192" s="13"/>
      <c r="K192" s="20"/>
      <c r="L192" s="66"/>
      <c r="M192" s="125"/>
      <c r="N192" s="41"/>
      <c r="O192" s="80"/>
      <c r="P192" s="41"/>
      <c r="Q192" s="41"/>
      <c r="R192" s="41"/>
      <c r="S192" s="41"/>
      <c r="T192" s="41"/>
      <c r="U192" s="41"/>
      <c r="V192" s="41"/>
      <c r="W192" s="41"/>
      <c r="X192" s="41"/>
      <c r="Y192" s="41"/>
      <c r="Z192" s="41" t="str">
        <f t="shared" si="66"/>
        <v/>
      </c>
      <c r="AA192" s="41"/>
      <c r="AB192" s="181" t="str">
        <f t="shared" si="56"/>
        <v/>
      </c>
      <c r="AC192" s="161"/>
      <c r="AD192" s="41" t="str">
        <f t="shared" si="67"/>
        <v/>
      </c>
      <c r="AE192" s="41"/>
      <c r="AF192" s="181" t="str">
        <f t="shared" si="57"/>
        <v/>
      </c>
      <c r="AG192" s="41"/>
      <c r="AH192" s="41" t="str">
        <f t="shared" si="68"/>
        <v/>
      </c>
      <c r="AI192" s="41"/>
      <c r="AJ192" s="181" t="str">
        <f t="shared" si="58"/>
        <v/>
      </c>
      <c r="AK192" s="161"/>
      <c r="AL192" s="41" t="str">
        <f t="shared" si="69"/>
        <v/>
      </c>
      <c r="AM192" s="41"/>
      <c r="AN192" s="181" t="str">
        <f t="shared" si="59"/>
        <v/>
      </c>
      <c r="AP192" s="41" t="str">
        <f t="shared" si="70"/>
        <v/>
      </c>
      <c r="AQ192" s="41"/>
      <c r="AR192" s="181" t="str">
        <f t="shared" si="60"/>
        <v/>
      </c>
      <c r="AS192" s="41"/>
      <c r="AT192" s="41" t="str">
        <f t="shared" si="71"/>
        <v/>
      </c>
      <c r="AU192" s="41"/>
      <c r="AV192" s="181" t="str">
        <f t="shared" si="61"/>
        <v/>
      </c>
      <c r="AW192" s="41"/>
      <c r="AX192" s="41" t="str">
        <f t="shared" si="72"/>
        <v/>
      </c>
      <c r="AY192" s="41"/>
      <c r="AZ192" s="181" t="str">
        <f t="shared" si="62"/>
        <v/>
      </c>
      <c r="BA192" s="41"/>
      <c r="BB192" s="41" t="str">
        <f t="shared" si="73"/>
        <v/>
      </c>
      <c r="BC192" s="41"/>
      <c r="BD192" s="181" t="str">
        <f t="shared" si="63"/>
        <v/>
      </c>
      <c r="BE192" s="41"/>
      <c r="BF192" s="41" t="str">
        <f t="shared" si="74"/>
        <v/>
      </c>
      <c r="BG192" s="41"/>
      <c r="BH192" s="181" t="str">
        <f t="shared" si="64"/>
        <v/>
      </c>
      <c r="BJ192" s="41" t="str">
        <f t="shared" si="75"/>
        <v/>
      </c>
      <c r="BK192" s="41"/>
      <c r="BL192" s="181" t="str">
        <f t="shared" si="65"/>
        <v/>
      </c>
      <c r="BM192" s="41"/>
    </row>
    <row r="193" spans="2:65" ht="15.75" customHeight="1">
      <c r="B193" s="231"/>
      <c r="C193" s="55">
        <v>8</v>
      </c>
      <c r="D193" s="13" t="s">
        <v>310</v>
      </c>
      <c r="E193" s="13"/>
      <c r="F193" s="13"/>
      <c r="G193" s="13"/>
      <c r="H193" s="13"/>
      <c r="I193" s="13"/>
      <c r="J193" s="13"/>
      <c r="K193" s="20"/>
      <c r="L193" s="66"/>
      <c r="M193" s="125"/>
      <c r="N193" s="41"/>
      <c r="O193" s="80"/>
      <c r="P193" s="41"/>
      <c r="Q193" s="41"/>
      <c r="R193" s="41"/>
      <c r="S193" s="41"/>
      <c r="T193" s="41"/>
      <c r="U193" s="41"/>
      <c r="V193" s="41"/>
      <c r="W193" s="41"/>
      <c r="X193" s="41"/>
      <c r="Y193" s="41"/>
      <c r="Z193" s="41" t="str">
        <f t="shared" si="66"/>
        <v/>
      </c>
      <c r="AA193" s="41"/>
      <c r="AB193" s="181" t="str">
        <f t="shared" si="56"/>
        <v/>
      </c>
      <c r="AC193" s="161"/>
      <c r="AD193" s="41" t="str">
        <f t="shared" si="67"/>
        <v/>
      </c>
      <c r="AE193" s="41"/>
      <c r="AF193" s="181" t="str">
        <f t="shared" si="57"/>
        <v/>
      </c>
      <c r="AG193" s="41"/>
      <c r="AH193" s="41" t="str">
        <f t="shared" si="68"/>
        <v/>
      </c>
      <c r="AI193" s="41"/>
      <c r="AJ193" s="181" t="str">
        <f t="shared" si="58"/>
        <v/>
      </c>
      <c r="AK193" s="161"/>
      <c r="AL193" s="41" t="str">
        <f t="shared" si="69"/>
        <v/>
      </c>
      <c r="AM193" s="41"/>
      <c r="AN193" s="181" t="str">
        <f t="shared" si="59"/>
        <v/>
      </c>
      <c r="AP193" s="41" t="str">
        <f t="shared" si="70"/>
        <v/>
      </c>
      <c r="AQ193" s="41"/>
      <c r="AR193" s="181" t="str">
        <f t="shared" si="60"/>
        <v/>
      </c>
      <c r="AS193" s="41"/>
      <c r="AT193" s="41" t="str">
        <f t="shared" si="71"/>
        <v/>
      </c>
      <c r="AU193" s="41"/>
      <c r="AV193" s="181" t="str">
        <f t="shared" si="61"/>
        <v/>
      </c>
      <c r="AW193" s="41"/>
      <c r="AX193" s="41" t="str">
        <f t="shared" si="72"/>
        <v/>
      </c>
      <c r="AY193" s="41"/>
      <c r="AZ193" s="181" t="str">
        <f t="shared" si="62"/>
        <v/>
      </c>
      <c r="BA193" s="41"/>
      <c r="BB193" s="41" t="str">
        <f t="shared" si="73"/>
        <v/>
      </c>
      <c r="BC193" s="41"/>
      <c r="BD193" s="181" t="str">
        <f t="shared" si="63"/>
        <v/>
      </c>
      <c r="BE193" s="41"/>
      <c r="BF193" s="41" t="str">
        <f t="shared" si="74"/>
        <v/>
      </c>
      <c r="BG193" s="41"/>
      <c r="BH193" s="181" t="str">
        <f t="shared" si="64"/>
        <v/>
      </c>
      <c r="BJ193" s="41" t="str">
        <f t="shared" si="75"/>
        <v/>
      </c>
      <c r="BK193" s="41"/>
      <c r="BL193" s="181" t="str">
        <f t="shared" si="65"/>
        <v/>
      </c>
      <c r="BM193" s="41"/>
    </row>
    <row r="194" spans="2:65" ht="15.75" customHeight="1">
      <c r="B194" s="231">
        <v>98.1</v>
      </c>
      <c r="C194" s="55"/>
      <c r="D194" s="13" t="s">
        <v>38</v>
      </c>
      <c r="E194" s="13" t="s">
        <v>309</v>
      </c>
      <c r="F194" s="13"/>
      <c r="G194" s="13"/>
      <c r="H194" s="13"/>
      <c r="I194" s="13"/>
      <c r="J194" s="13"/>
      <c r="K194" s="13"/>
      <c r="L194" s="66" t="s">
        <v>29</v>
      </c>
      <c r="M194" s="125"/>
      <c r="N194" s="41">
        <f>VLOOKUP($B194,'[1]09-10-11'!$A$4:$EA$400,MATCH(N$2, '[1]09-10-11'!$A$4:$EA$4, 0))</f>
        <v>48000</v>
      </c>
      <c r="O194" s="80"/>
      <c r="P194" s="41">
        <f>VLOOKUP($B194,'[1]09-10-11'!$A$4:$EA$400,MATCH(P$2, '[1]09-10-11'!$A$4:$EA$4, 0))</f>
        <v>41926</v>
      </c>
      <c r="Q194" s="41"/>
      <c r="R194" s="41">
        <f>VLOOKUP($B194,'[1]09-10-11'!$A$4:$EA$400,MATCH(R$2, '[1]09-10-11'!$A$4:$EA$4, 0))</f>
        <v>0</v>
      </c>
      <c r="S194" s="41"/>
      <c r="T194" s="41" t="e">
        <f>VLOOKUP($B194,'[1]09-10-11'!$A$4:$EA$400,MATCH(T$2, '[1]09-10-11'!$A$4:$EA$4, 0))</f>
        <v>#N/A</v>
      </c>
      <c r="U194" s="41"/>
      <c r="V194" s="41">
        <f>VLOOKUP($B194,'[1]09-10-11'!$A$4:$EA$400,MATCH(V$2, '[1]09-10-11'!$A$4:$EA$4, 0))</f>
        <v>41926</v>
      </c>
      <c r="W194" s="41"/>
      <c r="X194" s="41">
        <f>VLOOKUP($B194,'[1]09-10-11'!$A$4:$EA$400,MATCH(X$2, '[1]09-10-11'!$A$4:$EA$4, 0))</f>
        <v>63420</v>
      </c>
      <c r="Y194" s="41"/>
      <c r="Z194" s="100">
        <f t="shared" si="66"/>
        <v>21494</v>
      </c>
      <c r="AA194" s="100"/>
      <c r="AB194" s="183">
        <f t="shared" si="56"/>
        <v>0.51266517196966088</v>
      </c>
      <c r="AC194" s="169"/>
      <c r="AD194" s="100">
        <f t="shared" si="67"/>
        <v>21494</v>
      </c>
      <c r="AE194" s="100"/>
      <c r="AF194" s="183">
        <f t="shared" si="57"/>
        <v>0.51266517196966088</v>
      </c>
      <c r="AG194" s="100"/>
      <c r="AH194" s="41">
        <f t="shared" si="68"/>
        <v>15420</v>
      </c>
      <c r="AI194" s="41"/>
      <c r="AJ194" s="183">
        <f t="shared" si="58"/>
        <v>0.32125000000000004</v>
      </c>
      <c r="AK194" s="169"/>
      <c r="AL194" s="100">
        <f t="shared" si="69"/>
        <v>63420</v>
      </c>
      <c r="AM194" s="41"/>
      <c r="AN194" s="181" t="str">
        <f t="shared" si="59"/>
        <v>---</v>
      </c>
      <c r="AP194" s="100" t="str">
        <f t="shared" si="70"/>
        <v/>
      </c>
      <c r="AQ194" s="100"/>
      <c r="AR194" s="183" t="e">
        <f t="shared" si="60"/>
        <v>#N/A</v>
      </c>
      <c r="AS194" s="100"/>
      <c r="AT194" s="100" t="str">
        <f t="shared" si="71"/>
        <v/>
      </c>
      <c r="AU194" s="100"/>
      <c r="AV194" s="183" t="e">
        <f t="shared" si="61"/>
        <v>#N/A</v>
      </c>
      <c r="AW194" s="100"/>
      <c r="AX194" s="100">
        <f t="shared" si="72"/>
        <v>-6074</v>
      </c>
      <c r="AY194" s="100"/>
      <c r="AZ194" s="183">
        <f t="shared" si="62"/>
        <v>-0.12654166666666666</v>
      </c>
      <c r="BA194" s="100"/>
      <c r="BB194" s="100">
        <f t="shared" si="73"/>
        <v>0</v>
      </c>
      <c r="BC194" s="100"/>
      <c r="BD194" s="183">
        <f t="shared" si="63"/>
        <v>0</v>
      </c>
      <c r="BE194" s="100"/>
      <c r="BF194" s="100">
        <f t="shared" si="74"/>
        <v>41926</v>
      </c>
      <c r="BG194" s="41"/>
      <c r="BH194" s="181" t="str">
        <f t="shared" si="64"/>
        <v>---</v>
      </c>
      <c r="BJ194" s="100" t="str">
        <f t="shared" si="75"/>
        <v/>
      </c>
      <c r="BK194" s="100"/>
      <c r="BL194" s="183" t="e">
        <f t="shared" si="65"/>
        <v>#N/A</v>
      </c>
      <c r="BM194" s="100"/>
    </row>
    <row r="195" spans="2:65" ht="15.75" customHeight="1">
      <c r="B195" s="230">
        <v>14.01</v>
      </c>
      <c r="C195" s="55"/>
      <c r="D195" s="13" t="s">
        <v>13</v>
      </c>
      <c r="E195" s="13" t="s">
        <v>347</v>
      </c>
      <c r="F195" s="13"/>
      <c r="G195" s="13"/>
      <c r="H195" s="13"/>
      <c r="I195" s="13"/>
      <c r="K195" s="13"/>
      <c r="L195" s="66" t="s">
        <v>29</v>
      </c>
      <c r="M195" s="125"/>
      <c r="N195" s="41">
        <f>VLOOKUP($B195,'[1]09-10-11'!$A$4:$EA$400,MATCH(N$2, '[1]09-10-11'!$A$4:$EA$4, 0))</f>
        <v>0</v>
      </c>
      <c r="O195" s="45"/>
      <c r="P195" s="41">
        <f>VLOOKUP($B195,'[1]09-10-11'!$A$4:$EA$400,MATCH(P$2, '[1]09-10-11'!$A$4:$EA$4, 0))</f>
        <v>100000</v>
      </c>
      <c r="Q195" s="41"/>
      <c r="R195" s="41">
        <f>VLOOKUP($B195,'[1]09-10-11'!$A$4:$EA$400,MATCH(R$2, '[1]09-10-11'!$A$4:$EA$4, 0))</f>
        <v>0</v>
      </c>
      <c r="S195" s="41"/>
      <c r="T195" s="41" t="e">
        <f>VLOOKUP($B195,'[1]09-10-11'!$A$4:$EA$400,MATCH(T$2, '[1]09-10-11'!$A$4:$EA$4, 0))</f>
        <v>#N/A</v>
      </c>
      <c r="U195" s="41"/>
      <c r="V195" s="41">
        <f>VLOOKUP($B195,'[1]09-10-11'!$A$4:$EA$400,MATCH(V$2, '[1]09-10-11'!$A$4:$EA$4, 0))</f>
        <v>100000</v>
      </c>
      <c r="W195" s="41"/>
      <c r="X195" s="41">
        <f>VLOOKUP($B195,'[1]09-10-11'!$A$4:$EA$400,MATCH(X$2, '[1]09-10-11'!$A$4:$EA$4, 0))</f>
        <v>0</v>
      </c>
      <c r="Y195" s="41"/>
      <c r="Z195" s="100">
        <f t="shared" si="66"/>
        <v>-100000</v>
      </c>
      <c r="AA195" s="100"/>
      <c r="AB195" s="183">
        <f t="shared" si="56"/>
        <v>-1</v>
      </c>
      <c r="AC195" s="169"/>
      <c r="AD195" s="100">
        <f t="shared" si="67"/>
        <v>-100000</v>
      </c>
      <c r="AE195" s="100"/>
      <c r="AF195" s="183">
        <f t="shared" si="57"/>
        <v>-1</v>
      </c>
      <c r="AG195" s="100"/>
      <c r="AH195" s="41">
        <f t="shared" si="68"/>
        <v>0</v>
      </c>
      <c r="AI195" s="41"/>
      <c r="AJ195" s="183" t="str">
        <f t="shared" si="58"/>
        <v>---</v>
      </c>
      <c r="AK195" s="169"/>
      <c r="AL195" s="100">
        <f t="shared" si="69"/>
        <v>0</v>
      </c>
      <c r="AM195" s="41"/>
      <c r="AN195" s="181" t="str">
        <f t="shared" si="59"/>
        <v>---</v>
      </c>
      <c r="AP195" s="100" t="str">
        <f t="shared" si="70"/>
        <v/>
      </c>
      <c r="AQ195" s="100"/>
      <c r="AR195" s="183" t="e">
        <f t="shared" si="60"/>
        <v>#N/A</v>
      </c>
      <c r="AS195" s="100"/>
      <c r="AT195" s="100" t="str">
        <f t="shared" si="71"/>
        <v/>
      </c>
      <c r="AU195" s="100"/>
      <c r="AV195" s="183" t="e">
        <f t="shared" si="61"/>
        <v>#N/A</v>
      </c>
      <c r="AW195" s="100"/>
      <c r="AX195" s="100">
        <f t="shared" si="72"/>
        <v>100000</v>
      </c>
      <c r="AY195" s="100"/>
      <c r="AZ195" s="183" t="str">
        <f t="shared" si="62"/>
        <v>---</v>
      </c>
      <c r="BA195" s="100"/>
      <c r="BB195" s="100">
        <f t="shared" si="73"/>
        <v>0</v>
      </c>
      <c r="BC195" s="100"/>
      <c r="BD195" s="183">
        <f t="shared" si="63"/>
        <v>0</v>
      </c>
      <c r="BE195" s="100"/>
      <c r="BF195" s="100">
        <f t="shared" si="74"/>
        <v>100000</v>
      </c>
      <c r="BG195" s="41"/>
      <c r="BH195" s="181" t="str">
        <f t="shared" si="64"/>
        <v>---</v>
      </c>
      <c r="BJ195" s="100" t="str">
        <f t="shared" si="75"/>
        <v/>
      </c>
      <c r="BK195" s="100"/>
      <c r="BL195" s="183" t="e">
        <f t="shared" si="65"/>
        <v>#N/A</v>
      </c>
      <c r="BM195" s="100"/>
    </row>
    <row r="196" spans="2:65" ht="15.75" customHeight="1">
      <c r="B196" s="231">
        <v>42</v>
      </c>
      <c r="C196" s="55"/>
      <c r="D196" s="18" t="s">
        <v>15</v>
      </c>
      <c r="E196" s="13" t="s">
        <v>318</v>
      </c>
      <c r="F196" s="13"/>
      <c r="G196" s="13"/>
      <c r="H196" s="13"/>
      <c r="I196" s="13"/>
      <c r="J196" s="13"/>
      <c r="K196" s="13"/>
      <c r="L196" s="66" t="s">
        <v>29</v>
      </c>
      <c r="M196" s="125"/>
      <c r="N196" s="81">
        <f>VLOOKUP($B196,'[1]09-10-11'!$A$4:$EA$400,MATCH(N$2, '[1]09-10-11'!$A$4:$EA$4, 0))</f>
        <v>25000</v>
      </c>
      <c r="O196" s="80"/>
      <c r="P196" s="81">
        <f>VLOOKUP($B196,'[1]09-10-11'!$A$4:$EA$400,MATCH(P$2, '[1]09-10-11'!$A$4:$EA$4, 0))</f>
        <v>25000</v>
      </c>
      <c r="Q196" s="81"/>
      <c r="R196" s="81">
        <f>VLOOKUP($B196,'[1]09-10-11'!$A$4:$EA$400,MATCH(R$2, '[1]09-10-11'!$A$4:$EA$4, 0))</f>
        <v>0</v>
      </c>
      <c r="S196" s="81"/>
      <c r="T196" s="81" t="e">
        <f>VLOOKUP($B196,'[1]09-10-11'!$A$4:$EA$400,MATCH(T$2, '[1]09-10-11'!$A$4:$EA$4, 0))</f>
        <v>#N/A</v>
      </c>
      <c r="U196" s="81"/>
      <c r="V196" s="81">
        <f>VLOOKUP($B196,'[1]09-10-11'!$A$4:$EA$400,MATCH(V$2, '[1]09-10-11'!$A$4:$EA$4, 0))</f>
        <v>27000</v>
      </c>
      <c r="W196" s="81"/>
      <c r="X196" s="81">
        <f>VLOOKUP($B196,'[1]09-10-11'!$A$4:$EA$400,MATCH(X$2, '[1]09-10-11'!$A$4:$EA$4, 0))</f>
        <v>25000</v>
      </c>
      <c r="Y196" s="41"/>
      <c r="Z196" s="81">
        <f t="shared" si="66"/>
        <v>-2000</v>
      </c>
      <c r="AA196" s="81"/>
      <c r="AB196" s="182">
        <f t="shared" si="56"/>
        <v>-7.407407407407407E-2</v>
      </c>
      <c r="AC196" s="156"/>
      <c r="AD196" s="81">
        <f t="shared" si="67"/>
        <v>0</v>
      </c>
      <c r="AE196" s="81"/>
      <c r="AF196" s="182">
        <f t="shared" si="57"/>
        <v>0</v>
      </c>
      <c r="AG196" s="100"/>
      <c r="AH196" s="81">
        <f t="shared" si="68"/>
        <v>0</v>
      </c>
      <c r="AI196" s="81"/>
      <c r="AJ196" s="182">
        <f t="shared" si="58"/>
        <v>0</v>
      </c>
      <c r="AK196" s="157"/>
      <c r="AL196" s="172">
        <f t="shared" si="69"/>
        <v>25000</v>
      </c>
      <c r="AM196" s="81"/>
      <c r="AN196" s="182" t="str">
        <f t="shared" si="59"/>
        <v>---</v>
      </c>
      <c r="AP196" s="172" t="str">
        <f t="shared" si="70"/>
        <v/>
      </c>
      <c r="AQ196" s="172"/>
      <c r="AR196" s="184" t="e">
        <f t="shared" si="60"/>
        <v>#N/A</v>
      </c>
      <c r="AS196" s="100"/>
      <c r="AT196" s="81" t="str">
        <f t="shared" si="71"/>
        <v/>
      </c>
      <c r="AU196" s="81"/>
      <c r="AV196" s="182" t="e">
        <f t="shared" si="61"/>
        <v>#N/A</v>
      </c>
      <c r="AW196" s="100"/>
      <c r="AX196" s="81">
        <f t="shared" si="72"/>
        <v>2000</v>
      </c>
      <c r="AY196" s="81"/>
      <c r="AZ196" s="182">
        <f t="shared" si="62"/>
        <v>8.0000000000000071E-2</v>
      </c>
      <c r="BA196" s="100"/>
      <c r="BB196" s="81">
        <f t="shared" si="73"/>
        <v>2000</v>
      </c>
      <c r="BC196" s="81"/>
      <c r="BD196" s="182">
        <f t="shared" si="63"/>
        <v>8.0000000000000071E-2</v>
      </c>
      <c r="BE196" s="100"/>
      <c r="BF196" s="172">
        <f t="shared" si="74"/>
        <v>27000</v>
      </c>
      <c r="BG196" s="81"/>
      <c r="BH196" s="182" t="str">
        <f t="shared" si="64"/>
        <v>---</v>
      </c>
      <c r="BJ196" s="172" t="str">
        <f t="shared" si="75"/>
        <v/>
      </c>
      <c r="BK196" s="172"/>
      <c r="BL196" s="184" t="e">
        <f t="shared" si="65"/>
        <v>#N/A</v>
      </c>
      <c r="BM196" s="100"/>
    </row>
    <row r="197" spans="2:65" ht="15.75" customHeight="1">
      <c r="B197" s="231"/>
      <c r="C197" s="55"/>
      <c r="D197" s="18"/>
      <c r="E197" s="13"/>
      <c r="F197" s="13"/>
      <c r="G197" s="13"/>
      <c r="H197" s="13"/>
      <c r="I197" s="13"/>
      <c r="J197" s="13"/>
      <c r="K197" s="13"/>
      <c r="L197" s="66"/>
      <c r="M197" s="125"/>
      <c r="N197" s="41"/>
      <c r="O197" s="80"/>
      <c r="P197" s="41"/>
      <c r="Q197" s="41"/>
      <c r="R197" s="41"/>
      <c r="S197" s="41"/>
      <c r="T197" s="41"/>
      <c r="U197" s="41"/>
      <c r="V197" s="41"/>
      <c r="W197" s="41"/>
      <c r="X197" s="41"/>
      <c r="Y197" s="41"/>
      <c r="Z197" s="41" t="str">
        <f t="shared" si="66"/>
        <v/>
      </c>
      <c r="AA197" s="41"/>
      <c r="AB197" s="181" t="str">
        <f t="shared" si="56"/>
        <v/>
      </c>
      <c r="AC197" s="161"/>
      <c r="AD197" s="41" t="str">
        <f t="shared" si="67"/>
        <v/>
      </c>
      <c r="AE197" s="41"/>
      <c r="AF197" s="181" t="str">
        <f t="shared" si="57"/>
        <v/>
      </c>
      <c r="AG197" s="100"/>
      <c r="AH197" s="41" t="str">
        <f t="shared" si="68"/>
        <v/>
      </c>
      <c r="AI197" s="41"/>
      <c r="AJ197" s="181" t="str">
        <f t="shared" si="58"/>
        <v/>
      </c>
      <c r="AK197" s="161"/>
      <c r="AL197" s="100" t="str">
        <f t="shared" si="69"/>
        <v/>
      </c>
      <c r="AM197" s="41"/>
      <c r="AN197" s="181" t="str">
        <f t="shared" si="59"/>
        <v/>
      </c>
      <c r="AP197" s="100" t="str">
        <f t="shared" si="70"/>
        <v/>
      </c>
      <c r="AQ197" s="100"/>
      <c r="AR197" s="183" t="str">
        <f t="shared" si="60"/>
        <v/>
      </c>
      <c r="AS197" s="100"/>
      <c r="AT197" s="41" t="str">
        <f t="shared" si="71"/>
        <v/>
      </c>
      <c r="AU197" s="41"/>
      <c r="AV197" s="181" t="str">
        <f t="shared" si="61"/>
        <v/>
      </c>
      <c r="AW197" s="100"/>
      <c r="AX197" s="41" t="str">
        <f t="shared" si="72"/>
        <v/>
      </c>
      <c r="AY197" s="41"/>
      <c r="AZ197" s="181" t="str">
        <f t="shared" si="62"/>
        <v/>
      </c>
      <c r="BA197" s="100"/>
      <c r="BB197" s="41" t="str">
        <f t="shared" si="73"/>
        <v/>
      </c>
      <c r="BC197" s="41"/>
      <c r="BD197" s="181" t="str">
        <f t="shared" si="63"/>
        <v/>
      </c>
      <c r="BE197" s="100"/>
      <c r="BF197" s="100" t="str">
        <f t="shared" si="74"/>
        <v/>
      </c>
      <c r="BG197" s="41"/>
      <c r="BH197" s="181" t="str">
        <f t="shared" si="64"/>
        <v/>
      </c>
      <c r="BJ197" s="100" t="str">
        <f t="shared" si="75"/>
        <v/>
      </c>
      <c r="BK197" s="100"/>
      <c r="BL197" s="183" t="str">
        <f t="shared" si="65"/>
        <v/>
      </c>
      <c r="BM197" s="100"/>
    </row>
    <row r="198" spans="2:65" ht="15.75" customHeight="1">
      <c r="B198" s="231"/>
      <c r="C198" s="55"/>
      <c r="D198" s="18"/>
      <c r="E198" s="13"/>
      <c r="F198" s="13" t="s">
        <v>39</v>
      </c>
      <c r="G198" s="13"/>
      <c r="H198" s="13"/>
      <c r="I198" s="13"/>
      <c r="J198" s="13"/>
      <c r="K198" s="13"/>
      <c r="L198" s="66"/>
      <c r="M198" s="125"/>
      <c r="N198" s="41">
        <f>SUM(N194:N196)</f>
        <v>73000</v>
      </c>
      <c r="O198" s="80"/>
      <c r="P198" s="41">
        <f>SUM(P194:P196)</f>
        <v>166926</v>
      </c>
      <c r="Q198" s="41"/>
      <c r="R198" s="41">
        <f>SUM(R194:R196)</f>
        <v>0</v>
      </c>
      <c r="S198" s="41"/>
      <c r="T198" s="41" t="e">
        <f>SUM(T194:T196)</f>
        <v>#N/A</v>
      </c>
      <c r="U198" s="41"/>
      <c r="V198" s="41">
        <f>SUM(V194:V196)</f>
        <v>168926</v>
      </c>
      <c r="W198" s="41"/>
      <c r="X198" s="41">
        <f>SUM(X194:X196)</f>
        <v>88420</v>
      </c>
      <c r="Y198" s="41"/>
      <c r="Z198" s="41">
        <f t="shared" si="66"/>
        <v>-80506</v>
      </c>
      <c r="AA198" s="41"/>
      <c r="AB198" s="181">
        <f t="shared" si="56"/>
        <v>-0.47657554195328133</v>
      </c>
      <c r="AC198" s="161"/>
      <c r="AD198" s="41">
        <f t="shared" si="67"/>
        <v>-78506</v>
      </c>
      <c r="AE198" s="41"/>
      <c r="AF198" s="181">
        <f t="shared" si="57"/>
        <v>-0.47030420665444572</v>
      </c>
      <c r="AG198" s="100"/>
      <c r="AH198" s="41">
        <f t="shared" si="68"/>
        <v>15420</v>
      </c>
      <c r="AI198" s="41"/>
      <c r="AJ198" s="181">
        <f t="shared" si="58"/>
        <v>0.21123287671232882</v>
      </c>
      <c r="AK198" s="161"/>
      <c r="AL198" s="100">
        <f t="shared" si="69"/>
        <v>88420</v>
      </c>
      <c r="AM198" s="41"/>
      <c r="AN198" s="181" t="str">
        <f t="shared" si="59"/>
        <v>---</v>
      </c>
      <c r="AP198" s="100" t="str">
        <f t="shared" si="70"/>
        <v/>
      </c>
      <c r="AQ198" s="100"/>
      <c r="AR198" s="183" t="e">
        <f t="shared" si="60"/>
        <v>#N/A</v>
      </c>
      <c r="AS198" s="100"/>
      <c r="AT198" s="41" t="str">
        <f t="shared" si="71"/>
        <v/>
      </c>
      <c r="AU198" s="41"/>
      <c r="AV198" s="181" t="e">
        <f t="shared" si="61"/>
        <v>#N/A</v>
      </c>
      <c r="AW198" s="100"/>
      <c r="AX198" s="41">
        <f t="shared" si="72"/>
        <v>95926</v>
      </c>
      <c r="AY198" s="41"/>
      <c r="AZ198" s="181">
        <f t="shared" si="62"/>
        <v>1.3140547945205481</v>
      </c>
      <c r="BA198" s="100"/>
      <c r="BB198" s="41">
        <f t="shared" si="73"/>
        <v>2000</v>
      </c>
      <c r="BC198" s="41"/>
      <c r="BD198" s="181">
        <f t="shared" si="63"/>
        <v>1.1981357008494786E-2</v>
      </c>
      <c r="BE198" s="100"/>
      <c r="BF198" s="100">
        <f t="shared" si="74"/>
        <v>168926</v>
      </c>
      <c r="BG198" s="41"/>
      <c r="BH198" s="181" t="str">
        <f t="shared" si="64"/>
        <v>---</v>
      </c>
      <c r="BJ198" s="100" t="str">
        <f t="shared" si="75"/>
        <v/>
      </c>
      <c r="BK198" s="100"/>
      <c r="BL198" s="183" t="e">
        <f t="shared" si="65"/>
        <v>#N/A</v>
      </c>
      <c r="BM198" s="100"/>
    </row>
    <row r="199" spans="2:65" ht="15.75" customHeight="1">
      <c r="B199" s="231"/>
      <c r="C199" s="55"/>
      <c r="D199" s="18"/>
      <c r="E199" s="13"/>
      <c r="F199" s="13"/>
      <c r="G199" s="13"/>
      <c r="H199" s="13"/>
      <c r="I199" s="13"/>
      <c r="J199" s="13"/>
      <c r="K199" s="13"/>
      <c r="L199" s="66"/>
      <c r="M199" s="125"/>
      <c r="N199" s="41"/>
      <c r="O199" s="80"/>
      <c r="P199" s="41"/>
      <c r="Q199" s="41"/>
      <c r="R199" s="41"/>
      <c r="S199" s="41"/>
      <c r="T199" s="41"/>
      <c r="U199" s="41"/>
      <c r="V199" s="41"/>
      <c r="W199" s="41"/>
      <c r="X199" s="41"/>
      <c r="Y199" s="41"/>
      <c r="Z199" s="100" t="str">
        <f t="shared" si="66"/>
        <v/>
      </c>
      <c r="AA199" s="100"/>
      <c r="AB199" s="183" t="str">
        <f t="shared" si="56"/>
        <v/>
      </c>
      <c r="AC199" s="169"/>
      <c r="AD199" s="100" t="str">
        <f t="shared" si="67"/>
        <v/>
      </c>
      <c r="AE199" s="100"/>
      <c r="AF199" s="183" t="str">
        <f t="shared" si="57"/>
        <v/>
      </c>
      <c r="AG199" s="100"/>
      <c r="AH199" s="41" t="str">
        <f t="shared" si="68"/>
        <v/>
      </c>
      <c r="AI199" s="41"/>
      <c r="AJ199" s="183" t="str">
        <f t="shared" si="58"/>
        <v/>
      </c>
      <c r="AK199" s="169"/>
      <c r="AL199" s="100" t="str">
        <f t="shared" si="69"/>
        <v/>
      </c>
      <c r="AM199" s="41"/>
      <c r="AN199" s="181" t="str">
        <f t="shared" si="59"/>
        <v/>
      </c>
      <c r="AP199" s="100" t="str">
        <f t="shared" si="70"/>
        <v/>
      </c>
      <c r="AQ199" s="100"/>
      <c r="AR199" s="183" t="str">
        <f t="shared" si="60"/>
        <v/>
      </c>
      <c r="AS199" s="100"/>
      <c r="AT199" s="100" t="str">
        <f t="shared" si="71"/>
        <v/>
      </c>
      <c r="AU199" s="100"/>
      <c r="AV199" s="183" t="str">
        <f t="shared" si="61"/>
        <v/>
      </c>
      <c r="AW199" s="100"/>
      <c r="AX199" s="100" t="str">
        <f t="shared" si="72"/>
        <v/>
      </c>
      <c r="AY199" s="100"/>
      <c r="AZ199" s="183" t="str">
        <f t="shared" si="62"/>
        <v/>
      </c>
      <c r="BA199" s="100"/>
      <c r="BB199" s="100" t="str">
        <f t="shared" si="73"/>
        <v/>
      </c>
      <c r="BC199" s="100"/>
      <c r="BD199" s="183" t="str">
        <f t="shared" si="63"/>
        <v/>
      </c>
      <c r="BE199" s="100"/>
      <c r="BF199" s="100" t="str">
        <f t="shared" si="74"/>
        <v/>
      </c>
      <c r="BG199" s="41"/>
      <c r="BH199" s="181" t="str">
        <f t="shared" si="64"/>
        <v/>
      </c>
      <c r="BJ199" s="100" t="str">
        <f t="shared" si="75"/>
        <v/>
      </c>
      <c r="BK199" s="100"/>
      <c r="BL199" s="183" t="str">
        <f t="shared" si="65"/>
        <v/>
      </c>
      <c r="BM199" s="100"/>
    </row>
    <row r="200" spans="2:65" ht="15.75" customHeight="1">
      <c r="B200" s="231">
        <v>144.01</v>
      </c>
      <c r="C200" s="55">
        <v>9</v>
      </c>
      <c r="D200" s="13" t="s">
        <v>344</v>
      </c>
      <c r="E200" s="13"/>
      <c r="F200" s="13"/>
      <c r="G200" s="13"/>
      <c r="H200" s="13"/>
      <c r="I200" s="13"/>
      <c r="J200" s="13"/>
      <c r="K200" s="20"/>
      <c r="L200" s="66" t="s">
        <v>29</v>
      </c>
      <c r="M200" s="125"/>
      <c r="N200" s="41">
        <f>VLOOKUP($B200,'[1]09-10-11'!$A$4:$EA$400,MATCH(N$2, '[1]09-10-11'!$A$4:$EA$4, 0))</f>
        <v>0</v>
      </c>
      <c r="O200" s="80"/>
      <c r="P200" s="41">
        <f>VLOOKUP($B200,'[1]09-10-11'!$A$4:$EA$400,MATCH(P$2, '[1]09-10-11'!$A$4:$EA$4, 0))</f>
        <v>125000</v>
      </c>
      <c r="Q200" s="41"/>
      <c r="R200" s="41">
        <f>VLOOKUP($B200,'[1]09-10-11'!$A$4:$EA$400,MATCH(R$2, '[1]09-10-11'!$A$4:$EA$4, 0))</f>
        <v>0</v>
      </c>
      <c r="S200" s="41"/>
      <c r="T200" s="41" t="e">
        <f>VLOOKUP($B200,'[1]09-10-11'!$A$4:$EA$400,MATCH(T$2, '[1]09-10-11'!$A$4:$EA$4, 0))</f>
        <v>#N/A</v>
      </c>
      <c r="U200" s="41"/>
      <c r="V200" s="41">
        <f>VLOOKUP($B200,'[1]09-10-11'!$A$4:$EA$400,MATCH(V$2, '[1]09-10-11'!$A$4:$EA$4, 0))</f>
        <v>0</v>
      </c>
      <c r="W200" s="41"/>
      <c r="X200" s="41">
        <f>VLOOKUP($B200,'[1]09-10-11'!$A$4:$EA$400,MATCH(X$2, '[1]09-10-11'!$A$4:$EA$4, 0))</f>
        <v>125000</v>
      </c>
      <c r="Y200" s="41"/>
      <c r="Z200" s="100">
        <f t="shared" si="66"/>
        <v>125000</v>
      </c>
      <c r="AA200" s="100"/>
      <c r="AB200" s="183" t="str">
        <f t="shared" si="56"/>
        <v>---</v>
      </c>
      <c r="AC200" s="169"/>
      <c r="AD200" s="100">
        <f t="shared" si="67"/>
        <v>0</v>
      </c>
      <c r="AE200" s="100"/>
      <c r="AF200" s="183">
        <f t="shared" si="57"/>
        <v>0</v>
      </c>
      <c r="AG200" s="100"/>
      <c r="AH200" s="41">
        <f t="shared" si="68"/>
        <v>125000</v>
      </c>
      <c r="AI200" s="41"/>
      <c r="AJ200" s="183" t="str">
        <f t="shared" si="58"/>
        <v>---</v>
      </c>
      <c r="AK200" s="169"/>
      <c r="AL200" s="100">
        <f t="shared" si="69"/>
        <v>125000</v>
      </c>
      <c r="AM200" s="41"/>
      <c r="AN200" s="181" t="str">
        <f t="shared" si="59"/>
        <v>---</v>
      </c>
      <c r="AP200" s="100" t="str">
        <f t="shared" si="70"/>
        <v/>
      </c>
      <c r="AQ200" s="100"/>
      <c r="AR200" s="183" t="e">
        <f t="shared" si="60"/>
        <v>#N/A</v>
      </c>
      <c r="AS200" s="100"/>
      <c r="AT200" s="100" t="str">
        <f t="shared" si="71"/>
        <v/>
      </c>
      <c r="AU200" s="100"/>
      <c r="AV200" s="183" t="e">
        <f t="shared" si="61"/>
        <v>#N/A</v>
      </c>
      <c r="AW200" s="100"/>
      <c r="AX200" s="100">
        <f t="shared" si="72"/>
        <v>0</v>
      </c>
      <c r="AY200" s="100"/>
      <c r="AZ200" s="183" t="str">
        <f t="shared" si="62"/>
        <v>---</v>
      </c>
      <c r="BA200" s="100"/>
      <c r="BB200" s="100">
        <f t="shared" si="73"/>
        <v>-125000</v>
      </c>
      <c r="BC200" s="100"/>
      <c r="BD200" s="183">
        <f t="shared" si="63"/>
        <v>-1</v>
      </c>
      <c r="BE200" s="100"/>
      <c r="BF200" s="100">
        <f t="shared" si="74"/>
        <v>0</v>
      </c>
      <c r="BG200" s="41"/>
      <c r="BH200" s="181" t="str">
        <f t="shared" si="64"/>
        <v>---</v>
      </c>
      <c r="BJ200" s="100" t="str">
        <f t="shared" si="75"/>
        <v/>
      </c>
      <c r="BK200" s="100"/>
      <c r="BL200" s="183" t="e">
        <f t="shared" si="65"/>
        <v>#N/A</v>
      </c>
      <c r="BM200" s="100"/>
    </row>
    <row r="201" spans="2:65" ht="15.75" customHeight="1">
      <c r="B201" s="231"/>
      <c r="C201" s="55">
        <v>9</v>
      </c>
      <c r="D201" s="13" t="s">
        <v>306</v>
      </c>
      <c r="E201" s="13"/>
      <c r="F201" s="13"/>
      <c r="G201" s="13"/>
      <c r="H201" s="13"/>
      <c r="I201" s="13"/>
      <c r="J201" s="13"/>
      <c r="K201" s="20"/>
      <c r="L201" s="66" t="s">
        <v>29</v>
      </c>
      <c r="M201" s="125"/>
      <c r="N201" s="41">
        <v>0</v>
      </c>
      <c r="O201" s="80"/>
      <c r="P201" s="41">
        <v>0</v>
      </c>
      <c r="Q201" s="41"/>
      <c r="R201" s="41">
        <v>0</v>
      </c>
      <c r="S201" s="41"/>
      <c r="T201" s="41">
        <v>0</v>
      </c>
      <c r="U201" s="41"/>
      <c r="V201" s="41">
        <v>0</v>
      </c>
      <c r="W201" s="41"/>
      <c r="X201" s="41">
        <v>0</v>
      </c>
      <c r="Y201" s="41"/>
      <c r="Z201" s="100">
        <f t="shared" si="66"/>
        <v>0</v>
      </c>
      <c r="AA201" s="100"/>
      <c r="AB201" s="183" t="str">
        <f t="shared" si="56"/>
        <v>---</v>
      </c>
      <c r="AC201" s="169"/>
      <c r="AD201" s="100">
        <f t="shared" si="67"/>
        <v>0</v>
      </c>
      <c r="AE201" s="100"/>
      <c r="AF201" s="183" t="str">
        <f t="shared" si="57"/>
        <v>---</v>
      </c>
      <c r="AG201" s="100"/>
      <c r="AH201" s="41">
        <f t="shared" si="68"/>
        <v>0</v>
      </c>
      <c r="AI201" s="41"/>
      <c r="AJ201" s="183" t="str">
        <f t="shared" si="58"/>
        <v>---</v>
      </c>
      <c r="AK201" s="169"/>
      <c r="AL201" s="100">
        <f t="shared" si="69"/>
        <v>0</v>
      </c>
      <c r="AM201" s="41"/>
      <c r="AN201" s="181" t="str">
        <f t="shared" si="59"/>
        <v>---</v>
      </c>
      <c r="AP201" s="100">
        <f t="shared" si="70"/>
        <v>0</v>
      </c>
      <c r="AQ201" s="100"/>
      <c r="AR201" s="183" t="str">
        <f t="shared" si="60"/>
        <v>---</v>
      </c>
      <c r="AS201" s="100"/>
      <c r="AT201" s="100">
        <f t="shared" si="71"/>
        <v>0</v>
      </c>
      <c r="AU201" s="100"/>
      <c r="AV201" s="183" t="str">
        <f t="shared" si="61"/>
        <v>---</v>
      </c>
      <c r="AW201" s="100"/>
      <c r="AX201" s="100">
        <f t="shared" si="72"/>
        <v>0</v>
      </c>
      <c r="AY201" s="100"/>
      <c r="AZ201" s="183" t="str">
        <f t="shared" si="62"/>
        <v>---</v>
      </c>
      <c r="BA201" s="100"/>
      <c r="BB201" s="100">
        <f t="shared" si="73"/>
        <v>0</v>
      </c>
      <c r="BC201" s="100"/>
      <c r="BD201" s="183" t="str">
        <f t="shared" si="63"/>
        <v>---</v>
      </c>
      <c r="BE201" s="100"/>
      <c r="BF201" s="100">
        <f t="shared" si="74"/>
        <v>0</v>
      </c>
      <c r="BG201" s="41"/>
      <c r="BH201" s="181" t="str">
        <f t="shared" si="64"/>
        <v>---</v>
      </c>
      <c r="BJ201" s="100">
        <f t="shared" si="75"/>
        <v>0</v>
      </c>
      <c r="BK201" s="100"/>
      <c r="BL201" s="183" t="str">
        <f t="shared" si="65"/>
        <v>---</v>
      </c>
      <c r="BM201" s="100"/>
    </row>
    <row r="202" spans="2:65" ht="15.75" customHeight="1">
      <c r="B202" s="231"/>
      <c r="C202" s="55"/>
      <c r="D202" s="13"/>
      <c r="E202" s="13"/>
      <c r="F202" s="13"/>
      <c r="G202" s="13"/>
      <c r="H202" s="13"/>
      <c r="I202" s="13"/>
      <c r="J202" s="13"/>
      <c r="K202" s="20"/>
      <c r="L202" s="66"/>
      <c r="M202" s="125"/>
      <c r="N202" s="125"/>
      <c r="O202" s="80"/>
      <c r="P202" s="125"/>
      <c r="Q202" s="125"/>
      <c r="R202" s="125"/>
      <c r="S202" s="125"/>
      <c r="T202" s="125"/>
      <c r="U202" s="125"/>
      <c r="V202" s="125"/>
      <c r="W202" s="125"/>
      <c r="X202" s="125"/>
      <c r="Y202" s="125"/>
      <c r="Z202" s="100" t="str">
        <f t="shared" si="66"/>
        <v/>
      </c>
      <c r="AA202" s="125"/>
      <c r="AB202" s="183" t="str">
        <f t="shared" si="56"/>
        <v/>
      </c>
      <c r="AC202" s="169"/>
      <c r="AD202" s="100" t="str">
        <f t="shared" si="67"/>
        <v/>
      </c>
      <c r="AE202" s="125"/>
      <c r="AF202" s="183" t="str">
        <f t="shared" si="57"/>
        <v/>
      </c>
      <c r="AG202" s="125"/>
      <c r="AH202" s="41" t="str">
        <f t="shared" si="68"/>
        <v/>
      </c>
      <c r="AI202" s="125"/>
      <c r="AJ202" s="183" t="str">
        <f t="shared" si="58"/>
        <v/>
      </c>
      <c r="AK202" s="169"/>
      <c r="AL202" s="100" t="str">
        <f t="shared" si="69"/>
        <v/>
      </c>
      <c r="AM202" s="125"/>
      <c r="AN202" s="181" t="str">
        <f t="shared" si="59"/>
        <v/>
      </c>
      <c r="AP202" s="100" t="str">
        <f t="shared" si="70"/>
        <v/>
      </c>
      <c r="AQ202" s="125"/>
      <c r="AR202" s="183" t="str">
        <f t="shared" si="60"/>
        <v/>
      </c>
      <c r="AS202" s="125"/>
      <c r="AT202" s="100" t="str">
        <f t="shared" si="71"/>
        <v/>
      </c>
      <c r="AU202" s="125"/>
      <c r="AV202" s="183" t="str">
        <f t="shared" si="61"/>
        <v/>
      </c>
      <c r="AW202" s="125"/>
      <c r="AX202" s="100" t="str">
        <f t="shared" si="72"/>
        <v/>
      </c>
      <c r="AY202" s="125"/>
      <c r="AZ202" s="183" t="str">
        <f t="shared" si="62"/>
        <v/>
      </c>
      <c r="BA202" s="125"/>
      <c r="BB202" s="100" t="str">
        <f t="shared" si="73"/>
        <v/>
      </c>
      <c r="BC202" s="125"/>
      <c r="BD202" s="183" t="str">
        <f t="shared" si="63"/>
        <v/>
      </c>
      <c r="BE202" s="125"/>
      <c r="BF202" s="100" t="str">
        <f t="shared" si="74"/>
        <v/>
      </c>
      <c r="BG202" s="125"/>
      <c r="BH202" s="181" t="str">
        <f t="shared" si="64"/>
        <v/>
      </c>
      <c r="BJ202" s="100" t="str">
        <f t="shared" si="75"/>
        <v/>
      </c>
      <c r="BK202" s="125"/>
      <c r="BL202" s="183" t="str">
        <f t="shared" si="65"/>
        <v/>
      </c>
      <c r="BM202" s="125"/>
    </row>
    <row r="203" spans="2:65" ht="15" customHeight="1">
      <c r="B203" s="230">
        <v>98.4</v>
      </c>
      <c r="C203" s="55">
        <v>10</v>
      </c>
      <c r="D203" s="13" t="s">
        <v>345</v>
      </c>
      <c r="E203" s="13"/>
      <c r="F203" s="13"/>
      <c r="G203" s="13"/>
      <c r="H203" s="13"/>
      <c r="I203" s="13"/>
      <c r="J203" s="13"/>
      <c r="K203" s="13"/>
      <c r="L203" s="22" t="s">
        <v>33</v>
      </c>
      <c r="M203" s="125"/>
      <c r="N203" s="81">
        <f>VLOOKUP($B203,'[1]09-10-11'!$A$4:$EA$400,MATCH(N$2, '[1]09-10-11'!$A$4:$EA$4, 0))</f>
        <v>0</v>
      </c>
      <c r="O203" s="80"/>
      <c r="P203" s="81">
        <f>VLOOKUP($B203,'[1]09-10-11'!$A$4:$EA$400,MATCH(P$2, '[1]09-10-11'!$A$4:$EA$4, 0))</f>
        <v>1000000</v>
      </c>
      <c r="Q203" s="81"/>
      <c r="R203" s="81">
        <f>VLOOKUP($B203,'[1]09-10-11'!$A$4:$EA$400,MATCH(R$2, '[1]09-10-11'!$A$4:$EA$4, 0))</f>
        <v>0</v>
      </c>
      <c r="S203" s="81"/>
      <c r="T203" s="81" t="e">
        <f>VLOOKUP($B203,'[1]09-10-11'!$A$4:$EA$400,MATCH(T$2, '[1]09-10-11'!$A$4:$EA$4, 0))</f>
        <v>#N/A</v>
      </c>
      <c r="U203" s="81"/>
      <c r="V203" s="81">
        <f>VLOOKUP($B203,'[1]09-10-11'!$A$4:$EA$400,MATCH(V$2, '[1]09-10-11'!$A$4:$EA$4, 0))</f>
        <v>0</v>
      </c>
      <c r="W203" s="81"/>
      <c r="X203" s="81">
        <f>VLOOKUP($B203,'[1]09-10-11'!$A$4:$EA$400,MATCH(X$2, '[1]09-10-11'!$A$4:$EA$4, 0))</f>
        <v>5000000</v>
      </c>
      <c r="Y203" s="41"/>
      <c r="Z203" s="172">
        <f t="shared" si="66"/>
        <v>5000000</v>
      </c>
      <c r="AA203" s="172"/>
      <c r="AB203" s="184" t="str">
        <f t="shared" si="56"/>
        <v>---</v>
      </c>
      <c r="AC203" s="170"/>
      <c r="AD203" s="172">
        <f t="shared" si="67"/>
        <v>4000000</v>
      </c>
      <c r="AE203" s="172"/>
      <c r="AF203" s="184">
        <f t="shared" si="57"/>
        <v>4</v>
      </c>
      <c r="AG203" s="100"/>
      <c r="AH203" s="81">
        <f t="shared" si="68"/>
        <v>5000000</v>
      </c>
      <c r="AI203" s="81"/>
      <c r="AJ203" s="184" t="str">
        <f t="shared" si="58"/>
        <v>---</v>
      </c>
      <c r="AK203" s="160"/>
      <c r="AL203" s="172">
        <f t="shared" si="69"/>
        <v>5000000</v>
      </c>
      <c r="AM203" s="81"/>
      <c r="AN203" s="182" t="str">
        <f t="shared" si="59"/>
        <v>---</v>
      </c>
      <c r="AP203" s="172" t="str">
        <f t="shared" si="70"/>
        <v/>
      </c>
      <c r="AQ203" s="172"/>
      <c r="AR203" s="184" t="e">
        <f t="shared" si="60"/>
        <v>#N/A</v>
      </c>
      <c r="AS203" s="100"/>
      <c r="AT203" s="172" t="str">
        <f t="shared" si="71"/>
        <v/>
      </c>
      <c r="AU203" s="172"/>
      <c r="AV203" s="184" t="e">
        <f t="shared" si="61"/>
        <v>#N/A</v>
      </c>
      <c r="AW203" s="100"/>
      <c r="AX203" s="172">
        <f t="shared" si="72"/>
        <v>0</v>
      </c>
      <c r="AY203" s="172"/>
      <c r="AZ203" s="184" t="str">
        <f t="shared" si="62"/>
        <v>---</v>
      </c>
      <c r="BA203" s="100"/>
      <c r="BB203" s="172">
        <f t="shared" si="73"/>
        <v>-1000000</v>
      </c>
      <c r="BC203" s="172"/>
      <c r="BD203" s="184">
        <f t="shared" si="63"/>
        <v>-1</v>
      </c>
      <c r="BE203" s="100"/>
      <c r="BF203" s="172">
        <f t="shared" si="74"/>
        <v>0</v>
      </c>
      <c r="BG203" s="81"/>
      <c r="BH203" s="182" t="str">
        <f t="shared" si="64"/>
        <v>---</v>
      </c>
      <c r="BJ203" s="172" t="str">
        <f t="shared" si="75"/>
        <v/>
      </c>
      <c r="BK203" s="172"/>
      <c r="BL203" s="184" t="e">
        <f t="shared" si="65"/>
        <v>#N/A</v>
      </c>
      <c r="BM203" s="100"/>
    </row>
    <row r="204" spans="2:65" ht="15" customHeight="1">
      <c r="C204" s="18"/>
      <c r="D204" s="13"/>
      <c r="E204" s="13"/>
      <c r="F204" s="13"/>
      <c r="G204" s="13"/>
      <c r="H204" s="13"/>
      <c r="I204" s="13"/>
      <c r="J204" s="13"/>
      <c r="K204" s="13"/>
      <c r="L204" s="66"/>
      <c r="M204" s="125"/>
      <c r="N204" s="125"/>
      <c r="O204" s="80"/>
      <c r="P204" s="125"/>
      <c r="Q204" s="125"/>
      <c r="R204" s="125"/>
      <c r="S204" s="125"/>
      <c r="T204" s="125"/>
      <c r="U204" s="125"/>
      <c r="V204" s="125"/>
      <c r="W204" s="125"/>
      <c r="X204" s="125"/>
      <c r="Y204" s="125"/>
      <c r="Z204" s="100" t="str">
        <f t="shared" si="66"/>
        <v/>
      </c>
      <c r="AA204" s="125"/>
      <c r="AB204" s="183" t="str">
        <f t="shared" si="56"/>
        <v/>
      </c>
      <c r="AC204" s="169"/>
      <c r="AD204" s="100" t="str">
        <f t="shared" si="67"/>
        <v/>
      </c>
      <c r="AE204" s="125"/>
      <c r="AF204" s="183" t="str">
        <f t="shared" si="57"/>
        <v/>
      </c>
      <c r="AG204" s="125"/>
      <c r="AH204" s="41" t="str">
        <f t="shared" si="68"/>
        <v/>
      </c>
      <c r="AI204" s="125"/>
      <c r="AJ204" s="183" t="str">
        <f t="shared" si="58"/>
        <v/>
      </c>
      <c r="AK204" s="169"/>
      <c r="AL204" s="100" t="str">
        <f t="shared" si="69"/>
        <v/>
      </c>
      <c r="AM204" s="125"/>
      <c r="AN204" s="181" t="str">
        <f t="shared" si="59"/>
        <v/>
      </c>
      <c r="AP204" s="100" t="str">
        <f t="shared" si="70"/>
        <v/>
      </c>
      <c r="AQ204" s="125"/>
      <c r="AR204" s="183" t="str">
        <f t="shared" si="60"/>
        <v/>
      </c>
      <c r="AS204" s="125"/>
      <c r="AT204" s="100" t="str">
        <f t="shared" si="71"/>
        <v/>
      </c>
      <c r="AU204" s="125"/>
      <c r="AV204" s="183" t="str">
        <f t="shared" si="61"/>
        <v/>
      </c>
      <c r="AW204" s="125"/>
      <c r="AX204" s="100" t="str">
        <f t="shared" si="72"/>
        <v/>
      </c>
      <c r="AY204" s="125"/>
      <c r="AZ204" s="183" t="str">
        <f t="shared" si="62"/>
        <v/>
      </c>
      <c r="BA204" s="125"/>
      <c r="BB204" s="100" t="str">
        <f t="shared" si="73"/>
        <v/>
      </c>
      <c r="BC204" s="125"/>
      <c r="BD204" s="183" t="str">
        <f t="shared" si="63"/>
        <v/>
      </c>
      <c r="BE204" s="125"/>
      <c r="BF204" s="100" t="str">
        <f t="shared" si="74"/>
        <v/>
      </c>
      <c r="BG204" s="125"/>
      <c r="BH204" s="181" t="str">
        <f t="shared" si="64"/>
        <v/>
      </c>
      <c r="BJ204" s="100" t="str">
        <f t="shared" si="75"/>
        <v/>
      </c>
      <c r="BK204" s="125"/>
      <c r="BL204" s="183" t="str">
        <f t="shared" si="65"/>
        <v/>
      </c>
      <c r="BM204" s="125"/>
    </row>
    <row r="205" spans="2:65" ht="15.75" customHeight="1">
      <c r="C205" s="17"/>
      <c r="D205" s="13"/>
      <c r="E205" s="4"/>
      <c r="F205" s="4"/>
      <c r="G205" s="4"/>
      <c r="H205" s="4"/>
      <c r="I205" s="4"/>
      <c r="J205" s="4"/>
      <c r="K205" s="33"/>
      <c r="L205" s="66"/>
      <c r="M205" s="125"/>
      <c r="N205" s="125"/>
      <c r="O205" s="42"/>
      <c r="P205" s="125"/>
      <c r="Q205" s="125"/>
      <c r="R205" s="125"/>
      <c r="S205" s="125"/>
      <c r="T205" s="125"/>
      <c r="U205" s="125"/>
      <c r="V205" s="125"/>
      <c r="W205" s="125"/>
      <c r="X205" s="125"/>
      <c r="Y205" s="125"/>
      <c r="Z205" s="100" t="str">
        <f t="shared" si="66"/>
        <v/>
      </c>
      <c r="AA205" s="125"/>
      <c r="AB205" s="183" t="str">
        <f t="shared" si="56"/>
        <v/>
      </c>
      <c r="AC205" s="169"/>
      <c r="AD205" s="100" t="str">
        <f t="shared" si="67"/>
        <v/>
      </c>
      <c r="AE205" s="125"/>
      <c r="AF205" s="183" t="str">
        <f t="shared" si="57"/>
        <v/>
      </c>
      <c r="AG205" s="125"/>
      <c r="AH205" s="41" t="str">
        <f t="shared" si="68"/>
        <v/>
      </c>
      <c r="AI205" s="125"/>
      <c r="AJ205" s="183" t="str">
        <f t="shared" si="58"/>
        <v/>
      </c>
      <c r="AK205" s="169"/>
      <c r="AL205" s="100" t="str">
        <f t="shared" si="69"/>
        <v/>
      </c>
      <c r="AM205" s="125"/>
      <c r="AN205" s="181" t="str">
        <f t="shared" si="59"/>
        <v/>
      </c>
      <c r="AP205" s="100" t="str">
        <f t="shared" si="70"/>
        <v/>
      </c>
      <c r="AQ205" s="125"/>
      <c r="AR205" s="183" t="str">
        <f t="shared" si="60"/>
        <v/>
      </c>
      <c r="AS205" s="125"/>
      <c r="AT205" s="100" t="str">
        <f t="shared" si="71"/>
        <v/>
      </c>
      <c r="AU205" s="125"/>
      <c r="AV205" s="183" t="str">
        <f t="shared" si="61"/>
        <v/>
      </c>
      <c r="AW205" s="125"/>
      <c r="AX205" s="100" t="str">
        <f t="shared" si="72"/>
        <v/>
      </c>
      <c r="AY205" s="125"/>
      <c r="AZ205" s="183" t="str">
        <f t="shared" si="62"/>
        <v/>
      </c>
      <c r="BA205" s="125"/>
      <c r="BB205" s="100" t="str">
        <f t="shared" si="73"/>
        <v/>
      </c>
      <c r="BC205" s="125"/>
      <c r="BD205" s="183" t="str">
        <f t="shared" si="63"/>
        <v/>
      </c>
      <c r="BE205" s="125"/>
      <c r="BF205" s="100" t="str">
        <f t="shared" si="74"/>
        <v/>
      </c>
      <c r="BG205" s="125"/>
      <c r="BH205" s="181" t="str">
        <f t="shared" si="64"/>
        <v/>
      </c>
      <c r="BJ205" s="100" t="str">
        <f t="shared" si="75"/>
        <v/>
      </c>
      <c r="BK205" s="125"/>
      <c r="BL205" s="183" t="str">
        <f t="shared" si="65"/>
        <v/>
      </c>
      <c r="BM205" s="125"/>
    </row>
    <row r="206" spans="2:65" ht="18.75" customHeight="1">
      <c r="C206" s="13" t="s">
        <v>339</v>
      </c>
      <c r="D206" s="13"/>
      <c r="E206" s="13"/>
      <c r="F206" s="13"/>
      <c r="G206" s="13"/>
      <c r="H206" s="13"/>
      <c r="I206" s="67"/>
      <c r="J206" s="67"/>
      <c r="K206" s="23"/>
      <c r="L206" s="66"/>
      <c r="M206" s="133"/>
      <c r="N206" s="79">
        <f>SUM(N178:N179)+SUM(N186:N196)+SUM(N200:N203)</f>
        <v>852111</v>
      </c>
      <c r="O206" s="83"/>
      <c r="P206" s="79">
        <f>SUM(P178:P179)+SUM(P186:P196)+SUM(P200:P203)</f>
        <v>2601559</v>
      </c>
      <c r="Q206" s="79"/>
      <c r="R206" s="79">
        <f>SUM(R178:R179)+SUM(R186:R196)+SUM(R200:R203)</f>
        <v>275000</v>
      </c>
      <c r="S206" s="79"/>
      <c r="T206" s="79" t="e">
        <f>SUM(T178:T179)+SUM(T186:T196)+SUM(T200:T203)</f>
        <v>#N/A</v>
      </c>
      <c r="U206" s="79"/>
      <c r="V206" s="79">
        <f>SUM(V178:V179)+SUM(V186:V196)+SUM(V200:V203)</f>
        <v>1033037</v>
      </c>
      <c r="W206" s="79"/>
      <c r="X206" s="79">
        <f>SUM(X178:X179)+SUM(X186:X196)+SUM(X200:X203)</f>
        <v>6634291</v>
      </c>
      <c r="Y206" s="79"/>
      <c r="Z206" s="173">
        <f t="shared" si="66"/>
        <v>5601254</v>
      </c>
      <c r="AA206" s="175"/>
      <c r="AB206" s="186">
        <f t="shared" si="56"/>
        <v>5.4221233121369323</v>
      </c>
      <c r="AC206" s="171"/>
      <c r="AD206" s="173">
        <f t="shared" si="67"/>
        <v>4032732</v>
      </c>
      <c r="AE206" s="175"/>
      <c r="AF206" s="186">
        <f t="shared" si="57"/>
        <v>1.5501212926556729</v>
      </c>
      <c r="AG206" s="175"/>
      <c r="AH206" s="82">
        <f t="shared" si="68"/>
        <v>5782180</v>
      </c>
      <c r="AI206" s="79"/>
      <c r="AJ206" s="186">
        <f t="shared" si="58"/>
        <v>6.7857121900785229</v>
      </c>
      <c r="AK206" s="171"/>
      <c r="AL206" s="173">
        <f t="shared" si="69"/>
        <v>6359291</v>
      </c>
      <c r="AM206" s="79"/>
      <c r="AN206" s="185">
        <f t="shared" si="59"/>
        <v>23.124694545454545</v>
      </c>
      <c r="AP206" s="173" t="str">
        <f t="shared" si="70"/>
        <v/>
      </c>
      <c r="AQ206" s="175"/>
      <c r="AR206" s="186" t="e">
        <f t="shared" si="60"/>
        <v>#N/A</v>
      </c>
      <c r="AS206" s="175"/>
      <c r="AT206" s="173" t="str">
        <f t="shared" si="71"/>
        <v/>
      </c>
      <c r="AU206" s="175"/>
      <c r="AV206" s="186" t="e">
        <f t="shared" si="61"/>
        <v>#N/A</v>
      </c>
      <c r="AW206" s="175"/>
      <c r="AX206" s="173">
        <f t="shared" si="72"/>
        <v>180926</v>
      </c>
      <c r="AY206" s="175"/>
      <c r="AZ206" s="186">
        <f t="shared" si="62"/>
        <v>0.21232679779981711</v>
      </c>
      <c r="BA206" s="175"/>
      <c r="BB206" s="173">
        <f t="shared" si="73"/>
        <v>-1568522</v>
      </c>
      <c r="BC206" s="175"/>
      <c r="BD206" s="186">
        <f t="shared" si="63"/>
        <v>-0.60291617449383228</v>
      </c>
      <c r="BE206" s="175"/>
      <c r="BF206" s="173">
        <f t="shared" si="74"/>
        <v>758037</v>
      </c>
      <c r="BG206" s="79"/>
      <c r="BH206" s="185">
        <f t="shared" si="64"/>
        <v>2.756498181818182</v>
      </c>
      <c r="BJ206" s="173" t="str">
        <f t="shared" si="75"/>
        <v/>
      </c>
      <c r="BK206" s="175"/>
      <c r="BL206" s="186" t="e">
        <f t="shared" si="65"/>
        <v>#N/A</v>
      </c>
      <c r="BM206" s="175"/>
    </row>
    <row r="207" spans="2:65" ht="15.75" customHeight="1">
      <c r="C207" s="13"/>
      <c r="D207" s="13" t="s">
        <v>243</v>
      </c>
      <c r="E207" s="13"/>
      <c r="F207" s="13"/>
      <c r="G207" s="13"/>
      <c r="H207" s="13"/>
      <c r="I207" s="67"/>
      <c r="J207" s="67"/>
      <c r="K207" s="23"/>
      <c r="L207" s="66" t="s">
        <v>29</v>
      </c>
      <c r="M207" s="125"/>
      <c r="N207" s="10">
        <f>+N177+N178+N179+N188+N189+N190+N191+N200+N201+N198+N186</f>
        <v>852111</v>
      </c>
      <c r="O207" s="80"/>
      <c r="P207" s="10">
        <f>+P177+P178+P179+P188+P189+P190+P191+P200+P201+P198+P186</f>
        <v>1601559</v>
      </c>
      <c r="Q207" s="10"/>
      <c r="R207" s="10">
        <f>+R177+R178+R179+R188+R189+R190+R191+R200+R201+R198+R186</f>
        <v>275000</v>
      </c>
      <c r="S207" s="10"/>
      <c r="T207" s="10" t="e">
        <f>+T177+T178+T179+T188+T189+T190+T191+T200+T201+T198+T186</f>
        <v>#N/A</v>
      </c>
      <c r="U207" s="10"/>
      <c r="V207" s="10">
        <f>+V177+V178+V179+V188+V189+V190+V191+V200+V201+V198+V186</f>
        <v>1033037</v>
      </c>
      <c r="W207" s="10"/>
      <c r="X207" s="10">
        <f>+X177+X178+X179+X188+X189+X190+X191+X200+X201+X198+X186</f>
        <v>1634291</v>
      </c>
      <c r="Y207" s="10"/>
      <c r="Z207" s="100">
        <f t="shared" si="66"/>
        <v>601254</v>
      </c>
      <c r="AA207" s="176"/>
      <c r="AB207" s="183">
        <f t="shared" si="56"/>
        <v>0.58202561960510613</v>
      </c>
      <c r="AC207" s="169"/>
      <c r="AD207" s="100">
        <f t="shared" si="67"/>
        <v>32732</v>
      </c>
      <c r="AE207" s="176"/>
      <c r="AF207" s="183">
        <f t="shared" si="57"/>
        <v>2.0437586127017404E-2</v>
      </c>
      <c r="AG207" s="176"/>
      <c r="AH207" s="41">
        <f t="shared" si="68"/>
        <v>782180</v>
      </c>
      <c r="AI207" s="10"/>
      <c r="AJ207" s="183">
        <f t="shared" si="58"/>
        <v>0.91793205345312989</v>
      </c>
      <c r="AK207" s="169"/>
      <c r="AL207" s="100">
        <f t="shared" si="69"/>
        <v>1359291</v>
      </c>
      <c r="AM207" s="10"/>
      <c r="AN207" s="181">
        <f t="shared" si="59"/>
        <v>4.9428763636363637</v>
      </c>
      <c r="AP207" s="100" t="str">
        <f t="shared" si="70"/>
        <v/>
      </c>
      <c r="AQ207" s="176"/>
      <c r="AR207" s="183" t="e">
        <f t="shared" si="60"/>
        <v>#N/A</v>
      </c>
      <c r="AS207" s="176"/>
      <c r="AT207" s="100" t="str">
        <f t="shared" si="71"/>
        <v/>
      </c>
      <c r="AU207" s="176"/>
      <c r="AV207" s="183" t="e">
        <f t="shared" si="61"/>
        <v>#N/A</v>
      </c>
      <c r="AW207" s="176"/>
      <c r="AX207" s="100">
        <f t="shared" si="72"/>
        <v>180926</v>
      </c>
      <c r="AY207" s="176"/>
      <c r="AZ207" s="183">
        <f t="shared" si="62"/>
        <v>0.21232679779981711</v>
      </c>
      <c r="BA207" s="176"/>
      <c r="BB207" s="100">
        <f t="shared" si="73"/>
        <v>-568522</v>
      </c>
      <c r="BC207" s="176"/>
      <c r="BD207" s="183">
        <f t="shared" si="63"/>
        <v>-0.35498036600587302</v>
      </c>
      <c r="BE207" s="176"/>
      <c r="BF207" s="100">
        <f t="shared" si="74"/>
        <v>758037</v>
      </c>
      <c r="BG207" s="10"/>
      <c r="BH207" s="181">
        <f t="shared" si="64"/>
        <v>2.756498181818182</v>
      </c>
      <c r="BJ207" s="100" t="str">
        <f t="shared" si="75"/>
        <v/>
      </c>
      <c r="BK207" s="176"/>
      <c r="BL207" s="183" t="e">
        <f t="shared" si="65"/>
        <v>#N/A</v>
      </c>
      <c r="BM207" s="176"/>
    </row>
    <row r="208" spans="2:65" ht="15.75" customHeight="1">
      <c r="C208" s="13"/>
      <c r="D208" s="13" t="s">
        <v>244</v>
      </c>
      <c r="E208" s="13"/>
      <c r="F208" s="13"/>
      <c r="G208" s="13"/>
      <c r="H208" s="13"/>
      <c r="I208" s="67"/>
      <c r="J208" s="67"/>
      <c r="K208" s="23"/>
      <c r="L208" s="66" t="s">
        <v>33</v>
      </c>
      <c r="M208" s="125"/>
      <c r="N208" s="41">
        <f>N203</f>
        <v>0</v>
      </c>
      <c r="O208" s="80"/>
      <c r="P208" s="41">
        <f>P203</f>
        <v>1000000</v>
      </c>
      <c r="Q208" s="41"/>
      <c r="R208" s="41">
        <f>R203</f>
        <v>0</v>
      </c>
      <c r="S208" s="41"/>
      <c r="T208" s="41" t="e">
        <f>T203</f>
        <v>#N/A</v>
      </c>
      <c r="U208" s="41"/>
      <c r="V208" s="41">
        <f>V203</f>
        <v>0</v>
      </c>
      <c r="W208" s="41"/>
      <c r="X208" s="41">
        <f>X203</f>
        <v>5000000</v>
      </c>
      <c r="Y208" s="41"/>
      <c r="Z208" s="100">
        <f t="shared" si="66"/>
        <v>5000000</v>
      </c>
      <c r="AA208" s="100"/>
      <c r="AB208" s="183" t="str">
        <f t="shared" si="56"/>
        <v>---</v>
      </c>
      <c r="AC208" s="169"/>
      <c r="AD208" s="100">
        <f t="shared" si="67"/>
        <v>4000000</v>
      </c>
      <c r="AE208" s="100"/>
      <c r="AF208" s="183">
        <f t="shared" si="57"/>
        <v>4</v>
      </c>
      <c r="AG208" s="100"/>
      <c r="AH208" s="41">
        <f t="shared" si="68"/>
        <v>5000000</v>
      </c>
      <c r="AI208" s="41"/>
      <c r="AJ208" s="183" t="str">
        <f t="shared" si="58"/>
        <v>---</v>
      </c>
      <c r="AK208" s="169"/>
      <c r="AL208" s="100">
        <f t="shared" si="69"/>
        <v>5000000</v>
      </c>
      <c r="AM208" s="41"/>
      <c r="AN208" s="181" t="str">
        <f t="shared" si="59"/>
        <v>---</v>
      </c>
      <c r="AP208" s="100" t="str">
        <f t="shared" si="70"/>
        <v/>
      </c>
      <c r="AQ208" s="100"/>
      <c r="AR208" s="183" t="e">
        <f t="shared" si="60"/>
        <v>#N/A</v>
      </c>
      <c r="AS208" s="100"/>
      <c r="AT208" s="100" t="str">
        <f t="shared" si="71"/>
        <v/>
      </c>
      <c r="AU208" s="100"/>
      <c r="AV208" s="183" t="e">
        <f t="shared" si="61"/>
        <v>#N/A</v>
      </c>
      <c r="AW208" s="100"/>
      <c r="AX208" s="100">
        <f t="shared" si="72"/>
        <v>0</v>
      </c>
      <c r="AY208" s="100"/>
      <c r="AZ208" s="183" t="str">
        <f t="shared" si="62"/>
        <v>---</v>
      </c>
      <c r="BA208" s="100"/>
      <c r="BB208" s="100">
        <f t="shared" si="73"/>
        <v>-1000000</v>
      </c>
      <c r="BC208" s="100"/>
      <c r="BD208" s="183">
        <f t="shared" si="63"/>
        <v>-1</v>
      </c>
      <c r="BE208" s="100"/>
      <c r="BF208" s="100">
        <f t="shared" si="74"/>
        <v>0</v>
      </c>
      <c r="BG208" s="41"/>
      <c r="BH208" s="181" t="str">
        <f t="shared" si="64"/>
        <v>---</v>
      </c>
      <c r="BJ208" s="100" t="str">
        <f t="shared" si="75"/>
        <v/>
      </c>
      <c r="BK208" s="100"/>
      <c r="BL208" s="183" t="e">
        <f t="shared" si="65"/>
        <v>#N/A</v>
      </c>
      <c r="BM208" s="100"/>
    </row>
    <row r="209" spans="2:65" ht="15.75" customHeight="1">
      <c r="C209" s="24"/>
      <c r="D209" s="11"/>
      <c r="E209" s="58"/>
      <c r="F209" s="58"/>
      <c r="G209" s="58"/>
      <c r="H209" s="58"/>
      <c r="I209" s="58"/>
      <c r="J209" s="58"/>
      <c r="K209" s="58"/>
      <c r="L209" s="242"/>
      <c r="M209" s="125"/>
      <c r="N209" s="125"/>
      <c r="O209" s="85"/>
      <c r="P209" s="125"/>
      <c r="Q209" s="125"/>
      <c r="R209" s="125"/>
      <c r="S209" s="125"/>
      <c r="T209" s="125"/>
      <c r="U209" s="125"/>
      <c r="V209" s="125"/>
      <c r="W209" s="125"/>
      <c r="X209" s="125"/>
      <c r="Y209" s="125"/>
      <c r="Z209" s="100" t="str">
        <f t="shared" si="66"/>
        <v/>
      </c>
      <c r="AA209" s="125"/>
      <c r="AB209" s="183" t="str">
        <f t="shared" si="56"/>
        <v/>
      </c>
      <c r="AC209" s="169"/>
      <c r="AD209" s="100" t="str">
        <f t="shared" si="67"/>
        <v/>
      </c>
      <c r="AE209" s="125"/>
      <c r="AF209" s="183" t="str">
        <f t="shared" si="57"/>
        <v/>
      </c>
      <c r="AG209" s="125"/>
      <c r="AH209" s="41" t="str">
        <f t="shared" si="68"/>
        <v/>
      </c>
      <c r="AI209" s="125"/>
      <c r="AJ209" s="183" t="str">
        <f t="shared" si="58"/>
        <v/>
      </c>
      <c r="AK209" s="169"/>
      <c r="AL209" s="41" t="str">
        <f t="shared" si="69"/>
        <v/>
      </c>
      <c r="AM209" s="125"/>
      <c r="AN209" s="181" t="str">
        <f t="shared" si="59"/>
        <v/>
      </c>
      <c r="AP209" s="41" t="str">
        <f t="shared" si="70"/>
        <v/>
      </c>
      <c r="AQ209" s="125"/>
      <c r="AR209" s="181" t="str">
        <f t="shared" si="60"/>
        <v/>
      </c>
      <c r="AS209" s="125"/>
      <c r="AT209" s="100" t="str">
        <f t="shared" si="71"/>
        <v/>
      </c>
      <c r="AU209" s="125"/>
      <c r="AV209" s="183" t="str">
        <f t="shared" si="61"/>
        <v/>
      </c>
      <c r="AW209" s="125"/>
      <c r="AX209" s="100" t="str">
        <f t="shared" si="72"/>
        <v/>
      </c>
      <c r="AY209" s="125"/>
      <c r="AZ209" s="183" t="str">
        <f t="shared" si="62"/>
        <v/>
      </c>
      <c r="BA209" s="125"/>
      <c r="BB209" s="100" t="str">
        <f t="shared" si="73"/>
        <v/>
      </c>
      <c r="BC209" s="125"/>
      <c r="BD209" s="183" t="str">
        <f t="shared" si="63"/>
        <v/>
      </c>
      <c r="BE209" s="125"/>
      <c r="BF209" s="41" t="str">
        <f t="shared" si="74"/>
        <v/>
      </c>
      <c r="BG209" s="125"/>
      <c r="BH209" s="181" t="str">
        <f t="shared" si="64"/>
        <v/>
      </c>
      <c r="BJ209" s="41" t="str">
        <f t="shared" si="75"/>
        <v/>
      </c>
      <c r="BK209" s="125"/>
      <c r="BL209" s="181" t="str">
        <f t="shared" si="65"/>
        <v/>
      </c>
      <c r="BM209" s="125"/>
    </row>
    <row r="210" spans="2:65" ht="15.75" customHeight="1">
      <c r="C210" s="121"/>
      <c r="D210" s="129"/>
      <c r="E210" s="122"/>
      <c r="F210" s="122"/>
      <c r="G210" s="122"/>
      <c r="H210" s="122"/>
      <c r="I210" s="122"/>
      <c r="J210" s="122"/>
      <c r="K210" s="122"/>
      <c r="L210" s="243"/>
      <c r="M210" s="125"/>
      <c r="N210" s="125"/>
      <c r="O210" s="85"/>
      <c r="P210" s="125"/>
      <c r="Q210" s="125"/>
      <c r="R210" s="125"/>
      <c r="S210" s="125"/>
      <c r="T210" s="125"/>
      <c r="U210" s="125"/>
      <c r="V210" s="125"/>
      <c r="W210" s="125"/>
      <c r="X210" s="125"/>
      <c r="Y210" s="125"/>
      <c r="Z210" s="41" t="str">
        <f t="shared" si="66"/>
        <v/>
      </c>
      <c r="AA210" s="125"/>
      <c r="AB210" s="181" t="str">
        <f t="shared" si="56"/>
        <v/>
      </c>
      <c r="AC210" s="161"/>
      <c r="AD210" s="41" t="str">
        <f t="shared" si="67"/>
        <v/>
      </c>
      <c r="AE210" s="125"/>
      <c r="AF210" s="181" t="str">
        <f t="shared" si="57"/>
        <v/>
      </c>
      <c r="AG210" s="125"/>
      <c r="AH210" s="41" t="str">
        <f t="shared" si="68"/>
        <v/>
      </c>
      <c r="AI210" s="125"/>
      <c r="AJ210" s="181" t="str">
        <f t="shared" si="58"/>
        <v/>
      </c>
      <c r="AK210" s="161"/>
      <c r="AL210" s="41" t="str">
        <f t="shared" si="69"/>
        <v/>
      </c>
      <c r="AM210" s="125"/>
      <c r="AN210" s="181" t="str">
        <f t="shared" si="59"/>
        <v/>
      </c>
      <c r="AP210" s="41" t="str">
        <f t="shared" si="70"/>
        <v/>
      </c>
      <c r="AQ210" s="125"/>
      <c r="AR210" s="181" t="str">
        <f t="shared" si="60"/>
        <v/>
      </c>
      <c r="AS210" s="125"/>
      <c r="AT210" s="41" t="str">
        <f t="shared" si="71"/>
        <v/>
      </c>
      <c r="AU210" s="125"/>
      <c r="AV210" s="181" t="str">
        <f t="shared" si="61"/>
        <v/>
      </c>
      <c r="AW210" s="125"/>
      <c r="AX210" s="41" t="str">
        <f t="shared" si="72"/>
        <v/>
      </c>
      <c r="AY210" s="125"/>
      <c r="AZ210" s="181" t="str">
        <f t="shared" si="62"/>
        <v/>
      </c>
      <c r="BA210" s="125"/>
      <c r="BB210" s="41" t="str">
        <f t="shared" si="73"/>
        <v/>
      </c>
      <c r="BC210" s="125"/>
      <c r="BD210" s="181" t="str">
        <f t="shared" si="63"/>
        <v/>
      </c>
      <c r="BE210" s="125"/>
      <c r="BF210" s="41" t="str">
        <f t="shared" si="74"/>
        <v/>
      </c>
      <c r="BG210" s="125"/>
      <c r="BH210" s="181" t="str">
        <f t="shared" si="64"/>
        <v/>
      </c>
      <c r="BJ210" s="41" t="str">
        <f t="shared" si="75"/>
        <v/>
      </c>
      <c r="BK210" s="125"/>
      <c r="BL210" s="181" t="str">
        <f t="shared" si="65"/>
        <v/>
      </c>
      <c r="BM210" s="125"/>
    </row>
    <row r="211" spans="2:65" ht="15.75" customHeight="1">
      <c r="C211" s="121">
        <v>1</v>
      </c>
      <c r="D211" s="129" t="s">
        <v>368</v>
      </c>
      <c r="E211" s="122"/>
      <c r="F211" s="122"/>
      <c r="G211" s="122"/>
      <c r="H211" s="122"/>
      <c r="I211" s="122"/>
      <c r="J211" s="122"/>
      <c r="K211" s="122"/>
      <c r="L211" s="243"/>
      <c r="M211" s="125"/>
      <c r="N211" s="125"/>
      <c r="O211" s="85"/>
      <c r="P211" s="125"/>
      <c r="Q211" s="125"/>
      <c r="R211" s="125"/>
      <c r="S211" s="125"/>
      <c r="T211" s="125"/>
      <c r="U211" s="125"/>
      <c r="V211" s="125"/>
      <c r="W211" s="125"/>
      <c r="X211" s="125"/>
      <c r="Y211" s="125"/>
      <c r="Z211" s="41"/>
      <c r="AA211" s="125"/>
      <c r="AB211" s="181"/>
      <c r="AC211" s="161"/>
      <c r="AD211" s="41"/>
      <c r="AE211" s="125"/>
      <c r="AF211" s="181"/>
      <c r="AG211" s="125"/>
      <c r="AH211" s="41"/>
      <c r="AI211" s="125"/>
      <c r="AJ211" s="181"/>
      <c r="AK211" s="161"/>
      <c r="AL211" s="41"/>
      <c r="AM211" s="125"/>
      <c r="AN211" s="181"/>
      <c r="AP211" s="41"/>
      <c r="AQ211" s="125"/>
      <c r="AR211" s="181"/>
      <c r="AS211" s="125"/>
      <c r="AT211" s="41"/>
      <c r="AU211" s="125"/>
      <c r="AV211" s="181"/>
      <c r="AW211" s="125"/>
      <c r="AX211" s="41"/>
      <c r="AY211" s="125"/>
      <c r="AZ211" s="181"/>
      <c r="BA211" s="125"/>
      <c r="BB211" s="41"/>
      <c r="BC211" s="125"/>
      <c r="BD211" s="181"/>
      <c r="BE211" s="125"/>
      <c r="BF211" s="41"/>
      <c r="BG211" s="125"/>
      <c r="BH211" s="181"/>
      <c r="BJ211" s="41"/>
      <c r="BK211" s="125"/>
      <c r="BL211" s="181"/>
      <c r="BM211" s="125"/>
    </row>
    <row r="212" spans="2:65" ht="15.75" customHeight="1">
      <c r="C212" s="128"/>
      <c r="D212" s="129"/>
      <c r="E212" s="122"/>
      <c r="F212" s="122"/>
      <c r="G212" s="122"/>
      <c r="H212" s="122"/>
      <c r="I212" s="122"/>
      <c r="J212" s="122"/>
      <c r="K212" s="122"/>
      <c r="L212" s="243"/>
      <c r="M212" s="125"/>
      <c r="N212" s="125"/>
      <c r="O212" s="85"/>
      <c r="P212" s="125"/>
      <c r="Q212" s="125"/>
      <c r="R212" s="125"/>
      <c r="S212" s="125"/>
      <c r="T212" s="125"/>
      <c r="U212" s="125"/>
      <c r="V212" s="125"/>
      <c r="W212" s="125"/>
      <c r="X212" s="125"/>
      <c r="Y212" s="125"/>
      <c r="Z212" s="41" t="str">
        <f t="shared" ref="Z212:Z257" si="76">IF(AND(ISNUMBER($V212),ISNUMBER($X212)),IF((ABS($V212-$X212))&gt;0.49,$X212-$V212,0),"")</f>
        <v/>
      </c>
      <c r="AA212" s="125"/>
      <c r="AB212" s="181" t="str">
        <f t="shared" ref="AB212:AB275" si="77">IF($V212="","",  IF($X212="","", IF($V212=0,"---",(IF(ISERROR(($X212/$V212)-1),"---",($X212/$V212)-1) ))))</f>
        <v/>
      </c>
      <c r="AC212" s="161"/>
      <c r="AD212" s="41" t="str">
        <f t="shared" ref="AD212:AD257" si="78">IF(AND(ISNUMBER($P212),ISNUMBER($X212)),IF((ABS($P212-$X212))&gt;0.49,$X212-$P212,0),"")</f>
        <v/>
      </c>
      <c r="AE212" s="125"/>
      <c r="AF212" s="181" t="str">
        <f t="shared" ref="AF212:AF243" si="79">IF($P212="","",  IF($X212="","", IF($P212=0,"---",(IF(ISERROR(($X212/$P212)-1),"---",($X212/$P212)-1) ))))</f>
        <v/>
      </c>
      <c r="AG212" s="125"/>
      <c r="AH212" s="41" t="str">
        <f t="shared" ref="AH212:AH257" si="80">IF(AND(ISNUMBER($N212),ISNUMBER($X212)),IF((ABS($N212-$X212))&gt;0.49,$X212-$N212,0),"")</f>
        <v/>
      </c>
      <c r="AI212" s="125"/>
      <c r="AJ212" s="181" t="str">
        <f t="shared" ref="AJ212:AJ243" si="81">IF($N212="","",  IF($X212="","", IF($N212=0,"---",(IF(ISERROR(($X212/$N212)-1),"---",($X212/$N212)-1) ))))</f>
        <v/>
      </c>
      <c r="AK212" s="161"/>
      <c r="AL212" s="41" t="str">
        <f t="shared" ref="AL212:AL257" si="82">IF(AND(ISNUMBER($R212),ISNUMBER($X212)),IF((ABS($R212-$X212))&gt;0.49,$X212-$R212,0),"")</f>
        <v/>
      </c>
      <c r="AM212" s="125"/>
      <c r="AN212" s="181" t="str">
        <f t="shared" ref="AN212:AN275" si="83">IF($R212="","",  IF($X212="","", IF($R212=0,"---",(IF(ISERROR(($X212/$R212)-1),"---",($X212/$R212)-1) ))))</f>
        <v/>
      </c>
      <c r="AP212" s="41" t="str">
        <f t="shared" ref="AP212:AP257" si="84">IF(AND(ISNUMBER($T212),ISNUMBER($X212)),IF((ABS($T212-$X212))&gt;0.49,$X212-$T212,0),"")</f>
        <v/>
      </c>
      <c r="AQ212" s="125"/>
      <c r="AR212" s="181" t="str">
        <f t="shared" ref="AR212:AR275" si="85">IF($T212="","",  IF($X212="","", IF($T212=0,"---",(IF(ISERROR(($X212/$T212)-1),"---",($X212/$T212)-1) ))))</f>
        <v/>
      </c>
      <c r="AS212" s="125"/>
      <c r="AT212" s="41" t="str">
        <f t="shared" ref="AT212:AT257" si="86">IF(AND(ISNUMBER($R212),ISNUMBER($T212)),IF((ABS($R212-$T212))&gt;0.49,$T212-$R212,0),"")</f>
        <v/>
      </c>
      <c r="AU212" s="125"/>
      <c r="AV212" s="181" t="str">
        <f t="shared" ref="AV212:AV275" si="87">IF($R212="","",  IF($T212="","", IF($R212=0,"---",(IF(ISERROR(($T212/$R212)-1),"---",($T212/$R212)-1) ))))</f>
        <v/>
      </c>
      <c r="AW212" s="125"/>
      <c r="AX212" s="41" t="str">
        <f t="shared" ref="AX212:AX257" si="88">IF(AND(ISNUMBER($N212),ISNUMBER($V212)),IF((ABS($N212-$V212))&gt;0.49,$V212-$N212,0),"")</f>
        <v/>
      </c>
      <c r="AY212" s="125"/>
      <c r="AZ212" s="181" t="str">
        <f t="shared" ref="AZ212:AZ243" si="89">IF($N212="","",  IF($V212="","", IF($N212=0,"---",(IF(ISERROR(($V212/$N212)-1),"---",($V212/$N212)-1) ))))</f>
        <v/>
      </c>
      <c r="BA212" s="125"/>
      <c r="BB212" s="41" t="str">
        <f t="shared" ref="BB212:BB257" si="90">IF(AND(ISNUMBER($P212),ISNUMBER($V212)),IF((ABS($P212-$V212))&gt;0.49,$V212-$P212,0),"")</f>
        <v/>
      </c>
      <c r="BC212" s="125"/>
      <c r="BD212" s="181" t="str">
        <f t="shared" ref="BD212:BD243" si="91">IF($P212="","",  IF($V212="","", IF($P212=0,"---",(IF(ISERROR(($V212/$P212)-1),"---",($V212/$P212)-1) ))))</f>
        <v/>
      </c>
      <c r="BE212" s="125"/>
      <c r="BF212" s="41" t="str">
        <f t="shared" ref="BF212:BF257" si="92">IF(AND(ISNUMBER($R212),ISNUMBER($V212)),IF((ABS($R212-$V212))&gt;0.49,$V212-$R212,0),"")</f>
        <v/>
      </c>
      <c r="BG212" s="125"/>
      <c r="BH212" s="181" t="str">
        <f t="shared" ref="BH212:BH275" si="93">IF($R212="","",  IF($V212="","", IF($R212=0,"---",(IF(ISERROR(($V212/$R212)-1),"---",($V212/$R212)-1) ))))</f>
        <v/>
      </c>
      <c r="BJ212" s="41" t="str">
        <f t="shared" ref="BJ212:BJ257" si="94">IF(AND(ISNUMBER($T212),ISNUMBER($V212)),IF((ABS($T212-$V212))&gt;0.49,$V212-$T212,0),"")</f>
        <v/>
      </c>
      <c r="BK212" s="125"/>
      <c r="BL212" s="181" t="str">
        <f t="shared" ref="BL212:BL275" si="95">IF($T212="","",  IF($V212="","", IF($T212=0,"---",(IF(ISERROR(($V212/$T212)-1),"---",($V212/$T212)-1) ))))</f>
        <v/>
      </c>
      <c r="BM212" s="125"/>
    </row>
    <row r="213" spans="2:65" ht="15.75" customHeight="1">
      <c r="C213" s="34"/>
      <c r="D213" s="13"/>
      <c r="E213" s="13"/>
      <c r="F213" s="13"/>
      <c r="G213" s="13"/>
      <c r="H213" s="13"/>
      <c r="I213" s="13"/>
      <c r="J213" s="13"/>
      <c r="K213" s="13"/>
      <c r="L213" s="66"/>
      <c r="M213" s="125"/>
      <c r="N213" s="125"/>
      <c r="O213" s="80"/>
      <c r="P213" s="125"/>
      <c r="Q213" s="125"/>
      <c r="R213" s="125"/>
      <c r="S213" s="125"/>
      <c r="T213" s="125"/>
      <c r="U213" s="125"/>
      <c r="V213" s="125"/>
      <c r="W213" s="125"/>
      <c r="X213" s="125"/>
      <c r="Y213" s="125"/>
      <c r="Z213" s="41" t="str">
        <f t="shared" si="76"/>
        <v/>
      </c>
      <c r="AA213" s="125"/>
      <c r="AB213" s="181" t="str">
        <f t="shared" si="77"/>
        <v/>
      </c>
      <c r="AC213" s="161"/>
      <c r="AD213" s="41" t="str">
        <f t="shared" si="78"/>
        <v/>
      </c>
      <c r="AE213" s="125"/>
      <c r="AF213" s="181" t="str">
        <f t="shared" si="79"/>
        <v/>
      </c>
      <c r="AG213" s="125"/>
      <c r="AH213" s="41" t="str">
        <f t="shared" si="80"/>
        <v/>
      </c>
      <c r="AI213" s="125"/>
      <c r="AJ213" s="181" t="str">
        <f t="shared" si="81"/>
        <v/>
      </c>
      <c r="AK213" s="161"/>
      <c r="AL213" s="41" t="str">
        <f t="shared" si="82"/>
        <v/>
      </c>
      <c r="AM213" s="125"/>
      <c r="AN213" s="181" t="str">
        <f t="shared" si="83"/>
        <v/>
      </c>
      <c r="AP213" s="41" t="str">
        <f t="shared" si="84"/>
        <v/>
      </c>
      <c r="AQ213" s="125"/>
      <c r="AR213" s="181" t="str">
        <f t="shared" si="85"/>
        <v/>
      </c>
      <c r="AS213" s="125"/>
      <c r="AT213" s="41" t="str">
        <f t="shared" si="86"/>
        <v/>
      </c>
      <c r="AU213" s="125"/>
      <c r="AV213" s="181" t="str">
        <f t="shared" si="87"/>
        <v/>
      </c>
      <c r="AW213" s="125"/>
      <c r="AX213" s="41" t="str">
        <f t="shared" si="88"/>
        <v/>
      </c>
      <c r="AY213" s="125"/>
      <c r="AZ213" s="181" t="str">
        <f t="shared" si="89"/>
        <v/>
      </c>
      <c r="BA213" s="125"/>
      <c r="BB213" s="41" t="str">
        <f t="shared" si="90"/>
        <v/>
      </c>
      <c r="BC213" s="125"/>
      <c r="BD213" s="181" t="str">
        <f t="shared" si="91"/>
        <v/>
      </c>
      <c r="BE213" s="125"/>
      <c r="BF213" s="41" t="str">
        <f t="shared" si="92"/>
        <v/>
      </c>
      <c r="BG213" s="125"/>
      <c r="BH213" s="181" t="str">
        <f t="shared" si="93"/>
        <v/>
      </c>
      <c r="BJ213" s="41" t="str">
        <f t="shared" si="94"/>
        <v/>
      </c>
      <c r="BK213" s="125"/>
      <c r="BL213" s="181" t="str">
        <f t="shared" si="95"/>
        <v/>
      </c>
      <c r="BM213" s="125"/>
    </row>
    <row r="214" spans="2:65" ht="15.75" customHeight="1">
      <c r="C214" s="15" t="s">
        <v>106</v>
      </c>
      <c r="D214" s="13"/>
      <c r="E214" s="13"/>
      <c r="F214" s="13"/>
      <c r="G214" s="13"/>
      <c r="H214" s="13"/>
      <c r="I214" s="13"/>
      <c r="J214" s="13"/>
      <c r="K214" s="13"/>
      <c r="L214" s="66"/>
      <c r="M214" s="125"/>
      <c r="N214" s="125"/>
      <c r="O214" s="80"/>
      <c r="P214" s="125"/>
      <c r="Q214" s="125"/>
      <c r="R214" s="125"/>
      <c r="S214" s="125"/>
      <c r="T214" s="125"/>
      <c r="U214" s="125"/>
      <c r="V214" s="125"/>
      <c r="W214" s="125"/>
      <c r="X214" s="125"/>
      <c r="Y214" s="125"/>
      <c r="Z214" s="41" t="str">
        <f t="shared" si="76"/>
        <v/>
      </c>
      <c r="AA214" s="125"/>
      <c r="AB214" s="181" t="str">
        <f t="shared" si="77"/>
        <v/>
      </c>
      <c r="AC214" s="161"/>
      <c r="AD214" s="41" t="str">
        <f t="shared" si="78"/>
        <v/>
      </c>
      <c r="AE214" s="125"/>
      <c r="AF214" s="181" t="str">
        <f t="shared" si="79"/>
        <v/>
      </c>
      <c r="AG214" s="125"/>
      <c r="AH214" s="41" t="str">
        <f t="shared" si="80"/>
        <v/>
      </c>
      <c r="AI214" s="125"/>
      <c r="AJ214" s="181" t="str">
        <f t="shared" si="81"/>
        <v/>
      </c>
      <c r="AK214" s="161"/>
      <c r="AL214" s="41" t="str">
        <f t="shared" si="82"/>
        <v/>
      </c>
      <c r="AM214" s="125"/>
      <c r="AN214" s="181" t="str">
        <f t="shared" si="83"/>
        <v/>
      </c>
      <c r="AP214" s="41" t="str">
        <f t="shared" si="84"/>
        <v/>
      </c>
      <c r="AQ214" s="125"/>
      <c r="AR214" s="181" t="str">
        <f t="shared" si="85"/>
        <v/>
      </c>
      <c r="AS214" s="125"/>
      <c r="AT214" s="41" t="str">
        <f t="shared" si="86"/>
        <v/>
      </c>
      <c r="AU214" s="125"/>
      <c r="AV214" s="181" t="str">
        <f t="shared" si="87"/>
        <v/>
      </c>
      <c r="AW214" s="125"/>
      <c r="AX214" s="41" t="str">
        <f t="shared" si="88"/>
        <v/>
      </c>
      <c r="AY214" s="125"/>
      <c r="AZ214" s="181" t="str">
        <f t="shared" si="89"/>
        <v/>
      </c>
      <c r="BA214" s="125"/>
      <c r="BB214" s="41" t="str">
        <f t="shared" si="90"/>
        <v/>
      </c>
      <c r="BC214" s="125"/>
      <c r="BD214" s="181" t="str">
        <f t="shared" si="91"/>
        <v/>
      </c>
      <c r="BE214" s="125"/>
      <c r="BF214" s="41" t="str">
        <f t="shared" si="92"/>
        <v/>
      </c>
      <c r="BG214" s="125"/>
      <c r="BH214" s="181" t="str">
        <f t="shared" si="93"/>
        <v/>
      </c>
      <c r="BJ214" s="41" t="str">
        <f t="shared" si="94"/>
        <v/>
      </c>
      <c r="BK214" s="125"/>
      <c r="BL214" s="181" t="str">
        <f t="shared" si="95"/>
        <v/>
      </c>
      <c r="BM214" s="125"/>
    </row>
    <row r="215" spans="2:65" ht="15.75" customHeight="1">
      <c r="C215" s="13"/>
      <c r="D215" s="13"/>
      <c r="E215" s="13"/>
      <c r="F215" s="13"/>
      <c r="G215" s="13"/>
      <c r="H215" s="13"/>
      <c r="I215" s="13"/>
      <c r="J215" s="13"/>
      <c r="K215" s="13"/>
      <c r="L215" s="66"/>
      <c r="M215" s="125"/>
      <c r="N215" s="125"/>
      <c r="O215" s="80"/>
      <c r="P215" s="125"/>
      <c r="Q215" s="125"/>
      <c r="R215" s="125"/>
      <c r="S215" s="125"/>
      <c r="T215" s="125"/>
      <c r="U215" s="125"/>
      <c r="V215" s="125"/>
      <c r="W215" s="125"/>
      <c r="X215" s="125"/>
      <c r="Y215" s="125"/>
      <c r="Z215" s="41" t="str">
        <f t="shared" si="76"/>
        <v/>
      </c>
      <c r="AA215" s="125"/>
      <c r="AB215" s="181" t="str">
        <f t="shared" si="77"/>
        <v/>
      </c>
      <c r="AC215" s="161"/>
      <c r="AD215" s="41" t="str">
        <f t="shared" si="78"/>
        <v/>
      </c>
      <c r="AE215" s="125"/>
      <c r="AF215" s="181" t="str">
        <f t="shared" si="79"/>
        <v/>
      </c>
      <c r="AG215" s="125"/>
      <c r="AH215" s="41" t="str">
        <f t="shared" si="80"/>
        <v/>
      </c>
      <c r="AI215" s="125"/>
      <c r="AJ215" s="181" t="str">
        <f t="shared" si="81"/>
        <v/>
      </c>
      <c r="AK215" s="161"/>
      <c r="AL215" s="41" t="str">
        <f t="shared" si="82"/>
        <v/>
      </c>
      <c r="AM215" s="125"/>
      <c r="AN215" s="181" t="str">
        <f t="shared" si="83"/>
        <v/>
      </c>
      <c r="AP215" s="41" t="str">
        <f t="shared" si="84"/>
        <v/>
      </c>
      <c r="AQ215" s="125"/>
      <c r="AR215" s="181" t="str">
        <f t="shared" si="85"/>
        <v/>
      </c>
      <c r="AS215" s="125"/>
      <c r="AT215" s="41" t="str">
        <f t="shared" si="86"/>
        <v/>
      </c>
      <c r="AU215" s="125"/>
      <c r="AV215" s="181" t="str">
        <f t="shared" si="87"/>
        <v/>
      </c>
      <c r="AW215" s="125"/>
      <c r="AX215" s="41" t="str">
        <f t="shared" si="88"/>
        <v/>
      </c>
      <c r="AY215" s="125"/>
      <c r="AZ215" s="181" t="str">
        <f t="shared" si="89"/>
        <v/>
      </c>
      <c r="BA215" s="125"/>
      <c r="BB215" s="41" t="str">
        <f t="shared" si="90"/>
        <v/>
      </c>
      <c r="BC215" s="125"/>
      <c r="BD215" s="181" t="str">
        <f t="shared" si="91"/>
        <v/>
      </c>
      <c r="BE215" s="125"/>
      <c r="BF215" s="41" t="str">
        <f t="shared" si="92"/>
        <v/>
      </c>
      <c r="BG215" s="125"/>
      <c r="BH215" s="181" t="str">
        <f t="shared" si="93"/>
        <v/>
      </c>
      <c r="BJ215" s="41" t="str">
        <f t="shared" si="94"/>
        <v/>
      </c>
      <c r="BK215" s="125"/>
      <c r="BL215" s="181" t="str">
        <f t="shared" si="95"/>
        <v/>
      </c>
      <c r="BM215" s="125"/>
    </row>
    <row r="216" spans="2:65" ht="15.75" customHeight="1">
      <c r="B216" s="230">
        <v>109.6</v>
      </c>
      <c r="C216" s="16" t="s">
        <v>159</v>
      </c>
      <c r="D216" s="53"/>
      <c r="E216" s="53"/>
      <c r="F216" s="53"/>
      <c r="G216" s="53"/>
      <c r="H216" s="53"/>
      <c r="I216" s="53"/>
      <c r="J216" s="53"/>
      <c r="K216" s="53"/>
      <c r="L216" s="36" t="s">
        <v>29</v>
      </c>
      <c r="M216" s="133"/>
      <c r="N216" s="82">
        <f>VLOOKUP($B216,'[1]09-10-11'!$A$4:$EA$400,MATCH(N$2, '[1]09-10-11'!$A$4:$EA$4, 0))</f>
        <v>737400</v>
      </c>
      <c r="O216" s="83"/>
      <c r="P216" s="82">
        <f>VLOOKUP($B216,'[1]09-10-11'!$A$4:$EA$400,MATCH(P$2, '[1]09-10-11'!$A$4:$EA$4, 0))</f>
        <v>773400</v>
      </c>
      <c r="Q216" s="82"/>
      <c r="R216" s="82">
        <f>VLOOKUP($B216,'[1]09-10-11'!$A$4:$EA$400,MATCH(R$2, '[1]09-10-11'!$A$4:$EA$4, 0))</f>
        <v>737400</v>
      </c>
      <c r="S216" s="82"/>
      <c r="T216" s="82" t="e">
        <f>VLOOKUP($B216,'[1]09-10-11'!$A$4:$EA$400,MATCH(T$2, '[1]09-10-11'!$A$4:$EA$4, 0))</f>
        <v>#N/A</v>
      </c>
      <c r="U216" s="82"/>
      <c r="V216" s="82">
        <f>VLOOKUP($B216,'[1]09-10-11'!$A$4:$EA$400,MATCH(V$2, '[1]09-10-11'!$A$4:$EA$4, 0))</f>
        <v>737400</v>
      </c>
      <c r="W216" s="82"/>
      <c r="X216" s="82">
        <f>VLOOKUP($B216,'[1]09-10-11'!$A$4:$EA$400,MATCH(X$2, '[1]09-10-11'!$A$4:$EA$4, 0))</f>
        <v>800400</v>
      </c>
      <c r="Y216" s="82"/>
      <c r="Z216" s="82">
        <f t="shared" si="76"/>
        <v>63000</v>
      </c>
      <c r="AA216" s="82"/>
      <c r="AB216" s="185">
        <f t="shared" si="77"/>
        <v>8.5435313262815393E-2</v>
      </c>
      <c r="AC216" s="159"/>
      <c r="AD216" s="82">
        <f t="shared" si="78"/>
        <v>27000</v>
      </c>
      <c r="AE216" s="82"/>
      <c r="AF216" s="185">
        <f t="shared" si="79"/>
        <v>3.4910783553141922E-2</v>
      </c>
      <c r="AG216" s="82"/>
      <c r="AH216" s="82">
        <f t="shared" si="80"/>
        <v>63000</v>
      </c>
      <c r="AI216" s="82"/>
      <c r="AJ216" s="185">
        <f t="shared" si="81"/>
        <v>8.5435313262815393E-2</v>
      </c>
      <c r="AK216" s="159"/>
      <c r="AL216" s="82">
        <f t="shared" si="82"/>
        <v>63000</v>
      </c>
      <c r="AM216" s="82"/>
      <c r="AN216" s="185">
        <f t="shared" si="83"/>
        <v>8.5435313262815393E-2</v>
      </c>
      <c r="AP216" s="82" t="str">
        <f t="shared" si="84"/>
        <v/>
      </c>
      <c r="AQ216" s="82"/>
      <c r="AR216" s="185" t="e">
        <f t="shared" si="85"/>
        <v>#N/A</v>
      </c>
      <c r="AS216" s="82"/>
      <c r="AT216" s="82" t="str">
        <f t="shared" si="86"/>
        <v/>
      </c>
      <c r="AU216" s="82"/>
      <c r="AV216" s="185" t="e">
        <f t="shared" si="87"/>
        <v>#N/A</v>
      </c>
      <c r="AW216" s="82"/>
      <c r="AX216" s="82">
        <f t="shared" si="88"/>
        <v>0</v>
      </c>
      <c r="AY216" s="82"/>
      <c r="AZ216" s="185">
        <f t="shared" si="89"/>
        <v>0</v>
      </c>
      <c r="BA216" s="82"/>
      <c r="BB216" s="82">
        <f t="shared" si="90"/>
        <v>-36000</v>
      </c>
      <c r="BC216" s="82"/>
      <c r="BD216" s="185">
        <f t="shared" si="91"/>
        <v>-4.654771140418934E-2</v>
      </c>
      <c r="BE216" s="82"/>
      <c r="BF216" s="82">
        <f t="shared" si="92"/>
        <v>0</v>
      </c>
      <c r="BG216" s="82"/>
      <c r="BH216" s="185">
        <f t="shared" si="93"/>
        <v>0</v>
      </c>
      <c r="BJ216" s="82" t="str">
        <f t="shared" si="94"/>
        <v/>
      </c>
      <c r="BK216" s="82"/>
      <c r="BL216" s="185" t="e">
        <f t="shared" si="95"/>
        <v>#N/A</v>
      </c>
      <c r="BM216" s="82"/>
    </row>
    <row r="217" spans="2:65" ht="15.75" customHeight="1">
      <c r="C217" s="13"/>
      <c r="D217" s="13"/>
      <c r="E217" s="13"/>
      <c r="F217" s="13"/>
      <c r="G217" s="13"/>
      <c r="H217" s="13"/>
      <c r="I217" s="13"/>
      <c r="J217" s="13"/>
      <c r="K217" s="67"/>
      <c r="L217" s="22"/>
      <c r="M217" s="125"/>
      <c r="N217" s="125"/>
      <c r="O217" s="42"/>
      <c r="P217" s="125"/>
      <c r="Q217" s="125"/>
      <c r="R217" s="125"/>
      <c r="S217" s="125"/>
      <c r="T217" s="125"/>
      <c r="U217" s="125"/>
      <c r="V217" s="125"/>
      <c r="W217" s="125"/>
      <c r="X217" s="125"/>
      <c r="Y217" s="125"/>
      <c r="Z217" s="41" t="str">
        <f t="shared" si="76"/>
        <v/>
      </c>
      <c r="AA217" s="125"/>
      <c r="AB217" s="181" t="str">
        <f t="shared" si="77"/>
        <v/>
      </c>
      <c r="AC217" s="161"/>
      <c r="AD217" s="41" t="str">
        <f t="shared" si="78"/>
        <v/>
      </c>
      <c r="AE217" s="125"/>
      <c r="AF217" s="181" t="str">
        <f t="shared" si="79"/>
        <v/>
      </c>
      <c r="AG217" s="125"/>
      <c r="AH217" s="41" t="str">
        <f t="shared" si="80"/>
        <v/>
      </c>
      <c r="AI217" s="125"/>
      <c r="AJ217" s="181" t="str">
        <f t="shared" si="81"/>
        <v/>
      </c>
      <c r="AK217" s="161"/>
      <c r="AL217" s="41" t="str">
        <f t="shared" si="82"/>
        <v/>
      </c>
      <c r="AM217" s="125"/>
      <c r="AN217" s="181" t="str">
        <f t="shared" si="83"/>
        <v/>
      </c>
      <c r="AP217" s="41" t="str">
        <f t="shared" si="84"/>
        <v/>
      </c>
      <c r="AQ217" s="125"/>
      <c r="AR217" s="181" t="str">
        <f t="shared" si="85"/>
        <v/>
      </c>
      <c r="AS217" s="125"/>
      <c r="AT217" s="41" t="str">
        <f t="shared" si="86"/>
        <v/>
      </c>
      <c r="AU217" s="125"/>
      <c r="AV217" s="181" t="str">
        <f t="shared" si="87"/>
        <v/>
      </c>
      <c r="AW217" s="125"/>
      <c r="AX217" s="41" t="str">
        <f t="shared" si="88"/>
        <v/>
      </c>
      <c r="AY217" s="125"/>
      <c r="AZ217" s="181" t="str">
        <f t="shared" si="89"/>
        <v/>
      </c>
      <c r="BA217" s="125"/>
      <c r="BB217" s="41" t="str">
        <f t="shared" si="90"/>
        <v/>
      </c>
      <c r="BC217" s="125"/>
      <c r="BD217" s="181" t="str">
        <f t="shared" si="91"/>
        <v/>
      </c>
      <c r="BE217" s="125"/>
      <c r="BF217" s="41" t="str">
        <f t="shared" si="92"/>
        <v/>
      </c>
      <c r="BG217" s="125"/>
      <c r="BH217" s="181" t="str">
        <f t="shared" si="93"/>
        <v/>
      </c>
      <c r="BJ217" s="41" t="str">
        <f t="shared" si="94"/>
        <v/>
      </c>
      <c r="BK217" s="125"/>
      <c r="BL217" s="181" t="str">
        <f t="shared" si="95"/>
        <v/>
      </c>
      <c r="BM217" s="125"/>
    </row>
    <row r="218" spans="2:65" ht="15.75" customHeight="1">
      <c r="C218" s="13"/>
      <c r="D218" s="13"/>
      <c r="E218" s="13"/>
      <c r="F218" s="13"/>
      <c r="G218" s="13"/>
      <c r="H218" s="13"/>
      <c r="I218" s="13"/>
      <c r="J218" s="13"/>
      <c r="K218" s="23"/>
      <c r="L218" s="66"/>
      <c r="M218" s="125"/>
      <c r="N218" s="125"/>
      <c r="O218" s="42"/>
      <c r="P218" s="125"/>
      <c r="Q218" s="125"/>
      <c r="R218" s="125"/>
      <c r="S218" s="125"/>
      <c r="T218" s="125"/>
      <c r="U218" s="125"/>
      <c r="V218" s="125"/>
      <c r="W218" s="125"/>
      <c r="X218" s="125"/>
      <c r="Y218" s="125"/>
      <c r="Z218" s="41" t="str">
        <f t="shared" si="76"/>
        <v/>
      </c>
      <c r="AA218" s="125"/>
      <c r="AB218" s="181" t="str">
        <f t="shared" si="77"/>
        <v/>
      </c>
      <c r="AC218" s="161"/>
      <c r="AD218" s="41" t="str">
        <f t="shared" si="78"/>
        <v/>
      </c>
      <c r="AE218" s="125"/>
      <c r="AF218" s="181" t="str">
        <f t="shared" si="79"/>
        <v/>
      </c>
      <c r="AG218" s="125"/>
      <c r="AH218" s="41" t="str">
        <f t="shared" si="80"/>
        <v/>
      </c>
      <c r="AI218" s="125"/>
      <c r="AJ218" s="181" t="str">
        <f t="shared" si="81"/>
        <v/>
      </c>
      <c r="AK218" s="161"/>
      <c r="AL218" s="41" t="str">
        <f t="shared" si="82"/>
        <v/>
      </c>
      <c r="AM218" s="125"/>
      <c r="AN218" s="181" t="str">
        <f t="shared" si="83"/>
        <v/>
      </c>
      <c r="AP218" s="41" t="str">
        <f t="shared" si="84"/>
        <v/>
      </c>
      <c r="AQ218" s="125"/>
      <c r="AR218" s="181" t="str">
        <f t="shared" si="85"/>
        <v/>
      </c>
      <c r="AS218" s="125"/>
      <c r="AT218" s="41" t="str">
        <f t="shared" si="86"/>
        <v/>
      </c>
      <c r="AU218" s="125"/>
      <c r="AV218" s="181" t="str">
        <f t="shared" si="87"/>
        <v/>
      </c>
      <c r="AW218" s="125"/>
      <c r="AX218" s="41" t="str">
        <f t="shared" si="88"/>
        <v/>
      </c>
      <c r="AY218" s="125"/>
      <c r="AZ218" s="181" t="str">
        <f t="shared" si="89"/>
        <v/>
      </c>
      <c r="BA218" s="125"/>
      <c r="BB218" s="41" t="str">
        <f t="shared" si="90"/>
        <v/>
      </c>
      <c r="BC218" s="125"/>
      <c r="BD218" s="181" t="str">
        <f t="shared" si="91"/>
        <v/>
      </c>
      <c r="BE218" s="125"/>
      <c r="BF218" s="41" t="str">
        <f t="shared" si="92"/>
        <v/>
      </c>
      <c r="BG218" s="125"/>
      <c r="BH218" s="181" t="str">
        <f t="shared" si="93"/>
        <v/>
      </c>
      <c r="BJ218" s="41" t="str">
        <f t="shared" si="94"/>
        <v/>
      </c>
      <c r="BK218" s="125"/>
      <c r="BL218" s="181" t="str">
        <f t="shared" si="95"/>
        <v/>
      </c>
      <c r="BM218" s="125"/>
    </row>
    <row r="219" spans="2:65" ht="15.75" customHeight="1">
      <c r="C219" s="13" t="s">
        <v>107</v>
      </c>
      <c r="D219" s="13"/>
      <c r="E219" s="13"/>
      <c r="F219" s="13"/>
      <c r="G219" s="13"/>
      <c r="H219" s="13"/>
      <c r="I219" s="13"/>
      <c r="J219" s="13"/>
      <c r="K219" s="23"/>
      <c r="L219" s="66"/>
      <c r="M219" s="125"/>
      <c r="N219" s="41">
        <f>SUM(N216)</f>
        <v>737400</v>
      </c>
      <c r="O219" s="80"/>
      <c r="P219" s="41">
        <f>SUM(P216)</f>
        <v>773400</v>
      </c>
      <c r="Q219" s="41"/>
      <c r="R219" s="41">
        <f>SUM(R216)</f>
        <v>737400</v>
      </c>
      <c r="S219" s="41"/>
      <c r="T219" s="41" t="e">
        <f>SUM(T216)</f>
        <v>#N/A</v>
      </c>
      <c r="U219" s="41"/>
      <c r="V219" s="41">
        <f>SUM(V216)</f>
        <v>737400</v>
      </c>
      <c r="W219" s="41"/>
      <c r="X219" s="41">
        <f>SUM(X216)</f>
        <v>800400</v>
      </c>
      <c r="Y219" s="41"/>
      <c r="Z219" s="41">
        <f t="shared" si="76"/>
        <v>63000</v>
      </c>
      <c r="AA219" s="41"/>
      <c r="AB219" s="181">
        <f t="shared" si="77"/>
        <v>8.5435313262815393E-2</v>
      </c>
      <c r="AC219" s="161"/>
      <c r="AD219" s="41">
        <f t="shared" si="78"/>
        <v>27000</v>
      </c>
      <c r="AE219" s="41"/>
      <c r="AF219" s="181">
        <f t="shared" si="79"/>
        <v>3.4910783553141922E-2</v>
      </c>
      <c r="AG219" s="41"/>
      <c r="AH219" s="41">
        <f t="shared" si="80"/>
        <v>63000</v>
      </c>
      <c r="AI219" s="41"/>
      <c r="AJ219" s="181">
        <f t="shared" si="81"/>
        <v>8.5435313262815393E-2</v>
      </c>
      <c r="AK219" s="161"/>
      <c r="AL219" s="41">
        <f t="shared" si="82"/>
        <v>63000</v>
      </c>
      <c r="AM219" s="41"/>
      <c r="AN219" s="181">
        <f t="shared" si="83"/>
        <v>8.5435313262815393E-2</v>
      </c>
      <c r="AP219" s="41" t="str">
        <f t="shared" si="84"/>
        <v/>
      </c>
      <c r="AQ219" s="41"/>
      <c r="AR219" s="181" t="e">
        <f t="shared" si="85"/>
        <v>#N/A</v>
      </c>
      <c r="AS219" s="41"/>
      <c r="AT219" s="41" t="str">
        <f t="shared" si="86"/>
        <v/>
      </c>
      <c r="AU219" s="41"/>
      <c r="AV219" s="181" t="e">
        <f t="shared" si="87"/>
        <v>#N/A</v>
      </c>
      <c r="AW219" s="41"/>
      <c r="AX219" s="41">
        <f t="shared" si="88"/>
        <v>0</v>
      </c>
      <c r="AY219" s="41"/>
      <c r="AZ219" s="181">
        <f t="shared" si="89"/>
        <v>0</v>
      </c>
      <c r="BA219" s="41"/>
      <c r="BB219" s="41">
        <f t="shared" si="90"/>
        <v>-36000</v>
      </c>
      <c r="BC219" s="41"/>
      <c r="BD219" s="181">
        <f t="shared" si="91"/>
        <v>-4.654771140418934E-2</v>
      </c>
      <c r="BE219" s="41"/>
      <c r="BF219" s="41">
        <f t="shared" si="92"/>
        <v>0</v>
      </c>
      <c r="BG219" s="41"/>
      <c r="BH219" s="181">
        <f t="shared" si="93"/>
        <v>0</v>
      </c>
      <c r="BJ219" s="41" t="str">
        <f t="shared" si="94"/>
        <v/>
      </c>
      <c r="BK219" s="41"/>
      <c r="BL219" s="181" t="e">
        <f t="shared" si="95"/>
        <v>#N/A</v>
      </c>
      <c r="BM219" s="41"/>
    </row>
    <row r="220" spans="2:65" ht="15.75" customHeight="1">
      <c r="C220" s="13"/>
      <c r="D220" s="13"/>
      <c r="E220" s="13"/>
      <c r="F220" s="13"/>
      <c r="G220" s="13"/>
      <c r="H220" s="13"/>
      <c r="I220" s="13"/>
      <c r="J220" s="13"/>
      <c r="K220" s="23"/>
      <c r="L220" s="66"/>
      <c r="M220" s="125"/>
      <c r="N220" s="125"/>
      <c r="O220" s="80"/>
      <c r="P220" s="125"/>
      <c r="Q220" s="125"/>
      <c r="R220" s="125"/>
      <c r="S220" s="125"/>
      <c r="T220" s="125"/>
      <c r="U220" s="125"/>
      <c r="V220" s="125"/>
      <c r="W220" s="125"/>
      <c r="X220" s="125"/>
      <c r="Y220" s="125"/>
      <c r="Z220" s="41" t="str">
        <f t="shared" si="76"/>
        <v/>
      </c>
      <c r="AA220" s="125"/>
      <c r="AB220" s="181" t="str">
        <f t="shared" si="77"/>
        <v/>
      </c>
      <c r="AC220" s="161"/>
      <c r="AD220" s="41" t="str">
        <f t="shared" si="78"/>
        <v/>
      </c>
      <c r="AE220" s="125"/>
      <c r="AF220" s="181" t="str">
        <f t="shared" si="79"/>
        <v/>
      </c>
      <c r="AG220" s="125"/>
      <c r="AH220" s="41" t="str">
        <f t="shared" si="80"/>
        <v/>
      </c>
      <c r="AI220" s="125"/>
      <c r="AJ220" s="181" t="str">
        <f t="shared" si="81"/>
        <v/>
      </c>
      <c r="AK220" s="161"/>
      <c r="AL220" s="41" t="str">
        <f t="shared" si="82"/>
        <v/>
      </c>
      <c r="AM220" s="125"/>
      <c r="AN220" s="181" t="str">
        <f t="shared" si="83"/>
        <v/>
      </c>
      <c r="AP220" s="41" t="str">
        <f t="shared" si="84"/>
        <v/>
      </c>
      <c r="AQ220" s="125"/>
      <c r="AR220" s="181" t="str">
        <f t="shared" si="85"/>
        <v/>
      </c>
      <c r="AS220" s="125"/>
      <c r="AT220" s="41" t="str">
        <f t="shared" si="86"/>
        <v/>
      </c>
      <c r="AU220" s="125"/>
      <c r="AV220" s="181" t="str">
        <f t="shared" si="87"/>
        <v/>
      </c>
      <c r="AW220" s="125"/>
      <c r="AX220" s="41" t="str">
        <f t="shared" si="88"/>
        <v/>
      </c>
      <c r="AY220" s="125"/>
      <c r="AZ220" s="181" t="str">
        <f t="shared" si="89"/>
        <v/>
      </c>
      <c r="BA220" s="125"/>
      <c r="BB220" s="41" t="str">
        <f t="shared" si="90"/>
        <v/>
      </c>
      <c r="BC220" s="125"/>
      <c r="BD220" s="181" t="str">
        <f t="shared" si="91"/>
        <v/>
      </c>
      <c r="BE220" s="125"/>
      <c r="BF220" s="41" t="str">
        <f t="shared" si="92"/>
        <v/>
      </c>
      <c r="BG220" s="125"/>
      <c r="BH220" s="181" t="str">
        <f t="shared" si="93"/>
        <v/>
      </c>
      <c r="BJ220" s="41" t="str">
        <f t="shared" si="94"/>
        <v/>
      </c>
      <c r="BK220" s="125"/>
      <c r="BL220" s="181" t="str">
        <f t="shared" si="95"/>
        <v/>
      </c>
      <c r="BM220" s="125"/>
    </row>
    <row r="221" spans="2:65" ht="15.75" customHeight="1">
      <c r="C221" s="13"/>
      <c r="D221" s="13"/>
      <c r="E221" s="13"/>
      <c r="F221" s="13"/>
      <c r="G221" s="13"/>
      <c r="H221" s="13"/>
      <c r="I221" s="13"/>
      <c r="J221" s="13"/>
      <c r="K221" s="23"/>
      <c r="L221" s="66"/>
      <c r="M221" s="125"/>
      <c r="N221" s="125"/>
      <c r="O221" s="80"/>
      <c r="P221" s="125"/>
      <c r="Q221" s="125"/>
      <c r="R221" s="125"/>
      <c r="S221" s="125"/>
      <c r="T221" s="125"/>
      <c r="U221" s="125"/>
      <c r="V221" s="125"/>
      <c r="W221" s="125"/>
      <c r="X221" s="125"/>
      <c r="Y221" s="125"/>
      <c r="Z221" s="41" t="str">
        <f t="shared" si="76"/>
        <v/>
      </c>
      <c r="AA221" s="125"/>
      <c r="AB221" s="181" t="str">
        <f t="shared" si="77"/>
        <v/>
      </c>
      <c r="AC221" s="161"/>
      <c r="AD221" s="41" t="str">
        <f t="shared" si="78"/>
        <v/>
      </c>
      <c r="AE221" s="125"/>
      <c r="AF221" s="181" t="str">
        <f t="shared" si="79"/>
        <v/>
      </c>
      <c r="AG221" s="125"/>
      <c r="AH221" s="41" t="str">
        <f t="shared" si="80"/>
        <v/>
      </c>
      <c r="AI221" s="125"/>
      <c r="AJ221" s="181" t="str">
        <f t="shared" si="81"/>
        <v/>
      </c>
      <c r="AK221" s="161"/>
      <c r="AL221" s="41" t="str">
        <f t="shared" si="82"/>
        <v/>
      </c>
      <c r="AM221" s="125"/>
      <c r="AN221" s="181" t="str">
        <f t="shared" si="83"/>
        <v/>
      </c>
      <c r="AP221" s="41" t="str">
        <f t="shared" si="84"/>
        <v/>
      </c>
      <c r="AQ221" s="125"/>
      <c r="AR221" s="181" t="str">
        <f t="shared" si="85"/>
        <v/>
      </c>
      <c r="AS221" s="125"/>
      <c r="AT221" s="41" t="str">
        <f t="shared" si="86"/>
        <v/>
      </c>
      <c r="AU221" s="125"/>
      <c r="AV221" s="181" t="str">
        <f t="shared" si="87"/>
        <v/>
      </c>
      <c r="AW221" s="125"/>
      <c r="AX221" s="41" t="str">
        <f t="shared" si="88"/>
        <v/>
      </c>
      <c r="AY221" s="125"/>
      <c r="AZ221" s="181" t="str">
        <f t="shared" si="89"/>
        <v/>
      </c>
      <c r="BA221" s="125"/>
      <c r="BB221" s="41" t="str">
        <f t="shared" si="90"/>
        <v/>
      </c>
      <c r="BC221" s="125"/>
      <c r="BD221" s="181" t="str">
        <f t="shared" si="91"/>
        <v/>
      </c>
      <c r="BE221" s="125"/>
      <c r="BF221" s="41" t="str">
        <f t="shared" si="92"/>
        <v/>
      </c>
      <c r="BG221" s="125"/>
      <c r="BH221" s="181" t="str">
        <f t="shared" si="93"/>
        <v/>
      </c>
      <c r="BJ221" s="41" t="str">
        <f t="shared" si="94"/>
        <v/>
      </c>
      <c r="BK221" s="125"/>
      <c r="BL221" s="181" t="str">
        <f t="shared" si="95"/>
        <v/>
      </c>
      <c r="BM221" s="125"/>
    </row>
    <row r="222" spans="2:65" ht="15.75" customHeight="1">
      <c r="C222" s="13"/>
      <c r="D222" s="13"/>
      <c r="E222" s="13"/>
      <c r="F222" s="13"/>
      <c r="G222" s="13"/>
      <c r="H222" s="13"/>
      <c r="I222" s="13"/>
      <c r="J222" s="13"/>
      <c r="K222" s="23"/>
      <c r="L222" s="66"/>
      <c r="M222" s="125"/>
      <c r="N222" s="125"/>
      <c r="O222" s="80"/>
      <c r="P222" s="125"/>
      <c r="Q222" s="125"/>
      <c r="R222" s="125"/>
      <c r="S222" s="125"/>
      <c r="T222" s="125"/>
      <c r="U222" s="125"/>
      <c r="V222" s="125"/>
      <c r="W222" s="125"/>
      <c r="X222" s="125"/>
      <c r="Y222" s="125"/>
      <c r="Z222" s="41" t="str">
        <f t="shared" si="76"/>
        <v/>
      </c>
      <c r="AA222" s="125"/>
      <c r="AB222" s="181" t="str">
        <f t="shared" si="77"/>
        <v/>
      </c>
      <c r="AC222" s="161"/>
      <c r="AD222" s="41" t="str">
        <f t="shared" si="78"/>
        <v/>
      </c>
      <c r="AE222" s="125"/>
      <c r="AF222" s="181" t="str">
        <f t="shared" si="79"/>
        <v/>
      </c>
      <c r="AG222" s="125"/>
      <c r="AH222" s="41" t="str">
        <f t="shared" si="80"/>
        <v/>
      </c>
      <c r="AI222" s="125"/>
      <c r="AJ222" s="181" t="str">
        <f t="shared" si="81"/>
        <v/>
      </c>
      <c r="AK222" s="161"/>
      <c r="AL222" s="41" t="str">
        <f t="shared" si="82"/>
        <v/>
      </c>
      <c r="AM222" s="125"/>
      <c r="AN222" s="181" t="str">
        <f t="shared" si="83"/>
        <v/>
      </c>
      <c r="AP222" s="41" t="str">
        <f t="shared" si="84"/>
        <v/>
      </c>
      <c r="AQ222" s="125"/>
      <c r="AR222" s="181" t="str">
        <f t="shared" si="85"/>
        <v/>
      </c>
      <c r="AS222" s="125"/>
      <c r="AT222" s="41" t="str">
        <f t="shared" si="86"/>
        <v/>
      </c>
      <c r="AU222" s="125"/>
      <c r="AV222" s="181" t="str">
        <f t="shared" si="87"/>
        <v/>
      </c>
      <c r="AW222" s="125"/>
      <c r="AX222" s="41" t="str">
        <f t="shared" si="88"/>
        <v/>
      </c>
      <c r="AY222" s="125"/>
      <c r="AZ222" s="181" t="str">
        <f t="shared" si="89"/>
        <v/>
      </c>
      <c r="BA222" s="125"/>
      <c r="BB222" s="41" t="str">
        <f t="shared" si="90"/>
        <v/>
      </c>
      <c r="BC222" s="125"/>
      <c r="BD222" s="181" t="str">
        <f t="shared" si="91"/>
        <v/>
      </c>
      <c r="BE222" s="125"/>
      <c r="BF222" s="41" t="str">
        <f t="shared" si="92"/>
        <v/>
      </c>
      <c r="BG222" s="125"/>
      <c r="BH222" s="181" t="str">
        <f t="shared" si="93"/>
        <v/>
      </c>
      <c r="BJ222" s="41" t="str">
        <f t="shared" si="94"/>
        <v/>
      </c>
      <c r="BK222" s="125"/>
      <c r="BL222" s="181" t="str">
        <f t="shared" si="95"/>
        <v/>
      </c>
      <c r="BM222" s="125"/>
    </row>
    <row r="223" spans="2:65" ht="15.75" customHeight="1">
      <c r="C223" s="15" t="s">
        <v>82</v>
      </c>
      <c r="D223" s="13"/>
      <c r="E223" s="13"/>
      <c r="F223" s="13"/>
      <c r="G223" s="13"/>
      <c r="H223" s="13"/>
      <c r="I223" s="13"/>
      <c r="J223" s="13"/>
      <c r="K223" s="13"/>
      <c r="L223" s="66"/>
      <c r="M223" s="125"/>
      <c r="N223" s="125"/>
      <c r="O223" s="80"/>
      <c r="P223" s="125"/>
      <c r="Q223" s="125"/>
      <c r="R223" s="125"/>
      <c r="S223" s="125"/>
      <c r="T223" s="125"/>
      <c r="U223" s="125"/>
      <c r="V223" s="125"/>
      <c r="W223" s="125"/>
      <c r="X223" s="125"/>
      <c r="Y223" s="125"/>
      <c r="Z223" s="41" t="str">
        <f t="shared" si="76"/>
        <v/>
      </c>
      <c r="AA223" s="125"/>
      <c r="AB223" s="181" t="str">
        <f t="shared" si="77"/>
        <v/>
      </c>
      <c r="AC223" s="161"/>
      <c r="AD223" s="41" t="str">
        <f t="shared" si="78"/>
        <v/>
      </c>
      <c r="AE223" s="125"/>
      <c r="AF223" s="181" t="str">
        <f t="shared" si="79"/>
        <v/>
      </c>
      <c r="AG223" s="125"/>
      <c r="AH223" s="41" t="str">
        <f t="shared" si="80"/>
        <v/>
      </c>
      <c r="AI223" s="125"/>
      <c r="AJ223" s="181" t="str">
        <f t="shared" si="81"/>
        <v/>
      </c>
      <c r="AK223" s="161"/>
      <c r="AL223" s="41" t="str">
        <f t="shared" si="82"/>
        <v/>
      </c>
      <c r="AM223" s="125"/>
      <c r="AN223" s="181" t="str">
        <f t="shared" si="83"/>
        <v/>
      </c>
      <c r="AP223" s="41" t="str">
        <f t="shared" si="84"/>
        <v/>
      </c>
      <c r="AQ223" s="125"/>
      <c r="AR223" s="181" t="str">
        <f t="shared" si="85"/>
        <v/>
      </c>
      <c r="AS223" s="125"/>
      <c r="AT223" s="41" t="str">
        <f t="shared" si="86"/>
        <v/>
      </c>
      <c r="AU223" s="125"/>
      <c r="AV223" s="181" t="str">
        <f t="shared" si="87"/>
        <v/>
      </c>
      <c r="AW223" s="125"/>
      <c r="AX223" s="41" t="str">
        <f t="shared" si="88"/>
        <v/>
      </c>
      <c r="AY223" s="125"/>
      <c r="AZ223" s="181" t="str">
        <f t="shared" si="89"/>
        <v/>
      </c>
      <c r="BA223" s="125"/>
      <c r="BB223" s="41" t="str">
        <f t="shared" si="90"/>
        <v/>
      </c>
      <c r="BC223" s="125"/>
      <c r="BD223" s="181" t="str">
        <f t="shared" si="91"/>
        <v/>
      </c>
      <c r="BE223" s="125"/>
      <c r="BF223" s="41" t="str">
        <f t="shared" si="92"/>
        <v/>
      </c>
      <c r="BG223" s="125"/>
      <c r="BH223" s="181" t="str">
        <f t="shared" si="93"/>
        <v/>
      </c>
      <c r="BJ223" s="41" t="str">
        <f t="shared" si="94"/>
        <v/>
      </c>
      <c r="BK223" s="125"/>
      <c r="BL223" s="181" t="str">
        <f t="shared" si="95"/>
        <v/>
      </c>
      <c r="BM223" s="125"/>
    </row>
    <row r="224" spans="2:65" ht="15.75" customHeight="1">
      <c r="C224" s="39" t="s">
        <v>83</v>
      </c>
      <c r="D224" s="13"/>
      <c r="E224" s="13"/>
      <c r="F224" s="13"/>
      <c r="G224" s="13"/>
      <c r="H224" s="13"/>
      <c r="I224" s="13"/>
      <c r="J224" s="13"/>
      <c r="K224" s="13"/>
      <c r="L224" s="66"/>
      <c r="M224" s="125"/>
      <c r="N224" s="125"/>
      <c r="O224" s="80"/>
      <c r="P224" s="125"/>
      <c r="Q224" s="125"/>
      <c r="R224" s="125"/>
      <c r="S224" s="125"/>
      <c r="T224" s="125"/>
      <c r="U224" s="125"/>
      <c r="V224" s="125"/>
      <c r="W224" s="125"/>
      <c r="X224" s="125"/>
      <c r="Y224" s="125"/>
      <c r="Z224" s="41" t="str">
        <f t="shared" si="76"/>
        <v/>
      </c>
      <c r="AA224" s="125"/>
      <c r="AB224" s="181" t="str">
        <f t="shared" si="77"/>
        <v/>
      </c>
      <c r="AC224" s="161"/>
      <c r="AD224" s="41" t="str">
        <f t="shared" si="78"/>
        <v/>
      </c>
      <c r="AE224" s="125"/>
      <c r="AF224" s="181" t="str">
        <f t="shared" si="79"/>
        <v/>
      </c>
      <c r="AG224" s="125"/>
      <c r="AH224" s="41" t="str">
        <f t="shared" si="80"/>
        <v/>
      </c>
      <c r="AI224" s="125"/>
      <c r="AJ224" s="181" t="str">
        <f t="shared" si="81"/>
        <v/>
      </c>
      <c r="AK224" s="161"/>
      <c r="AL224" s="41" t="str">
        <f t="shared" si="82"/>
        <v/>
      </c>
      <c r="AM224" s="125"/>
      <c r="AN224" s="181" t="str">
        <f t="shared" si="83"/>
        <v/>
      </c>
      <c r="AP224" s="41" t="str">
        <f t="shared" si="84"/>
        <v/>
      </c>
      <c r="AQ224" s="125"/>
      <c r="AR224" s="181" t="str">
        <f t="shared" si="85"/>
        <v/>
      </c>
      <c r="AS224" s="125"/>
      <c r="AT224" s="41" t="str">
        <f t="shared" si="86"/>
        <v/>
      </c>
      <c r="AU224" s="125"/>
      <c r="AV224" s="181" t="str">
        <f t="shared" si="87"/>
        <v/>
      </c>
      <c r="AW224" s="125"/>
      <c r="AX224" s="41" t="str">
        <f t="shared" si="88"/>
        <v/>
      </c>
      <c r="AY224" s="125"/>
      <c r="AZ224" s="181" t="str">
        <f t="shared" si="89"/>
        <v/>
      </c>
      <c r="BA224" s="125"/>
      <c r="BB224" s="41" t="str">
        <f t="shared" si="90"/>
        <v/>
      </c>
      <c r="BC224" s="125"/>
      <c r="BD224" s="181" t="str">
        <f t="shared" si="91"/>
        <v/>
      </c>
      <c r="BE224" s="125"/>
      <c r="BF224" s="41" t="str">
        <f t="shared" si="92"/>
        <v/>
      </c>
      <c r="BG224" s="125"/>
      <c r="BH224" s="181" t="str">
        <f t="shared" si="93"/>
        <v/>
      </c>
      <c r="BJ224" s="41" t="str">
        <f t="shared" si="94"/>
        <v/>
      </c>
      <c r="BK224" s="125"/>
      <c r="BL224" s="181" t="str">
        <f t="shared" si="95"/>
        <v/>
      </c>
      <c r="BM224" s="125"/>
    </row>
    <row r="225" spans="2:65" ht="15.75" customHeight="1">
      <c r="C225" s="13"/>
      <c r="D225" s="13"/>
      <c r="E225" s="13"/>
      <c r="F225" s="13"/>
      <c r="G225" s="13"/>
      <c r="H225" s="13"/>
      <c r="I225" s="13"/>
      <c r="J225" s="13"/>
      <c r="K225" s="13"/>
      <c r="L225" s="66"/>
      <c r="M225" s="125"/>
      <c r="N225" s="125"/>
      <c r="O225" s="80"/>
      <c r="P225" s="125"/>
      <c r="Q225" s="125"/>
      <c r="R225" s="125"/>
      <c r="S225" s="125"/>
      <c r="T225" s="125"/>
      <c r="U225" s="125"/>
      <c r="V225" s="125"/>
      <c r="W225" s="125"/>
      <c r="X225" s="125"/>
      <c r="Y225" s="125"/>
      <c r="Z225" s="41" t="str">
        <f t="shared" si="76"/>
        <v/>
      </c>
      <c r="AA225" s="125"/>
      <c r="AB225" s="181" t="str">
        <f t="shared" si="77"/>
        <v/>
      </c>
      <c r="AC225" s="161"/>
      <c r="AD225" s="41" t="str">
        <f t="shared" si="78"/>
        <v/>
      </c>
      <c r="AE225" s="125"/>
      <c r="AF225" s="181" t="str">
        <f t="shared" si="79"/>
        <v/>
      </c>
      <c r="AG225" s="125"/>
      <c r="AH225" s="41" t="str">
        <f t="shared" si="80"/>
        <v/>
      </c>
      <c r="AI225" s="125"/>
      <c r="AJ225" s="181" t="str">
        <f t="shared" si="81"/>
        <v/>
      </c>
      <c r="AK225" s="161"/>
      <c r="AL225" s="41" t="str">
        <f t="shared" si="82"/>
        <v/>
      </c>
      <c r="AM225" s="125"/>
      <c r="AN225" s="181" t="str">
        <f t="shared" si="83"/>
        <v/>
      </c>
      <c r="AP225" s="41" t="str">
        <f t="shared" si="84"/>
        <v/>
      </c>
      <c r="AQ225" s="125"/>
      <c r="AR225" s="181" t="str">
        <f t="shared" si="85"/>
        <v/>
      </c>
      <c r="AS225" s="125"/>
      <c r="AT225" s="41" t="str">
        <f t="shared" si="86"/>
        <v/>
      </c>
      <c r="AU225" s="125"/>
      <c r="AV225" s="181" t="str">
        <f t="shared" si="87"/>
        <v/>
      </c>
      <c r="AW225" s="125"/>
      <c r="AX225" s="41" t="str">
        <f t="shared" si="88"/>
        <v/>
      </c>
      <c r="AY225" s="125"/>
      <c r="AZ225" s="181" t="str">
        <f t="shared" si="89"/>
        <v/>
      </c>
      <c r="BA225" s="125"/>
      <c r="BB225" s="41" t="str">
        <f t="shared" si="90"/>
        <v/>
      </c>
      <c r="BC225" s="125"/>
      <c r="BD225" s="181" t="str">
        <f t="shared" si="91"/>
        <v/>
      </c>
      <c r="BE225" s="125"/>
      <c r="BF225" s="41" t="str">
        <f t="shared" si="92"/>
        <v/>
      </c>
      <c r="BG225" s="125"/>
      <c r="BH225" s="181" t="str">
        <f t="shared" si="93"/>
        <v/>
      </c>
      <c r="BJ225" s="41" t="str">
        <f t="shared" si="94"/>
        <v/>
      </c>
      <c r="BK225" s="125"/>
      <c r="BL225" s="181" t="str">
        <f t="shared" si="95"/>
        <v/>
      </c>
      <c r="BM225" s="125"/>
    </row>
    <row r="226" spans="2:65" ht="15.75" customHeight="1">
      <c r="C226" s="16" t="s">
        <v>208</v>
      </c>
      <c r="D226" s="53"/>
      <c r="E226" s="53"/>
      <c r="F226" s="53"/>
      <c r="G226" s="53"/>
      <c r="H226" s="53"/>
      <c r="I226" s="53"/>
      <c r="J226" s="53"/>
      <c r="K226" s="13"/>
      <c r="L226" s="66"/>
      <c r="M226" s="125"/>
      <c r="N226" s="125"/>
      <c r="O226" s="80"/>
      <c r="P226" s="125"/>
      <c r="Q226" s="125"/>
      <c r="R226" s="125"/>
      <c r="S226" s="125"/>
      <c r="T226" s="125"/>
      <c r="U226" s="125"/>
      <c r="V226" s="125"/>
      <c r="W226" s="125"/>
      <c r="X226" s="125"/>
      <c r="Y226" s="125"/>
      <c r="Z226" s="41" t="str">
        <f t="shared" si="76"/>
        <v/>
      </c>
      <c r="AA226" s="125"/>
      <c r="AB226" s="181" t="str">
        <f t="shared" si="77"/>
        <v/>
      </c>
      <c r="AC226" s="161"/>
      <c r="AD226" s="41" t="str">
        <f t="shared" si="78"/>
        <v/>
      </c>
      <c r="AE226" s="125"/>
      <c r="AF226" s="181" t="str">
        <f t="shared" si="79"/>
        <v/>
      </c>
      <c r="AG226" s="125"/>
      <c r="AH226" s="41" t="str">
        <f t="shared" si="80"/>
        <v/>
      </c>
      <c r="AI226" s="125"/>
      <c r="AJ226" s="181" t="str">
        <f t="shared" si="81"/>
        <v/>
      </c>
      <c r="AK226" s="161"/>
      <c r="AL226" s="41" t="str">
        <f t="shared" si="82"/>
        <v/>
      </c>
      <c r="AM226" s="125"/>
      <c r="AN226" s="181" t="str">
        <f t="shared" si="83"/>
        <v/>
      </c>
      <c r="AP226" s="41" t="str">
        <f t="shared" si="84"/>
        <v/>
      </c>
      <c r="AQ226" s="125"/>
      <c r="AR226" s="181" t="str">
        <f t="shared" si="85"/>
        <v/>
      </c>
      <c r="AS226" s="125"/>
      <c r="AT226" s="41" t="str">
        <f t="shared" si="86"/>
        <v/>
      </c>
      <c r="AU226" s="125"/>
      <c r="AV226" s="181" t="str">
        <f t="shared" si="87"/>
        <v/>
      </c>
      <c r="AW226" s="125"/>
      <c r="AX226" s="41" t="str">
        <f t="shared" si="88"/>
        <v/>
      </c>
      <c r="AY226" s="125"/>
      <c r="AZ226" s="181" t="str">
        <f t="shared" si="89"/>
        <v/>
      </c>
      <c r="BA226" s="125"/>
      <c r="BB226" s="41" t="str">
        <f t="shared" si="90"/>
        <v/>
      </c>
      <c r="BC226" s="125"/>
      <c r="BD226" s="181" t="str">
        <f t="shared" si="91"/>
        <v/>
      </c>
      <c r="BE226" s="125"/>
      <c r="BF226" s="41" t="str">
        <f t="shared" si="92"/>
        <v/>
      </c>
      <c r="BG226" s="125"/>
      <c r="BH226" s="181" t="str">
        <f t="shared" si="93"/>
        <v/>
      </c>
      <c r="BJ226" s="41" t="str">
        <f t="shared" si="94"/>
        <v/>
      </c>
      <c r="BK226" s="125"/>
      <c r="BL226" s="181" t="str">
        <f t="shared" si="95"/>
        <v/>
      </c>
      <c r="BM226" s="125"/>
    </row>
    <row r="227" spans="2:65" ht="15.75" customHeight="1">
      <c r="C227" s="13"/>
      <c r="D227" s="13"/>
      <c r="E227" s="13"/>
      <c r="F227" s="13"/>
      <c r="G227" s="13"/>
      <c r="H227" s="13"/>
      <c r="I227" s="13"/>
      <c r="J227" s="13"/>
      <c r="K227" s="13"/>
      <c r="L227" s="66"/>
      <c r="M227" s="125"/>
      <c r="N227" s="41"/>
      <c r="O227" s="80"/>
      <c r="P227" s="41"/>
      <c r="Q227" s="41"/>
      <c r="R227" s="41"/>
      <c r="S227" s="41"/>
      <c r="T227" s="41"/>
      <c r="U227" s="41"/>
      <c r="V227" s="41"/>
      <c r="W227" s="41"/>
      <c r="X227" s="41"/>
      <c r="Y227" s="41"/>
      <c r="Z227" s="41" t="str">
        <f t="shared" si="76"/>
        <v/>
      </c>
      <c r="AA227" s="41"/>
      <c r="AB227" s="181" t="str">
        <f t="shared" si="77"/>
        <v/>
      </c>
      <c r="AC227" s="161"/>
      <c r="AD227" s="41" t="str">
        <f t="shared" si="78"/>
        <v/>
      </c>
      <c r="AE227" s="41"/>
      <c r="AF227" s="181" t="str">
        <f t="shared" si="79"/>
        <v/>
      </c>
      <c r="AG227" s="41"/>
      <c r="AH227" s="41" t="str">
        <f t="shared" si="80"/>
        <v/>
      </c>
      <c r="AI227" s="41"/>
      <c r="AJ227" s="181" t="str">
        <f t="shared" si="81"/>
        <v/>
      </c>
      <c r="AK227" s="161"/>
      <c r="AL227" s="41" t="str">
        <f t="shared" si="82"/>
        <v/>
      </c>
      <c r="AM227" s="41"/>
      <c r="AN227" s="181" t="str">
        <f t="shared" si="83"/>
        <v/>
      </c>
      <c r="AP227" s="41" t="str">
        <f t="shared" si="84"/>
        <v/>
      </c>
      <c r="AQ227" s="41"/>
      <c r="AR227" s="181" t="str">
        <f t="shared" si="85"/>
        <v/>
      </c>
      <c r="AS227" s="41"/>
      <c r="AT227" s="41" t="str">
        <f t="shared" si="86"/>
        <v/>
      </c>
      <c r="AU227" s="41"/>
      <c r="AV227" s="181" t="str">
        <f t="shared" si="87"/>
        <v/>
      </c>
      <c r="AW227" s="41"/>
      <c r="AX227" s="41" t="str">
        <f t="shared" si="88"/>
        <v/>
      </c>
      <c r="AY227" s="41"/>
      <c r="AZ227" s="181" t="str">
        <f t="shared" si="89"/>
        <v/>
      </c>
      <c r="BA227" s="41"/>
      <c r="BB227" s="41" t="str">
        <f t="shared" si="90"/>
        <v/>
      </c>
      <c r="BC227" s="41"/>
      <c r="BD227" s="181" t="str">
        <f t="shared" si="91"/>
        <v/>
      </c>
      <c r="BE227" s="41"/>
      <c r="BF227" s="41" t="str">
        <f t="shared" si="92"/>
        <v/>
      </c>
      <c r="BG227" s="41"/>
      <c r="BH227" s="181" t="str">
        <f t="shared" si="93"/>
        <v/>
      </c>
      <c r="BJ227" s="41" t="str">
        <f t="shared" si="94"/>
        <v/>
      </c>
      <c r="BK227" s="41"/>
      <c r="BL227" s="181" t="str">
        <f t="shared" si="95"/>
        <v/>
      </c>
      <c r="BM227" s="41"/>
    </row>
    <row r="228" spans="2:65" ht="15.75" customHeight="1">
      <c r="C228" s="17" t="s">
        <v>35</v>
      </c>
      <c r="D228" s="13" t="s">
        <v>57</v>
      </c>
      <c r="E228" s="13"/>
      <c r="F228" s="13"/>
      <c r="G228" s="13"/>
      <c r="H228" s="13"/>
      <c r="I228" s="13"/>
      <c r="J228" s="13"/>
      <c r="K228" s="13"/>
      <c r="L228" s="66"/>
      <c r="M228" s="125"/>
      <c r="N228" s="41"/>
      <c r="O228" s="80"/>
      <c r="P228" s="41"/>
      <c r="Q228" s="41"/>
      <c r="R228" s="41"/>
      <c r="S228" s="41"/>
      <c r="T228" s="41"/>
      <c r="U228" s="41"/>
      <c r="V228" s="41"/>
      <c r="W228" s="41"/>
      <c r="X228" s="41"/>
      <c r="Y228" s="41"/>
      <c r="Z228" s="41" t="str">
        <f t="shared" si="76"/>
        <v/>
      </c>
      <c r="AA228" s="41"/>
      <c r="AB228" s="181" t="str">
        <f t="shared" si="77"/>
        <v/>
      </c>
      <c r="AC228" s="161"/>
      <c r="AD228" s="41" t="str">
        <f t="shared" si="78"/>
        <v/>
      </c>
      <c r="AE228" s="41"/>
      <c r="AF228" s="181" t="str">
        <f t="shared" si="79"/>
        <v/>
      </c>
      <c r="AG228" s="41"/>
      <c r="AH228" s="41" t="str">
        <f t="shared" si="80"/>
        <v/>
      </c>
      <c r="AI228" s="41"/>
      <c r="AJ228" s="181" t="str">
        <f t="shared" si="81"/>
        <v/>
      </c>
      <c r="AK228" s="161"/>
      <c r="AL228" s="41" t="str">
        <f t="shared" si="82"/>
        <v/>
      </c>
      <c r="AM228" s="41"/>
      <c r="AN228" s="181" t="str">
        <f t="shared" si="83"/>
        <v/>
      </c>
      <c r="AP228" s="41" t="str">
        <f t="shared" si="84"/>
        <v/>
      </c>
      <c r="AQ228" s="41"/>
      <c r="AR228" s="181" t="str">
        <f t="shared" si="85"/>
        <v/>
      </c>
      <c r="AS228" s="41"/>
      <c r="AT228" s="41" t="str">
        <f t="shared" si="86"/>
        <v/>
      </c>
      <c r="AU228" s="41"/>
      <c r="AV228" s="181" t="str">
        <f t="shared" si="87"/>
        <v/>
      </c>
      <c r="AW228" s="41"/>
      <c r="AX228" s="41" t="str">
        <f t="shared" si="88"/>
        <v/>
      </c>
      <c r="AY228" s="41"/>
      <c r="AZ228" s="181" t="str">
        <f t="shared" si="89"/>
        <v/>
      </c>
      <c r="BA228" s="41"/>
      <c r="BB228" s="41" t="str">
        <f t="shared" si="90"/>
        <v/>
      </c>
      <c r="BC228" s="41"/>
      <c r="BD228" s="181" t="str">
        <f t="shared" si="91"/>
        <v/>
      </c>
      <c r="BE228" s="41"/>
      <c r="BF228" s="41" t="str">
        <f t="shared" si="92"/>
        <v/>
      </c>
      <c r="BG228" s="41"/>
      <c r="BH228" s="181" t="str">
        <f t="shared" si="93"/>
        <v/>
      </c>
      <c r="BJ228" s="41" t="str">
        <f t="shared" si="94"/>
        <v/>
      </c>
      <c r="BK228" s="41"/>
      <c r="BL228" s="181" t="str">
        <f t="shared" si="95"/>
        <v/>
      </c>
      <c r="BM228" s="41"/>
    </row>
    <row r="229" spans="2:65" ht="15.75" customHeight="1">
      <c r="C229" s="13"/>
      <c r="D229" s="18" t="s">
        <v>38</v>
      </c>
      <c r="E229" s="13" t="s">
        <v>355</v>
      </c>
      <c r="F229" s="13"/>
      <c r="G229" s="13"/>
      <c r="H229" s="13"/>
      <c r="I229" s="13"/>
      <c r="J229" s="13"/>
      <c r="K229" s="13"/>
      <c r="L229" s="66"/>
      <c r="M229" s="125"/>
      <c r="N229" s="41"/>
      <c r="O229" s="80"/>
      <c r="P229" s="41"/>
      <c r="Q229" s="41"/>
      <c r="R229" s="41"/>
      <c r="S229" s="41"/>
      <c r="T229" s="41"/>
      <c r="U229" s="41"/>
      <c r="V229" s="41"/>
      <c r="W229" s="41"/>
      <c r="X229" s="41"/>
      <c r="Y229" s="41"/>
      <c r="Z229" s="41" t="str">
        <f t="shared" si="76"/>
        <v/>
      </c>
      <c r="AA229" s="41"/>
      <c r="AB229" s="181" t="str">
        <f t="shared" si="77"/>
        <v/>
      </c>
      <c r="AC229" s="161"/>
      <c r="AD229" s="41" t="str">
        <f t="shared" si="78"/>
        <v/>
      </c>
      <c r="AE229" s="41"/>
      <c r="AF229" s="181" t="str">
        <f t="shared" si="79"/>
        <v/>
      </c>
      <c r="AG229" s="41"/>
      <c r="AH229" s="41" t="str">
        <f t="shared" si="80"/>
        <v/>
      </c>
      <c r="AI229" s="41"/>
      <c r="AJ229" s="181" t="str">
        <f t="shared" si="81"/>
        <v/>
      </c>
      <c r="AK229" s="161"/>
      <c r="AL229" s="41" t="str">
        <f t="shared" si="82"/>
        <v/>
      </c>
      <c r="AM229" s="41"/>
      <c r="AN229" s="181" t="str">
        <f t="shared" si="83"/>
        <v/>
      </c>
      <c r="AP229" s="41" t="str">
        <f t="shared" si="84"/>
        <v/>
      </c>
      <c r="AQ229" s="41"/>
      <c r="AR229" s="181" t="str">
        <f t="shared" si="85"/>
        <v/>
      </c>
      <c r="AS229" s="41"/>
      <c r="AT229" s="41" t="str">
        <f t="shared" si="86"/>
        <v/>
      </c>
      <c r="AU229" s="41"/>
      <c r="AV229" s="181" t="str">
        <f t="shared" si="87"/>
        <v/>
      </c>
      <c r="AW229" s="41"/>
      <c r="AX229" s="41" t="str">
        <f t="shared" si="88"/>
        <v/>
      </c>
      <c r="AY229" s="41"/>
      <c r="AZ229" s="181" t="str">
        <f t="shared" si="89"/>
        <v/>
      </c>
      <c r="BA229" s="41"/>
      <c r="BB229" s="41" t="str">
        <f t="shared" si="90"/>
        <v/>
      </c>
      <c r="BC229" s="41"/>
      <c r="BD229" s="181" t="str">
        <f t="shared" si="91"/>
        <v/>
      </c>
      <c r="BE229" s="41"/>
      <c r="BF229" s="41" t="str">
        <f t="shared" si="92"/>
        <v/>
      </c>
      <c r="BG229" s="41"/>
      <c r="BH229" s="181" t="str">
        <f t="shared" si="93"/>
        <v/>
      </c>
      <c r="BJ229" s="41" t="str">
        <f t="shared" si="94"/>
        <v/>
      </c>
      <c r="BK229" s="41"/>
      <c r="BL229" s="181" t="str">
        <f t="shared" si="95"/>
        <v/>
      </c>
      <c r="BM229" s="41"/>
    </row>
    <row r="230" spans="2:65" ht="15.75" customHeight="1">
      <c r="B230" s="231">
        <v>119</v>
      </c>
      <c r="C230" s="19"/>
      <c r="D230" s="13"/>
      <c r="E230" s="13"/>
      <c r="F230" s="13" t="s">
        <v>282</v>
      </c>
      <c r="G230" s="13"/>
      <c r="H230" s="13"/>
      <c r="I230" s="13"/>
      <c r="J230" s="13"/>
      <c r="K230" s="20"/>
      <c r="L230" s="66" t="s">
        <v>29</v>
      </c>
      <c r="M230" s="125"/>
      <c r="N230" s="41">
        <f>VLOOKUP($B230,'[1]09-10-11'!$A$4:$EA$400,MATCH(N$2, '[1]09-10-11'!$A$4:$EA$4, 0))</f>
        <v>2214465</v>
      </c>
      <c r="O230" s="80"/>
      <c r="P230" s="41">
        <f>VLOOKUP($B230,'[1]09-10-11'!$A$4:$EA$400,MATCH(P$2, '[1]09-10-11'!$A$4:$EA$4, 0))</f>
        <v>2389465</v>
      </c>
      <c r="Q230" s="41"/>
      <c r="R230" s="41">
        <f>VLOOKUP($B230,'[1]09-10-11'!$A$4:$EA$400,MATCH(R$2, '[1]09-10-11'!$A$4:$EA$4, 0))</f>
        <v>2575817</v>
      </c>
      <c r="S230" s="41"/>
      <c r="T230" s="41" t="e">
        <f>VLOOKUP($B230,'[1]09-10-11'!$A$4:$EA$400,MATCH(T$2, '[1]09-10-11'!$A$4:$EA$4, 0))</f>
        <v>#N/A</v>
      </c>
      <c r="U230" s="41"/>
      <c r="V230" s="41">
        <f>VLOOKUP($B230,'[1]09-10-11'!$A$4:$EA$400,MATCH(V$2, '[1]09-10-11'!$A$4:$EA$4, 0))</f>
        <v>2629465</v>
      </c>
      <c r="W230" s="41"/>
      <c r="X230" s="41">
        <f>VLOOKUP($B230,'[1]09-10-11'!$A$4:$EA$400,MATCH(X$2, '[1]09-10-11'!$A$4:$EA$4, 0))</f>
        <v>2389465</v>
      </c>
      <c r="Y230" s="41"/>
      <c r="Z230" s="41">
        <f t="shared" si="76"/>
        <v>-240000</v>
      </c>
      <c r="AA230" s="41"/>
      <c r="AB230" s="181">
        <f t="shared" si="77"/>
        <v>-9.1273319857841817E-2</v>
      </c>
      <c r="AC230" s="161"/>
      <c r="AD230" s="41">
        <f t="shared" si="78"/>
        <v>0</v>
      </c>
      <c r="AE230" s="41"/>
      <c r="AF230" s="181">
        <f t="shared" si="79"/>
        <v>0</v>
      </c>
      <c r="AG230" s="41"/>
      <c r="AH230" s="41">
        <f t="shared" si="80"/>
        <v>175000</v>
      </c>
      <c r="AI230" s="41"/>
      <c r="AJ230" s="181">
        <f t="shared" si="81"/>
        <v>7.9025859519116448E-2</v>
      </c>
      <c r="AK230" s="161"/>
      <c r="AL230" s="41">
        <f t="shared" si="82"/>
        <v>-186352</v>
      </c>
      <c r="AM230" s="41"/>
      <c r="AN230" s="181">
        <f t="shared" si="83"/>
        <v>-7.2346754447229711E-2</v>
      </c>
      <c r="AP230" s="41" t="str">
        <f t="shared" si="84"/>
        <v/>
      </c>
      <c r="AQ230" s="41"/>
      <c r="AR230" s="181" t="e">
        <f t="shared" si="85"/>
        <v>#N/A</v>
      </c>
      <c r="AS230" s="41"/>
      <c r="AT230" s="41" t="str">
        <f t="shared" si="86"/>
        <v/>
      </c>
      <c r="AU230" s="41"/>
      <c r="AV230" s="181" t="e">
        <f t="shared" si="87"/>
        <v>#N/A</v>
      </c>
      <c r="AW230" s="41"/>
      <c r="AX230" s="41">
        <f t="shared" si="88"/>
        <v>415000</v>
      </c>
      <c r="AY230" s="41"/>
      <c r="AZ230" s="181">
        <f t="shared" si="89"/>
        <v>0.18740418114533308</v>
      </c>
      <c r="BA230" s="41"/>
      <c r="BB230" s="41">
        <f t="shared" si="90"/>
        <v>240000</v>
      </c>
      <c r="BC230" s="41"/>
      <c r="BD230" s="181">
        <f t="shared" si="91"/>
        <v>0.10044089367285136</v>
      </c>
      <c r="BE230" s="41"/>
      <c r="BF230" s="41">
        <f t="shared" si="92"/>
        <v>53648</v>
      </c>
      <c r="BG230" s="41"/>
      <c r="BH230" s="181">
        <f t="shared" si="93"/>
        <v>2.0827566554611598E-2</v>
      </c>
      <c r="BJ230" s="41" t="str">
        <f t="shared" si="94"/>
        <v/>
      </c>
      <c r="BK230" s="41"/>
      <c r="BL230" s="181" t="e">
        <f t="shared" si="95"/>
        <v>#N/A</v>
      </c>
      <c r="BM230" s="41"/>
    </row>
    <row r="231" spans="2:65" ht="15.75" customHeight="1">
      <c r="B231" s="231">
        <v>119.01</v>
      </c>
      <c r="C231" s="19"/>
      <c r="D231" s="13"/>
      <c r="E231" s="13"/>
      <c r="F231" s="13" t="s">
        <v>275</v>
      </c>
      <c r="G231" s="13"/>
      <c r="H231" s="13"/>
      <c r="I231" s="13"/>
      <c r="J231" s="13"/>
      <c r="K231" s="20"/>
      <c r="L231" s="66" t="s">
        <v>29</v>
      </c>
      <c r="M231" s="125"/>
      <c r="N231" s="81">
        <f>VLOOKUP($B231,'[1]09-10-11'!$A$4:$EA$400,MATCH(N$2, '[1]09-10-11'!$A$4:$EA$4, 0))</f>
        <v>9283383</v>
      </c>
      <c r="O231" s="45"/>
      <c r="P231" s="81">
        <f>VLOOKUP($B231,'[1]09-10-11'!$A$4:$EA$400,MATCH(P$2, '[1]09-10-11'!$A$4:$EA$4, 0))</f>
        <v>9283383</v>
      </c>
      <c r="Q231" s="81"/>
      <c r="R231" s="81">
        <f>VLOOKUP($B231,'[1]09-10-11'!$A$4:$EA$400,MATCH(R$2, '[1]09-10-11'!$A$4:$EA$4, 0))</f>
        <v>9424183</v>
      </c>
      <c r="S231" s="81"/>
      <c r="T231" s="81" t="e">
        <f>VLOOKUP($B231,'[1]09-10-11'!$A$4:$EA$400,MATCH(T$2, '[1]09-10-11'!$A$4:$EA$4, 0))</f>
        <v>#N/A</v>
      </c>
      <c r="U231" s="81"/>
      <c r="V231" s="81">
        <f>VLOOKUP($B231,'[1]09-10-11'!$A$4:$EA$400,MATCH(V$2, '[1]09-10-11'!$A$4:$EA$4, 0))</f>
        <v>9283383</v>
      </c>
      <c r="W231" s="81"/>
      <c r="X231" s="81">
        <f>VLOOKUP($B231,'[1]09-10-11'!$A$4:$EA$400,MATCH(X$2, '[1]09-10-11'!$A$4:$EA$4, 0))</f>
        <v>9283383</v>
      </c>
      <c r="Y231" s="41"/>
      <c r="Z231" s="81">
        <f t="shared" si="76"/>
        <v>0</v>
      </c>
      <c r="AA231" s="81"/>
      <c r="AB231" s="182">
        <f t="shared" si="77"/>
        <v>0</v>
      </c>
      <c r="AC231" s="156"/>
      <c r="AD231" s="81">
        <f t="shared" si="78"/>
        <v>0</v>
      </c>
      <c r="AE231" s="81"/>
      <c r="AF231" s="182">
        <f t="shared" si="79"/>
        <v>0</v>
      </c>
      <c r="AG231" s="81"/>
      <c r="AH231" s="81">
        <f t="shared" si="80"/>
        <v>0</v>
      </c>
      <c r="AI231" s="81"/>
      <c r="AJ231" s="182">
        <f t="shared" si="81"/>
        <v>0</v>
      </c>
      <c r="AK231" s="157"/>
      <c r="AL231" s="81">
        <f t="shared" si="82"/>
        <v>-140800</v>
      </c>
      <c r="AM231" s="81"/>
      <c r="AN231" s="182">
        <f t="shared" si="83"/>
        <v>-1.4940287131521068E-2</v>
      </c>
      <c r="AP231" s="81" t="str">
        <f t="shared" si="84"/>
        <v/>
      </c>
      <c r="AQ231" s="81"/>
      <c r="AR231" s="182" t="e">
        <f t="shared" si="85"/>
        <v>#N/A</v>
      </c>
      <c r="AS231" s="81"/>
      <c r="AT231" s="81" t="str">
        <f t="shared" si="86"/>
        <v/>
      </c>
      <c r="AU231" s="81"/>
      <c r="AV231" s="182" t="e">
        <f t="shared" si="87"/>
        <v>#N/A</v>
      </c>
      <c r="AW231" s="81"/>
      <c r="AX231" s="81">
        <f t="shared" si="88"/>
        <v>0</v>
      </c>
      <c r="AY231" s="81"/>
      <c r="AZ231" s="182">
        <f t="shared" si="89"/>
        <v>0</v>
      </c>
      <c r="BA231" s="81"/>
      <c r="BB231" s="81">
        <f t="shared" si="90"/>
        <v>0</v>
      </c>
      <c r="BC231" s="81"/>
      <c r="BD231" s="182">
        <f t="shared" si="91"/>
        <v>0</v>
      </c>
      <c r="BE231" s="81"/>
      <c r="BF231" s="81">
        <f t="shared" si="92"/>
        <v>-140800</v>
      </c>
      <c r="BG231" s="81"/>
      <c r="BH231" s="182">
        <f t="shared" si="93"/>
        <v>-1.4940287131521068E-2</v>
      </c>
      <c r="BJ231" s="81" t="str">
        <f t="shared" si="94"/>
        <v/>
      </c>
      <c r="BK231" s="81"/>
      <c r="BL231" s="182" t="e">
        <f t="shared" si="95"/>
        <v>#N/A</v>
      </c>
      <c r="BM231" s="81"/>
    </row>
    <row r="232" spans="2:65" ht="15.75" customHeight="1">
      <c r="C232" s="19"/>
      <c r="D232" s="13"/>
      <c r="E232" s="13"/>
      <c r="F232" s="13"/>
      <c r="G232" s="13"/>
      <c r="H232" s="13"/>
      <c r="I232" s="13"/>
      <c r="J232" s="13" t="s">
        <v>31</v>
      </c>
      <c r="K232" s="20"/>
      <c r="L232" s="66"/>
      <c r="M232" s="125"/>
      <c r="N232" s="125"/>
      <c r="O232" s="80"/>
      <c r="P232" s="125"/>
      <c r="Q232" s="125"/>
      <c r="R232" s="125"/>
      <c r="S232" s="125"/>
      <c r="T232" s="125"/>
      <c r="U232" s="125"/>
      <c r="V232" s="125"/>
      <c r="W232" s="125"/>
      <c r="X232" s="125"/>
      <c r="Y232" s="125"/>
      <c r="Z232" s="41" t="str">
        <f t="shared" si="76"/>
        <v/>
      </c>
      <c r="AA232" s="125"/>
      <c r="AB232" s="181" t="str">
        <f t="shared" si="77"/>
        <v/>
      </c>
      <c r="AC232" s="161"/>
      <c r="AD232" s="41" t="str">
        <f t="shared" si="78"/>
        <v/>
      </c>
      <c r="AE232" s="125"/>
      <c r="AF232" s="181" t="str">
        <f t="shared" si="79"/>
        <v/>
      </c>
      <c r="AG232" s="125"/>
      <c r="AH232" s="41" t="str">
        <f t="shared" si="80"/>
        <v/>
      </c>
      <c r="AI232" s="125"/>
      <c r="AJ232" s="181" t="str">
        <f t="shared" si="81"/>
        <v/>
      </c>
      <c r="AK232" s="161"/>
      <c r="AL232" s="41" t="str">
        <f t="shared" si="82"/>
        <v/>
      </c>
      <c r="AM232" s="125"/>
      <c r="AN232" s="181" t="str">
        <f t="shared" si="83"/>
        <v/>
      </c>
      <c r="AP232" s="41" t="str">
        <f t="shared" si="84"/>
        <v/>
      </c>
      <c r="AQ232" s="125"/>
      <c r="AR232" s="181" t="str">
        <f t="shared" si="85"/>
        <v/>
      </c>
      <c r="AS232" s="125"/>
      <c r="AT232" s="41" t="str">
        <f t="shared" si="86"/>
        <v/>
      </c>
      <c r="AU232" s="125"/>
      <c r="AV232" s="181" t="str">
        <f t="shared" si="87"/>
        <v/>
      </c>
      <c r="AW232" s="125"/>
      <c r="AX232" s="41" t="str">
        <f t="shared" si="88"/>
        <v/>
      </c>
      <c r="AY232" s="125"/>
      <c r="AZ232" s="181" t="str">
        <f t="shared" si="89"/>
        <v/>
      </c>
      <c r="BA232" s="125"/>
      <c r="BB232" s="41" t="str">
        <f t="shared" si="90"/>
        <v/>
      </c>
      <c r="BC232" s="125"/>
      <c r="BD232" s="181" t="str">
        <f t="shared" si="91"/>
        <v/>
      </c>
      <c r="BE232" s="125"/>
      <c r="BF232" s="41" t="str">
        <f t="shared" si="92"/>
        <v/>
      </c>
      <c r="BG232" s="125"/>
      <c r="BH232" s="181" t="str">
        <f t="shared" si="93"/>
        <v/>
      </c>
      <c r="BJ232" s="41" t="str">
        <f t="shared" si="94"/>
        <v/>
      </c>
      <c r="BK232" s="125"/>
      <c r="BL232" s="181" t="str">
        <f t="shared" si="95"/>
        <v/>
      </c>
      <c r="BM232" s="125"/>
    </row>
    <row r="233" spans="2:65" ht="15.75" customHeight="1">
      <c r="C233" s="19"/>
      <c r="D233" s="13"/>
      <c r="E233" s="13"/>
      <c r="F233" s="13"/>
      <c r="G233" s="13"/>
      <c r="H233" s="13" t="s">
        <v>39</v>
      </c>
      <c r="I233" s="13"/>
      <c r="J233" s="13"/>
      <c r="K233" s="20"/>
      <c r="L233" s="66"/>
      <c r="M233" s="125"/>
      <c r="N233" s="41">
        <f>SUM(N230:N231)</f>
        <v>11497848</v>
      </c>
      <c r="O233" s="80"/>
      <c r="P233" s="41">
        <f>SUM(P230:P231)</f>
        <v>11672848</v>
      </c>
      <c r="Q233" s="41"/>
      <c r="R233" s="41">
        <f>SUM(R230:R231)</f>
        <v>12000000</v>
      </c>
      <c r="S233" s="41"/>
      <c r="T233" s="41" t="e">
        <f>SUM(T230:T231)</f>
        <v>#N/A</v>
      </c>
      <c r="U233" s="41"/>
      <c r="V233" s="41">
        <f>SUM(V230:V231)</f>
        <v>11912848</v>
      </c>
      <c r="W233" s="41"/>
      <c r="X233" s="41">
        <f>SUM(X230:X231)</f>
        <v>11672848</v>
      </c>
      <c r="Y233" s="41"/>
      <c r="Z233" s="41">
        <f t="shared" si="76"/>
        <v>-240000</v>
      </c>
      <c r="AA233" s="41"/>
      <c r="AB233" s="181">
        <f t="shared" si="77"/>
        <v>-2.0146315977505935E-2</v>
      </c>
      <c r="AC233" s="161"/>
      <c r="AD233" s="41">
        <f t="shared" si="78"/>
        <v>0</v>
      </c>
      <c r="AE233" s="41"/>
      <c r="AF233" s="181">
        <f t="shared" si="79"/>
        <v>0</v>
      </c>
      <c r="AG233" s="41"/>
      <c r="AH233" s="41">
        <f t="shared" si="80"/>
        <v>175000</v>
      </c>
      <c r="AI233" s="41"/>
      <c r="AJ233" s="181">
        <f t="shared" si="81"/>
        <v>1.5220239474378117E-2</v>
      </c>
      <c r="AK233" s="161"/>
      <c r="AL233" s="41">
        <f t="shared" si="82"/>
        <v>-327152</v>
      </c>
      <c r="AM233" s="41"/>
      <c r="AN233" s="181">
        <f t="shared" si="83"/>
        <v>-2.7262666666666657E-2</v>
      </c>
      <c r="AP233" s="41" t="str">
        <f t="shared" si="84"/>
        <v/>
      </c>
      <c r="AQ233" s="41"/>
      <c r="AR233" s="181" t="e">
        <f t="shared" si="85"/>
        <v>#N/A</v>
      </c>
      <c r="AS233" s="41"/>
      <c r="AT233" s="41" t="str">
        <f t="shared" si="86"/>
        <v/>
      </c>
      <c r="AU233" s="41"/>
      <c r="AV233" s="181" t="e">
        <f t="shared" si="87"/>
        <v>#N/A</v>
      </c>
      <c r="AW233" s="41"/>
      <c r="AX233" s="41">
        <f t="shared" si="88"/>
        <v>415000</v>
      </c>
      <c r="AY233" s="41"/>
      <c r="AZ233" s="181">
        <f t="shared" si="89"/>
        <v>3.6093710753525299E-2</v>
      </c>
      <c r="BA233" s="41"/>
      <c r="BB233" s="41">
        <f t="shared" si="90"/>
        <v>240000</v>
      </c>
      <c r="BC233" s="41"/>
      <c r="BD233" s="181">
        <f t="shared" si="91"/>
        <v>2.0560535012535075E-2</v>
      </c>
      <c r="BE233" s="41"/>
      <c r="BF233" s="41">
        <f t="shared" si="92"/>
        <v>-87152</v>
      </c>
      <c r="BG233" s="41"/>
      <c r="BH233" s="181">
        <f t="shared" si="93"/>
        <v>-7.2626666666666395E-3</v>
      </c>
      <c r="BJ233" s="41" t="str">
        <f t="shared" si="94"/>
        <v/>
      </c>
      <c r="BK233" s="41"/>
      <c r="BL233" s="181" t="e">
        <f t="shared" si="95"/>
        <v>#N/A</v>
      </c>
      <c r="BM233" s="41"/>
    </row>
    <row r="234" spans="2:65" ht="15.75" customHeight="1">
      <c r="C234" s="19"/>
      <c r="D234" s="13"/>
      <c r="E234" s="13"/>
      <c r="F234" s="13"/>
      <c r="G234" s="13"/>
      <c r="H234" s="13"/>
      <c r="I234" s="13"/>
      <c r="J234" s="13"/>
      <c r="K234" s="20"/>
      <c r="L234" s="66"/>
      <c r="M234" s="125"/>
      <c r="N234" s="125"/>
      <c r="O234" s="80"/>
      <c r="P234" s="125"/>
      <c r="Q234" s="125"/>
      <c r="R234" s="125"/>
      <c r="S234" s="125"/>
      <c r="T234" s="125"/>
      <c r="U234" s="125"/>
      <c r="V234" s="125"/>
      <c r="W234" s="125"/>
      <c r="X234" s="125"/>
      <c r="Y234" s="125"/>
      <c r="Z234" s="41" t="str">
        <f t="shared" si="76"/>
        <v/>
      </c>
      <c r="AA234" s="125"/>
      <c r="AB234" s="181" t="str">
        <f t="shared" si="77"/>
        <v/>
      </c>
      <c r="AC234" s="161"/>
      <c r="AD234" s="41" t="str">
        <f t="shared" si="78"/>
        <v/>
      </c>
      <c r="AE234" s="125"/>
      <c r="AF234" s="181" t="str">
        <f t="shared" si="79"/>
        <v/>
      </c>
      <c r="AG234" s="125"/>
      <c r="AH234" s="41" t="str">
        <f t="shared" si="80"/>
        <v/>
      </c>
      <c r="AI234" s="125"/>
      <c r="AJ234" s="181" t="str">
        <f t="shared" si="81"/>
        <v/>
      </c>
      <c r="AK234" s="161"/>
      <c r="AL234" s="41" t="str">
        <f t="shared" si="82"/>
        <v/>
      </c>
      <c r="AM234" s="125"/>
      <c r="AN234" s="181" t="str">
        <f t="shared" si="83"/>
        <v/>
      </c>
      <c r="AP234" s="41" t="str">
        <f t="shared" si="84"/>
        <v/>
      </c>
      <c r="AQ234" s="125"/>
      <c r="AR234" s="181" t="str">
        <f t="shared" si="85"/>
        <v/>
      </c>
      <c r="AS234" s="125"/>
      <c r="AT234" s="41" t="str">
        <f t="shared" si="86"/>
        <v/>
      </c>
      <c r="AU234" s="125"/>
      <c r="AV234" s="181" t="str">
        <f t="shared" si="87"/>
        <v/>
      </c>
      <c r="AW234" s="125"/>
      <c r="AX234" s="41" t="str">
        <f t="shared" si="88"/>
        <v/>
      </c>
      <c r="AY234" s="125"/>
      <c r="AZ234" s="181" t="str">
        <f t="shared" si="89"/>
        <v/>
      </c>
      <c r="BA234" s="125"/>
      <c r="BB234" s="41" t="str">
        <f t="shared" si="90"/>
        <v/>
      </c>
      <c r="BC234" s="125"/>
      <c r="BD234" s="181" t="str">
        <f t="shared" si="91"/>
        <v/>
      </c>
      <c r="BE234" s="125"/>
      <c r="BF234" s="41" t="str">
        <f t="shared" si="92"/>
        <v/>
      </c>
      <c r="BG234" s="125"/>
      <c r="BH234" s="181" t="str">
        <f t="shared" si="93"/>
        <v/>
      </c>
      <c r="BJ234" s="41" t="str">
        <f t="shared" si="94"/>
        <v/>
      </c>
      <c r="BK234" s="125"/>
      <c r="BL234" s="181" t="str">
        <f t="shared" si="95"/>
        <v/>
      </c>
      <c r="BM234" s="125"/>
    </row>
    <row r="235" spans="2:65" ht="15.75" customHeight="1">
      <c r="B235" s="230">
        <v>123.1</v>
      </c>
      <c r="C235" s="19"/>
      <c r="D235" s="18" t="s">
        <v>13</v>
      </c>
      <c r="E235" s="13" t="s">
        <v>356</v>
      </c>
      <c r="F235" s="13"/>
      <c r="G235" s="13"/>
      <c r="H235" s="13"/>
      <c r="I235" s="13"/>
      <c r="J235" s="13"/>
      <c r="K235" s="20"/>
      <c r="L235" s="66" t="s">
        <v>29</v>
      </c>
      <c r="M235" s="125"/>
      <c r="N235" s="41">
        <f>VLOOKUP($B235,'[1]09-10-11'!$A$4:$EA$400,MATCH(N$2, '[1]09-10-11'!$A$4:$EA$4, 0))</f>
        <v>353238</v>
      </c>
      <c r="O235" s="80"/>
      <c r="P235" s="41">
        <f>VLOOKUP($B235,'[1]09-10-11'!$A$4:$EA$400,MATCH(P$2, '[1]09-10-11'!$A$4:$EA$4, 0))</f>
        <v>403238</v>
      </c>
      <c r="Q235" s="41"/>
      <c r="R235" s="41">
        <f>VLOOKUP($B235,'[1]09-10-11'!$A$4:$EA$400,MATCH(R$2, '[1]09-10-11'!$A$4:$EA$4, 0))</f>
        <v>353238</v>
      </c>
      <c r="S235" s="41"/>
      <c r="T235" s="41" t="e">
        <f>VLOOKUP($B235,'[1]09-10-11'!$A$4:$EA$400,MATCH(T$2, '[1]09-10-11'!$A$4:$EA$4, 0))</f>
        <v>#N/A</v>
      </c>
      <c r="U235" s="41"/>
      <c r="V235" s="41">
        <f>VLOOKUP($B235,'[1]09-10-11'!$A$4:$EA$400,MATCH(V$2, '[1]09-10-11'!$A$4:$EA$4, 0))</f>
        <v>368238</v>
      </c>
      <c r="W235" s="41"/>
      <c r="X235" s="41">
        <f>VLOOKUP($B235,'[1]09-10-11'!$A$4:$EA$400,MATCH(X$2, '[1]09-10-11'!$A$4:$EA$4, 0))</f>
        <v>403238</v>
      </c>
      <c r="Y235" s="41"/>
      <c r="Z235" s="41">
        <f t="shared" si="76"/>
        <v>35000</v>
      </c>
      <c r="AA235" s="41"/>
      <c r="AB235" s="181">
        <f t="shared" si="77"/>
        <v>9.5047224892596649E-2</v>
      </c>
      <c r="AC235" s="161"/>
      <c r="AD235" s="41">
        <f t="shared" si="78"/>
        <v>0</v>
      </c>
      <c r="AE235" s="41"/>
      <c r="AF235" s="181">
        <f t="shared" si="79"/>
        <v>0</v>
      </c>
      <c r="AG235" s="41"/>
      <c r="AH235" s="41">
        <f t="shared" si="80"/>
        <v>50000</v>
      </c>
      <c r="AI235" s="41"/>
      <c r="AJ235" s="181">
        <f t="shared" si="81"/>
        <v>0.14154762511394581</v>
      </c>
      <c r="AK235" s="161"/>
      <c r="AL235" s="41">
        <f t="shared" si="82"/>
        <v>50000</v>
      </c>
      <c r="AM235" s="41"/>
      <c r="AN235" s="181">
        <f t="shared" si="83"/>
        <v>0.14154762511394581</v>
      </c>
      <c r="AP235" s="41" t="str">
        <f t="shared" si="84"/>
        <v/>
      </c>
      <c r="AQ235" s="41"/>
      <c r="AR235" s="181" t="e">
        <f t="shared" si="85"/>
        <v>#N/A</v>
      </c>
      <c r="AS235" s="41"/>
      <c r="AT235" s="41" t="str">
        <f t="shared" si="86"/>
        <v/>
      </c>
      <c r="AU235" s="41"/>
      <c r="AV235" s="181" t="e">
        <f t="shared" si="87"/>
        <v>#N/A</v>
      </c>
      <c r="AW235" s="41"/>
      <c r="AX235" s="41">
        <f t="shared" si="88"/>
        <v>15000</v>
      </c>
      <c r="AY235" s="41"/>
      <c r="AZ235" s="181">
        <f t="shared" si="89"/>
        <v>4.2464287534183853E-2</v>
      </c>
      <c r="BA235" s="41"/>
      <c r="BB235" s="41">
        <f t="shared" si="90"/>
        <v>-35000</v>
      </c>
      <c r="BC235" s="41"/>
      <c r="BD235" s="181">
        <f t="shared" si="91"/>
        <v>-8.6797375247372521E-2</v>
      </c>
      <c r="BE235" s="41"/>
      <c r="BF235" s="41">
        <f t="shared" si="92"/>
        <v>15000</v>
      </c>
      <c r="BG235" s="41"/>
      <c r="BH235" s="181">
        <f t="shared" si="93"/>
        <v>4.2464287534183853E-2</v>
      </c>
      <c r="BJ235" s="41" t="str">
        <f t="shared" si="94"/>
        <v/>
      </c>
      <c r="BK235" s="41"/>
      <c r="BL235" s="181" t="e">
        <f t="shared" si="95"/>
        <v>#N/A</v>
      </c>
      <c r="BM235" s="41"/>
    </row>
    <row r="236" spans="2:65" ht="15.75" customHeight="1">
      <c r="B236" s="230">
        <v>123.2</v>
      </c>
      <c r="C236" s="19"/>
      <c r="D236" s="18" t="s">
        <v>15</v>
      </c>
      <c r="E236" s="13" t="s">
        <v>357</v>
      </c>
      <c r="F236" s="13"/>
      <c r="G236" s="13"/>
      <c r="H236" s="13"/>
      <c r="I236" s="13"/>
      <c r="J236" s="13"/>
      <c r="K236" s="20"/>
      <c r="L236" s="66" t="s">
        <v>29</v>
      </c>
      <c r="M236" s="125"/>
      <c r="N236" s="81">
        <f>VLOOKUP($B236,'[1]09-10-11'!$A$4:$EA$400,MATCH(N$2, '[1]09-10-11'!$A$4:$EA$4, 0))</f>
        <v>438556</v>
      </c>
      <c r="O236" s="80"/>
      <c r="P236" s="81">
        <f>VLOOKUP($B236,'[1]09-10-11'!$A$4:$EA$400,MATCH(P$2, '[1]09-10-11'!$A$4:$EA$4, 0))</f>
        <v>503556</v>
      </c>
      <c r="Q236" s="81"/>
      <c r="R236" s="81">
        <f>VLOOKUP($B236,'[1]09-10-11'!$A$4:$EA$400,MATCH(R$2, '[1]09-10-11'!$A$4:$EA$4, 0))</f>
        <v>438556</v>
      </c>
      <c r="S236" s="81"/>
      <c r="T236" s="81" t="e">
        <f>VLOOKUP($B236,'[1]09-10-11'!$A$4:$EA$400,MATCH(T$2, '[1]09-10-11'!$A$4:$EA$4, 0))</f>
        <v>#N/A</v>
      </c>
      <c r="U236" s="81"/>
      <c r="V236" s="81">
        <f>VLOOKUP($B236,'[1]09-10-11'!$A$4:$EA$400,MATCH(V$2, '[1]09-10-11'!$A$4:$EA$4, 0))</f>
        <v>458556</v>
      </c>
      <c r="W236" s="81"/>
      <c r="X236" s="81">
        <f>VLOOKUP($B236,'[1]09-10-11'!$A$4:$EA$400,MATCH(X$2, '[1]09-10-11'!$A$4:$EA$4, 0))</f>
        <v>503556</v>
      </c>
      <c r="Y236" s="41"/>
      <c r="Z236" s="81">
        <f t="shared" si="76"/>
        <v>45000</v>
      </c>
      <c r="AA236" s="81"/>
      <c r="AB236" s="182">
        <f t="shared" si="77"/>
        <v>9.8134142830973659E-2</v>
      </c>
      <c r="AC236" s="156"/>
      <c r="AD236" s="81">
        <f t="shared" si="78"/>
        <v>0</v>
      </c>
      <c r="AE236" s="81"/>
      <c r="AF236" s="182">
        <f t="shared" si="79"/>
        <v>0</v>
      </c>
      <c r="AG236" s="81"/>
      <c r="AH236" s="81">
        <f t="shared" si="80"/>
        <v>65000</v>
      </c>
      <c r="AI236" s="81"/>
      <c r="AJ236" s="182">
        <f t="shared" si="81"/>
        <v>0.14821368308722271</v>
      </c>
      <c r="AK236" s="157"/>
      <c r="AL236" s="81">
        <f t="shared" si="82"/>
        <v>65000</v>
      </c>
      <c r="AM236" s="81"/>
      <c r="AN236" s="182">
        <f t="shared" si="83"/>
        <v>0.14821368308722271</v>
      </c>
      <c r="AP236" s="81" t="str">
        <f t="shared" si="84"/>
        <v/>
      </c>
      <c r="AQ236" s="81"/>
      <c r="AR236" s="182" t="e">
        <f t="shared" si="85"/>
        <v>#N/A</v>
      </c>
      <c r="AS236" s="81"/>
      <c r="AT236" s="81" t="str">
        <f t="shared" si="86"/>
        <v/>
      </c>
      <c r="AU236" s="81"/>
      <c r="AV236" s="182" t="e">
        <f t="shared" si="87"/>
        <v>#N/A</v>
      </c>
      <c r="AW236" s="81"/>
      <c r="AX236" s="81">
        <f t="shared" si="88"/>
        <v>20000</v>
      </c>
      <c r="AY236" s="81"/>
      <c r="AZ236" s="182">
        <f t="shared" si="89"/>
        <v>4.5604210180683946E-2</v>
      </c>
      <c r="BA236" s="81"/>
      <c r="BB236" s="81">
        <f t="shared" si="90"/>
        <v>-45000</v>
      </c>
      <c r="BC236" s="81"/>
      <c r="BD236" s="182">
        <f t="shared" si="91"/>
        <v>-8.9364440101994624E-2</v>
      </c>
      <c r="BE236" s="81"/>
      <c r="BF236" s="81">
        <f t="shared" si="92"/>
        <v>20000</v>
      </c>
      <c r="BG236" s="81"/>
      <c r="BH236" s="182">
        <f t="shared" si="93"/>
        <v>4.5604210180683946E-2</v>
      </c>
      <c r="BJ236" s="81" t="str">
        <f t="shared" si="94"/>
        <v/>
      </c>
      <c r="BK236" s="81"/>
      <c r="BL236" s="182" t="e">
        <f t="shared" si="95"/>
        <v>#N/A</v>
      </c>
      <c r="BM236" s="81"/>
    </row>
    <row r="237" spans="2:65" ht="15.75" customHeight="1">
      <c r="C237" s="19"/>
      <c r="D237" s="13"/>
      <c r="E237" s="13"/>
      <c r="F237" s="13"/>
      <c r="G237" s="13"/>
      <c r="H237" s="13"/>
      <c r="I237" s="13"/>
      <c r="J237" s="13"/>
      <c r="K237" s="20"/>
      <c r="L237" s="66"/>
      <c r="M237" s="125"/>
      <c r="N237" s="125"/>
      <c r="O237" s="80"/>
      <c r="P237" s="125"/>
      <c r="Q237" s="125"/>
      <c r="R237" s="125"/>
      <c r="S237" s="125"/>
      <c r="T237" s="125"/>
      <c r="U237" s="125"/>
      <c r="V237" s="125"/>
      <c r="W237" s="125"/>
      <c r="X237" s="125"/>
      <c r="Y237" s="125"/>
      <c r="Z237" s="41" t="str">
        <f t="shared" si="76"/>
        <v/>
      </c>
      <c r="AA237" s="125"/>
      <c r="AB237" s="181" t="str">
        <f t="shared" si="77"/>
        <v/>
      </c>
      <c r="AC237" s="161"/>
      <c r="AD237" s="41" t="str">
        <f t="shared" si="78"/>
        <v/>
      </c>
      <c r="AE237" s="125"/>
      <c r="AF237" s="181" t="str">
        <f t="shared" si="79"/>
        <v/>
      </c>
      <c r="AG237" s="125"/>
      <c r="AH237" s="41" t="str">
        <f t="shared" si="80"/>
        <v/>
      </c>
      <c r="AI237" s="125"/>
      <c r="AJ237" s="181" t="str">
        <f t="shared" si="81"/>
        <v/>
      </c>
      <c r="AK237" s="161"/>
      <c r="AL237" s="41" t="str">
        <f t="shared" si="82"/>
        <v/>
      </c>
      <c r="AM237" s="125"/>
      <c r="AN237" s="181" t="str">
        <f t="shared" si="83"/>
        <v/>
      </c>
      <c r="AP237" s="41" t="str">
        <f t="shared" si="84"/>
        <v/>
      </c>
      <c r="AQ237" s="125"/>
      <c r="AR237" s="181" t="str">
        <f t="shared" si="85"/>
        <v/>
      </c>
      <c r="AS237" s="125"/>
      <c r="AT237" s="41" t="str">
        <f t="shared" si="86"/>
        <v/>
      </c>
      <c r="AU237" s="125"/>
      <c r="AV237" s="181" t="str">
        <f t="shared" si="87"/>
        <v/>
      </c>
      <c r="AW237" s="125"/>
      <c r="AX237" s="41" t="str">
        <f t="shared" si="88"/>
        <v/>
      </c>
      <c r="AY237" s="125"/>
      <c r="AZ237" s="181" t="str">
        <f t="shared" si="89"/>
        <v/>
      </c>
      <c r="BA237" s="125"/>
      <c r="BB237" s="41" t="str">
        <f t="shared" si="90"/>
        <v/>
      </c>
      <c r="BC237" s="125"/>
      <c r="BD237" s="181" t="str">
        <f t="shared" si="91"/>
        <v/>
      </c>
      <c r="BE237" s="125"/>
      <c r="BF237" s="41" t="str">
        <f t="shared" si="92"/>
        <v/>
      </c>
      <c r="BG237" s="125"/>
      <c r="BH237" s="181" t="str">
        <f t="shared" si="93"/>
        <v/>
      </c>
      <c r="BJ237" s="41" t="str">
        <f t="shared" si="94"/>
        <v/>
      </c>
      <c r="BK237" s="125"/>
      <c r="BL237" s="181" t="str">
        <f t="shared" si="95"/>
        <v/>
      </c>
      <c r="BM237" s="125"/>
    </row>
    <row r="238" spans="2:65" ht="15.75" customHeight="1">
      <c r="C238" s="19"/>
      <c r="D238" s="13"/>
      <c r="E238" s="13"/>
      <c r="F238" s="13"/>
      <c r="G238" s="13"/>
      <c r="H238" s="13"/>
      <c r="I238" s="13" t="s">
        <v>53</v>
      </c>
      <c r="J238" s="13"/>
      <c r="K238" s="20"/>
      <c r="L238" s="66"/>
      <c r="M238" s="125"/>
      <c r="N238" s="41">
        <f>SUM(N232:N237)</f>
        <v>12289642</v>
      </c>
      <c r="O238" s="80"/>
      <c r="P238" s="41">
        <f>SUM(P232:P237)</f>
        <v>12579642</v>
      </c>
      <c r="Q238" s="41"/>
      <c r="R238" s="41">
        <f>SUM(R232:R237)</f>
        <v>12791794</v>
      </c>
      <c r="S238" s="41"/>
      <c r="T238" s="41" t="e">
        <f>SUM(T232:T237)</f>
        <v>#N/A</v>
      </c>
      <c r="U238" s="41"/>
      <c r="V238" s="41">
        <f>SUM(V232:V237)</f>
        <v>12739642</v>
      </c>
      <c r="W238" s="41"/>
      <c r="X238" s="41">
        <f>SUM(X232:X237)</f>
        <v>12579642</v>
      </c>
      <c r="Y238" s="41"/>
      <c r="Z238" s="41">
        <f t="shared" si="76"/>
        <v>-160000</v>
      </c>
      <c r="AA238" s="41"/>
      <c r="AB238" s="181">
        <f t="shared" si="77"/>
        <v>-1.2559222621797428E-2</v>
      </c>
      <c r="AC238" s="161"/>
      <c r="AD238" s="41">
        <f t="shared" si="78"/>
        <v>0</v>
      </c>
      <c r="AE238" s="41"/>
      <c r="AF238" s="181">
        <f t="shared" si="79"/>
        <v>0</v>
      </c>
      <c r="AG238" s="41"/>
      <c r="AH238" s="41">
        <f t="shared" si="80"/>
        <v>290000</v>
      </c>
      <c r="AI238" s="41"/>
      <c r="AJ238" s="181">
        <f t="shared" si="81"/>
        <v>2.3597107222488756E-2</v>
      </c>
      <c r="AK238" s="161"/>
      <c r="AL238" s="41">
        <f t="shared" si="82"/>
        <v>-212152</v>
      </c>
      <c r="AM238" s="41"/>
      <c r="AN238" s="181">
        <f t="shared" si="83"/>
        <v>-1.6585007544680619E-2</v>
      </c>
      <c r="AP238" s="41" t="str">
        <f t="shared" si="84"/>
        <v/>
      </c>
      <c r="AQ238" s="41"/>
      <c r="AR238" s="181" t="e">
        <f t="shared" si="85"/>
        <v>#N/A</v>
      </c>
      <c r="AS238" s="41"/>
      <c r="AT238" s="41" t="str">
        <f t="shared" si="86"/>
        <v/>
      </c>
      <c r="AU238" s="41"/>
      <c r="AV238" s="181" t="e">
        <f t="shared" si="87"/>
        <v>#N/A</v>
      </c>
      <c r="AW238" s="41"/>
      <c r="AX238" s="41">
        <f t="shared" si="88"/>
        <v>450000</v>
      </c>
      <c r="AY238" s="41"/>
      <c r="AZ238" s="181">
        <f t="shared" si="89"/>
        <v>3.6616200862482406E-2</v>
      </c>
      <c r="BA238" s="41"/>
      <c r="BB238" s="41">
        <f t="shared" si="90"/>
        <v>160000</v>
      </c>
      <c r="BC238" s="41"/>
      <c r="BD238" s="181">
        <f t="shared" si="91"/>
        <v>1.27189629084834E-2</v>
      </c>
      <c r="BE238" s="41"/>
      <c r="BF238" s="41">
        <f t="shared" si="92"/>
        <v>-52152</v>
      </c>
      <c r="BG238" s="41"/>
      <c r="BH238" s="181">
        <f t="shared" si="93"/>
        <v>-4.0769887319949127E-3</v>
      </c>
      <c r="BJ238" s="41" t="str">
        <f t="shared" si="94"/>
        <v/>
      </c>
      <c r="BK238" s="41"/>
      <c r="BL238" s="181" t="e">
        <f t="shared" si="95"/>
        <v>#N/A</v>
      </c>
      <c r="BM238" s="41"/>
    </row>
    <row r="239" spans="2:65" ht="15.75" customHeight="1">
      <c r="C239" s="19"/>
      <c r="D239" s="13"/>
      <c r="E239" s="13"/>
      <c r="F239" s="13"/>
      <c r="G239" s="13"/>
      <c r="H239" s="13"/>
      <c r="I239" s="13"/>
      <c r="J239" s="13"/>
      <c r="K239" s="20"/>
      <c r="L239" s="66"/>
      <c r="M239" s="125"/>
      <c r="N239" s="125"/>
      <c r="O239" s="80"/>
      <c r="P239" s="125"/>
      <c r="Q239" s="125"/>
      <c r="R239" s="125"/>
      <c r="S239" s="125"/>
      <c r="T239" s="125"/>
      <c r="U239" s="125"/>
      <c r="V239" s="125"/>
      <c r="W239" s="125"/>
      <c r="X239" s="125"/>
      <c r="Y239" s="125"/>
      <c r="Z239" s="41" t="str">
        <f t="shared" si="76"/>
        <v/>
      </c>
      <c r="AA239" s="125"/>
      <c r="AB239" s="181" t="str">
        <f t="shared" si="77"/>
        <v/>
      </c>
      <c r="AC239" s="161"/>
      <c r="AD239" s="41" t="str">
        <f t="shared" si="78"/>
        <v/>
      </c>
      <c r="AE239" s="125"/>
      <c r="AF239" s="181" t="str">
        <f t="shared" si="79"/>
        <v/>
      </c>
      <c r="AG239" s="125"/>
      <c r="AH239" s="41" t="str">
        <f t="shared" si="80"/>
        <v/>
      </c>
      <c r="AI239" s="125"/>
      <c r="AJ239" s="181" t="str">
        <f t="shared" si="81"/>
        <v/>
      </c>
      <c r="AK239" s="161"/>
      <c r="AL239" s="41" t="str">
        <f t="shared" si="82"/>
        <v/>
      </c>
      <c r="AM239" s="125"/>
      <c r="AN239" s="181" t="str">
        <f t="shared" si="83"/>
        <v/>
      </c>
      <c r="AP239" s="41" t="str">
        <f t="shared" si="84"/>
        <v/>
      </c>
      <c r="AQ239" s="125"/>
      <c r="AR239" s="181" t="str">
        <f t="shared" si="85"/>
        <v/>
      </c>
      <c r="AS239" s="125"/>
      <c r="AT239" s="41" t="str">
        <f t="shared" si="86"/>
        <v/>
      </c>
      <c r="AU239" s="125"/>
      <c r="AV239" s="181" t="str">
        <f t="shared" si="87"/>
        <v/>
      </c>
      <c r="AW239" s="125"/>
      <c r="AX239" s="41" t="str">
        <f t="shared" si="88"/>
        <v/>
      </c>
      <c r="AY239" s="125"/>
      <c r="AZ239" s="181" t="str">
        <f t="shared" si="89"/>
        <v/>
      </c>
      <c r="BA239" s="125"/>
      <c r="BB239" s="41" t="str">
        <f t="shared" si="90"/>
        <v/>
      </c>
      <c r="BC239" s="125"/>
      <c r="BD239" s="181" t="str">
        <f t="shared" si="91"/>
        <v/>
      </c>
      <c r="BE239" s="125"/>
      <c r="BF239" s="41" t="str">
        <f t="shared" si="92"/>
        <v/>
      </c>
      <c r="BG239" s="125"/>
      <c r="BH239" s="181" t="str">
        <f t="shared" si="93"/>
        <v/>
      </c>
      <c r="BJ239" s="41" t="str">
        <f t="shared" si="94"/>
        <v/>
      </c>
      <c r="BK239" s="125"/>
      <c r="BL239" s="181" t="str">
        <f t="shared" si="95"/>
        <v/>
      </c>
      <c r="BM239" s="125"/>
    </row>
    <row r="240" spans="2:65" ht="15.75" customHeight="1">
      <c r="C240" s="17" t="s">
        <v>36</v>
      </c>
      <c r="D240" s="13" t="s">
        <v>358</v>
      </c>
      <c r="E240" s="13"/>
      <c r="F240" s="13"/>
      <c r="G240" s="13"/>
      <c r="H240" s="13"/>
      <c r="I240" s="13"/>
      <c r="J240" s="13"/>
      <c r="K240" s="20"/>
      <c r="L240" s="66"/>
      <c r="M240" s="125"/>
      <c r="N240" s="125"/>
      <c r="O240" s="80"/>
      <c r="P240" s="125"/>
      <c r="Q240" s="125"/>
      <c r="R240" s="125"/>
      <c r="S240" s="125"/>
      <c r="T240" s="125"/>
      <c r="U240" s="125"/>
      <c r="V240" s="125"/>
      <c r="W240" s="125"/>
      <c r="X240" s="125"/>
      <c r="Y240" s="125"/>
      <c r="Z240" s="41" t="str">
        <f t="shared" si="76"/>
        <v/>
      </c>
      <c r="AA240" s="125"/>
      <c r="AB240" s="181" t="str">
        <f t="shared" si="77"/>
        <v/>
      </c>
      <c r="AC240" s="161"/>
      <c r="AD240" s="41" t="str">
        <f t="shared" si="78"/>
        <v/>
      </c>
      <c r="AE240" s="125"/>
      <c r="AF240" s="181" t="str">
        <f t="shared" si="79"/>
        <v/>
      </c>
      <c r="AG240" s="125"/>
      <c r="AH240" s="41" t="str">
        <f t="shared" si="80"/>
        <v/>
      </c>
      <c r="AI240" s="125"/>
      <c r="AJ240" s="181" t="str">
        <f t="shared" si="81"/>
        <v/>
      </c>
      <c r="AK240" s="161"/>
      <c r="AL240" s="41" t="str">
        <f t="shared" si="82"/>
        <v/>
      </c>
      <c r="AM240" s="125"/>
      <c r="AN240" s="181" t="str">
        <f t="shared" si="83"/>
        <v/>
      </c>
      <c r="AP240" s="41" t="str">
        <f t="shared" si="84"/>
        <v/>
      </c>
      <c r="AQ240" s="125"/>
      <c r="AR240" s="181" t="str">
        <f t="shared" si="85"/>
        <v/>
      </c>
      <c r="AS240" s="125"/>
      <c r="AT240" s="41" t="str">
        <f t="shared" si="86"/>
        <v/>
      </c>
      <c r="AU240" s="125"/>
      <c r="AV240" s="181" t="str">
        <f t="shared" si="87"/>
        <v/>
      </c>
      <c r="AW240" s="125"/>
      <c r="AX240" s="41" t="str">
        <f t="shared" si="88"/>
        <v/>
      </c>
      <c r="AY240" s="125"/>
      <c r="AZ240" s="181" t="str">
        <f t="shared" si="89"/>
        <v/>
      </c>
      <c r="BA240" s="125"/>
      <c r="BB240" s="41" t="str">
        <f t="shared" si="90"/>
        <v/>
      </c>
      <c r="BC240" s="125"/>
      <c r="BD240" s="181" t="str">
        <f t="shared" si="91"/>
        <v/>
      </c>
      <c r="BE240" s="125"/>
      <c r="BF240" s="41" t="str">
        <f t="shared" si="92"/>
        <v/>
      </c>
      <c r="BG240" s="125"/>
      <c r="BH240" s="181" t="str">
        <f t="shared" si="93"/>
        <v/>
      </c>
      <c r="BJ240" s="41" t="str">
        <f t="shared" si="94"/>
        <v/>
      </c>
      <c r="BK240" s="125"/>
      <c r="BL240" s="181" t="str">
        <f t="shared" si="95"/>
        <v/>
      </c>
      <c r="BM240" s="125"/>
    </row>
    <row r="241" spans="2:65" ht="15.75" customHeight="1">
      <c r="B241" s="231">
        <v>124</v>
      </c>
      <c r="C241" s="13"/>
      <c r="D241" s="18" t="s">
        <v>38</v>
      </c>
      <c r="E241" s="13" t="s">
        <v>141</v>
      </c>
      <c r="F241" s="13"/>
      <c r="G241" s="13"/>
      <c r="H241" s="13"/>
      <c r="I241" s="13"/>
      <c r="J241" s="13"/>
      <c r="K241" s="20"/>
      <c r="L241" s="66" t="s">
        <v>29</v>
      </c>
      <c r="M241" s="125"/>
      <c r="N241" s="41">
        <f>VLOOKUP($B241,'[1]09-10-11'!$A$4:$EA$400,MATCH(N$2, '[1]09-10-11'!$A$4:$EA$4, 0))</f>
        <v>41630</v>
      </c>
      <c r="O241" s="80"/>
      <c r="P241" s="41">
        <f>VLOOKUP($B241,'[1]09-10-11'!$A$4:$EA$400,MATCH(P$2, '[1]09-10-11'!$A$4:$EA$4, 0))</f>
        <v>41630</v>
      </c>
      <c r="Q241" s="41"/>
      <c r="R241" s="41">
        <f>VLOOKUP($B241,'[1]09-10-11'!$A$4:$EA$400,MATCH(R$2, '[1]09-10-11'!$A$4:$EA$4, 0))</f>
        <v>41630</v>
      </c>
      <c r="S241" s="41"/>
      <c r="T241" s="41" t="e">
        <f>VLOOKUP($B241,'[1]09-10-11'!$A$4:$EA$400,MATCH(T$2, '[1]09-10-11'!$A$4:$EA$4, 0))</f>
        <v>#N/A</v>
      </c>
      <c r="U241" s="41"/>
      <c r="V241" s="41">
        <f>VLOOKUP($B241,'[1]09-10-11'!$A$4:$EA$400,MATCH(V$2, '[1]09-10-11'!$A$4:$EA$4, 0))</f>
        <v>41630</v>
      </c>
      <c r="W241" s="41"/>
      <c r="X241" s="41">
        <f>VLOOKUP($B241,'[1]09-10-11'!$A$4:$EA$400,MATCH(X$2, '[1]09-10-11'!$A$4:$EA$4, 0))</f>
        <v>41630</v>
      </c>
      <c r="Y241" s="41"/>
      <c r="Z241" s="41">
        <f t="shared" si="76"/>
        <v>0</v>
      </c>
      <c r="AA241" s="41"/>
      <c r="AB241" s="181">
        <f t="shared" si="77"/>
        <v>0</v>
      </c>
      <c r="AC241" s="161"/>
      <c r="AD241" s="41">
        <f t="shared" si="78"/>
        <v>0</v>
      </c>
      <c r="AE241" s="41"/>
      <c r="AF241" s="181">
        <f t="shared" si="79"/>
        <v>0</v>
      </c>
      <c r="AG241" s="41"/>
      <c r="AH241" s="41">
        <f t="shared" si="80"/>
        <v>0</v>
      </c>
      <c r="AI241" s="41"/>
      <c r="AJ241" s="181">
        <f t="shared" si="81"/>
        <v>0</v>
      </c>
      <c r="AK241" s="161"/>
      <c r="AL241" s="41">
        <f t="shared" si="82"/>
        <v>0</v>
      </c>
      <c r="AM241" s="41"/>
      <c r="AN241" s="181">
        <f t="shared" si="83"/>
        <v>0</v>
      </c>
      <c r="AP241" s="41" t="str">
        <f t="shared" si="84"/>
        <v/>
      </c>
      <c r="AQ241" s="41"/>
      <c r="AR241" s="181" t="e">
        <f t="shared" si="85"/>
        <v>#N/A</v>
      </c>
      <c r="AS241" s="41"/>
      <c r="AT241" s="41" t="str">
        <f t="shared" si="86"/>
        <v/>
      </c>
      <c r="AU241" s="41"/>
      <c r="AV241" s="181" t="e">
        <f t="shared" si="87"/>
        <v>#N/A</v>
      </c>
      <c r="AW241" s="41"/>
      <c r="AX241" s="41">
        <f t="shared" si="88"/>
        <v>0</v>
      </c>
      <c r="AY241" s="41"/>
      <c r="AZ241" s="181">
        <f t="shared" si="89"/>
        <v>0</v>
      </c>
      <c r="BA241" s="41"/>
      <c r="BB241" s="41">
        <f t="shared" si="90"/>
        <v>0</v>
      </c>
      <c r="BC241" s="41"/>
      <c r="BD241" s="181">
        <f t="shared" si="91"/>
        <v>0</v>
      </c>
      <c r="BE241" s="41"/>
      <c r="BF241" s="41">
        <f t="shared" si="92"/>
        <v>0</v>
      </c>
      <c r="BG241" s="41"/>
      <c r="BH241" s="181">
        <f t="shared" si="93"/>
        <v>0</v>
      </c>
      <c r="BJ241" s="41" t="str">
        <f t="shared" si="94"/>
        <v/>
      </c>
      <c r="BK241" s="41"/>
      <c r="BL241" s="181" t="e">
        <f t="shared" si="95"/>
        <v>#N/A</v>
      </c>
      <c r="BM241" s="41"/>
    </row>
    <row r="242" spans="2:65" ht="20.25" customHeight="1">
      <c r="B242" s="231">
        <v>125</v>
      </c>
      <c r="C242" s="19"/>
      <c r="D242" s="18" t="s">
        <v>13</v>
      </c>
      <c r="E242" s="13" t="s">
        <v>320</v>
      </c>
      <c r="F242" s="13"/>
      <c r="G242" s="13"/>
      <c r="H242" s="13"/>
      <c r="I242" s="13"/>
      <c r="J242" s="13"/>
      <c r="K242" s="20"/>
      <c r="L242" s="66" t="s">
        <v>29</v>
      </c>
      <c r="M242" s="125"/>
      <c r="N242" s="41">
        <f>VLOOKUP($B242,'[1]09-10-11'!$A$4:$EA$400,MATCH(N$2, '[1]09-10-11'!$A$4:$EA$4, 0))</f>
        <v>44345</v>
      </c>
      <c r="O242" s="80"/>
      <c r="P242" s="41">
        <f>VLOOKUP($B242,'[1]09-10-11'!$A$4:$EA$400,MATCH(P$2, '[1]09-10-11'!$A$4:$EA$4, 0))</f>
        <v>54345</v>
      </c>
      <c r="Q242" s="41"/>
      <c r="R242" s="41">
        <f>VLOOKUP($B242,'[1]09-10-11'!$A$4:$EA$400,MATCH(R$2, '[1]09-10-11'!$A$4:$EA$4, 0))</f>
        <v>51928</v>
      </c>
      <c r="S242" s="41"/>
      <c r="T242" s="41" t="e">
        <f>VLOOKUP($B242,'[1]09-10-11'!$A$4:$EA$400,MATCH(T$2, '[1]09-10-11'!$A$4:$EA$4, 0))</f>
        <v>#N/A</v>
      </c>
      <c r="U242" s="41"/>
      <c r="V242" s="41">
        <f>VLOOKUP($B242,'[1]09-10-11'!$A$4:$EA$400,MATCH(V$2, '[1]09-10-11'!$A$4:$EA$4, 0))</f>
        <v>44345</v>
      </c>
      <c r="W242" s="41"/>
      <c r="X242" s="41">
        <f>VLOOKUP($B242,'[1]09-10-11'!$A$4:$EA$400,MATCH(X$2, '[1]09-10-11'!$A$4:$EA$4, 0))</f>
        <v>64345</v>
      </c>
      <c r="Y242" s="41"/>
      <c r="Z242" s="41">
        <f t="shared" si="76"/>
        <v>20000</v>
      </c>
      <c r="AA242" s="41"/>
      <c r="AB242" s="181">
        <f t="shared" si="77"/>
        <v>0.45100913293494194</v>
      </c>
      <c r="AC242" s="161"/>
      <c r="AD242" s="41">
        <f t="shared" si="78"/>
        <v>10000</v>
      </c>
      <c r="AE242" s="41"/>
      <c r="AF242" s="181">
        <f t="shared" si="79"/>
        <v>0.18400956849756178</v>
      </c>
      <c r="AG242" s="41"/>
      <c r="AH242" s="41">
        <f t="shared" si="80"/>
        <v>20000</v>
      </c>
      <c r="AI242" s="41"/>
      <c r="AJ242" s="181">
        <f t="shared" si="81"/>
        <v>0.45100913293494194</v>
      </c>
      <c r="AK242" s="161"/>
      <c r="AL242" s="41">
        <f t="shared" si="82"/>
        <v>12417</v>
      </c>
      <c r="AM242" s="41"/>
      <c r="AN242" s="181">
        <f t="shared" si="83"/>
        <v>0.23911955014635655</v>
      </c>
      <c r="AP242" s="41" t="str">
        <f t="shared" si="84"/>
        <v/>
      </c>
      <c r="AQ242" s="41"/>
      <c r="AR242" s="181" t="e">
        <f t="shared" si="85"/>
        <v>#N/A</v>
      </c>
      <c r="AS242" s="41"/>
      <c r="AT242" s="41" t="str">
        <f t="shared" si="86"/>
        <v/>
      </c>
      <c r="AU242" s="41"/>
      <c r="AV242" s="181" t="e">
        <f t="shared" si="87"/>
        <v>#N/A</v>
      </c>
      <c r="AW242" s="41"/>
      <c r="AX242" s="41">
        <f t="shared" si="88"/>
        <v>0</v>
      </c>
      <c r="AY242" s="41"/>
      <c r="AZ242" s="181">
        <f t="shared" si="89"/>
        <v>0</v>
      </c>
      <c r="BA242" s="41"/>
      <c r="BB242" s="41">
        <f t="shared" si="90"/>
        <v>-10000</v>
      </c>
      <c r="BC242" s="41"/>
      <c r="BD242" s="181">
        <f t="shared" si="91"/>
        <v>-0.18400956849756189</v>
      </c>
      <c r="BE242" s="41"/>
      <c r="BF242" s="41">
        <f t="shared" si="92"/>
        <v>-7583</v>
      </c>
      <c r="BG242" s="41"/>
      <c r="BH242" s="181">
        <f t="shared" si="93"/>
        <v>-0.14602911723925438</v>
      </c>
      <c r="BJ242" s="41" t="str">
        <f t="shared" si="94"/>
        <v/>
      </c>
      <c r="BK242" s="41"/>
      <c r="BL242" s="181" t="e">
        <f t="shared" si="95"/>
        <v>#N/A</v>
      </c>
      <c r="BM242" s="41"/>
    </row>
    <row r="243" spans="2:65" ht="15.75" customHeight="1">
      <c r="B243" s="231">
        <v>126</v>
      </c>
      <c r="C243" s="19"/>
      <c r="D243" s="18" t="s">
        <v>15</v>
      </c>
      <c r="E243" s="13" t="s">
        <v>129</v>
      </c>
      <c r="F243" s="13"/>
      <c r="G243" s="13"/>
      <c r="H243" s="13"/>
      <c r="I243" s="13"/>
      <c r="J243" s="13"/>
      <c r="K243" s="20"/>
      <c r="L243" s="66" t="s">
        <v>29</v>
      </c>
      <c r="M243" s="125"/>
      <c r="N243" s="41">
        <f>VLOOKUP($B243,'[1]09-10-11'!$A$4:$EA$400,MATCH(N$2, '[1]09-10-11'!$A$4:$EA$4, 0))</f>
        <v>83700</v>
      </c>
      <c r="O243" s="80"/>
      <c r="P243" s="41">
        <f>VLOOKUP($B243,'[1]09-10-11'!$A$4:$EA$400,MATCH(P$2, '[1]09-10-11'!$A$4:$EA$4, 0))</f>
        <v>83700</v>
      </c>
      <c r="Q243" s="41"/>
      <c r="R243" s="41">
        <f>VLOOKUP($B243,'[1]09-10-11'!$A$4:$EA$400,MATCH(R$2, '[1]09-10-11'!$A$4:$EA$4, 0))</f>
        <v>83700</v>
      </c>
      <c r="S243" s="41"/>
      <c r="T243" s="41" t="e">
        <f>VLOOKUP($B243,'[1]09-10-11'!$A$4:$EA$400,MATCH(T$2, '[1]09-10-11'!$A$4:$EA$4, 0))</f>
        <v>#N/A</v>
      </c>
      <c r="U243" s="41"/>
      <c r="V243" s="41">
        <f>VLOOKUP($B243,'[1]09-10-11'!$A$4:$EA$400,MATCH(V$2, '[1]09-10-11'!$A$4:$EA$4, 0))</f>
        <v>83700</v>
      </c>
      <c r="W243" s="41"/>
      <c r="X243" s="41">
        <f>VLOOKUP($B243,'[1]09-10-11'!$A$4:$EA$400,MATCH(X$2, '[1]09-10-11'!$A$4:$EA$4, 0))</f>
        <v>83700</v>
      </c>
      <c r="Y243" s="41"/>
      <c r="Z243" s="41">
        <f t="shared" si="76"/>
        <v>0</v>
      </c>
      <c r="AA243" s="41"/>
      <c r="AB243" s="181">
        <f t="shared" si="77"/>
        <v>0</v>
      </c>
      <c r="AC243" s="161"/>
      <c r="AD243" s="41">
        <f t="shared" si="78"/>
        <v>0</v>
      </c>
      <c r="AE243" s="41"/>
      <c r="AF243" s="181">
        <f t="shared" si="79"/>
        <v>0</v>
      </c>
      <c r="AG243" s="41"/>
      <c r="AH243" s="41">
        <f t="shared" si="80"/>
        <v>0</v>
      </c>
      <c r="AI243" s="41"/>
      <c r="AJ243" s="181">
        <f t="shared" si="81"/>
        <v>0</v>
      </c>
      <c r="AK243" s="161"/>
      <c r="AL243" s="41">
        <f t="shared" si="82"/>
        <v>0</v>
      </c>
      <c r="AM243" s="41"/>
      <c r="AN243" s="181">
        <f t="shared" si="83"/>
        <v>0</v>
      </c>
      <c r="AP243" s="41" t="str">
        <f t="shared" si="84"/>
        <v/>
      </c>
      <c r="AQ243" s="41"/>
      <c r="AR243" s="181" t="e">
        <f t="shared" si="85"/>
        <v>#N/A</v>
      </c>
      <c r="AS243" s="41"/>
      <c r="AT243" s="41" t="str">
        <f t="shared" si="86"/>
        <v/>
      </c>
      <c r="AU243" s="41"/>
      <c r="AV243" s="181" t="e">
        <f t="shared" si="87"/>
        <v>#N/A</v>
      </c>
      <c r="AW243" s="41"/>
      <c r="AX243" s="41">
        <f t="shared" si="88"/>
        <v>0</v>
      </c>
      <c r="AY243" s="41"/>
      <c r="AZ243" s="181">
        <f t="shared" si="89"/>
        <v>0</v>
      </c>
      <c r="BA243" s="41"/>
      <c r="BB243" s="41">
        <f t="shared" si="90"/>
        <v>0</v>
      </c>
      <c r="BC243" s="41"/>
      <c r="BD243" s="181">
        <f t="shared" si="91"/>
        <v>0</v>
      </c>
      <c r="BE243" s="41"/>
      <c r="BF243" s="41">
        <f t="shared" si="92"/>
        <v>0</v>
      </c>
      <c r="BG243" s="41"/>
      <c r="BH243" s="181">
        <f t="shared" si="93"/>
        <v>0</v>
      </c>
      <c r="BJ243" s="41" t="str">
        <f t="shared" si="94"/>
        <v/>
      </c>
      <c r="BK243" s="41"/>
      <c r="BL243" s="181" t="e">
        <f t="shared" si="95"/>
        <v>#N/A</v>
      </c>
      <c r="BM243" s="41"/>
    </row>
    <row r="244" spans="2:65" ht="15.75" customHeight="1">
      <c r="B244" s="231">
        <v>127</v>
      </c>
      <c r="C244" s="19"/>
      <c r="D244" s="18" t="s">
        <v>14</v>
      </c>
      <c r="E244" s="13" t="s">
        <v>130</v>
      </c>
      <c r="F244" s="13"/>
      <c r="G244" s="13"/>
      <c r="H244" s="13"/>
      <c r="I244" s="13"/>
      <c r="J244" s="13"/>
      <c r="K244" s="20"/>
      <c r="L244" s="66" t="s">
        <v>29</v>
      </c>
      <c r="M244" s="125"/>
      <c r="N244" s="41">
        <f>VLOOKUP($B244,'[1]09-10-11'!$A$4:$EA$400,MATCH(N$2, '[1]09-10-11'!$A$4:$EA$4, 0))</f>
        <v>27411</v>
      </c>
      <c r="O244" s="80"/>
      <c r="P244" s="41">
        <f>VLOOKUP($B244,'[1]09-10-11'!$A$4:$EA$400,MATCH(P$2, '[1]09-10-11'!$A$4:$EA$4, 0))</f>
        <v>27411</v>
      </c>
      <c r="Q244" s="41"/>
      <c r="R244" s="41">
        <f>VLOOKUP($B244,'[1]09-10-11'!$A$4:$EA$400,MATCH(R$2, '[1]09-10-11'!$A$4:$EA$4, 0))</f>
        <v>27411</v>
      </c>
      <c r="S244" s="41"/>
      <c r="T244" s="41" t="e">
        <f>VLOOKUP($B244,'[1]09-10-11'!$A$4:$EA$400,MATCH(T$2, '[1]09-10-11'!$A$4:$EA$4, 0))</f>
        <v>#N/A</v>
      </c>
      <c r="U244" s="41"/>
      <c r="V244" s="41">
        <f>VLOOKUP($B244,'[1]09-10-11'!$A$4:$EA$400,MATCH(V$2, '[1]09-10-11'!$A$4:$EA$4, 0))</f>
        <v>27411</v>
      </c>
      <c r="W244" s="41"/>
      <c r="X244" s="41">
        <f>VLOOKUP($B244,'[1]09-10-11'!$A$4:$EA$400,MATCH(X$2, '[1]09-10-11'!$A$4:$EA$4, 0))</f>
        <v>27411</v>
      </c>
      <c r="Y244" s="41"/>
      <c r="Z244" s="41">
        <f t="shared" si="76"/>
        <v>0</v>
      </c>
      <c r="AA244" s="41"/>
      <c r="AB244" s="181">
        <f t="shared" si="77"/>
        <v>0</v>
      </c>
      <c r="AC244" s="161"/>
      <c r="AD244" s="41">
        <f t="shared" si="78"/>
        <v>0</v>
      </c>
      <c r="AE244" s="41"/>
      <c r="AF244" s="181">
        <f t="shared" ref="AF244:AF275" si="96">IF($P244="","",  IF($X244="","", IF($P244=0,"---",(IF(ISERROR(($X244/$P244)-1),"---",($X244/$P244)-1) ))))</f>
        <v>0</v>
      </c>
      <c r="AG244" s="41"/>
      <c r="AH244" s="41">
        <f t="shared" si="80"/>
        <v>0</v>
      </c>
      <c r="AI244" s="41"/>
      <c r="AJ244" s="181">
        <f t="shared" ref="AJ244:AJ275" si="97">IF($N244="","",  IF($X244="","", IF($N244=0,"---",(IF(ISERROR(($X244/$N244)-1),"---",($X244/$N244)-1) ))))</f>
        <v>0</v>
      </c>
      <c r="AK244" s="161"/>
      <c r="AL244" s="41">
        <f t="shared" si="82"/>
        <v>0</v>
      </c>
      <c r="AM244" s="41"/>
      <c r="AN244" s="181">
        <f t="shared" si="83"/>
        <v>0</v>
      </c>
      <c r="AP244" s="41" t="str">
        <f t="shared" si="84"/>
        <v/>
      </c>
      <c r="AQ244" s="41"/>
      <c r="AR244" s="181" t="e">
        <f t="shared" si="85"/>
        <v>#N/A</v>
      </c>
      <c r="AS244" s="41"/>
      <c r="AT244" s="41" t="str">
        <f t="shared" si="86"/>
        <v/>
      </c>
      <c r="AU244" s="41"/>
      <c r="AV244" s="181" t="e">
        <f t="shared" si="87"/>
        <v>#N/A</v>
      </c>
      <c r="AW244" s="41"/>
      <c r="AX244" s="41">
        <f t="shared" si="88"/>
        <v>0</v>
      </c>
      <c r="AY244" s="41"/>
      <c r="AZ244" s="181">
        <f t="shared" ref="AZ244:AZ275" si="98">IF($N244="","",  IF($V244="","", IF($N244=0,"---",(IF(ISERROR(($V244/$N244)-1),"---",($V244/$N244)-1) ))))</f>
        <v>0</v>
      </c>
      <c r="BA244" s="41"/>
      <c r="BB244" s="41">
        <f t="shared" si="90"/>
        <v>0</v>
      </c>
      <c r="BC244" s="41"/>
      <c r="BD244" s="181">
        <f t="shared" ref="BD244:BD275" si="99">IF($P244="","",  IF($V244="","", IF($P244=0,"---",(IF(ISERROR(($V244/$P244)-1),"---",($V244/$P244)-1) ))))</f>
        <v>0</v>
      </c>
      <c r="BE244" s="41"/>
      <c r="BF244" s="41">
        <f t="shared" si="92"/>
        <v>0</v>
      </c>
      <c r="BG244" s="41"/>
      <c r="BH244" s="181">
        <f t="shared" si="93"/>
        <v>0</v>
      </c>
      <c r="BJ244" s="41" t="str">
        <f t="shared" si="94"/>
        <v/>
      </c>
      <c r="BK244" s="41"/>
      <c r="BL244" s="181" t="e">
        <f t="shared" si="95"/>
        <v>#N/A</v>
      </c>
      <c r="BM244" s="41"/>
    </row>
    <row r="245" spans="2:65" ht="15.75" customHeight="1">
      <c r="B245" s="231">
        <v>128</v>
      </c>
      <c r="C245" s="19"/>
      <c r="D245" s="18" t="s">
        <v>16</v>
      </c>
      <c r="E245" s="13" t="s">
        <v>281</v>
      </c>
      <c r="F245" s="13"/>
      <c r="G245" s="13"/>
      <c r="H245" s="13"/>
      <c r="I245" s="13"/>
      <c r="J245" s="13"/>
      <c r="K245" s="20"/>
      <c r="L245" s="66" t="s">
        <v>29</v>
      </c>
      <c r="M245" s="125"/>
      <c r="N245" s="81">
        <f>VLOOKUP($B245,'[1]09-10-11'!$A$4:$EA$400,MATCH(N$2, '[1]09-10-11'!$A$4:$EA$4, 0))</f>
        <v>28047</v>
      </c>
      <c r="O245" s="80"/>
      <c r="P245" s="81">
        <f>VLOOKUP($B245,'[1]09-10-11'!$A$4:$EA$400,MATCH(P$2, '[1]09-10-11'!$A$4:$EA$4, 0))</f>
        <v>28047</v>
      </c>
      <c r="Q245" s="81"/>
      <c r="R245" s="81">
        <f>VLOOKUP($B245,'[1]09-10-11'!$A$4:$EA$400,MATCH(R$2, '[1]09-10-11'!$A$4:$EA$4, 0))</f>
        <v>28047</v>
      </c>
      <c r="S245" s="81"/>
      <c r="T245" s="81" t="e">
        <f>VLOOKUP($B245,'[1]09-10-11'!$A$4:$EA$400,MATCH(T$2, '[1]09-10-11'!$A$4:$EA$4, 0))</f>
        <v>#N/A</v>
      </c>
      <c r="U245" s="81"/>
      <c r="V245" s="81">
        <f>VLOOKUP($B245,'[1]09-10-11'!$A$4:$EA$400,MATCH(V$2, '[1]09-10-11'!$A$4:$EA$4, 0))</f>
        <v>30047</v>
      </c>
      <c r="W245" s="81"/>
      <c r="X245" s="81">
        <f>VLOOKUP($B245,'[1]09-10-11'!$A$4:$EA$400,MATCH(X$2, '[1]09-10-11'!$A$4:$EA$4, 0))</f>
        <v>28047</v>
      </c>
      <c r="Y245" s="41"/>
      <c r="Z245" s="81">
        <f t="shared" si="76"/>
        <v>-2000</v>
      </c>
      <c r="AA245" s="81"/>
      <c r="AB245" s="182">
        <f t="shared" si="77"/>
        <v>-6.6562385595899776E-2</v>
      </c>
      <c r="AC245" s="156"/>
      <c r="AD245" s="81">
        <f t="shared" si="78"/>
        <v>0</v>
      </c>
      <c r="AE245" s="81"/>
      <c r="AF245" s="182">
        <f t="shared" si="96"/>
        <v>0</v>
      </c>
      <c r="AG245" s="81"/>
      <c r="AH245" s="81">
        <f t="shared" si="80"/>
        <v>0</v>
      </c>
      <c r="AI245" s="81"/>
      <c r="AJ245" s="182">
        <f t="shared" si="97"/>
        <v>0</v>
      </c>
      <c r="AK245" s="157"/>
      <c r="AL245" s="81">
        <f t="shared" si="82"/>
        <v>0</v>
      </c>
      <c r="AM245" s="81"/>
      <c r="AN245" s="182">
        <f t="shared" si="83"/>
        <v>0</v>
      </c>
      <c r="AP245" s="81" t="str">
        <f t="shared" si="84"/>
        <v/>
      </c>
      <c r="AQ245" s="81"/>
      <c r="AR245" s="182" t="e">
        <f t="shared" si="85"/>
        <v>#N/A</v>
      </c>
      <c r="AS245" s="81"/>
      <c r="AT245" s="81" t="str">
        <f t="shared" si="86"/>
        <v/>
      </c>
      <c r="AU245" s="81"/>
      <c r="AV245" s="182" t="e">
        <f t="shared" si="87"/>
        <v>#N/A</v>
      </c>
      <c r="AW245" s="81"/>
      <c r="AX245" s="81">
        <f t="shared" si="88"/>
        <v>2000</v>
      </c>
      <c r="AY245" s="81"/>
      <c r="AZ245" s="182">
        <f t="shared" si="98"/>
        <v>7.1308874389417687E-2</v>
      </c>
      <c r="BA245" s="81"/>
      <c r="BB245" s="81">
        <f t="shared" si="90"/>
        <v>2000</v>
      </c>
      <c r="BC245" s="81"/>
      <c r="BD245" s="182">
        <f t="shared" si="99"/>
        <v>7.1308874389417687E-2</v>
      </c>
      <c r="BE245" s="81"/>
      <c r="BF245" s="81">
        <f t="shared" si="92"/>
        <v>2000</v>
      </c>
      <c r="BG245" s="81"/>
      <c r="BH245" s="182">
        <f t="shared" si="93"/>
        <v>7.1308874389417687E-2</v>
      </c>
      <c r="BJ245" s="81" t="str">
        <f t="shared" si="94"/>
        <v/>
      </c>
      <c r="BK245" s="81"/>
      <c r="BL245" s="182" t="e">
        <f t="shared" si="95"/>
        <v>#N/A</v>
      </c>
      <c r="BM245" s="81"/>
    </row>
    <row r="246" spans="2:65" ht="15.75" customHeight="1">
      <c r="C246" s="19"/>
      <c r="D246" s="18"/>
      <c r="E246" s="13"/>
      <c r="F246" s="13"/>
      <c r="G246" s="13"/>
      <c r="H246" s="13"/>
      <c r="I246" s="13"/>
      <c r="J246" s="13"/>
      <c r="K246" s="20"/>
      <c r="L246" s="22"/>
      <c r="M246" s="125"/>
      <c r="N246" s="125"/>
      <c r="O246" s="41"/>
      <c r="P246" s="125"/>
      <c r="Q246" s="125"/>
      <c r="R246" s="125"/>
      <c r="S246" s="125"/>
      <c r="T246" s="125"/>
      <c r="U246" s="125"/>
      <c r="V246" s="125"/>
      <c r="W246" s="125"/>
      <c r="X246" s="125"/>
      <c r="Y246" s="125"/>
      <c r="Z246" s="41" t="str">
        <f t="shared" si="76"/>
        <v/>
      </c>
      <c r="AA246" s="125"/>
      <c r="AB246" s="181" t="str">
        <f t="shared" si="77"/>
        <v/>
      </c>
      <c r="AC246" s="161"/>
      <c r="AD246" s="41" t="str">
        <f t="shared" si="78"/>
        <v/>
      </c>
      <c r="AE246" s="125"/>
      <c r="AF246" s="181" t="str">
        <f t="shared" si="96"/>
        <v/>
      </c>
      <c r="AG246" s="125"/>
      <c r="AH246" s="41" t="str">
        <f t="shared" si="80"/>
        <v/>
      </c>
      <c r="AI246" s="125"/>
      <c r="AJ246" s="181" t="str">
        <f t="shared" si="97"/>
        <v/>
      </c>
      <c r="AK246" s="161"/>
      <c r="AL246" s="41" t="str">
        <f t="shared" si="82"/>
        <v/>
      </c>
      <c r="AM246" s="125"/>
      <c r="AN246" s="181" t="str">
        <f t="shared" si="83"/>
        <v/>
      </c>
      <c r="AP246" s="41" t="str">
        <f t="shared" si="84"/>
        <v/>
      </c>
      <c r="AQ246" s="125"/>
      <c r="AR246" s="181" t="str">
        <f t="shared" si="85"/>
        <v/>
      </c>
      <c r="AS246" s="125"/>
      <c r="AT246" s="41" t="str">
        <f t="shared" si="86"/>
        <v/>
      </c>
      <c r="AU246" s="125"/>
      <c r="AV246" s="181" t="str">
        <f t="shared" si="87"/>
        <v/>
      </c>
      <c r="AW246" s="125"/>
      <c r="AX246" s="41" t="str">
        <f t="shared" si="88"/>
        <v/>
      </c>
      <c r="AY246" s="125"/>
      <c r="AZ246" s="181" t="str">
        <f t="shared" si="98"/>
        <v/>
      </c>
      <c r="BA246" s="125"/>
      <c r="BB246" s="41" t="str">
        <f t="shared" si="90"/>
        <v/>
      </c>
      <c r="BC246" s="125"/>
      <c r="BD246" s="181" t="str">
        <f t="shared" si="99"/>
        <v/>
      </c>
      <c r="BE246" s="125"/>
      <c r="BF246" s="41" t="str">
        <f t="shared" si="92"/>
        <v/>
      </c>
      <c r="BG246" s="125"/>
      <c r="BH246" s="181" t="str">
        <f t="shared" si="93"/>
        <v/>
      </c>
      <c r="BJ246" s="41" t="str">
        <f t="shared" si="94"/>
        <v/>
      </c>
      <c r="BK246" s="125"/>
      <c r="BL246" s="181" t="str">
        <f t="shared" si="95"/>
        <v/>
      </c>
      <c r="BM246" s="125"/>
    </row>
    <row r="247" spans="2:65" ht="15.75" customHeight="1">
      <c r="C247" s="19"/>
      <c r="D247" s="18"/>
      <c r="E247" s="13"/>
      <c r="F247" s="13"/>
      <c r="G247" s="13"/>
      <c r="H247" s="13"/>
      <c r="I247" s="13" t="s">
        <v>39</v>
      </c>
      <c r="J247" s="13"/>
      <c r="K247" s="20"/>
      <c r="L247" s="22"/>
      <c r="M247" s="125"/>
      <c r="N247" s="41">
        <f>SUM(N241:N245)</f>
        <v>225133</v>
      </c>
      <c r="O247" s="41"/>
      <c r="P247" s="41">
        <f>SUM(P241:P245)</f>
        <v>235133</v>
      </c>
      <c r="Q247" s="41"/>
      <c r="R247" s="41">
        <f>SUM(R241:R245)</f>
        <v>232716</v>
      </c>
      <c r="S247" s="41"/>
      <c r="T247" s="41" t="e">
        <f>SUM(T241:T245)</f>
        <v>#N/A</v>
      </c>
      <c r="U247" s="41"/>
      <c r="V247" s="41">
        <f>SUM(V241:V245)</f>
        <v>227133</v>
      </c>
      <c r="W247" s="41"/>
      <c r="X247" s="41">
        <f>SUM(X241:X245)</f>
        <v>245133</v>
      </c>
      <c r="Y247" s="41"/>
      <c r="Z247" s="41">
        <f t="shared" si="76"/>
        <v>18000</v>
      </c>
      <c r="AA247" s="41"/>
      <c r="AB247" s="181">
        <f t="shared" si="77"/>
        <v>7.9248722114355852E-2</v>
      </c>
      <c r="AC247" s="161"/>
      <c r="AD247" s="41">
        <f t="shared" si="78"/>
        <v>10000</v>
      </c>
      <c r="AE247" s="41"/>
      <c r="AF247" s="181">
        <f t="shared" si="96"/>
        <v>4.252912181616364E-2</v>
      </c>
      <c r="AG247" s="41"/>
      <c r="AH247" s="41">
        <f t="shared" si="80"/>
        <v>20000</v>
      </c>
      <c r="AI247" s="41"/>
      <c r="AJ247" s="181">
        <f t="shared" si="97"/>
        <v>8.8836376719539034E-2</v>
      </c>
      <c r="AK247" s="161"/>
      <c r="AL247" s="41">
        <f t="shared" si="82"/>
        <v>12417</v>
      </c>
      <c r="AM247" s="41"/>
      <c r="AN247" s="181">
        <f t="shared" si="83"/>
        <v>5.3356881348940233E-2</v>
      </c>
      <c r="AP247" s="41" t="str">
        <f t="shared" si="84"/>
        <v/>
      </c>
      <c r="AQ247" s="41"/>
      <c r="AR247" s="181" t="e">
        <f t="shared" si="85"/>
        <v>#N/A</v>
      </c>
      <c r="AS247" s="41"/>
      <c r="AT247" s="41" t="str">
        <f t="shared" si="86"/>
        <v/>
      </c>
      <c r="AU247" s="41"/>
      <c r="AV247" s="181" t="e">
        <f t="shared" si="87"/>
        <v>#N/A</v>
      </c>
      <c r="AW247" s="41"/>
      <c r="AX247" s="41">
        <f t="shared" si="88"/>
        <v>2000</v>
      </c>
      <c r="AY247" s="41"/>
      <c r="AZ247" s="181">
        <f t="shared" si="98"/>
        <v>8.8836376719538812E-3</v>
      </c>
      <c r="BA247" s="41"/>
      <c r="BB247" s="41">
        <f t="shared" si="90"/>
        <v>-8000</v>
      </c>
      <c r="BC247" s="41"/>
      <c r="BD247" s="181">
        <f t="shared" si="99"/>
        <v>-3.4023297452930867E-2</v>
      </c>
      <c r="BE247" s="41"/>
      <c r="BF247" s="41">
        <f t="shared" si="92"/>
        <v>-5583</v>
      </c>
      <c r="BG247" s="41"/>
      <c r="BH247" s="181">
        <f t="shared" si="93"/>
        <v>-2.3990615170422336E-2</v>
      </c>
      <c r="BJ247" s="41" t="str">
        <f t="shared" si="94"/>
        <v/>
      </c>
      <c r="BK247" s="41"/>
      <c r="BL247" s="181" t="e">
        <f t="shared" si="95"/>
        <v>#N/A</v>
      </c>
      <c r="BM247" s="41"/>
    </row>
    <row r="248" spans="2:65" ht="15.75" customHeight="1">
      <c r="C248" s="13"/>
      <c r="D248" s="13"/>
      <c r="E248" s="13"/>
      <c r="F248" s="13"/>
      <c r="G248" s="13"/>
      <c r="H248" s="13"/>
      <c r="I248" s="13"/>
      <c r="J248" s="13"/>
      <c r="K248" s="20"/>
      <c r="L248" s="66"/>
      <c r="M248" s="125"/>
      <c r="N248" s="125"/>
      <c r="O248" s="41"/>
      <c r="P248" s="125"/>
      <c r="Q248" s="125"/>
      <c r="R248" s="125"/>
      <c r="S248" s="125"/>
      <c r="T248" s="125"/>
      <c r="U248" s="125"/>
      <c r="V248" s="125"/>
      <c r="W248" s="125"/>
      <c r="X248" s="125"/>
      <c r="Y248" s="125"/>
      <c r="Z248" s="41" t="str">
        <f t="shared" si="76"/>
        <v/>
      </c>
      <c r="AA248" s="125"/>
      <c r="AB248" s="181" t="str">
        <f t="shared" si="77"/>
        <v/>
      </c>
      <c r="AC248" s="161"/>
      <c r="AD248" s="41" t="str">
        <f t="shared" si="78"/>
        <v/>
      </c>
      <c r="AE248" s="125"/>
      <c r="AF248" s="181" t="str">
        <f t="shared" si="96"/>
        <v/>
      </c>
      <c r="AG248" s="125"/>
      <c r="AH248" s="41" t="str">
        <f t="shared" si="80"/>
        <v/>
      </c>
      <c r="AI248" s="125"/>
      <c r="AJ248" s="181" t="str">
        <f t="shared" si="97"/>
        <v/>
      </c>
      <c r="AK248" s="161"/>
      <c r="AL248" s="41" t="str">
        <f t="shared" si="82"/>
        <v/>
      </c>
      <c r="AM248" s="125"/>
      <c r="AN248" s="181" t="str">
        <f t="shared" si="83"/>
        <v/>
      </c>
      <c r="AP248" s="100" t="str">
        <f t="shared" si="84"/>
        <v/>
      </c>
      <c r="AQ248" s="125"/>
      <c r="AR248" s="183" t="str">
        <f t="shared" si="85"/>
        <v/>
      </c>
      <c r="AS248" s="125"/>
      <c r="AT248" s="41" t="str">
        <f t="shared" si="86"/>
        <v/>
      </c>
      <c r="AU248" s="125"/>
      <c r="AV248" s="181" t="str">
        <f t="shared" si="87"/>
        <v/>
      </c>
      <c r="AW248" s="125"/>
      <c r="AX248" s="41" t="str">
        <f t="shared" si="88"/>
        <v/>
      </c>
      <c r="AY248" s="125"/>
      <c r="AZ248" s="181" t="str">
        <f t="shared" si="98"/>
        <v/>
      </c>
      <c r="BA248" s="125"/>
      <c r="BB248" s="41" t="str">
        <f t="shared" si="90"/>
        <v/>
      </c>
      <c r="BC248" s="125"/>
      <c r="BD248" s="181" t="str">
        <f t="shared" si="99"/>
        <v/>
      </c>
      <c r="BE248" s="125"/>
      <c r="BF248" s="41" t="str">
        <f t="shared" si="92"/>
        <v/>
      </c>
      <c r="BG248" s="125"/>
      <c r="BH248" s="181" t="str">
        <f t="shared" si="93"/>
        <v/>
      </c>
      <c r="BJ248" s="100" t="str">
        <f t="shared" si="94"/>
        <v/>
      </c>
      <c r="BK248" s="125"/>
      <c r="BL248" s="183" t="str">
        <f t="shared" si="95"/>
        <v/>
      </c>
      <c r="BM248" s="125"/>
    </row>
    <row r="249" spans="2:65" ht="19.5" customHeight="1">
      <c r="B249" s="231">
        <v>129</v>
      </c>
      <c r="C249" s="17" t="s">
        <v>37</v>
      </c>
      <c r="D249" s="13" t="s">
        <v>319</v>
      </c>
      <c r="E249" s="13"/>
      <c r="F249" s="13"/>
      <c r="G249" s="13"/>
      <c r="H249" s="13"/>
      <c r="I249" s="13"/>
      <c r="J249" s="13"/>
      <c r="K249" s="20"/>
      <c r="L249" s="22" t="s">
        <v>29</v>
      </c>
      <c r="M249" s="125"/>
      <c r="N249" s="81">
        <f>VLOOKUP($B249,'[1]09-10-11'!$A$4:$EA$400,MATCH(N$2, '[1]09-10-11'!$A$4:$EA$4, 0))</f>
        <v>7583</v>
      </c>
      <c r="O249" s="41"/>
      <c r="P249" s="81">
        <f>VLOOKUP($B249,'[1]09-10-11'!$A$4:$EA$400,MATCH(P$2, '[1]09-10-11'!$A$4:$EA$4, 0))</f>
        <v>7583</v>
      </c>
      <c r="Q249" s="81"/>
      <c r="R249" s="81">
        <f>VLOOKUP($B249,'[1]09-10-11'!$A$4:$EA$400,MATCH(R$2, '[1]09-10-11'!$A$4:$EA$4, 0))</f>
        <v>0</v>
      </c>
      <c r="S249" s="81"/>
      <c r="T249" s="81" t="e">
        <f>VLOOKUP($B249,'[1]09-10-11'!$A$4:$EA$400,MATCH(T$2, '[1]09-10-11'!$A$4:$EA$4, 0))</f>
        <v>#N/A</v>
      </c>
      <c r="U249" s="81"/>
      <c r="V249" s="81">
        <f>VLOOKUP($B249,'[1]09-10-11'!$A$4:$EA$400,MATCH(V$2, '[1]09-10-11'!$A$4:$EA$4, 0))</f>
        <v>10083</v>
      </c>
      <c r="W249" s="81"/>
      <c r="X249" s="81">
        <f>VLOOKUP($B249,'[1]09-10-11'!$A$4:$EA$400,MATCH(X$2, '[1]09-10-11'!$A$4:$EA$4, 0))</f>
        <v>7583</v>
      </c>
      <c r="Y249" s="41"/>
      <c r="Z249" s="81">
        <f t="shared" si="76"/>
        <v>-2500</v>
      </c>
      <c r="AA249" s="81"/>
      <c r="AB249" s="182">
        <f t="shared" si="77"/>
        <v>-0.24794208072994151</v>
      </c>
      <c r="AC249" s="156"/>
      <c r="AD249" s="81">
        <f t="shared" si="78"/>
        <v>0</v>
      </c>
      <c r="AE249" s="81"/>
      <c r="AF249" s="182">
        <f t="shared" si="96"/>
        <v>0</v>
      </c>
      <c r="AG249" s="81"/>
      <c r="AH249" s="81">
        <f t="shared" si="80"/>
        <v>0</v>
      </c>
      <c r="AI249" s="81"/>
      <c r="AJ249" s="182">
        <f t="shared" si="97"/>
        <v>0</v>
      </c>
      <c r="AK249" s="157"/>
      <c r="AL249" s="81">
        <f t="shared" si="82"/>
        <v>7583</v>
      </c>
      <c r="AM249" s="81"/>
      <c r="AN249" s="182" t="str">
        <f t="shared" si="83"/>
        <v>---</v>
      </c>
      <c r="AP249" s="172" t="str">
        <f t="shared" si="84"/>
        <v/>
      </c>
      <c r="AQ249" s="172"/>
      <c r="AR249" s="184" t="e">
        <f t="shared" si="85"/>
        <v>#N/A</v>
      </c>
      <c r="AS249" s="81"/>
      <c r="AT249" s="81" t="str">
        <f t="shared" si="86"/>
        <v/>
      </c>
      <c r="AU249" s="81"/>
      <c r="AV249" s="182" t="e">
        <f t="shared" si="87"/>
        <v>#N/A</v>
      </c>
      <c r="AW249" s="81"/>
      <c r="AX249" s="81">
        <f t="shared" si="88"/>
        <v>2500</v>
      </c>
      <c r="AY249" s="81"/>
      <c r="AZ249" s="182">
        <f t="shared" si="98"/>
        <v>0.32968482131082677</v>
      </c>
      <c r="BA249" s="81"/>
      <c r="BB249" s="81">
        <f t="shared" si="90"/>
        <v>2500</v>
      </c>
      <c r="BC249" s="81"/>
      <c r="BD249" s="182">
        <f t="shared" si="99"/>
        <v>0.32968482131082677</v>
      </c>
      <c r="BE249" s="81"/>
      <c r="BF249" s="81">
        <f t="shared" si="92"/>
        <v>10083</v>
      </c>
      <c r="BG249" s="81"/>
      <c r="BH249" s="182" t="str">
        <f t="shared" si="93"/>
        <v>---</v>
      </c>
      <c r="BJ249" s="172" t="str">
        <f t="shared" si="94"/>
        <v/>
      </c>
      <c r="BK249" s="172"/>
      <c r="BL249" s="184" t="e">
        <f t="shared" si="95"/>
        <v>#N/A</v>
      </c>
      <c r="BM249" s="81"/>
    </row>
    <row r="250" spans="2:65" ht="15.75" customHeight="1">
      <c r="B250" s="231">
        <v>129.001</v>
      </c>
      <c r="C250" s="17" t="s">
        <v>18</v>
      </c>
      <c r="D250" s="13" t="s">
        <v>245</v>
      </c>
      <c r="E250" s="13"/>
      <c r="F250" s="13"/>
      <c r="G250" s="13"/>
      <c r="H250" s="13"/>
      <c r="I250" s="13"/>
      <c r="J250" s="13"/>
      <c r="K250" s="20"/>
      <c r="L250" s="22" t="s">
        <v>29</v>
      </c>
      <c r="M250" s="125"/>
      <c r="N250" s="41">
        <f>VLOOKUP($B250,'[1]09-10-11'!$A$4:$EA$400,MATCH(N$2, '[1]09-10-11'!$A$4:$EA$4, 0))</f>
        <v>0</v>
      </c>
      <c r="O250" s="41"/>
      <c r="P250" s="41">
        <f>VLOOKUP($B250,'[1]09-10-11'!$A$4:$EA$400,MATCH(P$2, '[1]09-10-11'!$A$4:$EA$4, 0))</f>
        <v>0</v>
      </c>
      <c r="Q250" s="41"/>
      <c r="R250" s="41">
        <f>VLOOKUP($B250,'[1]09-10-11'!$A$4:$EA$400,MATCH(R$2, '[1]09-10-11'!$A$4:$EA$4, 0))</f>
        <v>0</v>
      </c>
      <c r="S250" s="41"/>
      <c r="T250" s="41" t="e">
        <f>VLOOKUP($B250,'[1]09-10-11'!$A$4:$EA$400,MATCH(T$2, '[1]09-10-11'!$A$4:$EA$4, 0))</f>
        <v>#N/A</v>
      </c>
      <c r="U250" s="41"/>
      <c r="V250" s="41">
        <f>VLOOKUP($B250,'[1]09-10-11'!$A$4:$EA$400,MATCH(V$2, '[1]09-10-11'!$A$4:$EA$4, 0))</f>
        <v>0</v>
      </c>
      <c r="W250" s="41"/>
      <c r="X250" s="41">
        <f>VLOOKUP($B250,'[1]09-10-11'!$A$4:$EA$400,MATCH(X$2, '[1]09-10-11'!$A$4:$EA$4, 0))</f>
        <v>0</v>
      </c>
      <c r="Y250" s="41"/>
      <c r="Z250" s="41">
        <f t="shared" si="76"/>
        <v>0</v>
      </c>
      <c r="AA250" s="41"/>
      <c r="AB250" s="181" t="str">
        <f t="shared" si="77"/>
        <v>---</v>
      </c>
      <c r="AC250" s="161"/>
      <c r="AD250" s="41">
        <f t="shared" si="78"/>
        <v>0</v>
      </c>
      <c r="AE250" s="41"/>
      <c r="AF250" s="181" t="str">
        <f t="shared" si="96"/>
        <v>---</v>
      </c>
      <c r="AG250" s="41"/>
      <c r="AH250" s="41">
        <f t="shared" si="80"/>
        <v>0</v>
      </c>
      <c r="AI250" s="41"/>
      <c r="AJ250" s="181" t="str">
        <f t="shared" si="97"/>
        <v>---</v>
      </c>
      <c r="AK250" s="161"/>
      <c r="AL250" s="41">
        <f t="shared" si="82"/>
        <v>0</v>
      </c>
      <c r="AM250" s="41"/>
      <c r="AN250" s="181" t="str">
        <f t="shared" si="83"/>
        <v>---</v>
      </c>
      <c r="AP250" s="41" t="str">
        <f t="shared" si="84"/>
        <v/>
      </c>
      <c r="AQ250" s="41"/>
      <c r="AR250" s="181" t="e">
        <f t="shared" si="85"/>
        <v>#N/A</v>
      </c>
      <c r="AS250" s="41"/>
      <c r="AT250" s="41" t="str">
        <f t="shared" si="86"/>
        <v/>
      </c>
      <c r="AU250" s="41"/>
      <c r="AV250" s="181" t="e">
        <f t="shared" si="87"/>
        <v>#N/A</v>
      </c>
      <c r="AW250" s="41"/>
      <c r="AX250" s="41">
        <f t="shared" si="88"/>
        <v>0</v>
      </c>
      <c r="AY250" s="41"/>
      <c r="AZ250" s="181" t="str">
        <f t="shared" si="98"/>
        <v>---</v>
      </c>
      <c r="BA250" s="41"/>
      <c r="BB250" s="41">
        <f t="shared" si="90"/>
        <v>0</v>
      </c>
      <c r="BC250" s="41"/>
      <c r="BD250" s="181" t="str">
        <f t="shared" si="99"/>
        <v>---</v>
      </c>
      <c r="BE250" s="41"/>
      <c r="BF250" s="41">
        <f t="shared" si="92"/>
        <v>0</v>
      </c>
      <c r="BG250" s="41"/>
      <c r="BH250" s="181" t="str">
        <f t="shared" si="93"/>
        <v>---</v>
      </c>
      <c r="BJ250" s="41" t="str">
        <f t="shared" si="94"/>
        <v/>
      </c>
      <c r="BK250" s="41"/>
      <c r="BL250" s="181" t="e">
        <f t="shared" si="95"/>
        <v>#N/A</v>
      </c>
      <c r="BM250" s="41"/>
    </row>
    <row r="251" spans="2:65" ht="15.75" customHeight="1">
      <c r="C251" s="19"/>
      <c r="D251" s="13"/>
      <c r="E251" s="13"/>
      <c r="F251" s="13"/>
      <c r="G251" s="13"/>
      <c r="H251" s="13"/>
      <c r="I251" s="13"/>
      <c r="J251" s="13"/>
      <c r="K251" s="20"/>
      <c r="L251" s="66"/>
      <c r="M251" s="125"/>
      <c r="N251" s="125"/>
      <c r="O251" s="80"/>
      <c r="P251" s="125"/>
      <c r="Q251" s="125"/>
      <c r="R251" s="125"/>
      <c r="S251" s="125"/>
      <c r="T251" s="125"/>
      <c r="U251" s="125"/>
      <c r="V251" s="125"/>
      <c r="W251" s="125"/>
      <c r="X251" s="125"/>
      <c r="Y251" s="125"/>
      <c r="Z251" s="41" t="str">
        <f t="shared" si="76"/>
        <v/>
      </c>
      <c r="AA251" s="125"/>
      <c r="AB251" s="181" t="str">
        <f t="shared" si="77"/>
        <v/>
      </c>
      <c r="AC251" s="161"/>
      <c r="AD251" s="41" t="str">
        <f t="shared" si="78"/>
        <v/>
      </c>
      <c r="AE251" s="125"/>
      <c r="AF251" s="181" t="str">
        <f t="shared" si="96"/>
        <v/>
      </c>
      <c r="AG251" s="125"/>
      <c r="AH251" s="41" t="str">
        <f t="shared" si="80"/>
        <v/>
      </c>
      <c r="AI251" s="125"/>
      <c r="AJ251" s="181" t="str">
        <f t="shared" si="97"/>
        <v/>
      </c>
      <c r="AK251" s="161"/>
      <c r="AL251" s="41" t="str">
        <f t="shared" si="82"/>
        <v/>
      </c>
      <c r="AM251" s="125"/>
      <c r="AN251" s="181" t="str">
        <f t="shared" si="83"/>
        <v/>
      </c>
      <c r="AP251" s="41" t="str">
        <f t="shared" si="84"/>
        <v/>
      </c>
      <c r="AQ251" s="125"/>
      <c r="AR251" s="181" t="str">
        <f t="shared" si="85"/>
        <v/>
      </c>
      <c r="AS251" s="125"/>
      <c r="AT251" s="41" t="str">
        <f t="shared" si="86"/>
        <v/>
      </c>
      <c r="AU251" s="125"/>
      <c r="AV251" s="181" t="str">
        <f t="shared" si="87"/>
        <v/>
      </c>
      <c r="AW251" s="125"/>
      <c r="AX251" s="41" t="str">
        <f t="shared" si="88"/>
        <v/>
      </c>
      <c r="AY251" s="125"/>
      <c r="AZ251" s="181" t="str">
        <f t="shared" si="98"/>
        <v/>
      </c>
      <c r="BA251" s="125"/>
      <c r="BB251" s="41" t="str">
        <f t="shared" si="90"/>
        <v/>
      </c>
      <c r="BC251" s="125"/>
      <c r="BD251" s="181" t="str">
        <f t="shared" si="99"/>
        <v/>
      </c>
      <c r="BE251" s="125"/>
      <c r="BF251" s="41" t="str">
        <f t="shared" si="92"/>
        <v/>
      </c>
      <c r="BG251" s="125"/>
      <c r="BH251" s="181" t="str">
        <f t="shared" si="93"/>
        <v/>
      </c>
      <c r="BJ251" s="41" t="str">
        <f t="shared" si="94"/>
        <v/>
      </c>
      <c r="BK251" s="125"/>
      <c r="BL251" s="181" t="str">
        <f t="shared" si="95"/>
        <v/>
      </c>
      <c r="BM251" s="125"/>
    </row>
    <row r="252" spans="2:65" ht="15.75" customHeight="1">
      <c r="C252" s="19"/>
      <c r="D252" s="13"/>
      <c r="E252" s="13"/>
      <c r="F252" s="13"/>
      <c r="G252" s="53" t="s">
        <v>276</v>
      </c>
      <c r="H252" s="53"/>
      <c r="I252" s="27"/>
      <c r="J252" s="27"/>
      <c r="K252" s="28"/>
      <c r="L252" s="29" t="s">
        <v>29</v>
      </c>
      <c r="M252" s="133"/>
      <c r="N252" s="82">
        <f>+N238+N247+N249</f>
        <v>12522358</v>
      </c>
      <c r="O252" s="74"/>
      <c r="P252" s="82">
        <f>+P238+P247+P249</f>
        <v>12822358</v>
      </c>
      <c r="Q252" s="82"/>
      <c r="R252" s="82">
        <f>+R238+R247+R249</f>
        <v>13024510</v>
      </c>
      <c r="S252" s="82"/>
      <c r="T252" s="82" t="e">
        <f>+T238+T247+T249</f>
        <v>#N/A</v>
      </c>
      <c r="U252" s="82"/>
      <c r="V252" s="82">
        <f>+V238+V247+V249</f>
        <v>12976858</v>
      </c>
      <c r="W252" s="82"/>
      <c r="X252" s="82">
        <f>+X238+X247+X249</f>
        <v>12832358</v>
      </c>
      <c r="Y252" s="82"/>
      <c r="Z252" s="82">
        <f t="shared" si="76"/>
        <v>-144500</v>
      </c>
      <c r="AA252" s="82"/>
      <c r="AB252" s="185">
        <f t="shared" si="77"/>
        <v>-1.1135206996947922E-2</v>
      </c>
      <c r="AC252" s="159"/>
      <c r="AD252" s="82">
        <f t="shared" si="78"/>
        <v>10000</v>
      </c>
      <c r="AE252" s="82"/>
      <c r="AF252" s="185">
        <f t="shared" si="96"/>
        <v>7.7988775543458289E-4</v>
      </c>
      <c r="AG252" s="82"/>
      <c r="AH252" s="82">
        <f t="shared" si="80"/>
        <v>310000</v>
      </c>
      <c r="AI252" s="82"/>
      <c r="AJ252" s="185">
        <f t="shared" si="97"/>
        <v>2.475572092732059E-2</v>
      </c>
      <c r="AK252" s="159"/>
      <c r="AL252" s="82">
        <f t="shared" si="82"/>
        <v>-192152</v>
      </c>
      <c r="AM252" s="82"/>
      <c r="AN252" s="185">
        <f t="shared" si="83"/>
        <v>-1.4753107794458264E-2</v>
      </c>
      <c r="AP252" s="82" t="str">
        <f t="shared" si="84"/>
        <v/>
      </c>
      <c r="AQ252" s="82"/>
      <c r="AR252" s="185" t="e">
        <f t="shared" si="85"/>
        <v>#N/A</v>
      </c>
      <c r="AS252" s="82"/>
      <c r="AT252" s="82" t="str">
        <f t="shared" si="86"/>
        <v/>
      </c>
      <c r="AU252" s="82"/>
      <c r="AV252" s="185" t="e">
        <f t="shared" si="87"/>
        <v>#N/A</v>
      </c>
      <c r="AW252" s="82"/>
      <c r="AX252" s="82">
        <f t="shared" si="88"/>
        <v>454500</v>
      </c>
      <c r="AY252" s="82"/>
      <c r="AZ252" s="185">
        <f t="shared" si="98"/>
        <v>3.6295081166023202E-2</v>
      </c>
      <c r="BA252" s="82"/>
      <c r="BB252" s="82">
        <f t="shared" si="90"/>
        <v>154500</v>
      </c>
      <c r="BC252" s="82"/>
      <c r="BD252" s="185">
        <f t="shared" si="99"/>
        <v>1.2049265821465927E-2</v>
      </c>
      <c r="BE252" s="82"/>
      <c r="BF252" s="82">
        <f t="shared" si="92"/>
        <v>-47652</v>
      </c>
      <c r="BG252" s="82"/>
      <c r="BH252" s="185">
        <f t="shared" si="93"/>
        <v>-3.6586405169944936E-3</v>
      </c>
      <c r="BJ252" s="82" t="str">
        <f t="shared" si="94"/>
        <v/>
      </c>
      <c r="BK252" s="82"/>
      <c r="BL252" s="185" t="e">
        <f t="shared" si="95"/>
        <v>#N/A</v>
      </c>
      <c r="BM252" s="82"/>
    </row>
    <row r="253" spans="2:65" ht="15.75" customHeight="1">
      <c r="C253" s="19"/>
      <c r="D253" s="13"/>
      <c r="E253" s="13"/>
      <c r="F253" s="13"/>
      <c r="G253" s="13" t="s">
        <v>48</v>
      </c>
      <c r="H253" s="13"/>
      <c r="I253" s="13"/>
      <c r="J253" s="13"/>
      <c r="K253" s="13"/>
      <c r="L253" s="66" t="s">
        <v>29</v>
      </c>
      <c r="M253" s="125"/>
      <c r="N253" s="41">
        <f>SUM(N254:N255)</f>
        <v>12522358</v>
      </c>
      <c r="O253" s="80"/>
      <c r="P253" s="41">
        <f>SUM(P254:P255)</f>
        <v>12822358</v>
      </c>
      <c r="Q253" s="41"/>
      <c r="R253" s="41">
        <f>SUM(R254:R255)</f>
        <v>12883710</v>
      </c>
      <c r="S253" s="41"/>
      <c r="T253" s="41" t="e">
        <f>SUM(T254:T255)</f>
        <v>#N/A</v>
      </c>
      <c r="U253" s="41"/>
      <c r="V253" s="41">
        <f>SUM(V254:V255)</f>
        <v>12976858</v>
      </c>
      <c r="W253" s="41"/>
      <c r="X253" s="41">
        <f>SUM(X254:X255)</f>
        <v>12832358</v>
      </c>
      <c r="Y253" s="41"/>
      <c r="Z253" s="41">
        <f t="shared" si="76"/>
        <v>-144500</v>
      </c>
      <c r="AA253" s="41"/>
      <c r="AB253" s="181">
        <f t="shared" si="77"/>
        <v>-1.1135206996947922E-2</v>
      </c>
      <c r="AC253" s="161"/>
      <c r="AD253" s="41">
        <f t="shared" si="78"/>
        <v>10000</v>
      </c>
      <c r="AE253" s="41"/>
      <c r="AF253" s="181">
        <f t="shared" si="96"/>
        <v>7.7988775543458289E-4</v>
      </c>
      <c r="AG253" s="41"/>
      <c r="AH253" s="41">
        <f t="shared" si="80"/>
        <v>310000</v>
      </c>
      <c r="AI253" s="41"/>
      <c r="AJ253" s="181">
        <f t="shared" si="97"/>
        <v>2.475572092732059E-2</v>
      </c>
      <c r="AK253" s="161"/>
      <c r="AL253" s="41">
        <f t="shared" si="82"/>
        <v>-51352</v>
      </c>
      <c r="AM253" s="41"/>
      <c r="AN253" s="181">
        <f t="shared" si="83"/>
        <v>-3.9858084356136914E-3</v>
      </c>
      <c r="AP253" s="41" t="str">
        <f t="shared" si="84"/>
        <v/>
      </c>
      <c r="AQ253" s="41"/>
      <c r="AR253" s="181" t="e">
        <f t="shared" si="85"/>
        <v>#N/A</v>
      </c>
      <c r="AS253" s="41"/>
      <c r="AT253" s="41" t="str">
        <f t="shared" si="86"/>
        <v/>
      </c>
      <c r="AU253" s="41"/>
      <c r="AV253" s="181" t="e">
        <f t="shared" si="87"/>
        <v>#N/A</v>
      </c>
      <c r="AW253" s="41"/>
      <c r="AX253" s="41">
        <f t="shared" si="88"/>
        <v>454500</v>
      </c>
      <c r="AY253" s="41"/>
      <c r="AZ253" s="181">
        <f t="shared" si="98"/>
        <v>3.6295081166023202E-2</v>
      </c>
      <c r="BA253" s="41"/>
      <c r="BB253" s="41">
        <f t="shared" si="90"/>
        <v>154500</v>
      </c>
      <c r="BC253" s="41"/>
      <c r="BD253" s="181">
        <f t="shared" si="99"/>
        <v>1.2049265821465927E-2</v>
      </c>
      <c r="BE253" s="41"/>
      <c r="BF253" s="41">
        <f t="shared" si="92"/>
        <v>93148</v>
      </c>
      <c r="BG253" s="41"/>
      <c r="BH253" s="181">
        <f t="shared" si="93"/>
        <v>7.2299050506414719E-3</v>
      </c>
      <c r="BJ253" s="41" t="str">
        <f t="shared" si="94"/>
        <v/>
      </c>
      <c r="BK253" s="41"/>
      <c r="BL253" s="181" t="e">
        <f t="shared" si="95"/>
        <v>#N/A</v>
      </c>
      <c r="BM253" s="41"/>
    </row>
    <row r="254" spans="2:65" ht="15.75" customHeight="1">
      <c r="C254" s="19"/>
      <c r="D254" s="13"/>
      <c r="E254" s="13"/>
      <c r="F254" s="13"/>
      <c r="G254" s="13"/>
      <c r="H254" s="13" t="s">
        <v>257</v>
      </c>
      <c r="I254" s="13"/>
      <c r="J254" s="13"/>
      <c r="K254" s="13"/>
      <c r="L254" s="66"/>
      <c r="M254" s="125"/>
      <c r="N254" s="41">
        <f>N252-N231</f>
        <v>3238975</v>
      </c>
      <c r="O254" s="80"/>
      <c r="P254" s="41">
        <f>P252-P231</f>
        <v>3538975</v>
      </c>
      <c r="Q254" s="41"/>
      <c r="R254" s="41">
        <f>R252-R231</f>
        <v>3600327</v>
      </c>
      <c r="S254" s="41"/>
      <c r="T254" s="41" t="e">
        <f>T252-T231</f>
        <v>#N/A</v>
      </c>
      <c r="U254" s="41"/>
      <c r="V254" s="41">
        <f>V252-V231</f>
        <v>3693475</v>
      </c>
      <c r="W254" s="41"/>
      <c r="X254" s="41">
        <f>X252-X231</f>
        <v>3548975</v>
      </c>
      <c r="Y254" s="41"/>
      <c r="Z254" s="41">
        <f t="shared" si="76"/>
        <v>-144500</v>
      </c>
      <c r="AA254" s="41"/>
      <c r="AB254" s="181">
        <f t="shared" si="77"/>
        <v>-3.9123048078029465E-2</v>
      </c>
      <c r="AC254" s="161"/>
      <c r="AD254" s="41">
        <f t="shared" si="78"/>
        <v>10000</v>
      </c>
      <c r="AE254" s="41"/>
      <c r="AF254" s="181">
        <f t="shared" si="96"/>
        <v>2.825676926228704E-3</v>
      </c>
      <c r="AG254" s="41"/>
      <c r="AH254" s="41">
        <f t="shared" si="80"/>
        <v>310000</v>
      </c>
      <c r="AI254" s="41"/>
      <c r="AJ254" s="181">
        <f t="shared" si="97"/>
        <v>9.5709290747844511E-2</v>
      </c>
      <c r="AK254" s="161"/>
      <c r="AL254" s="41">
        <f t="shared" si="82"/>
        <v>-51352</v>
      </c>
      <c r="AM254" s="41"/>
      <c r="AN254" s="181">
        <f t="shared" si="83"/>
        <v>-1.4263148875088283E-2</v>
      </c>
      <c r="AP254" s="41" t="str">
        <f t="shared" si="84"/>
        <v/>
      </c>
      <c r="AQ254" s="41"/>
      <c r="AR254" s="181" t="e">
        <f t="shared" si="85"/>
        <v>#N/A</v>
      </c>
      <c r="AS254" s="41"/>
      <c r="AT254" s="41" t="str">
        <f t="shared" si="86"/>
        <v/>
      </c>
      <c r="AU254" s="41"/>
      <c r="AV254" s="181" t="e">
        <f t="shared" si="87"/>
        <v>#N/A</v>
      </c>
      <c r="AW254" s="41"/>
      <c r="AX254" s="41">
        <f t="shared" si="88"/>
        <v>454500</v>
      </c>
      <c r="AY254" s="41"/>
      <c r="AZ254" s="181">
        <f t="shared" si="98"/>
        <v>0.14032216982224321</v>
      </c>
      <c r="BA254" s="41"/>
      <c r="BB254" s="41">
        <f t="shared" si="90"/>
        <v>154500</v>
      </c>
      <c r="BC254" s="41"/>
      <c r="BD254" s="181">
        <f t="shared" si="99"/>
        <v>4.36567085102324E-2</v>
      </c>
      <c r="BE254" s="41"/>
      <c r="BF254" s="41">
        <f t="shared" si="92"/>
        <v>93148</v>
      </c>
      <c r="BG254" s="41"/>
      <c r="BH254" s="181">
        <f t="shared" si="93"/>
        <v>2.5872094395870127E-2</v>
      </c>
      <c r="BJ254" s="41" t="str">
        <f t="shared" si="94"/>
        <v/>
      </c>
      <c r="BK254" s="41"/>
      <c r="BL254" s="181" t="e">
        <f t="shared" si="95"/>
        <v>#N/A</v>
      </c>
      <c r="BM254" s="41"/>
    </row>
    <row r="255" spans="2:65" ht="15.75" customHeight="1">
      <c r="C255" s="19"/>
      <c r="D255" s="13"/>
      <c r="E255" s="13"/>
      <c r="F255" s="13"/>
      <c r="G255" s="13"/>
      <c r="H255" s="13" t="s">
        <v>317</v>
      </c>
      <c r="I255" s="13"/>
      <c r="J255" s="13"/>
      <c r="K255" s="13"/>
      <c r="L255" s="66"/>
      <c r="M255" s="125"/>
      <c r="N255" s="41">
        <v>9283383</v>
      </c>
      <c r="O255" s="80"/>
      <c r="P255" s="41">
        <v>9283383</v>
      </c>
      <c r="Q255" s="41"/>
      <c r="R255" s="41">
        <v>9283383</v>
      </c>
      <c r="S255" s="41"/>
      <c r="T255" s="41">
        <v>9283383</v>
      </c>
      <c r="U255" s="41"/>
      <c r="V255" s="41">
        <v>9283383</v>
      </c>
      <c r="W255" s="41"/>
      <c r="X255" s="41">
        <v>9283383</v>
      </c>
      <c r="Y255" s="41"/>
      <c r="Z255" s="41">
        <f t="shared" si="76"/>
        <v>0</v>
      </c>
      <c r="AA255" s="41"/>
      <c r="AB255" s="181">
        <f t="shared" si="77"/>
        <v>0</v>
      </c>
      <c r="AC255" s="161"/>
      <c r="AD255" s="41">
        <f t="shared" si="78"/>
        <v>0</v>
      </c>
      <c r="AE255" s="41"/>
      <c r="AF255" s="181">
        <f t="shared" si="96"/>
        <v>0</v>
      </c>
      <c r="AG255" s="41"/>
      <c r="AH255" s="41">
        <f t="shared" si="80"/>
        <v>0</v>
      </c>
      <c r="AI255" s="41"/>
      <c r="AJ255" s="181">
        <f t="shared" si="97"/>
        <v>0</v>
      </c>
      <c r="AK255" s="161"/>
      <c r="AL255" s="41">
        <f t="shared" si="82"/>
        <v>0</v>
      </c>
      <c r="AM255" s="41"/>
      <c r="AN255" s="181">
        <f t="shared" si="83"/>
        <v>0</v>
      </c>
      <c r="AP255" s="41">
        <f t="shared" si="84"/>
        <v>0</v>
      </c>
      <c r="AQ255" s="41"/>
      <c r="AR255" s="181">
        <f t="shared" si="85"/>
        <v>0</v>
      </c>
      <c r="AS255" s="41"/>
      <c r="AT255" s="41">
        <f t="shared" si="86"/>
        <v>0</v>
      </c>
      <c r="AU255" s="41"/>
      <c r="AV255" s="181">
        <f t="shared" si="87"/>
        <v>0</v>
      </c>
      <c r="AW255" s="41"/>
      <c r="AX255" s="41">
        <f t="shared" si="88"/>
        <v>0</v>
      </c>
      <c r="AY255" s="41"/>
      <c r="AZ255" s="181">
        <f t="shared" si="98"/>
        <v>0</v>
      </c>
      <c r="BA255" s="41"/>
      <c r="BB255" s="41">
        <f t="shared" si="90"/>
        <v>0</v>
      </c>
      <c r="BC255" s="41"/>
      <c r="BD255" s="181">
        <f t="shared" si="99"/>
        <v>0</v>
      </c>
      <c r="BE255" s="41"/>
      <c r="BF255" s="41">
        <f t="shared" si="92"/>
        <v>0</v>
      </c>
      <c r="BG255" s="41"/>
      <c r="BH255" s="181">
        <f t="shared" si="93"/>
        <v>0</v>
      </c>
      <c r="BJ255" s="41">
        <f t="shared" si="94"/>
        <v>0</v>
      </c>
      <c r="BK255" s="41"/>
      <c r="BL255" s="181">
        <f t="shared" si="95"/>
        <v>0</v>
      </c>
      <c r="BM255" s="41"/>
    </row>
    <row r="256" spans="2:65" ht="15.75" customHeight="1">
      <c r="C256" s="19"/>
      <c r="D256" s="13"/>
      <c r="E256" s="13"/>
      <c r="F256" s="13"/>
      <c r="G256" s="13"/>
      <c r="H256" s="13"/>
      <c r="I256" s="13"/>
      <c r="J256" s="13"/>
      <c r="K256" s="20"/>
      <c r="L256" s="66"/>
      <c r="M256" s="125"/>
      <c r="N256" s="125"/>
      <c r="O256" s="80"/>
      <c r="P256" s="125"/>
      <c r="Q256" s="125"/>
      <c r="R256" s="125"/>
      <c r="S256" s="125"/>
      <c r="T256" s="125"/>
      <c r="U256" s="125"/>
      <c r="V256" s="125"/>
      <c r="W256" s="125"/>
      <c r="X256" s="125"/>
      <c r="Y256" s="125"/>
      <c r="Z256" s="41" t="str">
        <f t="shared" si="76"/>
        <v/>
      </c>
      <c r="AA256" s="125"/>
      <c r="AB256" s="181" t="str">
        <f t="shared" si="77"/>
        <v/>
      </c>
      <c r="AC256" s="161"/>
      <c r="AD256" s="41" t="str">
        <f t="shared" si="78"/>
        <v/>
      </c>
      <c r="AE256" s="125"/>
      <c r="AF256" s="181" t="str">
        <f t="shared" si="96"/>
        <v/>
      </c>
      <c r="AG256" s="125"/>
      <c r="AH256" s="41" t="str">
        <f t="shared" si="80"/>
        <v/>
      </c>
      <c r="AI256" s="125"/>
      <c r="AJ256" s="181" t="str">
        <f t="shared" si="97"/>
        <v/>
      </c>
      <c r="AK256" s="161"/>
      <c r="AL256" s="41" t="str">
        <f t="shared" si="82"/>
        <v/>
      </c>
      <c r="AM256" s="125"/>
      <c r="AN256" s="181" t="str">
        <f t="shared" si="83"/>
        <v/>
      </c>
      <c r="AP256" s="41" t="str">
        <f t="shared" si="84"/>
        <v/>
      </c>
      <c r="AQ256" s="125"/>
      <c r="AR256" s="181" t="str">
        <f t="shared" si="85"/>
        <v/>
      </c>
      <c r="AS256" s="125"/>
      <c r="AT256" s="41" t="str">
        <f t="shared" si="86"/>
        <v/>
      </c>
      <c r="AU256" s="125"/>
      <c r="AV256" s="181" t="str">
        <f t="shared" si="87"/>
        <v/>
      </c>
      <c r="AW256" s="125"/>
      <c r="AX256" s="41" t="str">
        <f t="shared" si="88"/>
        <v/>
      </c>
      <c r="AY256" s="125"/>
      <c r="AZ256" s="181" t="str">
        <f t="shared" si="98"/>
        <v/>
      </c>
      <c r="BA256" s="125"/>
      <c r="BB256" s="41" t="str">
        <f t="shared" si="90"/>
        <v/>
      </c>
      <c r="BC256" s="125"/>
      <c r="BD256" s="181" t="str">
        <f t="shared" si="99"/>
        <v/>
      </c>
      <c r="BE256" s="125"/>
      <c r="BF256" s="41" t="str">
        <f t="shared" si="92"/>
        <v/>
      </c>
      <c r="BG256" s="125"/>
      <c r="BH256" s="181" t="str">
        <f t="shared" si="93"/>
        <v/>
      </c>
      <c r="BJ256" s="41" t="str">
        <f t="shared" si="94"/>
        <v/>
      </c>
      <c r="BK256" s="125"/>
      <c r="BL256" s="181" t="str">
        <f t="shared" si="95"/>
        <v/>
      </c>
      <c r="BM256" s="125"/>
    </row>
    <row r="257" spans="2:65" ht="15.75" customHeight="1">
      <c r="C257" s="121"/>
      <c r="E257" s="13"/>
      <c r="F257" s="13"/>
      <c r="G257" s="13"/>
      <c r="H257" s="13"/>
      <c r="I257" s="13"/>
      <c r="J257" s="13"/>
      <c r="K257" s="13"/>
      <c r="L257" s="66"/>
      <c r="M257" s="125"/>
      <c r="N257" s="41"/>
      <c r="O257" s="80"/>
      <c r="P257" s="41"/>
      <c r="Q257" s="125"/>
      <c r="R257" s="95"/>
      <c r="S257" s="95"/>
      <c r="T257" s="95"/>
      <c r="U257" s="125"/>
      <c r="V257" s="95"/>
      <c r="W257" s="95"/>
      <c r="X257" s="95"/>
      <c r="Y257" s="95"/>
      <c r="Z257" s="41" t="str">
        <f t="shared" si="76"/>
        <v/>
      </c>
      <c r="AA257" s="125"/>
      <c r="AB257" s="181" t="str">
        <f t="shared" si="77"/>
        <v/>
      </c>
      <c r="AC257" s="161"/>
      <c r="AD257" s="41" t="str">
        <f t="shared" si="78"/>
        <v/>
      </c>
      <c r="AE257" s="125"/>
      <c r="AF257" s="181" t="str">
        <f t="shared" si="96"/>
        <v/>
      </c>
      <c r="AG257" s="125"/>
      <c r="AH257" s="41" t="str">
        <f t="shared" si="80"/>
        <v/>
      </c>
      <c r="AI257" s="125"/>
      <c r="AJ257" s="181" t="str">
        <f t="shared" si="97"/>
        <v/>
      </c>
      <c r="AK257" s="161"/>
      <c r="AL257" s="41" t="str">
        <f t="shared" si="82"/>
        <v/>
      </c>
      <c r="AM257" s="125"/>
      <c r="AN257" s="181" t="str">
        <f t="shared" si="83"/>
        <v/>
      </c>
      <c r="AP257" s="41" t="str">
        <f t="shared" si="84"/>
        <v/>
      </c>
      <c r="AQ257" s="125"/>
      <c r="AR257" s="181" t="str">
        <f t="shared" si="85"/>
        <v/>
      </c>
      <c r="AS257" s="125"/>
      <c r="AT257" s="41" t="str">
        <f t="shared" si="86"/>
        <v/>
      </c>
      <c r="AU257" s="125"/>
      <c r="AV257" s="181" t="str">
        <f t="shared" si="87"/>
        <v/>
      </c>
      <c r="AW257" s="125"/>
      <c r="AX257" s="41" t="str">
        <f t="shared" si="88"/>
        <v/>
      </c>
      <c r="AY257" s="125"/>
      <c r="AZ257" s="181" t="str">
        <f t="shared" si="98"/>
        <v/>
      </c>
      <c r="BA257" s="125"/>
      <c r="BB257" s="41" t="str">
        <f t="shared" si="90"/>
        <v/>
      </c>
      <c r="BC257" s="125"/>
      <c r="BD257" s="181" t="str">
        <f t="shared" si="99"/>
        <v/>
      </c>
      <c r="BE257" s="125"/>
      <c r="BF257" s="41" t="str">
        <f t="shared" si="92"/>
        <v/>
      </c>
      <c r="BG257" s="125"/>
      <c r="BH257" s="181" t="str">
        <f t="shared" si="93"/>
        <v/>
      </c>
      <c r="BJ257" s="41" t="str">
        <f t="shared" si="94"/>
        <v/>
      </c>
      <c r="BK257" s="125"/>
      <c r="BL257" s="181" t="str">
        <f t="shared" si="95"/>
        <v/>
      </c>
      <c r="BM257" s="125"/>
    </row>
    <row r="258" spans="2:65" ht="15.75" customHeight="1">
      <c r="C258" s="121"/>
      <c r="D258" s="129"/>
      <c r="E258" s="13"/>
      <c r="F258" s="13"/>
      <c r="G258" s="13"/>
      <c r="H258" s="13"/>
      <c r="I258" s="13"/>
      <c r="J258" s="13"/>
      <c r="K258" s="13"/>
      <c r="L258" s="66"/>
      <c r="M258" s="125"/>
      <c r="N258" s="125"/>
      <c r="O258" s="80"/>
      <c r="P258" s="125"/>
      <c r="Q258" s="125"/>
      <c r="R258" s="125"/>
      <c r="S258" s="125"/>
      <c r="T258" s="125"/>
      <c r="U258" s="125"/>
      <c r="V258" s="125"/>
      <c r="W258" s="125"/>
      <c r="X258" s="125"/>
      <c r="Y258" s="125"/>
      <c r="Z258" s="41"/>
      <c r="AA258" s="125"/>
      <c r="AB258" s="181" t="str">
        <f t="shared" si="77"/>
        <v/>
      </c>
      <c r="AC258" s="161"/>
      <c r="AD258" s="41"/>
      <c r="AE258" s="125"/>
      <c r="AF258" s="181" t="str">
        <f t="shared" si="96"/>
        <v/>
      </c>
      <c r="AG258" s="125"/>
      <c r="AH258" s="41"/>
      <c r="AI258" s="125"/>
      <c r="AJ258" s="181" t="str">
        <f t="shared" si="97"/>
        <v/>
      </c>
      <c r="AK258" s="161"/>
      <c r="AL258" s="41"/>
      <c r="AM258" s="125"/>
      <c r="AN258" s="181" t="str">
        <f t="shared" si="83"/>
        <v/>
      </c>
      <c r="AP258" s="41"/>
      <c r="AQ258" s="125"/>
      <c r="AR258" s="181" t="str">
        <f t="shared" si="85"/>
        <v/>
      </c>
      <c r="AS258" s="125"/>
      <c r="AT258" s="41"/>
      <c r="AU258" s="125"/>
      <c r="AV258" s="181" t="str">
        <f t="shared" si="87"/>
        <v/>
      </c>
      <c r="AW258" s="125"/>
      <c r="AX258" s="41"/>
      <c r="AY258" s="125"/>
      <c r="AZ258" s="181" t="str">
        <f t="shared" si="98"/>
        <v/>
      </c>
      <c r="BA258" s="125"/>
      <c r="BB258" s="41"/>
      <c r="BC258" s="125"/>
      <c r="BD258" s="181" t="str">
        <f t="shared" si="99"/>
        <v/>
      </c>
      <c r="BE258" s="125"/>
      <c r="BF258" s="41"/>
      <c r="BG258" s="125"/>
      <c r="BH258" s="181" t="str">
        <f t="shared" si="93"/>
        <v/>
      </c>
      <c r="BJ258" s="41"/>
      <c r="BK258" s="125"/>
      <c r="BL258" s="181" t="str">
        <f t="shared" si="95"/>
        <v/>
      </c>
      <c r="BM258" s="125"/>
    </row>
    <row r="259" spans="2:65" ht="15.75" customHeight="1">
      <c r="C259" s="121">
        <v>1</v>
      </c>
      <c r="D259" s="126" t="s">
        <v>376</v>
      </c>
      <c r="E259" s="13"/>
      <c r="F259" s="13"/>
      <c r="G259" s="13"/>
      <c r="H259" s="13"/>
      <c r="I259" s="13"/>
      <c r="J259" s="13"/>
      <c r="K259" s="13"/>
      <c r="L259" s="66"/>
      <c r="M259" s="125"/>
      <c r="N259" s="125"/>
      <c r="O259" s="80"/>
      <c r="P259" s="125"/>
      <c r="Q259" s="125"/>
      <c r="R259" s="125"/>
      <c r="S259" s="125"/>
      <c r="T259" s="125"/>
      <c r="U259" s="125"/>
      <c r="V259" s="125"/>
      <c r="W259" s="125"/>
      <c r="X259" s="125"/>
      <c r="Y259" s="125"/>
      <c r="Z259" s="41"/>
      <c r="AA259" s="125"/>
      <c r="AB259" s="181" t="str">
        <f t="shared" si="77"/>
        <v/>
      </c>
      <c r="AC259" s="161"/>
      <c r="AD259" s="41"/>
      <c r="AE259" s="125"/>
      <c r="AF259" s="181" t="str">
        <f t="shared" si="96"/>
        <v/>
      </c>
      <c r="AG259" s="125"/>
      <c r="AH259" s="41"/>
      <c r="AI259" s="125"/>
      <c r="AJ259" s="181" t="str">
        <f t="shared" si="97"/>
        <v/>
      </c>
      <c r="AK259" s="161"/>
      <c r="AL259" s="41"/>
      <c r="AM259" s="125"/>
      <c r="AN259" s="181" t="str">
        <f t="shared" si="83"/>
        <v/>
      </c>
      <c r="AP259" s="41"/>
      <c r="AQ259" s="125"/>
      <c r="AR259" s="181" t="str">
        <f t="shared" si="85"/>
        <v/>
      </c>
      <c r="AS259" s="125"/>
      <c r="AT259" s="41"/>
      <c r="AU259" s="125"/>
      <c r="AV259" s="181" t="str">
        <f t="shared" si="87"/>
        <v/>
      </c>
      <c r="AW259" s="125"/>
      <c r="AX259" s="41"/>
      <c r="AY259" s="125"/>
      <c r="AZ259" s="181" t="str">
        <f t="shared" si="98"/>
        <v/>
      </c>
      <c r="BA259" s="125"/>
      <c r="BB259" s="41"/>
      <c r="BC259" s="125"/>
      <c r="BD259" s="181" t="str">
        <f t="shared" si="99"/>
        <v/>
      </c>
      <c r="BE259" s="125"/>
      <c r="BF259" s="41"/>
      <c r="BG259" s="125"/>
      <c r="BH259" s="181" t="str">
        <f t="shared" si="93"/>
        <v/>
      </c>
      <c r="BJ259" s="41"/>
      <c r="BK259" s="125"/>
      <c r="BL259" s="181" t="str">
        <f t="shared" si="95"/>
        <v/>
      </c>
      <c r="BM259" s="125"/>
    </row>
    <row r="260" spans="2:65" ht="15.75" customHeight="1">
      <c r="C260" s="121"/>
      <c r="D260" s="126"/>
      <c r="E260" s="13"/>
      <c r="F260" s="13"/>
      <c r="G260" s="13"/>
      <c r="H260" s="13"/>
      <c r="I260" s="13"/>
      <c r="J260" s="13"/>
      <c r="K260" s="13"/>
      <c r="L260" s="66"/>
      <c r="M260" s="125"/>
      <c r="N260" s="125"/>
      <c r="O260" s="80"/>
      <c r="P260" s="125"/>
      <c r="Q260" s="125"/>
      <c r="R260" s="125"/>
      <c r="S260" s="125"/>
      <c r="T260" s="125"/>
      <c r="U260" s="125"/>
      <c r="V260" s="125"/>
      <c r="W260" s="125"/>
      <c r="X260" s="125"/>
      <c r="Y260" s="125"/>
      <c r="Z260" s="41"/>
      <c r="AA260" s="125"/>
      <c r="AB260" s="181" t="str">
        <f t="shared" si="77"/>
        <v/>
      </c>
      <c r="AC260" s="161"/>
      <c r="AD260" s="41"/>
      <c r="AE260" s="125"/>
      <c r="AF260" s="181" t="str">
        <f t="shared" si="96"/>
        <v/>
      </c>
      <c r="AG260" s="125"/>
      <c r="AH260" s="41"/>
      <c r="AI260" s="125"/>
      <c r="AJ260" s="181" t="str">
        <f t="shared" si="97"/>
        <v/>
      </c>
      <c r="AK260" s="161"/>
      <c r="AL260" s="41"/>
      <c r="AM260" s="125"/>
      <c r="AN260" s="181" t="str">
        <f t="shared" si="83"/>
        <v/>
      </c>
      <c r="AP260" s="41"/>
      <c r="AQ260" s="125"/>
      <c r="AR260" s="181" t="str">
        <f t="shared" si="85"/>
        <v/>
      </c>
      <c r="AS260" s="125"/>
      <c r="AT260" s="41"/>
      <c r="AU260" s="125"/>
      <c r="AV260" s="181" t="str">
        <f t="shared" si="87"/>
        <v/>
      </c>
      <c r="AW260" s="125"/>
      <c r="AX260" s="41"/>
      <c r="AY260" s="125"/>
      <c r="AZ260" s="181" t="str">
        <f t="shared" si="98"/>
        <v/>
      </c>
      <c r="BA260" s="125"/>
      <c r="BB260" s="41"/>
      <c r="BC260" s="125"/>
      <c r="BD260" s="181" t="str">
        <f t="shared" si="99"/>
        <v/>
      </c>
      <c r="BE260" s="125"/>
      <c r="BF260" s="41"/>
      <c r="BG260" s="125"/>
      <c r="BH260" s="181" t="str">
        <f t="shared" si="93"/>
        <v/>
      </c>
      <c r="BJ260" s="41"/>
      <c r="BK260" s="125"/>
      <c r="BL260" s="181" t="str">
        <f t="shared" si="95"/>
        <v/>
      </c>
      <c r="BM260" s="125"/>
    </row>
    <row r="261" spans="2:65" ht="15.75" customHeight="1">
      <c r="C261" s="20"/>
      <c r="D261" s="13"/>
      <c r="E261" s="13"/>
      <c r="F261" s="13"/>
      <c r="G261" s="13"/>
      <c r="H261" s="13"/>
      <c r="I261" s="13"/>
      <c r="J261" s="13"/>
      <c r="K261" s="23"/>
      <c r="L261" s="66"/>
      <c r="M261" s="125"/>
      <c r="N261" s="125"/>
      <c r="O261" s="80"/>
      <c r="P261" s="125"/>
      <c r="Q261" s="125"/>
      <c r="R261" s="125"/>
      <c r="S261" s="125"/>
      <c r="T261" s="125"/>
      <c r="U261" s="125"/>
      <c r="V261" s="125"/>
      <c r="W261" s="125"/>
      <c r="X261" s="125"/>
      <c r="Y261" s="125"/>
      <c r="Z261" s="41" t="str">
        <f t="shared" ref="Z261:Z293" si="100">IF(AND(ISNUMBER($V261),ISNUMBER($X261)),IF((ABS($V261-$X261))&gt;0.49,$X261-$V261,0),"")</f>
        <v/>
      </c>
      <c r="AA261" s="125"/>
      <c r="AB261" s="181" t="str">
        <f t="shared" si="77"/>
        <v/>
      </c>
      <c r="AC261" s="161"/>
      <c r="AD261" s="41" t="str">
        <f t="shared" ref="AD261:AD293" si="101">IF(AND(ISNUMBER($P261),ISNUMBER($X261)),IF((ABS($P261-$X261))&gt;0.49,$X261-$P261,0),"")</f>
        <v/>
      </c>
      <c r="AE261" s="125"/>
      <c r="AF261" s="181" t="str">
        <f t="shared" si="96"/>
        <v/>
      </c>
      <c r="AG261" s="125"/>
      <c r="AH261" s="41" t="str">
        <f t="shared" ref="AH261:AH293" si="102">IF(AND(ISNUMBER($N261),ISNUMBER($X261)),IF((ABS($N261-$X261))&gt;0.49,$X261-$N261,0),"")</f>
        <v/>
      </c>
      <c r="AI261" s="125"/>
      <c r="AJ261" s="181" t="str">
        <f t="shared" si="97"/>
        <v/>
      </c>
      <c r="AK261" s="161"/>
      <c r="AL261" s="41" t="str">
        <f t="shared" ref="AL261:AL293" si="103">IF(AND(ISNUMBER($R261),ISNUMBER($X261)),IF((ABS($R261-$X261))&gt;0.49,$X261-$R261,0),"")</f>
        <v/>
      </c>
      <c r="AM261" s="125"/>
      <c r="AN261" s="181" t="str">
        <f t="shared" si="83"/>
        <v/>
      </c>
      <c r="AP261" s="41" t="str">
        <f t="shared" ref="AP261:AP293" si="104">IF(AND(ISNUMBER($T261),ISNUMBER($X261)),IF((ABS($T261-$X261))&gt;0.49,$X261-$T261,0),"")</f>
        <v/>
      </c>
      <c r="AQ261" s="125"/>
      <c r="AR261" s="181" t="str">
        <f t="shared" si="85"/>
        <v/>
      </c>
      <c r="AS261" s="125"/>
      <c r="AT261" s="41" t="str">
        <f t="shared" ref="AT261:AT293" si="105">IF(AND(ISNUMBER($R261),ISNUMBER($T261)),IF((ABS($R261-$T261))&gt;0.49,$T261-$R261,0),"")</f>
        <v/>
      </c>
      <c r="AU261" s="125"/>
      <c r="AV261" s="181" t="str">
        <f t="shared" si="87"/>
        <v/>
      </c>
      <c r="AW261" s="125"/>
      <c r="AX261" s="41" t="str">
        <f t="shared" ref="AX261:AX293" si="106">IF(AND(ISNUMBER($N261),ISNUMBER($V261)),IF((ABS($N261-$V261))&gt;0.49,$V261-$N261,0),"")</f>
        <v/>
      </c>
      <c r="AY261" s="125"/>
      <c r="AZ261" s="181" t="str">
        <f t="shared" si="98"/>
        <v/>
      </c>
      <c r="BA261" s="125"/>
      <c r="BB261" s="41" t="str">
        <f t="shared" ref="BB261:BB293" si="107">IF(AND(ISNUMBER($P261),ISNUMBER($V261)),IF((ABS($P261-$V261))&gt;0.49,$V261-$P261,0),"")</f>
        <v/>
      </c>
      <c r="BC261" s="125"/>
      <c r="BD261" s="181" t="str">
        <f t="shared" si="99"/>
        <v/>
      </c>
      <c r="BE261" s="125"/>
      <c r="BF261" s="41" t="str">
        <f t="shared" ref="BF261:BF293" si="108">IF(AND(ISNUMBER($R261),ISNUMBER($V261)),IF((ABS($R261-$V261))&gt;0.49,$V261-$R261,0),"")</f>
        <v/>
      </c>
      <c r="BG261" s="125"/>
      <c r="BH261" s="181" t="str">
        <f t="shared" si="93"/>
        <v/>
      </c>
      <c r="BJ261" s="41" t="str">
        <f t="shared" ref="BJ261:BJ293" si="109">IF(AND(ISNUMBER($T261),ISNUMBER($V261)),IF((ABS($T261-$V261))&gt;0.49,$V261-$T261,0),"")</f>
        <v/>
      </c>
      <c r="BK261" s="125"/>
      <c r="BL261" s="181" t="str">
        <f t="shared" si="95"/>
        <v/>
      </c>
      <c r="BM261" s="125"/>
    </row>
    <row r="262" spans="2:65" ht="15.75" customHeight="1">
      <c r="C262" s="16" t="s">
        <v>340</v>
      </c>
      <c r="D262" s="53"/>
      <c r="E262" s="53"/>
      <c r="F262" s="53"/>
      <c r="G262" s="53"/>
      <c r="H262" s="53"/>
      <c r="I262" s="53"/>
      <c r="J262" s="53"/>
      <c r="K262" s="23"/>
      <c r="L262" s="66"/>
      <c r="M262" s="125"/>
      <c r="N262" s="41"/>
      <c r="O262" s="80"/>
      <c r="P262" s="41"/>
      <c r="Q262" s="41"/>
      <c r="R262" s="41"/>
      <c r="S262" s="41"/>
      <c r="T262" s="41"/>
      <c r="U262" s="41"/>
      <c r="V262" s="41"/>
      <c r="W262" s="41"/>
      <c r="X262" s="41"/>
      <c r="Y262" s="41"/>
      <c r="Z262" s="41" t="str">
        <f t="shared" si="100"/>
        <v/>
      </c>
      <c r="AA262" s="41"/>
      <c r="AB262" s="181" t="str">
        <f t="shared" si="77"/>
        <v/>
      </c>
      <c r="AC262" s="161"/>
      <c r="AD262" s="41" t="str">
        <f t="shared" si="101"/>
        <v/>
      </c>
      <c r="AE262" s="41"/>
      <c r="AF262" s="181" t="str">
        <f t="shared" si="96"/>
        <v/>
      </c>
      <c r="AG262" s="41"/>
      <c r="AH262" s="41" t="str">
        <f t="shared" si="102"/>
        <v/>
      </c>
      <c r="AI262" s="41"/>
      <c r="AJ262" s="181" t="str">
        <f t="shared" si="97"/>
        <v/>
      </c>
      <c r="AK262" s="161"/>
      <c r="AL262" s="41" t="str">
        <f t="shared" si="103"/>
        <v/>
      </c>
      <c r="AM262" s="41"/>
      <c r="AN262" s="181" t="str">
        <f t="shared" si="83"/>
        <v/>
      </c>
      <c r="AP262" s="41" t="str">
        <f t="shared" si="104"/>
        <v/>
      </c>
      <c r="AQ262" s="41"/>
      <c r="AR262" s="181" t="str">
        <f t="shared" si="85"/>
        <v/>
      </c>
      <c r="AS262" s="41"/>
      <c r="AT262" s="41" t="str">
        <f t="shared" si="105"/>
        <v/>
      </c>
      <c r="AU262" s="41"/>
      <c r="AV262" s="181" t="str">
        <f t="shared" si="87"/>
        <v/>
      </c>
      <c r="AW262" s="41"/>
      <c r="AX262" s="41" t="str">
        <f t="shared" si="106"/>
        <v/>
      </c>
      <c r="AY262" s="41"/>
      <c r="AZ262" s="181" t="str">
        <f t="shared" si="98"/>
        <v/>
      </c>
      <c r="BA262" s="41"/>
      <c r="BB262" s="41" t="str">
        <f t="shared" si="107"/>
        <v/>
      </c>
      <c r="BC262" s="41"/>
      <c r="BD262" s="181" t="str">
        <f t="shared" si="99"/>
        <v/>
      </c>
      <c r="BE262" s="41"/>
      <c r="BF262" s="41" t="str">
        <f t="shared" si="108"/>
        <v/>
      </c>
      <c r="BG262" s="41"/>
      <c r="BH262" s="181" t="str">
        <f t="shared" si="93"/>
        <v/>
      </c>
      <c r="BJ262" s="41" t="str">
        <f t="shared" si="109"/>
        <v/>
      </c>
      <c r="BK262" s="41"/>
      <c r="BL262" s="181" t="str">
        <f t="shared" si="95"/>
        <v/>
      </c>
      <c r="BM262" s="41"/>
    </row>
    <row r="263" spans="2:65" ht="15.75" customHeight="1">
      <c r="C263" s="13"/>
      <c r="D263" s="13"/>
      <c r="E263" s="13"/>
      <c r="F263" s="13"/>
      <c r="G263" s="13"/>
      <c r="H263" s="13"/>
      <c r="I263" s="13"/>
      <c r="J263" s="13"/>
      <c r="K263" s="23"/>
      <c r="L263" s="66"/>
      <c r="M263" s="125"/>
      <c r="N263" s="41"/>
      <c r="O263" s="80"/>
      <c r="P263" s="41"/>
      <c r="Q263" s="41"/>
      <c r="R263" s="41"/>
      <c r="S263" s="41"/>
      <c r="T263" s="41"/>
      <c r="U263" s="41"/>
      <c r="V263" s="41"/>
      <c r="W263" s="41"/>
      <c r="X263" s="41"/>
      <c r="Y263" s="41"/>
      <c r="Z263" s="41" t="str">
        <f t="shared" si="100"/>
        <v/>
      </c>
      <c r="AA263" s="41"/>
      <c r="AB263" s="181" t="str">
        <f t="shared" si="77"/>
        <v/>
      </c>
      <c r="AC263" s="161"/>
      <c r="AD263" s="41" t="str">
        <f t="shared" si="101"/>
        <v/>
      </c>
      <c r="AE263" s="41"/>
      <c r="AF263" s="181" t="str">
        <f t="shared" si="96"/>
        <v/>
      </c>
      <c r="AG263" s="41"/>
      <c r="AH263" s="41" t="str">
        <f t="shared" si="102"/>
        <v/>
      </c>
      <c r="AI263" s="41"/>
      <c r="AJ263" s="181" t="str">
        <f t="shared" si="97"/>
        <v/>
      </c>
      <c r="AK263" s="161"/>
      <c r="AL263" s="41" t="str">
        <f t="shared" si="103"/>
        <v/>
      </c>
      <c r="AM263" s="41"/>
      <c r="AN263" s="181" t="str">
        <f t="shared" si="83"/>
        <v/>
      </c>
      <c r="AP263" s="41" t="str">
        <f t="shared" si="104"/>
        <v/>
      </c>
      <c r="AQ263" s="41"/>
      <c r="AR263" s="181" t="str">
        <f t="shared" si="85"/>
        <v/>
      </c>
      <c r="AS263" s="41"/>
      <c r="AT263" s="41" t="str">
        <f t="shared" si="105"/>
        <v/>
      </c>
      <c r="AU263" s="41"/>
      <c r="AV263" s="181" t="str">
        <f t="shared" si="87"/>
        <v/>
      </c>
      <c r="AW263" s="41"/>
      <c r="AX263" s="41" t="str">
        <f t="shared" si="106"/>
        <v/>
      </c>
      <c r="AY263" s="41"/>
      <c r="AZ263" s="181" t="str">
        <f t="shared" si="98"/>
        <v/>
      </c>
      <c r="BA263" s="41"/>
      <c r="BB263" s="41" t="str">
        <f t="shared" si="107"/>
        <v/>
      </c>
      <c r="BC263" s="41"/>
      <c r="BD263" s="181" t="str">
        <f t="shared" si="99"/>
        <v/>
      </c>
      <c r="BE263" s="41"/>
      <c r="BF263" s="41" t="str">
        <f t="shared" si="108"/>
        <v/>
      </c>
      <c r="BG263" s="41"/>
      <c r="BH263" s="181" t="str">
        <f t="shared" si="93"/>
        <v/>
      </c>
      <c r="BJ263" s="41" t="str">
        <f t="shared" si="109"/>
        <v/>
      </c>
      <c r="BK263" s="41"/>
      <c r="BL263" s="181" t="str">
        <f t="shared" si="95"/>
        <v/>
      </c>
      <c r="BM263" s="41"/>
    </row>
    <row r="264" spans="2:65" ht="15.75" customHeight="1">
      <c r="C264" s="17" t="s">
        <v>35</v>
      </c>
      <c r="D264" s="13" t="s">
        <v>127</v>
      </c>
      <c r="E264" s="13"/>
      <c r="F264" s="13"/>
      <c r="G264" s="13"/>
      <c r="H264" s="13"/>
      <c r="I264" s="13"/>
      <c r="J264" s="13"/>
      <c r="K264" s="23"/>
      <c r="L264" s="66"/>
      <c r="M264" s="125"/>
      <c r="N264" s="41"/>
      <c r="O264" s="80"/>
      <c r="P264" s="41"/>
      <c r="Q264" s="41"/>
      <c r="R264" s="41"/>
      <c r="S264" s="41"/>
      <c r="T264" s="41"/>
      <c r="U264" s="41"/>
      <c r="V264" s="41"/>
      <c r="W264" s="41"/>
      <c r="X264" s="41"/>
      <c r="Y264" s="41"/>
      <c r="Z264" s="41" t="str">
        <f t="shared" si="100"/>
        <v/>
      </c>
      <c r="AA264" s="41"/>
      <c r="AB264" s="181" t="str">
        <f t="shared" si="77"/>
        <v/>
      </c>
      <c r="AC264" s="161"/>
      <c r="AD264" s="41" t="str">
        <f t="shared" si="101"/>
        <v/>
      </c>
      <c r="AE264" s="41"/>
      <c r="AF264" s="181" t="str">
        <f t="shared" si="96"/>
        <v/>
      </c>
      <c r="AG264" s="41"/>
      <c r="AH264" s="41" t="str">
        <f t="shared" si="102"/>
        <v/>
      </c>
      <c r="AI264" s="41"/>
      <c r="AJ264" s="181" t="str">
        <f t="shared" si="97"/>
        <v/>
      </c>
      <c r="AK264" s="161"/>
      <c r="AL264" s="41" t="str">
        <f t="shared" si="103"/>
        <v/>
      </c>
      <c r="AM264" s="41"/>
      <c r="AN264" s="181" t="str">
        <f t="shared" si="83"/>
        <v/>
      </c>
      <c r="AP264" s="41" t="str">
        <f t="shared" si="104"/>
        <v/>
      </c>
      <c r="AQ264" s="41"/>
      <c r="AR264" s="181" t="str">
        <f t="shared" si="85"/>
        <v/>
      </c>
      <c r="AS264" s="41"/>
      <c r="AT264" s="41" t="str">
        <f t="shared" si="105"/>
        <v/>
      </c>
      <c r="AU264" s="41"/>
      <c r="AV264" s="181" t="str">
        <f t="shared" si="87"/>
        <v/>
      </c>
      <c r="AW264" s="41"/>
      <c r="AX264" s="41" t="str">
        <f t="shared" si="106"/>
        <v/>
      </c>
      <c r="AY264" s="41"/>
      <c r="AZ264" s="181" t="str">
        <f t="shared" si="98"/>
        <v/>
      </c>
      <c r="BA264" s="41"/>
      <c r="BB264" s="41" t="str">
        <f t="shared" si="107"/>
        <v/>
      </c>
      <c r="BC264" s="41"/>
      <c r="BD264" s="181" t="str">
        <f t="shared" si="99"/>
        <v/>
      </c>
      <c r="BE264" s="41"/>
      <c r="BF264" s="41" t="str">
        <f t="shared" si="108"/>
        <v/>
      </c>
      <c r="BG264" s="41"/>
      <c r="BH264" s="181" t="str">
        <f t="shared" si="93"/>
        <v/>
      </c>
      <c r="BJ264" s="41" t="str">
        <f t="shared" si="109"/>
        <v/>
      </c>
      <c r="BK264" s="41"/>
      <c r="BL264" s="181" t="str">
        <f t="shared" si="95"/>
        <v/>
      </c>
      <c r="BM264" s="41"/>
    </row>
    <row r="265" spans="2:65" ht="15.75" customHeight="1">
      <c r="B265" s="231">
        <v>117.5</v>
      </c>
      <c r="C265" s="13"/>
      <c r="D265" s="18" t="s">
        <v>38</v>
      </c>
      <c r="E265" s="13" t="s">
        <v>266</v>
      </c>
      <c r="F265" s="13"/>
      <c r="G265" s="13"/>
      <c r="H265" s="13"/>
      <c r="I265" s="13"/>
      <c r="J265" s="13"/>
      <c r="K265" s="20"/>
      <c r="L265" s="66" t="s">
        <v>33</v>
      </c>
      <c r="M265" s="125"/>
      <c r="N265" s="41">
        <f>VLOOKUP($B265,'[1]09-10-11'!$A$4:$EA$400,MATCH(N$2, '[1]09-10-11'!$A$4:$EA$4, 0))</f>
        <v>3052454</v>
      </c>
      <c r="O265" s="80"/>
      <c r="P265" s="41">
        <f>VLOOKUP($B265,'[1]09-10-11'!$A$4:$EA$400,MATCH(P$2, '[1]09-10-11'!$A$4:$EA$4, 0))</f>
        <v>3350594</v>
      </c>
      <c r="Q265" s="41"/>
      <c r="R265" s="41">
        <f>VLOOKUP($B265,'[1]09-10-11'!$A$4:$EA$400,MATCH(R$2, '[1]09-10-11'!$A$4:$EA$4, 0))</f>
        <v>3350594</v>
      </c>
      <c r="S265" s="41"/>
      <c r="T265" s="41" t="e">
        <f>VLOOKUP($B265,'[1]09-10-11'!$A$4:$EA$400,MATCH(T$2, '[1]09-10-11'!$A$4:$EA$4, 0))</f>
        <v>#N/A</v>
      </c>
      <c r="U265" s="41"/>
      <c r="V265" s="41">
        <f>VLOOKUP($B265,'[1]09-10-11'!$A$4:$EA$400,MATCH(V$2, '[1]09-10-11'!$A$4:$EA$4, 0))</f>
        <v>3118130</v>
      </c>
      <c r="W265" s="41"/>
      <c r="X265" s="41">
        <f>VLOOKUP($B265,'[1]09-10-11'!$A$4:$EA$400,MATCH(X$2, '[1]09-10-11'!$A$4:$EA$4, 0))</f>
        <v>3360645</v>
      </c>
      <c r="Y265" s="41"/>
      <c r="Z265" s="41">
        <f t="shared" si="100"/>
        <v>242515</v>
      </c>
      <c r="AA265" s="41"/>
      <c r="AB265" s="181">
        <f t="shared" si="77"/>
        <v>7.7775782279763783E-2</v>
      </c>
      <c r="AC265" s="161"/>
      <c r="AD265" s="41">
        <f t="shared" si="101"/>
        <v>10051</v>
      </c>
      <c r="AE265" s="41"/>
      <c r="AF265" s="181">
        <f t="shared" si="96"/>
        <v>2.999766608547727E-3</v>
      </c>
      <c r="AG265" s="41"/>
      <c r="AH265" s="41">
        <f t="shared" si="102"/>
        <v>308191</v>
      </c>
      <c r="AI265" s="41"/>
      <c r="AJ265" s="181">
        <f t="shared" si="97"/>
        <v>0.10096499406706871</v>
      </c>
      <c r="AK265" s="161"/>
      <c r="AL265" s="41">
        <f t="shared" si="103"/>
        <v>10051</v>
      </c>
      <c r="AM265" s="41"/>
      <c r="AN265" s="181">
        <f t="shared" si="83"/>
        <v>2.999766608547727E-3</v>
      </c>
      <c r="AP265" s="41" t="str">
        <f t="shared" si="104"/>
        <v/>
      </c>
      <c r="AQ265" s="41"/>
      <c r="AR265" s="181" t="e">
        <f t="shared" si="85"/>
        <v>#N/A</v>
      </c>
      <c r="AS265" s="41"/>
      <c r="AT265" s="41" t="str">
        <f t="shared" si="105"/>
        <v/>
      </c>
      <c r="AU265" s="41"/>
      <c r="AV265" s="181" t="e">
        <f t="shared" si="87"/>
        <v>#N/A</v>
      </c>
      <c r="AW265" s="41"/>
      <c r="AX265" s="41">
        <f t="shared" si="106"/>
        <v>65676</v>
      </c>
      <c r="AY265" s="41"/>
      <c r="AZ265" s="181">
        <f t="shared" si="98"/>
        <v>2.1515803350353524E-2</v>
      </c>
      <c r="BA265" s="41"/>
      <c r="BB265" s="41">
        <f t="shared" si="107"/>
        <v>-232464</v>
      </c>
      <c r="BC265" s="41"/>
      <c r="BD265" s="181">
        <f t="shared" si="99"/>
        <v>-6.9379936811204246E-2</v>
      </c>
      <c r="BE265" s="41"/>
      <c r="BF265" s="41">
        <f t="shared" si="108"/>
        <v>-232464</v>
      </c>
      <c r="BG265" s="41"/>
      <c r="BH265" s="181">
        <f t="shared" si="93"/>
        <v>-6.9379936811204246E-2</v>
      </c>
      <c r="BJ265" s="41" t="str">
        <f t="shared" si="109"/>
        <v/>
      </c>
      <c r="BK265" s="41"/>
      <c r="BL265" s="181" t="e">
        <f t="shared" si="95"/>
        <v>#N/A</v>
      </c>
      <c r="BM265" s="41"/>
    </row>
    <row r="266" spans="2:65" ht="15.75" customHeight="1">
      <c r="B266" s="231">
        <v>117.6</v>
      </c>
      <c r="C266" s="19"/>
      <c r="D266" s="18" t="s">
        <v>13</v>
      </c>
      <c r="E266" s="13" t="s">
        <v>209</v>
      </c>
      <c r="F266" s="13"/>
      <c r="G266" s="13"/>
      <c r="H266" s="13"/>
      <c r="I266" s="13"/>
      <c r="J266" s="13"/>
      <c r="K266" s="20"/>
      <c r="L266" s="66" t="s">
        <v>33</v>
      </c>
      <c r="M266" s="125"/>
      <c r="N266" s="81">
        <f>VLOOKUP($B266,'[1]09-10-11'!$A$4:$EA$400,MATCH(N$2, '[1]09-10-11'!$A$4:$EA$4, 0))</f>
        <v>39160</v>
      </c>
      <c r="O266" s="80"/>
      <c r="P266" s="81">
        <f>VLOOKUP($B266,'[1]09-10-11'!$A$4:$EA$400,MATCH(P$2, '[1]09-10-11'!$A$4:$EA$4, 0))</f>
        <v>41176</v>
      </c>
      <c r="Q266" s="81"/>
      <c r="R266" s="81">
        <f>VLOOKUP($B266,'[1]09-10-11'!$A$4:$EA$400,MATCH(R$2, '[1]09-10-11'!$A$4:$EA$4, 0))</f>
        <v>41176</v>
      </c>
      <c r="S266" s="81"/>
      <c r="T266" s="81" t="e">
        <f>VLOOKUP($B266,'[1]09-10-11'!$A$4:$EA$400,MATCH(T$2, '[1]09-10-11'!$A$4:$EA$4, 0))</f>
        <v>#N/A</v>
      </c>
      <c r="U266" s="81"/>
      <c r="V266" s="81">
        <f>VLOOKUP($B266,'[1]09-10-11'!$A$4:$EA$400,MATCH(V$2, '[1]09-10-11'!$A$4:$EA$4, 0))</f>
        <v>43000</v>
      </c>
      <c r="W266" s="81"/>
      <c r="X266" s="81">
        <f>VLOOKUP($B266,'[1]09-10-11'!$A$4:$EA$400,MATCH(X$2, '[1]09-10-11'!$A$4:$EA$4, 0))</f>
        <v>41300</v>
      </c>
      <c r="Y266" s="41"/>
      <c r="Z266" s="81">
        <f t="shared" si="100"/>
        <v>-1700</v>
      </c>
      <c r="AA266" s="81"/>
      <c r="AB266" s="182">
        <f t="shared" si="77"/>
        <v>-3.9534883720930281E-2</v>
      </c>
      <c r="AC266" s="156"/>
      <c r="AD266" s="81">
        <f t="shared" si="101"/>
        <v>124</v>
      </c>
      <c r="AE266" s="81"/>
      <c r="AF266" s="182">
        <f t="shared" si="96"/>
        <v>3.0114629881483612E-3</v>
      </c>
      <c r="AG266" s="41"/>
      <c r="AH266" s="81">
        <f t="shared" si="102"/>
        <v>2140</v>
      </c>
      <c r="AI266" s="81"/>
      <c r="AJ266" s="182">
        <f t="shared" si="97"/>
        <v>5.4647599591419738E-2</v>
      </c>
      <c r="AK266" s="157"/>
      <c r="AL266" s="81">
        <f t="shared" si="103"/>
        <v>124</v>
      </c>
      <c r="AM266" s="81"/>
      <c r="AN266" s="182">
        <f t="shared" si="83"/>
        <v>3.0114629881483612E-3</v>
      </c>
      <c r="AP266" s="81" t="str">
        <f t="shared" si="104"/>
        <v/>
      </c>
      <c r="AQ266" s="81"/>
      <c r="AR266" s="182" t="e">
        <f t="shared" si="85"/>
        <v>#N/A</v>
      </c>
      <c r="AS266" s="41"/>
      <c r="AT266" s="81" t="str">
        <f t="shared" si="105"/>
        <v/>
      </c>
      <c r="AU266" s="81"/>
      <c r="AV266" s="182" t="e">
        <f t="shared" si="87"/>
        <v>#N/A</v>
      </c>
      <c r="AW266" s="41"/>
      <c r="AX266" s="81">
        <f t="shared" si="106"/>
        <v>3840</v>
      </c>
      <c r="AY266" s="81"/>
      <c r="AZ266" s="182">
        <f t="shared" si="98"/>
        <v>9.8059244126659895E-2</v>
      </c>
      <c r="BA266" s="41"/>
      <c r="BB266" s="81">
        <f t="shared" si="107"/>
        <v>1824</v>
      </c>
      <c r="BC266" s="81"/>
      <c r="BD266" s="182">
        <f t="shared" si="99"/>
        <v>4.4297649115989879E-2</v>
      </c>
      <c r="BE266" s="41"/>
      <c r="BF266" s="81">
        <f t="shared" si="108"/>
        <v>1824</v>
      </c>
      <c r="BG266" s="81"/>
      <c r="BH266" s="182">
        <f t="shared" si="93"/>
        <v>4.4297649115989879E-2</v>
      </c>
      <c r="BJ266" s="81" t="str">
        <f t="shared" si="109"/>
        <v/>
      </c>
      <c r="BK266" s="81"/>
      <c r="BL266" s="182" t="e">
        <f t="shared" si="95"/>
        <v>#N/A</v>
      </c>
      <c r="BM266" s="41"/>
    </row>
    <row r="267" spans="2:65" ht="15.75" customHeight="1">
      <c r="B267" s="231"/>
      <c r="C267" s="19"/>
      <c r="D267" s="18"/>
      <c r="E267" s="13"/>
      <c r="F267" s="13"/>
      <c r="G267" s="13"/>
      <c r="H267" s="13"/>
      <c r="I267" s="13"/>
      <c r="J267" s="13"/>
      <c r="K267" s="20"/>
      <c r="L267" s="66"/>
      <c r="M267" s="125"/>
      <c r="N267" s="125"/>
      <c r="O267" s="80"/>
      <c r="P267" s="125"/>
      <c r="Q267" s="125"/>
      <c r="R267" s="125"/>
      <c r="S267" s="125"/>
      <c r="T267" s="125"/>
      <c r="U267" s="125"/>
      <c r="V267" s="125"/>
      <c r="W267" s="125"/>
      <c r="X267" s="125"/>
      <c r="Y267" s="125"/>
      <c r="Z267" s="41" t="str">
        <f t="shared" si="100"/>
        <v/>
      </c>
      <c r="AA267" s="125"/>
      <c r="AB267" s="181" t="str">
        <f t="shared" si="77"/>
        <v/>
      </c>
      <c r="AC267" s="161"/>
      <c r="AD267" s="41" t="str">
        <f t="shared" si="101"/>
        <v/>
      </c>
      <c r="AE267" s="125"/>
      <c r="AF267" s="181" t="str">
        <f t="shared" si="96"/>
        <v/>
      </c>
      <c r="AG267" s="125"/>
      <c r="AH267" s="41" t="str">
        <f t="shared" si="102"/>
        <v/>
      </c>
      <c r="AI267" s="125"/>
      <c r="AJ267" s="181" t="str">
        <f t="shared" si="97"/>
        <v/>
      </c>
      <c r="AK267" s="161"/>
      <c r="AL267" s="41" t="str">
        <f t="shared" si="103"/>
        <v/>
      </c>
      <c r="AM267" s="125"/>
      <c r="AN267" s="181" t="str">
        <f t="shared" si="83"/>
        <v/>
      </c>
      <c r="AP267" s="41" t="str">
        <f t="shared" si="104"/>
        <v/>
      </c>
      <c r="AQ267" s="125"/>
      <c r="AR267" s="181" t="str">
        <f t="shared" si="85"/>
        <v/>
      </c>
      <c r="AS267" s="125"/>
      <c r="AT267" s="41" t="str">
        <f t="shared" si="105"/>
        <v/>
      </c>
      <c r="AU267" s="125"/>
      <c r="AV267" s="181" t="str">
        <f t="shared" si="87"/>
        <v/>
      </c>
      <c r="AW267" s="125"/>
      <c r="AX267" s="41" t="str">
        <f t="shared" si="106"/>
        <v/>
      </c>
      <c r="AY267" s="125"/>
      <c r="AZ267" s="181" t="str">
        <f t="shared" si="98"/>
        <v/>
      </c>
      <c r="BA267" s="125"/>
      <c r="BB267" s="41" t="str">
        <f t="shared" si="107"/>
        <v/>
      </c>
      <c r="BC267" s="125"/>
      <c r="BD267" s="181" t="str">
        <f t="shared" si="99"/>
        <v/>
      </c>
      <c r="BE267" s="125"/>
      <c r="BF267" s="41" t="str">
        <f t="shared" si="108"/>
        <v/>
      </c>
      <c r="BG267" s="125"/>
      <c r="BH267" s="181" t="str">
        <f t="shared" si="93"/>
        <v/>
      </c>
      <c r="BJ267" s="41" t="str">
        <f t="shared" si="109"/>
        <v/>
      </c>
      <c r="BK267" s="125"/>
      <c r="BL267" s="181" t="str">
        <f t="shared" si="95"/>
        <v/>
      </c>
      <c r="BM267" s="125"/>
    </row>
    <row r="268" spans="2:65" ht="15.75" customHeight="1">
      <c r="B268" s="231"/>
      <c r="C268" s="19"/>
      <c r="D268" s="13"/>
      <c r="E268" s="13"/>
      <c r="F268" s="13"/>
      <c r="G268" s="13"/>
      <c r="H268" s="13" t="s">
        <v>39</v>
      </c>
      <c r="I268" s="13"/>
      <c r="J268" s="13"/>
      <c r="K268" s="20"/>
      <c r="L268" s="66"/>
      <c r="M268" s="125"/>
      <c r="N268" s="41">
        <f>SUM(N265:N266)</f>
        <v>3091614</v>
      </c>
      <c r="O268" s="80"/>
      <c r="P268" s="41">
        <f>SUM(P265:P266)</f>
        <v>3391770</v>
      </c>
      <c r="Q268" s="41"/>
      <c r="R268" s="41">
        <f>SUM(R265:R266)</f>
        <v>3391770</v>
      </c>
      <c r="S268" s="41"/>
      <c r="T268" s="41" t="e">
        <f>SUM(T265:T266)</f>
        <v>#N/A</v>
      </c>
      <c r="U268" s="41"/>
      <c r="V268" s="41">
        <f>SUM(V265:V266)</f>
        <v>3161130</v>
      </c>
      <c r="W268" s="41"/>
      <c r="X268" s="41">
        <f>SUM(X265:X266)</f>
        <v>3401945</v>
      </c>
      <c r="Y268" s="41"/>
      <c r="Z268" s="41">
        <f t="shared" si="100"/>
        <v>240815</v>
      </c>
      <c r="AA268" s="41"/>
      <c r="AB268" s="181">
        <f t="shared" si="77"/>
        <v>7.6180036885544089E-2</v>
      </c>
      <c r="AC268" s="161"/>
      <c r="AD268" s="41">
        <f t="shared" si="101"/>
        <v>10175</v>
      </c>
      <c r="AE268" s="41"/>
      <c r="AF268" s="181">
        <f t="shared" si="96"/>
        <v>2.9999086022931554E-3</v>
      </c>
      <c r="AG268" s="41"/>
      <c r="AH268" s="41">
        <f t="shared" si="102"/>
        <v>310331</v>
      </c>
      <c r="AI268" s="41"/>
      <c r="AJ268" s="181">
        <f t="shared" si="97"/>
        <v>0.10037831372221762</v>
      </c>
      <c r="AK268" s="161"/>
      <c r="AL268" s="41">
        <f t="shared" si="103"/>
        <v>10175</v>
      </c>
      <c r="AM268" s="41"/>
      <c r="AN268" s="181">
        <f t="shared" si="83"/>
        <v>2.9999086022931554E-3</v>
      </c>
      <c r="AP268" s="41" t="str">
        <f t="shared" si="104"/>
        <v/>
      </c>
      <c r="AQ268" s="41"/>
      <c r="AR268" s="181" t="e">
        <f t="shared" si="85"/>
        <v>#N/A</v>
      </c>
      <c r="AS268" s="41"/>
      <c r="AT268" s="41" t="str">
        <f t="shared" si="105"/>
        <v/>
      </c>
      <c r="AU268" s="41"/>
      <c r="AV268" s="181" t="e">
        <f t="shared" si="87"/>
        <v>#N/A</v>
      </c>
      <c r="AW268" s="41"/>
      <c r="AX268" s="41">
        <f t="shared" si="106"/>
        <v>69516</v>
      </c>
      <c r="AY268" s="41"/>
      <c r="AZ268" s="181">
        <f t="shared" si="98"/>
        <v>2.2485342607453607E-2</v>
      </c>
      <c r="BA268" s="41"/>
      <c r="BB268" s="41">
        <f t="shared" si="107"/>
        <v>-230640</v>
      </c>
      <c r="BC268" s="41"/>
      <c r="BD268" s="181">
        <f t="shared" si="99"/>
        <v>-6.7999893860727578E-2</v>
      </c>
      <c r="BE268" s="41"/>
      <c r="BF268" s="41">
        <f t="shared" si="108"/>
        <v>-230640</v>
      </c>
      <c r="BG268" s="41"/>
      <c r="BH268" s="181">
        <f t="shared" si="93"/>
        <v>-6.7999893860727578E-2</v>
      </c>
      <c r="BJ268" s="41" t="str">
        <f t="shared" si="109"/>
        <v/>
      </c>
      <c r="BK268" s="41"/>
      <c r="BL268" s="181" t="e">
        <f t="shared" si="95"/>
        <v>#N/A</v>
      </c>
      <c r="BM268" s="41"/>
    </row>
    <row r="269" spans="2:65" ht="15.75" customHeight="1">
      <c r="B269" s="231"/>
      <c r="C269" s="19"/>
      <c r="D269" s="13"/>
      <c r="E269" s="13"/>
      <c r="F269" s="13"/>
      <c r="G269" s="13"/>
      <c r="H269" s="13" t="s">
        <v>77</v>
      </c>
      <c r="J269" s="13"/>
      <c r="K269" s="40"/>
      <c r="L269" s="66" t="s">
        <v>33</v>
      </c>
      <c r="M269" s="125"/>
      <c r="N269" s="41">
        <v>3335074</v>
      </c>
      <c r="O269" s="45"/>
      <c r="P269" s="41">
        <v>3391770</v>
      </c>
      <c r="Q269" s="41"/>
      <c r="R269" s="41">
        <v>3391770</v>
      </c>
      <c r="S269" s="41"/>
      <c r="T269" s="41">
        <v>3391770</v>
      </c>
      <c r="U269" s="41"/>
      <c r="V269" s="41">
        <v>3391770</v>
      </c>
      <c r="W269" s="41"/>
      <c r="X269" s="41">
        <v>3391770</v>
      </c>
      <c r="Y269" s="41"/>
      <c r="Z269" s="41">
        <f t="shared" si="100"/>
        <v>0</v>
      </c>
      <c r="AA269" s="41"/>
      <c r="AB269" s="181">
        <f t="shared" si="77"/>
        <v>0</v>
      </c>
      <c r="AC269" s="161"/>
      <c r="AD269" s="41">
        <f t="shared" si="101"/>
        <v>0</v>
      </c>
      <c r="AE269" s="41"/>
      <c r="AF269" s="181">
        <f t="shared" si="96"/>
        <v>0</v>
      </c>
      <c r="AG269" s="41"/>
      <c r="AH269" s="41">
        <f t="shared" si="102"/>
        <v>56696</v>
      </c>
      <c r="AI269" s="41"/>
      <c r="AJ269" s="181">
        <f t="shared" si="97"/>
        <v>1.699992264039718E-2</v>
      </c>
      <c r="AK269" s="161"/>
      <c r="AL269" s="41">
        <f t="shared" si="103"/>
        <v>0</v>
      </c>
      <c r="AM269" s="41"/>
      <c r="AN269" s="181">
        <f t="shared" si="83"/>
        <v>0</v>
      </c>
      <c r="AP269" s="41">
        <f t="shared" si="104"/>
        <v>0</v>
      </c>
      <c r="AQ269" s="41"/>
      <c r="AR269" s="181">
        <f t="shared" si="85"/>
        <v>0</v>
      </c>
      <c r="AS269" s="41"/>
      <c r="AT269" s="41">
        <f t="shared" si="105"/>
        <v>0</v>
      </c>
      <c r="AU269" s="41"/>
      <c r="AV269" s="181">
        <f t="shared" si="87"/>
        <v>0</v>
      </c>
      <c r="AW269" s="41"/>
      <c r="AX269" s="41">
        <f t="shared" si="106"/>
        <v>56696</v>
      </c>
      <c r="AY269" s="41"/>
      <c r="AZ269" s="181">
        <f t="shared" si="98"/>
        <v>1.699992264039718E-2</v>
      </c>
      <c r="BA269" s="41"/>
      <c r="BB269" s="41">
        <f t="shared" si="107"/>
        <v>0</v>
      </c>
      <c r="BC269" s="41"/>
      <c r="BD269" s="181">
        <f t="shared" si="99"/>
        <v>0</v>
      </c>
      <c r="BE269" s="41"/>
      <c r="BF269" s="41">
        <f t="shared" si="108"/>
        <v>0</v>
      </c>
      <c r="BG269" s="41"/>
      <c r="BH269" s="181">
        <f t="shared" si="93"/>
        <v>0</v>
      </c>
      <c r="BJ269" s="41">
        <f t="shared" si="109"/>
        <v>0</v>
      </c>
      <c r="BK269" s="41"/>
      <c r="BL269" s="181">
        <f t="shared" si="95"/>
        <v>0</v>
      </c>
      <c r="BM269" s="41"/>
    </row>
    <row r="270" spans="2:65" ht="15.75" customHeight="1">
      <c r="B270" s="231"/>
      <c r="C270" s="19"/>
      <c r="D270" s="13"/>
      <c r="E270" s="13"/>
      <c r="F270" s="13"/>
      <c r="G270" s="13"/>
      <c r="H270" s="13"/>
      <c r="I270" s="13"/>
      <c r="J270" s="13"/>
      <c r="K270" s="20"/>
      <c r="L270" s="66"/>
      <c r="M270" s="125"/>
      <c r="N270" s="125"/>
      <c r="O270" s="80"/>
      <c r="P270" s="125"/>
      <c r="Q270" s="125"/>
      <c r="R270" s="125"/>
      <c r="S270" s="125"/>
      <c r="T270" s="125"/>
      <c r="U270" s="125"/>
      <c r="V270" s="125"/>
      <c r="W270" s="125"/>
      <c r="X270" s="125"/>
      <c r="Y270" s="125"/>
      <c r="Z270" s="41" t="str">
        <f t="shared" si="100"/>
        <v/>
      </c>
      <c r="AA270" s="125"/>
      <c r="AB270" s="181" t="str">
        <f t="shared" si="77"/>
        <v/>
      </c>
      <c r="AC270" s="161"/>
      <c r="AD270" s="41" t="str">
        <f t="shared" si="101"/>
        <v/>
      </c>
      <c r="AE270" s="125"/>
      <c r="AF270" s="181" t="str">
        <f t="shared" si="96"/>
        <v/>
      </c>
      <c r="AG270" s="125"/>
      <c r="AH270" s="41" t="str">
        <f t="shared" si="102"/>
        <v/>
      </c>
      <c r="AI270" s="125"/>
      <c r="AJ270" s="181" t="str">
        <f t="shared" si="97"/>
        <v/>
      </c>
      <c r="AK270" s="161"/>
      <c r="AL270" s="41" t="str">
        <f t="shared" si="103"/>
        <v/>
      </c>
      <c r="AM270" s="125"/>
      <c r="AN270" s="181" t="str">
        <f t="shared" si="83"/>
        <v/>
      </c>
      <c r="AP270" s="41" t="str">
        <f t="shared" si="104"/>
        <v/>
      </c>
      <c r="AQ270" s="125"/>
      <c r="AR270" s="181" t="str">
        <f t="shared" si="85"/>
        <v/>
      </c>
      <c r="AS270" s="125"/>
      <c r="AT270" s="41" t="str">
        <f t="shared" si="105"/>
        <v/>
      </c>
      <c r="AU270" s="125"/>
      <c r="AV270" s="181" t="str">
        <f t="shared" si="87"/>
        <v/>
      </c>
      <c r="AW270" s="125"/>
      <c r="AX270" s="41" t="str">
        <f t="shared" si="106"/>
        <v/>
      </c>
      <c r="AY270" s="125"/>
      <c r="AZ270" s="181" t="str">
        <f t="shared" si="98"/>
        <v/>
      </c>
      <c r="BA270" s="125"/>
      <c r="BB270" s="41" t="str">
        <f t="shared" si="107"/>
        <v/>
      </c>
      <c r="BC270" s="125"/>
      <c r="BD270" s="181" t="str">
        <f t="shared" si="99"/>
        <v/>
      </c>
      <c r="BE270" s="125"/>
      <c r="BF270" s="41" t="str">
        <f t="shared" si="108"/>
        <v/>
      </c>
      <c r="BG270" s="125"/>
      <c r="BH270" s="181" t="str">
        <f t="shared" si="93"/>
        <v/>
      </c>
      <c r="BJ270" s="41" t="str">
        <f t="shared" si="109"/>
        <v/>
      </c>
      <c r="BK270" s="125"/>
      <c r="BL270" s="181" t="str">
        <f t="shared" si="95"/>
        <v/>
      </c>
      <c r="BM270" s="125"/>
    </row>
    <row r="271" spans="2:65" ht="15.75" customHeight="1">
      <c r="B271" s="231">
        <v>117.7</v>
      </c>
      <c r="C271" s="55">
        <v>2</v>
      </c>
      <c r="D271" s="13" t="s">
        <v>59</v>
      </c>
      <c r="E271" s="13"/>
      <c r="F271" s="13"/>
      <c r="G271" s="13"/>
      <c r="H271" s="13"/>
      <c r="I271" s="13"/>
      <c r="J271" s="13"/>
      <c r="K271" s="20"/>
      <c r="L271" s="66" t="s">
        <v>29</v>
      </c>
      <c r="M271" s="125"/>
      <c r="N271" s="41">
        <f>VLOOKUP($B271,'[1]09-10-11'!$A$4:$EA$400,MATCH(N$2, '[1]09-10-11'!$A$4:$EA$4, 0))</f>
        <v>13000</v>
      </c>
      <c r="O271" s="80"/>
      <c r="P271" s="41">
        <f>VLOOKUP($B271,'[1]09-10-11'!$A$4:$EA$400,MATCH(P$2, '[1]09-10-11'!$A$4:$EA$4, 0))</f>
        <v>13000</v>
      </c>
      <c r="Q271" s="41"/>
      <c r="R271" s="41">
        <f>VLOOKUP($B271,'[1]09-10-11'!$A$4:$EA$400,MATCH(R$2, '[1]09-10-11'!$A$4:$EA$4, 0))</f>
        <v>13000</v>
      </c>
      <c r="S271" s="41"/>
      <c r="T271" s="41" t="e">
        <f>VLOOKUP($B271,'[1]09-10-11'!$A$4:$EA$400,MATCH(T$2, '[1]09-10-11'!$A$4:$EA$4, 0))</f>
        <v>#N/A</v>
      </c>
      <c r="U271" s="41"/>
      <c r="V271" s="41">
        <f>VLOOKUP($B271,'[1]09-10-11'!$A$4:$EA$400,MATCH(V$2, '[1]09-10-11'!$A$4:$EA$4, 0))</f>
        <v>13000</v>
      </c>
      <c r="W271" s="41"/>
      <c r="X271" s="41">
        <f>VLOOKUP($B271,'[1]09-10-11'!$A$4:$EA$400,MATCH(X$2, '[1]09-10-11'!$A$4:$EA$4, 0))</f>
        <v>13000</v>
      </c>
      <c r="Y271" s="41"/>
      <c r="Z271" s="41">
        <f t="shared" si="100"/>
        <v>0</v>
      </c>
      <c r="AA271" s="41"/>
      <c r="AB271" s="181">
        <f t="shared" si="77"/>
        <v>0</v>
      </c>
      <c r="AC271" s="161"/>
      <c r="AD271" s="41">
        <f t="shared" si="101"/>
        <v>0</v>
      </c>
      <c r="AE271" s="41"/>
      <c r="AF271" s="181">
        <f t="shared" si="96"/>
        <v>0</v>
      </c>
      <c r="AG271" s="41"/>
      <c r="AH271" s="41">
        <f t="shared" si="102"/>
        <v>0</v>
      </c>
      <c r="AI271" s="41"/>
      <c r="AJ271" s="181">
        <f t="shared" si="97"/>
        <v>0</v>
      </c>
      <c r="AK271" s="161"/>
      <c r="AL271" s="41">
        <f t="shared" si="103"/>
        <v>0</v>
      </c>
      <c r="AM271" s="41"/>
      <c r="AN271" s="181">
        <f t="shared" si="83"/>
        <v>0</v>
      </c>
      <c r="AP271" s="41" t="str">
        <f t="shared" si="104"/>
        <v/>
      </c>
      <c r="AQ271" s="41"/>
      <c r="AR271" s="181" t="e">
        <f t="shared" si="85"/>
        <v>#N/A</v>
      </c>
      <c r="AS271" s="41"/>
      <c r="AT271" s="41" t="str">
        <f t="shared" si="105"/>
        <v/>
      </c>
      <c r="AU271" s="41"/>
      <c r="AV271" s="181" t="e">
        <f t="shared" si="87"/>
        <v>#N/A</v>
      </c>
      <c r="AW271" s="41"/>
      <c r="AX271" s="41">
        <f t="shared" si="106"/>
        <v>0</v>
      </c>
      <c r="AY271" s="41"/>
      <c r="AZ271" s="181">
        <f t="shared" si="98"/>
        <v>0</v>
      </c>
      <c r="BA271" s="41"/>
      <c r="BB271" s="41">
        <f t="shared" si="107"/>
        <v>0</v>
      </c>
      <c r="BC271" s="41"/>
      <c r="BD271" s="181">
        <f t="shared" si="99"/>
        <v>0</v>
      </c>
      <c r="BE271" s="41"/>
      <c r="BF271" s="41">
        <f t="shared" si="108"/>
        <v>0</v>
      </c>
      <c r="BG271" s="41"/>
      <c r="BH271" s="181">
        <f t="shared" si="93"/>
        <v>0</v>
      </c>
      <c r="BJ271" s="41" t="str">
        <f t="shared" si="109"/>
        <v/>
      </c>
      <c r="BK271" s="41"/>
      <c r="BL271" s="181" t="e">
        <f t="shared" si="95"/>
        <v>#N/A</v>
      </c>
      <c r="BM271" s="41"/>
    </row>
    <row r="272" spans="2:65" ht="15.75" customHeight="1">
      <c r="B272" s="231">
        <v>117.8</v>
      </c>
      <c r="C272" s="55">
        <v>3</v>
      </c>
      <c r="D272" s="67" t="s">
        <v>247</v>
      </c>
      <c r="E272" s="13"/>
      <c r="F272" s="13"/>
      <c r="G272" s="13"/>
      <c r="H272" s="13"/>
      <c r="I272" s="13"/>
      <c r="J272" s="13"/>
      <c r="K272" s="20"/>
      <c r="L272" s="66" t="s">
        <v>29</v>
      </c>
      <c r="M272" s="125"/>
      <c r="N272" s="41">
        <f>VLOOKUP($B272,'[1]09-10-11'!$A$4:$EA$400,MATCH(N$2, '[1]09-10-11'!$A$4:$EA$4, 0))</f>
        <v>30188</v>
      </c>
      <c r="O272" s="80"/>
      <c r="P272" s="41">
        <f>VLOOKUP($B272,'[1]09-10-11'!$A$4:$EA$400,MATCH(P$2, '[1]09-10-11'!$A$4:$EA$4, 0))</f>
        <v>30188</v>
      </c>
      <c r="Q272" s="41"/>
      <c r="R272" s="41">
        <f>VLOOKUP($B272,'[1]09-10-11'!$A$4:$EA$400,MATCH(R$2, '[1]09-10-11'!$A$4:$EA$4, 0))</f>
        <v>30188</v>
      </c>
      <c r="S272" s="41"/>
      <c r="T272" s="41" t="e">
        <f>VLOOKUP($B272,'[1]09-10-11'!$A$4:$EA$400,MATCH(T$2, '[1]09-10-11'!$A$4:$EA$4, 0))</f>
        <v>#N/A</v>
      </c>
      <c r="U272" s="41"/>
      <c r="V272" s="41">
        <f>VLOOKUP($B272,'[1]09-10-11'!$A$4:$EA$400,MATCH(V$2, '[1]09-10-11'!$A$4:$EA$4, 0))</f>
        <v>30188</v>
      </c>
      <c r="W272" s="41"/>
      <c r="X272" s="41">
        <f>VLOOKUP($B272,'[1]09-10-11'!$A$4:$EA$400,MATCH(X$2, '[1]09-10-11'!$A$4:$EA$4, 0))</f>
        <v>30188</v>
      </c>
      <c r="Y272" s="41"/>
      <c r="Z272" s="41">
        <f t="shared" si="100"/>
        <v>0</v>
      </c>
      <c r="AA272" s="41"/>
      <c r="AB272" s="181">
        <f t="shared" si="77"/>
        <v>0</v>
      </c>
      <c r="AC272" s="161"/>
      <c r="AD272" s="41">
        <f t="shared" si="101"/>
        <v>0</v>
      </c>
      <c r="AE272" s="41"/>
      <c r="AF272" s="181">
        <f t="shared" si="96"/>
        <v>0</v>
      </c>
      <c r="AG272" s="41"/>
      <c r="AH272" s="41">
        <f t="shared" si="102"/>
        <v>0</v>
      </c>
      <c r="AI272" s="41"/>
      <c r="AJ272" s="181">
        <f t="shared" si="97"/>
        <v>0</v>
      </c>
      <c r="AK272" s="161"/>
      <c r="AL272" s="41">
        <f t="shared" si="103"/>
        <v>0</v>
      </c>
      <c r="AM272" s="41"/>
      <c r="AN272" s="181">
        <f t="shared" si="83"/>
        <v>0</v>
      </c>
      <c r="AP272" s="41" t="str">
        <f t="shared" si="104"/>
        <v/>
      </c>
      <c r="AQ272" s="41"/>
      <c r="AR272" s="181" t="e">
        <f t="shared" si="85"/>
        <v>#N/A</v>
      </c>
      <c r="AS272" s="41"/>
      <c r="AT272" s="41" t="str">
        <f t="shared" si="105"/>
        <v/>
      </c>
      <c r="AU272" s="41"/>
      <c r="AV272" s="181" t="e">
        <f t="shared" si="87"/>
        <v>#N/A</v>
      </c>
      <c r="AW272" s="41"/>
      <c r="AX272" s="41">
        <f t="shared" si="106"/>
        <v>0</v>
      </c>
      <c r="AY272" s="41"/>
      <c r="AZ272" s="181">
        <f t="shared" si="98"/>
        <v>0</v>
      </c>
      <c r="BA272" s="41"/>
      <c r="BB272" s="41">
        <f t="shared" si="107"/>
        <v>0</v>
      </c>
      <c r="BC272" s="41"/>
      <c r="BD272" s="181">
        <f t="shared" si="99"/>
        <v>0</v>
      </c>
      <c r="BE272" s="41"/>
      <c r="BF272" s="41">
        <f t="shared" si="108"/>
        <v>0</v>
      </c>
      <c r="BG272" s="41"/>
      <c r="BH272" s="181">
        <f t="shared" si="93"/>
        <v>0</v>
      </c>
      <c r="BJ272" s="41" t="str">
        <f t="shared" si="109"/>
        <v/>
      </c>
      <c r="BK272" s="41"/>
      <c r="BL272" s="181" t="e">
        <f t="shared" si="95"/>
        <v>#N/A</v>
      </c>
      <c r="BM272" s="41"/>
    </row>
    <row r="273" spans="2:65" ht="15.75" customHeight="1">
      <c r="B273" s="231">
        <v>117.9</v>
      </c>
      <c r="C273" s="55">
        <v>4</v>
      </c>
      <c r="D273" s="67" t="s">
        <v>248</v>
      </c>
      <c r="E273" s="13"/>
      <c r="F273" s="13"/>
      <c r="G273" s="13"/>
      <c r="H273" s="13"/>
      <c r="I273" s="13"/>
      <c r="J273" s="13"/>
      <c r="K273" s="20"/>
      <c r="L273" s="66" t="s">
        <v>29</v>
      </c>
      <c r="M273" s="125"/>
      <c r="N273" s="41">
        <f>VLOOKUP($B273,'[1]09-10-11'!$A$4:$EA$400,MATCH(N$2, '[1]09-10-11'!$A$4:$EA$4, 0))</f>
        <v>5796</v>
      </c>
      <c r="O273" s="80"/>
      <c r="P273" s="41">
        <f>VLOOKUP($B273,'[1]09-10-11'!$A$4:$EA$400,MATCH(P$2, '[1]09-10-11'!$A$4:$EA$4, 0))</f>
        <v>5796</v>
      </c>
      <c r="Q273" s="41"/>
      <c r="R273" s="41">
        <f>VLOOKUP($B273,'[1]09-10-11'!$A$4:$EA$400,MATCH(R$2, '[1]09-10-11'!$A$4:$EA$4, 0))</f>
        <v>5796</v>
      </c>
      <c r="S273" s="41"/>
      <c r="T273" s="41" t="e">
        <f>VLOOKUP($B273,'[1]09-10-11'!$A$4:$EA$400,MATCH(T$2, '[1]09-10-11'!$A$4:$EA$4, 0))</f>
        <v>#N/A</v>
      </c>
      <c r="U273" s="41"/>
      <c r="V273" s="41">
        <f>VLOOKUP($B273,'[1]09-10-11'!$A$4:$EA$400,MATCH(V$2, '[1]09-10-11'!$A$4:$EA$4, 0))</f>
        <v>5796</v>
      </c>
      <c r="W273" s="41"/>
      <c r="X273" s="41">
        <f>VLOOKUP($B273,'[1]09-10-11'!$A$4:$EA$400,MATCH(X$2, '[1]09-10-11'!$A$4:$EA$4, 0))</f>
        <v>5796</v>
      </c>
      <c r="Y273" s="41"/>
      <c r="Z273" s="100">
        <f t="shared" si="100"/>
        <v>0</v>
      </c>
      <c r="AA273" s="100"/>
      <c r="AB273" s="183">
        <f t="shared" si="77"/>
        <v>0</v>
      </c>
      <c r="AC273" s="169"/>
      <c r="AD273" s="100">
        <f t="shared" si="101"/>
        <v>0</v>
      </c>
      <c r="AE273" s="100"/>
      <c r="AF273" s="183">
        <f t="shared" si="96"/>
        <v>0</v>
      </c>
      <c r="AG273" s="100"/>
      <c r="AH273" s="41">
        <f t="shared" si="102"/>
        <v>0</v>
      </c>
      <c r="AI273" s="41"/>
      <c r="AJ273" s="183">
        <f t="shared" si="97"/>
        <v>0</v>
      </c>
      <c r="AK273" s="169"/>
      <c r="AL273" s="41">
        <f t="shared" si="103"/>
        <v>0</v>
      </c>
      <c r="AM273" s="100"/>
      <c r="AN273" s="181">
        <f t="shared" si="83"/>
        <v>0</v>
      </c>
      <c r="AP273" s="41" t="str">
        <f t="shared" si="104"/>
        <v/>
      </c>
      <c r="AQ273" s="100"/>
      <c r="AR273" s="181" t="e">
        <f t="shared" si="85"/>
        <v>#N/A</v>
      </c>
      <c r="AS273" s="100"/>
      <c r="AT273" s="100" t="str">
        <f t="shared" si="105"/>
        <v/>
      </c>
      <c r="AU273" s="100"/>
      <c r="AV273" s="183" t="e">
        <f t="shared" si="87"/>
        <v>#N/A</v>
      </c>
      <c r="AW273" s="100"/>
      <c r="AX273" s="100">
        <f t="shared" si="106"/>
        <v>0</v>
      </c>
      <c r="AY273" s="100"/>
      <c r="AZ273" s="183">
        <f t="shared" si="98"/>
        <v>0</v>
      </c>
      <c r="BA273" s="100"/>
      <c r="BB273" s="100">
        <f t="shared" si="107"/>
        <v>0</v>
      </c>
      <c r="BC273" s="100"/>
      <c r="BD273" s="183">
        <f t="shared" si="99"/>
        <v>0</v>
      </c>
      <c r="BE273" s="100"/>
      <c r="BF273" s="41">
        <f t="shared" si="108"/>
        <v>0</v>
      </c>
      <c r="BG273" s="100"/>
      <c r="BH273" s="181">
        <f t="shared" si="93"/>
        <v>0</v>
      </c>
      <c r="BJ273" s="41" t="str">
        <f t="shared" si="109"/>
        <v/>
      </c>
      <c r="BK273" s="100"/>
      <c r="BL273" s="181" t="e">
        <f t="shared" si="95"/>
        <v>#N/A</v>
      </c>
      <c r="BM273" s="100"/>
    </row>
    <row r="274" spans="2:65" ht="15.75" customHeight="1">
      <c r="B274" s="231">
        <v>110.1</v>
      </c>
      <c r="C274" s="55">
        <v>5</v>
      </c>
      <c r="D274" s="67" t="s">
        <v>301</v>
      </c>
      <c r="E274" s="13"/>
      <c r="F274" s="13"/>
      <c r="G274" s="13"/>
      <c r="H274" s="13"/>
      <c r="I274" s="13"/>
      <c r="J274" s="13"/>
      <c r="K274" s="20"/>
      <c r="L274" s="66" t="s">
        <v>29</v>
      </c>
      <c r="M274" s="125"/>
      <c r="N274" s="41">
        <f>VLOOKUP($B274,'[1]09-10-11'!$A$4:$EA$400,MATCH(N$2, '[1]09-10-11'!$A$4:$EA$4, 0))</f>
        <v>17650</v>
      </c>
      <c r="O274" s="80"/>
      <c r="P274" s="41">
        <f>VLOOKUP($B274,'[1]09-10-11'!$A$4:$EA$400,MATCH(P$2, '[1]09-10-11'!$A$4:$EA$4, 0))</f>
        <v>17650</v>
      </c>
      <c r="Q274" s="41"/>
      <c r="R274" s="41">
        <f>VLOOKUP($B274,'[1]09-10-11'!$A$4:$EA$400,MATCH(R$2, '[1]09-10-11'!$A$4:$EA$4, 0))</f>
        <v>17650</v>
      </c>
      <c r="S274" s="41"/>
      <c r="T274" s="41" t="e">
        <f>VLOOKUP($B274,'[1]09-10-11'!$A$4:$EA$400,MATCH(T$2, '[1]09-10-11'!$A$4:$EA$4, 0))</f>
        <v>#N/A</v>
      </c>
      <c r="U274" s="41"/>
      <c r="V274" s="41">
        <f>VLOOKUP($B274,'[1]09-10-11'!$A$4:$EA$400,MATCH(V$2, '[1]09-10-11'!$A$4:$EA$4, 0))</f>
        <v>17650</v>
      </c>
      <c r="W274" s="41"/>
      <c r="X274" s="41">
        <f>VLOOKUP($B274,'[1]09-10-11'!$A$4:$EA$400,MATCH(X$2, '[1]09-10-11'!$A$4:$EA$4, 0))</f>
        <v>17650</v>
      </c>
      <c r="Y274" s="41"/>
      <c r="Z274" s="100">
        <f t="shared" si="100"/>
        <v>0</v>
      </c>
      <c r="AA274" s="100"/>
      <c r="AB274" s="183">
        <f t="shared" si="77"/>
        <v>0</v>
      </c>
      <c r="AC274" s="169"/>
      <c r="AD274" s="100">
        <f t="shared" si="101"/>
        <v>0</v>
      </c>
      <c r="AE274" s="100"/>
      <c r="AF274" s="183">
        <f t="shared" si="96"/>
        <v>0</v>
      </c>
      <c r="AG274" s="100"/>
      <c r="AH274" s="41">
        <f t="shared" si="102"/>
        <v>0</v>
      </c>
      <c r="AI274" s="41"/>
      <c r="AJ274" s="183">
        <f t="shared" si="97"/>
        <v>0</v>
      </c>
      <c r="AK274" s="169"/>
      <c r="AL274" s="100">
        <f t="shared" si="103"/>
        <v>0</v>
      </c>
      <c r="AM274" s="100"/>
      <c r="AN274" s="183">
        <f t="shared" si="83"/>
        <v>0</v>
      </c>
      <c r="AP274" s="41" t="str">
        <f t="shared" si="104"/>
        <v/>
      </c>
      <c r="AQ274" s="100"/>
      <c r="AR274" s="183" t="e">
        <f t="shared" si="85"/>
        <v>#N/A</v>
      </c>
      <c r="AS274" s="100"/>
      <c r="AT274" s="100" t="str">
        <f t="shared" si="105"/>
        <v/>
      </c>
      <c r="AU274" s="100"/>
      <c r="AV274" s="183" t="e">
        <f t="shared" si="87"/>
        <v>#N/A</v>
      </c>
      <c r="AW274" s="100"/>
      <c r="AX274" s="100">
        <f t="shared" si="106"/>
        <v>0</v>
      </c>
      <c r="AY274" s="100"/>
      <c r="AZ274" s="183">
        <f t="shared" si="98"/>
        <v>0</v>
      </c>
      <c r="BA274" s="100"/>
      <c r="BB274" s="100">
        <f t="shared" si="107"/>
        <v>0</v>
      </c>
      <c r="BC274" s="100"/>
      <c r="BD274" s="183">
        <f t="shared" si="99"/>
        <v>0</v>
      </c>
      <c r="BE274" s="100"/>
      <c r="BF274" s="100">
        <f t="shared" si="108"/>
        <v>0</v>
      </c>
      <c r="BG274" s="100"/>
      <c r="BH274" s="183">
        <f t="shared" si="93"/>
        <v>0</v>
      </c>
      <c r="BJ274" s="41" t="str">
        <f t="shared" si="109"/>
        <v/>
      </c>
      <c r="BK274" s="100"/>
      <c r="BL274" s="183" t="e">
        <f t="shared" si="95"/>
        <v>#N/A</v>
      </c>
      <c r="BM274" s="100"/>
    </row>
    <row r="275" spans="2:65" ht="15.75" customHeight="1">
      <c r="B275" s="231">
        <v>110.3</v>
      </c>
      <c r="C275" s="55">
        <v>6</v>
      </c>
      <c r="D275" s="67" t="s">
        <v>299</v>
      </c>
      <c r="E275" s="13"/>
      <c r="F275" s="13"/>
      <c r="G275" s="13"/>
      <c r="H275" s="13"/>
      <c r="I275" s="13"/>
      <c r="J275" s="13"/>
      <c r="K275" s="20"/>
      <c r="L275" s="66" t="s">
        <v>29</v>
      </c>
      <c r="M275" s="125"/>
      <c r="N275" s="41">
        <f>VLOOKUP($B275,'[1]09-10-11'!$A$4:$EA$400,MATCH(N$2, '[1]09-10-11'!$A$4:$EA$4, 0))</f>
        <v>27548</v>
      </c>
      <c r="O275" s="80"/>
      <c r="P275" s="41">
        <f>VLOOKUP($B275,'[1]09-10-11'!$A$4:$EA$400,MATCH(P$2, '[1]09-10-11'!$A$4:$EA$4, 0))</f>
        <v>30548</v>
      </c>
      <c r="Q275" s="41"/>
      <c r="R275" s="41">
        <f>VLOOKUP($B275,'[1]09-10-11'!$A$4:$EA$400,MATCH(R$2, '[1]09-10-11'!$A$4:$EA$4, 0))</f>
        <v>27548</v>
      </c>
      <c r="S275" s="41"/>
      <c r="T275" s="41" t="e">
        <f>VLOOKUP($B275,'[1]09-10-11'!$A$4:$EA$400,MATCH(T$2, '[1]09-10-11'!$A$4:$EA$4, 0))</f>
        <v>#N/A</v>
      </c>
      <c r="U275" s="41"/>
      <c r="V275" s="41">
        <f>VLOOKUP($B275,'[1]09-10-11'!$A$4:$EA$400,MATCH(V$2, '[1]09-10-11'!$A$4:$EA$4, 0))</f>
        <v>27548</v>
      </c>
      <c r="W275" s="41"/>
      <c r="X275" s="41">
        <f>VLOOKUP($B275,'[1]09-10-11'!$A$4:$EA$400,MATCH(X$2, '[1]09-10-11'!$A$4:$EA$4, 0))</f>
        <v>30548</v>
      </c>
      <c r="Y275" s="41"/>
      <c r="Z275" s="100">
        <f t="shared" si="100"/>
        <v>3000</v>
      </c>
      <c r="AA275" s="100"/>
      <c r="AB275" s="183">
        <f t="shared" si="77"/>
        <v>0.10890082764629017</v>
      </c>
      <c r="AC275" s="169"/>
      <c r="AD275" s="100">
        <f t="shared" si="101"/>
        <v>0</v>
      </c>
      <c r="AE275" s="100"/>
      <c r="AF275" s="183">
        <f t="shared" si="96"/>
        <v>0</v>
      </c>
      <c r="AG275" s="100"/>
      <c r="AH275" s="41">
        <f t="shared" si="102"/>
        <v>3000</v>
      </c>
      <c r="AI275" s="41"/>
      <c r="AJ275" s="183">
        <f t="shared" si="97"/>
        <v>0.10890082764629017</v>
      </c>
      <c r="AK275" s="169"/>
      <c r="AL275" s="100">
        <f t="shared" si="103"/>
        <v>3000</v>
      </c>
      <c r="AM275" s="100"/>
      <c r="AN275" s="183">
        <f t="shared" si="83"/>
        <v>0.10890082764629017</v>
      </c>
      <c r="AP275" s="41" t="str">
        <f t="shared" si="104"/>
        <v/>
      </c>
      <c r="AQ275" s="100"/>
      <c r="AR275" s="183" t="e">
        <f t="shared" si="85"/>
        <v>#N/A</v>
      </c>
      <c r="AS275" s="100"/>
      <c r="AT275" s="100" t="str">
        <f t="shared" si="105"/>
        <v/>
      </c>
      <c r="AU275" s="100"/>
      <c r="AV275" s="183" t="e">
        <f t="shared" si="87"/>
        <v>#N/A</v>
      </c>
      <c r="AW275" s="100"/>
      <c r="AX275" s="100">
        <f t="shared" si="106"/>
        <v>0</v>
      </c>
      <c r="AY275" s="100"/>
      <c r="AZ275" s="183">
        <f t="shared" si="98"/>
        <v>0</v>
      </c>
      <c r="BA275" s="100"/>
      <c r="BB275" s="100">
        <f t="shared" si="107"/>
        <v>-3000</v>
      </c>
      <c r="BC275" s="100"/>
      <c r="BD275" s="183">
        <f t="shared" si="99"/>
        <v>-9.8206101872463036E-2</v>
      </c>
      <c r="BE275" s="100"/>
      <c r="BF275" s="100">
        <f t="shared" si="108"/>
        <v>0</v>
      </c>
      <c r="BG275" s="100"/>
      <c r="BH275" s="183">
        <f t="shared" si="93"/>
        <v>0</v>
      </c>
      <c r="BJ275" s="41" t="str">
        <f t="shared" si="109"/>
        <v/>
      </c>
      <c r="BK275" s="100"/>
      <c r="BL275" s="183" t="e">
        <f t="shared" si="95"/>
        <v>#N/A</v>
      </c>
      <c r="BM275" s="100"/>
    </row>
    <row r="276" spans="2:65" ht="15.75" customHeight="1">
      <c r="B276" s="231"/>
      <c r="C276" s="55">
        <v>7</v>
      </c>
      <c r="D276" s="13" t="s">
        <v>60</v>
      </c>
      <c r="E276" s="13"/>
      <c r="F276" s="13"/>
      <c r="G276" s="13"/>
      <c r="H276" s="13"/>
      <c r="I276" s="13"/>
      <c r="J276" s="13"/>
      <c r="K276" s="20"/>
      <c r="L276" s="66"/>
      <c r="M276" s="125"/>
      <c r="N276" s="41"/>
      <c r="O276" s="80"/>
      <c r="P276" s="41"/>
      <c r="Q276" s="41"/>
      <c r="R276" s="41"/>
      <c r="S276" s="41"/>
      <c r="T276" s="41"/>
      <c r="U276" s="41"/>
      <c r="V276" s="41"/>
      <c r="W276" s="41"/>
      <c r="X276" s="41"/>
      <c r="Y276" s="41"/>
      <c r="Z276" s="100" t="str">
        <f t="shared" si="100"/>
        <v/>
      </c>
      <c r="AA276" s="100"/>
      <c r="AB276" s="183" t="str">
        <f t="shared" ref="AB276:AB339" si="110">IF($V276="","",  IF($X276="","", IF($V276=0,"---",(IF(ISERROR(($X276/$V276)-1),"---",($X276/$V276)-1) ))))</f>
        <v/>
      </c>
      <c r="AC276" s="169"/>
      <c r="AD276" s="100" t="str">
        <f t="shared" si="101"/>
        <v/>
      </c>
      <c r="AE276" s="100"/>
      <c r="AF276" s="183" t="str">
        <f t="shared" ref="AF276:AF307" si="111">IF($P276="","",  IF($X276="","", IF($P276=0,"---",(IF(ISERROR(($X276/$P276)-1),"---",($X276/$P276)-1) ))))</f>
        <v/>
      </c>
      <c r="AG276" s="100"/>
      <c r="AH276" s="41" t="str">
        <f t="shared" si="102"/>
        <v/>
      </c>
      <c r="AI276" s="41"/>
      <c r="AJ276" s="183" t="str">
        <f t="shared" ref="AJ276:AJ307" si="112">IF($N276="","",  IF($X276="","", IF($N276=0,"---",(IF(ISERROR(($X276/$N276)-1),"---",($X276/$N276)-1) ))))</f>
        <v/>
      </c>
      <c r="AK276" s="169"/>
      <c r="AL276" s="100" t="str">
        <f t="shared" si="103"/>
        <v/>
      </c>
      <c r="AM276" s="100"/>
      <c r="AN276" s="183" t="str">
        <f t="shared" ref="AN276:AN339" si="113">IF($R276="","",  IF($X276="","", IF($R276=0,"---",(IF(ISERROR(($X276/$R276)-1),"---",($X276/$R276)-1) ))))</f>
        <v/>
      </c>
      <c r="AP276" s="41" t="str">
        <f t="shared" si="104"/>
        <v/>
      </c>
      <c r="AQ276" s="100"/>
      <c r="AR276" s="183" t="str">
        <f t="shared" ref="AR276:AR339" si="114">IF($T276="","",  IF($X276="","", IF($T276=0,"---",(IF(ISERROR(($X276/$T276)-1),"---",($X276/$T276)-1) ))))</f>
        <v/>
      </c>
      <c r="AS276" s="100"/>
      <c r="AT276" s="100" t="str">
        <f t="shared" si="105"/>
        <v/>
      </c>
      <c r="AU276" s="100"/>
      <c r="AV276" s="183" t="str">
        <f t="shared" ref="AV276:AV339" si="115">IF($R276="","",  IF($T276="","", IF($R276=0,"---",(IF(ISERROR(($T276/$R276)-1),"---",($T276/$R276)-1) ))))</f>
        <v/>
      </c>
      <c r="AW276" s="100"/>
      <c r="AX276" s="100" t="str">
        <f t="shared" si="106"/>
        <v/>
      </c>
      <c r="AY276" s="100"/>
      <c r="AZ276" s="183" t="str">
        <f t="shared" ref="AZ276:AZ307" si="116">IF($N276="","",  IF($V276="","", IF($N276=0,"---",(IF(ISERROR(($V276/$N276)-1),"---",($V276/$N276)-1) ))))</f>
        <v/>
      </c>
      <c r="BA276" s="100"/>
      <c r="BB276" s="100" t="str">
        <f t="shared" si="107"/>
        <v/>
      </c>
      <c r="BC276" s="100"/>
      <c r="BD276" s="183" t="str">
        <f t="shared" ref="BD276:BD307" si="117">IF($P276="","",  IF($V276="","", IF($P276=0,"---",(IF(ISERROR(($V276/$P276)-1),"---",($V276/$P276)-1) ))))</f>
        <v/>
      </c>
      <c r="BE276" s="100"/>
      <c r="BF276" s="100" t="str">
        <f t="shared" si="108"/>
        <v/>
      </c>
      <c r="BG276" s="100"/>
      <c r="BH276" s="183" t="str">
        <f t="shared" ref="BH276:BH339" si="118">IF($R276="","",  IF($V276="","", IF($R276=0,"---",(IF(ISERROR(($V276/$R276)-1),"---",($V276/$R276)-1) ))))</f>
        <v/>
      </c>
      <c r="BJ276" s="41" t="str">
        <f t="shared" si="109"/>
        <v/>
      </c>
      <c r="BK276" s="100"/>
      <c r="BL276" s="183" t="str">
        <f t="shared" ref="BL276:BL339" si="119">IF($T276="","",  IF($V276="","", IF($T276=0,"---",(IF(ISERROR(($V276/$T276)-1),"---",($V276/$T276)-1) ))))</f>
        <v/>
      </c>
      <c r="BM276" s="100"/>
    </row>
    <row r="277" spans="2:65" ht="18" customHeight="1">
      <c r="B277" s="231">
        <v>110.4</v>
      </c>
      <c r="C277" s="13"/>
      <c r="D277" s="59" t="s">
        <v>225</v>
      </c>
      <c r="E277" s="13" t="s">
        <v>324</v>
      </c>
      <c r="F277" s="13"/>
      <c r="G277" s="13"/>
      <c r="H277" s="13"/>
      <c r="I277" s="13"/>
      <c r="J277" s="13"/>
      <c r="K277" s="20"/>
      <c r="L277" s="66" t="s">
        <v>29</v>
      </c>
      <c r="M277" s="125"/>
      <c r="N277" s="41">
        <f>VLOOKUP($B277,'[1]09-10-11'!$A$4:$EA$400,MATCH(N$2, '[1]09-10-11'!$A$4:$EA$4, 0))</f>
        <v>22878</v>
      </c>
      <c r="O277" s="80"/>
      <c r="P277" s="41">
        <f>VLOOKUP($B277,'[1]09-10-11'!$A$4:$EA$400,MATCH(P$2, '[1]09-10-11'!$A$4:$EA$4, 0))</f>
        <v>0</v>
      </c>
      <c r="Q277" s="41"/>
      <c r="R277" s="41">
        <f>VLOOKUP($B277,'[1]09-10-11'!$A$4:$EA$400,MATCH(R$2, '[1]09-10-11'!$A$4:$EA$4, 0))</f>
        <v>0</v>
      </c>
      <c r="S277" s="41"/>
      <c r="T277" s="41" t="e">
        <f>VLOOKUP($B277,'[1]09-10-11'!$A$4:$EA$400,MATCH(T$2, '[1]09-10-11'!$A$4:$EA$4, 0))</f>
        <v>#N/A</v>
      </c>
      <c r="U277" s="41"/>
      <c r="V277" s="41">
        <f>VLOOKUP($B277,'[1]09-10-11'!$A$4:$EA$400,MATCH(V$2, '[1]09-10-11'!$A$4:$EA$4, 0))</f>
        <v>0</v>
      </c>
      <c r="W277" s="41"/>
      <c r="X277" s="41">
        <f>VLOOKUP($B277,'[1]09-10-11'!$A$4:$EA$400,MATCH(X$2, '[1]09-10-11'!$A$4:$EA$4, 0))</f>
        <v>0</v>
      </c>
      <c r="Y277" s="41"/>
      <c r="Z277" s="100">
        <f t="shared" si="100"/>
        <v>0</v>
      </c>
      <c r="AA277" s="100"/>
      <c r="AB277" s="183" t="str">
        <f t="shared" si="110"/>
        <v>---</v>
      </c>
      <c r="AC277" s="169"/>
      <c r="AD277" s="100">
        <f t="shared" si="101"/>
        <v>0</v>
      </c>
      <c r="AE277" s="100"/>
      <c r="AF277" s="183" t="str">
        <f t="shared" si="111"/>
        <v>---</v>
      </c>
      <c r="AG277" s="100"/>
      <c r="AH277" s="41">
        <f t="shared" si="102"/>
        <v>-22878</v>
      </c>
      <c r="AI277" s="41"/>
      <c r="AJ277" s="183">
        <f t="shared" si="112"/>
        <v>-1</v>
      </c>
      <c r="AK277" s="169"/>
      <c r="AL277" s="100">
        <f t="shared" si="103"/>
        <v>0</v>
      </c>
      <c r="AM277" s="100"/>
      <c r="AN277" s="183" t="str">
        <f t="shared" si="113"/>
        <v>---</v>
      </c>
      <c r="AP277" s="41" t="str">
        <f t="shared" si="104"/>
        <v/>
      </c>
      <c r="AQ277" s="100"/>
      <c r="AR277" s="183" t="e">
        <f t="shared" si="114"/>
        <v>#N/A</v>
      </c>
      <c r="AS277" s="100"/>
      <c r="AT277" s="100" t="str">
        <f t="shared" si="105"/>
        <v/>
      </c>
      <c r="AU277" s="100"/>
      <c r="AV277" s="183" t="e">
        <f t="shared" si="115"/>
        <v>#N/A</v>
      </c>
      <c r="AW277" s="100"/>
      <c r="AX277" s="100">
        <f t="shared" si="106"/>
        <v>-22878</v>
      </c>
      <c r="AY277" s="100"/>
      <c r="AZ277" s="183">
        <f t="shared" si="116"/>
        <v>-1</v>
      </c>
      <c r="BA277" s="100"/>
      <c r="BB277" s="100">
        <f t="shared" si="107"/>
        <v>0</v>
      </c>
      <c r="BC277" s="100"/>
      <c r="BD277" s="183" t="str">
        <f t="shared" si="117"/>
        <v>---</v>
      </c>
      <c r="BE277" s="100"/>
      <c r="BF277" s="100">
        <f t="shared" si="108"/>
        <v>0</v>
      </c>
      <c r="BG277" s="100"/>
      <c r="BH277" s="183" t="str">
        <f t="shared" si="118"/>
        <v>---</v>
      </c>
      <c r="BJ277" s="41" t="str">
        <f t="shared" si="109"/>
        <v/>
      </c>
      <c r="BK277" s="100"/>
      <c r="BL277" s="183" t="e">
        <f t="shared" si="119"/>
        <v>#N/A</v>
      </c>
      <c r="BM277" s="100"/>
    </row>
    <row r="278" spans="2:65" ht="19.5" customHeight="1">
      <c r="B278" s="231">
        <v>111</v>
      </c>
      <c r="C278" s="19"/>
      <c r="D278" s="59" t="s">
        <v>222</v>
      </c>
      <c r="E278" s="13" t="s">
        <v>323</v>
      </c>
      <c r="F278" s="13"/>
      <c r="G278" s="13"/>
      <c r="H278" s="13"/>
      <c r="I278" s="13"/>
      <c r="J278" s="13"/>
      <c r="K278" s="20"/>
      <c r="L278" s="66" t="s">
        <v>29</v>
      </c>
      <c r="M278" s="125"/>
      <c r="N278" s="41">
        <f>VLOOKUP($B278,'[1]09-10-11'!$A$4:$EA$400,MATCH(N$2, '[1]09-10-11'!$A$4:$EA$4, 0))</f>
        <v>78305</v>
      </c>
      <c r="O278" s="80"/>
      <c r="P278" s="41">
        <f>VLOOKUP($B278,'[1]09-10-11'!$A$4:$EA$400,MATCH(P$2, '[1]09-10-11'!$A$4:$EA$4, 0))</f>
        <v>0</v>
      </c>
      <c r="Q278" s="41"/>
      <c r="R278" s="41">
        <f>VLOOKUP($B278,'[1]09-10-11'!$A$4:$EA$400,MATCH(R$2, '[1]09-10-11'!$A$4:$EA$4, 0))</f>
        <v>0</v>
      </c>
      <c r="S278" s="41"/>
      <c r="T278" s="41" t="e">
        <f>VLOOKUP($B278,'[1]09-10-11'!$A$4:$EA$400,MATCH(T$2, '[1]09-10-11'!$A$4:$EA$4, 0))</f>
        <v>#N/A</v>
      </c>
      <c r="U278" s="41"/>
      <c r="V278" s="41">
        <f>VLOOKUP($B278,'[1]09-10-11'!$A$4:$EA$400,MATCH(V$2, '[1]09-10-11'!$A$4:$EA$4, 0))</f>
        <v>0</v>
      </c>
      <c r="W278" s="41"/>
      <c r="X278" s="41">
        <f>VLOOKUP($B278,'[1]09-10-11'!$A$4:$EA$400,MATCH(X$2, '[1]09-10-11'!$A$4:$EA$4, 0))</f>
        <v>0</v>
      </c>
      <c r="Y278" s="41"/>
      <c r="Z278" s="100">
        <f t="shared" si="100"/>
        <v>0</v>
      </c>
      <c r="AA278" s="100"/>
      <c r="AB278" s="183" t="str">
        <f t="shared" si="110"/>
        <v>---</v>
      </c>
      <c r="AC278" s="169"/>
      <c r="AD278" s="100">
        <f t="shared" si="101"/>
        <v>0</v>
      </c>
      <c r="AE278" s="100"/>
      <c r="AF278" s="183" t="str">
        <f t="shared" si="111"/>
        <v>---</v>
      </c>
      <c r="AG278" s="100"/>
      <c r="AH278" s="41">
        <f t="shared" si="102"/>
        <v>-78305</v>
      </c>
      <c r="AI278" s="41"/>
      <c r="AJ278" s="183">
        <f t="shared" si="112"/>
        <v>-1</v>
      </c>
      <c r="AK278" s="169"/>
      <c r="AL278" s="100">
        <f t="shared" si="103"/>
        <v>0</v>
      </c>
      <c r="AM278" s="100"/>
      <c r="AN278" s="183" t="str">
        <f t="shared" si="113"/>
        <v>---</v>
      </c>
      <c r="AP278" s="41" t="str">
        <f t="shared" si="104"/>
        <v/>
      </c>
      <c r="AQ278" s="100"/>
      <c r="AR278" s="183" t="e">
        <f t="shared" si="114"/>
        <v>#N/A</v>
      </c>
      <c r="AS278" s="100"/>
      <c r="AT278" s="100" t="str">
        <f t="shared" si="105"/>
        <v/>
      </c>
      <c r="AU278" s="100"/>
      <c r="AV278" s="183" t="e">
        <f t="shared" si="115"/>
        <v>#N/A</v>
      </c>
      <c r="AW278" s="100"/>
      <c r="AX278" s="100">
        <f t="shared" si="106"/>
        <v>-78305</v>
      </c>
      <c r="AY278" s="100"/>
      <c r="AZ278" s="183">
        <f t="shared" si="116"/>
        <v>-1</v>
      </c>
      <c r="BA278" s="100"/>
      <c r="BB278" s="100">
        <f t="shared" si="107"/>
        <v>0</v>
      </c>
      <c r="BC278" s="100"/>
      <c r="BD278" s="183" t="str">
        <f t="shared" si="117"/>
        <v>---</v>
      </c>
      <c r="BE278" s="100"/>
      <c r="BF278" s="100">
        <f t="shared" si="108"/>
        <v>0</v>
      </c>
      <c r="BG278" s="100"/>
      <c r="BH278" s="183" t="str">
        <f t="shared" si="118"/>
        <v>---</v>
      </c>
      <c r="BJ278" s="41" t="str">
        <f t="shared" si="109"/>
        <v/>
      </c>
      <c r="BK278" s="100"/>
      <c r="BL278" s="183" t="e">
        <f t="shared" si="119"/>
        <v>#N/A</v>
      </c>
      <c r="BM278" s="100"/>
    </row>
    <row r="279" spans="2:65" ht="15.75" customHeight="1">
      <c r="B279" s="231">
        <v>112</v>
      </c>
      <c r="C279" s="19"/>
      <c r="D279" s="59" t="s">
        <v>223</v>
      </c>
      <c r="E279" s="13" t="s">
        <v>61</v>
      </c>
      <c r="F279" s="13"/>
      <c r="G279" s="13"/>
      <c r="H279" s="13"/>
      <c r="I279" s="13"/>
      <c r="J279" s="13"/>
      <c r="K279" s="20"/>
      <c r="L279" s="66" t="s">
        <v>29</v>
      </c>
      <c r="M279" s="125"/>
      <c r="N279" s="41">
        <f>VLOOKUP($B279,'[1]09-10-11'!$A$4:$EA$400,MATCH(N$2, '[1]09-10-11'!$A$4:$EA$4, 0))</f>
        <v>33317</v>
      </c>
      <c r="O279" s="80"/>
      <c r="P279" s="41">
        <f>VLOOKUP($B279,'[1]09-10-11'!$A$4:$EA$400,MATCH(P$2, '[1]09-10-11'!$A$4:$EA$4, 0))</f>
        <v>33317</v>
      </c>
      <c r="Q279" s="41"/>
      <c r="R279" s="41">
        <f>VLOOKUP($B279,'[1]09-10-11'!$A$4:$EA$400,MATCH(R$2, '[1]09-10-11'!$A$4:$EA$4, 0))</f>
        <v>33317</v>
      </c>
      <c r="S279" s="41"/>
      <c r="T279" s="41" t="e">
        <f>VLOOKUP($B279,'[1]09-10-11'!$A$4:$EA$400,MATCH(T$2, '[1]09-10-11'!$A$4:$EA$4, 0))</f>
        <v>#N/A</v>
      </c>
      <c r="U279" s="41"/>
      <c r="V279" s="41">
        <f>VLOOKUP($B279,'[1]09-10-11'!$A$4:$EA$400,MATCH(V$2, '[1]09-10-11'!$A$4:$EA$4, 0))</f>
        <v>33317</v>
      </c>
      <c r="W279" s="41"/>
      <c r="X279" s="41">
        <f>VLOOKUP($B279,'[1]09-10-11'!$A$4:$EA$400,MATCH(X$2, '[1]09-10-11'!$A$4:$EA$4, 0))</f>
        <v>35317</v>
      </c>
      <c r="Y279" s="41"/>
      <c r="Z279" s="100">
        <f t="shared" si="100"/>
        <v>2000</v>
      </c>
      <c r="AA279" s="100"/>
      <c r="AB279" s="183">
        <f t="shared" si="110"/>
        <v>6.0029414413062421E-2</v>
      </c>
      <c r="AC279" s="169"/>
      <c r="AD279" s="100">
        <f t="shared" si="101"/>
        <v>2000</v>
      </c>
      <c r="AE279" s="100"/>
      <c r="AF279" s="183">
        <f t="shared" si="111"/>
        <v>6.0029414413062421E-2</v>
      </c>
      <c r="AG279" s="100"/>
      <c r="AH279" s="41">
        <f t="shared" si="102"/>
        <v>2000</v>
      </c>
      <c r="AI279" s="41"/>
      <c r="AJ279" s="183">
        <f t="shared" si="112"/>
        <v>6.0029414413062421E-2</v>
      </c>
      <c r="AK279" s="169"/>
      <c r="AL279" s="100">
        <f t="shared" si="103"/>
        <v>2000</v>
      </c>
      <c r="AM279" s="100"/>
      <c r="AN279" s="183">
        <f t="shared" si="113"/>
        <v>6.0029414413062421E-2</v>
      </c>
      <c r="AP279" s="41" t="str">
        <f t="shared" si="104"/>
        <v/>
      </c>
      <c r="AQ279" s="100"/>
      <c r="AR279" s="183" t="e">
        <f t="shared" si="114"/>
        <v>#N/A</v>
      </c>
      <c r="AS279" s="100"/>
      <c r="AT279" s="100" t="str">
        <f t="shared" si="105"/>
        <v/>
      </c>
      <c r="AU279" s="100"/>
      <c r="AV279" s="183" t="e">
        <f t="shared" si="115"/>
        <v>#N/A</v>
      </c>
      <c r="AW279" s="100"/>
      <c r="AX279" s="100">
        <f t="shared" si="106"/>
        <v>0</v>
      </c>
      <c r="AY279" s="100"/>
      <c r="AZ279" s="183">
        <f t="shared" si="116"/>
        <v>0</v>
      </c>
      <c r="BA279" s="100"/>
      <c r="BB279" s="100">
        <f t="shared" si="107"/>
        <v>0</v>
      </c>
      <c r="BC279" s="100"/>
      <c r="BD279" s="183">
        <f t="shared" si="117"/>
        <v>0</v>
      </c>
      <c r="BE279" s="100"/>
      <c r="BF279" s="100">
        <f t="shared" si="108"/>
        <v>0</v>
      </c>
      <c r="BG279" s="100"/>
      <c r="BH279" s="183">
        <f t="shared" si="118"/>
        <v>0</v>
      </c>
      <c r="BJ279" s="41" t="str">
        <f t="shared" si="109"/>
        <v/>
      </c>
      <c r="BK279" s="100"/>
      <c r="BL279" s="183" t="e">
        <f t="shared" si="119"/>
        <v>#N/A</v>
      </c>
      <c r="BM279" s="100"/>
    </row>
    <row r="280" spans="2:65" ht="15.75" customHeight="1">
      <c r="B280" s="231">
        <v>115</v>
      </c>
      <c r="C280" s="55">
        <v>8</v>
      </c>
      <c r="D280" s="67" t="s">
        <v>300</v>
      </c>
      <c r="E280" s="13"/>
      <c r="F280" s="13"/>
      <c r="G280" s="13"/>
      <c r="H280" s="13"/>
      <c r="I280" s="13"/>
      <c r="J280" s="13"/>
      <c r="K280" s="20"/>
      <c r="L280" s="66" t="s">
        <v>29</v>
      </c>
      <c r="M280" s="125"/>
      <c r="N280" s="41">
        <f>VLOOKUP($B280,'[1]09-10-11'!$A$4:$EA$400,MATCH(N$2, '[1]09-10-11'!$A$4:$EA$4, 0))</f>
        <v>9127</v>
      </c>
      <c r="O280" s="80"/>
      <c r="P280" s="41">
        <f>VLOOKUP($B280,'[1]09-10-11'!$A$4:$EA$400,MATCH(P$2, '[1]09-10-11'!$A$4:$EA$4, 0))</f>
        <v>9840</v>
      </c>
      <c r="Q280" s="41"/>
      <c r="R280" s="41">
        <f>VLOOKUP($B280,'[1]09-10-11'!$A$4:$EA$400,MATCH(R$2, '[1]09-10-11'!$A$4:$EA$4, 0))</f>
        <v>10336</v>
      </c>
      <c r="S280" s="41"/>
      <c r="T280" s="41" t="e">
        <f>VLOOKUP($B280,'[1]09-10-11'!$A$4:$EA$400,MATCH(T$2, '[1]09-10-11'!$A$4:$EA$4, 0))</f>
        <v>#N/A</v>
      </c>
      <c r="U280" s="41"/>
      <c r="V280" s="41">
        <f>VLOOKUP($B280,'[1]09-10-11'!$A$4:$EA$400,MATCH(V$2, '[1]09-10-11'!$A$4:$EA$4, 0))</f>
        <v>10336</v>
      </c>
      <c r="W280" s="41"/>
      <c r="X280" s="41">
        <f>VLOOKUP($B280,'[1]09-10-11'!$A$4:$EA$400,MATCH(X$2, '[1]09-10-11'!$A$4:$EA$4, 0))</f>
        <v>9840</v>
      </c>
      <c r="Y280" s="41"/>
      <c r="Z280" s="100">
        <f t="shared" si="100"/>
        <v>-496</v>
      </c>
      <c r="AA280" s="100"/>
      <c r="AB280" s="183">
        <f t="shared" si="110"/>
        <v>-4.7987616099071206E-2</v>
      </c>
      <c r="AC280" s="169"/>
      <c r="AD280" s="100">
        <f t="shared" si="101"/>
        <v>0</v>
      </c>
      <c r="AE280" s="100"/>
      <c r="AF280" s="183">
        <f t="shared" si="111"/>
        <v>0</v>
      </c>
      <c r="AG280" s="100"/>
      <c r="AH280" s="41">
        <f t="shared" si="102"/>
        <v>713</v>
      </c>
      <c r="AI280" s="41"/>
      <c r="AJ280" s="183">
        <f t="shared" si="112"/>
        <v>7.8119864139366779E-2</v>
      </c>
      <c r="AK280" s="169"/>
      <c r="AL280" s="100">
        <f t="shared" si="103"/>
        <v>-496</v>
      </c>
      <c r="AM280" s="100"/>
      <c r="AN280" s="183">
        <f t="shared" si="113"/>
        <v>-4.7987616099071206E-2</v>
      </c>
      <c r="AP280" s="41" t="str">
        <f t="shared" si="104"/>
        <v/>
      </c>
      <c r="AQ280" s="100"/>
      <c r="AR280" s="183" t="e">
        <f t="shared" si="114"/>
        <v>#N/A</v>
      </c>
      <c r="AS280" s="100"/>
      <c r="AT280" s="100" t="str">
        <f t="shared" si="105"/>
        <v/>
      </c>
      <c r="AU280" s="100"/>
      <c r="AV280" s="183" t="e">
        <f t="shared" si="115"/>
        <v>#N/A</v>
      </c>
      <c r="AW280" s="100"/>
      <c r="AX280" s="100">
        <f t="shared" si="106"/>
        <v>1209</v>
      </c>
      <c r="AY280" s="100"/>
      <c r="AZ280" s="183">
        <f t="shared" si="116"/>
        <v>0.13246411745370867</v>
      </c>
      <c r="BA280" s="100"/>
      <c r="BB280" s="100">
        <f t="shared" si="107"/>
        <v>496</v>
      </c>
      <c r="BC280" s="100"/>
      <c r="BD280" s="183">
        <f t="shared" si="117"/>
        <v>5.0406504065040547E-2</v>
      </c>
      <c r="BE280" s="100"/>
      <c r="BF280" s="100">
        <f t="shared" si="108"/>
        <v>0</v>
      </c>
      <c r="BG280" s="100"/>
      <c r="BH280" s="183">
        <f t="shared" si="118"/>
        <v>0</v>
      </c>
      <c r="BJ280" s="41" t="str">
        <f t="shared" si="109"/>
        <v/>
      </c>
      <c r="BK280" s="100"/>
      <c r="BL280" s="183" t="e">
        <f t="shared" si="119"/>
        <v>#N/A</v>
      </c>
      <c r="BM280" s="100"/>
    </row>
    <row r="281" spans="2:65" ht="19.5" customHeight="1">
      <c r="B281" s="231">
        <v>116</v>
      </c>
      <c r="C281" s="55">
        <v>9</v>
      </c>
      <c r="D281" s="67" t="s">
        <v>322</v>
      </c>
      <c r="E281" s="13"/>
      <c r="F281" s="13"/>
      <c r="G281" s="13"/>
      <c r="H281" s="13"/>
      <c r="I281" s="13"/>
      <c r="J281" s="13"/>
      <c r="K281" s="20"/>
      <c r="L281" s="66" t="s">
        <v>29</v>
      </c>
      <c r="M281" s="125"/>
      <c r="N281" s="41">
        <f>VLOOKUP($B281,'[1]09-10-11'!$A$4:$EA$400,MATCH(N$2, '[1]09-10-11'!$A$4:$EA$4, 0))</f>
        <v>103970</v>
      </c>
      <c r="O281" s="80"/>
      <c r="P281" s="41">
        <f>VLOOKUP($B281,'[1]09-10-11'!$A$4:$EA$400,MATCH(P$2, '[1]09-10-11'!$A$4:$EA$4, 0))</f>
        <v>0</v>
      </c>
      <c r="Q281" s="41"/>
      <c r="R281" s="41">
        <f>VLOOKUP($B281,'[1]09-10-11'!$A$4:$EA$400,MATCH(R$2, '[1]09-10-11'!$A$4:$EA$4, 0))</f>
        <v>0</v>
      </c>
      <c r="S281" s="41"/>
      <c r="T281" s="41" t="e">
        <f>VLOOKUP($B281,'[1]09-10-11'!$A$4:$EA$400,MATCH(T$2, '[1]09-10-11'!$A$4:$EA$4, 0))</f>
        <v>#N/A</v>
      </c>
      <c r="U281" s="41"/>
      <c r="V281" s="41">
        <f>VLOOKUP($B281,'[1]09-10-11'!$A$4:$EA$400,MATCH(V$2, '[1]09-10-11'!$A$4:$EA$4, 0))</f>
        <v>0</v>
      </c>
      <c r="W281" s="41"/>
      <c r="X281" s="41">
        <f>VLOOKUP($B281,'[1]09-10-11'!$A$4:$EA$400,MATCH(X$2, '[1]09-10-11'!$A$4:$EA$4, 0))</f>
        <v>0</v>
      </c>
      <c r="Y281" s="41"/>
      <c r="Z281" s="100">
        <f t="shared" si="100"/>
        <v>0</v>
      </c>
      <c r="AA281" s="100"/>
      <c r="AB281" s="183" t="str">
        <f t="shared" si="110"/>
        <v>---</v>
      </c>
      <c r="AC281" s="169"/>
      <c r="AD281" s="100">
        <f t="shared" si="101"/>
        <v>0</v>
      </c>
      <c r="AE281" s="100"/>
      <c r="AF281" s="183" t="str">
        <f t="shared" si="111"/>
        <v>---</v>
      </c>
      <c r="AG281" s="100"/>
      <c r="AH281" s="41">
        <f t="shared" si="102"/>
        <v>-103970</v>
      </c>
      <c r="AI281" s="41"/>
      <c r="AJ281" s="183">
        <f t="shared" si="112"/>
        <v>-1</v>
      </c>
      <c r="AK281" s="169"/>
      <c r="AL281" s="100">
        <f t="shared" si="103"/>
        <v>0</v>
      </c>
      <c r="AM281" s="100"/>
      <c r="AN281" s="183" t="str">
        <f t="shared" si="113"/>
        <v>---</v>
      </c>
      <c r="AP281" s="41" t="str">
        <f t="shared" si="104"/>
        <v/>
      </c>
      <c r="AQ281" s="100"/>
      <c r="AR281" s="183" t="e">
        <f t="shared" si="114"/>
        <v>#N/A</v>
      </c>
      <c r="AS281" s="100"/>
      <c r="AT281" s="100" t="str">
        <f t="shared" si="105"/>
        <v/>
      </c>
      <c r="AU281" s="100"/>
      <c r="AV281" s="183" t="e">
        <f t="shared" si="115"/>
        <v>#N/A</v>
      </c>
      <c r="AW281" s="100"/>
      <c r="AX281" s="100">
        <f t="shared" si="106"/>
        <v>-103970</v>
      </c>
      <c r="AY281" s="100"/>
      <c r="AZ281" s="183">
        <f t="shared" si="116"/>
        <v>-1</v>
      </c>
      <c r="BA281" s="100"/>
      <c r="BB281" s="100">
        <f t="shared" si="107"/>
        <v>0</v>
      </c>
      <c r="BC281" s="100"/>
      <c r="BD281" s="183" t="str">
        <f t="shared" si="117"/>
        <v>---</v>
      </c>
      <c r="BE281" s="100"/>
      <c r="BF281" s="100">
        <f t="shared" si="108"/>
        <v>0</v>
      </c>
      <c r="BG281" s="100"/>
      <c r="BH281" s="183" t="str">
        <f t="shared" si="118"/>
        <v>---</v>
      </c>
      <c r="BJ281" s="41" t="str">
        <f t="shared" si="109"/>
        <v/>
      </c>
      <c r="BK281" s="100"/>
      <c r="BL281" s="183" t="e">
        <f t="shared" si="119"/>
        <v>#N/A</v>
      </c>
      <c r="BM281" s="100"/>
    </row>
    <row r="282" spans="2:65" ht="18.75" customHeight="1">
      <c r="B282" s="231">
        <v>117</v>
      </c>
      <c r="C282" s="55">
        <v>10</v>
      </c>
      <c r="D282" s="67" t="s">
        <v>321</v>
      </c>
      <c r="E282" s="13"/>
      <c r="F282" s="13"/>
      <c r="G282" s="13"/>
      <c r="H282" s="13"/>
      <c r="I282" s="13"/>
      <c r="J282" s="13"/>
      <c r="K282" s="20"/>
      <c r="L282" s="66" t="s">
        <v>29</v>
      </c>
      <c r="M282" s="125"/>
      <c r="N282" s="81">
        <f>VLOOKUP($B282,'[1]09-10-11'!$A$4:$EA$400,MATCH(N$2, '[1]09-10-11'!$A$4:$EA$4, 0))</f>
        <v>33000</v>
      </c>
      <c r="O282" s="80"/>
      <c r="P282" s="81">
        <f>VLOOKUP($B282,'[1]09-10-11'!$A$4:$EA$400,MATCH(P$2, '[1]09-10-11'!$A$4:$EA$4, 0))</f>
        <v>0</v>
      </c>
      <c r="Q282" s="81"/>
      <c r="R282" s="81">
        <f>VLOOKUP($B282,'[1]09-10-11'!$A$4:$EA$400,MATCH(R$2, '[1]09-10-11'!$A$4:$EA$4, 0))</f>
        <v>0</v>
      </c>
      <c r="S282" s="81"/>
      <c r="T282" s="81" t="e">
        <f>VLOOKUP($B282,'[1]09-10-11'!$A$4:$EA$400,MATCH(T$2, '[1]09-10-11'!$A$4:$EA$4, 0))</f>
        <v>#N/A</v>
      </c>
      <c r="U282" s="81"/>
      <c r="V282" s="81">
        <f>VLOOKUP($B282,'[1]09-10-11'!$A$4:$EA$400,MATCH(V$2, '[1]09-10-11'!$A$4:$EA$4, 0))</f>
        <v>0</v>
      </c>
      <c r="W282" s="81"/>
      <c r="X282" s="81">
        <f>VLOOKUP($B282,'[1]09-10-11'!$A$4:$EA$400,MATCH(X$2, '[1]09-10-11'!$A$4:$EA$4, 0))</f>
        <v>0</v>
      </c>
      <c r="Y282" s="41"/>
      <c r="Z282" s="172">
        <f t="shared" si="100"/>
        <v>0</v>
      </c>
      <c r="AA282" s="172"/>
      <c r="AB282" s="184" t="str">
        <f t="shared" si="110"/>
        <v>---</v>
      </c>
      <c r="AC282" s="170"/>
      <c r="AD282" s="172">
        <f t="shared" si="101"/>
        <v>0</v>
      </c>
      <c r="AE282" s="172"/>
      <c r="AF282" s="184" t="str">
        <f t="shared" si="111"/>
        <v>---</v>
      </c>
      <c r="AG282" s="100"/>
      <c r="AH282" s="81">
        <f t="shared" si="102"/>
        <v>-33000</v>
      </c>
      <c r="AI282" s="81"/>
      <c r="AJ282" s="184">
        <f t="shared" si="112"/>
        <v>-1</v>
      </c>
      <c r="AK282" s="160"/>
      <c r="AL282" s="172">
        <f t="shared" si="103"/>
        <v>0</v>
      </c>
      <c r="AM282" s="172"/>
      <c r="AN282" s="184" t="str">
        <f t="shared" si="113"/>
        <v>---</v>
      </c>
      <c r="AP282" s="81" t="str">
        <f t="shared" si="104"/>
        <v/>
      </c>
      <c r="AQ282" s="172"/>
      <c r="AR282" s="184" t="e">
        <f t="shared" si="114"/>
        <v>#N/A</v>
      </c>
      <c r="AS282" s="100"/>
      <c r="AT282" s="172" t="str">
        <f t="shared" si="105"/>
        <v/>
      </c>
      <c r="AU282" s="172"/>
      <c r="AV282" s="184" t="e">
        <f t="shared" si="115"/>
        <v>#N/A</v>
      </c>
      <c r="AW282" s="100"/>
      <c r="AX282" s="172">
        <f t="shared" si="106"/>
        <v>-33000</v>
      </c>
      <c r="AY282" s="172"/>
      <c r="AZ282" s="184">
        <f t="shared" si="116"/>
        <v>-1</v>
      </c>
      <c r="BA282" s="100"/>
      <c r="BB282" s="172">
        <f t="shared" si="107"/>
        <v>0</v>
      </c>
      <c r="BC282" s="172"/>
      <c r="BD282" s="184" t="str">
        <f t="shared" si="117"/>
        <v>---</v>
      </c>
      <c r="BE282" s="100"/>
      <c r="BF282" s="172">
        <f t="shared" si="108"/>
        <v>0</v>
      </c>
      <c r="BG282" s="172"/>
      <c r="BH282" s="184" t="str">
        <f t="shared" si="118"/>
        <v>---</v>
      </c>
      <c r="BJ282" s="81" t="str">
        <f t="shared" si="109"/>
        <v/>
      </c>
      <c r="BK282" s="172"/>
      <c r="BL282" s="184" t="e">
        <f t="shared" si="119"/>
        <v>#N/A</v>
      </c>
      <c r="BM282" s="100"/>
    </row>
    <row r="283" spans="2:65" ht="15.75" customHeight="1">
      <c r="B283" s="231"/>
      <c r="C283" s="17"/>
      <c r="D283" s="13"/>
      <c r="E283" s="13"/>
      <c r="F283" s="13"/>
      <c r="G283" s="13"/>
      <c r="H283" s="13"/>
      <c r="I283" s="13"/>
      <c r="J283" s="13"/>
      <c r="K283" s="20"/>
      <c r="L283" s="66"/>
      <c r="M283" s="125"/>
      <c r="N283" s="125"/>
      <c r="O283" s="80"/>
      <c r="P283" s="125"/>
      <c r="Q283" s="125"/>
      <c r="R283" s="125"/>
      <c r="S283" s="125"/>
      <c r="T283" s="125"/>
      <c r="U283" s="125"/>
      <c r="V283" s="125"/>
      <c r="W283" s="125"/>
      <c r="X283" s="125"/>
      <c r="Y283" s="125"/>
      <c r="Z283" s="41" t="str">
        <f t="shared" si="100"/>
        <v/>
      </c>
      <c r="AA283" s="125"/>
      <c r="AB283" s="181" t="str">
        <f t="shared" si="110"/>
        <v/>
      </c>
      <c r="AC283" s="161"/>
      <c r="AD283" s="41" t="str">
        <f t="shared" si="101"/>
        <v/>
      </c>
      <c r="AE283" s="125"/>
      <c r="AF283" s="181" t="str">
        <f t="shared" si="111"/>
        <v/>
      </c>
      <c r="AG283" s="125"/>
      <c r="AH283" s="41" t="str">
        <f t="shared" si="102"/>
        <v/>
      </c>
      <c r="AI283" s="125"/>
      <c r="AJ283" s="181" t="str">
        <f t="shared" si="112"/>
        <v/>
      </c>
      <c r="AK283" s="161"/>
      <c r="AL283" s="41" t="str">
        <f t="shared" si="103"/>
        <v/>
      </c>
      <c r="AM283" s="125"/>
      <c r="AN283" s="181" t="str">
        <f t="shared" si="113"/>
        <v/>
      </c>
      <c r="AP283" s="41" t="str">
        <f t="shared" si="104"/>
        <v/>
      </c>
      <c r="AQ283" s="125"/>
      <c r="AR283" s="181" t="str">
        <f t="shared" si="114"/>
        <v/>
      </c>
      <c r="AS283" s="125"/>
      <c r="AT283" s="41" t="str">
        <f t="shared" si="105"/>
        <v/>
      </c>
      <c r="AU283" s="125"/>
      <c r="AV283" s="181" t="str">
        <f t="shared" si="115"/>
        <v/>
      </c>
      <c r="AW283" s="125"/>
      <c r="AX283" s="41" t="str">
        <f t="shared" si="106"/>
        <v/>
      </c>
      <c r="AY283" s="125"/>
      <c r="AZ283" s="181" t="str">
        <f t="shared" si="116"/>
        <v/>
      </c>
      <c r="BA283" s="125"/>
      <c r="BB283" s="41" t="str">
        <f t="shared" si="107"/>
        <v/>
      </c>
      <c r="BC283" s="125"/>
      <c r="BD283" s="181" t="str">
        <f t="shared" si="117"/>
        <v/>
      </c>
      <c r="BE283" s="125"/>
      <c r="BF283" s="41" t="str">
        <f t="shared" si="108"/>
        <v/>
      </c>
      <c r="BG283" s="125"/>
      <c r="BH283" s="181" t="str">
        <f t="shared" si="118"/>
        <v/>
      </c>
      <c r="BJ283" s="41" t="str">
        <f t="shared" si="109"/>
        <v/>
      </c>
      <c r="BK283" s="125"/>
      <c r="BL283" s="181" t="str">
        <f t="shared" si="119"/>
        <v/>
      </c>
      <c r="BM283" s="125"/>
    </row>
    <row r="284" spans="2:65" ht="15.75" customHeight="1">
      <c r="B284" s="231"/>
      <c r="C284" s="19"/>
      <c r="D284" s="13"/>
      <c r="E284" s="13"/>
      <c r="F284" s="13"/>
      <c r="G284" s="13"/>
      <c r="H284" s="13"/>
      <c r="I284" s="13"/>
      <c r="J284" s="13" t="s">
        <v>39</v>
      </c>
      <c r="K284" s="20"/>
      <c r="L284" s="66"/>
      <c r="M284" s="125"/>
      <c r="N284" s="12">
        <f>SUM(N271:N275)+SUM(N280:N282)+SUM(N276:N279)</f>
        <v>374779</v>
      </c>
      <c r="O284" s="80"/>
      <c r="P284" s="12">
        <f>SUM(P271:P275)+SUM(P280:P282)+SUM(P276:P279)</f>
        <v>140339</v>
      </c>
      <c r="Q284" s="12"/>
      <c r="R284" s="12">
        <f>SUM(R271:R275)+SUM(R280:R282)+SUM(R276:R279)</f>
        <v>137835</v>
      </c>
      <c r="S284" s="12"/>
      <c r="T284" s="12" t="e">
        <f>SUM(T271:T275)+SUM(T280:T282)+SUM(T276:T279)</f>
        <v>#N/A</v>
      </c>
      <c r="U284" s="12"/>
      <c r="V284" s="12">
        <f>SUM(V271:V275)+SUM(V280:V282)+SUM(V276:V279)</f>
        <v>137835</v>
      </c>
      <c r="W284" s="12"/>
      <c r="X284" s="12">
        <f>SUM(X271:X275)+SUM(X280:X282)+SUM(X276:X279)</f>
        <v>142339</v>
      </c>
      <c r="Y284" s="10"/>
      <c r="Z284" s="81">
        <f t="shared" si="100"/>
        <v>4504</v>
      </c>
      <c r="AA284" s="12"/>
      <c r="AB284" s="182">
        <f t="shared" si="110"/>
        <v>3.2676751188014608E-2</v>
      </c>
      <c r="AC284" s="156"/>
      <c r="AD284" s="81">
        <f t="shared" si="101"/>
        <v>2000</v>
      </c>
      <c r="AE284" s="12"/>
      <c r="AF284" s="182">
        <f t="shared" si="111"/>
        <v>1.4251206008308426E-2</v>
      </c>
      <c r="AG284" s="10"/>
      <c r="AH284" s="81">
        <f t="shared" si="102"/>
        <v>-232440</v>
      </c>
      <c r="AI284" s="12"/>
      <c r="AJ284" s="182">
        <f t="shared" si="112"/>
        <v>-0.62020550777925121</v>
      </c>
      <c r="AK284" s="157"/>
      <c r="AL284" s="81">
        <f t="shared" si="103"/>
        <v>4504</v>
      </c>
      <c r="AM284" s="12"/>
      <c r="AN284" s="182">
        <f t="shared" si="113"/>
        <v>3.2676751188014608E-2</v>
      </c>
      <c r="AP284" s="81" t="str">
        <f t="shared" si="104"/>
        <v/>
      </c>
      <c r="AQ284" s="12"/>
      <c r="AR284" s="182" t="e">
        <f t="shared" si="114"/>
        <v>#N/A</v>
      </c>
      <c r="AS284" s="10"/>
      <c r="AT284" s="81" t="str">
        <f t="shared" si="105"/>
        <v/>
      </c>
      <c r="AU284" s="12"/>
      <c r="AV284" s="182" t="e">
        <f t="shared" si="115"/>
        <v>#N/A</v>
      </c>
      <c r="AW284" s="10"/>
      <c r="AX284" s="81">
        <f t="shared" si="106"/>
        <v>-236944</v>
      </c>
      <c r="AY284" s="12"/>
      <c r="AZ284" s="182">
        <f t="shared" si="116"/>
        <v>-0.63222325690606995</v>
      </c>
      <c r="BA284" s="10"/>
      <c r="BB284" s="81">
        <f t="shared" si="107"/>
        <v>-2504</v>
      </c>
      <c r="BC284" s="12"/>
      <c r="BD284" s="182">
        <f t="shared" si="117"/>
        <v>-1.7842509922402217E-2</v>
      </c>
      <c r="BE284" s="10"/>
      <c r="BF284" s="81">
        <f t="shared" si="108"/>
        <v>0</v>
      </c>
      <c r="BG284" s="12"/>
      <c r="BH284" s="182">
        <f t="shared" si="118"/>
        <v>0</v>
      </c>
      <c r="BJ284" s="81" t="str">
        <f t="shared" si="109"/>
        <v/>
      </c>
      <c r="BK284" s="12"/>
      <c r="BL284" s="182" t="e">
        <f t="shared" si="119"/>
        <v>#N/A</v>
      </c>
      <c r="BM284" s="10"/>
    </row>
    <row r="285" spans="2:65" ht="15.75" customHeight="1">
      <c r="B285" s="231"/>
      <c r="C285" s="19"/>
      <c r="D285" s="13"/>
      <c r="E285" s="13"/>
      <c r="F285" s="13"/>
      <c r="G285" s="13"/>
      <c r="H285" s="13"/>
      <c r="I285" s="13"/>
      <c r="J285" s="13"/>
      <c r="K285" s="20"/>
      <c r="L285" s="66"/>
      <c r="M285" s="125"/>
      <c r="N285" s="125"/>
      <c r="O285" s="80"/>
      <c r="P285" s="125"/>
      <c r="Q285" s="125"/>
      <c r="R285" s="125"/>
      <c r="S285" s="125"/>
      <c r="T285" s="125"/>
      <c r="U285" s="125"/>
      <c r="V285" s="125"/>
      <c r="W285" s="125"/>
      <c r="X285" s="125"/>
      <c r="Y285" s="125"/>
      <c r="Z285" s="41" t="str">
        <f t="shared" si="100"/>
        <v/>
      </c>
      <c r="AA285" s="125"/>
      <c r="AB285" s="181" t="str">
        <f t="shared" si="110"/>
        <v/>
      </c>
      <c r="AC285" s="161"/>
      <c r="AD285" s="41" t="str">
        <f t="shared" si="101"/>
        <v/>
      </c>
      <c r="AE285" s="125"/>
      <c r="AF285" s="181" t="str">
        <f t="shared" si="111"/>
        <v/>
      </c>
      <c r="AG285" s="125"/>
      <c r="AH285" s="41" t="str">
        <f t="shared" si="102"/>
        <v/>
      </c>
      <c r="AI285" s="125"/>
      <c r="AJ285" s="181" t="str">
        <f t="shared" si="112"/>
        <v/>
      </c>
      <c r="AK285" s="161"/>
      <c r="AL285" s="41" t="str">
        <f t="shared" si="103"/>
        <v/>
      </c>
      <c r="AM285" s="125"/>
      <c r="AN285" s="181" t="str">
        <f t="shared" si="113"/>
        <v/>
      </c>
      <c r="AP285" s="41" t="str">
        <f t="shared" si="104"/>
        <v/>
      </c>
      <c r="AQ285" s="125"/>
      <c r="AR285" s="181" t="str">
        <f t="shared" si="114"/>
        <v/>
      </c>
      <c r="AS285" s="125"/>
      <c r="AT285" s="41" t="str">
        <f t="shared" si="105"/>
        <v/>
      </c>
      <c r="AU285" s="125"/>
      <c r="AV285" s="181" t="str">
        <f t="shared" si="115"/>
        <v/>
      </c>
      <c r="AW285" s="125"/>
      <c r="AX285" s="41" t="str">
        <f t="shared" si="106"/>
        <v/>
      </c>
      <c r="AY285" s="125"/>
      <c r="AZ285" s="181" t="str">
        <f t="shared" si="116"/>
        <v/>
      </c>
      <c r="BA285" s="125"/>
      <c r="BB285" s="41" t="str">
        <f t="shared" si="107"/>
        <v/>
      </c>
      <c r="BC285" s="125"/>
      <c r="BD285" s="181" t="str">
        <f t="shared" si="117"/>
        <v/>
      </c>
      <c r="BE285" s="125"/>
      <c r="BF285" s="41" t="str">
        <f t="shared" si="108"/>
        <v/>
      </c>
      <c r="BG285" s="125"/>
      <c r="BH285" s="181" t="str">
        <f t="shared" si="118"/>
        <v/>
      </c>
      <c r="BJ285" s="41" t="str">
        <f t="shared" si="109"/>
        <v/>
      </c>
      <c r="BK285" s="125"/>
      <c r="BL285" s="181" t="str">
        <f t="shared" si="119"/>
        <v/>
      </c>
      <c r="BM285" s="125"/>
    </row>
    <row r="286" spans="2:65" ht="15.75" customHeight="1">
      <c r="B286" s="231"/>
      <c r="C286" s="19"/>
      <c r="D286" s="13"/>
      <c r="E286" s="13"/>
      <c r="F286" s="13"/>
      <c r="G286" s="53" t="s">
        <v>40</v>
      </c>
      <c r="H286" s="53"/>
      <c r="I286" s="27"/>
      <c r="J286" s="27"/>
      <c r="K286" s="28"/>
      <c r="L286" s="29"/>
      <c r="M286" s="133"/>
      <c r="N286" s="82">
        <f>SUM(N268+N284)</f>
        <v>3466393</v>
      </c>
      <c r="O286" s="83"/>
      <c r="P286" s="82">
        <f>SUM(P268+P284)</f>
        <v>3532109</v>
      </c>
      <c r="Q286" s="82"/>
      <c r="R286" s="82">
        <f>SUM(R268+R284)</f>
        <v>3529605</v>
      </c>
      <c r="S286" s="82"/>
      <c r="T286" s="82" t="e">
        <f>SUM(T268+T284)</f>
        <v>#N/A</v>
      </c>
      <c r="U286" s="82"/>
      <c r="V286" s="82">
        <f>SUM(V268+V284)</f>
        <v>3298965</v>
      </c>
      <c r="W286" s="82"/>
      <c r="X286" s="82">
        <f>SUM(X268+X284)</f>
        <v>3544284</v>
      </c>
      <c r="Y286" s="82"/>
      <c r="Z286" s="82">
        <f t="shared" si="100"/>
        <v>245319</v>
      </c>
      <c r="AA286" s="82"/>
      <c r="AB286" s="185">
        <f t="shared" si="110"/>
        <v>7.4362413666104299E-2</v>
      </c>
      <c r="AC286" s="159"/>
      <c r="AD286" s="82">
        <f t="shared" si="101"/>
        <v>12175</v>
      </c>
      <c r="AE286" s="82"/>
      <c r="AF286" s="185">
        <f t="shared" si="111"/>
        <v>3.4469491173687583E-3</v>
      </c>
      <c r="AG286" s="82"/>
      <c r="AH286" s="82">
        <f t="shared" si="102"/>
        <v>77891</v>
      </c>
      <c r="AI286" s="82"/>
      <c r="AJ286" s="185">
        <f t="shared" si="112"/>
        <v>2.247033155213507E-2</v>
      </c>
      <c r="AK286" s="159"/>
      <c r="AL286" s="82">
        <f t="shared" si="103"/>
        <v>14679</v>
      </c>
      <c r="AM286" s="82"/>
      <c r="AN286" s="185">
        <f t="shared" si="113"/>
        <v>4.1588223044788375E-3</v>
      </c>
      <c r="AP286" s="82" t="str">
        <f t="shared" si="104"/>
        <v/>
      </c>
      <c r="AQ286" s="82"/>
      <c r="AR286" s="185" t="e">
        <f t="shared" si="114"/>
        <v>#N/A</v>
      </c>
      <c r="AS286" s="82"/>
      <c r="AT286" s="82" t="str">
        <f t="shared" si="105"/>
        <v/>
      </c>
      <c r="AU286" s="82"/>
      <c r="AV286" s="185" t="e">
        <f t="shared" si="115"/>
        <v>#N/A</v>
      </c>
      <c r="AW286" s="82"/>
      <c r="AX286" s="82">
        <f t="shared" si="106"/>
        <v>-167428</v>
      </c>
      <c r="AY286" s="82"/>
      <c r="AZ286" s="185">
        <f t="shared" si="116"/>
        <v>-4.8300351402740582E-2</v>
      </c>
      <c r="BA286" s="82"/>
      <c r="BB286" s="82">
        <f t="shared" si="107"/>
        <v>-233144</v>
      </c>
      <c r="BC286" s="82"/>
      <c r="BD286" s="185">
        <f t="shared" si="117"/>
        <v>-6.6007022999573395E-2</v>
      </c>
      <c r="BE286" s="82"/>
      <c r="BF286" s="82">
        <f t="shared" si="108"/>
        <v>-230640</v>
      </c>
      <c r="BG286" s="82"/>
      <c r="BH286" s="185">
        <f t="shared" si="118"/>
        <v>-6.5344422392873969E-2</v>
      </c>
      <c r="BJ286" s="82" t="str">
        <f t="shared" si="109"/>
        <v/>
      </c>
      <c r="BK286" s="82"/>
      <c r="BL286" s="185" t="e">
        <f t="shared" si="119"/>
        <v>#N/A</v>
      </c>
      <c r="BM286" s="82"/>
    </row>
    <row r="287" spans="2:65" ht="15.75" customHeight="1">
      <c r="B287" s="231"/>
      <c r="C287" s="19"/>
      <c r="D287" s="13"/>
      <c r="E287" s="13"/>
      <c r="F287" s="13"/>
      <c r="G287" s="13"/>
      <c r="H287" s="13" t="s">
        <v>58</v>
      </c>
      <c r="I287" s="13"/>
      <c r="J287" s="13"/>
      <c r="K287" s="20"/>
      <c r="L287" s="66" t="s">
        <v>29</v>
      </c>
      <c r="M287" s="125"/>
      <c r="N287" s="41">
        <f>N284</f>
        <v>374779</v>
      </c>
      <c r="O287" s="45"/>
      <c r="P287" s="41">
        <f>P284</f>
        <v>140339</v>
      </c>
      <c r="Q287" s="41"/>
      <c r="R287" s="41">
        <f>R284</f>
        <v>137835</v>
      </c>
      <c r="S287" s="41"/>
      <c r="T287" s="41" t="e">
        <f>T284</f>
        <v>#N/A</v>
      </c>
      <c r="U287" s="41"/>
      <c r="V287" s="41">
        <f>V284</f>
        <v>137835</v>
      </c>
      <c r="W287" s="41"/>
      <c r="X287" s="41">
        <f>X284</f>
        <v>142339</v>
      </c>
      <c r="Y287" s="41"/>
      <c r="Z287" s="41">
        <f t="shared" si="100"/>
        <v>4504</v>
      </c>
      <c r="AA287" s="41"/>
      <c r="AB287" s="181">
        <f t="shared" si="110"/>
        <v>3.2676751188014608E-2</v>
      </c>
      <c r="AC287" s="161"/>
      <c r="AD287" s="41">
        <f t="shared" si="101"/>
        <v>2000</v>
      </c>
      <c r="AE287" s="41"/>
      <c r="AF287" s="181">
        <f t="shared" si="111"/>
        <v>1.4251206008308426E-2</v>
      </c>
      <c r="AG287" s="41"/>
      <c r="AH287" s="41">
        <f t="shared" si="102"/>
        <v>-232440</v>
      </c>
      <c r="AI287" s="41"/>
      <c r="AJ287" s="181">
        <f t="shared" si="112"/>
        <v>-0.62020550777925121</v>
      </c>
      <c r="AK287" s="161"/>
      <c r="AL287" s="41">
        <f t="shared" si="103"/>
        <v>4504</v>
      </c>
      <c r="AM287" s="41"/>
      <c r="AN287" s="181">
        <f t="shared" si="113"/>
        <v>3.2676751188014608E-2</v>
      </c>
      <c r="AP287" s="41" t="str">
        <f t="shared" si="104"/>
        <v/>
      </c>
      <c r="AQ287" s="41"/>
      <c r="AR287" s="181" t="e">
        <f t="shared" si="114"/>
        <v>#N/A</v>
      </c>
      <c r="AS287" s="41"/>
      <c r="AT287" s="41" t="str">
        <f t="shared" si="105"/>
        <v/>
      </c>
      <c r="AU287" s="41"/>
      <c r="AV287" s="181" t="e">
        <f t="shared" si="115"/>
        <v>#N/A</v>
      </c>
      <c r="AW287" s="41"/>
      <c r="AX287" s="41">
        <f t="shared" si="106"/>
        <v>-236944</v>
      </c>
      <c r="AY287" s="41"/>
      <c r="AZ287" s="181">
        <f t="shared" si="116"/>
        <v>-0.63222325690606995</v>
      </c>
      <c r="BA287" s="41"/>
      <c r="BB287" s="41">
        <f t="shared" si="107"/>
        <v>-2504</v>
      </c>
      <c r="BC287" s="41"/>
      <c r="BD287" s="181">
        <f t="shared" si="117"/>
        <v>-1.7842509922402217E-2</v>
      </c>
      <c r="BE287" s="41"/>
      <c r="BF287" s="41">
        <f t="shared" si="108"/>
        <v>0</v>
      </c>
      <c r="BG287" s="41"/>
      <c r="BH287" s="181">
        <f t="shared" si="118"/>
        <v>0</v>
      </c>
      <c r="BJ287" s="41" t="str">
        <f t="shared" si="109"/>
        <v/>
      </c>
      <c r="BK287" s="41"/>
      <c r="BL287" s="181" t="e">
        <f t="shared" si="119"/>
        <v>#N/A</v>
      </c>
      <c r="BM287" s="41"/>
    </row>
    <row r="288" spans="2:65" ht="15.75" customHeight="1">
      <c r="B288" s="231"/>
      <c r="C288" s="19"/>
      <c r="D288" s="13"/>
      <c r="E288" s="13"/>
      <c r="F288" s="13"/>
      <c r="G288" s="13"/>
      <c r="H288" s="13" t="s">
        <v>72</v>
      </c>
      <c r="I288" s="13"/>
      <c r="J288" s="13"/>
      <c r="K288" s="40"/>
      <c r="L288" s="66" t="s">
        <v>33</v>
      </c>
      <c r="M288" s="125"/>
      <c r="N288" s="41">
        <f>N268</f>
        <v>3091614</v>
      </c>
      <c r="O288" s="45"/>
      <c r="P288" s="41">
        <f>P268</f>
        <v>3391770</v>
      </c>
      <c r="Q288" s="41"/>
      <c r="R288" s="41">
        <f>R268</f>
        <v>3391770</v>
      </c>
      <c r="S288" s="41"/>
      <c r="T288" s="41" t="e">
        <f>T268</f>
        <v>#N/A</v>
      </c>
      <c r="U288" s="41"/>
      <c r="V288" s="41">
        <f>V268</f>
        <v>3161130</v>
      </c>
      <c r="W288" s="41"/>
      <c r="X288" s="41">
        <f>X268</f>
        <v>3401945</v>
      </c>
      <c r="Y288" s="41"/>
      <c r="Z288" s="41">
        <f t="shared" si="100"/>
        <v>240815</v>
      </c>
      <c r="AA288" s="41"/>
      <c r="AB288" s="181">
        <f t="shared" si="110"/>
        <v>7.6180036885544089E-2</v>
      </c>
      <c r="AC288" s="161"/>
      <c r="AD288" s="41">
        <f t="shared" si="101"/>
        <v>10175</v>
      </c>
      <c r="AE288" s="41"/>
      <c r="AF288" s="181">
        <f t="shared" si="111"/>
        <v>2.9999086022931554E-3</v>
      </c>
      <c r="AG288" s="41"/>
      <c r="AH288" s="41">
        <f t="shared" si="102"/>
        <v>310331</v>
      </c>
      <c r="AI288" s="41"/>
      <c r="AJ288" s="181">
        <f t="shared" si="112"/>
        <v>0.10037831372221762</v>
      </c>
      <c r="AK288" s="161"/>
      <c r="AL288" s="41">
        <f t="shared" si="103"/>
        <v>10175</v>
      </c>
      <c r="AM288" s="41"/>
      <c r="AN288" s="181">
        <f t="shared" si="113"/>
        <v>2.9999086022931554E-3</v>
      </c>
      <c r="AP288" s="41" t="str">
        <f t="shared" si="104"/>
        <v/>
      </c>
      <c r="AQ288" s="41"/>
      <c r="AR288" s="181" t="e">
        <f t="shared" si="114"/>
        <v>#N/A</v>
      </c>
      <c r="AS288" s="41"/>
      <c r="AT288" s="41" t="str">
        <f t="shared" si="105"/>
        <v/>
      </c>
      <c r="AU288" s="41"/>
      <c r="AV288" s="181" t="e">
        <f t="shared" si="115"/>
        <v>#N/A</v>
      </c>
      <c r="AW288" s="41"/>
      <c r="AX288" s="41">
        <f t="shared" si="106"/>
        <v>69516</v>
      </c>
      <c r="AY288" s="41"/>
      <c r="AZ288" s="181">
        <f t="shared" si="116"/>
        <v>2.2485342607453607E-2</v>
      </c>
      <c r="BA288" s="41"/>
      <c r="BB288" s="41">
        <f t="shared" si="107"/>
        <v>-230640</v>
      </c>
      <c r="BC288" s="41"/>
      <c r="BD288" s="181">
        <f t="shared" si="117"/>
        <v>-6.7999893860727578E-2</v>
      </c>
      <c r="BE288" s="41"/>
      <c r="BF288" s="41">
        <f t="shared" si="108"/>
        <v>-230640</v>
      </c>
      <c r="BG288" s="41"/>
      <c r="BH288" s="181">
        <f t="shared" si="118"/>
        <v>-6.7999893860727578E-2</v>
      </c>
      <c r="BJ288" s="41" t="str">
        <f t="shared" si="109"/>
        <v/>
      </c>
      <c r="BK288" s="41"/>
      <c r="BL288" s="181" t="e">
        <f t="shared" si="119"/>
        <v>#N/A</v>
      </c>
      <c r="BM288" s="41"/>
    </row>
    <row r="289" spans="2:65" ht="15.75" customHeight="1">
      <c r="B289" s="231"/>
      <c r="C289" s="19"/>
      <c r="D289" s="13"/>
      <c r="E289" s="13"/>
      <c r="F289" s="13"/>
      <c r="G289" s="13"/>
      <c r="H289" s="13"/>
      <c r="I289" s="13"/>
      <c r="J289" s="13"/>
      <c r="K289" s="40"/>
      <c r="L289" s="66"/>
      <c r="M289" s="125"/>
      <c r="N289" s="125"/>
      <c r="O289" s="80"/>
      <c r="P289" s="125"/>
      <c r="Q289" s="125"/>
      <c r="R289" s="125"/>
      <c r="S289" s="125"/>
      <c r="T289" s="125"/>
      <c r="U289" s="125"/>
      <c r="V289" s="125"/>
      <c r="W289" s="125"/>
      <c r="X289" s="125"/>
      <c r="Y289" s="125"/>
      <c r="Z289" s="41" t="str">
        <f t="shared" si="100"/>
        <v/>
      </c>
      <c r="AA289" s="125"/>
      <c r="AB289" s="181" t="str">
        <f t="shared" si="110"/>
        <v/>
      </c>
      <c r="AC289" s="161"/>
      <c r="AD289" s="41" t="str">
        <f t="shared" si="101"/>
        <v/>
      </c>
      <c r="AE289" s="125"/>
      <c r="AF289" s="181" t="str">
        <f t="shared" si="111"/>
        <v/>
      </c>
      <c r="AG289" s="125"/>
      <c r="AH289" s="41" t="str">
        <f t="shared" si="102"/>
        <v/>
      </c>
      <c r="AI289" s="125"/>
      <c r="AJ289" s="181" t="str">
        <f t="shared" si="112"/>
        <v/>
      </c>
      <c r="AK289" s="161"/>
      <c r="AL289" s="41" t="str">
        <f t="shared" si="103"/>
        <v/>
      </c>
      <c r="AM289" s="125"/>
      <c r="AN289" s="181" t="str">
        <f t="shared" si="113"/>
        <v/>
      </c>
      <c r="AP289" s="41" t="str">
        <f t="shared" si="104"/>
        <v/>
      </c>
      <c r="AQ289" s="125"/>
      <c r="AR289" s="181" t="str">
        <f t="shared" si="114"/>
        <v/>
      </c>
      <c r="AS289" s="125"/>
      <c r="AT289" s="41" t="str">
        <f t="shared" si="105"/>
        <v/>
      </c>
      <c r="AU289" s="125"/>
      <c r="AV289" s="181" t="str">
        <f t="shared" si="115"/>
        <v/>
      </c>
      <c r="AW289" s="125"/>
      <c r="AX289" s="41" t="str">
        <f t="shared" si="106"/>
        <v/>
      </c>
      <c r="AY289" s="125"/>
      <c r="AZ289" s="181" t="str">
        <f t="shared" si="116"/>
        <v/>
      </c>
      <c r="BA289" s="125"/>
      <c r="BB289" s="41" t="str">
        <f t="shared" si="107"/>
        <v/>
      </c>
      <c r="BC289" s="125"/>
      <c r="BD289" s="181" t="str">
        <f t="shared" si="117"/>
        <v/>
      </c>
      <c r="BE289" s="125"/>
      <c r="BF289" s="41" t="str">
        <f t="shared" si="108"/>
        <v/>
      </c>
      <c r="BG289" s="125"/>
      <c r="BH289" s="181" t="str">
        <f t="shared" si="118"/>
        <v/>
      </c>
      <c r="BJ289" s="41" t="str">
        <f t="shared" si="109"/>
        <v/>
      </c>
      <c r="BK289" s="125"/>
      <c r="BL289" s="181" t="str">
        <f t="shared" si="119"/>
        <v/>
      </c>
      <c r="BM289" s="125"/>
    </row>
    <row r="290" spans="2:65" ht="15.75" customHeight="1">
      <c r="B290" s="231"/>
      <c r="C290" s="24"/>
      <c r="D290" s="69"/>
      <c r="E290" s="13"/>
      <c r="F290" s="13"/>
      <c r="G290" s="13"/>
      <c r="H290" s="13"/>
      <c r="I290" s="13"/>
      <c r="J290" s="13"/>
      <c r="K290" s="40"/>
      <c r="L290" s="66"/>
      <c r="M290" s="125"/>
      <c r="N290" s="41"/>
      <c r="O290" s="80"/>
      <c r="P290" s="41"/>
      <c r="Q290" s="125"/>
      <c r="R290" s="95"/>
      <c r="S290" s="95"/>
      <c r="T290" s="95"/>
      <c r="U290" s="125"/>
      <c r="V290" s="95"/>
      <c r="W290" s="95"/>
      <c r="X290" s="95"/>
      <c r="Y290" s="95"/>
      <c r="Z290" s="41" t="str">
        <f t="shared" si="100"/>
        <v/>
      </c>
      <c r="AA290" s="125"/>
      <c r="AB290" s="181" t="str">
        <f t="shared" si="110"/>
        <v/>
      </c>
      <c r="AC290" s="161"/>
      <c r="AD290" s="41" t="str">
        <f t="shared" si="101"/>
        <v/>
      </c>
      <c r="AE290" s="125"/>
      <c r="AF290" s="181" t="str">
        <f t="shared" si="111"/>
        <v/>
      </c>
      <c r="AG290" s="125"/>
      <c r="AH290" s="41" t="str">
        <f t="shared" si="102"/>
        <v/>
      </c>
      <c r="AI290" s="125"/>
      <c r="AJ290" s="181" t="str">
        <f t="shared" si="112"/>
        <v/>
      </c>
      <c r="AK290" s="161"/>
      <c r="AL290" s="41" t="str">
        <f t="shared" si="103"/>
        <v/>
      </c>
      <c r="AM290" s="125"/>
      <c r="AN290" s="181" t="str">
        <f t="shared" si="113"/>
        <v/>
      </c>
      <c r="AP290" s="41" t="str">
        <f t="shared" si="104"/>
        <v/>
      </c>
      <c r="AQ290" s="125"/>
      <c r="AR290" s="181" t="str">
        <f t="shared" si="114"/>
        <v/>
      </c>
      <c r="AS290" s="125"/>
      <c r="AT290" s="41" t="str">
        <f t="shared" si="105"/>
        <v/>
      </c>
      <c r="AU290" s="125"/>
      <c r="AV290" s="181" t="str">
        <f t="shared" si="115"/>
        <v/>
      </c>
      <c r="AW290" s="125"/>
      <c r="AX290" s="41" t="str">
        <f t="shared" si="106"/>
        <v/>
      </c>
      <c r="AY290" s="125"/>
      <c r="AZ290" s="181" t="str">
        <f t="shared" si="116"/>
        <v/>
      </c>
      <c r="BA290" s="125"/>
      <c r="BB290" s="41" t="str">
        <f t="shared" si="107"/>
        <v/>
      </c>
      <c r="BC290" s="125"/>
      <c r="BD290" s="181" t="str">
        <f t="shared" si="117"/>
        <v/>
      </c>
      <c r="BE290" s="125"/>
      <c r="BF290" s="41" t="str">
        <f t="shared" si="108"/>
        <v/>
      </c>
      <c r="BG290" s="125"/>
      <c r="BH290" s="181" t="str">
        <f t="shared" si="118"/>
        <v/>
      </c>
      <c r="BJ290" s="41" t="str">
        <f t="shared" si="109"/>
        <v/>
      </c>
      <c r="BK290" s="125"/>
      <c r="BL290" s="181" t="str">
        <f t="shared" si="119"/>
        <v/>
      </c>
      <c r="BM290" s="125"/>
    </row>
    <row r="291" spans="2:65" s="71" customFormat="1" ht="15.75" customHeight="1">
      <c r="B291" s="231"/>
      <c r="C291" s="71" t="s">
        <v>393</v>
      </c>
      <c r="D291" s="69"/>
      <c r="E291" s="76"/>
      <c r="F291" s="76"/>
      <c r="G291" s="76"/>
      <c r="H291" s="76"/>
      <c r="I291" s="76"/>
      <c r="J291" s="76"/>
      <c r="K291" s="210"/>
      <c r="L291" s="193"/>
      <c r="M291" s="194"/>
      <c r="N291" s="194"/>
      <c r="O291" s="206"/>
      <c r="P291" s="194"/>
      <c r="Q291" s="194"/>
      <c r="R291" s="205"/>
      <c r="S291" s="205"/>
      <c r="T291" s="205"/>
      <c r="U291" s="194"/>
      <c r="V291" s="205"/>
      <c r="W291" s="205"/>
      <c r="X291" s="205"/>
      <c r="Y291" s="205"/>
      <c r="Z291" s="195" t="str">
        <f t="shared" si="100"/>
        <v/>
      </c>
      <c r="AA291" s="194"/>
      <c r="AB291" s="204" t="str">
        <f t="shared" si="110"/>
        <v/>
      </c>
      <c r="AC291" s="203"/>
      <c r="AD291" s="195" t="str">
        <f t="shared" si="101"/>
        <v/>
      </c>
      <c r="AE291" s="194"/>
      <c r="AF291" s="204" t="str">
        <f t="shared" si="111"/>
        <v/>
      </c>
      <c r="AG291" s="194"/>
      <c r="AH291" s="195" t="str">
        <f t="shared" si="102"/>
        <v/>
      </c>
      <c r="AI291" s="194"/>
      <c r="AJ291" s="204" t="str">
        <f t="shared" si="112"/>
        <v/>
      </c>
      <c r="AK291" s="203"/>
      <c r="AL291" s="195" t="str">
        <f t="shared" si="103"/>
        <v/>
      </c>
      <c r="AM291" s="194"/>
      <c r="AN291" s="204" t="str">
        <f t="shared" si="113"/>
        <v/>
      </c>
      <c r="AP291" s="195" t="str">
        <f t="shared" si="104"/>
        <v/>
      </c>
      <c r="AQ291" s="194"/>
      <c r="AR291" s="204" t="str">
        <f t="shared" si="114"/>
        <v/>
      </c>
      <c r="AS291" s="194"/>
      <c r="AT291" s="195" t="str">
        <f t="shared" si="105"/>
        <v/>
      </c>
      <c r="AU291" s="194"/>
      <c r="AV291" s="204" t="str">
        <f t="shared" si="115"/>
        <v/>
      </c>
      <c r="AW291" s="194"/>
      <c r="AX291" s="195" t="str">
        <f t="shared" si="106"/>
        <v/>
      </c>
      <c r="AY291" s="194"/>
      <c r="AZ291" s="204" t="str">
        <f t="shared" si="116"/>
        <v/>
      </c>
      <c r="BA291" s="194"/>
      <c r="BB291" s="195" t="str">
        <f t="shared" si="107"/>
        <v/>
      </c>
      <c r="BC291" s="194"/>
      <c r="BD291" s="204" t="str">
        <f t="shared" si="117"/>
        <v/>
      </c>
      <c r="BE291" s="194"/>
      <c r="BF291" s="195" t="str">
        <f t="shared" si="108"/>
        <v/>
      </c>
      <c r="BG291" s="194"/>
      <c r="BH291" s="204" t="str">
        <f t="shared" si="118"/>
        <v/>
      </c>
      <c r="BJ291" s="195" t="str">
        <f t="shared" si="109"/>
        <v/>
      </c>
      <c r="BK291" s="194"/>
      <c r="BL291" s="204" t="str">
        <f t="shared" si="119"/>
        <v/>
      </c>
      <c r="BM291" s="194"/>
    </row>
    <row r="292" spans="2:65" s="71" customFormat="1" ht="15.75" customHeight="1">
      <c r="B292" s="231"/>
      <c r="C292" s="71" t="s">
        <v>392</v>
      </c>
      <c r="D292" s="144"/>
      <c r="F292" s="70"/>
      <c r="G292" s="70"/>
      <c r="H292" s="70"/>
      <c r="I292" s="70"/>
      <c r="J292" s="70"/>
      <c r="K292" s="211"/>
      <c r="L292" s="212"/>
      <c r="M292" s="194"/>
      <c r="N292" s="194"/>
      <c r="O292" s="3"/>
      <c r="P292" s="194"/>
      <c r="Q292" s="194"/>
      <c r="R292" s="194"/>
      <c r="S292" s="194"/>
      <c r="T292" s="194"/>
      <c r="U292" s="194"/>
      <c r="V292" s="194"/>
      <c r="W292" s="194"/>
      <c r="X292" s="194"/>
      <c r="Y292" s="194"/>
      <c r="Z292" s="195" t="str">
        <f t="shared" si="100"/>
        <v/>
      </c>
      <c r="AA292" s="194"/>
      <c r="AB292" s="204" t="str">
        <f t="shared" si="110"/>
        <v/>
      </c>
      <c r="AC292" s="203"/>
      <c r="AD292" s="195" t="str">
        <f t="shared" si="101"/>
        <v/>
      </c>
      <c r="AE292" s="194"/>
      <c r="AF292" s="204" t="str">
        <f t="shared" si="111"/>
        <v/>
      </c>
      <c r="AG292" s="194"/>
      <c r="AH292" s="195" t="str">
        <f t="shared" si="102"/>
        <v/>
      </c>
      <c r="AI292" s="194"/>
      <c r="AJ292" s="204" t="str">
        <f t="shared" si="112"/>
        <v/>
      </c>
      <c r="AK292" s="203"/>
      <c r="AL292" s="195" t="str">
        <f t="shared" si="103"/>
        <v/>
      </c>
      <c r="AM292" s="194"/>
      <c r="AN292" s="204" t="str">
        <f t="shared" si="113"/>
        <v/>
      </c>
      <c r="AP292" s="195" t="str">
        <f t="shared" si="104"/>
        <v/>
      </c>
      <c r="AQ292" s="194"/>
      <c r="AR292" s="204" t="str">
        <f t="shared" si="114"/>
        <v/>
      </c>
      <c r="AS292" s="194"/>
      <c r="AT292" s="195" t="str">
        <f t="shared" si="105"/>
        <v/>
      </c>
      <c r="AU292" s="194"/>
      <c r="AV292" s="204" t="str">
        <f t="shared" si="115"/>
        <v/>
      </c>
      <c r="AW292" s="194"/>
      <c r="AX292" s="195" t="str">
        <f t="shared" si="106"/>
        <v/>
      </c>
      <c r="AY292" s="194"/>
      <c r="AZ292" s="204" t="str">
        <f t="shared" si="116"/>
        <v/>
      </c>
      <c r="BA292" s="194"/>
      <c r="BB292" s="195" t="str">
        <f t="shared" si="107"/>
        <v/>
      </c>
      <c r="BC292" s="194"/>
      <c r="BD292" s="204" t="str">
        <f t="shared" si="117"/>
        <v/>
      </c>
      <c r="BE292" s="194"/>
      <c r="BF292" s="195" t="str">
        <f t="shared" si="108"/>
        <v/>
      </c>
      <c r="BG292" s="194"/>
      <c r="BH292" s="204" t="str">
        <f t="shared" si="118"/>
        <v/>
      </c>
      <c r="BJ292" s="195" t="str">
        <f t="shared" si="109"/>
        <v/>
      </c>
      <c r="BK292" s="194"/>
      <c r="BL292" s="204" t="str">
        <f t="shared" si="119"/>
        <v/>
      </c>
      <c r="BM292" s="194"/>
    </row>
    <row r="293" spans="2:65" ht="15.75" customHeight="1">
      <c r="B293" s="231"/>
      <c r="C293" s="71"/>
      <c r="D293" s="144"/>
      <c r="E293" s="76"/>
      <c r="F293" s="4"/>
      <c r="G293" s="4"/>
      <c r="H293" s="4"/>
      <c r="I293" s="4"/>
      <c r="J293" s="4"/>
      <c r="K293" s="33"/>
      <c r="L293" s="31"/>
      <c r="M293" s="125"/>
      <c r="N293" s="125"/>
      <c r="O293" s="42"/>
      <c r="P293" s="125"/>
      <c r="Q293" s="125"/>
      <c r="R293" s="125"/>
      <c r="S293" s="125"/>
      <c r="T293" s="125"/>
      <c r="U293" s="125"/>
      <c r="V293" s="125"/>
      <c r="W293" s="125"/>
      <c r="X293" s="125"/>
      <c r="Y293" s="125"/>
      <c r="Z293" s="41" t="str">
        <f t="shared" si="100"/>
        <v/>
      </c>
      <c r="AA293" s="125"/>
      <c r="AB293" s="181" t="str">
        <f t="shared" si="110"/>
        <v/>
      </c>
      <c r="AC293" s="161"/>
      <c r="AD293" s="41" t="str">
        <f t="shared" si="101"/>
        <v/>
      </c>
      <c r="AE293" s="125"/>
      <c r="AF293" s="181" t="str">
        <f t="shared" si="111"/>
        <v/>
      </c>
      <c r="AG293" s="125"/>
      <c r="AH293" s="41" t="str">
        <f t="shared" si="102"/>
        <v/>
      </c>
      <c r="AI293" s="125"/>
      <c r="AJ293" s="181" t="str">
        <f t="shared" si="112"/>
        <v/>
      </c>
      <c r="AK293" s="161"/>
      <c r="AL293" s="41" t="str">
        <f t="shared" si="103"/>
        <v/>
      </c>
      <c r="AM293" s="125"/>
      <c r="AN293" s="181" t="str">
        <f t="shared" si="113"/>
        <v/>
      </c>
      <c r="AP293" s="41" t="str">
        <f t="shared" si="104"/>
        <v/>
      </c>
      <c r="AQ293" s="125"/>
      <c r="AR293" s="181" t="str">
        <f t="shared" si="114"/>
        <v/>
      </c>
      <c r="AS293" s="125"/>
      <c r="AT293" s="41" t="str">
        <f t="shared" si="105"/>
        <v/>
      </c>
      <c r="AU293" s="125"/>
      <c r="AV293" s="181" t="str">
        <f t="shared" si="115"/>
        <v/>
      </c>
      <c r="AW293" s="125"/>
      <c r="AX293" s="41" t="str">
        <f t="shared" si="106"/>
        <v/>
      </c>
      <c r="AY293" s="125"/>
      <c r="AZ293" s="181" t="str">
        <f t="shared" si="116"/>
        <v/>
      </c>
      <c r="BA293" s="125"/>
      <c r="BB293" s="41" t="str">
        <f t="shared" si="107"/>
        <v/>
      </c>
      <c r="BC293" s="125"/>
      <c r="BD293" s="181" t="str">
        <f t="shared" si="117"/>
        <v/>
      </c>
      <c r="BE293" s="125"/>
      <c r="BF293" s="41" t="str">
        <f t="shared" si="108"/>
        <v/>
      </c>
      <c r="BG293" s="125"/>
      <c r="BH293" s="181" t="str">
        <f t="shared" si="118"/>
        <v/>
      </c>
      <c r="BJ293" s="41" t="str">
        <f t="shared" si="109"/>
        <v/>
      </c>
      <c r="BK293" s="125"/>
      <c r="BL293" s="181" t="str">
        <f t="shared" si="119"/>
        <v/>
      </c>
      <c r="BM293" s="125"/>
    </row>
    <row r="294" spans="2:65" ht="15.75" customHeight="1">
      <c r="B294" s="231"/>
      <c r="C294" s="124">
        <v>1</v>
      </c>
      <c r="D294" s="144" t="s">
        <v>378</v>
      </c>
      <c r="E294" s="76"/>
      <c r="F294" s="4"/>
      <c r="G294" s="4"/>
      <c r="H294" s="4"/>
      <c r="I294" s="4"/>
      <c r="J294" s="4"/>
      <c r="K294" s="33"/>
      <c r="L294" s="31"/>
      <c r="M294" s="125"/>
      <c r="N294" s="125"/>
      <c r="O294" s="42"/>
      <c r="P294" s="125"/>
      <c r="Q294" s="125"/>
      <c r="R294" s="125"/>
      <c r="S294" s="125"/>
      <c r="T294" s="125"/>
      <c r="U294" s="125"/>
      <c r="V294" s="125"/>
      <c r="W294" s="125"/>
      <c r="X294" s="125"/>
      <c r="Y294" s="125"/>
      <c r="Z294" s="41"/>
      <c r="AA294" s="125"/>
      <c r="AB294" s="181" t="str">
        <f t="shared" si="110"/>
        <v/>
      </c>
      <c r="AC294" s="161"/>
      <c r="AD294" s="41"/>
      <c r="AE294" s="125"/>
      <c r="AF294" s="181" t="str">
        <f t="shared" si="111"/>
        <v/>
      </c>
      <c r="AG294" s="125"/>
      <c r="AH294" s="41"/>
      <c r="AI294" s="125"/>
      <c r="AJ294" s="181" t="str">
        <f t="shared" si="112"/>
        <v/>
      </c>
      <c r="AK294" s="161"/>
      <c r="AL294" s="41"/>
      <c r="AM294" s="125"/>
      <c r="AN294" s="181" t="str">
        <f t="shared" si="113"/>
        <v/>
      </c>
      <c r="AP294" s="41"/>
      <c r="AQ294" s="125"/>
      <c r="AR294" s="181" t="str">
        <f t="shared" si="114"/>
        <v/>
      </c>
      <c r="AS294" s="125"/>
      <c r="AT294" s="41"/>
      <c r="AU294" s="125"/>
      <c r="AV294" s="181" t="str">
        <f t="shared" si="115"/>
        <v/>
      </c>
      <c r="AW294" s="125"/>
      <c r="AX294" s="41"/>
      <c r="AY294" s="125"/>
      <c r="AZ294" s="181" t="str">
        <f t="shared" si="116"/>
        <v/>
      </c>
      <c r="BA294" s="125"/>
      <c r="BB294" s="41"/>
      <c r="BC294" s="125"/>
      <c r="BD294" s="181" t="str">
        <f t="shared" si="117"/>
        <v/>
      </c>
      <c r="BE294" s="125"/>
      <c r="BF294" s="41"/>
      <c r="BG294" s="125"/>
      <c r="BH294" s="181" t="str">
        <f t="shared" si="118"/>
        <v/>
      </c>
      <c r="BJ294" s="41"/>
      <c r="BK294" s="125"/>
      <c r="BL294" s="181" t="str">
        <f t="shared" si="119"/>
        <v/>
      </c>
      <c r="BM294" s="125"/>
    </row>
    <row r="295" spans="2:65" ht="15.75" customHeight="1">
      <c r="B295" s="231"/>
      <c r="C295" s="71"/>
      <c r="D295" s="144" t="s">
        <v>380</v>
      </c>
      <c r="E295" s="76"/>
      <c r="F295" s="4"/>
      <c r="G295" s="4"/>
      <c r="H295" s="4"/>
      <c r="I295" s="4"/>
      <c r="J295" s="4"/>
      <c r="K295" s="33"/>
      <c r="L295" s="31"/>
      <c r="M295" s="125"/>
      <c r="N295" s="125"/>
      <c r="O295" s="42"/>
      <c r="P295" s="125"/>
      <c r="Q295" s="125"/>
      <c r="R295" s="125"/>
      <c r="S295" s="125"/>
      <c r="T295" s="125"/>
      <c r="U295" s="125"/>
      <c r="V295" s="125"/>
      <c r="W295" s="125"/>
      <c r="X295" s="125"/>
      <c r="Y295" s="125"/>
      <c r="Z295" s="41" t="str">
        <f t="shared" ref="Z295:Z358" si="120">IF(AND(ISNUMBER($V295),ISNUMBER($X295)),IF((ABS($V295-$X295))&gt;0.49,$X295-$V295,0),"")</f>
        <v/>
      </c>
      <c r="AA295" s="125"/>
      <c r="AB295" s="181" t="str">
        <f t="shared" si="110"/>
        <v/>
      </c>
      <c r="AC295" s="161"/>
      <c r="AD295" s="41" t="str">
        <f t="shared" ref="AD295:AD326" si="121">IF(AND(ISNUMBER($P295),ISNUMBER($X295)),IF((ABS($P295-$X295))&gt;0.49,$X295-$P295,0),"")</f>
        <v/>
      </c>
      <c r="AE295" s="125"/>
      <c r="AF295" s="181" t="str">
        <f t="shared" si="111"/>
        <v/>
      </c>
      <c r="AG295" s="125"/>
      <c r="AH295" s="41" t="str">
        <f t="shared" ref="AH295:AH326" si="122">IF(AND(ISNUMBER($N295),ISNUMBER($X295)),IF((ABS($N295-$X295))&gt;0.49,$X295-$N295,0),"")</f>
        <v/>
      </c>
      <c r="AI295" s="125"/>
      <c r="AJ295" s="181" t="str">
        <f t="shared" si="112"/>
        <v/>
      </c>
      <c r="AK295" s="161"/>
      <c r="AL295" s="41" t="str">
        <f t="shared" ref="AL295:AL358" si="123">IF(AND(ISNUMBER($R295),ISNUMBER($X295)),IF((ABS($R295-$X295))&gt;0.49,$X295-$R295,0),"")</f>
        <v/>
      </c>
      <c r="AM295" s="125"/>
      <c r="AN295" s="181" t="str">
        <f t="shared" si="113"/>
        <v/>
      </c>
      <c r="AP295" s="41" t="str">
        <f t="shared" ref="AP295:AP358" si="124">IF(AND(ISNUMBER($T295),ISNUMBER($X295)),IF((ABS($T295-$X295))&gt;0.49,$X295-$T295,0),"")</f>
        <v/>
      </c>
      <c r="AQ295" s="125"/>
      <c r="AR295" s="181" t="str">
        <f t="shared" si="114"/>
        <v/>
      </c>
      <c r="AS295" s="125"/>
      <c r="AT295" s="41" t="str">
        <f t="shared" ref="AT295:AT358" si="125">IF(AND(ISNUMBER($R295),ISNUMBER($T295)),IF((ABS($R295-$T295))&gt;0.49,$T295-$R295,0),"")</f>
        <v/>
      </c>
      <c r="AU295" s="125"/>
      <c r="AV295" s="181" t="str">
        <f t="shared" si="115"/>
        <v/>
      </c>
      <c r="AW295" s="125"/>
      <c r="AX295" s="41" t="str">
        <f t="shared" ref="AX295:AX326" si="126">IF(AND(ISNUMBER($N295),ISNUMBER($V295)),IF((ABS($N295-$V295))&gt;0.49,$V295-$N295,0),"")</f>
        <v/>
      </c>
      <c r="AY295" s="125"/>
      <c r="AZ295" s="181" t="str">
        <f t="shared" si="116"/>
        <v/>
      </c>
      <c r="BA295" s="125"/>
      <c r="BB295" s="41" t="str">
        <f t="shared" ref="BB295:BB326" si="127">IF(AND(ISNUMBER($P295),ISNUMBER($V295)),IF((ABS($P295-$V295))&gt;0.49,$V295-$P295,0),"")</f>
        <v/>
      </c>
      <c r="BC295" s="125"/>
      <c r="BD295" s="181" t="str">
        <f t="shared" si="117"/>
        <v/>
      </c>
      <c r="BE295" s="125"/>
      <c r="BF295" s="41" t="str">
        <f t="shared" ref="BF295:BF358" si="128">IF(AND(ISNUMBER($R295),ISNUMBER($V295)),IF((ABS($R295-$V295))&gt;0.49,$V295-$R295,0),"")</f>
        <v/>
      </c>
      <c r="BG295" s="125"/>
      <c r="BH295" s="181" t="str">
        <f t="shared" si="118"/>
        <v/>
      </c>
      <c r="BJ295" s="41" t="str">
        <f t="shared" ref="BJ295:BJ358" si="129">IF(AND(ISNUMBER($T295),ISNUMBER($V295)),IF((ABS($T295-$V295))&gt;0.49,$V295-$T295,0),"")</f>
        <v/>
      </c>
      <c r="BK295" s="125"/>
      <c r="BL295" s="181" t="str">
        <f t="shared" si="119"/>
        <v/>
      </c>
      <c r="BM295" s="125"/>
    </row>
    <row r="296" spans="2:65" ht="15.75" customHeight="1">
      <c r="C296" s="30"/>
      <c r="D296" s="144"/>
      <c r="E296" s="13"/>
      <c r="F296" s="13"/>
      <c r="G296" s="13"/>
      <c r="H296" s="13"/>
      <c r="I296" s="13"/>
      <c r="J296" s="13"/>
      <c r="K296" s="23"/>
      <c r="L296" s="66"/>
      <c r="M296" s="125"/>
      <c r="N296" s="125"/>
      <c r="O296" s="80"/>
      <c r="P296" s="125"/>
      <c r="Q296" s="125"/>
      <c r="R296" s="125"/>
      <c r="S296" s="125"/>
      <c r="T296" s="125"/>
      <c r="U296" s="125"/>
      <c r="V296" s="125"/>
      <c r="W296" s="125"/>
      <c r="X296" s="125"/>
      <c r="Y296" s="125"/>
      <c r="Z296" s="41" t="str">
        <f t="shared" si="120"/>
        <v/>
      </c>
      <c r="AA296" s="125"/>
      <c r="AB296" s="181" t="str">
        <f t="shared" si="110"/>
        <v/>
      </c>
      <c r="AC296" s="161"/>
      <c r="AD296" s="41" t="str">
        <f t="shared" si="121"/>
        <v/>
      </c>
      <c r="AE296" s="125"/>
      <c r="AF296" s="181" t="str">
        <f t="shared" si="111"/>
        <v/>
      </c>
      <c r="AG296" s="125"/>
      <c r="AH296" s="41" t="str">
        <f t="shared" si="122"/>
        <v/>
      </c>
      <c r="AI296" s="125"/>
      <c r="AJ296" s="181" t="str">
        <f t="shared" si="112"/>
        <v/>
      </c>
      <c r="AK296" s="161"/>
      <c r="AL296" s="41" t="str">
        <f t="shared" si="123"/>
        <v/>
      </c>
      <c r="AM296" s="125"/>
      <c r="AN296" s="181" t="str">
        <f t="shared" si="113"/>
        <v/>
      </c>
      <c r="AP296" s="41" t="str">
        <f t="shared" si="124"/>
        <v/>
      </c>
      <c r="AQ296" s="125"/>
      <c r="AR296" s="181" t="str">
        <f t="shared" si="114"/>
        <v/>
      </c>
      <c r="AS296" s="125"/>
      <c r="AT296" s="41" t="str">
        <f t="shared" si="125"/>
        <v/>
      </c>
      <c r="AU296" s="125"/>
      <c r="AV296" s="181" t="str">
        <f t="shared" si="115"/>
        <v/>
      </c>
      <c r="AW296" s="125"/>
      <c r="AX296" s="41" t="str">
        <f t="shared" si="126"/>
        <v/>
      </c>
      <c r="AY296" s="125"/>
      <c r="AZ296" s="181" t="str">
        <f t="shared" si="116"/>
        <v/>
      </c>
      <c r="BA296" s="125"/>
      <c r="BB296" s="41" t="str">
        <f t="shared" si="127"/>
        <v/>
      </c>
      <c r="BC296" s="125"/>
      <c r="BD296" s="181" t="str">
        <f t="shared" si="117"/>
        <v/>
      </c>
      <c r="BE296" s="125"/>
      <c r="BF296" s="41" t="str">
        <f t="shared" si="128"/>
        <v/>
      </c>
      <c r="BG296" s="125"/>
      <c r="BH296" s="181" t="str">
        <f t="shared" si="118"/>
        <v/>
      </c>
      <c r="BJ296" s="41" t="str">
        <f t="shared" si="129"/>
        <v/>
      </c>
      <c r="BK296" s="125"/>
      <c r="BL296" s="181" t="str">
        <f t="shared" si="119"/>
        <v/>
      </c>
      <c r="BM296" s="125"/>
    </row>
    <row r="297" spans="2:65" ht="15.75" customHeight="1">
      <c r="B297" s="231">
        <v>130</v>
      </c>
      <c r="C297" s="16" t="s">
        <v>85</v>
      </c>
      <c r="D297" s="53"/>
      <c r="E297" s="53"/>
      <c r="F297" s="53"/>
      <c r="G297" s="53"/>
      <c r="H297" s="53"/>
      <c r="I297" s="53"/>
      <c r="J297" s="53"/>
      <c r="K297" s="38"/>
      <c r="L297" s="29" t="s">
        <v>29</v>
      </c>
      <c r="M297" s="133"/>
      <c r="N297" s="82">
        <f>VLOOKUP($B297,'[1]09-10-11'!$A$4:$EA$400,MATCH(N$2, '[1]09-10-11'!$A$4:$EA$4, 0))</f>
        <v>24931</v>
      </c>
      <c r="O297" s="83"/>
      <c r="P297" s="82">
        <f>VLOOKUP($B297,'[1]09-10-11'!$A$4:$EA$400,MATCH(P$2, '[1]09-10-11'!$A$4:$EA$4, 0))</f>
        <v>24931</v>
      </c>
      <c r="Q297" s="82"/>
      <c r="R297" s="82">
        <f>VLOOKUP($B297,'[1]09-10-11'!$A$4:$EA$400,MATCH(R$2, '[1]09-10-11'!$A$4:$EA$4, 0))</f>
        <v>25431</v>
      </c>
      <c r="S297" s="82"/>
      <c r="T297" s="82" t="e">
        <f>VLOOKUP($B297,'[1]09-10-11'!$A$4:$EA$400,MATCH(T$2, '[1]09-10-11'!$A$4:$EA$4, 0))</f>
        <v>#N/A</v>
      </c>
      <c r="U297" s="82"/>
      <c r="V297" s="82">
        <f>VLOOKUP($B297,'[1]09-10-11'!$A$4:$EA$400,MATCH(V$2, '[1]09-10-11'!$A$4:$EA$4, 0))</f>
        <v>25431</v>
      </c>
      <c r="W297" s="82"/>
      <c r="X297" s="82">
        <f>VLOOKUP($B297,'[1]09-10-11'!$A$4:$EA$400,MATCH(X$2, '[1]09-10-11'!$A$4:$EA$4, 0))</f>
        <v>24931</v>
      </c>
      <c r="Y297" s="82"/>
      <c r="Z297" s="82">
        <f t="shared" si="120"/>
        <v>-500</v>
      </c>
      <c r="AA297" s="82"/>
      <c r="AB297" s="185">
        <f t="shared" si="110"/>
        <v>-1.9661043608194761E-2</v>
      </c>
      <c r="AC297" s="159"/>
      <c r="AD297" s="82">
        <f t="shared" si="121"/>
        <v>0</v>
      </c>
      <c r="AE297" s="82"/>
      <c r="AF297" s="185">
        <f t="shared" si="111"/>
        <v>0</v>
      </c>
      <c r="AG297" s="82"/>
      <c r="AH297" s="82">
        <f t="shared" si="122"/>
        <v>0</v>
      </c>
      <c r="AI297" s="82"/>
      <c r="AJ297" s="185">
        <f t="shared" si="112"/>
        <v>0</v>
      </c>
      <c r="AK297" s="159"/>
      <c r="AL297" s="82">
        <f t="shared" si="123"/>
        <v>-500</v>
      </c>
      <c r="AM297" s="82"/>
      <c r="AN297" s="185">
        <f t="shared" si="113"/>
        <v>-1.9661043608194761E-2</v>
      </c>
      <c r="AP297" s="82" t="str">
        <f t="shared" si="124"/>
        <v/>
      </c>
      <c r="AQ297" s="82"/>
      <c r="AR297" s="185" t="e">
        <f t="shared" si="114"/>
        <v>#N/A</v>
      </c>
      <c r="AS297" s="82"/>
      <c r="AT297" s="82" t="str">
        <f t="shared" si="125"/>
        <v/>
      </c>
      <c r="AU297" s="82"/>
      <c r="AV297" s="185" t="e">
        <f t="shared" si="115"/>
        <v>#N/A</v>
      </c>
      <c r="AW297" s="82"/>
      <c r="AX297" s="82">
        <f t="shared" si="126"/>
        <v>500</v>
      </c>
      <c r="AY297" s="82"/>
      <c r="AZ297" s="185">
        <f t="shared" si="116"/>
        <v>2.0055352773655333E-2</v>
      </c>
      <c r="BA297" s="82"/>
      <c r="BB297" s="82">
        <f t="shared" si="127"/>
        <v>500</v>
      </c>
      <c r="BC297" s="82"/>
      <c r="BD297" s="185">
        <f t="shared" si="117"/>
        <v>2.0055352773655333E-2</v>
      </c>
      <c r="BE297" s="82"/>
      <c r="BF297" s="82">
        <f t="shared" si="128"/>
        <v>0</v>
      </c>
      <c r="BG297" s="82"/>
      <c r="BH297" s="185">
        <f t="shared" si="118"/>
        <v>0</v>
      </c>
      <c r="BJ297" s="82" t="str">
        <f t="shared" si="129"/>
        <v/>
      </c>
      <c r="BK297" s="82"/>
      <c r="BL297" s="185" t="e">
        <f t="shared" si="119"/>
        <v>#N/A</v>
      </c>
      <c r="BM297" s="82"/>
    </row>
    <row r="298" spans="2:65" ht="15.75" customHeight="1">
      <c r="B298" s="231"/>
      <c r="C298" s="13"/>
      <c r="D298" s="13"/>
      <c r="E298" s="13"/>
      <c r="F298" s="13"/>
      <c r="G298" s="13"/>
      <c r="H298" s="13"/>
      <c r="I298" s="13"/>
      <c r="J298" s="13"/>
      <c r="K298" s="20"/>
      <c r="L298" s="66"/>
      <c r="M298" s="125"/>
      <c r="N298" s="125"/>
      <c r="O298" s="42"/>
      <c r="P298" s="125"/>
      <c r="Q298" s="125"/>
      <c r="R298" s="125"/>
      <c r="S298" s="125"/>
      <c r="T298" s="125"/>
      <c r="U298" s="125"/>
      <c r="V298" s="125"/>
      <c r="W298" s="125"/>
      <c r="X298" s="125"/>
      <c r="Y298" s="125"/>
      <c r="Z298" s="41" t="str">
        <f t="shared" si="120"/>
        <v/>
      </c>
      <c r="AA298" s="125"/>
      <c r="AB298" s="181" t="str">
        <f t="shared" si="110"/>
        <v/>
      </c>
      <c r="AC298" s="161"/>
      <c r="AD298" s="41" t="str">
        <f t="shared" si="121"/>
        <v/>
      </c>
      <c r="AE298" s="125"/>
      <c r="AF298" s="181" t="str">
        <f t="shared" si="111"/>
        <v/>
      </c>
      <c r="AG298" s="125"/>
      <c r="AH298" s="41" t="str">
        <f t="shared" si="122"/>
        <v/>
      </c>
      <c r="AI298" s="125"/>
      <c r="AJ298" s="181" t="str">
        <f t="shared" si="112"/>
        <v/>
      </c>
      <c r="AK298" s="161"/>
      <c r="AL298" s="41" t="str">
        <f t="shared" si="123"/>
        <v/>
      </c>
      <c r="AM298" s="125"/>
      <c r="AN298" s="181" t="str">
        <f t="shared" si="113"/>
        <v/>
      </c>
      <c r="AP298" s="41" t="str">
        <f t="shared" si="124"/>
        <v/>
      </c>
      <c r="AQ298" s="125"/>
      <c r="AR298" s="181" t="str">
        <f t="shared" si="114"/>
        <v/>
      </c>
      <c r="AS298" s="125"/>
      <c r="AT298" s="41" t="str">
        <f t="shared" si="125"/>
        <v/>
      </c>
      <c r="AU298" s="125"/>
      <c r="AV298" s="181" t="str">
        <f t="shared" si="115"/>
        <v/>
      </c>
      <c r="AW298" s="125"/>
      <c r="AX298" s="41" t="str">
        <f t="shared" si="126"/>
        <v/>
      </c>
      <c r="AY298" s="125"/>
      <c r="AZ298" s="181" t="str">
        <f t="shared" si="116"/>
        <v/>
      </c>
      <c r="BA298" s="125"/>
      <c r="BB298" s="41" t="str">
        <f t="shared" si="127"/>
        <v/>
      </c>
      <c r="BC298" s="125"/>
      <c r="BD298" s="181" t="str">
        <f t="shared" si="117"/>
        <v/>
      </c>
      <c r="BE298" s="125"/>
      <c r="BF298" s="41" t="str">
        <f t="shared" si="128"/>
        <v/>
      </c>
      <c r="BG298" s="125"/>
      <c r="BH298" s="181" t="str">
        <f t="shared" si="118"/>
        <v/>
      </c>
      <c r="BJ298" s="41" t="str">
        <f t="shared" si="129"/>
        <v/>
      </c>
      <c r="BK298" s="125"/>
      <c r="BL298" s="181" t="str">
        <f t="shared" si="119"/>
        <v/>
      </c>
      <c r="BM298" s="125"/>
    </row>
    <row r="299" spans="2:65" ht="15.75" customHeight="1">
      <c r="B299" s="231"/>
      <c r="C299" s="4"/>
      <c r="D299" s="13"/>
      <c r="E299" s="13"/>
      <c r="F299" s="13"/>
      <c r="G299" s="13"/>
      <c r="H299" s="4"/>
      <c r="I299" s="4"/>
      <c r="J299" s="13"/>
      <c r="K299" s="23"/>
      <c r="L299" s="66"/>
      <c r="M299" s="125"/>
      <c r="N299" s="125"/>
      <c r="O299" s="42"/>
      <c r="P299" s="125"/>
      <c r="Q299" s="125"/>
      <c r="R299" s="125"/>
      <c r="S299" s="125"/>
      <c r="T299" s="125"/>
      <c r="U299" s="125"/>
      <c r="V299" s="125"/>
      <c r="W299" s="125"/>
      <c r="X299" s="125"/>
      <c r="Y299" s="125"/>
      <c r="Z299" s="41" t="str">
        <f t="shared" si="120"/>
        <v/>
      </c>
      <c r="AA299" s="125"/>
      <c r="AB299" s="181" t="str">
        <f t="shared" si="110"/>
        <v/>
      </c>
      <c r="AC299" s="161"/>
      <c r="AD299" s="41" t="str">
        <f t="shared" si="121"/>
        <v/>
      </c>
      <c r="AE299" s="125"/>
      <c r="AF299" s="181" t="str">
        <f t="shared" si="111"/>
        <v/>
      </c>
      <c r="AG299" s="125"/>
      <c r="AH299" s="41" t="str">
        <f t="shared" si="122"/>
        <v/>
      </c>
      <c r="AI299" s="125"/>
      <c r="AJ299" s="181" t="str">
        <f t="shared" si="112"/>
        <v/>
      </c>
      <c r="AK299" s="161"/>
      <c r="AL299" s="41" t="str">
        <f t="shared" si="123"/>
        <v/>
      </c>
      <c r="AM299" s="125"/>
      <c r="AN299" s="181" t="str">
        <f t="shared" si="113"/>
        <v/>
      </c>
      <c r="AP299" s="41" t="str">
        <f t="shared" si="124"/>
        <v/>
      </c>
      <c r="AQ299" s="125"/>
      <c r="AR299" s="181" t="str">
        <f t="shared" si="114"/>
        <v/>
      </c>
      <c r="AS299" s="125"/>
      <c r="AT299" s="41" t="str">
        <f t="shared" si="125"/>
        <v/>
      </c>
      <c r="AU299" s="125"/>
      <c r="AV299" s="181" t="str">
        <f t="shared" si="115"/>
        <v/>
      </c>
      <c r="AW299" s="125"/>
      <c r="AX299" s="41" t="str">
        <f t="shared" si="126"/>
        <v/>
      </c>
      <c r="AY299" s="125"/>
      <c r="AZ299" s="181" t="str">
        <f t="shared" si="116"/>
        <v/>
      </c>
      <c r="BA299" s="125"/>
      <c r="BB299" s="41" t="str">
        <f t="shared" si="127"/>
        <v/>
      </c>
      <c r="BC299" s="125"/>
      <c r="BD299" s="181" t="str">
        <f t="shared" si="117"/>
        <v/>
      </c>
      <c r="BE299" s="125"/>
      <c r="BF299" s="41" t="str">
        <f t="shared" si="128"/>
        <v/>
      </c>
      <c r="BG299" s="125"/>
      <c r="BH299" s="181" t="str">
        <f t="shared" si="118"/>
        <v/>
      </c>
      <c r="BJ299" s="41" t="str">
        <f t="shared" si="129"/>
        <v/>
      </c>
      <c r="BK299" s="125"/>
      <c r="BL299" s="181" t="str">
        <f t="shared" si="119"/>
        <v/>
      </c>
      <c r="BM299" s="125"/>
    </row>
    <row r="300" spans="2:65" ht="15.75" customHeight="1">
      <c r="B300" s="231"/>
      <c r="C300" s="13"/>
      <c r="D300" s="13"/>
      <c r="E300" s="13"/>
      <c r="F300" s="13"/>
      <c r="G300" s="13"/>
      <c r="H300" s="13"/>
      <c r="I300" s="13"/>
      <c r="J300" s="13"/>
      <c r="K300" s="23"/>
      <c r="L300" s="66"/>
      <c r="M300" s="125"/>
      <c r="N300" s="125"/>
      <c r="O300" s="80"/>
      <c r="P300" s="125"/>
      <c r="Q300" s="125"/>
      <c r="R300" s="125"/>
      <c r="S300" s="125"/>
      <c r="T300" s="125"/>
      <c r="U300" s="125"/>
      <c r="V300" s="125"/>
      <c r="W300" s="125"/>
      <c r="X300" s="125"/>
      <c r="Y300" s="125"/>
      <c r="Z300" s="41" t="str">
        <f t="shared" si="120"/>
        <v/>
      </c>
      <c r="AA300" s="125"/>
      <c r="AB300" s="181" t="str">
        <f t="shared" si="110"/>
        <v/>
      </c>
      <c r="AC300" s="161"/>
      <c r="AD300" s="41" t="str">
        <f t="shared" si="121"/>
        <v/>
      </c>
      <c r="AE300" s="125"/>
      <c r="AF300" s="181" t="str">
        <f t="shared" si="111"/>
        <v/>
      </c>
      <c r="AG300" s="125"/>
      <c r="AH300" s="41" t="str">
        <f t="shared" si="122"/>
        <v/>
      </c>
      <c r="AI300" s="125"/>
      <c r="AJ300" s="181" t="str">
        <f t="shared" si="112"/>
        <v/>
      </c>
      <c r="AK300" s="161"/>
      <c r="AL300" s="41" t="str">
        <f t="shared" si="123"/>
        <v/>
      </c>
      <c r="AM300" s="125"/>
      <c r="AN300" s="181" t="str">
        <f t="shared" si="113"/>
        <v/>
      </c>
      <c r="AP300" s="41" t="str">
        <f t="shared" si="124"/>
        <v/>
      </c>
      <c r="AQ300" s="125"/>
      <c r="AR300" s="181" t="str">
        <f t="shared" si="114"/>
        <v/>
      </c>
      <c r="AS300" s="125"/>
      <c r="AT300" s="41" t="str">
        <f t="shared" si="125"/>
        <v/>
      </c>
      <c r="AU300" s="125"/>
      <c r="AV300" s="181" t="str">
        <f t="shared" si="115"/>
        <v/>
      </c>
      <c r="AW300" s="125"/>
      <c r="AX300" s="41" t="str">
        <f t="shared" si="126"/>
        <v/>
      </c>
      <c r="AY300" s="125"/>
      <c r="AZ300" s="181" t="str">
        <f t="shared" si="116"/>
        <v/>
      </c>
      <c r="BA300" s="125"/>
      <c r="BB300" s="41" t="str">
        <f t="shared" si="127"/>
        <v/>
      </c>
      <c r="BC300" s="125"/>
      <c r="BD300" s="181" t="str">
        <f t="shared" si="117"/>
        <v/>
      </c>
      <c r="BE300" s="125"/>
      <c r="BF300" s="41" t="str">
        <f t="shared" si="128"/>
        <v/>
      </c>
      <c r="BG300" s="125"/>
      <c r="BH300" s="181" t="str">
        <f t="shared" si="118"/>
        <v/>
      </c>
      <c r="BJ300" s="41" t="str">
        <f t="shared" si="129"/>
        <v/>
      </c>
      <c r="BK300" s="125"/>
      <c r="BL300" s="181" t="str">
        <f t="shared" si="119"/>
        <v/>
      </c>
      <c r="BM300" s="125"/>
    </row>
    <row r="301" spans="2:65" ht="15.75" customHeight="1">
      <c r="B301" s="231">
        <v>131</v>
      </c>
      <c r="C301" s="77" t="s">
        <v>118</v>
      </c>
      <c r="D301" s="102"/>
      <c r="E301" s="102"/>
      <c r="F301" s="102"/>
      <c r="G301" s="102"/>
      <c r="H301" s="102"/>
      <c r="I301" s="102"/>
      <c r="J301" s="102"/>
      <c r="K301" s="102"/>
      <c r="L301" s="138" t="s">
        <v>29</v>
      </c>
      <c r="M301" s="133"/>
      <c r="N301" s="82">
        <f>VLOOKUP($B301,'[1]09-10-11'!$A$4:$EA$400,MATCH(N$2, '[1]09-10-11'!$A$4:$EA$4, 0))</f>
        <v>67016</v>
      </c>
      <c r="O301" s="83"/>
      <c r="P301" s="82">
        <f>VLOOKUP($B301,'[1]09-10-11'!$A$4:$EA$400,MATCH(P$2, '[1]09-10-11'!$A$4:$EA$4, 0))</f>
        <v>67016</v>
      </c>
      <c r="Q301" s="82"/>
      <c r="R301" s="82">
        <f>VLOOKUP($B301,'[1]09-10-11'!$A$4:$EA$400,MATCH(R$2, '[1]09-10-11'!$A$4:$EA$4, 0))</f>
        <v>68016</v>
      </c>
      <c r="S301" s="82"/>
      <c r="T301" s="82" t="e">
        <f>VLOOKUP($B301,'[1]09-10-11'!$A$4:$EA$400,MATCH(T$2, '[1]09-10-11'!$A$4:$EA$4, 0))</f>
        <v>#N/A</v>
      </c>
      <c r="U301" s="82"/>
      <c r="V301" s="82">
        <f>VLOOKUP($B301,'[1]09-10-11'!$A$4:$EA$400,MATCH(V$2, '[1]09-10-11'!$A$4:$EA$4, 0))</f>
        <v>70016</v>
      </c>
      <c r="W301" s="82"/>
      <c r="X301" s="82">
        <f>VLOOKUP($B301,'[1]09-10-11'!$A$4:$EA$400,MATCH(X$2, '[1]09-10-11'!$A$4:$EA$4, 0))</f>
        <v>67016</v>
      </c>
      <c r="Y301" s="82"/>
      <c r="Z301" s="82">
        <f t="shared" si="120"/>
        <v>-3000</v>
      </c>
      <c r="AA301" s="82"/>
      <c r="AB301" s="185">
        <f t="shared" si="110"/>
        <v>-4.2847349177330907E-2</v>
      </c>
      <c r="AC301" s="159"/>
      <c r="AD301" s="82">
        <f t="shared" si="121"/>
        <v>0</v>
      </c>
      <c r="AE301" s="82"/>
      <c r="AF301" s="185">
        <f t="shared" si="111"/>
        <v>0</v>
      </c>
      <c r="AG301" s="82"/>
      <c r="AH301" s="82">
        <f t="shared" si="122"/>
        <v>0</v>
      </c>
      <c r="AI301" s="82"/>
      <c r="AJ301" s="185">
        <f t="shared" si="112"/>
        <v>0</v>
      </c>
      <c r="AK301" s="159"/>
      <c r="AL301" s="82">
        <f t="shared" si="123"/>
        <v>-1000</v>
      </c>
      <c r="AM301" s="82"/>
      <c r="AN301" s="185">
        <f t="shared" si="113"/>
        <v>-1.4702422959303685E-2</v>
      </c>
      <c r="AP301" s="82" t="str">
        <f t="shared" si="124"/>
        <v/>
      </c>
      <c r="AQ301" s="82"/>
      <c r="AR301" s="185" t="e">
        <f t="shared" si="114"/>
        <v>#N/A</v>
      </c>
      <c r="AS301" s="82"/>
      <c r="AT301" s="82" t="str">
        <f t="shared" si="125"/>
        <v/>
      </c>
      <c r="AU301" s="82"/>
      <c r="AV301" s="185" t="e">
        <f t="shared" si="115"/>
        <v>#N/A</v>
      </c>
      <c r="AW301" s="82"/>
      <c r="AX301" s="82">
        <f t="shared" si="126"/>
        <v>3000</v>
      </c>
      <c r="AY301" s="82"/>
      <c r="AZ301" s="185">
        <f t="shared" si="116"/>
        <v>4.4765429151247371E-2</v>
      </c>
      <c r="BA301" s="82"/>
      <c r="BB301" s="82">
        <f t="shared" si="127"/>
        <v>3000</v>
      </c>
      <c r="BC301" s="82"/>
      <c r="BD301" s="185">
        <f t="shared" si="117"/>
        <v>4.4765429151247371E-2</v>
      </c>
      <c r="BE301" s="82"/>
      <c r="BF301" s="82">
        <f t="shared" si="128"/>
        <v>2000</v>
      </c>
      <c r="BG301" s="82"/>
      <c r="BH301" s="185">
        <f t="shared" si="118"/>
        <v>2.940484591860737E-2</v>
      </c>
      <c r="BJ301" s="82" t="str">
        <f t="shared" si="129"/>
        <v/>
      </c>
      <c r="BK301" s="82"/>
      <c r="BL301" s="185" t="e">
        <f t="shared" si="119"/>
        <v>#N/A</v>
      </c>
      <c r="BM301" s="82"/>
    </row>
    <row r="302" spans="2:65" ht="15.75" customHeight="1">
      <c r="B302" s="231"/>
      <c r="C302" s="13"/>
      <c r="D302" s="13"/>
      <c r="E302" s="13"/>
      <c r="F302" s="13"/>
      <c r="G302" s="13"/>
      <c r="H302" s="13"/>
      <c r="I302" s="13"/>
      <c r="J302" s="13" t="s">
        <v>31</v>
      </c>
      <c r="K302" s="20"/>
      <c r="L302" s="66"/>
      <c r="M302" s="125"/>
      <c r="N302" s="125"/>
      <c r="O302" s="80"/>
      <c r="P302" s="125"/>
      <c r="Q302" s="125"/>
      <c r="R302" s="125"/>
      <c r="S302" s="125"/>
      <c r="T302" s="125"/>
      <c r="U302" s="125"/>
      <c r="V302" s="125"/>
      <c r="W302" s="125"/>
      <c r="X302" s="125"/>
      <c r="Y302" s="125"/>
      <c r="Z302" s="41" t="str">
        <f t="shared" si="120"/>
        <v/>
      </c>
      <c r="AA302" s="125"/>
      <c r="AB302" s="181" t="str">
        <f t="shared" si="110"/>
        <v/>
      </c>
      <c r="AC302" s="161"/>
      <c r="AD302" s="41" t="str">
        <f t="shared" si="121"/>
        <v/>
      </c>
      <c r="AE302" s="125"/>
      <c r="AF302" s="181" t="str">
        <f t="shared" si="111"/>
        <v/>
      </c>
      <c r="AG302" s="125"/>
      <c r="AH302" s="41" t="str">
        <f t="shared" si="122"/>
        <v/>
      </c>
      <c r="AI302" s="125"/>
      <c r="AJ302" s="181" t="str">
        <f t="shared" si="112"/>
        <v/>
      </c>
      <c r="AK302" s="161"/>
      <c r="AL302" s="41" t="str">
        <f t="shared" si="123"/>
        <v/>
      </c>
      <c r="AM302" s="125"/>
      <c r="AN302" s="181" t="str">
        <f t="shared" si="113"/>
        <v/>
      </c>
      <c r="AP302" s="41" t="str">
        <f t="shared" si="124"/>
        <v/>
      </c>
      <c r="AQ302" s="125"/>
      <c r="AR302" s="181" t="str">
        <f t="shared" si="114"/>
        <v/>
      </c>
      <c r="AS302" s="125"/>
      <c r="AT302" s="41" t="str">
        <f t="shared" si="125"/>
        <v/>
      </c>
      <c r="AU302" s="125"/>
      <c r="AV302" s="181" t="str">
        <f t="shared" si="115"/>
        <v/>
      </c>
      <c r="AW302" s="125"/>
      <c r="AX302" s="41" t="str">
        <f t="shared" si="126"/>
        <v/>
      </c>
      <c r="AY302" s="125"/>
      <c r="AZ302" s="181" t="str">
        <f t="shared" si="116"/>
        <v/>
      </c>
      <c r="BA302" s="125"/>
      <c r="BB302" s="41" t="str">
        <f t="shared" si="127"/>
        <v/>
      </c>
      <c r="BC302" s="125"/>
      <c r="BD302" s="181" t="str">
        <f t="shared" si="117"/>
        <v/>
      </c>
      <c r="BE302" s="125"/>
      <c r="BF302" s="41" t="str">
        <f t="shared" si="128"/>
        <v/>
      </c>
      <c r="BG302" s="125"/>
      <c r="BH302" s="181" t="str">
        <f t="shared" si="118"/>
        <v/>
      </c>
      <c r="BJ302" s="41" t="str">
        <f t="shared" si="129"/>
        <v/>
      </c>
      <c r="BK302" s="125"/>
      <c r="BL302" s="181" t="str">
        <f t="shared" si="119"/>
        <v/>
      </c>
      <c r="BM302" s="125"/>
    </row>
    <row r="303" spans="2:65" ht="15.75" customHeight="1">
      <c r="B303" s="231"/>
      <c r="C303" s="30"/>
      <c r="D303" s="13"/>
      <c r="E303" s="13"/>
      <c r="F303" s="13"/>
      <c r="G303" s="13"/>
      <c r="H303" s="4"/>
      <c r="I303" s="4"/>
      <c r="J303" s="13"/>
      <c r="K303" s="23"/>
      <c r="L303" s="66"/>
      <c r="M303" s="125"/>
      <c r="N303" s="125"/>
      <c r="O303" s="41"/>
      <c r="P303" s="125"/>
      <c r="Q303" s="125"/>
      <c r="R303" s="125"/>
      <c r="S303" s="125"/>
      <c r="T303" s="125"/>
      <c r="U303" s="125"/>
      <c r="V303" s="125"/>
      <c r="W303" s="125"/>
      <c r="X303" s="125"/>
      <c r="Y303" s="125"/>
      <c r="Z303" s="41" t="str">
        <f t="shared" si="120"/>
        <v/>
      </c>
      <c r="AA303" s="125"/>
      <c r="AB303" s="181" t="str">
        <f t="shared" si="110"/>
        <v/>
      </c>
      <c r="AC303" s="161"/>
      <c r="AD303" s="41" t="str">
        <f t="shared" si="121"/>
        <v/>
      </c>
      <c r="AE303" s="125"/>
      <c r="AF303" s="181" t="str">
        <f t="shared" si="111"/>
        <v/>
      </c>
      <c r="AG303" s="125"/>
      <c r="AH303" s="41" t="str">
        <f t="shared" si="122"/>
        <v/>
      </c>
      <c r="AI303" s="125"/>
      <c r="AJ303" s="181" t="str">
        <f t="shared" si="112"/>
        <v/>
      </c>
      <c r="AK303" s="161"/>
      <c r="AL303" s="41" t="str">
        <f t="shared" si="123"/>
        <v/>
      </c>
      <c r="AM303" s="125"/>
      <c r="AN303" s="181" t="str">
        <f t="shared" si="113"/>
        <v/>
      </c>
      <c r="AP303" s="41" t="str">
        <f t="shared" si="124"/>
        <v/>
      </c>
      <c r="AQ303" s="125"/>
      <c r="AR303" s="181" t="str">
        <f t="shared" si="114"/>
        <v/>
      </c>
      <c r="AS303" s="125"/>
      <c r="AT303" s="41" t="str">
        <f t="shared" si="125"/>
        <v/>
      </c>
      <c r="AU303" s="125"/>
      <c r="AV303" s="181" t="str">
        <f t="shared" si="115"/>
        <v/>
      </c>
      <c r="AW303" s="125"/>
      <c r="AX303" s="41" t="str">
        <f t="shared" si="126"/>
        <v/>
      </c>
      <c r="AY303" s="125"/>
      <c r="AZ303" s="181" t="str">
        <f t="shared" si="116"/>
        <v/>
      </c>
      <c r="BA303" s="125"/>
      <c r="BB303" s="41" t="str">
        <f t="shared" si="127"/>
        <v/>
      </c>
      <c r="BC303" s="125"/>
      <c r="BD303" s="181" t="str">
        <f t="shared" si="117"/>
        <v/>
      </c>
      <c r="BE303" s="125"/>
      <c r="BF303" s="41" t="str">
        <f t="shared" si="128"/>
        <v/>
      </c>
      <c r="BG303" s="125"/>
      <c r="BH303" s="181" t="str">
        <f t="shared" si="118"/>
        <v/>
      </c>
      <c r="BJ303" s="41" t="str">
        <f t="shared" si="129"/>
        <v/>
      </c>
      <c r="BK303" s="125"/>
      <c r="BL303" s="181" t="str">
        <f t="shared" si="119"/>
        <v/>
      </c>
      <c r="BM303" s="125"/>
    </row>
    <row r="304" spans="2:65" ht="15.75" customHeight="1">
      <c r="B304" s="231"/>
      <c r="C304" s="13"/>
      <c r="D304" s="13"/>
      <c r="E304" s="13"/>
      <c r="F304" s="13"/>
      <c r="G304" s="13"/>
      <c r="H304" s="13"/>
      <c r="I304" s="13"/>
      <c r="J304" s="13"/>
      <c r="K304" s="23"/>
      <c r="L304" s="66"/>
      <c r="M304" s="125"/>
      <c r="N304" s="125"/>
      <c r="O304" s="80"/>
      <c r="P304" s="125"/>
      <c r="Q304" s="125"/>
      <c r="R304" s="125"/>
      <c r="S304" s="125"/>
      <c r="T304" s="125"/>
      <c r="U304" s="125"/>
      <c r="V304" s="125"/>
      <c r="W304" s="125"/>
      <c r="X304" s="125"/>
      <c r="Y304" s="125"/>
      <c r="Z304" s="41" t="str">
        <f t="shared" si="120"/>
        <v/>
      </c>
      <c r="AA304" s="125"/>
      <c r="AB304" s="181" t="str">
        <f t="shared" si="110"/>
        <v/>
      </c>
      <c r="AC304" s="161"/>
      <c r="AD304" s="41" t="str">
        <f t="shared" si="121"/>
        <v/>
      </c>
      <c r="AE304" s="125"/>
      <c r="AF304" s="181" t="str">
        <f t="shared" si="111"/>
        <v/>
      </c>
      <c r="AG304" s="125"/>
      <c r="AH304" s="41" t="str">
        <f t="shared" si="122"/>
        <v/>
      </c>
      <c r="AI304" s="125"/>
      <c r="AJ304" s="181" t="str">
        <f t="shared" si="112"/>
        <v/>
      </c>
      <c r="AK304" s="161"/>
      <c r="AL304" s="41" t="str">
        <f t="shared" si="123"/>
        <v/>
      </c>
      <c r="AM304" s="125"/>
      <c r="AN304" s="181" t="str">
        <f t="shared" si="113"/>
        <v/>
      </c>
      <c r="AP304" s="41" t="str">
        <f t="shared" si="124"/>
        <v/>
      </c>
      <c r="AQ304" s="125"/>
      <c r="AR304" s="181" t="str">
        <f t="shared" si="114"/>
        <v/>
      </c>
      <c r="AS304" s="125"/>
      <c r="AT304" s="41" t="str">
        <f t="shared" si="125"/>
        <v/>
      </c>
      <c r="AU304" s="125"/>
      <c r="AV304" s="181" t="str">
        <f t="shared" si="115"/>
        <v/>
      </c>
      <c r="AW304" s="125"/>
      <c r="AX304" s="41" t="str">
        <f t="shared" si="126"/>
        <v/>
      </c>
      <c r="AY304" s="125"/>
      <c r="AZ304" s="181" t="str">
        <f t="shared" si="116"/>
        <v/>
      </c>
      <c r="BA304" s="125"/>
      <c r="BB304" s="41" t="str">
        <f t="shared" si="127"/>
        <v/>
      </c>
      <c r="BC304" s="125"/>
      <c r="BD304" s="181" t="str">
        <f t="shared" si="117"/>
        <v/>
      </c>
      <c r="BE304" s="125"/>
      <c r="BF304" s="41" t="str">
        <f t="shared" si="128"/>
        <v/>
      </c>
      <c r="BG304" s="125"/>
      <c r="BH304" s="181" t="str">
        <f t="shared" si="118"/>
        <v/>
      </c>
      <c r="BJ304" s="41" t="str">
        <f t="shared" si="129"/>
        <v/>
      </c>
      <c r="BK304" s="125"/>
      <c r="BL304" s="181" t="str">
        <f t="shared" si="119"/>
        <v/>
      </c>
      <c r="BM304" s="125"/>
    </row>
    <row r="305" spans="2:65" ht="15.75" customHeight="1">
      <c r="B305" s="231">
        <v>133</v>
      </c>
      <c r="C305" s="77" t="s">
        <v>119</v>
      </c>
      <c r="D305" s="102"/>
      <c r="E305" s="102"/>
      <c r="F305" s="102"/>
      <c r="G305" s="102"/>
      <c r="H305" s="102"/>
      <c r="I305" s="102"/>
      <c r="J305" s="102"/>
      <c r="K305" s="152"/>
      <c r="L305" s="138" t="s">
        <v>29</v>
      </c>
      <c r="M305" s="133"/>
      <c r="N305" s="82">
        <f>VLOOKUP($B305,'[1]09-10-11'!$A$4:$EA$400,MATCH(N$2, '[1]09-10-11'!$A$4:$EA$4, 0))</f>
        <v>120275</v>
      </c>
      <c r="O305" s="83"/>
      <c r="P305" s="82">
        <f>VLOOKUP($B305,'[1]09-10-11'!$A$4:$EA$400,MATCH(P$2, '[1]09-10-11'!$A$4:$EA$4, 0))</f>
        <v>120275</v>
      </c>
      <c r="Q305" s="82"/>
      <c r="R305" s="82">
        <f>VLOOKUP($B305,'[1]09-10-11'!$A$4:$EA$400,MATCH(R$2, '[1]09-10-11'!$A$4:$EA$4, 0))</f>
        <v>121275</v>
      </c>
      <c r="S305" s="82"/>
      <c r="T305" s="82" t="e">
        <f>VLOOKUP($B305,'[1]09-10-11'!$A$4:$EA$400,MATCH(T$2, '[1]09-10-11'!$A$4:$EA$4, 0))</f>
        <v>#N/A</v>
      </c>
      <c r="U305" s="82"/>
      <c r="V305" s="82">
        <f>VLOOKUP($B305,'[1]09-10-11'!$A$4:$EA$400,MATCH(V$2, '[1]09-10-11'!$A$4:$EA$4, 0))</f>
        <v>121275</v>
      </c>
      <c r="W305" s="82"/>
      <c r="X305" s="82">
        <f>VLOOKUP($B305,'[1]09-10-11'!$A$4:$EA$400,MATCH(X$2, '[1]09-10-11'!$A$4:$EA$4, 0))</f>
        <v>120275</v>
      </c>
      <c r="Y305" s="82"/>
      <c r="Z305" s="82">
        <f t="shared" si="120"/>
        <v>-1000</v>
      </c>
      <c r="AA305" s="82"/>
      <c r="AB305" s="185">
        <f t="shared" si="110"/>
        <v>-8.2457225314368499E-3</v>
      </c>
      <c r="AC305" s="159"/>
      <c r="AD305" s="82">
        <f t="shared" si="121"/>
        <v>0</v>
      </c>
      <c r="AE305" s="82"/>
      <c r="AF305" s="185">
        <f t="shared" si="111"/>
        <v>0</v>
      </c>
      <c r="AG305" s="82"/>
      <c r="AH305" s="82">
        <f t="shared" si="122"/>
        <v>0</v>
      </c>
      <c r="AI305" s="82"/>
      <c r="AJ305" s="185">
        <f t="shared" si="112"/>
        <v>0</v>
      </c>
      <c r="AK305" s="159"/>
      <c r="AL305" s="82">
        <f t="shared" si="123"/>
        <v>-1000</v>
      </c>
      <c r="AM305" s="82"/>
      <c r="AN305" s="185">
        <f t="shared" si="113"/>
        <v>-8.2457225314368499E-3</v>
      </c>
      <c r="AP305" s="82" t="str">
        <f t="shared" si="124"/>
        <v/>
      </c>
      <c r="AQ305" s="82"/>
      <c r="AR305" s="185" t="e">
        <f t="shared" si="114"/>
        <v>#N/A</v>
      </c>
      <c r="AS305" s="82"/>
      <c r="AT305" s="82" t="str">
        <f t="shared" si="125"/>
        <v/>
      </c>
      <c r="AU305" s="82"/>
      <c r="AV305" s="185" t="e">
        <f t="shared" si="115"/>
        <v>#N/A</v>
      </c>
      <c r="AW305" s="82"/>
      <c r="AX305" s="82">
        <f t="shared" si="126"/>
        <v>1000</v>
      </c>
      <c r="AY305" s="82"/>
      <c r="AZ305" s="185">
        <f t="shared" si="116"/>
        <v>8.314279775514466E-3</v>
      </c>
      <c r="BA305" s="82"/>
      <c r="BB305" s="82">
        <f t="shared" si="127"/>
        <v>1000</v>
      </c>
      <c r="BC305" s="82"/>
      <c r="BD305" s="185">
        <f t="shared" si="117"/>
        <v>8.314279775514466E-3</v>
      </c>
      <c r="BE305" s="82"/>
      <c r="BF305" s="82">
        <f t="shared" si="128"/>
        <v>0</v>
      </c>
      <c r="BG305" s="82"/>
      <c r="BH305" s="185">
        <f t="shared" si="118"/>
        <v>0</v>
      </c>
      <c r="BJ305" s="82" t="str">
        <f t="shared" si="129"/>
        <v/>
      </c>
      <c r="BK305" s="82"/>
      <c r="BL305" s="185" t="e">
        <f t="shared" si="119"/>
        <v>#N/A</v>
      </c>
      <c r="BM305" s="82"/>
    </row>
    <row r="306" spans="2:65" ht="15.75" customHeight="1">
      <c r="B306" s="231"/>
      <c r="C306" s="13"/>
      <c r="D306" s="13"/>
      <c r="E306" s="13"/>
      <c r="F306" s="13"/>
      <c r="G306" s="13"/>
      <c r="H306" s="13"/>
      <c r="I306" s="13"/>
      <c r="J306" s="13" t="s">
        <v>31</v>
      </c>
      <c r="K306" s="21"/>
      <c r="L306" s="66"/>
      <c r="M306" s="125"/>
      <c r="N306" s="125"/>
      <c r="O306" s="80"/>
      <c r="P306" s="125"/>
      <c r="Q306" s="125"/>
      <c r="R306" s="125"/>
      <c r="S306" s="125"/>
      <c r="T306" s="125"/>
      <c r="U306" s="125"/>
      <c r="V306" s="125"/>
      <c r="W306" s="125"/>
      <c r="X306" s="125"/>
      <c r="Y306" s="125"/>
      <c r="Z306" s="41" t="str">
        <f t="shared" si="120"/>
        <v/>
      </c>
      <c r="AA306" s="125"/>
      <c r="AB306" s="181" t="str">
        <f t="shared" si="110"/>
        <v/>
      </c>
      <c r="AC306" s="161"/>
      <c r="AD306" s="41" t="str">
        <f t="shared" si="121"/>
        <v/>
      </c>
      <c r="AE306" s="125"/>
      <c r="AF306" s="181" t="str">
        <f t="shared" si="111"/>
        <v/>
      </c>
      <c r="AG306" s="125"/>
      <c r="AH306" s="41" t="str">
        <f t="shared" si="122"/>
        <v/>
      </c>
      <c r="AI306" s="125"/>
      <c r="AJ306" s="181" t="str">
        <f t="shared" si="112"/>
        <v/>
      </c>
      <c r="AK306" s="161"/>
      <c r="AL306" s="41" t="str">
        <f t="shared" si="123"/>
        <v/>
      </c>
      <c r="AM306" s="125"/>
      <c r="AN306" s="181" t="str">
        <f t="shared" si="113"/>
        <v/>
      </c>
      <c r="AP306" s="41" t="str">
        <f t="shared" si="124"/>
        <v/>
      </c>
      <c r="AQ306" s="125"/>
      <c r="AR306" s="181" t="str">
        <f t="shared" si="114"/>
        <v/>
      </c>
      <c r="AS306" s="125"/>
      <c r="AT306" s="41" t="str">
        <f t="shared" si="125"/>
        <v/>
      </c>
      <c r="AU306" s="125"/>
      <c r="AV306" s="181" t="str">
        <f t="shared" si="115"/>
        <v/>
      </c>
      <c r="AW306" s="125"/>
      <c r="AX306" s="41" t="str">
        <f t="shared" si="126"/>
        <v/>
      </c>
      <c r="AY306" s="125"/>
      <c r="AZ306" s="181" t="str">
        <f t="shared" si="116"/>
        <v/>
      </c>
      <c r="BA306" s="125"/>
      <c r="BB306" s="41" t="str">
        <f t="shared" si="127"/>
        <v/>
      </c>
      <c r="BC306" s="125"/>
      <c r="BD306" s="181" t="str">
        <f t="shared" si="117"/>
        <v/>
      </c>
      <c r="BE306" s="125"/>
      <c r="BF306" s="41" t="str">
        <f t="shared" si="128"/>
        <v/>
      </c>
      <c r="BG306" s="125"/>
      <c r="BH306" s="181" t="str">
        <f t="shared" si="118"/>
        <v/>
      </c>
      <c r="BJ306" s="41" t="str">
        <f t="shared" si="129"/>
        <v/>
      </c>
      <c r="BK306" s="125"/>
      <c r="BL306" s="181" t="str">
        <f t="shared" si="119"/>
        <v/>
      </c>
      <c r="BM306" s="125"/>
    </row>
    <row r="307" spans="2:65" ht="15.75" customHeight="1">
      <c r="B307" s="231"/>
      <c r="C307" s="19"/>
      <c r="D307" s="13"/>
      <c r="E307" s="13"/>
      <c r="F307" s="13"/>
      <c r="G307" s="13"/>
      <c r="H307" s="13"/>
      <c r="I307" s="13"/>
      <c r="J307" s="13"/>
      <c r="K307" s="23"/>
      <c r="L307" s="244"/>
      <c r="M307" s="125"/>
      <c r="N307" s="125"/>
      <c r="O307" s="41"/>
      <c r="P307" s="125"/>
      <c r="Q307" s="125"/>
      <c r="R307" s="125"/>
      <c r="S307" s="125"/>
      <c r="T307" s="125"/>
      <c r="U307" s="125"/>
      <c r="V307" s="125"/>
      <c r="W307" s="125"/>
      <c r="X307" s="125"/>
      <c r="Y307" s="125"/>
      <c r="Z307" s="41" t="str">
        <f t="shared" si="120"/>
        <v/>
      </c>
      <c r="AA307" s="125"/>
      <c r="AB307" s="181" t="str">
        <f t="shared" si="110"/>
        <v/>
      </c>
      <c r="AC307" s="161"/>
      <c r="AD307" s="41" t="str">
        <f t="shared" si="121"/>
        <v/>
      </c>
      <c r="AE307" s="125"/>
      <c r="AF307" s="181" t="str">
        <f t="shared" si="111"/>
        <v/>
      </c>
      <c r="AG307" s="125"/>
      <c r="AH307" s="41" t="str">
        <f t="shared" si="122"/>
        <v/>
      </c>
      <c r="AI307" s="125"/>
      <c r="AJ307" s="181" t="str">
        <f t="shared" si="112"/>
        <v/>
      </c>
      <c r="AK307" s="161"/>
      <c r="AL307" s="41" t="str">
        <f t="shared" si="123"/>
        <v/>
      </c>
      <c r="AM307" s="125"/>
      <c r="AN307" s="181" t="str">
        <f t="shared" si="113"/>
        <v/>
      </c>
      <c r="AP307" s="41" t="str">
        <f t="shared" si="124"/>
        <v/>
      </c>
      <c r="AQ307" s="125"/>
      <c r="AR307" s="181" t="str">
        <f t="shared" si="114"/>
        <v/>
      </c>
      <c r="AS307" s="125"/>
      <c r="AT307" s="41" t="str">
        <f t="shared" si="125"/>
        <v/>
      </c>
      <c r="AU307" s="125"/>
      <c r="AV307" s="181" t="str">
        <f t="shared" si="115"/>
        <v/>
      </c>
      <c r="AW307" s="125"/>
      <c r="AX307" s="41" t="str">
        <f t="shared" si="126"/>
        <v/>
      </c>
      <c r="AY307" s="125"/>
      <c r="AZ307" s="181" t="str">
        <f t="shared" si="116"/>
        <v/>
      </c>
      <c r="BA307" s="125"/>
      <c r="BB307" s="41" t="str">
        <f t="shared" si="127"/>
        <v/>
      </c>
      <c r="BC307" s="125"/>
      <c r="BD307" s="181" t="str">
        <f t="shared" si="117"/>
        <v/>
      </c>
      <c r="BE307" s="125"/>
      <c r="BF307" s="41" t="str">
        <f t="shared" si="128"/>
        <v/>
      </c>
      <c r="BG307" s="125"/>
      <c r="BH307" s="181" t="str">
        <f t="shared" si="118"/>
        <v/>
      </c>
      <c r="BJ307" s="41" t="str">
        <f t="shared" si="129"/>
        <v/>
      </c>
      <c r="BK307" s="125"/>
      <c r="BL307" s="181" t="str">
        <f t="shared" si="119"/>
        <v/>
      </c>
      <c r="BM307" s="125"/>
    </row>
    <row r="308" spans="2:65" ht="15.75" customHeight="1">
      <c r="C308" s="30"/>
      <c r="D308" s="13"/>
      <c r="E308" s="13"/>
      <c r="F308" s="13"/>
      <c r="G308" s="13"/>
      <c r="H308" s="4"/>
      <c r="I308" s="4"/>
      <c r="J308" s="13"/>
      <c r="K308" s="23"/>
      <c r="L308" s="66"/>
      <c r="M308" s="125"/>
      <c r="N308" s="125"/>
      <c r="O308" s="41"/>
      <c r="P308" s="125"/>
      <c r="Q308" s="125"/>
      <c r="R308" s="125"/>
      <c r="S308" s="125"/>
      <c r="T308" s="125"/>
      <c r="U308" s="125"/>
      <c r="V308" s="125"/>
      <c r="W308" s="125"/>
      <c r="X308" s="125"/>
      <c r="Y308" s="125"/>
      <c r="Z308" s="41" t="str">
        <f t="shared" si="120"/>
        <v/>
      </c>
      <c r="AA308" s="125"/>
      <c r="AB308" s="181" t="str">
        <f t="shared" si="110"/>
        <v/>
      </c>
      <c r="AC308" s="161"/>
      <c r="AD308" s="41" t="str">
        <f t="shared" si="121"/>
        <v/>
      </c>
      <c r="AE308" s="125"/>
      <c r="AF308" s="181" t="str">
        <f t="shared" ref="AF308:AF339" si="130">IF($P308="","",  IF($X308="","", IF($P308=0,"---",(IF(ISERROR(($X308/$P308)-1),"---",($X308/$P308)-1) ))))</f>
        <v/>
      </c>
      <c r="AG308" s="125"/>
      <c r="AH308" s="41" t="str">
        <f t="shared" si="122"/>
        <v/>
      </c>
      <c r="AI308" s="125"/>
      <c r="AJ308" s="181" t="str">
        <f t="shared" ref="AJ308:AJ339" si="131">IF($N308="","",  IF($X308="","", IF($N308=0,"---",(IF(ISERROR(($X308/$N308)-1),"---",($X308/$N308)-1) ))))</f>
        <v/>
      </c>
      <c r="AK308" s="161"/>
      <c r="AL308" s="41" t="str">
        <f t="shared" si="123"/>
        <v/>
      </c>
      <c r="AM308" s="125"/>
      <c r="AN308" s="181" t="str">
        <f t="shared" si="113"/>
        <v/>
      </c>
      <c r="AP308" s="41" t="str">
        <f t="shared" si="124"/>
        <v/>
      </c>
      <c r="AQ308" s="125"/>
      <c r="AR308" s="181" t="str">
        <f t="shared" si="114"/>
        <v/>
      </c>
      <c r="AS308" s="125"/>
      <c r="AT308" s="41" t="str">
        <f t="shared" si="125"/>
        <v/>
      </c>
      <c r="AU308" s="125"/>
      <c r="AV308" s="181" t="str">
        <f t="shared" si="115"/>
        <v/>
      </c>
      <c r="AW308" s="125"/>
      <c r="AX308" s="41" t="str">
        <f t="shared" si="126"/>
        <v/>
      </c>
      <c r="AY308" s="125"/>
      <c r="AZ308" s="181" t="str">
        <f t="shared" ref="AZ308:AZ339" si="132">IF($N308="","",  IF($V308="","", IF($N308=0,"---",(IF(ISERROR(($V308/$N308)-1),"---",($V308/$N308)-1) ))))</f>
        <v/>
      </c>
      <c r="BA308" s="125"/>
      <c r="BB308" s="41" t="str">
        <f t="shared" si="127"/>
        <v/>
      </c>
      <c r="BC308" s="125"/>
      <c r="BD308" s="181" t="str">
        <f t="shared" ref="BD308:BD339" si="133">IF($P308="","",  IF($V308="","", IF($P308=0,"---",(IF(ISERROR(($V308/$P308)-1),"---",($V308/$P308)-1) ))))</f>
        <v/>
      </c>
      <c r="BE308" s="125"/>
      <c r="BF308" s="41" t="str">
        <f t="shared" si="128"/>
        <v/>
      </c>
      <c r="BG308" s="125"/>
      <c r="BH308" s="181" t="str">
        <f t="shared" si="118"/>
        <v/>
      </c>
      <c r="BJ308" s="41" t="str">
        <f t="shared" si="129"/>
        <v/>
      </c>
      <c r="BK308" s="125"/>
      <c r="BL308" s="181" t="str">
        <f t="shared" si="119"/>
        <v/>
      </c>
      <c r="BM308" s="125"/>
    </row>
    <row r="309" spans="2:65" ht="15.75" customHeight="1">
      <c r="C309" s="19"/>
      <c r="D309" s="13"/>
      <c r="E309" s="13"/>
      <c r="F309" s="13"/>
      <c r="G309" s="13"/>
      <c r="H309" s="13"/>
      <c r="I309" s="13"/>
      <c r="J309" s="13"/>
      <c r="K309" s="21"/>
      <c r="L309" s="66"/>
      <c r="M309" s="125"/>
      <c r="N309" s="125"/>
      <c r="O309" s="45"/>
      <c r="P309" s="125"/>
      <c r="Q309" s="125"/>
      <c r="R309" s="125"/>
      <c r="S309" s="125"/>
      <c r="T309" s="125"/>
      <c r="U309" s="125"/>
      <c r="V309" s="125"/>
      <c r="W309" s="125"/>
      <c r="X309" s="125"/>
      <c r="Y309" s="125"/>
      <c r="Z309" s="41" t="str">
        <f t="shared" si="120"/>
        <v/>
      </c>
      <c r="AA309" s="125"/>
      <c r="AB309" s="181" t="str">
        <f t="shared" si="110"/>
        <v/>
      </c>
      <c r="AC309" s="161"/>
      <c r="AD309" s="41" t="str">
        <f t="shared" si="121"/>
        <v/>
      </c>
      <c r="AE309" s="125"/>
      <c r="AF309" s="181" t="str">
        <f t="shared" si="130"/>
        <v/>
      </c>
      <c r="AG309" s="125"/>
      <c r="AH309" s="41" t="str">
        <f t="shared" si="122"/>
        <v/>
      </c>
      <c r="AI309" s="125"/>
      <c r="AJ309" s="181" t="str">
        <f t="shared" si="131"/>
        <v/>
      </c>
      <c r="AK309" s="161"/>
      <c r="AL309" s="41" t="str">
        <f t="shared" si="123"/>
        <v/>
      </c>
      <c r="AM309" s="125"/>
      <c r="AN309" s="181" t="str">
        <f t="shared" si="113"/>
        <v/>
      </c>
      <c r="AP309" s="41" t="str">
        <f t="shared" si="124"/>
        <v/>
      </c>
      <c r="AQ309" s="125"/>
      <c r="AR309" s="181" t="str">
        <f t="shared" si="114"/>
        <v/>
      </c>
      <c r="AS309" s="125"/>
      <c r="AT309" s="41" t="str">
        <f t="shared" si="125"/>
        <v/>
      </c>
      <c r="AU309" s="125"/>
      <c r="AV309" s="181" t="str">
        <f t="shared" si="115"/>
        <v/>
      </c>
      <c r="AW309" s="125"/>
      <c r="AX309" s="41" t="str">
        <f t="shared" si="126"/>
        <v/>
      </c>
      <c r="AY309" s="125"/>
      <c r="AZ309" s="181" t="str">
        <f t="shared" si="132"/>
        <v/>
      </c>
      <c r="BA309" s="125"/>
      <c r="BB309" s="41" t="str">
        <f t="shared" si="127"/>
        <v/>
      </c>
      <c r="BC309" s="125"/>
      <c r="BD309" s="181" t="str">
        <f t="shared" si="133"/>
        <v/>
      </c>
      <c r="BE309" s="125"/>
      <c r="BF309" s="41" t="str">
        <f t="shared" si="128"/>
        <v/>
      </c>
      <c r="BG309" s="125"/>
      <c r="BH309" s="181" t="str">
        <f t="shared" si="118"/>
        <v/>
      </c>
      <c r="BJ309" s="41" t="str">
        <f t="shared" si="129"/>
        <v/>
      </c>
      <c r="BK309" s="125"/>
      <c r="BL309" s="181" t="str">
        <f t="shared" si="119"/>
        <v/>
      </c>
      <c r="BM309" s="125"/>
    </row>
    <row r="310" spans="2:65" ht="15.75" customHeight="1">
      <c r="C310" s="13" t="s">
        <v>278</v>
      </c>
      <c r="D310" s="13"/>
      <c r="E310" s="13"/>
      <c r="F310" s="13"/>
      <c r="G310" s="13"/>
      <c r="H310" s="13"/>
      <c r="I310" s="13"/>
      <c r="J310" s="23"/>
      <c r="K310" s="21"/>
      <c r="L310" s="66"/>
      <c r="M310" s="125"/>
      <c r="N310" s="41">
        <f>N311+N312</f>
        <v>16200973</v>
      </c>
      <c r="O310" s="45"/>
      <c r="P310" s="41">
        <f>P311+P312</f>
        <v>16566689</v>
      </c>
      <c r="Q310" s="41"/>
      <c r="R310" s="41">
        <f>R311+R312</f>
        <v>16768837</v>
      </c>
      <c r="S310" s="41"/>
      <c r="T310" s="41" t="e">
        <f>T311+T312</f>
        <v>#N/A</v>
      </c>
      <c r="U310" s="41"/>
      <c r="V310" s="41">
        <f>V311+V312</f>
        <v>16492545</v>
      </c>
      <c r="W310" s="41"/>
      <c r="X310" s="41">
        <f>X311+X312</f>
        <v>16588864</v>
      </c>
      <c r="Y310" s="41"/>
      <c r="Z310" s="41">
        <f t="shared" si="120"/>
        <v>96319</v>
      </c>
      <c r="AA310" s="41"/>
      <c r="AB310" s="181">
        <f t="shared" si="110"/>
        <v>5.8401538392043317E-3</v>
      </c>
      <c r="AC310" s="161"/>
      <c r="AD310" s="41">
        <f t="shared" si="121"/>
        <v>22175</v>
      </c>
      <c r="AE310" s="41"/>
      <c r="AF310" s="181">
        <f t="shared" si="130"/>
        <v>1.3385293826666533E-3</v>
      </c>
      <c r="AG310" s="41"/>
      <c r="AH310" s="41">
        <f t="shared" si="122"/>
        <v>387891</v>
      </c>
      <c r="AI310" s="41"/>
      <c r="AJ310" s="181">
        <f t="shared" si="131"/>
        <v>2.3942450863907894E-2</v>
      </c>
      <c r="AK310" s="161"/>
      <c r="AL310" s="41">
        <f t="shared" si="123"/>
        <v>-179973</v>
      </c>
      <c r="AM310" s="41"/>
      <c r="AN310" s="181">
        <f t="shared" si="113"/>
        <v>-1.0732586881248785E-2</v>
      </c>
      <c r="AP310" s="41" t="str">
        <f t="shared" si="124"/>
        <v/>
      </c>
      <c r="AQ310" s="41"/>
      <c r="AR310" s="181" t="e">
        <f t="shared" si="114"/>
        <v>#N/A</v>
      </c>
      <c r="AS310" s="41"/>
      <c r="AT310" s="41" t="str">
        <f t="shared" si="125"/>
        <v/>
      </c>
      <c r="AU310" s="41"/>
      <c r="AV310" s="181" t="e">
        <f t="shared" si="115"/>
        <v>#N/A</v>
      </c>
      <c r="AW310" s="41"/>
      <c r="AX310" s="41">
        <f t="shared" si="126"/>
        <v>291572</v>
      </c>
      <c r="AY310" s="41"/>
      <c r="AZ310" s="181">
        <f t="shared" si="132"/>
        <v>1.7997190662560891E-2</v>
      </c>
      <c r="BA310" s="41"/>
      <c r="BB310" s="41">
        <f t="shared" si="127"/>
        <v>-74144</v>
      </c>
      <c r="BC310" s="41"/>
      <c r="BD310" s="181">
        <f t="shared" si="133"/>
        <v>-4.4754869243939233E-3</v>
      </c>
      <c r="BE310" s="41"/>
      <c r="BF310" s="41">
        <f t="shared" si="128"/>
        <v>-276292</v>
      </c>
      <c r="BG310" s="41"/>
      <c r="BH310" s="181">
        <f t="shared" si="118"/>
        <v>-1.6476515336156017E-2</v>
      </c>
      <c r="BJ310" s="41" t="str">
        <f t="shared" si="129"/>
        <v/>
      </c>
      <c r="BK310" s="41"/>
      <c r="BL310" s="181" t="e">
        <f t="shared" si="119"/>
        <v>#N/A</v>
      </c>
      <c r="BM310" s="41"/>
    </row>
    <row r="311" spans="2:65" ht="15.75" customHeight="1">
      <c r="C311" s="13"/>
      <c r="D311" s="13" t="s">
        <v>58</v>
      </c>
      <c r="E311" s="13"/>
      <c r="F311" s="13"/>
      <c r="G311" s="13"/>
      <c r="H311" s="13"/>
      <c r="I311" s="13"/>
      <c r="J311" s="13"/>
      <c r="K311" s="21"/>
      <c r="L311" s="66" t="s">
        <v>29</v>
      </c>
      <c r="M311" s="41">
        <f>M252+M287+SUM(M297)+M301+M305</f>
        <v>0</v>
      </c>
      <c r="N311" s="41">
        <f>N252+N287+SUM(N297)+N301+N305</f>
        <v>13109359</v>
      </c>
      <c r="O311" s="41">
        <f>O252+O287+SUM(O297)+O301+O305</f>
        <v>0</v>
      </c>
      <c r="P311" s="41">
        <f>P252+P287+SUM(P297)+P301+P305</f>
        <v>13174919</v>
      </c>
      <c r="Q311" s="41"/>
      <c r="R311" s="41">
        <f>R252+R287+SUM(R297)+R301+R305</f>
        <v>13377067</v>
      </c>
      <c r="S311" s="41"/>
      <c r="T311" s="41" t="e">
        <f>T252+T287+SUM(T297)+T301+T305</f>
        <v>#N/A</v>
      </c>
      <c r="U311" s="41"/>
      <c r="V311" s="41">
        <f>V252+V287+SUM(V297)+V301+V305</f>
        <v>13331415</v>
      </c>
      <c r="W311" s="41"/>
      <c r="X311" s="41">
        <f>X252+X287+SUM(X297)+X301+X305</f>
        <v>13186919</v>
      </c>
      <c r="Y311" s="41"/>
      <c r="Z311" s="41">
        <f t="shared" si="120"/>
        <v>-144496</v>
      </c>
      <c r="AA311" s="41"/>
      <c r="AB311" s="181">
        <f t="shared" si="110"/>
        <v>-1.0838759426512468E-2</v>
      </c>
      <c r="AC311" s="161"/>
      <c r="AD311" s="41">
        <f t="shared" si="121"/>
        <v>12000</v>
      </c>
      <c r="AE311" s="41"/>
      <c r="AF311" s="181">
        <f t="shared" si="130"/>
        <v>9.1082153901678176E-4</v>
      </c>
      <c r="AG311" s="41"/>
      <c r="AH311" s="41">
        <f t="shared" si="122"/>
        <v>77560</v>
      </c>
      <c r="AI311" s="41"/>
      <c r="AJ311" s="181">
        <f t="shared" si="131"/>
        <v>5.9163838598057517E-3</v>
      </c>
      <c r="AK311" s="161"/>
      <c r="AL311" s="41">
        <f t="shared" si="123"/>
        <v>-190148</v>
      </c>
      <c r="AM311" s="41"/>
      <c r="AN311" s="181">
        <f t="shared" si="113"/>
        <v>-1.4214476162824008E-2</v>
      </c>
      <c r="AP311" s="41" t="str">
        <f t="shared" si="124"/>
        <v/>
      </c>
      <c r="AQ311" s="41"/>
      <c r="AR311" s="181" t="e">
        <f t="shared" si="114"/>
        <v>#N/A</v>
      </c>
      <c r="AS311" s="41"/>
      <c r="AT311" s="41" t="str">
        <f t="shared" si="125"/>
        <v/>
      </c>
      <c r="AU311" s="41"/>
      <c r="AV311" s="181" t="e">
        <f t="shared" si="115"/>
        <v>#N/A</v>
      </c>
      <c r="AW311" s="41"/>
      <c r="AX311" s="41">
        <f t="shared" si="126"/>
        <v>222056</v>
      </c>
      <c r="AY311" s="41"/>
      <c r="AZ311" s="181">
        <f t="shared" si="132"/>
        <v>1.6938738194598235E-2</v>
      </c>
      <c r="BA311" s="41"/>
      <c r="BB311" s="41">
        <f t="shared" si="127"/>
        <v>156496</v>
      </c>
      <c r="BC311" s="41"/>
      <c r="BD311" s="181">
        <f t="shared" si="133"/>
        <v>1.187832729749605E-2</v>
      </c>
      <c r="BE311" s="41"/>
      <c r="BF311" s="41">
        <f t="shared" si="128"/>
        <v>-45652</v>
      </c>
      <c r="BG311" s="41"/>
      <c r="BH311" s="181">
        <f t="shared" si="118"/>
        <v>-3.4127062382209861E-3</v>
      </c>
      <c r="BJ311" s="41" t="str">
        <f t="shared" si="129"/>
        <v/>
      </c>
      <c r="BK311" s="41"/>
      <c r="BL311" s="181" t="e">
        <f t="shared" si="119"/>
        <v>#N/A</v>
      </c>
      <c r="BM311" s="41"/>
    </row>
    <row r="312" spans="2:65" ht="15.75" customHeight="1">
      <c r="C312" s="13"/>
      <c r="D312" s="13" t="s">
        <v>72</v>
      </c>
      <c r="E312" s="13"/>
      <c r="F312" s="13"/>
      <c r="G312" s="13"/>
      <c r="H312" s="13"/>
      <c r="I312" s="13"/>
      <c r="J312" s="13"/>
      <c r="K312" s="23"/>
      <c r="L312" s="66" t="s">
        <v>33</v>
      </c>
      <c r="M312" s="125"/>
      <c r="N312" s="41">
        <f>+N288</f>
        <v>3091614</v>
      </c>
      <c r="O312" s="45"/>
      <c r="P312" s="41">
        <f>+P288</f>
        <v>3391770</v>
      </c>
      <c r="Q312" s="41"/>
      <c r="R312" s="41">
        <f>+R288</f>
        <v>3391770</v>
      </c>
      <c r="S312" s="41"/>
      <c r="T312" s="41" t="e">
        <f>+T288</f>
        <v>#N/A</v>
      </c>
      <c r="U312" s="41"/>
      <c r="V312" s="41">
        <f>+V288</f>
        <v>3161130</v>
      </c>
      <c r="W312" s="41"/>
      <c r="X312" s="41">
        <f>+X288</f>
        <v>3401945</v>
      </c>
      <c r="Y312" s="41"/>
      <c r="Z312" s="41">
        <f t="shared" si="120"/>
        <v>240815</v>
      </c>
      <c r="AA312" s="41"/>
      <c r="AB312" s="181">
        <f t="shared" si="110"/>
        <v>7.6180036885544089E-2</v>
      </c>
      <c r="AC312" s="161"/>
      <c r="AD312" s="41">
        <f t="shared" si="121"/>
        <v>10175</v>
      </c>
      <c r="AE312" s="41"/>
      <c r="AF312" s="181">
        <f t="shared" si="130"/>
        <v>2.9999086022931554E-3</v>
      </c>
      <c r="AG312" s="41"/>
      <c r="AH312" s="41">
        <f t="shared" si="122"/>
        <v>310331</v>
      </c>
      <c r="AI312" s="41"/>
      <c r="AJ312" s="181">
        <f t="shared" si="131"/>
        <v>0.10037831372221762</v>
      </c>
      <c r="AK312" s="161"/>
      <c r="AL312" s="41">
        <f t="shared" si="123"/>
        <v>10175</v>
      </c>
      <c r="AM312" s="41"/>
      <c r="AN312" s="181">
        <f t="shared" si="113"/>
        <v>2.9999086022931554E-3</v>
      </c>
      <c r="AP312" s="41" t="str">
        <f t="shared" si="124"/>
        <v/>
      </c>
      <c r="AQ312" s="41"/>
      <c r="AR312" s="181" t="e">
        <f t="shared" si="114"/>
        <v>#N/A</v>
      </c>
      <c r="AS312" s="41"/>
      <c r="AT312" s="41" t="str">
        <f t="shared" si="125"/>
        <v/>
      </c>
      <c r="AU312" s="41"/>
      <c r="AV312" s="181" t="e">
        <f t="shared" si="115"/>
        <v>#N/A</v>
      </c>
      <c r="AW312" s="41"/>
      <c r="AX312" s="41">
        <f t="shared" si="126"/>
        <v>69516</v>
      </c>
      <c r="AY312" s="41"/>
      <c r="AZ312" s="181">
        <f t="shared" si="132"/>
        <v>2.2485342607453607E-2</v>
      </c>
      <c r="BA312" s="41"/>
      <c r="BB312" s="41">
        <f t="shared" si="127"/>
        <v>-230640</v>
      </c>
      <c r="BC312" s="41"/>
      <c r="BD312" s="181">
        <f t="shared" si="133"/>
        <v>-6.7999893860727578E-2</v>
      </c>
      <c r="BE312" s="41"/>
      <c r="BF312" s="41">
        <f t="shared" si="128"/>
        <v>-230640</v>
      </c>
      <c r="BG312" s="41"/>
      <c r="BH312" s="181">
        <f t="shared" si="118"/>
        <v>-6.7999893860727578E-2</v>
      </c>
      <c r="BJ312" s="41" t="str">
        <f t="shared" si="129"/>
        <v/>
      </c>
      <c r="BK312" s="41"/>
      <c r="BL312" s="181" t="e">
        <f t="shared" si="119"/>
        <v>#N/A</v>
      </c>
      <c r="BM312" s="41"/>
    </row>
    <row r="313" spans="2:65" ht="15.75" customHeight="1">
      <c r="C313" s="13"/>
      <c r="D313" s="13"/>
      <c r="E313" s="13"/>
      <c r="F313" s="13"/>
      <c r="G313" s="13"/>
      <c r="H313" s="13"/>
      <c r="I313" s="13"/>
      <c r="J313" s="13"/>
      <c r="K313" s="23"/>
      <c r="L313" s="66"/>
      <c r="M313" s="125"/>
      <c r="N313" s="41" t="s">
        <v>144</v>
      </c>
      <c r="O313" s="41"/>
      <c r="P313" s="41" t="s">
        <v>144</v>
      </c>
      <c r="Q313" s="41"/>
      <c r="R313" s="41" t="s">
        <v>144</v>
      </c>
      <c r="S313" s="41"/>
      <c r="T313" s="41" t="s">
        <v>144</v>
      </c>
      <c r="U313" s="41"/>
      <c r="V313" s="41" t="s">
        <v>144</v>
      </c>
      <c r="W313" s="41"/>
      <c r="X313" s="41" t="s">
        <v>144</v>
      </c>
      <c r="Y313" s="41"/>
      <c r="Z313" s="41" t="str">
        <f t="shared" si="120"/>
        <v/>
      </c>
      <c r="AA313" s="41"/>
      <c r="AB313" s="181" t="str">
        <f t="shared" si="110"/>
        <v/>
      </c>
      <c r="AC313" s="161"/>
      <c r="AD313" s="41" t="str">
        <f t="shared" si="121"/>
        <v/>
      </c>
      <c r="AE313" s="41"/>
      <c r="AF313" s="181" t="str">
        <f t="shared" si="130"/>
        <v/>
      </c>
      <c r="AG313" s="41"/>
      <c r="AH313" s="41" t="str">
        <f t="shared" si="122"/>
        <v/>
      </c>
      <c r="AI313" s="41"/>
      <c r="AJ313" s="181" t="str">
        <f t="shared" si="131"/>
        <v/>
      </c>
      <c r="AK313" s="161"/>
      <c r="AL313" s="41" t="str">
        <f t="shared" si="123"/>
        <v/>
      </c>
      <c r="AM313" s="41"/>
      <c r="AN313" s="181" t="str">
        <f t="shared" si="113"/>
        <v/>
      </c>
      <c r="AP313" s="41" t="str">
        <f t="shared" si="124"/>
        <v/>
      </c>
      <c r="AQ313" s="41"/>
      <c r="AR313" s="181" t="str">
        <f t="shared" si="114"/>
        <v/>
      </c>
      <c r="AS313" s="41"/>
      <c r="AT313" s="41" t="str">
        <f t="shared" si="125"/>
        <v/>
      </c>
      <c r="AU313" s="41"/>
      <c r="AV313" s="181" t="str">
        <f t="shared" si="115"/>
        <v/>
      </c>
      <c r="AW313" s="41"/>
      <c r="AX313" s="41" t="str">
        <f t="shared" si="126"/>
        <v/>
      </c>
      <c r="AY313" s="41"/>
      <c r="AZ313" s="181" t="str">
        <f t="shared" si="132"/>
        <v/>
      </c>
      <c r="BA313" s="41"/>
      <c r="BB313" s="41" t="str">
        <f t="shared" si="127"/>
        <v/>
      </c>
      <c r="BC313" s="41"/>
      <c r="BD313" s="181" t="str">
        <f t="shared" si="133"/>
        <v/>
      </c>
      <c r="BE313" s="41"/>
      <c r="BF313" s="41" t="str">
        <f t="shared" si="128"/>
        <v/>
      </c>
      <c r="BG313" s="41"/>
      <c r="BH313" s="181" t="str">
        <f t="shared" si="118"/>
        <v/>
      </c>
      <c r="BJ313" s="41" t="str">
        <f t="shared" si="129"/>
        <v/>
      </c>
      <c r="BK313" s="41"/>
      <c r="BL313" s="181" t="str">
        <f t="shared" si="119"/>
        <v/>
      </c>
      <c r="BM313" s="41"/>
    </row>
    <row r="314" spans="2:65" ht="15.75" customHeight="1">
      <c r="C314" s="13" t="s">
        <v>62</v>
      </c>
      <c r="D314" s="13"/>
      <c r="E314" s="13"/>
      <c r="F314" s="13"/>
      <c r="G314" s="13"/>
      <c r="H314" s="13"/>
      <c r="I314" s="13"/>
      <c r="J314" s="13"/>
      <c r="K314" s="23"/>
      <c r="L314" s="66"/>
      <c r="M314" s="125"/>
      <c r="N314" s="41">
        <f>N315+N316</f>
        <v>16200973</v>
      </c>
      <c r="O314" s="41"/>
      <c r="P314" s="41">
        <f>P315+P316</f>
        <v>16566689</v>
      </c>
      <c r="Q314" s="41"/>
      <c r="R314" s="41">
        <f>R315+R316</f>
        <v>16628037</v>
      </c>
      <c r="S314" s="41"/>
      <c r="T314" s="41" t="e">
        <f>T315+T316</f>
        <v>#N/A</v>
      </c>
      <c r="U314" s="41"/>
      <c r="V314" s="41">
        <f>V315+V316</f>
        <v>16492545</v>
      </c>
      <c r="W314" s="41"/>
      <c r="X314" s="41">
        <f>X315+X316</f>
        <v>16588864</v>
      </c>
      <c r="Y314" s="41"/>
      <c r="Z314" s="41">
        <f t="shared" si="120"/>
        <v>96319</v>
      </c>
      <c r="AA314" s="41"/>
      <c r="AB314" s="181">
        <f t="shared" si="110"/>
        <v>5.8401538392043317E-3</v>
      </c>
      <c r="AC314" s="161"/>
      <c r="AD314" s="41">
        <f t="shared" si="121"/>
        <v>22175</v>
      </c>
      <c r="AE314" s="41"/>
      <c r="AF314" s="181">
        <f t="shared" si="130"/>
        <v>1.3385293826666533E-3</v>
      </c>
      <c r="AG314" s="41"/>
      <c r="AH314" s="41">
        <f t="shared" si="122"/>
        <v>387891</v>
      </c>
      <c r="AI314" s="41"/>
      <c r="AJ314" s="181">
        <f t="shared" si="131"/>
        <v>2.3942450863907894E-2</v>
      </c>
      <c r="AK314" s="161"/>
      <c r="AL314" s="41">
        <f t="shared" si="123"/>
        <v>-39173</v>
      </c>
      <c r="AM314" s="41"/>
      <c r="AN314" s="181">
        <f t="shared" si="113"/>
        <v>-2.3558403195759192E-3</v>
      </c>
      <c r="AP314" s="41" t="str">
        <f t="shared" si="124"/>
        <v/>
      </c>
      <c r="AQ314" s="41"/>
      <c r="AR314" s="181" t="e">
        <f t="shared" si="114"/>
        <v>#N/A</v>
      </c>
      <c r="AS314" s="41"/>
      <c r="AT314" s="41" t="str">
        <f t="shared" si="125"/>
        <v/>
      </c>
      <c r="AU314" s="41"/>
      <c r="AV314" s="181" t="e">
        <f t="shared" si="115"/>
        <v>#N/A</v>
      </c>
      <c r="AW314" s="41"/>
      <c r="AX314" s="41">
        <f t="shared" si="126"/>
        <v>291572</v>
      </c>
      <c r="AY314" s="41"/>
      <c r="AZ314" s="181">
        <f t="shared" si="132"/>
        <v>1.7997190662560891E-2</v>
      </c>
      <c r="BA314" s="41"/>
      <c r="BB314" s="41">
        <f t="shared" si="127"/>
        <v>-74144</v>
      </c>
      <c r="BC314" s="41"/>
      <c r="BD314" s="181">
        <f t="shared" si="133"/>
        <v>-4.4754869243939233E-3</v>
      </c>
      <c r="BE314" s="41"/>
      <c r="BF314" s="41">
        <f t="shared" si="128"/>
        <v>-135492</v>
      </c>
      <c r="BG314" s="41"/>
      <c r="BH314" s="181">
        <f t="shared" si="118"/>
        <v>-8.1484062129522083E-3</v>
      </c>
      <c r="BJ314" s="41" t="str">
        <f t="shared" si="129"/>
        <v/>
      </c>
      <c r="BK314" s="41"/>
      <c r="BL314" s="181" t="e">
        <f t="shared" si="119"/>
        <v>#N/A</v>
      </c>
      <c r="BM314" s="41"/>
    </row>
    <row r="315" spans="2:65" ht="15.75" customHeight="1">
      <c r="C315" s="13"/>
      <c r="D315" s="13" t="s">
        <v>58</v>
      </c>
      <c r="E315" s="13"/>
      <c r="F315" s="13"/>
      <c r="G315" s="13"/>
      <c r="H315" s="13"/>
      <c r="I315" s="13"/>
      <c r="J315" s="13"/>
      <c r="K315" s="23"/>
      <c r="L315" s="66" t="s">
        <v>29</v>
      </c>
      <c r="M315" s="125"/>
      <c r="N315" s="41">
        <f>N253+N287+SUM(N297)+N301+N305</f>
        <v>13109359</v>
      </c>
      <c r="O315" s="41"/>
      <c r="P315" s="41">
        <f>P253+P287+SUM(P297)+P301+P305</f>
        <v>13174919</v>
      </c>
      <c r="Q315" s="41"/>
      <c r="R315" s="41">
        <f>R253+R287+SUM(R297)+R301+R305</f>
        <v>13236267</v>
      </c>
      <c r="S315" s="41"/>
      <c r="T315" s="41" t="e">
        <f>T253+T287+SUM(T297)+T301+T305</f>
        <v>#N/A</v>
      </c>
      <c r="U315" s="41"/>
      <c r="V315" s="41">
        <f>V253+V287+SUM(V297)+V301+V305</f>
        <v>13331415</v>
      </c>
      <c r="W315" s="41"/>
      <c r="X315" s="41">
        <f>X253+X287+SUM(X297)+X301+X305</f>
        <v>13186919</v>
      </c>
      <c r="Y315" s="41"/>
      <c r="Z315" s="41">
        <f t="shared" si="120"/>
        <v>-144496</v>
      </c>
      <c r="AA315" s="41"/>
      <c r="AB315" s="181">
        <f t="shared" si="110"/>
        <v>-1.0838759426512468E-2</v>
      </c>
      <c r="AC315" s="161"/>
      <c r="AD315" s="41">
        <f t="shared" si="121"/>
        <v>12000</v>
      </c>
      <c r="AE315" s="41"/>
      <c r="AF315" s="181">
        <f t="shared" si="130"/>
        <v>9.1082153901678176E-4</v>
      </c>
      <c r="AG315" s="41"/>
      <c r="AH315" s="41">
        <f t="shared" si="122"/>
        <v>77560</v>
      </c>
      <c r="AI315" s="41"/>
      <c r="AJ315" s="181">
        <f t="shared" si="131"/>
        <v>5.9163838598057517E-3</v>
      </c>
      <c r="AK315" s="161"/>
      <c r="AL315" s="41">
        <f t="shared" si="123"/>
        <v>-49348</v>
      </c>
      <c r="AM315" s="41"/>
      <c r="AN315" s="181">
        <f t="shared" si="113"/>
        <v>-3.7282415049499917E-3</v>
      </c>
      <c r="AP315" s="41" t="str">
        <f t="shared" si="124"/>
        <v/>
      </c>
      <c r="AQ315" s="41"/>
      <c r="AR315" s="181" t="e">
        <f t="shared" si="114"/>
        <v>#N/A</v>
      </c>
      <c r="AS315" s="41"/>
      <c r="AT315" s="41" t="str">
        <f t="shared" si="125"/>
        <v/>
      </c>
      <c r="AU315" s="41"/>
      <c r="AV315" s="181" t="e">
        <f t="shared" si="115"/>
        <v>#N/A</v>
      </c>
      <c r="AW315" s="41"/>
      <c r="AX315" s="41">
        <f t="shared" si="126"/>
        <v>222056</v>
      </c>
      <c r="AY315" s="41"/>
      <c r="AZ315" s="181">
        <f t="shared" si="132"/>
        <v>1.6938738194598235E-2</v>
      </c>
      <c r="BA315" s="41"/>
      <c r="BB315" s="41">
        <f t="shared" si="127"/>
        <v>156496</v>
      </c>
      <c r="BC315" s="41"/>
      <c r="BD315" s="181">
        <f t="shared" si="133"/>
        <v>1.187832729749605E-2</v>
      </c>
      <c r="BE315" s="41"/>
      <c r="BF315" s="41">
        <f t="shared" si="128"/>
        <v>95148</v>
      </c>
      <c r="BG315" s="41"/>
      <c r="BH315" s="181">
        <f t="shared" si="118"/>
        <v>7.1884316023542727E-3</v>
      </c>
      <c r="BJ315" s="41" t="str">
        <f t="shared" si="129"/>
        <v/>
      </c>
      <c r="BK315" s="41"/>
      <c r="BL315" s="181" t="e">
        <f t="shared" si="119"/>
        <v>#N/A</v>
      </c>
      <c r="BM315" s="41"/>
    </row>
    <row r="316" spans="2:65" ht="15.75" customHeight="1">
      <c r="C316" s="13"/>
      <c r="D316" s="13" t="s">
        <v>72</v>
      </c>
      <c r="E316" s="13"/>
      <c r="F316" s="13"/>
      <c r="G316" s="13"/>
      <c r="H316" s="13"/>
      <c r="I316" s="13"/>
      <c r="J316" s="13"/>
      <c r="K316" s="23"/>
      <c r="L316" s="66" t="s">
        <v>33</v>
      </c>
      <c r="M316" s="125"/>
      <c r="N316" s="41">
        <f>+N288</f>
        <v>3091614</v>
      </c>
      <c r="O316" s="41"/>
      <c r="P316" s="41">
        <f>+P288</f>
        <v>3391770</v>
      </c>
      <c r="Q316" s="41"/>
      <c r="R316" s="41">
        <f>+R288</f>
        <v>3391770</v>
      </c>
      <c r="S316" s="41"/>
      <c r="T316" s="41" t="e">
        <f>+T288</f>
        <v>#N/A</v>
      </c>
      <c r="U316" s="41"/>
      <c r="V316" s="41">
        <f>+V288</f>
        <v>3161130</v>
      </c>
      <c r="W316" s="41"/>
      <c r="X316" s="41">
        <f>+X288</f>
        <v>3401945</v>
      </c>
      <c r="Y316" s="41"/>
      <c r="Z316" s="41">
        <f t="shared" si="120"/>
        <v>240815</v>
      </c>
      <c r="AA316" s="41"/>
      <c r="AB316" s="181">
        <f t="shared" si="110"/>
        <v>7.6180036885544089E-2</v>
      </c>
      <c r="AC316" s="161"/>
      <c r="AD316" s="41">
        <f t="shared" si="121"/>
        <v>10175</v>
      </c>
      <c r="AE316" s="41"/>
      <c r="AF316" s="181">
        <f t="shared" si="130"/>
        <v>2.9999086022931554E-3</v>
      </c>
      <c r="AG316" s="41"/>
      <c r="AH316" s="41">
        <f t="shared" si="122"/>
        <v>310331</v>
      </c>
      <c r="AI316" s="41"/>
      <c r="AJ316" s="181">
        <f t="shared" si="131"/>
        <v>0.10037831372221762</v>
      </c>
      <c r="AK316" s="161"/>
      <c r="AL316" s="41">
        <f t="shared" si="123"/>
        <v>10175</v>
      </c>
      <c r="AM316" s="41"/>
      <c r="AN316" s="181">
        <f t="shared" si="113"/>
        <v>2.9999086022931554E-3</v>
      </c>
      <c r="AP316" s="41" t="str">
        <f t="shared" si="124"/>
        <v/>
      </c>
      <c r="AQ316" s="41"/>
      <c r="AR316" s="181" t="e">
        <f t="shared" si="114"/>
        <v>#N/A</v>
      </c>
      <c r="AS316" s="41"/>
      <c r="AT316" s="41" t="str">
        <f t="shared" si="125"/>
        <v/>
      </c>
      <c r="AU316" s="41"/>
      <c r="AV316" s="181" t="e">
        <f t="shared" si="115"/>
        <v>#N/A</v>
      </c>
      <c r="AW316" s="41"/>
      <c r="AX316" s="41">
        <f t="shared" si="126"/>
        <v>69516</v>
      </c>
      <c r="AY316" s="41"/>
      <c r="AZ316" s="181">
        <f t="shared" si="132"/>
        <v>2.2485342607453607E-2</v>
      </c>
      <c r="BA316" s="41"/>
      <c r="BB316" s="41">
        <f t="shared" si="127"/>
        <v>-230640</v>
      </c>
      <c r="BC316" s="41"/>
      <c r="BD316" s="181">
        <f t="shared" si="133"/>
        <v>-6.7999893860727578E-2</v>
      </c>
      <c r="BE316" s="41"/>
      <c r="BF316" s="41">
        <f t="shared" si="128"/>
        <v>-230640</v>
      </c>
      <c r="BG316" s="41"/>
      <c r="BH316" s="181">
        <f t="shared" si="118"/>
        <v>-6.7999893860727578E-2</v>
      </c>
      <c r="BJ316" s="41" t="str">
        <f t="shared" si="129"/>
        <v/>
      </c>
      <c r="BK316" s="41"/>
      <c r="BL316" s="181" t="e">
        <f t="shared" si="119"/>
        <v>#N/A</v>
      </c>
      <c r="BM316" s="41"/>
    </row>
    <row r="317" spans="2:65" ht="15.75" customHeight="1">
      <c r="C317" s="13"/>
      <c r="D317" s="13"/>
      <c r="E317" s="13"/>
      <c r="F317" s="13"/>
      <c r="G317" s="13"/>
      <c r="H317" s="13"/>
      <c r="I317" s="13"/>
      <c r="J317" s="13"/>
      <c r="K317" s="23"/>
      <c r="L317" s="66"/>
      <c r="M317" s="125"/>
      <c r="N317" s="125"/>
      <c r="O317" s="80"/>
      <c r="P317" s="125"/>
      <c r="Q317" s="125"/>
      <c r="R317" s="125"/>
      <c r="S317" s="125"/>
      <c r="T317" s="125"/>
      <c r="U317" s="125"/>
      <c r="V317" s="125"/>
      <c r="W317" s="125"/>
      <c r="X317" s="125"/>
      <c r="Y317" s="125"/>
      <c r="Z317" s="41" t="str">
        <f t="shared" si="120"/>
        <v/>
      </c>
      <c r="AA317" s="125"/>
      <c r="AB317" s="181" t="str">
        <f t="shared" si="110"/>
        <v/>
      </c>
      <c r="AC317" s="161"/>
      <c r="AD317" s="41" t="str">
        <f t="shared" si="121"/>
        <v/>
      </c>
      <c r="AE317" s="125"/>
      <c r="AF317" s="181" t="str">
        <f t="shared" si="130"/>
        <v/>
      </c>
      <c r="AG317" s="125"/>
      <c r="AH317" s="41" t="str">
        <f t="shared" si="122"/>
        <v/>
      </c>
      <c r="AI317" s="125"/>
      <c r="AJ317" s="181" t="str">
        <f t="shared" si="131"/>
        <v/>
      </c>
      <c r="AK317" s="161"/>
      <c r="AL317" s="41" t="str">
        <f t="shared" si="123"/>
        <v/>
      </c>
      <c r="AM317" s="125"/>
      <c r="AN317" s="181" t="str">
        <f t="shared" si="113"/>
        <v/>
      </c>
      <c r="AP317" s="41" t="str">
        <f t="shared" si="124"/>
        <v/>
      </c>
      <c r="AQ317" s="125"/>
      <c r="AR317" s="181" t="str">
        <f t="shared" si="114"/>
        <v/>
      </c>
      <c r="AS317" s="125"/>
      <c r="AT317" s="41" t="str">
        <f t="shared" si="125"/>
        <v/>
      </c>
      <c r="AU317" s="125"/>
      <c r="AV317" s="181" t="str">
        <f t="shared" si="115"/>
        <v/>
      </c>
      <c r="AW317" s="125"/>
      <c r="AX317" s="41" t="str">
        <f t="shared" si="126"/>
        <v/>
      </c>
      <c r="AY317" s="125"/>
      <c r="AZ317" s="181" t="str">
        <f t="shared" si="132"/>
        <v/>
      </c>
      <c r="BA317" s="125"/>
      <c r="BB317" s="41" t="str">
        <f t="shared" si="127"/>
        <v/>
      </c>
      <c r="BC317" s="125"/>
      <c r="BD317" s="181" t="str">
        <f t="shared" si="133"/>
        <v/>
      </c>
      <c r="BE317" s="125"/>
      <c r="BF317" s="41" t="str">
        <f t="shared" si="128"/>
        <v/>
      </c>
      <c r="BG317" s="125"/>
      <c r="BH317" s="181" t="str">
        <f t="shared" si="118"/>
        <v/>
      </c>
      <c r="BJ317" s="41" t="str">
        <f t="shared" si="129"/>
        <v/>
      </c>
      <c r="BK317" s="125"/>
      <c r="BL317" s="181" t="str">
        <f t="shared" si="119"/>
        <v/>
      </c>
      <c r="BM317" s="125"/>
    </row>
    <row r="318" spans="2:65" ht="15.75" customHeight="1">
      <c r="C318" s="13"/>
      <c r="D318" s="13"/>
      <c r="E318" s="13"/>
      <c r="F318" s="13"/>
      <c r="G318" s="13"/>
      <c r="H318" s="13"/>
      <c r="I318" s="13"/>
      <c r="J318" s="13"/>
      <c r="K318" s="23"/>
      <c r="L318" s="66"/>
      <c r="M318" s="125"/>
      <c r="N318" s="125"/>
      <c r="O318" s="80"/>
      <c r="P318" s="125"/>
      <c r="Q318" s="125"/>
      <c r="R318" s="125"/>
      <c r="S318" s="125"/>
      <c r="T318" s="125"/>
      <c r="U318" s="125"/>
      <c r="V318" s="125"/>
      <c r="W318" s="125"/>
      <c r="X318" s="125"/>
      <c r="Y318" s="125"/>
      <c r="Z318" s="41" t="str">
        <f t="shared" si="120"/>
        <v/>
      </c>
      <c r="AA318" s="125"/>
      <c r="AB318" s="181" t="str">
        <f t="shared" si="110"/>
        <v/>
      </c>
      <c r="AC318" s="161"/>
      <c r="AD318" s="41" t="str">
        <f t="shared" si="121"/>
        <v/>
      </c>
      <c r="AE318" s="125"/>
      <c r="AF318" s="181" t="str">
        <f t="shared" si="130"/>
        <v/>
      </c>
      <c r="AG318" s="125"/>
      <c r="AH318" s="41" t="str">
        <f t="shared" si="122"/>
        <v/>
      </c>
      <c r="AI318" s="125"/>
      <c r="AJ318" s="181" t="str">
        <f t="shared" si="131"/>
        <v/>
      </c>
      <c r="AK318" s="161"/>
      <c r="AL318" s="41" t="str">
        <f t="shared" si="123"/>
        <v/>
      </c>
      <c r="AM318" s="125"/>
      <c r="AN318" s="181" t="str">
        <f t="shared" si="113"/>
        <v/>
      </c>
      <c r="AP318" s="41" t="str">
        <f t="shared" si="124"/>
        <v/>
      </c>
      <c r="AQ318" s="125"/>
      <c r="AR318" s="181" t="str">
        <f t="shared" si="114"/>
        <v/>
      </c>
      <c r="AS318" s="125"/>
      <c r="AT318" s="41" t="str">
        <f t="shared" si="125"/>
        <v/>
      </c>
      <c r="AU318" s="125"/>
      <c r="AV318" s="181" t="str">
        <f t="shared" si="115"/>
        <v/>
      </c>
      <c r="AW318" s="125"/>
      <c r="AX318" s="41" t="str">
        <f t="shared" si="126"/>
        <v/>
      </c>
      <c r="AY318" s="125"/>
      <c r="AZ318" s="181" t="str">
        <f t="shared" si="132"/>
        <v/>
      </c>
      <c r="BA318" s="125"/>
      <c r="BB318" s="41" t="str">
        <f t="shared" si="127"/>
        <v/>
      </c>
      <c r="BC318" s="125"/>
      <c r="BD318" s="181" t="str">
        <f t="shared" si="133"/>
        <v/>
      </c>
      <c r="BE318" s="125"/>
      <c r="BF318" s="41" t="str">
        <f t="shared" si="128"/>
        <v/>
      </c>
      <c r="BG318" s="125"/>
      <c r="BH318" s="181" t="str">
        <f t="shared" si="118"/>
        <v/>
      </c>
      <c r="BJ318" s="41" t="str">
        <f t="shared" si="129"/>
        <v/>
      </c>
      <c r="BK318" s="125"/>
      <c r="BL318" s="181" t="str">
        <f t="shared" si="119"/>
        <v/>
      </c>
      <c r="BM318" s="125"/>
    </row>
    <row r="319" spans="2:65" ht="15.75" customHeight="1">
      <c r="C319" s="24"/>
      <c r="D319" s="4"/>
      <c r="E319" s="13"/>
      <c r="F319" s="13"/>
      <c r="G319" s="13"/>
      <c r="H319" s="13"/>
      <c r="I319" s="13"/>
      <c r="J319" s="13"/>
      <c r="K319" s="23"/>
      <c r="L319" s="66"/>
      <c r="M319" s="125"/>
      <c r="N319" s="125"/>
      <c r="O319" s="80"/>
      <c r="P319" s="125"/>
      <c r="Q319" s="125"/>
      <c r="R319" s="125"/>
      <c r="S319" s="125"/>
      <c r="T319" s="125"/>
      <c r="U319" s="125"/>
      <c r="V319" s="125"/>
      <c r="W319" s="125"/>
      <c r="X319" s="125"/>
      <c r="Y319" s="125"/>
      <c r="Z319" s="41" t="str">
        <f t="shared" si="120"/>
        <v/>
      </c>
      <c r="AA319" s="125"/>
      <c r="AB319" s="181" t="str">
        <f t="shared" si="110"/>
        <v/>
      </c>
      <c r="AC319" s="161"/>
      <c r="AD319" s="41" t="str">
        <f t="shared" si="121"/>
        <v/>
      </c>
      <c r="AE319" s="125"/>
      <c r="AF319" s="181" t="str">
        <f t="shared" si="130"/>
        <v/>
      </c>
      <c r="AG319" s="125"/>
      <c r="AH319" s="41" t="str">
        <f t="shared" si="122"/>
        <v/>
      </c>
      <c r="AI319" s="125"/>
      <c r="AJ319" s="181" t="str">
        <f t="shared" si="131"/>
        <v/>
      </c>
      <c r="AK319" s="161"/>
      <c r="AL319" s="41" t="str">
        <f t="shared" si="123"/>
        <v/>
      </c>
      <c r="AM319" s="125"/>
      <c r="AN319" s="181" t="str">
        <f t="shared" si="113"/>
        <v/>
      </c>
      <c r="AP319" s="41" t="str">
        <f t="shared" si="124"/>
        <v/>
      </c>
      <c r="AQ319" s="125"/>
      <c r="AR319" s="181" t="str">
        <f t="shared" si="114"/>
        <v/>
      </c>
      <c r="AS319" s="125"/>
      <c r="AT319" s="41" t="str">
        <f t="shared" si="125"/>
        <v/>
      </c>
      <c r="AU319" s="125"/>
      <c r="AV319" s="181" t="str">
        <f t="shared" si="115"/>
        <v/>
      </c>
      <c r="AW319" s="125"/>
      <c r="AX319" s="41" t="str">
        <f t="shared" si="126"/>
        <v/>
      </c>
      <c r="AY319" s="125"/>
      <c r="AZ319" s="181" t="str">
        <f t="shared" si="132"/>
        <v/>
      </c>
      <c r="BA319" s="125"/>
      <c r="BB319" s="41" t="str">
        <f t="shared" si="127"/>
        <v/>
      </c>
      <c r="BC319" s="125"/>
      <c r="BD319" s="181" t="str">
        <f t="shared" si="133"/>
        <v/>
      </c>
      <c r="BE319" s="125"/>
      <c r="BF319" s="41" t="str">
        <f t="shared" si="128"/>
        <v/>
      </c>
      <c r="BG319" s="125"/>
      <c r="BH319" s="181" t="str">
        <f t="shared" si="118"/>
        <v/>
      </c>
      <c r="BJ319" s="41" t="str">
        <f t="shared" si="129"/>
        <v/>
      </c>
      <c r="BK319" s="125"/>
      <c r="BL319" s="181" t="str">
        <f t="shared" si="119"/>
        <v/>
      </c>
      <c r="BM319" s="125"/>
    </row>
    <row r="320" spans="2:65" ht="15.75" customHeight="1">
      <c r="C320" s="13"/>
      <c r="D320" s="13"/>
      <c r="E320" s="13"/>
      <c r="F320" s="13"/>
      <c r="G320" s="13"/>
      <c r="H320" s="13"/>
      <c r="I320" s="13"/>
      <c r="J320" s="13"/>
      <c r="K320" s="23"/>
      <c r="L320" s="66"/>
      <c r="M320" s="125"/>
      <c r="N320" s="125"/>
      <c r="O320" s="80"/>
      <c r="P320" s="125"/>
      <c r="Q320" s="125"/>
      <c r="R320" s="125"/>
      <c r="S320" s="125"/>
      <c r="T320" s="125"/>
      <c r="U320" s="125"/>
      <c r="V320" s="125"/>
      <c r="W320" s="125"/>
      <c r="X320" s="125"/>
      <c r="Y320" s="125"/>
      <c r="Z320" s="41" t="str">
        <f t="shared" si="120"/>
        <v/>
      </c>
      <c r="AA320" s="125"/>
      <c r="AB320" s="181" t="str">
        <f t="shared" si="110"/>
        <v/>
      </c>
      <c r="AC320" s="161"/>
      <c r="AD320" s="41" t="str">
        <f t="shared" si="121"/>
        <v/>
      </c>
      <c r="AE320" s="125"/>
      <c r="AF320" s="181" t="str">
        <f t="shared" si="130"/>
        <v/>
      </c>
      <c r="AG320" s="125"/>
      <c r="AH320" s="41" t="str">
        <f t="shared" si="122"/>
        <v/>
      </c>
      <c r="AI320" s="125"/>
      <c r="AJ320" s="181" t="str">
        <f t="shared" si="131"/>
        <v/>
      </c>
      <c r="AK320" s="161"/>
      <c r="AL320" s="41" t="str">
        <f t="shared" si="123"/>
        <v/>
      </c>
      <c r="AM320" s="125"/>
      <c r="AN320" s="181" t="str">
        <f t="shared" si="113"/>
        <v/>
      </c>
      <c r="AP320" s="41" t="str">
        <f t="shared" si="124"/>
        <v/>
      </c>
      <c r="AQ320" s="125"/>
      <c r="AR320" s="181" t="str">
        <f t="shared" si="114"/>
        <v/>
      </c>
      <c r="AS320" s="125"/>
      <c r="AT320" s="41" t="str">
        <f t="shared" si="125"/>
        <v/>
      </c>
      <c r="AU320" s="125"/>
      <c r="AV320" s="181" t="str">
        <f t="shared" si="115"/>
        <v/>
      </c>
      <c r="AW320" s="125"/>
      <c r="AX320" s="41" t="str">
        <f t="shared" si="126"/>
        <v/>
      </c>
      <c r="AY320" s="125"/>
      <c r="AZ320" s="181" t="str">
        <f t="shared" si="132"/>
        <v/>
      </c>
      <c r="BA320" s="125"/>
      <c r="BB320" s="41" t="str">
        <f t="shared" si="127"/>
        <v/>
      </c>
      <c r="BC320" s="125"/>
      <c r="BD320" s="181" t="str">
        <f t="shared" si="133"/>
        <v/>
      </c>
      <c r="BE320" s="125"/>
      <c r="BF320" s="41" t="str">
        <f t="shared" si="128"/>
        <v/>
      </c>
      <c r="BG320" s="125"/>
      <c r="BH320" s="181" t="str">
        <f t="shared" si="118"/>
        <v/>
      </c>
      <c r="BJ320" s="41" t="str">
        <f t="shared" si="129"/>
        <v/>
      </c>
      <c r="BK320" s="125"/>
      <c r="BL320" s="181" t="str">
        <f t="shared" si="119"/>
        <v/>
      </c>
      <c r="BM320" s="125"/>
    </row>
    <row r="321" spans="2:65" ht="15.75" customHeight="1">
      <c r="C321" s="15" t="s">
        <v>291</v>
      </c>
      <c r="D321" s="13"/>
      <c r="E321" s="13"/>
      <c r="F321" s="13"/>
      <c r="G321" s="13"/>
      <c r="H321" s="13"/>
      <c r="I321" s="13"/>
      <c r="J321" s="13"/>
      <c r="K321" s="23"/>
      <c r="L321" s="66"/>
      <c r="M321" s="125"/>
      <c r="N321" s="41"/>
      <c r="O321" s="80"/>
      <c r="P321" s="41"/>
      <c r="Q321" s="41"/>
      <c r="R321" s="41"/>
      <c r="S321" s="41"/>
      <c r="T321" s="41"/>
      <c r="U321" s="41"/>
      <c r="V321" s="41"/>
      <c r="W321" s="41"/>
      <c r="X321" s="41"/>
      <c r="Y321" s="41"/>
      <c r="Z321" s="41" t="str">
        <f t="shared" si="120"/>
        <v/>
      </c>
      <c r="AA321" s="41"/>
      <c r="AB321" s="181" t="str">
        <f t="shared" si="110"/>
        <v/>
      </c>
      <c r="AC321" s="161"/>
      <c r="AD321" s="41" t="str">
        <f t="shared" si="121"/>
        <v/>
      </c>
      <c r="AE321" s="41"/>
      <c r="AF321" s="181" t="str">
        <f t="shared" si="130"/>
        <v/>
      </c>
      <c r="AG321" s="41"/>
      <c r="AH321" s="41" t="str">
        <f t="shared" si="122"/>
        <v/>
      </c>
      <c r="AI321" s="41"/>
      <c r="AJ321" s="181" t="str">
        <f t="shared" si="131"/>
        <v/>
      </c>
      <c r="AK321" s="161"/>
      <c r="AL321" s="41" t="str">
        <f t="shared" si="123"/>
        <v/>
      </c>
      <c r="AM321" s="41"/>
      <c r="AN321" s="181" t="str">
        <f t="shared" si="113"/>
        <v/>
      </c>
      <c r="AP321" s="41" t="str">
        <f t="shared" si="124"/>
        <v/>
      </c>
      <c r="AQ321" s="41"/>
      <c r="AR321" s="181" t="str">
        <f t="shared" si="114"/>
        <v/>
      </c>
      <c r="AS321" s="41"/>
      <c r="AT321" s="41" t="str">
        <f t="shared" si="125"/>
        <v/>
      </c>
      <c r="AU321" s="41"/>
      <c r="AV321" s="181" t="str">
        <f t="shared" si="115"/>
        <v/>
      </c>
      <c r="AW321" s="41"/>
      <c r="AX321" s="41" t="str">
        <f t="shared" si="126"/>
        <v/>
      </c>
      <c r="AY321" s="41"/>
      <c r="AZ321" s="181" t="str">
        <f t="shared" si="132"/>
        <v/>
      </c>
      <c r="BA321" s="41"/>
      <c r="BB321" s="41" t="str">
        <f t="shared" si="127"/>
        <v/>
      </c>
      <c r="BC321" s="41"/>
      <c r="BD321" s="181" t="str">
        <f t="shared" si="133"/>
        <v/>
      </c>
      <c r="BE321" s="41"/>
      <c r="BF321" s="41" t="str">
        <f t="shared" si="128"/>
        <v/>
      </c>
      <c r="BG321" s="41"/>
      <c r="BH321" s="181" t="str">
        <f t="shared" si="118"/>
        <v/>
      </c>
      <c r="BJ321" s="41" t="str">
        <f t="shared" si="129"/>
        <v/>
      </c>
      <c r="BK321" s="41"/>
      <c r="BL321" s="181" t="str">
        <f t="shared" si="119"/>
        <v/>
      </c>
      <c r="BM321" s="41"/>
    </row>
    <row r="322" spans="2:65" ht="15.75" customHeight="1">
      <c r="C322" s="13"/>
      <c r="D322" s="13"/>
      <c r="E322" s="13"/>
      <c r="F322" s="13"/>
      <c r="G322" s="13"/>
      <c r="H322" s="13"/>
      <c r="I322" s="13"/>
      <c r="J322" s="13"/>
      <c r="K322" s="23"/>
      <c r="L322" s="66"/>
      <c r="M322" s="125"/>
      <c r="N322" s="41"/>
      <c r="O322" s="80"/>
      <c r="P322" s="41"/>
      <c r="Q322" s="41"/>
      <c r="R322" s="41"/>
      <c r="S322" s="41"/>
      <c r="T322" s="41"/>
      <c r="U322" s="41"/>
      <c r="V322" s="41"/>
      <c r="W322" s="41"/>
      <c r="X322" s="41"/>
      <c r="Y322" s="41"/>
      <c r="Z322" s="41" t="str">
        <f t="shared" si="120"/>
        <v/>
      </c>
      <c r="AA322" s="41"/>
      <c r="AB322" s="181" t="str">
        <f t="shared" si="110"/>
        <v/>
      </c>
      <c r="AC322" s="161"/>
      <c r="AD322" s="41" t="str">
        <f t="shared" si="121"/>
        <v/>
      </c>
      <c r="AE322" s="41"/>
      <c r="AF322" s="181" t="str">
        <f t="shared" si="130"/>
        <v/>
      </c>
      <c r="AG322" s="41"/>
      <c r="AH322" s="41" t="str">
        <f t="shared" si="122"/>
        <v/>
      </c>
      <c r="AI322" s="41"/>
      <c r="AJ322" s="181" t="str">
        <f t="shared" si="131"/>
        <v/>
      </c>
      <c r="AK322" s="161"/>
      <c r="AL322" s="41" t="str">
        <f t="shared" si="123"/>
        <v/>
      </c>
      <c r="AM322" s="41"/>
      <c r="AN322" s="181" t="str">
        <f t="shared" si="113"/>
        <v/>
      </c>
      <c r="AP322" s="41" t="str">
        <f t="shared" si="124"/>
        <v/>
      </c>
      <c r="AQ322" s="41"/>
      <c r="AR322" s="181" t="str">
        <f t="shared" si="114"/>
        <v/>
      </c>
      <c r="AS322" s="41"/>
      <c r="AT322" s="41" t="str">
        <f t="shared" si="125"/>
        <v/>
      </c>
      <c r="AU322" s="41"/>
      <c r="AV322" s="181" t="str">
        <f t="shared" si="115"/>
        <v/>
      </c>
      <c r="AW322" s="41"/>
      <c r="AX322" s="41" t="str">
        <f t="shared" si="126"/>
        <v/>
      </c>
      <c r="AY322" s="41"/>
      <c r="AZ322" s="181" t="str">
        <f t="shared" si="132"/>
        <v/>
      </c>
      <c r="BA322" s="41"/>
      <c r="BB322" s="41" t="str">
        <f t="shared" si="127"/>
        <v/>
      </c>
      <c r="BC322" s="41"/>
      <c r="BD322" s="181" t="str">
        <f t="shared" si="133"/>
        <v/>
      </c>
      <c r="BE322" s="41"/>
      <c r="BF322" s="41" t="str">
        <f t="shared" si="128"/>
        <v/>
      </c>
      <c r="BG322" s="41"/>
      <c r="BH322" s="181" t="str">
        <f t="shared" si="118"/>
        <v/>
      </c>
      <c r="BJ322" s="41" t="str">
        <f t="shared" si="129"/>
        <v/>
      </c>
      <c r="BK322" s="41"/>
      <c r="BL322" s="181" t="str">
        <f t="shared" si="119"/>
        <v/>
      </c>
      <c r="BM322" s="41"/>
    </row>
    <row r="323" spans="2:65" ht="15.75" customHeight="1">
      <c r="C323" s="16" t="s">
        <v>151</v>
      </c>
      <c r="D323" s="53"/>
      <c r="E323" s="53"/>
      <c r="F323" s="53"/>
      <c r="G323" s="53"/>
      <c r="H323" s="53"/>
      <c r="I323" s="53"/>
      <c r="J323" s="53"/>
      <c r="K323" s="23"/>
      <c r="L323" s="66"/>
      <c r="M323" s="125"/>
      <c r="N323" s="41"/>
      <c r="O323" s="80"/>
      <c r="P323" s="41"/>
      <c r="Q323" s="41"/>
      <c r="R323" s="41"/>
      <c r="S323" s="41"/>
      <c r="T323" s="41"/>
      <c r="U323" s="41"/>
      <c r="V323" s="41"/>
      <c r="W323" s="41"/>
      <c r="X323" s="41"/>
      <c r="Y323" s="41"/>
      <c r="Z323" s="41" t="str">
        <f t="shared" si="120"/>
        <v/>
      </c>
      <c r="AA323" s="41"/>
      <c r="AB323" s="181" t="str">
        <f t="shared" si="110"/>
        <v/>
      </c>
      <c r="AC323" s="161"/>
      <c r="AD323" s="41" t="str">
        <f t="shared" si="121"/>
        <v/>
      </c>
      <c r="AE323" s="41"/>
      <c r="AF323" s="181" t="str">
        <f t="shared" si="130"/>
        <v/>
      </c>
      <c r="AG323" s="41"/>
      <c r="AH323" s="41" t="str">
        <f t="shared" si="122"/>
        <v/>
      </c>
      <c r="AI323" s="41"/>
      <c r="AJ323" s="181" t="str">
        <f t="shared" si="131"/>
        <v/>
      </c>
      <c r="AK323" s="161"/>
      <c r="AL323" s="41" t="str">
        <f t="shared" si="123"/>
        <v/>
      </c>
      <c r="AM323" s="41"/>
      <c r="AN323" s="181" t="str">
        <f t="shared" si="113"/>
        <v/>
      </c>
      <c r="AP323" s="41" t="str">
        <f t="shared" si="124"/>
        <v/>
      </c>
      <c r="AQ323" s="41"/>
      <c r="AR323" s="181" t="str">
        <f t="shared" si="114"/>
        <v/>
      </c>
      <c r="AS323" s="41"/>
      <c r="AT323" s="41" t="str">
        <f t="shared" si="125"/>
        <v/>
      </c>
      <c r="AU323" s="41"/>
      <c r="AV323" s="181" t="str">
        <f t="shared" si="115"/>
        <v/>
      </c>
      <c r="AW323" s="41"/>
      <c r="AX323" s="41" t="str">
        <f t="shared" si="126"/>
        <v/>
      </c>
      <c r="AY323" s="41"/>
      <c r="AZ323" s="181" t="str">
        <f t="shared" si="132"/>
        <v/>
      </c>
      <c r="BA323" s="41"/>
      <c r="BB323" s="41" t="str">
        <f t="shared" si="127"/>
        <v/>
      </c>
      <c r="BC323" s="41"/>
      <c r="BD323" s="181" t="str">
        <f t="shared" si="133"/>
        <v/>
      </c>
      <c r="BE323" s="41"/>
      <c r="BF323" s="41" t="str">
        <f t="shared" si="128"/>
        <v/>
      </c>
      <c r="BG323" s="41"/>
      <c r="BH323" s="181" t="str">
        <f t="shared" si="118"/>
        <v/>
      </c>
      <c r="BJ323" s="41" t="str">
        <f t="shared" si="129"/>
        <v/>
      </c>
      <c r="BK323" s="41"/>
      <c r="BL323" s="181" t="str">
        <f t="shared" si="119"/>
        <v/>
      </c>
      <c r="BM323" s="41"/>
    </row>
    <row r="324" spans="2:65" ht="15.75" customHeight="1">
      <c r="C324" s="13"/>
      <c r="D324" s="13"/>
      <c r="E324" s="13"/>
      <c r="F324" s="13"/>
      <c r="G324" s="13"/>
      <c r="H324" s="13"/>
      <c r="I324" s="13"/>
      <c r="J324" s="13"/>
      <c r="K324" s="23"/>
      <c r="L324" s="66"/>
      <c r="M324" s="125"/>
      <c r="N324" s="41"/>
      <c r="O324" s="80"/>
      <c r="P324" s="41"/>
      <c r="Q324" s="41"/>
      <c r="R324" s="41"/>
      <c r="S324" s="41"/>
      <c r="T324" s="41"/>
      <c r="U324" s="41"/>
      <c r="V324" s="41"/>
      <c r="W324" s="41"/>
      <c r="X324" s="41"/>
      <c r="Y324" s="41"/>
      <c r="Z324" s="41" t="str">
        <f t="shared" si="120"/>
        <v/>
      </c>
      <c r="AA324" s="41"/>
      <c r="AB324" s="181" t="str">
        <f t="shared" si="110"/>
        <v/>
      </c>
      <c r="AC324" s="161"/>
      <c r="AD324" s="41" t="str">
        <f t="shared" si="121"/>
        <v/>
      </c>
      <c r="AE324" s="41"/>
      <c r="AF324" s="181" t="str">
        <f t="shared" si="130"/>
        <v/>
      </c>
      <c r="AG324" s="41"/>
      <c r="AH324" s="41" t="str">
        <f t="shared" si="122"/>
        <v/>
      </c>
      <c r="AI324" s="41"/>
      <c r="AJ324" s="181" t="str">
        <f t="shared" si="131"/>
        <v/>
      </c>
      <c r="AK324" s="161"/>
      <c r="AL324" s="41" t="str">
        <f t="shared" si="123"/>
        <v/>
      </c>
      <c r="AM324" s="41"/>
      <c r="AN324" s="181" t="str">
        <f t="shared" si="113"/>
        <v/>
      </c>
      <c r="AP324" s="41" t="str">
        <f t="shared" si="124"/>
        <v/>
      </c>
      <c r="AQ324" s="41"/>
      <c r="AR324" s="181" t="str">
        <f t="shared" si="114"/>
        <v/>
      </c>
      <c r="AS324" s="41"/>
      <c r="AT324" s="41" t="str">
        <f t="shared" si="125"/>
        <v/>
      </c>
      <c r="AU324" s="41"/>
      <c r="AV324" s="181" t="str">
        <f t="shared" si="115"/>
        <v/>
      </c>
      <c r="AW324" s="41"/>
      <c r="AX324" s="41" t="str">
        <f t="shared" si="126"/>
        <v/>
      </c>
      <c r="AY324" s="41"/>
      <c r="AZ324" s="181" t="str">
        <f t="shared" si="132"/>
        <v/>
      </c>
      <c r="BA324" s="41"/>
      <c r="BB324" s="41" t="str">
        <f t="shared" si="127"/>
        <v/>
      </c>
      <c r="BC324" s="41"/>
      <c r="BD324" s="181" t="str">
        <f t="shared" si="133"/>
        <v/>
      </c>
      <c r="BE324" s="41"/>
      <c r="BF324" s="41" t="str">
        <f t="shared" si="128"/>
        <v/>
      </c>
      <c r="BG324" s="41"/>
      <c r="BH324" s="181" t="str">
        <f t="shared" si="118"/>
        <v/>
      </c>
      <c r="BJ324" s="41" t="str">
        <f t="shared" si="129"/>
        <v/>
      </c>
      <c r="BK324" s="41"/>
      <c r="BL324" s="181" t="str">
        <f t="shared" si="119"/>
        <v/>
      </c>
      <c r="BM324" s="41"/>
    </row>
    <row r="325" spans="2:65" ht="15.75" customHeight="1">
      <c r="C325" s="18" t="s">
        <v>35</v>
      </c>
      <c r="D325" s="13" t="s">
        <v>152</v>
      </c>
      <c r="E325" s="13"/>
      <c r="F325" s="13"/>
      <c r="G325" s="13"/>
      <c r="H325" s="13"/>
      <c r="I325" s="13"/>
      <c r="J325" s="66"/>
      <c r="K325" s="20"/>
      <c r="L325" s="22"/>
      <c r="M325" s="125"/>
      <c r="N325" s="41"/>
      <c r="O325" s="80"/>
      <c r="P325" s="41"/>
      <c r="Q325" s="41"/>
      <c r="R325" s="41"/>
      <c r="S325" s="41"/>
      <c r="T325" s="41"/>
      <c r="U325" s="41"/>
      <c r="V325" s="41"/>
      <c r="W325" s="41"/>
      <c r="X325" s="41"/>
      <c r="Y325" s="41"/>
      <c r="Z325" s="41" t="str">
        <f t="shared" si="120"/>
        <v/>
      </c>
      <c r="AA325" s="41"/>
      <c r="AB325" s="181" t="str">
        <f t="shared" si="110"/>
        <v/>
      </c>
      <c r="AC325" s="161"/>
      <c r="AD325" s="41" t="str">
        <f t="shared" si="121"/>
        <v/>
      </c>
      <c r="AE325" s="41"/>
      <c r="AF325" s="181" t="str">
        <f t="shared" si="130"/>
        <v/>
      </c>
      <c r="AG325" s="41"/>
      <c r="AH325" s="41" t="str">
        <f t="shared" si="122"/>
        <v/>
      </c>
      <c r="AI325" s="41"/>
      <c r="AJ325" s="181" t="str">
        <f t="shared" si="131"/>
        <v/>
      </c>
      <c r="AK325" s="161"/>
      <c r="AL325" s="41" t="str">
        <f t="shared" si="123"/>
        <v/>
      </c>
      <c r="AM325" s="41"/>
      <c r="AN325" s="181" t="str">
        <f t="shared" si="113"/>
        <v/>
      </c>
      <c r="AP325" s="41" t="str">
        <f t="shared" si="124"/>
        <v/>
      </c>
      <c r="AQ325" s="41"/>
      <c r="AR325" s="181" t="str">
        <f t="shared" si="114"/>
        <v/>
      </c>
      <c r="AS325" s="41"/>
      <c r="AT325" s="41" t="str">
        <f t="shared" si="125"/>
        <v/>
      </c>
      <c r="AU325" s="41"/>
      <c r="AV325" s="181" t="str">
        <f t="shared" si="115"/>
        <v/>
      </c>
      <c r="AW325" s="41"/>
      <c r="AX325" s="41" t="str">
        <f t="shared" si="126"/>
        <v/>
      </c>
      <c r="AY325" s="41"/>
      <c r="AZ325" s="181" t="str">
        <f t="shared" si="132"/>
        <v/>
      </c>
      <c r="BA325" s="41"/>
      <c r="BB325" s="41" t="str">
        <f t="shared" si="127"/>
        <v/>
      </c>
      <c r="BC325" s="41"/>
      <c r="BD325" s="181" t="str">
        <f t="shared" si="133"/>
        <v/>
      </c>
      <c r="BE325" s="41"/>
      <c r="BF325" s="41" t="str">
        <f t="shared" si="128"/>
        <v/>
      </c>
      <c r="BG325" s="41"/>
      <c r="BH325" s="181" t="str">
        <f t="shared" si="118"/>
        <v/>
      </c>
      <c r="BJ325" s="41" t="str">
        <f t="shared" si="129"/>
        <v/>
      </c>
      <c r="BK325" s="41"/>
      <c r="BL325" s="181" t="str">
        <f t="shared" si="119"/>
        <v/>
      </c>
      <c r="BM325" s="41"/>
    </row>
    <row r="326" spans="2:65" ht="15.75" customHeight="1">
      <c r="C326" s="13"/>
      <c r="D326" s="18" t="s">
        <v>38</v>
      </c>
      <c r="E326" s="13" t="s">
        <v>213</v>
      </c>
      <c r="F326" s="13"/>
      <c r="G326" s="13"/>
      <c r="H326" s="13"/>
      <c r="I326" s="13"/>
      <c r="J326" s="13"/>
      <c r="K326" s="23"/>
      <c r="L326" s="66"/>
      <c r="M326" s="125"/>
      <c r="N326" s="125"/>
      <c r="O326" s="80"/>
      <c r="P326" s="125"/>
      <c r="Q326" s="125"/>
      <c r="R326" s="125"/>
      <c r="S326" s="125"/>
      <c r="T326" s="125"/>
      <c r="U326" s="125"/>
      <c r="V326" s="125"/>
      <c r="W326" s="125"/>
      <c r="X326" s="125"/>
      <c r="Y326" s="125"/>
      <c r="Z326" s="41" t="str">
        <f t="shared" si="120"/>
        <v/>
      </c>
      <c r="AA326" s="125"/>
      <c r="AB326" s="181" t="str">
        <f t="shared" si="110"/>
        <v/>
      </c>
      <c r="AC326" s="161"/>
      <c r="AD326" s="41" t="str">
        <f t="shared" si="121"/>
        <v/>
      </c>
      <c r="AE326" s="125"/>
      <c r="AF326" s="181" t="str">
        <f t="shared" si="130"/>
        <v/>
      </c>
      <c r="AG326" s="125"/>
      <c r="AH326" s="41" t="str">
        <f t="shared" si="122"/>
        <v/>
      </c>
      <c r="AI326" s="125"/>
      <c r="AJ326" s="181" t="str">
        <f t="shared" si="131"/>
        <v/>
      </c>
      <c r="AK326" s="161"/>
      <c r="AL326" s="41" t="str">
        <f t="shared" si="123"/>
        <v/>
      </c>
      <c r="AM326" s="125"/>
      <c r="AN326" s="181" t="str">
        <f t="shared" si="113"/>
        <v/>
      </c>
      <c r="AP326" s="41" t="str">
        <f t="shared" si="124"/>
        <v/>
      </c>
      <c r="AQ326" s="125"/>
      <c r="AR326" s="181" t="str">
        <f t="shared" si="114"/>
        <v/>
      </c>
      <c r="AS326" s="125"/>
      <c r="AT326" s="41" t="str">
        <f t="shared" si="125"/>
        <v/>
      </c>
      <c r="AU326" s="125"/>
      <c r="AV326" s="181" t="str">
        <f t="shared" si="115"/>
        <v/>
      </c>
      <c r="AW326" s="125"/>
      <c r="AX326" s="41" t="str">
        <f t="shared" si="126"/>
        <v/>
      </c>
      <c r="AY326" s="125"/>
      <c r="AZ326" s="181" t="str">
        <f t="shared" si="132"/>
        <v/>
      </c>
      <c r="BA326" s="125"/>
      <c r="BB326" s="41" t="str">
        <f t="shared" si="127"/>
        <v/>
      </c>
      <c r="BC326" s="125"/>
      <c r="BD326" s="181" t="str">
        <f t="shared" si="133"/>
        <v/>
      </c>
      <c r="BE326" s="125"/>
      <c r="BF326" s="41" t="str">
        <f t="shared" si="128"/>
        <v/>
      </c>
      <c r="BG326" s="125"/>
      <c r="BH326" s="181" t="str">
        <f t="shared" si="118"/>
        <v/>
      </c>
      <c r="BJ326" s="41" t="str">
        <f t="shared" si="129"/>
        <v/>
      </c>
      <c r="BK326" s="125"/>
      <c r="BL326" s="181" t="str">
        <f t="shared" si="119"/>
        <v/>
      </c>
      <c r="BM326" s="125"/>
    </row>
    <row r="327" spans="2:65" ht="15.75" customHeight="1">
      <c r="B327" s="231">
        <v>140</v>
      </c>
      <c r="C327" s="19"/>
      <c r="D327" s="13"/>
      <c r="E327" s="13"/>
      <c r="F327" s="13" t="s">
        <v>282</v>
      </c>
      <c r="G327" s="13"/>
      <c r="H327" s="13"/>
      <c r="I327" s="13"/>
      <c r="J327" s="13"/>
      <c r="K327" s="13"/>
      <c r="L327" s="66" t="s">
        <v>29</v>
      </c>
      <c r="M327" s="125"/>
      <c r="N327" s="41">
        <f>VLOOKUP($B327,'[1]09-10-11'!$A$4:$EA$400,MATCH(N$2, '[1]09-10-11'!$A$4:$EA$4, 0))</f>
        <v>326598</v>
      </c>
      <c r="O327" s="45"/>
      <c r="P327" s="41">
        <f>VLOOKUP($B327,'[1]09-10-11'!$A$4:$EA$400,MATCH(P$2, '[1]09-10-11'!$A$4:$EA$4, 0))</f>
        <v>526598</v>
      </c>
      <c r="Q327" s="41"/>
      <c r="R327" s="41">
        <f>VLOOKUP($B327,'[1]09-10-11'!$A$4:$EA$400,MATCH(R$2, '[1]09-10-11'!$A$4:$EA$4, 0))</f>
        <v>326598</v>
      </c>
      <c r="S327" s="41"/>
      <c r="T327" s="41" t="e">
        <f>VLOOKUP($B327,'[1]09-10-11'!$A$4:$EA$400,MATCH(T$2, '[1]09-10-11'!$A$4:$EA$4, 0))</f>
        <v>#N/A</v>
      </c>
      <c r="U327" s="41"/>
      <c r="V327" s="41">
        <f>VLOOKUP($B327,'[1]09-10-11'!$A$4:$EA$400,MATCH(V$2, '[1]09-10-11'!$A$4:$EA$4, 0))</f>
        <v>326598</v>
      </c>
      <c r="W327" s="41"/>
      <c r="X327" s="41">
        <f>VLOOKUP($B327,'[1]09-10-11'!$A$4:$EA$400,MATCH(X$2, '[1]09-10-11'!$A$4:$EA$4, 0))</f>
        <v>526598</v>
      </c>
      <c r="Y327" s="41"/>
      <c r="Z327" s="41">
        <f t="shared" si="120"/>
        <v>200000</v>
      </c>
      <c r="AA327" s="41"/>
      <c r="AB327" s="181">
        <f t="shared" si="110"/>
        <v>0.61237362139388485</v>
      </c>
      <c r="AC327" s="161"/>
      <c r="AD327" s="41">
        <f t="shared" ref="AD327:AD358" si="134">IF(AND(ISNUMBER($P327),ISNUMBER($X327)),IF((ABS($P327-$X327))&gt;0.49,$X327-$P327,0),"")</f>
        <v>0</v>
      </c>
      <c r="AE327" s="41"/>
      <c r="AF327" s="181">
        <f t="shared" si="130"/>
        <v>0</v>
      </c>
      <c r="AG327" s="41"/>
      <c r="AH327" s="41">
        <f t="shared" ref="AH327:AH358" si="135">IF(AND(ISNUMBER($N327),ISNUMBER($X327)),IF((ABS($N327-$X327))&gt;0.49,$X327-$N327,0),"")</f>
        <v>200000</v>
      </c>
      <c r="AI327" s="41"/>
      <c r="AJ327" s="181">
        <f t="shared" si="131"/>
        <v>0.61237362139388485</v>
      </c>
      <c r="AK327" s="161"/>
      <c r="AL327" s="41">
        <f t="shared" si="123"/>
        <v>200000</v>
      </c>
      <c r="AM327" s="41"/>
      <c r="AN327" s="181">
        <f t="shared" si="113"/>
        <v>0.61237362139388485</v>
      </c>
      <c r="AP327" s="41" t="str">
        <f t="shared" si="124"/>
        <v/>
      </c>
      <c r="AQ327" s="41"/>
      <c r="AR327" s="181" t="e">
        <f t="shared" si="114"/>
        <v>#N/A</v>
      </c>
      <c r="AS327" s="41"/>
      <c r="AT327" s="41" t="str">
        <f t="shared" si="125"/>
        <v/>
      </c>
      <c r="AU327" s="41"/>
      <c r="AV327" s="181" t="e">
        <f t="shared" si="115"/>
        <v>#N/A</v>
      </c>
      <c r="AW327" s="41"/>
      <c r="AX327" s="41">
        <f t="shared" ref="AX327:AX358" si="136">IF(AND(ISNUMBER($N327),ISNUMBER($V327)),IF((ABS($N327-$V327))&gt;0.49,$V327-$N327,0),"")</f>
        <v>0</v>
      </c>
      <c r="AY327" s="41"/>
      <c r="AZ327" s="181">
        <f t="shared" si="132"/>
        <v>0</v>
      </c>
      <c r="BA327" s="41"/>
      <c r="BB327" s="41">
        <f t="shared" ref="BB327:BB358" si="137">IF(AND(ISNUMBER($P327),ISNUMBER($V327)),IF((ABS($P327-$V327))&gt;0.49,$V327-$P327,0),"")</f>
        <v>-200000</v>
      </c>
      <c r="BC327" s="41"/>
      <c r="BD327" s="181">
        <f t="shared" si="133"/>
        <v>-0.3797963531954166</v>
      </c>
      <c r="BE327" s="41"/>
      <c r="BF327" s="41">
        <f t="shared" si="128"/>
        <v>0</v>
      </c>
      <c r="BG327" s="41"/>
      <c r="BH327" s="181">
        <f t="shared" si="118"/>
        <v>0</v>
      </c>
      <c r="BJ327" s="41" t="str">
        <f t="shared" si="129"/>
        <v/>
      </c>
      <c r="BK327" s="41"/>
      <c r="BL327" s="181" t="e">
        <f t="shared" si="119"/>
        <v>#N/A</v>
      </c>
      <c r="BM327" s="41"/>
    </row>
    <row r="328" spans="2:65" ht="15.75" customHeight="1">
      <c r="B328" s="231">
        <v>140.1</v>
      </c>
      <c r="C328" s="19"/>
      <c r="D328" s="13"/>
      <c r="E328" s="13"/>
      <c r="F328" s="13" t="s">
        <v>275</v>
      </c>
      <c r="G328" s="13"/>
      <c r="H328" s="13"/>
      <c r="I328" s="13"/>
      <c r="J328" s="13"/>
      <c r="K328" s="20"/>
      <c r="L328" s="66" t="s">
        <v>29</v>
      </c>
      <c r="M328" s="125"/>
      <c r="N328" s="81">
        <f>VLOOKUP($B328,'[1]09-10-11'!$A$4:$EA$400,MATCH(N$2, '[1]09-10-11'!$A$4:$EA$4, 0))</f>
        <v>791000</v>
      </c>
      <c r="O328" s="45"/>
      <c r="P328" s="81">
        <f>VLOOKUP($B328,'[1]09-10-11'!$A$4:$EA$400,MATCH(P$2, '[1]09-10-11'!$A$4:$EA$4, 0))</f>
        <v>791000</v>
      </c>
      <c r="Q328" s="81"/>
      <c r="R328" s="81">
        <f>VLOOKUP($B328,'[1]09-10-11'!$A$4:$EA$400,MATCH(R$2, '[1]09-10-11'!$A$4:$EA$4, 0))</f>
        <v>791000</v>
      </c>
      <c r="S328" s="81"/>
      <c r="T328" s="81" t="e">
        <f>VLOOKUP($B328,'[1]09-10-11'!$A$4:$EA$400,MATCH(T$2, '[1]09-10-11'!$A$4:$EA$4, 0))</f>
        <v>#N/A</v>
      </c>
      <c r="U328" s="81"/>
      <c r="V328" s="81">
        <f>VLOOKUP($B328,'[1]09-10-11'!$A$4:$EA$400,MATCH(V$2, '[1]09-10-11'!$A$4:$EA$4, 0))</f>
        <v>791000</v>
      </c>
      <c r="W328" s="81"/>
      <c r="X328" s="81">
        <f>VLOOKUP($B328,'[1]09-10-11'!$A$4:$EA$400,MATCH(X$2, '[1]09-10-11'!$A$4:$EA$4, 0))</f>
        <v>791000</v>
      </c>
      <c r="Y328" s="41"/>
      <c r="Z328" s="81">
        <f t="shared" si="120"/>
        <v>0</v>
      </c>
      <c r="AA328" s="81"/>
      <c r="AB328" s="182">
        <f t="shared" si="110"/>
        <v>0</v>
      </c>
      <c r="AC328" s="156"/>
      <c r="AD328" s="81">
        <f t="shared" si="134"/>
        <v>0</v>
      </c>
      <c r="AE328" s="81"/>
      <c r="AF328" s="182">
        <f t="shared" si="130"/>
        <v>0</v>
      </c>
      <c r="AG328" s="41"/>
      <c r="AH328" s="81">
        <f t="shared" si="135"/>
        <v>0</v>
      </c>
      <c r="AI328" s="81"/>
      <c r="AJ328" s="182">
        <f t="shared" si="131"/>
        <v>0</v>
      </c>
      <c r="AK328" s="157"/>
      <c r="AL328" s="81">
        <f t="shared" si="123"/>
        <v>0</v>
      </c>
      <c r="AM328" s="81"/>
      <c r="AN328" s="182">
        <f t="shared" si="113"/>
        <v>0</v>
      </c>
      <c r="AP328" s="81" t="str">
        <f t="shared" si="124"/>
        <v/>
      </c>
      <c r="AQ328" s="81"/>
      <c r="AR328" s="182" t="e">
        <f t="shared" si="114"/>
        <v>#N/A</v>
      </c>
      <c r="AS328" s="41"/>
      <c r="AT328" s="81" t="str">
        <f t="shared" si="125"/>
        <v/>
      </c>
      <c r="AU328" s="81"/>
      <c r="AV328" s="182" t="e">
        <f t="shared" si="115"/>
        <v>#N/A</v>
      </c>
      <c r="AW328" s="41"/>
      <c r="AX328" s="81">
        <f t="shared" si="136"/>
        <v>0</v>
      </c>
      <c r="AY328" s="81"/>
      <c r="AZ328" s="182">
        <f t="shared" si="132"/>
        <v>0</v>
      </c>
      <c r="BA328" s="41"/>
      <c r="BB328" s="81">
        <f t="shared" si="137"/>
        <v>0</v>
      </c>
      <c r="BC328" s="81"/>
      <c r="BD328" s="182">
        <f t="shared" si="133"/>
        <v>0</v>
      </c>
      <c r="BE328" s="41"/>
      <c r="BF328" s="81">
        <f t="shared" si="128"/>
        <v>0</v>
      </c>
      <c r="BG328" s="81"/>
      <c r="BH328" s="182">
        <f t="shared" si="118"/>
        <v>0</v>
      </c>
      <c r="BJ328" s="81" t="str">
        <f t="shared" si="129"/>
        <v/>
      </c>
      <c r="BK328" s="81"/>
      <c r="BL328" s="182" t="e">
        <f t="shared" si="119"/>
        <v>#N/A</v>
      </c>
      <c r="BM328" s="41"/>
    </row>
    <row r="329" spans="2:65" ht="15.75" customHeight="1">
      <c r="B329" s="231"/>
      <c r="C329" s="19"/>
      <c r="D329" s="13"/>
      <c r="E329" s="13"/>
      <c r="F329" s="13"/>
      <c r="G329" s="13"/>
      <c r="H329" s="13"/>
      <c r="I329" s="13"/>
      <c r="J329" s="18"/>
      <c r="K329" s="20"/>
      <c r="L329" s="66"/>
      <c r="M329" s="125"/>
      <c r="N329" s="125"/>
      <c r="O329" s="45"/>
      <c r="P329" s="125"/>
      <c r="Q329" s="125"/>
      <c r="R329" s="125"/>
      <c r="S329" s="125"/>
      <c r="T329" s="125"/>
      <c r="U329" s="125"/>
      <c r="V329" s="125"/>
      <c r="W329" s="125"/>
      <c r="X329" s="125"/>
      <c r="Y329" s="125"/>
      <c r="Z329" s="41" t="str">
        <f t="shared" si="120"/>
        <v/>
      </c>
      <c r="AA329" s="125"/>
      <c r="AB329" s="181" t="str">
        <f t="shared" si="110"/>
        <v/>
      </c>
      <c r="AC329" s="161"/>
      <c r="AD329" s="41" t="str">
        <f t="shared" si="134"/>
        <v/>
      </c>
      <c r="AE329" s="125"/>
      <c r="AF329" s="181" t="str">
        <f t="shared" si="130"/>
        <v/>
      </c>
      <c r="AG329" s="125"/>
      <c r="AH329" s="41" t="str">
        <f t="shared" si="135"/>
        <v/>
      </c>
      <c r="AI329" s="125"/>
      <c r="AJ329" s="181" t="str">
        <f t="shared" si="131"/>
        <v/>
      </c>
      <c r="AK329" s="161"/>
      <c r="AL329" s="41" t="str">
        <f t="shared" si="123"/>
        <v/>
      </c>
      <c r="AM329" s="125"/>
      <c r="AN329" s="181" t="str">
        <f t="shared" si="113"/>
        <v/>
      </c>
      <c r="AP329" s="41" t="str">
        <f t="shared" si="124"/>
        <v/>
      </c>
      <c r="AQ329" s="125"/>
      <c r="AR329" s="181" t="str">
        <f t="shared" si="114"/>
        <v/>
      </c>
      <c r="AS329" s="125"/>
      <c r="AT329" s="41" t="str">
        <f t="shared" si="125"/>
        <v/>
      </c>
      <c r="AU329" s="125"/>
      <c r="AV329" s="181" t="str">
        <f t="shared" si="115"/>
        <v/>
      </c>
      <c r="AW329" s="125"/>
      <c r="AX329" s="41" t="str">
        <f t="shared" si="136"/>
        <v/>
      </c>
      <c r="AY329" s="125"/>
      <c r="AZ329" s="181" t="str">
        <f t="shared" si="132"/>
        <v/>
      </c>
      <c r="BA329" s="125"/>
      <c r="BB329" s="41" t="str">
        <f t="shared" si="137"/>
        <v/>
      </c>
      <c r="BC329" s="125"/>
      <c r="BD329" s="181" t="str">
        <f t="shared" si="133"/>
        <v/>
      </c>
      <c r="BE329" s="125"/>
      <c r="BF329" s="41" t="str">
        <f t="shared" si="128"/>
        <v/>
      </c>
      <c r="BG329" s="125"/>
      <c r="BH329" s="181" t="str">
        <f t="shared" si="118"/>
        <v/>
      </c>
      <c r="BJ329" s="41" t="str">
        <f t="shared" si="129"/>
        <v/>
      </c>
      <c r="BK329" s="125"/>
      <c r="BL329" s="181" t="str">
        <f t="shared" si="119"/>
        <v/>
      </c>
      <c r="BM329" s="125"/>
    </row>
    <row r="330" spans="2:65" ht="15.75" customHeight="1">
      <c r="B330" s="231"/>
      <c r="C330" s="19"/>
      <c r="D330" s="13"/>
      <c r="E330" s="13"/>
      <c r="F330" s="13"/>
      <c r="G330" s="13"/>
      <c r="H330" s="13" t="s">
        <v>39</v>
      </c>
      <c r="I330" s="13"/>
      <c r="J330" s="13"/>
      <c r="K330" s="20"/>
      <c r="L330" s="66"/>
      <c r="M330" s="125"/>
      <c r="N330" s="41">
        <f>SUM(N327:N328)</f>
        <v>1117598</v>
      </c>
      <c r="O330" s="45"/>
      <c r="P330" s="41">
        <f>SUM(P327:P328)</f>
        <v>1317598</v>
      </c>
      <c r="Q330" s="41"/>
      <c r="R330" s="41">
        <f>SUM(R327:R328)</f>
        <v>1117598</v>
      </c>
      <c r="S330" s="41"/>
      <c r="T330" s="41" t="e">
        <f>SUM(T327:T328)</f>
        <v>#N/A</v>
      </c>
      <c r="U330" s="41"/>
      <c r="V330" s="41">
        <f>SUM(V327:V328)</f>
        <v>1117598</v>
      </c>
      <c r="W330" s="41"/>
      <c r="X330" s="41">
        <f>SUM(X327:X328)</f>
        <v>1317598</v>
      </c>
      <c r="Y330" s="41"/>
      <c r="Z330" s="41">
        <f t="shared" si="120"/>
        <v>200000</v>
      </c>
      <c r="AA330" s="41"/>
      <c r="AB330" s="181">
        <f t="shared" si="110"/>
        <v>0.17895522361349969</v>
      </c>
      <c r="AC330" s="161"/>
      <c r="AD330" s="41">
        <f t="shared" si="134"/>
        <v>0</v>
      </c>
      <c r="AE330" s="41"/>
      <c r="AF330" s="181">
        <f t="shared" si="130"/>
        <v>0</v>
      </c>
      <c r="AG330" s="41"/>
      <c r="AH330" s="41">
        <f t="shared" si="135"/>
        <v>200000</v>
      </c>
      <c r="AI330" s="41"/>
      <c r="AJ330" s="181">
        <f t="shared" si="131"/>
        <v>0.17895522361349969</v>
      </c>
      <c r="AK330" s="161"/>
      <c r="AL330" s="41">
        <f t="shared" si="123"/>
        <v>200000</v>
      </c>
      <c r="AM330" s="41"/>
      <c r="AN330" s="181">
        <f t="shared" si="113"/>
        <v>0.17895522361349969</v>
      </c>
      <c r="AP330" s="41" t="str">
        <f t="shared" si="124"/>
        <v/>
      </c>
      <c r="AQ330" s="41"/>
      <c r="AR330" s="181" t="e">
        <f t="shared" si="114"/>
        <v>#N/A</v>
      </c>
      <c r="AS330" s="41"/>
      <c r="AT330" s="41" t="str">
        <f t="shared" si="125"/>
        <v/>
      </c>
      <c r="AU330" s="41"/>
      <c r="AV330" s="181" t="e">
        <f t="shared" si="115"/>
        <v>#N/A</v>
      </c>
      <c r="AW330" s="41"/>
      <c r="AX330" s="41">
        <f t="shared" si="136"/>
        <v>0</v>
      </c>
      <c r="AY330" s="41"/>
      <c r="AZ330" s="181">
        <f t="shared" si="132"/>
        <v>0</v>
      </c>
      <c r="BA330" s="41"/>
      <c r="BB330" s="41">
        <f t="shared" si="137"/>
        <v>-200000</v>
      </c>
      <c r="BC330" s="41"/>
      <c r="BD330" s="181">
        <f t="shared" si="133"/>
        <v>-0.15179136580353036</v>
      </c>
      <c r="BE330" s="41"/>
      <c r="BF330" s="41">
        <f t="shared" si="128"/>
        <v>0</v>
      </c>
      <c r="BG330" s="41"/>
      <c r="BH330" s="181">
        <f t="shared" si="118"/>
        <v>0</v>
      </c>
      <c r="BJ330" s="41" t="str">
        <f t="shared" si="129"/>
        <v/>
      </c>
      <c r="BK330" s="41"/>
      <c r="BL330" s="181" t="e">
        <f t="shared" si="119"/>
        <v>#N/A</v>
      </c>
      <c r="BM330" s="41"/>
    </row>
    <row r="331" spans="2:65" ht="15.75" customHeight="1">
      <c r="B331" s="231"/>
      <c r="C331" s="19"/>
      <c r="D331" s="13"/>
      <c r="E331" s="13"/>
      <c r="F331" s="13"/>
      <c r="G331" s="13"/>
      <c r="H331" s="13"/>
      <c r="I331" s="13"/>
      <c r="J331" s="13"/>
      <c r="K331" s="20"/>
      <c r="L331" s="66"/>
      <c r="M331" s="125"/>
      <c r="N331" s="125"/>
      <c r="O331" s="45"/>
      <c r="P331" s="125"/>
      <c r="Q331" s="125"/>
      <c r="R331" s="125"/>
      <c r="S331" s="125"/>
      <c r="T331" s="125"/>
      <c r="U331" s="125"/>
      <c r="V331" s="125"/>
      <c r="W331" s="125"/>
      <c r="X331" s="125"/>
      <c r="Y331" s="125"/>
      <c r="Z331" s="41" t="str">
        <f t="shared" si="120"/>
        <v/>
      </c>
      <c r="AA331" s="125"/>
      <c r="AB331" s="181" t="str">
        <f t="shared" si="110"/>
        <v/>
      </c>
      <c r="AC331" s="161"/>
      <c r="AD331" s="41" t="str">
        <f t="shared" si="134"/>
        <v/>
      </c>
      <c r="AE331" s="125"/>
      <c r="AF331" s="181" t="str">
        <f t="shared" si="130"/>
        <v/>
      </c>
      <c r="AG331" s="125"/>
      <c r="AH331" s="41" t="str">
        <f t="shared" si="135"/>
        <v/>
      </c>
      <c r="AI331" s="125"/>
      <c r="AJ331" s="181" t="str">
        <f t="shared" si="131"/>
        <v/>
      </c>
      <c r="AK331" s="161"/>
      <c r="AL331" s="41" t="str">
        <f t="shared" si="123"/>
        <v/>
      </c>
      <c r="AM331" s="125"/>
      <c r="AN331" s="181" t="str">
        <f t="shared" si="113"/>
        <v/>
      </c>
      <c r="AP331" s="41" t="str">
        <f t="shared" si="124"/>
        <v/>
      </c>
      <c r="AQ331" s="125"/>
      <c r="AR331" s="181" t="str">
        <f t="shared" si="114"/>
        <v/>
      </c>
      <c r="AS331" s="125"/>
      <c r="AT331" s="41" t="str">
        <f t="shared" si="125"/>
        <v/>
      </c>
      <c r="AU331" s="125"/>
      <c r="AV331" s="181" t="str">
        <f t="shared" si="115"/>
        <v/>
      </c>
      <c r="AW331" s="125"/>
      <c r="AX331" s="41" t="str">
        <f t="shared" si="136"/>
        <v/>
      </c>
      <c r="AY331" s="125"/>
      <c r="AZ331" s="181" t="str">
        <f t="shared" si="132"/>
        <v/>
      </c>
      <c r="BA331" s="125"/>
      <c r="BB331" s="41" t="str">
        <f t="shared" si="137"/>
        <v/>
      </c>
      <c r="BC331" s="125"/>
      <c r="BD331" s="181" t="str">
        <f t="shared" si="133"/>
        <v/>
      </c>
      <c r="BE331" s="125"/>
      <c r="BF331" s="41" t="str">
        <f t="shared" si="128"/>
        <v/>
      </c>
      <c r="BG331" s="125"/>
      <c r="BH331" s="181" t="str">
        <f t="shared" si="118"/>
        <v/>
      </c>
      <c r="BJ331" s="41" t="str">
        <f t="shared" si="129"/>
        <v/>
      </c>
      <c r="BK331" s="125"/>
      <c r="BL331" s="181" t="str">
        <f t="shared" si="119"/>
        <v/>
      </c>
      <c r="BM331" s="125"/>
    </row>
    <row r="332" spans="2:65" ht="15.75" customHeight="1">
      <c r="B332" s="231">
        <v>141</v>
      </c>
      <c r="C332" s="19"/>
      <c r="D332" s="18" t="s">
        <v>13</v>
      </c>
      <c r="E332" s="13" t="s">
        <v>63</v>
      </c>
      <c r="F332" s="13"/>
      <c r="G332" s="13"/>
      <c r="H332" s="13"/>
      <c r="I332" s="13"/>
      <c r="J332" s="13"/>
      <c r="K332" s="20"/>
      <c r="L332" s="66" t="s">
        <v>29</v>
      </c>
      <c r="M332" s="125"/>
      <c r="N332" s="81">
        <f>VLOOKUP($B332,'[1]09-10-11'!$A$4:$EA$400,MATCH(N$2, '[1]09-10-11'!$A$4:$EA$4, 0))</f>
        <v>7421</v>
      </c>
      <c r="O332" s="45"/>
      <c r="P332" s="81">
        <f>VLOOKUP($B332,'[1]09-10-11'!$A$4:$EA$400,MATCH(P$2, '[1]09-10-11'!$A$4:$EA$4, 0))</f>
        <v>9421</v>
      </c>
      <c r="Q332" s="81"/>
      <c r="R332" s="81">
        <f>VLOOKUP($B332,'[1]09-10-11'!$A$4:$EA$400,MATCH(R$2, '[1]09-10-11'!$A$4:$EA$4, 0))</f>
        <v>3816</v>
      </c>
      <c r="S332" s="81"/>
      <c r="T332" s="81" t="e">
        <f>VLOOKUP($B332,'[1]09-10-11'!$A$4:$EA$400,MATCH(T$2, '[1]09-10-11'!$A$4:$EA$4, 0))</f>
        <v>#N/A</v>
      </c>
      <c r="U332" s="81"/>
      <c r="V332" s="81">
        <f>VLOOKUP($B332,'[1]09-10-11'!$A$4:$EA$400,MATCH(V$2, '[1]09-10-11'!$A$4:$EA$4, 0))</f>
        <v>7421</v>
      </c>
      <c r="W332" s="81"/>
      <c r="X332" s="81">
        <f>VLOOKUP($B332,'[1]09-10-11'!$A$4:$EA$400,MATCH(X$2, '[1]09-10-11'!$A$4:$EA$4, 0))</f>
        <v>9421</v>
      </c>
      <c r="Y332" s="41"/>
      <c r="Z332" s="81">
        <f t="shared" si="120"/>
        <v>2000</v>
      </c>
      <c r="AA332" s="81"/>
      <c r="AB332" s="182">
        <f t="shared" si="110"/>
        <v>0.26950545748551402</v>
      </c>
      <c r="AC332" s="156"/>
      <c r="AD332" s="81">
        <f t="shared" si="134"/>
        <v>0</v>
      </c>
      <c r="AE332" s="81"/>
      <c r="AF332" s="182">
        <f t="shared" si="130"/>
        <v>0</v>
      </c>
      <c r="AG332" s="41"/>
      <c r="AH332" s="81">
        <f t="shared" si="135"/>
        <v>2000</v>
      </c>
      <c r="AI332" s="81"/>
      <c r="AJ332" s="182">
        <f t="shared" si="131"/>
        <v>0.26950545748551402</v>
      </c>
      <c r="AK332" s="157"/>
      <c r="AL332" s="81">
        <f t="shared" si="123"/>
        <v>5605</v>
      </c>
      <c r="AM332" s="81"/>
      <c r="AN332" s="182">
        <f t="shared" si="113"/>
        <v>1.4688155136268346</v>
      </c>
      <c r="AP332" s="81" t="str">
        <f t="shared" si="124"/>
        <v/>
      </c>
      <c r="AQ332" s="81"/>
      <c r="AR332" s="182" t="e">
        <f t="shared" si="114"/>
        <v>#N/A</v>
      </c>
      <c r="AS332" s="41"/>
      <c r="AT332" s="81" t="str">
        <f t="shared" si="125"/>
        <v/>
      </c>
      <c r="AU332" s="81"/>
      <c r="AV332" s="182" t="e">
        <f t="shared" si="115"/>
        <v>#N/A</v>
      </c>
      <c r="AW332" s="41"/>
      <c r="AX332" s="81">
        <f t="shared" si="136"/>
        <v>0</v>
      </c>
      <c r="AY332" s="81"/>
      <c r="AZ332" s="182">
        <f t="shared" si="132"/>
        <v>0</v>
      </c>
      <c r="BA332" s="41"/>
      <c r="BB332" s="81">
        <f t="shared" si="137"/>
        <v>-2000</v>
      </c>
      <c r="BC332" s="81"/>
      <c r="BD332" s="182">
        <f t="shared" si="133"/>
        <v>-0.21229168878038429</v>
      </c>
      <c r="BE332" s="41"/>
      <c r="BF332" s="81">
        <f t="shared" si="128"/>
        <v>3605</v>
      </c>
      <c r="BG332" s="81"/>
      <c r="BH332" s="182">
        <f t="shared" si="118"/>
        <v>0.94470649895178194</v>
      </c>
      <c r="BJ332" s="81" t="str">
        <f t="shared" si="129"/>
        <v/>
      </c>
      <c r="BK332" s="81"/>
      <c r="BL332" s="182" t="e">
        <f t="shared" si="119"/>
        <v>#N/A</v>
      </c>
      <c r="BM332" s="41"/>
    </row>
    <row r="333" spans="2:65" ht="15.75" customHeight="1">
      <c r="B333" s="231"/>
      <c r="C333" s="19"/>
      <c r="D333" s="18"/>
      <c r="E333" s="18"/>
      <c r="F333" s="13"/>
      <c r="G333" s="13"/>
      <c r="H333" s="13"/>
      <c r="I333" s="13"/>
      <c r="J333" s="13"/>
      <c r="K333" s="13"/>
      <c r="L333" s="66"/>
      <c r="M333" s="125"/>
      <c r="N333" s="125"/>
      <c r="O333" s="45"/>
      <c r="P333" s="125"/>
      <c r="Q333" s="125"/>
      <c r="R333" s="125"/>
      <c r="S333" s="125"/>
      <c r="T333" s="125"/>
      <c r="U333" s="125"/>
      <c r="V333" s="125"/>
      <c r="W333" s="125"/>
      <c r="X333" s="125"/>
      <c r="Y333" s="125"/>
      <c r="Z333" s="41" t="str">
        <f t="shared" si="120"/>
        <v/>
      </c>
      <c r="AA333" s="125"/>
      <c r="AB333" s="181" t="str">
        <f t="shared" si="110"/>
        <v/>
      </c>
      <c r="AC333" s="161"/>
      <c r="AD333" s="41" t="str">
        <f t="shared" si="134"/>
        <v/>
      </c>
      <c r="AE333" s="125"/>
      <c r="AF333" s="181" t="str">
        <f t="shared" si="130"/>
        <v/>
      </c>
      <c r="AG333" s="125"/>
      <c r="AH333" s="41" t="str">
        <f t="shared" si="135"/>
        <v/>
      </c>
      <c r="AI333" s="125"/>
      <c r="AJ333" s="181" t="str">
        <f t="shared" si="131"/>
        <v/>
      </c>
      <c r="AK333" s="161"/>
      <c r="AL333" s="41" t="str">
        <f t="shared" si="123"/>
        <v/>
      </c>
      <c r="AM333" s="125"/>
      <c r="AN333" s="181" t="str">
        <f t="shared" si="113"/>
        <v/>
      </c>
      <c r="AP333" s="41" t="str">
        <f t="shared" si="124"/>
        <v/>
      </c>
      <c r="AQ333" s="125"/>
      <c r="AR333" s="181" t="str">
        <f t="shared" si="114"/>
        <v/>
      </c>
      <c r="AS333" s="125"/>
      <c r="AT333" s="41" t="str">
        <f t="shared" si="125"/>
        <v/>
      </c>
      <c r="AU333" s="125"/>
      <c r="AV333" s="181" t="str">
        <f t="shared" si="115"/>
        <v/>
      </c>
      <c r="AW333" s="125"/>
      <c r="AX333" s="41" t="str">
        <f t="shared" si="136"/>
        <v/>
      </c>
      <c r="AY333" s="125"/>
      <c r="AZ333" s="181" t="str">
        <f t="shared" si="132"/>
        <v/>
      </c>
      <c r="BA333" s="125"/>
      <c r="BB333" s="41" t="str">
        <f t="shared" si="137"/>
        <v/>
      </c>
      <c r="BC333" s="125"/>
      <c r="BD333" s="181" t="str">
        <f t="shared" si="133"/>
        <v/>
      </c>
      <c r="BE333" s="125"/>
      <c r="BF333" s="41" t="str">
        <f t="shared" si="128"/>
        <v/>
      </c>
      <c r="BG333" s="125"/>
      <c r="BH333" s="181" t="str">
        <f t="shared" si="118"/>
        <v/>
      </c>
      <c r="BJ333" s="41" t="str">
        <f t="shared" si="129"/>
        <v/>
      </c>
      <c r="BK333" s="125"/>
      <c r="BL333" s="181" t="str">
        <f t="shared" si="119"/>
        <v/>
      </c>
      <c r="BM333" s="125"/>
    </row>
    <row r="334" spans="2:65" ht="15.75" customHeight="1">
      <c r="B334" s="231"/>
      <c r="C334" s="19"/>
      <c r="D334" s="18"/>
      <c r="E334" s="18"/>
      <c r="F334" s="13"/>
      <c r="G334" s="13"/>
      <c r="H334" s="13"/>
      <c r="I334" s="13" t="s">
        <v>153</v>
      </c>
      <c r="J334" s="13"/>
      <c r="K334" s="13"/>
      <c r="L334" s="66"/>
      <c r="M334" s="125"/>
      <c r="N334" s="41">
        <f>SUM(N329:N333)</f>
        <v>1125019</v>
      </c>
      <c r="O334" s="45"/>
      <c r="P334" s="41">
        <f>SUM(P329:P333)</f>
        <v>1327019</v>
      </c>
      <c r="Q334" s="41"/>
      <c r="R334" s="41">
        <f>SUM(R329:R333)</f>
        <v>1121414</v>
      </c>
      <c r="S334" s="41"/>
      <c r="T334" s="41" t="e">
        <f>SUM(T329:T333)</f>
        <v>#N/A</v>
      </c>
      <c r="U334" s="41"/>
      <c r="V334" s="41">
        <f>SUM(V329:V333)</f>
        <v>1125019</v>
      </c>
      <c r="W334" s="41"/>
      <c r="X334" s="41">
        <f>SUM(X329:X333)</f>
        <v>1327019</v>
      </c>
      <c r="Y334" s="41"/>
      <c r="Z334" s="41">
        <f t="shared" si="120"/>
        <v>202000</v>
      </c>
      <c r="AA334" s="41"/>
      <c r="AB334" s="181">
        <f t="shared" si="110"/>
        <v>0.1795525231129429</v>
      </c>
      <c r="AC334" s="161"/>
      <c r="AD334" s="41">
        <f t="shared" si="134"/>
        <v>0</v>
      </c>
      <c r="AE334" s="41"/>
      <c r="AF334" s="181">
        <f t="shared" si="130"/>
        <v>0</v>
      </c>
      <c r="AG334" s="41"/>
      <c r="AH334" s="41">
        <f t="shared" si="135"/>
        <v>202000</v>
      </c>
      <c r="AI334" s="41"/>
      <c r="AJ334" s="181">
        <f t="shared" si="131"/>
        <v>0.1795525231129429</v>
      </c>
      <c r="AK334" s="161"/>
      <c r="AL334" s="41">
        <f t="shared" si="123"/>
        <v>205605</v>
      </c>
      <c r="AM334" s="41"/>
      <c r="AN334" s="181">
        <f t="shared" si="113"/>
        <v>0.18334442052622846</v>
      </c>
      <c r="AP334" s="41" t="str">
        <f t="shared" si="124"/>
        <v/>
      </c>
      <c r="AQ334" s="41"/>
      <c r="AR334" s="181" t="e">
        <f t="shared" si="114"/>
        <v>#N/A</v>
      </c>
      <c r="AS334" s="41"/>
      <c r="AT334" s="41" t="str">
        <f t="shared" si="125"/>
        <v/>
      </c>
      <c r="AU334" s="41"/>
      <c r="AV334" s="181" t="e">
        <f t="shared" si="115"/>
        <v>#N/A</v>
      </c>
      <c r="AW334" s="41"/>
      <c r="AX334" s="41">
        <f t="shared" si="136"/>
        <v>0</v>
      </c>
      <c r="AY334" s="41"/>
      <c r="AZ334" s="181">
        <f t="shared" si="132"/>
        <v>0</v>
      </c>
      <c r="BA334" s="41"/>
      <c r="BB334" s="41">
        <f t="shared" si="137"/>
        <v>-202000</v>
      </c>
      <c r="BC334" s="41"/>
      <c r="BD334" s="181">
        <f t="shared" si="133"/>
        <v>-0.15222088003261447</v>
      </c>
      <c r="BE334" s="41"/>
      <c r="BF334" s="41">
        <f t="shared" si="128"/>
        <v>3605</v>
      </c>
      <c r="BG334" s="41"/>
      <c r="BH334" s="181">
        <f t="shared" si="118"/>
        <v>3.2146914520418957E-3</v>
      </c>
      <c r="BJ334" s="41" t="str">
        <f t="shared" si="129"/>
        <v/>
      </c>
      <c r="BK334" s="41"/>
      <c r="BL334" s="181" t="e">
        <f t="shared" si="119"/>
        <v>#N/A</v>
      </c>
      <c r="BM334" s="41"/>
    </row>
    <row r="335" spans="2:65" ht="15.75" customHeight="1">
      <c r="B335" s="231"/>
      <c r="C335" s="19"/>
      <c r="D335" s="18"/>
      <c r="E335" s="13"/>
      <c r="F335" s="13"/>
      <c r="G335" s="13"/>
      <c r="H335" s="13"/>
      <c r="I335" s="13"/>
      <c r="J335" s="13"/>
      <c r="K335" s="20"/>
      <c r="L335" s="66"/>
      <c r="M335" s="125"/>
      <c r="N335" s="125"/>
      <c r="O335" s="45"/>
      <c r="P335" s="125"/>
      <c r="Q335" s="125"/>
      <c r="R335" s="125"/>
      <c r="S335" s="125"/>
      <c r="T335" s="125"/>
      <c r="U335" s="125"/>
      <c r="V335" s="125"/>
      <c r="W335" s="125"/>
      <c r="X335" s="125"/>
      <c r="Y335" s="125"/>
      <c r="Z335" s="41" t="str">
        <f t="shared" si="120"/>
        <v/>
      </c>
      <c r="AA335" s="125"/>
      <c r="AB335" s="181" t="str">
        <f t="shared" si="110"/>
        <v/>
      </c>
      <c r="AC335" s="161"/>
      <c r="AD335" s="41" t="str">
        <f t="shared" si="134"/>
        <v/>
      </c>
      <c r="AE335" s="125"/>
      <c r="AF335" s="181" t="str">
        <f t="shared" si="130"/>
        <v/>
      </c>
      <c r="AG335" s="125"/>
      <c r="AH335" s="41" t="str">
        <f t="shared" si="135"/>
        <v/>
      </c>
      <c r="AI335" s="125"/>
      <c r="AJ335" s="181" t="str">
        <f t="shared" si="131"/>
        <v/>
      </c>
      <c r="AK335" s="161"/>
      <c r="AL335" s="41" t="str">
        <f t="shared" si="123"/>
        <v/>
      </c>
      <c r="AM335" s="125"/>
      <c r="AN335" s="181" t="str">
        <f t="shared" si="113"/>
        <v/>
      </c>
      <c r="AP335" s="41" t="str">
        <f t="shared" si="124"/>
        <v/>
      </c>
      <c r="AQ335" s="125"/>
      <c r="AR335" s="181" t="str">
        <f t="shared" si="114"/>
        <v/>
      </c>
      <c r="AS335" s="125"/>
      <c r="AT335" s="41" t="str">
        <f t="shared" si="125"/>
        <v/>
      </c>
      <c r="AU335" s="125"/>
      <c r="AV335" s="181" t="str">
        <f t="shared" si="115"/>
        <v/>
      </c>
      <c r="AW335" s="125"/>
      <c r="AX335" s="41" t="str">
        <f t="shared" si="136"/>
        <v/>
      </c>
      <c r="AY335" s="125"/>
      <c r="AZ335" s="181" t="str">
        <f t="shared" si="132"/>
        <v/>
      </c>
      <c r="BA335" s="125"/>
      <c r="BB335" s="41" t="str">
        <f t="shared" si="137"/>
        <v/>
      </c>
      <c r="BC335" s="125"/>
      <c r="BD335" s="181" t="str">
        <f t="shared" si="133"/>
        <v/>
      </c>
      <c r="BE335" s="125"/>
      <c r="BF335" s="41" t="str">
        <f t="shared" si="128"/>
        <v/>
      </c>
      <c r="BG335" s="125"/>
      <c r="BH335" s="181" t="str">
        <f t="shared" si="118"/>
        <v/>
      </c>
      <c r="BJ335" s="41" t="str">
        <f t="shared" si="129"/>
        <v/>
      </c>
      <c r="BK335" s="125"/>
      <c r="BL335" s="181" t="str">
        <f t="shared" si="119"/>
        <v/>
      </c>
      <c r="BM335" s="125"/>
    </row>
    <row r="336" spans="2:65" ht="15.75" customHeight="1">
      <c r="B336" s="231"/>
      <c r="C336" s="17" t="s">
        <v>36</v>
      </c>
      <c r="D336" s="13" t="s">
        <v>210</v>
      </c>
      <c r="E336" s="13"/>
      <c r="F336" s="13"/>
      <c r="G336" s="13"/>
      <c r="H336" s="13"/>
      <c r="I336" s="13"/>
      <c r="J336" s="13"/>
      <c r="K336" s="23"/>
      <c r="L336" s="66"/>
      <c r="M336" s="125"/>
      <c r="N336" s="125"/>
      <c r="O336" s="45"/>
      <c r="P336" s="125"/>
      <c r="Q336" s="125"/>
      <c r="R336" s="125"/>
      <c r="S336" s="125"/>
      <c r="T336" s="125"/>
      <c r="U336" s="125"/>
      <c r="V336" s="125"/>
      <c r="W336" s="125"/>
      <c r="X336" s="125"/>
      <c r="Y336" s="125"/>
      <c r="Z336" s="41" t="str">
        <f t="shared" si="120"/>
        <v/>
      </c>
      <c r="AA336" s="125"/>
      <c r="AB336" s="181" t="str">
        <f t="shared" si="110"/>
        <v/>
      </c>
      <c r="AC336" s="161"/>
      <c r="AD336" s="41" t="str">
        <f t="shared" si="134"/>
        <v/>
      </c>
      <c r="AE336" s="125"/>
      <c r="AF336" s="181" t="str">
        <f t="shared" si="130"/>
        <v/>
      </c>
      <c r="AG336" s="125"/>
      <c r="AH336" s="41" t="str">
        <f t="shared" si="135"/>
        <v/>
      </c>
      <c r="AI336" s="125"/>
      <c r="AJ336" s="181" t="str">
        <f t="shared" si="131"/>
        <v/>
      </c>
      <c r="AK336" s="161"/>
      <c r="AL336" s="41" t="str">
        <f t="shared" si="123"/>
        <v/>
      </c>
      <c r="AM336" s="125"/>
      <c r="AN336" s="181" t="str">
        <f t="shared" si="113"/>
        <v/>
      </c>
      <c r="AP336" s="41" t="str">
        <f t="shared" si="124"/>
        <v/>
      </c>
      <c r="AQ336" s="125"/>
      <c r="AR336" s="181" t="str">
        <f t="shared" si="114"/>
        <v/>
      </c>
      <c r="AS336" s="125"/>
      <c r="AT336" s="41" t="str">
        <f t="shared" si="125"/>
        <v/>
      </c>
      <c r="AU336" s="125"/>
      <c r="AV336" s="181" t="str">
        <f t="shared" si="115"/>
        <v/>
      </c>
      <c r="AW336" s="125"/>
      <c r="AX336" s="41" t="str">
        <f t="shared" si="136"/>
        <v/>
      </c>
      <c r="AY336" s="125"/>
      <c r="AZ336" s="181" t="str">
        <f t="shared" si="132"/>
        <v/>
      </c>
      <c r="BA336" s="125"/>
      <c r="BB336" s="41" t="str">
        <f t="shared" si="137"/>
        <v/>
      </c>
      <c r="BC336" s="125"/>
      <c r="BD336" s="181" t="str">
        <f t="shared" si="133"/>
        <v/>
      </c>
      <c r="BE336" s="125"/>
      <c r="BF336" s="41" t="str">
        <f t="shared" si="128"/>
        <v/>
      </c>
      <c r="BG336" s="125"/>
      <c r="BH336" s="181" t="str">
        <f t="shared" si="118"/>
        <v/>
      </c>
      <c r="BJ336" s="41" t="str">
        <f t="shared" si="129"/>
        <v/>
      </c>
      <c r="BK336" s="125"/>
      <c r="BL336" s="181" t="str">
        <f t="shared" si="119"/>
        <v/>
      </c>
      <c r="BM336" s="125"/>
    </row>
    <row r="337" spans="2:65" ht="15.75" customHeight="1">
      <c r="B337" s="231">
        <v>143</v>
      </c>
      <c r="C337" s="13"/>
      <c r="D337" s="18" t="s">
        <v>38</v>
      </c>
      <c r="E337" s="13" t="s">
        <v>325</v>
      </c>
      <c r="F337" s="13"/>
      <c r="G337" s="13"/>
      <c r="H337" s="13"/>
      <c r="I337" s="13"/>
      <c r="J337" s="13"/>
      <c r="K337" s="20"/>
      <c r="L337" s="66" t="s">
        <v>29</v>
      </c>
      <c r="M337" s="125"/>
      <c r="N337" s="41">
        <f>VLOOKUP($B337,'[1]09-10-11'!$A$4:$EA$400,MATCH(N$2, '[1]09-10-11'!$A$4:$EA$4, 0))</f>
        <v>568955</v>
      </c>
      <c r="O337" s="45"/>
      <c r="P337" s="41">
        <f>VLOOKUP($B337,'[1]09-10-11'!$A$4:$EA$400,MATCH(P$2, '[1]09-10-11'!$A$4:$EA$4, 0))</f>
        <v>568955</v>
      </c>
      <c r="Q337" s="41"/>
      <c r="R337" s="41">
        <f>VLOOKUP($B337,'[1]09-10-11'!$A$4:$EA$400,MATCH(R$2, '[1]09-10-11'!$A$4:$EA$4, 0))</f>
        <v>568955</v>
      </c>
      <c r="S337" s="41"/>
      <c r="T337" s="41" t="e">
        <f>VLOOKUP($B337,'[1]09-10-11'!$A$4:$EA$400,MATCH(T$2, '[1]09-10-11'!$A$4:$EA$4, 0))</f>
        <v>#N/A</v>
      </c>
      <c r="U337" s="41"/>
      <c r="V337" s="41">
        <f>VLOOKUP($B337,'[1]09-10-11'!$A$4:$EA$400,MATCH(V$2, '[1]09-10-11'!$A$4:$EA$4, 0))</f>
        <v>581955</v>
      </c>
      <c r="W337" s="41"/>
      <c r="X337" s="41">
        <f>VLOOKUP($B337,'[1]09-10-11'!$A$4:$EA$400,MATCH(X$2, '[1]09-10-11'!$A$4:$EA$4, 0))</f>
        <v>568955</v>
      </c>
      <c r="Y337" s="41"/>
      <c r="Z337" s="41">
        <f t="shared" si="120"/>
        <v>-13000</v>
      </c>
      <c r="AA337" s="41"/>
      <c r="AB337" s="181">
        <f t="shared" si="110"/>
        <v>-2.233849696282364E-2</v>
      </c>
      <c r="AC337" s="161"/>
      <c r="AD337" s="41">
        <f t="shared" si="134"/>
        <v>0</v>
      </c>
      <c r="AE337" s="41"/>
      <c r="AF337" s="181">
        <f t="shared" si="130"/>
        <v>0</v>
      </c>
      <c r="AG337" s="41"/>
      <c r="AH337" s="41">
        <f t="shared" si="135"/>
        <v>0</v>
      </c>
      <c r="AI337" s="41"/>
      <c r="AJ337" s="181">
        <f t="shared" si="131"/>
        <v>0</v>
      </c>
      <c r="AK337" s="161"/>
      <c r="AL337" s="41">
        <f t="shared" si="123"/>
        <v>0</v>
      </c>
      <c r="AM337" s="41"/>
      <c r="AN337" s="181">
        <f t="shared" si="113"/>
        <v>0</v>
      </c>
      <c r="AP337" s="41" t="str">
        <f t="shared" si="124"/>
        <v/>
      </c>
      <c r="AQ337" s="41"/>
      <c r="AR337" s="181" t="e">
        <f t="shared" si="114"/>
        <v>#N/A</v>
      </c>
      <c r="AS337" s="41"/>
      <c r="AT337" s="41" t="str">
        <f t="shared" si="125"/>
        <v/>
      </c>
      <c r="AU337" s="41"/>
      <c r="AV337" s="181" t="e">
        <f t="shared" si="115"/>
        <v>#N/A</v>
      </c>
      <c r="AW337" s="41"/>
      <c r="AX337" s="41">
        <f t="shared" si="136"/>
        <v>13000</v>
      </c>
      <c r="AY337" s="41"/>
      <c r="AZ337" s="181">
        <f t="shared" si="132"/>
        <v>2.2848907207072555E-2</v>
      </c>
      <c r="BA337" s="41"/>
      <c r="BB337" s="41">
        <f t="shared" si="137"/>
        <v>13000</v>
      </c>
      <c r="BC337" s="41"/>
      <c r="BD337" s="181">
        <f t="shared" si="133"/>
        <v>2.2848907207072555E-2</v>
      </c>
      <c r="BE337" s="41"/>
      <c r="BF337" s="41">
        <f t="shared" si="128"/>
        <v>13000</v>
      </c>
      <c r="BG337" s="41"/>
      <c r="BH337" s="181">
        <f t="shared" si="118"/>
        <v>2.2848907207072555E-2</v>
      </c>
      <c r="BJ337" s="41" t="str">
        <f t="shared" si="129"/>
        <v/>
      </c>
      <c r="BK337" s="41"/>
      <c r="BL337" s="181" t="e">
        <f t="shared" si="119"/>
        <v>#N/A</v>
      </c>
      <c r="BM337" s="41"/>
    </row>
    <row r="338" spans="2:65" ht="15.75" customHeight="1">
      <c r="B338" s="231">
        <v>144</v>
      </c>
      <c r="C338" s="19"/>
      <c r="D338" s="18" t="s">
        <v>13</v>
      </c>
      <c r="E338" s="13" t="s">
        <v>326</v>
      </c>
      <c r="F338" s="13"/>
      <c r="G338" s="13"/>
      <c r="H338" s="13"/>
      <c r="I338" s="13"/>
      <c r="J338" s="13"/>
      <c r="K338" s="20"/>
      <c r="L338" s="66" t="s">
        <v>29</v>
      </c>
      <c r="M338" s="125"/>
      <c r="N338" s="81">
        <f>VLOOKUP($B338,'[1]09-10-11'!$A$4:$EA$400,MATCH(N$2, '[1]09-10-11'!$A$4:$EA$4, 0))</f>
        <v>13712</v>
      </c>
      <c r="O338" s="45"/>
      <c r="P338" s="81">
        <f>VLOOKUP($B338,'[1]09-10-11'!$A$4:$EA$400,MATCH(P$2, '[1]09-10-11'!$A$4:$EA$4, 0))</f>
        <v>19712</v>
      </c>
      <c r="Q338" s="81"/>
      <c r="R338" s="81">
        <f>VLOOKUP($B338,'[1]09-10-11'!$A$4:$EA$400,MATCH(R$2, '[1]09-10-11'!$A$4:$EA$4, 0))</f>
        <v>10240</v>
      </c>
      <c r="S338" s="81"/>
      <c r="T338" s="81" t="e">
        <f>VLOOKUP($B338,'[1]09-10-11'!$A$4:$EA$400,MATCH(T$2, '[1]09-10-11'!$A$4:$EA$4, 0))</f>
        <v>#N/A</v>
      </c>
      <c r="U338" s="81"/>
      <c r="V338" s="81">
        <f>VLOOKUP($B338,'[1]09-10-11'!$A$4:$EA$400,MATCH(V$2, '[1]09-10-11'!$A$4:$EA$4, 0))</f>
        <v>13712</v>
      </c>
      <c r="W338" s="81"/>
      <c r="X338" s="81">
        <f>VLOOKUP($B338,'[1]09-10-11'!$A$4:$EA$400,MATCH(X$2, '[1]09-10-11'!$A$4:$EA$4, 0))</f>
        <v>24712</v>
      </c>
      <c r="Y338" s="41"/>
      <c r="Z338" s="81">
        <f t="shared" si="120"/>
        <v>11000</v>
      </c>
      <c r="AA338" s="81"/>
      <c r="AB338" s="182">
        <f t="shared" si="110"/>
        <v>0.80221703617269546</v>
      </c>
      <c r="AC338" s="156"/>
      <c r="AD338" s="81">
        <f t="shared" si="134"/>
        <v>5000</v>
      </c>
      <c r="AE338" s="81"/>
      <c r="AF338" s="182">
        <f t="shared" si="130"/>
        <v>0.25365259740259738</v>
      </c>
      <c r="AG338" s="41"/>
      <c r="AH338" s="81">
        <f t="shared" si="135"/>
        <v>11000</v>
      </c>
      <c r="AI338" s="81"/>
      <c r="AJ338" s="182">
        <f t="shared" si="131"/>
        <v>0.80221703617269546</v>
      </c>
      <c r="AK338" s="157"/>
      <c r="AL338" s="81">
        <f t="shared" si="123"/>
        <v>14472</v>
      </c>
      <c r="AM338" s="81"/>
      <c r="AN338" s="182">
        <f t="shared" si="113"/>
        <v>1.4132812499999998</v>
      </c>
      <c r="AP338" s="81" t="str">
        <f t="shared" si="124"/>
        <v/>
      </c>
      <c r="AQ338" s="81"/>
      <c r="AR338" s="182" t="e">
        <f t="shared" si="114"/>
        <v>#N/A</v>
      </c>
      <c r="AS338" s="41"/>
      <c r="AT338" s="81" t="str">
        <f t="shared" si="125"/>
        <v/>
      </c>
      <c r="AU338" s="81"/>
      <c r="AV338" s="182" t="e">
        <f t="shared" si="115"/>
        <v>#N/A</v>
      </c>
      <c r="AW338" s="41"/>
      <c r="AX338" s="81">
        <f t="shared" si="136"/>
        <v>0</v>
      </c>
      <c r="AY338" s="81"/>
      <c r="AZ338" s="182">
        <f t="shared" si="132"/>
        <v>0</v>
      </c>
      <c r="BA338" s="41"/>
      <c r="BB338" s="81">
        <f t="shared" si="137"/>
        <v>-6000</v>
      </c>
      <c r="BC338" s="81"/>
      <c r="BD338" s="182">
        <f t="shared" si="133"/>
        <v>-0.30438311688311692</v>
      </c>
      <c r="BE338" s="41"/>
      <c r="BF338" s="81">
        <f t="shared" si="128"/>
        <v>3472</v>
      </c>
      <c r="BG338" s="81"/>
      <c r="BH338" s="182">
        <f t="shared" si="118"/>
        <v>0.33906250000000004</v>
      </c>
      <c r="BJ338" s="81" t="str">
        <f t="shared" si="129"/>
        <v/>
      </c>
      <c r="BK338" s="81"/>
      <c r="BL338" s="182" t="e">
        <f t="shared" si="119"/>
        <v>#N/A</v>
      </c>
      <c r="BM338" s="41"/>
    </row>
    <row r="339" spans="2:65" ht="15.75" customHeight="1">
      <c r="B339" s="231"/>
      <c r="C339" s="19"/>
      <c r="D339" s="13"/>
      <c r="E339" s="13"/>
      <c r="F339" s="13"/>
      <c r="G339" s="13"/>
      <c r="H339" s="13"/>
      <c r="I339" s="13"/>
      <c r="J339" s="13"/>
      <c r="K339" s="20"/>
      <c r="L339" s="66"/>
      <c r="M339" s="125"/>
      <c r="N339" s="125"/>
      <c r="O339" s="45"/>
      <c r="P339" s="125"/>
      <c r="Q339" s="125"/>
      <c r="R339" s="125"/>
      <c r="S339" s="125"/>
      <c r="T339" s="125"/>
      <c r="U339" s="125"/>
      <c r="V339" s="125"/>
      <c r="W339" s="125"/>
      <c r="X339" s="125"/>
      <c r="Y339" s="125"/>
      <c r="Z339" s="41" t="str">
        <f t="shared" si="120"/>
        <v/>
      </c>
      <c r="AA339" s="125"/>
      <c r="AB339" s="181" t="str">
        <f t="shared" si="110"/>
        <v/>
      </c>
      <c r="AC339" s="161"/>
      <c r="AD339" s="41" t="str">
        <f t="shared" si="134"/>
        <v/>
      </c>
      <c r="AE339" s="125"/>
      <c r="AF339" s="181" t="str">
        <f t="shared" si="130"/>
        <v/>
      </c>
      <c r="AG339" s="125"/>
      <c r="AH339" s="41" t="str">
        <f t="shared" si="135"/>
        <v/>
      </c>
      <c r="AI339" s="125"/>
      <c r="AJ339" s="181" t="str">
        <f t="shared" si="131"/>
        <v/>
      </c>
      <c r="AK339" s="161"/>
      <c r="AL339" s="41" t="str">
        <f t="shared" si="123"/>
        <v/>
      </c>
      <c r="AM339" s="125"/>
      <c r="AN339" s="181" t="str">
        <f t="shared" si="113"/>
        <v/>
      </c>
      <c r="AP339" s="41" t="str">
        <f t="shared" si="124"/>
        <v/>
      </c>
      <c r="AQ339" s="125"/>
      <c r="AR339" s="181" t="str">
        <f t="shared" si="114"/>
        <v/>
      </c>
      <c r="AS339" s="125"/>
      <c r="AT339" s="41" t="str">
        <f t="shared" si="125"/>
        <v/>
      </c>
      <c r="AU339" s="125"/>
      <c r="AV339" s="181" t="str">
        <f t="shared" si="115"/>
        <v/>
      </c>
      <c r="AW339" s="125"/>
      <c r="AX339" s="41" t="str">
        <f t="shared" si="136"/>
        <v/>
      </c>
      <c r="AY339" s="125"/>
      <c r="AZ339" s="181" t="str">
        <f t="shared" si="132"/>
        <v/>
      </c>
      <c r="BA339" s="125"/>
      <c r="BB339" s="41" t="str">
        <f t="shared" si="137"/>
        <v/>
      </c>
      <c r="BC339" s="125"/>
      <c r="BD339" s="181" t="str">
        <f t="shared" si="133"/>
        <v/>
      </c>
      <c r="BE339" s="125"/>
      <c r="BF339" s="41" t="str">
        <f t="shared" si="128"/>
        <v/>
      </c>
      <c r="BG339" s="125"/>
      <c r="BH339" s="181" t="str">
        <f t="shared" si="118"/>
        <v/>
      </c>
      <c r="BJ339" s="41" t="str">
        <f t="shared" si="129"/>
        <v/>
      </c>
      <c r="BK339" s="125"/>
      <c r="BL339" s="181" t="str">
        <f t="shared" si="119"/>
        <v/>
      </c>
      <c r="BM339" s="125"/>
    </row>
    <row r="340" spans="2:65" ht="15.75" customHeight="1">
      <c r="B340" s="231"/>
      <c r="C340" s="19"/>
      <c r="D340" s="13"/>
      <c r="E340" s="13"/>
      <c r="F340" s="13"/>
      <c r="G340" s="13"/>
      <c r="H340" s="13"/>
      <c r="I340" s="13" t="s">
        <v>125</v>
      </c>
      <c r="J340" s="13"/>
      <c r="K340" s="20"/>
      <c r="L340" s="66"/>
      <c r="M340" s="125"/>
      <c r="N340" s="41">
        <f>SUM(N336:N339)</f>
        <v>582667</v>
      </c>
      <c r="O340" s="41">
        <f>SUM(O336:O339)</f>
        <v>0</v>
      </c>
      <c r="P340" s="41">
        <f>SUM(P336:P339)</f>
        <v>588667</v>
      </c>
      <c r="Q340" s="41"/>
      <c r="R340" s="41">
        <f>SUM(R336:R339)</f>
        <v>579195</v>
      </c>
      <c r="S340" s="41"/>
      <c r="T340" s="41" t="e">
        <f>SUM(T336:T339)</f>
        <v>#N/A</v>
      </c>
      <c r="U340" s="41"/>
      <c r="V340" s="41">
        <f>SUM(V336:V339)</f>
        <v>595667</v>
      </c>
      <c r="W340" s="41"/>
      <c r="X340" s="41">
        <f>SUM(X336:X339)</f>
        <v>593667</v>
      </c>
      <c r="Y340" s="41"/>
      <c r="Z340" s="41">
        <f t="shared" si="120"/>
        <v>-2000</v>
      </c>
      <c r="AA340" s="41"/>
      <c r="AB340" s="181">
        <f t="shared" ref="AB340:AB399" si="138">IF($V340="","",  IF($X340="","", IF($V340=0,"---",(IF(ISERROR(($X340/$V340)-1),"---",($X340/$V340)-1) ))))</f>
        <v>-3.3575806616784609E-3</v>
      </c>
      <c r="AC340" s="161"/>
      <c r="AD340" s="41">
        <f t="shared" si="134"/>
        <v>5000</v>
      </c>
      <c r="AE340" s="41"/>
      <c r="AF340" s="181">
        <f t="shared" ref="AF340:AF371" si="139">IF($P340="","",  IF($X340="","", IF($P340=0,"---",(IF(ISERROR(($X340/$P340)-1),"---",($X340/$P340)-1) ))))</f>
        <v>8.4937664248208034E-3</v>
      </c>
      <c r="AG340" s="41"/>
      <c r="AH340" s="41">
        <f t="shared" si="135"/>
        <v>11000</v>
      </c>
      <c r="AI340" s="41"/>
      <c r="AJ340" s="181">
        <f t="shared" ref="AJ340:AJ371" si="140">IF($N340="","",  IF($X340="","", IF($N340=0,"---",(IF(ISERROR(($X340/$N340)-1),"---",($X340/$N340)-1) ))))</f>
        <v>1.8878707735292988E-2</v>
      </c>
      <c r="AK340" s="161"/>
      <c r="AL340" s="41">
        <f t="shared" si="123"/>
        <v>14472</v>
      </c>
      <c r="AM340" s="41"/>
      <c r="AN340" s="181">
        <f t="shared" ref="AN340:AN399" si="141">IF($R340="","",  IF($X340="","", IF($R340=0,"---",(IF(ISERROR(($X340/$R340)-1),"---",($X340/$R340)-1) ))))</f>
        <v>2.4986403542848201E-2</v>
      </c>
      <c r="AP340" s="41" t="str">
        <f t="shared" si="124"/>
        <v/>
      </c>
      <c r="AQ340" s="41"/>
      <c r="AR340" s="181" t="e">
        <f t="shared" ref="AR340:AR399" si="142">IF($T340="","",  IF($X340="","", IF($T340=0,"---",(IF(ISERROR(($X340/$T340)-1),"---",($X340/$T340)-1) ))))</f>
        <v>#N/A</v>
      </c>
      <c r="AS340" s="41"/>
      <c r="AT340" s="41" t="str">
        <f t="shared" si="125"/>
        <v/>
      </c>
      <c r="AU340" s="41"/>
      <c r="AV340" s="181" t="e">
        <f t="shared" ref="AV340:AV399" si="143">IF($R340="","",  IF($T340="","", IF($R340=0,"---",(IF(ISERROR(($T340/$R340)-1),"---",($T340/$R340)-1) ))))</f>
        <v>#N/A</v>
      </c>
      <c r="AW340" s="41"/>
      <c r="AX340" s="41">
        <f t="shared" si="136"/>
        <v>13000</v>
      </c>
      <c r="AY340" s="41"/>
      <c r="AZ340" s="181">
        <f t="shared" ref="AZ340:AZ371" si="144">IF($N340="","",  IF($V340="","", IF($N340=0,"---",(IF(ISERROR(($V340/$N340)-1),"---",($V340/$N340)-1) ))))</f>
        <v>2.2311200050800784E-2</v>
      </c>
      <c r="BA340" s="41"/>
      <c r="BB340" s="41">
        <f t="shared" si="137"/>
        <v>7000</v>
      </c>
      <c r="BC340" s="41"/>
      <c r="BD340" s="181">
        <f t="shared" ref="BD340:BD371" si="145">IF($P340="","",  IF($V340="","", IF($P340=0,"---",(IF(ISERROR(($V340/$P340)-1),"---",($V340/$P340)-1) ))))</f>
        <v>1.1891272994749125E-2</v>
      </c>
      <c r="BE340" s="41"/>
      <c r="BF340" s="41">
        <f t="shared" si="128"/>
        <v>16472</v>
      </c>
      <c r="BG340" s="41"/>
      <c r="BH340" s="181">
        <f t="shared" ref="BH340:BH399" si="146">IF($R340="","",  IF($V340="","", IF($R340=0,"---",(IF(ISERROR(($V340/$R340)-1),"---",($V340/$R340)-1) ))))</f>
        <v>2.8439472025828971E-2</v>
      </c>
      <c r="BJ340" s="41" t="str">
        <f t="shared" si="129"/>
        <v/>
      </c>
      <c r="BK340" s="41"/>
      <c r="BL340" s="181" t="e">
        <f t="shared" ref="BL340:BL399" si="147">IF($T340="","",  IF($V340="","", IF($T340=0,"---",(IF(ISERROR(($V340/$T340)-1),"---",($V340/$T340)-1) ))))</f>
        <v>#N/A</v>
      </c>
      <c r="BM340" s="41"/>
    </row>
    <row r="341" spans="2:65" ht="15.75" customHeight="1">
      <c r="B341" s="231"/>
      <c r="C341" s="19"/>
      <c r="D341" s="13"/>
      <c r="E341" s="13"/>
      <c r="F341" s="13"/>
      <c r="G341" s="13"/>
      <c r="H341" s="13"/>
      <c r="I341" s="13"/>
      <c r="J341" s="13"/>
      <c r="K341" s="20"/>
      <c r="L341" s="66"/>
      <c r="M341" s="125"/>
      <c r="N341" s="125"/>
      <c r="O341" s="45"/>
      <c r="P341" s="125"/>
      <c r="Q341" s="125"/>
      <c r="R341" s="125"/>
      <c r="S341" s="125"/>
      <c r="T341" s="125"/>
      <c r="U341" s="125"/>
      <c r="V341" s="125"/>
      <c r="W341" s="125"/>
      <c r="X341" s="125"/>
      <c r="Y341" s="125"/>
      <c r="Z341" s="41" t="str">
        <f t="shared" si="120"/>
        <v/>
      </c>
      <c r="AA341" s="125"/>
      <c r="AB341" s="181" t="str">
        <f t="shared" si="138"/>
        <v/>
      </c>
      <c r="AC341" s="161"/>
      <c r="AD341" s="41" t="str">
        <f t="shared" si="134"/>
        <v/>
      </c>
      <c r="AE341" s="125"/>
      <c r="AF341" s="181" t="str">
        <f t="shared" si="139"/>
        <v/>
      </c>
      <c r="AG341" s="125"/>
      <c r="AH341" s="41" t="str">
        <f t="shared" si="135"/>
        <v/>
      </c>
      <c r="AI341" s="125"/>
      <c r="AJ341" s="181" t="str">
        <f t="shared" si="140"/>
        <v/>
      </c>
      <c r="AK341" s="161"/>
      <c r="AL341" s="41" t="str">
        <f t="shared" si="123"/>
        <v/>
      </c>
      <c r="AM341" s="125"/>
      <c r="AN341" s="181" t="str">
        <f t="shared" si="141"/>
        <v/>
      </c>
      <c r="AP341" s="41" t="str">
        <f t="shared" si="124"/>
        <v/>
      </c>
      <c r="AQ341" s="125"/>
      <c r="AR341" s="181" t="str">
        <f t="shared" si="142"/>
        <v/>
      </c>
      <c r="AS341" s="125"/>
      <c r="AT341" s="41" t="str">
        <f t="shared" si="125"/>
        <v/>
      </c>
      <c r="AU341" s="125"/>
      <c r="AV341" s="181" t="str">
        <f t="shared" si="143"/>
        <v/>
      </c>
      <c r="AW341" s="125"/>
      <c r="AX341" s="41" t="str">
        <f t="shared" si="136"/>
        <v/>
      </c>
      <c r="AY341" s="125"/>
      <c r="AZ341" s="181" t="str">
        <f t="shared" si="144"/>
        <v/>
      </c>
      <c r="BA341" s="125"/>
      <c r="BB341" s="41" t="str">
        <f t="shared" si="137"/>
        <v/>
      </c>
      <c r="BC341" s="125"/>
      <c r="BD341" s="181" t="str">
        <f t="shared" si="145"/>
        <v/>
      </c>
      <c r="BE341" s="125"/>
      <c r="BF341" s="41" t="str">
        <f t="shared" si="128"/>
        <v/>
      </c>
      <c r="BG341" s="125"/>
      <c r="BH341" s="181" t="str">
        <f t="shared" si="146"/>
        <v/>
      </c>
      <c r="BJ341" s="41" t="str">
        <f t="shared" si="129"/>
        <v/>
      </c>
      <c r="BK341" s="125"/>
      <c r="BL341" s="181" t="str">
        <f t="shared" si="147"/>
        <v/>
      </c>
      <c r="BM341" s="125"/>
    </row>
    <row r="342" spans="2:65">
      <c r="B342" s="231"/>
      <c r="C342" s="13"/>
      <c r="D342" s="56"/>
      <c r="E342" s="57"/>
      <c r="F342" s="56"/>
      <c r="G342" s="56"/>
      <c r="H342" s="56"/>
      <c r="I342" s="56"/>
      <c r="J342" s="56"/>
      <c r="K342" s="13"/>
      <c r="L342" s="66"/>
      <c r="M342" s="125"/>
      <c r="N342" s="125"/>
      <c r="O342" s="80"/>
      <c r="P342" s="125"/>
      <c r="Q342" s="125"/>
      <c r="R342" s="125"/>
      <c r="S342" s="125"/>
      <c r="T342" s="125"/>
      <c r="U342" s="125"/>
      <c r="V342" s="125"/>
      <c r="W342" s="125"/>
      <c r="X342" s="125"/>
      <c r="Y342" s="125"/>
      <c r="Z342" s="41" t="str">
        <f t="shared" si="120"/>
        <v/>
      </c>
      <c r="AA342" s="125"/>
      <c r="AB342" s="181" t="str">
        <f t="shared" si="138"/>
        <v/>
      </c>
      <c r="AC342" s="161"/>
      <c r="AD342" s="41" t="str">
        <f t="shared" si="134"/>
        <v/>
      </c>
      <c r="AE342" s="125"/>
      <c r="AF342" s="181" t="str">
        <f t="shared" si="139"/>
        <v/>
      </c>
      <c r="AG342" s="125"/>
      <c r="AH342" s="41" t="str">
        <f t="shared" si="135"/>
        <v/>
      </c>
      <c r="AI342" s="125"/>
      <c r="AJ342" s="181" t="str">
        <f t="shared" si="140"/>
        <v/>
      </c>
      <c r="AK342" s="161"/>
      <c r="AL342" s="41" t="str">
        <f t="shared" si="123"/>
        <v/>
      </c>
      <c r="AM342" s="125"/>
      <c r="AN342" s="181" t="str">
        <f t="shared" si="141"/>
        <v/>
      </c>
      <c r="AP342" s="41" t="str">
        <f t="shared" si="124"/>
        <v/>
      </c>
      <c r="AQ342" s="125"/>
      <c r="AR342" s="181" t="str">
        <f t="shared" si="142"/>
        <v/>
      </c>
      <c r="AS342" s="125"/>
      <c r="AT342" s="41" t="str">
        <f t="shared" si="125"/>
        <v/>
      </c>
      <c r="AU342" s="125"/>
      <c r="AV342" s="181" t="str">
        <f t="shared" si="143"/>
        <v/>
      </c>
      <c r="AW342" s="125"/>
      <c r="AX342" s="41" t="str">
        <f t="shared" si="136"/>
        <v/>
      </c>
      <c r="AY342" s="125"/>
      <c r="AZ342" s="181" t="str">
        <f t="shared" si="144"/>
        <v/>
      </c>
      <c r="BA342" s="125"/>
      <c r="BB342" s="41" t="str">
        <f t="shared" si="137"/>
        <v/>
      </c>
      <c r="BC342" s="125"/>
      <c r="BD342" s="181" t="str">
        <f t="shared" si="145"/>
        <v/>
      </c>
      <c r="BE342" s="125"/>
      <c r="BF342" s="41" t="str">
        <f t="shared" si="128"/>
        <v/>
      </c>
      <c r="BG342" s="125"/>
      <c r="BH342" s="181" t="str">
        <f t="shared" si="146"/>
        <v/>
      </c>
      <c r="BJ342" s="41" t="str">
        <f t="shared" si="129"/>
        <v/>
      </c>
      <c r="BK342" s="125"/>
      <c r="BL342" s="181" t="str">
        <f t="shared" si="147"/>
        <v/>
      </c>
      <c r="BM342" s="125"/>
    </row>
    <row r="343" spans="2:65" ht="15.75" customHeight="1">
      <c r="C343" s="17"/>
      <c r="D343" s="13"/>
      <c r="E343" s="13"/>
      <c r="F343" s="13"/>
      <c r="G343" s="53" t="s">
        <v>276</v>
      </c>
      <c r="H343" s="53"/>
      <c r="I343" s="27"/>
      <c r="J343" s="27"/>
      <c r="K343" s="28"/>
      <c r="L343" s="29" t="s">
        <v>29</v>
      </c>
      <c r="M343" s="133"/>
      <c r="N343" s="82">
        <f>N334+SUM(N339:N341)</f>
        <v>1707686</v>
      </c>
      <c r="O343" s="74"/>
      <c r="P343" s="82">
        <f>P334+SUM(P339:P341)</f>
        <v>1915686</v>
      </c>
      <c r="Q343" s="82"/>
      <c r="R343" s="82">
        <f>R334+SUM(R339:R341)</f>
        <v>1700609</v>
      </c>
      <c r="S343" s="82"/>
      <c r="T343" s="82" t="e">
        <f>T334+SUM(T339:T341)</f>
        <v>#N/A</v>
      </c>
      <c r="U343" s="82"/>
      <c r="V343" s="82">
        <f>V334+SUM(V339:V341)</f>
        <v>1720686</v>
      </c>
      <c r="W343" s="82"/>
      <c r="X343" s="82">
        <f>X334+SUM(X339:X341)</f>
        <v>1920686</v>
      </c>
      <c r="Y343" s="82"/>
      <c r="Z343" s="82">
        <f t="shared" si="120"/>
        <v>200000</v>
      </c>
      <c r="AA343" s="82"/>
      <c r="AB343" s="185">
        <f t="shared" si="138"/>
        <v>0.11623271183702322</v>
      </c>
      <c r="AC343" s="159"/>
      <c r="AD343" s="82">
        <f t="shared" si="134"/>
        <v>5000</v>
      </c>
      <c r="AE343" s="82"/>
      <c r="AF343" s="185">
        <f t="shared" si="139"/>
        <v>2.6100310802501525E-3</v>
      </c>
      <c r="AG343" s="82"/>
      <c r="AH343" s="82">
        <f t="shared" si="135"/>
        <v>213000</v>
      </c>
      <c r="AI343" s="82"/>
      <c r="AJ343" s="185">
        <f t="shared" si="140"/>
        <v>0.12473019044484768</v>
      </c>
      <c r="AK343" s="159"/>
      <c r="AL343" s="82">
        <f t="shared" si="123"/>
        <v>220077</v>
      </c>
      <c r="AM343" s="82"/>
      <c r="AN343" s="185">
        <f t="shared" si="141"/>
        <v>0.12941069934358818</v>
      </c>
      <c r="AP343" s="82" t="str">
        <f t="shared" si="124"/>
        <v/>
      </c>
      <c r="AQ343" s="82"/>
      <c r="AR343" s="185" t="e">
        <f t="shared" si="142"/>
        <v>#N/A</v>
      </c>
      <c r="AS343" s="82"/>
      <c r="AT343" s="82" t="str">
        <f t="shared" si="125"/>
        <v/>
      </c>
      <c r="AU343" s="82"/>
      <c r="AV343" s="185" t="e">
        <f t="shared" si="143"/>
        <v>#N/A</v>
      </c>
      <c r="AW343" s="82"/>
      <c r="AX343" s="82">
        <f t="shared" si="136"/>
        <v>13000</v>
      </c>
      <c r="AY343" s="82"/>
      <c r="AZ343" s="185">
        <f t="shared" si="144"/>
        <v>7.6126407313756861E-3</v>
      </c>
      <c r="BA343" s="82"/>
      <c r="BB343" s="82">
        <f t="shared" si="137"/>
        <v>-195000</v>
      </c>
      <c r="BC343" s="82"/>
      <c r="BD343" s="185">
        <f t="shared" si="145"/>
        <v>-0.10179121212975406</v>
      </c>
      <c r="BE343" s="82"/>
      <c r="BF343" s="82">
        <f t="shared" si="128"/>
        <v>20077</v>
      </c>
      <c r="BG343" s="82"/>
      <c r="BH343" s="185">
        <f t="shared" si="146"/>
        <v>1.1805770756240896E-2</v>
      </c>
      <c r="BJ343" s="82" t="str">
        <f t="shared" si="129"/>
        <v/>
      </c>
      <c r="BK343" s="82"/>
      <c r="BL343" s="185" t="e">
        <f t="shared" si="147"/>
        <v>#N/A</v>
      </c>
      <c r="BM343" s="82"/>
    </row>
    <row r="344" spans="2:65" ht="15.75" customHeight="1">
      <c r="C344" s="19"/>
      <c r="D344" s="13"/>
      <c r="E344" s="13"/>
      <c r="F344" s="13"/>
      <c r="G344" s="13" t="s">
        <v>48</v>
      </c>
      <c r="H344" s="13"/>
      <c r="I344" s="13"/>
      <c r="J344" s="13"/>
      <c r="K344" s="23"/>
      <c r="L344" s="66" t="s">
        <v>29</v>
      </c>
      <c r="M344" s="125"/>
      <c r="N344" s="41">
        <f>SUM(N345:N346)</f>
        <v>1707686</v>
      </c>
      <c r="O344" s="41"/>
      <c r="P344" s="41">
        <f>SUM(P345:P346)</f>
        <v>1915686</v>
      </c>
      <c r="Q344" s="41"/>
      <c r="R344" s="41">
        <f>SUM(R345:R346)</f>
        <v>1700609</v>
      </c>
      <c r="S344" s="41"/>
      <c r="T344" s="41" t="e">
        <f>SUM(T345:T346)</f>
        <v>#N/A</v>
      </c>
      <c r="U344" s="41"/>
      <c r="V344" s="41">
        <f>SUM(V345:V346)</f>
        <v>1720686</v>
      </c>
      <c r="W344" s="41"/>
      <c r="X344" s="41">
        <f>SUM(X345:X346)</f>
        <v>1920686</v>
      </c>
      <c r="Y344" s="41"/>
      <c r="Z344" s="41">
        <f t="shared" si="120"/>
        <v>200000</v>
      </c>
      <c r="AA344" s="41"/>
      <c r="AB344" s="181">
        <f t="shared" si="138"/>
        <v>0.11623271183702322</v>
      </c>
      <c r="AC344" s="161"/>
      <c r="AD344" s="41">
        <f t="shared" si="134"/>
        <v>5000</v>
      </c>
      <c r="AE344" s="41"/>
      <c r="AF344" s="181">
        <f t="shared" si="139"/>
        <v>2.6100310802501525E-3</v>
      </c>
      <c r="AG344" s="41"/>
      <c r="AH344" s="41">
        <f t="shared" si="135"/>
        <v>213000</v>
      </c>
      <c r="AI344" s="41"/>
      <c r="AJ344" s="181">
        <f t="shared" si="140"/>
        <v>0.12473019044484768</v>
      </c>
      <c r="AK344" s="161"/>
      <c r="AL344" s="41">
        <f t="shared" si="123"/>
        <v>220077</v>
      </c>
      <c r="AM344" s="41"/>
      <c r="AN344" s="181">
        <f t="shared" si="141"/>
        <v>0.12941069934358818</v>
      </c>
      <c r="AP344" s="41" t="str">
        <f t="shared" si="124"/>
        <v/>
      </c>
      <c r="AQ344" s="41"/>
      <c r="AR344" s="181" t="e">
        <f t="shared" si="142"/>
        <v>#N/A</v>
      </c>
      <c r="AS344" s="41"/>
      <c r="AT344" s="41" t="str">
        <f t="shared" si="125"/>
        <v/>
      </c>
      <c r="AU344" s="41"/>
      <c r="AV344" s="181" t="e">
        <f t="shared" si="143"/>
        <v>#N/A</v>
      </c>
      <c r="AW344" s="41"/>
      <c r="AX344" s="41">
        <f t="shared" si="136"/>
        <v>13000</v>
      </c>
      <c r="AY344" s="41"/>
      <c r="AZ344" s="181">
        <f t="shared" si="144"/>
        <v>7.6126407313756861E-3</v>
      </c>
      <c r="BA344" s="41"/>
      <c r="BB344" s="41">
        <f t="shared" si="137"/>
        <v>-195000</v>
      </c>
      <c r="BC344" s="41"/>
      <c r="BD344" s="181">
        <f t="shared" si="145"/>
        <v>-0.10179121212975406</v>
      </c>
      <c r="BE344" s="41"/>
      <c r="BF344" s="41">
        <f t="shared" si="128"/>
        <v>20077</v>
      </c>
      <c r="BG344" s="41"/>
      <c r="BH344" s="181">
        <f t="shared" si="146"/>
        <v>1.1805770756240896E-2</v>
      </c>
      <c r="BJ344" s="41" t="str">
        <f t="shared" si="129"/>
        <v/>
      </c>
      <c r="BK344" s="41"/>
      <c r="BL344" s="181" t="e">
        <f t="shared" si="147"/>
        <v>#N/A</v>
      </c>
      <c r="BM344" s="41"/>
    </row>
    <row r="345" spans="2:65" ht="15.75" customHeight="1">
      <c r="C345" s="19"/>
      <c r="D345" s="13"/>
      <c r="E345" s="13"/>
      <c r="F345" s="13"/>
      <c r="G345" s="13"/>
      <c r="H345" s="13" t="s">
        <v>49</v>
      </c>
      <c r="I345" s="13"/>
      <c r="J345" s="13"/>
      <c r="K345" s="23"/>
      <c r="L345" s="66"/>
      <c r="M345" s="125"/>
      <c r="N345" s="41">
        <f>N343-N328</f>
        <v>916686</v>
      </c>
      <c r="O345" s="45"/>
      <c r="P345" s="41">
        <f>P343-P328</f>
        <v>1124686</v>
      </c>
      <c r="Q345" s="41"/>
      <c r="R345" s="41">
        <f>R343-R328</f>
        <v>909609</v>
      </c>
      <c r="S345" s="41"/>
      <c r="T345" s="41" t="e">
        <f>T343-T328</f>
        <v>#N/A</v>
      </c>
      <c r="U345" s="41"/>
      <c r="V345" s="41">
        <f>V343-V328</f>
        <v>929686</v>
      </c>
      <c r="W345" s="41"/>
      <c r="X345" s="41">
        <f>X343-X328</f>
        <v>1129686</v>
      </c>
      <c r="Y345" s="41"/>
      <c r="Z345" s="41">
        <f t="shared" si="120"/>
        <v>200000</v>
      </c>
      <c r="AA345" s="41"/>
      <c r="AB345" s="181">
        <f t="shared" si="138"/>
        <v>0.21512639751485985</v>
      </c>
      <c r="AC345" s="161"/>
      <c r="AD345" s="41">
        <f t="shared" si="134"/>
        <v>5000</v>
      </c>
      <c r="AE345" s="41"/>
      <c r="AF345" s="181">
        <f t="shared" si="139"/>
        <v>4.445685284603984E-3</v>
      </c>
      <c r="AG345" s="41"/>
      <c r="AH345" s="41">
        <f t="shared" si="135"/>
        <v>213000</v>
      </c>
      <c r="AI345" s="41"/>
      <c r="AJ345" s="181">
        <f t="shared" si="140"/>
        <v>0.23235873570666499</v>
      </c>
      <c r="AK345" s="161"/>
      <c r="AL345" s="41">
        <f t="shared" si="123"/>
        <v>220077</v>
      </c>
      <c r="AM345" s="41"/>
      <c r="AN345" s="181">
        <f t="shared" si="141"/>
        <v>0.24194681451041045</v>
      </c>
      <c r="AP345" s="41" t="str">
        <f t="shared" si="124"/>
        <v/>
      </c>
      <c r="AQ345" s="41"/>
      <c r="AR345" s="181" t="e">
        <f t="shared" si="142"/>
        <v>#N/A</v>
      </c>
      <c r="AS345" s="41"/>
      <c r="AT345" s="41" t="str">
        <f t="shared" si="125"/>
        <v/>
      </c>
      <c r="AU345" s="41"/>
      <c r="AV345" s="181" t="e">
        <f t="shared" si="143"/>
        <v>#N/A</v>
      </c>
      <c r="AW345" s="41"/>
      <c r="AX345" s="41">
        <f t="shared" si="136"/>
        <v>13000</v>
      </c>
      <c r="AY345" s="41"/>
      <c r="AZ345" s="181">
        <f t="shared" si="144"/>
        <v>1.4181519080688432E-2</v>
      </c>
      <c r="BA345" s="41"/>
      <c r="BB345" s="41">
        <f t="shared" si="137"/>
        <v>-195000</v>
      </c>
      <c r="BC345" s="41"/>
      <c r="BD345" s="181">
        <f t="shared" si="145"/>
        <v>-0.17338172609955138</v>
      </c>
      <c r="BE345" s="41"/>
      <c r="BF345" s="41">
        <f t="shared" si="128"/>
        <v>20077</v>
      </c>
      <c r="BG345" s="41"/>
      <c r="BH345" s="181">
        <f t="shared" si="146"/>
        <v>2.2072121098186237E-2</v>
      </c>
      <c r="BJ345" s="41" t="str">
        <f t="shared" si="129"/>
        <v/>
      </c>
      <c r="BK345" s="41"/>
      <c r="BL345" s="181" t="e">
        <f t="shared" si="147"/>
        <v>#N/A</v>
      </c>
      <c r="BM345" s="41"/>
    </row>
    <row r="346" spans="2:65" ht="15.75" customHeight="1">
      <c r="C346" s="19"/>
      <c r="D346" s="13"/>
      <c r="E346" s="13"/>
      <c r="F346" s="13"/>
      <c r="G346" s="13"/>
      <c r="H346" s="13" t="s">
        <v>317</v>
      </c>
      <c r="I346" s="13"/>
      <c r="J346" s="13"/>
      <c r="K346" s="23"/>
      <c r="L346" s="66"/>
      <c r="M346" s="125"/>
      <c r="N346" s="41">
        <v>791000</v>
      </c>
      <c r="O346" s="45"/>
      <c r="P346" s="41">
        <v>791000</v>
      </c>
      <c r="Q346" s="41"/>
      <c r="R346" s="41">
        <v>791000</v>
      </c>
      <c r="S346" s="41"/>
      <c r="T346" s="41">
        <v>791000</v>
      </c>
      <c r="U346" s="41"/>
      <c r="V346" s="41">
        <v>791000</v>
      </c>
      <c r="W346" s="41"/>
      <c r="X346" s="41">
        <v>791000</v>
      </c>
      <c r="Y346" s="41"/>
      <c r="Z346" s="41">
        <f t="shared" si="120"/>
        <v>0</v>
      </c>
      <c r="AA346" s="41"/>
      <c r="AB346" s="181">
        <f t="shared" si="138"/>
        <v>0</v>
      </c>
      <c r="AC346" s="161"/>
      <c r="AD346" s="41">
        <f t="shared" si="134"/>
        <v>0</v>
      </c>
      <c r="AE346" s="41"/>
      <c r="AF346" s="181">
        <f t="shared" si="139"/>
        <v>0</v>
      </c>
      <c r="AG346" s="41"/>
      <c r="AH346" s="41">
        <f t="shared" si="135"/>
        <v>0</v>
      </c>
      <c r="AI346" s="41"/>
      <c r="AJ346" s="181">
        <f t="shared" si="140"/>
        <v>0</v>
      </c>
      <c r="AK346" s="161"/>
      <c r="AL346" s="41">
        <f t="shared" si="123"/>
        <v>0</v>
      </c>
      <c r="AM346" s="41"/>
      <c r="AN346" s="181">
        <f t="shared" si="141"/>
        <v>0</v>
      </c>
      <c r="AP346" s="41">
        <f t="shared" si="124"/>
        <v>0</v>
      </c>
      <c r="AQ346" s="41"/>
      <c r="AR346" s="181">
        <f t="shared" si="142"/>
        <v>0</v>
      </c>
      <c r="AS346" s="41"/>
      <c r="AT346" s="41">
        <f t="shared" si="125"/>
        <v>0</v>
      </c>
      <c r="AU346" s="41"/>
      <c r="AV346" s="181">
        <f t="shared" si="143"/>
        <v>0</v>
      </c>
      <c r="AW346" s="41"/>
      <c r="AX346" s="41">
        <f t="shared" si="136"/>
        <v>0</v>
      </c>
      <c r="AY346" s="41"/>
      <c r="AZ346" s="181">
        <f t="shared" si="144"/>
        <v>0</v>
      </c>
      <c r="BA346" s="41"/>
      <c r="BB346" s="41">
        <f t="shared" si="137"/>
        <v>0</v>
      </c>
      <c r="BC346" s="41"/>
      <c r="BD346" s="181">
        <f t="shared" si="145"/>
        <v>0</v>
      </c>
      <c r="BE346" s="41"/>
      <c r="BF346" s="41">
        <f t="shared" si="128"/>
        <v>0</v>
      </c>
      <c r="BG346" s="41"/>
      <c r="BH346" s="181">
        <f t="shared" si="146"/>
        <v>0</v>
      </c>
      <c r="BJ346" s="41">
        <f t="shared" si="129"/>
        <v>0</v>
      </c>
      <c r="BK346" s="41"/>
      <c r="BL346" s="181">
        <f t="shared" si="147"/>
        <v>0</v>
      </c>
      <c r="BM346" s="41"/>
    </row>
    <row r="347" spans="2:65" ht="15.75" customHeight="1">
      <c r="C347" s="30"/>
      <c r="D347" s="13"/>
      <c r="E347" s="18"/>
      <c r="F347" s="13"/>
      <c r="G347" s="13"/>
      <c r="H347" s="13"/>
      <c r="I347" s="13"/>
      <c r="J347" s="4"/>
      <c r="K347" s="54"/>
      <c r="L347" s="31"/>
      <c r="M347" s="125"/>
      <c r="N347" s="125"/>
      <c r="O347" s="45"/>
      <c r="P347" s="125"/>
      <c r="Q347" s="125"/>
      <c r="R347" s="125"/>
      <c r="S347" s="125"/>
      <c r="T347" s="125"/>
      <c r="U347" s="125"/>
      <c r="V347" s="125"/>
      <c r="W347" s="125"/>
      <c r="X347" s="125"/>
      <c r="Y347" s="125"/>
      <c r="Z347" s="41" t="str">
        <f t="shared" si="120"/>
        <v/>
      </c>
      <c r="AA347" s="125"/>
      <c r="AB347" s="181" t="str">
        <f t="shared" si="138"/>
        <v/>
      </c>
      <c r="AC347" s="161"/>
      <c r="AD347" s="41" t="str">
        <f t="shared" si="134"/>
        <v/>
      </c>
      <c r="AE347" s="125"/>
      <c r="AF347" s="181" t="str">
        <f t="shared" si="139"/>
        <v/>
      </c>
      <c r="AG347" s="125"/>
      <c r="AH347" s="41" t="str">
        <f t="shared" si="135"/>
        <v/>
      </c>
      <c r="AI347" s="125"/>
      <c r="AJ347" s="181" t="str">
        <f t="shared" si="140"/>
        <v/>
      </c>
      <c r="AK347" s="161"/>
      <c r="AL347" s="41" t="str">
        <f t="shared" si="123"/>
        <v/>
      </c>
      <c r="AM347" s="125"/>
      <c r="AN347" s="181" t="str">
        <f t="shared" si="141"/>
        <v/>
      </c>
      <c r="AP347" s="41" t="str">
        <f t="shared" si="124"/>
        <v/>
      </c>
      <c r="AQ347" s="125"/>
      <c r="AR347" s="181" t="str">
        <f t="shared" si="142"/>
        <v/>
      </c>
      <c r="AS347" s="125"/>
      <c r="AT347" s="41" t="str">
        <f t="shared" si="125"/>
        <v/>
      </c>
      <c r="AU347" s="125"/>
      <c r="AV347" s="181" t="str">
        <f t="shared" si="143"/>
        <v/>
      </c>
      <c r="AW347" s="125"/>
      <c r="AX347" s="41" t="str">
        <f t="shared" si="136"/>
        <v/>
      </c>
      <c r="AY347" s="125"/>
      <c r="AZ347" s="181" t="str">
        <f t="shared" si="144"/>
        <v/>
      </c>
      <c r="BA347" s="125"/>
      <c r="BB347" s="41" t="str">
        <f t="shared" si="137"/>
        <v/>
      </c>
      <c r="BC347" s="125"/>
      <c r="BD347" s="181" t="str">
        <f t="shared" si="145"/>
        <v/>
      </c>
      <c r="BE347" s="125"/>
      <c r="BF347" s="41" t="str">
        <f t="shared" si="128"/>
        <v/>
      </c>
      <c r="BG347" s="125"/>
      <c r="BH347" s="181" t="str">
        <f t="shared" si="146"/>
        <v/>
      </c>
      <c r="BJ347" s="41" t="str">
        <f t="shared" si="129"/>
        <v/>
      </c>
      <c r="BK347" s="125"/>
      <c r="BL347" s="181" t="str">
        <f t="shared" si="147"/>
        <v/>
      </c>
      <c r="BM347" s="125"/>
    </row>
    <row r="348" spans="2:65" ht="15.75" customHeight="1">
      <c r="C348" s="30"/>
      <c r="D348" s="13"/>
      <c r="E348" s="18"/>
      <c r="F348" s="13"/>
      <c r="G348" s="4"/>
      <c r="H348" s="13"/>
      <c r="I348" s="13"/>
      <c r="J348" s="4"/>
      <c r="K348" s="54"/>
      <c r="L348" s="31"/>
      <c r="M348" s="125"/>
      <c r="N348" s="125"/>
      <c r="O348" s="45"/>
      <c r="P348" s="125"/>
      <c r="Q348" s="125"/>
      <c r="R348" s="41"/>
      <c r="S348" s="41"/>
      <c r="T348" s="41"/>
      <c r="U348" s="125"/>
      <c r="V348" s="41"/>
      <c r="W348" s="41"/>
      <c r="X348" s="41"/>
      <c r="Y348" s="41"/>
      <c r="Z348" s="41" t="str">
        <f t="shared" si="120"/>
        <v/>
      </c>
      <c r="AA348" s="125"/>
      <c r="AB348" s="181" t="str">
        <f t="shared" si="138"/>
        <v/>
      </c>
      <c r="AC348" s="161"/>
      <c r="AD348" s="41" t="str">
        <f t="shared" si="134"/>
        <v/>
      </c>
      <c r="AE348" s="125"/>
      <c r="AF348" s="181" t="str">
        <f t="shared" si="139"/>
        <v/>
      </c>
      <c r="AG348" s="125"/>
      <c r="AH348" s="41" t="str">
        <f t="shared" si="135"/>
        <v/>
      </c>
      <c r="AI348" s="125"/>
      <c r="AJ348" s="181" t="str">
        <f t="shared" si="140"/>
        <v/>
      </c>
      <c r="AK348" s="161"/>
      <c r="AL348" s="41" t="str">
        <f t="shared" si="123"/>
        <v/>
      </c>
      <c r="AM348" s="125"/>
      <c r="AN348" s="181" t="str">
        <f t="shared" si="141"/>
        <v/>
      </c>
      <c r="AP348" s="41" t="str">
        <f t="shared" si="124"/>
        <v/>
      </c>
      <c r="AQ348" s="125"/>
      <c r="AR348" s="181" t="str">
        <f t="shared" si="142"/>
        <v/>
      </c>
      <c r="AS348" s="125"/>
      <c r="AT348" s="41" t="str">
        <f t="shared" si="125"/>
        <v/>
      </c>
      <c r="AU348" s="125"/>
      <c r="AV348" s="181" t="str">
        <f t="shared" si="143"/>
        <v/>
      </c>
      <c r="AW348" s="125"/>
      <c r="AX348" s="41" t="str">
        <f t="shared" si="136"/>
        <v/>
      </c>
      <c r="AY348" s="125"/>
      <c r="AZ348" s="181" t="str">
        <f t="shared" si="144"/>
        <v/>
      </c>
      <c r="BA348" s="125"/>
      <c r="BB348" s="41" t="str">
        <f t="shared" si="137"/>
        <v/>
      </c>
      <c r="BC348" s="125"/>
      <c r="BD348" s="181" t="str">
        <f t="shared" si="145"/>
        <v/>
      </c>
      <c r="BE348" s="125"/>
      <c r="BF348" s="41" t="str">
        <f t="shared" si="128"/>
        <v/>
      </c>
      <c r="BG348" s="125"/>
      <c r="BH348" s="181" t="str">
        <f t="shared" si="146"/>
        <v/>
      </c>
      <c r="BJ348" s="41" t="str">
        <f t="shared" si="129"/>
        <v/>
      </c>
      <c r="BK348" s="125"/>
      <c r="BL348" s="181" t="str">
        <f t="shared" si="147"/>
        <v/>
      </c>
      <c r="BM348" s="125"/>
    </row>
    <row r="349" spans="2:65" ht="15.75" customHeight="1">
      <c r="C349" s="30"/>
      <c r="D349" s="13"/>
      <c r="E349" s="18"/>
      <c r="F349" s="13"/>
      <c r="G349" s="13"/>
      <c r="H349" s="13"/>
      <c r="I349" s="13"/>
      <c r="J349" s="4"/>
      <c r="K349" s="54"/>
      <c r="L349" s="31"/>
      <c r="M349" s="125"/>
      <c r="N349" s="125"/>
      <c r="O349" s="45"/>
      <c r="P349" s="125"/>
      <c r="Q349" s="125"/>
      <c r="R349" s="125"/>
      <c r="S349" s="125"/>
      <c r="T349" s="125"/>
      <c r="U349" s="125"/>
      <c r="V349" s="125"/>
      <c r="W349" s="125"/>
      <c r="X349" s="125"/>
      <c r="Y349" s="125"/>
      <c r="Z349" s="41" t="str">
        <f t="shared" si="120"/>
        <v/>
      </c>
      <c r="AA349" s="125"/>
      <c r="AB349" s="181" t="str">
        <f t="shared" si="138"/>
        <v/>
      </c>
      <c r="AC349" s="161"/>
      <c r="AD349" s="41" t="str">
        <f t="shared" si="134"/>
        <v/>
      </c>
      <c r="AE349" s="125"/>
      <c r="AF349" s="181" t="str">
        <f t="shared" si="139"/>
        <v/>
      </c>
      <c r="AG349" s="125"/>
      <c r="AH349" s="41" t="str">
        <f t="shared" si="135"/>
        <v/>
      </c>
      <c r="AI349" s="125"/>
      <c r="AJ349" s="181" t="str">
        <f t="shared" si="140"/>
        <v/>
      </c>
      <c r="AK349" s="161"/>
      <c r="AL349" s="41" t="str">
        <f t="shared" si="123"/>
        <v/>
      </c>
      <c r="AM349" s="125"/>
      <c r="AN349" s="181" t="str">
        <f t="shared" si="141"/>
        <v/>
      </c>
      <c r="AP349" s="41" t="str">
        <f t="shared" si="124"/>
        <v/>
      </c>
      <c r="AQ349" s="125"/>
      <c r="AR349" s="181" t="str">
        <f t="shared" si="142"/>
        <v/>
      </c>
      <c r="AS349" s="125"/>
      <c r="AT349" s="41" t="str">
        <f t="shared" si="125"/>
        <v/>
      </c>
      <c r="AU349" s="125"/>
      <c r="AV349" s="181" t="str">
        <f t="shared" si="143"/>
        <v/>
      </c>
      <c r="AW349" s="125"/>
      <c r="AX349" s="41" t="str">
        <f t="shared" si="136"/>
        <v/>
      </c>
      <c r="AY349" s="125"/>
      <c r="AZ349" s="181" t="str">
        <f t="shared" si="144"/>
        <v/>
      </c>
      <c r="BA349" s="125"/>
      <c r="BB349" s="41" t="str">
        <f t="shared" si="137"/>
        <v/>
      </c>
      <c r="BC349" s="125"/>
      <c r="BD349" s="181" t="str">
        <f t="shared" si="145"/>
        <v/>
      </c>
      <c r="BE349" s="125"/>
      <c r="BF349" s="41" t="str">
        <f t="shared" si="128"/>
        <v/>
      </c>
      <c r="BG349" s="125"/>
      <c r="BH349" s="181" t="str">
        <f t="shared" si="146"/>
        <v/>
      </c>
      <c r="BJ349" s="41" t="str">
        <f t="shared" si="129"/>
        <v/>
      </c>
      <c r="BK349" s="125"/>
      <c r="BL349" s="181" t="str">
        <f t="shared" si="147"/>
        <v/>
      </c>
      <c r="BM349" s="125"/>
    </row>
    <row r="350" spans="2:65" ht="15.75" customHeight="1">
      <c r="C350" s="13" t="s">
        <v>292</v>
      </c>
      <c r="D350" s="13"/>
      <c r="E350" s="13"/>
      <c r="F350" s="13"/>
      <c r="G350" s="13"/>
      <c r="H350" s="13"/>
      <c r="I350" s="13"/>
      <c r="J350" s="13"/>
      <c r="K350" s="23"/>
      <c r="L350" s="66"/>
      <c r="M350" s="125"/>
      <c r="N350" s="41">
        <f>N343</f>
        <v>1707686</v>
      </c>
      <c r="O350" s="45"/>
      <c r="P350" s="41">
        <f>P343</f>
        <v>1915686</v>
      </c>
      <c r="Q350" s="41"/>
      <c r="R350" s="41">
        <f>R343</f>
        <v>1700609</v>
      </c>
      <c r="S350" s="41"/>
      <c r="T350" s="41" t="e">
        <f>T343</f>
        <v>#N/A</v>
      </c>
      <c r="U350" s="41"/>
      <c r="V350" s="41">
        <f>V343</f>
        <v>1720686</v>
      </c>
      <c r="W350" s="41"/>
      <c r="X350" s="41">
        <f>X343</f>
        <v>1920686</v>
      </c>
      <c r="Y350" s="41"/>
      <c r="Z350" s="41">
        <f t="shared" si="120"/>
        <v>200000</v>
      </c>
      <c r="AA350" s="41"/>
      <c r="AB350" s="181">
        <f t="shared" si="138"/>
        <v>0.11623271183702322</v>
      </c>
      <c r="AC350" s="161"/>
      <c r="AD350" s="41">
        <f t="shared" si="134"/>
        <v>5000</v>
      </c>
      <c r="AE350" s="41"/>
      <c r="AF350" s="181">
        <f t="shared" si="139"/>
        <v>2.6100310802501525E-3</v>
      </c>
      <c r="AG350" s="41"/>
      <c r="AH350" s="41">
        <f t="shared" si="135"/>
        <v>213000</v>
      </c>
      <c r="AI350" s="41"/>
      <c r="AJ350" s="181">
        <f t="shared" si="140"/>
        <v>0.12473019044484768</v>
      </c>
      <c r="AK350" s="161"/>
      <c r="AL350" s="41">
        <f t="shared" si="123"/>
        <v>220077</v>
      </c>
      <c r="AM350" s="41"/>
      <c r="AN350" s="181">
        <f t="shared" si="141"/>
        <v>0.12941069934358818</v>
      </c>
      <c r="AP350" s="41" t="str">
        <f t="shared" si="124"/>
        <v/>
      </c>
      <c r="AQ350" s="41"/>
      <c r="AR350" s="181" t="e">
        <f t="shared" si="142"/>
        <v>#N/A</v>
      </c>
      <c r="AS350" s="41"/>
      <c r="AT350" s="41" t="str">
        <f t="shared" si="125"/>
        <v/>
      </c>
      <c r="AU350" s="41"/>
      <c r="AV350" s="181" t="e">
        <f t="shared" si="143"/>
        <v>#N/A</v>
      </c>
      <c r="AW350" s="41"/>
      <c r="AX350" s="41">
        <f t="shared" si="136"/>
        <v>13000</v>
      </c>
      <c r="AY350" s="41"/>
      <c r="AZ350" s="181">
        <f t="shared" si="144"/>
        <v>7.6126407313756861E-3</v>
      </c>
      <c r="BA350" s="41"/>
      <c r="BB350" s="41">
        <f t="shared" si="137"/>
        <v>-195000</v>
      </c>
      <c r="BC350" s="41"/>
      <c r="BD350" s="181">
        <f t="shared" si="145"/>
        <v>-0.10179121212975406</v>
      </c>
      <c r="BE350" s="41"/>
      <c r="BF350" s="41">
        <f t="shared" si="128"/>
        <v>20077</v>
      </c>
      <c r="BG350" s="41"/>
      <c r="BH350" s="181">
        <f t="shared" si="146"/>
        <v>1.1805770756240896E-2</v>
      </c>
      <c r="BJ350" s="41" t="str">
        <f t="shared" si="129"/>
        <v/>
      </c>
      <c r="BK350" s="41"/>
      <c r="BL350" s="181" t="e">
        <f t="shared" si="147"/>
        <v>#N/A</v>
      </c>
      <c r="BM350" s="41"/>
    </row>
    <row r="351" spans="2:65" ht="15.75" customHeight="1">
      <c r="C351" s="13"/>
      <c r="D351" s="13"/>
      <c r="E351" s="13"/>
      <c r="F351" s="13"/>
      <c r="G351" s="13"/>
      <c r="H351" s="13"/>
      <c r="I351" s="13"/>
      <c r="J351" s="13"/>
      <c r="K351" s="23"/>
      <c r="L351" s="66"/>
      <c r="M351" s="125"/>
      <c r="N351" s="95"/>
      <c r="O351" s="45"/>
      <c r="P351" s="95"/>
      <c r="Q351" s="95"/>
      <c r="R351" s="95"/>
      <c r="S351" s="95"/>
      <c r="T351" s="95"/>
      <c r="U351" s="95"/>
      <c r="V351" s="95"/>
      <c r="W351" s="95"/>
      <c r="X351" s="95"/>
      <c r="Y351" s="95"/>
      <c r="Z351" s="41" t="str">
        <f t="shared" si="120"/>
        <v/>
      </c>
      <c r="AA351" s="95"/>
      <c r="AB351" s="181" t="str">
        <f t="shared" si="138"/>
        <v/>
      </c>
      <c r="AC351" s="161"/>
      <c r="AD351" s="41" t="str">
        <f t="shared" si="134"/>
        <v/>
      </c>
      <c r="AE351" s="95"/>
      <c r="AF351" s="181" t="str">
        <f t="shared" si="139"/>
        <v/>
      </c>
      <c r="AG351" s="95"/>
      <c r="AH351" s="41" t="str">
        <f t="shared" si="135"/>
        <v/>
      </c>
      <c r="AI351" s="95"/>
      <c r="AJ351" s="181" t="str">
        <f t="shared" si="140"/>
        <v/>
      </c>
      <c r="AK351" s="161"/>
      <c r="AL351" s="41" t="str">
        <f t="shared" si="123"/>
        <v/>
      </c>
      <c r="AM351" s="95"/>
      <c r="AN351" s="181" t="str">
        <f t="shared" si="141"/>
        <v/>
      </c>
      <c r="AP351" s="41" t="str">
        <f t="shared" si="124"/>
        <v/>
      </c>
      <c r="AQ351" s="95"/>
      <c r="AR351" s="181" t="str">
        <f t="shared" si="142"/>
        <v/>
      </c>
      <c r="AS351" s="95"/>
      <c r="AT351" s="41" t="str">
        <f t="shared" si="125"/>
        <v/>
      </c>
      <c r="AU351" s="95"/>
      <c r="AV351" s="181" t="str">
        <f t="shared" si="143"/>
        <v/>
      </c>
      <c r="AW351" s="95"/>
      <c r="AX351" s="41" t="str">
        <f t="shared" si="136"/>
        <v/>
      </c>
      <c r="AY351" s="95"/>
      <c r="AZ351" s="181" t="str">
        <f t="shared" si="144"/>
        <v/>
      </c>
      <c r="BA351" s="95"/>
      <c r="BB351" s="41" t="str">
        <f t="shared" si="137"/>
        <v/>
      </c>
      <c r="BC351" s="95"/>
      <c r="BD351" s="181" t="str">
        <f t="shared" si="145"/>
        <v/>
      </c>
      <c r="BE351" s="95"/>
      <c r="BF351" s="41" t="str">
        <f t="shared" si="128"/>
        <v/>
      </c>
      <c r="BG351" s="95"/>
      <c r="BH351" s="181" t="str">
        <f t="shared" si="146"/>
        <v/>
      </c>
      <c r="BJ351" s="41" t="str">
        <f t="shared" si="129"/>
        <v/>
      </c>
      <c r="BK351" s="95"/>
      <c r="BL351" s="181" t="str">
        <f t="shared" si="147"/>
        <v/>
      </c>
      <c r="BM351" s="95"/>
    </row>
    <row r="352" spans="2:65" ht="15.75" customHeight="1">
      <c r="C352" s="13" t="s">
        <v>293</v>
      </c>
      <c r="D352" s="13"/>
      <c r="E352" s="13"/>
      <c r="F352" s="13"/>
      <c r="G352" s="13"/>
      <c r="H352" s="13"/>
      <c r="I352" s="13"/>
      <c r="J352" s="13"/>
      <c r="K352" s="23"/>
      <c r="L352" s="66"/>
      <c r="M352" s="125"/>
      <c r="N352" s="41">
        <f>N344</f>
        <v>1707686</v>
      </c>
      <c r="O352" s="45"/>
      <c r="P352" s="41">
        <f>P344</f>
        <v>1915686</v>
      </c>
      <c r="Q352" s="41"/>
      <c r="R352" s="41">
        <f>R344</f>
        <v>1700609</v>
      </c>
      <c r="S352" s="41"/>
      <c r="T352" s="41" t="e">
        <f>T344</f>
        <v>#N/A</v>
      </c>
      <c r="U352" s="41"/>
      <c r="V352" s="41">
        <f>V344</f>
        <v>1720686</v>
      </c>
      <c r="W352" s="41"/>
      <c r="X352" s="41">
        <f>X344</f>
        <v>1920686</v>
      </c>
      <c r="Y352" s="41"/>
      <c r="Z352" s="41">
        <f t="shared" si="120"/>
        <v>200000</v>
      </c>
      <c r="AA352" s="41"/>
      <c r="AB352" s="181">
        <f t="shared" si="138"/>
        <v>0.11623271183702322</v>
      </c>
      <c r="AC352" s="161"/>
      <c r="AD352" s="41">
        <f t="shared" si="134"/>
        <v>5000</v>
      </c>
      <c r="AE352" s="41"/>
      <c r="AF352" s="181">
        <f t="shared" si="139"/>
        <v>2.6100310802501525E-3</v>
      </c>
      <c r="AG352" s="41"/>
      <c r="AH352" s="41">
        <f t="shared" si="135"/>
        <v>213000</v>
      </c>
      <c r="AI352" s="41"/>
      <c r="AJ352" s="181">
        <f t="shared" si="140"/>
        <v>0.12473019044484768</v>
      </c>
      <c r="AK352" s="161"/>
      <c r="AL352" s="41">
        <f t="shared" si="123"/>
        <v>220077</v>
      </c>
      <c r="AM352" s="41"/>
      <c r="AN352" s="181">
        <f t="shared" si="141"/>
        <v>0.12941069934358818</v>
      </c>
      <c r="AP352" s="41" t="str">
        <f t="shared" si="124"/>
        <v/>
      </c>
      <c r="AQ352" s="41"/>
      <c r="AR352" s="181" t="e">
        <f t="shared" si="142"/>
        <v>#N/A</v>
      </c>
      <c r="AS352" s="41"/>
      <c r="AT352" s="41" t="str">
        <f t="shared" si="125"/>
        <v/>
      </c>
      <c r="AU352" s="41"/>
      <c r="AV352" s="181" t="e">
        <f t="shared" si="143"/>
        <v>#N/A</v>
      </c>
      <c r="AW352" s="41"/>
      <c r="AX352" s="41">
        <f t="shared" si="136"/>
        <v>13000</v>
      </c>
      <c r="AY352" s="41"/>
      <c r="AZ352" s="181">
        <f t="shared" si="144"/>
        <v>7.6126407313756861E-3</v>
      </c>
      <c r="BA352" s="41"/>
      <c r="BB352" s="41">
        <f t="shared" si="137"/>
        <v>-195000</v>
      </c>
      <c r="BC352" s="41"/>
      <c r="BD352" s="181">
        <f t="shared" si="145"/>
        <v>-0.10179121212975406</v>
      </c>
      <c r="BE352" s="41"/>
      <c r="BF352" s="41">
        <f t="shared" si="128"/>
        <v>20077</v>
      </c>
      <c r="BG352" s="41"/>
      <c r="BH352" s="181">
        <f t="shared" si="146"/>
        <v>1.1805770756240896E-2</v>
      </c>
      <c r="BJ352" s="41" t="str">
        <f t="shared" si="129"/>
        <v/>
      </c>
      <c r="BK352" s="41"/>
      <c r="BL352" s="181" t="e">
        <f t="shared" si="147"/>
        <v>#N/A</v>
      </c>
      <c r="BM352" s="41"/>
    </row>
    <row r="353" spans="2:65" ht="15.75" customHeight="1">
      <c r="C353" s="13"/>
      <c r="D353" s="13"/>
      <c r="E353" s="13"/>
      <c r="F353" s="13"/>
      <c r="G353" s="13"/>
      <c r="H353" s="13"/>
      <c r="I353" s="13"/>
      <c r="J353" s="13"/>
      <c r="K353" s="23"/>
      <c r="L353" s="66"/>
      <c r="M353" s="125"/>
      <c r="N353" s="41"/>
      <c r="O353" s="45"/>
      <c r="P353" s="41"/>
      <c r="Q353" s="41"/>
      <c r="R353" s="41"/>
      <c r="S353" s="41"/>
      <c r="T353" s="41"/>
      <c r="U353" s="41"/>
      <c r="V353" s="41"/>
      <c r="W353" s="41"/>
      <c r="X353" s="41"/>
      <c r="Y353" s="41"/>
      <c r="Z353" s="41" t="str">
        <f t="shared" si="120"/>
        <v/>
      </c>
      <c r="AA353" s="41"/>
      <c r="AB353" s="181" t="str">
        <f t="shared" si="138"/>
        <v/>
      </c>
      <c r="AC353" s="161"/>
      <c r="AD353" s="41" t="str">
        <f t="shared" si="134"/>
        <v/>
      </c>
      <c r="AE353" s="41"/>
      <c r="AF353" s="181" t="str">
        <f t="shared" si="139"/>
        <v/>
      </c>
      <c r="AG353" s="41"/>
      <c r="AH353" s="41" t="str">
        <f t="shared" si="135"/>
        <v/>
      </c>
      <c r="AI353" s="41"/>
      <c r="AJ353" s="181" t="str">
        <f t="shared" si="140"/>
        <v/>
      </c>
      <c r="AK353" s="161"/>
      <c r="AL353" s="41" t="str">
        <f t="shared" si="123"/>
        <v/>
      </c>
      <c r="AM353" s="41"/>
      <c r="AN353" s="181" t="str">
        <f t="shared" si="141"/>
        <v/>
      </c>
      <c r="AP353" s="41" t="str">
        <f t="shared" si="124"/>
        <v/>
      </c>
      <c r="AQ353" s="41"/>
      <c r="AR353" s="181" t="str">
        <f t="shared" si="142"/>
        <v/>
      </c>
      <c r="AS353" s="41"/>
      <c r="AT353" s="41" t="str">
        <f t="shared" si="125"/>
        <v/>
      </c>
      <c r="AU353" s="41"/>
      <c r="AV353" s="181" t="str">
        <f t="shared" si="143"/>
        <v/>
      </c>
      <c r="AW353" s="41"/>
      <c r="AX353" s="41" t="str">
        <f t="shared" si="136"/>
        <v/>
      </c>
      <c r="AY353" s="41"/>
      <c r="AZ353" s="181" t="str">
        <f t="shared" si="144"/>
        <v/>
      </c>
      <c r="BA353" s="41"/>
      <c r="BB353" s="41" t="str">
        <f t="shared" si="137"/>
        <v/>
      </c>
      <c r="BC353" s="41"/>
      <c r="BD353" s="181" t="str">
        <f t="shared" si="145"/>
        <v/>
      </c>
      <c r="BE353" s="41"/>
      <c r="BF353" s="41" t="str">
        <f t="shared" si="128"/>
        <v/>
      </c>
      <c r="BG353" s="41"/>
      <c r="BH353" s="181" t="str">
        <f t="shared" si="146"/>
        <v/>
      </c>
      <c r="BJ353" s="41" t="str">
        <f t="shared" si="129"/>
        <v/>
      </c>
      <c r="BK353" s="41"/>
      <c r="BL353" s="181" t="str">
        <f t="shared" si="147"/>
        <v/>
      </c>
      <c r="BM353" s="41"/>
    </row>
    <row r="354" spans="2:65" ht="15.75" customHeight="1">
      <c r="C354" s="13"/>
      <c r="D354" s="13"/>
      <c r="E354" s="13"/>
      <c r="F354" s="13"/>
      <c r="G354" s="13"/>
      <c r="H354" s="13"/>
      <c r="I354" s="13"/>
      <c r="J354" s="13"/>
      <c r="K354" s="23"/>
      <c r="L354" s="66"/>
      <c r="M354" s="125"/>
      <c r="N354" s="41"/>
      <c r="O354" s="45"/>
      <c r="P354" s="41"/>
      <c r="Q354" s="41"/>
      <c r="R354" s="41"/>
      <c r="S354" s="41"/>
      <c r="T354" s="41"/>
      <c r="U354" s="41"/>
      <c r="V354" s="41"/>
      <c r="W354" s="41"/>
      <c r="X354" s="41"/>
      <c r="Y354" s="41"/>
      <c r="Z354" s="41" t="str">
        <f t="shared" si="120"/>
        <v/>
      </c>
      <c r="AA354" s="41"/>
      <c r="AB354" s="181" t="str">
        <f t="shared" si="138"/>
        <v/>
      </c>
      <c r="AC354" s="161"/>
      <c r="AD354" s="41" t="str">
        <f t="shared" si="134"/>
        <v/>
      </c>
      <c r="AE354" s="41"/>
      <c r="AF354" s="181" t="str">
        <f t="shared" si="139"/>
        <v/>
      </c>
      <c r="AG354" s="41"/>
      <c r="AH354" s="41" t="str">
        <f t="shared" si="135"/>
        <v/>
      </c>
      <c r="AI354" s="41"/>
      <c r="AJ354" s="181" t="str">
        <f t="shared" si="140"/>
        <v/>
      </c>
      <c r="AK354" s="161"/>
      <c r="AL354" s="41" t="str">
        <f t="shared" si="123"/>
        <v/>
      </c>
      <c r="AM354" s="41"/>
      <c r="AN354" s="181" t="str">
        <f t="shared" si="141"/>
        <v/>
      </c>
      <c r="AP354" s="41" t="str">
        <f t="shared" si="124"/>
        <v/>
      </c>
      <c r="AQ354" s="41"/>
      <c r="AR354" s="181" t="str">
        <f t="shared" si="142"/>
        <v/>
      </c>
      <c r="AS354" s="41"/>
      <c r="AT354" s="41" t="str">
        <f t="shared" si="125"/>
        <v/>
      </c>
      <c r="AU354" s="41"/>
      <c r="AV354" s="181" t="str">
        <f t="shared" si="143"/>
        <v/>
      </c>
      <c r="AW354" s="41"/>
      <c r="AX354" s="41" t="str">
        <f t="shared" si="136"/>
        <v/>
      </c>
      <c r="AY354" s="41"/>
      <c r="AZ354" s="181" t="str">
        <f t="shared" si="144"/>
        <v/>
      </c>
      <c r="BA354" s="41"/>
      <c r="BB354" s="41" t="str">
        <f t="shared" si="137"/>
        <v/>
      </c>
      <c r="BC354" s="41"/>
      <c r="BD354" s="181" t="str">
        <f t="shared" si="145"/>
        <v/>
      </c>
      <c r="BE354" s="41"/>
      <c r="BF354" s="41" t="str">
        <f t="shared" si="128"/>
        <v/>
      </c>
      <c r="BG354" s="41"/>
      <c r="BH354" s="181" t="str">
        <f t="shared" si="146"/>
        <v/>
      </c>
      <c r="BJ354" s="41" t="str">
        <f t="shared" si="129"/>
        <v/>
      </c>
      <c r="BK354" s="41"/>
      <c r="BL354" s="181" t="str">
        <f t="shared" si="147"/>
        <v/>
      </c>
      <c r="BM354" s="41"/>
    </row>
    <row r="355" spans="2:65" ht="15.75" customHeight="1">
      <c r="C355" s="121"/>
      <c r="D355" s="129"/>
      <c r="E355" s="13"/>
      <c r="F355" s="13"/>
      <c r="G355" s="13"/>
      <c r="H355" s="13"/>
      <c r="I355" s="13"/>
      <c r="J355" s="13"/>
      <c r="K355" s="23"/>
      <c r="L355" s="66"/>
      <c r="M355" s="125"/>
      <c r="N355" s="41"/>
      <c r="O355" s="45"/>
      <c r="P355" s="41"/>
      <c r="Q355" s="41"/>
      <c r="R355" s="41"/>
      <c r="S355" s="41"/>
      <c r="T355" s="41"/>
      <c r="U355" s="41"/>
      <c r="V355" s="41"/>
      <c r="W355" s="41"/>
      <c r="X355" s="41"/>
      <c r="Y355" s="41"/>
      <c r="Z355" s="41" t="str">
        <f t="shared" si="120"/>
        <v/>
      </c>
      <c r="AA355" s="41"/>
      <c r="AB355" s="181" t="str">
        <f t="shared" si="138"/>
        <v/>
      </c>
      <c r="AC355" s="161"/>
      <c r="AD355" s="41" t="str">
        <f t="shared" si="134"/>
        <v/>
      </c>
      <c r="AE355" s="41"/>
      <c r="AF355" s="181" t="str">
        <f t="shared" si="139"/>
        <v/>
      </c>
      <c r="AG355" s="41"/>
      <c r="AH355" s="41" t="str">
        <f t="shared" si="135"/>
        <v/>
      </c>
      <c r="AI355" s="41"/>
      <c r="AJ355" s="181" t="str">
        <f t="shared" si="140"/>
        <v/>
      </c>
      <c r="AK355" s="161"/>
      <c r="AL355" s="41" t="str">
        <f t="shared" si="123"/>
        <v/>
      </c>
      <c r="AM355" s="41"/>
      <c r="AN355" s="181" t="str">
        <f t="shared" si="141"/>
        <v/>
      </c>
      <c r="AP355" s="41" t="str">
        <f t="shared" si="124"/>
        <v/>
      </c>
      <c r="AQ355" s="41"/>
      <c r="AR355" s="181" t="str">
        <f t="shared" si="142"/>
        <v/>
      </c>
      <c r="AS355" s="41"/>
      <c r="AT355" s="41" t="str">
        <f t="shared" si="125"/>
        <v/>
      </c>
      <c r="AU355" s="41"/>
      <c r="AV355" s="181" t="str">
        <f t="shared" si="143"/>
        <v/>
      </c>
      <c r="AW355" s="41"/>
      <c r="AX355" s="41" t="str">
        <f t="shared" si="136"/>
        <v/>
      </c>
      <c r="AY355" s="41"/>
      <c r="AZ355" s="181" t="str">
        <f t="shared" si="144"/>
        <v/>
      </c>
      <c r="BA355" s="41"/>
      <c r="BB355" s="41" t="str">
        <f t="shared" si="137"/>
        <v/>
      </c>
      <c r="BC355" s="41"/>
      <c r="BD355" s="181" t="str">
        <f t="shared" si="145"/>
        <v/>
      </c>
      <c r="BE355" s="41"/>
      <c r="BF355" s="41" t="str">
        <f t="shared" si="128"/>
        <v/>
      </c>
      <c r="BG355" s="41"/>
      <c r="BH355" s="181" t="str">
        <f t="shared" si="146"/>
        <v/>
      </c>
      <c r="BJ355" s="41" t="str">
        <f t="shared" si="129"/>
        <v/>
      </c>
      <c r="BK355" s="41"/>
      <c r="BL355" s="181" t="str">
        <f t="shared" si="147"/>
        <v/>
      </c>
      <c r="BM355" s="41"/>
    </row>
    <row r="356" spans="2:65" ht="15.75" customHeight="1">
      <c r="C356" s="121"/>
      <c r="D356" s="129"/>
      <c r="E356" s="13"/>
      <c r="F356" s="13"/>
      <c r="G356" s="13"/>
      <c r="H356" s="13"/>
      <c r="I356" s="13"/>
      <c r="J356" s="13"/>
      <c r="K356" s="23"/>
      <c r="L356" s="66"/>
      <c r="M356" s="125"/>
      <c r="N356" s="125"/>
      <c r="O356" s="45"/>
      <c r="P356" s="125"/>
      <c r="Q356" s="125"/>
      <c r="R356" s="125"/>
      <c r="S356" s="125"/>
      <c r="T356" s="125"/>
      <c r="U356" s="125"/>
      <c r="V356" s="125"/>
      <c r="W356" s="125"/>
      <c r="X356" s="125"/>
      <c r="Y356" s="125"/>
      <c r="Z356" s="41" t="str">
        <f t="shared" si="120"/>
        <v/>
      </c>
      <c r="AA356" s="125"/>
      <c r="AB356" s="181" t="str">
        <f t="shared" si="138"/>
        <v/>
      </c>
      <c r="AC356" s="161"/>
      <c r="AD356" s="41" t="str">
        <f t="shared" si="134"/>
        <v/>
      </c>
      <c r="AE356" s="125"/>
      <c r="AF356" s="181" t="str">
        <f t="shared" si="139"/>
        <v/>
      </c>
      <c r="AG356" s="125"/>
      <c r="AH356" s="41" t="str">
        <f t="shared" si="135"/>
        <v/>
      </c>
      <c r="AI356" s="125"/>
      <c r="AJ356" s="181" t="str">
        <f t="shared" si="140"/>
        <v/>
      </c>
      <c r="AK356" s="161"/>
      <c r="AL356" s="41" t="str">
        <f t="shared" si="123"/>
        <v/>
      </c>
      <c r="AM356" s="125"/>
      <c r="AN356" s="181" t="str">
        <f t="shared" si="141"/>
        <v/>
      </c>
      <c r="AP356" s="41" t="str">
        <f t="shared" si="124"/>
        <v/>
      </c>
      <c r="AQ356" s="125"/>
      <c r="AR356" s="181" t="str">
        <f t="shared" si="142"/>
        <v/>
      </c>
      <c r="AS356" s="125"/>
      <c r="AT356" s="41" t="str">
        <f t="shared" si="125"/>
        <v/>
      </c>
      <c r="AU356" s="125"/>
      <c r="AV356" s="181" t="str">
        <f t="shared" si="143"/>
        <v/>
      </c>
      <c r="AW356" s="125"/>
      <c r="AX356" s="41" t="str">
        <f t="shared" si="136"/>
        <v/>
      </c>
      <c r="AY356" s="125"/>
      <c r="AZ356" s="181" t="str">
        <f t="shared" si="144"/>
        <v/>
      </c>
      <c r="BA356" s="125"/>
      <c r="BB356" s="41" t="str">
        <f t="shared" si="137"/>
        <v/>
      </c>
      <c r="BC356" s="125"/>
      <c r="BD356" s="181" t="str">
        <f t="shared" si="145"/>
        <v/>
      </c>
      <c r="BE356" s="125"/>
      <c r="BF356" s="41" t="str">
        <f t="shared" si="128"/>
        <v/>
      </c>
      <c r="BG356" s="125"/>
      <c r="BH356" s="181" t="str">
        <f t="shared" si="146"/>
        <v/>
      </c>
      <c r="BJ356" s="41" t="str">
        <f t="shared" si="129"/>
        <v/>
      </c>
      <c r="BK356" s="125"/>
      <c r="BL356" s="181" t="str">
        <f t="shared" si="147"/>
        <v/>
      </c>
      <c r="BM356" s="125"/>
    </row>
    <row r="357" spans="2:65" ht="15.75" customHeight="1">
      <c r="C357" s="13"/>
      <c r="D357" s="13"/>
      <c r="E357" s="13"/>
      <c r="F357" s="13"/>
      <c r="G357" s="13"/>
      <c r="H357" s="13"/>
      <c r="I357" s="13"/>
      <c r="J357" s="13"/>
      <c r="K357" s="23"/>
      <c r="L357" s="66"/>
      <c r="M357" s="125"/>
      <c r="N357" s="125"/>
      <c r="O357" s="80"/>
      <c r="P357" s="125"/>
      <c r="Q357" s="125"/>
      <c r="R357" s="125"/>
      <c r="S357" s="125"/>
      <c r="T357" s="125"/>
      <c r="U357" s="125"/>
      <c r="V357" s="125"/>
      <c r="W357" s="125"/>
      <c r="X357" s="125"/>
      <c r="Y357" s="125"/>
      <c r="Z357" s="41" t="str">
        <f t="shared" si="120"/>
        <v/>
      </c>
      <c r="AA357" s="125"/>
      <c r="AB357" s="181" t="str">
        <f t="shared" si="138"/>
        <v/>
      </c>
      <c r="AC357" s="161"/>
      <c r="AD357" s="41" t="str">
        <f t="shared" si="134"/>
        <v/>
      </c>
      <c r="AE357" s="125"/>
      <c r="AF357" s="181" t="str">
        <f t="shared" si="139"/>
        <v/>
      </c>
      <c r="AG357" s="125"/>
      <c r="AH357" s="41" t="str">
        <f t="shared" si="135"/>
        <v/>
      </c>
      <c r="AI357" s="125"/>
      <c r="AJ357" s="181" t="str">
        <f t="shared" si="140"/>
        <v/>
      </c>
      <c r="AK357" s="161"/>
      <c r="AL357" s="41" t="str">
        <f t="shared" si="123"/>
        <v/>
      </c>
      <c r="AM357" s="125"/>
      <c r="AN357" s="181" t="str">
        <f t="shared" si="141"/>
        <v/>
      </c>
      <c r="AP357" s="41" t="str">
        <f t="shared" si="124"/>
        <v/>
      </c>
      <c r="AQ357" s="125"/>
      <c r="AR357" s="181" t="str">
        <f t="shared" si="142"/>
        <v/>
      </c>
      <c r="AS357" s="125"/>
      <c r="AT357" s="41" t="str">
        <f t="shared" si="125"/>
        <v/>
      </c>
      <c r="AU357" s="125"/>
      <c r="AV357" s="181" t="str">
        <f t="shared" si="143"/>
        <v/>
      </c>
      <c r="AW357" s="125"/>
      <c r="AX357" s="41" t="str">
        <f t="shared" si="136"/>
        <v/>
      </c>
      <c r="AY357" s="125"/>
      <c r="AZ357" s="181" t="str">
        <f t="shared" si="144"/>
        <v/>
      </c>
      <c r="BA357" s="125"/>
      <c r="BB357" s="41" t="str">
        <f t="shared" si="137"/>
        <v/>
      </c>
      <c r="BC357" s="125"/>
      <c r="BD357" s="181" t="str">
        <f t="shared" si="145"/>
        <v/>
      </c>
      <c r="BE357" s="125"/>
      <c r="BF357" s="41" t="str">
        <f t="shared" si="128"/>
        <v/>
      </c>
      <c r="BG357" s="125"/>
      <c r="BH357" s="181" t="str">
        <f t="shared" si="146"/>
        <v/>
      </c>
      <c r="BJ357" s="41" t="str">
        <f t="shared" si="129"/>
        <v/>
      </c>
      <c r="BK357" s="125"/>
      <c r="BL357" s="181" t="str">
        <f t="shared" si="147"/>
        <v/>
      </c>
      <c r="BM357" s="125"/>
    </row>
    <row r="358" spans="2:65" ht="15.75" customHeight="1">
      <c r="C358" s="15" t="s">
        <v>120</v>
      </c>
      <c r="D358" s="13"/>
      <c r="E358" s="13"/>
      <c r="F358" s="13"/>
      <c r="G358" s="13"/>
      <c r="H358" s="13"/>
      <c r="I358" s="13"/>
      <c r="J358" s="13"/>
      <c r="K358" s="23"/>
      <c r="L358" s="66"/>
      <c r="M358" s="125"/>
      <c r="N358" s="125"/>
      <c r="O358" s="80"/>
      <c r="P358" s="125"/>
      <c r="Q358" s="125"/>
      <c r="R358" s="125"/>
      <c r="S358" s="125"/>
      <c r="T358" s="125"/>
      <c r="U358" s="125"/>
      <c r="V358" s="125"/>
      <c r="W358" s="125"/>
      <c r="X358" s="125"/>
      <c r="Y358" s="125"/>
      <c r="Z358" s="41" t="str">
        <f t="shared" si="120"/>
        <v/>
      </c>
      <c r="AA358" s="125"/>
      <c r="AB358" s="181" t="str">
        <f t="shared" si="138"/>
        <v/>
      </c>
      <c r="AC358" s="161"/>
      <c r="AD358" s="41" t="str">
        <f t="shared" si="134"/>
        <v/>
      </c>
      <c r="AE358" s="125"/>
      <c r="AF358" s="181" t="str">
        <f t="shared" si="139"/>
        <v/>
      </c>
      <c r="AG358" s="125"/>
      <c r="AH358" s="41" t="str">
        <f t="shared" si="135"/>
        <v/>
      </c>
      <c r="AI358" s="125"/>
      <c r="AJ358" s="181" t="str">
        <f t="shared" si="140"/>
        <v/>
      </c>
      <c r="AK358" s="161"/>
      <c r="AL358" s="41" t="str">
        <f t="shared" si="123"/>
        <v/>
      </c>
      <c r="AM358" s="125"/>
      <c r="AN358" s="181" t="str">
        <f t="shared" si="141"/>
        <v/>
      </c>
      <c r="AP358" s="41" t="str">
        <f t="shared" si="124"/>
        <v/>
      </c>
      <c r="AQ358" s="125"/>
      <c r="AR358" s="181" t="str">
        <f t="shared" si="142"/>
        <v/>
      </c>
      <c r="AS358" s="125"/>
      <c r="AT358" s="41" t="str">
        <f t="shared" si="125"/>
        <v/>
      </c>
      <c r="AU358" s="125"/>
      <c r="AV358" s="181" t="str">
        <f t="shared" si="143"/>
        <v/>
      </c>
      <c r="AW358" s="125"/>
      <c r="AX358" s="41" t="str">
        <f t="shared" si="136"/>
        <v/>
      </c>
      <c r="AY358" s="125"/>
      <c r="AZ358" s="181" t="str">
        <f t="shared" si="144"/>
        <v/>
      </c>
      <c r="BA358" s="125"/>
      <c r="BB358" s="41" t="str">
        <f t="shared" si="137"/>
        <v/>
      </c>
      <c r="BC358" s="125"/>
      <c r="BD358" s="181" t="str">
        <f t="shared" si="145"/>
        <v/>
      </c>
      <c r="BE358" s="125"/>
      <c r="BF358" s="41" t="str">
        <f t="shared" si="128"/>
        <v/>
      </c>
      <c r="BG358" s="125"/>
      <c r="BH358" s="181" t="str">
        <f t="shared" si="146"/>
        <v/>
      </c>
      <c r="BJ358" s="41" t="str">
        <f t="shared" si="129"/>
        <v/>
      </c>
      <c r="BK358" s="125"/>
      <c r="BL358" s="181" t="str">
        <f t="shared" si="147"/>
        <v/>
      </c>
      <c r="BM358" s="125"/>
    </row>
    <row r="359" spans="2:65" ht="15.75" customHeight="1">
      <c r="C359" s="15"/>
      <c r="D359" s="13"/>
      <c r="E359" s="13"/>
      <c r="F359" s="13"/>
      <c r="G359" s="13"/>
      <c r="H359" s="13"/>
      <c r="I359" s="13"/>
      <c r="J359" s="13"/>
      <c r="K359" s="23"/>
      <c r="L359" s="66"/>
      <c r="M359" s="125"/>
      <c r="N359" s="125"/>
      <c r="O359" s="80"/>
      <c r="P359" s="125"/>
      <c r="Q359" s="125"/>
      <c r="R359" s="41"/>
      <c r="S359" s="41"/>
      <c r="T359" s="41"/>
      <c r="U359" s="125"/>
      <c r="V359" s="41"/>
      <c r="W359" s="41"/>
      <c r="X359" s="41"/>
      <c r="Y359" s="41"/>
      <c r="Z359" s="41" t="str">
        <f t="shared" ref="Z359:Z399" si="148">IF(AND(ISNUMBER($V359),ISNUMBER($X359)),IF((ABS($V359-$X359))&gt;0.49,$X359-$V359,0),"")</f>
        <v/>
      </c>
      <c r="AA359" s="125"/>
      <c r="AB359" s="181" t="str">
        <f t="shared" si="138"/>
        <v/>
      </c>
      <c r="AC359" s="161"/>
      <c r="AD359" s="41" t="str">
        <f t="shared" ref="AD359:AD390" si="149">IF(AND(ISNUMBER($P359),ISNUMBER($X359)),IF((ABS($P359-$X359))&gt;0.49,$X359-$P359,0),"")</f>
        <v/>
      </c>
      <c r="AE359" s="125"/>
      <c r="AF359" s="181" t="str">
        <f t="shared" si="139"/>
        <v/>
      </c>
      <c r="AG359" s="125"/>
      <c r="AH359" s="41" t="str">
        <f t="shared" ref="AH359:AH390" si="150">IF(AND(ISNUMBER($N359),ISNUMBER($X359)),IF((ABS($N359-$X359))&gt;0.49,$X359-$N359,0),"")</f>
        <v/>
      </c>
      <c r="AI359" s="125"/>
      <c r="AJ359" s="181" t="str">
        <f t="shared" si="140"/>
        <v/>
      </c>
      <c r="AK359" s="161"/>
      <c r="AL359" s="41" t="str">
        <f t="shared" ref="AL359:AL399" si="151">IF(AND(ISNUMBER($R359),ISNUMBER($X359)),IF((ABS($R359-$X359))&gt;0.49,$X359-$R359,0),"")</f>
        <v/>
      </c>
      <c r="AM359" s="125"/>
      <c r="AN359" s="181" t="str">
        <f t="shared" si="141"/>
        <v/>
      </c>
      <c r="AP359" s="41" t="str">
        <f t="shared" ref="AP359:AP399" si="152">IF(AND(ISNUMBER($T359),ISNUMBER($X359)),IF((ABS($T359-$X359))&gt;0.49,$X359-$T359,0),"")</f>
        <v/>
      </c>
      <c r="AQ359" s="125"/>
      <c r="AR359" s="181" t="str">
        <f t="shared" si="142"/>
        <v/>
      </c>
      <c r="AS359" s="125"/>
      <c r="AT359" s="41" t="str">
        <f t="shared" ref="AT359:AT399" si="153">IF(AND(ISNUMBER($R359),ISNUMBER($T359)),IF((ABS($R359-$T359))&gt;0.49,$T359-$R359,0),"")</f>
        <v/>
      </c>
      <c r="AU359" s="125"/>
      <c r="AV359" s="181" t="str">
        <f t="shared" si="143"/>
        <v/>
      </c>
      <c r="AW359" s="125"/>
      <c r="AX359" s="41" t="str">
        <f t="shared" ref="AX359:AX390" si="154">IF(AND(ISNUMBER($N359),ISNUMBER($V359)),IF((ABS($N359-$V359))&gt;0.49,$V359-$N359,0),"")</f>
        <v/>
      </c>
      <c r="AY359" s="125"/>
      <c r="AZ359" s="181" t="str">
        <f t="shared" si="144"/>
        <v/>
      </c>
      <c r="BA359" s="125"/>
      <c r="BB359" s="41" t="str">
        <f t="shared" ref="BB359:BB390" si="155">IF(AND(ISNUMBER($P359),ISNUMBER($V359)),IF((ABS($P359-$V359))&gt;0.49,$V359-$P359,0),"")</f>
        <v/>
      </c>
      <c r="BC359" s="125"/>
      <c r="BD359" s="181" t="str">
        <f t="shared" si="145"/>
        <v/>
      </c>
      <c r="BE359" s="125"/>
      <c r="BF359" s="41" t="str">
        <f t="shared" ref="BF359:BF399" si="156">IF(AND(ISNUMBER($R359),ISNUMBER($V359)),IF((ABS($R359-$V359))&gt;0.49,$V359-$R359,0),"")</f>
        <v/>
      </c>
      <c r="BG359" s="125"/>
      <c r="BH359" s="181" t="str">
        <f t="shared" si="146"/>
        <v/>
      </c>
      <c r="BJ359" s="41" t="str">
        <f t="shared" ref="BJ359:BJ399" si="157">IF(AND(ISNUMBER($T359),ISNUMBER($V359)),IF((ABS($T359-$V359))&gt;0.49,$V359-$T359,0),"")</f>
        <v/>
      </c>
      <c r="BK359" s="125"/>
      <c r="BL359" s="181" t="str">
        <f t="shared" si="147"/>
        <v/>
      </c>
      <c r="BM359" s="125"/>
    </row>
    <row r="360" spans="2:65" ht="15.75" customHeight="1">
      <c r="C360" s="16" t="s">
        <v>22</v>
      </c>
      <c r="D360" s="53"/>
      <c r="E360" s="53"/>
      <c r="F360" s="53"/>
      <c r="G360" s="53"/>
      <c r="H360" s="53"/>
      <c r="I360" s="53"/>
      <c r="J360" s="53"/>
      <c r="M360" s="125"/>
      <c r="N360" s="125"/>
      <c r="P360" s="125"/>
      <c r="Q360" s="125"/>
      <c r="R360" s="125"/>
      <c r="S360" s="125"/>
      <c r="T360" s="125"/>
      <c r="U360" s="125"/>
      <c r="V360" s="125"/>
      <c r="W360" s="125"/>
      <c r="X360" s="125"/>
      <c r="Y360" s="125"/>
      <c r="Z360" s="41" t="str">
        <f t="shared" si="148"/>
        <v/>
      </c>
      <c r="AA360" s="125"/>
      <c r="AB360" s="181" t="str">
        <f t="shared" si="138"/>
        <v/>
      </c>
      <c r="AC360" s="161"/>
      <c r="AD360" s="41" t="str">
        <f t="shared" si="149"/>
        <v/>
      </c>
      <c r="AE360" s="125"/>
      <c r="AF360" s="181" t="str">
        <f t="shared" si="139"/>
        <v/>
      </c>
      <c r="AG360" s="125"/>
      <c r="AH360" s="41" t="str">
        <f t="shared" si="150"/>
        <v/>
      </c>
      <c r="AI360" s="125"/>
      <c r="AJ360" s="181" t="str">
        <f t="shared" si="140"/>
        <v/>
      </c>
      <c r="AK360" s="161"/>
      <c r="AL360" s="41" t="str">
        <f t="shared" si="151"/>
        <v/>
      </c>
      <c r="AM360" s="125"/>
      <c r="AN360" s="181" t="str">
        <f t="shared" si="141"/>
        <v/>
      </c>
      <c r="AP360" s="41" t="str">
        <f t="shared" si="152"/>
        <v/>
      </c>
      <c r="AQ360" s="125"/>
      <c r="AR360" s="181" t="str">
        <f t="shared" si="142"/>
        <v/>
      </c>
      <c r="AS360" s="125"/>
      <c r="AT360" s="41" t="str">
        <f t="shared" si="153"/>
        <v/>
      </c>
      <c r="AU360" s="125"/>
      <c r="AV360" s="181" t="str">
        <f t="shared" si="143"/>
        <v/>
      </c>
      <c r="AW360" s="125"/>
      <c r="AX360" s="41" t="str">
        <f t="shared" si="154"/>
        <v/>
      </c>
      <c r="AY360" s="125"/>
      <c r="AZ360" s="181" t="str">
        <f t="shared" si="144"/>
        <v/>
      </c>
      <c r="BA360" s="125"/>
      <c r="BB360" s="41" t="str">
        <f t="shared" si="155"/>
        <v/>
      </c>
      <c r="BC360" s="125"/>
      <c r="BD360" s="181" t="str">
        <f t="shared" si="145"/>
        <v/>
      </c>
      <c r="BE360" s="125"/>
      <c r="BF360" s="41" t="str">
        <f t="shared" si="156"/>
        <v/>
      </c>
      <c r="BG360" s="125"/>
      <c r="BH360" s="181" t="str">
        <f t="shared" si="146"/>
        <v/>
      </c>
      <c r="BJ360" s="41" t="str">
        <f t="shared" si="157"/>
        <v/>
      </c>
      <c r="BK360" s="125"/>
      <c r="BL360" s="181" t="str">
        <f t="shared" si="147"/>
        <v/>
      </c>
      <c r="BM360" s="125"/>
    </row>
    <row r="361" spans="2:65" ht="15.75" customHeight="1">
      <c r="C361" s="26"/>
      <c r="D361" s="13"/>
      <c r="E361" s="13"/>
      <c r="F361" s="13"/>
      <c r="G361" s="13"/>
      <c r="H361" s="13"/>
      <c r="I361" s="13"/>
      <c r="J361" s="13"/>
      <c r="M361" s="125"/>
      <c r="N361" s="125"/>
      <c r="P361" s="125"/>
      <c r="Q361" s="125"/>
      <c r="R361" s="41"/>
      <c r="S361" s="41"/>
      <c r="T361" s="41"/>
      <c r="U361" s="125"/>
      <c r="V361" s="41"/>
      <c r="W361" s="41"/>
      <c r="X361" s="41"/>
      <c r="Y361" s="41"/>
      <c r="Z361" s="41" t="str">
        <f t="shared" si="148"/>
        <v/>
      </c>
      <c r="AA361" s="125"/>
      <c r="AB361" s="181" t="str">
        <f t="shared" si="138"/>
        <v/>
      </c>
      <c r="AC361" s="161"/>
      <c r="AD361" s="41" t="str">
        <f t="shared" si="149"/>
        <v/>
      </c>
      <c r="AE361" s="125"/>
      <c r="AF361" s="181" t="str">
        <f t="shared" si="139"/>
        <v/>
      </c>
      <c r="AG361" s="125"/>
      <c r="AH361" s="41" t="str">
        <f t="shared" si="150"/>
        <v/>
      </c>
      <c r="AI361" s="125"/>
      <c r="AJ361" s="181" t="str">
        <f t="shared" si="140"/>
        <v/>
      </c>
      <c r="AK361" s="161"/>
      <c r="AL361" s="41" t="str">
        <f t="shared" si="151"/>
        <v/>
      </c>
      <c r="AM361" s="125"/>
      <c r="AN361" s="181" t="str">
        <f t="shared" si="141"/>
        <v/>
      </c>
      <c r="AP361" s="41" t="str">
        <f t="shared" si="152"/>
        <v/>
      </c>
      <c r="AQ361" s="125"/>
      <c r="AR361" s="181" t="str">
        <f t="shared" si="142"/>
        <v/>
      </c>
      <c r="AS361" s="125"/>
      <c r="AT361" s="41" t="str">
        <f t="shared" si="153"/>
        <v/>
      </c>
      <c r="AU361" s="125"/>
      <c r="AV361" s="181" t="str">
        <f t="shared" si="143"/>
        <v/>
      </c>
      <c r="AW361" s="125"/>
      <c r="AX361" s="41" t="str">
        <f t="shared" si="154"/>
        <v/>
      </c>
      <c r="AY361" s="125"/>
      <c r="AZ361" s="181" t="str">
        <f t="shared" si="144"/>
        <v/>
      </c>
      <c r="BA361" s="125"/>
      <c r="BB361" s="41" t="str">
        <f t="shared" si="155"/>
        <v/>
      </c>
      <c r="BC361" s="125"/>
      <c r="BD361" s="181" t="str">
        <f t="shared" si="145"/>
        <v/>
      </c>
      <c r="BE361" s="125"/>
      <c r="BF361" s="41" t="str">
        <f t="shared" si="156"/>
        <v/>
      </c>
      <c r="BG361" s="125"/>
      <c r="BH361" s="181" t="str">
        <f t="shared" si="146"/>
        <v/>
      </c>
      <c r="BJ361" s="41" t="str">
        <f t="shared" si="157"/>
        <v/>
      </c>
      <c r="BK361" s="125"/>
      <c r="BL361" s="181" t="str">
        <f t="shared" si="147"/>
        <v/>
      </c>
      <c r="BM361" s="125"/>
    </row>
    <row r="362" spans="2:65" ht="15.75" customHeight="1">
      <c r="C362" s="17" t="s">
        <v>35</v>
      </c>
      <c r="D362" s="13" t="s">
        <v>124</v>
      </c>
      <c r="E362" s="13"/>
      <c r="F362" s="13"/>
      <c r="G362" s="13"/>
      <c r="H362" s="13"/>
      <c r="I362" s="13"/>
      <c r="J362" s="13"/>
      <c r="K362" s="23"/>
      <c r="L362" s="66"/>
      <c r="M362" s="125"/>
      <c r="N362" s="125"/>
      <c r="O362" s="80"/>
      <c r="P362" s="125"/>
      <c r="Q362" s="125"/>
      <c r="R362" s="125"/>
      <c r="S362" s="125"/>
      <c r="T362" s="125"/>
      <c r="U362" s="125"/>
      <c r="V362" s="125"/>
      <c r="W362" s="125"/>
      <c r="X362" s="125"/>
      <c r="Y362" s="125"/>
      <c r="Z362" s="41" t="str">
        <f t="shared" si="148"/>
        <v/>
      </c>
      <c r="AA362" s="125"/>
      <c r="AB362" s="181" t="str">
        <f t="shared" si="138"/>
        <v/>
      </c>
      <c r="AC362" s="161"/>
      <c r="AD362" s="41" t="str">
        <f t="shared" si="149"/>
        <v/>
      </c>
      <c r="AE362" s="125"/>
      <c r="AF362" s="181" t="str">
        <f t="shared" si="139"/>
        <v/>
      </c>
      <c r="AG362" s="125"/>
      <c r="AH362" s="41" t="str">
        <f t="shared" si="150"/>
        <v/>
      </c>
      <c r="AI362" s="125"/>
      <c r="AJ362" s="181" t="str">
        <f t="shared" si="140"/>
        <v/>
      </c>
      <c r="AK362" s="161"/>
      <c r="AL362" s="41" t="str">
        <f t="shared" si="151"/>
        <v/>
      </c>
      <c r="AM362" s="125"/>
      <c r="AN362" s="181" t="str">
        <f t="shared" si="141"/>
        <v/>
      </c>
      <c r="AP362" s="41" t="str">
        <f t="shared" si="152"/>
        <v/>
      </c>
      <c r="AQ362" s="125"/>
      <c r="AR362" s="181" t="str">
        <f t="shared" si="142"/>
        <v/>
      </c>
      <c r="AS362" s="125"/>
      <c r="AT362" s="41" t="str">
        <f t="shared" si="153"/>
        <v/>
      </c>
      <c r="AU362" s="125"/>
      <c r="AV362" s="181" t="str">
        <f t="shared" si="143"/>
        <v/>
      </c>
      <c r="AW362" s="125"/>
      <c r="AX362" s="41" t="str">
        <f t="shared" si="154"/>
        <v/>
      </c>
      <c r="AY362" s="125"/>
      <c r="AZ362" s="181" t="str">
        <f t="shared" si="144"/>
        <v/>
      </c>
      <c r="BA362" s="125"/>
      <c r="BB362" s="41" t="str">
        <f t="shared" si="155"/>
        <v/>
      </c>
      <c r="BC362" s="125"/>
      <c r="BD362" s="181" t="str">
        <f t="shared" si="145"/>
        <v/>
      </c>
      <c r="BE362" s="125"/>
      <c r="BF362" s="41" t="str">
        <f t="shared" si="156"/>
        <v/>
      </c>
      <c r="BG362" s="125"/>
      <c r="BH362" s="181" t="str">
        <f t="shared" si="146"/>
        <v/>
      </c>
      <c r="BJ362" s="41" t="str">
        <f t="shared" si="157"/>
        <v/>
      </c>
      <c r="BK362" s="125"/>
      <c r="BL362" s="181" t="str">
        <f t="shared" si="147"/>
        <v/>
      </c>
      <c r="BM362" s="125"/>
    </row>
    <row r="363" spans="2:65" ht="15.75" customHeight="1">
      <c r="B363" s="231">
        <v>147</v>
      </c>
      <c r="C363" s="13"/>
      <c r="D363" s="18" t="s">
        <v>38</v>
      </c>
      <c r="E363" s="13" t="s">
        <v>287</v>
      </c>
      <c r="F363" s="13"/>
      <c r="G363" s="13"/>
      <c r="H363" s="13"/>
      <c r="I363" s="13"/>
      <c r="J363" s="13"/>
      <c r="K363" s="20"/>
      <c r="L363" s="66" t="s">
        <v>29</v>
      </c>
      <c r="M363" s="125"/>
      <c r="N363" s="41">
        <f>VLOOKUP($B363,'[1]09-10-11'!$A$4:$EA$400,MATCH(N$2, '[1]09-10-11'!$A$4:$EA$4, 0))</f>
        <v>22475352</v>
      </c>
      <c r="O363" s="45"/>
      <c r="P363" s="41">
        <f>VLOOKUP($B363,'[1]09-10-11'!$A$4:$EA$400,MATCH(P$2, '[1]09-10-11'!$A$4:$EA$4, 0))</f>
        <v>22475352</v>
      </c>
      <c r="Q363" s="41"/>
      <c r="R363" s="41">
        <f>VLOOKUP($B363,'[1]09-10-11'!$A$4:$EA$400,MATCH(R$2, '[1]09-10-11'!$A$4:$EA$4, 0))</f>
        <v>22105352</v>
      </c>
      <c r="S363" s="41"/>
      <c r="T363" s="41" t="e">
        <f>VLOOKUP($B363,'[1]09-10-11'!$A$4:$EA$400,MATCH(T$2, '[1]09-10-11'!$A$4:$EA$4, 0))</f>
        <v>#N/A</v>
      </c>
      <c r="U363" s="41"/>
      <c r="V363" s="41">
        <f>VLOOKUP($B363,'[1]09-10-11'!$A$4:$EA$400,MATCH(V$2, '[1]09-10-11'!$A$4:$EA$4, 0))</f>
        <v>22475352</v>
      </c>
      <c r="W363" s="41"/>
      <c r="X363" s="41">
        <f>VLOOKUP($B363,'[1]09-10-11'!$A$4:$EA$400,MATCH(X$2, '[1]09-10-11'!$A$4:$EA$4, 0))</f>
        <v>22475352</v>
      </c>
      <c r="Y363" s="41"/>
      <c r="Z363" s="41">
        <f t="shared" si="148"/>
        <v>0</v>
      </c>
      <c r="AA363" s="41"/>
      <c r="AB363" s="181">
        <f t="shared" si="138"/>
        <v>0</v>
      </c>
      <c r="AC363" s="161"/>
      <c r="AD363" s="41">
        <f t="shared" si="149"/>
        <v>0</v>
      </c>
      <c r="AE363" s="41"/>
      <c r="AF363" s="181">
        <f t="shared" si="139"/>
        <v>0</v>
      </c>
      <c r="AG363" s="41"/>
      <c r="AH363" s="41">
        <f t="shared" si="150"/>
        <v>0</v>
      </c>
      <c r="AI363" s="41"/>
      <c r="AJ363" s="181">
        <f t="shared" si="140"/>
        <v>0</v>
      </c>
      <c r="AK363" s="161"/>
      <c r="AL363" s="41">
        <f t="shared" si="151"/>
        <v>370000</v>
      </c>
      <c r="AM363" s="41"/>
      <c r="AN363" s="181">
        <f t="shared" si="141"/>
        <v>1.6738027967163838E-2</v>
      </c>
      <c r="AP363" s="41" t="str">
        <f t="shared" si="152"/>
        <v/>
      </c>
      <c r="AQ363" s="41"/>
      <c r="AR363" s="181" t="e">
        <f t="shared" si="142"/>
        <v>#N/A</v>
      </c>
      <c r="AS363" s="41"/>
      <c r="AT363" s="41" t="str">
        <f t="shared" si="153"/>
        <v/>
      </c>
      <c r="AU363" s="41"/>
      <c r="AV363" s="181" t="e">
        <f t="shared" si="143"/>
        <v>#N/A</v>
      </c>
      <c r="AW363" s="41"/>
      <c r="AX363" s="41">
        <f t="shared" si="154"/>
        <v>0</v>
      </c>
      <c r="AY363" s="41"/>
      <c r="AZ363" s="181">
        <f t="shared" si="144"/>
        <v>0</v>
      </c>
      <c r="BA363" s="41"/>
      <c r="BB363" s="41">
        <f t="shared" si="155"/>
        <v>0</v>
      </c>
      <c r="BC363" s="41"/>
      <c r="BD363" s="181">
        <f t="shared" si="145"/>
        <v>0</v>
      </c>
      <c r="BE363" s="41"/>
      <c r="BF363" s="41">
        <f t="shared" si="156"/>
        <v>370000</v>
      </c>
      <c r="BG363" s="41"/>
      <c r="BH363" s="181">
        <f t="shared" si="146"/>
        <v>1.6738027967163838E-2</v>
      </c>
      <c r="BJ363" s="41" t="str">
        <f t="shared" si="157"/>
        <v/>
      </c>
      <c r="BK363" s="41"/>
      <c r="BL363" s="181" t="e">
        <f t="shared" si="147"/>
        <v>#N/A</v>
      </c>
      <c r="BM363" s="41"/>
    </row>
    <row r="364" spans="2:65" ht="19.5" customHeight="1">
      <c r="B364" s="231">
        <v>147.19999999999999</v>
      </c>
      <c r="C364" s="13"/>
      <c r="D364" s="18" t="s">
        <v>13</v>
      </c>
      <c r="E364" s="13" t="s">
        <v>352</v>
      </c>
      <c r="F364" s="13"/>
      <c r="G364" s="13"/>
      <c r="H364" s="13"/>
      <c r="I364" s="13"/>
      <c r="J364" s="13"/>
      <c r="K364" s="20"/>
      <c r="L364" s="66" t="s">
        <v>33</v>
      </c>
      <c r="M364" s="125"/>
      <c r="N364" s="41">
        <f>VLOOKUP($B364,'[1]09-10-11'!$A$4:$EA$400,MATCH(N$2, '[1]09-10-11'!$A$4:$EA$4, 0))</f>
        <v>5152933</v>
      </c>
      <c r="O364" s="45"/>
      <c r="P364" s="41">
        <f>VLOOKUP($B364,'[1]09-10-11'!$A$4:$EA$400,MATCH(P$2, '[1]09-10-11'!$A$4:$EA$4, 0))</f>
        <v>6460396</v>
      </c>
      <c r="Q364" s="41"/>
      <c r="R364" s="41">
        <f>VLOOKUP($B364,'[1]09-10-11'!$A$4:$EA$400,MATCH(R$2, '[1]09-10-11'!$A$4:$EA$4, 0))</f>
        <v>6519000</v>
      </c>
      <c r="S364" s="41"/>
      <c r="T364" s="41" t="e">
        <f>VLOOKUP($B364,'[1]09-10-11'!$A$4:$EA$400,MATCH(T$2, '[1]09-10-11'!$A$4:$EA$4, 0))</f>
        <v>#N/A</v>
      </c>
      <c r="U364" s="41"/>
      <c r="V364" s="41">
        <f>VLOOKUP($B364,'[1]09-10-11'!$A$4:$EA$400,MATCH(V$2, '[1]09-10-11'!$A$4:$EA$4, 0))</f>
        <v>6460396</v>
      </c>
      <c r="W364" s="41"/>
      <c r="X364" s="41">
        <f>VLOOKUP($B364,'[1]09-10-11'!$A$4:$EA$400,MATCH(X$2, '[1]09-10-11'!$A$4:$EA$4, 0))</f>
        <v>6777000</v>
      </c>
      <c r="Y364" s="41"/>
      <c r="Z364" s="41">
        <f t="shared" si="148"/>
        <v>316604</v>
      </c>
      <c r="AA364" s="41"/>
      <c r="AB364" s="181">
        <f t="shared" si="138"/>
        <v>4.9006902982417833E-2</v>
      </c>
      <c r="AC364" s="161"/>
      <c r="AD364" s="41">
        <f t="shared" si="149"/>
        <v>316604</v>
      </c>
      <c r="AE364" s="41"/>
      <c r="AF364" s="181">
        <f t="shared" si="139"/>
        <v>4.9006902982417833E-2</v>
      </c>
      <c r="AG364" s="41"/>
      <c r="AH364" s="41">
        <f t="shared" si="150"/>
        <v>1624067</v>
      </c>
      <c r="AI364" s="41"/>
      <c r="AJ364" s="181">
        <f t="shared" si="140"/>
        <v>0.31517331973848672</v>
      </c>
      <c r="AK364" s="161"/>
      <c r="AL364" s="41">
        <f t="shared" si="151"/>
        <v>258000</v>
      </c>
      <c r="AM364" s="41"/>
      <c r="AN364" s="181">
        <f t="shared" si="141"/>
        <v>3.9576622181316079E-2</v>
      </c>
      <c r="AP364" s="41" t="str">
        <f t="shared" si="152"/>
        <v/>
      </c>
      <c r="AQ364" s="41"/>
      <c r="AR364" s="181" t="e">
        <f t="shared" si="142"/>
        <v>#N/A</v>
      </c>
      <c r="AS364" s="41"/>
      <c r="AT364" s="41" t="str">
        <f t="shared" si="153"/>
        <v/>
      </c>
      <c r="AU364" s="41"/>
      <c r="AV364" s="181" t="e">
        <f t="shared" si="143"/>
        <v>#N/A</v>
      </c>
      <c r="AW364" s="41"/>
      <c r="AX364" s="41">
        <f t="shared" si="154"/>
        <v>1307463</v>
      </c>
      <c r="AY364" s="41"/>
      <c r="AZ364" s="181">
        <f t="shared" si="144"/>
        <v>0.25373180672056095</v>
      </c>
      <c r="BA364" s="41"/>
      <c r="BB364" s="41">
        <f t="shared" si="155"/>
        <v>0</v>
      </c>
      <c r="BC364" s="41"/>
      <c r="BD364" s="181">
        <f t="shared" si="145"/>
        <v>0</v>
      </c>
      <c r="BE364" s="41"/>
      <c r="BF364" s="41">
        <f t="shared" si="156"/>
        <v>-58604</v>
      </c>
      <c r="BG364" s="41"/>
      <c r="BH364" s="181">
        <f t="shared" si="146"/>
        <v>-8.989722350053686E-3</v>
      </c>
      <c r="BJ364" s="41" t="str">
        <f t="shared" si="157"/>
        <v/>
      </c>
      <c r="BK364" s="41"/>
      <c r="BL364" s="181" t="e">
        <f t="shared" si="147"/>
        <v>#N/A</v>
      </c>
      <c r="BM364" s="41"/>
    </row>
    <row r="365" spans="2:65" ht="15.75" customHeight="1">
      <c r="B365" s="231">
        <v>147.30000000000001</v>
      </c>
      <c r="C365" s="13"/>
      <c r="D365" s="18" t="s">
        <v>15</v>
      </c>
      <c r="E365" s="13" t="s">
        <v>262</v>
      </c>
      <c r="F365" s="13"/>
      <c r="G365" s="13"/>
      <c r="H365" s="13"/>
      <c r="I365" s="13"/>
      <c r="J365" s="13"/>
      <c r="K365" s="20"/>
      <c r="L365" s="66" t="s">
        <v>33</v>
      </c>
      <c r="M365" s="125"/>
      <c r="N365" s="81">
        <f>VLOOKUP($B365,'[1]09-10-11'!$A$4:$EA$400,MATCH(N$2, '[1]09-10-11'!$A$4:$EA$4, 0))</f>
        <v>0</v>
      </c>
      <c r="O365" s="45"/>
      <c r="P365" s="81">
        <f>VLOOKUP($B365,'[1]09-10-11'!$A$4:$EA$400,MATCH(P$2, '[1]09-10-11'!$A$4:$EA$4, 0))</f>
        <v>0</v>
      </c>
      <c r="Q365" s="81"/>
      <c r="R365" s="81">
        <f>VLOOKUP($B365,'[1]09-10-11'!$A$4:$EA$400,MATCH(R$2, '[1]09-10-11'!$A$4:$EA$4, 0))</f>
        <v>0</v>
      </c>
      <c r="S365" s="81"/>
      <c r="T365" s="81" t="e">
        <f>VLOOKUP($B365,'[1]09-10-11'!$A$4:$EA$400,MATCH(T$2, '[1]09-10-11'!$A$4:$EA$4, 0))</f>
        <v>#N/A</v>
      </c>
      <c r="U365" s="81"/>
      <c r="V365" s="81">
        <f>VLOOKUP($B365,'[1]09-10-11'!$A$4:$EA$400,MATCH(V$2, '[1]09-10-11'!$A$4:$EA$4, 0))</f>
        <v>0</v>
      </c>
      <c r="W365" s="81"/>
      <c r="X365" s="81">
        <f>VLOOKUP($B365,'[1]09-10-11'!$A$4:$EA$400,MATCH(X$2, '[1]09-10-11'!$A$4:$EA$4, 0))</f>
        <v>1574000</v>
      </c>
      <c r="Y365" s="41"/>
      <c r="Z365" s="172">
        <f t="shared" si="148"/>
        <v>1574000</v>
      </c>
      <c r="AA365" s="172"/>
      <c r="AB365" s="184" t="str">
        <f t="shared" si="138"/>
        <v>---</v>
      </c>
      <c r="AC365" s="170"/>
      <c r="AD365" s="172">
        <f t="shared" si="149"/>
        <v>1574000</v>
      </c>
      <c r="AE365" s="172"/>
      <c r="AF365" s="184" t="str">
        <f t="shared" si="139"/>
        <v>---</v>
      </c>
      <c r="AG365" s="100"/>
      <c r="AH365" s="81">
        <f t="shared" si="150"/>
        <v>1574000</v>
      </c>
      <c r="AI365" s="81"/>
      <c r="AJ365" s="184" t="str">
        <f t="shared" si="140"/>
        <v>---</v>
      </c>
      <c r="AK365" s="160"/>
      <c r="AL365" s="172">
        <f t="shared" si="151"/>
        <v>1574000</v>
      </c>
      <c r="AM365" s="172"/>
      <c r="AN365" s="184" t="str">
        <f t="shared" si="141"/>
        <v>---</v>
      </c>
      <c r="AP365" s="172" t="str">
        <f t="shared" si="152"/>
        <v/>
      </c>
      <c r="AQ365" s="172"/>
      <c r="AR365" s="184" t="e">
        <f t="shared" si="142"/>
        <v>#N/A</v>
      </c>
      <c r="AS365" s="100"/>
      <c r="AT365" s="172" t="str">
        <f t="shared" si="153"/>
        <v/>
      </c>
      <c r="AU365" s="172"/>
      <c r="AV365" s="184" t="e">
        <f t="shared" si="143"/>
        <v>#N/A</v>
      </c>
      <c r="AW365" s="100"/>
      <c r="AX365" s="172">
        <f t="shared" si="154"/>
        <v>0</v>
      </c>
      <c r="AY365" s="172"/>
      <c r="AZ365" s="184" t="str">
        <f t="shared" si="144"/>
        <v>---</v>
      </c>
      <c r="BA365" s="100"/>
      <c r="BB365" s="172">
        <f t="shared" si="155"/>
        <v>0</v>
      </c>
      <c r="BC365" s="172"/>
      <c r="BD365" s="184" t="str">
        <f t="shared" si="145"/>
        <v>---</v>
      </c>
      <c r="BE365" s="100"/>
      <c r="BF365" s="172">
        <f t="shared" si="156"/>
        <v>0</v>
      </c>
      <c r="BG365" s="172"/>
      <c r="BH365" s="184" t="str">
        <f t="shared" si="146"/>
        <v>---</v>
      </c>
      <c r="BJ365" s="172" t="str">
        <f t="shared" si="157"/>
        <v/>
      </c>
      <c r="BK365" s="172"/>
      <c r="BL365" s="184" t="e">
        <f t="shared" si="147"/>
        <v>#N/A</v>
      </c>
      <c r="BM365" s="100"/>
    </row>
    <row r="366" spans="2:65" ht="15.75" customHeight="1">
      <c r="C366" s="17"/>
      <c r="D366" s="18"/>
      <c r="E366" s="13"/>
      <c r="F366" s="13"/>
      <c r="G366" s="13"/>
      <c r="H366" s="13"/>
      <c r="I366" s="13"/>
      <c r="J366" s="13"/>
      <c r="K366" s="20"/>
      <c r="L366" s="22"/>
      <c r="M366" s="125"/>
      <c r="N366" s="125"/>
      <c r="O366" s="45"/>
      <c r="P366" s="125"/>
      <c r="Q366" s="125"/>
      <c r="R366" s="125"/>
      <c r="S366" s="125"/>
      <c r="T366" s="125"/>
      <c r="U366" s="125"/>
      <c r="V366" s="125"/>
      <c r="W366" s="125"/>
      <c r="X366" s="125"/>
      <c r="Y366" s="125"/>
      <c r="Z366" s="41" t="str">
        <f t="shared" si="148"/>
        <v/>
      </c>
      <c r="AA366" s="125"/>
      <c r="AB366" s="181" t="str">
        <f t="shared" si="138"/>
        <v/>
      </c>
      <c r="AC366" s="161"/>
      <c r="AD366" s="41" t="str">
        <f t="shared" si="149"/>
        <v/>
      </c>
      <c r="AE366" s="125"/>
      <c r="AF366" s="181" t="str">
        <f t="shared" si="139"/>
        <v/>
      </c>
      <c r="AG366" s="125"/>
      <c r="AH366" s="41" t="str">
        <f t="shared" si="150"/>
        <v/>
      </c>
      <c r="AI366" s="125"/>
      <c r="AJ366" s="181" t="str">
        <f t="shared" si="140"/>
        <v/>
      </c>
      <c r="AK366" s="161"/>
      <c r="AL366" s="41" t="str">
        <f t="shared" si="151"/>
        <v/>
      </c>
      <c r="AM366" s="125"/>
      <c r="AN366" s="181" t="str">
        <f t="shared" si="141"/>
        <v/>
      </c>
      <c r="AP366" s="41" t="str">
        <f t="shared" si="152"/>
        <v/>
      </c>
      <c r="AQ366" s="125"/>
      <c r="AR366" s="181" t="str">
        <f t="shared" si="142"/>
        <v/>
      </c>
      <c r="AS366" s="125"/>
      <c r="AT366" s="41" t="str">
        <f t="shared" si="153"/>
        <v/>
      </c>
      <c r="AU366" s="125"/>
      <c r="AV366" s="181" t="str">
        <f t="shared" si="143"/>
        <v/>
      </c>
      <c r="AW366" s="125"/>
      <c r="AX366" s="41" t="str">
        <f t="shared" si="154"/>
        <v/>
      </c>
      <c r="AY366" s="125"/>
      <c r="AZ366" s="181" t="str">
        <f t="shared" si="144"/>
        <v/>
      </c>
      <c r="BA366" s="125"/>
      <c r="BB366" s="41" t="str">
        <f t="shared" si="155"/>
        <v/>
      </c>
      <c r="BC366" s="125"/>
      <c r="BD366" s="181" t="str">
        <f t="shared" si="145"/>
        <v/>
      </c>
      <c r="BE366" s="125"/>
      <c r="BF366" s="41" t="str">
        <f t="shared" si="156"/>
        <v/>
      </c>
      <c r="BG366" s="125"/>
      <c r="BH366" s="181" t="str">
        <f t="shared" si="146"/>
        <v/>
      </c>
      <c r="BJ366" s="41" t="str">
        <f t="shared" si="157"/>
        <v/>
      </c>
      <c r="BK366" s="125"/>
      <c r="BL366" s="181" t="str">
        <f t="shared" si="147"/>
        <v/>
      </c>
      <c r="BM366" s="125"/>
    </row>
    <row r="367" spans="2:65" ht="15.75" customHeight="1">
      <c r="C367" s="17"/>
      <c r="D367" s="18"/>
      <c r="E367" s="13"/>
      <c r="F367" s="13"/>
      <c r="G367" s="13"/>
      <c r="H367" s="13"/>
      <c r="I367" s="13" t="s">
        <v>215</v>
      </c>
      <c r="J367" s="13"/>
      <c r="K367" s="20"/>
      <c r="L367" s="66"/>
      <c r="M367" s="125"/>
      <c r="N367" s="41">
        <f>SUM(N368:N369)</f>
        <v>27628285</v>
      </c>
      <c r="O367" s="45"/>
      <c r="P367" s="41">
        <f>SUM(P368:P369)</f>
        <v>28935748</v>
      </c>
      <c r="Q367" s="41"/>
      <c r="R367" s="41">
        <f>SUM(R368:R369)</f>
        <v>28624352</v>
      </c>
      <c r="S367" s="41"/>
      <c r="T367" s="41" t="e">
        <f>SUM(T368:T369)</f>
        <v>#N/A</v>
      </c>
      <c r="U367" s="41"/>
      <c r="V367" s="41">
        <f>SUM(V368:V369)</f>
        <v>28935748</v>
      </c>
      <c r="W367" s="41"/>
      <c r="X367" s="41">
        <f>SUM(X368:X369)</f>
        <v>30826352</v>
      </c>
      <c r="Y367" s="41"/>
      <c r="Z367" s="41">
        <f t="shared" si="148"/>
        <v>1890604</v>
      </c>
      <c r="AA367" s="41"/>
      <c r="AB367" s="181">
        <f t="shared" si="138"/>
        <v>6.5338003358337282E-2</v>
      </c>
      <c r="AC367" s="161"/>
      <c r="AD367" s="41">
        <f t="shared" si="149"/>
        <v>1890604</v>
      </c>
      <c r="AE367" s="41"/>
      <c r="AF367" s="181">
        <f t="shared" si="139"/>
        <v>6.5338003358337282E-2</v>
      </c>
      <c r="AG367" s="41"/>
      <c r="AH367" s="41">
        <f t="shared" si="150"/>
        <v>3198067</v>
      </c>
      <c r="AI367" s="41"/>
      <c r="AJ367" s="181">
        <f t="shared" si="140"/>
        <v>0.11575336652275015</v>
      </c>
      <c r="AK367" s="161"/>
      <c r="AL367" s="41">
        <f t="shared" si="151"/>
        <v>2202000</v>
      </c>
      <c r="AM367" s="41"/>
      <c r="AN367" s="181">
        <f t="shared" si="141"/>
        <v>7.6927505642747862E-2</v>
      </c>
      <c r="AP367" s="41" t="str">
        <f t="shared" si="152"/>
        <v/>
      </c>
      <c r="AQ367" s="41"/>
      <c r="AR367" s="181" t="e">
        <f t="shared" si="142"/>
        <v>#N/A</v>
      </c>
      <c r="AS367" s="41"/>
      <c r="AT367" s="41" t="str">
        <f t="shared" si="153"/>
        <v/>
      </c>
      <c r="AU367" s="41"/>
      <c r="AV367" s="181" t="e">
        <f t="shared" si="143"/>
        <v>#N/A</v>
      </c>
      <c r="AW367" s="41"/>
      <c r="AX367" s="41">
        <f t="shared" si="154"/>
        <v>1307463</v>
      </c>
      <c r="AY367" s="41"/>
      <c r="AZ367" s="181">
        <f t="shared" si="144"/>
        <v>4.7323349965443073E-2</v>
      </c>
      <c r="BA367" s="41"/>
      <c r="BB367" s="41">
        <f t="shared" si="155"/>
        <v>0</v>
      </c>
      <c r="BC367" s="41"/>
      <c r="BD367" s="181">
        <f t="shared" si="145"/>
        <v>0</v>
      </c>
      <c r="BE367" s="41"/>
      <c r="BF367" s="41">
        <f t="shared" si="156"/>
        <v>311396</v>
      </c>
      <c r="BG367" s="41"/>
      <c r="BH367" s="181">
        <f t="shared" si="146"/>
        <v>1.0878709149468202E-2</v>
      </c>
      <c r="BJ367" s="41" t="str">
        <f t="shared" si="157"/>
        <v/>
      </c>
      <c r="BK367" s="41"/>
      <c r="BL367" s="181" t="e">
        <f t="shared" si="147"/>
        <v>#N/A</v>
      </c>
      <c r="BM367" s="41"/>
    </row>
    <row r="368" spans="2:65" ht="15.75" customHeight="1">
      <c r="C368" s="13"/>
      <c r="D368" s="13"/>
      <c r="E368" s="13"/>
      <c r="F368" s="13"/>
      <c r="G368" s="13"/>
      <c r="H368" s="13"/>
      <c r="I368" s="13"/>
      <c r="J368" s="13" t="s">
        <v>58</v>
      </c>
      <c r="K368" s="23"/>
      <c r="L368" s="66" t="s">
        <v>29</v>
      </c>
      <c r="M368" s="125"/>
      <c r="N368" s="41">
        <f>N363</f>
        <v>22475352</v>
      </c>
      <c r="O368" s="80"/>
      <c r="P368" s="41">
        <f>P363</f>
        <v>22475352</v>
      </c>
      <c r="Q368" s="41"/>
      <c r="R368" s="41">
        <f>R363</f>
        <v>22105352</v>
      </c>
      <c r="S368" s="41"/>
      <c r="T368" s="41" t="e">
        <f>T363</f>
        <v>#N/A</v>
      </c>
      <c r="U368" s="41"/>
      <c r="V368" s="41">
        <f>V363</f>
        <v>22475352</v>
      </c>
      <c r="W368" s="41"/>
      <c r="X368" s="41">
        <f>X363</f>
        <v>22475352</v>
      </c>
      <c r="Y368" s="41"/>
      <c r="Z368" s="41">
        <f t="shared" si="148"/>
        <v>0</v>
      </c>
      <c r="AA368" s="41"/>
      <c r="AB368" s="181">
        <f t="shared" si="138"/>
        <v>0</v>
      </c>
      <c r="AC368" s="161"/>
      <c r="AD368" s="41">
        <f t="shared" si="149"/>
        <v>0</v>
      </c>
      <c r="AE368" s="41"/>
      <c r="AF368" s="181">
        <f t="shared" si="139"/>
        <v>0</v>
      </c>
      <c r="AG368" s="41"/>
      <c r="AH368" s="41">
        <f t="shared" si="150"/>
        <v>0</v>
      </c>
      <c r="AI368" s="41"/>
      <c r="AJ368" s="181">
        <f t="shared" si="140"/>
        <v>0</v>
      </c>
      <c r="AK368" s="161"/>
      <c r="AL368" s="41">
        <f t="shared" si="151"/>
        <v>370000</v>
      </c>
      <c r="AM368" s="41"/>
      <c r="AN368" s="181">
        <f t="shared" si="141"/>
        <v>1.6738027967163838E-2</v>
      </c>
      <c r="AP368" s="41" t="str">
        <f t="shared" si="152"/>
        <v/>
      </c>
      <c r="AQ368" s="41"/>
      <c r="AR368" s="181" t="e">
        <f t="shared" si="142"/>
        <v>#N/A</v>
      </c>
      <c r="AS368" s="41"/>
      <c r="AT368" s="41" t="str">
        <f t="shared" si="153"/>
        <v/>
      </c>
      <c r="AU368" s="41"/>
      <c r="AV368" s="181" t="e">
        <f t="shared" si="143"/>
        <v>#N/A</v>
      </c>
      <c r="AW368" s="41"/>
      <c r="AX368" s="41">
        <f t="shared" si="154"/>
        <v>0</v>
      </c>
      <c r="AY368" s="41"/>
      <c r="AZ368" s="181">
        <f t="shared" si="144"/>
        <v>0</v>
      </c>
      <c r="BA368" s="41"/>
      <c r="BB368" s="41">
        <f t="shared" si="155"/>
        <v>0</v>
      </c>
      <c r="BC368" s="41"/>
      <c r="BD368" s="181">
        <f t="shared" si="145"/>
        <v>0</v>
      </c>
      <c r="BE368" s="41"/>
      <c r="BF368" s="41">
        <f t="shared" si="156"/>
        <v>370000</v>
      </c>
      <c r="BG368" s="41"/>
      <c r="BH368" s="181">
        <f t="shared" si="146"/>
        <v>1.6738027967163838E-2</v>
      </c>
      <c r="BJ368" s="41" t="str">
        <f t="shared" si="157"/>
        <v/>
      </c>
      <c r="BK368" s="41"/>
      <c r="BL368" s="181" t="e">
        <f t="shared" si="147"/>
        <v>#N/A</v>
      </c>
      <c r="BM368" s="41"/>
    </row>
    <row r="369" spans="3:65" ht="15.75" customHeight="1">
      <c r="C369" s="24"/>
      <c r="D369" s="4"/>
      <c r="E369" s="13"/>
      <c r="F369" s="13"/>
      <c r="G369" s="4"/>
      <c r="H369" s="13"/>
      <c r="I369" s="4"/>
      <c r="J369" s="13" t="s">
        <v>244</v>
      </c>
      <c r="K369" s="13"/>
      <c r="L369" s="66" t="s">
        <v>33</v>
      </c>
      <c r="M369" s="125"/>
      <c r="N369" s="41">
        <f>SUM(N364)+SUM(N365:N365)</f>
        <v>5152933</v>
      </c>
      <c r="O369" s="80"/>
      <c r="P369" s="41">
        <f>SUM(P364)+SUM(P365:P365)</f>
        <v>6460396</v>
      </c>
      <c r="Q369" s="41"/>
      <c r="R369" s="41">
        <f>SUM(R364)+SUM(R365:R365)</f>
        <v>6519000</v>
      </c>
      <c r="S369" s="41"/>
      <c r="T369" s="41" t="e">
        <f>SUM(T364)+SUM(T365:T365)</f>
        <v>#N/A</v>
      </c>
      <c r="U369" s="41"/>
      <c r="V369" s="41">
        <f>SUM(V364)+SUM(V365:V365)</f>
        <v>6460396</v>
      </c>
      <c r="W369" s="41"/>
      <c r="X369" s="41">
        <f>SUM(X364)+SUM(X365:X365)</f>
        <v>8351000</v>
      </c>
      <c r="Y369" s="41"/>
      <c r="Z369" s="41">
        <f t="shared" si="148"/>
        <v>1890604</v>
      </c>
      <c r="AA369" s="41"/>
      <c r="AB369" s="181">
        <f t="shared" si="138"/>
        <v>0.29264521865223125</v>
      </c>
      <c r="AC369" s="161"/>
      <c r="AD369" s="41">
        <f t="shared" si="149"/>
        <v>1890604</v>
      </c>
      <c r="AE369" s="41"/>
      <c r="AF369" s="181">
        <f t="shared" si="139"/>
        <v>0.29264521865223125</v>
      </c>
      <c r="AG369" s="41"/>
      <c r="AH369" s="41">
        <f t="shared" si="150"/>
        <v>3198067</v>
      </c>
      <c r="AI369" s="41"/>
      <c r="AJ369" s="181">
        <f t="shared" si="140"/>
        <v>0.62063042542955627</v>
      </c>
      <c r="AK369" s="161"/>
      <c r="AL369" s="41">
        <f t="shared" si="151"/>
        <v>1832000</v>
      </c>
      <c r="AM369" s="41"/>
      <c r="AN369" s="181">
        <f t="shared" si="141"/>
        <v>0.28102469703942323</v>
      </c>
      <c r="AP369" s="41" t="str">
        <f t="shared" si="152"/>
        <v/>
      </c>
      <c r="AQ369" s="41"/>
      <c r="AR369" s="181" t="e">
        <f t="shared" si="142"/>
        <v>#N/A</v>
      </c>
      <c r="AS369" s="41"/>
      <c r="AT369" s="41" t="str">
        <f t="shared" si="153"/>
        <v/>
      </c>
      <c r="AU369" s="41"/>
      <c r="AV369" s="181" t="e">
        <f t="shared" si="143"/>
        <v>#N/A</v>
      </c>
      <c r="AW369" s="41"/>
      <c r="AX369" s="41">
        <f t="shared" si="154"/>
        <v>1307463</v>
      </c>
      <c r="AY369" s="41"/>
      <c r="AZ369" s="181">
        <f t="shared" si="144"/>
        <v>0.25373180672056095</v>
      </c>
      <c r="BA369" s="41"/>
      <c r="BB369" s="41">
        <f t="shared" si="155"/>
        <v>0</v>
      </c>
      <c r="BC369" s="41"/>
      <c r="BD369" s="181">
        <f t="shared" si="145"/>
        <v>0</v>
      </c>
      <c r="BE369" s="41"/>
      <c r="BF369" s="41">
        <f t="shared" si="156"/>
        <v>-58604</v>
      </c>
      <c r="BG369" s="41"/>
      <c r="BH369" s="181">
        <f t="shared" si="146"/>
        <v>-8.989722350053686E-3</v>
      </c>
      <c r="BJ369" s="41" t="str">
        <f t="shared" si="157"/>
        <v/>
      </c>
      <c r="BK369" s="41"/>
      <c r="BL369" s="181" t="e">
        <f t="shared" si="147"/>
        <v>#N/A</v>
      </c>
      <c r="BM369" s="41"/>
    </row>
    <row r="370" spans="3:65" ht="21" customHeight="1">
      <c r="C370" s="24"/>
      <c r="D370" s="4"/>
      <c r="E370" s="13"/>
      <c r="F370" s="13"/>
      <c r="G370" s="4"/>
      <c r="H370" s="13"/>
      <c r="I370" s="4"/>
      <c r="J370" s="13"/>
      <c r="K370" s="13"/>
      <c r="L370" s="66"/>
      <c r="M370" s="125"/>
      <c r="N370" s="125"/>
      <c r="O370" s="80"/>
      <c r="P370" s="125"/>
      <c r="Q370" s="125"/>
      <c r="R370" s="125"/>
      <c r="S370" s="125"/>
      <c r="T370" s="125"/>
      <c r="U370" s="125"/>
      <c r="V370" s="125"/>
      <c r="W370" s="125"/>
      <c r="X370" s="125"/>
      <c r="Y370" s="125"/>
      <c r="Z370" s="41" t="str">
        <f t="shared" si="148"/>
        <v/>
      </c>
      <c r="AA370" s="125"/>
      <c r="AB370" s="181" t="str">
        <f t="shared" si="138"/>
        <v/>
      </c>
      <c r="AC370" s="161"/>
      <c r="AD370" s="41" t="str">
        <f t="shared" si="149"/>
        <v/>
      </c>
      <c r="AE370" s="125"/>
      <c r="AF370" s="181" t="str">
        <f t="shared" si="139"/>
        <v/>
      </c>
      <c r="AG370" s="125"/>
      <c r="AH370" s="41" t="str">
        <f t="shared" si="150"/>
        <v/>
      </c>
      <c r="AI370" s="125"/>
      <c r="AJ370" s="181" t="str">
        <f t="shared" si="140"/>
        <v/>
      </c>
      <c r="AK370" s="161"/>
      <c r="AL370" s="41" t="str">
        <f t="shared" si="151"/>
        <v/>
      </c>
      <c r="AM370" s="125"/>
      <c r="AN370" s="181" t="str">
        <f t="shared" si="141"/>
        <v/>
      </c>
      <c r="AP370" s="41" t="str">
        <f t="shared" si="152"/>
        <v/>
      </c>
      <c r="AQ370" s="125"/>
      <c r="AR370" s="181" t="str">
        <f t="shared" si="142"/>
        <v/>
      </c>
      <c r="AS370" s="125"/>
      <c r="AT370" s="41" t="str">
        <f t="shared" si="153"/>
        <v/>
      </c>
      <c r="AU370" s="125"/>
      <c r="AV370" s="181" t="str">
        <f t="shared" si="143"/>
        <v/>
      </c>
      <c r="AW370" s="125"/>
      <c r="AX370" s="41" t="str">
        <f t="shared" si="154"/>
        <v/>
      </c>
      <c r="AY370" s="125"/>
      <c r="AZ370" s="181" t="str">
        <f t="shared" si="144"/>
        <v/>
      </c>
      <c r="BA370" s="125"/>
      <c r="BB370" s="41" t="str">
        <f t="shared" si="155"/>
        <v/>
      </c>
      <c r="BC370" s="125"/>
      <c r="BD370" s="181" t="str">
        <f t="shared" si="145"/>
        <v/>
      </c>
      <c r="BE370" s="125"/>
      <c r="BF370" s="41" t="str">
        <f t="shared" si="156"/>
        <v/>
      </c>
      <c r="BG370" s="125"/>
      <c r="BH370" s="181" t="str">
        <f t="shared" si="146"/>
        <v/>
      </c>
      <c r="BJ370" s="41" t="str">
        <f t="shared" si="157"/>
        <v/>
      </c>
      <c r="BK370" s="125"/>
      <c r="BL370" s="181" t="str">
        <f t="shared" si="147"/>
        <v/>
      </c>
      <c r="BM370" s="125"/>
    </row>
    <row r="371" spans="3:65" ht="20.25" customHeight="1" thickBot="1">
      <c r="C371" s="17"/>
      <c r="D371" s="18"/>
      <c r="E371" s="13"/>
      <c r="F371" s="13"/>
      <c r="G371" s="13"/>
      <c r="H371" s="13"/>
      <c r="I371" s="13"/>
      <c r="J371" s="13"/>
      <c r="K371" s="20"/>
      <c r="L371" s="66"/>
      <c r="M371" s="125"/>
      <c r="N371" s="125"/>
      <c r="O371" s="45"/>
      <c r="P371" s="125"/>
      <c r="Q371" s="125"/>
      <c r="R371" s="125"/>
      <c r="S371" s="125"/>
      <c r="T371" s="125"/>
      <c r="U371" s="125"/>
      <c r="V371" s="125"/>
      <c r="W371" s="125"/>
      <c r="X371" s="125"/>
      <c r="Y371" s="125"/>
      <c r="Z371" s="41" t="str">
        <f t="shared" si="148"/>
        <v/>
      </c>
      <c r="AA371" s="125"/>
      <c r="AB371" s="181" t="str">
        <f t="shared" si="138"/>
        <v/>
      </c>
      <c r="AC371" s="161"/>
      <c r="AD371" s="41" t="str">
        <f t="shared" si="149"/>
        <v/>
      </c>
      <c r="AE371" s="125"/>
      <c r="AF371" s="181" t="str">
        <f t="shared" si="139"/>
        <v/>
      </c>
      <c r="AG371" s="125"/>
      <c r="AH371" s="41" t="str">
        <f t="shared" si="150"/>
        <v/>
      </c>
      <c r="AI371" s="125"/>
      <c r="AJ371" s="181" t="str">
        <f t="shared" si="140"/>
        <v/>
      </c>
      <c r="AK371" s="161"/>
      <c r="AL371" s="41" t="str">
        <f t="shared" si="151"/>
        <v/>
      </c>
      <c r="AM371" s="125"/>
      <c r="AN371" s="181" t="str">
        <f t="shared" si="141"/>
        <v/>
      </c>
      <c r="AP371" s="41" t="str">
        <f t="shared" si="152"/>
        <v/>
      </c>
      <c r="AQ371" s="125"/>
      <c r="AR371" s="181" t="str">
        <f t="shared" si="142"/>
        <v/>
      </c>
      <c r="AS371" s="125"/>
      <c r="AT371" s="41" t="str">
        <f t="shared" si="153"/>
        <v/>
      </c>
      <c r="AU371" s="125"/>
      <c r="AV371" s="181" t="str">
        <f t="shared" si="143"/>
        <v/>
      </c>
      <c r="AW371" s="125"/>
      <c r="AX371" s="41" t="str">
        <f t="shared" si="154"/>
        <v/>
      </c>
      <c r="AY371" s="125"/>
      <c r="AZ371" s="181" t="str">
        <f t="shared" si="144"/>
        <v/>
      </c>
      <c r="BA371" s="125"/>
      <c r="BB371" s="41" t="str">
        <f t="shared" si="155"/>
        <v/>
      </c>
      <c r="BC371" s="125"/>
      <c r="BD371" s="181" t="str">
        <f t="shared" si="145"/>
        <v/>
      </c>
      <c r="BE371" s="125"/>
      <c r="BF371" s="41" t="str">
        <f t="shared" si="156"/>
        <v/>
      </c>
      <c r="BG371" s="125"/>
      <c r="BH371" s="181" t="str">
        <f t="shared" si="146"/>
        <v/>
      </c>
      <c r="BJ371" s="41" t="str">
        <f t="shared" si="157"/>
        <v/>
      </c>
      <c r="BK371" s="125"/>
      <c r="BL371" s="181" t="str">
        <f t="shared" si="147"/>
        <v/>
      </c>
      <c r="BM371" s="125"/>
    </row>
    <row r="372" spans="3:65" ht="17.25" customHeight="1">
      <c r="C372" s="106"/>
      <c r="D372" s="107"/>
      <c r="E372" s="108"/>
      <c r="F372" s="108"/>
      <c r="G372" s="108"/>
      <c r="H372" s="108"/>
      <c r="I372" s="108"/>
      <c r="J372" s="108"/>
      <c r="K372" s="109"/>
      <c r="L372" s="110"/>
      <c r="M372" s="134"/>
      <c r="N372" s="134"/>
      <c r="O372" s="111"/>
      <c r="P372" s="134"/>
      <c r="Q372" s="134"/>
      <c r="R372" s="134"/>
      <c r="S372" s="134"/>
      <c r="T372" s="134"/>
      <c r="U372" s="134"/>
      <c r="V372" s="134"/>
      <c r="W372" s="134"/>
      <c r="X372" s="134"/>
      <c r="Y372" s="125"/>
      <c r="Z372" s="163" t="str">
        <f t="shared" si="148"/>
        <v/>
      </c>
      <c r="AA372" s="134"/>
      <c r="AB372" s="213" t="str">
        <f t="shared" si="138"/>
        <v/>
      </c>
      <c r="AC372" s="164"/>
      <c r="AD372" s="163" t="str">
        <f t="shared" si="149"/>
        <v/>
      </c>
      <c r="AE372" s="134"/>
      <c r="AF372" s="213" t="str">
        <f t="shared" ref="AF372:AF399" si="158">IF($P372="","",  IF($X372="","", IF($P372=0,"---",(IF(ISERROR(($X372/$P372)-1),"---",($X372/$P372)-1) ))))</f>
        <v/>
      </c>
      <c r="AG372" s="134"/>
      <c r="AH372" s="163" t="str">
        <f t="shared" si="150"/>
        <v/>
      </c>
      <c r="AI372" s="134"/>
      <c r="AJ372" s="213" t="str">
        <f t="shared" ref="AJ372:AJ399" si="159">IF($N372="","",  IF($X372="","", IF($N372=0,"---",(IF(ISERROR(($X372/$N372)-1),"---",($X372/$N372)-1) ))))</f>
        <v/>
      </c>
      <c r="AK372" s="164"/>
      <c r="AL372" s="163" t="str">
        <f t="shared" si="151"/>
        <v/>
      </c>
      <c r="AM372" s="134"/>
      <c r="AN372" s="188" t="str">
        <f t="shared" si="141"/>
        <v/>
      </c>
      <c r="AP372" s="163" t="str">
        <f t="shared" si="152"/>
        <v/>
      </c>
      <c r="AQ372" s="134"/>
      <c r="AR372" s="213" t="str">
        <f t="shared" si="142"/>
        <v/>
      </c>
      <c r="AS372" s="134"/>
      <c r="AT372" s="163" t="str">
        <f t="shared" si="153"/>
        <v/>
      </c>
      <c r="AU372" s="134"/>
      <c r="AV372" s="213" t="str">
        <f t="shared" si="143"/>
        <v/>
      </c>
      <c r="AW372" s="134"/>
      <c r="AX372" s="163" t="str">
        <f t="shared" si="154"/>
        <v/>
      </c>
      <c r="AY372" s="134"/>
      <c r="AZ372" s="213" t="str">
        <f t="shared" ref="AZ372:AZ399" si="160">IF($N372="","",  IF($V372="","", IF($N372=0,"---",(IF(ISERROR(($V372/$N372)-1),"---",($V372/$N372)-1) ))))</f>
        <v/>
      </c>
      <c r="BA372" s="134"/>
      <c r="BB372" s="163" t="str">
        <f t="shared" si="155"/>
        <v/>
      </c>
      <c r="BC372" s="134"/>
      <c r="BD372" s="213" t="str">
        <f t="shared" ref="BD372:BD399" si="161">IF($P372="","",  IF($V372="","", IF($P372=0,"---",(IF(ISERROR(($V372/$P372)-1),"---",($V372/$P372)-1) ))))</f>
        <v/>
      </c>
      <c r="BE372" s="134"/>
      <c r="BF372" s="163" t="str">
        <f t="shared" si="156"/>
        <v/>
      </c>
      <c r="BG372" s="134"/>
      <c r="BH372" s="188" t="str">
        <f t="shared" si="146"/>
        <v/>
      </c>
      <c r="BJ372" s="163" t="str">
        <f t="shared" si="157"/>
        <v/>
      </c>
      <c r="BK372" s="134"/>
      <c r="BL372" s="213" t="str">
        <f t="shared" si="147"/>
        <v/>
      </c>
      <c r="BM372" s="134"/>
    </row>
    <row r="373" spans="3:65" ht="18" customHeight="1">
      <c r="C373" s="112"/>
      <c r="D373" s="52" t="s">
        <v>191</v>
      </c>
      <c r="E373" s="13"/>
      <c r="F373" s="13"/>
      <c r="G373" s="4"/>
      <c r="H373" s="4"/>
      <c r="I373" s="4"/>
      <c r="J373" s="4"/>
      <c r="K373" s="54"/>
      <c r="L373" s="25"/>
      <c r="M373" s="125"/>
      <c r="N373" s="125"/>
      <c r="P373" s="125"/>
      <c r="Q373" s="125"/>
      <c r="R373" s="125"/>
      <c r="S373" s="125"/>
      <c r="T373" s="125"/>
      <c r="U373" s="125"/>
      <c r="V373" s="125"/>
      <c r="W373" s="125"/>
      <c r="X373" s="125"/>
      <c r="Y373" s="125"/>
      <c r="Z373" s="41" t="str">
        <f t="shared" si="148"/>
        <v/>
      </c>
      <c r="AA373" s="125"/>
      <c r="AB373" s="214" t="str">
        <f t="shared" si="138"/>
        <v/>
      </c>
      <c r="AC373" s="157"/>
      <c r="AD373" s="41" t="str">
        <f t="shared" si="149"/>
        <v/>
      </c>
      <c r="AE373" s="125"/>
      <c r="AF373" s="214" t="str">
        <f t="shared" si="158"/>
        <v/>
      </c>
      <c r="AG373" s="125"/>
      <c r="AH373" s="41" t="str">
        <f t="shared" si="150"/>
        <v/>
      </c>
      <c r="AI373" s="125"/>
      <c r="AJ373" s="214" t="str">
        <f t="shared" si="159"/>
        <v/>
      </c>
      <c r="AK373" s="157"/>
      <c r="AL373" s="41" t="str">
        <f t="shared" si="151"/>
        <v/>
      </c>
      <c r="AM373" s="125"/>
      <c r="AN373" s="189" t="str">
        <f t="shared" si="141"/>
        <v/>
      </c>
      <c r="AP373" s="41" t="str">
        <f t="shared" si="152"/>
        <v/>
      </c>
      <c r="AQ373" s="125"/>
      <c r="AR373" s="214" t="str">
        <f t="shared" si="142"/>
        <v/>
      </c>
      <c r="AS373" s="125"/>
      <c r="AT373" s="41" t="str">
        <f t="shared" si="153"/>
        <v/>
      </c>
      <c r="AU373" s="125"/>
      <c r="AV373" s="214" t="str">
        <f t="shared" si="143"/>
        <v/>
      </c>
      <c r="AW373" s="125"/>
      <c r="AX373" s="41" t="str">
        <f t="shared" si="154"/>
        <v/>
      </c>
      <c r="AY373" s="125"/>
      <c r="AZ373" s="214" t="str">
        <f t="shared" si="160"/>
        <v/>
      </c>
      <c r="BA373" s="125"/>
      <c r="BB373" s="41" t="str">
        <f t="shared" si="155"/>
        <v/>
      </c>
      <c r="BC373" s="125"/>
      <c r="BD373" s="214" t="str">
        <f t="shared" si="161"/>
        <v/>
      </c>
      <c r="BE373" s="125"/>
      <c r="BF373" s="41" t="str">
        <f t="shared" si="156"/>
        <v/>
      </c>
      <c r="BG373" s="125"/>
      <c r="BH373" s="189" t="str">
        <f t="shared" si="146"/>
        <v/>
      </c>
      <c r="BJ373" s="41" t="str">
        <f t="shared" si="157"/>
        <v/>
      </c>
      <c r="BK373" s="125"/>
      <c r="BL373" s="214" t="str">
        <f t="shared" si="147"/>
        <v/>
      </c>
      <c r="BM373" s="125"/>
    </row>
    <row r="374" spans="3:65" ht="17.25" customHeight="1">
      <c r="C374" s="113"/>
      <c r="D374" s="13"/>
      <c r="E374" s="13" t="s">
        <v>192</v>
      </c>
      <c r="F374" s="13"/>
      <c r="G374" s="13"/>
      <c r="H374" s="13"/>
      <c r="I374" s="13"/>
      <c r="J374" s="13"/>
      <c r="K374" s="20"/>
      <c r="L374" s="22" t="s">
        <v>29</v>
      </c>
      <c r="M374" s="125"/>
      <c r="N374" s="10">
        <v>22475352</v>
      </c>
      <c r="O374" s="35"/>
      <c r="P374" s="10">
        <v>22475352</v>
      </c>
      <c r="Q374" s="10"/>
      <c r="R374" s="10">
        <v>22105352</v>
      </c>
      <c r="S374" s="10"/>
      <c r="T374" s="10">
        <v>22105352</v>
      </c>
      <c r="U374" s="10"/>
      <c r="V374" s="10">
        <v>22475352</v>
      </c>
      <c r="W374" s="10"/>
      <c r="X374" s="10">
        <v>22475352</v>
      </c>
      <c r="Y374" s="10"/>
      <c r="Z374" s="100">
        <f t="shared" si="148"/>
        <v>0</v>
      </c>
      <c r="AA374" s="176"/>
      <c r="AB374" s="215">
        <f t="shared" si="138"/>
        <v>0</v>
      </c>
      <c r="AC374" s="160"/>
      <c r="AD374" s="100">
        <f t="shared" si="149"/>
        <v>0</v>
      </c>
      <c r="AE374" s="176"/>
      <c r="AF374" s="215">
        <f t="shared" si="158"/>
        <v>0</v>
      </c>
      <c r="AG374" s="176"/>
      <c r="AH374" s="41">
        <f t="shared" si="150"/>
        <v>0</v>
      </c>
      <c r="AI374" s="10"/>
      <c r="AJ374" s="215">
        <f t="shared" si="159"/>
        <v>0</v>
      </c>
      <c r="AK374" s="160"/>
      <c r="AL374" s="41">
        <f t="shared" si="151"/>
        <v>370000</v>
      </c>
      <c r="AM374" s="176"/>
      <c r="AN374" s="189">
        <f t="shared" si="141"/>
        <v>1.6738027967163838E-2</v>
      </c>
      <c r="AP374" s="41">
        <f t="shared" si="152"/>
        <v>370000</v>
      </c>
      <c r="AQ374" s="176"/>
      <c r="AR374" s="214">
        <f t="shared" si="142"/>
        <v>1.6738027967163838E-2</v>
      </c>
      <c r="AS374" s="176"/>
      <c r="AT374" s="100">
        <f t="shared" si="153"/>
        <v>0</v>
      </c>
      <c r="AU374" s="176"/>
      <c r="AV374" s="215">
        <f t="shared" si="143"/>
        <v>0</v>
      </c>
      <c r="AW374" s="176"/>
      <c r="AX374" s="100">
        <f t="shared" si="154"/>
        <v>0</v>
      </c>
      <c r="AY374" s="176"/>
      <c r="AZ374" s="215">
        <f t="shared" si="160"/>
        <v>0</v>
      </c>
      <c r="BA374" s="176"/>
      <c r="BB374" s="100">
        <f t="shared" si="155"/>
        <v>0</v>
      </c>
      <c r="BC374" s="176"/>
      <c r="BD374" s="215">
        <f t="shared" si="161"/>
        <v>0</v>
      </c>
      <c r="BE374" s="176"/>
      <c r="BF374" s="41">
        <f t="shared" si="156"/>
        <v>370000</v>
      </c>
      <c r="BG374" s="176"/>
      <c r="BH374" s="189">
        <f t="shared" si="146"/>
        <v>1.6738027967163838E-2</v>
      </c>
      <c r="BJ374" s="41">
        <f t="shared" si="157"/>
        <v>370000</v>
      </c>
      <c r="BK374" s="176"/>
      <c r="BL374" s="214">
        <f t="shared" si="147"/>
        <v>1.6738027967163838E-2</v>
      </c>
      <c r="BM374" s="176"/>
    </row>
    <row r="375" spans="3:65" ht="20.25" customHeight="1">
      <c r="C375" s="113"/>
      <c r="D375" s="18"/>
      <c r="E375" s="13"/>
      <c r="F375" s="13" t="s">
        <v>377</v>
      </c>
      <c r="G375" s="13"/>
      <c r="H375" s="13"/>
      <c r="I375" s="13"/>
      <c r="J375" s="13"/>
      <c r="K375" s="20"/>
      <c r="L375" s="22" t="s">
        <v>29</v>
      </c>
      <c r="M375" s="125"/>
      <c r="N375" s="10">
        <v>8520352</v>
      </c>
      <c r="O375" s="35"/>
      <c r="P375" s="10">
        <v>5343704</v>
      </c>
      <c r="Q375" s="10"/>
      <c r="R375" s="10">
        <v>5343704</v>
      </c>
      <c r="S375" s="10"/>
      <c r="T375" s="10">
        <v>5343704</v>
      </c>
      <c r="U375" s="10"/>
      <c r="V375" s="10">
        <v>5343704</v>
      </c>
      <c r="W375" s="10"/>
      <c r="X375" s="10">
        <v>5343704</v>
      </c>
      <c r="Y375" s="10"/>
      <c r="Z375" s="100">
        <f t="shared" si="148"/>
        <v>0</v>
      </c>
      <c r="AA375" s="176"/>
      <c r="AB375" s="215">
        <f t="shared" si="138"/>
        <v>0</v>
      </c>
      <c r="AC375" s="160"/>
      <c r="AD375" s="100">
        <f t="shared" si="149"/>
        <v>0</v>
      </c>
      <c r="AE375" s="176"/>
      <c r="AF375" s="215">
        <f t="shared" si="158"/>
        <v>0</v>
      </c>
      <c r="AG375" s="176"/>
      <c r="AH375" s="41">
        <f t="shared" si="150"/>
        <v>-3176648</v>
      </c>
      <c r="AI375" s="10"/>
      <c r="AJ375" s="215">
        <f t="shared" si="159"/>
        <v>-0.37283060605946794</v>
      </c>
      <c r="AK375" s="160"/>
      <c r="AL375" s="41">
        <f t="shared" si="151"/>
        <v>0</v>
      </c>
      <c r="AM375" s="176"/>
      <c r="AN375" s="189">
        <f t="shared" si="141"/>
        <v>0</v>
      </c>
      <c r="AP375" s="41">
        <f t="shared" si="152"/>
        <v>0</v>
      </c>
      <c r="AQ375" s="176"/>
      <c r="AR375" s="214">
        <f t="shared" si="142"/>
        <v>0</v>
      </c>
      <c r="AS375" s="176"/>
      <c r="AT375" s="100">
        <f t="shared" si="153"/>
        <v>0</v>
      </c>
      <c r="AU375" s="176"/>
      <c r="AV375" s="215">
        <f t="shared" si="143"/>
        <v>0</v>
      </c>
      <c r="AW375" s="176"/>
      <c r="AX375" s="100">
        <f t="shared" si="154"/>
        <v>-3176648</v>
      </c>
      <c r="AY375" s="176"/>
      <c r="AZ375" s="215">
        <f t="shared" si="160"/>
        <v>-0.37283060605946794</v>
      </c>
      <c r="BA375" s="176"/>
      <c r="BB375" s="100">
        <f t="shared" si="155"/>
        <v>0</v>
      </c>
      <c r="BC375" s="176"/>
      <c r="BD375" s="215">
        <f t="shared" si="161"/>
        <v>0</v>
      </c>
      <c r="BE375" s="176"/>
      <c r="BF375" s="41">
        <f t="shared" si="156"/>
        <v>0</v>
      </c>
      <c r="BG375" s="176"/>
      <c r="BH375" s="189">
        <f t="shared" si="146"/>
        <v>0</v>
      </c>
      <c r="BJ375" s="41">
        <f t="shared" si="157"/>
        <v>0</v>
      </c>
      <c r="BK375" s="176"/>
      <c r="BL375" s="214">
        <f t="shared" si="147"/>
        <v>0</v>
      </c>
      <c r="BM375" s="176"/>
    </row>
    <row r="376" spans="3:65" ht="17.25" customHeight="1">
      <c r="C376" s="113"/>
      <c r="D376" s="18"/>
      <c r="E376" s="13" t="s">
        <v>194</v>
      </c>
      <c r="F376" s="13"/>
      <c r="G376" s="13"/>
      <c r="H376" s="13"/>
      <c r="I376" s="13"/>
      <c r="J376" s="13"/>
      <c r="K376" s="20"/>
      <c r="L376" s="22" t="s">
        <v>33</v>
      </c>
      <c r="M376" s="125"/>
      <c r="N376" s="10">
        <v>6079531</v>
      </c>
      <c r="O376" s="45"/>
      <c r="P376" s="10">
        <v>6460396</v>
      </c>
      <c r="Q376" s="10"/>
      <c r="R376" s="10">
        <v>6519000</v>
      </c>
      <c r="S376" s="10"/>
      <c r="T376" s="10">
        <v>6519000</v>
      </c>
      <c r="U376" s="10"/>
      <c r="V376" s="10">
        <v>6460396</v>
      </c>
      <c r="W376" s="10"/>
      <c r="X376" s="10">
        <v>6460396</v>
      </c>
      <c r="Y376" s="10"/>
      <c r="Z376" s="100">
        <f t="shared" si="148"/>
        <v>0</v>
      </c>
      <c r="AA376" s="176"/>
      <c r="AB376" s="215">
        <f t="shared" si="138"/>
        <v>0</v>
      </c>
      <c r="AC376" s="160"/>
      <c r="AD376" s="100">
        <f t="shared" si="149"/>
        <v>0</v>
      </c>
      <c r="AE376" s="176"/>
      <c r="AF376" s="215">
        <f t="shared" si="158"/>
        <v>0</v>
      </c>
      <c r="AG376" s="176"/>
      <c r="AH376" s="41">
        <f t="shared" si="150"/>
        <v>380865</v>
      </c>
      <c r="AI376" s="10"/>
      <c r="AJ376" s="215">
        <f t="shared" si="159"/>
        <v>6.2647102218904793E-2</v>
      </c>
      <c r="AK376" s="160"/>
      <c r="AL376" s="41">
        <f t="shared" si="151"/>
        <v>-58604</v>
      </c>
      <c r="AM376" s="176"/>
      <c r="AN376" s="189">
        <f t="shared" si="141"/>
        <v>-8.989722350053686E-3</v>
      </c>
      <c r="AP376" s="41">
        <f t="shared" si="152"/>
        <v>-58604</v>
      </c>
      <c r="AQ376" s="176"/>
      <c r="AR376" s="214">
        <f t="shared" si="142"/>
        <v>-8.989722350053686E-3</v>
      </c>
      <c r="AS376" s="176"/>
      <c r="AT376" s="100">
        <f t="shared" si="153"/>
        <v>0</v>
      </c>
      <c r="AU376" s="176"/>
      <c r="AV376" s="215">
        <f t="shared" si="143"/>
        <v>0</v>
      </c>
      <c r="AW376" s="176"/>
      <c r="AX376" s="100">
        <f t="shared" si="154"/>
        <v>380865</v>
      </c>
      <c r="AY376" s="176"/>
      <c r="AZ376" s="215">
        <f t="shared" si="160"/>
        <v>6.2647102218904793E-2</v>
      </c>
      <c r="BA376" s="176"/>
      <c r="BB376" s="100">
        <f t="shared" si="155"/>
        <v>0</v>
      </c>
      <c r="BC376" s="176"/>
      <c r="BD376" s="215">
        <f t="shared" si="161"/>
        <v>0</v>
      </c>
      <c r="BE376" s="176"/>
      <c r="BF376" s="41">
        <f t="shared" si="156"/>
        <v>-58604</v>
      </c>
      <c r="BG376" s="176"/>
      <c r="BH376" s="189">
        <f t="shared" si="146"/>
        <v>-8.989722350053686E-3</v>
      </c>
      <c r="BJ376" s="41">
        <f t="shared" si="157"/>
        <v>-58604</v>
      </c>
      <c r="BK376" s="176"/>
      <c r="BL376" s="214">
        <f t="shared" si="147"/>
        <v>-8.989722350053686E-3</v>
      </c>
      <c r="BM376" s="176"/>
    </row>
    <row r="377" spans="3:65" ht="17.25" customHeight="1">
      <c r="C377" s="113"/>
      <c r="D377" s="18"/>
      <c r="E377" s="13"/>
      <c r="F377" s="13" t="s">
        <v>193</v>
      </c>
      <c r="G377" s="13"/>
      <c r="H377" s="13"/>
      <c r="I377" s="13"/>
      <c r="J377" s="13"/>
      <c r="K377" s="20"/>
      <c r="L377" s="22" t="s">
        <v>33</v>
      </c>
      <c r="M377" s="125"/>
      <c r="N377" s="10">
        <v>-363531</v>
      </c>
      <c r="O377" s="45"/>
      <c r="P377" s="10">
        <v>0</v>
      </c>
      <c r="Q377" s="10"/>
      <c r="R377" s="10">
        <v>0</v>
      </c>
      <c r="S377" s="10"/>
      <c r="T377" s="10">
        <v>0</v>
      </c>
      <c r="U377" s="10"/>
      <c r="V377" s="10">
        <v>0</v>
      </c>
      <c r="W377" s="10"/>
      <c r="X377" s="10">
        <v>0</v>
      </c>
      <c r="Y377" s="10"/>
      <c r="Z377" s="100">
        <f t="shared" si="148"/>
        <v>0</v>
      </c>
      <c r="AA377" s="176"/>
      <c r="AB377" s="215" t="str">
        <f t="shared" si="138"/>
        <v>---</v>
      </c>
      <c r="AC377" s="160"/>
      <c r="AD377" s="100">
        <f t="shared" si="149"/>
        <v>0</v>
      </c>
      <c r="AE377" s="176"/>
      <c r="AF377" s="215" t="str">
        <f t="shared" si="158"/>
        <v>---</v>
      </c>
      <c r="AG377" s="176"/>
      <c r="AH377" s="41">
        <f t="shared" si="150"/>
        <v>363531</v>
      </c>
      <c r="AI377" s="10"/>
      <c r="AJ377" s="215">
        <f t="shared" si="159"/>
        <v>-1</v>
      </c>
      <c r="AK377" s="160"/>
      <c r="AL377" s="41">
        <f t="shared" si="151"/>
        <v>0</v>
      </c>
      <c r="AM377" s="176"/>
      <c r="AN377" s="189" t="str">
        <f t="shared" si="141"/>
        <v>---</v>
      </c>
      <c r="AP377" s="41">
        <f t="shared" si="152"/>
        <v>0</v>
      </c>
      <c r="AQ377" s="176"/>
      <c r="AR377" s="214" t="str">
        <f t="shared" si="142"/>
        <v>---</v>
      </c>
      <c r="AS377" s="176"/>
      <c r="AT377" s="100">
        <f t="shared" si="153"/>
        <v>0</v>
      </c>
      <c r="AU377" s="176"/>
      <c r="AV377" s="215" t="str">
        <f t="shared" si="143"/>
        <v>---</v>
      </c>
      <c r="AW377" s="176"/>
      <c r="AX377" s="100">
        <f t="shared" si="154"/>
        <v>363531</v>
      </c>
      <c r="AY377" s="176"/>
      <c r="AZ377" s="215">
        <f t="shared" si="160"/>
        <v>-1</v>
      </c>
      <c r="BA377" s="176"/>
      <c r="BB377" s="100">
        <f t="shared" si="155"/>
        <v>0</v>
      </c>
      <c r="BC377" s="176"/>
      <c r="BD377" s="215" t="str">
        <f t="shared" si="161"/>
        <v>---</v>
      </c>
      <c r="BE377" s="176"/>
      <c r="BF377" s="41">
        <f t="shared" si="156"/>
        <v>0</v>
      </c>
      <c r="BG377" s="176"/>
      <c r="BH377" s="189" t="str">
        <f t="shared" si="146"/>
        <v>---</v>
      </c>
      <c r="BJ377" s="41">
        <f t="shared" si="157"/>
        <v>0</v>
      </c>
      <c r="BK377" s="176"/>
      <c r="BL377" s="214" t="str">
        <f t="shared" si="147"/>
        <v>---</v>
      </c>
      <c r="BM377" s="176"/>
    </row>
    <row r="378" spans="3:65" ht="17.25" customHeight="1">
      <c r="C378" s="113"/>
      <c r="D378" s="18"/>
      <c r="E378" s="13" t="s">
        <v>285</v>
      </c>
      <c r="F378" s="13"/>
      <c r="G378" s="13"/>
      <c r="H378" s="13"/>
      <c r="I378" s="13"/>
      <c r="J378" s="13"/>
      <c r="K378" s="20"/>
      <c r="L378" s="22" t="s">
        <v>33</v>
      </c>
      <c r="M378" s="125"/>
      <c r="N378" s="10">
        <v>0</v>
      </c>
      <c r="O378" s="45"/>
      <c r="P378" s="10">
        <v>0</v>
      </c>
      <c r="Q378" s="10"/>
      <c r="R378" s="10">
        <v>0</v>
      </c>
      <c r="S378" s="10"/>
      <c r="T378" s="10">
        <v>0</v>
      </c>
      <c r="U378" s="10"/>
      <c r="V378" s="10">
        <v>0</v>
      </c>
      <c r="W378" s="10"/>
      <c r="X378" s="10">
        <v>0</v>
      </c>
      <c r="Y378" s="10"/>
      <c r="Z378" s="100">
        <f t="shared" si="148"/>
        <v>0</v>
      </c>
      <c r="AA378" s="176"/>
      <c r="AB378" s="215" t="str">
        <f t="shared" si="138"/>
        <v>---</v>
      </c>
      <c r="AC378" s="160"/>
      <c r="AD378" s="100">
        <f t="shared" si="149"/>
        <v>0</v>
      </c>
      <c r="AE378" s="176"/>
      <c r="AF378" s="215" t="str">
        <f t="shared" si="158"/>
        <v>---</v>
      </c>
      <c r="AG378" s="176"/>
      <c r="AH378" s="41">
        <f t="shared" si="150"/>
        <v>0</v>
      </c>
      <c r="AI378" s="10"/>
      <c r="AJ378" s="215" t="str">
        <f t="shared" si="159"/>
        <v>---</v>
      </c>
      <c r="AK378" s="160"/>
      <c r="AL378" s="41">
        <f t="shared" si="151"/>
        <v>0</v>
      </c>
      <c r="AM378" s="176"/>
      <c r="AN378" s="189" t="str">
        <f t="shared" si="141"/>
        <v>---</v>
      </c>
      <c r="AP378" s="41">
        <f t="shared" si="152"/>
        <v>0</v>
      </c>
      <c r="AQ378" s="176"/>
      <c r="AR378" s="214" t="str">
        <f t="shared" si="142"/>
        <v>---</v>
      </c>
      <c r="AS378" s="176"/>
      <c r="AT378" s="100">
        <f t="shared" si="153"/>
        <v>0</v>
      </c>
      <c r="AU378" s="176"/>
      <c r="AV378" s="215" t="str">
        <f t="shared" si="143"/>
        <v>---</v>
      </c>
      <c r="AW378" s="176"/>
      <c r="AX378" s="100">
        <f t="shared" si="154"/>
        <v>0</v>
      </c>
      <c r="AY378" s="176"/>
      <c r="AZ378" s="215" t="str">
        <f t="shared" si="160"/>
        <v>---</v>
      </c>
      <c r="BA378" s="176"/>
      <c r="BB378" s="100">
        <f t="shared" si="155"/>
        <v>0</v>
      </c>
      <c r="BC378" s="176"/>
      <c r="BD378" s="215" t="str">
        <f t="shared" si="161"/>
        <v>---</v>
      </c>
      <c r="BE378" s="176"/>
      <c r="BF378" s="41">
        <f t="shared" si="156"/>
        <v>0</v>
      </c>
      <c r="BG378" s="176"/>
      <c r="BH378" s="189" t="str">
        <f t="shared" si="146"/>
        <v>---</v>
      </c>
      <c r="BJ378" s="41">
        <f t="shared" si="157"/>
        <v>0</v>
      </c>
      <c r="BK378" s="176"/>
      <c r="BL378" s="214" t="str">
        <f t="shared" si="147"/>
        <v>---</v>
      </c>
      <c r="BM378" s="176"/>
    </row>
    <row r="379" spans="3:65" ht="17.25" customHeight="1">
      <c r="C379" s="114"/>
      <c r="D379" s="13"/>
      <c r="E379" s="13"/>
      <c r="F379" s="13"/>
      <c r="G379" s="53" t="s">
        <v>195</v>
      </c>
      <c r="H379" s="53"/>
      <c r="I379" s="27"/>
      <c r="J379" s="27"/>
      <c r="K379" s="28"/>
      <c r="L379" s="29"/>
      <c r="M379" s="133"/>
      <c r="N379" s="82">
        <f>SUM(N374:N378)</f>
        <v>36711704</v>
      </c>
      <c r="O379" s="74"/>
      <c r="P379" s="82">
        <f>SUM(P374:P378)</f>
        <v>34279452</v>
      </c>
      <c r="Q379" s="82"/>
      <c r="R379" s="82">
        <f>SUM(R374:R378)</f>
        <v>33968056</v>
      </c>
      <c r="S379" s="82"/>
      <c r="T379" s="82">
        <f>SUM(T374:T378)</f>
        <v>33968056</v>
      </c>
      <c r="U379" s="82"/>
      <c r="V379" s="82">
        <f>SUM(V374:V378)</f>
        <v>34279452</v>
      </c>
      <c r="W379" s="82"/>
      <c r="X379" s="82">
        <f>SUM(X374:X378)</f>
        <v>34279452</v>
      </c>
      <c r="Y379" s="82"/>
      <c r="Z379" s="173">
        <f t="shared" si="148"/>
        <v>0</v>
      </c>
      <c r="AA379" s="173"/>
      <c r="AB379" s="216">
        <f t="shared" si="138"/>
        <v>0</v>
      </c>
      <c r="AC379" s="162"/>
      <c r="AD379" s="173">
        <f t="shared" si="149"/>
        <v>0</v>
      </c>
      <c r="AE379" s="173"/>
      <c r="AF379" s="216">
        <f t="shared" si="158"/>
        <v>0</v>
      </c>
      <c r="AG379" s="173"/>
      <c r="AH379" s="82">
        <f t="shared" si="150"/>
        <v>-2432252</v>
      </c>
      <c r="AI379" s="82"/>
      <c r="AJ379" s="216">
        <f t="shared" si="159"/>
        <v>-6.625276778217648E-2</v>
      </c>
      <c r="AK379" s="162"/>
      <c r="AL379" s="82">
        <f t="shared" si="151"/>
        <v>311396</v>
      </c>
      <c r="AM379" s="173"/>
      <c r="AN379" s="190">
        <f t="shared" si="141"/>
        <v>9.1673188480376755E-3</v>
      </c>
      <c r="AP379" s="82">
        <f t="shared" si="152"/>
        <v>311396</v>
      </c>
      <c r="AQ379" s="173"/>
      <c r="AR379" s="218">
        <f t="shared" si="142"/>
        <v>9.1673188480376755E-3</v>
      </c>
      <c r="AS379" s="173"/>
      <c r="AT379" s="173">
        <f t="shared" si="153"/>
        <v>0</v>
      </c>
      <c r="AU379" s="173"/>
      <c r="AV379" s="216">
        <f t="shared" si="143"/>
        <v>0</v>
      </c>
      <c r="AW379" s="173"/>
      <c r="AX379" s="173">
        <f t="shared" si="154"/>
        <v>-2432252</v>
      </c>
      <c r="AY379" s="173"/>
      <c r="AZ379" s="216">
        <f t="shared" si="160"/>
        <v>-6.625276778217648E-2</v>
      </c>
      <c r="BA379" s="173"/>
      <c r="BB379" s="173">
        <f t="shared" si="155"/>
        <v>0</v>
      </c>
      <c r="BC379" s="173"/>
      <c r="BD379" s="216">
        <f t="shared" si="161"/>
        <v>0</v>
      </c>
      <c r="BE379" s="173"/>
      <c r="BF379" s="82">
        <f t="shared" si="156"/>
        <v>311396</v>
      </c>
      <c r="BG379" s="173"/>
      <c r="BH379" s="190">
        <f t="shared" si="146"/>
        <v>9.1673188480376755E-3</v>
      </c>
      <c r="BJ379" s="82">
        <f t="shared" si="157"/>
        <v>311396</v>
      </c>
      <c r="BK379" s="173"/>
      <c r="BL379" s="218">
        <f t="shared" si="147"/>
        <v>9.1673188480376755E-3</v>
      </c>
      <c r="BM379" s="173"/>
    </row>
    <row r="380" spans="3:65" ht="17.25" customHeight="1">
      <c r="C380" s="113"/>
      <c r="D380" s="18"/>
      <c r="E380" s="13"/>
      <c r="F380" s="13"/>
      <c r="G380" s="13"/>
      <c r="H380" s="13"/>
      <c r="I380" s="13"/>
      <c r="J380" s="13"/>
      <c r="K380" s="20"/>
      <c r="L380" s="22"/>
      <c r="M380" s="125"/>
      <c r="N380" s="10" t="s">
        <v>144</v>
      </c>
      <c r="O380" s="35"/>
      <c r="P380" s="10" t="s">
        <v>144</v>
      </c>
      <c r="Q380" s="10"/>
      <c r="R380" s="10" t="s">
        <v>144</v>
      </c>
      <c r="S380" s="10"/>
      <c r="T380" s="10" t="s">
        <v>144</v>
      </c>
      <c r="U380" s="10"/>
      <c r="V380" s="10" t="s">
        <v>144</v>
      </c>
      <c r="W380" s="10"/>
      <c r="X380" s="10" t="s">
        <v>144</v>
      </c>
      <c r="Y380" s="10"/>
      <c r="Z380" s="100" t="str">
        <f t="shared" si="148"/>
        <v/>
      </c>
      <c r="AA380" s="176"/>
      <c r="AB380" s="215" t="str">
        <f t="shared" si="138"/>
        <v/>
      </c>
      <c r="AC380" s="160"/>
      <c r="AD380" s="100" t="str">
        <f t="shared" si="149"/>
        <v/>
      </c>
      <c r="AE380" s="176"/>
      <c r="AF380" s="215" t="str">
        <f t="shared" si="158"/>
        <v/>
      </c>
      <c r="AG380" s="176"/>
      <c r="AH380" s="41" t="str">
        <f t="shared" si="150"/>
        <v/>
      </c>
      <c r="AI380" s="10"/>
      <c r="AJ380" s="215" t="str">
        <f t="shared" si="159"/>
        <v/>
      </c>
      <c r="AK380" s="160"/>
      <c r="AL380" s="41" t="str">
        <f t="shared" si="151"/>
        <v/>
      </c>
      <c r="AM380" s="176"/>
      <c r="AN380" s="189" t="str">
        <f t="shared" si="141"/>
        <v/>
      </c>
      <c r="AP380" s="41" t="str">
        <f t="shared" si="152"/>
        <v/>
      </c>
      <c r="AQ380" s="176"/>
      <c r="AR380" s="214" t="str">
        <f t="shared" si="142"/>
        <v/>
      </c>
      <c r="AS380" s="176"/>
      <c r="AT380" s="100" t="str">
        <f t="shared" si="153"/>
        <v/>
      </c>
      <c r="AU380" s="176"/>
      <c r="AV380" s="215" t="str">
        <f t="shared" si="143"/>
        <v/>
      </c>
      <c r="AW380" s="176"/>
      <c r="AX380" s="100" t="str">
        <f t="shared" si="154"/>
        <v/>
      </c>
      <c r="AY380" s="176"/>
      <c r="AZ380" s="215" t="str">
        <f t="shared" si="160"/>
        <v/>
      </c>
      <c r="BA380" s="176"/>
      <c r="BB380" s="100" t="str">
        <f t="shared" si="155"/>
        <v/>
      </c>
      <c r="BC380" s="176"/>
      <c r="BD380" s="215" t="str">
        <f t="shared" si="161"/>
        <v/>
      </c>
      <c r="BE380" s="176"/>
      <c r="BF380" s="41" t="str">
        <f t="shared" si="156"/>
        <v/>
      </c>
      <c r="BG380" s="176"/>
      <c r="BH380" s="189" t="str">
        <f t="shared" si="146"/>
        <v/>
      </c>
      <c r="BJ380" s="41" t="str">
        <f t="shared" si="157"/>
        <v/>
      </c>
      <c r="BK380" s="176"/>
      <c r="BL380" s="214" t="str">
        <f t="shared" si="147"/>
        <v/>
      </c>
      <c r="BM380" s="176"/>
    </row>
    <row r="381" spans="3:65" ht="17.25">
      <c r="C381" s="115"/>
      <c r="D381" s="13"/>
      <c r="E381" s="13" t="s">
        <v>176</v>
      </c>
      <c r="F381" s="13"/>
      <c r="G381" s="13"/>
      <c r="H381" s="13"/>
      <c r="I381" s="13"/>
      <c r="J381" s="13"/>
      <c r="K381" s="13"/>
      <c r="L381" s="66" t="s">
        <v>29</v>
      </c>
      <c r="M381" s="125"/>
      <c r="N381" s="10">
        <v>25652000</v>
      </c>
      <c r="O381" s="45"/>
      <c r="P381" s="10">
        <v>25695000</v>
      </c>
      <c r="Q381" s="10"/>
      <c r="R381" s="10">
        <v>25857000</v>
      </c>
      <c r="S381" s="10"/>
      <c r="T381" s="10">
        <v>25857000</v>
      </c>
      <c r="U381" s="10"/>
      <c r="V381" s="10">
        <v>25695000</v>
      </c>
      <c r="W381" s="10"/>
      <c r="X381" s="10">
        <v>25695000</v>
      </c>
      <c r="Y381" s="10"/>
      <c r="Z381" s="100">
        <f t="shared" si="148"/>
        <v>0</v>
      </c>
      <c r="AA381" s="176"/>
      <c r="AB381" s="215">
        <f t="shared" si="138"/>
        <v>0</v>
      </c>
      <c r="AC381" s="160"/>
      <c r="AD381" s="100">
        <f t="shared" si="149"/>
        <v>0</v>
      </c>
      <c r="AE381" s="176"/>
      <c r="AF381" s="215">
        <f t="shared" si="158"/>
        <v>0</v>
      </c>
      <c r="AG381" s="176"/>
      <c r="AH381" s="41">
        <f t="shared" si="150"/>
        <v>43000</v>
      </c>
      <c r="AI381" s="10"/>
      <c r="AJ381" s="215">
        <f t="shared" si="159"/>
        <v>1.676282551068109E-3</v>
      </c>
      <c r="AK381" s="160"/>
      <c r="AL381" s="41">
        <f t="shared" si="151"/>
        <v>-162000</v>
      </c>
      <c r="AM381" s="176"/>
      <c r="AN381" s="189">
        <f t="shared" si="141"/>
        <v>-6.2652279846849845E-3</v>
      </c>
      <c r="AP381" s="41">
        <f t="shared" si="152"/>
        <v>-162000</v>
      </c>
      <c r="AQ381" s="176"/>
      <c r="AR381" s="214">
        <f t="shared" si="142"/>
        <v>-6.2652279846849845E-3</v>
      </c>
      <c r="AS381" s="176"/>
      <c r="AT381" s="100">
        <f t="shared" si="153"/>
        <v>0</v>
      </c>
      <c r="AU381" s="176"/>
      <c r="AV381" s="215">
        <f t="shared" si="143"/>
        <v>0</v>
      </c>
      <c r="AW381" s="176"/>
      <c r="AX381" s="100">
        <f t="shared" si="154"/>
        <v>43000</v>
      </c>
      <c r="AY381" s="176"/>
      <c r="AZ381" s="215">
        <f t="shared" si="160"/>
        <v>1.676282551068109E-3</v>
      </c>
      <c r="BA381" s="176"/>
      <c r="BB381" s="100">
        <f t="shared" si="155"/>
        <v>0</v>
      </c>
      <c r="BC381" s="176"/>
      <c r="BD381" s="215">
        <f t="shared" si="161"/>
        <v>0</v>
      </c>
      <c r="BE381" s="176"/>
      <c r="BF381" s="41">
        <f t="shared" si="156"/>
        <v>-162000</v>
      </c>
      <c r="BG381" s="176"/>
      <c r="BH381" s="189">
        <f t="shared" si="146"/>
        <v>-6.2652279846849845E-3</v>
      </c>
      <c r="BJ381" s="41">
        <f t="shared" si="157"/>
        <v>-162000</v>
      </c>
      <c r="BK381" s="176"/>
      <c r="BL381" s="214">
        <f t="shared" si="147"/>
        <v>-6.2652279846849845E-3</v>
      </c>
      <c r="BM381" s="176"/>
    </row>
    <row r="382" spans="3:65" ht="18" customHeight="1">
      <c r="C382" s="115"/>
      <c r="D382" s="13"/>
      <c r="E382" s="13" t="s">
        <v>186</v>
      </c>
      <c r="F382" s="13"/>
      <c r="G382" s="13"/>
      <c r="H382" s="13"/>
      <c r="I382" s="13"/>
      <c r="J382" s="13"/>
      <c r="K382" s="13"/>
      <c r="L382" s="66" t="s">
        <v>33</v>
      </c>
      <c r="M382" s="125"/>
      <c r="N382" s="10">
        <v>5716000</v>
      </c>
      <c r="O382" s="80"/>
      <c r="P382" s="10">
        <v>6460396</v>
      </c>
      <c r="Q382" s="10"/>
      <c r="R382" s="10">
        <v>6519000</v>
      </c>
      <c r="S382" s="10"/>
      <c r="T382" s="10">
        <v>6519000</v>
      </c>
      <c r="U382" s="10"/>
      <c r="V382" s="10">
        <v>6460396</v>
      </c>
      <c r="W382" s="10"/>
      <c r="X382" s="10">
        <v>6460396</v>
      </c>
      <c r="Y382" s="10"/>
      <c r="Z382" s="100">
        <f t="shared" si="148"/>
        <v>0</v>
      </c>
      <c r="AA382" s="176"/>
      <c r="AB382" s="215">
        <f t="shared" si="138"/>
        <v>0</v>
      </c>
      <c r="AC382" s="160"/>
      <c r="AD382" s="100">
        <f t="shared" si="149"/>
        <v>0</v>
      </c>
      <c r="AE382" s="176"/>
      <c r="AF382" s="215">
        <f t="shared" si="158"/>
        <v>0</v>
      </c>
      <c r="AG382" s="176"/>
      <c r="AH382" s="41">
        <f t="shared" si="150"/>
        <v>744396</v>
      </c>
      <c r="AI382" s="10"/>
      <c r="AJ382" s="215">
        <f t="shared" si="159"/>
        <v>0.13023023093072084</v>
      </c>
      <c r="AK382" s="160"/>
      <c r="AL382" s="41">
        <f t="shared" si="151"/>
        <v>-58604</v>
      </c>
      <c r="AM382" s="176"/>
      <c r="AN382" s="189">
        <f t="shared" si="141"/>
        <v>-8.989722350053686E-3</v>
      </c>
      <c r="AP382" s="41">
        <f t="shared" si="152"/>
        <v>-58604</v>
      </c>
      <c r="AQ382" s="176"/>
      <c r="AR382" s="214">
        <f t="shared" si="142"/>
        <v>-8.989722350053686E-3</v>
      </c>
      <c r="AS382" s="176"/>
      <c r="AT382" s="100">
        <f t="shared" si="153"/>
        <v>0</v>
      </c>
      <c r="AU382" s="176"/>
      <c r="AV382" s="215">
        <f t="shared" si="143"/>
        <v>0</v>
      </c>
      <c r="AW382" s="176"/>
      <c r="AX382" s="100">
        <f t="shared" si="154"/>
        <v>744396</v>
      </c>
      <c r="AY382" s="176"/>
      <c r="AZ382" s="215">
        <f t="shared" si="160"/>
        <v>0.13023023093072084</v>
      </c>
      <c r="BA382" s="176"/>
      <c r="BB382" s="100">
        <f t="shared" si="155"/>
        <v>0</v>
      </c>
      <c r="BC382" s="176"/>
      <c r="BD382" s="215">
        <f t="shared" si="161"/>
        <v>0</v>
      </c>
      <c r="BE382" s="176"/>
      <c r="BF382" s="41">
        <f t="shared" si="156"/>
        <v>-58604</v>
      </c>
      <c r="BG382" s="176"/>
      <c r="BH382" s="189">
        <f t="shared" si="146"/>
        <v>-8.989722350053686E-3</v>
      </c>
      <c r="BJ382" s="41">
        <f t="shared" si="157"/>
        <v>-58604</v>
      </c>
      <c r="BK382" s="176"/>
      <c r="BL382" s="214">
        <f t="shared" si="147"/>
        <v>-8.989722350053686E-3</v>
      </c>
      <c r="BM382" s="176"/>
    </row>
    <row r="383" spans="3:65" ht="17.25" customHeight="1">
      <c r="C383" s="114"/>
      <c r="D383" s="13"/>
      <c r="E383" s="13"/>
      <c r="F383" s="13"/>
      <c r="G383" s="53" t="s">
        <v>196</v>
      </c>
      <c r="H383" s="53"/>
      <c r="I383" s="27"/>
      <c r="J383" s="27"/>
      <c r="K383" s="28"/>
      <c r="L383" s="29"/>
      <c r="M383" s="133"/>
      <c r="N383" s="82">
        <f>SUM(N381:N382)</f>
        <v>31368000</v>
      </c>
      <c r="O383" s="74"/>
      <c r="P383" s="82">
        <f>SUM(P381:P382)</f>
        <v>32155396</v>
      </c>
      <c r="Q383" s="82"/>
      <c r="R383" s="82">
        <f>SUM(R381:R382)</f>
        <v>32376000</v>
      </c>
      <c r="S383" s="82"/>
      <c r="T383" s="82">
        <f>SUM(T381:T382)</f>
        <v>32376000</v>
      </c>
      <c r="U383" s="82"/>
      <c r="V383" s="82">
        <f>SUM(V381:V382)</f>
        <v>32155396</v>
      </c>
      <c r="W383" s="82"/>
      <c r="X383" s="82">
        <f>SUM(X381:X382)</f>
        <v>32155396</v>
      </c>
      <c r="Y383" s="82"/>
      <c r="Z383" s="173">
        <f t="shared" si="148"/>
        <v>0</v>
      </c>
      <c r="AA383" s="173"/>
      <c r="AB383" s="216">
        <f t="shared" si="138"/>
        <v>0</v>
      </c>
      <c r="AC383" s="162"/>
      <c r="AD383" s="173">
        <f t="shared" si="149"/>
        <v>0</v>
      </c>
      <c r="AE383" s="173"/>
      <c r="AF383" s="216">
        <f t="shared" si="158"/>
        <v>0</v>
      </c>
      <c r="AG383" s="173"/>
      <c r="AH383" s="82">
        <f t="shared" si="150"/>
        <v>787396</v>
      </c>
      <c r="AI383" s="82"/>
      <c r="AJ383" s="216">
        <f t="shared" si="159"/>
        <v>2.5101887273654588E-2</v>
      </c>
      <c r="AK383" s="162"/>
      <c r="AL383" s="82">
        <f t="shared" si="151"/>
        <v>-220604</v>
      </c>
      <c r="AM383" s="173"/>
      <c r="AN383" s="190">
        <f t="shared" si="141"/>
        <v>-6.8138127007659754E-3</v>
      </c>
      <c r="AP383" s="82">
        <f t="shared" si="152"/>
        <v>-220604</v>
      </c>
      <c r="AQ383" s="173"/>
      <c r="AR383" s="218">
        <f t="shared" si="142"/>
        <v>-6.8138127007659754E-3</v>
      </c>
      <c r="AS383" s="173"/>
      <c r="AT383" s="173">
        <f t="shared" si="153"/>
        <v>0</v>
      </c>
      <c r="AU383" s="173"/>
      <c r="AV383" s="216">
        <f t="shared" si="143"/>
        <v>0</v>
      </c>
      <c r="AW383" s="173"/>
      <c r="AX383" s="173">
        <f t="shared" si="154"/>
        <v>787396</v>
      </c>
      <c r="AY383" s="173"/>
      <c r="AZ383" s="216">
        <f t="shared" si="160"/>
        <v>2.5101887273654588E-2</v>
      </c>
      <c r="BA383" s="173"/>
      <c r="BB383" s="173">
        <f t="shared" si="155"/>
        <v>0</v>
      </c>
      <c r="BC383" s="173"/>
      <c r="BD383" s="216">
        <f t="shared" si="161"/>
        <v>0</v>
      </c>
      <c r="BE383" s="173"/>
      <c r="BF383" s="82">
        <f t="shared" si="156"/>
        <v>-220604</v>
      </c>
      <c r="BG383" s="173"/>
      <c r="BH383" s="190">
        <f t="shared" si="146"/>
        <v>-6.8138127007659754E-3</v>
      </c>
      <c r="BJ383" s="82">
        <f t="shared" si="157"/>
        <v>-220604</v>
      </c>
      <c r="BK383" s="173"/>
      <c r="BL383" s="218">
        <f t="shared" si="147"/>
        <v>-6.8138127007659754E-3</v>
      </c>
      <c r="BM383" s="173"/>
    </row>
    <row r="384" spans="3:65" ht="18" customHeight="1">
      <c r="C384" s="115"/>
      <c r="D384" s="13"/>
      <c r="E384" s="13"/>
      <c r="F384" s="13"/>
      <c r="G384" s="13"/>
      <c r="H384" s="13"/>
      <c r="I384" s="13"/>
      <c r="J384" s="13"/>
      <c r="K384" s="13"/>
      <c r="L384" s="66"/>
      <c r="M384" s="125"/>
      <c r="N384" s="10" t="s">
        <v>144</v>
      </c>
      <c r="O384" s="80"/>
      <c r="P384" s="10" t="s">
        <v>144</v>
      </c>
      <c r="Q384" s="10"/>
      <c r="R384" s="10" t="s">
        <v>144</v>
      </c>
      <c r="S384" s="10"/>
      <c r="T384" s="10" t="s">
        <v>144</v>
      </c>
      <c r="U384" s="10"/>
      <c r="V384" s="10" t="s">
        <v>144</v>
      </c>
      <c r="W384" s="10"/>
      <c r="X384" s="10" t="s">
        <v>144</v>
      </c>
      <c r="Y384" s="10"/>
      <c r="Z384" s="100" t="str">
        <f t="shared" si="148"/>
        <v/>
      </c>
      <c r="AA384" s="176"/>
      <c r="AB384" s="215" t="str">
        <f t="shared" si="138"/>
        <v/>
      </c>
      <c r="AC384" s="160"/>
      <c r="AD384" s="100" t="str">
        <f t="shared" si="149"/>
        <v/>
      </c>
      <c r="AE384" s="176"/>
      <c r="AF384" s="215" t="str">
        <f t="shared" si="158"/>
        <v/>
      </c>
      <c r="AG384" s="176"/>
      <c r="AH384" s="41" t="str">
        <f t="shared" si="150"/>
        <v/>
      </c>
      <c r="AI384" s="10"/>
      <c r="AJ384" s="215" t="str">
        <f t="shared" si="159"/>
        <v/>
      </c>
      <c r="AK384" s="160"/>
      <c r="AL384" s="41" t="str">
        <f t="shared" si="151"/>
        <v/>
      </c>
      <c r="AM384" s="176"/>
      <c r="AN384" s="189" t="str">
        <f t="shared" si="141"/>
        <v/>
      </c>
      <c r="AP384" s="41" t="str">
        <f t="shared" si="152"/>
        <v/>
      </c>
      <c r="AQ384" s="176"/>
      <c r="AR384" s="214" t="str">
        <f t="shared" si="142"/>
        <v/>
      </c>
      <c r="AS384" s="176"/>
      <c r="AT384" s="100" t="str">
        <f t="shared" si="153"/>
        <v/>
      </c>
      <c r="AU384" s="176"/>
      <c r="AV384" s="215" t="str">
        <f t="shared" si="143"/>
        <v/>
      </c>
      <c r="AW384" s="176"/>
      <c r="AX384" s="100" t="str">
        <f t="shared" si="154"/>
        <v/>
      </c>
      <c r="AY384" s="176"/>
      <c r="AZ384" s="215" t="str">
        <f t="shared" si="160"/>
        <v/>
      </c>
      <c r="BA384" s="176"/>
      <c r="BB384" s="100" t="str">
        <f t="shared" si="155"/>
        <v/>
      </c>
      <c r="BC384" s="176"/>
      <c r="BD384" s="215" t="str">
        <f t="shared" si="161"/>
        <v/>
      </c>
      <c r="BE384" s="176"/>
      <c r="BF384" s="41" t="str">
        <f t="shared" si="156"/>
        <v/>
      </c>
      <c r="BG384" s="176"/>
      <c r="BH384" s="189" t="str">
        <f t="shared" si="146"/>
        <v/>
      </c>
      <c r="BJ384" s="41" t="str">
        <f t="shared" si="157"/>
        <v/>
      </c>
      <c r="BK384" s="176"/>
      <c r="BL384" s="214" t="str">
        <f t="shared" si="147"/>
        <v/>
      </c>
      <c r="BM384" s="176"/>
    </row>
    <row r="385" spans="2:65" ht="15.75" customHeight="1">
      <c r="C385" s="113"/>
      <c r="D385" s="18"/>
      <c r="E385" s="13" t="s">
        <v>197</v>
      </c>
      <c r="F385" s="13"/>
      <c r="G385" s="13"/>
      <c r="H385" s="13"/>
      <c r="J385" s="13"/>
      <c r="K385" s="20"/>
      <c r="L385" s="22" t="s">
        <v>29</v>
      </c>
      <c r="M385" s="125"/>
      <c r="N385" s="10">
        <v>5343704</v>
      </c>
      <c r="O385" s="45"/>
      <c r="P385" s="10">
        <v>2124056</v>
      </c>
      <c r="Q385" s="10"/>
      <c r="R385" s="10">
        <v>1592056</v>
      </c>
      <c r="S385" s="10"/>
      <c r="T385" s="10">
        <v>1592056</v>
      </c>
      <c r="U385" s="10"/>
      <c r="V385" s="10">
        <v>2124056</v>
      </c>
      <c r="W385" s="10"/>
      <c r="X385" s="10">
        <v>2124056</v>
      </c>
      <c r="Y385" s="10"/>
      <c r="Z385" s="100">
        <f t="shared" si="148"/>
        <v>0</v>
      </c>
      <c r="AA385" s="176"/>
      <c r="AB385" s="215">
        <f t="shared" si="138"/>
        <v>0</v>
      </c>
      <c r="AC385" s="160"/>
      <c r="AD385" s="100">
        <f t="shared" si="149"/>
        <v>0</v>
      </c>
      <c r="AE385" s="176"/>
      <c r="AF385" s="215">
        <f t="shared" si="158"/>
        <v>0</v>
      </c>
      <c r="AG385" s="176"/>
      <c r="AH385" s="41">
        <f t="shared" si="150"/>
        <v>-3219648</v>
      </c>
      <c r="AI385" s="10"/>
      <c r="AJ385" s="215">
        <f t="shared" si="159"/>
        <v>-0.60251241460979132</v>
      </c>
      <c r="AK385" s="160"/>
      <c r="AL385" s="41">
        <f t="shared" si="151"/>
        <v>532000</v>
      </c>
      <c r="AM385" s="176"/>
      <c r="AN385" s="189">
        <f t="shared" si="141"/>
        <v>0.33415909993115811</v>
      </c>
      <c r="AP385" s="41">
        <f t="shared" si="152"/>
        <v>532000</v>
      </c>
      <c r="AQ385" s="176"/>
      <c r="AR385" s="214">
        <f t="shared" si="142"/>
        <v>0.33415909993115811</v>
      </c>
      <c r="AS385" s="176"/>
      <c r="AT385" s="100">
        <f t="shared" si="153"/>
        <v>0</v>
      </c>
      <c r="AU385" s="176"/>
      <c r="AV385" s="215">
        <f t="shared" si="143"/>
        <v>0</v>
      </c>
      <c r="AW385" s="176"/>
      <c r="AX385" s="100">
        <f t="shared" si="154"/>
        <v>-3219648</v>
      </c>
      <c r="AY385" s="176"/>
      <c r="AZ385" s="215">
        <f t="shared" si="160"/>
        <v>-0.60251241460979132</v>
      </c>
      <c r="BA385" s="176"/>
      <c r="BB385" s="100">
        <f t="shared" si="155"/>
        <v>0</v>
      </c>
      <c r="BC385" s="176"/>
      <c r="BD385" s="215">
        <f t="shared" si="161"/>
        <v>0</v>
      </c>
      <c r="BE385" s="176"/>
      <c r="BF385" s="41">
        <f t="shared" si="156"/>
        <v>532000</v>
      </c>
      <c r="BG385" s="176"/>
      <c r="BH385" s="189">
        <f t="shared" si="146"/>
        <v>0.33415909993115811</v>
      </c>
      <c r="BJ385" s="41">
        <f t="shared" si="157"/>
        <v>532000</v>
      </c>
      <c r="BK385" s="176"/>
      <c r="BL385" s="214">
        <f t="shared" si="147"/>
        <v>0.33415909993115811</v>
      </c>
      <c r="BM385" s="176"/>
    </row>
    <row r="386" spans="2:65" ht="15.75" customHeight="1">
      <c r="C386" s="113"/>
      <c r="D386" s="18"/>
      <c r="E386" s="13" t="s">
        <v>198</v>
      </c>
      <c r="F386" s="13"/>
      <c r="G386" s="13"/>
      <c r="H386" s="13"/>
      <c r="J386" s="13"/>
      <c r="K386" s="20"/>
      <c r="L386" s="22" t="s">
        <v>33</v>
      </c>
      <c r="M386" s="125"/>
      <c r="N386" s="10">
        <v>0</v>
      </c>
      <c r="O386" s="80"/>
      <c r="P386" s="10">
        <v>0</v>
      </c>
      <c r="Q386" s="10"/>
      <c r="R386" s="10">
        <v>0</v>
      </c>
      <c r="S386" s="10"/>
      <c r="T386" s="10">
        <v>0</v>
      </c>
      <c r="U386" s="10"/>
      <c r="V386" s="10">
        <v>0</v>
      </c>
      <c r="W386" s="10"/>
      <c r="X386" s="10">
        <v>0</v>
      </c>
      <c r="Y386" s="10"/>
      <c r="Z386" s="100">
        <f t="shared" si="148"/>
        <v>0</v>
      </c>
      <c r="AA386" s="176"/>
      <c r="AB386" s="215" t="str">
        <f t="shared" si="138"/>
        <v>---</v>
      </c>
      <c r="AC386" s="160"/>
      <c r="AD386" s="100">
        <f t="shared" si="149"/>
        <v>0</v>
      </c>
      <c r="AE386" s="176"/>
      <c r="AF386" s="215" t="str">
        <f t="shared" si="158"/>
        <v>---</v>
      </c>
      <c r="AG386" s="176"/>
      <c r="AH386" s="41">
        <f t="shared" si="150"/>
        <v>0</v>
      </c>
      <c r="AI386" s="10"/>
      <c r="AJ386" s="215" t="str">
        <f t="shared" si="159"/>
        <v>---</v>
      </c>
      <c r="AK386" s="160"/>
      <c r="AL386" s="41">
        <f t="shared" si="151"/>
        <v>0</v>
      </c>
      <c r="AM386" s="176"/>
      <c r="AN386" s="191" t="str">
        <f t="shared" si="141"/>
        <v>---</v>
      </c>
      <c r="AP386" s="41">
        <f t="shared" si="152"/>
        <v>0</v>
      </c>
      <c r="AQ386" s="176"/>
      <c r="AR386" s="215" t="str">
        <f t="shared" si="142"/>
        <v>---</v>
      </c>
      <c r="AS386" s="176"/>
      <c r="AT386" s="100">
        <f t="shared" si="153"/>
        <v>0</v>
      </c>
      <c r="AU386" s="176"/>
      <c r="AV386" s="215" t="str">
        <f t="shared" si="143"/>
        <v>---</v>
      </c>
      <c r="AW386" s="176"/>
      <c r="AX386" s="100">
        <f t="shared" si="154"/>
        <v>0</v>
      </c>
      <c r="AY386" s="176"/>
      <c r="AZ386" s="215" t="str">
        <f t="shared" si="160"/>
        <v>---</v>
      </c>
      <c r="BA386" s="176"/>
      <c r="BB386" s="100">
        <f t="shared" si="155"/>
        <v>0</v>
      </c>
      <c r="BC386" s="176"/>
      <c r="BD386" s="215" t="str">
        <f t="shared" si="161"/>
        <v>---</v>
      </c>
      <c r="BE386" s="176"/>
      <c r="BF386" s="41">
        <f t="shared" si="156"/>
        <v>0</v>
      </c>
      <c r="BG386" s="176"/>
      <c r="BH386" s="191" t="str">
        <f t="shared" si="146"/>
        <v>---</v>
      </c>
      <c r="BJ386" s="41">
        <f t="shared" si="157"/>
        <v>0</v>
      </c>
      <c r="BK386" s="176"/>
      <c r="BL386" s="215" t="str">
        <f t="shared" si="147"/>
        <v>---</v>
      </c>
      <c r="BM386" s="176"/>
    </row>
    <row r="387" spans="2:65" ht="18" customHeight="1">
      <c r="C387" s="115"/>
      <c r="D387" s="13"/>
      <c r="E387" s="13"/>
      <c r="F387" s="13"/>
      <c r="G387" s="53" t="s">
        <v>199</v>
      </c>
      <c r="H387" s="53"/>
      <c r="I387" s="27"/>
      <c r="J387" s="27"/>
      <c r="K387" s="28"/>
      <c r="L387" s="29"/>
      <c r="M387" s="133"/>
      <c r="N387" s="79">
        <f>SUM(N385:N386)</f>
        <v>5343704</v>
      </c>
      <c r="O387" s="74"/>
      <c r="P387" s="79">
        <f>SUM(P385:P386)</f>
        <v>2124056</v>
      </c>
      <c r="Q387" s="79"/>
      <c r="R387" s="79">
        <f>SUM(R385:R386)</f>
        <v>1592056</v>
      </c>
      <c r="S387" s="79"/>
      <c r="T387" s="79">
        <f>SUM(T385:T386)</f>
        <v>1592056</v>
      </c>
      <c r="U387" s="79"/>
      <c r="V387" s="79">
        <f>SUM(V385:V386)</f>
        <v>2124056</v>
      </c>
      <c r="W387" s="79"/>
      <c r="X387" s="79">
        <f>SUM(X385:X386)</f>
        <v>2124056</v>
      </c>
      <c r="Y387" s="79"/>
      <c r="Z387" s="173">
        <f t="shared" si="148"/>
        <v>0</v>
      </c>
      <c r="AA387" s="175"/>
      <c r="AB387" s="216">
        <f t="shared" si="138"/>
        <v>0</v>
      </c>
      <c r="AC387" s="162"/>
      <c r="AD387" s="173">
        <f t="shared" si="149"/>
        <v>0</v>
      </c>
      <c r="AE387" s="175"/>
      <c r="AF387" s="216">
        <f t="shared" si="158"/>
        <v>0</v>
      </c>
      <c r="AG387" s="175"/>
      <c r="AH387" s="82">
        <f t="shared" si="150"/>
        <v>-3219648</v>
      </c>
      <c r="AI387" s="79"/>
      <c r="AJ387" s="216">
        <f t="shared" si="159"/>
        <v>-0.60251241460979132</v>
      </c>
      <c r="AK387" s="162"/>
      <c r="AL387" s="82">
        <f t="shared" si="151"/>
        <v>532000</v>
      </c>
      <c r="AM387" s="175"/>
      <c r="AN387" s="190">
        <f t="shared" si="141"/>
        <v>0.33415909993115811</v>
      </c>
      <c r="AP387" s="82">
        <f t="shared" si="152"/>
        <v>532000</v>
      </c>
      <c r="AQ387" s="175"/>
      <c r="AR387" s="218">
        <f t="shared" si="142"/>
        <v>0.33415909993115811</v>
      </c>
      <c r="AS387" s="175"/>
      <c r="AT387" s="173">
        <f t="shared" si="153"/>
        <v>0</v>
      </c>
      <c r="AU387" s="175"/>
      <c r="AV387" s="216">
        <f t="shared" si="143"/>
        <v>0</v>
      </c>
      <c r="AW387" s="175"/>
      <c r="AX387" s="173">
        <f t="shared" si="154"/>
        <v>-3219648</v>
      </c>
      <c r="AY387" s="175"/>
      <c r="AZ387" s="216">
        <f t="shared" si="160"/>
        <v>-0.60251241460979132</v>
      </c>
      <c r="BA387" s="175"/>
      <c r="BB387" s="173">
        <f t="shared" si="155"/>
        <v>0</v>
      </c>
      <c r="BC387" s="175"/>
      <c r="BD387" s="216">
        <f t="shared" si="161"/>
        <v>0</v>
      </c>
      <c r="BE387" s="175"/>
      <c r="BF387" s="82">
        <f t="shared" si="156"/>
        <v>532000</v>
      </c>
      <c r="BG387" s="175"/>
      <c r="BH387" s="190">
        <f t="shared" si="146"/>
        <v>0.33415909993115811</v>
      </c>
      <c r="BJ387" s="82">
        <f t="shared" si="157"/>
        <v>532000</v>
      </c>
      <c r="BK387" s="175"/>
      <c r="BL387" s="218">
        <f t="shared" si="147"/>
        <v>0.33415909993115811</v>
      </c>
      <c r="BM387" s="175"/>
    </row>
    <row r="388" spans="2:65" ht="18" customHeight="1">
      <c r="C388" s="115"/>
      <c r="D388" s="13"/>
      <c r="E388" s="13"/>
      <c r="F388" s="13"/>
      <c r="G388" s="13"/>
      <c r="H388" s="13"/>
      <c r="I388" s="13"/>
      <c r="J388" s="13"/>
      <c r="K388" s="13"/>
      <c r="L388" s="66"/>
      <c r="M388" s="125"/>
      <c r="N388" s="10" t="s">
        <v>144</v>
      </c>
      <c r="O388" s="80"/>
      <c r="P388" s="10"/>
      <c r="Q388" s="10"/>
      <c r="R388" s="10" t="s">
        <v>144</v>
      </c>
      <c r="S388" s="10"/>
      <c r="T388" s="10" t="s">
        <v>144</v>
      </c>
      <c r="U388" s="10"/>
      <c r="V388" s="10" t="s">
        <v>144</v>
      </c>
      <c r="W388" s="10"/>
      <c r="X388" s="10" t="s">
        <v>144</v>
      </c>
      <c r="Y388" s="10"/>
      <c r="Z388" s="100" t="str">
        <f t="shared" si="148"/>
        <v/>
      </c>
      <c r="AA388" s="176"/>
      <c r="AB388" s="215" t="str">
        <f t="shared" si="138"/>
        <v/>
      </c>
      <c r="AC388" s="160"/>
      <c r="AD388" s="100" t="str">
        <f t="shared" si="149"/>
        <v/>
      </c>
      <c r="AE388" s="176"/>
      <c r="AF388" s="215" t="str">
        <f t="shared" si="158"/>
        <v/>
      </c>
      <c r="AG388" s="176"/>
      <c r="AH388" s="41" t="str">
        <f t="shared" si="150"/>
        <v/>
      </c>
      <c r="AI388" s="10"/>
      <c r="AJ388" s="215" t="str">
        <f t="shared" si="159"/>
        <v/>
      </c>
      <c r="AK388" s="160"/>
      <c r="AL388" s="41" t="str">
        <f t="shared" si="151"/>
        <v/>
      </c>
      <c r="AM388" s="176"/>
      <c r="AN388" s="189" t="str">
        <f t="shared" si="141"/>
        <v/>
      </c>
      <c r="AP388" s="41" t="str">
        <f t="shared" si="152"/>
        <v/>
      </c>
      <c r="AQ388" s="176"/>
      <c r="AR388" s="214" t="str">
        <f t="shared" si="142"/>
        <v/>
      </c>
      <c r="AS388" s="176"/>
      <c r="AT388" s="100" t="str">
        <f t="shared" si="153"/>
        <v/>
      </c>
      <c r="AU388" s="176"/>
      <c r="AV388" s="215" t="str">
        <f t="shared" si="143"/>
        <v/>
      </c>
      <c r="AW388" s="176"/>
      <c r="AX388" s="100" t="str">
        <f t="shared" si="154"/>
        <v/>
      </c>
      <c r="AY388" s="176"/>
      <c r="AZ388" s="215" t="str">
        <f t="shared" si="160"/>
        <v/>
      </c>
      <c r="BA388" s="176"/>
      <c r="BB388" s="100" t="str">
        <f t="shared" si="155"/>
        <v/>
      </c>
      <c r="BC388" s="176"/>
      <c r="BD388" s="215" t="str">
        <f t="shared" si="161"/>
        <v/>
      </c>
      <c r="BE388" s="176"/>
      <c r="BF388" s="41" t="str">
        <f t="shared" si="156"/>
        <v/>
      </c>
      <c r="BG388" s="176"/>
      <c r="BH388" s="189" t="str">
        <f t="shared" si="146"/>
        <v/>
      </c>
      <c r="BJ388" s="41" t="str">
        <f t="shared" si="157"/>
        <v/>
      </c>
      <c r="BK388" s="176"/>
      <c r="BL388" s="214" t="str">
        <f t="shared" si="147"/>
        <v/>
      </c>
      <c r="BM388" s="176"/>
    </row>
    <row r="389" spans="2:65" ht="15.75" customHeight="1">
      <c r="C389" s="114"/>
      <c r="D389" s="13"/>
      <c r="E389" s="13"/>
      <c r="F389" s="13" t="s">
        <v>90</v>
      </c>
      <c r="G389" s="13"/>
      <c r="H389" s="13"/>
      <c r="I389" s="13"/>
      <c r="J389" s="13"/>
      <c r="K389" s="67"/>
      <c r="L389" s="66"/>
      <c r="M389" s="125"/>
      <c r="N389" s="10" t="s">
        <v>144</v>
      </c>
      <c r="O389" s="45"/>
      <c r="P389" s="10" t="s">
        <v>144</v>
      </c>
      <c r="Q389" s="10"/>
      <c r="R389" s="10" t="s">
        <v>144</v>
      </c>
      <c r="S389" s="10"/>
      <c r="T389" s="10" t="s">
        <v>144</v>
      </c>
      <c r="U389" s="10"/>
      <c r="V389" s="10" t="s">
        <v>144</v>
      </c>
      <c r="W389" s="10"/>
      <c r="X389" s="10" t="s">
        <v>144</v>
      </c>
      <c r="Y389" s="10"/>
      <c r="Z389" s="41" t="str">
        <f t="shared" si="148"/>
        <v/>
      </c>
      <c r="AA389" s="10"/>
      <c r="AB389" s="214" t="str">
        <f t="shared" si="138"/>
        <v/>
      </c>
      <c r="AC389" s="157"/>
      <c r="AD389" s="41" t="str">
        <f t="shared" si="149"/>
        <v/>
      </c>
      <c r="AE389" s="10"/>
      <c r="AF389" s="214" t="str">
        <f t="shared" si="158"/>
        <v/>
      </c>
      <c r="AG389" s="10"/>
      <c r="AH389" s="41" t="str">
        <f t="shared" si="150"/>
        <v/>
      </c>
      <c r="AI389" s="10"/>
      <c r="AJ389" s="214" t="str">
        <f t="shared" si="159"/>
        <v/>
      </c>
      <c r="AK389" s="157"/>
      <c r="AL389" s="41" t="str">
        <f t="shared" si="151"/>
        <v/>
      </c>
      <c r="AM389" s="10"/>
      <c r="AN389" s="189" t="str">
        <f t="shared" si="141"/>
        <v/>
      </c>
      <c r="AP389" s="41" t="str">
        <f t="shared" si="152"/>
        <v/>
      </c>
      <c r="AQ389" s="10"/>
      <c r="AR389" s="214" t="str">
        <f t="shared" si="142"/>
        <v/>
      </c>
      <c r="AS389" s="10"/>
      <c r="AT389" s="41" t="str">
        <f t="shared" si="153"/>
        <v/>
      </c>
      <c r="AU389" s="10"/>
      <c r="AV389" s="214" t="str">
        <f t="shared" si="143"/>
        <v/>
      </c>
      <c r="AW389" s="10"/>
      <c r="AX389" s="41" t="str">
        <f t="shared" si="154"/>
        <v/>
      </c>
      <c r="AY389" s="10"/>
      <c r="AZ389" s="214" t="str">
        <f t="shared" si="160"/>
        <v/>
      </c>
      <c r="BA389" s="10"/>
      <c r="BB389" s="41" t="str">
        <f t="shared" si="155"/>
        <v/>
      </c>
      <c r="BC389" s="10"/>
      <c r="BD389" s="214" t="str">
        <f t="shared" si="161"/>
        <v/>
      </c>
      <c r="BE389" s="10"/>
      <c r="BF389" s="41" t="str">
        <f t="shared" si="156"/>
        <v/>
      </c>
      <c r="BG389" s="10"/>
      <c r="BH389" s="189" t="str">
        <f t="shared" si="146"/>
        <v/>
      </c>
      <c r="BJ389" s="41" t="str">
        <f t="shared" si="157"/>
        <v/>
      </c>
      <c r="BK389" s="10"/>
      <c r="BL389" s="214" t="str">
        <f t="shared" si="147"/>
        <v/>
      </c>
      <c r="BM389" s="10"/>
    </row>
    <row r="390" spans="2:65" ht="15.75" customHeight="1">
      <c r="C390" s="114"/>
      <c r="D390" s="13"/>
      <c r="E390" s="13"/>
      <c r="F390" s="13"/>
      <c r="G390" s="13"/>
      <c r="H390" s="13" t="s">
        <v>203</v>
      </c>
      <c r="I390" s="13"/>
      <c r="J390" s="13"/>
      <c r="K390" s="67"/>
      <c r="L390" s="66"/>
      <c r="M390" s="125"/>
      <c r="N390" s="87">
        <v>4860</v>
      </c>
      <c r="O390" s="45"/>
      <c r="P390" s="87">
        <v>4860</v>
      </c>
      <c r="Q390" s="87"/>
      <c r="R390" s="87">
        <v>4860</v>
      </c>
      <c r="S390" s="87"/>
      <c r="T390" s="87">
        <v>4860</v>
      </c>
      <c r="U390" s="87"/>
      <c r="V390" s="87">
        <v>4860</v>
      </c>
      <c r="W390" s="87"/>
      <c r="X390" s="87">
        <v>4860</v>
      </c>
      <c r="Y390" s="87"/>
      <c r="Z390" s="41">
        <f t="shared" si="148"/>
        <v>0</v>
      </c>
      <c r="AA390" s="87"/>
      <c r="AB390" s="214">
        <f t="shared" si="138"/>
        <v>0</v>
      </c>
      <c r="AC390" s="157"/>
      <c r="AD390" s="41">
        <f t="shared" si="149"/>
        <v>0</v>
      </c>
      <c r="AE390" s="87"/>
      <c r="AF390" s="214">
        <f t="shared" si="158"/>
        <v>0</v>
      </c>
      <c r="AG390" s="87"/>
      <c r="AH390" s="41">
        <f t="shared" si="150"/>
        <v>0</v>
      </c>
      <c r="AI390" s="87"/>
      <c r="AJ390" s="214">
        <f t="shared" si="159"/>
        <v>0</v>
      </c>
      <c r="AK390" s="157"/>
      <c r="AL390" s="41">
        <f t="shared" si="151"/>
        <v>0</v>
      </c>
      <c r="AM390" s="87"/>
      <c r="AN390" s="189">
        <f t="shared" si="141"/>
        <v>0</v>
      </c>
      <c r="AP390" s="41">
        <f t="shared" si="152"/>
        <v>0</v>
      </c>
      <c r="AQ390" s="87"/>
      <c r="AR390" s="214">
        <f t="shared" si="142"/>
        <v>0</v>
      </c>
      <c r="AS390" s="87"/>
      <c r="AT390" s="41">
        <f t="shared" si="153"/>
        <v>0</v>
      </c>
      <c r="AU390" s="87"/>
      <c r="AV390" s="214">
        <f t="shared" si="143"/>
        <v>0</v>
      </c>
      <c r="AW390" s="87"/>
      <c r="AX390" s="41">
        <f t="shared" si="154"/>
        <v>0</v>
      </c>
      <c r="AY390" s="87"/>
      <c r="AZ390" s="214">
        <f t="shared" si="160"/>
        <v>0</v>
      </c>
      <c r="BA390" s="87"/>
      <c r="BB390" s="41">
        <f t="shared" si="155"/>
        <v>0</v>
      </c>
      <c r="BC390" s="87"/>
      <c r="BD390" s="214">
        <f t="shared" si="161"/>
        <v>0</v>
      </c>
      <c r="BE390" s="87"/>
      <c r="BF390" s="41">
        <f t="shared" si="156"/>
        <v>0</v>
      </c>
      <c r="BG390" s="87"/>
      <c r="BH390" s="189">
        <f t="shared" si="146"/>
        <v>0</v>
      </c>
      <c r="BJ390" s="41">
        <f t="shared" si="157"/>
        <v>0</v>
      </c>
      <c r="BK390" s="87"/>
      <c r="BL390" s="214">
        <f t="shared" si="147"/>
        <v>0</v>
      </c>
      <c r="BM390" s="87"/>
    </row>
    <row r="391" spans="2:65" ht="15.75" customHeight="1">
      <c r="C391" s="114"/>
      <c r="D391" s="13"/>
      <c r="E391" s="13"/>
      <c r="F391" s="13"/>
      <c r="G391" s="13"/>
      <c r="H391" s="13" t="s">
        <v>177</v>
      </c>
      <c r="I391" s="13"/>
      <c r="J391" s="13"/>
      <c r="K391" s="67"/>
      <c r="L391" s="66"/>
      <c r="M391" s="125"/>
      <c r="N391" s="87">
        <v>915</v>
      </c>
      <c r="O391" s="45"/>
      <c r="P391" s="87">
        <v>1055</v>
      </c>
      <c r="Q391" s="87"/>
      <c r="R391" s="87">
        <v>1055</v>
      </c>
      <c r="S391" s="87"/>
      <c r="T391" s="87">
        <v>1055</v>
      </c>
      <c r="U391" s="87"/>
      <c r="V391" s="87">
        <v>1055</v>
      </c>
      <c r="W391" s="87"/>
      <c r="X391" s="87">
        <v>1055</v>
      </c>
      <c r="Y391" s="87"/>
      <c r="Z391" s="41">
        <f t="shared" si="148"/>
        <v>0</v>
      </c>
      <c r="AA391" s="87"/>
      <c r="AB391" s="214">
        <f t="shared" si="138"/>
        <v>0</v>
      </c>
      <c r="AC391" s="157"/>
      <c r="AD391" s="41">
        <f t="shared" ref="AD391:AD399" si="162">IF(AND(ISNUMBER($P391),ISNUMBER($X391)),IF((ABS($P391-$X391))&gt;0.49,$X391-$P391,0),"")</f>
        <v>0</v>
      </c>
      <c r="AE391" s="87"/>
      <c r="AF391" s="214">
        <f t="shared" si="158"/>
        <v>0</v>
      </c>
      <c r="AG391" s="87"/>
      <c r="AH391" s="41">
        <f t="shared" ref="AH391:AH399" si="163">IF(AND(ISNUMBER($N391),ISNUMBER($X391)),IF((ABS($N391-$X391))&gt;0.49,$X391-$N391,0),"")</f>
        <v>140</v>
      </c>
      <c r="AI391" s="87"/>
      <c r="AJ391" s="214">
        <f t="shared" si="159"/>
        <v>0.15300546448087426</v>
      </c>
      <c r="AK391" s="157"/>
      <c r="AL391" s="41">
        <f t="shared" si="151"/>
        <v>0</v>
      </c>
      <c r="AM391" s="87"/>
      <c r="AN391" s="189">
        <f t="shared" si="141"/>
        <v>0</v>
      </c>
      <c r="AP391" s="41">
        <f t="shared" si="152"/>
        <v>0</v>
      </c>
      <c r="AQ391" s="87"/>
      <c r="AR391" s="214">
        <f t="shared" si="142"/>
        <v>0</v>
      </c>
      <c r="AS391" s="87"/>
      <c r="AT391" s="41">
        <f t="shared" si="153"/>
        <v>0</v>
      </c>
      <c r="AU391" s="87"/>
      <c r="AV391" s="214">
        <f t="shared" si="143"/>
        <v>0</v>
      </c>
      <c r="AW391" s="87"/>
      <c r="AX391" s="41">
        <f t="shared" ref="AX391:AX399" si="164">IF(AND(ISNUMBER($N391),ISNUMBER($V391)),IF((ABS($N391-$V391))&gt;0.49,$V391-$N391,0),"")</f>
        <v>140</v>
      </c>
      <c r="AY391" s="87"/>
      <c r="AZ391" s="214">
        <f t="shared" si="160"/>
        <v>0.15300546448087426</v>
      </c>
      <c r="BA391" s="87"/>
      <c r="BB391" s="41">
        <f t="shared" ref="BB391:BB399" si="165">IF(AND(ISNUMBER($P391),ISNUMBER($V391)),IF((ABS($P391-$V391))&gt;0.49,$V391-$P391,0),"")</f>
        <v>0</v>
      </c>
      <c r="BC391" s="87"/>
      <c r="BD391" s="214">
        <f t="shared" si="161"/>
        <v>0</v>
      </c>
      <c r="BE391" s="87"/>
      <c r="BF391" s="41">
        <f t="shared" si="156"/>
        <v>0</v>
      </c>
      <c r="BG391" s="87"/>
      <c r="BH391" s="189">
        <f t="shared" si="146"/>
        <v>0</v>
      </c>
      <c r="BJ391" s="41">
        <f t="shared" si="157"/>
        <v>0</v>
      </c>
      <c r="BK391" s="87"/>
      <c r="BL391" s="214">
        <f t="shared" si="147"/>
        <v>0</v>
      </c>
      <c r="BM391" s="87"/>
    </row>
    <row r="392" spans="2:65" ht="15.75" customHeight="1">
      <c r="C392" s="114"/>
      <c r="D392" s="13"/>
      <c r="E392" s="13"/>
      <c r="F392" s="13"/>
      <c r="G392" s="13" t="s">
        <v>200</v>
      </c>
      <c r="H392" s="13"/>
      <c r="I392" s="13"/>
      <c r="J392" s="13"/>
      <c r="K392" s="67"/>
      <c r="L392" s="66"/>
      <c r="M392" s="125"/>
      <c r="N392" s="87">
        <v>5775</v>
      </c>
      <c r="O392" s="45"/>
      <c r="P392" s="87">
        <v>5915</v>
      </c>
      <c r="Q392" s="87"/>
      <c r="R392" s="87">
        <v>5915</v>
      </c>
      <c r="S392" s="87"/>
      <c r="T392" s="87">
        <v>5915</v>
      </c>
      <c r="U392" s="87"/>
      <c r="V392" s="87">
        <v>5915</v>
      </c>
      <c r="W392" s="87"/>
      <c r="X392" s="87">
        <v>5915</v>
      </c>
      <c r="Y392" s="87"/>
      <c r="Z392" s="41">
        <f t="shared" si="148"/>
        <v>0</v>
      </c>
      <c r="AA392" s="87"/>
      <c r="AB392" s="214">
        <f t="shared" si="138"/>
        <v>0</v>
      </c>
      <c r="AC392" s="157"/>
      <c r="AD392" s="41">
        <f t="shared" si="162"/>
        <v>0</v>
      </c>
      <c r="AE392" s="87"/>
      <c r="AF392" s="214">
        <f t="shared" si="158"/>
        <v>0</v>
      </c>
      <c r="AG392" s="87"/>
      <c r="AH392" s="41">
        <f t="shared" si="163"/>
        <v>140</v>
      </c>
      <c r="AI392" s="87"/>
      <c r="AJ392" s="214">
        <f t="shared" si="159"/>
        <v>2.4242424242424176E-2</v>
      </c>
      <c r="AK392" s="157"/>
      <c r="AL392" s="41">
        <f t="shared" si="151"/>
        <v>0</v>
      </c>
      <c r="AM392" s="87"/>
      <c r="AN392" s="189">
        <f t="shared" si="141"/>
        <v>0</v>
      </c>
      <c r="AP392" s="41">
        <f t="shared" si="152"/>
        <v>0</v>
      </c>
      <c r="AQ392" s="87"/>
      <c r="AR392" s="214">
        <f t="shared" si="142"/>
        <v>0</v>
      </c>
      <c r="AS392" s="87"/>
      <c r="AT392" s="41">
        <f t="shared" si="153"/>
        <v>0</v>
      </c>
      <c r="AU392" s="87"/>
      <c r="AV392" s="214">
        <f t="shared" si="143"/>
        <v>0</v>
      </c>
      <c r="AW392" s="87"/>
      <c r="AX392" s="41">
        <f t="shared" si="164"/>
        <v>140</v>
      </c>
      <c r="AY392" s="87"/>
      <c r="AZ392" s="214">
        <f t="shared" si="160"/>
        <v>2.4242424242424176E-2</v>
      </c>
      <c r="BA392" s="87"/>
      <c r="BB392" s="41">
        <f t="shared" si="165"/>
        <v>0</v>
      </c>
      <c r="BC392" s="87"/>
      <c r="BD392" s="214">
        <f t="shared" si="161"/>
        <v>0</v>
      </c>
      <c r="BE392" s="87"/>
      <c r="BF392" s="41">
        <f t="shared" si="156"/>
        <v>0</v>
      </c>
      <c r="BG392" s="87"/>
      <c r="BH392" s="189">
        <f t="shared" si="146"/>
        <v>0</v>
      </c>
      <c r="BJ392" s="41">
        <f t="shared" si="157"/>
        <v>0</v>
      </c>
      <c r="BK392" s="87"/>
      <c r="BL392" s="214">
        <f t="shared" si="147"/>
        <v>0</v>
      </c>
      <c r="BM392" s="87"/>
    </row>
    <row r="393" spans="2:65" ht="15.75" customHeight="1">
      <c r="C393" s="114"/>
      <c r="D393" s="13"/>
      <c r="E393" s="13"/>
      <c r="F393" s="13"/>
      <c r="G393" s="13"/>
      <c r="H393" s="13"/>
      <c r="I393" s="13"/>
      <c r="J393" s="13"/>
      <c r="K393" s="67"/>
      <c r="L393" s="66"/>
      <c r="M393" s="125"/>
      <c r="N393" s="87" t="s">
        <v>144</v>
      </c>
      <c r="O393" s="45"/>
      <c r="P393" s="87" t="s">
        <v>144</v>
      </c>
      <c r="Q393" s="87"/>
      <c r="R393" s="87" t="s">
        <v>144</v>
      </c>
      <c r="S393" s="87"/>
      <c r="T393" s="87" t="s">
        <v>144</v>
      </c>
      <c r="U393" s="87"/>
      <c r="V393" s="87" t="s">
        <v>144</v>
      </c>
      <c r="W393" s="87"/>
      <c r="X393" s="87" t="s">
        <v>144</v>
      </c>
      <c r="Y393" s="87"/>
      <c r="Z393" s="41" t="str">
        <f t="shared" si="148"/>
        <v/>
      </c>
      <c r="AA393" s="87"/>
      <c r="AB393" s="214" t="str">
        <f t="shared" si="138"/>
        <v/>
      </c>
      <c r="AC393" s="157"/>
      <c r="AD393" s="41" t="str">
        <f t="shared" si="162"/>
        <v/>
      </c>
      <c r="AE393" s="87"/>
      <c r="AF393" s="214" t="str">
        <f t="shared" si="158"/>
        <v/>
      </c>
      <c r="AG393" s="87"/>
      <c r="AH393" s="41" t="str">
        <f t="shared" si="163"/>
        <v/>
      </c>
      <c r="AI393" s="87"/>
      <c r="AJ393" s="214" t="str">
        <f t="shared" si="159"/>
        <v/>
      </c>
      <c r="AK393" s="157"/>
      <c r="AL393" s="41" t="str">
        <f t="shared" si="151"/>
        <v/>
      </c>
      <c r="AM393" s="87"/>
      <c r="AN393" s="189" t="str">
        <f t="shared" si="141"/>
        <v/>
      </c>
      <c r="AP393" s="41" t="str">
        <f t="shared" si="152"/>
        <v/>
      </c>
      <c r="AQ393" s="87"/>
      <c r="AR393" s="214" t="str">
        <f t="shared" si="142"/>
        <v/>
      </c>
      <c r="AS393" s="87"/>
      <c r="AT393" s="41" t="str">
        <f t="shared" si="153"/>
        <v/>
      </c>
      <c r="AU393" s="87"/>
      <c r="AV393" s="214" t="str">
        <f t="shared" si="143"/>
        <v/>
      </c>
      <c r="AW393" s="87"/>
      <c r="AX393" s="41" t="str">
        <f t="shared" si="164"/>
        <v/>
      </c>
      <c r="AY393" s="87"/>
      <c r="AZ393" s="214" t="str">
        <f t="shared" si="160"/>
        <v/>
      </c>
      <c r="BA393" s="87"/>
      <c r="BB393" s="41" t="str">
        <f t="shared" si="165"/>
        <v/>
      </c>
      <c r="BC393" s="87"/>
      <c r="BD393" s="214" t="str">
        <f t="shared" si="161"/>
        <v/>
      </c>
      <c r="BE393" s="87"/>
      <c r="BF393" s="41" t="str">
        <f t="shared" si="156"/>
        <v/>
      </c>
      <c r="BG393" s="87"/>
      <c r="BH393" s="189" t="str">
        <f t="shared" si="146"/>
        <v/>
      </c>
      <c r="BJ393" s="41" t="str">
        <f t="shared" si="157"/>
        <v/>
      </c>
      <c r="BK393" s="87"/>
      <c r="BL393" s="214" t="str">
        <f t="shared" si="147"/>
        <v/>
      </c>
      <c r="BM393" s="87"/>
    </row>
    <row r="394" spans="2:65" ht="15.75" customHeight="1">
      <c r="C394" s="114"/>
      <c r="D394" s="13"/>
      <c r="E394" s="52"/>
      <c r="F394" s="13" t="s">
        <v>91</v>
      </c>
      <c r="G394" s="13"/>
      <c r="H394" s="13"/>
      <c r="I394" s="13"/>
      <c r="J394" s="13"/>
      <c r="K394" s="67"/>
      <c r="L394" s="66"/>
      <c r="M394" s="125"/>
      <c r="N394" s="10">
        <v>8237</v>
      </c>
      <c r="O394" s="35"/>
      <c r="P394" s="10">
        <v>8376</v>
      </c>
      <c r="Q394" s="10"/>
      <c r="R394" s="10">
        <v>8411</v>
      </c>
      <c r="S394" s="10"/>
      <c r="T394" s="10">
        <v>8411</v>
      </c>
      <c r="U394" s="10"/>
      <c r="V394" s="10">
        <v>8411</v>
      </c>
      <c r="W394" s="10"/>
      <c r="X394" s="10">
        <v>8376</v>
      </c>
      <c r="Y394" s="10"/>
      <c r="Z394" s="41">
        <f t="shared" si="148"/>
        <v>-35</v>
      </c>
      <c r="AA394" s="10"/>
      <c r="AB394" s="214">
        <f t="shared" si="138"/>
        <v>-4.1612174533348645E-3</v>
      </c>
      <c r="AC394" s="157"/>
      <c r="AD394" s="41">
        <f t="shared" si="162"/>
        <v>0</v>
      </c>
      <c r="AE394" s="10"/>
      <c r="AF394" s="214">
        <f t="shared" si="158"/>
        <v>0</v>
      </c>
      <c r="AG394" s="10"/>
      <c r="AH394" s="41">
        <f t="shared" si="163"/>
        <v>139</v>
      </c>
      <c r="AI394" s="10"/>
      <c r="AJ394" s="214">
        <f t="shared" si="159"/>
        <v>1.6875075877139656E-2</v>
      </c>
      <c r="AK394" s="157"/>
      <c r="AL394" s="41">
        <f t="shared" si="151"/>
        <v>-35</v>
      </c>
      <c r="AM394" s="10"/>
      <c r="AN394" s="189">
        <f t="shared" si="141"/>
        <v>-4.1612174533348645E-3</v>
      </c>
      <c r="AP394" s="41">
        <f t="shared" si="152"/>
        <v>-35</v>
      </c>
      <c r="AQ394" s="10"/>
      <c r="AR394" s="214">
        <f t="shared" si="142"/>
        <v>-4.1612174533348645E-3</v>
      </c>
      <c r="AS394" s="10"/>
      <c r="AT394" s="41">
        <f t="shared" si="153"/>
        <v>0</v>
      </c>
      <c r="AU394" s="10"/>
      <c r="AV394" s="214">
        <f t="shared" si="143"/>
        <v>0</v>
      </c>
      <c r="AW394" s="10"/>
      <c r="AX394" s="41">
        <f t="shared" si="164"/>
        <v>174</v>
      </c>
      <c r="AY394" s="10"/>
      <c r="AZ394" s="214">
        <f t="shared" si="160"/>
        <v>2.1124195702318715E-2</v>
      </c>
      <c r="BA394" s="10"/>
      <c r="BB394" s="41">
        <f t="shared" si="165"/>
        <v>35</v>
      </c>
      <c r="BC394" s="10"/>
      <c r="BD394" s="214">
        <f t="shared" si="161"/>
        <v>4.1786055396371147E-3</v>
      </c>
      <c r="BE394" s="10"/>
      <c r="BF394" s="41">
        <f t="shared" si="156"/>
        <v>0</v>
      </c>
      <c r="BG394" s="10"/>
      <c r="BH394" s="189">
        <f t="shared" si="146"/>
        <v>0</v>
      </c>
      <c r="BJ394" s="41">
        <f t="shared" si="157"/>
        <v>0</v>
      </c>
      <c r="BK394" s="10"/>
      <c r="BL394" s="214">
        <f t="shared" si="147"/>
        <v>0</v>
      </c>
      <c r="BM394" s="10"/>
    </row>
    <row r="395" spans="2:65" ht="15.75" customHeight="1" thickBot="1">
      <c r="C395" s="116"/>
      <c r="D395" s="117"/>
      <c r="E395" s="118"/>
      <c r="F395" s="118"/>
      <c r="G395" s="117"/>
      <c r="H395" s="118"/>
      <c r="I395" s="117"/>
      <c r="J395" s="118"/>
      <c r="K395" s="118"/>
      <c r="L395" s="119"/>
      <c r="M395" s="135"/>
      <c r="N395" s="135"/>
      <c r="O395" s="120"/>
      <c r="P395" s="135"/>
      <c r="Q395" s="135"/>
      <c r="R395" s="135"/>
      <c r="S395" s="135"/>
      <c r="T395" s="135"/>
      <c r="U395" s="135"/>
      <c r="V395" s="135"/>
      <c r="W395" s="135"/>
      <c r="X395" s="135"/>
      <c r="Y395" s="125"/>
      <c r="Z395" s="165" t="str">
        <f t="shared" si="148"/>
        <v/>
      </c>
      <c r="AA395" s="135"/>
      <c r="AB395" s="217" t="str">
        <f t="shared" si="138"/>
        <v/>
      </c>
      <c r="AC395" s="166"/>
      <c r="AD395" s="165" t="str">
        <f t="shared" si="162"/>
        <v/>
      </c>
      <c r="AE395" s="135"/>
      <c r="AF395" s="217" t="str">
        <f t="shared" si="158"/>
        <v/>
      </c>
      <c r="AG395" s="135"/>
      <c r="AH395" s="165" t="str">
        <f t="shared" si="163"/>
        <v/>
      </c>
      <c r="AI395" s="135"/>
      <c r="AJ395" s="217" t="str">
        <f t="shared" si="159"/>
        <v/>
      </c>
      <c r="AK395" s="166"/>
      <c r="AL395" s="165" t="str">
        <f t="shared" si="151"/>
        <v/>
      </c>
      <c r="AM395" s="135"/>
      <c r="AN395" s="192" t="str">
        <f t="shared" si="141"/>
        <v/>
      </c>
      <c r="AP395" s="165" t="str">
        <f t="shared" si="152"/>
        <v/>
      </c>
      <c r="AQ395" s="135"/>
      <c r="AR395" s="217" t="str">
        <f t="shared" si="142"/>
        <v/>
      </c>
      <c r="AS395" s="135"/>
      <c r="AT395" s="165" t="str">
        <f t="shared" si="153"/>
        <v/>
      </c>
      <c r="AU395" s="135"/>
      <c r="AV395" s="217" t="str">
        <f t="shared" si="143"/>
        <v/>
      </c>
      <c r="AW395" s="135"/>
      <c r="AX395" s="165" t="str">
        <f t="shared" si="164"/>
        <v/>
      </c>
      <c r="AY395" s="135"/>
      <c r="AZ395" s="217" t="str">
        <f t="shared" si="160"/>
        <v/>
      </c>
      <c r="BA395" s="135"/>
      <c r="BB395" s="165" t="str">
        <f t="shared" si="165"/>
        <v/>
      </c>
      <c r="BC395" s="135"/>
      <c r="BD395" s="217" t="str">
        <f t="shared" si="161"/>
        <v/>
      </c>
      <c r="BE395" s="135"/>
      <c r="BF395" s="165" t="str">
        <f t="shared" si="156"/>
        <v/>
      </c>
      <c r="BG395" s="135"/>
      <c r="BH395" s="192" t="str">
        <f t="shared" si="146"/>
        <v/>
      </c>
      <c r="BJ395" s="165" t="str">
        <f t="shared" si="157"/>
        <v/>
      </c>
      <c r="BK395" s="135"/>
      <c r="BL395" s="217" t="str">
        <f t="shared" si="147"/>
        <v/>
      </c>
      <c r="BM395" s="135"/>
    </row>
    <row r="396" spans="2:65" ht="15.75" customHeight="1">
      <c r="C396" s="24"/>
      <c r="D396" s="4"/>
      <c r="E396" s="13"/>
      <c r="F396" s="13"/>
      <c r="G396" s="4"/>
      <c r="H396" s="13"/>
      <c r="I396" s="4"/>
      <c r="J396" s="13"/>
      <c r="K396" s="13"/>
      <c r="L396" s="66"/>
      <c r="M396" s="125"/>
      <c r="N396" s="125"/>
      <c r="O396" s="80"/>
      <c r="P396" s="125"/>
      <c r="Q396" s="125"/>
      <c r="R396" s="125"/>
      <c r="S396" s="125"/>
      <c r="T396" s="125"/>
      <c r="U396" s="125"/>
      <c r="V396" s="125"/>
      <c r="W396" s="125"/>
      <c r="X396" s="125"/>
      <c r="Y396" s="125"/>
      <c r="Z396" s="41" t="str">
        <f t="shared" si="148"/>
        <v/>
      </c>
      <c r="AA396" s="125"/>
      <c r="AB396" s="181" t="str">
        <f t="shared" si="138"/>
        <v/>
      </c>
      <c r="AC396" s="161"/>
      <c r="AD396" s="41" t="str">
        <f t="shared" si="162"/>
        <v/>
      </c>
      <c r="AE396" s="125"/>
      <c r="AF396" s="181" t="str">
        <f t="shared" si="158"/>
        <v/>
      </c>
      <c r="AG396" s="125"/>
      <c r="AH396" s="41" t="str">
        <f t="shared" si="163"/>
        <v/>
      </c>
      <c r="AI396" s="125"/>
      <c r="AJ396" s="181" t="str">
        <f t="shared" si="159"/>
        <v/>
      </c>
      <c r="AK396" s="161"/>
      <c r="AL396" s="41" t="str">
        <f t="shared" si="151"/>
        <v/>
      </c>
      <c r="AM396" s="125"/>
      <c r="AN396" s="181" t="str">
        <f t="shared" si="141"/>
        <v/>
      </c>
      <c r="AP396" s="41" t="str">
        <f t="shared" si="152"/>
        <v/>
      </c>
      <c r="AQ396" s="125"/>
      <c r="AR396" s="181" t="str">
        <f t="shared" si="142"/>
        <v/>
      </c>
      <c r="AS396" s="125"/>
      <c r="AT396" s="41" t="str">
        <f t="shared" si="153"/>
        <v/>
      </c>
      <c r="AU396" s="125"/>
      <c r="AV396" s="181" t="str">
        <f t="shared" si="143"/>
        <v/>
      </c>
      <c r="AW396" s="125"/>
      <c r="AX396" s="41" t="str">
        <f t="shared" si="164"/>
        <v/>
      </c>
      <c r="AY396" s="125"/>
      <c r="AZ396" s="181" t="str">
        <f t="shared" si="160"/>
        <v/>
      </c>
      <c r="BA396" s="125"/>
      <c r="BB396" s="41" t="str">
        <f t="shared" si="165"/>
        <v/>
      </c>
      <c r="BC396" s="125"/>
      <c r="BD396" s="181" t="str">
        <f t="shared" si="161"/>
        <v/>
      </c>
      <c r="BE396" s="125"/>
      <c r="BF396" s="41" t="str">
        <f t="shared" si="156"/>
        <v/>
      </c>
      <c r="BG396" s="125"/>
      <c r="BH396" s="181" t="str">
        <f t="shared" si="146"/>
        <v/>
      </c>
      <c r="BJ396" s="41" t="str">
        <f t="shared" si="157"/>
        <v/>
      </c>
      <c r="BK396" s="125"/>
      <c r="BL396" s="181" t="str">
        <f t="shared" si="147"/>
        <v/>
      </c>
      <c r="BM396" s="125"/>
    </row>
    <row r="397" spans="2:65" ht="15.75" customHeight="1">
      <c r="C397" s="24"/>
      <c r="D397" s="4"/>
      <c r="E397" s="13"/>
      <c r="F397" s="13"/>
      <c r="G397" s="4"/>
      <c r="H397" s="13"/>
      <c r="I397" s="4"/>
      <c r="J397" s="13"/>
      <c r="K397" s="13"/>
      <c r="L397" s="66"/>
      <c r="M397" s="125"/>
      <c r="N397" s="125"/>
      <c r="O397" s="80"/>
      <c r="P397" s="125"/>
      <c r="Q397" s="125"/>
      <c r="R397" s="125"/>
      <c r="S397" s="125"/>
      <c r="T397" s="125"/>
      <c r="U397" s="125"/>
      <c r="V397" s="125"/>
      <c r="W397" s="125"/>
      <c r="X397" s="125"/>
      <c r="Y397" s="125"/>
      <c r="Z397" s="41" t="str">
        <f t="shared" si="148"/>
        <v/>
      </c>
      <c r="AA397" s="125"/>
      <c r="AB397" s="181" t="str">
        <f t="shared" si="138"/>
        <v/>
      </c>
      <c r="AC397" s="161"/>
      <c r="AD397" s="41" t="str">
        <f t="shared" si="162"/>
        <v/>
      </c>
      <c r="AE397" s="125"/>
      <c r="AF397" s="181" t="str">
        <f t="shared" si="158"/>
        <v/>
      </c>
      <c r="AG397" s="125"/>
      <c r="AH397" s="41" t="str">
        <f t="shared" si="163"/>
        <v/>
      </c>
      <c r="AI397" s="125"/>
      <c r="AJ397" s="181" t="str">
        <f t="shared" si="159"/>
        <v/>
      </c>
      <c r="AK397" s="161"/>
      <c r="AL397" s="41" t="str">
        <f t="shared" si="151"/>
        <v/>
      </c>
      <c r="AM397" s="125"/>
      <c r="AN397" s="181" t="str">
        <f t="shared" si="141"/>
        <v/>
      </c>
      <c r="AP397" s="41" t="str">
        <f t="shared" si="152"/>
        <v/>
      </c>
      <c r="AQ397" s="125"/>
      <c r="AR397" s="181" t="str">
        <f t="shared" si="142"/>
        <v/>
      </c>
      <c r="AS397" s="125"/>
      <c r="AT397" s="41" t="str">
        <f t="shared" si="153"/>
        <v/>
      </c>
      <c r="AU397" s="125"/>
      <c r="AV397" s="181" t="str">
        <f t="shared" si="143"/>
        <v/>
      </c>
      <c r="AW397" s="125"/>
      <c r="AX397" s="41" t="str">
        <f t="shared" si="164"/>
        <v/>
      </c>
      <c r="AY397" s="125"/>
      <c r="AZ397" s="181" t="str">
        <f t="shared" si="160"/>
        <v/>
      </c>
      <c r="BA397" s="125"/>
      <c r="BB397" s="41" t="str">
        <f t="shared" si="165"/>
        <v/>
      </c>
      <c r="BC397" s="125"/>
      <c r="BD397" s="181" t="str">
        <f t="shared" si="161"/>
        <v/>
      </c>
      <c r="BE397" s="125"/>
      <c r="BF397" s="41" t="str">
        <f t="shared" si="156"/>
        <v/>
      </c>
      <c r="BG397" s="125"/>
      <c r="BH397" s="181" t="str">
        <f t="shared" si="146"/>
        <v/>
      </c>
      <c r="BJ397" s="41" t="str">
        <f t="shared" si="157"/>
        <v/>
      </c>
      <c r="BK397" s="125"/>
      <c r="BL397" s="181" t="str">
        <f t="shared" si="147"/>
        <v/>
      </c>
      <c r="BM397" s="125"/>
    </row>
    <row r="398" spans="2:65" s="71" customFormat="1" ht="15.75" customHeight="1">
      <c r="B398" s="230"/>
      <c r="C398" s="71" t="s">
        <v>393</v>
      </c>
      <c r="D398" s="70"/>
      <c r="E398" s="76"/>
      <c r="F398" s="76"/>
      <c r="G398" s="70"/>
      <c r="H398" s="76"/>
      <c r="I398" s="70"/>
      <c r="J398" s="76"/>
      <c r="K398" s="76"/>
      <c r="L398" s="193"/>
      <c r="M398" s="194"/>
      <c r="N398" s="194"/>
      <c r="O398" s="206"/>
      <c r="P398" s="194"/>
      <c r="Q398" s="194"/>
      <c r="R398" s="194"/>
      <c r="S398" s="194"/>
      <c r="T398" s="194"/>
      <c r="U398" s="194"/>
      <c r="V398" s="194"/>
      <c r="W398" s="194"/>
      <c r="X398" s="194"/>
      <c r="Y398" s="194"/>
      <c r="Z398" s="195" t="str">
        <f t="shared" si="148"/>
        <v/>
      </c>
      <c r="AA398" s="194"/>
      <c r="AB398" s="204" t="str">
        <f t="shared" si="138"/>
        <v/>
      </c>
      <c r="AC398" s="203"/>
      <c r="AD398" s="195" t="str">
        <f t="shared" si="162"/>
        <v/>
      </c>
      <c r="AE398" s="194"/>
      <c r="AF398" s="204" t="str">
        <f t="shared" si="158"/>
        <v/>
      </c>
      <c r="AG398" s="194"/>
      <c r="AH398" s="195" t="str">
        <f t="shared" si="163"/>
        <v/>
      </c>
      <c r="AI398" s="194"/>
      <c r="AJ398" s="204" t="str">
        <f t="shared" si="159"/>
        <v/>
      </c>
      <c r="AK398" s="203"/>
      <c r="AL398" s="195" t="str">
        <f t="shared" si="151"/>
        <v/>
      </c>
      <c r="AM398" s="194"/>
      <c r="AN398" s="204" t="str">
        <f t="shared" si="141"/>
        <v/>
      </c>
      <c r="AP398" s="195" t="str">
        <f t="shared" si="152"/>
        <v/>
      </c>
      <c r="AQ398" s="194"/>
      <c r="AR398" s="204" t="str">
        <f t="shared" si="142"/>
        <v/>
      </c>
      <c r="AS398" s="194"/>
      <c r="AT398" s="195" t="str">
        <f t="shared" si="153"/>
        <v/>
      </c>
      <c r="AU398" s="194"/>
      <c r="AV398" s="204" t="str">
        <f t="shared" si="143"/>
        <v/>
      </c>
      <c r="AW398" s="194"/>
      <c r="AX398" s="195" t="str">
        <f t="shared" si="164"/>
        <v/>
      </c>
      <c r="AY398" s="194"/>
      <c r="AZ398" s="204" t="str">
        <f t="shared" si="160"/>
        <v/>
      </c>
      <c r="BA398" s="194"/>
      <c r="BB398" s="195" t="str">
        <f t="shared" si="165"/>
        <v/>
      </c>
      <c r="BC398" s="194"/>
      <c r="BD398" s="204" t="str">
        <f t="shared" si="161"/>
        <v/>
      </c>
      <c r="BE398" s="194"/>
      <c r="BF398" s="195" t="str">
        <f t="shared" si="156"/>
        <v/>
      </c>
      <c r="BG398" s="194"/>
      <c r="BH398" s="204" t="str">
        <f t="shared" si="146"/>
        <v/>
      </c>
      <c r="BJ398" s="195" t="str">
        <f t="shared" si="157"/>
        <v/>
      </c>
      <c r="BK398" s="194"/>
      <c r="BL398" s="204" t="str">
        <f t="shared" si="147"/>
        <v/>
      </c>
      <c r="BM398" s="194"/>
    </row>
    <row r="399" spans="2:65" s="71" customFormat="1" ht="15.75" customHeight="1">
      <c r="B399" s="230"/>
      <c r="C399" s="71" t="s">
        <v>392</v>
      </c>
      <c r="D399" s="3"/>
      <c r="E399" s="76"/>
      <c r="F399" s="76"/>
      <c r="G399" s="70"/>
      <c r="H399" s="76"/>
      <c r="I399" s="70"/>
      <c r="J399" s="76"/>
      <c r="K399" s="76"/>
      <c r="L399" s="193"/>
      <c r="M399" s="194"/>
      <c r="N399" s="194"/>
      <c r="O399" s="206"/>
      <c r="P399" s="194"/>
      <c r="Q399" s="194"/>
      <c r="R399" s="194"/>
      <c r="S399" s="194"/>
      <c r="T399" s="194"/>
      <c r="U399" s="194"/>
      <c r="V399" s="194"/>
      <c r="W399" s="194"/>
      <c r="X399" s="194"/>
      <c r="Y399" s="194"/>
      <c r="Z399" s="195" t="str">
        <f t="shared" si="148"/>
        <v/>
      </c>
      <c r="AA399" s="194"/>
      <c r="AB399" s="204" t="str">
        <f t="shared" si="138"/>
        <v/>
      </c>
      <c r="AC399" s="203"/>
      <c r="AD399" s="195" t="str">
        <f t="shared" si="162"/>
        <v/>
      </c>
      <c r="AE399" s="194"/>
      <c r="AF399" s="204" t="str">
        <f t="shared" si="158"/>
        <v/>
      </c>
      <c r="AG399" s="194"/>
      <c r="AH399" s="195" t="str">
        <f t="shared" si="163"/>
        <v/>
      </c>
      <c r="AI399" s="194"/>
      <c r="AJ399" s="204" t="str">
        <f t="shared" si="159"/>
        <v/>
      </c>
      <c r="AK399" s="203"/>
      <c r="AL399" s="195" t="str">
        <f t="shared" si="151"/>
        <v/>
      </c>
      <c r="AM399" s="194"/>
      <c r="AN399" s="204" t="str">
        <f t="shared" si="141"/>
        <v/>
      </c>
      <c r="AP399" s="195" t="str">
        <f t="shared" si="152"/>
        <v/>
      </c>
      <c r="AQ399" s="194"/>
      <c r="AR399" s="204" t="str">
        <f t="shared" si="142"/>
        <v/>
      </c>
      <c r="AS399" s="194"/>
      <c r="AT399" s="195" t="str">
        <f t="shared" si="153"/>
        <v/>
      </c>
      <c r="AU399" s="194"/>
      <c r="AV399" s="204" t="str">
        <f t="shared" si="143"/>
        <v/>
      </c>
      <c r="AW399" s="194"/>
      <c r="AX399" s="195" t="str">
        <f t="shared" si="164"/>
        <v/>
      </c>
      <c r="AY399" s="194"/>
      <c r="AZ399" s="204" t="str">
        <f t="shared" si="160"/>
        <v/>
      </c>
      <c r="BA399" s="194"/>
      <c r="BB399" s="195" t="str">
        <f t="shared" si="165"/>
        <v/>
      </c>
      <c r="BC399" s="194"/>
      <c r="BD399" s="204" t="str">
        <f t="shared" si="161"/>
        <v/>
      </c>
      <c r="BE399" s="194"/>
      <c r="BF399" s="195" t="str">
        <f t="shared" si="156"/>
        <v/>
      </c>
      <c r="BG399" s="194"/>
      <c r="BH399" s="204" t="str">
        <f t="shared" si="146"/>
        <v/>
      </c>
      <c r="BJ399" s="195" t="str">
        <f t="shared" si="157"/>
        <v/>
      </c>
      <c r="BK399" s="194"/>
      <c r="BL399" s="204" t="str">
        <f t="shared" si="147"/>
        <v/>
      </c>
      <c r="BM399" s="194"/>
    </row>
    <row r="400" spans="2:65" ht="15.75" customHeight="1">
      <c r="C400" s="71"/>
      <c r="D400" s="3"/>
      <c r="E400" s="76"/>
      <c r="F400" s="13"/>
      <c r="G400" s="4"/>
      <c r="H400" s="13"/>
      <c r="I400" s="4"/>
      <c r="J400" s="13"/>
      <c r="K400" s="13"/>
      <c r="L400" s="66"/>
      <c r="M400" s="125"/>
      <c r="N400" s="125"/>
      <c r="O400" s="80"/>
      <c r="P400" s="125"/>
      <c r="Q400" s="125"/>
      <c r="R400" s="125"/>
      <c r="S400" s="125"/>
      <c r="T400" s="125"/>
      <c r="U400" s="125"/>
      <c r="V400" s="125"/>
      <c r="W400" s="125"/>
      <c r="X400" s="125"/>
      <c r="Y400" s="125"/>
      <c r="Z400" s="41"/>
      <c r="AA400" s="125"/>
      <c r="AB400" s="181"/>
      <c r="AC400" s="161"/>
      <c r="AD400" s="41"/>
      <c r="AE400" s="125"/>
      <c r="AF400" s="181"/>
      <c r="AG400" s="125"/>
      <c r="AH400" s="41"/>
      <c r="AI400" s="125"/>
      <c r="AJ400" s="181"/>
      <c r="AK400" s="161"/>
      <c r="AL400" s="41"/>
      <c r="AM400" s="125"/>
      <c r="AN400" s="181"/>
      <c r="AP400" s="41"/>
      <c r="AQ400" s="125"/>
      <c r="AR400" s="181"/>
      <c r="AS400" s="125"/>
      <c r="AT400" s="41"/>
      <c r="AU400" s="125"/>
      <c r="AV400" s="181"/>
      <c r="AW400" s="125"/>
      <c r="AX400" s="41"/>
      <c r="AY400" s="125"/>
      <c r="AZ400" s="181"/>
      <c r="BA400" s="125"/>
      <c r="BB400" s="41"/>
      <c r="BC400" s="125"/>
      <c r="BD400" s="181"/>
      <c r="BE400" s="125"/>
      <c r="BF400" s="41"/>
      <c r="BG400" s="125"/>
      <c r="BH400" s="181"/>
      <c r="BJ400" s="41"/>
      <c r="BK400" s="125"/>
      <c r="BL400" s="181"/>
      <c r="BM400" s="125"/>
    </row>
    <row r="401" spans="2:65" ht="15.75" customHeight="1">
      <c r="C401" s="124">
        <v>1</v>
      </c>
      <c r="D401" s="144" t="s">
        <v>350</v>
      </c>
      <c r="E401" s="76"/>
      <c r="F401" s="13"/>
      <c r="G401" s="4"/>
      <c r="H401" s="13"/>
      <c r="I401" s="4"/>
      <c r="J401" s="13"/>
      <c r="K401" s="13"/>
      <c r="L401" s="66"/>
      <c r="M401" s="125"/>
      <c r="N401" s="125"/>
      <c r="O401" s="80"/>
      <c r="P401" s="125"/>
      <c r="Q401" s="125"/>
      <c r="R401" s="125"/>
      <c r="S401" s="125"/>
      <c r="T401" s="125"/>
      <c r="U401" s="125"/>
      <c r="V401" s="125"/>
      <c r="W401" s="125"/>
      <c r="X401" s="125"/>
      <c r="Y401" s="125"/>
      <c r="Z401" s="41" t="str">
        <f>IF(AND(ISNUMBER($V401),ISNUMBER($X401)),IF((ABS($V401-$X401))&gt;0.49,$X401-$V401,0),"")</f>
        <v/>
      </c>
      <c r="AA401" s="125"/>
      <c r="AB401" s="181" t="str">
        <f>IF($V401="","",  IF($X401="","", IF($V401=0,"---",(IF(ISERROR(($X401/$V401)-1),"---",($X401/$V401)-1) ))))</f>
        <v/>
      </c>
      <c r="AC401" s="161"/>
      <c r="AD401" s="41" t="str">
        <f>IF(AND(ISNUMBER($P401),ISNUMBER($X401)),IF((ABS($P401-$X401))&gt;0.49,$X401-$P401,0),"")</f>
        <v/>
      </c>
      <c r="AE401" s="125"/>
      <c r="AF401" s="181" t="str">
        <f>IF($P401="","",  IF($X401="","", IF($P401=0,"---",(IF(ISERROR(($X401/$P401)-1),"---",($X401/$P401)-1) ))))</f>
        <v/>
      </c>
      <c r="AG401" s="125"/>
      <c r="AH401" s="41" t="str">
        <f>IF(AND(ISNUMBER($N401),ISNUMBER($X401)),IF((ABS($N401-$X401))&gt;0.49,$X401-$N401,0),"")</f>
        <v/>
      </c>
      <c r="AI401" s="125"/>
      <c r="AJ401" s="181" t="str">
        <f>IF($N401="","",  IF($X401="","", IF($N401=0,"---",(IF(ISERROR(($X401/$N401)-1),"---",($X401/$N401)-1) ))))</f>
        <v/>
      </c>
      <c r="AK401" s="161"/>
      <c r="AL401" s="41" t="str">
        <f>IF(AND(ISNUMBER($R401),ISNUMBER($X401)),IF((ABS($R401-$X401))&gt;0.49,$X401-$R401,0),"")</f>
        <v/>
      </c>
      <c r="AM401" s="125"/>
      <c r="AN401" s="181" t="str">
        <f>IF($R401="","",  IF($X401="","", IF($R401=0,"---",(IF(ISERROR(($X401/$R401)-1),"---",($X401/$R401)-1) ))))</f>
        <v/>
      </c>
      <c r="AP401" s="41" t="str">
        <f>IF(AND(ISNUMBER($T401),ISNUMBER($X401)),IF((ABS($T401-$X401))&gt;0.49,$X401-$T401,0),"")</f>
        <v/>
      </c>
      <c r="AQ401" s="125"/>
      <c r="AR401" s="181" t="str">
        <f>IF($T401="","",  IF($X401="","", IF($T401=0,"---",(IF(ISERROR(($X401/$T401)-1),"---",($X401/$T401)-1) ))))</f>
        <v/>
      </c>
      <c r="AS401" s="125"/>
      <c r="AT401" s="41" t="str">
        <f>IF(AND(ISNUMBER($R401),ISNUMBER($T401)),IF((ABS($R401-$T401))&gt;0.49,$T401-$R401,0),"")</f>
        <v/>
      </c>
      <c r="AU401" s="125"/>
      <c r="AV401" s="181" t="str">
        <f>IF($R401="","",  IF($T401="","", IF($R401=0,"---",(IF(ISERROR(($T401/$R401)-1),"---",($T401/$R401)-1) ))))</f>
        <v/>
      </c>
      <c r="AW401" s="125"/>
      <c r="AX401" s="41" t="str">
        <f>IF(AND(ISNUMBER($N401),ISNUMBER($V401)),IF((ABS($N401-$V401))&gt;0.49,$V401-$N401,0),"")</f>
        <v/>
      </c>
      <c r="AY401" s="125"/>
      <c r="AZ401" s="181" t="str">
        <f>IF($N401="","",  IF($V401="","", IF($N401=0,"---",(IF(ISERROR(($V401/$N401)-1),"---",($V401/$N401)-1) ))))</f>
        <v/>
      </c>
      <c r="BA401" s="125"/>
      <c r="BB401" s="41" t="str">
        <f>IF(AND(ISNUMBER($P401),ISNUMBER($V401)),IF((ABS($P401-$V401))&gt;0.49,$V401-$P401,0),"")</f>
        <v/>
      </c>
      <c r="BC401" s="125"/>
      <c r="BD401" s="181" t="str">
        <f>IF($P401="","",  IF($V401="","", IF($P401=0,"---",(IF(ISERROR(($V401/$P401)-1),"---",($V401/$P401)-1) ))))</f>
        <v/>
      </c>
      <c r="BE401" s="125"/>
      <c r="BF401" s="41" t="str">
        <f>IF(AND(ISNUMBER($R401),ISNUMBER($V401)),IF((ABS($R401-$V401))&gt;0.49,$V401-$R401,0),"")</f>
        <v/>
      </c>
      <c r="BG401" s="125"/>
      <c r="BH401" s="181" t="str">
        <f>IF($R401="","",  IF($V401="","", IF($R401=0,"---",(IF(ISERROR(($V401/$R401)-1),"---",($V401/$R401)-1) ))))</f>
        <v/>
      </c>
      <c r="BJ401" s="41" t="str">
        <f>IF(AND(ISNUMBER($T401),ISNUMBER($V401)),IF((ABS($T401-$V401))&gt;0.49,$V401-$T401,0),"")</f>
        <v/>
      </c>
      <c r="BK401" s="125"/>
      <c r="BL401" s="181" t="str">
        <f>IF($T401="","",  IF($V401="","", IF($T401=0,"---",(IF(ISERROR(($V401/$T401)-1),"---",($V401/$T401)-1) ))))</f>
        <v/>
      </c>
      <c r="BM401" s="125"/>
    </row>
    <row r="402" spans="2:65" ht="15.75" customHeight="1">
      <c r="C402" s="124">
        <v>2</v>
      </c>
      <c r="D402" s="144" t="s">
        <v>384</v>
      </c>
      <c r="E402" s="76"/>
      <c r="F402" s="13"/>
      <c r="G402" s="4"/>
      <c r="H402" s="13"/>
      <c r="I402" s="4"/>
      <c r="J402" s="13"/>
      <c r="K402" s="13"/>
      <c r="L402" s="66"/>
      <c r="M402" s="125"/>
      <c r="N402" s="125"/>
      <c r="O402" s="80"/>
      <c r="P402" s="125"/>
      <c r="Q402" s="125"/>
      <c r="R402" s="125"/>
      <c r="S402" s="125"/>
      <c r="T402" s="125"/>
      <c r="U402" s="125"/>
      <c r="V402" s="125"/>
      <c r="W402" s="125"/>
      <c r="X402" s="125"/>
      <c r="Y402" s="125"/>
      <c r="Z402" s="41"/>
      <c r="AA402" s="125"/>
      <c r="AB402" s="181"/>
      <c r="AC402" s="161"/>
      <c r="AD402" s="41"/>
      <c r="AE402" s="125"/>
      <c r="AF402" s="181"/>
      <c r="AG402" s="125"/>
      <c r="AH402" s="41"/>
      <c r="AI402" s="125"/>
      <c r="AJ402" s="181"/>
      <c r="AK402" s="161"/>
      <c r="AL402" s="41"/>
      <c r="AM402" s="125"/>
      <c r="AN402" s="181"/>
      <c r="AP402" s="41"/>
      <c r="AQ402" s="125"/>
      <c r="AR402" s="181"/>
      <c r="AS402" s="125"/>
      <c r="AT402" s="41"/>
      <c r="AU402" s="125"/>
      <c r="AV402" s="181"/>
      <c r="AW402" s="125"/>
      <c r="AX402" s="41"/>
      <c r="AY402" s="125"/>
      <c r="AZ402" s="181"/>
      <c r="BA402" s="125"/>
      <c r="BB402" s="41"/>
      <c r="BC402" s="125"/>
      <c r="BD402" s="181"/>
      <c r="BE402" s="125"/>
      <c r="BF402" s="41"/>
      <c r="BG402" s="125"/>
      <c r="BH402" s="181"/>
      <c r="BJ402" s="41"/>
      <c r="BK402" s="125"/>
      <c r="BL402" s="181"/>
      <c r="BM402" s="125"/>
    </row>
    <row r="403" spans="2:65">
      <c r="M403" s="125"/>
      <c r="N403" s="125"/>
      <c r="P403" s="125"/>
      <c r="Q403" s="125"/>
      <c r="R403" s="125"/>
      <c r="S403" s="125"/>
      <c r="T403" s="125"/>
      <c r="U403" s="125"/>
      <c r="V403" s="125"/>
      <c r="W403" s="125"/>
      <c r="X403" s="125"/>
      <c r="Y403" s="125"/>
      <c r="Z403" s="41" t="str">
        <f t="shared" ref="Z403:Z435" si="166">IF(AND(ISNUMBER($V403),ISNUMBER($X403)),IF((ABS($V403-$X403))&gt;0.49,$X403-$V403,0),"")</f>
        <v/>
      </c>
      <c r="AA403" s="125"/>
      <c r="AB403" s="181" t="str">
        <f t="shared" ref="AB403:AB435" si="167">IF($V403="","",  IF($X403="","", IF($V403=0,"---",(IF(ISERROR(($X403/$V403)-1),"---",($X403/$V403)-1) ))))</f>
        <v/>
      </c>
      <c r="AC403" s="161"/>
      <c r="AD403" s="41" t="str">
        <f t="shared" ref="AD403:AD435" si="168">IF(AND(ISNUMBER($P403),ISNUMBER($X403)),IF((ABS($P403-$X403))&gt;0.49,$X403-$P403,0),"")</f>
        <v/>
      </c>
      <c r="AE403" s="125"/>
      <c r="AF403" s="181" t="str">
        <f t="shared" ref="AF403:AF435" si="169">IF($P403="","",  IF($X403="","", IF($P403=0,"---",(IF(ISERROR(($X403/$P403)-1),"---",($X403/$P403)-1) ))))</f>
        <v/>
      </c>
      <c r="AG403" s="125"/>
      <c r="AH403" s="41" t="str">
        <f t="shared" ref="AH403:AH435" si="170">IF(AND(ISNUMBER($N403),ISNUMBER($X403)),IF((ABS($N403-$X403))&gt;0.49,$X403-$N403,0),"")</f>
        <v/>
      </c>
      <c r="AI403" s="125"/>
      <c r="AJ403" s="181" t="str">
        <f t="shared" ref="AJ403:AJ435" si="171">IF($N403="","",  IF($X403="","", IF($N403=0,"---",(IF(ISERROR(($X403/$N403)-1),"---",($X403/$N403)-1) ))))</f>
        <v/>
      </c>
      <c r="AK403" s="161"/>
      <c r="AL403" s="41" t="str">
        <f t="shared" ref="AL403:AL435" si="172">IF(AND(ISNUMBER($R403),ISNUMBER($X403)),IF((ABS($R403-$X403))&gt;0.49,$X403-$R403,0),"")</f>
        <v/>
      </c>
      <c r="AM403" s="125"/>
      <c r="AN403" s="181" t="str">
        <f t="shared" ref="AN403:AN435" si="173">IF($R403="","",  IF($X403="","", IF($R403=0,"---",(IF(ISERROR(($X403/$R403)-1),"---",($X403/$R403)-1) ))))</f>
        <v/>
      </c>
      <c r="AP403" s="41" t="str">
        <f t="shared" ref="AP403:AP435" si="174">IF(AND(ISNUMBER($T403),ISNUMBER($X403)),IF((ABS($T403-$X403))&gt;0.49,$X403-$T403,0),"")</f>
        <v/>
      </c>
      <c r="AQ403" s="125"/>
      <c r="AR403" s="181" t="str">
        <f t="shared" ref="AR403:AR435" si="175">IF($T403="","",  IF($X403="","", IF($T403=0,"---",(IF(ISERROR(($X403/$T403)-1),"---",($X403/$T403)-1) ))))</f>
        <v/>
      </c>
      <c r="AS403" s="125"/>
      <c r="AT403" s="41" t="str">
        <f t="shared" ref="AT403:AT435" si="176">IF(AND(ISNUMBER($R403),ISNUMBER($T403)),IF((ABS($R403-$T403))&gt;0.49,$T403-$R403,0),"")</f>
        <v/>
      </c>
      <c r="AU403" s="125"/>
      <c r="AV403" s="181" t="str">
        <f t="shared" ref="AV403:AV435" si="177">IF($R403="","",  IF($T403="","", IF($R403=0,"---",(IF(ISERROR(($T403/$R403)-1),"---",($T403/$R403)-1) ))))</f>
        <v/>
      </c>
      <c r="AW403" s="125"/>
      <c r="AX403" s="41" t="str">
        <f t="shared" ref="AX403:AX435" si="178">IF(AND(ISNUMBER($N403),ISNUMBER($V403)),IF((ABS($N403-$V403))&gt;0.49,$V403-$N403,0),"")</f>
        <v/>
      </c>
      <c r="AY403" s="125"/>
      <c r="AZ403" s="181" t="str">
        <f t="shared" ref="AZ403:AZ435" si="179">IF($N403="","",  IF($V403="","", IF($N403=0,"---",(IF(ISERROR(($V403/$N403)-1),"---",($V403/$N403)-1) ))))</f>
        <v/>
      </c>
      <c r="BA403" s="125"/>
      <c r="BB403" s="41" t="str">
        <f t="shared" ref="BB403:BB435" si="180">IF(AND(ISNUMBER($P403),ISNUMBER($V403)),IF((ABS($P403-$V403))&gt;0.49,$V403-$P403,0),"")</f>
        <v/>
      </c>
      <c r="BC403" s="125"/>
      <c r="BD403" s="181" t="str">
        <f t="shared" ref="BD403:BD435" si="181">IF($P403="","",  IF($V403="","", IF($P403=0,"---",(IF(ISERROR(($V403/$P403)-1),"---",($V403/$P403)-1) ))))</f>
        <v/>
      </c>
      <c r="BE403" s="125"/>
      <c r="BF403" s="41" t="str">
        <f t="shared" ref="BF403:BF435" si="182">IF(AND(ISNUMBER($R403),ISNUMBER($V403)),IF((ABS($R403-$V403))&gt;0.49,$V403-$R403,0),"")</f>
        <v/>
      </c>
      <c r="BG403" s="125"/>
      <c r="BH403" s="181" t="str">
        <f t="shared" ref="BH403:BH435" si="183">IF($R403="","",  IF($V403="","", IF($R403=0,"---",(IF(ISERROR(($V403/$R403)-1),"---",($V403/$R403)-1) ))))</f>
        <v/>
      </c>
      <c r="BJ403" s="41" t="str">
        <f t="shared" ref="BJ403:BJ435" si="184">IF(AND(ISNUMBER($T403),ISNUMBER($V403)),IF((ABS($T403-$V403))&gt;0.49,$V403-$T403,0),"")</f>
        <v/>
      </c>
      <c r="BK403" s="125"/>
      <c r="BL403" s="181" t="str">
        <f t="shared" ref="BL403:BL435" si="185">IF($T403="","",  IF($V403="","", IF($T403=0,"---",(IF(ISERROR(($V403/$T403)-1),"---",($V403/$T403)-1) ))))</f>
        <v/>
      </c>
      <c r="BM403" s="125"/>
    </row>
    <row r="404" spans="2:65" ht="15.75" customHeight="1">
      <c r="C404" s="17" t="s">
        <v>36</v>
      </c>
      <c r="D404" s="13" t="s">
        <v>2</v>
      </c>
      <c r="E404" s="13"/>
      <c r="F404" s="13"/>
      <c r="G404" s="13"/>
      <c r="H404" s="13"/>
      <c r="I404" s="13"/>
      <c r="J404" s="13"/>
      <c r="K404" s="20"/>
      <c r="L404" s="66"/>
      <c r="M404" s="125"/>
      <c r="N404" s="125"/>
      <c r="O404" s="45"/>
      <c r="P404" s="125"/>
      <c r="Q404" s="125"/>
      <c r="R404" s="125"/>
      <c r="S404" s="125"/>
      <c r="T404" s="125"/>
      <c r="U404" s="125"/>
      <c r="V404" s="125"/>
      <c r="W404" s="125"/>
      <c r="X404" s="125"/>
      <c r="Y404" s="125"/>
      <c r="Z404" s="41" t="str">
        <f t="shared" si="166"/>
        <v/>
      </c>
      <c r="AA404" s="125"/>
      <c r="AB404" s="181" t="str">
        <f t="shared" si="167"/>
        <v/>
      </c>
      <c r="AC404" s="161"/>
      <c r="AD404" s="41" t="str">
        <f t="shared" si="168"/>
        <v/>
      </c>
      <c r="AE404" s="125"/>
      <c r="AF404" s="181" t="str">
        <f t="shared" si="169"/>
        <v/>
      </c>
      <c r="AG404" s="125"/>
      <c r="AH404" s="41" t="str">
        <f t="shared" si="170"/>
        <v/>
      </c>
      <c r="AI404" s="125"/>
      <c r="AJ404" s="181" t="str">
        <f t="shared" si="171"/>
        <v/>
      </c>
      <c r="AK404" s="161"/>
      <c r="AL404" s="41" t="str">
        <f t="shared" si="172"/>
        <v/>
      </c>
      <c r="AM404" s="125"/>
      <c r="AN404" s="181" t="str">
        <f t="shared" si="173"/>
        <v/>
      </c>
      <c r="AP404" s="41" t="str">
        <f t="shared" si="174"/>
        <v/>
      </c>
      <c r="AQ404" s="125"/>
      <c r="AR404" s="181" t="str">
        <f t="shared" si="175"/>
        <v/>
      </c>
      <c r="AS404" s="125"/>
      <c r="AT404" s="41" t="str">
        <f t="shared" si="176"/>
        <v/>
      </c>
      <c r="AU404" s="125"/>
      <c r="AV404" s="181" t="str">
        <f t="shared" si="177"/>
        <v/>
      </c>
      <c r="AW404" s="125"/>
      <c r="AX404" s="41" t="str">
        <f t="shared" si="178"/>
        <v/>
      </c>
      <c r="AY404" s="125"/>
      <c r="AZ404" s="181" t="str">
        <f t="shared" si="179"/>
        <v/>
      </c>
      <c r="BA404" s="125"/>
      <c r="BB404" s="41" t="str">
        <f t="shared" si="180"/>
        <v/>
      </c>
      <c r="BC404" s="125"/>
      <c r="BD404" s="181" t="str">
        <f t="shared" si="181"/>
        <v/>
      </c>
      <c r="BE404" s="125"/>
      <c r="BF404" s="41" t="str">
        <f t="shared" si="182"/>
        <v/>
      </c>
      <c r="BG404" s="125"/>
      <c r="BH404" s="181" t="str">
        <f t="shared" si="183"/>
        <v/>
      </c>
      <c r="BJ404" s="41" t="str">
        <f t="shared" si="184"/>
        <v/>
      </c>
      <c r="BK404" s="125"/>
      <c r="BL404" s="181" t="str">
        <f t="shared" si="185"/>
        <v/>
      </c>
      <c r="BM404" s="125"/>
    </row>
    <row r="405" spans="2:65" ht="15.75" customHeight="1">
      <c r="B405" s="231">
        <v>148</v>
      </c>
      <c r="C405" s="13"/>
      <c r="D405" s="18" t="s">
        <v>38</v>
      </c>
      <c r="E405" s="13" t="s">
        <v>268</v>
      </c>
      <c r="F405" s="13"/>
      <c r="G405" s="13"/>
      <c r="H405" s="13"/>
      <c r="I405" s="13"/>
      <c r="J405" s="13"/>
      <c r="K405" s="20"/>
      <c r="L405" s="66" t="s">
        <v>29</v>
      </c>
      <c r="M405" s="125"/>
      <c r="N405" s="41">
        <f>VLOOKUP($B405,'[1]09-10-11'!$A$4:$EA$400,MATCH(N$2, '[1]09-10-11'!$A$4:$EA$4, 0))</f>
        <v>733130</v>
      </c>
      <c r="O405" s="45"/>
      <c r="P405" s="41">
        <f>VLOOKUP($B405,'[1]09-10-11'!$A$4:$EA$400,MATCH(P$2, '[1]09-10-11'!$A$4:$EA$4, 0))</f>
        <v>733130</v>
      </c>
      <c r="Q405" s="41"/>
      <c r="R405" s="41">
        <f>VLOOKUP($B405,'[1]09-10-11'!$A$4:$EA$400,MATCH(R$2, '[1]09-10-11'!$A$4:$EA$4, 0))</f>
        <v>733130</v>
      </c>
      <c r="S405" s="41"/>
      <c r="T405" s="41" t="e">
        <f>VLOOKUP($B405,'[1]09-10-11'!$A$4:$EA$400,MATCH(T$2, '[1]09-10-11'!$A$4:$EA$4, 0))</f>
        <v>#N/A</v>
      </c>
      <c r="U405" s="41"/>
      <c r="V405" s="41">
        <f>VLOOKUP($B405,'[1]09-10-11'!$A$4:$EA$400,MATCH(V$2, '[1]09-10-11'!$A$4:$EA$4, 0))</f>
        <v>733130</v>
      </c>
      <c r="W405" s="41"/>
      <c r="X405" s="41">
        <f>VLOOKUP($B405,'[1]09-10-11'!$A$4:$EA$400,MATCH(X$2, '[1]09-10-11'!$A$4:$EA$4, 0))</f>
        <v>733130</v>
      </c>
      <c r="Y405" s="41"/>
      <c r="Z405" s="41">
        <f t="shared" si="166"/>
        <v>0</v>
      </c>
      <c r="AA405" s="41"/>
      <c r="AB405" s="181">
        <f t="shared" si="167"/>
        <v>0</v>
      </c>
      <c r="AC405" s="161"/>
      <c r="AD405" s="41">
        <f t="shared" si="168"/>
        <v>0</v>
      </c>
      <c r="AE405" s="41"/>
      <c r="AF405" s="181">
        <f t="shared" si="169"/>
        <v>0</v>
      </c>
      <c r="AG405" s="41"/>
      <c r="AH405" s="41">
        <f t="shared" si="170"/>
        <v>0</v>
      </c>
      <c r="AI405" s="41"/>
      <c r="AJ405" s="181">
        <f t="shared" si="171"/>
        <v>0</v>
      </c>
      <c r="AK405" s="161"/>
      <c r="AL405" s="41">
        <f t="shared" si="172"/>
        <v>0</v>
      </c>
      <c r="AM405" s="41"/>
      <c r="AN405" s="181">
        <f t="shared" si="173"/>
        <v>0</v>
      </c>
      <c r="AP405" s="41" t="str">
        <f t="shared" si="174"/>
        <v/>
      </c>
      <c r="AQ405" s="41"/>
      <c r="AR405" s="181" t="e">
        <f t="shared" si="175"/>
        <v>#N/A</v>
      </c>
      <c r="AS405" s="41"/>
      <c r="AT405" s="41" t="str">
        <f t="shared" si="176"/>
        <v/>
      </c>
      <c r="AU405" s="41"/>
      <c r="AV405" s="181" t="e">
        <f t="shared" si="177"/>
        <v>#N/A</v>
      </c>
      <c r="AW405" s="41"/>
      <c r="AX405" s="41">
        <f t="shared" si="178"/>
        <v>0</v>
      </c>
      <c r="AY405" s="41"/>
      <c r="AZ405" s="181">
        <f t="shared" si="179"/>
        <v>0</v>
      </c>
      <c r="BA405" s="41"/>
      <c r="BB405" s="41">
        <f t="shared" si="180"/>
        <v>0</v>
      </c>
      <c r="BC405" s="41"/>
      <c r="BD405" s="181">
        <f t="shared" si="181"/>
        <v>0</v>
      </c>
      <c r="BE405" s="41"/>
      <c r="BF405" s="41">
        <f t="shared" si="182"/>
        <v>0</v>
      </c>
      <c r="BG405" s="41"/>
      <c r="BH405" s="181">
        <f t="shared" si="183"/>
        <v>0</v>
      </c>
      <c r="BJ405" s="41" t="str">
        <f t="shared" si="184"/>
        <v/>
      </c>
      <c r="BK405" s="41"/>
      <c r="BL405" s="181" t="e">
        <f t="shared" si="185"/>
        <v>#N/A</v>
      </c>
      <c r="BM405" s="41"/>
    </row>
    <row r="406" spans="2:65" ht="15.75" customHeight="1">
      <c r="B406" s="231">
        <v>149</v>
      </c>
      <c r="C406" s="19"/>
      <c r="D406" s="18" t="s">
        <v>13</v>
      </c>
      <c r="E406" s="13" t="s">
        <v>269</v>
      </c>
      <c r="F406" s="13"/>
      <c r="G406" s="13"/>
      <c r="H406" s="13"/>
      <c r="I406" s="13"/>
      <c r="J406" s="13"/>
      <c r="K406" s="20"/>
      <c r="L406" s="66" t="s">
        <v>29</v>
      </c>
      <c r="M406" s="125"/>
      <c r="N406" s="81">
        <f>VLOOKUP($B406,'[1]09-10-11'!$A$4:$EA$400,MATCH(N$2, '[1]09-10-11'!$A$4:$EA$4, 0))</f>
        <v>989728</v>
      </c>
      <c r="O406" s="45"/>
      <c r="P406" s="81">
        <f>VLOOKUP($B406,'[1]09-10-11'!$A$4:$EA$400,MATCH(P$2, '[1]09-10-11'!$A$4:$EA$4, 0))</f>
        <v>989728</v>
      </c>
      <c r="Q406" s="81"/>
      <c r="R406" s="81">
        <f>VLOOKUP($B406,'[1]09-10-11'!$A$4:$EA$400,MATCH(R$2, '[1]09-10-11'!$A$4:$EA$4, 0))</f>
        <v>989728</v>
      </c>
      <c r="S406" s="81"/>
      <c r="T406" s="81" t="e">
        <f>VLOOKUP($B406,'[1]09-10-11'!$A$4:$EA$400,MATCH(T$2, '[1]09-10-11'!$A$4:$EA$4, 0))</f>
        <v>#N/A</v>
      </c>
      <c r="U406" s="81"/>
      <c r="V406" s="81">
        <f>VLOOKUP($B406,'[1]09-10-11'!$A$4:$EA$400,MATCH(V$2, '[1]09-10-11'!$A$4:$EA$4, 0))</f>
        <v>989728</v>
      </c>
      <c r="W406" s="81"/>
      <c r="X406" s="81">
        <f>VLOOKUP($B406,'[1]09-10-11'!$A$4:$EA$400,MATCH(X$2, '[1]09-10-11'!$A$4:$EA$4, 0))</f>
        <v>989728</v>
      </c>
      <c r="Y406" s="41"/>
      <c r="Z406" s="81">
        <f t="shared" si="166"/>
        <v>0</v>
      </c>
      <c r="AA406" s="81"/>
      <c r="AB406" s="182">
        <f t="shared" si="167"/>
        <v>0</v>
      </c>
      <c r="AC406" s="156"/>
      <c r="AD406" s="81">
        <f t="shared" si="168"/>
        <v>0</v>
      </c>
      <c r="AE406" s="81"/>
      <c r="AF406" s="182">
        <f t="shared" si="169"/>
        <v>0</v>
      </c>
      <c r="AG406" s="41"/>
      <c r="AH406" s="81">
        <f t="shared" si="170"/>
        <v>0</v>
      </c>
      <c r="AI406" s="81"/>
      <c r="AJ406" s="182">
        <f t="shared" si="171"/>
        <v>0</v>
      </c>
      <c r="AK406" s="156"/>
      <c r="AL406" s="81">
        <f t="shared" si="172"/>
        <v>0</v>
      </c>
      <c r="AM406" s="81"/>
      <c r="AN406" s="182">
        <f t="shared" si="173"/>
        <v>0</v>
      </c>
      <c r="AP406" s="81" t="str">
        <f t="shared" si="174"/>
        <v/>
      </c>
      <c r="AQ406" s="81"/>
      <c r="AR406" s="182" t="e">
        <f t="shared" si="175"/>
        <v>#N/A</v>
      </c>
      <c r="AS406" s="41"/>
      <c r="AT406" s="81" t="str">
        <f t="shared" si="176"/>
        <v/>
      </c>
      <c r="AU406" s="81"/>
      <c r="AV406" s="182" t="e">
        <f t="shared" si="177"/>
        <v>#N/A</v>
      </c>
      <c r="AW406" s="41"/>
      <c r="AX406" s="81">
        <f t="shared" si="178"/>
        <v>0</v>
      </c>
      <c r="AY406" s="81"/>
      <c r="AZ406" s="182">
        <f t="shared" si="179"/>
        <v>0</v>
      </c>
      <c r="BA406" s="41"/>
      <c r="BB406" s="81">
        <f t="shared" si="180"/>
        <v>0</v>
      </c>
      <c r="BC406" s="81"/>
      <c r="BD406" s="182">
        <f t="shared" si="181"/>
        <v>0</v>
      </c>
      <c r="BE406" s="41"/>
      <c r="BF406" s="81">
        <f t="shared" si="182"/>
        <v>0</v>
      </c>
      <c r="BG406" s="81"/>
      <c r="BH406" s="182">
        <f t="shared" si="183"/>
        <v>0</v>
      </c>
      <c r="BJ406" s="81" t="str">
        <f t="shared" si="184"/>
        <v/>
      </c>
      <c r="BK406" s="81"/>
      <c r="BL406" s="182" t="e">
        <f t="shared" si="185"/>
        <v>#N/A</v>
      </c>
      <c r="BM406" s="41"/>
    </row>
    <row r="407" spans="2:65" ht="15.75" customHeight="1">
      <c r="C407" s="19"/>
      <c r="D407" s="18"/>
      <c r="E407" s="13"/>
      <c r="F407" s="13"/>
      <c r="G407" s="13"/>
      <c r="H407" s="13"/>
      <c r="I407" s="13"/>
      <c r="J407" s="13"/>
      <c r="K407" s="20"/>
      <c r="L407" s="66"/>
      <c r="M407" s="125"/>
      <c r="N407" s="125"/>
      <c r="O407" s="45"/>
      <c r="P407" s="125"/>
      <c r="Q407" s="125"/>
      <c r="R407" s="125"/>
      <c r="S407" s="125"/>
      <c r="T407" s="125"/>
      <c r="U407" s="125"/>
      <c r="V407" s="125"/>
      <c r="W407" s="125"/>
      <c r="X407" s="125"/>
      <c r="Y407" s="125"/>
      <c r="Z407" s="41" t="str">
        <f t="shared" si="166"/>
        <v/>
      </c>
      <c r="AA407" s="125"/>
      <c r="AB407" s="181" t="str">
        <f t="shared" si="167"/>
        <v/>
      </c>
      <c r="AC407" s="161"/>
      <c r="AD407" s="41" t="str">
        <f t="shared" si="168"/>
        <v/>
      </c>
      <c r="AE407" s="125"/>
      <c r="AF407" s="181" t="str">
        <f t="shared" si="169"/>
        <v/>
      </c>
      <c r="AG407" s="125"/>
      <c r="AH407" s="41" t="str">
        <f t="shared" si="170"/>
        <v/>
      </c>
      <c r="AI407" s="125"/>
      <c r="AJ407" s="181" t="str">
        <f t="shared" si="171"/>
        <v/>
      </c>
      <c r="AK407" s="161"/>
      <c r="AL407" s="41" t="str">
        <f t="shared" si="172"/>
        <v/>
      </c>
      <c r="AM407" s="125"/>
      <c r="AN407" s="181" t="str">
        <f t="shared" si="173"/>
        <v/>
      </c>
      <c r="AP407" s="41" t="str">
        <f t="shared" si="174"/>
        <v/>
      </c>
      <c r="AQ407" s="125"/>
      <c r="AR407" s="181" t="str">
        <f t="shared" si="175"/>
        <v/>
      </c>
      <c r="AS407" s="125"/>
      <c r="AT407" s="41" t="str">
        <f t="shared" si="176"/>
        <v/>
      </c>
      <c r="AU407" s="125"/>
      <c r="AV407" s="181" t="str">
        <f t="shared" si="177"/>
        <v/>
      </c>
      <c r="AW407" s="125"/>
      <c r="AX407" s="41" t="str">
        <f t="shared" si="178"/>
        <v/>
      </c>
      <c r="AY407" s="125"/>
      <c r="AZ407" s="181" t="str">
        <f t="shared" si="179"/>
        <v/>
      </c>
      <c r="BA407" s="125"/>
      <c r="BB407" s="41" t="str">
        <f t="shared" si="180"/>
        <v/>
      </c>
      <c r="BC407" s="125"/>
      <c r="BD407" s="181" t="str">
        <f t="shared" si="181"/>
        <v/>
      </c>
      <c r="BE407" s="125"/>
      <c r="BF407" s="41" t="str">
        <f t="shared" si="182"/>
        <v/>
      </c>
      <c r="BG407" s="125"/>
      <c r="BH407" s="181" t="str">
        <f t="shared" si="183"/>
        <v/>
      </c>
      <c r="BJ407" s="41" t="str">
        <f t="shared" si="184"/>
        <v/>
      </c>
      <c r="BK407" s="125"/>
      <c r="BL407" s="181" t="str">
        <f t="shared" si="185"/>
        <v/>
      </c>
      <c r="BM407" s="125"/>
    </row>
    <row r="408" spans="2:65" ht="15.75" customHeight="1">
      <c r="C408" s="19"/>
      <c r="D408" s="13"/>
      <c r="E408" s="13"/>
      <c r="F408" s="13"/>
      <c r="G408" s="13"/>
      <c r="H408" s="13"/>
      <c r="I408" s="13" t="s">
        <v>76</v>
      </c>
      <c r="J408" s="13"/>
      <c r="K408" s="20"/>
      <c r="L408" s="66"/>
      <c r="M408" s="125"/>
      <c r="N408" s="41">
        <f>SUM(N405:N406)</f>
        <v>1722858</v>
      </c>
      <c r="O408" s="45"/>
      <c r="P408" s="41">
        <f>SUM(P405:P406)</f>
        <v>1722858</v>
      </c>
      <c r="Q408" s="41"/>
      <c r="R408" s="41">
        <f>SUM(R405:R406)</f>
        <v>1722858</v>
      </c>
      <c r="S408" s="41"/>
      <c r="T408" s="41" t="e">
        <f>SUM(T405:T406)</f>
        <v>#N/A</v>
      </c>
      <c r="U408" s="41"/>
      <c r="V408" s="41">
        <f>SUM(V405:V406)</f>
        <v>1722858</v>
      </c>
      <c r="W408" s="41"/>
      <c r="X408" s="41">
        <f>SUM(X405:X406)</f>
        <v>1722858</v>
      </c>
      <c r="Y408" s="41"/>
      <c r="Z408" s="100">
        <f t="shared" si="166"/>
        <v>0</v>
      </c>
      <c r="AA408" s="100"/>
      <c r="AB408" s="183">
        <f t="shared" si="167"/>
        <v>0</v>
      </c>
      <c r="AC408" s="169"/>
      <c r="AD408" s="100">
        <f t="shared" si="168"/>
        <v>0</v>
      </c>
      <c r="AE408" s="100"/>
      <c r="AF408" s="183">
        <f t="shared" si="169"/>
        <v>0</v>
      </c>
      <c r="AG408" s="100"/>
      <c r="AH408" s="41">
        <f t="shared" si="170"/>
        <v>0</v>
      </c>
      <c r="AI408" s="41"/>
      <c r="AJ408" s="183">
        <f t="shared" si="171"/>
        <v>0</v>
      </c>
      <c r="AK408" s="169"/>
      <c r="AL408" s="41">
        <f t="shared" si="172"/>
        <v>0</v>
      </c>
      <c r="AM408" s="100"/>
      <c r="AN408" s="181">
        <f t="shared" si="173"/>
        <v>0</v>
      </c>
      <c r="AP408" s="41" t="str">
        <f t="shared" si="174"/>
        <v/>
      </c>
      <c r="AQ408" s="100"/>
      <c r="AR408" s="181" t="e">
        <f t="shared" si="175"/>
        <v>#N/A</v>
      </c>
      <c r="AS408" s="100"/>
      <c r="AT408" s="100" t="str">
        <f t="shared" si="176"/>
        <v/>
      </c>
      <c r="AU408" s="100"/>
      <c r="AV408" s="183" t="e">
        <f t="shared" si="177"/>
        <v>#N/A</v>
      </c>
      <c r="AW408" s="100"/>
      <c r="AX408" s="100">
        <f t="shared" si="178"/>
        <v>0</v>
      </c>
      <c r="AY408" s="100"/>
      <c r="AZ408" s="183">
        <f t="shared" si="179"/>
        <v>0</v>
      </c>
      <c r="BA408" s="100"/>
      <c r="BB408" s="100">
        <f t="shared" si="180"/>
        <v>0</v>
      </c>
      <c r="BC408" s="100"/>
      <c r="BD408" s="183">
        <f t="shared" si="181"/>
        <v>0</v>
      </c>
      <c r="BE408" s="100"/>
      <c r="BF408" s="41">
        <f t="shared" si="182"/>
        <v>0</v>
      </c>
      <c r="BG408" s="100"/>
      <c r="BH408" s="181">
        <f t="shared" si="183"/>
        <v>0</v>
      </c>
      <c r="BJ408" s="41" t="str">
        <f t="shared" si="184"/>
        <v/>
      </c>
      <c r="BK408" s="100"/>
      <c r="BL408" s="181" t="e">
        <f t="shared" si="185"/>
        <v>#N/A</v>
      </c>
      <c r="BM408" s="100"/>
    </row>
    <row r="409" spans="2:65" ht="15.75" customHeight="1">
      <c r="C409" s="19"/>
      <c r="D409" s="13"/>
      <c r="E409" s="13"/>
      <c r="F409" s="13"/>
      <c r="G409" s="13"/>
      <c r="H409" s="13"/>
      <c r="I409" s="13"/>
      <c r="J409" s="13"/>
      <c r="K409" s="20"/>
      <c r="L409" s="66"/>
      <c r="M409" s="125"/>
      <c r="N409" s="125"/>
      <c r="O409" s="45"/>
      <c r="P409" s="125"/>
      <c r="Q409" s="125"/>
      <c r="R409" s="125"/>
      <c r="S409" s="125"/>
      <c r="T409" s="125"/>
      <c r="U409" s="125"/>
      <c r="V409" s="125"/>
      <c r="W409" s="125"/>
      <c r="X409" s="125"/>
      <c r="Y409" s="125"/>
      <c r="Z409" s="100" t="str">
        <f t="shared" si="166"/>
        <v/>
      </c>
      <c r="AA409" s="125"/>
      <c r="AB409" s="183" t="str">
        <f t="shared" si="167"/>
        <v/>
      </c>
      <c r="AC409" s="169"/>
      <c r="AD409" s="100" t="str">
        <f t="shared" si="168"/>
        <v/>
      </c>
      <c r="AE409" s="125"/>
      <c r="AF409" s="183" t="str">
        <f t="shared" si="169"/>
        <v/>
      </c>
      <c r="AG409" s="125"/>
      <c r="AH409" s="41" t="str">
        <f t="shared" si="170"/>
        <v/>
      </c>
      <c r="AI409" s="125"/>
      <c r="AJ409" s="183" t="str">
        <f t="shared" si="171"/>
        <v/>
      </c>
      <c r="AK409" s="169"/>
      <c r="AL409" s="41" t="str">
        <f t="shared" si="172"/>
        <v/>
      </c>
      <c r="AM409" s="125"/>
      <c r="AN409" s="181" t="str">
        <f t="shared" si="173"/>
        <v/>
      </c>
      <c r="AP409" s="41" t="str">
        <f t="shared" si="174"/>
        <v/>
      </c>
      <c r="AQ409" s="125"/>
      <c r="AR409" s="181" t="str">
        <f t="shared" si="175"/>
        <v/>
      </c>
      <c r="AS409" s="125"/>
      <c r="AT409" s="100" t="str">
        <f t="shared" si="176"/>
        <v/>
      </c>
      <c r="AU409" s="125"/>
      <c r="AV409" s="183" t="str">
        <f t="shared" si="177"/>
        <v/>
      </c>
      <c r="AW409" s="125"/>
      <c r="AX409" s="100" t="str">
        <f t="shared" si="178"/>
        <v/>
      </c>
      <c r="AY409" s="125"/>
      <c r="AZ409" s="183" t="str">
        <f t="shared" si="179"/>
        <v/>
      </c>
      <c r="BA409" s="125"/>
      <c r="BB409" s="100" t="str">
        <f t="shared" si="180"/>
        <v/>
      </c>
      <c r="BC409" s="125"/>
      <c r="BD409" s="183" t="str">
        <f t="shared" si="181"/>
        <v/>
      </c>
      <c r="BE409" s="125"/>
      <c r="BF409" s="41" t="str">
        <f t="shared" si="182"/>
        <v/>
      </c>
      <c r="BG409" s="125"/>
      <c r="BH409" s="181" t="str">
        <f t="shared" si="183"/>
        <v/>
      </c>
      <c r="BJ409" s="41" t="str">
        <f t="shared" si="184"/>
        <v/>
      </c>
      <c r="BK409" s="125"/>
      <c r="BL409" s="181" t="str">
        <f t="shared" si="185"/>
        <v/>
      </c>
      <c r="BM409" s="125"/>
    </row>
    <row r="410" spans="2:65" ht="18" customHeight="1">
      <c r="B410" s="231">
        <v>244.01</v>
      </c>
      <c r="C410" s="17" t="s">
        <v>37</v>
      </c>
      <c r="D410" s="13" t="s">
        <v>349</v>
      </c>
      <c r="E410" s="13"/>
      <c r="F410" s="13"/>
      <c r="G410" s="13"/>
      <c r="H410" s="13"/>
      <c r="I410" s="13"/>
      <c r="J410" s="13"/>
      <c r="K410" s="20"/>
      <c r="L410" s="66" t="s">
        <v>33</v>
      </c>
      <c r="M410" s="125"/>
      <c r="N410" s="81">
        <f>VLOOKUP($B410,'[1]09-10-11'!$A$4:$EA$400,MATCH(N$2, '[1]09-10-11'!$A$4:$EA$4, 0))</f>
        <v>369</v>
      </c>
      <c r="O410" s="45"/>
      <c r="P410" s="81">
        <f>VLOOKUP($B410,'[1]09-10-11'!$A$4:$EA$400,MATCH(P$2, '[1]09-10-11'!$A$4:$EA$4, 0))</f>
        <v>0</v>
      </c>
      <c r="Q410" s="81"/>
      <c r="R410" s="81">
        <f>VLOOKUP($B410,'[1]09-10-11'!$A$4:$EA$400,MATCH(R$2, '[1]09-10-11'!$A$4:$EA$4, 0))</f>
        <v>396</v>
      </c>
      <c r="S410" s="81"/>
      <c r="T410" s="81" t="e">
        <f>VLOOKUP($B410,'[1]09-10-11'!$A$4:$EA$400,MATCH(T$2, '[1]09-10-11'!$A$4:$EA$4, 0))</f>
        <v>#N/A</v>
      </c>
      <c r="U410" s="81"/>
      <c r="V410" s="81">
        <f>VLOOKUP($B410,'[1]09-10-11'!$A$4:$EA$400,MATCH(V$2, '[1]09-10-11'!$A$4:$EA$4, 0))</f>
        <v>0</v>
      </c>
      <c r="W410" s="81"/>
      <c r="X410" s="81">
        <f>VLOOKUP($B410,'[1]09-10-11'!$A$4:$EA$400,MATCH(X$2, '[1]09-10-11'!$A$4:$EA$4, 0))</f>
        <v>0</v>
      </c>
      <c r="Y410" s="41"/>
      <c r="Z410" s="172">
        <f t="shared" si="166"/>
        <v>0</v>
      </c>
      <c r="AA410" s="172"/>
      <c r="AB410" s="184" t="str">
        <f t="shared" si="167"/>
        <v>---</v>
      </c>
      <c r="AC410" s="170"/>
      <c r="AD410" s="172">
        <f t="shared" si="168"/>
        <v>0</v>
      </c>
      <c r="AE410" s="172"/>
      <c r="AF410" s="184" t="str">
        <f t="shared" si="169"/>
        <v>---</v>
      </c>
      <c r="AG410" s="100"/>
      <c r="AH410" s="81">
        <f t="shared" si="170"/>
        <v>-369</v>
      </c>
      <c r="AI410" s="81"/>
      <c r="AJ410" s="184">
        <f t="shared" si="171"/>
        <v>-1</v>
      </c>
      <c r="AK410" s="170"/>
      <c r="AL410" s="81">
        <f t="shared" si="172"/>
        <v>-396</v>
      </c>
      <c r="AM410" s="172"/>
      <c r="AN410" s="184">
        <f t="shared" si="173"/>
        <v>-1</v>
      </c>
      <c r="AP410" s="81" t="str">
        <f t="shared" si="174"/>
        <v/>
      </c>
      <c r="AQ410" s="172"/>
      <c r="AR410" s="182" t="e">
        <f t="shared" si="175"/>
        <v>#N/A</v>
      </c>
      <c r="AS410" s="100"/>
      <c r="AT410" s="172" t="str">
        <f t="shared" si="176"/>
        <v/>
      </c>
      <c r="AU410" s="172"/>
      <c r="AV410" s="184" t="e">
        <f t="shared" si="177"/>
        <v>#N/A</v>
      </c>
      <c r="AW410" s="100"/>
      <c r="AX410" s="172">
        <f t="shared" si="178"/>
        <v>-369</v>
      </c>
      <c r="AY410" s="172"/>
      <c r="AZ410" s="184">
        <f t="shared" si="179"/>
        <v>-1</v>
      </c>
      <c r="BA410" s="100"/>
      <c r="BB410" s="172">
        <f t="shared" si="180"/>
        <v>0</v>
      </c>
      <c r="BC410" s="172"/>
      <c r="BD410" s="184" t="str">
        <f t="shared" si="181"/>
        <v>---</v>
      </c>
      <c r="BE410" s="100"/>
      <c r="BF410" s="81">
        <f t="shared" si="182"/>
        <v>-396</v>
      </c>
      <c r="BG410" s="172"/>
      <c r="BH410" s="184">
        <f t="shared" si="183"/>
        <v>-1</v>
      </c>
      <c r="BJ410" s="81" t="str">
        <f t="shared" si="184"/>
        <v/>
      </c>
      <c r="BK410" s="172"/>
      <c r="BL410" s="182" t="e">
        <f t="shared" si="185"/>
        <v>#N/A</v>
      </c>
      <c r="BM410" s="100"/>
    </row>
    <row r="411" spans="2:65" ht="15.75" customHeight="1">
      <c r="C411" s="17"/>
      <c r="D411" s="13"/>
      <c r="E411" s="13"/>
      <c r="F411" s="13"/>
      <c r="G411" s="13"/>
      <c r="H411" s="13"/>
      <c r="I411" s="13"/>
      <c r="J411" s="13"/>
      <c r="K411" s="23"/>
      <c r="L411" s="66"/>
      <c r="M411" s="125"/>
      <c r="N411" s="125"/>
      <c r="O411" s="45"/>
      <c r="P411" s="125"/>
      <c r="Q411" s="125"/>
      <c r="R411" s="125"/>
      <c r="S411" s="125"/>
      <c r="T411" s="125"/>
      <c r="U411" s="125"/>
      <c r="V411" s="125"/>
      <c r="W411" s="125"/>
      <c r="X411" s="125"/>
      <c r="Y411" s="125"/>
      <c r="Z411" s="100" t="str">
        <f t="shared" si="166"/>
        <v/>
      </c>
      <c r="AA411" s="125"/>
      <c r="AB411" s="183" t="str">
        <f t="shared" si="167"/>
        <v/>
      </c>
      <c r="AC411" s="169"/>
      <c r="AD411" s="100" t="str">
        <f t="shared" si="168"/>
        <v/>
      </c>
      <c r="AE411" s="125"/>
      <c r="AF411" s="183" t="str">
        <f t="shared" si="169"/>
        <v/>
      </c>
      <c r="AG411" s="125"/>
      <c r="AH411" s="41" t="str">
        <f t="shared" si="170"/>
        <v/>
      </c>
      <c r="AI411" s="125"/>
      <c r="AJ411" s="183" t="str">
        <f t="shared" si="171"/>
        <v/>
      </c>
      <c r="AK411" s="169"/>
      <c r="AL411" s="41" t="str">
        <f t="shared" si="172"/>
        <v/>
      </c>
      <c r="AM411" s="125"/>
      <c r="AN411" s="181" t="str">
        <f t="shared" si="173"/>
        <v/>
      </c>
      <c r="AP411" s="41" t="str">
        <f t="shared" si="174"/>
        <v/>
      </c>
      <c r="AQ411" s="125"/>
      <c r="AR411" s="181" t="str">
        <f t="shared" si="175"/>
        <v/>
      </c>
      <c r="AS411" s="125"/>
      <c r="AT411" s="100" t="str">
        <f t="shared" si="176"/>
        <v/>
      </c>
      <c r="AU411" s="125"/>
      <c r="AV411" s="183" t="str">
        <f t="shared" si="177"/>
        <v/>
      </c>
      <c r="AW411" s="125"/>
      <c r="AX411" s="100" t="str">
        <f t="shared" si="178"/>
        <v/>
      </c>
      <c r="AY411" s="125"/>
      <c r="AZ411" s="183" t="str">
        <f t="shared" si="179"/>
        <v/>
      </c>
      <c r="BA411" s="125"/>
      <c r="BB411" s="100" t="str">
        <f t="shared" si="180"/>
        <v/>
      </c>
      <c r="BC411" s="125"/>
      <c r="BD411" s="183" t="str">
        <f t="shared" si="181"/>
        <v/>
      </c>
      <c r="BE411" s="125"/>
      <c r="BF411" s="41" t="str">
        <f t="shared" si="182"/>
        <v/>
      </c>
      <c r="BG411" s="125"/>
      <c r="BH411" s="181" t="str">
        <f t="shared" si="183"/>
        <v/>
      </c>
      <c r="BJ411" s="41" t="str">
        <f t="shared" si="184"/>
        <v/>
      </c>
      <c r="BK411" s="125"/>
      <c r="BL411" s="181" t="str">
        <f t="shared" si="185"/>
        <v/>
      </c>
      <c r="BM411" s="125"/>
    </row>
    <row r="412" spans="2:65" ht="15.75" customHeight="1">
      <c r="C412" s="19"/>
      <c r="D412" s="13"/>
      <c r="E412" s="13"/>
      <c r="F412" s="13"/>
      <c r="G412" s="53" t="s">
        <v>40</v>
      </c>
      <c r="H412" s="53"/>
      <c r="I412" s="27"/>
      <c r="J412" s="27"/>
      <c r="K412" s="28"/>
      <c r="L412" s="29"/>
      <c r="M412" s="133"/>
      <c r="N412" s="82">
        <f>SUM(N413:N414)</f>
        <v>29351512</v>
      </c>
      <c r="O412" s="74"/>
      <c r="P412" s="82">
        <f>SUM(P413:P414)</f>
        <v>30658606</v>
      </c>
      <c r="Q412" s="82"/>
      <c r="R412" s="82">
        <f>SUM(R413:R414)</f>
        <v>30347606</v>
      </c>
      <c r="S412" s="82"/>
      <c r="T412" s="82" t="e">
        <f>SUM(T413:T414)</f>
        <v>#N/A</v>
      </c>
      <c r="U412" s="82"/>
      <c r="V412" s="82">
        <f>SUM(V413:V414)</f>
        <v>30658606</v>
      </c>
      <c r="W412" s="82"/>
      <c r="X412" s="82">
        <f>SUM(X413:X414)</f>
        <v>32549210</v>
      </c>
      <c r="Y412" s="82"/>
      <c r="Z412" s="82">
        <f t="shared" si="166"/>
        <v>1890604</v>
      </c>
      <c r="AA412" s="82"/>
      <c r="AB412" s="185">
        <f t="shared" si="167"/>
        <v>6.1666339298009909E-2</v>
      </c>
      <c r="AC412" s="159"/>
      <c r="AD412" s="82">
        <f t="shared" si="168"/>
        <v>1890604</v>
      </c>
      <c r="AE412" s="82"/>
      <c r="AF412" s="185">
        <f t="shared" si="169"/>
        <v>6.1666339298009909E-2</v>
      </c>
      <c r="AG412" s="82"/>
      <c r="AH412" s="82">
        <f t="shared" si="170"/>
        <v>3197698</v>
      </c>
      <c r="AI412" s="82"/>
      <c r="AJ412" s="185">
        <f t="shared" si="171"/>
        <v>0.10894491568270825</v>
      </c>
      <c r="AK412" s="159"/>
      <c r="AL412" s="41">
        <f t="shared" si="172"/>
        <v>2201604</v>
      </c>
      <c r="AM412" s="82"/>
      <c r="AN412" s="181">
        <f t="shared" si="173"/>
        <v>7.2546216660384966E-2</v>
      </c>
      <c r="AP412" s="41" t="str">
        <f t="shared" si="174"/>
        <v/>
      </c>
      <c r="AQ412" s="82"/>
      <c r="AR412" s="181" t="e">
        <f t="shared" si="175"/>
        <v>#N/A</v>
      </c>
      <c r="AS412" s="82"/>
      <c r="AT412" s="82" t="str">
        <f t="shared" si="176"/>
        <v/>
      </c>
      <c r="AU412" s="82"/>
      <c r="AV412" s="185" t="e">
        <f t="shared" si="177"/>
        <v>#N/A</v>
      </c>
      <c r="AW412" s="82"/>
      <c r="AX412" s="82">
        <f t="shared" si="178"/>
        <v>1307094</v>
      </c>
      <c r="AY412" s="82"/>
      <c r="AZ412" s="185">
        <f t="shared" si="179"/>
        <v>4.4532424769122558E-2</v>
      </c>
      <c r="BA412" s="82"/>
      <c r="BB412" s="82">
        <f t="shared" si="180"/>
        <v>0</v>
      </c>
      <c r="BC412" s="82"/>
      <c r="BD412" s="185">
        <f t="shared" si="181"/>
        <v>0</v>
      </c>
      <c r="BE412" s="82"/>
      <c r="BF412" s="41">
        <f t="shared" si="182"/>
        <v>311000</v>
      </c>
      <c r="BG412" s="82"/>
      <c r="BH412" s="181">
        <f t="shared" si="183"/>
        <v>1.024792532234664E-2</v>
      </c>
      <c r="BJ412" s="41" t="str">
        <f t="shared" si="184"/>
        <v/>
      </c>
      <c r="BK412" s="82"/>
      <c r="BL412" s="181" t="e">
        <f t="shared" si="185"/>
        <v>#N/A</v>
      </c>
      <c r="BM412" s="82"/>
    </row>
    <row r="413" spans="2:65" ht="15.75" customHeight="1">
      <c r="C413" s="19"/>
      <c r="D413" s="13"/>
      <c r="E413" s="13"/>
      <c r="F413" s="13"/>
      <c r="G413" s="4"/>
      <c r="H413" s="13" t="s">
        <v>58</v>
      </c>
      <c r="I413" s="4"/>
      <c r="J413" s="13"/>
      <c r="K413" s="23"/>
      <c r="L413" s="66" t="s">
        <v>29</v>
      </c>
      <c r="M413" s="125"/>
      <c r="N413" s="41">
        <f>SUM(N368+N408)</f>
        <v>24198210</v>
      </c>
      <c r="O413" s="45"/>
      <c r="P413" s="41">
        <f>SUM(P368+P408)</f>
        <v>24198210</v>
      </c>
      <c r="Q413" s="41"/>
      <c r="R413" s="41">
        <f>SUM(R368+R408)</f>
        <v>23828210</v>
      </c>
      <c r="S413" s="41"/>
      <c r="T413" s="41" t="e">
        <f>SUM(T368+T408)</f>
        <v>#N/A</v>
      </c>
      <c r="U413" s="41"/>
      <c r="V413" s="41">
        <f>SUM(V368+V408)</f>
        <v>24198210</v>
      </c>
      <c r="W413" s="41"/>
      <c r="X413" s="41">
        <f>SUM(X368+X408)</f>
        <v>24198210</v>
      </c>
      <c r="Y413" s="41"/>
      <c r="Z413" s="41">
        <f t="shared" si="166"/>
        <v>0</v>
      </c>
      <c r="AA413" s="41"/>
      <c r="AB413" s="181">
        <f t="shared" si="167"/>
        <v>0</v>
      </c>
      <c r="AC413" s="161"/>
      <c r="AD413" s="41">
        <f t="shared" si="168"/>
        <v>0</v>
      </c>
      <c r="AE413" s="41"/>
      <c r="AF413" s="181">
        <f t="shared" si="169"/>
        <v>0</v>
      </c>
      <c r="AG413" s="41"/>
      <c r="AH413" s="41">
        <f t="shared" si="170"/>
        <v>0</v>
      </c>
      <c r="AI413" s="41"/>
      <c r="AJ413" s="181">
        <f t="shared" si="171"/>
        <v>0</v>
      </c>
      <c r="AK413" s="161"/>
      <c r="AL413" s="41">
        <f t="shared" si="172"/>
        <v>370000</v>
      </c>
      <c r="AM413" s="41"/>
      <c r="AN413" s="181">
        <f t="shared" si="173"/>
        <v>1.5527813461439166E-2</v>
      </c>
      <c r="AP413" s="41" t="str">
        <f t="shared" si="174"/>
        <v/>
      </c>
      <c r="AQ413" s="41"/>
      <c r="AR413" s="181" t="e">
        <f t="shared" si="175"/>
        <v>#N/A</v>
      </c>
      <c r="AS413" s="41"/>
      <c r="AT413" s="41" t="str">
        <f t="shared" si="176"/>
        <v/>
      </c>
      <c r="AU413" s="41"/>
      <c r="AV413" s="181" t="e">
        <f t="shared" si="177"/>
        <v>#N/A</v>
      </c>
      <c r="AW413" s="41"/>
      <c r="AX413" s="41">
        <f t="shared" si="178"/>
        <v>0</v>
      </c>
      <c r="AY413" s="41"/>
      <c r="AZ413" s="181">
        <f t="shared" si="179"/>
        <v>0</v>
      </c>
      <c r="BA413" s="41"/>
      <c r="BB413" s="41">
        <f t="shared" si="180"/>
        <v>0</v>
      </c>
      <c r="BC413" s="41"/>
      <c r="BD413" s="181">
        <f t="shared" si="181"/>
        <v>0</v>
      </c>
      <c r="BE413" s="41"/>
      <c r="BF413" s="41">
        <f t="shared" si="182"/>
        <v>370000</v>
      </c>
      <c r="BG413" s="41"/>
      <c r="BH413" s="181">
        <f t="shared" si="183"/>
        <v>1.5527813461439166E-2</v>
      </c>
      <c r="BJ413" s="41" t="str">
        <f t="shared" si="184"/>
        <v/>
      </c>
      <c r="BK413" s="41"/>
      <c r="BL413" s="181" t="e">
        <f t="shared" si="185"/>
        <v>#N/A</v>
      </c>
      <c r="BM413" s="41"/>
    </row>
    <row r="414" spans="2:65" ht="15.75" customHeight="1">
      <c r="C414" s="19"/>
      <c r="D414" s="13"/>
      <c r="E414" s="13"/>
      <c r="F414" s="13"/>
      <c r="G414" s="4"/>
      <c r="H414" s="13" t="s">
        <v>72</v>
      </c>
      <c r="I414" s="4"/>
      <c r="J414" s="13"/>
      <c r="K414" s="23"/>
      <c r="L414" s="66" t="s">
        <v>33</v>
      </c>
      <c r="M414" s="125"/>
      <c r="N414" s="41">
        <f>SUM(N369+N410)</f>
        <v>5153302</v>
      </c>
      <c r="O414" s="45"/>
      <c r="P414" s="41">
        <f>SUM(P369+P410)</f>
        <v>6460396</v>
      </c>
      <c r="Q414" s="41"/>
      <c r="R414" s="41">
        <f>SUM(R369+R410)</f>
        <v>6519396</v>
      </c>
      <c r="S414" s="41"/>
      <c r="T414" s="41" t="e">
        <f>SUM(T369+T410)</f>
        <v>#N/A</v>
      </c>
      <c r="U414" s="41"/>
      <c r="V414" s="41">
        <f>SUM(V369+V410)</f>
        <v>6460396</v>
      </c>
      <c r="W414" s="41"/>
      <c r="X414" s="41">
        <f>SUM(X369+X410)</f>
        <v>8351000</v>
      </c>
      <c r="Y414" s="41"/>
      <c r="Z414" s="41">
        <f t="shared" si="166"/>
        <v>1890604</v>
      </c>
      <c r="AA414" s="41"/>
      <c r="AB414" s="181">
        <f t="shared" si="167"/>
        <v>0.29264521865223125</v>
      </c>
      <c r="AC414" s="161"/>
      <c r="AD414" s="41">
        <f t="shared" si="168"/>
        <v>1890604</v>
      </c>
      <c r="AE414" s="41"/>
      <c r="AF414" s="181">
        <f t="shared" si="169"/>
        <v>0.29264521865223125</v>
      </c>
      <c r="AG414" s="41"/>
      <c r="AH414" s="41">
        <f t="shared" si="170"/>
        <v>3197698</v>
      </c>
      <c r="AI414" s="41"/>
      <c r="AJ414" s="181">
        <f t="shared" si="171"/>
        <v>0.62051438087657185</v>
      </c>
      <c r="AK414" s="161"/>
      <c r="AL414" s="41">
        <f t="shared" si="172"/>
        <v>1831604</v>
      </c>
      <c r="AM414" s="41"/>
      <c r="AN414" s="181">
        <f t="shared" si="173"/>
        <v>0.28094688526360412</v>
      </c>
      <c r="AP414" s="41" t="str">
        <f t="shared" si="174"/>
        <v/>
      </c>
      <c r="AQ414" s="41"/>
      <c r="AR414" s="181" t="e">
        <f t="shared" si="175"/>
        <v>#N/A</v>
      </c>
      <c r="AS414" s="41"/>
      <c r="AT414" s="41" t="str">
        <f t="shared" si="176"/>
        <v/>
      </c>
      <c r="AU414" s="41"/>
      <c r="AV414" s="181" t="e">
        <f t="shared" si="177"/>
        <v>#N/A</v>
      </c>
      <c r="AW414" s="41"/>
      <c r="AX414" s="41">
        <f t="shared" si="178"/>
        <v>1307094</v>
      </c>
      <c r="AY414" s="41"/>
      <c r="AZ414" s="181">
        <f t="shared" si="179"/>
        <v>0.25364203378726891</v>
      </c>
      <c r="BA414" s="41"/>
      <c r="BB414" s="41">
        <f t="shared" si="180"/>
        <v>0</v>
      </c>
      <c r="BC414" s="41"/>
      <c r="BD414" s="181">
        <f t="shared" si="181"/>
        <v>0</v>
      </c>
      <c r="BE414" s="41"/>
      <c r="BF414" s="41">
        <f t="shared" si="182"/>
        <v>-59000</v>
      </c>
      <c r="BG414" s="41"/>
      <c r="BH414" s="181">
        <f t="shared" si="183"/>
        <v>-9.049918121249223E-3</v>
      </c>
      <c r="BJ414" s="41" t="str">
        <f t="shared" si="184"/>
        <v/>
      </c>
      <c r="BK414" s="41"/>
      <c r="BL414" s="181" t="e">
        <f t="shared" si="185"/>
        <v>#N/A</v>
      </c>
      <c r="BM414" s="41"/>
    </row>
    <row r="415" spans="2:65" ht="15.75" customHeight="1">
      <c r="M415" s="125"/>
      <c r="N415" s="125"/>
      <c r="P415" s="125"/>
      <c r="Q415" s="125"/>
      <c r="R415" s="125"/>
      <c r="S415" s="125"/>
      <c r="T415" s="125"/>
      <c r="U415" s="125"/>
      <c r="V415" s="125"/>
      <c r="W415" s="125"/>
      <c r="X415" s="125"/>
      <c r="Y415" s="125"/>
      <c r="Z415" s="41" t="str">
        <f t="shared" si="166"/>
        <v/>
      </c>
      <c r="AA415" s="125"/>
      <c r="AB415" s="181" t="str">
        <f t="shared" si="167"/>
        <v/>
      </c>
      <c r="AC415" s="161"/>
      <c r="AD415" s="41" t="str">
        <f t="shared" si="168"/>
        <v/>
      </c>
      <c r="AE415" s="125"/>
      <c r="AF415" s="181" t="str">
        <f t="shared" si="169"/>
        <v/>
      </c>
      <c r="AG415" s="125"/>
      <c r="AH415" s="41" t="str">
        <f t="shared" si="170"/>
        <v/>
      </c>
      <c r="AI415" s="125"/>
      <c r="AJ415" s="181" t="str">
        <f t="shared" si="171"/>
        <v/>
      </c>
      <c r="AK415" s="161"/>
      <c r="AL415" s="41" t="str">
        <f t="shared" si="172"/>
        <v/>
      </c>
      <c r="AM415" s="125"/>
      <c r="AN415" s="181" t="str">
        <f t="shared" si="173"/>
        <v/>
      </c>
      <c r="AP415" s="41" t="str">
        <f t="shared" si="174"/>
        <v/>
      </c>
      <c r="AQ415" s="125"/>
      <c r="AR415" s="181" t="str">
        <f t="shared" si="175"/>
        <v/>
      </c>
      <c r="AS415" s="125"/>
      <c r="AT415" s="41" t="str">
        <f t="shared" si="176"/>
        <v/>
      </c>
      <c r="AU415" s="125"/>
      <c r="AV415" s="181" t="str">
        <f t="shared" si="177"/>
        <v/>
      </c>
      <c r="AW415" s="125"/>
      <c r="AX415" s="41" t="str">
        <f t="shared" si="178"/>
        <v/>
      </c>
      <c r="AY415" s="125"/>
      <c r="AZ415" s="181" t="str">
        <f t="shared" si="179"/>
        <v/>
      </c>
      <c r="BA415" s="125"/>
      <c r="BB415" s="41" t="str">
        <f t="shared" si="180"/>
        <v/>
      </c>
      <c r="BC415" s="125"/>
      <c r="BD415" s="181" t="str">
        <f t="shared" si="181"/>
        <v/>
      </c>
      <c r="BE415" s="125"/>
      <c r="BF415" s="41" t="str">
        <f t="shared" si="182"/>
        <v/>
      </c>
      <c r="BG415" s="125"/>
      <c r="BH415" s="181" t="str">
        <f t="shared" si="183"/>
        <v/>
      </c>
      <c r="BJ415" s="41" t="str">
        <f t="shared" si="184"/>
        <v/>
      </c>
      <c r="BK415" s="125"/>
      <c r="BL415" s="181" t="str">
        <f t="shared" si="185"/>
        <v/>
      </c>
      <c r="BM415" s="125"/>
    </row>
    <row r="416" spans="2:65" ht="15.75" customHeight="1">
      <c r="C416" s="77" t="s">
        <v>258</v>
      </c>
      <c r="D416" s="102"/>
      <c r="E416" s="102"/>
      <c r="F416" s="102"/>
      <c r="G416" s="102"/>
      <c r="H416" s="102"/>
      <c r="I416" s="102"/>
      <c r="J416" s="102"/>
      <c r="K416" s="23"/>
      <c r="L416" s="66"/>
      <c r="M416" s="125"/>
      <c r="N416" s="125"/>
      <c r="O416" s="45"/>
      <c r="P416" s="125"/>
      <c r="Q416" s="125"/>
      <c r="R416" s="167"/>
      <c r="S416" s="167"/>
      <c r="T416" s="167"/>
      <c r="U416" s="125"/>
      <c r="V416" s="167"/>
      <c r="W416" s="167"/>
      <c r="X416" s="167"/>
      <c r="Y416" s="167"/>
      <c r="Z416" s="100" t="str">
        <f t="shared" si="166"/>
        <v/>
      </c>
      <c r="AA416" s="125"/>
      <c r="AB416" s="183" t="str">
        <f t="shared" si="167"/>
        <v/>
      </c>
      <c r="AC416" s="169"/>
      <c r="AD416" s="100" t="str">
        <f t="shared" si="168"/>
        <v/>
      </c>
      <c r="AE416" s="125"/>
      <c r="AF416" s="183" t="str">
        <f t="shared" si="169"/>
        <v/>
      </c>
      <c r="AG416" s="125"/>
      <c r="AH416" s="41" t="str">
        <f t="shared" si="170"/>
        <v/>
      </c>
      <c r="AI416" s="125"/>
      <c r="AJ416" s="183" t="str">
        <f t="shared" si="171"/>
        <v/>
      </c>
      <c r="AK416" s="169"/>
      <c r="AL416" s="41" t="str">
        <f t="shared" si="172"/>
        <v/>
      </c>
      <c r="AM416" s="125"/>
      <c r="AN416" s="181" t="str">
        <f t="shared" si="173"/>
        <v/>
      </c>
      <c r="AP416" s="41" t="str">
        <f t="shared" si="174"/>
        <v/>
      </c>
      <c r="AQ416" s="125"/>
      <c r="AR416" s="181" t="str">
        <f t="shared" si="175"/>
        <v/>
      </c>
      <c r="AS416" s="125"/>
      <c r="AT416" s="100" t="str">
        <f t="shared" si="176"/>
        <v/>
      </c>
      <c r="AU416" s="125"/>
      <c r="AV416" s="183" t="str">
        <f t="shared" si="177"/>
        <v/>
      </c>
      <c r="AW416" s="125"/>
      <c r="AX416" s="100" t="str">
        <f t="shared" si="178"/>
        <v/>
      </c>
      <c r="AY416" s="125"/>
      <c r="AZ416" s="183" t="str">
        <f t="shared" si="179"/>
        <v/>
      </c>
      <c r="BA416" s="125"/>
      <c r="BB416" s="100" t="str">
        <f t="shared" si="180"/>
        <v/>
      </c>
      <c r="BC416" s="125"/>
      <c r="BD416" s="183" t="str">
        <f t="shared" si="181"/>
        <v/>
      </c>
      <c r="BE416" s="125"/>
      <c r="BF416" s="41" t="str">
        <f t="shared" si="182"/>
        <v/>
      </c>
      <c r="BG416" s="125"/>
      <c r="BH416" s="181" t="str">
        <f t="shared" si="183"/>
        <v/>
      </c>
      <c r="BJ416" s="41" t="str">
        <f t="shared" si="184"/>
        <v/>
      </c>
      <c r="BK416" s="125"/>
      <c r="BL416" s="181" t="str">
        <f t="shared" si="185"/>
        <v/>
      </c>
      <c r="BM416" s="125"/>
    </row>
    <row r="417" spans="2:65" ht="15.75" customHeight="1">
      <c r="C417" s="17"/>
      <c r="D417" s="13"/>
      <c r="E417" s="13"/>
      <c r="F417" s="13"/>
      <c r="G417" s="13"/>
      <c r="H417" s="13"/>
      <c r="I417" s="13"/>
      <c r="J417" s="13"/>
      <c r="K417" s="23"/>
      <c r="L417" s="66"/>
      <c r="M417" s="125"/>
      <c r="N417" s="125"/>
      <c r="O417" s="45"/>
      <c r="P417" s="125"/>
      <c r="Q417" s="125"/>
      <c r="R417" s="125"/>
      <c r="S417" s="125"/>
      <c r="T417" s="125"/>
      <c r="U417" s="125"/>
      <c r="V417" s="125"/>
      <c r="W417" s="125"/>
      <c r="X417" s="125"/>
      <c r="Y417" s="125"/>
      <c r="Z417" s="100" t="str">
        <f t="shared" si="166"/>
        <v/>
      </c>
      <c r="AA417" s="125"/>
      <c r="AB417" s="183" t="str">
        <f t="shared" si="167"/>
        <v/>
      </c>
      <c r="AC417" s="169"/>
      <c r="AD417" s="100" t="str">
        <f t="shared" si="168"/>
        <v/>
      </c>
      <c r="AE417" s="125"/>
      <c r="AF417" s="183" t="str">
        <f t="shared" si="169"/>
        <v/>
      </c>
      <c r="AG417" s="125"/>
      <c r="AH417" s="41" t="str">
        <f t="shared" si="170"/>
        <v/>
      </c>
      <c r="AI417" s="125"/>
      <c r="AJ417" s="183" t="str">
        <f t="shared" si="171"/>
        <v/>
      </c>
      <c r="AK417" s="169"/>
      <c r="AL417" s="41" t="str">
        <f t="shared" si="172"/>
        <v/>
      </c>
      <c r="AM417" s="125"/>
      <c r="AN417" s="181" t="str">
        <f t="shared" si="173"/>
        <v/>
      </c>
      <c r="AP417" s="41" t="str">
        <f t="shared" si="174"/>
        <v/>
      </c>
      <c r="AQ417" s="125"/>
      <c r="AR417" s="181" t="str">
        <f t="shared" si="175"/>
        <v/>
      </c>
      <c r="AS417" s="125"/>
      <c r="AT417" s="100" t="str">
        <f t="shared" si="176"/>
        <v/>
      </c>
      <c r="AU417" s="125"/>
      <c r="AV417" s="183" t="str">
        <f t="shared" si="177"/>
        <v/>
      </c>
      <c r="AW417" s="125"/>
      <c r="AX417" s="100" t="str">
        <f t="shared" si="178"/>
        <v/>
      </c>
      <c r="AY417" s="125"/>
      <c r="AZ417" s="183" t="str">
        <f t="shared" si="179"/>
        <v/>
      </c>
      <c r="BA417" s="125"/>
      <c r="BB417" s="100" t="str">
        <f t="shared" si="180"/>
        <v/>
      </c>
      <c r="BC417" s="125"/>
      <c r="BD417" s="183" t="str">
        <f t="shared" si="181"/>
        <v/>
      </c>
      <c r="BE417" s="125"/>
      <c r="BF417" s="41" t="str">
        <f t="shared" si="182"/>
        <v/>
      </c>
      <c r="BG417" s="125"/>
      <c r="BH417" s="181" t="str">
        <f t="shared" si="183"/>
        <v/>
      </c>
      <c r="BJ417" s="41" t="str">
        <f t="shared" si="184"/>
        <v/>
      </c>
      <c r="BK417" s="125"/>
      <c r="BL417" s="181" t="str">
        <f t="shared" si="185"/>
        <v/>
      </c>
      <c r="BM417" s="125"/>
    </row>
    <row r="418" spans="2:65" ht="15.75" customHeight="1">
      <c r="B418" s="230">
        <v>191</v>
      </c>
      <c r="C418" s="17" t="s">
        <v>35</v>
      </c>
      <c r="D418" s="13" t="s">
        <v>259</v>
      </c>
      <c r="E418" s="13"/>
      <c r="F418" s="13"/>
      <c r="G418" s="13"/>
      <c r="H418" s="13"/>
      <c r="I418" s="13"/>
      <c r="J418" s="13"/>
      <c r="K418" s="23"/>
      <c r="L418" s="66" t="s">
        <v>33</v>
      </c>
      <c r="M418" s="125"/>
      <c r="N418" s="41">
        <f>VLOOKUP($B418,'[1]09-10-11'!$A$4:$EA$400,MATCH(N$2, '[1]09-10-11'!$A$4:$EA$4, 0))</f>
        <v>0</v>
      </c>
      <c r="O418" s="45"/>
      <c r="P418" s="41">
        <f>VLOOKUP($B418,'[1]09-10-11'!$A$4:$EA$400,MATCH(P$2, '[1]09-10-11'!$A$4:$EA$4, 0))</f>
        <v>0</v>
      </c>
      <c r="Q418" s="41"/>
      <c r="R418" s="41">
        <f>VLOOKUP($B418,'[1]09-10-11'!$A$4:$EA$400,MATCH(R$2, '[1]09-10-11'!$A$4:$EA$4, 0))</f>
        <v>0</v>
      </c>
      <c r="S418" s="41"/>
      <c r="T418" s="41" t="e">
        <f>VLOOKUP($B418,'[1]09-10-11'!$A$4:$EA$400,MATCH(T$2, '[1]09-10-11'!$A$4:$EA$4, 0))</f>
        <v>#N/A</v>
      </c>
      <c r="U418" s="41"/>
      <c r="V418" s="41">
        <f>VLOOKUP($B418,'[1]09-10-11'!$A$4:$EA$400,MATCH(V$2, '[1]09-10-11'!$A$4:$EA$4, 0))</f>
        <v>0</v>
      </c>
      <c r="W418" s="41"/>
      <c r="X418" s="41">
        <f>VLOOKUP($B418,'[1]09-10-11'!$A$4:$EA$400,MATCH(X$2, '[1]09-10-11'!$A$4:$EA$4, 0))</f>
        <v>0</v>
      </c>
      <c r="Y418" s="41"/>
      <c r="Z418" s="100">
        <f t="shared" si="166"/>
        <v>0</v>
      </c>
      <c r="AA418" s="100"/>
      <c r="AB418" s="183" t="str">
        <f t="shared" si="167"/>
        <v>---</v>
      </c>
      <c r="AC418" s="169"/>
      <c r="AD418" s="100">
        <f t="shared" si="168"/>
        <v>0</v>
      </c>
      <c r="AE418" s="100"/>
      <c r="AF418" s="183" t="str">
        <f t="shared" si="169"/>
        <v>---</v>
      </c>
      <c r="AG418" s="100"/>
      <c r="AH418" s="41">
        <f t="shared" si="170"/>
        <v>0</v>
      </c>
      <c r="AI418" s="41"/>
      <c r="AJ418" s="183" t="str">
        <f t="shared" si="171"/>
        <v>---</v>
      </c>
      <c r="AK418" s="169"/>
      <c r="AL418" s="100">
        <f t="shared" si="172"/>
        <v>0</v>
      </c>
      <c r="AM418" s="100"/>
      <c r="AN418" s="183" t="str">
        <f t="shared" si="173"/>
        <v>---</v>
      </c>
      <c r="AP418" s="41" t="str">
        <f t="shared" si="174"/>
        <v/>
      </c>
      <c r="AQ418" s="100"/>
      <c r="AR418" s="183" t="e">
        <f t="shared" si="175"/>
        <v>#N/A</v>
      </c>
      <c r="AS418" s="100"/>
      <c r="AT418" s="100" t="str">
        <f t="shared" si="176"/>
        <v/>
      </c>
      <c r="AU418" s="100"/>
      <c r="AV418" s="183" t="e">
        <f t="shared" si="177"/>
        <v>#N/A</v>
      </c>
      <c r="AW418" s="100"/>
      <c r="AX418" s="100">
        <f t="shared" si="178"/>
        <v>0</v>
      </c>
      <c r="AY418" s="100"/>
      <c r="AZ418" s="183" t="str">
        <f t="shared" si="179"/>
        <v>---</v>
      </c>
      <c r="BA418" s="100"/>
      <c r="BB418" s="100">
        <f t="shared" si="180"/>
        <v>0</v>
      </c>
      <c r="BC418" s="100"/>
      <c r="BD418" s="183" t="str">
        <f t="shared" si="181"/>
        <v>---</v>
      </c>
      <c r="BE418" s="100"/>
      <c r="BF418" s="100">
        <f t="shared" si="182"/>
        <v>0</v>
      </c>
      <c r="BG418" s="100"/>
      <c r="BH418" s="183" t="str">
        <f t="shared" si="183"/>
        <v>---</v>
      </c>
      <c r="BJ418" s="41" t="str">
        <f t="shared" si="184"/>
        <v/>
      </c>
      <c r="BK418" s="100"/>
      <c r="BL418" s="183" t="e">
        <f t="shared" si="185"/>
        <v>#N/A</v>
      </c>
      <c r="BM418" s="100"/>
    </row>
    <row r="419" spans="2:65" ht="15.75" customHeight="1">
      <c r="B419" s="230">
        <v>192</v>
      </c>
      <c r="C419" s="17" t="s">
        <v>36</v>
      </c>
      <c r="D419" s="13" t="s">
        <v>260</v>
      </c>
      <c r="E419" s="13"/>
      <c r="F419" s="13"/>
      <c r="G419" s="13"/>
      <c r="H419" s="13"/>
      <c r="I419" s="13"/>
      <c r="J419" s="13"/>
      <c r="K419" s="23"/>
      <c r="L419" s="66" t="s">
        <v>33</v>
      </c>
      <c r="M419" s="125"/>
      <c r="N419" s="81">
        <f>VLOOKUP($B419,'[1]09-10-11'!$A$4:$EA$400,MATCH(N$2, '[1]09-10-11'!$A$4:$EA$4, 0))</f>
        <v>0</v>
      </c>
      <c r="O419" s="45"/>
      <c r="P419" s="81">
        <f>VLOOKUP($B419,'[1]09-10-11'!$A$4:$EA$400,MATCH(P$2, '[1]09-10-11'!$A$4:$EA$4, 0))</f>
        <v>-876857</v>
      </c>
      <c r="Q419" s="81"/>
      <c r="R419" s="81">
        <f>VLOOKUP($B419,'[1]09-10-11'!$A$4:$EA$400,MATCH(R$2, '[1]09-10-11'!$A$4:$EA$4, 0))</f>
        <v>0</v>
      </c>
      <c r="S419" s="81"/>
      <c r="T419" s="81" t="e">
        <f>VLOOKUP($B419,'[1]09-10-11'!$A$4:$EA$400,MATCH(T$2, '[1]09-10-11'!$A$4:$EA$4, 0))</f>
        <v>#N/A</v>
      </c>
      <c r="U419" s="81"/>
      <c r="V419" s="81">
        <f>VLOOKUP($B419,'[1]09-10-11'!$A$4:$EA$400,MATCH(V$2, '[1]09-10-11'!$A$4:$EA$4, 0))</f>
        <v>0</v>
      </c>
      <c r="W419" s="81"/>
      <c r="X419" s="81">
        <f>VLOOKUP($B419,'[1]09-10-11'!$A$4:$EA$400,MATCH(X$2, '[1]09-10-11'!$A$4:$EA$4, 0))</f>
        <v>-876857</v>
      </c>
      <c r="Y419" s="41"/>
      <c r="Z419" s="172">
        <f t="shared" si="166"/>
        <v>-876857</v>
      </c>
      <c r="AA419" s="172"/>
      <c r="AB419" s="184" t="str">
        <f t="shared" si="167"/>
        <v>---</v>
      </c>
      <c r="AC419" s="170"/>
      <c r="AD419" s="172">
        <f t="shared" si="168"/>
        <v>0</v>
      </c>
      <c r="AE419" s="172"/>
      <c r="AF419" s="184">
        <f t="shared" si="169"/>
        <v>0</v>
      </c>
      <c r="AG419" s="100"/>
      <c r="AH419" s="81">
        <f t="shared" si="170"/>
        <v>-876857</v>
      </c>
      <c r="AI419" s="81"/>
      <c r="AJ419" s="184" t="str">
        <f t="shared" si="171"/>
        <v>---</v>
      </c>
      <c r="AK419" s="170"/>
      <c r="AL419" s="172">
        <f t="shared" si="172"/>
        <v>-876857</v>
      </c>
      <c r="AM419" s="172"/>
      <c r="AN419" s="184" t="str">
        <f t="shared" si="173"/>
        <v>---</v>
      </c>
      <c r="AP419" s="81" t="str">
        <f t="shared" si="174"/>
        <v/>
      </c>
      <c r="AQ419" s="172"/>
      <c r="AR419" s="184" t="e">
        <f t="shared" si="175"/>
        <v>#N/A</v>
      </c>
      <c r="AS419" s="100"/>
      <c r="AT419" s="172" t="str">
        <f t="shared" si="176"/>
        <v/>
      </c>
      <c r="AU419" s="172"/>
      <c r="AV419" s="184" t="e">
        <f t="shared" si="177"/>
        <v>#N/A</v>
      </c>
      <c r="AW419" s="100"/>
      <c r="AX419" s="172">
        <f t="shared" si="178"/>
        <v>0</v>
      </c>
      <c r="AY419" s="172"/>
      <c r="AZ419" s="184" t="str">
        <f t="shared" si="179"/>
        <v>---</v>
      </c>
      <c r="BA419" s="100"/>
      <c r="BB419" s="172">
        <f t="shared" si="180"/>
        <v>876857</v>
      </c>
      <c r="BC419" s="172"/>
      <c r="BD419" s="184">
        <f t="shared" si="181"/>
        <v>-1</v>
      </c>
      <c r="BE419" s="100"/>
      <c r="BF419" s="172">
        <f t="shared" si="182"/>
        <v>0</v>
      </c>
      <c r="BG419" s="172"/>
      <c r="BH419" s="184" t="str">
        <f t="shared" si="183"/>
        <v>---</v>
      </c>
      <c r="BJ419" s="81" t="str">
        <f t="shared" si="184"/>
        <v/>
      </c>
      <c r="BK419" s="172"/>
      <c r="BL419" s="184" t="e">
        <f t="shared" si="185"/>
        <v>#N/A</v>
      </c>
      <c r="BM419" s="100"/>
    </row>
    <row r="420" spans="2:65" ht="15.75" customHeight="1">
      <c r="C420" s="17"/>
      <c r="D420" s="13"/>
      <c r="E420" s="13"/>
      <c r="F420" s="13"/>
      <c r="G420" s="13"/>
      <c r="H420" s="13"/>
      <c r="I420" s="13"/>
      <c r="J420" s="13"/>
      <c r="K420" s="23"/>
      <c r="L420" s="66"/>
      <c r="M420" s="125"/>
      <c r="N420" s="125"/>
      <c r="O420" s="45"/>
      <c r="P420" s="125"/>
      <c r="Q420" s="125"/>
      <c r="R420" s="125"/>
      <c r="S420" s="125"/>
      <c r="T420" s="125"/>
      <c r="U420" s="125"/>
      <c r="V420" s="125"/>
      <c r="W420" s="125"/>
      <c r="X420" s="125"/>
      <c r="Y420" s="125"/>
      <c r="Z420" s="100" t="str">
        <f t="shared" si="166"/>
        <v/>
      </c>
      <c r="AA420" s="125"/>
      <c r="AB420" s="183" t="str">
        <f t="shared" si="167"/>
        <v/>
      </c>
      <c r="AC420" s="169"/>
      <c r="AD420" s="100" t="str">
        <f t="shared" si="168"/>
        <v/>
      </c>
      <c r="AE420" s="125"/>
      <c r="AF420" s="183" t="str">
        <f t="shared" si="169"/>
        <v/>
      </c>
      <c r="AG420" s="125"/>
      <c r="AH420" s="41" t="str">
        <f t="shared" si="170"/>
        <v/>
      </c>
      <c r="AI420" s="125"/>
      <c r="AJ420" s="183" t="str">
        <f t="shared" si="171"/>
        <v/>
      </c>
      <c r="AK420" s="169"/>
      <c r="AL420" s="41" t="str">
        <f t="shared" si="172"/>
        <v/>
      </c>
      <c r="AM420" s="125"/>
      <c r="AN420" s="181" t="str">
        <f t="shared" si="173"/>
        <v/>
      </c>
      <c r="AP420" s="41" t="str">
        <f t="shared" si="174"/>
        <v/>
      </c>
      <c r="AQ420" s="125"/>
      <c r="AR420" s="181" t="str">
        <f t="shared" si="175"/>
        <v/>
      </c>
      <c r="AS420" s="125"/>
      <c r="AT420" s="100" t="str">
        <f t="shared" si="176"/>
        <v/>
      </c>
      <c r="AU420" s="125"/>
      <c r="AV420" s="183" t="str">
        <f t="shared" si="177"/>
        <v/>
      </c>
      <c r="AW420" s="125"/>
      <c r="AX420" s="100" t="str">
        <f t="shared" si="178"/>
        <v/>
      </c>
      <c r="AY420" s="125"/>
      <c r="AZ420" s="183" t="str">
        <f t="shared" si="179"/>
        <v/>
      </c>
      <c r="BA420" s="125"/>
      <c r="BB420" s="100" t="str">
        <f t="shared" si="180"/>
        <v/>
      </c>
      <c r="BC420" s="125"/>
      <c r="BD420" s="183" t="str">
        <f t="shared" si="181"/>
        <v/>
      </c>
      <c r="BE420" s="125"/>
      <c r="BF420" s="41" t="str">
        <f t="shared" si="182"/>
        <v/>
      </c>
      <c r="BG420" s="125"/>
      <c r="BH420" s="181" t="str">
        <f t="shared" si="183"/>
        <v/>
      </c>
      <c r="BJ420" s="41" t="str">
        <f t="shared" si="184"/>
        <v/>
      </c>
      <c r="BK420" s="125"/>
      <c r="BL420" s="181" t="str">
        <f t="shared" si="185"/>
        <v/>
      </c>
      <c r="BM420" s="125"/>
    </row>
    <row r="421" spans="2:65" ht="15.75" customHeight="1">
      <c r="C421" s="19"/>
      <c r="D421" s="13"/>
      <c r="E421" s="13"/>
      <c r="F421" s="13"/>
      <c r="G421" s="53" t="s">
        <v>261</v>
      </c>
      <c r="H421" s="53"/>
      <c r="I421" s="27"/>
      <c r="J421" s="27"/>
      <c r="K421" s="28"/>
      <c r="L421" s="29"/>
      <c r="M421" s="133"/>
      <c r="N421" s="82">
        <f>N418</f>
        <v>0</v>
      </c>
      <c r="O421" s="74"/>
      <c r="P421" s="82">
        <f>P418</f>
        <v>0</v>
      </c>
      <c r="Q421" s="82"/>
      <c r="R421" s="82">
        <f>R418</f>
        <v>0</v>
      </c>
      <c r="S421" s="82"/>
      <c r="T421" s="82" t="e">
        <f>T418</f>
        <v>#N/A</v>
      </c>
      <c r="U421" s="82"/>
      <c r="V421" s="82">
        <f>V418</f>
        <v>0</v>
      </c>
      <c r="W421" s="82"/>
      <c r="X421" s="82">
        <f>X418</f>
        <v>0</v>
      </c>
      <c r="Y421" s="82"/>
      <c r="Z421" s="173">
        <f t="shared" si="166"/>
        <v>0</v>
      </c>
      <c r="AA421" s="173"/>
      <c r="AB421" s="186" t="str">
        <f t="shared" si="167"/>
        <v>---</v>
      </c>
      <c r="AC421" s="171"/>
      <c r="AD421" s="173">
        <f t="shared" si="168"/>
        <v>0</v>
      </c>
      <c r="AE421" s="173"/>
      <c r="AF421" s="186" t="str">
        <f t="shared" si="169"/>
        <v>---</v>
      </c>
      <c r="AG421" s="173"/>
      <c r="AH421" s="82">
        <f t="shared" si="170"/>
        <v>0</v>
      </c>
      <c r="AI421" s="82"/>
      <c r="AJ421" s="186" t="str">
        <f t="shared" si="171"/>
        <v>---</v>
      </c>
      <c r="AK421" s="171"/>
      <c r="AL421" s="173">
        <f t="shared" si="172"/>
        <v>0</v>
      </c>
      <c r="AM421" s="173"/>
      <c r="AN421" s="186" t="str">
        <f t="shared" si="173"/>
        <v>---</v>
      </c>
      <c r="AP421" s="173" t="str">
        <f t="shared" si="174"/>
        <v/>
      </c>
      <c r="AQ421" s="173"/>
      <c r="AR421" s="186" t="e">
        <f t="shared" si="175"/>
        <v>#N/A</v>
      </c>
      <c r="AS421" s="173"/>
      <c r="AT421" s="173" t="str">
        <f t="shared" si="176"/>
        <v/>
      </c>
      <c r="AU421" s="173"/>
      <c r="AV421" s="186" t="e">
        <f t="shared" si="177"/>
        <v>#N/A</v>
      </c>
      <c r="AW421" s="173"/>
      <c r="AX421" s="173">
        <f t="shared" si="178"/>
        <v>0</v>
      </c>
      <c r="AY421" s="173"/>
      <c r="AZ421" s="186" t="str">
        <f t="shared" si="179"/>
        <v>---</v>
      </c>
      <c r="BA421" s="173"/>
      <c r="BB421" s="173">
        <f t="shared" si="180"/>
        <v>0</v>
      </c>
      <c r="BC421" s="173"/>
      <c r="BD421" s="186" t="str">
        <f t="shared" si="181"/>
        <v>---</v>
      </c>
      <c r="BE421" s="173"/>
      <c r="BF421" s="173">
        <f t="shared" si="182"/>
        <v>0</v>
      </c>
      <c r="BG421" s="173"/>
      <c r="BH421" s="186" t="str">
        <f t="shared" si="183"/>
        <v>---</v>
      </c>
      <c r="BJ421" s="173" t="str">
        <f t="shared" si="184"/>
        <v/>
      </c>
      <c r="BK421" s="173"/>
      <c r="BL421" s="186" t="e">
        <f t="shared" si="185"/>
        <v>#N/A</v>
      </c>
      <c r="BM421" s="173"/>
    </row>
    <row r="422" spans="2:65" ht="15.75" customHeight="1">
      <c r="C422" s="19"/>
      <c r="D422" s="13"/>
      <c r="E422" s="13"/>
      <c r="F422" s="13"/>
      <c r="G422" s="13"/>
      <c r="H422" s="13"/>
      <c r="I422" s="67"/>
      <c r="J422" s="67"/>
      <c r="K422" s="23"/>
      <c r="L422" s="66"/>
      <c r="M422" s="125"/>
      <c r="N422" s="125"/>
      <c r="O422" s="45"/>
      <c r="P422" s="125"/>
      <c r="Q422" s="125"/>
      <c r="R422" s="125"/>
      <c r="S422" s="125"/>
      <c r="T422" s="125"/>
      <c r="U422" s="125"/>
      <c r="V422" s="125"/>
      <c r="W422" s="125"/>
      <c r="X422" s="125"/>
      <c r="Y422" s="125"/>
      <c r="Z422" s="100" t="str">
        <f t="shared" si="166"/>
        <v/>
      </c>
      <c r="AA422" s="125"/>
      <c r="AB422" s="183" t="str">
        <f t="shared" si="167"/>
        <v/>
      </c>
      <c r="AC422" s="169"/>
      <c r="AD422" s="100" t="str">
        <f t="shared" si="168"/>
        <v/>
      </c>
      <c r="AE422" s="125"/>
      <c r="AF422" s="183" t="str">
        <f t="shared" si="169"/>
        <v/>
      </c>
      <c r="AG422" s="125"/>
      <c r="AH422" s="41" t="str">
        <f t="shared" si="170"/>
        <v/>
      </c>
      <c r="AI422" s="125"/>
      <c r="AJ422" s="183" t="str">
        <f t="shared" si="171"/>
        <v/>
      </c>
      <c r="AK422" s="169"/>
      <c r="AL422" s="41" t="str">
        <f t="shared" si="172"/>
        <v/>
      </c>
      <c r="AM422" s="125"/>
      <c r="AN422" s="181" t="str">
        <f t="shared" si="173"/>
        <v/>
      </c>
      <c r="AP422" s="41" t="str">
        <f t="shared" si="174"/>
        <v/>
      </c>
      <c r="AQ422" s="125"/>
      <c r="AR422" s="181" t="str">
        <f t="shared" si="175"/>
        <v/>
      </c>
      <c r="AS422" s="125"/>
      <c r="AT422" s="100" t="str">
        <f t="shared" si="176"/>
        <v/>
      </c>
      <c r="AU422" s="125"/>
      <c r="AV422" s="183" t="str">
        <f t="shared" si="177"/>
        <v/>
      </c>
      <c r="AW422" s="125"/>
      <c r="AX422" s="100" t="str">
        <f t="shared" si="178"/>
        <v/>
      </c>
      <c r="AY422" s="125"/>
      <c r="AZ422" s="183" t="str">
        <f t="shared" si="179"/>
        <v/>
      </c>
      <c r="BA422" s="125"/>
      <c r="BB422" s="100" t="str">
        <f t="shared" si="180"/>
        <v/>
      </c>
      <c r="BC422" s="125"/>
      <c r="BD422" s="183" t="str">
        <f t="shared" si="181"/>
        <v/>
      </c>
      <c r="BE422" s="125"/>
      <c r="BF422" s="41" t="str">
        <f t="shared" si="182"/>
        <v/>
      </c>
      <c r="BG422" s="125"/>
      <c r="BH422" s="181" t="str">
        <f t="shared" si="183"/>
        <v/>
      </c>
      <c r="BJ422" s="41" t="str">
        <f t="shared" si="184"/>
        <v/>
      </c>
      <c r="BK422" s="125"/>
      <c r="BL422" s="181" t="str">
        <f t="shared" si="185"/>
        <v/>
      </c>
      <c r="BM422" s="125"/>
    </row>
    <row r="423" spans="2:65" ht="15.75" customHeight="1">
      <c r="B423" s="231"/>
      <c r="C423" s="19"/>
      <c r="D423" s="4"/>
      <c r="E423" s="13"/>
      <c r="F423" s="13"/>
      <c r="G423" s="4"/>
      <c r="H423" s="13"/>
      <c r="I423" s="4"/>
      <c r="J423" s="13"/>
      <c r="K423" s="23"/>
      <c r="L423" s="25"/>
      <c r="M423" s="125"/>
      <c r="N423" s="125"/>
      <c r="O423" s="42"/>
      <c r="P423" s="125"/>
      <c r="Q423" s="125"/>
      <c r="R423" s="125"/>
      <c r="S423" s="125"/>
      <c r="T423" s="125"/>
      <c r="U423" s="125"/>
      <c r="V423" s="125"/>
      <c r="W423" s="125"/>
      <c r="X423" s="125"/>
      <c r="Y423" s="125"/>
      <c r="Z423" s="41" t="str">
        <f t="shared" si="166"/>
        <v/>
      </c>
      <c r="AA423" s="125"/>
      <c r="AB423" s="181" t="str">
        <f t="shared" si="167"/>
        <v/>
      </c>
      <c r="AC423" s="161"/>
      <c r="AD423" s="41" t="str">
        <f t="shared" si="168"/>
        <v/>
      </c>
      <c r="AE423" s="125"/>
      <c r="AF423" s="181" t="str">
        <f t="shared" si="169"/>
        <v/>
      </c>
      <c r="AG423" s="125"/>
      <c r="AH423" s="41" t="str">
        <f t="shared" si="170"/>
        <v/>
      </c>
      <c r="AI423" s="125"/>
      <c r="AJ423" s="181" t="str">
        <f t="shared" si="171"/>
        <v/>
      </c>
      <c r="AK423" s="161"/>
      <c r="AL423" s="41" t="str">
        <f t="shared" si="172"/>
        <v/>
      </c>
      <c r="AM423" s="125"/>
      <c r="AN423" s="181" t="str">
        <f t="shared" si="173"/>
        <v/>
      </c>
      <c r="AP423" s="41" t="str">
        <f t="shared" si="174"/>
        <v/>
      </c>
      <c r="AQ423" s="125"/>
      <c r="AR423" s="181" t="str">
        <f t="shared" si="175"/>
        <v/>
      </c>
      <c r="AS423" s="125"/>
      <c r="AT423" s="41" t="str">
        <f t="shared" si="176"/>
        <v/>
      </c>
      <c r="AU423" s="125"/>
      <c r="AV423" s="181" t="str">
        <f t="shared" si="177"/>
        <v/>
      </c>
      <c r="AW423" s="125"/>
      <c r="AX423" s="41" t="str">
        <f t="shared" si="178"/>
        <v/>
      </c>
      <c r="AY423" s="125"/>
      <c r="AZ423" s="181" t="str">
        <f t="shared" si="179"/>
        <v/>
      </c>
      <c r="BA423" s="125"/>
      <c r="BB423" s="41" t="str">
        <f t="shared" si="180"/>
        <v/>
      </c>
      <c r="BC423" s="125"/>
      <c r="BD423" s="181" t="str">
        <f t="shared" si="181"/>
        <v/>
      </c>
      <c r="BE423" s="125"/>
      <c r="BF423" s="41" t="str">
        <f t="shared" si="182"/>
        <v/>
      </c>
      <c r="BG423" s="125"/>
      <c r="BH423" s="181" t="str">
        <f t="shared" si="183"/>
        <v/>
      </c>
      <c r="BJ423" s="41" t="str">
        <f t="shared" si="184"/>
        <v/>
      </c>
      <c r="BK423" s="125"/>
      <c r="BL423" s="181" t="str">
        <f t="shared" si="185"/>
        <v/>
      </c>
      <c r="BM423" s="125"/>
    </row>
    <row r="424" spans="2:65" ht="17.25" customHeight="1">
      <c r="B424" s="231"/>
      <c r="C424" s="16" t="s">
        <v>353</v>
      </c>
      <c r="D424" s="53"/>
      <c r="E424" s="53"/>
      <c r="F424" s="53"/>
      <c r="G424" s="53"/>
      <c r="H424" s="53"/>
      <c r="I424" s="53"/>
      <c r="J424" s="53"/>
      <c r="K424" s="23"/>
      <c r="L424" s="22"/>
      <c r="M424" s="125"/>
      <c r="N424" s="125"/>
      <c r="O424" s="42"/>
      <c r="P424" s="125"/>
      <c r="Q424" s="125"/>
      <c r="R424" s="125"/>
      <c r="S424" s="125"/>
      <c r="T424" s="125"/>
      <c r="U424" s="125"/>
      <c r="V424" s="125"/>
      <c r="W424" s="125"/>
      <c r="X424" s="125"/>
      <c r="Y424" s="125"/>
      <c r="Z424" s="41" t="str">
        <f t="shared" si="166"/>
        <v/>
      </c>
      <c r="AA424" s="125"/>
      <c r="AB424" s="181" t="str">
        <f t="shared" si="167"/>
        <v/>
      </c>
      <c r="AC424" s="161"/>
      <c r="AD424" s="41" t="str">
        <f t="shared" si="168"/>
        <v/>
      </c>
      <c r="AE424" s="125"/>
      <c r="AF424" s="181" t="str">
        <f t="shared" si="169"/>
        <v/>
      </c>
      <c r="AG424" s="125"/>
      <c r="AH424" s="41" t="str">
        <f t="shared" si="170"/>
        <v/>
      </c>
      <c r="AI424" s="125"/>
      <c r="AJ424" s="181" t="str">
        <f t="shared" si="171"/>
        <v/>
      </c>
      <c r="AK424" s="161"/>
      <c r="AL424" s="41" t="str">
        <f t="shared" si="172"/>
        <v/>
      </c>
      <c r="AM424" s="125"/>
      <c r="AN424" s="181" t="str">
        <f t="shared" si="173"/>
        <v/>
      </c>
      <c r="AP424" s="41" t="str">
        <f t="shared" si="174"/>
        <v/>
      </c>
      <c r="AQ424" s="125"/>
      <c r="AR424" s="181" t="str">
        <f t="shared" si="175"/>
        <v/>
      </c>
      <c r="AS424" s="125"/>
      <c r="AT424" s="41" t="str">
        <f t="shared" si="176"/>
        <v/>
      </c>
      <c r="AU424" s="125"/>
      <c r="AV424" s="181" t="str">
        <f t="shared" si="177"/>
        <v/>
      </c>
      <c r="AW424" s="125"/>
      <c r="AX424" s="41" t="str">
        <f t="shared" si="178"/>
        <v/>
      </c>
      <c r="AY424" s="125"/>
      <c r="AZ424" s="181" t="str">
        <f t="shared" si="179"/>
        <v/>
      </c>
      <c r="BA424" s="125"/>
      <c r="BB424" s="41" t="str">
        <f t="shared" si="180"/>
        <v/>
      </c>
      <c r="BC424" s="125"/>
      <c r="BD424" s="181" t="str">
        <f t="shared" si="181"/>
        <v/>
      </c>
      <c r="BE424" s="125"/>
      <c r="BF424" s="41" t="str">
        <f t="shared" si="182"/>
        <v/>
      </c>
      <c r="BG424" s="125"/>
      <c r="BH424" s="181" t="str">
        <f t="shared" si="183"/>
        <v/>
      </c>
      <c r="BJ424" s="41" t="str">
        <f t="shared" si="184"/>
        <v/>
      </c>
      <c r="BK424" s="125"/>
      <c r="BL424" s="181" t="str">
        <f t="shared" si="185"/>
        <v/>
      </c>
      <c r="BM424" s="125"/>
    </row>
    <row r="425" spans="2:65" ht="15.75" customHeight="1">
      <c r="B425" s="231"/>
      <c r="C425" s="19"/>
      <c r="D425" s="4"/>
      <c r="E425" s="13"/>
      <c r="F425" s="13"/>
      <c r="G425" s="4"/>
      <c r="H425" s="13"/>
      <c r="I425" s="4"/>
      <c r="J425" s="13"/>
      <c r="K425" s="23"/>
      <c r="L425" s="25"/>
      <c r="M425" s="125"/>
      <c r="N425" s="125"/>
      <c r="O425" s="42"/>
      <c r="P425" s="125"/>
      <c r="Q425" s="125"/>
      <c r="R425" s="125"/>
      <c r="S425" s="125"/>
      <c r="T425" s="125"/>
      <c r="U425" s="125"/>
      <c r="V425" s="125"/>
      <c r="W425" s="125"/>
      <c r="X425" s="125"/>
      <c r="Y425" s="125"/>
      <c r="Z425" s="41" t="str">
        <f t="shared" si="166"/>
        <v/>
      </c>
      <c r="AA425" s="125"/>
      <c r="AB425" s="181" t="str">
        <f t="shared" si="167"/>
        <v/>
      </c>
      <c r="AC425" s="161"/>
      <c r="AD425" s="41" t="str">
        <f t="shared" si="168"/>
        <v/>
      </c>
      <c r="AE425" s="125"/>
      <c r="AF425" s="181" t="str">
        <f t="shared" si="169"/>
        <v/>
      </c>
      <c r="AG425" s="125"/>
      <c r="AH425" s="41" t="str">
        <f t="shared" si="170"/>
        <v/>
      </c>
      <c r="AI425" s="125"/>
      <c r="AJ425" s="181" t="str">
        <f t="shared" si="171"/>
        <v/>
      </c>
      <c r="AK425" s="161"/>
      <c r="AL425" s="41" t="str">
        <f t="shared" si="172"/>
        <v/>
      </c>
      <c r="AM425" s="125"/>
      <c r="AN425" s="181" t="str">
        <f t="shared" si="173"/>
        <v/>
      </c>
      <c r="AP425" s="41" t="str">
        <f t="shared" si="174"/>
        <v/>
      </c>
      <c r="AQ425" s="125"/>
      <c r="AR425" s="181" t="str">
        <f t="shared" si="175"/>
        <v/>
      </c>
      <c r="AS425" s="125"/>
      <c r="AT425" s="41" t="str">
        <f t="shared" si="176"/>
        <v/>
      </c>
      <c r="AU425" s="125"/>
      <c r="AV425" s="181" t="str">
        <f t="shared" si="177"/>
        <v/>
      </c>
      <c r="AW425" s="125"/>
      <c r="AX425" s="41" t="str">
        <f t="shared" si="178"/>
        <v/>
      </c>
      <c r="AY425" s="125"/>
      <c r="AZ425" s="181" t="str">
        <f t="shared" si="179"/>
        <v/>
      </c>
      <c r="BA425" s="125"/>
      <c r="BB425" s="41" t="str">
        <f t="shared" si="180"/>
        <v/>
      </c>
      <c r="BC425" s="125"/>
      <c r="BD425" s="181" t="str">
        <f t="shared" si="181"/>
        <v/>
      </c>
      <c r="BE425" s="125"/>
      <c r="BF425" s="41" t="str">
        <f t="shared" si="182"/>
        <v/>
      </c>
      <c r="BG425" s="125"/>
      <c r="BH425" s="181" t="str">
        <f t="shared" si="183"/>
        <v/>
      </c>
      <c r="BJ425" s="41" t="str">
        <f t="shared" si="184"/>
        <v/>
      </c>
      <c r="BK425" s="125"/>
      <c r="BL425" s="181" t="str">
        <f t="shared" si="185"/>
        <v/>
      </c>
      <c r="BM425" s="125"/>
    </row>
    <row r="426" spans="2:65" ht="15.75" customHeight="1">
      <c r="B426" s="231">
        <v>168</v>
      </c>
      <c r="C426" s="55">
        <v>1</v>
      </c>
      <c r="D426" s="13" t="s">
        <v>214</v>
      </c>
      <c r="F426" s="13"/>
      <c r="G426" s="4"/>
      <c r="H426" s="13"/>
      <c r="I426" s="4"/>
      <c r="J426" s="13"/>
      <c r="K426" s="23"/>
      <c r="L426" s="22" t="s">
        <v>33</v>
      </c>
      <c r="M426" s="125"/>
      <c r="N426" s="41">
        <f>VLOOKUP($B426,'[1]09-10-11'!$A$4:$EA$400,MATCH(N$2, '[1]09-10-11'!$A$4:$EA$4, 0))</f>
        <v>15884</v>
      </c>
      <c r="O426" s="42"/>
      <c r="P426" s="41">
        <f>VLOOKUP($B426,'[1]09-10-11'!$A$4:$EA$400,MATCH(P$2, '[1]09-10-11'!$A$4:$EA$4, 0))</f>
        <v>11725</v>
      </c>
      <c r="Q426" s="41"/>
      <c r="R426" s="41">
        <f>VLOOKUP($B426,'[1]09-10-11'!$A$4:$EA$400,MATCH(R$2, '[1]09-10-11'!$A$4:$EA$4, 0))</f>
        <v>11725</v>
      </c>
      <c r="S426" s="41"/>
      <c r="T426" s="41" t="e">
        <f>VLOOKUP($B426,'[1]09-10-11'!$A$4:$EA$400,MATCH(T$2, '[1]09-10-11'!$A$4:$EA$4, 0))</f>
        <v>#N/A</v>
      </c>
      <c r="U426" s="41"/>
      <c r="V426" s="41">
        <f>VLOOKUP($B426,'[1]09-10-11'!$A$4:$EA$400,MATCH(V$2, '[1]09-10-11'!$A$4:$EA$4, 0))</f>
        <v>11725</v>
      </c>
      <c r="W426" s="41"/>
      <c r="X426" s="41">
        <f>VLOOKUP($B426,'[1]09-10-11'!$A$4:$EA$400,MATCH(X$2, '[1]09-10-11'!$A$4:$EA$4, 0))</f>
        <v>13115</v>
      </c>
      <c r="Y426" s="41"/>
      <c r="Z426" s="100">
        <f t="shared" si="166"/>
        <v>1390</v>
      </c>
      <c r="AA426" s="100"/>
      <c r="AB426" s="183">
        <f t="shared" si="167"/>
        <v>0.11855010660980803</v>
      </c>
      <c r="AC426" s="161"/>
      <c r="AD426" s="100">
        <f t="shared" si="168"/>
        <v>1390</v>
      </c>
      <c r="AE426" s="100"/>
      <c r="AF426" s="183">
        <f t="shared" si="169"/>
        <v>0.11855010660980803</v>
      </c>
      <c r="AG426" s="100"/>
      <c r="AH426" s="41">
        <f t="shared" si="170"/>
        <v>-2769</v>
      </c>
      <c r="AI426" s="41"/>
      <c r="AJ426" s="181">
        <f t="shared" si="171"/>
        <v>-0.17432636615462105</v>
      </c>
      <c r="AK426" s="161"/>
      <c r="AL426" s="41">
        <f t="shared" si="172"/>
        <v>1390</v>
      </c>
      <c r="AM426" s="100"/>
      <c r="AN426" s="181">
        <f t="shared" si="173"/>
        <v>0.11855010660980803</v>
      </c>
      <c r="AP426" s="41" t="str">
        <f t="shared" si="174"/>
        <v/>
      </c>
      <c r="AQ426" s="100"/>
      <c r="AR426" s="181" t="e">
        <f t="shared" si="175"/>
        <v>#N/A</v>
      </c>
      <c r="AS426" s="100"/>
      <c r="AT426" s="100" t="str">
        <f t="shared" si="176"/>
        <v/>
      </c>
      <c r="AU426" s="100"/>
      <c r="AV426" s="183" t="e">
        <f t="shared" si="177"/>
        <v>#N/A</v>
      </c>
      <c r="AW426" s="100"/>
      <c r="AX426" s="100">
        <f t="shared" si="178"/>
        <v>-4159</v>
      </c>
      <c r="AY426" s="100"/>
      <c r="AZ426" s="183">
        <f t="shared" si="179"/>
        <v>-0.26183580961974318</v>
      </c>
      <c r="BA426" s="100"/>
      <c r="BB426" s="100">
        <f t="shared" si="180"/>
        <v>0</v>
      </c>
      <c r="BC426" s="100"/>
      <c r="BD426" s="183">
        <f t="shared" si="181"/>
        <v>0</v>
      </c>
      <c r="BE426" s="100"/>
      <c r="BF426" s="41">
        <f t="shared" si="182"/>
        <v>0</v>
      </c>
      <c r="BG426" s="100"/>
      <c r="BH426" s="181">
        <f t="shared" si="183"/>
        <v>0</v>
      </c>
      <c r="BJ426" s="41" t="str">
        <f t="shared" si="184"/>
        <v/>
      </c>
      <c r="BK426" s="100"/>
      <c r="BL426" s="181" t="e">
        <f t="shared" si="185"/>
        <v>#N/A</v>
      </c>
      <c r="BM426" s="100"/>
    </row>
    <row r="427" spans="2:65" ht="15.75" customHeight="1">
      <c r="B427" s="231">
        <v>169.01</v>
      </c>
      <c r="C427" s="55">
        <v>2</v>
      </c>
      <c r="D427" s="13" t="s">
        <v>249</v>
      </c>
      <c r="F427" s="13"/>
      <c r="G427" s="4"/>
      <c r="H427" s="13"/>
      <c r="I427" s="4"/>
      <c r="J427" s="13"/>
      <c r="K427" s="23"/>
      <c r="L427" s="22" t="s">
        <v>33</v>
      </c>
      <c r="M427" s="125"/>
      <c r="N427" s="41">
        <f>VLOOKUP($B427,'[1]09-10-11'!$A$4:$EA$400,MATCH(N$2, '[1]09-10-11'!$A$4:$EA$4, 0))</f>
        <v>21</v>
      </c>
      <c r="O427" s="42"/>
      <c r="P427" s="41">
        <f>VLOOKUP($B427,'[1]09-10-11'!$A$4:$EA$400,MATCH(P$2, '[1]09-10-11'!$A$4:$EA$4, 0))</f>
        <v>0</v>
      </c>
      <c r="Q427" s="41"/>
      <c r="R427" s="41">
        <f>VLOOKUP($B427,'[1]09-10-11'!$A$4:$EA$400,MATCH(R$2, '[1]09-10-11'!$A$4:$EA$4, 0))</f>
        <v>0</v>
      </c>
      <c r="S427" s="41"/>
      <c r="T427" s="41" t="e">
        <f>VLOOKUP($B427,'[1]09-10-11'!$A$4:$EA$400,MATCH(T$2, '[1]09-10-11'!$A$4:$EA$4, 0))</f>
        <v>#N/A</v>
      </c>
      <c r="U427" s="41"/>
      <c r="V427" s="41">
        <f>VLOOKUP($B427,'[1]09-10-11'!$A$4:$EA$400,MATCH(V$2, '[1]09-10-11'!$A$4:$EA$4, 0))</f>
        <v>0</v>
      </c>
      <c r="W427" s="41"/>
      <c r="X427" s="41">
        <f>VLOOKUP($B427,'[1]09-10-11'!$A$4:$EA$400,MATCH(X$2, '[1]09-10-11'!$A$4:$EA$4, 0))</f>
        <v>0</v>
      </c>
      <c r="Y427" s="41"/>
      <c r="Z427" s="100">
        <f t="shared" si="166"/>
        <v>0</v>
      </c>
      <c r="AA427" s="100"/>
      <c r="AB427" s="183" t="str">
        <f t="shared" si="167"/>
        <v>---</v>
      </c>
      <c r="AC427" s="161"/>
      <c r="AD427" s="100">
        <f t="shared" si="168"/>
        <v>0</v>
      </c>
      <c r="AE427" s="100"/>
      <c r="AF427" s="183" t="str">
        <f t="shared" si="169"/>
        <v>---</v>
      </c>
      <c r="AG427" s="100"/>
      <c r="AH427" s="41">
        <f t="shared" si="170"/>
        <v>-21</v>
      </c>
      <c r="AI427" s="41"/>
      <c r="AJ427" s="181">
        <f t="shared" si="171"/>
        <v>-1</v>
      </c>
      <c r="AK427" s="161"/>
      <c r="AL427" s="41">
        <f t="shared" si="172"/>
        <v>0</v>
      </c>
      <c r="AM427" s="100"/>
      <c r="AN427" s="183" t="str">
        <f t="shared" si="173"/>
        <v>---</v>
      </c>
      <c r="AP427" s="41" t="str">
        <f t="shared" si="174"/>
        <v/>
      </c>
      <c r="AQ427" s="100"/>
      <c r="AR427" s="181" t="e">
        <f t="shared" si="175"/>
        <v>#N/A</v>
      </c>
      <c r="AS427" s="100"/>
      <c r="AT427" s="100" t="str">
        <f t="shared" si="176"/>
        <v/>
      </c>
      <c r="AU427" s="100"/>
      <c r="AV427" s="183" t="e">
        <f t="shared" si="177"/>
        <v>#N/A</v>
      </c>
      <c r="AW427" s="100"/>
      <c r="AX427" s="100">
        <f t="shared" si="178"/>
        <v>-21</v>
      </c>
      <c r="AY427" s="100"/>
      <c r="AZ427" s="183">
        <f t="shared" si="179"/>
        <v>-1</v>
      </c>
      <c r="BA427" s="100"/>
      <c r="BB427" s="100">
        <f t="shared" si="180"/>
        <v>0</v>
      </c>
      <c r="BC427" s="100"/>
      <c r="BD427" s="183" t="str">
        <f t="shared" si="181"/>
        <v>---</v>
      </c>
      <c r="BE427" s="100"/>
      <c r="BF427" s="41">
        <f t="shared" si="182"/>
        <v>0</v>
      </c>
      <c r="BG427" s="100"/>
      <c r="BH427" s="183" t="str">
        <f t="shared" si="183"/>
        <v>---</v>
      </c>
      <c r="BJ427" s="41" t="str">
        <f t="shared" si="184"/>
        <v/>
      </c>
      <c r="BK427" s="100"/>
      <c r="BL427" s="181" t="e">
        <f t="shared" si="185"/>
        <v>#N/A</v>
      </c>
      <c r="BM427" s="100"/>
    </row>
    <row r="428" spans="2:65" ht="15.75" customHeight="1">
      <c r="B428" s="231">
        <v>169.02</v>
      </c>
      <c r="C428" s="55">
        <v>3</v>
      </c>
      <c r="D428" s="13" t="s">
        <v>147</v>
      </c>
      <c r="F428" s="13"/>
      <c r="G428" s="4"/>
      <c r="H428" s="13"/>
      <c r="I428" s="4"/>
      <c r="J428" s="13"/>
      <c r="K428" s="23"/>
      <c r="L428" s="22" t="s">
        <v>33</v>
      </c>
      <c r="M428" s="125"/>
      <c r="N428" s="41">
        <f>VLOOKUP($B428,'[1]09-10-11'!$A$4:$EA$400,MATCH(N$2, '[1]09-10-11'!$A$4:$EA$4, 0))</f>
        <v>-31199</v>
      </c>
      <c r="O428" s="42"/>
      <c r="P428" s="41">
        <f>VLOOKUP($B428,'[1]09-10-11'!$A$4:$EA$400,MATCH(P$2, '[1]09-10-11'!$A$4:$EA$4, 0))</f>
        <v>0</v>
      </c>
      <c r="Q428" s="41"/>
      <c r="R428" s="41">
        <f>VLOOKUP($B428,'[1]09-10-11'!$A$4:$EA$400,MATCH(R$2, '[1]09-10-11'!$A$4:$EA$4, 0))</f>
        <v>0</v>
      </c>
      <c r="S428" s="41"/>
      <c r="T428" s="41" t="e">
        <f>VLOOKUP($B428,'[1]09-10-11'!$A$4:$EA$400,MATCH(T$2, '[1]09-10-11'!$A$4:$EA$4, 0))</f>
        <v>#N/A</v>
      </c>
      <c r="U428" s="41"/>
      <c r="V428" s="41">
        <f>VLOOKUP($B428,'[1]09-10-11'!$A$4:$EA$400,MATCH(V$2, '[1]09-10-11'!$A$4:$EA$4, 0))</f>
        <v>0</v>
      </c>
      <c r="W428" s="41"/>
      <c r="X428" s="41">
        <f>VLOOKUP($B428,'[1]09-10-11'!$A$4:$EA$400,MATCH(X$2, '[1]09-10-11'!$A$4:$EA$4, 0))</f>
        <v>0</v>
      </c>
      <c r="Y428" s="41"/>
      <c r="Z428" s="100">
        <f t="shared" si="166"/>
        <v>0</v>
      </c>
      <c r="AA428" s="100"/>
      <c r="AB428" s="183" t="str">
        <f t="shared" si="167"/>
        <v>---</v>
      </c>
      <c r="AC428" s="161"/>
      <c r="AD428" s="100">
        <f t="shared" si="168"/>
        <v>0</v>
      </c>
      <c r="AE428" s="100"/>
      <c r="AF428" s="183" t="str">
        <f t="shared" si="169"/>
        <v>---</v>
      </c>
      <c r="AG428" s="100"/>
      <c r="AH428" s="41">
        <f t="shared" si="170"/>
        <v>31199</v>
      </c>
      <c r="AI428" s="41"/>
      <c r="AJ428" s="181">
        <f t="shared" si="171"/>
        <v>-1</v>
      </c>
      <c r="AK428" s="161"/>
      <c r="AL428" s="41">
        <f t="shared" si="172"/>
        <v>0</v>
      </c>
      <c r="AM428" s="100"/>
      <c r="AN428" s="183" t="str">
        <f t="shared" si="173"/>
        <v>---</v>
      </c>
      <c r="AP428" s="41" t="str">
        <f t="shared" si="174"/>
        <v/>
      </c>
      <c r="AQ428" s="100"/>
      <c r="AR428" s="181" t="e">
        <f t="shared" si="175"/>
        <v>#N/A</v>
      </c>
      <c r="AS428" s="100"/>
      <c r="AT428" s="100" t="str">
        <f t="shared" si="176"/>
        <v/>
      </c>
      <c r="AU428" s="100"/>
      <c r="AV428" s="183" t="e">
        <f t="shared" si="177"/>
        <v>#N/A</v>
      </c>
      <c r="AW428" s="100"/>
      <c r="AX428" s="100">
        <f t="shared" si="178"/>
        <v>31199</v>
      </c>
      <c r="AY428" s="100"/>
      <c r="AZ428" s="183">
        <f t="shared" si="179"/>
        <v>-1</v>
      </c>
      <c r="BA428" s="100"/>
      <c r="BB428" s="100">
        <f t="shared" si="180"/>
        <v>0</v>
      </c>
      <c r="BC428" s="100"/>
      <c r="BD428" s="183" t="str">
        <f t="shared" si="181"/>
        <v>---</v>
      </c>
      <c r="BE428" s="100"/>
      <c r="BF428" s="41">
        <f t="shared" si="182"/>
        <v>0</v>
      </c>
      <c r="BG428" s="100"/>
      <c r="BH428" s="183" t="str">
        <f t="shared" si="183"/>
        <v>---</v>
      </c>
      <c r="BJ428" s="41" t="str">
        <f t="shared" si="184"/>
        <v/>
      </c>
      <c r="BK428" s="100"/>
      <c r="BL428" s="181" t="e">
        <f t="shared" si="185"/>
        <v>#N/A</v>
      </c>
      <c r="BM428" s="100"/>
    </row>
    <row r="429" spans="2:65" ht="15.75" customHeight="1">
      <c r="B429" s="231">
        <v>169.03</v>
      </c>
      <c r="C429" s="55">
        <v>4</v>
      </c>
      <c r="D429" s="13" t="s">
        <v>148</v>
      </c>
      <c r="F429" s="13"/>
      <c r="G429" s="4"/>
      <c r="H429" s="13"/>
      <c r="I429" s="4"/>
      <c r="J429" s="13"/>
      <c r="K429" s="23"/>
      <c r="L429" s="22" t="s">
        <v>33</v>
      </c>
      <c r="M429" s="125"/>
      <c r="N429" s="81">
        <f>VLOOKUP($B429,'[1]09-10-11'!$A$4:$EA$400,MATCH(N$2, '[1]09-10-11'!$A$4:$EA$4, 0))</f>
        <v>-31178</v>
      </c>
      <c r="O429" s="42"/>
      <c r="P429" s="81">
        <f>VLOOKUP($B429,'[1]09-10-11'!$A$4:$EA$400,MATCH(P$2, '[1]09-10-11'!$A$4:$EA$4, 0))</f>
        <v>0</v>
      </c>
      <c r="Q429" s="81"/>
      <c r="R429" s="81">
        <f>VLOOKUP($B429,'[1]09-10-11'!$A$4:$EA$400,MATCH(R$2, '[1]09-10-11'!$A$4:$EA$4, 0))</f>
        <v>0</v>
      </c>
      <c r="S429" s="81"/>
      <c r="T429" s="81" t="e">
        <f>VLOOKUP($B429,'[1]09-10-11'!$A$4:$EA$400,MATCH(T$2, '[1]09-10-11'!$A$4:$EA$4, 0))</f>
        <v>#N/A</v>
      </c>
      <c r="U429" s="81"/>
      <c r="V429" s="81">
        <f>VLOOKUP($B429,'[1]09-10-11'!$A$4:$EA$400,MATCH(V$2, '[1]09-10-11'!$A$4:$EA$4, 0))</f>
        <v>0</v>
      </c>
      <c r="W429" s="81"/>
      <c r="X429" s="81">
        <f>VLOOKUP($B429,'[1]09-10-11'!$A$4:$EA$400,MATCH(X$2, '[1]09-10-11'!$A$4:$EA$4, 0))</f>
        <v>0</v>
      </c>
      <c r="Y429" s="41"/>
      <c r="Z429" s="172">
        <f t="shared" si="166"/>
        <v>0</v>
      </c>
      <c r="AA429" s="172"/>
      <c r="AB429" s="184" t="str">
        <f t="shared" si="167"/>
        <v>---</v>
      </c>
      <c r="AC429" s="156"/>
      <c r="AD429" s="172">
        <f t="shared" si="168"/>
        <v>0</v>
      </c>
      <c r="AE429" s="172"/>
      <c r="AF429" s="184" t="str">
        <f t="shared" si="169"/>
        <v>---</v>
      </c>
      <c r="AG429" s="100"/>
      <c r="AH429" s="81">
        <f t="shared" si="170"/>
        <v>31178</v>
      </c>
      <c r="AI429" s="81"/>
      <c r="AJ429" s="182">
        <f t="shared" si="171"/>
        <v>-1</v>
      </c>
      <c r="AK429" s="156"/>
      <c r="AL429" s="81">
        <f t="shared" si="172"/>
        <v>0</v>
      </c>
      <c r="AM429" s="172"/>
      <c r="AN429" s="184" t="str">
        <f t="shared" si="173"/>
        <v>---</v>
      </c>
      <c r="AP429" s="81" t="str">
        <f t="shared" si="174"/>
        <v/>
      </c>
      <c r="AQ429" s="172"/>
      <c r="AR429" s="182" t="e">
        <f t="shared" si="175"/>
        <v>#N/A</v>
      </c>
      <c r="AS429" s="100"/>
      <c r="AT429" s="172" t="str">
        <f t="shared" si="176"/>
        <v/>
      </c>
      <c r="AU429" s="172"/>
      <c r="AV429" s="184" t="e">
        <f t="shared" si="177"/>
        <v>#N/A</v>
      </c>
      <c r="AW429" s="100"/>
      <c r="AX429" s="172">
        <f t="shared" si="178"/>
        <v>31178</v>
      </c>
      <c r="AY429" s="172"/>
      <c r="AZ429" s="184">
        <f t="shared" si="179"/>
        <v>-1</v>
      </c>
      <c r="BA429" s="100"/>
      <c r="BB429" s="172">
        <f t="shared" si="180"/>
        <v>0</v>
      </c>
      <c r="BC429" s="172"/>
      <c r="BD429" s="184" t="str">
        <f t="shared" si="181"/>
        <v>---</v>
      </c>
      <c r="BE429" s="100"/>
      <c r="BF429" s="81">
        <f t="shared" si="182"/>
        <v>0</v>
      </c>
      <c r="BG429" s="172"/>
      <c r="BH429" s="184" t="str">
        <f t="shared" si="183"/>
        <v>---</v>
      </c>
      <c r="BJ429" s="81" t="str">
        <f t="shared" si="184"/>
        <v/>
      </c>
      <c r="BK429" s="172"/>
      <c r="BL429" s="182" t="e">
        <f t="shared" si="185"/>
        <v>#N/A</v>
      </c>
      <c r="BM429" s="100"/>
    </row>
    <row r="430" spans="2:65">
      <c r="M430" s="125"/>
      <c r="N430" s="125"/>
      <c r="P430" s="125"/>
      <c r="Q430" s="125"/>
      <c r="R430" s="125"/>
      <c r="S430" s="125"/>
      <c r="T430" s="125"/>
      <c r="U430" s="125"/>
      <c r="V430" s="125"/>
      <c r="W430" s="125"/>
      <c r="X430" s="125"/>
      <c r="Y430" s="125"/>
      <c r="Z430" s="41" t="str">
        <f t="shared" si="166"/>
        <v/>
      </c>
      <c r="AA430" s="125"/>
      <c r="AB430" s="181" t="str">
        <f t="shared" si="167"/>
        <v/>
      </c>
      <c r="AC430" s="161"/>
      <c r="AD430" s="41" t="str">
        <f t="shared" si="168"/>
        <v/>
      </c>
      <c r="AE430" s="125"/>
      <c r="AF430" s="181" t="str">
        <f t="shared" si="169"/>
        <v/>
      </c>
      <c r="AG430" s="125"/>
      <c r="AH430" s="41" t="str">
        <f t="shared" si="170"/>
        <v/>
      </c>
      <c r="AI430" s="125"/>
      <c r="AJ430" s="181" t="str">
        <f t="shared" si="171"/>
        <v/>
      </c>
      <c r="AK430" s="161"/>
      <c r="AL430" s="41" t="str">
        <f t="shared" si="172"/>
        <v/>
      </c>
      <c r="AM430" s="125"/>
      <c r="AN430" s="181" t="str">
        <f t="shared" si="173"/>
        <v/>
      </c>
      <c r="AP430" s="41" t="str">
        <f t="shared" si="174"/>
        <v/>
      </c>
      <c r="AQ430" s="125"/>
      <c r="AR430" s="181" t="str">
        <f t="shared" si="175"/>
        <v/>
      </c>
      <c r="AS430" s="125"/>
      <c r="AT430" s="41" t="str">
        <f t="shared" si="176"/>
        <v/>
      </c>
      <c r="AU430" s="125"/>
      <c r="AV430" s="181" t="str">
        <f t="shared" si="177"/>
        <v/>
      </c>
      <c r="AW430" s="125"/>
      <c r="AX430" s="41" t="str">
        <f t="shared" si="178"/>
        <v/>
      </c>
      <c r="AY430" s="125"/>
      <c r="AZ430" s="181" t="str">
        <f t="shared" si="179"/>
        <v/>
      </c>
      <c r="BA430" s="125"/>
      <c r="BB430" s="41" t="str">
        <f t="shared" si="180"/>
        <v/>
      </c>
      <c r="BC430" s="125"/>
      <c r="BD430" s="181" t="str">
        <f t="shared" si="181"/>
        <v/>
      </c>
      <c r="BE430" s="125"/>
      <c r="BF430" s="41" t="str">
        <f t="shared" si="182"/>
        <v/>
      </c>
      <c r="BG430" s="125"/>
      <c r="BH430" s="181" t="str">
        <f t="shared" si="183"/>
        <v/>
      </c>
      <c r="BJ430" s="41" t="str">
        <f t="shared" si="184"/>
        <v/>
      </c>
      <c r="BK430" s="125"/>
      <c r="BL430" s="181" t="str">
        <f t="shared" si="185"/>
        <v/>
      </c>
      <c r="BM430" s="125"/>
    </row>
    <row r="431" spans="2:65" ht="15.75" customHeight="1">
      <c r="B431" s="231"/>
      <c r="C431" s="55"/>
      <c r="D431" s="13"/>
      <c r="E431" s="13"/>
      <c r="F431" s="13"/>
      <c r="G431" s="4"/>
      <c r="H431" s="13" t="s">
        <v>250</v>
      </c>
      <c r="I431" s="4"/>
      <c r="J431" s="13"/>
      <c r="K431" s="23"/>
      <c r="L431" s="22"/>
      <c r="M431" s="125"/>
      <c r="N431" s="41">
        <f>SUM(N426+N427)</f>
        <v>15905</v>
      </c>
      <c r="O431" s="42"/>
      <c r="P431" s="41">
        <f>SUM(P426+P427)</f>
        <v>11725</v>
      </c>
      <c r="Q431" s="41"/>
      <c r="R431" s="41">
        <f>SUM(R426+R427)</f>
        <v>11725</v>
      </c>
      <c r="S431" s="41"/>
      <c r="T431" s="41" t="e">
        <f>SUM(T426+T427)</f>
        <v>#N/A</v>
      </c>
      <c r="U431" s="41"/>
      <c r="V431" s="41">
        <f>SUM(V426+V427)</f>
        <v>11725</v>
      </c>
      <c r="W431" s="41"/>
      <c r="X431" s="41">
        <f>SUM(X426+X427)</f>
        <v>13115</v>
      </c>
      <c r="Y431" s="41"/>
      <c r="Z431" s="41">
        <f t="shared" si="166"/>
        <v>1390</v>
      </c>
      <c r="AA431" s="41"/>
      <c r="AB431" s="181">
        <f t="shared" si="167"/>
        <v>0.11855010660980803</v>
      </c>
      <c r="AC431" s="161"/>
      <c r="AD431" s="41">
        <f t="shared" si="168"/>
        <v>1390</v>
      </c>
      <c r="AE431" s="41"/>
      <c r="AF431" s="181">
        <f t="shared" si="169"/>
        <v>0.11855010660980803</v>
      </c>
      <c r="AG431" s="41"/>
      <c r="AH431" s="41">
        <f t="shared" si="170"/>
        <v>-2790</v>
      </c>
      <c r="AI431" s="41"/>
      <c r="AJ431" s="181">
        <f t="shared" si="171"/>
        <v>-0.17541653568060356</v>
      </c>
      <c r="AK431" s="161"/>
      <c r="AL431" s="41">
        <f t="shared" si="172"/>
        <v>1390</v>
      </c>
      <c r="AM431" s="41"/>
      <c r="AN431" s="181">
        <f t="shared" si="173"/>
        <v>0.11855010660980803</v>
      </c>
      <c r="AP431" s="41" t="str">
        <f t="shared" si="174"/>
        <v/>
      </c>
      <c r="AQ431" s="41"/>
      <c r="AR431" s="181" t="e">
        <f t="shared" si="175"/>
        <v>#N/A</v>
      </c>
      <c r="AS431" s="41"/>
      <c r="AT431" s="41" t="str">
        <f t="shared" si="176"/>
        <v/>
      </c>
      <c r="AU431" s="41"/>
      <c r="AV431" s="181" t="e">
        <f t="shared" si="177"/>
        <v>#N/A</v>
      </c>
      <c r="AW431" s="41"/>
      <c r="AX431" s="41">
        <f t="shared" si="178"/>
        <v>-4180</v>
      </c>
      <c r="AY431" s="41"/>
      <c r="AZ431" s="181">
        <f t="shared" si="179"/>
        <v>-0.26281043696950646</v>
      </c>
      <c r="BA431" s="41"/>
      <c r="BB431" s="41">
        <f t="shared" si="180"/>
        <v>0</v>
      </c>
      <c r="BC431" s="41"/>
      <c r="BD431" s="181">
        <f t="shared" si="181"/>
        <v>0</v>
      </c>
      <c r="BE431" s="41"/>
      <c r="BF431" s="41">
        <f t="shared" si="182"/>
        <v>0</v>
      </c>
      <c r="BG431" s="41"/>
      <c r="BH431" s="181">
        <f t="shared" si="183"/>
        <v>0</v>
      </c>
      <c r="BJ431" s="41" t="str">
        <f t="shared" si="184"/>
        <v/>
      </c>
      <c r="BK431" s="41"/>
      <c r="BL431" s="181" t="e">
        <f t="shared" si="185"/>
        <v>#N/A</v>
      </c>
      <c r="BM431" s="41"/>
    </row>
    <row r="432" spans="2:65" ht="15.75" customHeight="1">
      <c r="B432" s="231"/>
      <c r="C432" s="55"/>
      <c r="D432" s="13"/>
      <c r="E432" s="13"/>
      <c r="F432" s="13"/>
      <c r="G432" s="4"/>
      <c r="H432" s="13" t="s">
        <v>361</v>
      </c>
      <c r="I432" s="4"/>
      <c r="J432" s="13"/>
      <c r="K432" s="23"/>
      <c r="L432" s="22"/>
      <c r="M432" s="125"/>
      <c r="N432" s="41">
        <f>SUM(N426+N429)</f>
        <v>-15294</v>
      </c>
      <c r="O432" s="42"/>
      <c r="P432" s="41">
        <f>SUM(P426+P429)</f>
        <v>11725</v>
      </c>
      <c r="Q432" s="41"/>
      <c r="R432" s="41">
        <f>SUM(R426+R429)</f>
        <v>11725</v>
      </c>
      <c r="S432" s="41"/>
      <c r="T432" s="41" t="e">
        <f>SUM(T426+T429)</f>
        <v>#N/A</v>
      </c>
      <c r="U432" s="41"/>
      <c r="V432" s="41">
        <f>SUM(V426+V429)</f>
        <v>11725</v>
      </c>
      <c r="W432" s="41"/>
      <c r="X432" s="41">
        <f>SUM(X426+X429)</f>
        <v>13115</v>
      </c>
      <c r="Y432" s="41"/>
      <c r="Z432" s="41">
        <f t="shared" si="166"/>
        <v>1390</v>
      </c>
      <c r="AA432" s="41"/>
      <c r="AB432" s="181">
        <f t="shared" si="167"/>
        <v>0.11855010660980803</v>
      </c>
      <c r="AC432" s="161"/>
      <c r="AD432" s="41">
        <f t="shared" si="168"/>
        <v>1390</v>
      </c>
      <c r="AE432" s="41"/>
      <c r="AF432" s="181">
        <f t="shared" si="169"/>
        <v>0.11855010660980803</v>
      </c>
      <c r="AG432" s="41"/>
      <c r="AH432" s="41">
        <f t="shared" si="170"/>
        <v>28409</v>
      </c>
      <c r="AI432" s="41"/>
      <c r="AJ432" s="181">
        <f t="shared" si="171"/>
        <v>-1.857525827121747</v>
      </c>
      <c r="AK432" s="161"/>
      <c r="AL432" s="41">
        <f t="shared" si="172"/>
        <v>1390</v>
      </c>
      <c r="AM432" s="41"/>
      <c r="AN432" s="181">
        <f t="shared" si="173"/>
        <v>0.11855010660980803</v>
      </c>
      <c r="AP432" s="41" t="str">
        <f t="shared" si="174"/>
        <v/>
      </c>
      <c r="AQ432" s="41"/>
      <c r="AR432" s="181" t="e">
        <f t="shared" si="175"/>
        <v>#N/A</v>
      </c>
      <c r="AS432" s="41"/>
      <c r="AT432" s="41" t="str">
        <f t="shared" si="176"/>
        <v/>
      </c>
      <c r="AU432" s="41"/>
      <c r="AV432" s="181" t="e">
        <f t="shared" si="177"/>
        <v>#N/A</v>
      </c>
      <c r="AW432" s="41"/>
      <c r="AX432" s="41">
        <f t="shared" si="178"/>
        <v>27019</v>
      </c>
      <c r="AY432" s="41"/>
      <c r="AZ432" s="181">
        <f t="shared" si="179"/>
        <v>-1.7666405126193279</v>
      </c>
      <c r="BA432" s="41"/>
      <c r="BB432" s="41">
        <f t="shared" si="180"/>
        <v>0</v>
      </c>
      <c r="BC432" s="41"/>
      <c r="BD432" s="181">
        <f t="shared" si="181"/>
        <v>0</v>
      </c>
      <c r="BE432" s="41"/>
      <c r="BF432" s="41">
        <f t="shared" si="182"/>
        <v>0</v>
      </c>
      <c r="BG432" s="41"/>
      <c r="BH432" s="181">
        <f t="shared" si="183"/>
        <v>0</v>
      </c>
      <c r="BJ432" s="41" t="str">
        <f t="shared" si="184"/>
        <v/>
      </c>
      <c r="BK432" s="41"/>
      <c r="BL432" s="181" t="e">
        <f t="shared" si="185"/>
        <v>#N/A</v>
      </c>
      <c r="BM432" s="41"/>
    </row>
    <row r="433" spans="2:65" ht="15.75" customHeight="1">
      <c r="B433" s="231"/>
      <c r="C433" s="55"/>
      <c r="D433" s="13"/>
      <c r="E433" s="13"/>
      <c r="F433" s="13"/>
      <c r="G433" s="4"/>
      <c r="H433" s="13"/>
      <c r="I433" s="4"/>
      <c r="J433" s="13"/>
      <c r="K433" s="23"/>
      <c r="L433" s="22"/>
      <c r="M433" s="125"/>
      <c r="N433" s="125"/>
      <c r="O433" s="42"/>
      <c r="P433" s="125"/>
      <c r="Q433" s="125"/>
      <c r="R433" s="125"/>
      <c r="S433" s="125"/>
      <c r="T433" s="125"/>
      <c r="U433" s="125"/>
      <c r="V433" s="125"/>
      <c r="W433" s="125"/>
      <c r="X433" s="125"/>
      <c r="Y433" s="125"/>
      <c r="Z433" s="41" t="str">
        <f t="shared" si="166"/>
        <v/>
      </c>
      <c r="AA433" s="125"/>
      <c r="AB433" s="181" t="str">
        <f t="shared" si="167"/>
        <v/>
      </c>
      <c r="AC433" s="161"/>
      <c r="AD433" s="41" t="str">
        <f t="shared" si="168"/>
        <v/>
      </c>
      <c r="AE433" s="125"/>
      <c r="AF433" s="181" t="str">
        <f t="shared" si="169"/>
        <v/>
      </c>
      <c r="AG433" s="125"/>
      <c r="AH433" s="41" t="str">
        <f t="shared" si="170"/>
        <v/>
      </c>
      <c r="AI433" s="125"/>
      <c r="AJ433" s="181" t="str">
        <f t="shared" si="171"/>
        <v/>
      </c>
      <c r="AK433" s="161"/>
      <c r="AL433" s="41" t="str">
        <f t="shared" si="172"/>
        <v/>
      </c>
      <c r="AM433" s="125"/>
      <c r="AN433" s="181" t="str">
        <f t="shared" si="173"/>
        <v/>
      </c>
      <c r="AP433" s="41" t="str">
        <f t="shared" si="174"/>
        <v/>
      </c>
      <c r="AQ433" s="125"/>
      <c r="AR433" s="181" t="str">
        <f t="shared" si="175"/>
        <v/>
      </c>
      <c r="AS433" s="125"/>
      <c r="AT433" s="41" t="str">
        <f t="shared" si="176"/>
        <v/>
      </c>
      <c r="AU433" s="125"/>
      <c r="AV433" s="181" t="str">
        <f t="shared" si="177"/>
        <v/>
      </c>
      <c r="AW433" s="125"/>
      <c r="AX433" s="41" t="str">
        <f t="shared" si="178"/>
        <v/>
      </c>
      <c r="AY433" s="125"/>
      <c r="AZ433" s="181" t="str">
        <f t="shared" si="179"/>
        <v/>
      </c>
      <c r="BA433" s="125"/>
      <c r="BB433" s="41" t="str">
        <f t="shared" si="180"/>
        <v/>
      </c>
      <c r="BC433" s="125"/>
      <c r="BD433" s="181" t="str">
        <f t="shared" si="181"/>
        <v/>
      </c>
      <c r="BE433" s="125"/>
      <c r="BF433" s="41" t="str">
        <f t="shared" si="182"/>
        <v/>
      </c>
      <c r="BG433" s="125"/>
      <c r="BH433" s="181" t="str">
        <f t="shared" si="183"/>
        <v/>
      </c>
      <c r="BJ433" s="41" t="str">
        <f t="shared" si="184"/>
        <v/>
      </c>
      <c r="BK433" s="125"/>
      <c r="BL433" s="181" t="str">
        <f t="shared" si="185"/>
        <v/>
      </c>
      <c r="BM433" s="125"/>
    </row>
    <row r="434" spans="2:65" ht="15.75" customHeight="1">
      <c r="B434" s="231"/>
      <c r="C434" s="13"/>
      <c r="D434" s="13"/>
      <c r="E434" s="13"/>
      <c r="F434" s="13"/>
      <c r="G434" s="53" t="s">
        <v>40</v>
      </c>
      <c r="H434" s="53"/>
      <c r="I434" s="37"/>
      <c r="J434" s="53"/>
      <c r="K434" s="28"/>
      <c r="L434" s="29" t="s">
        <v>33</v>
      </c>
      <c r="M434" s="133"/>
      <c r="N434" s="82">
        <f>N431</f>
        <v>15905</v>
      </c>
      <c r="O434" s="83"/>
      <c r="P434" s="82">
        <f>P431</f>
        <v>11725</v>
      </c>
      <c r="Q434" s="82"/>
      <c r="R434" s="82">
        <f>R431</f>
        <v>11725</v>
      </c>
      <c r="S434" s="82"/>
      <c r="T434" s="82" t="e">
        <f>T431</f>
        <v>#N/A</v>
      </c>
      <c r="U434" s="82"/>
      <c r="V434" s="82">
        <f>V431</f>
        <v>11725</v>
      </c>
      <c r="W434" s="82"/>
      <c r="X434" s="82">
        <f>X431</f>
        <v>13115</v>
      </c>
      <c r="Y434" s="82"/>
      <c r="Z434" s="82">
        <f t="shared" si="166"/>
        <v>1390</v>
      </c>
      <c r="AA434" s="82"/>
      <c r="AB434" s="185">
        <f t="shared" si="167"/>
        <v>0.11855010660980803</v>
      </c>
      <c r="AC434" s="159"/>
      <c r="AD434" s="82">
        <f t="shared" si="168"/>
        <v>1390</v>
      </c>
      <c r="AE434" s="82"/>
      <c r="AF434" s="185">
        <f t="shared" si="169"/>
        <v>0.11855010660980803</v>
      </c>
      <c r="AG434" s="82"/>
      <c r="AH434" s="82">
        <f t="shared" si="170"/>
        <v>-2790</v>
      </c>
      <c r="AI434" s="82"/>
      <c r="AJ434" s="185">
        <f t="shared" si="171"/>
        <v>-0.17541653568060356</v>
      </c>
      <c r="AK434" s="159"/>
      <c r="AL434" s="82">
        <f t="shared" si="172"/>
        <v>1390</v>
      </c>
      <c r="AM434" s="82"/>
      <c r="AN434" s="185">
        <f t="shared" si="173"/>
        <v>0.11855010660980803</v>
      </c>
      <c r="AP434" s="82" t="str">
        <f t="shared" si="174"/>
        <v/>
      </c>
      <c r="AQ434" s="82"/>
      <c r="AR434" s="185" t="e">
        <f t="shared" si="175"/>
        <v>#N/A</v>
      </c>
      <c r="AS434" s="82"/>
      <c r="AT434" s="82" t="str">
        <f t="shared" si="176"/>
        <v/>
      </c>
      <c r="AU434" s="82"/>
      <c r="AV434" s="185" t="e">
        <f t="shared" si="177"/>
        <v>#N/A</v>
      </c>
      <c r="AW434" s="82"/>
      <c r="AX434" s="82">
        <f t="shared" si="178"/>
        <v>-4180</v>
      </c>
      <c r="AY434" s="82"/>
      <c r="AZ434" s="185">
        <f t="shared" si="179"/>
        <v>-0.26281043696950646</v>
      </c>
      <c r="BA434" s="82"/>
      <c r="BB434" s="82">
        <f t="shared" si="180"/>
        <v>0</v>
      </c>
      <c r="BC434" s="82"/>
      <c r="BD434" s="185">
        <f t="shared" si="181"/>
        <v>0</v>
      </c>
      <c r="BE434" s="82"/>
      <c r="BF434" s="82">
        <f t="shared" si="182"/>
        <v>0</v>
      </c>
      <c r="BG434" s="82"/>
      <c r="BH434" s="185">
        <f t="shared" si="183"/>
        <v>0</v>
      </c>
      <c r="BJ434" s="82" t="str">
        <f t="shared" si="184"/>
        <v/>
      </c>
      <c r="BK434" s="82"/>
      <c r="BL434" s="185" t="e">
        <f t="shared" si="185"/>
        <v>#N/A</v>
      </c>
      <c r="BM434" s="82"/>
    </row>
    <row r="435" spans="2:65" ht="15.75" customHeight="1">
      <c r="B435" s="231"/>
      <c r="C435" s="55"/>
      <c r="D435" s="13"/>
      <c r="E435" s="13"/>
      <c r="F435" s="13"/>
      <c r="G435" s="4"/>
      <c r="H435" s="13"/>
      <c r="I435" s="4"/>
      <c r="J435" s="13"/>
      <c r="K435" s="23"/>
      <c r="L435" s="22"/>
      <c r="M435" s="125"/>
      <c r="N435" s="125"/>
      <c r="O435" s="42"/>
      <c r="P435" s="125"/>
      <c r="Q435" s="125"/>
      <c r="R435" s="125"/>
      <c r="S435" s="125"/>
      <c r="T435" s="125"/>
      <c r="U435" s="125"/>
      <c r="V435" s="125"/>
      <c r="W435" s="125"/>
      <c r="X435" s="125"/>
      <c r="Y435" s="125"/>
      <c r="Z435" s="41" t="str">
        <f t="shared" si="166"/>
        <v/>
      </c>
      <c r="AA435" s="125"/>
      <c r="AB435" s="181" t="str">
        <f t="shared" si="167"/>
        <v/>
      </c>
      <c r="AC435" s="161"/>
      <c r="AD435" s="41" t="str">
        <f t="shared" si="168"/>
        <v/>
      </c>
      <c r="AE435" s="125"/>
      <c r="AF435" s="181" t="str">
        <f t="shared" si="169"/>
        <v/>
      </c>
      <c r="AG435" s="125"/>
      <c r="AH435" s="41" t="str">
        <f t="shared" si="170"/>
        <v/>
      </c>
      <c r="AI435" s="125"/>
      <c r="AJ435" s="181" t="str">
        <f t="shared" si="171"/>
        <v/>
      </c>
      <c r="AK435" s="161"/>
      <c r="AL435" s="41" t="str">
        <f t="shared" si="172"/>
        <v/>
      </c>
      <c r="AM435" s="125"/>
      <c r="AN435" s="181" t="str">
        <f t="shared" si="173"/>
        <v/>
      </c>
      <c r="AP435" s="41" t="str">
        <f t="shared" si="174"/>
        <v/>
      </c>
      <c r="AQ435" s="125"/>
      <c r="AR435" s="181" t="str">
        <f t="shared" si="175"/>
        <v/>
      </c>
      <c r="AS435" s="125"/>
      <c r="AT435" s="41" t="str">
        <f t="shared" si="176"/>
        <v/>
      </c>
      <c r="AU435" s="125"/>
      <c r="AV435" s="181" t="str">
        <f t="shared" si="177"/>
        <v/>
      </c>
      <c r="AW435" s="125"/>
      <c r="AX435" s="41" t="str">
        <f t="shared" si="178"/>
        <v/>
      </c>
      <c r="AY435" s="125"/>
      <c r="AZ435" s="181" t="str">
        <f t="shared" si="179"/>
        <v/>
      </c>
      <c r="BA435" s="125"/>
      <c r="BB435" s="41" t="str">
        <f t="shared" si="180"/>
        <v/>
      </c>
      <c r="BC435" s="125"/>
      <c r="BD435" s="181" t="str">
        <f t="shared" si="181"/>
        <v/>
      </c>
      <c r="BE435" s="125"/>
      <c r="BF435" s="41" t="str">
        <f t="shared" si="182"/>
        <v/>
      </c>
      <c r="BG435" s="125"/>
      <c r="BH435" s="181" t="str">
        <f t="shared" si="183"/>
        <v/>
      </c>
      <c r="BJ435" s="41" t="str">
        <f t="shared" si="184"/>
        <v/>
      </c>
      <c r="BK435" s="125"/>
      <c r="BL435" s="181" t="str">
        <f t="shared" si="185"/>
        <v/>
      </c>
      <c r="BM435" s="125"/>
    </row>
    <row r="436" spans="2:65" s="71" customFormat="1" ht="15.75" customHeight="1">
      <c r="B436" s="231"/>
      <c r="C436" s="71" t="s">
        <v>394</v>
      </c>
      <c r="D436" s="76"/>
      <c r="E436" s="76"/>
      <c r="F436" s="76"/>
      <c r="G436" s="70"/>
      <c r="H436" s="76"/>
      <c r="I436" s="70"/>
      <c r="J436" s="76"/>
      <c r="K436" s="201"/>
      <c r="L436" s="207"/>
      <c r="M436" s="194"/>
      <c r="N436" s="194"/>
      <c r="O436" s="3"/>
      <c r="P436" s="194"/>
      <c r="Q436" s="194"/>
      <c r="R436" s="194"/>
      <c r="S436" s="194"/>
      <c r="T436" s="194"/>
      <c r="U436" s="194"/>
      <c r="V436" s="194"/>
      <c r="W436" s="194"/>
      <c r="X436" s="194"/>
      <c r="Y436" s="194"/>
      <c r="Z436" s="195"/>
      <c r="AA436" s="194"/>
      <c r="AB436" s="204"/>
      <c r="AC436" s="203"/>
      <c r="AD436" s="195"/>
      <c r="AE436" s="194"/>
      <c r="AF436" s="204"/>
      <c r="AG436" s="194"/>
      <c r="AH436" s="195"/>
      <c r="AI436" s="194"/>
      <c r="AJ436" s="204"/>
      <c r="AK436" s="203"/>
      <c r="AL436" s="195"/>
      <c r="AM436" s="194"/>
      <c r="AN436" s="204"/>
      <c r="AP436" s="195"/>
      <c r="AQ436" s="194"/>
      <c r="AR436" s="204"/>
      <c r="AS436" s="194"/>
      <c r="AT436" s="195"/>
      <c r="AU436" s="194"/>
      <c r="AV436" s="204"/>
      <c r="AW436" s="194"/>
      <c r="AX436" s="195"/>
      <c r="AY436" s="194"/>
      <c r="AZ436" s="204"/>
      <c r="BA436" s="194"/>
      <c r="BB436" s="195"/>
      <c r="BC436" s="194"/>
      <c r="BD436" s="204"/>
      <c r="BE436" s="194"/>
      <c r="BF436" s="195"/>
      <c r="BG436" s="194"/>
      <c r="BH436" s="204"/>
      <c r="BJ436" s="195"/>
      <c r="BK436" s="194"/>
      <c r="BL436" s="204"/>
      <c r="BM436" s="194"/>
    </row>
    <row r="437" spans="2:65" s="71" customFormat="1" ht="15.75" customHeight="1">
      <c r="B437" s="231"/>
      <c r="C437" s="71" t="s">
        <v>392</v>
      </c>
      <c r="D437" s="208"/>
      <c r="E437" s="76"/>
      <c r="F437" s="76"/>
      <c r="G437" s="76"/>
      <c r="H437" s="76"/>
      <c r="I437" s="76"/>
      <c r="J437" s="76"/>
      <c r="K437" s="201"/>
      <c r="L437" s="209"/>
      <c r="M437" s="194"/>
      <c r="N437" s="194"/>
      <c r="O437" s="3"/>
      <c r="P437" s="194"/>
      <c r="Q437" s="194"/>
      <c r="R437" s="194"/>
      <c r="S437" s="194"/>
      <c r="T437" s="194"/>
      <c r="U437" s="194"/>
      <c r="V437" s="194"/>
      <c r="W437" s="194"/>
      <c r="X437" s="194"/>
      <c r="Y437" s="194"/>
      <c r="Z437" s="195"/>
      <c r="AA437" s="194"/>
      <c r="AB437" s="204"/>
      <c r="AC437" s="203"/>
      <c r="AD437" s="195"/>
      <c r="AE437" s="194"/>
      <c r="AF437" s="204"/>
      <c r="AG437" s="194"/>
      <c r="AH437" s="195"/>
      <c r="AI437" s="194"/>
      <c r="AJ437" s="204"/>
      <c r="AK437" s="203"/>
      <c r="AL437" s="195"/>
      <c r="AM437" s="194"/>
      <c r="AN437" s="204"/>
      <c r="AP437" s="195"/>
      <c r="AQ437" s="194"/>
      <c r="AR437" s="204"/>
      <c r="AS437" s="194"/>
      <c r="AT437" s="195"/>
      <c r="AU437" s="194"/>
      <c r="AV437" s="204"/>
      <c r="AW437" s="194"/>
      <c r="AX437" s="195"/>
      <c r="AY437" s="194"/>
      <c r="AZ437" s="204"/>
      <c r="BA437" s="194"/>
      <c r="BB437" s="195"/>
      <c r="BC437" s="194"/>
      <c r="BD437" s="204"/>
      <c r="BE437" s="194"/>
      <c r="BF437" s="195"/>
      <c r="BG437" s="194"/>
      <c r="BH437" s="204"/>
      <c r="BJ437" s="195"/>
      <c r="BK437" s="194"/>
      <c r="BL437" s="204"/>
      <c r="BM437" s="194"/>
    </row>
    <row r="438" spans="2:65" s="71" customFormat="1" ht="15.75" customHeight="1">
      <c r="B438" s="231"/>
      <c r="D438" s="208"/>
      <c r="E438" s="76"/>
      <c r="F438" s="76"/>
      <c r="G438" s="76"/>
      <c r="H438" s="76"/>
      <c r="I438" s="76"/>
      <c r="J438" s="76"/>
      <c r="K438" s="201"/>
      <c r="L438" s="209"/>
      <c r="M438" s="194"/>
      <c r="N438" s="194"/>
      <c r="O438" s="3"/>
      <c r="P438" s="194"/>
      <c r="Q438" s="194"/>
      <c r="R438" s="194"/>
      <c r="S438" s="194"/>
      <c r="T438" s="194"/>
      <c r="U438" s="194"/>
      <c r="V438" s="194"/>
      <c r="W438" s="194"/>
      <c r="X438" s="194"/>
      <c r="Y438" s="194"/>
      <c r="Z438" s="195"/>
      <c r="AA438" s="194"/>
      <c r="AB438" s="204"/>
      <c r="AC438" s="203"/>
      <c r="AD438" s="195"/>
      <c r="AE438" s="194"/>
      <c r="AF438" s="204"/>
      <c r="AG438" s="194"/>
      <c r="AH438" s="195"/>
      <c r="AI438" s="194"/>
      <c r="AJ438" s="204"/>
      <c r="AK438" s="203"/>
      <c r="AL438" s="195"/>
      <c r="AM438" s="194"/>
      <c r="AN438" s="204"/>
      <c r="AP438" s="195"/>
      <c r="AQ438" s="194"/>
      <c r="AR438" s="204"/>
      <c r="AS438" s="194"/>
      <c r="AT438" s="195"/>
      <c r="AU438" s="194"/>
      <c r="AV438" s="204"/>
      <c r="AW438" s="194"/>
      <c r="AX438" s="195"/>
      <c r="AY438" s="194"/>
      <c r="AZ438" s="204"/>
      <c r="BA438" s="194"/>
      <c r="BB438" s="195"/>
      <c r="BC438" s="194"/>
      <c r="BD438" s="204"/>
      <c r="BE438" s="194"/>
      <c r="BF438" s="195"/>
      <c r="BG438" s="194"/>
      <c r="BH438" s="204"/>
      <c r="BJ438" s="195"/>
      <c r="BK438" s="194"/>
      <c r="BL438" s="204"/>
      <c r="BM438" s="194"/>
    </row>
    <row r="439" spans="2:65" s="71" customFormat="1" ht="15.75" customHeight="1">
      <c r="B439" s="231"/>
      <c r="C439" s="71" t="s">
        <v>385</v>
      </c>
      <c r="D439" s="129"/>
      <c r="E439" s="76"/>
      <c r="F439" s="70"/>
      <c r="G439" s="70"/>
      <c r="H439" s="70"/>
      <c r="I439" s="70"/>
      <c r="J439" s="70"/>
      <c r="K439" s="70"/>
      <c r="L439" s="212"/>
      <c r="M439" s="194"/>
      <c r="N439" s="194"/>
      <c r="O439" s="3"/>
      <c r="P439" s="194"/>
      <c r="Q439" s="194"/>
      <c r="R439" s="194"/>
      <c r="S439" s="194"/>
      <c r="T439" s="194"/>
      <c r="U439" s="194"/>
      <c r="V439" s="194"/>
      <c r="W439" s="194"/>
      <c r="X439" s="194"/>
      <c r="Y439" s="194"/>
      <c r="Z439" s="195" t="str">
        <f>IF(AND(ISNUMBER($V439),ISNUMBER($X439)),IF((ABS($V439-$X439))&gt;0.49,$X439-$V439,0),"")</f>
        <v/>
      </c>
      <c r="AA439" s="194"/>
      <c r="AB439" s="204" t="str">
        <f>IF($V439="","",  IF($X439="","", IF($V439=0,"---",(IF(ISERROR(($X439/$V439)-1),"---",($X439/$V439)-1) ))))</f>
        <v/>
      </c>
      <c r="AC439" s="203"/>
      <c r="AD439" s="195" t="str">
        <f>IF(AND(ISNUMBER($P439),ISNUMBER($X439)),IF((ABS($P439-$X439))&gt;0.49,$X439-$P439,0),"")</f>
        <v/>
      </c>
      <c r="AE439" s="194"/>
      <c r="AF439" s="204" t="str">
        <f>IF($P439="","",  IF($X439="","", IF($P439=0,"---",(IF(ISERROR(($X439/$P439)-1),"---",($X439/$P439)-1) ))))</f>
        <v/>
      </c>
      <c r="AG439" s="194"/>
      <c r="AH439" s="195" t="str">
        <f>IF(AND(ISNUMBER($N439),ISNUMBER($X439)),IF((ABS($N439-$X439))&gt;0.49,$X439-$N439,0),"")</f>
        <v/>
      </c>
      <c r="AI439" s="194"/>
      <c r="AJ439" s="204" t="str">
        <f>IF($N439="","",  IF($X439="","", IF($N439=0,"---",(IF(ISERROR(($X439/$N439)-1),"---",($X439/$N439)-1) ))))</f>
        <v/>
      </c>
      <c r="AK439" s="203"/>
      <c r="AL439" s="195" t="str">
        <f>IF(AND(ISNUMBER($R439),ISNUMBER($X439)),IF((ABS($R439-$X439))&gt;0.49,$X439-$R439,0),"")</f>
        <v/>
      </c>
      <c r="AM439" s="194"/>
      <c r="AN439" s="204" t="str">
        <f>IF($R439="","",  IF($X439="","", IF($R439=0,"---",(IF(ISERROR(($X439/$R439)-1),"---",($X439/$R439)-1) ))))</f>
        <v/>
      </c>
      <c r="AP439" s="195" t="str">
        <f>IF(AND(ISNUMBER($T439),ISNUMBER($X439)),IF((ABS($T439-$X439))&gt;0.49,$X439-$T439,0),"")</f>
        <v/>
      </c>
      <c r="AQ439" s="194"/>
      <c r="AR439" s="204" t="str">
        <f>IF($T439="","",  IF($X439="","", IF($T439=0,"---",(IF(ISERROR(($X439/$T439)-1),"---",($X439/$T439)-1) ))))</f>
        <v/>
      </c>
      <c r="AS439" s="194"/>
      <c r="AT439" s="195" t="str">
        <f>IF(AND(ISNUMBER($R439),ISNUMBER($T439)),IF((ABS($R439-$T439))&gt;0.49,$T439-$R439,0),"")</f>
        <v/>
      </c>
      <c r="AU439" s="194"/>
      <c r="AV439" s="204" t="str">
        <f>IF($R439="","",  IF($T439="","", IF($R439=0,"---",(IF(ISERROR(($T439/$R439)-1),"---",($T439/$R439)-1) ))))</f>
        <v/>
      </c>
      <c r="AW439" s="194"/>
      <c r="AX439" s="195" t="str">
        <f>IF(AND(ISNUMBER($N439),ISNUMBER($V439)),IF((ABS($N439-$V439))&gt;0.49,$V439-$N439,0),"")</f>
        <v/>
      </c>
      <c r="AY439" s="194"/>
      <c r="AZ439" s="204" t="str">
        <f>IF($N439="","",  IF($V439="","", IF($N439=0,"---",(IF(ISERROR(($V439/$N439)-1),"---",($V439/$N439)-1) ))))</f>
        <v/>
      </c>
      <c r="BA439" s="194"/>
      <c r="BB439" s="195" t="str">
        <f>IF(AND(ISNUMBER($P439),ISNUMBER($V439)),IF((ABS($P439-$V439))&gt;0.49,$V439-$P439,0),"")</f>
        <v/>
      </c>
      <c r="BC439" s="194"/>
      <c r="BD439" s="204" t="str">
        <f>IF($P439="","",  IF($V439="","", IF($P439=0,"---",(IF(ISERROR(($V439/$P439)-1),"---",($V439/$P439)-1) ))))</f>
        <v/>
      </c>
      <c r="BE439" s="194"/>
      <c r="BF439" s="195" t="str">
        <f>IF(AND(ISNUMBER($R439),ISNUMBER($V439)),IF((ABS($R439-$V439))&gt;0.49,$V439-$R439,0),"")</f>
        <v/>
      </c>
      <c r="BG439" s="194"/>
      <c r="BH439" s="204" t="str">
        <f>IF($R439="","",  IF($V439="","", IF($R439=0,"---",(IF(ISERROR(($V439/$R439)-1),"---",($V439/$R439)-1) ))))</f>
        <v/>
      </c>
      <c r="BJ439" s="195" t="str">
        <f>IF(AND(ISNUMBER($T439),ISNUMBER($V439)),IF((ABS($T439-$V439))&gt;0.49,$V439-$T439,0),"")</f>
        <v/>
      </c>
      <c r="BK439" s="194"/>
      <c r="BL439" s="204" t="str">
        <f>IF($T439="","",  IF($V439="","", IF($T439=0,"---",(IF(ISERROR(($V439/$T439)-1),"---",($V439/$T439)-1) ))))</f>
        <v/>
      </c>
      <c r="BM439" s="194"/>
    </row>
    <row r="440" spans="2:65" ht="15.75" customHeight="1">
      <c r="B440" s="231"/>
      <c r="C440" s="71"/>
      <c r="D440" s="129"/>
      <c r="E440" s="76"/>
      <c r="F440" s="4"/>
      <c r="G440" s="4"/>
      <c r="H440" s="4"/>
      <c r="I440" s="4"/>
      <c r="J440" s="4"/>
      <c r="K440" s="4"/>
      <c r="L440" s="31"/>
      <c r="M440" s="125"/>
      <c r="N440" s="125"/>
      <c r="O440" s="42"/>
      <c r="P440" s="125"/>
      <c r="Q440" s="125"/>
      <c r="R440" s="125"/>
      <c r="S440" s="125"/>
      <c r="T440" s="125"/>
      <c r="U440" s="125"/>
      <c r="V440" s="125"/>
      <c r="W440" s="125"/>
      <c r="X440" s="125"/>
      <c r="Y440" s="125"/>
      <c r="Z440" s="41"/>
      <c r="AA440" s="125"/>
      <c r="AB440" s="181"/>
      <c r="AC440" s="161"/>
      <c r="AD440" s="41"/>
      <c r="AE440" s="125"/>
      <c r="AF440" s="181"/>
      <c r="AG440" s="125"/>
      <c r="AH440" s="41"/>
      <c r="AI440" s="125"/>
      <c r="AJ440" s="181"/>
      <c r="AK440" s="161"/>
      <c r="AL440" s="41"/>
      <c r="AM440" s="125"/>
      <c r="AN440" s="181"/>
      <c r="AP440" s="41"/>
      <c r="AQ440" s="125"/>
      <c r="AR440" s="181"/>
      <c r="AS440" s="125"/>
      <c r="AT440" s="41"/>
      <c r="AU440" s="125"/>
      <c r="AV440" s="181"/>
      <c r="AW440" s="125"/>
      <c r="AX440" s="41"/>
      <c r="AY440" s="125"/>
      <c r="AZ440" s="181"/>
      <c r="BA440" s="125"/>
      <c r="BB440" s="41"/>
      <c r="BC440" s="125"/>
      <c r="BD440" s="181"/>
      <c r="BE440" s="125"/>
      <c r="BF440" s="41"/>
      <c r="BG440" s="125"/>
      <c r="BH440" s="181"/>
      <c r="BJ440" s="41"/>
      <c r="BK440" s="125"/>
      <c r="BL440" s="181"/>
      <c r="BM440" s="125"/>
    </row>
    <row r="441" spans="2:65" ht="15.75" customHeight="1">
      <c r="B441" s="231"/>
      <c r="C441" s="124">
        <v>1</v>
      </c>
      <c r="D441" s="144" t="s">
        <v>350</v>
      </c>
      <c r="E441" s="76"/>
      <c r="F441" s="4"/>
      <c r="G441" s="4"/>
      <c r="H441" s="4"/>
      <c r="I441" s="4"/>
      <c r="J441" s="4"/>
      <c r="K441" s="4"/>
      <c r="L441" s="31"/>
      <c r="M441" s="125"/>
      <c r="N441" s="125"/>
      <c r="O441" s="42"/>
      <c r="P441" s="125"/>
      <c r="Q441" s="125"/>
      <c r="R441" s="125"/>
      <c r="S441" s="125"/>
      <c r="T441" s="125"/>
      <c r="U441" s="125"/>
      <c r="V441" s="125"/>
      <c r="W441" s="125"/>
      <c r="X441" s="125"/>
      <c r="Y441" s="125"/>
      <c r="Z441" s="41" t="str">
        <f t="shared" ref="Z441:Z496" si="186">IF(AND(ISNUMBER($V441),ISNUMBER($X441)),IF((ABS($V441-$X441))&gt;0.49,$X441-$V441,0),"")</f>
        <v/>
      </c>
      <c r="AA441" s="125"/>
      <c r="AB441" s="181" t="str">
        <f t="shared" ref="AB441:AB496" si="187">IF($V441="","",  IF($X441="","", IF($V441=0,"---",(IF(ISERROR(($X441/$V441)-1),"---",($X441/$V441)-1) ))))</f>
        <v/>
      </c>
      <c r="AC441" s="161"/>
      <c r="AD441" s="41" t="str">
        <f t="shared" ref="AD441:AD472" si="188">IF(AND(ISNUMBER($P441),ISNUMBER($X441)),IF((ABS($P441-$X441))&gt;0.49,$X441-$P441,0),"")</f>
        <v/>
      </c>
      <c r="AE441" s="125"/>
      <c r="AF441" s="181" t="str">
        <f t="shared" ref="AF441:AF472" si="189">IF($P441="","",  IF($X441="","", IF($P441=0,"---",(IF(ISERROR(($X441/$P441)-1),"---",($X441/$P441)-1) ))))</f>
        <v/>
      </c>
      <c r="AG441" s="125"/>
      <c r="AH441" s="41" t="str">
        <f t="shared" ref="AH441:AH472" si="190">IF(AND(ISNUMBER($N441),ISNUMBER($X441)),IF((ABS($N441-$X441))&gt;0.49,$X441-$N441,0),"")</f>
        <v/>
      </c>
      <c r="AI441" s="125"/>
      <c r="AJ441" s="181" t="str">
        <f t="shared" ref="AJ441:AJ472" si="191">IF($N441="","",  IF($X441="","", IF($N441=0,"---",(IF(ISERROR(($X441/$N441)-1),"---",($X441/$N441)-1) ))))</f>
        <v/>
      </c>
      <c r="AK441" s="161"/>
      <c r="AL441" s="41" t="str">
        <f t="shared" ref="AL441:AL496" si="192">IF(AND(ISNUMBER($R441),ISNUMBER($X441)),IF((ABS($R441-$X441))&gt;0.49,$X441-$R441,0),"")</f>
        <v/>
      </c>
      <c r="AM441" s="125"/>
      <c r="AN441" s="181" t="str">
        <f t="shared" ref="AN441:AN496" si="193">IF($R441="","",  IF($X441="","", IF($R441=0,"---",(IF(ISERROR(($X441/$R441)-1),"---",($X441/$R441)-1) ))))</f>
        <v/>
      </c>
      <c r="AP441" s="41" t="str">
        <f t="shared" ref="AP441:AP496" si="194">IF(AND(ISNUMBER($T441),ISNUMBER($X441)),IF((ABS($T441-$X441))&gt;0.49,$X441-$T441,0),"")</f>
        <v/>
      </c>
      <c r="AQ441" s="125"/>
      <c r="AR441" s="181" t="str">
        <f t="shared" ref="AR441:AR496" si="195">IF($T441="","",  IF($X441="","", IF($T441=0,"---",(IF(ISERROR(($X441/$T441)-1),"---",($X441/$T441)-1) ))))</f>
        <v/>
      </c>
      <c r="AS441" s="125"/>
      <c r="AT441" s="41" t="str">
        <f t="shared" ref="AT441:AT496" si="196">IF(AND(ISNUMBER($R441),ISNUMBER($T441)),IF((ABS($R441-$T441))&gt;0.49,$T441-$R441,0),"")</f>
        <v/>
      </c>
      <c r="AU441" s="125"/>
      <c r="AV441" s="181" t="str">
        <f t="shared" ref="AV441:AV496" si="197">IF($R441="","",  IF($T441="","", IF($R441=0,"---",(IF(ISERROR(($T441/$R441)-1),"---",($T441/$R441)-1) ))))</f>
        <v/>
      </c>
      <c r="AW441" s="125"/>
      <c r="AX441" s="41" t="str">
        <f t="shared" ref="AX441:AX472" si="198">IF(AND(ISNUMBER($N441),ISNUMBER($V441)),IF((ABS($N441-$V441))&gt;0.49,$V441-$N441,0),"")</f>
        <v/>
      </c>
      <c r="AY441" s="125"/>
      <c r="AZ441" s="181" t="str">
        <f t="shared" ref="AZ441:AZ472" si="199">IF($N441="","",  IF($V441="","", IF($N441=0,"---",(IF(ISERROR(($V441/$N441)-1),"---",($V441/$N441)-1) ))))</f>
        <v/>
      </c>
      <c r="BA441" s="125"/>
      <c r="BB441" s="41" t="str">
        <f t="shared" ref="BB441:BB472" si="200">IF(AND(ISNUMBER($P441),ISNUMBER($V441)),IF((ABS($P441-$V441))&gt;0.49,$V441-$P441,0),"")</f>
        <v/>
      </c>
      <c r="BC441" s="125"/>
      <c r="BD441" s="181" t="str">
        <f t="shared" ref="BD441:BD472" si="201">IF($P441="","",  IF($V441="","", IF($P441=0,"---",(IF(ISERROR(($V441/$P441)-1),"---",($V441/$P441)-1) ))))</f>
        <v/>
      </c>
      <c r="BE441" s="125"/>
      <c r="BF441" s="41" t="str">
        <f t="shared" ref="BF441:BF496" si="202">IF(AND(ISNUMBER($R441),ISNUMBER($V441)),IF((ABS($R441-$V441))&gt;0.49,$V441-$R441,0),"")</f>
        <v/>
      </c>
      <c r="BG441" s="125"/>
      <c r="BH441" s="181" t="str">
        <f t="shared" ref="BH441:BH496" si="203">IF($R441="","",  IF($V441="","", IF($R441=0,"---",(IF(ISERROR(($V441/$R441)-1),"---",($V441/$R441)-1) ))))</f>
        <v/>
      </c>
      <c r="BJ441" s="41" t="str">
        <f t="shared" ref="BJ441:BJ496" si="204">IF(AND(ISNUMBER($T441),ISNUMBER($V441)),IF((ABS($T441-$V441))&gt;0.49,$V441-$T441,0),"")</f>
        <v/>
      </c>
      <c r="BK441" s="125"/>
      <c r="BL441" s="181" t="str">
        <f t="shared" ref="BL441:BL496" si="205">IF($T441="","",  IF($V441="","", IF($T441=0,"---",(IF(ISERROR(($V441/$T441)-1),"---",($V441/$T441)-1) ))))</f>
        <v/>
      </c>
      <c r="BM441" s="125"/>
    </row>
    <row r="442" spans="2:65" ht="15.75" customHeight="1">
      <c r="B442" s="231"/>
      <c r="C442" s="71"/>
      <c r="D442" s="144"/>
      <c r="E442" s="76"/>
      <c r="F442" s="4"/>
      <c r="G442" s="4"/>
      <c r="H442" s="4"/>
      <c r="I442" s="4"/>
      <c r="J442" s="4"/>
      <c r="K442" s="4"/>
      <c r="L442" s="31"/>
      <c r="M442" s="125"/>
      <c r="N442" s="125"/>
      <c r="O442" s="42"/>
      <c r="P442" s="125"/>
      <c r="Q442" s="125"/>
      <c r="R442" s="125"/>
      <c r="S442" s="125"/>
      <c r="T442" s="125"/>
      <c r="U442" s="125"/>
      <c r="V442" s="125"/>
      <c r="W442" s="125"/>
      <c r="X442" s="125"/>
      <c r="Y442" s="125"/>
      <c r="Z442" s="41" t="str">
        <f t="shared" si="186"/>
        <v/>
      </c>
      <c r="AA442" s="125"/>
      <c r="AB442" s="181" t="str">
        <f t="shared" si="187"/>
        <v/>
      </c>
      <c r="AC442" s="161"/>
      <c r="AD442" s="41" t="str">
        <f t="shared" si="188"/>
        <v/>
      </c>
      <c r="AE442" s="125"/>
      <c r="AF442" s="181" t="str">
        <f t="shared" si="189"/>
        <v/>
      </c>
      <c r="AG442" s="125"/>
      <c r="AH442" s="41" t="str">
        <f t="shared" si="190"/>
        <v/>
      </c>
      <c r="AI442" s="125"/>
      <c r="AJ442" s="181" t="str">
        <f t="shared" si="191"/>
        <v/>
      </c>
      <c r="AK442" s="161"/>
      <c r="AL442" s="41" t="str">
        <f t="shared" si="192"/>
        <v/>
      </c>
      <c r="AM442" s="125"/>
      <c r="AN442" s="181" t="str">
        <f t="shared" si="193"/>
        <v/>
      </c>
      <c r="AP442" s="41" t="str">
        <f t="shared" si="194"/>
        <v/>
      </c>
      <c r="AQ442" s="125"/>
      <c r="AR442" s="181" t="str">
        <f t="shared" si="195"/>
        <v/>
      </c>
      <c r="AS442" s="125"/>
      <c r="AT442" s="41" t="str">
        <f t="shared" si="196"/>
        <v/>
      </c>
      <c r="AU442" s="125"/>
      <c r="AV442" s="181" t="str">
        <f t="shared" si="197"/>
        <v/>
      </c>
      <c r="AW442" s="125"/>
      <c r="AX442" s="41" t="str">
        <f t="shared" si="198"/>
        <v/>
      </c>
      <c r="AY442" s="125"/>
      <c r="AZ442" s="181" t="str">
        <f t="shared" si="199"/>
        <v/>
      </c>
      <c r="BA442" s="125"/>
      <c r="BB442" s="41" t="str">
        <f t="shared" si="200"/>
        <v/>
      </c>
      <c r="BC442" s="125"/>
      <c r="BD442" s="181" t="str">
        <f t="shared" si="201"/>
        <v/>
      </c>
      <c r="BE442" s="125"/>
      <c r="BF442" s="41" t="str">
        <f t="shared" si="202"/>
        <v/>
      </c>
      <c r="BG442" s="125"/>
      <c r="BH442" s="181" t="str">
        <f t="shared" si="203"/>
        <v/>
      </c>
      <c r="BJ442" s="41" t="str">
        <f t="shared" si="204"/>
        <v/>
      </c>
      <c r="BK442" s="125"/>
      <c r="BL442" s="181" t="str">
        <f t="shared" si="205"/>
        <v/>
      </c>
      <c r="BM442" s="125"/>
    </row>
    <row r="443" spans="2:65" ht="15.75" customHeight="1">
      <c r="B443" s="231"/>
      <c r="C443" s="24"/>
      <c r="D443" s="4"/>
      <c r="E443" s="13"/>
      <c r="F443" s="13"/>
      <c r="G443" s="4"/>
      <c r="H443" s="13"/>
      <c r="I443" s="4"/>
      <c r="J443" s="13"/>
      <c r="K443" s="13"/>
      <c r="L443" s="66"/>
      <c r="M443" s="125"/>
      <c r="N443" s="125"/>
      <c r="O443" s="80"/>
      <c r="P443" s="125"/>
      <c r="Q443" s="125"/>
      <c r="R443" s="125"/>
      <c r="S443" s="125"/>
      <c r="T443" s="125"/>
      <c r="U443" s="125"/>
      <c r="V443" s="125"/>
      <c r="W443" s="125"/>
      <c r="X443" s="125"/>
      <c r="Y443" s="125"/>
      <c r="Z443" s="41" t="str">
        <f t="shared" si="186"/>
        <v/>
      </c>
      <c r="AA443" s="125"/>
      <c r="AB443" s="181" t="str">
        <f t="shared" si="187"/>
        <v/>
      </c>
      <c r="AC443" s="161"/>
      <c r="AD443" s="41" t="str">
        <f t="shared" si="188"/>
        <v/>
      </c>
      <c r="AE443" s="125"/>
      <c r="AF443" s="181" t="str">
        <f t="shared" si="189"/>
        <v/>
      </c>
      <c r="AG443" s="125"/>
      <c r="AH443" s="41" t="str">
        <f t="shared" si="190"/>
        <v/>
      </c>
      <c r="AI443" s="125"/>
      <c r="AJ443" s="181" t="str">
        <f t="shared" si="191"/>
        <v/>
      </c>
      <c r="AK443" s="161"/>
      <c r="AL443" s="41" t="str">
        <f t="shared" si="192"/>
        <v/>
      </c>
      <c r="AM443" s="125"/>
      <c r="AN443" s="181" t="str">
        <f t="shared" si="193"/>
        <v/>
      </c>
      <c r="AP443" s="41" t="str">
        <f t="shared" si="194"/>
        <v/>
      </c>
      <c r="AQ443" s="125"/>
      <c r="AR443" s="181" t="str">
        <f t="shared" si="195"/>
        <v/>
      </c>
      <c r="AS443" s="125"/>
      <c r="AT443" s="41" t="str">
        <f t="shared" si="196"/>
        <v/>
      </c>
      <c r="AU443" s="125"/>
      <c r="AV443" s="181" t="str">
        <f t="shared" si="197"/>
        <v/>
      </c>
      <c r="AW443" s="125"/>
      <c r="AX443" s="41" t="str">
        <f t="shared" si="198"/>
        <v/>
      </c>
      <c r="AY443" s="125"/>
      <c r="AZ443" s="181" t="str">
        <f t="shared" si="199"/>
        <v/>
      </c>
      <c r="BA443" s="125"/>
      <c r="BB443" s="41" t="str">
        <f t="shared" si="200"/>
        <v/>
      </c>
      <c r="BC443" s="125"/>
      <c r="BD443" s="181" t="str">
        <f t="shared" si="201"/>
        <v/>
      </c>
      <c r="BE443" s="125"/>
      <c r="BF443" s="41" t="str">
        <f t="shared" si="202"/>
        <v/>
      </c>
      <c r="BG443" s="125"/>
      <c r="BH443" s="181" t="str">
        <f t="shared" si="203"/>
        <v/>
      </c>
      <c r="BJ443" s="41" t="str">
        <f t="shared" si="204"/>
        <v/>
      </c>
      <c r="BK443" s="125"/>
      <c r="BL443" s="181" t="str">
        <f t="shared" si="205"/>
        <v/>
      </c>
      <c r="BM443" s="125"/>
    </row>
    <row r="444" spans="2:65" ht="15.75" customHeight="1">
      <c r="B444" s="231"/>
      <c r="C444" s="16" t="s">
        <v>272</v>
      </c>
      <c r="D444" s="53"/>
      <c r="E444" s="53"/>
      <c r="F444" s="53"/>
      <c r="G444" s="53"/>
      <c r="H444" s="53"/>
      <c r="I444" s="53"/>
      <c r="J444" s="53"/>
      <c r="K444" s="21"/>
      <c r="L444" s="66"/>
      <c r="M444" s="125"/>
      <c r="N444" s="125"/>
      <c r="O444" s="80"/>
      <c r="P444" s="125"/>
      <c r="Q444" s="125"/>
      <c r="R444" s="125"/>
      <c r="S444" s="125"/>
      <c r="T444" s="125"/>
      <c r="U444" s="125"/>
      <c r="V444" s="125"/>
      <c r="W444" s="125"/>
      <c r="X444" s="125"/>
      <c r="Y444" s="125"/>
      <c r="Z444" s="41" t="str">
        <f t="shared" si="186"/>
        <v/>
      </c>
      <c r="AA444" s="125"/>
      <c r="AB444" s="181" t="str">
        <f t="shared" si="187"/>
        <v/>
      </c>
      <c r="AC444" s="161"/>
      <c r="AD444" s="41" t="str">
        <f t="shared" si="188"/>
        <v/>
      </c>
      <c r="AE444" s="125"/>
      <c r="AF444" s="181" t="str">
        <f t="shared" si="189"/>
        <v/>
      </c>
      <c r="AG444" s="125"/>
      <c r="AH444" s="41" t="str">
        <f t="shared" si="190"/>
        <v/>
      </c>
      <c r="AI444" s="125"/>
      <c r="AJ444" s="181" t="str">
        <f t="shared" si="191"/>
        <v/>
      </c>
      <c r="AK444" s="161"/>
      <c r="AL444" s="41" t="str">
        <f t="shared" si="192"/>
        <v/>
      </c>
      <c r="AM444" s="125"/>
      <c r="AN444" s="181" t="str">
        <f t="shared" si="193"/>
        <v/>
      </c>
      <c r="AP444" s="41" t="str">
        <f t="shared" si="194"/>
        <v/>
      </c>
      <c r="AQ444" s="125"/>
      <c r="AR444" s="181" t="str">
        <f t="shared" si="195"/>
        <v/>
      </c>
      <c r="AS444" s="125"/>
      <c r="AT444" s="41" t="str">
        <f t="shared" si="196"/>
        <v/>
      </c>
      <c r="AU444" s="125"/>
      <c r="AV444" s="181" t="str">
        <f t="shared" si="197"/>
        <v/>
      </c>
      <c r="AW444" s="125"/>
      <c r="AX444" s="41" t="str">
        <f t="shared" si="198"/>
        <v/>
      </c>
      <c r="AY444" s="125"/>
      <c r="AZ444" s="181" t="str">
        <f t="shared" si="199"/>
        <v/>
      </c>
      <c r="BA444" s="125"/>
      <c r="BB444" s="41" t="str">
        <f t="shared" si="200"/>
        <v/>
      </c>
      <c r="BC444" s="125"/>
      <c r="BD444" s="181" t="str">
        <f t="shared" si="201"/>
        <v/>
      </c>
      <c r="BE444" s="125"/>
      <c r="BF444" s="41" t="str">
        <f t="shared" si="202"/>
        <v/>
      </c>
      <c r="BG444" s="125"/>
      <c r="BH444" s="181" t="str">
        <f t="shared" si="203"/>
        <v/>
      </c>
      <c r="BJ444" s="41" t="str">
        <f t="shared" si="204"/>
        <v/>
      </c>
      <c r="BK444" s="125"/>
      <c r="BL444" s="181" t="str">
        <f t="shared" si="205"/>
        <v/>
      </c>
      <c r="BM444" s="125"/>
    </row>
    <row r="445" spans="2:65" ht="15.75" customHeight="1">
      <c r="B445" s="231"/>
      <c r="C445" s="13"/>
      <c r="D445" s="13"/>
      <c r="E445" s="13"/>
      <c r="F445" s="13"/>
      <c r="G445" s="13"/>
      <c r="H445" s="13"/>
      <c r="I445" s="13"/>
      <c r="J445" s="13"/>
      <c r="K445" s="23"/>
      <c r="L445" s="66"/>
      <c r="M445" s="125"/>
      <c r="N445" s="125"/>
      <c r="O445" s="80"/>
      <c r="P445" s="125"/>
      <c r="Q445" s="125"/>
      <c r="R445" s="125"/>
      <c r="S445" s="125"/>
      <c r="T445" s="125"/>
      <c r="U445" s="125"/>
      <c r="V445" s="125"/>
      <c r="W445" s="125"/>
      <c r="X445" s="125"/>
      <c r="Y445" s="125"/>
      <c r="Z445" s="100" t="str">
        <f t="shared" si="186"/>
        <v/>
      </c>
      <c r="AA445" s="125"/>
      <c r="AB445" s="183" t="str">
        <f t="shared" si="187"/>
        <v/>
      </c>
      <c r="AC445" s="169"/>
      <c r="AD445" s="100" t="str">
        <f t="shared" si="188"/>
        <v/>
      </c>
      <c r="AE445" s="125"/>
      <c r="AF445" s="183" t="str">
        <f t="shared" si="189"/>
        <v/>
      </c>
      <c r="AG445" s="125"/>
      <c r="AH445" s="100" t="str">
        <f t="shared" si="190"/>
        <v/>
      </c>
      <c r="AI445" s="125"/>
      <c r="AJ445" s="183" t="str">
        <f t="shared" si="191"/>
        <v/>
      </c>
      <c r="AK445" s="169"/>
      <c r="AL445" s="41" t="str">
        <f t="shared" si="192"/>
        <v/>
      </c>
      <c r="AM445" s="125"/>
      <c r="AN445" s="181" t="str">
        <f t="shared" si="193"/>
        <v/>
      </c>
      <c r="AP445" s="41" t="str">
        <f t="shared" si="194"/>
        <v/>
      </c>
      <c r="AQ445" s="125"/>
      <c r="AR445" s="181" t="str">
        <f t="shared" si="195"/>
        <v/>
      </c>
      <c r="AS445" s="125"/>
      <c r="AT445" s="100" t="str">
        <f t="shared" si="196"/>
        <v/>
      </c>
      <c r="AU445" s="125"/>
      <c r="AV445" s="183" t="str">
        <f t="shared" si="197"/>
        <v/>
      </c>
      <c r="AW445" s="125"/>
      <c r="AX445" s="100" t="str">
        <f t="shared" si="198"/>
        <v/>
      </c>
      <c r="AY445" s="125"/>
      <c r="AZ445" s="183" t="str">
        <f t="shared" si="199"/>
        <v/>
      </c>
      <c r="BA445" s="125"/>
      <c r="BB445" s="100" t="str">
        <f t="shared" si="200"/>
        <v/>
      </c>
      <c r="BC445" s="125"/>
      <c r="BD445" s="183" t="str">
        <f t="shared" si="201"/>
        <v/>
      </c>
      <c r="BE445" s="125"/>
      <c r="BF445" s="41" t="str">
        <f t="shared" si="202"/>
        <v/>
      </c>
      <c r="BG445" s="125"/>
      <c r="BH445" s="181" t="str">
        <f t="shared" si="203"/>
        <v/>
      </c>
      <c r="BJ445" s="41" t="str">
        <f t="shared" si="204"/>
        <v/>
      </c>
      <c r="BK445" s="125"/>
      <c r="BL445" s="181" t="str">
        <f t="shared" si="205"/>
        <v/>
      </c>
      <c r="BM445" s="125"/>
    </row>
    <row r="446" spans="2:65" ht="15.75" customHeight="1">
      <c r="B446" s="231">
        <v>170</v>
      </c>
      <c r="C446" s="55">
        <v>1</v>
      </c>
      <c r="D446" s="13" t="s">
        <v>363</v>
      </c>
      <c r="E446" s="13"/>
      <c r="F446" s="13"/>
      <c r="G446" s="13"/>
      <c r="H446" s="13"/>
      <c r="I446" s="13"/>
      <c r="J446" s="13"/>
      <c r="K446" s="20"/>
      <c r="L446" s="66" t="s">
        <v>33</v>
      </c>
      <c r="M446" s="125"/>
      <c r="N446" s="41">
        <f>VLOOKUP($B446,'[1]09-10-11'!$A$4:$EA$400,MATCH(N$2, '[1]09-10-11'!$A$4:$EA$4, 0))</f>
        <v>0</v>
      </c>
      <c r="O446" s="88"/>
      <c r="P446" s="41">
        <f>VLOOKUP($B446,'[1]09-10-11'!$A$4:$EA$400,MATCH(P$2, '[1]09-10-11'!$A$4:$EA$4, 0))</f>
        <v>0</v>
      </c>
      <c r="Q446" s="41"/>
      <c r="R446" s="41">
        <f>VLOOKUP($B446,'[1]09-10-11'!$A$4:$EA$400,MATCH(R$2, '[1]09-10-11'!$A$4:$EA$4, 0))</f>
        <v>0</v>
      </c>
      <c r="S446" s="41"/>
      <c r="T446" s="41" t="e">
        <f>VLOOKUP($B446,'[1]09-10-11'!$A$4:$EA$400,MATCH(T$2, '[1]09-10-11'!$A$4:$EA$4, 0))</f>
        <v>#N/A</v>
      </c>
      <c r="U446" s="41"/>
      <c r="V446" s="41">
        <f>VLOOKUP($B446,'[1]09-10-11'!$A$4:$EA$400,MATCH(V$2, '[1]09-10-11'!$A$4:$EA$4, 0))</f>
        <v>0</v>
      </c>
      <c r="W446" s="41"/>
      <c r="X446" s="41">
        <f>VLOOKUP($B446,'[1]09-10-11'!$A$4:$EA$400,MATCH(X$2, '[1]09-10-11'!$A$4:$EA$4, 0))</f>
        <v>0</v>
      </c>
      <c r="Y446" s="41"/>
      <c r="Z446" s="100">
        <f t="shared" si="186"/>
        <v>0</v>
      </c>
      <c r="AA446" s="100"/>
      <c r="AB446" s="183" t="str">
        <f t="shared" si="187"/>
        <v>---</v>
      </c>
      <c r="AC446" s="169"/>
      <c r="AD446" s="100">
        <f t="shared" si="188"/>
        <v>0</v>
      </c>
      <c r="AE446" s="100"/>
      <c r="AF446" s="183" t="str">
        <f t="shared" si="189"/>
        <v>---</v>
      </c>
      <c r="AG446" s="100"/>
      <c r="AH446" s="100">
        <f t="shared" si="190"/>
        <v>0</v>
      </c>
      <c r="AI446" s="100"/>
      <c r="AJ446" s="183" t="str">
        <f t="shared" si="191"/>
        <v>---</v>
      </c>
      <c r="AK446" s="169"/>
      <c r="AL446" s="100">
        <f t="shared" si="192"/>
        <v>0</v>
      </c>
      <c r="AM446" s="100"/>
      <c r="AN446" s="183" t="str">
        <f t="shared" si="193"/>
        <v>---</v>
      </c>
      <c r="AP446" s="41" t="str">
        <f t="shared" si="194"/>
        <v/>
      </c>
      <c r="AQ446" s="100"/>
      <c r="AR446" s="183" t="e">
        <f t="shared" si="195"/>
        <v>#N/A</v>
      </c>
      <c r="AS446" s="100"/>
      <c r="AT446" s="100" t="str">
        <f t="shared" si="196"/>
        <v/>
      </c>
      <c r="AU446" s="100"/>
      <c r="AV446" s="183" t="e">
        <f t="shared" si="197"/>
        <v>#N/A</v>
      </c>
      <c r="AW446" s="100"/>
      <c r="AX446" s="100">
        <f t="shared" si="198"/>
        <v>0</v>
      </c>
      <c r="AY446" s="100"/>
      <c r="AZ446" s="183" t="str">
        <f t="shared" si="199"/>
        <v>---</v>
      </c>
      <c r="BA446" s="100"/>
      <c r="BB446" s="100">
        <f t="shared" si="200"/>
        <v>0</v>
      </c>
      <c r="BC446" s="100"/>
      <c r="BD446" s="183" t="str">
        <f t="shared" si="201"/>
        <v>---</v>
      </c>
      <c r="BE446" s="100"/>
      <c r="BF446" s="100">
        <f t="shared" si="202"/>
        <v>0</v>
      </c>
      <c r="BG446" s="100"/>
      <c r="BH446" s="183" t="str">
        <f t="shared" si="203"/>
        <v>---</v>
      </c>
      <c r="BJ446" s="41" t="str">
        <f t="shared" si="204"/>
        <v/>
      </c>
      <c r="BK446" s="100"/>
      <c r="BL446" s="183" t="e">
        <f t="shared" si="205"/>
        <v>#N/A</v>
      </c>
      <c r="BM446" s="100"/>
    </row>
    <row r="447" spans="2:65" ht="20.25" customHeight="1">
      <c r="B447" s="231">
        <v>171</v>
      </c>
      <c r="C447" s="55">
        <v>2</v>
      </c>
      <c r="D447" s="13" t="s">
        <v>271</v>
      </c>
      <c r="E447" s="13"/>
      <c r="F447" s="13"/>
      <c r="G447" s="13"/>
      <c r="H447" s="13"/>
      <c r="I447" s="13"/>
      <c r="J447" s="13"/>
      <c r="K447" s="20"/>
      <c r="L447" s="66" t="s">
        <v>33</v>
      </c>
      <c r="M447" s="125"/>
      <c r="N447" s="41">
        <f>VLOOKUP($B447,'[1]09-10-11'!$A$4:$EA$400,MATCH(N$2, '[1]09-10-11'!$A$4:$EA$4, 0))</f>
        <v>-4332982</v>
      </c>
      <c r="O447" s="88"/>
      <c r="P447" s="41">
        <f>VLOOKUP($B447,'[1]09-10-11'!$A$4:$EA$400,MATCH(P$2, '[1]09-10-11'!$A$4:$EA$4, 0))</f>
        <v>-13207675</v>
      </c>
      <c r="Q447" s="41"/>
      <c r="R447" s="41">
        <f>VLOOKUP($B447,'[1]09-10-11'!$A$4:$EA$400,MATCH(R$2, '[1]09-10-11'!$A$4:$EA$4, 0))</f>
        <v>-12724427</v>
      </c>
      <c r="S447" s="41"/>
      <c r="T447" s="41" t="e">
        <f>VLOOKUP($B447,'[1]09-10-11'!$A$4:$EA$400,MATCH(T$2, '[1]09-10-11'!$A$4:$EA$4, 0))</f>
        <v>#N/A</v>
      </c>
      <c r="U447" s="41"/>
      <c r="V447" s="41">
        <f>VLOOKUP($B447,'[1]09-10-11'!$A$4:$EA$400,MATCH(V$2, '[1]09-10-11'!$A$4:$EA$4, 0))</f>
        <v>-10506456</v>
      </c>
      <c r="W447" s="41"/>
      <c r="X447" s="41">
        <f>VLOOKUP($B447,'[1]09-10-11'!$A$4:$EA$400,MATCH(X$2, '[1]09-10-11'!$A$4:$EA$4, 0))</f>
        <v>-10297421</v>
      </c>
      <c r="Y447" s="41"/>
      <c r="Z447" s="100">
        <f t="shared" si="186"/>
        <v>209035</v>
      </c>
      <c r="AA447" s="100"/>
      <c r="AB447" s="183">
        <f t="shared" si="187"/>
        <v>-1.9895862125154262E-2</v>
      </c>
      <c r="AC447" s="169"/>
      <c r="AD447" s="100">
        <f t="shared" si="188"/>
        <v>2910254</v>
      </c>
      <c r="AE447" s="100"/>
      <c r="AF447" s="183">
        <f t="shared" si="189"/>
        <v>-0.22034567022583462</v>
      </c>
      <c r="AG447" s="100"/>
      <c r="AH447" s="100">
        <f t="shared" si="190"/>
        <v>-5964439</v>
      </c>
      <c r="AI447" s="100"/>
      <c r="AJ447" s="183">
        <f t="shared" si="191"/>
        <v>1.3765206040551288</v>
      </c>
      <c r="AK447" s="169"/>
      <c r="AL447" s="100">
        <f t="shared" si="192"/>
        <v>2427006</v>
      </c>
      <c r="AM447" s="100"/>
      <c r="AN447" s="183">
        <f t="shared" si="193"/>
        <v>-0.19073597577321166</v>
      </c>
      <c r="AP447" s="41" t="str">
        <f t="shared" si="194"/>
        <v/>
      </c>
      <c r="AQ447" s="100"/>
      <c r="AR447" s="183" t="e">
        <f t="shared" si="195"/>
        <v>#N/A</v>
      </c>
      <c r="AS447" s="100"/>
      <c r="AT447" s="100" t="str">
        <f t="shared" si="196"/>
        <v/>
      </c>
      <c r="AU447" s="100"/>
      <c r="AV447" s="183" t="e">
        <f t="shared" si="197"/>
        <v>#N/A</v>
      </c>
      <c r="AW447" s="100"/>
      <c r="AX447" s="100">
        <f t="shared" si="198"/>
        <v>-6173474</v>
      </c>
      <c r="AY447" s="100"/>
      <c r="AZ447" s="183">
        <f t="shared" si="199"/>
        <v>1.4247633615833162</v>
      </c>
      <c r="BA447" s="100"/>
      <c r="BB447" s="100">
        <f t="shared" si="200"/>
        <v>2701219</v>
      </c>
      <c r="BC447" s="100"/>
      <c r="BD447" s="183">
        <f t="shared" si="201"/>
        <v>-0.20451888769219417</v>
      </c>
      <c r="BE447" s="100"/>
      <c r="BF447" s="100">
        <f t="shared" si="202"/>
        <v>2217971</v>
      </c>
      <c r="BG447" s="100"/>
      <c r="BH447" s="183">
        <f t="shared" si="203"/>
        <v>-0.17430812405147988</v>
      </c>
      <c r="BJ447" s="41" t="str">
        <f t="shared" si="204"/>
        <v/>
      </c>
      <c r="BK447" s="100"/>
      <c r="BL447" s="183" t="e">
        <f t="shared" si="205"/>
        <v>#N/A</v>
      </c>
      <c r="BM447" s="100"/>
    </row>
    <row r="448" spans="2:65" ht="15.75" customHeight="1">
      <c r="B448" s="231">
        <v>172</v>
      </c>
      <c r="C448" s="55">
        <v>3</v>
      </c>
      <c r="D448" s="13" t="s">
        <v>145</v>
      </c>
      <c r="E448" s="13"/>
      <c r="F448" s="13"/>
      <c r="G448" s="13"/>
      <c r="H448" s="13"/>
      <c r="I448" s="13"/>
      <c r="J448" s="13"/>
      <c r="K448" s="20"/>
      <c r="L448" s="66" t="s">
        <v>33</v>
      </c>
      <c r="M448" s="125"/>
      <c r="N448" s="41">
        <f>VLOOKUP($B448,'[1]09-10-11'!$A$4:$EA$400,MATCH(N$2, '[1]09-10-11'!$A$4:$EA$4, 0))</f>
        <v>14353522</v>
      </c>
      <c r="O448" s="45"/>
      <c r="P448" s="41">
        <f>VLOOKUP($B448,'[1]09-10-11'!$A$4:$EA$400,MATCH(P$2, '[1]09-10-11'!$A$4:$EA$4, 0))</f>
        <v>0</v>
      </c>
      <c r="Q448" s="41"/>
      <c r="R448" s="41">
        <f>VLOOKUP($B448,'[1]09-10-11'!$A$4:$EA$400,MATCH(R$2, '[1]09-10-11'!$A$4:$EA$4, 0))</f>
        <v>0</v>
      </c>
      <c r="S448" s="41"/>
      <c r="T448" s="41" t="e">
        <f>VLOOKUP($B448,'[1]09-10-11'!$A$4:$EA$400,MATCH(T$2, '[1]09-10-11'!$A$4:$EA$4, 0))</f>
        <v>#N/A</v>
      </c>
      <c r="U448" s="41"/>
      <c r="V448" s="41">
        <f>VLOOKUP($B448,'[1]09-10-11'!$A$4:$EA$400,MATCH(V$2, '[1]09-10-11'!$A$4:$EA$4, 0))</f>
        <v>0</v>
      </c>
      <c r="W448" s="41"/>
      <c r="X448" s="41">
        <f>VLOOKUP($B448,'[1]09-10-11'!$A$4:$EA$400,MATCH(X$2, '[1]09-10-11'!$A$4:$EA$4, 0))</f>
        <v>0</v>
      </c>
      <c r="Y448" s="41"/>
      <c r="Z448" s="100">
        <f t="shared" si="186"/>
        <v>0</v>
      </c>
      <c r="AA448" s="100"/>
      <c r="AB448" s="183" t="str">
        <f t="shared" si="187"/>
        <v>---</v>
      </c>
      <c r="AC448" s="169"/>
      <c r="AD448" s="100">
        <f t="shared" si="188"/>
        <v>0</v>
      </c>
      <c r="AE448" s="100"/>
      <c r="AF448" s="183" t="str">
        <f t="shared" si="189"/>
        <v>---</v>
      </c>
      <c r="AG448" s="100"/>
      <c r="AH448" s="100">
        <f t="shared" si="190"/>
        <v>-14353522</v>
      </c>
      <c r="AI448" s="100"/>
      <c r="AJ448" s="183">
        <f t="shared" si="191"/>
        <v>-1</v>
      </c>
      <c r="AK448" s="169"/>
      <c r="AL448" s="100">
        <f t="shared" si="192"/>
        <v>0</v>
      </c>
      <c r="AM448" s="100"/>
      <c r="AN448" s="183" t="str">
        <f t="shared" si="193"/>
        <v>---</v>
      </c>
      <c r="AP448" s="41" t="str">
        <f t="shared" si="194"/>
        <v/>
      </c>
      <c r="AQ448" s="100"/>
      <c r="AR448" s="183" t="e">
        <f t="shared" si="195"/>
        <v>#N/A</v>
      </c>
      <c r="AS448" s="100"/>
      <c r="AT448" s="100" t="str">
        <f t="shared" si="196"/>
        <v/>
      </c>
      <c r="AU448" s="100"/>
      <c r="AV448" s="183" t="e">
        <f t="shared" si="197"/>
        <v>#N/A</v>
      </c>
      <c r="AW448" s="100"/>
      <c r="AX448" s="100">
        <f t="shared" si="198"/>
        <v>-14353522</v>
      </c>
      <c r="AY448" s="100"/>
      <c r="AZ448" s="183">
        <f t="shared" si="199"/>
        <v>-1</v>
      </c>
      <c r="BA448" s="100"/>
      <c r="BB448" s="100">
        <f t="shared" si="200"/>
        <v>0</v>
      </c>
      <c r="BC448" s="100"/>
      <c r="BD448" s="183" t="str">
        <f t="shared" si="201"/>
        <v>---</v>
      </c>
      <c r="BE448" s="100"/>
      <c r="BF448" s="100">
        <f t="shared" si="202"/>
        <v>0</v>
      </c>
      <c r="BG448" s="100"/>
      <c r="BH448" s="183" t="str">
        <f t="shared" si="203"/>
        <v>---</v>
      </c>
      <c r="BJ448" s="41" t="str">
        <f t="shared" si="204"/>
        <v/>
      </c>
      <c r="BK448" s="100"/>
      <c r="BL448" s="183" t="e">
        <f t="shared" si="205"/>
        <v>#N/A</v>
      </c>
      <c r="BM448" s="100"/>
    </row>
    <row r="449" spans="2:65" ht="15.75" customHeight="1">
      <c r="B449" s="231">
        <v>173</v>
      </c>
      <c r="C449" s="55">
        <v>4</v>
      </c>
      <c r="D449" s="13" t="s">
        <v>147</v>
      </c>
      <c r="E449" s="13"/>
      <c r="F449" s="13"/>
      <c r="G449" s="13"/>
      <c r="H449" s="13"/>
      <c r="I449" s="13"/>
      <c r="J449" s="13"/>
      <c r="K449" s="20"/>
      <c r="L449" s="66" t="s">
        <v>33</v>
      </c>
      <c r="M449" s="125"/>
      <c r="N449" s="41">
        <f>VLOOKUP($B449,'[1]09-10-11'!$A$4:$EA$400,MATCH(N$2, '[1]09-10-11'!$A$4:$EA$4, 0))</f>
        <v>-2024565</v>
      </c>
      <c r="O449" s="45"/>
      <c r="P449" s="41">
        <f>VLOOKUP($B449,'[1]09-10-11'!$A$4:$EA$400,MATCH(P$2, '[1]09-10-11'!$A$4:$EA$4, 0))</f>
        <v>0</v>
      </c>
      <c r="Q449" s="41"/>
      <c r="R449" s="41">
        <f>VLOOKUP($B449,'[1]09-10-11'!$A$4:$EA$400,MATCH(R$2, '[1]09-10-11'!$A$4:$EA$4, 0))</f>
        <v>0</v>
      </c>
      <c r="S449" s="41"/>
      <c r="T449" s="41" t="e">
        <f>VLOOKUP($B449,'[1]09-10-11'!$A$4:$EA$400,MATCH(T$2, '[1]09-10-11'!$A$4:$EA$4, 0))</f>
        <v>#N/A</v>
      </c>
      <c r="U449" s="41"/>
      <c r="V449" s="41">
        <f>VLOOKUP($B449,'[1]09-10-11'!$A$4:$EA$400,MATCH(V$2, '[1]09-10-11'!$A$4:$EA$4, 0))</f>
        <v>0</v>
      </c>
      <c r="W449" s="41"/>
      <c r="X449" s="41">
        <f>VLOOKUP($B449,'[1]09-10-11'!$A$4:$EA$400,MATCH(X$2, '[1]09-10-11'!$A$4:$EA$4, 0))</f>
        <v>0</v>
      </c>
      <c r="Y449" s="41"/>
      <c r="Z449" s="100">
        <f t="shared" si="186"/>
        <v>0</v>
      </c>
      <c r="AA449" s="100"/>
      <c r="AB449" s="183" t="str">
        <f t="shared" si="187"/>
        <v>---</v>
      </c>
      <c r="AC449" s="169"/>
      <c r="AD449" s="100">
        <f t="shared" si="188"/>
        <v>0</v>
      </c>
      <c r="AE449" s="100"/>
      <c r="AF449" s="183" t="str">
        <f t="shared" si="189"/>
        <v>---</v>
      </c>
      <c r="AG449" s="100"/>
      <c r="AH449" s="100">
        <f t="shared" si="190"/>
        <v>2024565</v>
      </c>
      <c r="AI449" s="100"/>
      <c r="AJ449" s="183">
        <f t="shared" si="191"/>
        <v>-1</v>
      </c>
      <c r="AK449" s="169"/>
      <c r="AL449" s="100">
        <f t="shared" si="192"/>
        <v>0</v>
      </c>
      <c r="AM449" s="100"/>
      <c r="AN449" s="183" t="str">
        <f t="shared" si="193"/>
        <v>---</v>
      </c>
      <c r="AP449" s="41" t="str">
        <f t="shared" si="194"/>
        <v/>
      </c>
      <c r="AQ449" s="100"/>
      <c r="AR449" s="183" t="e">
        <f t="shared" si="195"/>
        <v>#N/A</v>
      </c>
      <c r="AS449" s="100"/>
      <c r="AT449" s="100" t="str">
        <f t="shared" si="196"/>
        <v/>
      </c>
      <c r="AU449" s="100"/>
      <c r="AV449" s="183" t="e">
        <f t="shared" si="197"/>
        <v>#N/A</v>
      </c>
      <c r="AW449" s="100"/>
      <c r="AX449" s="100">
        <f t="shared" si="198"/>
        <v>2024565</v>
      </c>
      <c r="AY449" s="100"/>
      <c r="AZ449" s="183">
        <f t="shared" si="199"/>
        <v>-1</v>
      </c>
      <c r="BA449" s="100"/>
      <c r="BB449" s="100">
        <f t="shared" si="200"/>
        <v>0</v>
      </c>
      <c r="BC449" s="100"/>
      <c r="BD449" s="183" t="str">
        <f t="shared" si="201"/>
        <v>---</v>
      </c>
      <c r="BE449" s="100"/>
      <c r="BF449" s="100">
        <f t="shared" si="202"/>
        <v>0</v>
      </c>
      <c r="BG449" s="100"/>
      <c r="BH449" s="183" t="str">
        <f t="shared" si="203"/>
        <v>---</v>
      </c>
      <c r="BJ449" s="41" t="str">
        <f t="shared" si="204"/>
        <v/>
      </c>
      <c r="BK449" s="100"/>
      <c r="BL449" s="183" t="e">
        <f t="shared" si="205"/>
        <v>#N/A</v>
      </c>
      <c r="BM449" s="100"/>
    </row>
    <row r="450" spans="2:65" ht="15.75" customHeight="1">
      <c r="B450" s="231"/>
      <c r="C450" s="55">
        <v>5</v>
      </c>
      <c r="D450" s="13" t="s">
        <v>148</v>
      </c>
      <c r="E450" s="13"/>
      <c r="F450" s="13"/>
      <c r="G450" s="13"/>
      <c r="H450" s="13"/>
      <c r="I450" s="13"/>
      <c r="J450" s="13"/>
      <c r="K450" s="20"/>
      <c r="L450" s="66" t="s">
        <v>33</v>
      </c>
      <c r="M450" s="125"/>
      <c r="N450" s="41">
        <f>+N448+N449</f>
        <v>12328957</v>
      </c>
      <c r="O450" s="35"/>
      <c r="P450" s="41">
        <f>+P448+P449</f>
        <v>0</v>
      </c>
      <c r="Q450" s="41"/>
      <c r="R450" s="41">
        <f>+R448+R449</f>
        <v>0</v>
      </c>
      <c r="S450" s="41"/>
      <c r="T450" s="41" t="e">
        <f>+T448+T449</f>
        <v>#N/A</v>
      </c>
      <c r="U450" s="41"/>
      <c r="V450" s="41">
        <f>+V448+V449</f>
        <v>0</v>
      </c>
      <c r="W450" s="41"/>
      <c r="X450" s="41">
        <f>+X448+X449</f>
        <v>0</v>
      </c>
      <c r="Y450" s="41"/>
      <c r="Z450" s="100">
        <f t="shared" si="186"/>
        <v>0</v>
      </c>
      <c r="AA450" s="100"/>
      <c r="AB450" s="183" t="str">
        <f t="shared" si="187"/>
        <v>---</v>
      </c>
      <c r="AC450" s="169"/>
      <c r="AD450" s="100">
        <f t="shared" si="188"/>
        <v>0</v>
      </c>
      <c r="AE450" s="100"/>
      <c r="AF450" s="183" t="str">
        <f t="shared" si="189"/>
        <v>---</v>
      </c>
      <c r="AG450" s="100"/>
      <c r="AH450" s="100">
        <f t="shared" si="190"/>
        <v>-12328957</v>
      </c>
      <c r="AI450" s="100"/>
      <c r="AJ450" s="183">
        <f t="shared" si="191"/>
        <v>-1</v>
      </c>
      <c r="AK450" s="169"/>
      <c r="AL450" s="100">
        <f t="shared" si="192"/>
        <v>0</v>
      </c>
      <c r="AM450" s="100"/>
      <c r="AN450" s="183" t="str">
        <f t="shared" si="193"/>
        <v>---</v>
      </c>
      <c r="AP450" s="41" t="str">
        <f t="shared" si="194"/>
        <v/>
      </c>
      <c r="AQ450" s="100"/>
      <c r="AR450" s="183" t="e">
        <f t="shared" si="195"/>
        <v>#N/A</v>
      </c>
      <c r="AS450" s="100"/>
      <c r="AT450" s="100" t="str">
        <f t="shared" si="196"/>
        <v/>
      </c>
      <c r="AU450" s="100"/>
      <c r="AV450" s="183" t="e">
        <f t="shared" si="197"/>
        <v>#N/A</v>
      </c>
      <c r="AW450" s="100"/>
      <c r="AX450" s="100">
        <f t="shared" si="198"/>
        <v>-12328957</v>
      </c>
      <c r="AY450" s="100"/>
      <c r="AZ450" s="183">
        <f t="shared" si="199"/>
        <v>-1</v>
      </c>
      <c r="BA450" s="100"/>
      <c r="BB450" s="100">
        <f t="shared" si="200"/>
        <v>0</v>
      </c>
      <c r="BC450" s="100"/>
      <c r="BD450" s="183" t="str">
        <f t="shared" si="201"/>
        <v>---</v>
      </c>
      <c r="BE450" s="100"/>
      <c r="BF450" s="100">
        <f t="shared" si="202"/>
        <v>0</v>
      </c>
      <c r="BG450" s="100"/>
      <c r="BH450" s="183" t="str">
        <f t="shared" si="203"/>
        <v>---</v>
      </c>
      <c r="BJ450" s="41" t="str">
        <f t="shared" si="204"/>
        <v/>
      </c>
      <c r="BK450" s="100"/>
      <c r="BL450" s="183" t="e">
        <f t="shared" si="205"/>
        <v>#N/A</v>
      </c>
      <c r="BM450" s="100"/>
    </row>
    <row r="451" spans="2:65" ht="18" customHeight="1">
      <c r="B451" s="231">
        <v>175</v>
      </c>
      <c r="C451" s="55">
        <v>6</v>
      </c>
      <c r="D451" s="13" t="s">
        <v>304</v>
      </c>
      <c r="E451" s="13"/>
      <c r="F451" s="13"/>
      <c r="G451" s="13"/>
      <c r="H451" s="13"/>
      <c r="I451" s="13"/>
      <c r="J451" s="13"/>
      <c r="K451" s="20"/>
      <c r="L451" s="66" t="s">
        <v>33</v>
      </c>
      <c r="M451" s="125"/>
      <c r="N451" s="41">
        <f>VLOOKUP($B451,'[1]09-10-11'!$A$4:$EA$400,MATCH(N$2, '[1]09-10-11'!$A$4:$EA$4, 0))</f>
        <v>9307220</v>
      </c>
      <c r="O451" s="35"/>
      <c r="P451" s="41">
        <v>0</v>
      </c>
      <c r="Q451" s="41"/>
      <c r="R451" s="41">
        <v>0</v>
      </c>
      <c r="S451" s="41"/>
      <c r="T451" s="41">
        <v>0</v>
      </c>
      <c r="U451" s="41"/>
      <c r="V451" s="41">
        <v>0</v>
      </c>
      <c r="W451" s="41"/>
      <c r="X451" s="41">
        <v>0</v>
      </c>
      <c r="Y451" s="41"/>
      <c r="Z451" s="100">
        <f t="shared" si="186"/>
        <v>0</v>
      </c>
      <c r="AA451" s="100"/>
      <c r="AB451" s="183" t="str">
        <f t="shared" si="187"/>
        <v>---</v>
      </c>
      <c r="AC451" s="169"/>
      <c r="AD451" s="100">
        <f t="shared" si="188"/>
        <v>0</v>
      </c>
      <c r="AE451" s="100"/>
      <c r="AF451" s="183" t="str">
        <f t="shared" si="189"/>
        <v>---</v>
      </c>
      <c r="AG451" s="100"/>
      <c r="AH451" s="100">
        <f t="shared" si="190"/>
        <v>-9307220</v>
      </c>
      <c r="AI451" s="100"/>
      <c r="AJ451" s="183">
        <f t="shared" si="191"/>
        <v>-1</v>
      </c>
      <c r="AK451" s="169"/>
      <c r="AL451" s="100">
        <f t="shared" si="192"/>
        <v>0</v>
      </c>
      <c r="AM451" s="100"/>
      <c r="AN451" s="183" t="str">
        <f t="shared" si="193"/>
        <v>---</v>
      </c>
      <c r="AP451" s="41">
        <f t="shared" si="194"/>
        <v>0</v>
      </c>
      <c r="AQ451" s="100"/>
      <c r="AR451" s="183" t="str">
        <f t="shared" si="195"/>
        <v>---</v>
      </c>
      <c r="AS451" s="100"/>
      <c r="AT451" s="100">
        <f t="shared" si="196"/>
        <v>0</v>
      </c>
      <c r="AU451" s="100"/>
      <c r="AV451" s="183" t="str">
        <f t="shared" si="197"/>
        <v>---</v>
      </c>
      <c r="AW451" s="100"/>
      <c r="AX451" s="100">
        <f t="shared" si="198"/>
        <v>-9307220</v>
      </c>
      <c r="AY451" s="100"/>
      <c r="AZ451" s="183">
        <f t="shared" si="199"/>
        <v>-1</v>
      </c>
      <c r="BA451" s="100"/>
      <c r="BB451" s="100">
        <f t="shared" si="200"/>
        <v>0</v>
      </c>
      <c r="BC451" s="100"/>
      <c r="BD451" s="183" t="str">
        <f t="shared" si="201"/>
        <v>---</v>
      </c>
      <c r="BE451" s="100"/>
      <c r="BF451" s="100">
        <f t="shared" si="202"/>
        <v>0</v>
      </c>
      <c r="BG451" s="100"/>
      <c r="BH451" s="183" t="str">
        <f t="shared" si="203"/>
        <v>---</v>
      </c>
      <c r="BJ451" s="41">
        <f t="shared" si="204"/>
        <v>0</v>
      </c>
      <c r="BK451" s="100"/>
      <c r="BL451" s="183" t="str">
        <f t="shared" si="205"/>
        <v>---</v>
      </c>
      <c r="BM451" s="100"/>
    </row>
    <row r="452" spans="2:65" ht="18.75" customHeight="1">
      <c r="B452" s="231">
        <v>176</v>
      </c>
      <c r="C452" s="55">
        <v>7</v>
      </c>
      <c r="D452" s="13" t="s">
        <v>333</v>
      </c>
      <c r="E452" s="13"/>
      <c r="F452" s="13"/>
      <c r="G452" s="13"/>
      <c r="H452" s="13"/>
      <c r="I452" s="13"/>
      <c r="J452" s="13"/>
      <c r="K452" s="20"/>
      <c r="L452" s="66" t="s">
        <v>33</v>
      </c>
      <c r="M452" s="125"/>
      <c r="N452" s="41">
        <f>VLOOKUP($B452,'[1]09-10-11'!$A$4:$EA$400,MATCH(N$2, '[1]09-10-11'!$A$4:$EA$4, 0))</f>
        <v>0</v>
      </c>
      <c r="O452" s="35"/>
      <c r="P452" s="41">
        <f>VLOOKUP($B452,'[1]09-10-11'!$A$4:$EA$400,MATCH(P$2, '[1]09-10-11'!$A$4:$EA$4, 0))</f>
        <v>-804088</v>
      </c>
      <c r="Q452" s="41"/>
      <c r="R452" s="41">
        <f>VLOOKUP($B452,'[1]09-10-11'!$A$4:$EA$400,MATCH(R$2, '[1]09-10-11'!$A$4:$EA$4, 0))</f>
        <v>0</v>
      </c>
      <c r="S452" s="41"/>
      <c r="T452" s="41" t="e">
        <f>VLOOKUP($B452,'[1]09-10-11'!$A$4:$EA$400,MATCH(T$2, '[1]09-10-11'!$A$4:$EA$4, 0))</f>
        <v>#N/A</v>
      </c>
      <c r="U452" s="41"/>
      <c r="V452" s="41">
        <f>VLOOKUP($B452,'[1]09-10-11'!$A$4:$EA$400,MATCH(V$2, '[1]09-10-11'!$A$4:$EA$4, 0))</f>
        <v>0</v>
      </c>
      <c r="W452" s="41"/>
      <c r="X452" s="41">
        <f>VLOOKUP($B452,'[1]09-10-11'!$A$4:$EA$400,MATCH(X$2, '[1]09-10-11'!$A$4:$EA$4, 0))</f>
        <v>0</v>
      </c>
      <c r="Y452" s="41"/>
      <c r="Z452" s="100">
        <f t="shared" si="186"/>
        <v>0</v>
      </c>
      <c r="AA452" s="100"/>
      <c r="AB452" s="183" t="str">
        <f t="shared" si="187"/>
        <v>---</v>
      </c>
      <c r="AC452" s="169"/>
      <c r="AD452" s="100">
        <f t="shared" si="188"/>
        <v>804088</v>
      </c>
      <c r="AE452" s="100"/>
      <c r="AF452" s="183">
        <f t="shared" si="189"/>
        <v>-1</v>
      </c>
      <c r="AG452" s="100"/>
      <c r="AH452" s="100">
        <f t="shared" si="190"/>
        <v>0</v>
      </c>
      <c r="AI452" s="100"/>
      <c r="AJ452" s="183" t="str">
        <f t="shared" si="191"/>
        <v>---</v>
      </c>
      <c r="AK452" s="169"/>
      <c r="AL452" s="100">
        <f t="shared" si="192"/>
        <v>0</v>
      </c>
      <c r="AM452" s="100"/>
      <c r="AN452" s="183" t="str">
        <f t="shared" si="193"/>
        <v>---</v>
      </c>
      <c r="AP452" s="41" t="str">
        <f t="shared" si="194"/>
        <v/>
      </c>
      <c r="AQ452" s="100"/>
      <c r="AR452" s="183" t="e">
        <f t="shared" si="195"/>
        <v>#N/A</v>
      </c>
      <c r="AS452" s="100"/>
      <c r="AT452" s="100" t="str">
        <f t="shared" si="196"/>
        <v/>
      </c>
      <c r="AU452" s="100"/>
      <c r="AV452" s="183" t="e">
        <f t="shared" si="197"/>
        <v>#N/A</v>
      </c>
      <c r="AW452" s="100"/>
      <c r="AX452" s="100">
        <f t="shared" si="198"/>
        <v>0</v>
      </c>
      <c r="AY452" s="100"/>
      <c r="AZ452" s="183" t="str">
        <f t="shared" si="199"/>
        <v>---</v>
      </c>
      <c r="BA452" s="100"/>
      <c r="BB452" s="100">
        <f t="shared" si="200"/>
        <v>804088</v>
      </c>
      <c r="BC452" s="100"/>
      <c r="BD452" s="183">
        <f t="shared" si="201"/>
        <v>-1</v>
      </c>
      <c r="BE452" s="100"/>
      <c r="BF452" s="100">
        <f t="shared" si="202"/>
        <v>0</v>
      </c>
      <c r="BG452" s="100"/>
      <c r="BH452" s="183" t="str">
        <f t="shared" si="203"/>
        <v>---</v>
      </c>
      <c r="BJ452" s="41" t="str">
        <f t="shared" si="204"/>
        <v/>
      </c>
      <c r="BK452" s="100"/>
      <c r="BL452" s="183" t="e">
        <f t="shared" si="205"/>
        <v>#N/A</v>
      </c>
      <c r="BM452" s="100"/>
    </row>
    <row r="453" spans="2:65" ht="15.75" customHeight="1">
      <c r="B453" s="231"/>
      <c r="C453" s="55">
        <v>8</v>
      </c>
      <c r="D453" s="13" t="s">
        <v>150</v>
      </c>
      <c r="E453" s="13"/>
      <c r="F453" s="13"/>
      <c r="G453" s="13"/>
      <c r="H453" s="13"/>
      <c r="I453" s="13"/>
      <c r="J453" s="13"/>
      <c r="K453" s="20"/>
      <c r="L453" s="66" t="s">
        <v>33</v>
      </c>
      <c r="M453" s="125"/>
      <c r="N453" s="81">
        <f>+N451+N452</f>
        <v>9307220</v>
      </c>
      <c r="O453" s="35"/>
      <c r="P453" s="81">
        <f>+P451+P452</f>
        <v>-804088</v>
      </c>
      <c r="Q453" s="81"/>
      <c r="R453" s="81">
        <f>+R451+R452</f>
        <v>0</v>
      </c>
      <c r="S453" s="81"/>
      <c r="T453" s="81" t="e">
        <f>+T451+T452</f>
        <v>#N/A</v>
      </c>
      <c r="U453" s="81"/>
      <c r="V453" s="81">
        <f>+V451+V452</f>
        <v>0</v>
      </c>
      <c r="W453" s="81"/>
      <c r="X453" s="81">
        <f>+X451+X452</f>
        <v>0</v>
      </c>
      <c r="Y453" s="41"/>
      <c r="Z453" s="172">
        <f t="shared" si="186"/>
        <v>0</v>
      </c>
      <c r="AA453" s="172"/>
      <c r="AB453" s="184" t="str">
        <f t="shared" si="187"/>
        <v>---</v>
      </c>
      <c r="AC453" s="170"/>
      <c r="AD453" s="172">
        <f t="shared" si="188"/>
        <v>804088</v>
      </c>
      <c r="AE453" s="172"/>
      <c r="AF453" s="184">
        <f t="shared" si="189"/>
        <v>-1</v>
      </c>
      <c r="AG453" s="100"/>
      <c r="AH453" s="172">
        <f t="shared" si="190"/>
        <v>-9307220</v>
      </c>
      <c r="AI453" s="172"/>
      <c r="AJ453" s="184">
        <f t="shared" si="191"/>
        <v>-1</v>
      </c>
      <c r="AK453" s="170"/>
      <c r="AL453" s="172">
        <f t="shared" si="192"/>
        <v>0</v>
      </c>
      <c r="AM453" s="172"/>
      <c r="AN453" s="184" t="str">
        <f t="shared" si="193"/>
        <v>---</v>
      </c>
      <c r="AP453" s="81" t="str">
        <f t="shared" si="194"/>
        <v/>
      </c>
      <c r="AQ453" s="172"/>
      <c r="AR453" s="184" t="e">
        <f t="shared" si="195"/>
        <v>#N/A</v>
      </c>
      <c r="AS453" s="100"/>
      <c r="AT453" s="172" t="str">
        <f t="shared" si="196"/>
        <v/>
      </c>
      <c r="AU453" s="172"/>
      <c r="AV453" s="184" t="e">
        <f t="shared" si="197"/>
        <v>#N/A</v>
      </c>
      <c r="AW453" s="100"/>
      <c r="AX453" s="172">
        <f t="shared" si="198"/>
        <v>-9307220</v>
      </c>
      <c r="AY453" s="172"/>
      <c r="AZ453" s="184">
        <f t="shared" si="199"/>
        <v>-1</v>
      </c>
      <c r="BA453" s="100"/>
      <c r="BB453" s="172">
        <f t="shared" si="200"/>
        <v>804088</v>
      </c>
      <c r="BC453" s="172"/>
      <c r="BD453" s="184">
        <f t="shared" si="201"/>
        <v>-1</v>
      </c>
      <c r="BE453" s="100"/>
      <c r="BF453" s="172">
        <f t="shared" si="202"/>
        <v>0</v>
      </c>
      <c r="BG453" s="172"/>
      <c r="BH453" s="184" t="str">
        <f t="shared" si="203"/>
        <v>---</v>
      </c>
      <c r="BJ453" s="81" t="str">
        <f t="shared" si="204"/>
        <v/>
      </c>
      <c r="BK453" s="172"/>
      <c r="BL453" s="184" t="e">
        <f t="shared" si="205"/>
        <v>#N/A</v>
      </c>
      <c r="BM453" s="100"/>
    </row>
    <row r="454" spans="2:65">
      <c r="B454" s="231"/>
      <c r="M454" s="125"/>
      <c r="N454" s="125"/>
      <c r="P454" s="125"/>
      <c r="Q454" s="125"/>
      <c r="R454" s="125"/>
      <c r="S454" s="125"/>
      <c r="T454" s="125"/>
      <c r="U454" s="125"/>
      <c r="V454" s="125"/>
      <c r="W454" s="125"/>
      <c r="X454" s="125"/>
      <c r="Y454" s="125"/>
      <c r="Z454" s="100" t="str">
        <f t="shared" si="186"/>
        <v/>
      </c>
      <c r="AA454" s="125"/>
      <c r="AB454" s="183" t="str">
        <f t="shared" si="187"/>
        <v/>
      </c>
      <c r="AC454" s="169"/>
      <c r="AD454" s="100" t="str">
        <f t="shared" si="188"/>
        <v/>
      </c>
      <c r="AE454" s="125"/>
      <c r="AF454" s="183" t="str">
        <f t="shared" si="189"/>
        <v/>
      </c>
      <c r="AG454" s="125"/>
      <c r="AH454" s="100" t="str">
        <f t="shared" si="190"/>
        <v/>
      </c>
      <c r="AI454" s="125"/>
      <c r="AJ454" s="183" t="str">
        <f t="shared" si="191"/>
        <v/>
      </c>
      <c r="AK454" s="169"/>
      <c r="AL454" s="100" t="str">
        <f t="shared" si="192"/>
        <v/>
      </c>
      <c r="AM454" s="125"/>
      <c r="AN454" s="183" t="str">
        <f t="shared" si="193"/>
        <v/>
      </c>
      <c r="AP454" s="41" t="str">
        <f t="shared" si="194"/>
        <v/>
      </c>
      <c r="AQ454" s="125"/>
      <c r="AR454" s="183" t="str">
        <f t="shared" si="195"/>
        <v/>
      </c>
      <c r="AS454" s="125"/>
      <c r="AT454" s="100" t="str">
        <f t="shared" si="196"/>
        <v/>
      </c>
      <c r="AU454" s="125"/>
      <c r="AV454" s="183" t="str">
        <f t="shared" si="197"/>
        <v/>
      </c>
      <c r="AW454" s="125"/>
      <c r="AX454" s="100" t="str">
        <f t="shared" si="198"/>
        <v/>
      </c>
      <c r="AY454" s="125"/>
      <c r="AZ454" s="183" t="str">
        <f t="shared" si="199"/>
        <v/>
      </c>
      <c r="BA454" s="125"/>
      <c r="BB454" s="100" t="str">
        <f t="shared" si="200"/>
        <v/>
      </c>
      <c r="BC454" s="125"/>
      <c r="BD454" s="183" t="str">
        <f t="shared" si="201"/>
        <v/>
      </c>
      <c r="BE454" s="125"/>
      <c r="BF454" s="100" t="str">
        <f t="shared" si="202"/>
        <v/>
      </c>
      <c r="BG454" s="125"/>
      <c r="BH454" s="183" t="str">
        <f t="shared" si="203"/>
        <v/>
      </c>
      <c r="BJ454" s="41" t="str">
        <f t="shared" si="204"/>
        <v/>
      </c>
      <c r="BK454" s="125"/>
      <c r="BL454" s="183" t="str">
        <f t="shared" si="205"/>
        <v/>
      </c>
      <c r="BM454" s="125"/>
    </row>
    <row r="455" spans="2:65" ht="15.75" customHeight="1">
      <c r="B455" s="231"/>
      <c r="C455" s="17"/>
      <c r="D455" s="13"/>
      <c r="E455" s="13"/>
      <c r="F455" s="13"/>
      <c r="G455" s="13"/>
      <c r="H455" s="13" t="s">
        <v>101</v>
      </c>
      <c r="I455" s="13"/>
      <c r="J455" s="13"/>
      <c r="K455" s="67"/>
      <c r="L455" s="66"/>
      <c r="M455" s="125"/>
      <c r="N455" s="41">
        <f>N446+N448+N451</f>
        <v>23660742</v>
      </c>
      <c r="O455" s="45"/>
      <c r="P455" s="41">
        <f>P446+P448+P451</f>
        <v>0</v>
      </c>
      <c r="Q455" s="41"/>
      <c r="R455" s="41">
        <f>R446+R448+R451</f>
        <v>0</v>
      </c>
      <c r="S455" s="41"/>
      <c r="T455" s="41" t="e">
        <f>T446+T448+T451</f>
        <v>#N/A</v>
      </c>
      <c r="U455" s="41"/>
      <c r="V455" s="41">
        <f>V446+V448+V451</f>
        <v>0</v>
      </c>
      <c r="W455" s="41"/>
      <c r="X455" s="41">
        <f>X446+X448+X451</f>
        <v>0</v>
      </c>
      <c r="Y455" s="41"/>
      <c r="Z455" s="100">
        <f t="shared" si="186"/>
        <v>0</v>
      </c>
      <c r="AA455" s="100"/>
      <c r="AB455" s="183" t="str">
        <f t="shared" si="187"/>
        <v>---</v>
      </c>
      <c r="AC455" s="169"/>
      <c r="AD455" s="100">
        <f t="shared" si="188"/>
        <v>0</v>
      </c>
      <c r="AE455" s="100"/>
      <c r="AF455" s="183" t="str">
        <f t="shared" si="189"/>
        <v>---</v>
      </c>
      <c r="AG455" s="100"/>
      <c r="AH455" s="100">
        <f t="shared" si="190"/>
        <v>-23660742</v>
      </c>
      <c r="AI455" s="100"/>
      <c r="AJ455" s="183">
        <f t="shared" si="191"/>
        <v>-1</v>
      </c>
      <c r="AK455" s="169"/>
      <c r="AL455" s="100">
        <f t="shared" si="192"/>
        <v>0</v>
      </c>
      <c r="AM455" s="100"/>
      <c r="AN455" s="183" t="str">
        <f t="shared" si="193"/>
        <v>---</v>
      </c>
      <c r="AP455" s="41" t="str">
        <f t="shared" si="194"/>
        <v/>
      </c>
      <c r="AQ455" s="100"/>
      <c r="AR455" s="183" t="e">
        <f t="shared" si="195"/>
        <v>#N/A</v>
      </c>
      <c r="AS455" s="100"/>
      <c r="AT455" s="100" t="str">
        <f t="shared" si="196"/>
        <v/>
      </c>
      <c r="AU455" s="100"/>
      <c r="AV455" s="183" t="e">
        <f t="shared" si="197"/>
        <v>#N/A</v>
      </c>
      <c r="AW455" s="100"/>
      <c r="AX455" s="100">
        <f t="shared" si="198"/>
        <v>-23660742</v>
      </c>
      <c r="AY455" s="100"/>
      <c r="AZ455" s="183">
        <f t="shared" si="199"/>
        <v>-1</v>
      </c>
      <c r="BA455" s="100"/>
      <c r="BB455" s="100">
        <f t="shared" si="200"/>
        <v>0</v>
      </c>
      <c r="BC455" s="100"/>
      <c r="BD455" s="183" t="str">
        <f t="shared" si="201"/>
        <v>---</v>
      </c>
      <c r="BE455" s="100"/>
      <c r="BF455" s="100">
        <f t="shared" si="202"/>
        <v>0</v>
      </c>
      <c r="BG455" s="100"/>
      <c r="BH455" s="183" t="str">
        <f t="shared" si="203"/>
        <v>---</v>
      </c>
      <c r="BJ455" s="41" t="str">
        <f t="shared" si="204"/>
        <v/>
      </c>
      <c r="BK455" s="100"/>
      <c r="BL455" s="183" t="e">
        <f t="shared" si="205"/>
        <v>#N/A</v>
      </c>
      <c r="BM455" s="100"/>
    </row>
    <row r="456" spans="2:65" ht="15.75" customHeight="1">
      <c r="B456" s="231"/>
      <c r="C456" s="17"/>
      <c r="D456" s="13"/>
      <c r="E456" s="13"/>
      <c r="F456" s="13"/>
      <c r="G456" s="13"/>
      <c r="H456" s="13" t="s">
        <v>149</v>
      </c>
      <c r="I456" s="13"/>
      <c r="J456" s="13"/>
      <c r="K456" s="67"/>
      <c r="L456" s="66"/>
      <c r="M456" s="125"/>
      <c r="N456" s="41">
        <f>+N447+N450+N453</f>
        <v>17303195</v>
      </c>
      <c r="O456" s="45"/>
      <c r="P456" s="41">
        <f>+P447+P450+P453</f>
        <v>-14011763</v>
      </c>
      <c r="Q456" s="41"/>
      <c r="R456" s="41">
        <f>+R447+R450+R453</f>
        <v>-12724427</v>
      </c>
      <c r="S456" s="41"/>
      <c r="T456" s="41" t="e">
        <f>+T447+T450+T453</f>
        <v>#N/A</v>
      </c>
      <c r="U456" s="41"/>
      <c r="V456" s="41">
        <f>+V447+V450+V453</f>
        <v>-10506456</v>
      </c>
      <c r="W456" s="41"/>
      <c r="X456" s="41">
        <f>+X447+X450+X453</f>
        <v>-10297421</v>
      </c>
      <c r="Y456" s="41"/>
      <c r="Z456" s="100">
        <f t="shared" si="186"/>
        <v>209035</v>
      </c>
      <c r="AA456" s="100"/>
      <c r="AB456" s="183">
        <f t="shared" si="187"/>
        <v>-1.9895862125154262E-2</v>
      </c>
      <c r="AC456" s="169"/>
      <c r="AD456" s="100">
        <f t="shared" si="188"/>
        <v>3714342</v>
      </c>
      <c r="AE456" s="100"/>
      <c r="AF456" s="183">
        <f t="shared" si="189"/>
        <v>-0.26508741262609137</v>
      </c>
      <c r="AG456" s="100"/>
      <c r="AH456" s="100">
        <f t="shared" si="190"/>
        <v>-27600616</v>
      </c>
      <c r="AI456" s="100"/>
      <c r="AJ456" s="183">
        <f t="shared" si="191"/>
        <v>-1.5951167400009072</v>
      </c>
      <c r="AK456" s="169"/>
      <c r="AL456" s="100">
        <f t="shared" si="192"/>
        <v>2427006</v>
      </c>
      <c r="AM456" s="100"/>
      <c r="AN456" s="183">
        <f t="shared" si="193"/>
        <v>-0.19073597577321166</v>
      </c>
      <c r="AP456" s="41" t="str">
        <f t="shared" si="194"/>
        <v/>
      </c>
      <c r="AQ456" s="100"/>
      <c r="AR456" s="183" t="e">
        <f t="shared" si="195"/>
        <v>#N/A</v>
      </c>
      <c r="AS456" s="100"/>
      <c r="AT456" s="100" t="str">
        <f t="shared" si="196"/>
        <v/>
      </c>
      <c r="AU456" s="100"/>
      <c r="AV456" s="183" t="e">
        <f t="shared" si="197"/>
        <v>#N/A</v>
      </c>
      <c r="AW456" s="100"/>
      <c r="AX456" s="100">
        <f t="shared" si="198"/>
        <v>-27809651</v>
      </c>
      <c r="AY456" s="100"/>
      <c r="AZ456" s="183">
        <f t="shared" si="199"/>
        <v>-1.6071974568858525</v>
      </c>
      <c r="BA456" s="100"/>
      <c r="BB456" s="100">
        <f t="shared" si="200"/>
        <v>3505307</v>
      </c>
      <c r="BC456" s="100"/>
      <c r="BD456" s="183">
        <f t="shared" si="201"/>
        <v>-0.25016887596514448</v>
      </c>
      <c r="BE456" s="100"/>
      <c r="BF456" s="100">
        <f t="shared" si="202"/>
        <v>2217971</v>
      </c>
      <c r="BG456" s="100"/>
      <c r="BH456" s="183">
        <f t="shared" si="203"/>
        <v>-0.17430812405147988</v>
      </c>
      <c r="BJ456" s="41" t="str">
        <f t="shared" si="204"/>
        <v/>
      </c>
      <c r="BK456" s="100"/>
      <c r="BL456" s="183" t="e">
        <f t="shared" si="205"/>
        <v>#N/A</v>
      </c>
      <c r="BM456" s="100"/>
    </row>
    <row r="457" spans="2:65" ht="15.75" customHeight="1">
      <c r="B457" s="231"/>
      <c r="C457" s="17"/>
      <c r="D457" s="13"/>
      <c r="E457" s="13"/>
      <c r="F457" s="13"/>
      <c r="G457" s="13"/>
      <c r="H457" s="13"/>
      <c r="I457" s="13"/>
      <c r="J457" s="13"/>
      <c r="K457" s="20"/>
      <c r="L457" s="66"/>
      <c r="M457" s="125"/>
      <c r="N457" s="41"/>
      <c r="O457" s="80"/>
      <c r="P457" s="41"/>
      <c r="Q457" s="41"/>
      <c r="R457" s="41"/>
      <c r="S457" s="41"/>
      <c r="T457" s="41"/>
      <c r="U457" s="41"/>
      <c r="V457" s="41"/>
      <c r="W457" s="41"/>
      <c r="X457" s="41"/>
      <c r="Y457" s="41"/>
      <c r="Z457" s="100" t="str">
        <f t="shared" si="186"/>
        <v/>
      </c>
      <c r="AA457" s="100"/>
      <c r="AB457" s="183" t="str">
        <f t="shared" si="187"/>
        <v/>
      </c>
      <c r="AC457" s="169"/>
      <c r="AD457" s="100" t="str">
        <f t="shared" si="188"/>
        <v/>
      </c>
      <c r="AE457" s="100"/>
      <c r="AF457" s="183" t="str">
        <f t="shared" si="189"/>
        <v/>
      </c>
      <c r="AG457" s="100"/>
      <c r="AH457" s="100" t="str">
        <f t="shared" si="190"/>
        <v/>
      </c>
      <c r="AI457" s="100"/>
      <c r="AJ457" s="183" t="str">
        <f t="shared" si="191"/>
        <v/>
      </c>
      <c r="AK457" s="169"/>
      <c r="AL457" s="100" t="str">
        <f t="shared" si="192"/>
        <v/>
      </c>
      <c r="AM457" s="100"/>
      <c r="AN457" s="183" t="str">
        <f t="shared" si="193"/>
        <v/>
      </c>
      <c r="AP457" s="41" t="str">
        <f t="shared" si="194"/>
        <v/>
      </c>
      <c r="AQ457" s="100"/>
      <c r="AR457" s="183" t="str">
        <f t="shared" si="195"/>
        <v/>
      </c>
      <c r="AS457" s="100"/>
      <c r="AT457" s="100" t="str">
        <f t="shared" si="196"/>
        <v/>
      </c>
      <c r="AU457" s="100"/>
      <c r="AV457" s="183" t="str">
        <f t="shared" si="197"/>
        <v/>
      </c>
      <c r="AW457" s="100"/>
      <c r="AX457" s="100" t="str">
        <f t="shared" si="198"/>
        <v/>
      </c>
      <c r="AY457" s="100"/>
      <c r="AZ457" s="183" t="str">
        <f t="shared" si="199"/>
        <v/>
      </c>
      <c r="BA457" s="100"/>
      <c r="BB457" s="100" t="str">
        <f t="shared" si="200"/>
        <v/>
      </c>
      <c r="BC457" s="100"/>
      <c r="BD457" s="183" t="str">
        <f t="shared" si="201"/>
        <v/>
      </c>
      <c r="BE457" s="100"/>
      <c r="BF457" s="100" t="str">
        <f t="shared" si="202"/>
        <v/>
      </c>
      <c r="BG457" s="100"/>
      <c r="BH457" s="183" t="str">
        <f t="shared" si="203"/>
        <v/>
      </c>
      <c r="BJ457" s="41" t="str">
        <f t="shared" si="204"/>
        <v/>
      </c>
      <c r="BK457" s="100"/>
      <c r="BL457" s="183" t="str">
        <f t="shared" si="205"/>
        <v/>
      </c>
      <c r="BM457" s="100"/>
    </row>
    <row r="458" spans="2:65" ht="15.75" customHeight="1">
      <c r="B458" s="231"/>
      <c r="C458" s="17" t="s">
        <v>54</v>
      </c>
      <c r="D458" s="13" t="s">
        <v>102</v>
      </c>
      <c r="E458" s="13"/>
      <c r="F458" s="13"/>
      <c r="G458" s="13"/>
      <c r="H458" s="13"/>
      <c r="I458" s="13"/>
      <c r="J458" s="13"/>
      <c r="K458" s="20"/>
      <c r="L458" s="66"/>
      <c r="M458" s="125"/>
      <c r="N458" s="41"/>
      <c r="O458" s="80"/>
      <c r="P458" s="41"/>
      <c r="Q458" s="41"/>
      <c r="R458" s="41"/>
      <c r="S458" s="41"/>
      <c r="T458" s="41"/>
      <c r="U458" s="41"/>
      <c r="V458" s="41"/>
      <c r="W458" s="41"/>
      <c r="X458" s="41"/>
      <c r="Y458" s="41"/>
      <c r="Z458" s="100" t="str">
        <f t="shared" si="186"/>
        <v/>
      </c>
      <c r="AA458" s="100"/>
      <c r="AB458" s="183" t="str">
        <f t="shared" si="187"/>
        <v/>
      </c>
      <c r="AC458" s="169"/>
      <c r="AD458" s="100" t="str">
        <f t="shared" si="188"/>
        <v/>
      </c>
      <c r="AE458" s="100"/>
      <c r="AF458" s="183" t="str">
        <f t="shared" si="189"/>
        <v/>
      </c>
      <c r="AG458" s="100"/>
      <c r="AH458" s="100" t="str">
        <f t="shared" si="190"/>
        <v/>
      </c>
      <c r="AI458" s="100"/>
      <c r="AJ458" s="183" t="str">
        <f t="shared" si="191"/>
        <v/>
      </c>
      <c r="AK458" s="169"/>
      <c r="AL458" s="100" t="str">
        <f t="shared" si="192"/>
        <v/>
      </c>
      <c r="AM458" s="100"/>
      <c r="AN458" s="183" t="str">
        <f t="shared" si="193"/>
        <v/>
      </c>
      <c r="AP458" s="41" t="str">
        <f t="shared" si="194"/>
        <v/>
      </c>
      <c r="AQ458" s="100"/>
      <c r="AR458" s="183" t="str">
        <f t="shared" si="195"/>
        <v/>
      </c>
      <c r="AS458" s="100"/>
      <c r="AT458" s="100" t="str">
        <f t="shared" si="196"/>
        <v/>
      </c>
      <c r="AU458" s="100"/>
      <c r="AV458" s="183" t="str">
        <f t="shared" si="197"/>
        <v/>
      </c>
      <c r="AW458" s="100"/>
      <c r="AX458" s="100" t="str">
        <f t="shared" si="198"/>
        <v/>
      </c>
      <c r="AY458" s="100"/>
      <c r="AZ458" s="183" t="str">
        <f t="shared" si="199"/>
        <v/>
      </c>
      <c r="BA458" s="100"/>
      <c r="BB458" s="100" t="str">
        <f t="shared" si="200"/>
        <v/>
      </c>
      <c r="BC458" s="100"/>
      <c r="BD458" s="183" t="str">
        <f t="shared" si="201"/>
        <v/>
      </c>
      <c r="BE458" s="100"/>
      <c r="BF458" s="100" t="str">
        <f t="shared" si="202"/>
        <v/>
      </c>
      <c r="BG458" s="100"/>
      <c r="BH458" s="183" t="str">
        <f t="shared" si="203"/>
        <v/>
      </c>
      <c r="BJ458" s="41" t="str">
        <f t="shared" si="204"/>
        <v/>
      </c>
      <c r="BK458" s="100"/>
      <c r="BL458" s="183" t="str">
        <f t="shared" si="205"/>
        <v/>
      </c>
      <c r="BM458" s="100"/>
    </row>
    <row r="459" spans="2:65" ht="15.75" customHeight="1">
      <c r="B459" s="231"/>
      <c r="C459" s="13"/>
      <c r="D459" s="18" t="s">
        <v>38</v>
      </c>
      <c r="E459" s="13" t="s">
        <v>5</v>
      </c>
      <c r="F459" s="13"/>
      <c r="G459" s="13"/>
      <c r="H459" s="13"/>
      <c r="I459" s="13"/>
      <c r="J459" s="13"/>
      <c r="K459" s="20"/>
      <c r="L459" s="66" t="s">
        <v>33</v>
      </c>
      <c r="M459" s="125"/>
      <c r="N459" s="99"/>
      <c r="O459" s="45"/>
      <c r="P459" s="99"/>
      <c r="Q459" s="99"/>
      <c r="R459" s="99"/>
      <c r="S459" s="99"/>
      <c r="T459" s="99"/>
      <c r="U459" s="99"/>
      <c r="V459" s="99"/>
      <c r="W459" s="99"/>
      <c r="X459" s="99"/>
      <c r="Y459" s="99"/>
      <c r="Z459" s="100" t="str">
        <f t="shared" si="186"/>
        <v/>
      </c>
      <c r="AA459" s="177"/>
      <c r="AB459" s="183" t="str">
        <f t="shared" si="187"/>
        <v/>
      </c>
      <c r="AC459" s="169"/>
      <c r="AD459" s="100" t="str">
        <f t="shared" si="188"/>
        <v/>
      </c>
      <c r="AE459" s="177"/>
      <c r="AF459" s="183" t="str">
        <f t="shared" si="189"/>
        <v/>
      </c>
      <c r="AG459" s="177"/>
      <c r="AH459" s="100" t="str">
        <f t="shared" si="190"/>
        <v/>
      </c>
      <c r="AI459" s="177"/>
      <c r="AJ459" s="183" t="str">
        <f t="shared" si="191"/>
        <v/>
      </c>
      <c r="AK459" s="169"/>
      <c r="AL459" s="100" t="str">
        <f t="shared" si="192"/>
        <v/>
      </c>
      <c r="AM459" s="177"/>
      <c r="AN459" s="183" t="str">
        <f t="shared" si="193"/>
        <v/>
      </c>
      <c r="AP459" s="41" t="str">
        <f t="shared" si="194"/>
        <v/>
      </c>
      <c r="AQ459" s="177"/>
      <c r="AR459" s="183" t="str">
        <f t="shared" si="195"/>
        <v/>
      </c>
      <c r="AS459" s="177"/>
      <c r="AT459" s="100" t="str">
        <f t="shared" si="196"/>
        <v/>
      </c>
      <c r="AU459" s="177"/>
      <c r="AV459" s="183" t="str">
        <f t="shared" si="197"/>
        <v/>
      </c>
      <c r="AW459" s="177"/>
      <c r="AX459" s="100" t="str">
        <f t="shared" si="198"/>
        <v/>
      </c>
      <c r="AY459" s="177"/>
      <c r="AZ459" s="183" t="str">
        <f t="shared" si="199"/>
        <v/>
      </c>
      <c r="BA459" s="177"/>
      <c r="BB459" s="100" t="str">
        <f t="shared" si="200"/>
        <v/>
      </c>
      <c r="BC459" s="177"/>
      <c r="BD459" s="183" t="str">
        <f t="shared" si="201"/>
        <v/>
      </c>
      <c r="BE459" s="177"/>
      <c r="BF459" s="100" t="str">
        <f t="shared" si="202"/>
        <v/>
      </c>
      <c r="BG459" s="177"/>
      <c r="BH459" s="183" t="str">
        <f t="shared" si="203"/>
        <v/>
      </c>
      <c r="BJ459" s="41" t="str">
        <f t="shared" si="204"/>
        <v/>
      </c>
      <c r="BK459" s="177"/>
      <c r="BL459" s="183" t="str">
        <f t="shared" si="205"/>
        <v/>
      </c>
      <c r="BM459" s="177"/>
    </row>
    <row r="460" spans="2:65" ht="15.75" customHeight="1">
      <c r="B460" s="231"/>
      <c r="C460" s="17"/>
      <c r="D460" s="18" t="s">
        <v>13</v>
      </c>
      <c r="E460" s="13" t="s">
        <v>138</v>
      </c>
      <c r="F460" s="13"/>
      <c r="G460" s="13"/>
      <c r="H460" s="13"/>
      <c r="I460" s="13"/>
      <c r="J460" s="13"/>
      <c r="K460" s="20"/>
      <c r="L460" s="66" t="s">
        <v>33</v>
      </c>
      <c r="M460" s="125"/>
      <c r="N460" s="99"/>
      <c r="O460" s="45"/>
      <c r="P460" s="99"/>
      <c r="Q460" s="99"/>
      <c r="R460" s="99"/>
      <c r="S460" s="99"/>
      <c r="T460" s="99"/>
      <c r="U460" s="99"/>
      <c r="V460" s="99"/>
      <c r="W460" s="99"/>
      <c r="X460" s="99"/>
      <c r="Y460" s="99"/>
      <c r="Z460" s="100" t="str">
        <f t="shared" si="186"/>
        <v/>
      </c>
      <c r="AA460" s="177"/>
      <c r="AB460" s="183" t="str">
        <f t="shared" si="187"/>
        <v/>
      </c>
      <c r="AC460" s="169"/>
      <c r="AD460" s="100" t="str">
        <f t="shared" si="188"/>
        <v/>
      </c>
      <c r="AE460" s="177"/>
      <c r="AF460" s="183" t="str">
        <f t="shared" si="189"/>
        <v/>
      </c>
      <c r="AG460" s="177"/>
      <c r="AH460" s="100" t="str">
        <f t="shared" si="190"/>
        <v/>
      </c>
      <c r="AI460" s="177"/>
      <c r="AJ460" s="183" t="str">
        <f t="shared" si="191"/>
        <v/>
      </c>
      <c r="AK460" s="169"/>
      <c r="AL460" s="100" t="str">
        <f t="shared" si="192"/>
        <v/>
      </c>
      <c r="AM460" s="177"/>
      <c r="AN460" s="183" t="str">
        <f t="shared" si="193"/>
        <v/>
      </c>
      <c r="AP460" s="41" t="str">
        <f t="shared" si="194"/>
        <v/>
      </c>
      <c r="AQ460" s="177"/>
      <c r="AR460" s="183" t="str">
        <f t="shared" si="195"/>
        <v/>
      </c>
      <c r="AS460" s="177"/>
      <c r="AT460" s="100" t="str">
        <f t="shared" si="196"/>
        <v/>
      </c>
      <c r="AU460" s="177"/>
      <c r="AV460" s="183" t="str">
        <f t="shared" si="197"/>
        <v/>
      </c>
      <c r="AW460" s="177"/>
      <c r="AX460" s="100" t="str">
        <f t="shared" si="198"/>
        <v/>
      </c>
      <c r="AY460" s="177"/>
      <c r="AZ460" s="183" t="str">
        <f t="shared" si="199"/>
        <v/>
      </c>
      <c r="BA460" s="177"/>
      <c r="BB460" s="100" t="str">
        <f t="shared" si="200"/>
        <v/>
      </c>
      <c r="BC460" s="177"/>
      <c r="BD460" s="183" t="str">
        <f t="shared" si="201"/>
        <v/>
      </c>
      <c r="BE460" s="177"/>
      <c r="BF460" s="100" t="str">
        <f t="shared" si="202"/>
        <v/>
      </c>
      <c r="BG460" s="177"/>
      <c r="BH460" s="183" t="str">
        <f t="shared" si="203"/>
        <v/>
      </c>
      <c r="BJ460" s="41" t="str">
        <f t="shared" si="204"/>
        <v/>
      </c>
      <c r="BK460" s="177"/>
      <c r="BL460" s="183" t="str">
        <f t="shared" si="205"/>
        <v/>
      </c>
      <c r="BM460" s="177"/>
    </row>
    <row r="461" spans="2:65" ht="15.75" customHeight="1">
      <c r="B461" s="231"/>
      <c r="C461" s="17"/>
      <c r="D461" s="13"/>
      <c r="E461" s="13"/>
      <c r="F461" s="13"/>
      <c r="G461" s="13"/>
      <c r="H461" s="13"/>
      <c r="I461" s="13"/>
      <c r="J461" s="13"/>
      <c r="K461" s="20"/>
      <c r="L461" s="66"/>
      <c r="M461" s="125"/>
      <c r="N461" s="41"/>
      <c r="O461" s="80"/>
      <c r="P461" s="41"/>
      <c r="Q461" s="41"/>
      <c r="R461" s="41"/>
      <c r="S461" s="41"/>
      <c r="T461" s="41"/>
      <c r="U461" s="41"/>
      <c r="V461" s="41"/>
      <c r="W461" s="41"/>
      <c r="X461" s="41"/>
      <c r="Y461" s="41"/>
      <c r="Z461" s="100" t="str">
        <f t="shared" si="186"/>
        <v/>
      </c>
      <c r="AA461" s="100"/>
      <c r="AB461" s="183" t="str">
        <f t="shared" si="187"/>
        <v/>
      </c>
      <c r="AC461" s="169"/>
      <c r="AD461" s="100" t="str">
        <f t="shared" si="188"/>
        <v/>
      </c>
      <c r="AE461" s="100"/>
      <c r="AF461" s="183" t="str">
        <f t="shared" si="189"/>
        <v/>
      </c>
      <c r="AG461" s="100"/>
      <c r="AH461" s="100" t="str">
        <f t="shared" si="190"/>
        <v/>
      </c>
      <c r="AI461" s="100"/>
      <c r="AJ461" s="183" t="str">
        <f t="shared" si="191"/>
        <v/>
      </c>
      <c r="AK461" s="169"/>
      <c r="AL461" s="100" t="str">
        <f t="shared" si="192"/>
        <v/>
      </c>
      <c r="AM461" s="100"/>
      <c r="AN461" s="183" t="str">
        <f t="shared" si="193"/>
        <v/>
      </c>
      <c r="AP461" s="41" t="str">
        <f t="shared" si="194"/>
        <v/>
      </c>
      <c r="AQ461" s="100"/>
      <c r="AR461" s="183" t="str">
        <f t="shared" si="195"/>
        <v/>
      </c>
      <c r="AS461" s="100"/>
      <c r="AT461" s="100" t="str">
        <f t="shared" si="196"/>
        <v/>
      </c>
      <c r="AU461" s="100"/>
      <c r="AV461" s="183" t="str">
        <f t="shared" si="197"/>
        <v/>
      </c>
      <c r="AW461" s="100"/>
      <c r="AX461" s="100" t="str">
        <f t="shared" si="198"/>
        <v/>
      </c>
      <c r="AY461" s="100"/>
      <c r="AZ461" s="183" t="str">
        <f t="shared" si="199"/>
        <v/>
      </c>
      <c r="BA461" s="100"/>
      <c r="BB461" s="100" t="str">
        <f t="shared" si="200"/>
        <v/>
      </c>
      <c r="BC461" s="100"/>
      <c r="BD461" s="183" t="str">
        <f t="shared" si="201"/>
        <v/>
      </c>
      <c r="BE461" s="100"/>
      <c r="BF461" s="100" t="str">
        <f t="shared" si="202"/>
        <v/>
      </c>
      <c r="BG461" s="100"/>
      <c r="BH461" s="183" t="str">
        <f t="shared" si="203"/>
        <v/>
      </c>
      <c r="BJ461" s="41" t="str">
        <f t="shared" si="204"/>
        <v/>
      </c>
      <c r="BK461" s="100"/>
      <c r="BL461" s="183" t="str">
        <f t="shared" si="205"/>
        <v/>
      </c>
      <c r="BM461" s="100"/>
    </row>
    <row r="462" spans="2:65" ht="15.75" customHeight="1">
      <c r="B462" s="231"/>
      <c r="C462" s="17"/>
      <c r="D462" s="13"/>
      <c r="E462" s="13"/>
      <c r="F462" s="13"/>
      <c r="G462" s="13"/>
      <c r="H462" s="13" t="s">
        <v>39</v>
      </c>
      <c r="I462" s="13"/>
      <c r="J462" s="13"/>
      <c r="K462" s="20"/>
      <c r="L462" s="66"/>
      <c r="M462" s="125"/>
      <c r="N462" s="99"/>
      <c r="O462" s="45"/>
      <c r="P462" s="99"/>
      <c r="Q462" s="99"/>
      <c r="R462" s="99"/>
      <c r="S462" s="99"/>
      <c r="T462" s="99"/>
      <c r="U462" s="99"/>
      <c r="V462" s="99"/>
      <c r="W462" s="99"/>
      <c r="X462" s="99"/>
      <c r="Y462" s="99"/>
      <c r="Z462" s="100" t="str">
        <f t="shared" si="186"/>
        <v/>
      </c>
      <c r="AA462" s="177"/>
      <c r="AB462" s="183" t="str">
        <f t="shared" si="187"/>
        <v/>
      </c>
      <c r="AC462" s="169"/>
      <c r="AD462" s="100" t="str">
        <f t="shared" si="188"/>
        <v/>
      </c>
      <c r="AE462" s="177"/>
      <c r="AF462" s="183" t="str">
        <f t="shared" si="189"/>
        <v/>
      </c>
      <c r="AG462" s="177"/>
      <c r="AH462" s="100" t="str">
        <f t="shared" si="190"/>
        <v/>
      </c>
      <c r="AI462" s="177"/>
      <c r="AJ462" s="183" t="str">
        <f t="shared" si="191"/>
        <v/>
      </c>
      <c r="AK462" s="169"/>
      <c r="AL462" s="100" t="str">
        <f t="shared" si="192"/>
        <v/>
      </c>
      <c r="AM462" s="177"/>
      <c r="AN462" s="183" t="str">
        <f t="shared" si="193"/>
        <v/>
      </c>
      <c r="AP462" s="41" t="str">
        <f t="shared" si="194"/>
        <v/>
      </c>
      <c r="AQ462" s="177"/>
      <c r="AR462" s="183" t="str">
        <f t="shared" si="195"/>
        <v/>
      </c>
      <c r="AS462" s="177"/>
      <c r="AT462" s="100" t="str">
        <f t="shared" si="196"/>
        <v/>
      </c>
      <c r="AU462" s="177"/>
      <c r="AV462" s="183" t="str">
        <f t="shared" si="197"/>
        <v/>
      </c>
      <c r="AW462" s="177"/>
      <c r="AX462" s="100" t="str">
        <f t="shared" si="198"/>
        <v/>
      </c>
      <c r="AY462" s="177"/>
      <c r="AZ462" s="183" t="str">
        <f t="shared" si="199"/>
        <v/>
      </c>
      <c r="BA462" s="177"/>
      <c r="BB462" s="100" t="str">
        <f t="shared" si="200"/>
        <v/>
      </c>
      <c r="BC462" s="177"/>
      <c r="BD462" s="183" t="str">
        <f t="shared" si="201"/>
        <v/>
      </c>
      <c r="BE462" s="177"/>
      <c r="BF462" s="100" t="str">
        <f t="shared" si="202"/>
        <v/>
      </c>
      <c r="BG462" s="177"/>
      <c r="BH462" s="183" t="str">
        <f t="shared" si="203"/>
        <v/>
      </c>
      <c r="BJ462" s="41" t="str">
        <f t="shared" si="204"/>
        <v/>
      </c>
      <c r="BK462" s="177"/>
      <c r="BL462" s="183" t="str">
        <f t="shared" si="205"/>
        <v/>
      </c>
      <c r="BM462" s="177"/>
    </row>
    <row r="463" spans="2:65" ht="15.75" customHeight="1">
      <c r="B463" s="231"/>
      <c r="C463" s="17"/>
      <c r="D463" s="13"/>
      <c r="E463" s="13"/>
      <c r="F463" s="13"/>
      <c r="G463" s="53" t="s">
        <v>40</v>
      </c>
      <c r="H463" s="53"/>
      <c r="I463" s="27"/>
      <c r="J463" s="27"/>
      <c r="K463" s="28"/>
      <c r="L463" s="29" t="s">
        <v>33</v>
      </c>
      <c r="M463" s="133"/>
      <c r="N463" s="79">
        <f>N455</f>
        <v>23660742</v>
      </c>
      <c r="O463" s="83"/>
      <c r="P463" s="79">
        <f>P455</f>
        <v>0</v>
      </c>
      <c r="Q463" s="79"/>
      <c r="R463" s="79">
        <f>R455</f>
        <v>0</v>
      </c>
      <c r="S463" s="79"/>
      <c r="T463" s="79" t="e">
        <f>T455</f>
        <v>#N/A</v>
      </c>
      <c r="U463" s="79"/>
      <c r="V463" s="79">
        <f>V455</f>
        <v>0</v>
      </c>
      <c r="W463" s="79"/>
      <c r="X463" s="79">
        <f>X455</f>
        <v>0</v>
      </c>
      <c r="Y463" s="79"/>
      <c r="Z463" s="173">
        <f t="shared" si="186"/>
        <v>0</v>
      </c>
      <c r="AA463" s="175"/>
      <c r="AB463" s="186" t="str">
        <f t="shared" si="187"/>
        <v>---</v>
      </c>
      <c r="AC463" s="171"/>
      <c r="AD463" s="173">
        <f t="shared" si="188"/>
        <v>0</v>
      </c>
      <c r="AE463" s="175"/>
      <c r="AF463" s="186" t="str">
        <f t="shared" si="189"/>
        <v>---</v>
      </c>
      <c r="AG463" s="175"/>
      <c r="AH463" s="173">
        <f t="shared" si="190"/>
        <v>-23660742</v>
      </c>
      <c r="AI463" s="175"/>
      <c r="AJ463" s="186">
        <f t="shared" si="191"/>
        <v>-1</v>
      </c>
      <c r="AK463" s="171"/>
      <c r="AL463" s="173">
        <f t="shared" si="192"/>
        <v>0</v>
      </c>
      <c r="AM463" s="175"/>
      <c r="AN463" s="186" t="str">
        <f t="shared" si="193"/>
        <v>---</v>
      </c>
      <c r="AP463" s="82" t="str">
        <f t="shared" si="194"/>
        <v/>
      </c>
      <c r="AQ463" s="175"/>
      <c r="AR463" s="186" t="e">
        <f t="shared" si="195"/>
        <v>#N/A</v>
      </c>
      <c r="AS463" s="175"/>
      <c r="AT463" s="173" t="str">
        <f t="shared" si="196"/>
        <v/>
      </c>
      <c r="AU463" s="175"/>
      <c r="AV463" s="186" t="e">
        <f t="shared" si="197"/>
        <v>#N/A</v>
      </c>
      <c r="AW463" s="175"/>
      <c r="AX463" s="173">
        <f t="shared" si="198"/>
        <v>-23660742</v>
      </c>
      <c r="AY463" s="175"/>
      <c r="AZ463" s="186">
        <f t="shared" si="199"/>
        <v>-1</v>
      </c>
      <c r="BA463" s="175"/>
      <c r="BB463" s="173">
        <f t="shared" si="200"/>
        <v>0</v>
      </c>
      <c r="BC463" s="175"/>
      <c r="BD463" s="186" t="str">
        <f t="shared" si="201"/>
        <v>---</v>
      </c>
      <c r="BE463" s="175"/>
      <c r="BF463" s="173">
        <f t="shared" si="202"/>
        <v>0</v>
      </c>
      <c r="BG463" s="175"/>
      <c r="BH463" s="186" t="str">
        <f t="shared" si="203"/>
        <v>---</v>
      </c>
      <c r="BJ463" s="82" t="str">
        <f t="shared" si="204"/>
        <v/>
      </c>
      <c r="BK463" s="175"/>
      <c r="BL463" s="186" t="e">
        <f t="shared" si="205"/>
        <v>#N/A</v>
      </c>
      <c r="BM463" s="175"/>
    </row>
    <row r="464" spans="2:65" ht="15.75" customHeight="1">
      <c r="B464" s="231"/>
      <c r="C464" s="19"/>
      <c r="D464" s="13"/>
      <c r="E464" s="13"/>
      <c r="F464" s="13"/>
      <c r="G464" s="13"/>
      <c r="H464" s="13"/>
      <c r="I464" s="13"/>
      <c r="J464" s="13"/>
      <c r="K464" s="20"/>
      <c r="L464" s="66"/>
      <c r="M464" s="125"/>
      <c r="N464" s="125"/>
      <c r="O464" s="42"/>
      <c r="P464" s="125"/>
      <c r="Q464" s="125"/>
      <c r="R464" s="125"/>
      <c r="S464" s="125"/>
      <c r="T464" s="125"/>
      <c r="U464" s="125"/>
      <c r="V464" s="125"/>
      <c r="W464" s="125"/>
      <c r="X464" s="125"/>
      <c r="Y464" s="125"/>
      <c r="Z464" s="100" t="str">
        <f t="shared" si="186"/>
        <v/>
      </c>
      <c r="AA464" s="125"/>
      <c r="AB464" s="183" t="str">
        <f t="shared" si="187"/>
        <v/>
      </c>
      <c r="AC464" s="169"/>
      <c r="AD464" s="100" t="str">
        <f t="shared" si="188"/>
        <v/>
      </c>
      <c r="AE464" s="125"/>
      <c r="AF464" s="183" t="str">
        <f t="shared" si="189"/>
        <v/>
      </c>
      <c r="AG464" s="125"/>
      <c r="AH464" s="100" t="str">
        <f t="shared" si="190"/>
        <v/>
      </c>
      <c r="AI464" s="125"/>
      <c r="AJ464" s="183" t="str">
        <f t="shared" si="191"/>
        <v/>
      </c>
      <c r="AK464" s="169"/>
      <c r="AL464" s="41" t="str">
        <f t="shared" si="192"/>
        <v/>
      </c>
      <c r="AM464" s="125"/>
      <c r="AN464" s="181" t="str">
        <f t="shared" si="193"/>
        <v/>
      </c>
      <c r="AP464" s="41" t="str">
        <f t="shared" si="194"/>
        <v/>
      </c>
      <c r="AQ464" s="125"/>
      <c r="AR464" s="181" t="str">
        <f t="shared" si="195"/>
        <v/>
      </c>
      <c r="AS464" s="125"/>
      <c r="AT464" s="100" t="str">
        <f t="shared" si="196"/>
        <v/>
      </c>
      <c r="AU464" s="125"/>
      <c r="AV464" s="183" t="str">
        <f t="shared" si="197"/>
        <v/>
      </c>
      <c r="AW464" s="125"/>
      <c r="AX464" s="100" t="str">
        <f t="shared" si="198"/>
        <v/>
      </c>
      <c r="AY464" s="125"/>
      <c r="AZ464" s="183" t="str">
        <f t="shared" si="199"/>
        <v/>
      </c>
      <c r="BA464" s="125"/>
      <c r="BB464" s="100" t="str">
        <f t="shared" si="200"/>
        <v/>
      </c>
      <c r="BC464" s="125"/>
      <c r="BD464" s="183" t="str">
        <f t="shared" si="201"/>
        <v/>
      </c>
      <c r="BE464" s="125"/>
      <c r="BF464" s="41" t="str">
        <f t="shared" si="202"/>
        <v/>
      </c>
      <c r="BG464" s="125"/>
      <c r="BH464" s="181" t="str">
        <f t="shared" si="203"/>
        <v/>
      </c>
      <c r="BJ464" s="41" t="str">
        <f t="shared" si="204"/>
        <v/>
      </c>
      <c r="BK464" s="125"/>
      <c r="BL464" s="181" t="str">
        <f t="shared" si="205"/>
        <v/>
      </c>
      <c r="BM464" s="125"/>
    </row>
    <row r="465" spans="2:65" ht="15.75" customHeight="1">
      <c r="B465" s="231"/>
      <c r="C465" s="30"/>
      <c r="D465" s="4"/>
      <c r="E465" s="4"/>
      <c r="F465" s="4"/>
      <c r="G465" s="4"/>
      <c r="H465" s="4"/>
      <c r="I465" s="4"/>
      <c r="J465" s="4"/>
      <c r="K465" s="33"/>
      <c r="L465" s="31"/>
      <c r="M465" s="125"/>
      <c r="N465" s="125"/>
      <c r="O465" s="42"/>
      <c r="P465" s="125"/>
      <c r="Q465" s="125"/>
      <c r="R465" s="125"/>
      <c r="S465" s="125"/>
      <c r="T465" s="125"/>
      <c r="U465" s="125"/>
      <c r="V465" s="125"/>
      <c r="W465" s="125"/>
      <c r="X465" s="125"/>
      <c r="Y465" s="125"/>
      <c r="Z465" s="100" t="str">
        <f t="shared" si="186"/>
        <v/>
      </c>
      <c r="AA465" s="125"/>
      <c r="AB465" s="183" t="str">
        <f t="shared" si="187"/>
        <v/>
      </c>
      <c r="AC465" s="169"/>
      <c r="AD465" s="100" t="str">
        <f t="shared" si="188"/>
        <v/>
      </c>
      <c r="AE465" s="125"/>
      <c r="AF465" s="183" t="str">
        <f t="shared" si="189"/>
        <v/>
      </c>
      <c r="AG465" s="125"/>
      <c r="AH465" s="100" t="str">
        <f t="shared" si="190"/>
        <v/>
      </c>
      <c r="AI465" s="125"/>
      <c r="AJ465" s="183" t="str">
        <f t="shared" si="191"/>
        <v/>
      </c>
      <c r="AK465" s="169"/>
      <c r="AL465" s="41" t="str">
        <f t="shared" si="192"/>
        <v/>
      </c>
      <c r="AM465" s="125"/>
      <c r="AN465" s="181" t="str">
        <f t="shared" si="193"/>
        <v/>
      </c>
      <c r="AP465" s="41" t="str">
        <f t="shared" si="194"/>
        <v/>
      </c>
      <c r="AQ465" s="125"/>
      <c r="AR465" s="181" t="str">
        <f t="shared" si="195"/>
        <v/>
      </c>
      <c r="AS465" s="125"/>
      <c r="AT465" s="100" t="str">
        <f t="shared" si="196"/>
        <v/>
      </c>
      <c r="AU465" s="125"/>
      <c r="AV465" s="183" t="str">
        <f t="shared" si="197"/>
        <v/>
      </c>
      <c r="AW465" s="125"/>
      <c r="AX465" s="100" t="str">
        <f t="shared" si="198"/>
        <v/>
      </c>
      <c r="AY465" s="125"/>
      <c r="AZ465" s="183" t="str">
        <f t="shared" si="199"/>
        <v/>
      </c>
      <c r="BA465" s="125"/>
      <c r="BB465" s="100" t="str">
        <f t="shared" si="200"/>
        <v/>
      </c>
      <c r="BC465" s="125"/>
      <c r="BD465" s="183" t="str">
        <f t="shared" si="201"/>
        <v/>
      </c>
      <c r="BE465" s="125"/>
      <c r="BF465" s="41" t="str">
        <f t="shared" si="202"/>
        <v/>
      </c>
      <c r="BG465" s="125"/>
      <c r="BH465" s="181" t="str">
        <f t="shared" si="203"/>
        <v/>
      </c>
      <c r="BJ465" s="41" t="str">
        <f t="shared" si="204"/>
        <v/>
      </c>
      <c r="BK465" s="125"/>
      <c r="BL465" s="181" t="str">
        <f t="shared" si="205"/>
        <v/>
      </c>
      <c r="BM465" s="125"/>
    </row>
    <row r="466" spans="2:65" ht="15.75" customHeight="1">
      <c r="B466" s="231"/>
      <c r="C466" s="16" t="s">
        <v>270</v>
      </c>
      <c r="D466" s="53"/>
      <c r="E466" s="53"/>
      <c r="F466" s="53"/>
      <c r="G466" s="53"/>
      <c r="H466" s="53"/>
      <c r="I466" s="53"/>
      <c r="J466" s="53"/>
      <c r="K466" s="23"/>
      <c r="L466" s="66"/>
      <c r="M466" s="125"/>
      <c r="N466" s="125"/>
      <c r="O466" s="80"/>
      <c r="P466" s="125"/>
      <c r="Q466" s="125"/>
      <c r="R466" s="125"/>
      <c r="S466" s="125"/>
      <c r="T466" s="125"/>
      <c r="U466" s="125"/>
      <c r="V466" s="125"/>
      <c r="W466" s="125"/>
      <c r="X466" s="125"/>
      <c r="Y466" s="125"/>
      <c r="Z466" s="100" t="str">
        <f t="shared" si="186"/>
        <v/>
      </c>
      <c r="AA466" s="125"/>
      <c r="AB466" s="183" t="str">
        <f t="shared" si="187"/>
        <v/>
      </c>
      <c r="AC466" s="169"/>
      <c r="AD466" s="100" t="str">
        <f t="shared" si="188"/>
        <v/>
      </c>
      <c r="AE466" s="125"/>
      <c r="AF466" s="183" t="str">
        <f t="shared" si="189"/>
        <v/>
      </c>
      <c r="AG466" s="125"/>
      <c r="AH466" s="100" t="str">
        <f t="shared" si="190"/>
        <v/>
      </c>
      <c r="AI466" s="125"/>
      <c r="AJ466" s="183" t="str">
        <f t="shared" si="191"/>
        <v/>
      </c>
      <c r="AK466" s="169"/>
      <c r="AL466" s="41" t="str">
        <f t="shared" si="192"/>
        <v/>
      </c>
      <c r="AM466" s="125"/>
      <c r="AN466" s="181" t="str">
        <f t="shared" si="193"/>
        <v/>
      </c>
      <c r="AP466" s="41" t="str">
        <f t="shared" si="194"/>
        <v/>
      </c>
      <c r="AQ466" s="125"/>
      <c r="AR466" s="181" t="str">
        <f t="shared" si="195"/>
        <v/>
      </c>
      <c r="AS466" s="125"/>
      <c r="AT466" s="100" t="str">
        <f t="shared" si="196"/>
        <v/>
      </c>
      <c r="AU466" s="125"/>
      <c r="AV466" s="183" t="str">
        <f t="shared" si="197"/>
        <v/>
      </c>
      <c r="AW466" s="125"/>
      <c r="AX466" s="100" t="str">
        <f t="shared" si="198"/>
        <v/>
      </c>
      <c r="AY466" s="125"/>
      <c r="AZ466" s="183" t="str">
        <f t="shared" si="199"/>
        <v/>
      </c>
      <c r="BA466" s="125"/>
      <c r="BB466" s="100" t="str">
        <f t="shared" si="200"/>
        <v/>
      </c>
      <c r="BC466" s="125"/>
      <c r="BD466" s="183" t="str">
        <f t="shared" si="201"/>
        <v/>
      </c>
      <c r="BE466" s="125"/>
      <c r="BF466" s="41" t="str">
        <f t="shared" si="202"/>
        <v/>
      </c>
      <c r="BG466" s="125"/>
      <c r="BH466" s="181" t="str">
        <f t="shared" si="203"/>
        <v/>
      </c>
      <c r="BJ466" s="41" t="str">
        <f t="shared" si="204"/>
        <v/>
      </c>
      <c r="BK466" s="125"/>
      <c r="BL466" s="181" t="str">
        <f t="shared" si="205"/>
        <v/>
      </c>
      <c r="BM466" s="125"/>
    </row>
    <row r="467" spans="2:65" ht="15.75" customHeight="1">
      <c r="B467" s="231"/>
      <c r="C467" s="13"/>
      <c r="D467" s="13"/>
      <c r="E467" s="13"/>
      <c r="F467" s="13"/>
      <c r="G467" s="13"/>
      <c r="H467" s="13"/>
      <c r="I467" s="13"/>
      <c r="J467" s="13"/>
      <c r="K467" s="23"/>
      <c r="L467" s="66"/>
      <c r="M467" s="125"/>
      <c r="N467" s="125"/>
      <c r="O467" s="80"/>
      <c r="P467" s="125"/>
      <c r="Q467" s="125"/>
      <c r="R467" s="125"/>
      <c r="S467" s="125"/>
      <c r="T467" s="125"/>
      <c r="U467" s="125"/>
      <c r="V467" s="125"/>
      <c r="W467" s="125"/>
      <c r="X467" s="125"/>
      <c r="Y467" s="125"/>
      <c r="Z467" s="100" t="str">
        <f t="shared" si="186"/>
        <v/>
      </c>
      <c r="AA467" s="125"/>
      <c r="AB467" s="183" t="str">
        <f t="shared" si="187"/>
        <v/>
      </c>
      <c r="AC467" s="169"/>
      <c r="AD467" s="100" t="str">
        <f t="shared" si="188"/>
        <v/>
      </c>
      <c r="AE467" s="125"/>
      <c r="AF467" s="183" t="str">
        <f t="shared" si="189"/>
        <v/>
      </c>
      <c r="AG467" s="125"/>
      <c r="AH467" s="100" t="str">
        <f t="shared" si="190"/>
        <v/>
      </c>
      <c r="AI467" s="125"/>
      <c r="AJ467" s="183" t="str">
        <f t="shared" si="191"/>
        <v/>
      </c>
      <c r="AK467" s="169"/>
      <c r="AL467" s="41" t="str">
        <f t="shared" si="192"/>
        <v/>
      </c>
      <c r="AM467" s="125"/>
      <c r="AN467" s="181" t="str">
        <f t="shared" si="193"/>
        <v/>
      </c>
      <c r="AP467" s="41" t="str">
        <f t="shared" si="194"/>
        <v/>
      </c>
      <c r="AQ467" s="125"/>
      <c r="AR467" s="181" t="str">
        <f t="shared" si="195"/>
        <v/>
      </c>
      <c r="AS467" s="125"/>
      <c r="AT467" s="100" t="str">
        <f t="shared" si="196"/>
        <v/>
      </c>
      <c r="AU467" s="125"/>
      <c r="AV467" s="183" t="str">
        <f t="shared" si="197"/>
        <v/>
      </c>
      <c r="AW467" s="125"/>
      <c r="AX467" s="100" t="str">
        <f t="shared" si="198"/>
        <v/>
      </c>
      <c r="AY467" s="125"/>
      <c r="AZ467" s="183" t="str">
        <f t="shared" si="199"/>
        <v/>
      </c>
      <c r="BA467" s="125"/>
      <c r="BB467" s="100" t="str">
        <f t="shared" si="200"/>
        <v/>
      </c>
      <c r="BC467" s="125"/>
      <c r="BD467" s="183" t="str">
        <f t="shared" si="201"/>
        <v/>
      </c>
      <c r="BE467" s="125"/>
      <c r="BF467" s="41" t="str">
        <f t="shared" si="202"/>
        <v/>
      </c>
      <c r="BG467" s="125"/>
      <c r="BH467" s="181" t="str">
        <f t="shared" si="203"/>
        <v/>
      </c>
      <c r="BJ467" s="41" t="str">
        <f t="shared" si="204"/>
        <v/>
      </c>
      <c r="BK467" s="125"/>
      <c r="BL467" s="181" t="str">
        <f t="shared" si="205"/>
        <v/>
      </c>
      <c r="BM467" s="125"/>
    </row>
    <row r="468" spans="2:65" ht="15.75" customHeight="1">
      <c r="B468" s="231">
        <v>182</v>
      </c>
      <c r="C468" s="55">
        <v>1</v>
      </c>
      <c r="D468" s="13" t="s">
        <v>145</v>
      </c>
      <c r="E468" s="13"/>
      <c r="F468" s="13"/>
      <c r="G468" s="13"/>
      <c r="H468" s="13"/>
      <c r="I468" s="13"/>
      <c r="J468" s="13"/>
      <c r="K468" s="20"/>
      <c r="L468" s="66" t="s">
        <v>33</v>
      </c>
      <c r="M468" s="125"/>
      <c r="N468" s="41">
        <f>VLOOKUP($B468,'[1]09-10-11'!$A$4:$EA$400,MATCH(N$2, '[1]09-10-11'!$A$4:$EA$4, 0))</f>
        <v>1362692</v>
      </c>
      <c r="O468" s="80"/>
      <c r="P468" s="41">
        <f>VLOOKUP($B468,'[1]09-10-11'!$A$4:$EA$400,MATCH(P$2, '[1]09-10-11'!$A$4:$EA$4, 0))</f>
        <v>0</v>
      </c>
      <c r="Q468" s="41"/>
      <c r="R468" s="41">
        <f>VLOOKUP($B468,'[1]09-10-11'!$A$4:$EA$400,MATCH(R$2, '[1]09-10-11'!$A$4:$EA$4, 0))</f>
        <v>0</v>
      </c>
      <c r="S468" s="41"/>
      <c r="T468" s="41" t="e">
        <f>VLOOKUP($B468,'[1]09-10-11'!$A$4:$EA$400,MATCH(T$2, '[1]09-10-11'!$A$4:$EA$4, 0))</f>
        <v>#N/A</v>
      </c>
      <c r="U468" s="41"/>
      <c r="V468" s="41">
        <f>VLOOKUP($B468,'[1]09-10-11'!$A$4:$EA$400,MATCH(V$2, '[1]09-10-11'!$A$4:$EA$4, 0))</f>
        <v>0</v>
      </c>
      <c r="W468" s="41"/>
      <c r="X468" s="41">
        <f>VLOOKUP($B468,'[1]09-10-11'!$A$4:$EA$400,MATCH(X$2, '[1]09-10-11'!$A$4:$EA$4, 0))</f>
        <v>0</v>
      </c>
      <c r="Y468" s="41"/>
      <c r="Z468" s="100">
        <f t="shared" si="186"/>
        <v>0</v>
      </c>
      <c r="AA468" s="100"/>
      <c r="AB468" s="183" t="str">
        <f t="shared" si="187"/>
        <v>---</v>
      </c>
      <c r="AC468" s="169"/>
      <c r="AD468" s="100">
        <f t="shared" si="188"/>
        <v>0</v>
      </c>
      <c r="AE468" s="100"/>
      <c r="AF468" s="183" t="str">
        <f t="shared" si="189"/>
        <v>---</v>
      </c>
      <c r="AG468" s="100"/>
      <c r="AH468" s="100">
        <f t="shared" si="190"/>
        <v>-1362692</v>
      </c>
      <c r="AI468" s="100"/>
      <c r="AJ468" s="183">
        <f t="shared" si="191"/>
        <v>-1</v>
      </c>
      <c r="AK468" s="169"/>
      <c r="AL468" s="100">
        <f t="shared" si="192"/>
        <v>0</v>
      </c>
      <c r="AM468" s="100"/>
      <c r="AN468" s="183" t="str">
        <f t="shared" si="193"/>
        <v>---</v>
      </c>
      <c r="AP468" s="41" t="str">
        <f t="shared" si="194"/>
        <v/>
      </c>
      <c r="AQ468" s="100"/>
      <c r="AR468" s="183" t="e">
        <f t="shared" si="195"/>
        <v>#N/A</v>
      </c>
      <c r="AS468" s="100"/>
      <c r="AT468" s="100" t="str">
        <f t="shared" si="196"/>
        <v/>
      </c>
      <c r="AU468" s="100"/>
      <c r="AV468" s="183" t="e">
        <f t="shared" si="197"/>
        <v>#N/A</v>
      </c>
      <c r="AW468" s="100"/>
      <c r="AX468" s="100">
        <f t="shared" si="198"/>
        <v>-1362692</v>
      </c>
      <c r="AY468" s="100"/>
      <c r="AZ468" s="183">
        <f t="shared" si="199"/>
        <v>-1</v>
      </c>
      <c r="BA468" s="100"/>
      <c r="BB468" s="100">
        <f t="shared" si="200"/>
        <v>0</v>
      </c>
      <c r="BC468" s="100"/>
      <c r="BD468" s="183" t="str">
        <f t="shared" si="201"/>
        <v>---</v>
      </c>
      <c r="BE468" s="100"/>
      <c r="BF468" s="100">
        <f t="shared" si="202"/>
        <v>0</v>
      </c>
      <c r="BG468" s="100"/>
      <c r="BH468" s="183" t="str">
        <f t="shared" si="203"/>
        <v>---</v>
      </c>
      <c r="BJ468" s="41" t="str">
        <f t="shared" si="204"/>
        <v/>
      </c>
      <c r="BK468" s="100"/>
      <c r="BL468" s="183" t="e">
        <f t="shared" si="205"/>
        <v>#N/A</v>
      </c>
      <c r="BM468" s="100"/>
    </row>
    <row r="469" spans="2:65" ht="15.75" customHeight="1">
      <c r="B469" s="231">
        <v>183</v>
      </c>
      <c r="C469" s="55">
        <v>2</v>
      </c>
      <c r="D469" s="13" t="s">
        <v>147</v>
      </c>
      <c r="E469" s="13"/>
      <c r="F469" s="13"/>
      <c r="G469" s="13"/>
      <c r="H469" s="13"/>
      <c r="I469" s="13"/>
      <c r="J469" s="13"/>
      <c r="K469" s="20"/>
      <c r="L469" s="66" t="s">
        <v>33</v>
      </c>
      <c r="M469" s="125"/>
      <c r="N469" s="41">
        <f>VLOOKUP($B469,'[1]09-10-11'!$A$4:$EA$400,MATCH(N$2, '[1]09-10-11'!$A$4:$EA$4, 0))</f>
        <v>-4656259</v>
      </c>
      <c r="O469" s="45"/>
      <c r="P469" s="41">
        <f>VLOOKUP($B469,'[1]09-10-11'!$A$4:$EA$400,MATCH(P$2, '[1]09-10-11'!$A$4:$EA$4, 0))</f>
        <v>0</v>
      </c>
      <c r="Q469" s="41"/>
      <c r="R469" s="41">
        <f>VLOOKUP($B469,'[1]09-10-11'!$A$4:$EA$400,MATCH(R$2, '[1]09-10-11'!$A$4:$EA$4, 0))</f>
        <v>0</v>
      </c>
      <c r="S469" s="41"/>
      <c r="T469" s="41" t="e">
        <f>VLOOKUP($B469,'[1]09-10-11'!$A$4:$EA$400,MATCH(T$2, '[1]09-10-11'!$A$4:$EA$4, 0))</f>
        <v>#N/A</v>
      </c>
      <c r="U469" s="41"/>
      <c r="V469" s="41">
        <f>VLOOKUP($B469,'[1]09-10-11'!$A$4:$EA$400,MATCH(V$2, '[1]09-10-11'!$A$4:$EA$4, 0))</f>
        <v>0</v>
      </c>
      <c r="W469" s="41"/>
      <c r="X469" s="41">
        <f>VLOOKUP($B469,'[1]09-10-11'!$A$4:$EA$400,MATCH(X$2, '[1]09-10-11'!$A$4:$EA$4, 0))</f>
        <v>0</v>
      </c>
      <c r="Y469" s="41"/>
      <c r="Z469" s="100">
        <f t="shared" si="186"/>
        <v>0</v>
      </c>
      <c r="AA469" s="100"/>
      <c r="AB469" s="183" t="str">
        <f t="shared" si="187"/>
        <v>---</v>
      </c>
      <c r="AC469" s="169"/>
      <c r="AD469" s="100">
        <f t="shared" si="188"/>
        <v>0</v>
      </c>
      <c r="AE469" s="100"/>
      <c r="AF469" s="183" t="str">
        <f t="shared" si="189"/>
        <v>---</v>
      </c>
      <c r="AG469" s="100"/>
      <c r="AH469" s="100">
        <f t="shared" si="190"/>
        <v>4656259</v>
      </c>
      <c r="AI469" s="100"/>
      <c r="AJ469" s="183">
        <f t="shared" si="191"/>
        <v>-1</v>
      </c>
      <c r="AK469" s="169"/>
      <c r="AL469" s="100">
        <f t="shared" si="192"/>
        <v>0</v>
      </c>
      <c r="AM469" s="100"/>
      <c r="AN469" s="183" t="str">
        <f t="shared" si="193"/>
        <v>---</v>
      </c>
      <c r="AP469" s="41" t="str">
        <f t="shared" si="194"/>
        <v/>
      </c>
      <c r="AQ469" s="100"/>
      <c r="AR469" s="183" t="e">
        <f t="shared" si="195"/>
        <v>#N/A</v>
      </c>
      <c r="AS469" s="100"/>
      <c r="AT469" s="100" t="str">
        <f t="shared" si="196"/>
        <v/>
      </c>
      <c r="AU469" s="100"/>
      <c r="AV469" s="183" t="e">
        <f t="shared" si="197"/>
        <v>#N/A</v>
      </c>
      <c r="AW469" s="100"/>
      <c r="AX469" s="100">
        <f t="shared" si="198"/>
        <v>4656259</v>
      </c>
      <c r="AY469" s="100"/>
      <c r="AZ469" s="183">
        <f t="shared" si="199"/>
        <v>-1</v>
      </c>
      <c r="BA469" s="100"/>
      <c r="BB469" s="100">
        <f t="shared" si="200"/>
        <v>0</v>
      </c>
      <c r="BC469" s="100"/>
      <c r="BD469" s="183" t="str">
        <f t="shared" si="201"/>
        <v>---</v>
      </c>
      <c r="BE469" s="100"/>
      <c r="BF469" s="100">
        <f t="shared" si="202"/>
        <v>0</v>
      </c>
      <c r="BG469" s="100"/>
      <c r="BH469" s="183" t="str">
        <f t="shared" si="203"/>
        <v>---</v>
      </c>
      <c r="BJ469" s="41" t="str">
        <f t="shared" si="204"/>
        <v/>
      </c>
      <c r="BK469" s="100"/>
      <c r="BL469" s="183" t="e">
        <f t="shared" si="205"/>
        <v>#N/A</v>
      </c>
      <c r="BM469" s="100"/>
    </row>
    <row r="470" spans="2:65" ht="15.75" customHeight="1">
      <c r="B470" s="231"/>
      <c r="C470" s="55">
        <v>3</v>
      </c>
      <c r="D470" s="13" t="s">
        <v>148</v>
      </c>
      <c r="E470" s="13"/>
      <c r="F470" s="13"/>
      <c r="G470" s="13"/>
      <c r="H470" s="13"/>
      <c r="I470" s="13"/>
      <c r="J470" s="13"/>
      <c r="K470" s="20"/>
      <c r="L470" s="66" t="s">
        <v>33</v>
      </c>
      <c r="M470" s="125"/>
      <c r="N470" s="41">
        <f>+N468+N469</f>
        <v>-3293567</v>
      </c>
      <c r="O470" s="80"/>
      <c r="P470" s="41">
        <f>+P468+P469</f>
        <v>0</v>
      </c>
      <c r="Q470" s="41"/>
      <c r="R470" s="41">
        <f>+R468+R469</f>
        <v>0</v>
      </c>
      <c r="S470" s="41"/>
      <c r="T470" s="41" t="e">
        <f>+T468+T469</f>
        <v>#N/A</v>
      </c>
      <c r="U470" s="41"/>
      <c r="V470" s="41">
        <f>+V468+V469</f>
        <v>0</v>
      </c>
      <c r="W470" s="41"/>
      <c r="X470" s="41">
        <f>+X468+X469</f>
        <v>0</v>
      </c>
      <c r="Y470" s="41"/>
      <c r="Z470" s="100">
        <f t="shared" si="186"/>
        <v>0</v>
      </c>
      <c r="AA470" s="100"/>
      <c r="AB470" s="183" t="str">
        <f t="shared" si="187"/>
        <v>---</v>
      </c>
      <c r="AC470" s="169"/>
      <c r="AD470" s="100">
        <f t="shared" si="188"/>
        <v>0</v>
      </c>
      <c r="AE470" s="100"/>
      <c r="AF470" s="183" t="str">
        <f t="shared" si="189"/>
        <v>---</v>
      </c>
      <c r="AG470" s="100"/>
      <c r="AH470" s="100">
        <f t="shared" si="190"/>
        <v>3293567</v>
      </c>
      <c r="AI470" s="100"/>
      <c r="AJ470" s="183">
        <f t="shared" si="191"/>
        <v>-1</v>
      </c>
      <c r="AK470" s="169"/>
      <c r="AL470" s="100">
        <f t="shared" si="192"/>
        <v>0</v>
      </c>
      <c r="AM470" s="100"/>
      <c r="AN470" s="183" t="str">
        <f t="shared" si="193"/>
        <v>---</v>
      </c>
      <c r="AP470" s="41" t="str">
        <f t="shared" si="194"/>
        <v/>
      </c>
      <c r="AQ470" s="100"/>
      <c r="AR470" s="183" t="e">
        <f t="shared" si="195"/>
        <v>#N/A</v>
      </c>
      <c r="AS470" s="100"/>
      <c r="AT470" s="100" t="str">
        <f t="shared" si="196"/>
        <v/>
      </c>
      <c r="AU470" s="100"/>
      <c r="AV470" s="183" t="e">
        <f t="shared" si="197"/>
        <v>#N/A</v>
      </c>
      <c r="AW470" s="100"/>
      <c r="AX470" s="100">
        <f t="shared" si="198"/>
        <v>3293567</v>
      </c>
      <c r="AY470" s="100"/>
      <c r="AZ470" s="183">
        <f t="shared" si="199"/>
        <v>-1</v>
      </c>
      <c r="BA470" s="100"/>
      <c r="BB470" s="100">
        <f t="shared" si="200"/>
        <v>0</v>
      </c>
      <c r="BC470" s="100"/>
      <c r="BD470" s="183" t="str">
        <f t="shared" si="201"/>
        <v>---</v>
      </c>
      <c r="BE470" s="100"/>
      <c r="BF470" s="100">
        <f t="shared" si="202"/>
        <v>0</v>
      </c>
      <c r="BG470" s="100"/>
      <c r="BH470" s="183" t="str">
        <f t="shared" si="203"/>
        <v>---</v>
      </c>
      <c r="BJ470" s="41" t="str">
        <f t="shared" si="204"/>
        <v/>
      </c>
      <c r="BK470" s="100"/>
      <c r="BL470" s="183" t="e">
        <f t="shared" si="205"/>
        <v>#N/A</v>
      </c>
      <c r="BM470" s="100"/>
    </row>
    <row r="471" spans="2:65" ht="15.75" customHeight="1">
      <c r="B471" s="231">
        <v>185</v>
      </c>
      <c r="C471" s="55">
        <v>4</v>
      </c>
      <c r="D471" s="13" t="s">
        <v>146</v>
      </c>
      <c r="E471" s="13"/>
      <c r="F471" s="13"/>
      <c r="G471" s="13"/>
      <c r="H471" s="13"/>
      <c r="I471" s="13"/>
      <c r="J471" s="13"/>
      <c r="K471" s="20"/>
      <c r="L471" s="66" t="s">
        <v>33</v>
      </c>
      <c r="M471" s="125"/>
      <c r="N471" s="41">
        <f>VLOOKUP($B471,'[1]09-10-11'!$A$4:$EA$400,MATCH(N$2, '[1]09-10-11'!$A$4:$EA$4, 0))</f>
        <v>0</v>
      </c>
      <c r="O471" s="80"/>
      <c r="P471" s="41">
        <f>VLOOKUP($B471,'[1]09-10-11'!$A$4:$EA$400,MATCH(P$2, '[1]09-10-11'!$A$4:$EA$4, 0))</f>
        <v>0</v>
      </c>
      <c r="Q471" s="41"/>
      <c r="R471" s="41">
        <f>VLOOKUP($B471,'[1]09-10-11'!$A$4:$EA$400,MATCH(R$2, '[1]09-10-11'!$A$4:$EA$4, 0))</f>
        <v>0</v>
      </c>
      <c r="S471" s="41"/>
      <c r="T471" s="41" t="e">
        <f>VLOOKUP($B471,'[1]09-10-11'!$A$4:$EA$400,MATCH(T$2, '[1]09-10-11'!$A$4:$EA$4, 0))</f>
        <v>#N/A</v>
      </c>
      <c r="U471" s="41"/>
      <c r="V471" s="41">
        <f>VLOOKUP($B471,'[1]09-10-11'!$A$4:$EA$400,MATCH(V$2, '[1]09-10-11'!$A$4:$EA$4, 0))</f>
        <v>0</v>
      </c>
      <c r="W471" s="41"/>
      <c r="X471" s="41">
        <f>VLOOKUP($B471,'[1]09-10-11'!$A$4:$EA$400,MATCH(X$2, '[1]09-10-11'!$A$4:$EA$4, 0))</f>
        <v>0</v>
      </c>
      <c r="Y471" s="41"/>
      <c r="Z471" s="100">
        <f t="shared" si="186"/>
        <v>0</v>
      </c>
      <c r="AA471" s="100"/>
      <c r="AB471" s="183" t="str">
        <f t="shared" si="187"/>
        <v>---</v>
      </c>
      <c r="AC471" s="169"/>
      <c r="AD471" s="100">
        <f t="shared" si="188"/>
        <v>0</v>
      </c>
      <c r="AE471" s="100"/>
      <c r="AF471" s="183" t="str">
        <f t="shared" si="189"/>
        <v>---</v>
      </c>
      <c r="AG471" s="100"/>
      <c r="AH471" s="100">
        <f t="shared" si="190"/>
        <v>0</v>
      </c>
      <c r="AI471" s="100"/>
      <c r="AJ471" s="183" t="str">
        <f t="shared" si="191"/>
        <v>---</v>
      </c>
      <c r="AK471" s="169"/>
      <c r="AL471" s="100">
        <f t="shared" si="192"/>
        <v>0</v>
      </c>
      <c r="AM471" s="100"/>
      <c r="AN471" s="183" t="str">
        <f t="shared" si="193"/>
        <v>---</v>
      </c>
      <c r="AP471" s="41" t="str">
        <f t="shared" si="194"/>
        <v/>
      </c>
      <c r="AQ471" s="100"/>
      <c r="AR471" s="183" t="e">
        <f t="shared" si="195"/>
        <v>#N/A</v>
      </c>
      <c r="AS471" s="100"/>
      <c r="AT471" s="100" t="str">
        <f t="shared" si="196"/>
        <v/>
      </c>
      <c r="AU471" s="100"/>
      <c r="AV471" s="183" t="e">
        <f t="shared" si="197"/>
        <v>#N/A</v>
      </c>
      <c r="AW471" s="100"/>
      <c r="AX471" s="100">
        <f t="shared" si="198"/>
        <v>0</v>
      </c>
      <c r="AY471" s="100"/>
      <c r="AZ471" s="183" t="str">
        <f t="shared" si="199"/>
        <v>---</v>
      </c>
      <c r="BA471" s="100"/>
      <c r="BB471" s="100">
        <f t="shared" si="200"/>
        <v>0</v>
      </c>
      <c r="BC471" s="100"/>
      <c r="BD471" s="183" t="str">
        <f t="shared" si="201"/>
        <v>---</v>
      </c>
      <c r="BE471" s="100"/>
      <c r="BF471" s="100">
        <f t="shared" si="202"/>
        <v>0</v>
      </c>
      <c r="BG471" s="100"/>
      <c r="BH471" s="183" t="str">
        <f t="shared" si="203"/>
        <v>---</v>
      </c>
      <c r="BJ471" s="41" t="str">
        <f t="shared" si="204"/>
        <v/>
      </c>
      <c r="BK471" s="100"/>
      <c r="BL471" s="183" t="e">
        <f t="shared" si="205"/>
        <v>#N/A</v>
      </c>
      <c r="BM471" s="100"/>
    </row>
    <row r="472" spans="2:65" ht="15.75" customHeight="1">
      <c r="B472" s="231">
        <v>186</v>
      </c>
      <c r="C472" s="55">
        <v>5</v>
      </c>
      <c r="D472" s="13" t="s">
        <v>369</v>
      </c>
      <c r="E472" s="13"/>
      <c r="F472" s="13"/>
      <c r="G472" s="13"/>
      <c r="H472" s="13"/>
      <c r="I472" s="13"/>
      <c r="J472" s="13"/>
      <c r="K472" s="20"/>
      <c r="L472" s="66" t="s">
        <v>33</v>
      </c>
      <c r="M472" s="125"/>
      <c r="N472" s="41">
        <f>VLOOKUP($B472,'[1]09-10-11'!$A$4:$EA$400,MATCH(N$2, '[1]09-10-11'!$A$4:$EA$4, 0))</f>
        <v>0</v>
      </c>
      <c r="O472" s="45"/>
      <c r="P472" s="41">
        <f>VLOOKUP($B472,'[1]09-10-11'!$A$4:$EA$400,MATCH(P$2, '[1]09-10-11'!$A$4:$EA$4, 0))</f>
        <v>0</v>
      </c>
      <c r="Q472" s="41"/>
      <c r="R472" s="41">
        <f>VLOOKUP($B472,'[1]09-10-11'!$A$4:$EA$400,MATCH(R$2, '[1]09-10-11'!$A$4:$EA$4, 0))</f>
        <v>0</v>
      </c>
      <c r="S472" s="41"/>
      <c r="T472" s="41" t="e">
        <f>VLOOKUP($B472,'[1]09-10-11'!$A$4:$EA$400,MATCH(T$2, '[1]09-10-11'!$A$4:$EA$4, 0))</f>
        <v>#N/A</v>
      </c>
      <c r="U472" s="41"/>
      <c r="V472" s="41">
        <f>VLOOKUP($B472,'[1]09-10-11'!$A$4:$EA$400,MATCH(V$2, '[1]09-10-11'!$A$4:$EA$4, 0))</f>
        <v>0</v>
      </c>
      <c r="W472" s="41"/>
      <c r="X472" s="41">
        <f>VLOOKUP($B472,'[1]09-10-11'!$A$4:$EA$400,MATCH(X$2, '[1]09-10-11'!$A$4:$EA$4, 0))</f>
        <v>0</v>
      </c>
      <c r="Y472" s="41"/>
      <c r="Z472" s="100">
        <f t="shared" si="186"/>
        <v>0</v>
      </c>
      <c r="AA472" s="100"/>
      <c r="AB472" s="183" t="str">
        <f t="shared" si="187"/>
        <v>---</v>
      </c>
      <c r="AC472" s="169"/>
      <c r="AD472" s="100">
        <f t="shared" si="188"/>
        <v>0</v>
      </c>
      <c r="AE472" s="100"/>
      <c r="AF472" s="183" t="str">
        <f t="shared" si="189"/>
        <v>---</v>
      </c>
      <c r="AG472" s="100"/>
      <c r="AH472" s="100">
        <f t="shared" si="190"/>
        <v>0</v>
      </c>
      <c r="AI472" s="100"/>
      <c r="AJ472" s="183" t="str">
        <f t="shared" si="191"/>
        <v>---</v>
      </c>
      <c r="AK472" s="169"/>
      <c r="AL472" s="100">
        <f t="shared" si="192"/>
        <v>0</v>
      </c>
      <c r="AM472" s="100"/>
      <c r="AN472" s="183" t="str">
        <f t="shared" si="193"/>
        <v>---</v>
      </c>
      <c r="AP472" s="41" t="str">
        <f t="shared" si="194"/>
        <v/>
      </c>
      <c r="AQ472" s="100"/>
      <c r="AR472" s="183" t="e">
        <f t="shared" si="195"/>
        <v>#N/A</v>
      </c>
      <c r="AS472" s="100"/>
      <c r="AT472" s="100" t="str">
        <f t="shared" si="196"/>
        <v/>
      </c>
      <c r="AU472" s="100"/>
      <c r="AV472" s="183" t="e">
        <f t="shared" si="197"/>
        <v>#N/A</v>
      </c>
      <c r="AW472" s="100"/>
      <c r="AX472" s="100">
        <f t="shared" si="198"/>
        <v>0</v>
      </c>
      <c r="AY472" s="100"/>
      <c r="AZ472" s="183" t="str">
        <f t="shared" si="199"/>
        <v>---</v>
      </c>
      <c r="BA472" s="100"/>
      <c r="BB472" s="100">
        <f t="shared" si="200"/>
        <v>0</v>
      </c>
      <c r="BC472" s="100"/>
      <c r="BD472" s="183" t="str">
        <f t="shared" si="201"/>
        <v>---</v>
      </c>
      <c r="BE472" s="100"/>
      <c r="BF472" s="100">
        <f t="shared" si="202"/>
        <v>0</v>
      </c>
      <c r="BG472" s="100"/>
      <c r="BH472" s="183" t="str">
        <f t="shared" si="203"/>
        <v>---</v>
      </c>
      <c r="BJ472" s="41" t="str">
        <f t="shared" si="204"/>
        <v/>
      </c>
      <c r="BK472" s="100"/>
      <c r="BL472" s="183" t="e">
        <f t="shared" si="205"/>
        <v>#N/A</v>
      </c>
      <c r="BM472" s="100"/>
    </row>
    <row r="473" spans="2:65" ht="15.75" customHeight="1">
      <c r="B473" s="231"/>
      <c r="C473" s="55">
        <v>6</v>
      </c>
      <c r="D473" s="13" t="s">
        <v>150</v>
      </c>
      <c r="E473" s="13"/>
      <c r="F473" s="13"/>
      <c r="G473" s="13"/>
      <c r="H473" s="13"/>
      <c r="I473" s="13"/>
      <c r="J473" s="13"/>
      <c r="K473" s="20"/>
      <c r="L473" s="66" t="s">
        <v>33</v>
      </c>
      <c r="M473" s="125"/>
      <c r="N473" s="81">
        <f>+N471+N472</f>
        <v>0</v>
      </c>
      <c r="O473" s="80"/>
      <c r="P473" s="81">
        <f>+P471+P472</f>
        <v>0</v>
      </c>
      <c r="Q473" s="81"/>
      <c r="R473" s="81">
        <f>+R471+R472</f>
        <v>0</v>
      </c>
      <c r="S473" s="81"/>
      <c r="T473" s="81" t="e">
        <f>+T471+T472</f>
        <v>#N/A</v>
      </c>
      <c r="U473" s="81"/>
      <c r="V473" s="81">
        <f>+V471+V472</f>
        <v>0</v>
      </c>
      <c r="W473" s="81"/>
      <c r="X473" s="81">
        <f>+X471+X472</f>
        <v>0</v>
      </c>
      <c r="Y473" s="41"/>
      <c r="Z473" s="172">
        <f t="shared" si="186"/>
        <v>0</v>
      </c>
      <c r="AA473" s="172"/>
      <c r="AB473" s="184" t="str">
        <f t="shared" si="187"/>
        <v>---</v>
      </c>
      <c r="AC473" s="170"/>
      <c r="AD473" s="172">
        <f t="shared" ref="AD473:AD496" si="206">IF(AND(ISNUMBER($P473),ISNUMBER($X473)),IF((ABS($P473-$X473))&gt;0.49,$X473-$P473,0),"")</f>
        <v>0</v>
      </c>
      <c r="AE473" s="172"/>
      <c r="AF473" s="184" t="str">
        <f t="shared" ref="AF473:AF496" si="207">IF($P473="","",  IF($X473="","", IF($P473=0,"---",(IF(ISERROR(($X473/$P473)-1),"---",($X473/$P473)-1) ))))</f>
        <v>---</v>
      </c>
      <c r="AG473" s="100"/>
      <c r="AH473" s="172">
        <f t="shared" ref="AH473:AH496" si="208">IF(AND(ISNUMBER($N473),ISNUMBER($X473)),IF((ABS($N473-$X473))&gt;0.49,$X473-$N473,0),"")</f>
        <v>0</v>
      </c>
      <c r="AI473" s="172"/>
      <c r="AJ473" s="184" t="str">
        <f t="shared" ref="AJ473:AJ496" si="209">IF($N473="","",  IF($X473="","", IF($N473=0,"---",(IF(ISERROR(($X473/$N473)-1),"---",($X473/$N473)-1) ))))</f>
        <v>---</v>
      </c>
      <c r="AK473" s="170"/>
      <c r="AL473" s="172">
        <f t="shared" si="192"/>
        <v>0</v>
      </c>
      <c r="AM473" s="172"/>
      <c r="AN473" s="184" t="str">
        <f t="shared" si="193"/>
        <v>---</v>
      </c>
      <c r="AP473" s="81" t="str">
        <f t="shared" si="194"/>
        <v/>
      </c>
      <c r="AQ473" s="172"/>
      <c r="AR473" s="184" t="e">
        <f t="shared" si="195"/>
        <v>#N/A</v>
      </c>
      <c r="AS473" s="100"/>
      <c r="AT473" s="172" t="str">
        <f t="shared" si="196"/>
        <v/>
      </c>
      <c r="AU473" s="172"/>
      <c r="AV473" s="184" t="e">
        <f t="shared" si="197"/>
        <v>#N/A</v>
      </c>
      <c r="AW473" s="100"/>
      <c r="AX473" s="172">
        <f t="shared" ref="AX473:AX496" si="210">IF(AND(ISNUMBER($N473),ISNUMBER($V473)),IF((ABS($N473-$V473))&gt;0.49,$V473-$N473,0),"")</f>
        <v>0</v>
      </c>
      <c r="AY473" s="172"/>
      <c r="AZ473" s="184" t="str">
        <f t="shared" ref="AZ473:AZ496" si="211">IF($N473="","",  IF($V473="","", IF($N473=0,"---",(IF(ISERROR(($V473/$N473)-1),"---",($V473/$N473)-1) ))))</f>
        <v>---</v>
      </c>
      <c r="BA473" s="100"/>
      <c r="BB473" s="172">
        <f t="shared" ref="BB473:BB496" si="212">IF(AND(ISNUMBER($P473),ISNUMBER($V473)),IF((ABS($P473-$V473))&gt;0.49,$V473-$P473,0),"")</f>
        <v>0</v>
      </c>
      <c r="BC473" s="172"/>
      <c r="BD473" s="184" t="str">
        <f t="shared" ref="BD473:BD496" si="213">IF($P473="","",  IF($V473="","", IF($P473=0,"---",(IF(ISERROR(($V473/$P473)-1),"---",($V473/$P473)-1) ))))</f>
        <v>---</v>
      </c>
      <c r="BE473" s="100"/>
      <c r="BF473" s="172">
        <f t="shared" si="202"/>
        <v>0</v>
      </c>
      <c r="BG473" s="172"/>
      <c r="BH473" s="184" t="str">
        <f t="shared" si="203"/>
        <v>---</v>
      </c>
      <c r="BJ473" s="81" t="str">
        <f t="shared" si="204"/>
        <v/>
      </c>
      <c r="BK473" s="172"/>
      <c r="BL473" s="184" t="e">
        <f t="shared" si="205"/>
        <v>#N/A</v>
      </c>
      <c r="BM473" s="100"/>
    </row>
    <row r="474" spans="2:65" ht="15.75" customHeight="1">
      <c r="B474" s="231"/>
      <c r="C474" s="17"/>
      <c r="D474" s="13"/>
      <c r="E474" s="13"/>
      <c r="F474" s="13"/>
      <c r="G474" s="13"/>
      <c r="H474" s="13"/>
      <c r="I474" s="13"/>
      <c r="J474" s="13"/>
      <c r="K474" s="20"/>
      <c r="L474" s="66"/>
      <c r="M474" s="125"/>
      <c r="N474" s="125"/>
      <c r="O474" s="80"/>
      <c r="P474" s="125"/>
      <c r="Q474" s="125"/>
      <c r="R474" s="125"/>
      <c r="S474" s="125"/>
      <c r="T474" s="125"/>
      <c r="U474" s="125"/>
      <c r="V474" s="125"/>
      <c r="W474" s="125"/>
      <c r="X474" s="125"/>
      <c r="Y474" s="125"/>
      <c r="Z474" s="100" t="str">
        <f t="shared" si="186"/>
        <v/>
      </c>
      <c r="AA474" s="125"/>
      <c r="AB474" s="183" t="str">
        <f t="shared" si="187"/>
        <v/>
      </c>
      <c r="AC474" s="169"/>
      <c r="AD474" s="100" t="str">
        <f t="shared" si="206"/>
        <v/>
      </c>
      <c r="AE474" s="125"/>
      <c r="AF474" s="183" t="str">
        <f t="shared" si="207"/>
        <v/>
      </c>
      <c r="AG474" s="125"/>
      <c r="AH474" s="100" t="str">
        <f t="shared" si="208"/>
        <v/>
      </c>
      <c r="AI474" s="125"/>
      <c r="AJ474" s="183" t="str">
        <f t="shared" si="209"/>
        <v/>
      </c>
      <c r="AK474" s="169"/>
      <c r="AL474" s="100" t="str">
        <f t="shared" si="192"/>
        <v/>
      </c>
      <c r="AM474" s="125"/>
      <c r="AN474" s="183" t="str">
        <f t="shared" si="193"/>
        <v/>
      </c>
      <c r="AP474" s="41" t="str">
        <f t="shared" si="194"/>
        <v/>
      </c>
      <c r="AQ474" s="125"/>
      <c r="AR474" s="183" t="str">
        <f t="shared" si="195"/>
        <v/>
      </c>
      <c r="AS474" s="125"/>
      <c r="AT474" s="100" t="str">
        <f t="shared" si="196"/>
        <v/>
      </c>
      <c r="AU474" s="125"/>
      <c r="AV474" s="183" t="str">
        <f t="shared" si="197"/>
        <v/>
      </c>
      <c r="AW474" s="125"/>
      <c r="AX474" s="100" t="str">
        <f t="shared" si="210"/>
        <v/>
      </c>
      <c r="AY474" s="125"/>
      <c r="AZ474" s="183" t="str">
        <f t="shared" si="211"/>
        <v/>
      </c>
      <c r="BA474" s="125"/>
      <c r="BB474" s="100" t="str">
        <f t="shared" si="212"/>
        <v/>
      </c>
      <c r="BC474" s="125"/>
      <c r="BD474" s="183" t="str">
        <f t="shared" si="213"/>
        <v/>
      </c>
      <c r="BE474" s="125"/>
      <c r="BF474" s="100" t="str">
        <f t="shared" si="202"/>
        <v/>
      </c>
      <c r="BG474" s="125"/>
      <c r="BH474" s="183" t="str">
        <f t="shared" si="203"/>
        <v/>
      </c>
      <c r="BJ474" s="41" t="str">
        <f t="shared" si="204"/>
        <v/>
      </c>
      <c r="BK474" s="125"/>
      <c r="BL474" s="183" t="str">
        <f t="shared" si="205"/>
        <v/>
      </c>
      <c r="BM474" s="125"/>
    </row>
    <row r="475" spans="2:65" ht="15.75" customHeight="1">
      <c r="B475" s="231"/>
      <c r="C475" s="19"/>
      <c r="D475" s="13"/>
      <c r="E475" s="13"/>
      <c r="F475" s="13"/>
      <c r="G475" s="53" t="s">
        <v>4</v>
      </c>
      <c r="H475" s="53"/>
      <c r="I475" s="27"/>
      <c r="J475" s="27"/>
      <c r="K475" s="28"/>
      <c r="L475" s="29" t="s">
        <v>33</v>
      </c>
      <c r="M475" s="133"/>
      <c r="N475" s="79">
        <f>+N468+N471</f>
        <v>1362692</v>
      </c>
      <c r="O475" s="74"/>
      <c r="P475" s="79">
        <f>+P468+P471</f>
        <v>0</v>
      </c>
      <c r="Q475" s="79"/>
      <c r="R475" s="79">
        <f>+R468+R471</f>
        <v>0</v>
      </c>
      <c r="S475" s="79"/>
      <c r="T475" s="79" t="e">
        <f>+T468+T471</f>
        <v>#N/A</v>
      </c>
      <c r="U475" s="79"/>
      <c r="V475" s="79">
        <f>+V468+V471</f>
        <v>0</v>
      </c>
      <c r="W475" s="79"/>
      <c r="X475" s="79">
        <f>+X468+X471</f>
        <v>0</v>
      </c>
      <c r="Y475" s="79"/>
      <c r="Z475" s="173">
        <f t="shared" si="186"/>
        <v>0</v>
      </c>
      <c r="AA475" s="175"/>
      <c r="AB475" s="186" t="str">
        <f t="shared" si="187"/>
        <v>---</v>
      </c>
      <c r="AC475" s="171"/>
      <c r="AD475" s="173">
        <f t="shared" si="206"/>
        <v>0</v>
      </c>
      <c r="AE475" s="175"/>
      <c r="AF475" s="186" t="str">
        <f t="shared" si="207"/>
        <v>---</v>
      </c>
      <c r="AG475" s="175"/>
      <c r="AH475" s="173">
        <f t="shared" si="208"/>
        <v>-1362692</v>
      </c>
      <c r="AI475" s="175"/>
      <c r="AJ475" s="186">
        <f t="shared" si="209"/>
        <v>-1</v>
      </c>
      <c r="AK475" s="171"/>
      <c r="AL475" s="173">
        <f t="shared" si="192"/>
        <v>0</v>
      </c>
      <c r="AM475" s="175"/>
      <c r="AN475" s="186" t="str">
        <f t="shared" si="193"/>
        <v>---</v>
      </c>
      <c r="AP475" s="82" t="str">
        <f t="shared" si="194"/>
        <v/>
      </c>
      <c r="AQ475" s="175"/>
      <c r="AR475" s="186" t="e">
        <f t="shared" si="195"/>
        <v>#N/A</v>
      </c>
      <c r="AS475" s="175"/>
      <c r="AT475" s="173" t="str">
        <f t="shared" si="196"/>
        <v/>
      </c>
      <c r="AU475" s="175"/>
      <c r="AV475" s="186" t="e">
        <f t="shared" si="197"/>
        <v>#N/A</v>
      </c>
      <c r="AW475" s="175"/>
      <c r="AX475" s="173">
        <f t="shared" si="210"/>
        <v>-1362692</v>
      </c>
      <c r="AY475" s="175"/>
      <c r="AZ475" s="186">
        <f t="shared" si="211"/>
        <v>-1</v>
      </c>
      <c r="BA475" s="175"/>
      <c r="BB475" s="173">
        <f t="shared" si="212"/>
        <v>0</v>
      </c>
      <c r="BC475" s="175"/>
      <c r="BD475" s="186" t="str">
        <f t="shared" si="213"/>
        <v>---</v>
      </c>
      <c r="BE475" s="175"/>
      <c r="BF475" s="173">
        <f t="shared" si="202"/>
        <v>0</v>
      </c>
      <c r="BG475" s="175"/>
      <c r="BH475" s="186" t="str">
        <f t="shared" si="203"/>
        <v>---</v>
      </c>
      <c r="BJ475" s="82" t="str">
        <f t="shared" si="204"/>
        <v/>
      </c>
      <c r="BK475" s="175"/>
      <c r="BL475" s="186" t="e">
        <f t="shared" si="205"/>
        <v>#N/A</v>
      </c>
      <c r="BM475" s="175"/>
    </row>
    <row r="476" spans="2:65" ht="15.75" customHeight="1">
      <c r="B476" s="231"/>
      <c r="C476" s="19"/>
      <c r="D476" s="13"/>
      <c r="E476" s="13"/>
      <c r="F476" s="13"/>
      <c r="G476" s="13" t="s">
        <v>155</v>
      </c>
      <c r="H476" s="13"/>
      <c r="I476" s="67"/>
      <c r="J476" s="67"/>
      <c r="K476" s="23"/>
      <c r="L476" s="66"/>
      <c r="M476" s="125"/>
      <c r="N476" s="10">
        <f>N470+N473</f>
        <v>-3293567</v>
      </c>
      <c r="O476" s="45"/>
      <c r="P476" s="10">
        <f>P470+P473</f>
        <v>0</v>
      </c>
      <c r="Q476" s="10"/>
      <c r="R476" s="10">
        <f>R470+R473</f>
        <v>0</v>
      </c>
      <c r="S476" s="10"/>
      <c r="T476" s="10" t="e">
        <f>T470+T473</f>
        <v>#N/A</v>
      </c>
      <c r="U476" s="10"/>
      <c r="V476" s="10">
        <f>V470+V473</f>
        <v>0</v>
      </c>
      <c r="W476" s="10"/>
      <c r="X476" s="10">
        <f>X470+X473</f>
        <v>0</v>
      </c>
      <c r="Y476" s="10"/>
      <c r="Z476" s="100">
        <f t="shared" si="186"/>
        <v>0</v>
      </c>
      <c r="AA476" s="176"/>
      <c r="AB476" s="183" t="str">
        <f t="shared" si="187"/>
        <v>---</v>
      </c>
      <c r="AC476" s="169"/>
      <c r="AD476" s="100">
        <f t="shared" si="206"/>
        <v>0</v>
      </c>
      <c r="AE476" s="176"/>
      <c r="AF476" s="183" t="str">
        <f t="shared" si="207"/>
        <v>---</v>
      </c>
      <c r="AG476" s="176"/>
      <c r="AH476" s="100">
        <f t="shared" si="208"/>
        <v>3293567</v>
      </c>
      <c r="AI476" s="176"/>
      <c r="AJ476" s="183">
        <f t="shared" si="209"/>
        <v>-1</v>
      </c>
      <c r="AK476" s="169"/>
      <c r="AL476" s="100">
        <f t="shared" si="192"/>
        <v>0</v>
      </c>
      <c r="AM476" s="176"/>
      <c r="AN476" s="183" t="str">
        <f t="shared" si="193"/>
        <v>---</v>
      </c>
      <c r="AP476" s="41" t="str">
        <f t="shared" si="194"/>
        <v/>
      </c>
      <c r="AQ476" s="176"/>
      <c r="AR476" s="183" t="e">
        <f t="shared" si="195"/>
        <v>#N/A</v>
      </c>
      <c r="AS476" s="176"/>
      <c r="AT476" s="100" t="str">
        <f t="shared" si="196"/>
        <v/>
      </c>
      <c r="AU476" s="176"/>
      <c r="AV476" s="183" t="e">
        <f t="shared" si="197"/>
        <v>#N/A</v>
      </c>
      <c r="AW476" s="176"/>
      <c r="AX476" s="100">
        <f t="shared" si="210"/>
        <v>3293567</v>
      </c>
      <c r="AY476" s="176"/>
      <c r="AZ476" s="183">
        <f t="shared" si="211"/>
        <v>-1</v>
      </c>
      <c r="BA476" s="176"/>
      <c r="BB476" s="100">
        <f t="shared" si="212"/>
        <v>0</v>
      </c>
      <c r="BC476" s="176"/>
      <c r="BD476" s="183" t="str">
        <f t="shared" si="213"/>
        <v>---</v>
      </c>
      <c r="BE476" s="176"/>
      <c r="BF476" s="100">
        <f t="shared" si="202"/>
        <v>0</v>
      </c>
      <c r="BG476" s="176"/>
      <c r="BH476" s="183" t="str">
        <f t="shared" si="203"/>
        <v>---</v>
      </c>
      <c r="BJ476" s="41" t="str">
        <f t="shared" si="204"/>
        <v/>
      </c>
      <c r="BK476" s="176"/>
      <c r="BL476" s="183" t="e">
        <f t="shared" si="205"/>
        <v>#N/A</v>
      </c>
      <c r="BM476" s="176"/>
    </row>
    <row r="477" spans="2:65" ht="15.75" customHeight="1">
      <c r="B477" s="231"/>
      <c r="C477" s="19"/>
      <c r="D477" s="13"/>
      <c r="E477" s="13"/>
      <c r="F477" s="13"/>
      <c r="G477" s="13"/>
      <c r="H477" s="13"/>
      <c r="I477" s="13"/>
      <c r="J477" s="13"/>
      <c r="K477" s="21"/>
      <c r="L477" s="31"/>
      <c r="M477" s="125"/>
      <c r="N477" s="125"/>
      <c r="O477" s="80"/>
      <c r="P477" s="125"/>
      <c r="Q477" s="125"/>
      <c r="R477" s="125"/>
      <c r="S477" s="125"/>
      <c r="T477" s="125"/>
      <c r="U477" s="125"/>
      <c r="V477" s="125"/>
      <c r="W477" s="125"/>
      <c r="X477" s="125"/>
      <c r="Y477" s="125"/>
      <c r="Z477" s="100" t="str">
        <f t="shared" si="186"/>
        <v/>
      </c>
      <c r="AA477" s="125"/>
      <c r="AB477" s="183" t="str">
        <f t="shared" si="187"/>
        <v/>
      </c>
      <c r="AC477" s="169"/>
      <c r="AD477" s="100" t="str">
        <f t="shared" si="206"/>
        <v/>
      </c>
      <c r="AE477" s="125"/>
      <c r="AF477" s="183" t="str">
        <f t="shared" si="207"/>
        <v/>
      </c>
      <c r="AG477" s="125"/>
      <c r="AH477" s="100" t="str">
        <f t="shared" si="208"/>
        <v/>
      </c>
      <c r="AI477" s="125"/>
      <c r="AJ477" s="183" t="str">
        <f t="shared" si="209"/>
        <v/>
      </c>
      <c r="AK477" s="169"/>
      <c r="AL477" s="100" t="str">
        <f t="shared" si="192"/>
        <v/>
      </c>
      <c r="AM477" s="125"/>
      <c r="AN477" s="183" t="str">
        <f t="shared" si="193"/>
        <v/>
      </c>
      <c r="AP477" s="41" t="str">
        <f t="shared" si="194"/>
        <v/>
      </c>
      <c r="AQ477" s="125"/>
      <c r="AR477" s="183" t="str">
        <f t="shared" si="195"/>
        <v/>
      </c>
      <c r="AS477" s="125"/>
      <c r="AT477" s="100" t="str">
        <f t="shared" si="196"/>
        <v/>
      </c>
      <c r="AU477" s="125"/>
      <c r="AV477" s="183" t="str">
        <f t="shared" si="197"/>
        <v/>
      </c>
      <c r="AW477" s="125"/>
      <c r="AX477" s="100" t="str">
        <f t="shared" si="210"/>
        <v/>
      </c>
      <c r="AY477" s="125"/>
      <c r="AZ477" s="183" t="str">
        <f t="shared" si="211"/>
        <v/>
      </c>
      <c r="BA477" s="125"/>
      <c r="BB477" s="100" t="str">
        <f t="shared" si="212"/>
        <v/>
      </c>
      <c r="BC477" s="125"/>
      <c r="BD477" s="183" t="str">
        <f t="shared" si="213"/>
        <v/>
      </c>
      <c r="BE477" s="125"/>
      <c r="BF477" s="100" t="str">
        <f t="shared" si="202"/>
        <v/>
      </c>
      <c r="BG477" s="125"/>
      <c r="BH477" s="183" t="str">
        <f t="shared" si="203"/>
        <v/>
      </c>
      <c r="BJ477" s="41" t="str">
        <f t="shared" si="204"/>
        <v/>
      </c>
      <c r="BK477" s="125"/>
      <c r="BL477" s="183" t="str">
        <f t="shared" si="205"/>
        <v/>
      </c>
      <c r="BM477" s="125"/>
    </row>
    <row r="478" spans="2:65" ht="15.75" customHeight="1">
      <c r="B478" s="231"/>
      <c r="C478" s="30"/>
      <c r="D478" s="4"/>
      <c r="E478" s="4"/>
      <c r="F478" s="4"/>
      <c r="G478" s="4"/>
      <c r="H478" s="4"/>
      <c r="I478" s="13"/>
      <c r="J478" s="13"/>
      <c r="K478" s="21"/>
      <c r="L478" s="31"/>
      <c r="M478" s="125"/>
      <c r="N478" s="125"/>
      <c r="O478" s="80"/>
      <c r="P478" s="125"/>
      <c r="Q478" s="125"/>
      <c r="R478" s="125"/>
      <c r="S478" s="125"/>
      <c r="T478" s="125"/>
      <c r="U478" s="125"/>
      <c r="V478" s="125"/>
      <c r="W478" s="125"/>
      <c r="X478" s="125"/>
      <c r="Y478" s="125"/>
      <c r="Z478" s="100" t="str">
        <f t="shared" si="186"/>
        <v/>
      </c>
      <c r="AA478" s="125"/>
      <c r="AB478" s="183" t="str">
        <f t="shared" si="187"/>
        <v/>
      </c>
      <c r="AC478" s="169"/>
      <c r="AD478" s="100" t="str">
        <f t="shared" si="206"/>
        <v/>
      </c>
      <c r="AE478" s="125"/>
      <c r="AF478" s="183" t="str">
        <f t="shared" si="207"/>
        <v/>
      </c>
      <c r="AG478" s="125"/>
      <c r="AH478" s="100" t="str">
        <f t="shared" si="208"/>
        <v/>
      </c>
      <c r="AI478" s="125"/>
      <c r="AJ478" s="183" t="str">
        <f t="shared" si="209"/>
        <v/>
      </c>
      <c r="AK478" s="169"/>
      <c r="AL478" s="41" t="str">
        <f t="shared" si="192"/>
        <v/>
      </c>
      <c r="AM478" s="125"/>
      <c r="AN478" s="181" t="str">
        <f t="shared" si="193"/>
        <v/>
      </c>
      <c r="AP478" s="41" t="str">
        <f t="shared" si="194"/>
        <v/>
      </c>
      <c r="AQ478" s="125"/>
      <c r="AR478" s="181" t="str">
        <f t="shared" si="195"/>
        <v/>
      </c>
      <c r="AS478" s="125"/>
      <c r="AT478" s="100" t="str">
        <f t="shared" si="196"/>
        <v/>
      </c>
      <c r="AU478" s="125"/>
      <c r="AV478" s="183" t="str">
        <f t="shared" si="197"/>
        <v/>
      </c>
      <c r="AW478" s="125"/>
      <c r="AX478" s="100" t="str">
        <f t="shared" si="210"/>
        <v/>
      </c>
      <c r="AY478" s="125"/>
      <c r="AZ478" s="183" t="str">
        <f t="shared" si="211"/>
        <v/>
      </c>
      <c r="BA478" s="125"/>
      <c r="BB478" s="100" t="str">
        <f t="shared" si="212"/>
        <v/>
      </c>
      <c r="BC478" s="125"/>
      <c r="BD478" s="183" t="str">
        <f t="shared" si="213"/>
        <v/>
      </c>
      <c r="BE478" s="125"/>
      <c r="BF478" s="41" t="str">
        <f t="shared" si="202"/>
        <v/>
      </c>
      <c r="BG478" s="125"/>
      <c r="BH478" s="181" t="str">
        <f t="shared" si="203"/>
        <v/>
      </c>
      <c r="BJ478" s="41" t="str">
        <f t="shared" si="204"/>
        <v/>
      </c>
      <c r="BK478" s="125"/>
      <c r="BL478" s="181" t="str">
        <f t="shared" si="205"/>
        <v/>
      </c>
      <c r="BM478" s="125"/>
    </row>
    <row r="479" spans="2:65" ht="15.75" customHeight="1">
      <c r="B479" s="231"/>
      <c r="C479" s="16" t="s">
        <v>1</v>
      </c>
      <c r="D479" s="53"/>
      <c r="E479" s="53"/>
      <c r="F479" s="53"/>
      <c r="G479" s="53"/>
      <c r="H479" s="53"/>
      <c r="I479" s="53"/>
      <c r="J479" s="53"/>
      <c r="K479" s="23"/>
      <c r="L479" s="66"/>
      <c r="M479" s="125"/>
      <c r="N479" s="125"/>
      <c r="O479" s="80"/>
      <c r="P479" s="125"/>
      <c r="Q479" s="125"/>
      <c r="R479" s="125"/>
      <c r="S479" s="125"/>
      <c r="T479" s="125"/>
      <c r="U479" s="125"/>
      <c r="V479" s="125"/>
      <c r="W479" s="125"/>
      <c r="X479" s="125"/>
      <c r="Y479" s="125"/>
      <c r="Z479" s="100" t="str">
        <f t="shared" si="186"/>
        <v/>
      </c>
      <c r="AA479" s="125"/>
      <c r="AB479" s="183" t="str">
        <f t="shared" si="187"/>
        <v/>
      </c>
      <c r="AC479" s="169"/>
      <c r="AD479" s="100" t="str">
        <f t="shared" si="206"/>
        <v/>
      </c>
      <c r="AE479" s="125"/>
      <c r="AF479" s="183" t="str">
        <f t="shared" si="207"/>
        <v/>
      </c>
      <c r="AG479" s="125"/>
      <c r="AH479" s="100" t="str">
        <f t="shared" si="208"/>
        <v/>
      </c>
      <c r="AI479" s="125"/>
      <c r="AJ479" s="183" t="str">
        <f t="shared" si="209"/>
        <v/>
      </c>
      <c r="AK479" s="169"/>
      <c r="AL479" s="41" t="str">
        <f t="shared" si="192"/>
        <v/>
      </c>
      <c r="AM479" s="125"/>
      <c r="AN479" s="181" t="str">
        <f t="shared" si="193"/>
        <v/>
      </c>
      <c r="AP479" s="41" t="str">
        <f t="shared" si="194"/>
        <v/>
      </c>
      <c r="AQ479" s="125"/>
      <c r="AR479" s="181" t="str">
        <f t="shared" si="195"/>
        <v/>
      </c>
      <c r="AS479" s="125"/>
      <c r="AT479" s="100" t="str">
        <f t="shared" si="196"/>
        <v/>
      </c>
      <c r="AU479" s="125"/>
      <c r="AV479" s="183" t="str">
        <f t="shared" si="197"/>
        <v/>
      </c>
      <c r="AW479" s="125"/>
      <c r="AX479" s="100" t="str">
        <f t="shared" si="210"/>
        <v/>
      </c>
      <c r="AY479" s="125"/>
      <c r="AZ479" s="183" t="str">
        <f t="shared" si="211"/>
        <v/>
      </c>
      <c r="BA479" s="125"/>
      <c r="BB479" s="100" t="str">
        <f t="shared" si="212"/>
        <v/>
      </c>
      <c r="BC479" s="125"/>
      <c r="BD479" s="183" t="str">
        <f t="shared" si="213"/>
        <v/>
      </c>
      <c r="BE479" s="125"/>
      <c r="BF479" s="41" t="str">
        <f t="shared" si="202"/>
        <v/>
      </c>
      <c r="BG479" s="125"/>
      <c r="BH479" s="181" t="str">
        <f t="shared" si="203"/>
        <v/>
      </c>
      <c r="BJ479" s="41" t="str">
        <f t="shared" si="204"/>
        <v/>
      </c>
      <c r="BK479" s="125"/>
      <c r="BL479" s="181" t="str">
        <f t="shared" si="205"/>
        <v/>
      </c>
      <c r="BM479" s="125"/>
    </row>
    <row r="480" spans="2:65" ht="15.75" customHeight="1">
      <c r="B480" s="231"/>
      <c r="C480" s="13"/>
      <c r="D480" s="13"/>
      <c r="E480" s="13"/>
      <c r="F480" s="13"/>
      <c r="G480" s="13"/>
      <c r="H480" s="13"/>
      <c r="I480" s="13"/>
      <c r="J480" s="13"/>
      <c r="K480" s="23"/>
      <c r="L480" s="66"/>
      <c r="M480" s="125"/>
      <c r="N480" s="125"/>
      <c r="O480" s="80"/>
      <c r="P480" s="125"/>
      <c r="Q480" s="125"/>
      <c r="R480" s="125"/>
      <c r="S480" s="125"/>
      <c r="T480" s="125"/>
      <c r="U480" s="125"/>
      <c r="V480" s="125"/>
      <c r="W480" s="125"/>
      <c r="X480" s="125"/>
      <c r="Y480" s="125"/>
      <c r="Z480" s="100" t="str">
        <f t="shared" si="186"/>
        <v/>
      </c>
      <c r="AA480" s="125"/>
      <c r="AB480" s="183" t="str">
        <f t="shared" si="187"/>
        <v/>
      </c>
      <c r="AC480" s="169"/>
      <c r="AD480" s="100" t="str">
        <f t="shared" si="206"/>
        <v/>
      </c>
      <c r="AE480" s="125"/>
      <c r="AF480" s="183" t="str">
        <f t="shared" si="207"/>
        <v/>
      </c>
      <c r="AG480" s="125"/>
      <c r="AH480" s="100" t="str">
        <f t="shared" si="208"/>
        <v/>
      </c>
      <c r="AI480" s="125"/>
      <c r="AJ480" s="183" t="str">
        <f t="shared" si="209"/>
        <v/>
      </c>
      <c r="AK480" s="169"/>
      <c r="AL480" s="41" t="str">
        <f t="shared" si="192"/>
        <v/>
      </c>
      <c r="AM480" s="125"/>
      <c r="AN480" s="181" t="str">
        <f t="shared" si="193"/>
        <v/>
      </c>
      <c r="AP480" s="41" t="str">
        <f t="shared" si="194"/>
        <v/>
      </c>
      <c r="AQ480" s="125"/>
      <c r="AR480" s="181" t="str">
        <f t="shared" si="195"/>
        <v/>
      </c>
      <c r="AS480" s="125"/>
      <c r="AT480" s="100" t="str">
        <f t="shared" si="196"/>
        <v/>
      </c>
      <c r="AU480" s="125"/>
      <c r="AV480" s="183" t="str">
        <f t="shared" si="197"/>
        <v/>
      </c>
      <c r="AW480" s="125"/>
      <c r="AX480" s="100" t="str">
        <f t="shared" si="210"/>
        <v/>
      </c>
      <c r="AY480" s="125"/>
      <c r="AZ480" s="183" t="str">
        <f t="shared" si="211"/>
        <v/>
      </c>
      <c r="BA480" s="125"/>
      <c r="BB480" s="100" t="str">
        <f t="shared" si="212"/>
        <v/>
      </c>
      <c r="BC480" s="125"/>
      <c r="BD480" s="183" t="str">
        <f t="shared" si="213"/>
        <v/>
      </c>
      <c r="BE480" s="125"/>
      <c r="BF480" s="41" t="str">
        <f t="shared" si="202"/>
        <v/>
      </c>
      <c r="BG480" s="125"/>
      <c r="BH480" s="181" t="str">
        <f t="shared" si="203"/>
        <v/>
      </c>
      <c r="BJ480" s="41" t="str">
        <f t="shared" si="204"/>
        <v/>
      </c>
      <c r="BK480" s="125"/>
      <c r="BL480" s="181" t="str">
        <f t="shared" si="205"/>
        <v/>
      </c>
      <c r="BM480" s="125"/>
    </row>
    <row r="481" spans="2:65" ht="15.75" customHeight="1">
      <c r="B481" s="231">
        <v>190</v>
      </c>
      <c r="C481" s="43" t="s">
        <v>35</v>
      </c>
      <c r="D481" s="53" t="s">
        <v>360</v>
      </c>
      <c r="E481" s="53"/>
      <c r="F481" s="53"/>
      <c r="G481" s="53"/>
      <c r="H481" s="53"/>
      <c r="I481" s="53"/>
      <c r="J481" s="53"/>
      <c r="K481" s="38"/>
      <c r="L481" s="29" t="s">
        <v>33</v>
      </c>
      <c r="M481" s="133"/>
      <c r="N481" s="82">
        <f>VLOOKUP($B481,'[1]09-10-11'!$A$4:$EA$400,MATCH(N$2, '[1]09-10-11'!$A$4:$EA$4, 0))</f>
        <v>-129001</v>
      </c>
      <c r="O481" s="83"/>
      <c r="P481" s="82">
        <f>VLOOKUP($B481,'[1]09-10-11'!$A$4:$EA$400,MATCH(P$2, '[1]09-10-11'!$A$4:$EA$4, 0))</f>
        <v>-175859</v>
      </c>
      <c r="Q481" s="82"/>
      <c r="R481" s="82">
        <f>VLOOKUP($B481,'[1]09-10-11'!$A$4:$EA$400,MATCH(R$2, '[1]09-10-11'!$A$4:$EA$4, 0))</f>
        <v>-175859</v>
      </c>
      <c r="S481" s="82"/>
      <c r="T481" s="82" t="e">
        <f>VLOOKUP($B481,'[1]09-10-11'!$A$4:$EA$400,MATCH(T$2, '[1]09-10-11'!$A$4:$EA$4, 0))</f>
        <v>#N/A</v>
      </c>
      <c r="U481" s="82"/>
      <c r="V481" s="82">
        <f>VLOOKUP($B481,'[1]09-10-11'!$A$4:$EA$400,MATCH(V$2, '[1]09-10-11'!$A$4:$EA$4, 0))</f>
        <v>-175859</v>
      </c>
      <c r="W481" s="82"/>
      <c r="X481" s="82">
        <f>VLOOKUP($B481,'[1]09-10-11'!$A$4:$EA$400,MATCH(X$2, '[1]09-10-11'!$A$4:$EA$4, 0))</f>
        <v>-149613</v>
      </c>
      <c r="Y481" s="82"/>
      <c r="Z481" s="173">
        <f t="shared" si="186"/>
        <v>26246</v>
      </c>
      <c r="AA481" s="173"/>
      <c r="AB481" s="186">
        <f t="shared" si="187"/>
        <v>-0.14924456524829555</v>
      </c>
      <c r="AC481" s="171"/>
      <c r="AD481" s="173">
        <f t="shared" si="206"/>
        <v>26246</v>
      </c>
      <c r="AE481" s="173"/>
      <c r="AF481" s="186">
        <f t="shared" si="207"/>
        <v>-0.14924456524829555</v>
      </c>
      <c r="AG481" s="173"/>
      <c r="AH481" s="173">
        <f t="shared" si="208"/>
        <v>-20612</v>
      </c>
      <c r="AI481" s="173"/>
      <c r="AJ481" s="186">
        <f t="shared" si="209"/>
        <v>0.15978170711854944</v>
      </c>
      <c r="AK481" s="171"/>
      <c r="AL481" s="82">
        <f t="shared" si="192"/>
        <v>26246</v>
      </c>
      <c r="AM481" s="173"/>
      <c r="AN481" s="185">
        <f t="shared" si="193"/>
        <v>-0.14924456524829555</v>
      </c>
      <c r="AP481" s="82" t="str">
        <f t="shared" si="194"/>
        <v/>
      </c>
      <c r="AQ481" s="173"/>
      <c r="AR481" s="185" t="e">
        <f t="shared" si="195"/>
        <v>#N/A</v>
      </c>
      <c r="AS481" s="173"/>
      <c r="AT481" s="173" t="str">
        <f t="shared" si="196"/>
        <v/>
      </c>
      <c r="AU481" s="173"/>
      <c r="AV481" s="186" t="e">
        <f t="shared" si="197"/>
        <v>#N/A</v>
      </c>
      <c r="AW481" s="173"/>
      <c r="AX481" s="173">
        <f t="shared" si="210"/>
        <v>-46858</v>
      </c>
      <c r="AY481" s="173"/>
      <c r="AZ481" s="186">
        <f t="shared" si="211"/>
        <v>0.36323749428299013</v>
      </c>
      <c r="BA481" s="173"/>
      <c r="BB481" s="173">
        <f t="shared" si="212"/>
        <v>0</v>
      </c>
      <c r="BC481" s="173"/>
      <c r="BD481" s="186">
        <f t="shared" si="213"/>
        <v>0</v>
      </c>
      <c r="BE481" s="173"/>
      <c r="BF481" s="82">
        <f t="shared" si="202"/>
        <v>0</v>
      </c>
      <c r="BG481" s="173"/>
      <c r="BH481" s="185">
        <f t="shared" si="203"/>
        <v>0</v>
      </c>
      <c r="BJ481" s="82" t="str">
        <f t="shared" si="204"/>
        <v/>
      </c>
      <c r="BK481" s="173"/>
      <c r="BL481" s="185" t="e">
        <f t="shared" si="205"/>
        <v>#N/A</v>
      </c>
      <c r="BM481" s="173"/>
    </row>
    <row r="482" spans="2:65" ht="15.75" customHeight="1">
      <c r="B482" s="231"/>
      <c r="C482" s="13"/>
      <c r="D482" s="13"/>
      <c r="E482" s="13"/>
      <c r="F482" s="13"/>
      <c r="G482" s="13"/>
      <c r="H482" s="13"/>
      <c r="I482" s="13"/>
      <c r="J482" s="13"/>
      <c r="K482" s="20"/>
      <c r="L482" s="66"/>
      <c r="M482" s="125"/>
      <c r="N482" s="125"/>
      <c r="O482" s="42"/>
      <c r="P482" s="125"/>
      <c r="Q482" s="125"/>
      <c r="R482" s="125"/>
      <c r="S482" s="125"/>
      <c r="T482" s="125"/>
      <c r="U482" s="125"/>
      <c r="V482" s="125"/>
      <c r="W482" s="125"/>
      <c r="X482" s="125"/>
      <c r="Y482" s="125"/>
      <c r="Z482" s="100" t="str">
        <f t="shared" si="186"/>
        <v/>
      </c>
      <c r="AA482" s="125"/>
      <c r="AB482" s="183" t="str">
        <f t="shared" si="187"/>
        <v/>
      </c>
      <c r="AC482" s="169"/>
      <c r="AD482" s="100" t="str">
        <f t="shared" si="206"/>
        <v/>
      </c>
      <c r="AE482" s="125"/>
      <c r="AF482" s="183" t="str">
        <f t="shared" si="207"/>
        <v/>
      </c>
      <c r="AG482" s="125"/>
      <c r="AH482" s="100" t="str">
        <f t="shared" si="208"/>
        <v/>
      </c>
      <c r="AI482" s="125"/>
      <c r="AJ482" s="183" t="str">
        <f t="shared" si="209"/>
        <v/>
      </c>
      <c r="AK482" s="169"/>
      <c r="AL482" s="41" t="str">
        <f t="shared" si="192"/>
        <v/>
      </c>
      <c r="AM482" s="125"/>
      <c r="AN482" s="181" t="str">
        <f t="shared" si="193"/>
        <v/>
      </c>
      <c r="AP482" s="41" t="str">
        <f t="shared" si="194"/>
        <v/>
      </c>
      <c r="AQ482" s="125"/>
      <c r="AR482" s="181" t="str">
        <f t="shared" si="195"/>
        <v/>
      </c>
      <c r="AS482" s="125"/>
      <c r="AT482" s="100" t="str">
        <f t="shared" si="196"/>
        <v/>
      </c>
      <c r="AU482" s="125"/>
      <c r="AV482" s="183" t="str">
        <f t="shared" si="197"/>
        <v/>
      </c>
      <c r="AW482" s="125"/>
      <c r="AX482" s="100" t="str">
        <f t="shared" si="210"/>
        <v/>
      </c>
      <c r="AY482" s="125"/>
      <c r="AZ482" s="183" t="str">
        <f t="shared" si="211"/>
        <v/>
      </c>
      <c r="BA482" s="125"/>
      <c r="BB482" s="100" t="str">
        <f t="shared" si="212"/>
        <v/>
      </c>
      <c r="BC482" s="125"/>
      <c r="BD482" s="183" t="str">
        <f t="shared" si="213"/>
        <v/>
      </c>
      <c r="BE482" s="125"/>
      <c r="BF482" s="41" t="str">
        <f t="shared" si="202"/>
        <v/>
      </c>
      <c r="BG482" s="125"/>
      <c r="BH482" s="181" t="str">
        <f t="shared" si="203"/>
        <v/>
      </c>
      <c r="BJ482" s="41" t="str">
        <f t="shared" si="204"/>
        <v/>
      </c>
      <c r="BK482" s="125"/>
      <c r="BL482" s="181" t="str">
        <f t="shared" si="205"/>
        <v/>
      </c>
      <c r="BM482" s="125"/>
    </row>
    <row r="483" spans="2:65" ht="15.75" customHeight="1">
      <c r="B483" s="231"/>
      <c r="C483" s="17"/>
      <c r="D483" s="13"/>
      <c r="E483" s="13"/>
      <c r="F483" s="13"/>
      <c r="G483" s="13"/>
      <c r="H483" s="13"/>
      <c r="I483" s="67"/>
      <c r="J483" s="67"/>
      <c r="K483" s="23"/>
      <c r="L483" s="66"/>
      <c r="M483" s="125"/>
      <c r="N483" s="125"/>
      <c r="O483" s="45"/>
      <c r="P483" s="125"/>
      <c r="Q483" s="125"/>
      <c r="R483" s="125"/>
      <c r="S483" s="125"/>
      <c r="T483" s="125"/>
      <c r="U483" s="125"/>
      <c r="V483" s="125"/>
      <c r="W483" s="125"/>
      <c r="X483" s="125"/>
      <c r="Y483" s="125"/>
      <c r="Z483" s="100" t="str">
        <f t="shared" si="186"/>
        <v/>
      </c>
      <c r="AA483" s="125"/>
      <c r="AB483" s="183" t="str">
        <f t="shared" si="187"/>
        <v/>
      </c>
      <c r="AC483" s="169"/>
      <c r="AD483" s="100" t="str">
        <f t="shared" si="206"/>
        <v/>
      </c>
      <c r="AE483" s="125"/>
      <c r="AF483" s="183" t="str">
        <f t="shared" si="207"/>
        <v/>
      </c>
      <c r="AG483" s="125"/>
      <c r="AH483" s="100" t="str">
        <f t="shared" si="208"/>
        <v/>
      </c>
      <c r="AI483" s="125"/>
      <c r="AJ483" s="183" t="str">
        <f t="shared" si="209"/>
        <v/>
      </c>
      <c r="AK483" s="169"/>
      <c r="AL483" s="41" t="str">
        <f t="shared" si="192"/>
        <v/>
      </c>
      <c r="AM483" s="125"/>
      <c r="AN483" s="181" t="str">
        <f t="shared" si="193"/>
        <v/>
      </c>
      <c r="AP483" s="41" t="str">
        <f t="shared" si="194"/>
        <v/>
      </c>
      <c r="AQ483" s="125"/>
      <c r="AR483" s="181" t="str">
        <f t="shared" si="195"/>
        <v/>
      </c>
      <c r="AS483" s="125"/>
      <c r="AT483" s="100" t="str">
        <f t="shared" si="196"/>
        <v/>
      </c>
      <c r="AU483" s="125"/>
      <c r="AV483" s="183" t="str">
        <f t="shared" si="197"/>
        <v/>
      </c>
      <c r="AW483" s="125"/>
      <c r="AX483" s="100" t="str">
        <f t="shared" si="210"/>
        <v/>
      </c>
      <c r="AY483" s="125"/>
      <c r="AZ483" s="183" t="str">
        <f t="shared" si="211"/>
        <v/>
      </c>
      <c r="BA483" s="125"/>
      <c r="BB483" s="100" t="str">
        <f t="shared" si="212"/>
        <v/>
      </c>
      <c r="BC483" s="125"/>
      <c r="BD483" s="183" t="str">
        <f t="shared" si="213"/>
        <v/>
      </c>
      <c r="BE483" s="125"/>
      <c r="BF483" s="41" t="str">
        <f t="shared" si="202"/>
        <v/>
      </c>
      <c r="BG483" s="125"/>
      <c r="BH483" s="181" t="str">
        <f t="shared" si="203"/>
        <v/>
      </c>
      <c r="BJ483" s="41" t="str">
        <f t="shared" si="204"/>
        <v/>
      </c>
      <c r="BK483" s="125"/>
      <c r="BL483" s="181" t="str">
        <f t="shared" si="205"/>
        <v/>
      </c>
      <c r="BM483" s="125"/>
    </row>
    <row r="484" spans="2:65" ht="15.75" customHeight="1">
      <c r="B484" s="231">
        <v>191.01</v>
      </c>
      <c r="C484" s="105" t="s">
        <v>256</v>
      </c>
      <c r="D484" s="102"/>
      <c r="E484" s="103"/>
      <c r="F484" s="103"/>
      <c r="G484" s="103"/>
      <c r="H484" s="103"/>
      <c r="I484" s="103"/>
      <c r="J484" s="103"/>
      <c r="K484" s="104"/>
      <c r="L484" s="29" t="s">
        <v>33</v>
      </c>
      <c r="M484" s="133"/>
      <c r="N484" s="82">
        <f>VLOOKUP($B484,'[1]09-10-11'!$A$4:$EA$400,MATCH(N$2, '[1]09-10-11'!$A$4:$EA$4, 0))</f>
        <v>-8000</v>
      </c>
      <c r="O484" s="83"/>
      <c r="P484" s="82">
        <f>VLOOKUP($B484,'[1]09-10-11'!$A$4:$EA$400,MATCH(P$2, '[1]09-10-11'!$A$4:$EA$4, 0))</f>
        <v>-8000</v>
      </c>
      <c r="Q484" s="82"/>
      <c r="R484" s="82">
        <f>VLOOKUP($B484,'[1]09-10-11'!$A$4:$EA$400,MATCH(R$2, '[1]09-10-11'!$A$4:$EA$4, 0))</f>
        <v>-8000</v>
      </c>
      <c r="S484" s="82"/>
      <c r="T484" s="82" t="e">
        <f>VLOOKUP($B484,'[1]09-10-11'!$A$4:$EA$400,MATCH(T$2, '[1]09-10-11'!$A$4:$EA$4, 0))</f>
        <v>#N/A</v>
      </c>
      <c r="U484" s="82"/>
      <c r="V484" s="82">
        <f>VLOOKUP($B484,'[1]09-10-11'!$A$4:$EA$400,MATCH(V$2, '[1]09-10-11'!$A$4:$EA$4, 0))</f>
        <v>-8000</v>
      </c>
      <c r="W484" s="82"/>
      <c r="X484" s="82">
        <f>VLOOKUP($B484,'[1]09-10-11'!$A$4:$EA$400,MATCH(X$2, '[1]09-10-11'!$A$4:$EA$4, 0))</f>
        <v>-8000</v>
      </c>
      <c r="Y484" s="82"/>
      <c r="Z484" s="173">
        <f t="shared" si="186"/>
        <v>0</v>
      </c>
      <c r="AA484" s="173"/>
      <c r="AB484" s="186">
        <f t="shared" si="187"/>
        <v>0</v>
      </c>
      <c r="AC484" s="171"/>
      <c r="AD484" s="173">
        <f t="shared" si="206"/>
        <v>0</v>
      </c>
      <c r="AE484" s="173"/>
      <c r="AF484" s="186">
        <f t="shared" si="207"/>
        <v>0</v>
      </c>
      <c r="AG484" s="173"/>
      <c r="AH484" s="173">
        <f t="shared" si="208"/>
        <v>0</v>
      </c>
      <c r="AI484" s="173"/>
      <c r="AJ484" s="186">
        <f t="shared" si="209"/>
        <v>0</v>
      </c>
      <c r="AK484" s="171"/>
      <c r="AL484" s="82">
        <f t="shared" si="192"/>
        <v>0</v>
      </c>
      <c r="AM484" s="173"/>
      <c r="AN484" s="185">
        <f t="shared" si="193"/>
        <v>0</v>
      </c>
      <c r="AP484" s="82" t="str">
        <f t="shared" si="194"/>
        <v/>
      </c>
      <c r="AQ484" s="173"/>
      <c r="AR484" s="185" t="e">
        <f t="shared" si="195"/>
        <v>#N/A</v>
      </c>
      <c r="AS484" s="173"/>
      <c r="AT484" s="173" t="str">
        <f t="shared" si="196"/>
        <v/>
      </c>
      <c r="AU484" s="173"/>
      <c r="AV484" s="186" t="e">
        <f t="shared" si="197"/>
        <v>#N/A</v>
      </c>
      <c r="AW484" s="173"/>
      <c r="AX484" s="173">
        <f t="shared" si="210"/>
        <v>0</v>
      </c>
      <c r="AY484" s="173"/>
      <c r="AZ484" s="186">
        <f t="shared" si="211"/>
        <v>0</v>
      </c>
      <c r="BA484" s="173"/>
      <c r="BB484" s="173">
        <f t="shared" si="212"/>
        <v>0</v>
      </c>
      <c r="BC484" s="173"/>
      <c r="BD484" s="186">
        <f t="shared" si="213"/>
        <v>0</v>
      </c>
      <c r="BE484" s="173"/>
      <c r="BF484" s="82">
        <f t="shared" si="202"/>
        <v>0</v>
      </c>
      <c r="BG484" s="173"/>
      <c r="BH484" s="185">
        <f t="shared" si="203"/>
        <v>0</v>
      </c>
      <c r="BJ484" s="82" t="str">
        <f t="shared" si="204"/>
        <v/>
      </c>
      <c r="BK484" s="173"/>
      <c r="BL484" s="185" t="e">
        <f t="shared" si="205"/>
        <v>#N/A</v>
      </c>
      <c r="BM484" s="173"/>
    </row>
    <row r="485" spans="2:65" ht="15.75" customHeight="1">
      <c r="B485" s="231"/>
      <c r="C485" s="18"/>
      <c r="D485" s="13"/>
      <c r="E485" s="4"/>
      <c r="F485" s="4"/>
      <c r="G485" s="4"/>
      <c r="H485" s="13"/>
      <c r="I485" s="4"/>
      <c r="J485" s="13"/>
      <c r="K485" s="23"/>
      <c r="L485" s="25"/>
      <c r="M485" s="125"/>
      <c r="N485" s="125"/>
      <c r="O485" s="42"/>
      <c r="P485" s="125"/>
      <c r="Q485" s="125"/>
      <c r="R485" s="125"/>
      <c r="S485" s="125"/>
      <c r="T485" s="125"/>
      <c r="U485" s="125"/>
      <c r="V485" s="125"/>
      <c r="W485" s="125"/>
      <c r="X485" s="125"/>
      <c r="Y485" s="125"/>
      <c r="Z485" s="100" t="str">
        <f t="shared" si="186"/>
        <v/>
      </c>
      <c r="AA485" s="125"/>
      <c r="AB485" s="183" t="str">
        <f t="shared" si="187"/>
        <v/>
      </c>
      <c r="AC485" s="169"/>
      <c r="AD485" s="100" t="str">
        <f t="shared" si="206"/>
        <v/>
      </c>
      <c r="AE485" s="125"/>
      <c r="AF485" s="183" t="str">
        <f t="shared" si="207"/>
        <v/>
      </c>
      <c r="AG485" s="125"/>
      <c r="AH485" s="100" t="str">
        <f t="shared" si="208"/>
        <v/>
      </c>
      <c r="AI485" s="125"/>
      <c r="AJ485" s="183" t="str">
        <f t="shared" si="209"/>
        <v/>
      </c>
      <c r="AK485" s="169"/>
      <c r="AL485" s="41" t="str">
        <f t="shared" si="192"/>
        <v/>
      </c>
      <c r="AM485" s="125"/>
      <c r="AN485" s="181" t="str">
        <f t="shared" si="193"/>
        <v/>
      </c>
      <c r="AP485" s="41" t="str">
        <f t="shared" si="194"/>
        <v/>
      </c>
      <c r="AQ485" s="125"/>
      <c r="AR485" s="181" t="str">
        <f t="shared" si="195"/>
        <v/>
      </c>
      <c r="AS485" s="125"/>
      <c r="AT485" s="100" t="str">
        <f t="shared" si="196"/>
        <v/>
      </c>
      <c r="AU485" s="125"/>
      <c r="AV485" s="183" t="str">
        <f t="shared" si="197"/>
        <v/>
      </c>
      <c r="AW485" s="125"/>
      <c r="AX485" s="100" t="str">
        <f t="shared" si="210"/>
        <v/>
      </c>
      <c r="AY485" s="125"/>
      <c r="AZ485" s="183" t="str">
        <f t="shared" si="211"/>
        <v/>
      </c>
      <c r="BA485" s="125"/>
      <c r="BB485" s="100" t="str">
        <f t="shared" si="212"/>
        <v/>
      </c>
      <c r="BC485" s="125"/>
      <c r="BD485" s="183" t="str">
        <f t="shared" si="213"/>
        <v/>
      </c>
      <c r="BE485" s="125"/>
      <c r="BF485" s="41" t="str">
        <f t="shared" si="202"/>
        <v/>
      </c>
      <c r="BG485" s="125"/>
      <c r="BH485" s="181" t="str">
        <f t="shared" si="203"/>
        <v/>
      </c>
      <c r="BJ485" s="41" t="str">
        <f t="shared" si="204"/>
        <v/>
      </c>
      <c r="BK485" s="125"/>
      <c r="BL485" s="181" t="str">
        <f t="shared" si="205"/>
        <v/>
      </c>
      <c r="BM485" s="125"/>
    </row>
    <row r="486" spans="2:65" ht="15.75" customHeight="1">
      <c r="B486" s="231"/>
      <c r="C486" s="4"/>
      <c r="D486" s="4"/>
      <c r="E486" s="4"/>
      <c r="F486" s="4"/>
      <c r="G486" s="4"/>
      <c r="H486" s="4"/>
      <c r="I486" s="13"/>
      <c r="J486" s="13"/>
      <c r="K486" s="33"/>
      <c r="L486" s="31"/>
      <c r="M486" s="125"/>
      <c r="N486" s="125"/>
      <c r="O486" s="80"/>
      <c r="P486" s="125"/>
      <c r="Q486" s="125"/>
      <c r="R486" s="125"/>
      <c r="S486" s="125"/>
      <c r="T486" s="125"/>
      <c r="U486" s="125"/>
      <c r="V486" s="125"/>
      <c r="W486" s="125"/>
      <c r="X486" s="125"/>
      <c r="Y486" s="125"/>
      <c r="Z486" s="100" t="str">
        <f t="shared" si="186"/>
        <v/>
      </c>
      <c r="AA486" s="125"/>
      <c r="AB486" s="183" t="str">
        <f t="shared" si="187"/>
        <v/>
      </c>
      <c r="AC486" s="169"/>
      <c r="AD486" s="100" t="str">
        <f t="shared" si="206"/>
        <v/>
      </c>
      <c r="AE486" s="125"/>
      <c r="AF486" s="183" t="str">
        <f t="shared" si="207"/>
        <v/>
      </c>
      <c r="AG486" s="125"/>
      <c r="AH486" s="100" t="str">
        <f t="shared" si="208"/>
        <v/>
      </c>
      <c r="AI486" s="125"/>
      <c r="AJ486" s="183" t="str">
        <f t="shared" si="209"/>
        <v/>
      </c>
      <c r="AK486" s="169"/>
      <c r="AL486" s="41" t="str">
        <f t="shared" si="192"/>
        <v/>
      </c>
      <c r="AM486" s="125"/>
      <c r="AN486" s="181" t="str">
        <f t="shared" si="193"/>
        <v/>
      </c>
      <c r="AP486" s="41" t="str">
        <f t="shared" si="194"/>
        <v/>
      </c>
      <c r="AQ486" s="125"/>
      <c r="AR486" s="181" t="str">
        <f t="shared" si="195"/>
        <v/>
      </c>
      <c r="AS486" s="125"/>
      <c r="AT486" s="100" t="str">
        <f t="shared" si="196"/>
        <v/>
      </c>
      <c r="AU486" s="125"/>
      <c r="AV486" s="183" t="str">
        <f t="shared" si="197"/>
        <v/>
      </c>
      <c r="AW486" s="125"/>
      <c r="AX486" s="100" t="str">
        <f t="shared" si="210"/>
        <v/>
      </c>
      <c r="AY486" s="125"/>
      <c r="AZ486" s="183" t="str">
        <f t="shared" si="211"/>
        <v/>
      </c>
      <c r="BA486" s="125"/>
      <c r="BB486" s="100" t="str">
        <f t="shared" si="212"/>
        <v/>
      </c>
      <c r="BC486" s="125"/>
      <c r="BD486" s="183" t="str">
        <f t="shared" si="213"/>
        <v/>
      </c>
      <c r="BE486" s="125"/>
      <c r="BF486" s="41" t="str">
        <f t="shared" si="202"/>
        <v/>
      </c>
      <c r="BG486" s="125"/>
      <c r="BH486" s="181" t="str">
        <f t="shared" si="203"/>
        <v/>
      </c>
      <c r="BJ486" s="41" t="str">
        <f t="shared" si="204"/>
        <v/>
      </c>
      <c r="BK486" s="125"/>
      <c r="BL486" s="181" t="str">
        <f t="shared" si="205"/>
        <v/>
      </c>
      <c r="BM486" s="125"/>
    </row>
    <row r="487" spans="2:65" ht="15.75" customHeight="1">
      <c r="B487" s="231"/>
      <c r="C487" s="13" t="s">
        <v>279</v>
      </c>
      <c r="D487" s="13"/>
      <c r="E487" s="13"/>
      <c r="F487" s="13"/>
      <c r="G487" s="13"/>
      <c r="H487" s="13"/>
      <c r="I487" s="13"/>
      <c r="J487" s="13"/>
      <c r="K487" s="23"/>
      <c r="L487" s="66"/>
      <c r="M487" s="125"/>
      <c r="N487" s="41">
        <f>N488+N489</f>
        <v>54253850</v>
      </c>
      <c r="O487" s="80"/>
      <c r="P487" s="41">
        <f>P488+P489</f>
        <v>30486472</v>
      </c>
      <c r="Q487" s="41"/>
      <c r="R487" s="41">
        <f>R488+R489</f>
        <v>30175472</v>
      </c>
      <c r="S487" s="41"/>
      <c r="T487" s="41" t="e">
        <f>T488+T489</f>
        <v>#N/A</v>
      </c>
      <c r="U487" s="41"/>
      <c r="V487" s="41">
        <f>V488+V489</f>
        <v>30486472</v>
      </c>
      <c r="W487" s="41"/>
      <c r="X487" s="41">
        <f>X488+X489</f>
        <v>32404712</v>
      </c>
      <c r="Y487" s="41"/>
      <c r="Z487" s="41">
        <f t="shared" si="186"/>
        <v>1918240</v>
      </c>
      <c r="AA487" s="41"/>
      <c r="AB487" s="181">
        <f t="shared" si="187"/>
        <v>6.2921022806443405E-2</v>
      </c>
      <c r="AC487" s="161"/>
      <c r="AD487" s="41">
        <f t="shared" si="206"/>
        <v>1918240</v>
      </c>
      <c r="AE487" s="41"/>
      <c r="AF487" s="181">
        <f t="shared" si="207"/>
        <v>6.2921022806443405E-2</v>
      </c>
      <c r="AG487" s="41"/>
      <c r="AH487" s="41">
        <f t="shared" si="208"/>
        <v>-21849138</v>
      </c>
      <c r="AI487" s="41"/>
      <c r="AJ487" s="181">
        <f t="shared" si="209"/>
        <v>-0.40272050739256293</v>
      </c>
      <c r="AK487" s="161"/>
      <c r="AL487" s="41">
        <f t="shared" si="192"/>
        <v>2229240</v>
      </c>
      <c r="AM487" s="41"/>
      <c r="AN487" s="181">
        <f t="shared" si="193"/>
        <v>7.3875894965288458E-2</v>
      </c>
      <c r="AP487" s="41" t="str">
        <f t="shared" si="194"/>
        <v/>
      </c>
      <c r="AQ487" s="41"/>
      <c r="AR487" s="181" t="e">
        <f t="shared" si="195"/>
        <v>#N/A</v>
      </c>
      <c r="AS487" s="41"/>
      <c r="AT487" s="41" t="str">
        <f t="shared" si="196"/>
        <v/>
      </c>
      <c r="AU487" s="41"/>
      <c r="AV487" s="181" t="e">
        <f t="shared" si="197"/>
        <v>#N/A</v>
      </c>
      <c r="AW487" s="41"/>
      <c r="AX487" s="41">
        <f t="shared" si="210"/>
        <v>-23767378</v>
      </c>
      <c r="AY487" s="41"/>
      <c r="AZ487" s="181">
        <f t="shared" si="211"/>
        <v>-0.43807726087641707</v>
      </c>
      <c r="BA487" s="41"/>
      <c r="BB487" s="41">
        <f t="shared" si="212"/>
        <v>0</v>
      </c>
      <c r="BC487" s="41"/>
      <c r="BD487" s="181">
        <f t="shared" si="213"/>
        <v>0</v>
      </c>
      <c r="BE487" s="41"/>
      <c r="BF487" s="41">
        <f t="shared" si="202"/>
        <v>311000</v>
      </c>
      <c r="BG487" s="41"/>
      <c r="BH487" s="181">
        <f t="shared" si="203"/>
        <v>1.0306383939909791E-2</v>
      </c>
      <c r="BJ487" s="41" t="str">
        <f t="shared" si="204"/>
        <v/>
      </c>
      <c r="BK487" s="41"/>
      <c r="BL487" s="181" t="e">
        <f t="shared" si="205"/>
        <v>#N/A</v>
      </c>
      <c r="BM487" s="41"/>
    </row>
    <row r="488" spans="2:65" ht="15.75" customHeight="1">
      <c r="B488" s="231"/>
      <c r="C488" s="4"/>
      <c r="D488" s="13" t="s">
        <v>58</v>
      </c>
      <c r="E488" s="13"/>
      <c r="F488" s="13"/>
      <c r="G488" s="13"/>
      <c r="H488" s="13"/>
      <c r="I488" s="13"/>
      <c r="J488" s="13"/>
      <c r="K488" s="23"/>
      <c r="L488" s="66" t="s">
        <v>29</v>
      </c>
      <c r="M488" s="125"/>
      <c r="N488" s="41">
        <f>SUM(N413)</f>
        <v>24198210</v>
      </c>
      <c r="O488" s="80"/>
      <c r="P488" s="41">
        <f>SUM(P413)</f>
        <v>24198210</v>
      </c>
      <c r="Q488" s="41"/>
      <c r="R488" s="41">
        <f>SUM(R413)</f>
        <v>23828210</v>
      </c>
      <c r="S488" s="41"/>
      <c r="T488" s="41" t="e">
        <f>SUM(T413)</f>
        <v>#N/A</v>
      </c>
      <c r="U488" s="41"/>
      <c r="V488" s="41">
        <f>SUM(V413)</f>
        <v>24198210</v>
      </c>
      <c r="W488" s="41"/>
      <c r="X488" s="41">
        <f>SUM(X413)</f>
        <v>24198210</v>
      </c>
      <c r="Y488" s="41"/>
      <c r="Z488" s="41">
        <f t="shared" si="186"/>
        <v>0</v>
      </c>
      <c r="AA488" s="41"/>
      <c r="AB488" s="181">
        <f t="shared" si="187"/>
        <v>0</v>
      </c>
      <c r="AC488" s="161"/>
      <c r="AD488" s="41">
        <f t="shared" si="206"/>
        <v>0</v>
      </c>
      <c r="AE488" s="41"/>
      <c r="AF488" s="181">
        <f t="shared" si="207"/>
        <v>0</v>
      </c>
      <c r="AG488" s="41"/>
      <c r="AH488" s="41">
        <f t="shared" si="208"/>
        <v>0</v>
      </c>
      <c r="AI488" s="41"/>
      <c r="AJ488" s="181">
        <f t="shared" si="209"/>
        <v>0</v>
      </c>
      <c r="AK488" s="161"/>
      <c r="AL488" s="41">
        <f t="shared" si="192"/>
        <v>370000</v>
      </c>
      <c r="AM488" s="41"/>
      <c r="AN488" s="181">
        <f t="shared" si="193"/>
        <v>1.5527813461439166E-2</v>
      </c>
      <c r="AP488" s="41" t="str">
        <f t="shared" si="194"/>
        <v/>
      </c>
      <c r="AQ488" s="41"/>
      <c r="AR488" s="181" t="e">
        <f t="shared" si="195"/>
        <v>#N/A</v>
      </c>
      <c r="AS488" s="41"/>
      <c r="AT488" s="41" t="str">
        <f t="shared" si="196"/>
        <v/>
      </c>
      <c r="AU488" s="41"/>
      <c r="AV488" s="181" t="e">
        <f t="shared" si="197"/>
        <v>#N/A</v>
      </c>
      <c r="AW488" s="41"/>
      <c r="AX488" s="41">
        <f t="shared" si="210"/>
        <v>0</v>
      </c>
      <c r="AY488" s="41"/>
      <c r="AZ488" s="181">
        <f t="shared" si="211"/>
        <v>0</v>
      </c>
      <c r="BA488" s="41"/>
      <c r="BB488" s="41">
        <f t="shared" si="212"/>
        <v>0</v>
      </c>
      <c r="BC488" s="41"/>
      <c r="BD488" s="181">
        <f t="shared" si="213"/>
        <v>0</v>
      </c>
      <c r="BE488" s="41"/>
      <c r="BF488" s="41">
        <f t="shared" si="202"/>
        <v>370000</v>
      </c>
      <c r="BG488" s="41"/>
      <c r="BH488" s="181">
        <f t="shared" si="203"/>
        <v>1.5527813461439166E-2</v>
      </c>
      <c r="BJ488" s="41" t="str">
        <f t="shared" si="204"/>
        <v/>
      </c>
      <c r="BK488" s="41"/>
      <c r="BL488" s="181" t="e">
        <f t="shared" si="205"/>
        <v>#N/A</v>
      </c>
      <c r="BM488" s="41"/>
    </row>
    <row r="489" spans="2:65" ht="15.75" customHeight="1">
      <c r="B489" s="231"/>
      <c r="C489" s="4"/>
      <c r="D489" s="13" t="s">
        <v>72</v>
      </c>
      <c r="E489" s="13"/>
      <c r="F489" s="13"/>
      <c r="G489" s="13"/>
      <c r="H489" s="13"/>
      <c r="I489" s="13"/>
      <c r="J489" s="13"/>
      <c r="K489" s="23"/>
      <c r="L489" s="66" t="s">
        <v>33</v>
      </c>
      <c r="M489" s="125"/>
      <c r="N489" s="41">
        <f>N414+N434+N463+N475+N481+N484</f>
        <v>30055640</v>
      </c>
      <c r="O489" s="80"/>
      <c r="P489" s="41">
        <f>P414+P434+P463+P475+P481+P484</f>
        <v>6288262</v>
      </c>
      <c r="Q489" s="41"/>
      <c r="R489" s="41">
        <f>R414+R434+R463+R475+R481+R484</f>
        <v>6347262</v>
      </c>
      <c r="S489" s="41"/>
      <c r="T489" s="41" t="e">
        <f>T414+T434+T463+T475+T481+T484</f>
        <v>#N/A</v>
      </c>
      <c r="U489" s="41"/>
      <c r="V489" s="41">
        <f>V414+V434+V463+V475+V481+V484</f>
        <v>6288262</v>
      </c>
      <c r="W489" s="41"/>
      <c r="X489" s="41">
        <f>X414+X434+X463+X475+X481+X484</f>
        <v>8206502</v>
      </c>
      <c r="Y489" s="41"/>
      <c r="Z489" s="41">
        <f t="shared" si="186"/>
        <v>1918240</v>
      </c>
      <c r="AA489" s="41"/>
      <c r="AB489" s="181">
        <f t="shared" si="187"/>
        <v>0.30505090277726987</v>
      </c>
      <c r="AC489" s="161"/>
      <c r="AD489" s="41">
        <f t="shared" si="206"/>
        <v>1918240</v>
      </c>
      <c r="AE489" s="41"/>
      <c r="AF489" s="181">
        <f t="shared" si="207"/>
        <v>0.30505090277726987</v>
      </c>
      <c r="AG489" s="41"/>
      <c r="AH489" s="41">
        <f t="shared" si="208"/>
        <v>-21849138</v>
      </c>
      <c r="AI489" s="41"/>
      <c r="AJ489" s="181">
        <f t="shared" si="209"/>
        <v>-0.72695633831121209</v>
      </c>
      <c r="AK489" s="161"/>
      <c r="AL489" s="41">
        <f t="shared" si="192"/>
        <v>1859240</v>
      </c>
      <c r="AM489" s="41"/>
      <c r="AN489" s="181">
        <f t="shared" si="193"/>
        <v>0.29292000235692184</v>
      </c>
      <c r="AP489" s="41" t="str">
        <f t="shared" si="194"/>
        <v/>
      </c>
      <c r="AQ489" s="41"/>
      <c r="AR489" s="181" t="e">
        <f t="shared" si="195"/>
        <v>#N/A</v>
      </c>
      <c r="AS489" s="41"/>
      <c r="AT489" s="41" t="str">
        <f t="shared" si="196"/>
        <v/>
      </c>
      <c r="AU489" s="41"/>
      <c r="AV489" s="181" t="e">
        <f t="shared" si="197"/>
        <v>#N/A</v>
      </c>
      <c r="AW489" s="41"/>
      <c r="AX489" s="41">
        <f t="shared" si="210"/>
        <v>-23767378</v>
      </c>
      <c r="AY489" s="41"/>
      <c r="AZ489" s="181">
        <f t="shared" si="211"/>
        <v>-0.79077930132248053</v>
      </c>
      <c r="BA489" s="41"/>
      <c r="BB489" s="41">
        <f t="shared" si="212"/>
        <v>0</v>
      </c>
      <c r="BC489" s="41"/>
      <c r="BD489" s="181">
        <f t="shared" si="213"/>
        <v>0</v>
      </c>
      <c r="BE489" s="41"/>
      <c r="BF489" s="41">
        <f t="shared" si="202"/>
        <v>-59000</v>
      </c>
      <c r="BG489" s="41"/>
      <c r="BH489" s="181">
        <f t="shared" si="203"/>
        <v>-9.2953465604539431E-3</v>
      </c>
      <c r="BJ489" s="41" t="str">
        <f t="shared" si="204"/>
        <v/>
      </c>
      <c r="BK489" s="41"/>
      <c r="BL489" s="181" t="e">
        <f t="shared" si="205"/>
        <v>#N/A</v>
      </c>
      <c r="BM489" s="41"/>
    </row>
    <row r="490" spans="2:65" ht="15.75" customHeight="1">
      <c r="B490" s="231"/>
      <c r="C490" s="19"/>
      <c r="D490" s="13"/>
      <c r="E490" s="13"/>
      <c r="F490" s="13"/>
      <c r="G490" s="13"/>
      <c r="H490" s="13"/>
      <c r="I490" s="13"/>
      <c r="J490" s="13"/>
      <c r="K490" s="23"/>
      <c r="L490" s="66"/>
      <c r="M490" s="125"/>
      <c r="N490" s="41"/>
      <c r="O490" s="80"/>
      <c r="P490" s="41"/>
      <c r="Q490" s="41"/>
      <c r="R490" s="41"/>
      <c r="S490" s="41"/>
      <c r="T490" s="41"/>
      <c r="U490" s="41"/>
      <c r="V490" s="41"/>
      <c r="W490" s="41"/>
      <c r="X490" s="41"/>
      <c r="Y490" s="41"/>
      <c r="Z490" s="41" t="str">
        <f t="shared" si="186"/>
        <v/>
      </c>
      <c r="AA490" s="41"/>
      <c r="AB490" s="181" t="str">
        <f t="shared" si="187"/>
        <v/>
      </c>
      <c r="AC490" s="161"/>
      <c r="AD490" s="41" t="str">
        <f t="shared" si="206"/>
        <v/>
      </c>
      <c r="AE490" s="41"/>
      <c r="AF490" s="181" t="str">
        <f t="shared" si="207"/>
        <v/>
      </c>
      <c r="AG490" s="41"/>
      <c r="AH490" s="41" t="str">
        <f t="shared" si="208"/>
        <v/>
      </c>
      <c r="AI490" s="41"/>
      <c r="AJ490" s="181" t="str">
        <f t="shared" si="209"/>
        <v/>
      </c>
      <c r="AK490" s="161"/>
      <c r="AL490" s="41" t="str">
        <f t="shared" si="192"/>
        <v/>
      </c>
      <c r="AM490" s="41"/>
      <c r="AN490" s="181" t="str">
        <f t="shared" si="193"/>
        <v/>
      </c>
      <c r="AP490" s="41" t="str">
        <f t="shared" si="194"/>
        <v/>
      </c>
      <c r="AQ490" s="41"/>
      <c r="AR490" s="181" t="str">
        <f t="shared" si="195"/>
        <v/>
      </c>
      <c r="AS490" s="41"/>
      <c r="AT490" s="41" t="str">
        <f t="shared" si="196"/>
        <v/>
      </c>
      <c r="AU490" s="41"/>
      <c r="AV490" s="181" t="str">
        <f t="shared" si="197"/>
        <v/>
      </c>
      <c r="AW490" s="41"/>
      <c r="AX490" s="41" t="str">
        <f t="shared" si="210"/>
        <v/>
      </c>
      <c r="AY490" s="41"/>
      <c r="AZ490" s="181" t="str">
        <f t="shared" si="211"/>
        <v/>
      </c>
      <c r="BA490" s="41"/>
      <c r="BB490" s="41" t="str">
        <f t="shared" si="212"/>
        <v/>
      </c>
      <c r="BC490" s="41"/>
      <c r="BD490" s="181" t="str">
        <f t="shared" si="213"/>
        <v/>
      </c>
      <c r="BE490" s="41"/>
      <c r="BF490" s="41" t="str">
        <f t="shared" si="202"/>
        <v/>
      </c>
      <c r="BG490" s="41"/>
      <c r="BH490" s="181" t="str">
        <f t="shared" si="203"/>
        <v/>
      </c>
      <c r="BJ490" s="41" t="str">
        <f t="shared" si="204"/>
        <v/>
      </c>
      <c r="BK490" s="41"/>
      <c r="BL490" s="181" t="str">
        <f t="shared" si="205"/>
        <v/>
      </c>
      <c r="BM490" s="41"/>
    </row>
    <row r="491" spans="2:65" ht="15.75" customHeight="1">
      <c r="B491" s="231"/>
      <c r="C491" s="13" t="s">
        <v>218</v>
      </c>
      <c r="D491" s="13"/>
      <c r="E491" s="13"/>
      <c r="F491" s="13"/>
      <c r="G491" s="13"/>
      <c r="H491" s="13"/>
      <c r="I491" s="13"/>
      <c r="J491" s="13"/>
      <c r="K491" s="23"/>
      <c r="L491" s="66"/>
      <c r="M491" s="125"/>
      <c r="N491" s="41">
        <f>SUM(N492:N493)</f>
        <v>54253850</v>
      </c>
      <c r="O491" s="80"/>
      <c r="P491" s="41">
        <f>SUM(P492:P493)</f>
        <v>30486472</v>
      </c>
      <c r="Q491" s="41"/>
      <c r="R491" s="41">
        <f>SUM(R492:R493)</f>
        <v>30175472</v>
      </c>
      <c r="S491" s="41"/>
      <c r="T491" s="41" t="e">
        <f>SUM(T492:T493)</f>
        <v>#N/A</v>
      </c>
      <c r="U491" s="41"/>
      <c r="V491" s="41">
        <f>SUM(V492:V493)</f>
        <v>30486472</v>
      </c>
      <c r="W491" s="41"/>
      <c r="X491" s="41">
        <f>SUM(X492:X493)</f>
        <v>32404712</v>
      </c>
      <c r="Y491" s="41"/>
      <c r="Z491" s="41">
        <f t="shared" si="186"/>
        <v>1918240</v>
      </c>
      <c r="AA491" s="41"/>
      <c r="AB491" s="181">
        <f t="shared" si="187"/>
        <v>6.2921022806443405E-2</v>
      </c>
      <c r="AC491" s="161"/>
      <c r="AD491" s="41">
        <f t="shared" si="206"/>
        <v>1918240</v>
      </c>
      <c r="AE491" s="41"/>
      <c r="AF491" s="181">
        <f t="shared" si="207"/>
        <v>6.2921022806443405E-2</v>
      </c>
      <c r="AG491" s="41"/>
      <c r="AH491" s="41">
        <f t="shared" si="208"/>
        <v>-21849138</v>
      </c>
      <c r="AI491" s="41"/>
      <c r="AJ491" s="181">
        <f t="shared" si="209"/>
        <v>-0.40272050739256293</v>
      </c>
      <c r="AK491" s="161"/>
      <c r="AL491" s="41">
        <f t="shared" si="192"/>
        <v>2229240</v>
      </c>
      <c r="AM491" s="41"/>
      <c r="AN491" s="181">
        <f t="shared" si="193"/>
        <v>7.3875894965288458E-2</v>
      </c>
      <c r="AP491" s="41" t="str">
        <f t="shared" si="194"/>
        <v/>
      </c>
      <c r="AQ491" s="41"/>
      <c r="AR491" s="181" t="e">
        <f t="shared" si="195"/>
        <v>#N/A</v>
      </c>
      <c r="AS491" s="41"/>
      <c r="AT491" s="41" t="str">
        <f t="shared" si="196"/>
        <v/>
      </c>
      <c r="AU491" s="41"/>
      <c r="AV491" s="181" t="e">
        <f t="shared" si="197"/>
        <v>#N/A</v>
      </c>
      <c r="AW491" s="41"/>
      <c r="AX491" s="41">
        <f t="shared" si="210"/>
        <v>-23767378</v>
      </c>
      <c r="AY491" s="41"/>
      <c r="AZ491" s="181">
        <f t="shared" si="211"/>
        <v>-0.43807726087641707</v>
      </c>
      <c r="BA491" s="41"/>
      <c r="BB491" s="41">
        <f t="shared" si="212"/>
        <v>0</v>
      </c>
      <c r="BC491" s="41"/>
      <c r="BD491" s="181">
        <f t="shared" si="213"/>
        <v>0</v>
      </c>
      <c r="BE491" s="41"/>
      <c r="BF491" s="41">
        <f t="shared" si="202"/>
        <v>311000</v>
      </c>
      <c r="BG491" s="41"/>
      <c r="BH491" s="181">
        <f t="shared" si="203"/>
        <v>1.0306383939909791E-2</v>
      </c>
      <c r="BJ491" s="41" t="str">
        <f t="shared" si="204"/>
        <v/>
      </c>
      <c r="BK491" s="41"/>
      <c r="BL491" s="181" t="e">
        <f t="shared" si="205"/>
        <v>#N/A</v>
      </c>
      <c r="BM491" s="41"/>
    </row>
    <row r="492" spans="2:65" ht="15.75" customHeight="1">
      <c r="B492" s="231"/>
      <c r="C492" s="4"/>
      <c r="D492" s="13" t="s">
        <v>58</v>
      </c>
      <c r="E492" s="13"/>
      <c r="F492" s="13"/>
      <c r="G492" s="13"/>
      <c r="H492" s="13"/>
      <c r="I492" s="13"/>
      <c r="J492" s="13"/>
      <c r="K492" s="23"/>
      <c r="L492" s="66" t="s">
        <v>29</v>
      </c>
      <c r="M492" s="125"/>
      <c r="N492" s="41">
        <f>N413</f>
        <v>24198210</v>
      </c>
      <c r="O492" s="80"/>
      <c r="P492" s="41">
        <f>P413</f>
        <v>24198210</v>
      </c>
      <c r="Q492" s="41"/>
      <c r="R492" s="41">
        <f>R413</f>
        <v>23828210</v>
      </c>
      <c r="S492" s="41"/>
      <c r="T492" s="41" t="e">
        <f>T413</f>
        <v>#N/A</v>
      </c>
      <c r="U492" s="41"/>
      <c r="V492" s="41">
        <f>V413</f>
        <v>24198210</v>
      </c>
      <c r="W492" s="41"/>
      <c r="X492" s="41">
        <f>X413</f>
        <v>24198210</v>
      </c>
      <c r="Y492" s="41"/>
      <c r="Z492" s="41">
        <f t="shared" si="186"/>
        <v>0</v>
      </c>
      <c r="AA492" s="41"/>
      <c r="AB492" s="181">
        <f t="shared" si="187"/>
        <v>0</v>
      </c>
      <c r="AC492" s="161"/>
      <c r="AD492" s="41">
        <f t="shared" si="206"/>
        <v>0</v>
      </c>
      <c r="AE492" s="41"/>
      <c r="AF492" s="181">
        <f t="shared" si="207"/>
        <v>0</v>
      </c>
      <c r="AG492" s="41"/>
      <c r="AH492" s="41">
        <f t="shared" si="208"/>
        <v>0</v>
      </c>
      <c r="AI492" s="41"/>
      <c r="AJ492" s="181">
        <f t="shared" si="209"/>
        <v>0</v>
      </c>
      <c r="AK492" s="161"/>
      <c r="AL492" s="41">
        <f t="shared" si="192"/>
        <v>370000</v>
      </c>
      <c r="AM492" s="41"/>
      <c r="AN492" s="181">
        <f t="shared" si="193"/>
        <v>1.5527813461439166E-2</v>
      </c>
      <c r="AP492" s="41" t="str">
        <f t="shared" si="194"/>
        <v/>
      </c>
      <c r="AQ492" s="41"/>
      <c r="AR492" s="181" t="e">
        <f t="shared" si="195"/>
        <v>#N/A</v>
      </c>
      <c r="AS492" s="41"/>
      <c r="AT492" s="41" t="str">
        <f t="shared" si="196"/>
        <v/>
      </c>
      <c r="AU492" s="41"/>
      <c r="AV492" s="181" t="e">
        <f t="shared" si="197"/>
        <v>#N/A</v>
      </c>
      <c r="AW492" s="41"/>
      <c r="AX492" s="41">
        <f t="shared" si="210"/>
        <v>0</v>
      </c>
      <c r="AY492" s="41"/>
      <c r="AZ492" s="181">
        <f t="shared" si="211"/>
        <v>0</v>
      </c>
      <c r="BA492" s="41"/>
      <c r="BB492" s="41">
        <f t="shared" si="212"/>
        <v>0</v>
      </c>
      <c r="BC492" s="41"/>
      <c r="BD492" s="181">
        <f t="shared" si="213"/>
        <v>0</v>
      </c>
      <c r="BE492" s="41"/>
      <c r="BF492" s="41">
        <f t="shared" si="202"/>
        <v>370000</v>
      </c>
      <c r="BG492" s="41"/>
      <c r="BH492" s="181">
        <f t="shared" si="203"/>
        <v>1.5527813461439166E-2</v>
      </c>
      <c r="BJ492" s="41" t="str">
        <f t="shared" si="204"/>
        <v/>
      </c>
      <c r="BK492" s="41"/>
      <c r="BL492" s="181" t="e">
        <f t="shared" si="205"/>
        <v>#N/A</v>
      </c>
      <c r="BM492" s="41"/>
    </row>
    <row r="493" spans="2:65" ht="15.75" customHeight="1">
      <c r="B493" s="231"/>
      <c r="C493" s="4"/>
      <c r="D493" s="13" t="s">
        <v>72</v>
      </c>
      <c r="E493" s="13"/>
      <c r="F493" s="13"/>
      <c r="G493" s="13"/>
      <c r="H493" s="13"/>
      <c r="I493" s="13"/>
      <c r="J493" s="71"/>
      <c r="K493" s="23"/>
      <c r="L493" s="66" t="s">
        <v>33</v>
      </c>
      <c r="M493" s="125"/>
      <c r="N493" s="41">
        <f>N414+N463+N475+N481+N434+N484</f>
        <v>30055640</v>
      </c>
      <c r="O493" s="80"/>
      <c r="P493" s="41">
        <f>P414+P463+P475+P481+P434+P484</f>
        <v>6288262</v>
      </c>
      <c r="Q493" s="41"/>
      <c r="R493" s="41">
        <f>R414+R463+R475+R481+R434+R484</f>
        <v>6347262</v>
      </c>
      <c r="S493" s="41"/>
      <c r="T493" s="41" t="e">
        <f>T414+T463+T475+T481+T434+T484</f>
        <v>#N/A</v>
      </c>
      <c r="U493" s="41"/>
      <c r="V493" s="41">
        <f>V414+V463+V475+V481+V434+V484</f>
        <v>6288262</v>
      </c>
      <c r="W493" s="41"/>
      <c r="X493" s="41">
        <f>X414+X463+X475+X481+X434+X484</f>
        <v>8206502</v>
      </c>
      <c r="Y493" s="41"/>
      <c r="Z493" s="41">
        <f t="shared" si="186"/>
        <v>1918240</v>
      </c>
      <c r="AA493" s="41"/>
      <c r="AB493" s="181">
        <f t="shared" si="187"/>
        <v>0.30505090277726987</v>
      </c>
      <c r="AC493" s="161"/>
      <c r="AD493" s="41">
        <f t="shared" si="206"/>
        <v>1918240</v>
      </c>
      <c r="AE493" s="41"/>
      <c r="AF493" s="181">
        <f t="shared" si="207"/>
        <v>0.30505090277726987</v>
      </c>
      <c r="AG493" s="41"/>
      <c r="AH493" s="41">
        <f t="shared" si="208"/>
        <v>-21849138</v>
      </c>
      <c r="AI493" s="41"/>
      <c r="AJ493" s="181">
        <f t="shared" si="209"/>
        <v>-0.72695633831121209</v>
      </c>
      <c r="AK493" s="161"/>
      <c r="AL493" s="41">
        <f t="shared" si="192"/>
        <v>1859240</v>
      </c>
      <c r="AM493" s="41"/>
      <c r="AN493" s="181">
        <f t="shared" si="193"/>
        <v>0.29292000235692184</v>
      </c>
      <c r="AP493" s="41" t="str">
        <f t="shared" si="194"/>
        <v/>
      </c>
      <c r="AQ493" s="41"/>
      <c r="AR493" s="181" t="e">
        <f t="shared" si="195"/>
        <v>#N/A</v>
      </c>
      <c r="AS493" s="41"/>
      <c r="AT493" s="41" t="str">
        <f t="shared" si="196"/>
        <v/>
      </c>
      <c r="AU493" s="41"/>
      <c r="AV493" s="181" t="e">
        <f t="shared" si="197"/>
        <v>#N/A</v>
      </c>
      <c r="AW493" s="41"/>
      <c r="AX493" s="41">
        <f t="shared" si="210"/>
        <v>-23767378</v>
      </c>
      <c r="AY493" s="41"/>
      <c r="AZ493" s="181">
        <f t="shared" si="211"/>
        <v>-0.79077930132248053</v>
      </c>
      <c r="BA493" s="41"/>
      <c r="BB493" s="41">
        <f t="shared" si="212"/>
        <v>0</v>
      </c>
      <c r="BC493" s="41"/>
      <c r="BD493" s="181">
        <f t="shared" si="213"/>
        <v>0</v>
      </c>
      <c r="BE493" s="41"/>
      <c r="BF493" s="41">
        <f t="shared" si="202"/>
        <v>-59000</v>
      </c>
      <c r="BG493" s="41"/>
      <c r="BH493" s="181">
        <f t="shared" si="203"/>
        <v>-9.2953465604539431E-3</v>
      </c>
      <c r="BJ493" s="41" t="str">
        <f t="shared" si="204"/>
        <v/>
      </c>
      <c r="BK493" s="41"/>
      <c r="BL493" s="181" t="e">
        <f t="shared" si="205"/>
        <v>#N/A</v>
      </c>
      <c r="BM493" s="41"/>
    </row>
    <row r="494" spans="2:65" ht="15.75" customHeight="1">
      <c r="B494" s="231"/>
      <c r="C494" s="4"/>
      <c r="D494" s="13"/>
      <c r="E494" s="13"/>
      <c r="F494" s="13"/>
      <c r="G494" s="13"/>
      <c r="H494" s="13"/>
      <c r="I494" s="13"/>
      <c r="J494" s="13"/>
      <c r="K494" s="23"/>
      <c r="L494" s="66"/>
      <c r="M494" s="125"/>
      <c r="N494" s="125"/>
      <c r="O494" s="80"/>
      <c r="P494" s="125"/>
      <c r="Q494" s="125"/>
      <c r="R494" s="125"/>
      <c r="S494" s="125"/>
      <c r="T494" s="125"/>
      <c r="U494" s="125"/>
      <c r="V494" s="125"/>
      <c r="W494" s="125"/>
      <c r="X494" s="125"/>
      <c r="Y494" s="125"/>
      <c r="Z494" s="41" t="str">
        <f t="shared" si="186"/>
        <v/>
      </c>
      <c r="AA494" s="125"/>
      <c r="AB494" s="181" t="str">
        <f t="shared" si="187"/>
        <v/>
      </c>
      <c r="AC494" s="161"/>
      <c r="AD494" s="41" t="str">
        <f t="shared" si="206"/>
        <v/>
      </c>
      <c r="AE494" s="125"/>
      <c r="AF494" s="181" t="str">
        <f t="shared" si="207"/>
        <v/>
      </c>
      <c r="AG494" s="125"/>
      <c r="AH494" s="41" t="str">
        <f t="shared" si="208"/>
        <v/>
      </c>
      <c r="AI494" s="125"/>
      <c r="AJ494" s="181" t="str">
        <f t="shared" si="209"/>
        <v/>
      </c>
      <c r="AK494" s="161"/>
      <c r="AL494" s="41" t="str">
        <f t="shared" si="192"/>
        <v/>
      </c>
      <c r="AM494" s="125"/>
      <c r="AN494" s="181" t="str">
        <f t="shared" si="193"/>
        <v/>
      </c>
      <c r="AP494" s="41" t="str">
        <f t="shared" si="194"/>
        <v/>
      </c>
      <c r="AQ494" s="125"/>
      <c r="AR494" s="181" t="str">
        <f t="shared" si="195"/>
        <v/>
      </c>
      <c r="AS494" s="125"/>
      <c r="AT494" s="41" t="str">
        <f t="shared" si="196"/>
        <v/>
      </c>
      <c r="AU494" s="125"/>
      <c r="AV494" s="181" t="str">
        <f t="shared" si="197"/>
        <v/>
      </c>
      <c r="AW494" s="125"/>
      <c r="AX494" s="41" t="str">
        <f t="shared" si="210"/>
        <v/>
      </c>
      <c r="AY494" s="125"/>
      <c r="AZ494" s="181" t="str">
        <f t="shared" si="211"/>
        <v/>
      </c>
      <c r="BA494" s="125"/>
      <c r="BB494" s="41" t="str">
        <f t="shared" si="212"/>
        <v/>
      </c>
      <c r="BC494" s="125"/>
      <c r="BD494" s="181" t="str">
        <f t="shared" si="213"/>
        <v/>
      </c>
      <c r="BE494" s="125"/>
      <c r="BF494" s="41" t="str">
        <f t="shared" si="202"/>
        <v/>
      </c>
      <c r="BG494" s="125"/>
      <c r="BH494" s="181" t="str">
        <f t="shared" si="203"/>
        <v/>
      </c>
      <c r="BJ494" s="41" t="str">
        <f t="shared" si="204"/>
        <v/>
      </c>
      <c r="BK494" s="125"/>
      <c r="BL494" s="181" t="str">
        <f t="shared" si="205"/>
        <v/>
      </c>
      <c r="BM494" s="125"/>
    </row>
    <row r="495" spans="2:65" ht="15.75" customHeight="1">
      <c r="B495" s="231"/>
      <c r="C495" s="4"/>
      <c r="D495" s="13"/>
      <c r="E495" s="13"/>
      <c r="F495" s="13"/>
      <c r="G495" s="13"/>
      <c r="H495" s="13"/>
      <c r="I495" s="13"/>
      <c r="J495" s="13"/>
      <c r="K495" s="23"/>
      <c r="L495" s="66"/>
      <c r="M495" s="125"/>
      <c r="N495" s="41"/>
      <c r="O495" s="41"/>
      <c r="P495" s="41"/>
      <c r="Q495" s="125"/>
      <c r="R495" s="95"/>
      <c r="S495" s="95"/>
      <c r="T495" s="95"/>
      <c r="U495" s="125"/>
      <c r="V495" s="95"/>
      <c r="W495" s="95"/>
      <c r="X495" s="95"/>
      <c r="Y495" s="95"/>
      <c r="Z495" s="41" t="str">
        <f t="shared" si="186"/>
        <v/>
      </c>
      <c r="AA495" s="125"/>
      <c r="AB495" s="181" t="str">
        <f t="shared" si="187"/>
        <v/>
      </c>
      <c r="AC495" s="161"/>
      <c r="AD495" s="41" t="str">
        <f t="shared" si="206"/>
        <v/>
      </c>
      <c r="AE495" s="125"/>
      <c r="AF495" s="181" t="str">
        <f t="shared" si="207"/>
        <v/>
      </c>
      <c r="AG495" s="125"/>
      <c r="AH495" s="41" t="str">
        <f t="shared" si="208"/>
        <v/>
      </c>
      <c r="AI495" s="125"/>
      <c r="AJ495" s="181" t="str">
        <f t="shared" si="209"/>
        <v/>
      </c>
      <c r="AK495" s="161"/>
      <c r="AL495" s="41" t="str">
        <f t="shared" si="192"/>
        <v/>
      </c>
      <c r="AM495" s="125"/>
      <c r="AN495" s="181" t="str">
        <f t="shared" si="193"/>
        <v/>
      </c>
      <c r="AP495" s="41" t="str">
        <f t="shared" si="194"/>
        <v/>
      </c>
      <c r="AQ495" s="125"/>
      <c r="AR495" s="181" t="str">
        <f t="shared" si="195"/>
        <v/>
      </c>
      <c r="AS495" s="125"/>
      <c r="AT495" s="41" t="str">
        <f t="shared" si="196"/>
        <v/>
      </c>
      <c r="AU495" s="125"/>
      <c r="AV495" s="181" t="str">
        <f t="shared" si="197"/>
        <v/>
      </c>
      <c r="AW495" s="125"/>
      <c r="AX495" s="41" t="str">
        <f t="shared" si="210"/>
        <v/>
      </c>
      <c r="AY495" s="125"/>
      <c r="AZ495" s="181" t="str">
        <f t="shared" si="211"/>
        <v/>
      </c>
      <c r="BA495" s="125"/>
      <c r="BB495" s="41" t="str">
        <f t="shared" si="212"/>
        <v/>
      </c>
      <c r="BC495" s="125"/>
      <c r="BD495" s="181" t="str">
        <f t="shared" si="213"/>
        <v/>
      </c>
      <c r="BE495" s="125"/>
      <c r="BF495" s="41" t="str">
        <f t="shared" si="202"/>
        <v/>
      </c>
      <c r="BG495" s="125"/>
      <c r="BH495" s="181" t="str">
        <f t="shared" si="203"/>
        <v/>
      </c>
      <c r="BJ495" s="41" t="str">
        <f t="shared" si="204"/>
        <v/>
      </c>
      <c r="BK495" s="125"/>
      <c r="BL495" s="181" t="str">
        <f t="shared" si="205"/>
        <v/>
      </c>
      <c r="BM495" s="125"/>
    </row>
    <row r="496" spans="2:65" s="71" customFormat="1" ht="15.75" customHeight="1">
      <c r="B496" s="231"/>
      <c r="C496" s="71" t="s">
        <v>394</v>
      </c>
      <c r="D496" s="76"/>
      <c r="E496" s="76"/>
      <c r="F496" s="76"/>
      <c r="G496" s="76"/>
      <c r="H496" s="76"/>
      <c r="I496" s="76"/>
      <c r="J496" s="76"/>
      <c r="K496" s="201"/>
      <c r="L496" s="193"/>
      <c r="M496" s="194"/>
      <c r="N496" s="195"/>
      <c r="O496" s="195"/>
      <c r="P496" s="195"/>
      <c r="Q496" s="194"/>
      <c r="R496" s="205"/>
      <c r="S496" s="205"/>
      <c r="T496" s="205"/>
      <c r="U496" s="194"/>
      <c r="V496" s="205"/>
      <c r="W496" s="205"/>
      <c r="X496" s="205"/>
      <c r="Y496" s="205"/>
      <c r="Z496" s="195" t="str">
        <f t="shared" si="186"/>
        <v/>
      </c>
      <c r="AA496" s="194"/>
      <c r="AB496" s="204" t="str">
        <f t="shared" si="187"/>
        <v/>
      </c>
      <c r="AC496" s="203"/>
      <c r="AD496" s="195" t="str">
        <f t="shared" si="206"/>
        <v/>
      </c>
      <c r="AE496" s="194"/>
      <c r="AF496" s="204" t="str">
        <f t="shared" si="207"/>
        <v/>
      </c>
      <c r="AG496" s="194"/>
      <c r="AH496" s="195" t="str">
        <f t="shared" si="208"/>
        <v/>
      </c>
      <c r="AI496" s="194"/>
      <c r="AJ496" s="204" t="str">
        <f t="shared" si="209"/>
        <v/>
      </c>
      <c r="AK496" s="203"/>
      <c r="AL496" s="195" t="str">
        <f t="shared" si="192"/>
        <v/>
      </c>
      <c r="AM496" s="194"/>
      <c r="AN496" s="204" t="str">
        <f t="shared" si="193"/>
        <v/>
      </c>
      <c r="AP496" s="195" t="str">
        <f t="shared" si="194"/>
        <v/>
      </c>
      <c r="AQ496" s="194"/>
      <c r="AR496" s="204" t="str">
        <f t="shared" si="195"/>
        <v/>
      </c>
      <c r="AS496" s="194"/>
      <c r="AT496" s="195" t="str">
        <f t="shared" si="196"/>
        <v/>
      </c>
      <c r="AU496" s="194"/>
      <c r="AV496" s="204" t="str">
        <f t="shared" si="197"/>
        <v/>
      </c>
      <c r="AW496" s="194"/>
      <c r="AX496" s="195" t="str">
        <f t="shared" si="210"/>
        <v/>
      </c>
      <c r="AY496" s="194"/>
      <c r="AZ496" s="204" t="str">
        <f t="shared" si="211"/>
        <v/>
      </c>
      <c r="BA496" s="194"/>
      <c r="BB496" s="195" t="str">
        <f t="shared" si="212"/>
        <v/>
      </c>
      <c r="BC496" s="194"/>
      <c r="BD496" s="204" t="str">
        <f t="shared" si="213"/>
        <v/>
      </c>
      <c r="BE496" s="194"/>
      <c r="BF496" s="195" t="str">
        <f t="shared" si="202"/>
        <v/>
      </c>
      <c r="BG496" s="194"/>
      <c r="BH496" s="204" t="str">
        <f t="shared" si="203"/>
        <v/>
      </c>
      <c r="BJ496" s="195" t="str">
        <f t="shared" si="204"/>
        <v/>
      </c>
      <c r="BK496" s="194"/>
      <c r="BL496" s="204" t="str">
        <f t="shared" si="205"/>
        <v/>
      </c>
      <c r="BM496" s="194"/>
    </row>
    <row r="497" spans="2:65" s="71" customFormat="1" ht="15.75" customHeight="1">
      <c r="B497" s="231"/>
      <c r="C497" s="71" t="s">
        <v>392</v>
      </c>
      <c r="D497" s="76"/>
      <c r="E497" s="76"/>
      <c r="F497" s="76"/>
      <c r="G497" s="76"/>
      <c r="H497" s="76"/>
      <c r="I497" s="76"/>
      <c r="J497" s="76"/>
      <c r="K497" s="201"/>
      <c r="L497" s="193"/>
      <c r="M497" s="194"/>
      <c r="N497" s="194"/>
      <c r="O497" s="206"/>
      <c r="P497" s="194"/>
      <c r="Q497" s="194"/>
      <c r="R497" s="194"/>
      <c r="S497" s="194"/>
      <c r="T497" s="194"/>
      <c r="U497" s="194"/>
      <c r="V497" s="194"/>
      <c r="W497" s="194"/>
      <c r="X497" s="194"/>
      <c r="Y497" s="194"/>
      <c r="Z497" s="195"/>
      <c r="AA497" s="194"/>
      <c r="AB497" s="204"/>
      <c r="AC497" s="203"/>
      <c r="AD497" s="195"/>
      <c r="AE497" s="194"/>
      <c r="AF497" s="204"/>
      <c r="AG497" s="194"/>
      <c r="AH497" s="195"/>
      <c r="AI497" s="194"/>
      <c r="AJ497" s="204"/>
      <c r="AK497" s="203"/>
      <c r="AL497" s="195"/>
      <c r="AM497" s="194"/>
      <c r="AN497" s="204"/>
      <c r="AP497" s="195"/>
      <c r="AQ497" s="194"/>
      <c r="AR497" s="204"/>
      <c r="AS497" s="194"/>
      <c r="AT497" s="195"/>
      <c r="AU497" s="194"/>
      <c r="AV497" s="204"/>
      <c r="AW497" s="194"/>
      <c r="AX497" s="195"/>
      <c r="AY497" s="194"/>
      <c r="AZ497" s="204"/>
      <c r="BA497" s="194"/>
      <c r="BB497" s="195"/>
      <c r="BC497" s="194"/>
      <c r="BD497" s="204"/>
      <c r="BE497" s="194"/>
      <c r="BF497" s="195"/>
      <c r="BG497" s="194"/>
      <c r="BH497" s="204"/>
      <c r="BJ497" s="195"/>
      <c r="BK497" s="194"/>
      <c r="BL497" s="204"/>
      <c r="BM497" s="194"/>
    </row>
    <row r="498" spans="2:65" s="71" customFormat="1" ht="15.75" customHeight="1">
      <c r="B498" s="231"/>
      <c r="D498" s="76"/>
      <c r="E498" s="76"/>
      <c r="F498" s="76"/>
      <c r="G498" s="76"/>
      <c r="H498" s="76"/>
      <c r="I498" s="76"/>
      <c r="J498" s="76"/>
      <c r="K498" s="201"/>
      <c r="L498" s="193"/>
      <c r="M498" s="194"/>
      <c r="N498" s="194"/>
      <c r="O498" s="206"/>
      <c r="P498" s="194"/>
      <c r="Q498" s="194"/>
      <c r="R498" s="194"/>
      <c r="S498" s="194"/>
      <c r="T498" s="194"/>
      <c r="U498" s="194"/>
      <c r="V498" s="194"/>
      <c r="W498" s="194"/>
      <c r="X498" s="194"/>
      <c r="Y498" s="194"/>
      <c r="Z498" s="195"/>
      <c r="AA498" s="194"/>
      <c r="AB498" s="204"/>
      <c r="AC498" s="203"/>
      <c r="AD498" s="195"/>
      <c r="AE498" s="194"/>
      <c r="AF498" s="204"/>
      <c r="AG498" s="194"/>
      <c r="AH498" s="195"/>
      <c r="AI498" s="194"/>
      <c r="AJ498" s="204"/>
      <c r="AK498" s="203"/>
      <c r="AL498" s="195"/>
      <c r="AM498" s="194"/>
      <c r="AN498" s="204"/>
      <c r="AP498" s="195"/>
      <c r="AQ498" s="194"/>
      <c r="AR498" s="204"/>
      <c r="AS498" s="194"/>
      <c r="AT498" s="195"/>
      <c r="AU498" s="194"/>
      <c r="AV498" s="204"/>
      <c r="AW498" s="194"/>
      <c r="AX498" s="195"/>
      <c r="AY498" s="194"/>
      <c r="AZ498" s="204"/>
      <c r="BA498" s="194"/>
      <c r="BB498" s="195"/>
      <c r="BC498" s="194"/>
      <c r="BD498" s="204"/>
      <c r="BE498" s="194"/>
      <c r="BF498" s="195"/>
      <c r="BG498" s="194"/>
      <c r="BH498" s="204"/>
      <c r="BJ498" s="195"/>
      <c r="BK498" s="194"/>
      <c r="BL498" s="204"/>
      <c r="BM498" s="194"/>
    </row>
    <row r="499" spans="2:65" s="71" customFormat="1" ht="15.75" customHeight="1">
      <c r="B499" s="231"/>
      <c r="C499" s="71" t="s">
        <v>385</v>
      </c>
      <c r="D499" s="76"/>
      <c r="E499" s="76"/>
      <c r="F499" s="76"/>
      <c r="G499" s="76"/>
      <c r="H499" s="76"/>
      <c r="I499" s="76"/>
      <c r="J499" s="76"/>
      <c r="K499" s="76"/>
      <c r="L499" s="193"/>
      <c r="M499" s="76"/>
      <c r="N499" s="76"/>
      <c r="O499" s="76"/>
      <c r="P499" s="76"/>
      <c r="Q499" s="76"/>
      <c r="R499" s="76"/>
      <c r="S499" s="76"/>
      <c r="T499" s="76"/>
      <c r="U499" s="76"/>
      <c r="V499" s="76"/>
      <c r="W499" s="76"/>
      <c r="X499" s="76"/>
      <c r="Y499" s="76"/>
      <c r="Z499" s="195"/>
      <c r="AA499" s="76"/>
      <c r="AB499" s="204"/>
      <c r="AC499" s="203"/>
      <c r="AD499" s="195"/>
      <c r="AE499" s="76"/>
      <c r="AF499" s="204"/>
      <c r="AG499" s="76"/>
      <c r="AH499" s="195"/>
      <c r="AI499" s="76"/>
      <c r="AJ499" s="204"/>
      <c r="AK499" s="203"/>
      <c r="AL499" s="195"/>
      <c r="AM499" s="76"/>
      <c r="AN499" s="204"/>
      <c r="AP499" s="195"/>
      <c r="AQ499" s="76"/>
      <c r="AR499" s="204"/>
      <c r="AS499" s="76"/>
      <c r="AT499" s="195"/>
      <c r="AU499" s="76"/>
      <c r="AV499" s="204"/>
      <c r="AW499" s="76"/>
      <c r="AX499" s="195"/>
      <c r="AY499" s="76"/>
      <c r="AZ499" s="204"/>
      <c r="BA499" s="76"/>
      <c r="BB499" s="195"/>
      <c r="BC499" s="76"/>
      <c r="BD499" s="204"/>
      <c r="BE499" s="76"/>
      <c r="BF499" s="195"/>
      <c r="BG499" s="76"/>
      <c r="BH499" s="204"/>
      <c r="BJ499" s="195"/>
      <c r="BK499" s="76"/>
      <c r="BL499" s="204"/>
      <c r="BM499" s="76"/>
    </row>
    <row r="500" spans="2:65" ht="15.75" customHeight="1">
      <c r="B500" s="231"/>
      <c r="C500" s="71"/>
      <c r="D500" s="76"/>
      <c r="E500" s="76"/>
      <c r="F500" s="76"/>
      <c r="G500" s="76"/>
      <c r="H500" s="76"/>
      <c r="I500" s="76"/>
      <c r="J500" s="76"/>
      <c r="K500" s="76"/>
      <c r="L500" s="193"/>
      <c r="M500" s="76"/>
      <c r="N500" s="76"/>
      <c r="O500" s="76"/>
      <c r="P500" s="76"/>
      <c r="Q500" s="76"/>
      <c r="R500" s="76"/>
      <c r="S500" s="76"/>
      <c r="T500" s="76"/>
      <c r="U500" s="76"/>
      <c r="V500" s="76"/>
      <c r="W500" s="76"/>
      <c r="X500" s="76"/>
      <c r="Y500" s="76"/>
      <c r="Z500" s="41"/>
      <c r="AA500" s="76"/>
      <c r="AB500" s="181"/>
      <c r="AC500" s="161"/>
      <c r="AD500" s="41"/>
      <c r="AE500" s="76"/>
      <c r="AF500" s="181"/>
      <c r="AG500" s="76"/>
      <c r="AH500" s="41"/>
      <c r="AI500" s="76"/>
      <c r="AJ500" s="181"/>
      <c r="AK500" s="161"/>
      <c r="AL500" s="41"/>
      <c r="AM500" s="76"/>
      <c r="AN500" s="181"/>
      <c r="AP500" s="41"/>
      <c r="AQ500" s="76"/>
      <c r="AR500" s="181"/>
      <c r="AS500" s="76"/>
      <c r="AT500" s="41"/>
      <c r="AU500" s="76"/>
      <c r="AV500" s="181"/>
      <c r="AW500" s="76"/>
      <c r="AX500" s="41"/>
      <c r="AY500" s="76"/>
      <c r="AZ500" s="181"/>
      <c r="BA500" s="76"/>
      <c r="BB500" s="41"/>
      <c r="BC500" s="76"/>
      <c r="BD500" s="181"/>
      <c r="BE500" s="76"/>
      <c r="BF500" s="41"/>
      <c r="BG500" s="76"/>
      <c r="BH500" s="181"/>
      <c r="BJ500" s="41"/>
      <c r="BK500" s="76"/>
      <c r="BL500" s="181"/>
      <c r="BM500" s="76"/>
    </row>
    <row r="501" spans="2:65" ht="15.75" customHeight="1">
      <c r="C501" s="124">
        <v>1</v>
      </c>
      <c r="D501" s="3" t="s">
        <v>381</v>
      </c>
      <c r="E501" s="50"/>
      <c r="F501" s="50"/>
      <c r="G501" s="50"/>
      <c r="H501" s="50"/>
      <c r="I501" s="50"/>
      <c r="J501" s="50"/>
      <c r="K501" s="13"/>
      <c r="L501" s="66"/>
      <c r="M501" s="125"/>
      <c r="N501" s="125"/>
      <c r="O501" s="13"/>
      <c r="P501" s="125"/>
      <c r="Q501" s="125"/>
      <c r="R501" s="125"/>
      <c r="S501" s="125"/>
      <c r="T501" s="125"/>
      <c r="U501" s="125"/>
      <c r="V501" s="125"/>
      <c r="W501" s="125"/>
      <c r="X501" s="125"/>
      <c r="Y501" s="125"/>
      <c r="Z501" s="41"/>
      <c r="AA501" s="125"/>
      <c r="AB501" s="181"/>
      <c r="AC501" s="161"/>
      <c r="AD501" s="41"/>
      <c r="AE501" s="125"/>
      <c r="AF501" s="181"/>
      <c r="AG501" s="125"/>
      <c r="AH501" s="41"/>
      <c r="AI501" s="125"/>
      <c r="AJ501" s="181"/>
      <c r="AK501" s="161"/>
      <c r="AL501" s="41"/>
      <c r="AM501" s="125"/>
      <c r="AN501" s="181"/>
      <c r="AP501" s="41"/>
      <c r="AQ501" s="125"/>
      <c r="AR501" s="181"/>
      <c r="AS501" s="125"/>
      <c r="AT501" s="41"/>
      <c r="AU501" s="125"/>
      <c r="AV501" s="181"/>
      <c r="AW501" s="125"/>
      <c r="AX501" s="41"/>
      <c r="AY501" s="125"/>
      <c r="AZ501" s="181"/>
      <c r="BA501" s="125"/>
      <c r="BB501" s="41"/>
      <c r="BC501" s="125"/>
      <c r="BD501" s="181"/>
      <c r="BE501" s="125"/>
      <c r="BF501" s="41"/>
      <c r="BG501" s="125"/>
      <c r="BH501" s="181"/>
      <c r="BJ501" s="41"/>
      <c r="BK501" s="125"/>
      <c r="BL501" s="181"/>
      <c r="BM501" s="125"/>
    </row>
    <row r="502" spans="2:65" ht="15.75" customHeight="1">
      <c r="C502" s="124">
        <v>2</v>
      </c>
      <c r="D502" s="3" t="s">
        <v>334</v>
      </c>
      <c r="E502" s="13"/>
      <c r="F502" s="13"/>
      <c r="G502" s="13"/>
      <c r="H502" s="13"/>
      <c r="I502" s="13"/>
      <c r="J502" s="13"/>
      <c r="K502" s="13"/>
      <c r="L502" s="66"/>
      <c r="M502" s="125"/>
      <c r="N502" s="125"/>
      <c r="O502" s="80"/>
      <c r="P502" s="125"/>
      <c r="Q502" s="125"/>
      <c r="R502" s="125"/>
      <c r="S502" s="125"/>
      <c r="T502" s="125"/>
      <c r="U502" s="125"/>
      <c r="V502" s="125"/>
      <c r="W502" s="125"/>
      <c r="X502" s="125"/>
      <c r="Y502" s="125"/>
      <c r="Z502" s="41"/>
      <c r="AA502" s="125"/>
      <c r="AB502" s="181"/>
      <c r="AC502" s="161"/>
      <c r="AD502" s="41"/>
      <c r="AE502" s="125"/>
      <c r="AF502" s="181"/>
      <c r="AG502" s="125"/>
      <c r="AH502" s="41"/>
      <c r="AI502" s="125"/>
      <c r="AJ502" s="181"/>
      <c r="AK502" s="161"/>
      <c r="AL502" s="41"/>
      <c r="AM502" s="125"/>
      <c r="AN502" s="181"/>
      <c r="AP502" s="41"/>
      <c r="AQ502" s="125"/>
      <c r="AR502" s="181"/>
      <c r="AS502" s="125"/>
      <c r="AT502" s="41"/>
      <c r="AU502" s="125"/>
      <c r="AV502" s="181"/>
      <c r="AW502" s="125"/>
      <c r="AX502" s="41"/>
      <c r="AY502" s="125"/>
      <c r="AZ502" s="181"/>
      <c r="BA502" s="125"/>
      <c r="BB502" s="41"/>
      <c r="BC502" s="125"/>
      <c r="BD502" s="181"/>
      <c r="BE502" s="125"/>
      <c r="BF502" s="41"/>
      <c r="BG502" s="125"/>
      <c r="BH502" s="181"/>
      <c r="BJ502" s="41"/>
      <c r="BK502" s="125"/>
      <c r="BL502" s="181"/>
      <c r="BM502" s="125"/>
    </row>
    <row r="503" spans="2:65" ht="15.75" customHeight="1">
      <c r="C503" s="124">
        <v>3</v>
      </c>
      <c r="D503" s="3" t="s">
        <v>335</v>
      </c>
      <c r="E503" s="13"/>
      <c r="F503" s="13"/>
      <c r="G503" s="13"/>
      <c r="H503" s="13"/>
      <c r="I503" s="13"/>
      <c r="J503" s="13"/>
      <c r="K503" s="13"/>
      <c r="L503" s="66"/>
      <c r="M503" s="125"/>
      <c r="N503" s="125"/>
      <c r="O503" s="80"/>
      <c r="P503" s="125"/>
      <c r="Q503" s="125"/>
      <c r="R503" s="125"/>
      <c r="S503" s="125"/>
      <c r="T503" s="125"/>
      <c r="U503" s="125"/>
      <c r="V503" s="125"/>
      <c r="W503" s="125"/>
      <c r="X503" s="125"/>
      <c r="Y503" s="125"/>
      <c r="Z503" s="41"/>
      <c r="AA503" s="125"/>
      <c r="AB503" s="181"/>
      <c r="AC503" s="161"/>
      <c r="AD503" s="41"/>
      <c r="AE503" s="125"/>
      <c r="AF503" s="181"/>
      <c r="AG503" s="125"/>
      <c r="AH503" s="41"/>
      <c r="AI503" s="125"/>
      <c r="AJ503" s="181"/>
      <c r="AK503" s="161"/>
      <c r="AL503" s="41"/>
      <c r="AM503" s="125"/>
      <c r="AN503" s="181"/>
      <c r="AP503" s="41"/>
      <c r="AQ503" s="125"/>
      <c r="AR503" s="181"/>
      <c r="AS503" s="125"/>
      <c r="AT503" s="41"/>
      <c r="AU503" s="125"/>
      <c r="AV503" s="181"/>
      <c r="AW503" s="125"/>
      <c r="AX503" s="41"/>
      <c r="AY503" s="125"/>
      <c r="AZ503" s="181"/>
      <c r="BA503" s="125"/>
      <c r="BB503" s="41"/>
      <c r="BC503" s="125"/>
      <c r="BD503" s="181"/>
      <c r="BE503" s="125"/>
      <c r="BF503" s="41"/>
      <c r="BG503" s="125"/>
      <c r="BH503" s="181"/>
      <c r="BJ503" s="41"/>
      <c r="BK503" s="125"/>
      <c r="BL503" s="181"/>
      <c r="BM503" s="125"/>
    </row>
    <row r="504" spans="2:65" ht="15.75" customHeight="1">
      <c r="C504" s="124"/>
      <c r="D504" s="3"/>
      <c r="E504" s="13"/>
      <c r="F504" s="13"/>
      <c r="G504" s="13"/>
      <c r="H504" s="13"/>
      <c r="I504" s="13"/>
      <c r="J504" s="13"/>
      <c r="K504" s="13"/>
      <c r="L504" s="66"/>
      <c r="M504" s="125"/>
      <c r="N504" s="125"/>
      <c r="O504" s="80"/>
      <c r="P504" s="125"/>
      <c r="Q504" s="125"/>
      <c r="R504" s="125"/>
      <c r="S504" s="125"/>
      <c r="T504" s="125"/>
      <c r="U504" s="125"/>
      <c r="V504" s="125"/>
      <c r="W504" s="125"/>
      <c r="X504" s="125"/>
      <c r="Y504" s="125"/>
      <c r="Z504" s="41"/>
      <c r="AA504" s="125"/>
      <c r="AB504" s="181"/>
      <c r="AC504" s="161"/>
      <c r="AD504" s="41"/>
      <c r="AE504" s="125"/>
      <c r="AF504" s="181"/>
      <c r="AG504" s="125"/>
      <c r="AH504" s="41"/>
      <c r="AI504" s="125"/>
      <c r="AJ504" s="181"/>
      <c r="AK504" s="161"/>
      <c r="AL504" s="41"/>
      <c r="AM504" s="125"/>
      <c r="AN504" s="181"/>
      <c r="AP504" s="41"/>
      <c r="AQ504" s="125"/>
      <c r="AR504" s="181"/>
      <c r="AS504" s="125"/>
      <c r="AT504" s="41"/>
      <c r="AU504" s="125"/>
      <c r="AV504" s="181"/>
      <c r="AW504" s="125"/>
      <c r="AX504" s="41"/>
      <c r="AY504" s="125"/>
      <c r="AZ504" s="181"/>
      <c r="BA504" s="125"/>
      <c r="BB504" s="41"/>
      <c r="BC504" s="125"/>
      <c r="BD504" s="181"/>
      <c r="BE504" s="125"/>
      <c r="BF504" s="41"/>
      <c r="BG504" s="125"/>
      <c r="BH504" s="181"/>
      <c r="BJ504" s="41"/>
      <c r="BK504" s="125"/>
      <c r="BL504" s="181"/>
      <c r="BM504" s="125"/>
    </row>
    <row r="505" spans="2:65" ht="15.75" customHeight="1">
      <c r="C505" s="13"/>
      <c r="D505" s="4"/>
      <c r="E505" s="13"/>
      <c r="F505" s="13"/>
      <c r="G505" s="13"/>
      <c r="H505" s="13"/>
      <c r="I505" s="13"/>
      <c r="J505" s="13"/>
      <c r="K505" s="23"/>
      <c r="L505" s="66"/>
      <c r="M505" s="125"/>
      <c r="N505" s="125"/>
      <c r="O505" s="80"/>
      <c r="P505" s="125"/>
      <c r="Q505" s="125"/>
      <c r="R505" s="125"/>
      <c r="S505" s="125"/>
      <c r="T505" s="125"/>
      <c r="U505" s="125"/>
      <c r="V505" s="125"/>
      <c r="W505" s="125"/>
      <c r="X505" s="125"/>
      <c r="Y505" s="125"/>
      <c r="Z505" s="41" t="str">
        <f t="shared" ref="Z505:Z568" si="214">IF(AND(ISNUMBER($V505),ISNUMBER($X505)),IF((ABS($V505-$X505))&gt;0.49,$X505-$V505,0),"")</f>
        <v/>
      </c>
      <c r="AA505" s="125"/>
      <c r="AB505" s="181" t="str">
        <f t="shared" ref="AB505:AB568" si="215">IF($V505="","",  IF($X505="","", IF($V505=0,"---",(IF(ISERROR(($X505/$V505)-1),"---",($X505/$V505)-1) ))))</f>
        <v/>
      </c>
      <c r="AC505" s="161"/>
      <c r="AD505" s="41" t="str">
        <f t="shared" ref="AD505:AD536" si="216">IF(AND(ISNUMBER($P505),ISNUMBER($X505)),IF((ABS($P505-$X505))&gt;0.49,$X505-$P505,0),"")</f>
        <v/>
      </c>
      <c r="AE505" s="125"/>
      <c r="AF505" s="181" t="str">
        <f t="shared" ref="AF505:AF536" si="217">IF($P505="","",  IF($X505="","", IF($P505=0,"---",(IF(ISERROR(($X505/$P505)-1),"---",($X505/$P505)-1) ))))</f>
        <v/>
      </c>
      <c r="AG505" s="125"/>
      <c r="AH505" s="41" t="str">
        <f t="shared" ref="AH505:AH536" si="218">IF(AND(ISNUMBER($N505),ISNUMBER($X505)),IF((ABS($N505-$X505))&gt;0.49,$X505-$N505,0),"")</f>
        <v/>
      </c>
      <c r="AI505" s="125"/>
      <c r="AJ505" s="181" t="str">
        <f t="shared" ref="AJ505:AJ536" si="219">IF($N505="","",  IF($X505="","", IF($N505=0,"---",(IF(ISERROR(($X505/$N505)-1),"---",($X505/$N505)-1) ))))</f>
        <v/>
      </c>
      <c r="AK505" s="161"/>
      <c r="AL505" s="41" t="str">
        <f t="shared" ref="AL505:AL568" si="220">IF(AND(ISNUMBER($R505),ISNUMBER($X505)),IF((ABS($R505-$X505))&gt;0.49,$X505-$R505,0),"")</f>
        <v/>
      </c>
      <c r="AM505" s="125"/>
      <c r="AN505" s="181" t="str">
        <f t="shared" ref="AN505:AN568" si="221">IF($R505="","",  IF($X505="","", IF($R505=0,"---",(IF(ISERROR(($X505/$R505)-1),"---",($X505/$R505)-1) ))))</f>
        <v/>
      </c>
      <c r="AP505" s="41" t="str">
        <f t="shared" ref="AP505:AP568" si="222">IF(AND(ISNUMBER($T505),ISNUMBER($X505)),IF((ABS($T505-$X505))&gt;0.49,$X505-$T505,0),"")</f>
        <v/>
      </c>
      <c r="AQ505" s="125"/>
      <c r="AR505" s="181" t="str">
        <f t="shared" ref="AR505:AR568" si="223">IF($T505="","",  IF($X505="","", IF($T505=0,"---",(IF(ISERROR(($X505/$T505)-1),"---",($X505/$T505)-1) ))))</f>
        <v/>
      </c>
      <c r="AS505" s="125"/>
      <c r="AT505" s="41" t="str">
        <f t="shared" ref="AT505:AT568" si="224">IF(AND(ISNUMBER($R505),ISNUMBER($T505)),IF((ABS($R505-$T505))&gt;0.49,$T505-$R505,0),"")</f>
        <v/>
      </c>
      <c r="AU505" s="125"/>
      <c r="AV505" s="181" t="str">
        <f t="shared" ref="AV505:AV568" si="225">IF($R505="","",  IF($T505="","", IF($R505=0,"---",(IF(ISERROR(($T505/$R505)-1),"---",($T505/$R505)-1) ))))</f>
        <v/>
      </c>
      <c r="AW505" s="125"/>
      <c r="AX505" s="41" t="str">
        <f t="shared" ref="AX505:AX536" si="226">IF(AND(ISNUMBER($N505),ISNUMBER($V505)),IF((ABS($N505-$V505))&gt;0.49,$V505-$N505,0),"")</f>
        <v/>
      </c>
      <c r="AY505" s="125"/>
      <c r="AZ505" s="181" t="str">
        <f t="shared" ref="AZ505:AZ536" si="227">IF($N505="","",  IF($V505="","", IF($N505=0,"---",(IF(ISERROR(($V505/$N505)-1),"---",($V505/$N505)-1) ))))</f>
        <v/>
      </c>
      <c r="BA505" s="125"/>
      <c r="BB505" s="41" t="str">
        <f t="shared" ref="BB505:BB536" si="228">IF(AND(ISNUMBER($P505),ISNUMBER($V505)),IF((ABS($P505-$V505))&gt;0.49,$V505-$P505,0),"")</f>
        <v/>
      </c>
      <c r="BC505" s="125"/>
      <c r="BD505" s="181" t="str">
        <f t="shared" ref="BD505:BD536" si="229">IF($P505="","",  IF($V505="","", IF($P505=0,"---",(IF(ISERROR(($V505/$P505)-1),"---",($V505/$P505)-1) ))))</f>
        <v/>
      </c>
      <c r="BE505" s="125"/>
      <c r="BF505" s="41" t="str">
        <f t="shared" ref="BF505:BF568" si="230">IF(AND(ISNUMBER($R505),ISNUMBER($V505)),IF((ABS($R505-$V505))&gt;0.49,$V505-$R505,0),"")</f>
        <v/>
      </c>
      <c r="BG505" s="125"/>
      <c r="BH505" s="181" t="str">
        <f t="shared" ref="BH505:BH568" si="231">IF($R505="","",  IF($V505="","", IF($R505=0,"---",(IF(ISERROR(($V505/$R505)-1),"---",($V505/$R505)-1) ))))</f>
        <v/>
      </c>
      <c r="BJ505" s="41" t="str">
        <f t="shared" ref="BJ505:BJ568" si="232">IF(AND(ISNUMBER($T505),ISNUMBER($V505)),IF((ABS($T505-$V505))&gt;0.49,$V505-$T505,0),"")</f>
        <v/>
      </c>
      <c r="BK505" s="125"/>
      <c r="BL505" s="181" t="str">
        <f t="shared" ref="BL505:BL568" si="233">IF($T505="","",  IF($V505="","", IF($T505=0,"---",(IF(ISERROR(($V505/$T505)-1),"---",($V505/$T505)-1) ))))</f>
        <v/>
      </c>
      <c r="BM505" s="125"/>
    </row>
    <row r="506" spans="2:65" ht="15.75" customHeight="1">
      <c r="C506" s="15" t="s">
        <v>21</v>
      </c>
      <c r="D506" s="44"/>
      <c r="E506" s="44"/>
      <c r="F506" s="44"/>
      <c r="G506" s="44"/>
      <c r="H506" s="44"/>
      <c r="I506" s="44"/>
      <c r="J506" s="13"/>
      <c r="K506" s="23"/>
      <c r="L506" s="66"/>
      <c r="M506" s="125"/>
      <c r="N506" s="125"/>
      <c r="O506" s="80"/>
      <c r="P506" s="125"/>
      <c r="Q506" s="125"/>
      <c r="R506" s="41"/>
      <c r="S506" s="41"/>
      <c r="T506" s="41"/>
      <c r="U506" s="125"/>
      <c r="V506" s="41"/>
      <c r="W506" s="41"/>
      <c r="X506" s="41"/>
      <c r="Y506" s="41"/>
      <c r="Z506" s="41" t="str">
        <f t="shared" si="214"/>
        <v/>
      </c>
      <c r="AA506" s="125"/>
      <c r="AB506" s="181" t="str">
        <f t="shared" si="215"/>
        <v/>
      </c>
      <c r="AC506" s="161"/>
      <c r="AD506" s="41" t="str">
        <f t="shared" si="216"/>
        <v/>
      </c>
      <c r="AE506" s="125"/>
      <c r="AF506" s="181" t="str">
        <f t="shared" si="217"/>
        <v/>
      </c>
      <c r="AG506" s="125"/>
      <c r="AH506" s="41" t="str">
        <f t="shared" si="218"/>
        <v/>
      </c>
      <c r="AI506" s="125"/>
      <c r="AJ506" s="181" t="str">
        <f t="shared" si="219"/>
        <v/>
      </c>
      <c r="AK506" s="161"/>
      <c r="AL506" s="41" t="str">
        <f t="shared" si="220"/>
        <v/>
      </c>
      <c r="AM506" s="125"/>
      <c r="AN506" s="181" t="str">
        <f t="shared" si="221"/>
        <v/>
      </c>
      <c r="AP506" s="41" t="str">
        <f t="shared" si="222"/>
        <v/>
      </c>
      <c r="AQ506" s="125"/>
      <c r="AR506" s="181" t="str">
        <f t="shared" si="223"/>
        <v/>
      </c>
      <c r="AS506" s="125"/>
      <c r="AT506" s="41" t="str">
        <f t="shared" si="224"/>
        <v/>
      </c>
      <c r="AU506" s="125"/>
      <c r="AV506" s="181" t="str">
        <f t="shared" si="225"/>
        <v/>
      </c>
      <c r="AW506" s="125"/>
      <c r="AX506" s="41" t="str">
        <f t="shared" si="226"/>
        <v/>
      </c>
      <c r="AY506" s="125"/>
      <c r="AZ506" s="181" t="str">
        <f t="shared" si="227"/>
        <v/>
      </c>
      <c r="BA506" s="125"/>
      <c r="BB506" s="41" t="str">
        <f t="shared" si="228"/>
        <v/>
      </c>
      <c r="BC506" s="125"/>
      <c r="BD506" s="181" t="str">
        <f t="shared" si="229"/>
        <v/>
      </c>
      <c r="BE506" s="125"/>
      <c r="BF506" s="41" t="str">
        <f t="shared" si="230"/>
        <v/>
      </c>
      <c r="BG506" s="125"/>
      <c r="BH506" s="181" t="str">
        <f t="shared" si="231"/>
        <v/>
      </c>
      <c r="BJ506" s="41" t="str">
        <f t="shared" si="232"/>
        <v/>
      </c>
      <c r="BK506" s="125"/>
      <c r="BL506" s="181" t="str">
        <f t="shared" si="233"/>
        <v/>
      </c>
      <c r="BM506" s="125"/>
    </row>
    <row r="507" spans="2:65" ht="15.75" customHeight="1">
      <c r="C507" s="15"/>
      <c r="D507" s="44"/>
      <c r="E507" s="44"/>
      <c r="F507" s="44"/>
      <c r="G507" s="44"/>
      <c r="H507" s="44"/>
      <c r="I507" s="44"/>
      <c r="J507" s="13"/>
      <c r="K507" s="23"/>
      <c r="L507" s="66"/>
      <c r="M507" s="125"/>
      <c r="N507" s="125"/>
      <c r="O507" s="80"/>
      <c r="P507" s="125"/>
      <c r="Q507" s="125"/>
      <c r="R507" s="41"/>
      <c r="S507" s="41"/>
      <c r="T507" s="41"/>
      <c r="U507" s="125"/>
      <c r="V507" s="41"/>
      <c r="W507" s="41"/>
      <c r="X507" s="41"/>
      <c r="Y507" s="41"/>
      <c r="Z507" s="41" t="str">
        <f t="shared" si="214"/>
        <v/>
      </c>
      <c r="AA507" s="125"/>
      <c r="AB507" s="181" t="str">
        <f t="shared" si="215"/>
        <v/>
      </c>
      <c r="AC507" s="161"/>
      <c r="AD507" s="41" t="str">
        <f t="shared" si="216"/>
        <v/>
      </c>
      <c r="AE507" s="125"/>
      <c r="AF507" s="181" t="str">
        <f t="shared" si="217"/>
        <v/>
      </c>
      <c r="AG507" s="125"/>
      <c r="AH507" s="41" t="str">
        <f t="shared" si="218"/>
        <v/>
      </c>
      <c r="AI507" s="125"/>
      <c r="AJ507" s="181" t="str">
        <f t="shared" si="219"/>
        <v/>
      </c>
      <c r="AK507" s="161"/>
      <c r="AL507" s="41" t="str">
        <f t="shared" si="220"/>
        <v/>
      </c>
      <c r="AM507" s="125"/>
      <c r="AN507" s="181" t="str">
        <f t="shared" si="221"/>
        <v/>
      </c>
      <c r="AP507" s="41" t="str">
        <f t="shared" si="222"/>
        <v/>
      </c>
      <c r="AQ507" s="125"/>
      <c r="AR507" s="181" t="str">
        <f t="shared" si="223"/>
        <v/>
      </c>
      <c r="AS507" s="125"/>
      <c r="AT507" s="41" t="str">
        <f t="shared" si="224"/>
        <v/>
      </c>
      <c r="AU507" s="125"/>
      <c r="AV507" s="181" t="str">
        <f t="shared" si="225"/>
        <v/>
      </c>
      <c r="AW507" s="125"/>
      <c r="AX507" s="41" t="str">
        <f t="shared" si="226"/>
        <v/>
      </c>
      <c r="AY507" s="125"/>
      <c r="AZ507" s="181" t="str">
        <f t="shared" si="227"/>
        <v/>
      </c>
      <c r="BA507" s="125"/>
      <c r="BB507" s="41" t="str">
        <f t="shared" si="228"/>
        <v/>
      </c>
      <c r="BC507" s="125"/>
      <c r="BD507" s="181" t="str">
        <f t="shared" si="229"/>
        <v/>
      </c>
      <c r="BE507" s="125"/>
      <c r="BF507" s="41" t="str">
        <f t="shared" si="230"/>
        <v/>
      </c>
      <c r="BG507" s="125"/>
      <c r="BH507" s="181" t="str">
        <f t="shared" si="231"/>
        <v/>
      </c>
      <c r="BJ507" s="41" t="str">
        <f t="shared" si="232"/>
        <v/>
      </c>
      <c r="BK507" s="125"/>
      <c r="BL507" s="181" t="str">
        <f t="shared" si="233"/>
        <v/>
      </c>
      <c r="BM507" s="125"/>
    </row>
    <row r="508" spans="2:65" ht="15.75" customHeight="1">
      <c r="C508" s="16" t="s">
        <v>23</v>
      </c>
      <c r="D508" s="53"/>
      <c r="E508" s="53"/>
      <c r="F508" s="53"/>
      <c r="G508" s="53"/>
      <c r="H508" s="53"/>
      <c r="I508" s="53"/>
      <c r="J508" s="53"/>
      <c r="K508" s="23"/>
      <c r="L508" s="66"/>
      <c r="M508" s="125"/>
      <c r="N508" s="125"/>
      <c r="O508" s="80"/>
      <c r="P508" s="125"/>
      <c r="Q508" s="125"/>
      <c r="R508" s="41"/>
      <c r="S508" s="41"/>
      <c r="T508" s="41"/>
      <c r="U508" s="125"/>
      <c r="V508" s="41"/>
      <c r="W508" s="41"/>
      <c r="X508" s="41"/>
      <c r="Y508" s="41"/>
      <c r="Z508" s="41" t="str">
        <f t="shared" si="214"/>
        <v/>
      </c>
      <c r="AA508" s="125"/>
      <c r="AB508" s="181" t="str">
        <f t="shared" si="215"/>
        <v/>
      </c>
      <c r="AC508" s="161"/>
      <c r="AD508" s="41" t="str">
        <f t="shared" si="216"/>
        <v/>
      </c>
      <c r="AE508" s="125"/>
      <c r="AF508" s="181" t="str">
        <f t="shared" si="217"/>
        <v/>
      </c>
      <c r="AG508" s="125"/>
      <c r="AH508" s="41" t="str">
        <f t="shared" si="218"/>
        <v/>
      </c>
      <c r="AI508" s="125"/>
      <c r="AJ508" s="181" t="str">
        <f t="shared" si="219"/>
        <v/>
      </c>
      <c r="AK508" s="161"/>
      <c r="AL508" s="41" t="str">
        <f t="shared" si="220"/>
        <v/>
      </c>
      <c r="AM508" s="125"/>
      <c r="AN508" s="181" t="str">
        <f t="shared" si="221"/>
        <v/>
      </c>
      <c r="AP508" s="41" t="str">
        <f t="shared" si="222"/>
        <v/>
      </c>
      <c r="AQ508" s="125"/>
      <c r="AR508" s="181" t="str">
        <f t="shared" si="223"/>
        <v/>
      </c>
      <c r="AS508" s="125"/>
      <c r="AT508" s="41" t="str">
        <f t="shared" si="224"/>
        <v/>
      </c>
      <c r="AU508" s="125"/>
      <c r="AV508" s="181" t="str">
        <f t="shared" si="225"/>
        <v/>
      </c>
      <c r="AW508" s="125"/>
      <c r="AX508" s="41" t="str">
        <f t="shared" si="226"/>
        <v/>
      </c>
      <c r="AY508" s="125"/>
      <c r="AZ508" s="181" t="str">
        <f t="shared" si="227"/>
        <v/>
      </c>
      <c r="BA508" s="125"/>
      <c r="BB508" s="41" t="str">
        <f t="shared" si="228"/>
        <v/>
      </c>
      <c r="BC508" s="125"/>
      <c r="BD508" s="181" t="str">
        <f t="shared" si="229"/>
        <v/>
      </c>
      <c r="BE508" s="125"/>
      <c r="BF508" s="41" t="str">
        <f t="shared" si="230"/>
        <v/>
      </c>
      <c r="BG508" s="125"/>
      <c r="BH508" s="181" t="str">
        <f t="shared" si="231"/>
        <v/>
      </c>
      <c r="BJ508" s="41" t="str">
        <f t="shared" si="232"/>
        <v/>
      </c>
      <c r="BK508" s="125"/>
      <c r="BL508" s="181" t="str">
        <f t="shared" si="233"/>
        <v/>
      </c>
      <c r="BM508" s="125"/>
    </row>
    <row r="509" spans="2:65" ht="15.75" customHeight="1">
      <c r="C509" s="13"/>
      <c r="D509" s="13"/>
      <c r="E509" s="13"/>
      <c r="F509" s="13"/>
      <c r="G509" s="13"/>
      <c r="H509" s="13"/>
      <c r="I509" s="13"/>
      <c r="J509" s="13"/>
      <c r="K509" s="23"/>
      <c r="L509" s="66"/>
      <c r="M509" s="125"/>
      <c r="N509" s="125"/>
      <c r="O509" s="80"/>
      <c r="P509" s="125"/>
      <c r="Q509" s="125"/>
      <c r="R509" s="41"/>
      <c r="S509" s="41"/>
      <c r="T509" s="41"/>
      <c r="U509" s="125"/>
      <c r="V509" s="41"/>
      <c r="W509" s="41"/>
      <c r="X509" s="41"/>
      <c r="Y509" s="41"/>
      <c r="Z509" s="41" t="str">
        <f t="shared" si="214"/>
        <v/>
      </c>
      <c r="AA509" s="125"/>
      <c r="AB509" s="181" t="str">
        <f t="shared" si="215"/>
        <v/>
      </c>
      <c r="AC509" s="161"/>
      <c r="AD509" s="41" t="str">
        <f t="shared" si="216"/>
        <v/>
      </c>
      <c r="AE509" s="125"/>
      <c r="AF509" s="181" t="str">
        <f t="shared" si="217"/>
        <v/>
      </c>
      <c r="AG509" s="125"/>
      <c r="AH509" s="41" t="str">
        <f t="shared" si="218"/>
        <v/>
      </c>
      <c r="AI509" s="125"/>
      <c r="AJ509" s="181" t="str">
        <f t="shared" si="219"/>
        <v/>
      </c>
      <c r="AK509" s="161"/>
      <c r="AL509" s="41" t="str">
        <f t="shared" si="220"/>
        <v/>
      </c>
      <c r="AM509" s="125"/>
      <c r="AN509" s="181" t="str">
        <f t="shared" si="221"/>
        <v/>
      </c>
      <c r="AP509" s="41" t="str">
        <f t="shared" si="222"/>
        <v/>
      </c>
      <c r="AQ509" s="125"/>
      <c r="AR509" s="181" t="str">
        <f t="shared" si="223"/>
        <v/>
      </c>
      <c r="AS509" s="125"/>
      <c r="AT509" s="41" t="str">
        <f t="shared" si="224"/>
        <v/>
      </c>
      <c r="AU509" s="125"/>
      <c r="AV509" s="181" t="str">
        <f t="shared" si="225"/>
        <v/>
      </c>
      <c r="AW509" s="125"/>
      <c r="AX509" s="41" t="str">
        <f t="shared" si="226"/>
        <v/>
      </c>
      <c r="AY509" s="125"/>
      <c r="AZ509" s="181" t="str">
        <f t="shared" si="227"/>
        <v/>
      </c>
      <c r="BA509" s="125"/>
      <c r="BB509" s="41" t="str">
        <f t="shared" si="228"/>
        <v/>
      </c>
      <c r="BC509" s="125"/>
      <c r="BD509" s="181" t="str">
        <f t="shared" si="229"/>
        <v/>
      </c>
      <c r="BE509" s="125"/>
      <c r="BF509" s="41" t="str">
        <f t="shared" si="230"/>
        <v/>
      </c>
      <c r="BG509" s="125"/>
      <c r="BH509" s="181" t="str">
        <f t="shared" si="231"/>
        <v/>
      </c>
      <c r="BJ509" s="41" t="str">
        <f t="shared" si="232"/>
        <v/>
      </c>
      <c r="BK509" s="125"/>
      <c r="BL509" s="181" t="str">
        <f t="shared" si="233"/>
        <v/>
      </c>
      <c r="BM509" s="125"/>
    </row>
    <row r="510" spans="2:65" ht="15.75" customHeight="1">
      <c r="C510" s="17" t="s">
        <v>35</v>
      </c>
      <c r="D510" s="13" t="s">
        <v>173</v>
      </c>
      <c r="E510" s="13"/>
      <c r="F510" s="13"/>
      <c r="G510" s="13"/>
      <c r="H510" s="13"/>
      <c r="I510" s="13"/>
      <c r="J510" s="13"/>
      <c r="K510" s="23"/>
      <c r="L510" s="66"/>
      <c r="M510" s="125"/>
      <c r="N510" s="125"/>
      <c r="O510" s="80"/>
      <c r="P510" s="125"/>
      <c r="Q510" s="125"/>
      <c r="R510" s="41"/>
      <c r="S510" s="41"/>
      <c r="T510" s="41"/>
      <c r="U510" s="125"/>
      <c r="V510" s="41"/>
      <c r="W510" s="41"/>
      <c r="X510" s="41"/>
      <c r="Y510" s="41"/>
      <c r="Z510" s="41" t="str">
        <f t="shared" si="214"/>
        <v/>
      </c>
      <c r="AA510" s="125"/>
      <c r="AB510" s="181" t="str">
        <f t="shared" si="215"/>
        <v/>
      </c>
      <c r="AC510" s="161"/>
      <c r="AD510" s="41" t="str">
        <f t="shared" si="216"/>
        <v/>
      </c>
      <c r="AE510" s="125"/>
      <c r="AF510" s="181" t="str">
        <f t="shared" si="217"/>
        <v/>
      </c>
      <c r="AG510" s="125"/>
      <c r="AH510" s="41" t="str">
        <f t="shared" si="218"/>
        <v/>
      </c>
      <c r="AI510" s="125"/>
      <c r="AJ510" s="181" t="str">
        <f t="shared" si="219"/>
        <v/>
      </c>
      <c r="AK510" s="161"/>
      <c r="AL510" s="41" t="str">
        <f t="shared" si="220"/>
        <v/>
      </c>
      <c r="AM510" s="125"/>
      <c r="AN510" s="181" t="str">
        <f t="shared" si="221"/>
        <v/>
      </c>
      <c r="AP510" s="41" t="str">
        <f t="shared" si="222"/>
        <v/>
      </c>
      <c r="AQ510" s="125"/>
      <c r="AR510" s="181" t="str">
        <f t="shared" si="223"/>
        <v/>
      </c>
      <c r="AS510" s="125"/>
      <c r="AT510" s="41" t="str">
        <f t="shared" si="224"/>
        <v/>
      </c>
      <c r="AU510" s="125"/>
      <c r="AV510" s="181" t="str">
        <f t="shared" si="225"/>
        <v/>
      </c>
      <c r="AW510" s="125"/>
      <c r="AX510" s="41" t="str">
        <f t="shared" si="226"/>
        <v/>
      </c>
      <c r="AY510" s="125"/>
      <c r="AZ510" s="181" t="str">
        <f t="shared" si="227"/>
        <v/>
      </c>
      <c r="BA510" s="125"/>
      <c r="BB510" s="41" t="str">
        <f t="shared" si="228"/>
        <v/>
      </c>
      <c r="BC510" s="125"/>
      <c r="BD510" s="181" t="str">
        <f t="shared" si="229"/>
        <v/>
      </c>
      <c r="BE510" s="125"/>
      <c r="BF510" s="41" t="str">
        <f t="shared" si="230"/>
        <v/>
      </c>
      <c r="BG510" s="125"/>
      <c r="BH510" s="181" t="str">
        <f t="shared" si="231"/>
        <v/>
      </c>
      <c r="BJ510" s="41" t="str">
        <f t="shared" si="232"/>
        <v/>
      </c>
      <c r="BK510" s="125"/>
      <c r="BL510" s="181" t="str">
        <f t="shared" si="233"/>
        <v/>
      </c>
      <c r="BM510" s="125"/>
    </row>
    <row r="511" spans="2:65" ht="15.75" customHeight="1">
      <c r="B511" s="231">
        <v>195</v>
      </c>
      <c r="C511" s="13"/>
      <c r="D511" s="18" t="s">
        <v>38</v>
      </c>
      <c r="E511" s="13" t="s">
        <v>166</v>
      </c>
      <c r="F511" s="13"/>
      <c r="G511" s="13"/>
      <c r="H511" s="13"/>
      <c r="I511" s="13"/>
      <c r="J511" s="13"/>
      <c r="K511" s="20"/>
      <c r="L511" s="66" t="s">
        <v>29</v>
      </c>
      <c r="M511" s="125"/>
      <c r="N511" s="41">
        <f>VLOOKUP($B511,'[1]09-10-11'!$A$4:$EA$400,MATCH(N$2, '[1]09-10-11'!$A$4:$EA$4, 0))</f>
        <v>80462</v>
      </c>
      <c r="O511" s="45"/>
      <c r="P511" s="41">
        <f>VLOOKUP($B511,'[1]09-10-11'!$A$4:$EA$400,MATCH(P$2, '[1]09-10-11'!$A$4:$EA$4, 0))</f>
        <v>80462</v>
      </c>
      <c r="Q511" s="41"/>
      <c r="R511" s="41">
        <f>VLOOKUP($B511,'[1]09-10-11'!$A$4:$EA$400,MATCH(R$2, '[1]09-10-11'!$A$4:$EA$4, 0))</f>
        <v>82071</v>
      </c>
      <c r="S511" s="41"/>
      <c r="T511" s="41" t="e">
        <f>VLOOKUP($B511,'[1]09-10-11'!$A$4:$EA$400,MATCH(T$2, '[1]09-10-11'!$A$4:$EA$4, 0))</f>
        <v>#N/A</v>
      </c>
      <c r="U511" s="41"/>
      <c r="V511" s="41">
        <f>VLOOKUP($B511,'[1]09-10-11'!$A$4:$EA$400,MATCH(V$2, '[1]09-10-11'!$A$4:$EA$4, 0))</f>
        <v>86534</v>
      </c>
      <c r="W511" s="41"/>
      <c r="X511" s="41">
        <f>VLOOKUP($B511,'[1]09-10-11'!$A$4:$EA$400,MATCH(X$2, '[1]09-10-11'!$A$4:$EA$4, 0))</f>
        <v>80462</v>
      </c>
      <c r="Y511" s="41"/>
      <c r="Z511" s="41">
        <f t="shared" si="214"/>
        <v>-6072</v>
      </c>
      <c r="AA511" s="41"/>
      <c r="AB511" s="181">
        <f t="shared" si="215"/>
        <v>-7.0168950932581464E-2</v>
      </c>
      <c r="AC511" s="161"/>
      <c r="AD511" s="41">
        <f t="shared" si="216"/>
        <v>0</v>
      </c>
      <c r="AE511" s="41"/>
      <c r="AF511" s="181">
        <f t="shared" si="217"/>
        <v>0</v>
      </c>
      <c r="AG511" s="41"/>
      <c r="AH511" s="41">
        <f t="shared" si="218"/>
        <v>0</v>
      </c>
      <c r="AI511" s="41"/>
      <c r="AJ511" s="181">
        <f t="shared" si="219"/>
        <v>0</v>
      </c>
      <c r="AK511" s="161"/>
      <c r="AL511" s="41">
        <f t="shared" si="220"/>
        <v>-1609</v>
      </c>
      <c r="AM511" s="41"/>
      <c r="AN511" s="181">
        <f t="shared" si="221"/>
        <v>-1.9604976179161904E-2</v>
      </c>
      <c r="AP511" s="41" t="str">
        <f t="shared" si="222"/>
        <v/>
      </c>
      <c r="AQ511" s="41"/>
      <c r="AR511" s="181" t="e">
        <f t="shared" si="223"/>
        <v>#N/A</v>
      </c>
      <c r="AS511" s="41"/>
      <c r="AT511" s="41" t="str">
        <f t="shared" si="224"/>
        <v/>
      </c>
      <c r="AU511" s="41"/>
      <c r="AV511" s="181" t="e">
        <f t="shared" si="225"/>
        <v>#N/A</v>
      </c>
      <c r="AW511" s="41"/>
      <c r="AX511" s="41">
        <f t="shared" si="226"/>
        <v>6072</v>
      </c>
      <c r="AY511" s="41"/>
      <c r="AZ511" s="181">
        <f t="shared" si="227"/>
        <v>7.5464194278044294E-2</v>
      </c>
      <c r="BA511" s="41"/>
      <c r="BB511" s="41">
        <f t="shared" si="228"/>
        <v>6072</v>
      </c>
      <c r="BC511" s="41"/>
      <c r="BD511" s="181">
        <f t="shared" si="229"/>
        <v>7.5464194278044294E-2</v>
      </c>
      <c r="BE511" s="41"/>
      <c r="BF511" s="41">
        <f t="shared" si="230"/>
        <v>4463</v>
      </c>
      <c r="BG511" s="41"/>
      <c r="BH511" s="181">
        <f t="shared" si="231"/>
        <v>5.4379744367681671E-2</v>
      </c>
      <c r="BJ511" s="41" t="str">
        <f t="shared" si="232"/>
        <v/>
      </c>
      <c r="BK511" s="41"/>
      <c r="BL511" s="181" t="e">
        <f t="shared" si="233"/>
        <v>#N/A</v>
      </c>
      <c r="BM511" s="41"/>
    </row>
    <row r="512" spans="2:65" ht="15.75" customHeight="1">
      <c r="B512" s="231"/>
      <c r="C512" s="13"/>
      <c r="D512" s="18"/>
      <c r="E512" s="13"/>
      <c r="F512" s="13"/>
      <c r="G512" s="13"/>
      <c r="H512" s="13"/>
      <c r="I512" s="13"/>
      <c r="J512" s="13"/>
      <c r="K512" s="20"/>
      <c r="L512" s="66"/>
      <c r="M512" s="125"/>
      <c r="N512" s="125"/>
      <c r="O512" s="45"/>
      <c r="P512" s="125"/>
      <c r="Q512" s="125"/>
      <c r="R512" s="125"/>
      <c r="S512" s="125"/>
      <c r="T512" s="125"/>
      <c r="U512" s="125"/>
      <c r="V512" s="125"/>
      <c r="W512" s="125"/>
      <c r="X512" s="125"/>
      <c r="Y512" s="125"/>
      <c r="Z512" s="41" t="str">
        <f t="shared" si="214"/>
        <v/>
      </c>
      <c r="AA512" s="125"/>
      <c r="AB512" s="181" t="str">
        <f t="shared" si="215"/>
        <v/>
      </c>
      <c r="AC512" s="161"/>
      <c r="AD512" s="41" t="str">
        <f t="shared" si="216"/>
        <v/>
      </c>
      <c r="AE512" s="125"/>
      <c r="AF512" s="181" t="str">
        <f t="shared" si="217"/>
        <v/>
      </c>
      <c r="AG512" s="125"/>
      <c r="AH512" s="41" t="str">
        <f t="shared" si="218"/>
        <v/>
      </c>
      <c r="AI512" s="125"/>
      <c r="AJ512" s="181" t="str">
        <f t="shared" si="219"/>
        <v/>
      </c>
      <c r="AK512" s="161"/>
      <c r="AL512" s="41" t="str">
        <f t="shared" si="220"/>
        <v/>
      </c>
      <c r="AM512" s="125"/>
      <c r="AN512" s="181" t="str">
        <f t="shared" si="221"/>
        <v/>
      </c>
      <c r="AP512" s="41" t="str">
        <f t="shared" si="222"/>
        <v/>
      </c>
      <c r="AQ512" s="125"/>
      <c r="AR512" s="181" t="str">
        <f t="shared" si="223"/>
        <v/>
      </c>
      <c r="AS512" s="125"/>
      <c r="AT512" s="41" t="str">
        <f t="shared" si="224"/>
        <v/>
      </c>
      <c r="AU512" s="125"/>
      <c r="AV512" s="181" t="str">
        <f t="shared" si="225"/>
        <v/>
      </c>
      <c r="AW512" s="125"/>
      <c r="AX512" s="41" t="str">
        <f t="shared" si="226"/>
        <v/>
      </c>
      <c r="AY512" s="125"/>
      <c r="AZ512" s="181" t="str">
        <f t="shared" si="227"/>
        <v/>
      </c>
      <c r="BA512" s="125"/>
      <c r="BB512" s="41" t="str">
        <f t="shared" si="228"/>
        <v/>
      </c>
      <c r="BC512" s="125"/>
      <c r="BD512" s="181" t="str">
        <f t="shared" si="229"/>
        <v/>
      </c>
      <c r="BE512" s="125"/>
      <c r="BF512" s="41" t="str">
        <f t="shared" si="230"/>
        <v/>
      </c>
      <c r="BG512" s="125"/>
      <c r="BH512" s="181" t="str">
        <f t="shared" si="231"/>
        <v/>
      </c>
      <c r="BJ512" s="41" t="str">
        <f t="shared" si="232"/>
        <v/>
      </c>
      <c r="BK512" s="125"/>
      <c r="BL512" s="181" t="str">
        <f t="shared" si="233"/>
        <v/>
      </c>
      <c r="BM512" s="125"/>
    </row>
    <row r="513" spans="2:65" ht="15.75" customHeight="1">
      <c r="B513" s="231">
        <v>196</v>
      </c>
      <c r="C513" s="19"/>
      <c r="D513" s="18" t="s">
        <v>13</v>
      </c>
      <c r="E513" s="13" t="s">
        <v>167</v>
      </c>
      <c r="F513" s="13"/>
      <c r="G513" s="13"/>
      <c r="H513" s="13"/>
      <c r="I513" s="13"/>
      <c r="J513" s="13"/>
      <c r="K513" s="20"/>
      <c r="L513" s="66" t="s">
        <v>29</v>
      </c>
      <c r="M513" s="125"/>
      <c r="N513" s="41">
        <f>VLOOKUP($B513,'[1]09-10-11'!$A$4:$EA$400,MATCH(N$2, '[1]09-10-11'!$A$4:$EA$4, 0))</f>
        <v>25662</v>
      </c>
      <c r="O513" s="45"/>
      <c r="P513" s="41">
        <f>VLOOKUP($B513,'[1]09-10-11'!$A$4:$EA$400,MATCH(P$2, '[1]09-10-11'!$A$4:$EA$4, 0))</f>
        <v>25662</v>
      </c>
      <c r="Q513" s="41"/>
      <c r="R513" s="41">
        <f>VLOOKUP($B513,'[1]09-10-11'!$A$4:$EA$400,MATCH(R$2, '[1]09-10-11'!$A$4:$EA$4, 0))</f>
        <v>30000</v>
      </c>
      <c r="S513" s="41"/>
      <c r="T513" s="41" t="e">
        <f>VLOOKUP($B513,'[1]09-10-11'!$A$4:$EA$400,MATCH(T$2, '[1]09-10-11'!$A$4:$EA$4, 0))</f>
        <v>#N/A</v>
      </c>
      <c r="U513" s="41"/>
      <c r="V513" s="41">
        <f>VLOOKUP($B513,'[1]09-10-11'!$A$4:$EA$400,MATCH(V$2, '[1]09-10-11'!$A$4:$EA$4, 0))</f>
        <v>27599</v>
      </c>
      <c r="W513" s="41"/>
      <c r="X513" s="41">
        <f>VLOOKUP($B513,'[1]09-10-11'!$A$4:$EA$400,MATCH(X$2, '[1]09-10-11'!$A$4:$EA$4, 0))</f>
        <v>25662</v>
      </c>
      <c r="Y513" s="41"/>
      <c r="Z513" s="41">
        <f t="shared" si="214"/>
        <v>-1937</v>
      </c>
      <c r="AA513" s="41"/>
      <c r="AB513" s="181">
        <f t="shared" si="215"/>
        <v>-7.0183702308054596E-2</v>
      </c>
      <c r="AC513" s="161"/>
      <c r="AD513" s="41">
        <f t="shared" si="216"/>
        <v>0</v>
      </c>
      <c r="AE513" s="41"/>
      <c r="AF513" s="181">
        <f t="shared" si="217"/>
        <v>0</v>
      </c>
      <c r="AG513" s="41"/>
      <c r="AH513" s="41">
        <f t="shared" si="218"/>
        <v>0</v>
      </c>
      <c r="AI513" s="41"/>
      <c r="AJ513" s="181">
        <f t="shared" si="219"/>
        <v>0</v>
      </c>
      <c r="AK513" s="161"/>
      <c r="AL513" s="41">
        <f t="shared" si="220"/>
        <v>-4338</v>
      </c>
      <c r="AM513" s="41"/>
      <c r="AN513" s="181">
        <f t="shared" si="221"/>
        <v>-0.14459999999999995</v>
      </c>
      <c r="AP513" s="41" t="str">
        <f t="shared" si="222"/>
        <v/>
      </c>
      <c r="AQ513" s="41"/>
      <c r="AR513" s="181" t="e">
        <f t="shared" si="223"/>
        <v>#N/A</v>
      </c>
      <c r="AS513" s="41"/>
      <c r="AT513" s="41" t="str">
        <f t="shared" si="224"/>
        <v/>
      </c>
      <c r="AU513" s="41"/>
      <c r="AV513" s="181" t="e">
        <f t="shared" si="225"/>
        <v>#N/A</v>
      </c>
      <c r="AW513" s="41"/>
      <c r="AX513" s="41">
        <f t="shared" si="226"/>
        <v>1937</v>
      </c>
      <c r="AY513" s="41"/>
      <c r="AZ513" s="181">
        <f t="shared" si="227"/>
        <v>7.5481256332320168E-2</v>
      </c>
      <c r="BA513" s="41"/>
      <c r="BB513" s="41">
        <f t="shared" si="228"/>
        <v>1937</v>
      </c>
      <c r="BC513" s="41"/>
      <c r="BD513" s="181">
        <f t="shared" si="229"/>
        <v>7.5481256332320168E-2</v>
      </c>
      <c r="BE513" s="41"/>
      <c r="BF513" s="41">
        <f t="shared" si="230"/>
        <v>-2401</v>
      </c>
      <c r="BG513" s="41"/>
      <c r="BH513" s="181">
        <f t="shared" si="231"/>
        <v>-8.003333333333329E-2</v>
      </c>
      <c r="BJ513" s="41" t="str">
        <f t="shared" si="232"/>
        <v/>
      </c>
      <c r="BK513" s="41"/>
      <c r="BL513" s="181" t="e">
        <f t="shared" si="233"/>
        <v>#N/A</v>
      </c>
      <c r="BM513" s="41"/>
    </row>
    <row r="514" spans="2:65" ht="15.75" customHeight="1">
      <c r="B514" s="231"/>
      <c r="C514" s="19"/>
      <c r="D514" s="18" t="s">
        <v>15</v>
      </c>
      <c r="E514" s="13" t="s">
        <v>233</v>
      </c>
      <c r="F514" s="13"/>
      <c r="G514" s="13"/>
      <c r="H514" s="13"/>
      <c r="I514" s="13"/>
      <c r="J514" s="13"/>
      <c r="K514" s="20"/>
      <c r="L514" s="66"/>
      <c r="M514" s="125"/>
      <c r="N514" s="125"/>
      <c r="O514" s="86"/>
      <c r="P514" s="125"/>
      <c r="Q514" s="125"/>
      <c r="R514" s="125"/>
      <c r="S514" s="125"/>
      <c r="T514" s="125"/>
      <c r="U514" s="125"/>
      <c r="V514" s="125"/>
      <c r="W514" s="125"/>
      <c r="X514" s="125"/>
      <c r="Y514" s="125"/>
      <c r="Z514" s="41" t="str">
        <f t="shared" si="214"/>
        <v/>
      </c>
      <c r="AA514" s="125"/>
      <c r="AB514" s="181" t="str">
        <f t="shared" si="215"/>
        <v/>
      </c>
      <c r="AC514" s="161"/>
      <c r="AD514" s="41" t="str">
        <f t="shared" si="216"/>
        <v/>
      </c>
      <c r="AE514" s="125"/>
      <c r="AF514" s="181" t="str">
        <f t="shared" si="217"/>
        <v/>
      </c>
      <c r="AG514" s="125"/>
      <c r="AH514" s="41" t="str">
        <f t="shared" si="218"/>
        <v/>
      </c>
      <c r="AI514" s="125"/>
      <c r="AJ514" s="181" t="str">
        <f t="shared" si="219"/>
        <v/>
      </c>
      <c r="AK514" s="161"/>
      <c r="AL514" s="41" t="str">
        <f t="shared" si="220"/>
        <v/>
      </c>
      <c r="AM514" s="125"/>
      <c r="AN514" s="181" t="str">
        <f t="shared" si="221"/>
        <v/>
      </c>
      <c r="AP514" s="41" t="str">
        <f t="shared" si="222"/>
        <v/>
      </c>
      <c r="AQ514" s="125"/>
      <c r="AR514" s="181" t="str">
        <f t="shared" si="223"/>
        <v/>
      </c>
      <c r="AS514" s="125"/>
      <c r="AT514" s="41" t="str">
        <f t="shared" si="224"/>
        <v/>
      </c>
      <c r="AU514" s="125"/>
      <c r="AV514" s="181" t="str">
        <f t="shared" si="225"/>
        <v/>
      </c>
      <c r="AW514" s="125"/>
      <c r="AX514" s="41" t="str">
        <f t="shared" si="226"/>
        <v/>
      </c>
      <c r="AY514" s="125"/>
      <c r="AZ514" s="181" t="str">
        <f t="shared" si="227"/>
        <v/>
      </c>
      <c r="BA514" s="125"/>
      <c r="BB514" s="41" t="str">
        <f t="shared" si="228"/>
        <v/>
      </c>
      <c r="BC514" s="125"/>
      <c r="BD514" s="181" t="str">
        <f t="shared" si="229"/>
        <v/>
      </c>
      <c r="BE514" s="125"/>
      <c r="BF514" s="41" t="str">
        <f t="shared" si="230"/>
        <v/>
      </c>
      <c r="BG514" s="125"/>
      <c r="BH514" s="181" t="str">
        <f t="shared" si="231"/>
        <v/>
      </c>
      <c r="BJ514" s="41" t="str">
        <f t="shared" si="232"/>
        <v/>
      </c>
      <c r="BK514" s="125"/>
      <c r="BL514" s="181" t="str">
        <f t="shared" si="233"/>
        <v/>
      </c>
      <c r="BM514" s="125"/>
    </row>
    <row r="515" spans="2:65" ht="15.75" customHeight="1">
      <c r="B515" s="231">
        <v>197</v>
      </c>
      <c r="C515" s="19"/>
      <c r="D515" s="18"/>
      <c r="E515" s="13"/>
      <c r="F515" s="13" t="s">
        <v>181</v>
      </c>
      <c r="G515" s="13"/>
      <c r="H515" s="13"/>
      <c r="I515" s="13"/>
      <c r="J515" s="13"/>
      <c r="K515" s="20"/>
      <c r="L515" s="66" t="s">
        <v>33</v>
      </c>
      <c r="M515" s="125"/>
      <c r="N515" s="81">
        <f>VLOOKUP($B515,'[1]09-10-11'!$A$4:$EA$400,MATCH(N$2, '[1]09-10-11'!$A$4:$EA$4, 0))</f>
        <v>27810</v>
      </c>
      <c r="O515" s="45"/>
      <c r="P515" s="81">
        <f>VLOOKUP($B515,'[1]09-10-11'!$A$4:$EA$400,MATCH(P$2, '[1]09-10-11'!$A$4:$EA$4, 0))</f>
        <v>30000</v>
      </c>
      <c r="Q515" s="81"/>
      <c r="R515" s="81">
        <f>VLOOKUP($B515,'[1]09-10-11'!$A$4:$EA$400,MATCH(R$2, '[1]09-10-11'!$A$4:$EA$4, 0))</f>
        <v>30000</v>
      </c>
      <c r="S515" s="81"/>
      <c r="T515" s="81" t="e">
        <f>VLOOKUP($B515,'[1]09-10-11'!$A$4:$EA$400,MATCH(T$2, '[1]09-10-11'!$A$4:$EA$4, 0))</f>
        <v>#N/A</v>
      </c>
      <c r="U515" s="81"/>
      <c r="V515" s="81">
        <f>VLOOKUP($B515,'[1]09-10-11'!$A$4:$EA$400,MATCH(V$2, '[1]09-10-11'!$A$4:$EA$4, 0))</f>
        <v>27960</v>
      </c>
      <c r="W515" s="81"/>
      <c r="X515" s="81">
        <f>VLOOKUP($B515,'[1]09-10-11'!$A$4:$EA$400,MATCH(X$2, '[1]09-10-11'!$A$4:$EA$4, 0))</f>
        <v>30000</v>
      </c>
      <c r="Y515" s="41"/>
      <c r="Z515" s="81">
        <f t="shared" si="214"/>
        <v>2040</v>
      </c>
      <c r="AA515" s="81"/>
      <c r="AB515" s="182">
        <f t="shared" si="215"/>
        <v>7.296137339055786E-2</v>
      </c>
      <c r="AC515" s="156"/>
      <c r="AD515" s="81">
        <f t="shared" si="216"/>
        <v>0</v>
      </c>
      <c r="AE515" s="81"/>
      <c r="AF515" s="182">
        <f t="shared" si="217"/>
        <v>0</v>
      </c>
      <c r="AG515" s="81"/>
      <c r="AH515" s="81">
        <f t="shared" si="218"/>
        <v>2190</v>
      </c>
      <c r="AI515" s="81"/>
      <c r="AJ515" s="182">
        <f t="shared" si="219"/>
        <v>7.8748651564185534E-2</v>
      </c>
      <c r="AK515" s="156"/>
      <c r="AL515" s="81">
        <f t="shared" si="220"/>
        <v>0</v>
      </c>
      <c r="AM515" s="81"/>
      <c r="AN515" s="182">
        <f t="shared" si="221"/>
        <v>0</v>
      </c>
      <c r="AP515" s="81" t="str">
        <f t="shared" si="222"/>
        <v/>
      </c>
      <c r="AQ515" s="81"/>
      <c r="AR515" s="182" t="e">
        <f t="shared" si="223"/>
        <v>#N/A</v>
      </c>
      <c r="AS515" s="81"/>
      <c r="AT515" s="81" t="str">
        <f t="shared" si="224"/>
        <v/>
      </c>
      <c r="AU515" s="81"/>
      <c r="AV515" s="182" t="e">
        <f t="shared" si="225"/>
        <v>#N/A</v>
      </c>
      <c r="AW515" s="81"/>
      <c r="AX515" s="81">
        <f t="shared" si="226"/>
        <v>150</v>
      </c>
      <c r="AY515" s="81"/>
      <c r="AZ515" s="182">
        <f t="shared" si="227"/>
        <v>5.3937432578208266E-3</v>
      </c>
      <c r="BA515" s="81"/>
      <c r="BB515" s="81">
        <f t="shared" si="228"/>
        <v>-2040</v>
      </c>
      <c r="BC515" s="81"/>
      <c r="BD515" s="182">
        <f t="shared" si="229"/>
        <v>-6.7999999999999949E-2</v>
      </c>
      <c r="BE515" s="81"/>
      <c r="BF515" s="81">
        <f t="shared" si="230"/>
        <v>-2040</v>
      </c>
      <c r="BG515" s="81"/>
      <c r="BH515" s="182">
        <f t="shared" si="231"/>
        <v>-6.7999999999999949E-2</v>
      </c>
      <c r="BJ515" s="81" t="str">
        <f t="shared" si="232"/>
        <v/>
      </c>
      <c r="BK515" s="81"/>
      <c r="BL515" s="182" t="e">
        <f t="shared" si="233"/>
        <v>#N/A</v>
      </c>
      <c r="BM515" s="81"/>
    </row>
    <row r="516" spans="2:65" ht="15.75" customHeight="1">
      <c r="B516" s="231"/>
      <c r="C516" s="19"/>
      <c r="D516" s="18"/>
      <c r="E516" s="13"/>
      <c r="F516" s="13"/>
      <c r="G516" s="13"/>
      <c r="H516" s="13"/>
      <c r="I516" s="13"/>
      <c r="J516" s="13"/>
      <c r="K516" s="20"/>
      <c r="L516" s="66"/>
      <c r="M516" s="125"/>
      <c r="N516" s="125"/>
      <c r="O516" s="45"/>
      <c r="P516" s="125"/>
      <c r="Q516" s="125"/>
      <c r="R516" s="125"/>
      <c r="S516" s="125"/>
      <c r="T516" s="125"/>
      <c r="U516" s="125"/>
      <c r="V516" s="125"/>
      <c r="W516" s="125"/>
      <c r="X516" s="125"/>
      <c r="Y516" s="125"/>
      <c r="Z516" s="41" t="str">
        <f t="shared" si="214"/>
        <v/>
      </c>
      <c r="AA516" s="125"/>
      <c r="AB516" s="181" t="str">
        <f t="shared" si="215"/>
        <v/>
      </c>
      <c r="AC516" s="161"/>
      <c r="AD516" s="41" t="str">
        <f t="shared" si="216"/>
        <v/>
      </c>
      <c r="AE516" s="125"/>
      <c r="AF516" s="181" t="str">
        <f t="shared" si="217"/>
        <v/>
      </c>
      <c r="AG516" s="125"/>
      <c r="AH516" s="41" t="str">
        <f t="shared" si="218"/>
        <v/>
      </c>
      <c r="AI516" s="125"/>
      <c r="AJ516" s="181" t="str">
        <f t="shared" si="219"/>
        <v/>
      </c>
      <c r="AK516" s="161"/>
      <c r="AL516" s="41" t="str">
        <f t="shared" si="220"/>
        <v/>
      </c>
      <c r="AM516" s="125"/>
      <c r="AN516" s="181" t="str">
        <f t="shared" si="221"/>
        <v/>
      </c>
      <c r="AP516" s="41" t="str">
        <f t="shared" si="222"/>
        <v/>
      </c>
      <c r="AQ516" s="125"/>
      <c r="AR516" s="181" t="str">
        <f t="shared" si="223"/>
        <v/>
      </c>
      <c r="AS516" s="125"/>
      <c r="AT516" s="41" t="str">
        <f t="shared" si="224"/>
        <v/>
      </c>
      <c r="AU516" s="125"/>
      <c r="AV516" s="181" t="str">
        <f t="shared" si="225"/>
        <v/>
      </c>
      <c r="AW516" s="125"/>
      <c r="AX516" s="41" t="str">
        <f t="shared" si="226"/>
        <v/>
      </c>
      <c r="AY516" s="125"/>
      <c r="AZ516" s="181" t="str">
        <f t="shared" si="227"/>
        <v/>
      </c>
      <c r="BA516" s="125"/>
      <c r="BB516" s="41" t="str">
        <f t="shared" si="228"/>
        <v/>
      </c>
      <c r="BC516" s="125"/>
      <c r="BD516" s="181" t="str">
        <f t="shared" si="229"/>
        <v/>
      </c>
      <c r="BE516" s="125"/>
      <c r="BF516" s="41" t="str">
        <f t="shared" si="230"/>
        <v/>
      </c>
      <c r="BG516" s="125"/>
      <c r="BH516" s="181" t="str">
        <f t="shared" si="231"/>
        <v/>
      </c>
      <c r="BJ516" s="41" t="str">
        <f t="shared" si="232"/>
        <v/>
      </c>
      <c r="BK516" s="125"/>
      <c r="BL516" s="181" t="str">
        <f t="shared" si="233"/>
        <v/>
      </c>
      <c r="BM516" s="125"/>
    </row>
    <row r="517" spans="2:65" ht="15.75" customHeight="1">
      <c r="B517" s="231"/>
      <c r="C517" s="19"/>
      <c r="D517" s="18"/>
      <c r="E517" s="13"/>
      <c r="F517" s="13"/>
      <c r="G517" s="13"/>
      <c r="H517" s="13"/>
      <c r="I517" s="13" t="s">
        <v>39</v>
      </c>
      <c r="J517" s="13"/>
      <c r="K517" s="20"/>
      <c r="L517" s="66"/>
      <c r="M517" s="125"/>
      <c r="N517" s="41">
        <f>SUM(N513:N515)</f>
        <v>53472</v>
      </c>
      <c r="O517" s="45"/>
      <c r="P517" s="41">
        <f>SUM(P513:P515)</f>
        <v>55662</v>
      </c>
      <c r="Q517" s="41"/>
      <c r="R517" s="41">
        <f>SUM(R513:R515)</f>
        <v>60000</v>
      </c>
      <c r="S517" s="41"/>
      <c r="T517" s="41" t="e">
        <f>SUM(T513:T515)</f>
        <v>#N/A</v>
      </c>
      <c r="U517" s="41"/>
      <c r="V517" s="41">
        <f>SUM(V513:V515)</f>
        <v>55559</v>
      </c>
      <c r="W517" s="41"/>
      <c r="X517" s="41">
        <f>SUM(X513:X515)</f>
        <v>55662</v>
      </c>
      <c r="Y517" s="41"/>
      <c r="Z517" s="41">
        <f t="shared" si="214"/>
        <v>103</v>
      </c>
      <c r="AA517" s="41"/>
      <c r="AB517" s="181">
        <f t="shared" si="215"/>
        <v>1.8538850591263145E-3</v>
      </c>
      <c r="AC517" s="161"/>
      <c r="AD517" s="41">
        <f t="shared" si="216"/>
        <v>0</v>
      </c>
      <c r="AE517" s="41"/>
      <c r="AF517" s="181">
        <f t="shared" si="217"/>
        <v>0</v>
      </c>
      <c r="AG517" s="41"/>
      <c r="AH517" s="41">
        <f t="shared" si="218"/>
        <v>2190</v>
      </c>
      <c r="AI517" s="41"/>
      <c r="AJ517" s="181">
        <f t="shared" si="219"/>
        <v>4.0956014362657056E-2</v>
      </c>
      <c r="AK517" s="161"/>
      <c r="AL517" s="41">
        <f t="shared" si="220"/>
        <v>-4338</v>
      </c>
      <c r="AM517" s="41"/>
      <c r="AN517" s="181">
        <f t="shared" si="221"/>
        <v>-7.2300000000000031E-2</v>
      </c>
      <c r="AP517" s="41" t="str">
        <f t="shared" si="222"/>
        <v/>
      </c>
      <c r="AQ517" s="41"/>
      <c r="AR517" s="181" t="e">
        <f t="shared" si="223"/>
        <v>#N/A</v>
      </c>
      <c r="AS517" s="41"/>
      <c r="AT517" s="41" t="str">
        <f t="shared" si="224"/>
        <v/>
      </c>
      <c r="AU517" s="41"/>
      <c r="AV517" s="181" t="e">
        <f t="shared" si="225"/>
        <v>#N/A</v>
      </c>
      <c r="AW517" s="41"/>
      <c r="AX517" s="41">
        <f t="shared" si="226"/>
        <v>2087</v>
      </c>
      <c r="AY517" s="41"/>
      <c r="AZ517" s="181">
        <f t="shared" si="227"/>
        <v>3.9029772591262724E-2</v>
      </c>
      <c r="BA517" s="41"/>
      <c r="BB517" s="41">
        <f t="shared" si="228"/>
        <v>-103</v>
      </c>
      <c r="BC517" s="41"/>
      <c r="BD517" s="181">
        <f t="shared" si="229"/>
        <v>-1.8504545291222474E-3</v>
      </c>
      <c r="BE517" s="41"/>
      <c r="BF517" s="41">
        <f t="shared" si="230"/>
        <v>-4441</v>
      </c>
      <c r="BG517" s="41"/>
      <c r="BH517" s="181">
        <f t="shared" si="231"/>
        <v>-7.401666666666662E-2</v>
      </c>
      <c r="BJ517" s="41" t="str">
        <f t="shared" si="232"/>
        <v/>
      </c>
      <c r="BK517" s="41"/>
      <c r="BL517" s="181" t="e">
        <f t="shared" si="233"/>
        <v>#N/A</v>
      </c>
      <c r="BM517" s="41"/>
    </row>
    <row r="518" spans="2:65" ht="15.75" customHeight="1">
      <c r="B518" s="231"/>
      <c r="C518" s="19"/>
      <c r="D518" s="18"/>
      <c r="E518" s="13"/>
      <c r="F518" s="13"/>
      <c r="G518" s="13"/>
      <c r="H518" s="13"/>
      <c r="I518" s="13"/>
      <c r="J518" s="13"/>
      <c r="K518" s="20"/>
      <c r="L518" s="66"/>
      <c r="M518" s="125"/>
      <c r="N518" s="125"/>
      <c r="O518" s="45"/>
      <c r="P518" s="125"/>
      <c r="Q518" s="125"/>
      <c r="R518" s="125"/>
      <c r="S518" s="125"/>
      <c r="T518" s="125"/>
      <c r="U518" s="125"/>
      <c r="V518" s="125"/>
      <c r="W518" s="125"/>
      <c r="X518" s="125"/>
      <c r="Y518" s="125"/>
      <c r="Z518" s="41" t="str">
        <f t="shared" si="214"/>
        <v/>
      </c>
      <c r="AA518" s="125"/>
      <c r="AB518" s="181" t="str">
        <f t="shared" si="215"/>
        <v/>
      </c>
      <c r="AC518" s="161"/>
      <c r="AD518" s="41" t="str">
        <f t="shared" si="216"/>
        <v/>
      </c>
      <c r="AE518" s="125"/>
      <c r="AF518" s="181" t="str">
        <f t="shared" si="217"/>
        <v/>
      </c>
      <c r="AG518" s="125"/>
      <c r="AH518" s="41" t="str">
        <f t="shared" si="218"/>
        <v/>
      </c>
      <c r="AI518" s="125"/>
      <c r="AJ518" s="181" t="str">
        <f t="shared" si="219"/>
        <v/>
      </c>
      <c r="AK518" s="161"/>
      <c r="AL518" s="41" t="str">
        <f t="shared" si="220"/>
        <v/>
      </c>
      <c r="AM518" s="125"/>
      <c r="AN518" s="181" t="str">
        <f t="shared" si="221"/>
        <v/>
      </c>
      <c r="AP518" s="41" t="str">
        <f t="shared" si="222"/>
        <v/>
      </c>
      <c r="AQ518" s="125"/>
      <c r="AR518" s="181" t="str">
        <f t="shared" si="223"/>
        <v/>
      </c>
      <c r="AS518" s="125"/>
      <c r="AT518" s="41" t="str">
        <f t="shared" si="224"/>
        <v/>
      </c>
      <c r="AU518" s="125"/>
      <c r="AV518" s="181" t="str">
        <f t="shared" si="225"/>
        <v/>
      </c>
      <c r="AW518" s="125"/>
      <c r="AX518" s="41" t="str">
        <f t="shared" si="226"/>
        <v/>
      </c>
      <c r="AY518" s="125"/>
      <c r="AZ518" s="181" t="str">
        <f t="shared" si="227"/>
        <v/>
      </c>
      <c r="BA518" s="125"/>
      <c r="BB518" s="41" t="str">
        <f t="shared" si="228"/>
        <v/>
      </c>
      <c r="BC518" s="125"/>
      <c r="BD518" s="181" t="str">
        <f t="shared" si="229"/>
        <v/>
      </c>
      <c r="BE518" s="125"/>
      <c r="BF518" s="41" t="str">
        <f t="shared" si="230"/>
        <v/>
      </c>
      <c r="BG518" s="125"/>
      <c r="BH518" s="181" t="str">
        <f t="shared" si="231"/>
        <v/>
      </c>
      <c r="BJ518" s="41" t="str">
        <f t="shared" si="232"/>
        <v/>
      </c>
      <c r="BK518" s="125"/>
      <c r="BL518" s="181" t="str">
        <f t="shared" si="233"/>
        <v/>
      </c>
      <c r="BM518" s="125"/>
    </row>
    <row r="519" spans="2:65" ht="15.75" customHeight="1">
      <c r="B519" s="231"/>
      <c r="C519" s="19"/>
      <c r="D519" s="18" t="s">
        <v>14</v>
      </c>
      <c r="E519" s="13" t="s">
        <v>168</v>
      </c>
      <c r="F519" s="13"/>
      <c r="G519" s="13"/>
      <c r="H519" s="13"/>
      <c r="I519" s="13"/>
      <c r="J519" s="13"/>
      <c r="K519" s="20"/>
      <c r="L519" s="66"/>
      <c r="M519" s="125"/>
      <c r="N519" s="125"/>
      <c r="O519" s="45"/>
      <c r="P519" s="125"/>
      <c r="Q519" s="125"/>
      <c r="R519" s="125"/>
      <c r="S519" s="125"/>
      <c r="T519" s="125"/>
      <c r="U519" s="125"/>
      <c r="V519" s="125"/>
      <c r="W519" s="125"/>
      <c r="X519" s="125"/>
      <c r="Y519" s="125"/>
      <c r="Z519" s="41" t="str">
        <f t="shared" si="214"/>
        <v/>
      </c>
      <c r="AA519" s="125"/>
      <c r="AB519" s="181" t="str">
        <f t="shared" si="215"/>
        <v/>
      </c>
      <c r="AC519" s="161"/>
      <c r="AD519" s="41" t="str">
        <f t="shared" si="216"/>
        <v/>
      </c>
      <c r="AE519" s="125"/>
      <c r="AF519" s="181" t="str">
        <f t="shared" si="217"/>
        <v/>
      </c>
      <c r="AG519" s="125"/>
      <c r="AH519" s="41" t="str">
        <f t="shared" si="218"/>
        <v/>
      </c>
      <c r="AI519" s="125"/>
      <c r="AJ519" s="181" t="str">
        <f t="shared" si="219"/>
        <v/>
      </c>
      <c r="AK519" s="161"/>
      <c r="AL519" s="41" t="str">
        <f t="shared" si="220"/>
        <v/>
      </c>
      <c r="AM519" s="125"/>
      <c r="AN519" s="181" t="str">
        <f t="shared" si="221"/>
        <v/>
      </c>
      <c r="AP519" s="41" t="str">
        <f t="shared" si="222"/>
        <v/>
      </c>
      <c r="AQ519" s="125"/>
      <c r="AR519" s="181" t="str">
        <f t="shared" si="223"/>
        <v/>
      </c>
      <c r="AS519" s="125"/>
      <c r="AT519" s="41" t="str">
        <f t="shared" si="224"/>
        <v/>
      </c>
      <c r="AU519" s="125"/>
      <c r="AV519" s="181" t="str">
        <f t="shared" si="225"/>
        <v/>
      </c>
      <c r="AW519" s="125"/>
      <c r="AX519" s="41" t="str">
        <f t="shared" si="226"/>
        <v/>
      </c>
      <c r="AY519" s="125"/>
      <c r="AZ519" s="181" t="str">
        <f t="shared" si="227"/>
        <v/>
      </c>
      <c r="BA519" s="125"/>
      <c r="BB519" s="41" t="str">
        <f t="shared" si="228"/>
        <v/>
      </c>
      <c r="BC519" s="125"/>
      <c r="BD519" s="181" t="str">
        <f t="shared" si="229"/>
        <v/>
      </c>
      <c r="BE519" s="125"/>
      <c r="BF519" s="41" t="str">
        <f t="shared" si="230"/>
        <v/>
      </c>
      <c r="BG519" s="125"/>
      <c r="BH519" s="181" t="str">
        <f t="shared" si="231"/>
        <v/>
      </c>
      <c r="BJ519" s="41" t="str">
        <f t="shared" si="232"/>
        <v/>
      </c>
      <c r="BK519" s="125"/>
      <c r="BL519" s="181" t="str">
        <f t="shared" si="233"/>
        <v/>
      </c>
      <c r="BM519" s="125"/>
    </row>
    <row r="520" spans="2:65" ht="15.75" customHeight="1">
      <c r="B520" s="231">
        <v>198</v>
      </c>
      <c r="C520" s="19"/>
      <c r="D520" s="13"/>
      <c r="E520" s="13"/>
      <c r="F520" s="13" t="s">
        <v>84</v>
      </c>
      <c r="G520" s="13"/>
      <c r="H520" s="13"/>
      <c r="I520" s="13"/>
      <c r="J520" s="13"/>
      <c r="K520" s="13"/>
      <c r="L520" s="66" t="s">
        <v>29</v>
      </c>
      <c r="M520" s="125"/>
      <c r="N520" s="41">
        <f>VLOOKUP($B520,'[1]09-10-11'!$A$4:$EA$400,MATCH(N$2, '[1]09-10-11'!$A$4:$EA$4, 0))</f>
        <v>12833</v>
      </c>
      <c r="O520" s="45"/>
      <c r="P520" s="41">
        <f>VLOOKUP($B520,'[1]09-10-11'!$A$4:$EA$400,MATCH(P$2, '[1]09-10-11'!$A$4:$EA$4, 0))</f>
        <v>12833</v>
      </c>
      <c r="Q520" s="41"/>
      <c r="R520" s="41">
        <f>VLOOKUP($B520,'[1]09-10-11'!$A$4:$EA$400,MATCH(R$2, '[1]09-10-11'!$A$4:$EA$4, 0))</f>
        <v>13090</v>
      </c>
      <c r="S520" s="41"/>
      <c r="T520" s="41" t="e">
        <f>VLOOKUP($B520,'[1]09-10-11'!$A$4:$EA$400,MATCH(T$2, '[1]09-10-11'!$A$4:$EA$4, 0))</f>
        <v>#N/A</v>
      </c>
      <c r="U520" s="41"/>
      <c r="V520" s="41">
        <f>VLOOKUP($B520,'[1]09-10-11'!$A$4:$EA$400,MATCH(V$2, '[1]09-10-11'!$A$4:$EA$4, 0))</f>
        <v>13802</v>
      </c>
      <c r="W520" s="41"/>
      <c r="X520" s="41">
        <f>VLOOKUP($B520,'[1]09-10-11'!$A$4:$EA$400,MATCH(X$2, '[1]09-10-11'!$A$4:$EA$4, 0))</f>
        <v>12833</v>
      </c>
      <c r="Y520" s="41"/>
      <c r="Z520" s="41">
        <f t="shared" si="214"/>
        <v>-969</v>
      </c>
      <c r="AA520" s="41"/>
      <c r="AB520" s="181">
        <f t="shared" si="215"/>
        <v>-7.0207216345457235E-2</v>
      </c>
      <c r="AC520" s="161"/>
      <c r="AD520" s="41">
        <f t="shared" si="216"/>
        <v>0</v>
      </c>
      <c r="AE520" s="41"/>
      <c r="AF520" s="181">
        <f t="shared" si="217"/>
        <v>0</v>
      </c>
      <c r="AG520" s="41"/>
      <c r="AH520" s="41">
        <f t="shared" si="218"/>
        <v>0</v>
      </c>
      <c r="AI520" s="41"/>
      <c r="AJ520" s="181">
        <f t="shared" si="219"/>
        <v>0</v>
      </c>
      <c r="AK520" s="161"/>
      <c r="AL520" s="41">
        <f t="shared" si="220"/>
        <v>-257</v>
      </c>
      <c r="AM520" s="41"/>
      <c r="AN520" s="181">
        <f t="shared" si="221"/>
        <v>-1.9633307868601957E-2</v>
      </c>
      <c r="AP520" s="41" t="str">
        <f t="shared" si="222"/>
        <v/>
      </c>
      <c r="AQ520" s="41"/>
      <c r="AR520" s="181" t="e">
        <f t="shared" si="223"/>
        <v>#N/A</v>
      </c>
      <c r="AS520" s="41"/>
      <c r="AT520" s="41" t="str">
        <f t="shared" si="224"/>
        <v/>
      </c>
      <c r="AU520" s="41"/>
      <c r="AV520" s="181" t="e">
        <f t="shared" si="225"/>
        <v>#N/A</v>
      </c>
      <c r="AW520" s="41"/>
      <c r="AX520" s="41">
        <f t="shared" si="226"/>
        <v>969</v>
      </c>
      <c r="AY520" s="41"/>
      <c r="AZ520" s="181">
        <f t="shared" si="227"/>
        <v>7.5508454765058852E-2</v>
      </c>
      <c r="BA520" s="41"/>
      <c r="BB520" s="41">
        <f t="shared" si="228"/>
        <v>969</v>
      </c>
      <c r="BC520" s="41"/>
      <c r="BD520" s="181">
        <f t="shared" si="229"/>
        <v>7.5508454765058852E-2</v>
      </c>
      <c r="BE520" s="41"/>
      <c r="BF520" s="41">
        <f t="shared" si="230"/>
        <v>712</v>
      </c>
      <c r="BG520" s="41"/>
      <c r="BH520" s="181">
        <f t="shared" si="231"/>
        <v>5.4392666157372149E-2</v>
      </c>
      <c r="BJ520" s="41" t="str">
        <f t="shared" si="232"/>
        <v/>
      </c>
      <c r="BK520" s="41"/>
      <c r="BL520" s="181" t="e">
        <f t="shared" si="233"/>
        <v>#N/A</v>
      </c>
      <c r="BM520" s="41"/>
    </row>
    <row r="521" spans="2:65" ht="15.75" customHeight="1">
      <c r="B521" s="231"/>
      <c r="C521" s="19"/>
      <c r="D521" s="18" t="s">
        <v>16</v>
      </c>
      <c r="E521" s="13" t="s">
        <v>246</v>
      </c>
      <c r="F521" s="13"/>
      <c r="G521" s="13"/>
      <c r="H521" s="13"/>
      <c r="I521" s="13"/>
      <c r="J521" s="13"/>
      <c r="K521" s="13"/>
      <c r="L521" s="66"/>
      <c r="M521" s="125"/>
      <c r="N521" s="125"/>
      <c r="O521" s="45"/>
      <c r="P521" s="125"/>
      <c r="Q521" s="125"/>
      <c r="R521" s="125"/>
      <c r="S521" s="125"/>
      <c r="T521" s="125"/>
      <c r="U521" s="125"/>
      <c r="V521" s="125"/>
      <c r="W521" s="125"/>
      <c r="X521" s="125"/>
      <c r="Y521" s="125"/>
      <c r="Z521" s="41" t="str">
        <f t="shared" si="214"/>
        <v/>
      </c>
      <c r="AA521" s="125"/>
      <c r="AB521" s="181" t="str">
        <f t="shared" si="215"/>
        <v/>
      </c>
      <c r="AC521" s="161"/>
      <c r="AD521" s="41" t="str">
        <f t="shared" si="216"/>
        <v/>
      </c>
      <c r="AE521" s="125"/>
      <c r="AF521" s="181" t="str">
        <f t="shared" si="217"/>
        <v/>
      </c>
      <c r="AG521" s="125"/>
      <c r="AH521" s="41" t="str">
        <f t="shared" si="218"/>
        <v/>
      </c>
      <c r="AI521" s="125"/>
      <c r="AJ521" s="181" t="str">
        <f t="shared" si="219"/>
        <v/>
      </c>
      <c r="AK521" s="161"/>
      <c r="AL521" s="41" t="str">
        <f t="shared" si="220"/>
        <v/>
      </c>
      <c r="AM521" s="125"/>
      <c r="AN521" s="181" t="str">
        <f t="shared" si="221"/>
        <v/>
      </c>
      <c r="AP521" s="41" t="str">
        <f t="shared" si="222"/>
        <v/>
      </c>
      <c r="AQ521" s="125"/>
      <c r="AR521" s="181" t="str">
        <f t="shared" si="223"/>
        <v/>
      </c>
      <c r="AS521" s="125"/>
      <c r="AT521" s="41" t="str">
        <f t="shared" si="224"/>
        <v/>
      </c>
      <c r="AU521" s="125"/>
      <c r="AV521" s="181" t="str">
        <f t="shared" si="225"/>
        <v/>
      </c>
      <c r="AW521" s="125"/>
      <c r="AX521" s="41" t="str">
        <f t="shared" si="226"/>
        <v/>
      </c>
      <c r="AY521" s="125"/>
      <c r="AZ521" s="181" t="str">
        <f t="shared" si="227"/>
        <v/>
      </c>
      <c r="BA521" s="125"/>
      <c r="BB521" s="41" t="str">
        <f t="shared" si="228"/>
        <v/>
      </c>
      <c r="BC521" s="125"/>
      <c r="BD521" s="181" t="str">
        <f t="shared" si="229"/>
        <v/>
      </c>
      <c r="BE521" s="125"/>
      <c r="BF521" s="41" t="str">
        <f t="shared" si="230"/>
        <v/>
      </c>
      <c r="BG521" s="125"/>
      <c r="BH521" s="181" t="str">
        <f t="shared" si="231"/>
        <v/>
      </c>
      <c r="BJ521" s="41" t="str">
        <f t="shared" si="232"/>
        <v/>
      </c>
      <c r="BK521" s="125"/>
      <c r="BL521" s="181" t="str">
        <f t="shared" si="233"/>
        <v/>
      </c>
      <c r="BM521" s="125"/>
    </row>
    <row r="522" spans="2:65" ht="15.75" customHeight="1">
      <c r="B522" s="231">
        <v>199</v>
      </c>
      <c r="C522" s="19"/>
      <c r="D522" s="13"/>
      <c r="E522" s="13"/>
      <c r="F522" s="13" t="s">
        <v>182</v>
      </c>
      <c r="G522" s="13"/>
      <c r="H522" s="13"/>
      <c r="I522" s="13"/>
      <c r="J522" s="13"/>
      <c r="K522" s="13"/>
      <c r="L522" s="66" t="s">
        <v>33</v>
      </c>
      <c r="M522" s="125"/>
      <c r="N522" s="81">
        <f>VLOOKUP($B522,'[1]09-10-11'!$A$4:$EA$400,MATCH(N$2, '[1]09-10-11'!$A$4:$EA$4, 0))</f>
        <v>13905</v>
      </c>
      <c r="O522" s="45"/>
      <c r="P522" s="81">
        <f>VLOOKUP($B522,'[1]09-10-11'!$A$4:$EA$400,MATCH(P$2, '[1]09-10-11'!$A$4:$EA$4, 0))</f>
        <v>15000</v>
      </c>
      <c r="Q522" s="81"/>
      <c r="R522" s="81">
        <f>VLOOKUP($B522,'[1]09-10-11'!$A$4:$EA$400,MATCH(R$2, '[1]09-10-11'!$A$4:$EA$4, 0))</f>
        <v>15000</v>
      </c>
      <c r="S522" s="81"/>
      <c r="T522" s="81" t="e">
        <f>VLOOKUP($B522,'[1]09-10-11'!$A$4:$EA$400,MATCH(T$2, '[1]09-10-11'!$A$4:$EA$4, 0))</f>
        <v>#N/A</v>
      </c>
      <c r="U522" s="81"/>
      <c r="V522" s="81">
        <f>VLOOKUP($B522,'[1]09-10-11'!$A$4:$EA$400,MATCH(V$2, '[1]09-10-11'!$A$4:$EA$4, 0))</f>
        <v>13980</v>
      </c>
      <c r="W522" s="81"/>
      <c r="X522" s="81">
        <f>VLOOKUP($B522,'[1]09-10-11'!$A$4:$EA$400,MATCH(X$2, '[1]09-10-11'!$A$4:$EA$4, 0))</f>
        <v>15000</v>
      </c>
      <c r="Y522" s="41"/>
      <c r="Z522" s="81">
        <f t="shared" si="214"/>
        <v>1020</v>
      </c>
      <c r="AA522" s="81"/>
      <c r="AB522" s="182">
        <f t="shared" si="215"/>
        <v>7.296137339055786E-2</v>
      </c>
      <c r="AC522" s="156"/>
      <c r="AD522" s="81">
        <f t="shared" si="216"/>
        <v>0</v>
      </c>
      <c r="AE522" s="81"/>
      <c r="AF522" s="182">
        <f t="shared" si="217"/>
        <v>0</v>
      </c>
      <c r="AG522" s="41"/>
      <c r="AH522" s="81">
        <f t="shared" si="218"/>
        <v>1095</v>
      </c>
      <c r="AI522" s="81"/>
      <c r="AJ522" s="182">
        <f t="shared" si="219"/>
        <v>7.8748651564185534E-2</v>
      </c>
      <c r="AK522" s="156"/>
      <c r="AL522" s="81">
        <f t="shared" si="220"/>
        <v>0</v>
      </c>
      <c r="AM522" s="81"/>
      <c r="AN522" s="182">
        <f t="shared" si="221"/>
        <v>0</v>
      </c>
      <c r="AP522" s="81" t="str">
        <f t="shared" si="222"/>
        <v/>
      </c>
      <c r="AQ522" s="81"/>
      <c r="AR522" s="182" t="e">
        <f t="shared" si="223"/>
        <v>#N/A</v>
      </c>
      <c r="AS522" s="41"/>
      <c r="AT522" s="81" t="str">
        <f t="shared" si="224"/>
        <v/>
      </c>
      <c r="AU522" s="81"/>
      <c r="AV522" s="182" t="e">
        <f t="shared" si="225"/>
        <v>#N/A</v>
      </c>
      <c r="AW522" s="41"/>
      <c r="AX522" s="81">
        <f t="shared" si="226"/>
        <v>75</v>
      </c>
      <c r="AY522" s="81"/>
      <c r="AZ522" s="182">
        <f t="shared" si="227"/>
        <v>5.3937432578208266E-3</v>
      </c>
      <c r="BA522" s="41"/>
      <c r="BB522" s="81">
        <f t="shared" si="228"/>
        <v>-1020</v>
      </c>
      <c r="BC522" s="81"/>
      <c r="BD522" s="182">
        <f t="shared" si="229"/>
        <v>-6.7999999999999949E-2</v>
      </c>
      <c r="BE522" s="41"/>
      <c r="BF522" s="81">
        <f t="shared" si="230"/>
        <v>-1020</v>
      </c>
      <c r="BG522" s="81"/>
      <c r="BH522" s="182">
        <f t="shared" si="231"/>
        <v>-6.7999999999999949E-2</v>
      </c>
      <c r="BJ522" s="81" t="str">
        <f t="shared" si="232"/>
        <v/>
      </c>
      <c r="BK522" s="81"/>
      <c r="BL522" s="182" t="e">
        <f t="shared" si="233"/>
        <v>#N/A</v>
      </c>
      <c r="BM522" s="41"/>
    </row>
    <row r="523" spans="2:65" ht="15.75" customHeight="1">
      <c r="B523" s="231"/>
      <c r="C523" s="19"/>
      <c r="D523" s="13"/>
      <c r="E523" s="13"/>
      <c r="F523" s="13"/>
      <c r="G523" s="13"/>
      <c r="H523" s="13"/>
      <c r="I523" s="13"/>
      <c r="J523" s="13"/>
      <c r="K523" s="13"/>
      <c r="L523" s="66"/>
      <c r="M523" s="125"/>
      <c r="N523" s="125"/>
      <c r="O523" s="45"/>
      <c r="P523" s="125"/>
      <c r="Q523" s="125"/>
      <c r="R523" s="125"/>
      <c r="S523" s="125"/>
      <c r="T523" s="125"/>
      <c r="U523" s="125"/>
      <c r="V523" s="125"/>
      <c r="W523" s="125"/>
      <c r="X523" s="125"/>
      <c r="Y523" s="125"/>
      <c r="Z523" s="41" t="str">
        <f t="shared" si="214"/>
        <v/>
      </c>
      <c r="AA523" s="125"/>
      <c r="AB523" s="181" t="str">
        <f t="shared" si="215"/>
        <v/>
      </c>
      <c r="AC523" s="161"/>
      <c r="AD523" s="41" t="str">
        <f t="shared" si="216"/>
        <v/>
      </c>
      <c r="AE523" s="125"/>
      <c r="AF523" s="181" t="str">
        <f t="shared" si="217"/>
        <v/>
      </c>
      <c r="AG523" s="125"/>
      <c r="AH523" s="41" t="str">
        <f t="shared" si="218"/>
        <v/>
      </c>
      <c r="AI523" s="125"/>
      <c r="AJ523" s="181" t="str">
        <f t="shared" si="219"/>
        <v/>
      </c>
      <c r="AK523" s="161"/>
      <c r="AL523" s="41" t="str">
        <f t="shared" si="220"/>
        <v/>
      </c>
      <c r="AM523" s="125"/>
      <c r="AN523" s="181" t="str">
        <f t="shared" si="221"/>
        <v/>
      </c>
      <c r="AP523" s="41" t="str">
        <f t="shared" si="222"/>
        <v/>
      </c>
      <c r="AQ523" s="125"/>
      <c r="AR523" s="181" t="str">
        <f t="shared" si="223"/>
        <v/>
      </c>
      <c r="AS523" s="125"/>
      <c r="AT523" s="41" t="str">
        <f t="shared" si="224"/>
        <v/>
      </c>
      <c r="AU523" s="125"/>
      <c r="AV523" s="181" t="str">
        <f t="shared" si="225"/>
        <v/>
      </c>
      <c r="AW523" s="125"/>
      <c r="AX523" s="41" t="str">
        <f t="shared" si="226"/>
        <v/>
      </c>
      <c r="AY523" s="125"/>
      <c r="AZ523" s="181" t="str">
        <f t="shared" si="227"/>
        <v/>
      </c>
      <c r="BA523" s="125"/>
      <c r="BB523" s="41" t="str">
        <f t="shared" si="228"/>
        <v/>
      </c>
      <c r="BC523" s="125"/>
      <c r="BD523" s="181" t="str">
        <f t="shared" si="229"/>
        <v/>
      </c>
      <c r="BE523" s="125"/>
      <c r="BF523" s="41" t="str">
        <f t="shared" si="230"/>
        <v/>
      </c>
      <c r="BG523" s="125"/>
      <c r="BH523" s="181" t="str">
        <f t="shared" si="231"/>
        <v/>
      </c>
      <c r="BJ523" s="41" t="str">
        <f t="shared" si="232"/>
        <v/>
      </c>
      <c r="BK523" s="125"/>
      <c r="BL523" s="181" t="str">
        <f t="shared" si="233"/>
        <v/>
      </c>
      <c r="BM523" s="125"/>
    </row>
    <row r="524" spans="2:65" ht="15.75" customHeight="1">
      <c r="B524" s="231"/>
      <c r="C524" s="19"/>
      <c r="D524" s="13"/>
      <c r="E524" s="13"/>
      <c r="F524" s="13"/>
      <c r="G524" s="13"/>
      <c r="H524" s="13"/>
      <c r="I524" s="13" t="s">
        <v>39</v>
      </c>
      <c r="J524" s="13"/>
      <c r="K524" s="13"/>
      <c r="L524" s="66"/>
      <c r="M524" s="125"/>
      <c r="N524" s="41">
        <f>SUM(N520:N522)</f>
        <v>26738</v>
      </c>
      <c r="O524" s="45"/>
      <c r="P524" s="41">
        <f>SUM(P520:P522)</f>
        <v>27833</v>
      </c>
      <c r="Q524" s="41"/>
      <c r="R524" s="41">
        <f>SUM(R520:R522)</f>
        <v>28090</v>
      </c>
      <c r="S524" s="41"/>
      <c r="T524" s="41" t="e">
        <f>SUM(T520:T522)</f>
        <v>#N/A</v>
      </c>
      <c r="U524" s="41"/>
      <c r="V524" s="41">
        <f>SUM(V520:V522)</f>
        <v>27782</v>
      </c>
      <c r="W524" s="41"/>
      <c r="X524" s="41">
        <f>SUM(X520:X522)</f>
        <v>27833</v>
      </c>
      <c r="Y524" s="41"/>
      <c r="Z524" s="41">
        <f t="shared" si="214"/>
        <v>51</v>
      </c>
      <c r="AA524" s="41"/>
      <c r="AB524" s="181">
        <f t="shared" si="215"/>
        <v>1.8357209704125133E-3</v>
      </c>
      <c r="AC524" s="161"/>
      <c r="AD524" s="41">
        <f t="shared" si="216"/>
        <v>0</v>
      </c>
      <c r="AE524" s="41"/>
      <c r="AF524" s="181">
        <f t="shared" si="217"/>
        <v>0</v>
      </c>
      <c r="AG524" s="41"/>
      <c r="AH524" s="41">
        <f t="shared" si="218"/>
        <v>1095</v>
      </c>
      <c r="AI524" s="41"/>
      <c r="AJ524" s="181">
        <f t="shared" si="219"/>
        <v>4.0952950856459003E-2</v>
      </c>
      <c r="AK524" s="161"/>
      <c r="AL524" s="41">
        <f t="shared" si="220"/>
        <v>-257</v>
      </c>
      <c r="AM524" s="41"/>
      <c r="AN524" s="181">
        <f t="shared" si="221"/>
        <v>-9.149163403346372E-3</v>
      </c>
      <c r="AP524" s="41" t="str">
        <f t="shared" si="222"/>
        <v/>
      </c>
      <c r="AQ524" s="41"/>
      <c r="AR524" s="181" t="e">
        <f t="shared" si="223"/>
        <v>#N/A</v>
      </c>
      <c r="AS524" s="41"/>
      <c r="AT524" s="41" t="str">
        <f t="shared" si="224"/>
        <v/>
      </c>
      <c r="AU524" s="41"/>
      <c r="AV524" s="181" t="e">
        <f t="shared" si="225"/>
        <v>#N/A</v>
      </c>
      <c r="AW524" s="41"/>
      <c r="AX524" s="41">
        <f t="shared" si="226"/>
        <v>1044</v>
      </c>
      <c r="AY524" s="41"/>
      <c r="AZ524" s="181">
        <f t="shared" si="227"/>
        <v>3.9045553145336198E-2</v>
      </c>
      <c r="BA524" s="41"/>
      <c r="BB524" s="41">
        <f t="shared" si="228"/>
        <v>-51</v>
      </c>
      <c r="BC524" s="41"/>
      <c r="BD524" s="181">
        <f t="shared" si="229"/>
        <v>-1.8323572737397598E-3</v>
      </c>
      <c r="BE524" s="41"/>
      <c r="BF524" s="41">
        <f t="shared" si="230"/>
        <v>-308</v>
      </c>
      <c r="BG524" s="41"/>
      <c r="BH524" s="181">
        <f t="shared" si="231"/>
        <v>-1.0964756140975473E-2</v>
      </c>
      <c r="BJ524" s="41" t="str">
        <f t="shared" si="232"/>
        <v/>
      </c>
      <c r="BK524" s="41"/>
      <c r="BL524" s="181" t="e">
        <f t="shared" si="233"/>
        <v>#N/A</v>
      </c>
      <c r="BM524" s="41"/>
    </row>
    <row r="525" spans="2:65" ht="15.75" customHeight="1">
      <c r="B525" s="231"/>
      <c r="C525" s="19"/>
      <c r="D525" s="13"/>
      <c r="E525" s="13"/>
      <c r="F525" s="13"/>
      <c r="G525" s="13"/>
      <c r="H525" s="13"/>
      <c r="I525" s="13"/>
      <c r="J525" s="13"/>
      <c r="K525" s="13"/>
      <c r="L525" s="66"/>
      <c r="M525" s="125"/>
      <c r="N525" s="125"/>
      <c r="O525" s="45"/>
      <c r="P525" s="125"/>
      <c r="Q525" s="125"/>
      <c r="R525" s="125"/>
      <c r="S525" s="125"/>
      <c r="T525" s="125"/>
      <c r="U525" s="125"/>
      <c r="V525" s="125"/>
      <c r="W525" s="125"/>
      <c r="X525" s="125"/>
      <c r="Y525" s="125"/>
      <c r="Z525" s="41" t="str">
        <f t="shared" si="214"/>
        <v/>
      </c>
      <c r="AA525" s="125"/>
      <c r="AB525" s="181" t="str">
        <f t="shared" si="215"/>
        <v/>
      </c>
      <c r="AC525" s="161"/>
      <c r="AD525" s="41" t="str">
        <f t="shared" si="216"/>
        <v/>
      </c>
      <c r="AE525" s="125"/>
      <c r="AF525" s="181" t="str">
        <f t="shared" si="217"/>
        <v/>
      </c>
      <c r="AG525" s="125"/>
      <c r="AH525" s="41" t="str">
        <f t="shared" si="218"/>
        <v/>
      </c>
      <c r="AI525" s="125"/>
      <c r="AJ525" s="181" t="str">
        <f t="shared" si="219"/>
        <v/>
      </c>
      <c r="AK525" s="161"/>
      <c r="AL525" s="41" t="str">
        <f t="shared" si="220"/>
        <v/>
      </c>
      <c r="AM525" s="125"/>
      <c r="AN525" s="181" t="str">
        <f t="shared" si="221"/>
        <v/>
      </c>
      <c r="AP525" s="41" t="str">
        <f t="shared" si="222"/>
        <v/>
      </c>
      <c r="AQ525" s="125"/>
      <c r="AR525" s="181" t="str">
        <f t="shared" si="223"/>
        <v/>
      </c>
      <c r="AS525" s="125"/>
      <c r="AT525" s="41" t="str">
        <f t="shared" si="224"/>
        <v/>
      </c>
      <c r="AU525" s="125"/>
      <c r="AV525" s="181" t="str">
        <f t="shared" si="225"/>
        <v/>
      </c>
      <c r="AW525" s="125"/>
      <c r="AX525" s="41" t="str">
        <f t="shared" si="226"/>
        <v/>
      </c>
      <c r="AY525" s="125"/>
      <c r="AZ525" s="181" t="str">
        <f t="shared" si="227"/>
        <v/>
      </c>
      <c r="BA525" s="125"/>
      <c r="BB525" s="41" t="str">
        <f t="shared" si="228"/>
        <v/>
      </c>
      <c r="BC525" s="125"/>
      <c r="BD525" s="181" t="str">
        <f t="shared" si="229"/>
        <v/>
      </c>
      <c r="BE525" s="125"/>
      <c r="BF525" s="41" t="str">
        <f t="shared" si="230"/>
        <v/>
      </c>
      <c r="BG525" s="125"/>
      <c r="BH525" s="181" t="str">
        <f t="shared" si="231"/>
        <v/>
      </c>
      <c r="BJ525" s="41" t="str">
        <f t="shared" si="232"/>
        <v/>
      </c>
      <c r="BK525" s="125"/>
      <c r="BL525" s="181" t="str">
        <f t="shared" si="233"/>
        <v/>
      </c>
      <c r="BM525" s="125"/>
    </row>
    <row r="526" spans="2:65" ht="15.75" customHeight="1">
      <c r="B526" s="231">
        <v>200</v>
      </c>
      <c r="C526" s="19"/>
      <c r="D526" s="18" t="s">
        <v>17</v>
      </c>
      <c r="E526" s="13" t="s">
        <v>169</v>
      </c>
      <c r="F526" s="13"/>
      <c r="G526" s="13"/>
      <c r="H526" s="13"/>
      <c r="I526" s="13"/>
      <c r="J526" s="13"/>
      <c r="K526" s="20"/>
      <c r="L526" s="66" t="s">
        <v>29</v>
      </c>
      <c r="M526" s="125"/>
      <c r="N526" s="41">
        <f>VLOOKUP($B526,'[1]09-10-11'!$A$4:$EA$400,MATCH(N$2, '[1]09-10-11'!$A$4:$EA$4, 0))</f>
        <v>227524</v>
      </c>
      <c r="O526" s="45"/>
      <c r="P526" s="41">
        <f>VLOOKUP($B526,'[1]09-10-11'!$A$4:$EA$400,MATCH(P$2, '[1]09-10-11'!$A$4:$EA$4, 0))</f>
        <v>227524</v>
      </c>
      <c r="Q526" s="41"/>
      <c r="R526" s="41">
        <f>VLOOKUP($B526,'[1]09-10-11'!$A$4:$EA$400,MATCH(R$2, '[1]09-10-11'!$A$4:$EA$4, 0))</f>
        <v>232074</v>
      </c>
      <c r="S526" s="41"/>
      <c r="T526" s="41" t="e">
        <f>VLOOKUP($B526,'[1]09-10-11'!$A$4:$EA$400,MATCH(T$2, '[1]09-10-11'!$A$4:$EA$4, 0))</f>
        <v>#N/A</v>
      </c>
      <c r="U526" s="41"/>
      <c r="V526" s="41">
        <f>VLOOKUP($B526,'[1]09-10-11'!$A$4:$EA$400,MATCH(V$2, '[1]09-10-11'!$A$4:$EA$4, 0))</f>
        <v>244694</v>
      </c>
      <c r="W526" s="41"/>
      <c r="X526" s="41">
        <f>VLOOKUP($B526,'[1]09-10-11'!$A$4:$EA$400,MATCH(X$2, '[1]09-10-11'!$A$4:$EA$4, 0))</f>
        <v>227524</v>
      </c>
      <c r="Y526" s="41"/>
      <c r="Z526" s="41">
        <f t="shared" si="214"/>
        <v>-17170</v>
      </c>
      <c r="AA526" s="41"/>
      <c r="AB526" s="181">
        <f t="shared" si="215"/>
        <v>-7.0169272642565783E-2</v>
      </c>
      <c r="AC526" s="161"/>
      <c r="AD526" s="41">
        <f t="shared" si="216"/>
        <v>0</v>
      </c>
      <c r="AE526" s="41"/>
      <c r="AF526" s="181">
        <f t="shared" si="217"/>
        <v>0</v>
      </c>
      <c r="AG526" s="41"/>
      <c r="AH526" s="41">
        <f t="shared" si="218"/>
        <v>0</v>
      </c>
      <c r="AI526" s="41"/>
      <c r="AJ526" s="181">
        <f t="shared" si="219"/>
        <v>0</v>
      </c>
      <c r="AK526" s="161"/>
      <c r="AL526" s="41">
        <f t="shared" si="220"/>
        <v>-4550</v>
      </c>
      <c r="AM526" s="41"/>
      <c r="AN526" s="181">
        <f t="shared" si="221"/>
        <v>-1.9605815386471548E-2</v>
      </c>
      <c r="AP526" s="41" t="str">
        <f t="shared" si="222"/>
        <v/>
      </c>
      <c r="AQ526" s="41"/>
      <c r="AR526" s="181" t="e">
        <f t="shared" si="223"/>
        <v>#N/A</v>
      </c>
      <c r="AS526" s="41"/>
      <c r="AT526" s="41" t="str">
        <f t="shared" si="224"/>
        <v/>
      </c>
      <c r="AU526" s="41"/>
      <c r="AV526" s="181" t="e">
        <f t="shared" si="225"/>
        <v>#N/A</v>
      </c>
      <c r="AW526" s="41"/>
      <c r="AX526" s="41">
        <f t="shared" si="226"/>
        <v>17170</v>
      </c>
      <c r="AY526" s="41"/>
      <c r="AZ526" s="181">
        <f t="shared" si="227"/>
        <v>7.5464566375415432E-2</v>
      </c>
      <c r="BA526" s="41"/>
      <c r="BB526" s="41">
        <f t="shared" si="228"/>
        <v>17170</v>
      </c>
      <c r="BC526" s="41"/>
      <c r="BD526" s="181">
        <f t="shared" si="229"/>
        <v>7.5464566375415432E-2</v>
      </c>
      <c r="BE526" s="41"/>
      <c r="BF526" s="41">
        <f t="shared" si="230"/>
        <v>12620</v>
      </c>
      <c r="BG526" s="41"/>
      <c r="BH526" s="181">
        <f t="shared" si="231"/>
        <v>5.4379206632367172E-2</v>
      </c>
      <c r="BJ526" s="41" t="str">
        <f t="shared" si="232"/>
        <v/>
      </c>
      <c r="BK526" s="41"/>
      <c r="BL526" s="181" t="e">
        <f t="shared" si="233"/>
        <v>#N/A</v>
      </c>
      <c r="BM526" s="41"/>
    </row>
    <row r="527" spans="2:65" ht="15.75" customHeight="1">
      <c r="B527" s="231">
        <v>201</v>
      </c>
      <c r="C527" s="19"/>
      <c r="D527" s="18" t="s">
        <v>132</v>
      </c>
      <c r="E527" s="13" t="s">
        <v>234</v>
      </c>
      <c r="F527" s="13"/>
      <c r="G527" s="13"/>
      <c r="H527" s="13"/>
      <c r="I527" s="13"/>
      <c r="J527" s="13"/>
      <c r="K527" s="20"/>
      <c r="L527" s="66" t="s">
        <v>33</v>
      </c>
      <c r="M527" s="125"/>
      <c r="N527" s="81">
        <f>VLOOKUP($B527,'[1]09-10-11'!$A$4:$EA$400,MATCH(N$2, '[1]09-10-11'!$A$4:$EA$4, 0))</f>
        <v>78795</v>
      </c>
      <c r="O527" s="45"/>
      <c r="P527" s="81">
        <f>VLOOKUP($B527,'[1]09-10-11'!$A$4:$EA$400,MATCH(P$2, '[1]09-10-11'!$A$4:$EA$4, 0))</f>
        <v>85000</v>
      </c>
      <c r="Q527" s="81"/>
      <c r="R527" s="81">
        <f>VLOOKUP($B527,'[1]09-10-11'!$A$4:$EA$400,MATCH(R$2, '[1]09-10-11'!$A$4:$EA$4, 0))</f>
        <v>85000</v>
      </c>
      <c r="S527" s="81"/>
      <c r="T527" s="81" t="e">
        <f>VLOOKUP($B527,'[1]09-10-11'!$A$4:$EA$400,MATCH(T$2, '[1]09-10-11'!$A$4:$EA$4, 0))</f>
        <v>#N/A</v>
      </c>
      <c r="U527" s="81"/>
      <c r="V527" s="81">
        <f>VLOOKUP($B527,'[1]09-10-11'!$A$4:$EA$400,MATCH(V$2, '[1]09-10-11'!$A$4:$EA$4, 0))</f>
        <v>79220</v>
      </c>
      <c r="W527" s="81"/>
      <c r="X527" s="81">
        <f>VLOOKUP($B527,'[1]09-10-11'!$A$4:$EA$400,MATCH(X$2, '[1]09-10-11'!$A$4:$EA$4, 0))</f>
        <v>85000</v>
      </c>
      <c r="Y527" s="41"/>
      <c r="Z527" s="81">
        <f t="shared" si="214"/>
        <v>5780</v>
      </c>
      <c r="AA527" s="81"/>
      <c r="AB527" s="182">
        <f t="shared" si="215"/>
        <v>7.296137339055786E-2</v>
      </c>
      <c r="AC527" s="156"/>
      <c r="AD527" s="81">
        <f t="shared" si="216"/>
        <v>0</v>
      </c>
      <c r="AE527" s="81"/>
      <c r="AF527" s="182">
        <f t="shared" si="217"/>
        <v>0</v>
      </c>
      <c r="AG527" s="41"/>
      <c r="AH527" s="81">
        <f t="shared" si="218"/>
        <v>6205</v>
      </c>
      <c r="AI527" s="81"/>
      <c r="AJ527" s="182">
        <f t="shared" si="219"/>
        <v>7.8748651564185534E-2</v>
      </c>
      <c r="AK527" s="156"/>
      <c r="AL527" s="81">
        <f t="shared" si="220"/>
        <v>0</v>
      </c>
      <c r="AM527" s="81"/>
      <c r="AN527" s="182">
        <f t="shared" si="221"/>
        <v>0</v>
      </c>
      <c r="AP527" s="81" t="str">
        <f t="shared" si="222"/>
        <v/>
      </c>
      <c r="AQ527" s="81"/>
      <c r="AR527" s="182" t="e">
        <f t="shared" si="223"/>
        <v>#N/A</v>
      </c>
      <c r="AS527" s="41"/>
      <c r="AT527" s="81" t="str">
        <f t="shared" si="224"/>
        <v/>
      </c>
      <c r="AU527" s="81"/>
      <c r="AV527" s="182" t="e">
        <f t="shared" si="225"/>
        <v>#N/A</v>
      </c>
      <c r="AW527" s="41"/>
      <c r="AX527" s="81">
        <f t="shared" si="226"/>
        <v>425</v>
      </c>
      <c r="AY527" s="81"/>
      <c r="AZ527" s="182">
        <f t="shared" si="227"/>
        <v>5.3937432578208266E-3</v>
      </c>
      <c r="BA527" s="41"/>
      <c r="BB527" s="81">
        <f t="shared" si="228"/>
        <v>-5780</v>
      </c>
      <c r="BC527" s="81"/>
      <c r="BD527" s="182">
        <f t="shared" si="229"/>
        <v>-6.7999999999999949E-2</v>
      </c>
      <c r="BE527" s="41"/>
      <c r="BF527" s="81">
        <f t="shared" si="230"/>
        <v>-5780</v>
      </c>
      <c r="BG527" s="81"/>
      <c r="BH527" s="182">
        <f t="shared" si="231"/>
        <v>-6.7999999999999949E-2</v>
      </c>
      <c r="BJ527" s="81" t="str">
        <f t="shared" si="232"/>
        <v/>
      </c>
      <c r="BK527" s="81"/>
      <c r="BL527" s="182" t="e">
        <f t="shared" si="233"/>
        <v>#N/A</v>
      </c>
      <c r="BM527" s="41"/>
    </row>
    <row r="528" spans="2:65" ht="15.75" customHeight="1">
      <c r="B528" s="231"/>
      <c r="C528" s="19"/>
      <c r="D528" s="18"/>
      <c r="E528" s="13"/>
      <c r="F528" s="13"/>
      <c r="G528" s="13"/>
      <c r="H528" s="13"/>
      <c r="I528" s="13"/>
      <c r="J528" s="13"/>
      <c r="K528" s="20"/>
      <c r="L528" s="66"/>
      <c r="M528" s="125"/>
      <c r="N528" s="125"/>
      <c r="O528" s="45"/>
      <c r="P528" s="125"/>
      <c r="Q528" s="125"/>
      <c r="R528" s="125"/>
      <c r="S528" s="125"/>
      <c r="T528" s="125"/>
      <c r="U528" s="125"/>
      <c r="V528" s="125"/>
      <c r="W528" s="125"/>
      <c r="X528" s="125"/>
      <c r="Y528" s="125"/>
      <c r="Z528" s="41" t="str">
        <f t="shared" si="214"/>
        <v/>
      </c>
      <c r="AA528" s="125"/>
      <c r="AB528" s="181" t="str">
        <f t="shared" si="215"/>
        <v/>
      </c>
      <c r="AC528" s="161"/>
      <c r="AD528" s="41" t="str">
        <f t="shared" si="216"/>
        <v/>
      </c>
      <c r="AE528" s="125"/>
      <c r="AF528" s="181" t="str">
        <f t="shared" si="217"/>
        <v/>
      </c>
      <c r="AG528" s="125"/>
      <c r="AH528" s="41" t="str">
        <f t="shared" si="218"/>
        <v/>
      </c>
      <c r="AI528" s="125"/>
      <c r="AJ528" s="181" t="str">
        <f t="shared" si="219"/>
        <v/>
      </c>
      <c r="AK528" s="161"/>
      <c r="AL528" s="41" t="str">
        <f t="shared" si="220"/>
        <v/>
      </c>
      <c r="AM528" s="125"/>
      <c r="AN528" s="181" t="str">
        <f t="shared" si="221"/>
        <v/>
      </c>
      <c r="AP528" s="41" t="str">
        <f t="shared" si="222"/>
        <v/>
      </c>
      <c r="AQ528" s="125"/>
      <c r="AR528" s="181" t="str">
        <f t="shared" si="223"/>
        <v/>
      </c>
      <c r="AS528" s="125"/>
      <c r="AT528" s="41" t="str">
        <f t="shared" si="224"/>
        <v/>
      </c>
      <c r="AU528" s="125"/>
      <c r="AV528" s="181" t="str">
        <f t="shared" si="225"/>
        <v/>
      </c>
      <c r="AW528" s="125"/>
      <c r="AX528" s="41" t="str">
        <f t="shared" si="226"/>
        <v/>
      </c>
      <c r="AY528" s="125"/>
      <c r="AZ528" s="181" t="str">
        <f t="shared" si="227"/>
        <v/>
      </c>
      <c r="BA528" s="125"/>
      <c r="BB528" s="41" t="str">
        <f t="shared" si="228"/>
        <v/>
      </c>
      <c r="BC528" s="125"/>
      <c r="BD528" s="181" t="str">
        <f t="shared" si="229"/>
        <v/>
      </c>
      <c r="BE528" s="125"/>
      <c r="BF528" s="41" t="str">
        <f t="shared" si="230"/>
        <v/>
      </c>
      <c r="BG528" s="125"/>
      <c r="BH528" s="181" t="str">
        <f t="shared" si="231"/>
        <v/>
      </c>
      <c r="BJ528" s="41" t="str">
        <f t="shared" si="232"/>
        <v/>
      </c>
      <c r="BK528" s="125"/>
      <c r="BL528" s="181" t="str">
        <f t="shared" si="233"/>
        <v/>
      </c>
      <c r="BM528" s="125"/>
    </row>
    <row r="529" spans="2:65" ht="15.75" customHeight="1">
      <c r="B529" s="231"/>
      <c r="C529" s="19"/>
      <c r="D529" s="18"/>
      <c r="E529" s="13"/>
      <c r="F529" s="13"/>
      <c r="G529" s="13"/>
      <c r="H529" s="13"/>
      <c r="I529" s="13" t="s">
        <v>39</v>
      </c>
      <c r="J529" s="13"/>
      <c r="K529" s="20"/>
      <c r="L529" s="66"/>
      <c r="M529" s="125"/>
      <c r="N529" s="41">
        <f>SUM(N526:N527)</f>
        <v>306319</v>
      </c>
      <c r="O529" s="45"/>
      <c r="P529" s="41">
        <f>SUM(P526:P527)</f>
        <v>312524</v>
      </c>
      <c r="Q529" s="41"/>
      <c r="R529" s="41">
        <f>SUM(R526:R527)</f>
        <v>317074</v>
      </c>
      <c r="S529" s="41"/>
      <c r="T529" s="41" t="e">
        <f>SUM(T526:T527)</f>
        <v>#N/A</v>
      </c>
      <c r="U529" s="41"/>
      <c r="V529" s="41">
        <f>SUM(V526:V527)</f>
        <v>323914</v>
      </c>
      <c r="W529" s="41"/>
      <c r="X529" s="41">
        <f>SUM(X526:X527)</f>
        <v>312524</v>
      </c>
      <c r="Y529" s="41"/>
      <c r="Z529" s="41">
        <f t="shared" si="214"/>
        <v>-11390</v>
      </c>
      <c r="AA529" s="41"/>
      <c r="AB529" s="181">
        <f t="shared" si="215"/>
        <v>-3.516365455028192E-2</v>
      </c>
      <c r="AC529" s="161"/>
      <c r="AD529" s="41">
        <f t="shared" si="216"/>
        <v>0</v>
      </c>
      <c r="AE529" s="41"/>
      <c r="AF529" s="181">
        <f t="shared" si="217"/>
        <v>0</v>
      </c>
      <c r="AG529" s="41"/>
      <c r="AH529" s="41">
        <f t="shared" si="218"/>
        <v>6205</v>
      </c>
      <c r="AI529" s="41"/>
      <c r="AJ529" s="181">
        <f t="shared" si="219"/>
        <v>2.0256660540155957E-2</v>
      </c>
      <c r="AK529" s="161"/>
      <c r="AL529" s="41">
        <f t="shared" si="220"/>
        <v>-4550</v>
      </c>
      <c r="AM529" s="41"/>
      <c r="AN529" s="181">
        <f t="shared" si="221"/>
        <v>-1.4349962469328958E-2</v>
      </c>
      <c r="AP529" s="41" t="str">
        <f t="shared" si="222"/>
        <v/>
      </c>
      <c r="AQ529" s="41"/>
      <c r="AR529" s="181" t="e">
        <f t="shared" si="223"/>
        <v>#N/A</v>
      </c>
      <c r="AS529" s="41"/>
      <c r="AT529" s="41" t="str">
        <f t="shared" si="224"/>
        <v/>
      </c>
      <c r="AU529" s="41"/>
      <c r="AV529" s="181" t="e">
        <f t="shared" si="225"/>
        <v>#N/A</v>
      </c>
      <c r="AW529" s="41"/>
      <c r="AX529" s="41">
        <f t="shared" si="226"/>
        <v>17595</v>
      </c>
      <c r="AY529" s="41"/>
      <c r="AZ529" s="181">
        <f t="shared" si="227"/>
        <v>5.7440119613866525E-2</v>
      </c>
      <c r="BA529" s="41"/>
      <c r="BB529" s="41">
        <f t="shared" si="228"/>
        <v>11390</v>
      </c>
      <c r="BC529" s="41"/>
      <c r="BD529" s="181">
        <f t="shared" si="229"/>
        <v>3.6445201008562522E-2</v>
      </c>
      <c r="BE529" s="41"/>
      <c r="BF529" s="41">
        <f t="shared" si="230"/>
        <v>6840</v>
      </c>
      <c r="BG529" s="41"/>
      <c r="BH529" s="181">
        <f t="shared" si="231"/>
        <v>2.1572251272573562E-2</v>
      </c>
      <c r="BJ529" s="41" t="str">
        <f t="shared" si="232"/>
        <v/>
      </c>
      <c r="BK529" s="41"/>
      <c r="BL529" s="181" t="e">
        <f t="shared" si="233"/>
        <v>#N/A</v>
      </c>
      <c r="BM529" s="41"/>
    </row>
    <row r="530" spans="2:65" ht="15.75" customHeight="1">
      <c r="B530" s="231"/>
      <c r="C530" s="19"/>
      <c r="D530" s="18"/>
      <c r="E530" s="13"/>
      <c r="F530" s="13"/>
      <c r="G530" s="13"/>
      <c r="H530" s="13"/>
      <c r="I530" s="13"/>
      <c r="J530" s="13"/>
      <c r="K530" s="20"/>
      <c r="L530" s="66"/>
      <c r="M530" s="125"/>
      <c r="N530" s="125"/>
      <c r="O530" s="45"/>
      <c r="P530" s="125"/>
      <c r="Q530" s="125"/>
      <c r="R530" s="125"/>
      <c r="S530" s="125"/>
      <c r="T530" s="125"/>
      <c r="U530" s="125"/>
      <c r="V530" s="125"/>
      <c r="W530" s="125"/>
      <c r="X530" s="125"/>
      <c r="Y530" s="125"/>
      <c r="Z530" s="41" t="str">
        <f t="shared" si="214"/>
        <v/>
      </c>
      <c r="AA530" s="125"/>
      <c r="AB530" s="181" t="str">
        <f t="shared" si="215"/>
        <v/>
      </c>
      <c r="AC530" s="161"/>
      <c r="AD530" s="41" t="str">
        <f t="shared" si="216"/>
        <v/>
      </c>
      <c r="AE530" s="125"/>
      <c r="AF530" s="181" t="str">
        <f t="shared" si="217"/>
        <v/>
      </c>
      <c r="AG530" s="125"/>
      <c r="AH530" s="41" t="str">
        <f t="shared" si="218"/>
        <v/>
      </c>
      <c r="AI530" s="125"/>
      <c r="AJ530" s="181" t="str">
        <f t="shared" si="219"/>
        <v/>
      </c>
      <c r="AK530" s="161"/>
      <c r="AL530" s="41" t="str">
        <f t="shared" si="220"/>
        <v/>
      </c>
      <c r="AM530" s="125"/>
      <c r="AN530" s="181" t="str">
        <f t="shared" si="221"/>
        <v/>
      </c>
      <c r="AP530" s="41" t="str">
        <f t="shared" si="222"/>
        <v/>
      </c>
      <c r="AQ530" s="125"/>
      <c r="AR530" s="181" t="str">
        <f t="shared" si="223"/>
        <v/>
      </c>
      <c r="AS530" s="125"/>
      <c r="AT530" s="41" t="str">
        <f t="shared" si="224"/>
        <v/>
      </c>
      <c r="AU530" s="125"/>
      <c r="AV530" s="181" t="str">
        <f t="shared" si="225"/>
        <v/>
      </c>
      <c r="AW530" s="125"/>
      <c r="AX530" s="41" t="str">
        <f t="shared" si="226"/>
        <v/>
      </c>
      <c r="AY530" s="125"/>
      <c r="AZ530" s="181" t="str">
        <f t="shared" si="227"/>
        <v/>
      </c>
      <c r="BA530" s="125"/>
      <c r="BB530" s="41" t="str">
        <f t="shared" si="228"/>
        <v/>
      </c>
      <c r="BC530" s="125"/>
      <c r="BD530" s="181" t="str">
        <f t="shared" si="229"/>
        <v/>
      </c>
      <c r="BE530" s="125"/>
      <c r="BF530" s="41" t="str">
        <f t="shared" si="230"/>
        <v/>
      </c>
      <c r="BG530" s="125"/>
      <c r="BH530" s="181" t="str">
        <f t="shared" si="231"/>
        <v/>
      </c>
      <c r="BJ530" s="41" t="str">
        <f t="shared" si="232"/>
        <v/>
      </c>
      <c r="BK530" s="125"/>
      <c r="BL530" s="181" t="str">
        <f t="shared" si="233"/>
        <v/>
      </c>
      <c r="BM530" s="125"/>
    </row>
    <row r="531" spans="2:65" ht="15.75" customHeight="1">
      <c r="B531" s="231">
        <v>202</v>
      </c>
      <c r="C531" s="19"/>
      <c r="D531" s="18" t="s">
        <v>142</v>
      </c>
      <c r="E531" s="13" t="s">
        <v>170</v>
      </c>
      <c r="F531" s="13"/>
      <c r="G531" s="13"/>
      <c r="H531" s="13"/>
      <c r="I531" s="13"/>
      <c r="J531" s="13"/>
      <c r="K531" s="20"/>
      <c r="L531" s="66" t="s">
        <v>29</v>
      </c>
      <c r="M531" s="125"/>
      <c r="N531" s="41">
        <f>VLOOKUP($B531,'[1]09-10-11'!$A$4:$EA$400,MATCH(N$2, '[1]09-10-11'!$A$4:$EA$4, 0))</f>
        <v>58840</v>
      </c>
      <c r="O531" s="45"/>
      <c r="P531" s="41">
        <f>VLOOKUP($B531,'[1]09-10-11'!$A$4:$EA$400,MATCH(P$2, '[1]09-10-11'!$A$4:$EA$4, 0))</f>
        <v>58840</v>
      </c>
      <c r="Q531" s="41"/>
      <c r="R531" s="41">
        <f>VLOOKUP($B531,'[1]09-10-11'!$A$4:$EA$400,MATCH(R$2, '[1]09-10-11'!$A$4:$EA$4, 0))</f>
        <v>60017</v>
      </c>
      <c r="S531" s="41"/>
      <c r="T531" s="41" t="e">
        <f>VLOOKUP($B531,'[1]09-10-11'!$A$4:$EA$400,MATCH(T$2, '[1]09-10-11'!$A$4:$EA$4, 0))</f>
        <v>#N/A</v>
      </c>
      <c r="U531" s="41"/>
      <c r="V531" s="41">
        <f>VLOOKUP($B531,'[1]09-10-11'!$A$4:$EA$400,MATCH(V$2, '[1]09-10-11'!$A$4:$EA$4, 0))</f>
        <v>63281</v>
      </c>
      <c r="W531" s="41"/>
      <c r="X531" s="41">
        <f>VLOOKUP($B531,'[1]09-10-11'!$A$4:$EA$400,MATCH(X$2, '[1]09-10-11'!$A$4:$EA$4, 0))</f>
        <v>58840</v>
      </c>
      <c r="Y531" s="41"/>
      <c r="Z531" s="100">
        <f t="shared" si="214"/>
        <v>-4441</v>
      </c>
      <c r="AA531" s="100"/>
      <c r="AB531" s="183">
        <f t="shared" si="215"/>
        <v>-7.0179042682637749E-2</v>
      </c>
      <c r="AC531" s="169"/>
      <c r="AD531" s="100">
        <f t="shared" si="216"/>
        <v>0</v>
      </c>
      <c r="AE531" s="100"/>
      <c r="AF531" s="183">
        <f t="shared" si="217"/>
        <v>0</v>
      </c>
      <c r="AG531" s="100"/>
      <c r="AH531" s="100">
        <f t="shared" si="218"/>
        <v>0</v>
      </c>
      <c r="AI531" s="100"/>
      <c r="AJ531" s="183">
        <f t="shared" si="219"/>
        <v>0</v>
      </c>
      <c r="AK531" s="169"/>
      <c r="AL531" s="41">
        <f t="shared" si="220"/>
        <v>-1177</v>
      </c>
      <c r="AM531" s="100"/>
      <c r="AN531" s="181">
        <f t="shared" si="221"/>
        <v>-1.9611110185447478E-2</v>
      </c>
      <c r="AP531" s="41" t="str">
        <f t="shared" si="222"/>
        <v/>
      </c>
      <c r="AQ531" s="100"/>
      <c r="AR531" s="181" t="e">
        <f t="shared" si="223"/>
        <v>#N/A</v>
      </c>
      <c r="AS531" s="100"/>
      <c r="AT531" s="100" t="str">
        <f t="shared" si="224"/>
        <v/>
      </c>
      <c r="AU531" s="100"/>
      <c r="AV531" s="183" t="e">
        <f t="shared" si="225"/>
        <v>#N/A</v>
      </c>
      <c r="AW531" s="100"/>
      <c r="AX531" s="100">
        <f t="shared" si="226"/>
        <v>4441</v>
      </c>
      <c r="AY531" s="100"/>
      <c r="AZ531" s="183">
        <f t="shared" si="227"/>
        <v>7.5475866757307886E-2</v>
      </c>
      <c r="BA531" s="100"/>
      <c r="BB531" s="100">
        <f t="shared" si="228"/>
        <v>4441</v>
      </c>
      <c r="BC531" s="100"/>
      <c r="BD531" s="183">
        <f t="shared" si="229"/>
        <v>7.5475866757307886E-2</v>
      </c>
      <c r="BE531" s="100"/>
      <c r="BF531" s="41">
        <f t="shared" si="230"/>
        <v>3264</v>
      </c>
      <c r="BG531" s="100"/>
      <c r="BH531" s="181">
        <f t="shared" si="231"/>
        <v>5.4384591032540675E-2</v>
      </c>
      <c r="BJ531" s="41" t="str">
        <f t="shared" si="232"/>
        <v/>
      </c>
      <c r="BK531" s="100"/>
      <c r="BL531" s="181" t="e">
        <f t="shared" si="233"/>
        <v>#N/A</v>
      </c>
      <c r="BM531" s="100"/>
    </row>
    <row r="532" spans="2:65" ht="15.75" customHeight="1">
      <c r="B532" s="231"/>
      <c r="C532" s="19"/>
      <c r="D532" s="18"/>
      <c r="E532" s="13"/>
      <c r="F532" s="13"/>
      <c r="G532" s="13"/>
      <c r="H532" s="13"/>
      <c r="I532" s="13"/>
      <c r="J532" s="13"/>
      <c r="K532" s="20"/>
      <c r="L532" s="66"/>
      <c r="M532" s="125"/>
      <c r="N532" s="41"/>
      <c r="O532" s="45"/>
      <c r="P532" s="41"/>
      <c r="Q532" s="41"/>
      <c r="R532" s="41"/>
      <c r="S532" s="41"/>
      <c r="T532" s="41"/>
      <c r="U532" s="41"/>
      <c r="V532" s="41"/>
      <c r="W532" s="41"/>
      <c r="X532" s="41"/>
      <c r="Y532" s="41"/>
      <c r="Z532" s="100" t="str">
        <f t="shared" si="214"/>
        <v/>
      </c>
      <c r="AA532" s="100"/>
      <c r="AB532" s="183" t="str">
        <f t="shared" si="215"/>
        <v/>
      </c>
      <c r="AC532" s="169"/>
      <c r="AD532" s="100" t="str">
        <f t="shared" si="216"/>
        <v/>
      </c>
      <c r="AE532" s="100"/>
      <c r="AF532" s="183" t="str">
        <f t="shared" si="217"/>
        <v/>
      </c>
      <c r="AG532" s="100"/>
      <c r="AH532" s="100" t="str">
        <f t="shared" si="218"/>
        <v/>
      </c>
      <c r="AI532" s="100"/>
      <c r="AJ532" s="183" t="str">
        <f t="shared" si="219"/>
        <v/>
      </c>
      <c r="AK532" s="169"/>
      <c r="AL532" s="41" t="str">
        <f t="shared" si="220"/>
        <v/>
      </c>
      <c r="AM532" s="100"/>
      <c r="AN532" s="181" t="str">
        <f t="shared" si="221"/>
        <v/>
      </c>
      <c r="AP532" s="41" t="str">
        <f t="shared" si="222"/>
        <v/>
      </c>
      <c r="AQ532" s="100"/>
      <c r="AR532" s="181" t="str">
        <f t="shared" si="223"/>
        <v/>
      </c>
      <c r="AS532" s="100"/>
      <c r="AT532" s="100" t="str">
        <f t="shared" si="224"/>
        <v/>
      </c>
      <c r="AU532" s="100"/>
      <c r="AV532" s="183" t="str">
        <f t="shared" si="225"/>
        <v/>
      </c>
      <c r="AW532" s="100"/>
      <c r="AX532" s="100" t="str">
        <f t="shared" si="226"/>
        <v/>
      </c>
      <c r="AY532" s="100"/>
      <c r="AZ532" s="183" t="str">
        <f t="shared" si="227"/>
        <v/>
      </c>
      <c r="BA532" s="100"/>
      <c r="BB532" s="100" t="str">
        <f t="shared" si="228"/>
        <v/>
      </c>
      <c r="BC532" s="100"/>
      <c r="BD532" s="183" t="str">
        <f t="shared" si="229"/>
        <v/>
      </c>
      <c r="BE532" s="100"/>
      <c r="BF532" s="41" t="str">
        <f t="shared" si="230"/>
        <v/>
      </c>
      <c r="BG532" s="100"/>
      <c r="BH532" s="181" t="str">
        <f t="shared" si="231"/>
        <v/>
      </c>
      <c r="BJ532" s="41" t="str">
        <f t="shared" si="232"/>
        <v/>
      </c>
      <c r="BK532" s="100"/>
      <c r="BL532" s="181" t="str">
        <f t="shared" si="233"/>
        <v/>
      </c>
      <c r="BM532" s="100"/>
    </row>
    <row r="533" spans="2:65" ht="15.75" customHeight="1">
      <c r="B533" s="231">
        <v>204</v>
      </c>
      <c r="C533" s="19"/>
      <c r="D533" s="18" t="s">
        <v>143</v>
      </c>
      <c r="E533" s="13" t="s">
        <v>383</v>
      </c>
      <c r="F533" s="13"/>
      <c r="G533" s="13"/>
      <c r="H533" s="13"/>
      <c r="I533" s="13"/>
      <c r="J533" s="13"/>
      <c r="K533" s="20"/>
      <c r="L533" s="66" t="s">
        <v>29</v>
      </c>
      <c r="M533" s="125"/>
      <c r="N533" s="41">
        <f>VLOOKUP($B533,'[1]09-10-11'!$A$4:$EA$400,MATCH(N$2, '[1]09-10-11'!$A$4:$EA$4, 0))</f>
        <v>9244</v>
      </c>
      <c r="O533" s="45"/>
      <c r="P533" s="41">
        <f>VLOOKUP($B533,'[1]09-10-11'!$A$4:$EA$400,MATCH(P$2, '[1]09-10-11'!$A$4:$EA$4, 0))</f>
        <v>9244</v>
      </c>
      <c r="Q533" s="41"/>
      <c r="R533" s="41">
        <f>VLOOKUP($B533,'[1]09-10-11'!$A$4:$EA$400,MATCH(R$2, '[1]09-10-11'!$A$4:$EA$4, 0))</f>
        <v>9429</v>
      </c>
      <c r="S533" s="41"/>
      <c r="T533" s="41" t="e">
        <f>VLOOKUP($B533,'[1]09-10-11'!$A$4:$EA$400,MATCH(T$2, '[1]09-10-11'!$A$4:$EA$4, 0))</f>
        <v>#N/A</v>
      </c>
      <c r="U533" s="41"/>
      <c r="V533" s="41">
        <f>VLOOKUP($B533,'[1]09-10-11'!$A$4:$EA$400,MATCH(V$2, '[1]09-10-11'!$A$4:$EA$4, 0))</f>
        <v>9942</v>
      </c>
      <c r="W533" s="41"/>
      <c r="X533" s="41">
        <f>VLOOKUP($B533,'[1]09-10-11'!$A$4:$EA$400,MATCH(X$2, '[1]09-10-11'!$A$4:$EA$4, 0))</f>
        <v>9244</v>
      </c>
      <c r="Y533" s="41"/>
      <c r="Z533" s="41">
        <f t="shared" si="214"/>
        <v>-698</v>
      </c>
      <c r="AA533" s="41"/>
      <c r="AB533" s="181">
        <f t="shared" si="215"/>
        <v>-7.0207201770267513E-2</v>
      </c>
      <c r="AC533" s="161"/>
      <c r="AD533" s="41">
        <f t="shared" si="216"/>
        <v>0</v>
      </c>
      <c r="AE533" s="41"/>
      <c r="AF533" s="181">
        <f t="shared" si="217"/>
        <v>0</v>
      </c>
      <c r="AG533" s="100"/>
      <c r="AH533" s="41">
        <f t="shared" si="218"/>
        <v>0</v>
      </c>
      <c r="AI533" s="41"/>
      <c r="AJ533" s="181">
        <f t="shared" si="219"/>
        <v>0</v>
      </c>
      <c r="AK533" s="161"/>
      <c r="AL533" s="100">
        <f t="shared" si="220"/>
        <v>-185</v>
      </c>
      <c r="AM533" s="100"/>
      <c r="AN533" s="183">
        <f t="shared" si="221"/>
        <v>-1.9620320288471715E-2</v>
      </c>
      <c r="AO533" s="174"/>
      <c r="AP533" s="41" t="str">
        <f t="shared" si="222"/>
        <v/>
      </c>
      <c r="AQ533" s="41"/>
      <c r="AR533" s="183" t="e">
        <f t="shared" si="223"/>
        <v>#N/A</v>
      </c>
      <c r="AS533" s="100"/>
      <c r="AT533" s="41" t="str">
        <f t="shared" si="224"/>
        <v/>
      </c>
      <c r="AU533" s="41"/>
      <c r="AV533" s="181" t="e">
        <f t="shared" si="225"/>
        <v>#N/A</v>
      </c>
      <c r="AW533" s="100"/>
      <c r="AX533" s="41">
        <f t="shared" si="226"/>
        <v>698</v>
      </c>
      <c r="AY533" s="41"/>
      <c r="AZ533" s="181">
        <f t="shared" si="227"/>
        <v>7.5508437905668524E-2</v>
      </c>
      <c r="BA533" s="100"/>
      <c r="BB533" s="41">
        <f t="shared" si="228"/>
        <v>698</v>
      </c>
      <c r="BC533" s="41"/>
      <c r="BD533" s="181">
        <f t="shared" si="229"/>
        <v>7.5508437905668524E-2</v>
      </c>
      <c r="BE533" s="100"/>
      <c r="BF533" s="100">
        <f t="shared" si="230"/>
        <v>513</v>
      </c>
      <c r="BG533" s="100"/>
      <c r="BH533" s="183">
        <f t="shared" si="231"/>
        <v>5.4406617881005426E-2</v>
      </c>
      <c r="BI533" s="174"/>
      <c r="BJ533" s="41" t="str">
        <f t="shared" si="232"/>
        <v/>
      </c>
      <c r="BK533" s="41"/>
      <c r="BL533" s="183" t="e">
        <f t="shared" si="233"/>
        <v>#N/A</v>
      </c>
      <c r="BM533" s="100"/>
    </row>
    <row r="534" spans="2:65" ht="15.75" customHeight="1">
      <c r="B534" s="231">
        <v>205</v>
      </c>
      <c r="C534" s="19"/>
      <c r="D534" s="18" t="s">
        <v>161</v>
      </c>
      <c r="E534" s="13" t="s">
        <v>189</v>
      </c>
      <c r="F534" s="13"/>
      <c r="G534" s="13"/>
      <c r="H534" s="13"/>
      <c r="I534" s="13"/>
      <c r="J534" s="13"/>
      <c r="K534" s="20"/>
      <c r="L534" s="66" t="s">
        <v>33</v>
      </c>
      <c r="M534" s="125"/>
      <c r="N534" s="81">
        <f>VLOOKUP($B534,'[1]09-10-11'!$A$4:$EA$400,MATCH(N$2, '[1]09-10-11'!$A$4:$EA$4, 0))</f>
        <v>13905</v>
      </c>
      <c r="O534" s="45"/>
      <c r="P534" s="81">
        <f>VLOOKUP($B534,'[1]09-10-11'!$A$4:$EA$400,MATCH(P$2, '[1]09-10-11'!$A$4:$EA$4, 0))</f>
        <v>15000</v>
      </c>
      <c r="Q534" s="81"/>
      <c r="R534" s="81">
        <f>VLOOKUP($B534,'[1]09-10-11'!$A$4:$EA$400,MATCH(R$2, '[1]09-10-11'!$A$4:$EA$4, 0))</f>
        <v>15000</v>
      </c>
      <c r="S534" s="81"/>
      <c r="T534" s="81" t="e">
        <f>VLOOKUP($B534,'[1]09-10-11'!$A$4:$EA$400,MATCH(T$2, '[1]09-10-11'!$A$4:$EA$4, 0))</f>
        <v>#N/A</v>
      </c>
      <c r="U534" s="81"/>
      <c r="V534" s="81">
        <f>VLOOKUP($B534,'[1]09-10-11'!$A$4:$EA$400,MATCH(V$2, '[1]09-10-11'!$A$4:$EA$4, 0))</f>
        <v>13980</v>
      </c>
      <c r="W534" s="81"/>
      <c r="X534" s="81">
        <f>VLOOKUP($B534,'[1]09-10-11'!$A$4:$EA$400,MATCH(X$2, '[1]09-10-11'!$A$4:$EA$4, 0))</f>
        <v>15000</v>
      </c>
      <c r="Y534" s="41"/>
      <c r="Z534" s="81">
        <f t="shared" si="214"/>
        <v>1020</v>
      </c>
      <c r="AA534" s="81"/>
      <c r="AB534" s="182">
        <f t="shared" si="215"/>
        <v>7.296137339055786E-2</v>
      </c>
      <c r="AC534" s="156"/>
      <c r="AD534" s="81">
        <f t="shared" si="216"/>
        <v>0</v>
      </c>
      <c r="AE534" s="81"/>
      <c r="AF534" s="182">
        <f t="shared" si="217"/>
        <v>0</v>
      </c>
      <c r="AG534" s="100"/>
      <c r="AH534" s="81">
        <f t="shared" si="218"/>
        <v>1095</v>
      </c>
      <c r="AI534" s="81"/>
      <c r="AJ534" s="182">
        <f t="shared" si="219"/>
        <v>7.8748651564185534E-2</v>
      </c>
      <c r="AK534" s="156"/>
      <c r="AL534" s="172">
        <f t="shared" si="220"/>
        <v>0</v>
      </c>
      <c r="AM534" s="172"/>
      <c r="AN534" s="184">
        <f t="shared" si="221"/>
        <v>0</v>
      </c>
      <c r="AO534" s="174"/>
      <c r="AP534" s="81" t="str">
        <f t="shared" si="222"/>
        <v/>
      </c>
      <c r="AQ534" s="81"/>
      <c r="AR534" s="184" t="e">
        <f t="shared" si="223"/>
        <v>#N/A</v>
      </c>
      <c r="AS534" s="100"/>
      <c r="AT534" s="81" t="str">
        <f t="shared" si="224"/>
        <v/>
      </c>
      <c r="AU534" s="81"/>
      <c r="AV534" s="182" t="e">
        <f t="shared" si="225"/>
        <v>#N/A</v>
      </c>
      <c r="AW534" s="100"/>
      <c r="AX534" s="81">
        <f t="shared" si="226"/>
        <v>75</v>
      </c>
      <c r="AY534" s="81"/>
      <c r="AZ534" s="182">
        <f t="shared" si="227"/>
        <v>5.3937432578208266E-3</v>
      </c>
      <c r="BA534" s="100"/>
      <c r="BB534" s="81">
        <f t="shared" si="228"/>
        <v>-1020</v>
      </c>
      <c r="BC534" s="81"/>
      <c r="BD534" s="182">
        <f t="shared" si="229"/>
        <v>-6.7999999999999949E-2</v>
      </c>
      <c r="BE534" s="100"/>
      <c r="BF534" s="172">
        <f t="shared" si="230"/>
        <v>-1020</v>
      </c>
      <c r="BG534" s="172"/>
      <c r="BH534" s="184">
        <f t="shared" si="231"/>
        <v>-6.7999999999999949E-2</v>
      </c>
      <c r="BI534" s="174"/>
      <c r="BJ534" s="81" t="str">
        <f t="shared" si="232"/>
        <v/>
      </c>
      <c r="BK534" s="81"/>
      <c r="BL534" s="184" t="e">
        <f t="shared" si="233"/>
        <v>#N/A</v>
      </c>
      <c r="BM534" s="100"/>
    </row>
    <row r="535" spans="2:65" ht="15.75" customHeight="1">
      <c r="B535" s="231"/>
      <c r="C535" s="19"/>
      <c r="D535" s="18"/>
      <c r="E535" s="13"/>
      <c r="F535" s="13"/>
      <c r="G535" s="13"/>
      <c r="H535" s="13"/>
      <c r="I535" s="13"/>
      <c r="J535" s="13"/>
      <c r="K535" s="20"/>
      <c r="L535" s="66"/>
      <c r="M535" s="125"/>
      <c r="N535" s="125"/>
      <c r="O535" s="45"/>
      <c r="P535" s="125"/>
      <c r="Q535" s="125"/>
      <c r="R535" s="125"/>
      <c r="S535" s="125"/>
      <c r="T535" s="125"/>
      <c r="U535" s="125"/>
      <c r="V535" s="125"/>
      <c r="W535" s="125"/>
      <c r="X535" s="125"/>
      <c r="Y535" s="125"/>
      <c r="Z535" s="41" t="str">
        <f t="shared" si="214"/>
        <v/>
      </c>
      <c r="AA535" s="125"/>
      <c r="AB535" s="181" t="str">
        <f t="shared" si="215"/>
        <v/>
      </c>
      <c r="AC535" s="161"/>
      <c r="AD535" s="41" t="str">
        <f t="shared" si="216"/>
        <v/>
      </c>
      <c r="AE535" s="125"/>
      <c r="AF535" s="181" t="str">
        <f t="shared" si="217"/>
        <v/>
      </c>
      <c r="AG535" s="125"/>
      <c r="AH535" s="41" t="str">
        <f t="shared" si="218"/>
        <v/>
      </c>
      <c r="AI535" s="125"/>
      <c r="AJ535" s="181" t="str">
        <f t="shared" si="219"/>
        <v/>
      </c>
      <c r="AK535" s="161"/>
      <c r="AL535" s="100" t="str">
        <f t="shared" si="220"/>
        <v/>
      </c>
      <c r="AM535" s="125"/>
      <c r="AN535" s="183" t="str">
        <f t="shared" si="221"/>
        <v/>
      </c>
      <c r="AO535" s="174"/>
      <c r="AP535" s="41" t="str">
        <f t="shared" si="222"/>
        <v/>
      </c>
      <c r="AQ535" s="125"/>
      <c r="AR535" s="183" t="str">
        <f t="shared" si="223"/>
        <v/>
      </c>
      <c r="AS535" s="125"/>
      <c r="AT535" s="41" t="str">
        <f t="shared" si="224"/>
        <v/>
      </c>
      <c r="AU535" s="125"/>
      <c r="AV535" s="181" t="str">
        <f t="shared" si="225"/>
        <v/>
      </c>
      <c r="AW535" s="125"/>
      <c r="AX535" s="41" t="str">
        <f t="shared" si="226"/>
        <v/>
      </c>
      <c r="AY535" s="125"/>
      <c r="AZ535" s="181" t="str">
        <f t="shared" si="227"/>
        <v/>
      </c>
      <c r="BA535" s="125"/>
      <c r="BB535" s="41" t="str">
        <f t="shared" si="228"/>
        <v/>
      </c>
      <c r="BC535" s="125"/>
      <c r="BD535" s="181" t="str">
        <f t="shared" si="229"/>
        <v/>
      </c>
      <c r="BE535" s="125"/>
      <c r="BF535" s="100" t="str">
        <f t="shared" si="230"/>
        <v/>
      </c>
      <c r="BG535" s="125"/>
      <c r="BH535" s="183" t="str">
        <f t="shared" si="231"/>
        <v/>
      </c>
      <c r="BI535" s="174"/>
      <c r="BJ535" s="41" t="str">
        <f t="shared" si="232"/>
        <v/>
      </c>
      <c r="BK535" s="125"/>
      <c r="BL535" s="183" t="str">
        <f t="shared" si="233"/>
        <v/>
      </c>
      <c r="BM535" s="125"/>
    </row>
    <row r="536" spans="2:65" ht="15.75" customHeight="1">
      <c r="B536" s="231"/>
      <c r="C536" s="19"/>
      <c r="D536" s="18"/>
      <c r="E536" s="13"/>
      <c r="F536" s="13"/>
      <c r="G536" s="13"/>
      <c r="H536" s="13"/>
      <c r="I536" s="13" t="s">
        <v>39</v>
      </c>
      <c r="J536" s="13"/>
      <c r="K536" s="20"/>
      <c r="L536" s="66"/>
      <c r="M536" s="125"/>
      <c r="N536" s="41">
        <f>+N533+N534</f>
        <v>23149</v>
      </c>
      <c r="O536" s="45"/>
      <c r="P536" s="41">
        <f>+P533+P534</f>
        <v>24244</v>
      </c>
      <c r="Q536" s="41"/>
      <c r="R536" s="41">
        <f>+R533+R534</f>
        <v>24429</v>
      </c>
      <c r="S536" s="41"/>
      <c r="T536" s="41" t="e">
        <f>+T533+T534</f>
        <v>#N/A</v>
      </c>
      <c r="U536" s="41"/>
      <c r="V536" s="41">
        <f>+V533+V534</f>
        <v>23922</v>
      </c>
      <c r="W536" s="41"/>
      <c r="X536" s="41">
        <f>+X533+X534</f>
        <v>24244</v>
      </c>
      <c r="Y536" s="41"/>
      <c r="Z536" s="41">
        <f t="shared" si="214"/>
        <v>322</v>
      </c>
      <c r="AA536" s="41"/>
      <c r="AB536" s="181">
        <f t="shared" si="215"/>
        <v>1.3460413008945737E-2</v>
      </c>
      <c r="AC536" s="161"/>
      <c r="AD536" s="41">
        <f t="shared" si="216"/>
        <v>0</v>
      </c>
      <c r="AE536" s="41"/>
      <c r="AF536" s="181">
        <f t="shared" si="217"/>
        <v>0</v>
      </c>
      <c r="AG536" s="100"/>
      <c r="AH536" s="41">
        <f t="shared" si="218"/>
        <v>1095</v>
      </c>
      <c r="AI536" s="41"/>
      <c r="AJ536" s="181">
        <f t="shared" si="219"/>
        <v>4.7302259276858605E-2</v>
      </c>
      <c r="AK536" s="161"/>
      <c r="AL536" s="100">
        <f t="shared" si="220"/>
        <v>-185</v>
      </c>
      <c r="AM536" s="100"/>
      <c r="AN536" s="183">
        <f t="shared" si="221"/>
        <v>-7.5729665561422577E-3</v>
      </c>
      <c r="AO536" s="174"/>
      <c r="AP536" s="41" t="str">
        <f t="shared" si="222"/>
        <v/>
      </c>
      <c r="AQ536" s="41"/>
      <c r="AR536" s="183" t="e">
        <f t="shared" si="223"/>
        <v>#N/A</v>
      </c>
      <c r="AS536" s="100"/>
      <c r="AT536" s="41" t="str">
        <f t="shared" si="224"/>
        <v/>
      </c>
      <c r="AU536" s="41"/>
      <c r="AV536" s="181" t="e">
        <f t="shared" si="225"/>
        <v>#N/A</v>
      </c>
      <c r="AW536" s="100"/>
      <c r="AX536" s="41">
        <f t="shared" si="226"/>
        <v>773</v>
      </c>
      <c r="AY536" s="41"/>
      <c r="AZ536" s="181">
        <f t="shared" si="227"/>
        <v>3.3392371160741341E-2</v>
      </c>
      <c r="BA536" s="100"/>
      <c r="BB536" s="41">
        <f t="shared" si="228"/>
        <v>-322</v>
      </c>
      <c r="BC536" s="41"/>
      <c r="BD536" s="181">
        <f t="shared" si="229"/>
        <v>-1.3281636693614929E-2</v>
      </c>
      <c r="BE536" s="100"/>
      <c r="BF536" s="100">
        <f t="shared" si="230"/>
        <v>-507</v>
      </c>
      <c r="BG536" s="100"/>
      <c r="BH536" s="183">
        <f t="shared" si="231"/>
        <v>-2.075402185926567E-2</v>
      </c>
      <c r="BI536" s="174"/>
      <c r="BJ536" s="41" t="str">
        <f t="shared" si="232"/>
        <v/>
      </c>
      <c r="BK536" s="41"/>
      <c r="BL536" s="183" t="e">
        <f t="shared" si="233"/>
        <v>#N/A</v>
      </c>
      <c r="BM536" s="100"/>
    </row>
    <row r="537" spans="2:65" ht="15.75" customHeight="1">
      <c r="B537" s="231"/>
      <c r="C537" s="19"/>
      <c r="D537" s="18"/>
      <c r="E537" s="13"/>
      <c r="F537" s="13"/>
      <c r="G537" s="13"/>
      <c r="H537" s="13"/>
      <c r="I537" s="13"/>
      <c r="J537" s="13"/>
      <c r="K537" s="20"/>
      <c r="L537" s="66"/>
      <c r="M537" s="125"/>
      <c r="N537" s="125"/>
      <c r="O537" s="45"/>
      <c r="P537" s="125"/>
      <c r="Q537" s="125"/>
      <c r="R537" s="41"/>
      <c r="S537" s="41"/>
      <c r="T537" s="41"/>
      <c r="U537" s="125"/>
      <c r="V537" s="41"/>
      <c r="W537" s="41"/>
      <c r="X537" s="41"/>
      <c r="Y537" s="41"/>
      <c r="Z537" s="41" t="str">
        <f t="shared" si="214"/>
        <v/>
      </c>
      <c r="AA537" s="125"/>
      <c r="AB537" s="181" t="str">
        <f t="shared" si="215"/>
        <v/>
      </c>
      <c r="AC537" s="161"/>
      <c r="AD537" s="41" t="str">
        <f t="shared" ref="AD537:AD568" si="234">IF(AND(ISNUMBER($P537),ISNUMBER($X537)),IF((ABS($P537-$X537))&gt;0.49,$X537-$P537,0),"")</f>
        <v/>
      </c>
      <c r="AE537" s="125"/>
      <c r="AF537" s="181" t="str">
        <f t="shared" ref="AF537:AF568" si="235">IF($P537="","",  IF($X537="","", IF($P537=0,"---",(IF(ISERROR(($X537/$P537)-1),"---",($X537/$P537)-1) ))))</f>
        <v/>
      </c>
      <c r="AG537" s="125"/>
      <c r="AH537" s="41" t="str">
        <f t="shared" ref="AH537:AH568" si="236">IF(AND(ISNUMBER($N537),ISNUMBER($X537)),IF((ABS($N537-$X537))&gt;0.49,$X537-$N537,0),"")</f>
        <v/>
      </c>
      <c r="AI537" s="125"/>
      <c r="AJ537" s="181" t="str">
        <f t="shared" ref="AJ537:AJ568" si="237">IF($N537="","",  IF($X537="","", IF($N537=0,"---",(IF(ISERROR(($X537/$N537)-1),"---",($X537/$N537)-1) ))))</f>
        <v/>
      </c>
      <c r="AK537" s="161"/>
      <c r="AL537" s="100" t="str">
        <f t="shared" si="220"/>
        <v/>
      </c>
      <c r="AM537" s="125"/>
      <c r="AN537" s="183" t="str">
        <f t="shared" si="221"/>
        <v/>
      </c>
      <c r="AO537" s="174"/>
      <c r="AP537" s="41" t="str">
        <f t="shared" si="222"/>
        <v/>
      </c>
      <c r="AQ537" s="125"/>
      <c r="AR537" s="183" t="str">
        <f t="shared" si="223"/>
        <v/>
      </c>
      <c r="AS537" s="125"/>
      <c r="AT537" s="41" t="str">
        <f t="shared" si="224"/>
        <v/>
      </c>
      <c r="AU537" s="125"/>
      <c r="AV537" s="181" t="str">
        <f t="shared" si="225"/>
        <v/>
      </c>
      <c r="AW537" s="125"/>
      <c r="AX537" s="41" t="str">
        <f t="shared" ref="AX537:AX568" si="238">IF(AND(ISNUMBER($N537),ISNUMBER($V537)),IF((ABS($N537-$V537))&gt;0.49,$V537-$N537,0),"")</f>
        <v/>
      </c>
      <c r="AY537" s="125"/>
      <c r="AZ537" s="181" t="str">
        <f t="shared" ref="AZ537:AZ568" si="239">IF($N537="","",  IF($V537="","", IF($N537=0,"---",(IF(ISERROR(($V537/$N537)-1),"---",($V537/$N537)-1) ))))</f>
        <v/>
      </c>
      <c r="BA537" s="125"/>
      <c r="BB537" s="41" t="str">
        <f t="shared" ref="BB537:BB568" si="240">IF(AND(ISNUMBER($P537),ISNUMBER($V537)),IF((ABS($P537-$V537))&gt;0.49,$V537-$P537,0),"")</f>
        <v/>
      </c>
      <c r="BC537" s="125"/>
      <c r="BD537" s="181" t="str">
        <f t="shared" ref="BD537:BD568" si="241">IF($P537="","",  IF($V537="","", IF($P537=0,"---",(IF(ISERROR(($V537/$P537)-1),"---",($V537/$P537)-1) ))))</f>
        <v/>
      </c>
      <c r="BE537" s="125"/>
      <c r="BF537" s="100" t="str">
        <f t="shared" si="230"/>
        <v/>
      </c>
      <c r="BG537" s="125"/>
      <c r="BH537" s="183" t="str">
        <f t="shared" si="231"/>
        <v/>
      </c>
      <c r="BI537" s="174"/>
      <c r="BJ537" s="41" t="str">
        <f t="shared" si="232"/>
        <v/>
      </c>
      <c r="BK537" s="125"/>
      <c r="BL537" s="183" t="str">
        <f t="shared" si="233"/>
        <v/>
      </c>
      <c r="BM537" s="125"/>
    </row>
    <row r="538" spans="2:65" ht="15.75" customHeight="1">
      <c r="B538" s="231"/>
      <c r="C538" s="19"/>
      <c r="D538" s="18" t="s">
        <v>162</v>
      </c>
      <c r="E538" s="13" t="s">
        <v>211</v>
      </c>
      <c r="F538" s="13"/>
      <c r="G538" s="13"/>
      <c r="H538" s="13"/>
      <c r="I538" s="13"/>
      <c r="J538" s="13"/>
      <c r="K538" s="20"/>
      <c r="L538" s="66"/>
      <c r="M538" s="125"/>
      <c r="N538" s="125"/>
      <c r="O538" s="45"/>
      <c r="P538" s="41"/>
      <c r="Q538" s="125"/>
      <c r="R538" s="168"/>
      <c r="S538" s="168"/>
      <c r="T538" s="168"/>
      <c r="U538" s="125"/>
      <c r="V538" s="168"/>
      <c r="W538" s="168"/>
      <c r="X538" s="168"/>
      <c r="Y538" s="168"/>
      <c r="Z538" s="41" t="str">
        <f t="shared" si="214"/>
        <v/>
      </c>
      <c r="AA538" s="125"/>
      <c r="AB538" s="181" t="str">
        <f t="shared" si="215"/>
        <v/>
      </c>
      <c r="AC538" s="161"/>
      <c r="AD538" s="41" t="str">
        <f t="shared" si="234"/>
        <v/>
      </c>
      <c r="AE538" s="125"/>
      <c r="AF538" s="181" t="str">
        <f t="shared" si="235"/>
        <v/>
      </c>
      <c r="AG538" s="125"/>
      <c r="AH538" s="41" t="str">
        <f t="shared" si="236"/>
        <v/>
      </c>
      <c r="AI538" s="125"/>
      <c r="AJ538" s="181" t="str">
        <f t="shared" si="237"/>
        <v/>
      </c>
      <c r="AK538" s="161"/>
      <c r="AL538" s="100" t="str">
        <f t="shared" si="220"/>
        <v/>
      </c>
      <c r="AM538" s="125"/>
      <c r="AN538" s="183" t="str">
        <f t="shared" si="221"/>
        <v/>
      </c>
      <c r="AO538" s="174"/>
      <c r="AP538" s="41" t="str">
        <f t="shared" si="222"/>
        <v/>
      </c>
      <c r="AQ538" s="125"/>
      <c r="AR538" s="183" t="str">
        <f t="shared" si="223"/>
        <v/>
      </c>
      <c r="AS538" s="125"/>
      <c r="AT538" s="41" t="str">
        <f t="shared" si="224"/>
        <v/>
      </c>
      <c r="AU538" s="125"/>
      <c r="AV538" s="181" t="str">
        <f t="shared" si="225"/>
        <v/>
      </c>
      <c r="AW538" s="125"/>
      <c r="AX538" s="41" t="str">
        <f t="shared" si="238"/>
        <v/>
      </c>
      <c r="AY538" s="125"/>
      <c r="AZ538" s="181" t="str">
        <f t="shared" si="239"/>
        <v/>
      </c>
      <c r="BA538" s="125"/>
      <c r="BB538" s="41" t="str">
        <f t="shared" si="240"/>
        <v/>
      </c>
      <c r="BC538" s="125"/>
      <c r="BD538" s="181" t="str">
        <f t="shared" si="241"/>
        <v/>
      </c>
      <c r="BE538" s="125"/>
      <c r="BF538" s="100" t="str">
        <f t="shared" si="230"/>
        <v/>
      </c>
      <c r="BG538" s="125"/>
      <c r="BH538" s="183" t="str">
        <f t="shared" si="231"/>
        <v/>
      </c>
      <c r="BI538" s="174"/>
      <c r="BJ538" s="41" t="str">
        <f t="shared" si="232"/>
        <v/>
      </c>
      <c r="BK538" s="125"/>
      <c r="BL538" s="183" t="str">
        <f t="shared" si="233"/>
        <v/>
      </c>
      <c r="BM538" s="125"/>
    </row>
    <row r="539" spans="2:65" ht="15.75" customHeight="1">
      <c r="B539" s="231">
        <v>206</v>
      </c>
      <c r="C539" s="19"/>
      <c r="D539" s="18"/>
      <c r="E539" s="13"/>
      <c r="F539" s="13" t="s">
        <v>202</v>
      </c>
      <c r="G539" s="13"/>
      <c r="H539" s="13"/>
      <c r="I539" s="13"/>
      <c r="J539" s="13"/>
      <c r="K539" s="20"/>
      <c r="L539" s="66" t="s">
        <v>29</v>
      </c>
      <c r="M539" s="125"/>
      <c r="N539" s="41">
        <f>VLOOKUP($B539,'[1]09-10-11'!$A$4:$EA$400,MATCH(N$2, '[1]09-10-11'!$A$4:$EA$4, 0))</f>
        <v>3113</v>
      </c>
      <c r="O539" s="45"/>
      <c r="P539" s="41">
        <f>VLOOKUP($B539,'[1]09-10-11'!$A$4:$EA$400,MATCH(P$2, '[1]09-10-11'!$A$4:$EA$4, 0))</f>
        <v>3113</v>
      </c>
      <c r="Q539" s="41"/>
      <c r="R539" s="41">
        <f>VLOOKUP($B539,'[1]09-10-11'!$A$4:$EA$400,MATCH(R$2, '[1]09-10-11'!$A$4:$EA$4, 0))</f>
        <v>3175</v>
      </c>
      <c r="S539" s="41"/>
      <c r="T539" s="41" t="e">
        <f>VLOOKUP($B539,'[1]09-10-11'!$A$4:$EA$400,MATCH(T$2, '[1]09-10-11'!$A$4:$EA$4, 0))</f>
        <v>#N/A</v>
      </c>
      <c r="U539" s="41"/>
      <c r="V539" s="41">
        <f>VLOOKUP($B539,'[1]09-10-11'!$A$4:$EA$400,MATCH(V$2, '[1]09-10-11'!$A$4:$EA$4, 0))</f>
        <v>3348</v>
      </c>
      <c r="W539" s="41"/>
      <c r="X539" s="41">
        <f>VLOOKUP($B539,'[1]09-10-11'!$A$4:$EA$400,MATCH(X$2, '[1]09-10-11'!$A$4:$EA$4, 0))</f>
        <v>3113</v>
      </c>
      <c r="Y539" s="41"/>
      <c r="Z539" s="41">
        <f t="shared" si="214"/>
        <v>-235</v>
      </c>
      <c r="AA539" s="41"/>
      <c r="AB539" s="181">
        <f t="shared" si="215"/>
        <v>-7.019115890083627E-2</v>
      </c>
      <c r="AC539" s="161"/>
      <c r="AD539" s="41">
        <f t="shared" si="234"/>
        <v>0</v>
      </c>
      <c r="AE539" s="41"/>
      <c r="AF539" s="181">
        <f t="shared" si="235"/>
        <v>0</v>
      </c>
      <c r="AG539" s="100"/>
      <c r="AH539" s="41">
        <f t="shared" si="236"/>
        <v>0</v>
      </c>
      <c r="AI539" s="41"/>
      <c r="AJ539" s="181">
        <f t="shared" si="237"/>
        <v>0</v>
      </c>
      <c r="AK539" s="161"/>
      <c r="AL539" s="100">
        <f t="shared" si="220"/>
        <v>-62</v>
      </c>
      <c r="AM539" s="100"/>
      <c r="AN539" s="183">
        <f t="shared" si="221"/>
        <v>-1.952755905511816E-2</v>
      </c>
      <c r="AO539" s="174"/>
      <c r="AP539" s="41" t="str">
        <f t="shared" si="222"/>
        <v/>
      </c>
      <c r="AQ539" s="41"/>
      <c r="AR539" s="183" t="e">
        <f t="shared" si="223"/>
        <v>#N/A</v>
      </c>
      <c r="AS539" s="100"/>
      <c r="AT539" s="41" t="str">
        <f t="shared" si="224"/>
        <v/>
      </c>
      <c r="AU539" s="41"/>
      <c r="AV539" s="181" t="e">
        <f t="shared" si="225"/>
        <v>#N/A</v>
      </c>
      <c r="AW539" s="100"/>
      <c r="AX539" s="41">
        <f t="shared" si="238"/>
        <v>235</v>
      </c>
      <c r="AY539" s="41"/>
      <c r="AZ539" s="181">
        <f t="shared" si="239"/>
        <v>7.5489881143591342E-2</v>
      </c>
      <c r="BA539" s="100"/>
      <c r="BB539" s="41">
        <f t="shared" si="240"/>
        <v>235</v>
      </c>
      <c r="BC539" s="41"/>
      <c r="BD539" s="181">
        <f t="shared" si="241"/>
        <v>7.5489881143591342E-2</v>
      </c>
      <c r="BE539" s="100"/>
      <c r="BF539" s="100">
        <f t="shared" si="230"/>
        <v>173</v>
      </c>
      <c r="BG539" s="100"/>
      <c r="BH539" s="183">
        <f t="shared" si="231"/>
        <v>5.4488188976377971E-2</v>
      </c>
      <c r="BI539" s="174"/>
      <c r="BJ539" s="41" t="str">
        <f t="shared" si="232"/>
        <v/>
      </c>
      <c r="BK539" s="41"/>
      <c r="BL539" s="183" t="e">
        <f t="shared" si="233"/>
        <v>#N/A</v>
      </c>
      <c r="BM539" s="100"/>
    </row>
    <row r="540" spans="2:65" ht="15.75" customHeight="1">
      <c r="B540" s="231"/>
      <c r="C540" s="19"/>
      <c r="D540" s="18" t="s">
        <v>163</v>
      </c>
      <c r="E540" s="13" t="s">
        <v>212</v>
      </c>
      <c r="F540" s="13"/>
      <c r="G540" s="13"/>
      <c r="H540" s="13"/>
      <c r="I540" s="13"/>
      <c r="J540" s="13"/>
      <c r="K540" s="20"/>
      <c r="L540" s="66"/>
      <c r="M540" s="125"/>
      <c r="N540" s="125"/>
      <c r="O540" s="45"/>
      <c r="P540" s="125"/>
      <c r="Q540" s="125"/>
      <c r="R540" s="125"/>
      <c r="S540" s="125"/>
      <c r="T540" s="125"/>
      <c r="U540" s="125"/>
      <c r="V540" s="125"/>
      <c r="W540" s="125"/>
      <c r="X540" s="125"/>
      <c r="Y540" s="125"/>
      <c r="Z540" s="41" t="str">
        <f t="shared" si="214"/>
        <v/>
      </c>
      <c r="AA540" s="125"/>
      <c r="AB540" s="181" t="str">
        <f t="shared" si="215"/>
        <v/>
      </c>
      <c r="AC540" s="161"/>
      <c r="AD540" s="41" t="str">
        <f t="shared" si="234"/>
        <v/>
      </c>
      <c r="AE540" s="125"/>
      <c r="AF540" s="181" t="str">
        <f t="shared" si="235"/>
        <v/>
      </c>
      <c r="AG540" s="125"/>
      <c r="AH540" s="41" t="str">
        <f t="shared" si="236"/>
        <v/>
      </c>
      <c r="AI540" s="125"/>
      <c r="AJ540" s="181" t="str">
        <f t="shared" si="237"/>
        <v/>
      </c>
      <c r="AK540" s="161"/>
      <c r="AL540" s="41" t="str">
        <f t="shared" si="220"/>
        <v/>
      </c>
      <c r="AM540" s="125"/>
      <c r="AN540" s="181" t="str">
        <f t="shared" si="221"/>
        <v/>
      </c>
      <c r="AP540" s="41" t="str">
        <f t="shared" si="222"/>
        <v/>
      </c>
      <c r="AQ540" s="125"/>
      <c r="AR540" s="181" t="str">
        <f t="shared" si="223"/>
        <v/>
      </c>
      <c r="AS540" s="125"/>
      <c r="AT540" s="41" t="str">
        <f t="shared" si="224"/>
        <v/>
      </c>
      <c r="AU540" s="125"/>
      <c r="AV540" s="181" t="str">
        <f t="shared" si="225"/>
        <v/>
      </c>
      <c r="AW540" s="125"/>
      <c r="AX540" s="41" t="str">
        <f t="shared" si="238"/>
        <v/>
      </c>
      <c r="AY540" s="125"/>
      <c r="AZ540" s="181" t="str">
        <f t="shared" si="239"/>
        <v/>
      </c>
      <c r="BA540" s="125"/>
      <c r="BB540" s="41" t="str">
        <f t="shared" si="240"/>
        <v/>
      </c>
      <c r="BC540" s="125"/>
      <c r="BD540" s="181" t="str">
        <f t="shared" si="241"/>
        <v/>
      </c>
      <c r="BE540" s="125"/>
      <c r="BF540" s="41" t="str">
        <f t="shared" si="230"/>
        <v/>
      </c>
      <c r="BG540" s="125"/>
      <c r="BH540" s="181" t="str">
        <f t="shared" si="231"/>
        <v/>
      </c>
      <c r="BJ540" s="41" t="str">
        <f t="shared" si="232"/>
        <v/>
      </c>
      <c r="BK540" s="125"/>
      <c r="BL540" s="181" t="str">
        <f t="shared" si="233"/>
        <v/>
      </c>
      <c r="BM540" s="125"/>
    </row>
    <row r="541" spans="2:65" ht="15.75" customHeight="1">
      <c r="B541" s="231">
        <v>207</v>
      </c>
      <c r="C541" s="19"/>
      <c r="D541" s="18"/>
      <c r="E541" s="13"/>
      <c r="F541" s="13" t="s">
        <v>185</v>
      </c>
      <c r="G541" s="13"/>
      <c r="H541" s="13"/>
      <c r="I541" s="13"/>
      <c r="J541" s="13"/>
      <c r="K541" s="20"/>
      <c r="L541" s="66" t="s">
        <v>33</v>
      </c>
      <c r="M541" s="125"/>
      <c r="N541" s="81">
        <f>VLOOKUP($B541,'[1]09-10-11'!$A$4:$EA$400,MATCH(N$2, '[1]09-10-11'!$A$4:$EA$4, 0))</f>
        <v>4635</v>
      </c>
      <c r="O541" s="45"/>
      <c r="P541" s="81">
        <f>VLOOKUP($B541,'[1]09-10-11'!$A$4:$EA$400,MATCH(P$2, '[1]09-10-11'!$A$4:$EA$4, 0))</f>
        <v>5000</v>
      </c>
      <c r="Q541" s="81"/>
      <c r="R541" s="81">
        <f>VLOOKUP($B541,'[1]09-10-11'!$A$4:$EA$400,MATCH(R$2, '[1]09-10-11'!$A$4:$EA$4, 0))</f>
        <v>5000</v>
      </c>
      <c r="S541" s="81"/>
      <c r="T541" s="81" t="e">
        <f>VLOOKUP($B541,'[1]09-10-11'!$A$4:$EA$400,MATCH(T$2, '[1]09-10-11'!$A$4:$EA$4, 0))</f>
        <v>#N/A</v>
      </c>
      <c r="U541" s="81"/>
      <c r="V541" s="81">
        <f>VLOOKUP($B541,'[1]09-10-11'!$A$4:$EA$400,MATCH(V$2, '[1]09-10-11'!$A$4:$EA$4, 0))</f>
        <v>4660</v>
      </c>
      <c r="W541" s="81"/>
      <c r="X541" s="81">
        <f>VLOOKUP($B541,'[1]09-10-11'!$A$4:$EA$400,MATCH(X$2, '[1]09-10-11'!$A$4:$EA$4, 0))</f>
        <v>5000</v>
      </c>
      <c r="Y541" s="41"/>
      <c r="Z541" s="81">
        <f t="shared" si="214"/>
        <v>340</v>
      </c>
      <c r="AA541" s="81"/>
      <c r="AB541" s="182">
        <f t="shared" si="215"/>
        <v>7.296137339055786E-2</v>
      </c>
      <c r="AC541" s="156"/>
      <c r="AD541" s="81">
        <f t="shared" si="234"/>
        <v>0</v>
      </c>
      <c r="AE541" s="81"/>
      <c r="AF541" s="182">
        <f t="shared" si="235"/>
        <v>0</v>
      </c>
      <c r="AG541" s="41"/>
      <c r="AH541" s="81">
        <f t="shared" si="236"/>
        <v>365</v>
      </c>
      <c r="AI541" s="81"/>
      <c r="AJ541" s="182">
        <f t="shared" si="237"/>
        <v>7.8748651564185534E-2</v>
      </c>
      <c r="AK541" s="156"/>
      <c r="AL541" s="81">
        <f t="shared" si="220"/>
        <v>0</v>
      </c>
      <c r="AM541" s="81"/>
      <c r="AN541" s="182">
        <f t="shared" si="221"/>
        <v>0</v>
      </c>
      <c r="AP541" s="81" t="str">
        <f t="shared" si="222"/>
        <v/>
      </c>
      <c r="AQ541" s="81"/>
      <c r="AR541" s="182" t="e">
        <f t="shared" si="223"/>
        <v>#N/A</v>
      </c>
      <c r="AS541" s="41"/>
      <c r="AT541" s="81" t="str">
        <f t="shared" si="224"/>
        <v/>
      </c>
      <c r="AU541" s="81"/>
      <c r="AV541" s="182" t="e">
        <f t="shared" si="225"/>
        <v>#N/A</v>
      </c>
      <c r="AW541" s="41"/>
      <c r="AX541" s="81">
        <f t="shared" si="238"/>
        <v>25</v>
      </c>
      <c r="AY541" s="81"/>
      <c r="AZ541" s="182">
        <f t="shared" si="239"/>
        <v>5.3937432578208266E-3</v>
      </c>
      <c r="BA541" s="41"/>
      <c r="BB541" s="81">
        <f t="shared" si="240"/>
        <v>-340</v>
      </c>
      <c r="BC541" s="81"/>
      <c r="BD541" s="182">
        <f t="shared" si="241"/>
        <v>-6.7999999999999949E-2</v>
      </c>
      <c r="BE541" s="41"/>
      <c r="BF541" s="81">
        <f t="shared" si="230"/>
        <v>-340</v>
      </c>
      <c r="BG541" s="81"/>
      <c r="BH541" s="182">
        <f t="shared" si="231"/>
        <v>-6.7999999999999949E-2</v>
      </c>
      <c r="BJ541" s="81" t="str">
        <f t="shared" si="232"/>
        <v/>
      </c>
      <c r="BK541" s="81"/>
      <c r="BL541" s="182" t="e">
        <f t="shared" si="233"/>
        <v>#N/A</v>
      </c>
      <c r="BM541" s="41"/>
    </row>
    <row r="542" spans="2:65" ht="15.75" customHeight="1">
      <c r="B542" s="231"/>
      <c r="C542" s="19"/>
      <c r="D542" s="18"/>
      <c r="E542" s="13"/>
      <c r="F542" s="13"/>
      <c r="G542" s="13"/>
      <c r="H542" s="13"/>
      <c r="I542" s="13"/>
      <c r="J542" s="13"/>
      <c r="K542" s="20"/>
      <c r="L542" s="66"/>
      <c r="M542" s="125"/>
      <c r="N542" s="125"/>
      <c r="O542" s="45"/>
      <c r="P542" s="125"/>
      <c r="Q542" s="125"/>
      <c r="R542" s="125"/>
      <c r="S542" s="125"/>
      <c r="T542" s="125"/>
      <c r="U542" s="125"/>
      <c r="V542" s="125"/>
      <c r="W542" s="125"/>
      <c r="X542" s="125"/>
      <c r="Y542" s="125"/>
      <c r="Z542" s="41" t="str">
        <f t="shared" si="214"/>
        <v/>
      </c>
      <c r="AA542" s="125"/>
      <c r="AB542" s="181" t="str">
        <f t="shared" si="215"/>
        <v/>
      </c>
      <c r="AC542" s="161"/>
      <c r="AD542" s="41" t="str">
        <f t="shared" si="234"/>
        <v/>
      </c>
      <c r="AE542" s="125"/>
      <c r="AF542" s="181" t="str">
        <f t="shared" si="235"/>
        <v/>
      </c>
      <c r="AG542" s="125"/>
      <c r="AH542" s="41" t="str">
        <f t="shared" si="236"/>
        <v/>
      </c>
      <c r="AI542" s="125"/>
      <c r="AJ542" s="181" t="str">
        <f t="shared" si="237"/>
        <v/>
      </c>
      <c r="AK542" s="161"/>
      <c r="AL542" s="41" t="str">
        <f t="shared" si="220"/>
        <v/>
      </c>
      <c r="AM542" s="125"/>
      <c r="AN542" s="181" t="str">
        <f t="shared" si="221"/>
        <v/>
      </c>
      <c r="AP542" s="41" t="str">
        <f t="shared" si="222"/>
        <v/>
      </c>
      <c r="AQ542" s="125"/>
      <c r="AR542" s="181" t="str">
        <f t="shared" si="223"/>
        <v/>
      </c>
      <c r="AS542" s="125"/>
      <c r="AT542" s="41" t="str">
        <f t="shared" si="224"/>
        <v/>
      </c>
      <c r="AU542" s="125"/>
      <c r="AV542" s="181" t="str">
        <f t="shared" si="225"/>
        <v/>
      </c>
      <c r="AW542" s="125"/>
      <c r="AX542" s="41" t="str">
        <f t="shared" si="238"/>
        <v/>
      </c>
      <c r="AY542" s="125"/>
      <c r="AZ542" s="181" t="str">
        <f t="shared" si="239"/>
        <v/>
      </c>
      <c r="BA542" s="125"/>
      <c r="BB542" s="41" t="str">
        <f t="shared" si="240"/>
        <v/>
      </c>
      <c r="BC542" s="125"/>
      <c r="BD542" s="181" t="str">
        <f t="shared" si="241"/>
        <v/>
      </c>
      <c r="BE542" s="125"/>
      <c r="BF542" s="41" t="str">
        <f t="shared" si="230"/>
        <v/>
      </c>
      <c r="BG542" s="125"/>
      <c r="BH542" s="181" t="str">
        <f t="shared" si="231"/>
        <v/>
      </c>
      <c r="BJ542" s="41" t="str">
        <f t="shared" si="232"/>
        <v/>
      </c>
      <c r="BK542" s="125"/>
      <c r="BL542" s="181" t="str">
        <f t="shared" si="233"/>
        <v/>
      </c>
      <c r="BM542" s="125"/>
    </row>
    <row r="543" spans="2:65" ht="15.75" customHeight="1">
      <c r="B543" s="231"/>
      <c r="C543" s="19"/>
      <c r="D543" s="18"/>
      <c r="E543" s="13"/>
      <c r="F543" s="13"/>
      <c r="G543" s="13"/>
      <c r="H543" s="13"/>
      <c r="I543" s="13" t="s">
        <v>39</v>
      </c>
      <c r="J543" s="13"/>
      <c r="K543" s="20"/>
      <c r="L543" s="66"/>
      <c r="M543" s="125"/>
      <c r="N543" s="41">
        <f>SUM(N539:N541)</f>
        <v>7748</v>
      </c>
      <c r="O543" s="41"/>
      <c r="P543" s="41">
        <f>SUM(P539:P541)</f>
        <v>8113</v>
      </c>
      <c r="Q543" s="41"/>
      <c r="R543" s="41">
        <f>SUM(R539:R541)</f>
        <v>8175</v>
      </c>
      <c r="S543" s="41"/>
      <c r="T543" s="41" t="e">
        <f>SUM(T539:T541)</f>
        <v>#N/A</v>
      </c>
      <c r="U543" s="41"/>
      <c r="V543" s="41">
        <f>SUM(V539:V541)</f>
        <v>8008</v>
      </c>
      <c r="W543" s="41"/>
      <c r="X543" s="41">
        <f>SUM(X539:X541)</f>
        <v>8113</v>
      </c>
      <c r="Y543" s="41"/>
      <c r="Z543" s="41">
        <f t="shared" si="214"/>
        <v>105</v>
      </c>
      <c r="AA543" s="41"/>
      <c r="AB543" s="181">
        <f t="shared" si="215"/>
        <v>1.3111888111888126E-2</v>
      </c>
      <c r="AC543" s="161"/>
      <c r="AD543" s="41">
        <f t="shared" si="234"/>
        <v>0</v>
      </c>
      <c r="AE543" s="41"/>
      <c r="AF543" s="181">
        <f t="shared" si="235"/>
        <v>0</v>
      </c>
      <c r="AG543" s="41"/>
      <c r="AH543" s="41">
        <f t="shared" si="236"/>
        <v>365</v>
      </c>
      <c r="AI543" s="41"/>
      <c r="AJ543" s="181">
        <f t="shared" si="237"/>
        <v>4.7108931337119353E-2</v>
      </c>
      <c r="AK543" s="161"/>
      <c r="AL543" s="41">
        <f t="shared" si="220"/>
        <v>-62</v>
      </c>
      <c r="AM543" s="41"/>
      <c r="AN543" s="181">
        <f t="shared" si="221"/>
        <v>-7.5840978593272323E-3</v>
      </c>
      <c r="AP543" s="41" t="str">
        <f t="shared" si="222"/>
        <v/>
      </c>
      <c r="AQ543" s="41"/>
      <c r="AR543" s="181" t="e">
        <f t="shared" si="223"/>
        <v>#N/A</v>
      </c>
      <c r="AS543" s="41"/>
      <c r="AT543" s="41" t="str">
        <f t="shared" si="224"/>
        <v/>
      </c>
      <c r="AU543" s="41"/>
      <c r="AV543" s="181" t="e">
        <f t="shared" si="225"/>
        <v>#N/A</v>
      </c>
      <c r="AW543" s="41"/>
      <c r="AX543" s="41">
        <f t="shared" si="238"/>
        <v>260</v>
      </c>
      <c r="AY543" s="41"/>
      <c r="AZ543" s="181">
        <f t="shared" si="239"/>
        <v>3.3557046979865834E-2</v>
      </c>
      <c r="BA543" s="41"/>
      <c r="BB543" s="41">
        <f t="shared" si="240"/>
        <v>-105</v>
      </c>
      <c r="BC543" s="41"/>
      <c r="BD543" s="181">
        <f t="shared" si="241"/>
        <v>-1.2942191544434878E-2</v>
      </c>
      <c r="BE543" s="41"/>
      <c r="BF543" s="41">
        <f t="shared" si="230"/>
        <v>-167</v>
      </c>
      <c r="BG543" s="41"/>
      <c r="BH543" s="181">
        <f t="shared" si="231"/>
        <v>-2.0428134556574884E-2</v>
      </c>
      <c r="BJ543" s="41" t="str">
        <f t="shared" si="232"/>
        <v/>
      </c>
      <c r="BK543" s="41"/>
      <c r="BL543" s="181" t="e">
        <f t="shared" si="233"/>
        <v>#N/A</v>
      </c>
      <c r="BM543" s="41"/>
    </row>
    <row r="544" spans="2:65" ht="15.75" customHeight="1">
      <c r="B544" s="231"/>
      <c r="C544" s="19"/>
      <c r="D544" s="18"/>
      <c r="E544" s="13"/>
      <c r="F544" s="13"/>
      <c r="G544" s="13"/>
      <c r="H544" s="13"/>
      <c r="I544" s="13"/>
      <c r="J544" s="13"/>
      <c r="K544" s="20"/>
      <c r="L544" s="66"/>
      <c r="M544" s="125"/>
      <c r="N544" s="125"/>
      <c r="O544" s="41"/>
      <c r="P544" s="125"/>
      <c r="Q544" s="125"/>
      <c r="R544" s="125"/>
      <c r="S544" s="125"/>
      <c r="T544" s="125"/>
      <c r="U544" s="125"/>
      <c r="V544" s="125"/>
      <c r="W544" s="125"/>
      <c r="X544" s="125"/>
      <c r="Y544" s="125"/>
      <c r="Z544" s="41" t="str">
        <f t="shared" si="214"/>
        <v/>
      </c>
      <c r="AA544" s="125"/>
      <c r="AB544" s="181" t="str">
        <f t="shared" si="215"/>
        <v/>
      </c>
      <c r="AC544" s="161"/>
      <c r="AD544" s="41" t="str">
        <f t="shared" si="234"/>
        <v/>
      </c>
      <c r="AE544" s="125"/>
      <c r="AF544" s="181" t="str">
        <f t="shared" si="235"/>
        <v/>
      </c>
      <c r="AG544" s="125"/>
      <c r="AH544" s="41" t="str">
        <f t="shared" si="236"/>
        <v/>
      </c>
      <c r="AI544" s="125"/>
      <c r="AJ544" s="181" t="str">
        <f t="shared" si="237"/>
        <v/>
      </c>
      <c r="AK544" s="161"/>
      <c r="AL544" s="41" t="str">
        <f t="shared" si="220"/>
        <v/>
      </c>
      <c r="AM544" s="125"/>
      <c r="AN544" s="181" t="str">
        <f t="shared" si="221"/>
        <v/>
      </c>
      <c r="AP544" s="41" t="str">
        <f t="shared" si="222"/>
        <v/>
      </c>
      <c r="AQ544" s="125"/>
      <c r="AR544" s="181" t="str">
        <f t="shared" si="223"/>
        <v/>
      </c>
      <c r="AS544" s="125"/>
      <c r="AT544" s="41" t="str">
        <f t="shared" si="224"/>
        <v/>
      </c>
      <c r="AU544" s="125"/>
      <c r="AV544" s="181" t="str">
        <f t="shared" si="225"/>
        <v/>
      </c>
      <c r="AW544" s="125"/>
      <c r="AX544" s="41" t="str">
        <f t="shared" si="238"/>
        <v/>
      </c>
      <c r="AY544" s="125"/>
      <c r="AZ544" s="181" t="str">
        <f t="shared" si="239"/>
        <v/>
      </c>
      <c r="BA544" s="125"/>
      <c r="BB544" s="41" t="str">
        <f t="shared" si="240"/>
        <v/>
      </c>
      <c r="BC544" s="125"/>
      <c r="BD544" s="181" t="str">
        <f t="shared" si="241"/>
        <v/>
      </c>
      <c r="BE544" s="125"/>
      <c r="BF544" s="41" t="str">
        <f t="shared" si="230"/>
        <v/>
      </c>
      <c r="BG544" s="125"/>
      <c r="BH544" s="181" t="str">
        <f t="shared" si="231"/>
        <v/>
      </c>
      <c r="BJ544" s="41" t="str">
        <f t="shared" si="232"/>
        <v/>
      </c>
      <c r="BK544" s="125"/>
      <c r="BL544" s="181" t="str">
        <f t="shared" si="233"/>
        <v/>
      </c>
      <c r="BM544" s="125"/>
    </row>
    <row r="545" spans="2:65" ht="15.75" customHeight="1">
      <c r="B545" s="231">
        <v>208</v>
      </c>
      <c r="C545" s="19"/>
      <c r="D545" s="18" t="s">
        <v>179</v>
      </c>
      <c r="E545" s="13" t="s">
        <v>188</v>
      </c>
      <c r="F545" s="13"/>
      <c r="G545" s="13"/>
      <c r="H545" s="13"/>
      <c r="I545" s="13"/>
      <c r="J545" s="13"/>
      <c r="K545" s="20"/>
      <c r="L545" s="66" t="s">
        <v>29</v>
      </c>
      <c r="M545" s="125"/>
      <c r="N545" s="41">
        <f>VLOOKUP($B545,'[1]09-10-11'!$A$4:$EA$400,MATCH(N$2, '[1]09-10-11'!$A$4:$EA$4, 0))</f>
        <v>3113</v>
      </c>
      <c r="O545" s="41"/>
      <c r="P545" s="41">
        <f>VLOOKUP($B545,'[1]09-10-11'!$A$4:$EA$400,MATCH(P$2, '[1]09-10-11'!$A$4:$EA$4, 0))</f>
        <v>3113</v>
      </c>
      <c r="Q545" s="41"/>
      <c r="R545" s="41">
        <f>VLOOKUP($B545,'[1]09-10-11'!$A$4:$EA$400,MATCH(R$2, '[1]09-10-11'!$A$4:$EA$4, 0))</f>
        <v>3175</v>
      </c>
      <c r="S545" s="41"/>
      <c r="T545" s="41" t="e">
        <f>VLOOKUP($B545,'[1]09-10-11'!$A$4:$EA$400,MATCH(T$2, '[1]09-10-11'!$A$4:$EA$4, 0))</f>
        <v>#N/A</v>
      </c>
      <c r="U545" s="41"/>
      <c r="V545" s="41">
        <f>VLOOKUP($B545,'[1]09-10-11'!$A$4:$EA$400,MATCH(V$2, '[1]09-10-11'!$A$4:$EA$4, 0))</f>
        <v>3348</v>
      </c>
      <c r="W545" s="41"/>
      <c r="X545" s="41">
        <f>VLOOKUP($B545,'[1]09-10-11'!$A$4:$EA$400,MATCH(X$2, '[1]09-10-11'!$A$4:$EA$4, 0))</f>
        <v>3113</v>
      </c>
      <c r="Y545" s="41"/>
      <c r="Z545" s="41">
        <f t="shared" si="214"/>
        <v>-235</v>
      </c>
      <c r="AA545" s="41"/>
      <c r="AB545" s="181">
        <f t="shared" si="215"/>
        <v>-7.019115890083627E-2</v>
      </c>
      <c r="AC545" s="161"/>
      <c r="AD545" s="41">
        <f t="shared" si="234"/>
        <v>0</v>
      </c>
      <c r="AE545" s="41"/>
      <c r="AF545" s="181">
        <f t="shared" si="235"/>
        <v>0</v>
      </c>
      <c r="AG545" s="41"/>
      <c r="AH545" s="41">
        <f t="shared" si="236"/>
        <v>0</v>
      </c>
      <c r="AI545" s="41"/>
      <c r="AJ545" s="181">
        <f t="shared" si="237"/>
        <v>0</v>
      </c>
      <c r="AK545" s="161"/>
      <c r="AL545" s="41">
        <f t="shared" si="220"/>
        <v>-62</v>
      </c>
      <c r="AM545" s="41"/>
      <c r="AN545" s="181">
        <f t="shared" si="221"/>
        <v>-1.952755905511816E-2</v>
      </c>
      <c r="AP545" s="41" t="str">
        <f t="shared" si="222"/>
        <v/>
      </c>
      <c r="AQ545" s="41"/>
      <c r="AR545" s="181" t="e">
        <f t="shared" si="223"/>
        <v>#N/A</v>
      </c>
      <c r="AS545" s="41"/>
      <c r="AT545" s="41" t="str">
        <f t="shared" si="224"/>
        <v/>
      </c>
      <c r="AU545" s="41"/>
      <c r="AV545" s="181" t="e">
        <f t="shared" si="225"/>
        <v>#N/A</v>
      </c>
      <c r="AW545" s="41"/>
      <c r="AX545" s="41">
        <f t="shared" si="238"/>
        <v>235</v>
      </c>
      <c r="AY545" s="41"/>
      <c r="AZ545" s="181">
        <f t="shared" si="239"/>
        <v>7.5489881143591342E-2</v>
      </c>
      <c r="BA545" s="41"/>
      <c r="BB545" s="41">
        <f t="shared" si="240"/>
        <v>235</v>
      </c>
      <c r="BC545" s="41"/>
      <c r="BD545" s="181">
        <f t="shared" si="241"/>
        <v>7.5489881143591342E-2</v>
      </c>
      <c r="BE545" s="41"/>
      <c r="BF545" s="41">
        <f t="shared" si="230"/>
        <v>173</v>
      </c>
      <c r="BG545" s="41"/>
      <c r="BH545" s="181">
        <f t="shared" si="231"/>
        <v>5.4488188976377971E-2</v>
      </c>
      <c r="BJ545" s="41" t="str">
        <f t="shared" si="232"/>
        <v/>
      </c>
      <c r="BK545" s="41"/>
      <c r="BL545" s="181" t="e">
        <f t="shared" si="233"/>
        <v>#N/A</v>
      </c>
      <c r="BM545" s="41"/>
    </row>
    <row r="546" spans="2:65" ht="15.75" customHeight="1">
      <c r="B546" s="231">
        <v>209</v>
      </c>
      <c r="C546" s="19"/>
      <c r="D546" s="18" t="s">
        <v>180</v>
      </c>
      <c r="E546" s="13" t="s">
        <v>190</v>
      </c>
      <c r="F546" s="13"/>
      <c r="G546" s="13"/>
      <c r="H546" s="13"/>
      <c r="I546" s="13"/>
      <c r="J546" s="13"/>
      <c r="K546" s="20"/>
      <c r="L546" s="66" t="s">
        <v>33</v>
      </c>
      <c r="M546" s="125"/>
      <c r="N546" s="81">
        <f>VLOOKUP($B546,'[1]09-10-11'!$A$4:$EA$400,MATCH(N$2, '[1]09-10-11'!$A$4:$EA$4, 0))</f>
        <v>4635</v>
      </c>
      <c r="O546" s="41"/>
      <c r="P546" s="81">
        <f>VLOOKUP($B546,'[1]09-10-11'!$A$4:$EA$400,MATCH(P$2, '[1]09-10-11'!$A$4:$EA$4, 0))</f>
        <v>5000</v>
      </c>
      <c r="Q546" s="81"/>
      <c r="R546" s="81">
        <f>VLOOKUP($B546,'[1]09-10-11'!$A$4:$EA$400,MATCH(R$2, '[1]09-10-11'!$A$4:$EA$4, 0))</f>
        <v>5000</v>
      </c>
      <c r="S546" s="81"/>
      <c r="T546" s="81" t="e">
        <f>VLOOKUP($B546,'[1]09-10-11'!$A$4:$EA$400,MATCH(T$2, '[1]09-10-11'!$A$4:$EA$4, 0))</f>
        <v>#N/A</v>
      </c>
      <c r="U546" s="81"/>
      <c r="V546" s="81">
        <f>VLOOKUP($B546,'[1]09-10-11'!$A$4:$EA$400,MATCH(V$2, '[1]09-10-11'!$A$4:$EA$4, 0))</f>
        <v>4660</v>
      </c>
      <c r="W546" s="81"/>
      <c r="X546" s="81">
        <f>VLOOKUP($B546,'[1]09-10-11'!$A$4:$EA$400,MATCH(X$2, '[1]09-10-11'!$A$4:$EA$4, 0))</f>
        <v>5000</v>
      </c>
      <c r="Y546" s="41"/>
      <c r="Z546" s="81">
        <f t="shared" si="214"/>
        <v>340</v>
      </c>
      <c r="AA546" s="81"/>
      <c r="AB546" s="182">
        <f t="shared" si="215"/>
        <v>7.296137339055786E-2</v>
      </c>
      <c r="AC546" s="156"/>
      <c r="AD546" s="81">
        <f t="shared" si="234"/>
        <v>0</v>
      </c>
      <c r="AE546" s="81"/>
      <c r="AF546" s="182">
        <f t="shared" si="235"/>
        <v>0</v>
      </c>
      <c r="AG546" s="41"/>
      <c r="AH546" s="81">
        <f t="shared" si="236"/>
        <v>365</v>
      </c>
      <c r="AI546" s="81"/>
      <c r="AJ546" s="182">
        <f t="shared" si="237"/>
        <v>7.8748651564185534E-2</v>
      </c>
      <c r="AK546" s="156"/>
      <c r="AL546" s="81">
        <f t="shared" si="220"/>
        <v>0</v>
      </c>
      <c r="AM546" s="81"/>
      <c r="AN546" s="182">
        <f t="shared" si="221"/>
        <v>0</v>
      </c>
      <c r="AP546" s="81" t="str">
        <f t="shared" si="222"/>
        <v/>
      </c>
      <c r="AQ546" s="81"/>
      <c r="AR546" s="182" t="e">
        <f t="shared" si="223"/>
        <v>#N/A</v>
      </c>
      <c r="AS546" s="41"/>
      <c r="AT546" s="81" t="str">
        <f t="shared" si="224"/>
        <v/>
      </c>
      <c r="AU546" s="81"/>
      <c r="AV546" s="182" t="e">
        <f t="shared" si="225"/>
        <v>#N/A</v>
      </c>
      <c r="AW546" s="41"/>
      <c r="AX546" s="81">
        <f t="shared" si="238"/>
        <v>25</v>
      </c>
      <c r="AY546" s="81"/>
      <c r="AZ546" s="182">
        <f t="shared" si="239"/>
        <v>5.3937432578208266E-3</v>
      </c>
      <c r="BA546" s="41"/>
      <c r="BB546" s="81">
        <f t="shared" si="240"/>
        <v>-340</v>
      </c>
      <c r="BC546" s="81"/>
      <c r="BD546" s="182">
        <f t="shared" si="241"/>
        <v>-6.7999999999999949E-2</v>
      </c>
      <c r="BE546" s="41"/>
      <c r="BF546" s="81">
        <f t="shared" si="230"/>
        <v>-340</v>
      </c>
      <c r="BG546" s="81"/>
      <c r="BH546" s="182">
        <f t="shared" si="231"/>
        <v>-6.7999999999999949E-2</v>
      </c>
      <c r="BJ546" s="81" t="str">
        <f t="shared" si="232"/>
        <v/>
      </c>
      <c r="BK546" s="81"/>
      <c r="BL546" s="182" t="e">
        <f t="shared" si="233"/>
        <v>#N/A</v>
      </c>
      <c r="BM546" s="41"/>
    </row>
    <row r="547" spans="2:65" ht="15.75" customHeight="1">
      <c r="B547" s="231"/>
      <c r="C547" s="19"/>
      <c r="D547" s="18"/>
      <c r="E547" s="13"/>
      <c r="F547" s="13"/>
      <c r="G547" s="13"/>
      <c r="H547" s="13"/>
      <c r="I547" s="13"/>
      <c r="J547" s="13"/>
      <c r="K547" s="20"/>
      <c r="L547" s="66"/>
      <c r="M547" s="125"/>
      <c r="N547" s="125"/>
      <c r="O547" s="41"/>
      <c r="P547" s="125"/>
      <c r="Q547" s="125"/>
      <c r="R547" s="125"/>
      <c r="S547" s="125"/>
      <c r="T547" s="125"/>
      <c r="U547" s="125"/>
      <c r="V547" s="125"/>
      <c r="W547" s="125"/>
      <c r="X547" s="125"/>
      <c r="Y547" s="125"/>
      <c r="Z547" s="41" t="str">
        <f t="shared" si="214"/>
        <v/>
      </c>
      <c r="AA547" s="125"/>
      <c r="AB547" s="181" t="str">
        <f t="shared" si="215"/>
        <v/>
      </c>
      <c r="AC547" s="161"/>
      <c r="AD547" s="41" t="str">
        <f t="shared" si="234"/>
        <v/>
      </c>
      <c r="AE547" s="125"/>
      <c r="AF547" s="181" t="str">
        <f t="shared" si="235"/>
        <v/>
      </c>
      <c r="AG547" s="125"/>
      <c r="AH547" s="41" t="str">
        <f t="shared" si="236"/>
        <v/>
      </c>
      <c r="AI547" s="125"/>
      <c r="AJ547" s="181" t="str">
        <f t="shared" si="237"/>
        <v/>
      </c>
      <c r="AK547" s="161"/>
      <c r="AL547" s="41" t="str">
        <f t="shared" si="220"/>
        <v/>
      </c>
      <c r="AM547" s="125"/>
      <c r="AN547" s="181" t="str">
        <f t="shared" si="221"/>
        <v/>
      </c>
      <c r="AP547" s="41" t="str">
        <f t="shared" si="222"/>
        <v/>
      </c>
      <c r="AQ547" s="125"/>
      <c r="AR547" s="181" t="str">
        <f t="shared" si="223"/>
        <v/>
      </c>
      <c r="AS547" s="125"/>
      <c r="AT547" s="41" t="str">
        <f t="shared" si="224"/>
        <v/>
      </c>
      <c r="AU547" s="125"/>
      <c r="AV547" s="181" t="str">
        <f t="shared" si="225"/>
        <v/>
      </c>
      <c r="AW547" s="125"/>
      <c r="AX547" s="41" t="str">
        <f t="shared" si="238"/>
        <v/>
      </c>
      <c r="AY547" s="125"/>
      <c r="AZ547" s="181" t="str">
        <f t="shared" si="239"/>
        <v/>
      </c>
      <c r="BA547" s="125"/>
      <c r="BB547" s="41" t="str">
        <f t="shared" si="240"/>
        <v/>
      </c>
      <c r="BC547" s="125"/>
      <c r="BD547" s="181" t="str">
        <f t="shared" si="241"/>
        <v/>
      </c>
      <c r="BE547" s="125"/>
      <c r="BF547" s="41" t="str">
        <f t="shared" si="230"/>
        <v/>
      </c>
      <c r="BG547" s="125"/>
      <c r="BH547" s="181" t="str">
        <f t="shared" si="231"/>
        <v/>
      </c>
      <c r="BJ547" s="41" t="str">
        <f t="shared" si="232"/>
        <v/>
      </c>
      <c r="BK547" s="125"/>
      <c r="BL547" s="181" t="str">
        <f t="shared" si="233"/>
        <v/>
      </c>
      <c r="BM547" s="125"/>
    </row>
    <row r="548" spans="2:65" ht="15.75" customHeight="1">
      <c r="B548" s="231"/>
      <c r="C548" s="19"/>
      <c r="D548" s="18"/>
      <c r="E548" s="13"/>
      <c r="F548" s="13"/>
      <c r="G548" s="13"/>
      <c r="H548" s="13"/>
      <c r="I548" s="13" t="s">
        <v>39</v>
      </c>
      <c r="J548" s="13"/>
      <c r="K548" s="20"/>
      <c r="L548" s="66"/>
      <c r="M548" s="125"/>
      <c r="N548" s="41">
        <f>+N545+N546</f>
        <v>7748</v>
      </c>
      <c r="O548" s="41"/>
      <c r="P548" s="41">
        <f>+P545+P546</f>
        <v>8113</v>
      </c>
      <c r="Q548" s="41"/>
      <c r="R548" s="41">
        <f>+R545+R546</f>
        <v>8175</v>
      </c>
      <c r="S548" s="41"/>
      <c r="T548" s="41" t="e">
        <f>+T545+T546</f>
        <v>#N/A</v>
      </c>
      <c r="U548" s="41"/>
      <c r="V548" s="41">
        <f>+V545+V546</f>
        <v>8008</v>
      </c>
      <c r="W548" s="41"/>
      <c r="X548" s="41">
        <f>+X545+X546</f>
        <v>8113</v>
      </c>
      <c r="Y548" s="41"/>
      <c r="Z548" s="41">
        <f t="shared" si="214"/>
        <v>105</v>
      </c>
      <c r="AA548" s="41"/>
      <c r="AB548" s="181">
        <f t="shared" si="215"/>
        <v>1.3111888111888126E-2</v>
      </c>
      <c r="AC548" s="161"/>
      <c r="AD548" s="41">
        <f t="shared" si="234"/>
        <v>0</v>
      </c>
      <c r="AE548" s="41"/>
      <c r="AF548" s="181">
        <f t="shared" si="235"/>
        <v>0</v>
      </c>
      <c r="AG548" s="41"/>
      <c r="AH548" s="41">
        <f t="shared" si="236"/>
        <v>365</v>
      </c>
      <c r="AI548" s="41"/>
      <c r="AJ548" s="181">
        <f t="shared" si="237"/>
        <v>4.7108931337119353E-2</v>
      </c>
      <c r="AK548" s="161"/>
      <c r="AL548" s="41">
        <f t="shared" si="220"/>
        <v>-62</v>
      </c>
      <c r="AM548" s="41"/>
      <c r="AN548" s="181">
        <f t="shared" si="221"/>
        <v>-7.5840978593272323E-3</v>
      </c>
      <c r="AP548" s="41" t="str">
        <f t="shared" si="222"/>
        <v/>
      </c>
      <c r="AQ548" s="41"/>
      <c r="AR548" s="181" t="e">
        <f t="shared" si="223"/>
        <v>#N/A</v>
      </c>
      <c r="AS548" s="41"/>
      <c r="AT548" s="41" t="str">
        <f t="shared" si="224"/>
        <v/>
      </c>
      <c r="AU548" s="41"/>
      <c r="AV548" s="181" t="e">
        <f t="shared" si="225"/>
        <v>#N/A</v>
      </c>
      <c r="AW548" s="41"/>
      <c r="AX548" s="41">
        <f t="shared" si="238"/>
        <v>260</v>
      </c>
      <c r="AY548" s="41"/>
      <c r="AZ548" s="181">
        <f t="shared" si="239"/>
        <v>3.3557046979865834E-2</v>
      </c>
      <c r="BA548" s="41"/>
      <c r="BB548" s="41">
        <f t="shared" si="240"/>
        <v>-105</v>
      </c>
      <c r="BC548" s="41"/>
      <c r="BD548" s="181">
        <f t="shared" si="241"/>
        <v>-1.2942191544434878E-2</v>
      </c>
      <c r="BE548" s="41"/>
      <c r="BF548" s="41">
        <f t="shared" si="230"/>
        <v>-167</v>
      </c>
      <c r="BG548" s="41"/>
      <c r="BH548" s="181">
        <f t="shared" si="231"/>
        <v>-2.0428134556574884E-2</v>
      </c>
      <c r="BJ548" s="41" t="str">
        <f t="shared" si="232"/>
        <v/>
      </c>
      <c r="BK548" s="41"/>
      <c r="BL548" s="181" t="e">
        <f t="shared" si="233"/>
        <v>#N/A</v>
      </c>
      <c r="BM548" s="41"/>
    </row>
    <row r="549" spans="2:65" ht="15.75" customHeight="1">
      <c r="B549" s="231"/>
      <c r="C549" s="19"/>
      <c r="D549" s="18"/>
      <c r="E549" s="13"/>
      <c r="F549" s="13"/>
      <c r="G549" s="13"/>
      <c r="H549" s="13"/>
      <c r="I549" s="13"/>
      <c r="J549" s="13"/>
      <c r="K549" s="20"/>
      <c r="L549" s="66"/>
      <c r="M549" s="125"/>
      <c r="N549" s="125"/>
      <c r="O549" s="41"/>
      <c r="P549" s="125"/>
      <c r="Q549" s="125"/>
      <c r="R549" s="125"/>
      <c r="S549" s="125"/>
      <c r="T549" s="125"/>
      <c r="U549" s="125"/>
      <c r="V549" s="125"/>
      <c r="W549" s="125"/>
      <c r="X549" s="125"/>
      <c r="Y549" s="125"/>
      <c r="Z549" s="41" t="str">
        <f t="shared" si="214"/>
        <v/>
      </c>
      <c r="AA549" s="125"/>
      <c r="AB549" s="181" t="str">
        <f t="shared" si="215"/>
        <v/>
      </c>
      <c r="AC549" s="161"/>
      <c r="AD549" s="41" t="str">
        <f t="shared" si="234"/>
        <v/>
      </c>
      <c r="AE549" s="125"/>
      <c r="AF549" s="181" t="str">
        <f t="shared" si="235"/>
        <v/>
      </c>
      <c r="AG549" s="125"/>
      <c r="AH549" s="41" t="str">
        <f t="shared" si="236"/>
        <v/>
      </c>
      <c r="AI549" s="125"/>
      <c r="AJ549" s="181" t="str">
        <f t="shared" si="237"/>
        <v/>
      </c>
      <c r="AK549" s="161"/>
      <c r="AL549" s="41" t="str">
        <f t="shared" si="220"/>
        <v/>
      </c>
      <c r="AM549" s="125"/>
      <c r="AN549" s="181" t="str">
        <f t="shared" si="221"/>
        <v/>
      </c>
      <c r="AP549" s="41" t="str">
        <f t="shared" si="222"/>
        <v/>
      </c>
      <c r="AQ549" s="125"/>
      <c r="AR549" s="181" t="str">
        <f t="shared" si="223"/>
        <v/>
      </c>
      <c r="AS549" s="125"/>
      <c r="AT549" s="41" t="str">
        <f t="shared" si="224"/>
        <v/>
      </c>
      <c r="AU549" s="125"/>
      <c r="AV549" s="181" t="str">
        <f t="shared" si="225"/>
        <v/>
      </c>
      <c r="AW549" s="125"/>
      <c r="AX549" s="41" t="str">
        <f t="shared" si="238"/>
        <v/>
      </c>
      <c r="AY549" s="125"/>
      <c r="AZ549" s="181" t="str">
        <f t="shared" si="239"/>
        <v/>
      </c>
      <c r="BA549" s="125"/>
      <c r="BB549" s="41" t="str">
        <f t="shared" si="240"/>
        <v/>
      </c>
      <c r="BC549" s="125"/>
      <c r="BD549" s="181" t="str">
        <f t="shared" si="241"/>
        <v/>
      </c>
      <c r="BE549" s="125"/>
      <c r="BF549" s="41" t="str">
        <f t="shared" si="230"/>
        <v/>
      </c>
      <c r="BG549" s="125"/>
      <c r="BH549" s="181" t="str">
        <f t="shared" si="231"/>
        <v/>
      </c>
      <c r="BJ549" s="41" t="str">
        <f t="shared" si="232"/>
        <v/>
      </c>
      <c r="BK549" s="125"/>
      <c r="BL549" s="181" t="str">
        <f t="shared" si="233"/>
        <v/>
      </c>
      <c r="BM549" s="125"/>
    </row>
    <row r="550" spans="2:65" ht="15.75" customHeight="1">
      <c r="B550" s="231">
        <v>210</v>
      </c>
      <c r="C550" s="19"/>
      <c r="D550" s="18" t="s">
        <v>187</v>
      </c>
      <c r="E550" s="13" t="s">
        <v>171</v>
      </c>
      <c r="F550" s="13"/>
      <c r="G550" s="13"/>
      <c r="H550" s="13"/>
      <c r="I550" s="13"/>
      <c r="J550" s="13"/>
      <c r="K550" s="20"/>
      <c r="L550" s="66" t="s">
        <v>29</v>
      </c>
      <c r="M550" s="125"/>
      <c r="N550" s="81">
        <f>VLOOKUP($B550,'[1]09-10-11'!$A$4:$EA$400,MATCH(N$2, '[1]09-10-11'!$A$4:$EA$4, 0))</f>
        <v>8971</v>
      </c>
      <c r="O550" s="45"/>
      <c r="P550" s="81">
        <f>VLOOKUP($B550,'[1]09-10-11'!$A$4:$EA$400,MATCH(P$2, '[1]09-10-11'!$A$4:$EA$4, 0))</f>
        <v>8971</v>
      </c>
      <c r="Q550" s="81"/>
      <c r="R550" s="81">
        <f>VLOOKUP($B550,'[1]09-10-11'!$A$4:$EA$400,MATCH(R$2, '[1]09-10-11'!$A$4:$EA$4, 0))</f>
        <v>8971</v>
      </c>
      <c r="S550" s="81"/>
      <c r="T550" s="81" t="e">
        <f>VLOOKUP($B550,'[1]09-10-11'!$A$4:$EA$400,MATCH(T$2, '[1]09-10-11'!$A$4:$EA$4, 0))</f>
        <v>#N/A</v>
      </c>
      <c r="U550" s="81"/>
      <c r="V550" s="81">
        <f>VLOOKUP($B550,'[1]09-10-11'!$A$4:$EA$400,MATCH(V$2, '[1]09-10-11'!$A$4:$EA$4, 0))</f>
        <v>9648</v>
      </c>
      <c r="W550" s="81"/>
      <c r="X550" s="81">
        <f>VLOOKUP($B550,'[1]09-10-11'!$A$4:$EA$400,MATCH(X$2, '[1]09-10-11'!$A$4:$EA$4, 0))</f>
        <v>8971</v>
      </c>
      <c r="Y550" s="41"/>
      <c r="Z550" s="81">
        <f t="shared" si="214"/>
        <v>-677</v>
      </c>
      <c r="AA550" s="81"/>
      <c r="AB550" s="182">
        <f t="shared" si="215"/>
        <v>-7.0169983416252024E-2</v>
      </c>
      <c r="AC550" s="156"/>
      <c r="AD550" s="81">
        <f t="shared" si="234"/>
        <v>0</v>
      </c>
      <c r="AE550" s="81"/>
      <c r="AF550" s="182">
        <f t="shared" si="235"/>
        <v>0</v>
      </c>
      <c r="AG550" s="41"/>
      <c r="AH550" s="81">
        <f t="shared" si="236"/>
        <v>0</v>
      </c>
      <c r="AI550" s="81"/>
      <c r="AJ550" s="182">
        <f t="shared" si="237"/>
        <v>0</v>
      </c>
      <c r="AK550" s="156"/>
      <c r="AL550" s="81">
        <f t="shared" si="220"/>
        <v>0</v>
      </c>
      <c r="AM550" s="81"/>
      <c r="AN550" s="182">
        <f t="shared" si="221"/>
        <v>0</v>
      </c>
      <c r="AP550" s="81" t="str">
        <f t="shared" si="222"/>
        <v/>
      </c>
      <c r="AQ550" s="81"/>
      <c r="AR550" s="182" t="e">
        <f t="shared" si="223"/>
        <v>#N/A</v>
      </c>
      <c r="AS550" s="41"/>
      <c r="AT550" s="81" t="str">
        <f t="shared" si="224"/>
        <v/>
      </c>
      <c r="AU550" s="81"/>
      <c r="AV550" s="182" t="e">
        <f t="shared" si="225"/>
        <v>#N/A</v>
      </c>
      <c r="AW550" s="41"/>
      <c r="AX550" s="81">
        <f t="shared" si="238"/>
        <v>677</v>
      </c>
      <c r="AY550" s="81"/>
      <c r="AZ550" s="182">
        <f t="shared" si="239"/>
        <v>7.5465388473971773E-2</v>
      </c>
      <c r="BA550" s="41"/>
      <c r="BB550" s="81">
        <f t="shared" si="240"/>
        <v>677</v>
      </c>
      <c r="BC550" s="81"/>
      <c r="BD550" s="182">
        <f t="shared" si="241"/>
        <v>7.5465388473971773E-2</v>
      </c>
      <c r="BE550" s="41"/>
      <c r="BF550" s="81">
        <f t="shared" si="230"/>
        <v>677</v>
      </c>
      <c r="BG550" s="81"/>
      <c r="BH550" s="182">
        <f t="shared" si="231"/>
        <v>7.5465388473971773E-2</v>
      </c>
      <c r="BJ550" s="81" t="str">
        <f t="shared" si="232"/>
        <v/>
      </c>
      <c r="BK550" s="81"/>
      <c r="BL550" s="182" t="e">
        <f t="shared" si="233"/>
        <v>#N/A</v>
      </c>
      <c r="BM550" s="41"/>
    </row>
    <row r="551" spans="2:65" ht="15.75" customHeight="1">
      <c r="B551" s="231"/>
      <c r="C551" s="19"/>
      <c r="D551" s="18"/>
      <c r="E551" s="13"/>
      <c r="F551" s="13"/>
      <c r="G551" s="13"/>
      <c r="H551" s="13"/>
      <c r="I551" s="13"/>
      <c r="J551" s="13"/>
      <c r="K551" s="20"/>
      <c r="L551" s="66"/>
      <c r="M551" s="125"/>
      <c r="N551" s="125"/>
      <c r="O551" s="45"/>
      <c r="P551" s="125"/>
      <c r="Q551" s="125"/>
      <c r="R551" s="125"/>
      <c r="S551" s="125"/>
      <c r="T551" s="125"/>
      <c r="U551" s="125"/>
      <c r="V551" s="125"/>
      <c r="W551" s="125"/>
      <c r="X551" s="125"/>
      <c r="Y551" s="125"/>
      <c r="Z551" s="41" t="str">
        <f t="shared" si="214"/>
        <v/>
      </c>
      <c r="AA551" s="125"/>
      <c r="AB551" s="181" t="str">
        <f t="shared" si="215"/>
        <v/>
      </c>
      <c r="AC551" s="161"/>
      <c r="AD551" s="41" t="str">
        <f t="shared" si="234"/>
        <v/>
      </c>
      <c r="AE551" s="125"/>
      <c r="AF551" s="181" t="str">
        <f t="shared" si="235"/>
        <v/>
      </c>
      <c r="AG551" s="125"/>
      <c r="AH551" s="41" t="str">
        <f t="shared" si="236"/>
        <v/>
      </c>
      <c r="AI551" s="125"/>
      <c r="AJ551" s="181" t="str">
        <f t="shared" si="237"/>
        <v/>
      </c>
      <c r="AK551" s="161"/>
      <c r="AL551" s="41" t="str">
        <f t="shared" si="220"/>
        <v/>
      </c>
      <c r="AM551" s="125"/>
      <c r="AN551" s="181" t="str">
        <f t="shared" si="221"/>
        <v/>
      </c>
      <c r="AP551" s="41" t="str">
        <f t="shared" si="222"/>
        <v/>
      </c>
      <c r="AQ551" s="125"/>
      <c r="AR551" s="181" t="str">
        <f t="shared" si="223"/>
        <v/>
      </c>
      <c r="AS551" s="125"/>
      <c r="AT551" s="41" t="str">
        <f t="shared" si="224"/>
        <v/>
      </c>
      <c r="AU551" s="125"/>
      <c r="AV551" s="181" t="str">
        <f t="shared" si="225"/>
        <v/>
      </c>
      <c r="AW551" s="125"/>
      <c r="AX551" s="41" t="str">
        <f t="shared" si="238"/>
        <v/>
      </c>
      <c r="AY551" s="125"/>
      <c r="AZ551" s="181" t="str">
        <f t="shared" si="239"/>
        <v/>
      </c>
      <c r="BA551" s="125"/>
      <c r="BB551" s="41" t="str">
        <f t="shared" si="240"/>
        <v/>
      </c>
      <c r="BC551" s="125"/>
      <c r="BD551" s="181" t="str">
        <f t="shared" si="241"/>
        <v/>
      </c>
      <c r="BE551" s="125"/>
      <c r="BF551" s="41" t="str">
        <f t="shared" si="230"/>
        <v/>
      </c>
      <c r="BG551" s="125"/>
      <c r="BH551" s="181" t="str">
        <f t="shared" si="231"/>
        <v/>
      </c>
      <c r="BJ551" s="41" t="str">
        <f t="shared" si="232"/>
        <v/>
      </c>
      <c r="BK551" s="125"/>
      <c r="BL551" s="181" t="str">
        <f t="shared" si="233"/>
        <v/>
      </c>
      <c r="BM551" s="125"/>
    </row>
    <row r="552" spans="2:65" ht="15.75" customHeight="1">
      <c r="B552" s="231"/>
      <c r="C552" s="19"/>
      <c r="D552" s="13"/>
      <c r="E552" s="13"/>
      <c r="F552" s="13"/>
      <c r="G552" s="13" t="s">
        <v>172</v>
      </c>
      <c r="H552" s="13"/>
      <c r="I552" s="13"/>
      <c r="J552" s="13"/>
      <c r="K552" s="20"/>
      <c r="L552" s="66"/>
      <c r="M552" s="125"/>
      <c r="N552" s="41">
        <f>+N553+N554</f>
        <v>573447</v>
      </c>
      <c r="O552" s="45"/>
      <c r="P552" s="41">
        <f>+P553+P554</f>
        <v>584762</v>
      </c>
      <c r="Q552" s="41"/>
      <c r="R552" s="41">
        <f>+R553+R554</f>
        <v>597002</v>
      </c>
      <c r="S552" s="41"/>
      <c r="T552" s="41" t="e">
        <f>+T553+T554</f>
        <v>#N/A</v>
      </c>
      <c r="U552" s="41"/>
      <c r="V552" s="41">
        <f>+V553+V554</f>
        <v>606656</v>
      </c>
      <c r="W552" s="41"/>
      <c r="X552" s="41">
        <f>+X553+X554</f>
        <v>584762</v>
      </c>
      <c r="Y552" s="41"/>
      <c r="Z552" s="41">
        <f t="shared" si="214"/>
        <v>-21894</v>
      </c>
      <c r="AA552" s="41"/>
      <c r="AB552" s="181">
        <f t="shared" si="215"/>
        <v>-3.6089645532229153E-2</v>
      </c>
      <c r="AC552" s="161"/>
      <c r="AD552" s="41">
        <f t="shared" si="234"/>
        <v>0</v>
      </c>
      <c r="AE552" s="41"/>
      <c r="AF552" s="181">
        <f t="shared" si="235"/>
        <v>0</v>
      </c>
      <c r="AG552" s="41"/>
      <c r="AH552" s="41">
        <f t="shared" si="236"/>
        <v>11315</v>
      </c>
      <c r="AI552" s="41"/>
      <c r="AJ552" s="181">
        <f t="shared" si="237"/>
        <v>1.9731553221134623E-2</v>
      </c>
      <c r="AK552" s="161"/>
      <c r="AL552" s="41">
        <f t="shared" si="220"/>
        <v>-12240</v>
      </c>
      <c r="AM552" s="41"/>
      <c r="AN552" s="181">
        <f t="shared" si="221"/>
        <v>-2.0502443877910004E-2</v>
      </c>
      <c r="AP552" s="41" t="str">
        <f t="shared" si="222"/>
        <v/>
      </c>
      <c r="AQ552" s="41"/>
      <c r="AR552" s="181" t="e">
        <f t="shared" si="223"/>
        <v>#N/A</v>
      </c>
      <c r="AS552" s="41"/>
      <c r="AT552" s="41" t="str">
        <f t="shared" si="224"/>
        <v/>
      </c>
      <c r="AU552" s="41"/>
      <c r="AV552" s="181" t="e">
        <f t="shared" si="225"/>
        <v>#N/A</v>
      </c>
      <c r="AW552" s="41"/>
      <c r="AX552" s="41">
        <f t="shared" si="238"/>
        <v>33209</v>
      </c>
      <c r="AY552" s="41"/>
      <c r="AZ552" s="181">
        <f t="shared" si="239"/>
        <v>5.7911193187862198E-2</v>
      </c>
      <c r="BA552" s="41"/>
      <c r="BB552" s="41">
        <f t="shared" si="240"/>
        <v>21894</v>
      </c>
      <c r="BC552" s="41"/>
      <c r="BD552" s="181">
        <f t="shared" si="241"/>
        <v>3.7440873380965245E-2</v>
      </c>
      <c r="BE552" s="41"/>
      <c r="BF552" s="41">
        <f t="shared" si="230"/>
        <v>9654</v>
      </c>
      <c r="BG552" s="41"/>
      <c r="BH552" s="181">
        <f t="shared" si="231"/>
        <v>1.6170800097822013E-2</v>
      </c>
      <c r="BJ552" s="41" t="str">
        <f t="shared" si="232"/>
        <v/>
      </c>
      <c r="BK552" s="41"/>
      <c r="BL552" s="181" t="e">
        <f t="shared" si="233"/>
        <v>#N/A</v>
      </c>
      <c r="BM552" s="41"/>
    </row>
    <row r="553" spans="2:65" ht="15.75" customHeight="1">
      <c r="B553" s="231"/>
      <c r="C553" s="19"/>
      <c r="D553" s="13"/>
      <c r="E553" s="13"/>
      <c r="F553" s="13"/>
      <c r="G553" s="13"/>
      <c r="H553" s="13"/>
      <c r="I553" s="13"/>
      <c r="J553" s="13" t="s">
        <v>243</v>
      </c>
      <c r="K553" s="20"/>
      <c r="L553" s="66" t="s">
        <v>29</v>
      </c>
      <c r="M553" s="125"/>
      <c r="N553" s="41">
        <f>SUM(N511+N513+N520+N526+N531+N533+N539+N545+N550)</f>
        <v>429762</v>
      </c>
      <c r="O553" s="45"/>
      <c r="P553" s="41">
        <f>SUM(P511+P513+P520+P526+P531+P533+P539+P545+P550)</f>
        <v>429762</v>
      </c>
      <c r="Q553" s="41"/>
      <c r="R553" s="41">
        <f>SUM(R511+R513+R520+R526+R531+R533+R539+R545+R550)</f>
        <v>442002</v>
      </c>
      <c r="S553" s="41"/>
      <c r="T553" s="41" t="e">
        <f>SUM(T511+T513+T520+T526+T531+T533+T539+T545+T550)</f>
        <v>#N/A</v>
      </c>
      <c r="U553" s="41"/>
      <c r="V553" s="41">
        <f>SUM(V511+V513+V520+V526+V531+V533+V539+V545+V550)</f>
        <v>462196</v>
      </c>
      <c r="W553" s="41"/>
      <c r="X553" s="41">
        <f>SUM(X511+X513+X520+X526+X531+X533+X539+X545+X550)</f>
        <v>429762</v>
      </c>
      <c r="Y553" s="41"/>
      <c r="Z553" s="41">
        <f t="shared" si="214"/>
        <v>-32434</v>
      </c>
      <c r="AA553" s="41"/>
      <c r="AB553" s="181">
        <f t="shared" si="215"/>
        <v>-7.0173692546019462E-2</v>
      </c>
      <c r="AC553" s="161"/>
      <c r="AD553" s="41">
        <f t="shared" si="234"/>
        <v>0</v>
      </c>
      <c r="AE553" s="41"/>
      <c r="AF553" s="181">
        <f t="shared" si="235"/>
        <v>0</v>
      </c>
      <c r="AG553" s="41"/>
      <c r="AH553" s="41">
        <f t="shared" si="236"/>
        <v>0</v>
      </c>
      <c r="AI553" s="41"/>
      <c r="AJ553" s="181">
        <f t="shared" si="237"/>
        <v>0</v>
      </c>
      <c r="AK553" s="161"/>
      <c r="AL553" s="41">
        <f t="shared" si="220"/>
        <v>-12240</v>
      </c>
      <c r="AM553" s="41"/>
      <c r="AN553" s="181">
        <f t="shared" si="221"/>
        <v>-2.7692182388314945E-2</v>
      </c>
      <c r="AP553" s="41" t="str">
        <f t="shared" si="222"/>
        <v/>
      </c>
      <c r="AQ553" s="41"/>
      <c r="AR553" s="181" t="e">
        <f t="shared" si="223"/>
        <v>#N/A</v>
      </c>
      <c r="AS553" s="41"/>
      <c r="AT553" s="41" t="str">
        <f t="shared" si="224"/>
        <v/>
      </c>
      <c r="AU553" s="41"/>
      <c r="AV553" s="181" t="e">
        <f t="shared" si="225"/>
        <v>#N/A</v>
      </c>
      <c r="AW553" s="41"/>
      <c r="AX553" s="41">
        <f t="shared" si="238"/>
        <v>32434</v>
      </c>
      <c r="AY553" s="41"/>
      <c r="AZ553" s="181">
        <f t="shared" si="239"/>
        <v>7.5469678566276288E-2</v>
      </c>
      <c r="BA553" s="41"/>
      <c r="BB553" s="41">
        <f t="shared" si="240"/>
        <v>32434</v>
      </c>
      <c r="BC553" s="41"/>
      <c r="BD553" s="181">
        <f t="shared" si="241"/>
        <v>7.5469678566276288E-2</v>
      </c>
      <c r="BE553" s="41"/>
      <c r="BF553" s="41">
        <f t="shared" si="230"/>
        <v>20194</v>
      </c>
      <c r="BG553" s="41"/>
      <c r="BH553" s="181">
        <f t="shared" si="231"/>
        <v>4.5687576074316505E-2</v>
      </c>
      <c r="BJ553" s="41" t="str">
        <f t="shared" si="232"/>
        <v/>
      </c>
      <c r="BK553" s="41"/>
      <c r="BL553" s="181" t="e">
        <f t="shared" si="233"/>
        <v>#N/A</v>
      </c>
      <c r="BM553" s="41"/>
    </row>
    <row r="554" spans="2:65" ht="15.75" customHeight="1">
      <c r="B554" s="231"/>
      <c r="C554" s="19"/>
      <c r="D554" s="13"/>
      <c r="E554" s="13"/>
      <c r="F554" s="13"/>
      <c r="G554" s="13"/>
      <c r="H554" s="13"/>
      <c r="I554" s="13"/>
      <c r="J554" s="13" t="s">
        <v>244</v>
      </c>
      <c r="K554" s="20"/>
      <c r="L554" s="66" t="s">
        <v>33</v>
      </c>
      <c r="M554" s="125"/>
      <c r="N554" s="41">
        <f>SUM(N515+N522+N527+N534+N541+N546)</f>
        <v>143685</v>
      </c>
      <c r="O554" s="45"/>
      <c r="P554" s="41">
        <f>SUM(P515+P522+P527+P534+P541+P546)</f>
        <v>155000</v>
      </c>
      <c r="Q554" s="41"/>
      <c r="R554" s="41">
        <f>SUM(R515+R522+R527+R534+R541+R546)</f>
        <v>155000</v>
      </c>
      <c r="S554" s="41"/>
      <c r="T554" s="41" t="e">
        <f>SUM(T515+T522+T527+T534+T541+T546)</f>
        <v>#N/A</v>
      </c>
      <c r="U554" s="41"/>
      <c r="V554" s="41">
        <f>SUM(V515+V522+V527+V534+V541+V546)</f>
        <v>144460</v>
      </c>
      <c r="W554" s="41"/>
      <c r="X554" s="41">
        <f>SUM(X515+X522+X527+X534+X541+X546)</f>
        <v>155000</v>
      </c>
      <c r="Y554" s="41"/>
      <c r="Z554" s="41">
        <f t="shared" si="214"/>
        <v>10540</v>
      </c>
      <c r="AA554" s="41"/>
      <c r="AB554" s="181">
        <f t="shared" si="215"/>
        <v>7.296137339055786E-2</v>
      </c>
      <c r="AC554" s="161"/>
      <c r="AD554" s="41">
        <f t="shared" si="234"/>
        <v>0</v>
      </c>
      <c r="AE554" s="41"/>
      <c r="AF554" s="181">
        <f t="shared" si="235"/>
        <v>0</v>
      </c>
      <c r="AG554" s="41"/>
      <c r="AH554" s="41">
        <f t="shared" si="236"/>
        <v>11315</v>
      </c>
      <c r="AI554" s="41"/>
      <c r="AJ554" s="181">
        <f t="shared" si="237"/>
        <v>7.8748651564185534E-2</v>
      </c>
      <c r="AK554" s="161"/>
      <c r="AL554" s="41">
        <f t="shared" si="220"/>
        <v>0</v>
      </c>
      <c r="AM554" s="41"/>
      <c r="AN554" s="181">
        <f t="shared" si="221"/>
        <v>0</v>
      </c>
      <c r="AP554" s="41" t="str">
        <f t="shared" si="222"/>
        <v/>
      </c>
      <c r="AQ554" s="41"/>
      <c r="AR554" s="181" t="e">
        <f t="shared" si="223"/>
        <v>#N/A</v>
      </c>
      <c r="AS554" s="41"/>
      <c r="AT554" s="41" t="str">
        <f t="shared" si="224"/>
        <v/>
      </c>
      <c r="AU554" s="41"/>
      <c r="AV554" s="181" t="e">
        <f t="shared" si="225"/>
        <v>#N/A</v>
      </c>
      <c r="AW554" s="41"/>
      <c r="AX554" s="41">
        <f t="shared" si="238"/>
        <v>775</v>
      </c>
      <c r="AY554" s="41"/>
      <c r="AZ554" s="181">
        <f t="shared" si="239"/>
        <v>5.3937432578208266E-3</v>
      </c>
      <c r="BA554" s="41"/>
      <c r="BB554" s="41">
        <f t="shared" si="240"/>
        <v>-10540</v>
      </c>
      <c r="BC554" s="41"/>
      <c r="BD554" s="181">
        <f t="shared" si="241"/>
        <v>-6.7999999999999949E-2</v>
      </c>
      <c r="BE554" s="41"/>
      <c r="BF554" s="41">
        <f t="shared" si="230"/>
        <v>-10540</v>
      </c>
      <c r="BG554" s="41"/>
      <c r="BH554" s="181">
        <f t="shared" si="231"/>
        <v>-6.7999999999999949E-2</v>
      </c>
      <c r="BJ554" s="41" t="str">
        <f t="shared" si="232"/>
        <v/>
      </c>
      <c r="BK554" s="41"/>
      <c r="BL554" s="181" t="e">
        <f t="shared" si="233"/>
        <v>#N/A</v>
      </c>
      <c r="BM554" s="41"/>
    </row>
    <row r="555" spans="2:65" ht="15.75" customHeight="1">
      <c r="B555" s="231"/>
      <c r="C555" s="19"/>
      <c r="D555" s="13"/>
      <c r="E555" s="13"/>
      <c r="F555" s="13"/>
      <c r="G555" s="13"/>
      <c r="H555" s="13"/>
      <c r="I555" s="13"/>
      <c r="J555" s="52"/>
      <c r="K555" s="96"/>
      <c r="L555" s="97"/>
      <c r="M555" s="125"/>
      <c r="N555" s="125"/>
      <c r="O555" s="98"/>
      <c r="P555" s="125"/>
      <c r="Q555" s="125"/>
      <c r="R555" s="125"/>
      <c r="S555" s="125"/>
      <c r="T555" s="125"/>
      <c r="U555" s="125"/>
      <c r="V555" s="125"/>
      <c r="W555" s="125"/>
      <c r="X555" s="125"/>
      <c r="Y555" s="125"/>
      <c r="Z555" s="41" t="str">
        <f t="shared" si="214"/>
        <v/>
      </c>
      <c r="AA555" s="125"/>
      <c r="AB555" s="181" t="str">
        <f t="shared" si="215"/>
        <v/>
      </c>
      <c r="AC555" s="161"/>
      <c r="AD555" s="41" t="str">
        <f t="shared" si="234"/>
        <v/>
      </c>
      <c r="AE555" s="125"/>
      <c r="AF555" s="181" t="str">
        <f t="shared" si="235"/>
        <v/>
      </c>
      <c r="AG555" s="125"/>
      <c r="AH555" s="41" t="str">
        <f t="shared" si="236"/>
        <v/>
      </c>
      <c r="AI555" s="125"/>
      <c r="AJ555" s="181" t="str">
        <f t="shared" si="237"/>
        <v/>
      </c>
      <c r="AK555" s="161"/>
      <c r="AL555" s="41" t="str">
        <f t="shared" si="220"/>
        <v/>
      </c>
      <c r="AM555" s="125"/>
      <c r="AN555" s="181" t="str">
        <f t="shared" si="221"/>
        <v/>
      </c>
      <c r="AP555" s="41" t="str">
        <f t="shared" si="222"/>
        <v/>
      </c>
      <c r="AQ555" s="125"/>
      <c r="AR555" s="181" t="str">
        <f t="shared" si="223"/>
        <v/>
      </c>
      <c r="AS555" s="125"/>
      <c r="AT555" s="41" t="str">
        <f t="shared" si="224"/>
        <v/>
      </c>
      <c r="AU555" s="125"/>
      <c r="AV555" s="181" t="str">
        <f t="shared" si="225"/>
        <v/>
      </c>
      <c r="AW555" s="125"/>
      <c r="AX555" s="41" t="str">
        <f t="shared" si="238"/>
        <v/>
      </c>
      <c r="AY555" s="125"/>
      <c r="AZ555" s="181" t="str">
        <f t="shared" si="239"/>
        <v/>
      </c>
      <c r="BA555" s="125"/>
      <c r="BB555" s="41" t="str">
        <f t="shared" si="240"/>
        <v/>
      </c>
      <c r="BC555" s="125"/>
      <c r="BD555" s="181" t="str">
        <f t="shared" si="241"/>
        <v/>
      </c>
      <c r="BE555" s="125"/>
      <c r="BF555" s="41" t="str">
        <f t="shared" si="230"/>
        <v/>
      </c>
      <c r="BG555" s="125"/>
      <c r="BH555" s="181" t="str">
        <f t="shared" si="231"/>
        <v/>
      </c>
      <c r="BJ555" s="41" t="str">
        <f t="shared" si="232"/>
        <v/>
      </c>
      <c r="BK555" s="125"/>
      <c r="BL555" s="181" t="str">
        <f t="shared" si="233"/>
        <v/>
      </c>
      <c r="BM555" s="125"/>
    </row>
    <row r="556" spans="2:65" ht="15.75" customHeight="1">
      <c r="B556" s="231"/>
      <c r="C556" s="19"/>
      <c r="D556" s="13"/>
      <c r="E556" s="13"/>
      <c r="F556" s="13"/>
      <c r="G556" s="13"/>
      <c r="H556" s="13"/>
      <c r="I556" s="13"/>
      <c r="J556" s="52"/>
      <c r="K556" s="96"/>
      <c r="L556" s="97"/>
      <c r="M556" s="125"/>
      <c r="N556" s="125"/>
      <c r="O556" s="98"/>
      <c r="P556" s="125"/>
      <c r="Q556" s="125"/>
      <c r="R556" s="125"/>
      <c r="S556" s="125"/>
      <c r="T556" s="125"/>
      <c r="U556" s="125"/>
      <c r="V556" s="125"/>
      <c r="W556" s="125"/>
      <c r="X556" s="125"/>
      <c r="Y556" s="125"/>
      <c r="Z556" s="41" t="str">
        <f t="shared" si="214"/>
        <v/>
      </c>
      <c r="AA556" s="125"/>
      <c r="AB556" s="181" t="str">
        <f t="shared" si="215"/>
        <v/>
      </c>
      <c r="AC556" s="161"/>
      <c r="AD556" s="41" t="str">
        <f t="shared" si="234"/>
        <v/>
      </c>
      <c r="AE556" s="125"/>
      <c r="AF556" s="181" t="str">
        <f t="shared" si="235"/>
        <v/>
      </c>
      <c r="AG556" s="125"/>
      <c r="AH556" s="41" t="str">
        <f t="shared" si="236"/>
        <v/>
      </c>
      <c r="AI556" s="125"/>
      <c r="AJ556" s="181" t="str">
        <f t="shared" si="237"/>
        <v/>
      </c>
      <c r="AK556" s="161"/>
      <c r="AL556" s="41" t="str">
        <f t="shared" si="220"/>
        <v/>
      </c>
      <c r="AM556" s="125"/>
      <c r="AN556" s="181" t="str">
        <f t="shared" si="221"/>
        <v/>
      </c>
      <c r="AP556" s="41" t="str">
        <f t="shared" si="222"/>
        <v/>
      </c>
      <c r="AQ556" s="125"/>
      <c r="AR556" s="181" t="str">
        <f t="shared" si="223"/>
        <v/>
      </c>
      <c r="AS556" s="125"/>
      <c r="AT556" s="41" t="str">
        <f t="shared" si="224"/>
        <v/>
      </c>
      <c r="AU556" s="125"/>
      <c r="AV556" s="181" t="str">
        <f t="shared" si="225"/>
        <v/>
      </c>
      <c r="AW556" s="125"/>
      <c r="AX556" s="41" t="str">
        <f t="shared" si="238"/>
        <v/>
      </c>
      <c r="AY556" s="125"/>
      <c r="AZ556" s="181" t="str">
        <f t="shared" si="239"/>
        <v/>
      </c>
      <c r="BA556" s="125"/>
      <c r="BB556" s="41" t="str">
        <f t="shared" si="240"/>
        <v/>
      </c>
      <c r="BC556" s="125"/>
      <c r="BD556" s="181" t="str">
        <f t="shared" si="241"/>
        <v/>
      </c>
      <c r="BE556" s="125"/>
      <c r="BF556" s="41" t="str">
        <f t="shared" si="230"/>
        <v/>
      </c>
      <c r="BG556" s="125"/>
      <c r="BH556" s="181" t="str">
        <f t="shared" si="231"/>
        <v/>
      </c>
      <c r="BJ556" s="41" t="str">
        <f t="shared" si="232"/>
        <v/>
      </c>
      <c r="BK556" s="125"/>
      <c r="BL556" s="181" t="str">
        <f t="shared" si="233"/>
        <v/>
      </c>
      <c r="BM556" s="125"/>
    </row>
    <row r="557" spans="2:65" s="71" customFormat="1" ht="14.25">
      <c r="B557" s="230"/>
      <c r="C557" s="71" t="s">
        <v>393</v>
      </c>
      <c r="D557" s="76"/>
      <c r="L557" s="130"/>
      <c r="M557" s="194"/>
      <c r="N557" s="194"/>
      <c r="O557" s="131"/>
      <c r="P557" s="194"/>
      <c r="Q557" s="194"/>
      <c r="R557" s="194"/>
      <c r="S557" s="194"/>
      <c r="T557" s="194"/>
      <c r="U557" s="194"/>
      <c r="V557" s="194"/>
      <c r="W557" s="194"/>
      <c r="X557" s="194"/>
      <c r="Y557" s="194"/>
      <c r="Z557" s="195" t="str">
        <f t="shared" si="214"/>
        <v/>
      </c>
      <c r="AA557" s="194"/>
      <c r="AB557" s="204" t="str">
        <f t="shared" si="215"/>
        <v/>
      </c>
      <c r="AC557" s="203"/>
      <c r="AD557" s="195" t="str">
        <f t="shared" si="234"/>
        <v/>
      </c>
      <c r="AE557" s="194"/>
      <c r="AF557" s="204" t="str">
        <f t="shared" si="235"/>
        <v/>
      </c>
      <c r="AG557" s="194"/>
      <c r="AH557" s="195" t="str">
        <f t="shared" si="236"/>
        <v/>
      </c>
      <c r="AI557" s="194"/>
      <c r="AJ557" s="204" t="str">
        <f t="shared" si="237"/>
        <v/>
      </c>
      <c r="AK557" s="203"/>
      <c r="AL557" s="195" t="str">
        <f t="shared" si="220"/>
        <v/>
      </c>
      <c r="AM557" s="194"/>
      <c r="AN557" s="204" t="str">
        <f t="shared" si="221"/>
        <v/>
      </c>
      <c r="AP557" s="195" t="str">
        <f t="shared" si="222"/>
        <v/>
      </c>
      <c r="AQ557" s="194"/>
      <c r="AR557" s="204" t="str">
        <f t="shared" si="223"/>
        <v/>
      </c>
      <c r="AS557" s="194"/>
      <c r="AT557" s="195" t="str">
        <f t="shared" si="224"/>
        <v/>
      </c>
      <c r="AU557" s="194"/>
      <c r="AV557" s="204" t="str">
        <f t="shared" si="225"/>
        <v/>
      </c>
      <c r="AW557" s="194"/>
      <c r="AX557" s="195" t="str">
        <f t="shared" si="238"/>
        <v/>
      </c>
      <c r="AY557" s="194"/>
      <c r="AZ557" s="204" t="str">
        <f t="shared" si="239"/>
        <v/>
      </c>
      <c r="BA557" s="194"/>
      <c r="BB557" s="195" t="str">
        <f t="shared" si="240"/>
        <v/>
      </c>
      <c r="BC557" s="194"/>
      <c r="BD557" s="204" t="str">
        <f t="shared" si="241"/>
        <v/>
      </c>
      <c r="BE557" s="194"/>
      <c r="BF557" s="195" t="str">
        <f t="shared" si="230"/>
        <v/>
      </c>
      <c r="BG557" s="194"/>
      <c r="BH557" s="204" t="str">
        <f t="shared" si="231"/>
        <v/>
      </c>
      <c r="BJ557" s="195" t="str">
        <f t="shared" si="232"/>
        <v/>
      </c>
      <c r="BK557" s="194"/>
      <c r="BL557" s="204" t="str">
        <f t="shared" si="233"/>
        <v/>
      </c>
      <c r="BM557" s="194"/>
    </row>
    <row r="558" spans="2:65" s="71" customFormat="1" ht="14.25">
      <c r="B558" s="230"/>
      <c r="C558" s="71" t="s">
        <v>392</v>
      </c>
      <c r="D558" s="76"/>
      <c r="L558" s="130"/>
      <c r="M558" s="194"/>
      <c r="N558" s="194"/>
      <c r="O558" s="131"/>
      <c r="P558" s="194"/>
      <c r="Q558" s="194"/>
      <c r="R558" s="194"/>
      <c r="S558" s="194"/>
      <c r="T558" s="194"/>
      <c r="U558" s="194"/>
      <c r="V558" s="194"/>
      <c r="W558" s="194"/>
      <c r="X558" s="194"/>
      <c r="Y558" s="194"/>
      <c r="Z558" s="195" t="str">
        <f t="shared" si="214"/>
        <v/>
      </c>
      <c r="AA558" s="194"/>
      <c r="AB558" s="204" t="str">
        <f t="shared" si="215"/>
        <v/>
      </c>
      <c r="AC558" s="203"/>
      <c r="AD558" s="195" t="str">
        <f t="shared" si="234"/>
        <v/>
      </c>
      <c r="AE558" s="194"/>
      <c r="AF558" s="204" t="str">
        <f t="shared" si="235"/>
        <v/>
      </c>
      <c r="AG558" s="194"/>
      <c r="AH558" s="195" t="str">
        <f t="shared" si="236"/>
        <v/>
      </c>
      <c r="AI558" s="194"/>
      <c r="AJ558" s="204" t="str">
        <f t="shared" si="237"/>
        <v/>
      </c>
      <c r="AK558" s="203"/>
      <c r="AL558" s="195" t="str">
        <f t="shared" si="220"/>
        <v/>
      </c>
      <c r="AM558" s="194"/>
      <c r="AN558" s="204" t="str">
        <f t="shared" si="221"/>
        <v/>
      </c>
      <c r="AP558" s="195" t="str">
        <f t="shared" si="222"/>
        <v/>
      </c>
      <c r="AQ558" s="194"/>
      <c r="AR558" s="204" t="str">
        <f t="shared" si="223"/>
        <v/>
      </c>
      <c r="AS558" s="194"/>
      <c r="AT558" s="195" t="str">
        <f t="shared" si="224"/>
        <v/>
      </c>
      <c r="AU558" s="194"/>
      <c r="AV558" s="204" t="str">
        <f t="shared" si="225"/>
        <v/>
      </c>
      <c r="AW558" s="194"/>
      <c r="AX558" s="195" t="str">
        <f t="shared" si="238"/>
        <v/>
      </c>
      <c r="AY558" s="194"/>
      <c r="AZ558" s="204" t="str">
        <f t="shared" si="239"/>
        <v/>
      </c>
      <c r="BA558" s="194"/>
      <c r="BB558" s="195" t="str">
        <f t="shared" si="240"/>
        <v/>
      </c>
      <c r="BC558" s="194"/>
      <c r="BD558" s="204" t="str">
        <f t="shared" si="241"/>
        <v/>
      </c>
      <c r="BE558" s="194"/>
      <c r="BF558" s="195" t="str">
        <f t="shared" si="230"/>
        <v/>
      </c>
      <c r="BG558" s="194"/>
      <c r="BH558" s="204" t="str">
        <f t="shared" si="231"/>
        <v/>
      </c>
      <c r="BJ558" s="195" t="str">
        <f t="shared" si="232"/>
        <v/>
      </c>
      <c r="BK558" s="194"/>
      <c r="BL558" s="204" t="str">
        <f t="shared" si="233"/>
        <v/>
      </c>
      <c r="BM558" s="194"/>
    </row>
    <row r="559" spans="2:65" ht="15.75" customHeight="1">
      <c r="C559" s="19"/>
      <c r="D559" s="18"/>
      <c r="E559" s="13"/>
      <c r="F559" s="13"/>
      <c r="G559" s="13"/>
      <c r="H559" s="13"/>
      <c r="I559" s="13"/>
      <c r="J559" s="13"/>
      <c r="K559" s="13"/>
      <c r="L559" s="66"/>
      <c r="M559" s="125"/>
      <c r="N559" s="125"/>
      <c r="O559" s="45"/>
      <c r="P559" s="125"/>
      <c r="Q559" s="125"/>
      <c r="R559" s="125"/>
      <c r="S559" s="125"/>
      <c r="T559" s="125"/>
      <c r="U559" s="125"/>
      <c r="V559" s="125"/>
      <c r="W559" s="125"/>
      <c r="X559" s="125"/>
      <c r="Y559" s="125"/>
      <c r="Z559" s="41" t="str">
        <f t="shared" si="214"/>
        <v/>
      </c>
      <c r="AA559" s="125"/>
      <c r="AB559" s="181" t="str">
        <f t="shared" si="215"/>
        <v/>
      </c>
      <c r="AC559" s="161"/>
      <c r="AD559" s="41" t="str">
        <f t="shared" si="234"/>
        <v/>
      </c>
      <c r="AE559" s="125"/>
      <c r="AF559" s="181" t="str">
        <f t="shared" si="235"/>
        <v/>
      </c>
      <c r="AG559" s="125"/>
      <c r="AH559" s="41" t="str">
        <f t="shared" si="236"/>
        <v/>
      </c>
      <c r="AI559" s="125"/>
      <c r="AJ559" s="181" t="str">
        <f t="shared" si="237"/>
        <v/>
      </c>
      <c r="AK559" s="161"/>
      <c r="AL559" s="41" t="str">
        <f t="shared" si="220"/>
        <v/>
      </c>
      <c r="AM559" s="125"/>
      <c r="AN559" s="181" t="str">
        <f t="shared" si="221"/>
        <v/>
      </c>
      <c r="AP559" s="41" t="str">
        <f t="shared" si="222"/>
        <v/>
      </c>
      <c r="AQ559" s="125"/>
      <c r="AR559" s="181" t="str">
        <f t="shared" si="223"/>
        <v/>
      </c>
      <c r="AS559" s="125"/>
      <c r="AT559" s="41" t="str">
        <f t="shared" si="224"/>
        <v/>
      </c>
      <c r="AU559" s="125"/>
      <c r="AV559" s="181" t="str">
        <f t="shared" si="225"/>
        <v/>
      </c>
      <c r="AW559" s="125"/>
      <c r="AX559" s="41" t="str">
        <f t="shared" si="238"/>
        <v/>
      </c>
      <c r="AY559" s="125"/>
      <c r="AZ559" s="181" t="str">
        <f t="shared" si="239"/>
        <v/>
      </c>
      <c r="BA559" s="125"/>
      <c r="BB559" s="41" t="str">
        <f t="shared" si="240"/>
        <v/>
      </c>
      <c r="BC559" s="125"/>
      <c r="BD559" s="181" t="str">
        <f t="shared" si="241"/>
        <v/>
      </c>
      <c r="BE559" s="125"/>
      <c r="BF559" s="41" t="str">
        <f t="shared" si="230"/>
        <v/>
      </c>
      <c r="BG559" s="125"/>
      <c r="BH559" s="181" t="str">
        <f t="shared" si="231"/>
        <v/>
      </c>
      <c r="BJ559" s="41" t="str">
        <f t="shared" si="232"/>
        <v/>
      </c>
      <c r="BK559" s="125"/>
      <c r="BL559" s="181" t="str">
        <f t="shared" si="233"/>
        <v/>
      </c>
      <c r="BM559" s="125"/>
    </row>
    <row r="560" spans="2:65" ht="15.75" customHeight="1">
      <c r="C560" s="16" t="s">
        <v>164</v>
      </c>
      <c r="D560" s="53"/>
      <c r="E560" s="53"/>
      <c r="F560" s="53"/>
      <c r="G560" s="53"/>
      <c r="H560" s="53"/>
      <c r="I560" s="53"/>
      <c r="J560" s="53"/>
      <c r="K560" s="13"/>
      <c r="L560" s="66"/>
      <c r="M560" s="125"/>
      <c r="N560" s="125"/>
      <c r="O560" s="45"/>
      <c r="P560" s="125"/>
      <c r="Q560" s="125"/>
      <c r="R560" s="41"/>
      <c r="S560" s="41"/>
      <c r="T560" s="41"/>
      <c r="U560" s="125"/>
      <c r="V560" s="41"/>
      <c r="W560" s="41"/>
      <c r="X560" s="41"/>
      <c r="Y560" s="41"/>
      <c r="Z560" s="41" t="str">
        <f t="shared" si="214"/>
        <v/>
      </c>
      <c r="AA560" s="125"/>
      <c r="AB560" s="181" t="str">
        <f t="shared" si="215"/>
        <v/>
      </c>
      <c r="AC560" s="161"/>
      <c r="AD560" s="41" t="str">
        <f t="shared" si="234"/>
        <v/>
      </c>
      <c r="AE560" s="125"/>
      <c r="AF560" s="181" t="str">
        <f t="shared" si="235"/>
        <v/>
      </c>
      <c r="AG560" s="125"/>
      <c r="AH560" s="41" t="str">
        <f t="shared" si="236"/>
        <v/>
      </c>
      <c r="AI560" s="125"/>
      <c r="AJ560" s="181" t="str">
        <f t="shared" si="237"/>
        <v/>
      </c>
      <c r="AK560" s="161"/>
      <c r="AL560" s="41" t="str">
        <f t="shared" si="220"/>
        <v/>
      </c>
      <c r="AM560" s="125"/>
      <c r="AN560" s="181" t="str">
        <f t="shared" si="221"/>
        <v/>
      </c>
      <c r="AP560" s="41" t="str">
        <f t="shared" si="222"/>
        <v/>
      </c>
      <c r="AQ560" s="125"/>
      <c r="AR560" s="181" t="str">
        <f t="shared" si="223"/>
        <v/>
      </c>
      <c r="AS560" s="125"/>
      <c r="AT560" s="41" t="str">
        <f t="shared" si="224"/>
        <v/>
      </c>
      <c r="AU560" s="125"/>
      <c r="AV560" s="181" t="str">
        <f t="shared" si="225"/>
        <v/>
      </c>
      <c r="AW560" s="125"/>
      <c r="AX560" s="41" t="str">
        <f t="shared" si="238"/>
        <v/>
      </c>
      <c r="AY560" s="125"/>
      <c r="AZ560" s="181" t="str">
        <f t="shared" si="239"/>
        <v/>
      </c>
      <c r="BA560" s="125"/>
      <c r="BB560" s="41" t="str">
        <f t="shared" si="240"/>
        <v/>
      </c>
      <c r="BC560" s="125"/>
      <c r="BD560" s="181" t="str">
        <f t="shared" si="241"/>
        <v/>
      </c>
      <c r="BE560" s="125"/>
      <c r="BF560" s="41" t="str">
        <f t="shared" si="230"/>
        <v/>
      </c>
      <c r="BG560" s="125"/>
      <c r="BH560" s="181" t="str">
        <f t="shared" si="231"/>
        <v/>
      </c>
      <c r="BJ560" s="41" t="str">
        <f t="shared" si="232"/>
        <v/>
      </c>
      <c r="BK560" s="125"/>
      <c r="BL560" s="181" t="str">
        <f t="shared" si="233"/>
        <v/>
      </c>
      <c r="BM560" s="125"/>
    </row>
    <row r="561" spans="2:65" ht="15.75" customHeight="1">
      <c r="C561" s="13"/>
      <c r="D561" s="18"/>
      <c r="E561" s="13"/>
      <c r="F561" s="13"/>
      <c r="G561" s="13"/>
      <c r="H561" s="13"/>
      <c r="I561" s="13"/>
      <c r="J561" s="13"/>
      <c r="K561" s="20"/>
      <c r="L561" s="66"/>
      <c r="M561" s="125"/>
      <c r="N561" s="125"/>
      <c r="O561" s="45"/>
      <c r="P561" s="125"/>
      <c r="Q561" s="125"/>
      <c r="R561" s="41"/>
      <c r="S561" s="41"/>
      <c r="T561" s="41"/>
      <c r="U561" s="125"/>
      <c r="V561" s="41"/>
      <c r="W561" s="41"/>
      <c r="X561" s="41"/>
      <c r="Y561" s="41"/>
      <c r="Z561" s="100" t="str">
        <f t="shared" si="214"/>
        <v/>
      </c>
      <c r="AA561" s="125"/>
      <c r="AB561" s="183" t="str">
        <f t="shared" si="215"/>
        <v/>
      </c>
      <c r="AC561" s="169"/>
      <c r="AD561" s="100" t="str">
        <f t="shared" si="234"/>
        <v/>
      </c>
      <c r="AE561" s="125"/>
      <c r="AF561" s="183" t="str">
        <f t="shared" si="235"/>
        <v/>
      </c>
      <c r="AG561" s="125"/>
      <c r="AH561" s="100" t="str">
        <f t="shared" si="236"/>
        <v/>
      </c>
      <c r="AI561" s="125"/>
      <c r="AJ561" s="183" t="str">
        <f t="shared" si="237"/>
        <v/>
      </c>
      <c r="AK561" s="169"/>
      <c r="AL561" s="41" t="str">
        <f t="shared" si="220"/>
        <v/>
      </c>
      <c r="AM561" s="125"/>
      <c r="AN561" s="181" t="str">
        <f t="shared" si="221"/>
        <v/>
      </c>
      <c r="AO561" s="174"/>
      <c r="AP561" s="41" t="str">
        <f t="shared" si="222"/>
        <v/>
      </c>
      <c r="AQ561" s="125"/>
      <c r="AR561" s="181" t="str">
        <f t="shared" si="223"/>
        <v/>
      </c>
      <c r="AS561" s="125"/>
      <c r="AT561" s="100" t="str">
        <f t="shared" si="224"/>
        <v/>
      </c>
      <c r="AU561" s="125"/>
      <c r="AV561" s="183" t="str">
        <f t="shared" si="225"/>
        <v/>
      </c>
      <c r="AW561" s="125"/>
      <c r="AX561" s="100" t="str">
        <f t="shared" si="238"/>
        <v/>
      </c>
      <c r="AY561" s="125"/>
      <c r="AZ561" s="183" t="str">
        <f t="shared" si="239"/>
        <v/>
      </c>
      <c r="BA561" s="125"/>
      <c r="BB561" s="100" t="str">
        <f t="shared" si="240"/>
        <v/>
      </c>
      <c r="BC561" s="125"/>
      <c r="BD561" s="183" t="str">
        <f t="shared" si="241"/>
        <v/>
      </c>
      <c r="BE561" s="125"/>
      <c r="BF561" s="41" t="str">
        <f t="shared" si="230"/>
        <v/>
      </c>
      <c r="BG561" s="125"/>
      <c r="BH561" s="181" t="str">
        <f t="shared" si="231"/>
        <v/>
      </c>
      <c r="BI561" s="174"/>
      <c r="BJ561" s="41" t="str">
        <f t="shared" si="232"/>
        <v/>
      </c>
      <c r="BK561" s="125"/>
      <c r="BL561" s="181" t="str">
        <f t="shared" si="233"/>
        <v/>
      </c>
      <c r="BM561" s="125"/>
    </row>
    <row r="562" spans="2:65" ht="15.75" customHeight="1">
      <c r="B562" s="231"/>
      <c r="C562" s="17" t="s">
        <v>36</v>
      </c>
      <c r="D562" s="13" t="s">
        <v>184</v>
      </c>
      <c r="E562" s="13"/>
      <c r="F562" s="13"/>
      <c r="G562" s="13"/>
      <c r="H562" s="13"/>
      <c r="I562" s="13"/>
      <c r="J562" s="13"/>
      <c r="K562" s="23"/>
      <c r="L562" s="66"/>
      <c r="M562" s="125"/>
      <c r="N562" s="125"/>
      <c r="O562" s="45"/>
      <c r="P562" s="125"/>
      <c r="Q562" s="125"/>
      <c r="R562" s="41"/>
      <c r="S562" s="41"/>
      <c r="T562" s="41"/>
      <c r="U562" s="125"/>
      <c r="V562" s="41"/>
      <c r="W562" s="41"/>
      <c r="X562" s="41"/>
      <c r="Y562" s="41"/>
      <c r="Z562" s="100" t="str">
        <f t="shared" si="214"/>
        <v/>
      </c>
      <c r="AA562" s="125"/>
      <c r="AB562" s="183" t="str">
        <f t="shared" si="215"/>
        <v/>
      </c>
      <c r="AC562" s="169"/>
      <c r="AD562" s="100" t="str">
        <f t="shared" si="234"/>
        <v/>
      </c>
      <c r="AE562" s="125"/>
      <c r="AF562" s="183" t="str">
        <f t="shared" si="235"/>
        <v/>
      </c>
      <c r="AG562" s="125"/>
      <c r="AH562" s="100" t="str">
        <f t="shared" si="236"/>
        <v/>
      </c>
      <c r="AI562" s="125"/>
      <c r="AJ562" s="183" t="str">
        <f t="shared" si="237"/>
        <v/>
      </c>
      <c r="AK562" s="169"/>
      <c r="AL562" s="41" t="str">
        <f t="shared" si="220"/>
        <v/>
      </c>
      <c r="AM562" s="125"/>
      <c r="AN562" s="181" t="str">
        <f t="shared" si="221"/>
        <v/>
      </c>
      <c r="AO562" s="174"/>
      <c r="AP562" s="41" t="str">
        <f t="shared" si="222"/>
        <v/>
      </c>
      <c r="AQ562" s="125"/>
      <c r="AR562" s="181" t="str">
        <f t="shared" si="223"/>
        <v/>
      </c>
      <c r="AS562" s="125"/>
      <c r="AT562" s="100" t="str">
        <f t="shared" si="224"/>
        <v/>
      </c>
      <c r="AU562" s="125"/>
      <c r="AV562" s="183" t="str">
        <f t="shared" si="225"/>
        <v/>
      </c>
      <c r="AW562" s="125"/>
      <c r="AX562" s="100" t="str">
        <f t="shared" si="238"/>
        <v/>
      </c>
      <c r="AY562" s="125"/>
      <c r="AZ562" s="183" t="str">
        <f t="shared" si="239"/>
        <v/>
      </c>
      <c r="BA562" s="125"/>
      <c r="BB562" s="100" t="str">
        <f t="shared" si="240"/>
        <v/>
      </c>
      <c r="BC562" s="125"/>
      <c r="BD562" s="183" t="str">
        <f t="shared" si="241"/>
        <v/>
      </c>
      <c r="BE562" s="125"/>
      <c r="BF562" s="41" t="str">
        <f t="shared" si="230"/>
        <v/>
      </c>
      <c r="BG562" s="125"/>
      <c r="BH562" s="181" t="str">
        <f t="shared" si="231"/>
        <v/>
      </c>
      <c r="BI562" s="174"/>
      <c r="BJ562" s="41" t="str">
        <f t="shared" si="232"/>
        <v/>
      </c>
      <c r="BK562" s="125"/>
      <c r="BL562" s="181" t="str">
        <f t="shared" si="233"/>
        <v/>
      </c>
      <c r="BM562" s="125"/>
    </row>
    <row r="563" spans="2:65" ht="15.75" customHeight="1">
      <c r="B563" s="231">
        <v>215</v>
      </c>
      <c r="C563" s="19"/>
      <c r="D563" s="18" t="s">
        <v>38</v>
      </c>
      <c r="E563" s="13" t="s">
        <v>201</v>
      </c>
      <c r="F563" s="13"/>
      <c r="G563" s="13"/>
      <c r="H563" s="13"/>
      <c r="I563" s="13"/>
      <c r="J563" s="13"/>
      <c r="K563" s="20"/>
      <c r="L563" s="66" t="s">
        <v>29</v>
      </c>
      <c r="M563" s="125"/>
      <c r="N563" s="41">
        <f>VLOOKUP($B563,'[1]09-10-11'!$A$4:$EA$400,MATCH(N$2, '[1]09-10-11'!$A$4:$EA$4, 0))</f>
        <v>100231</v>
      </c>
      <c r="O563" s="45"/>
      <c r="P563" s="41">
        <f>VLOOKUP($B563,'[1]09-10-11'!$A$4:$EA$400,MATCH(P$2, '[1]09-10-11'!$A$4:$EA$4, 0))</f>
        <v>100231</v>
      </c>
      <c r="Q563" s="41"/>
      <c r="R563" s="41">
        <f>VLOOKUP($B563,'[1]09-10-11'!$A$4:$EA$400,MATCH(R$2, '[1]09-10-11'!$A$4:$EA$4, 0))</f>
        <v>102236</v>
      </c>
      <c r="S563" s="41"/>
      <c r="T563" s="41" t="e">
        <f>VLOOKUP($B563,'[1]09-10-11'!$A$4:$EA$400,MATCH(T$2, '[1]09-10-11'!$A$4:$EA$4, 0))</f>
        <v>#N/A</v>
      </c>
      <c r="U563" s="41"/>
      <c r="V563" s="41">
        <f>VLOOKUP($B563,'[1]09-10-11'!$A$4:$EA$400,MATCH(V$2, '[1]09-10-11'!$A$4:$EA$4, 0))</f>
        <v>107795</v>
      </c>
      <c r="W563" s="41"/>
      <c r="X563" s="41">
        <f>VLOOKUP($B563,'[1]09-10-11'!$A$4:$EA$400,MATCH(X$2, '[1]09-10-11'!$A$4:$EA$4, 0))</f>
        <v>100231</v>
      </c>
      <c r="Y563" s="41"/>
      <c r="Z563" s="100">
        <f t="shared" si="214"/>
        <v>-7564</v>
      </c>
      <c r="AA563" s="100"/>
      <c r="AB563" s="183">
        <f t="shared" si="215"/>
        <v>-7.0170230530173017E-2</v>
      </c>
      <c r="AC563" s="169"/>
      <c r="AD563" s="100">
        <f t="shared" si="234"/>
        <v>0</v>
      </c>
      <c r="AE563" s="100"/>
      <c r="AF563" s="183">
        <f t="shared" si="235"/>
        <v>0</v>
      </c>
      <c r="AG563" s="100"/>
      <c r="AH563" s="100">
        <f t="shared" si="236"/>
        <v>0</v>
      </c>
      <c r="AI563" s="100"/>
      <c r="AJ563" s="183">
        <f t="shared" si="237"/>
        <v>0</v>
      </c>
      <c r="AK563" s="169"/>
      <c r="AL563" s="41">
        <f t="shared" si="220"/>
        <v>-2005</v>
      </c>
      <c r="AM563" s="100"/>
      <c r="AN563" s="181">
        <f t="shared" si="221"/>
        <v>-1.9611487147384477E-2</v>
      </c>
      <c r="AO563" s="174"/>
      <c r="AP563" s="41" t="str">
        <f t="shared" si="222"/>
        <v/>
      </c>
      <c r="AQ563" s="100"/>
      <c r="AR563" s="181" t="e">
        <f t="shared" si="223"/>
        <v>#N/A</v>
      </c>
      <c r="AS563" s="100"/>
      <c r="AT563" s="100" t="str">
        <f t="shared" si="224"/>
        <v/>
      </c>
      <c r="AU563" s="100"/>
      <c r="AV563" s="183" t="e">
        <f t="shared" si="225"/>
        <v>#N/A</v>
      </c>
      <c r="AW563" s="100"/>
      <c r="AX563" s="100">
        <f t="shared" si="238"/>
        <v>7564</v>
      </c>
      <c r="AY563" s="100"/>
      <c r="AZ563" s="183">
        <f t="shared" si="239"/>
        <v>7.5465674292384488E-2</v>
      </c>
      <c r="BA563" s="100"/>
      <c r="BB563" s="100">
        <f t="shared" si="240"/>
        <v>7564</v>
      </c>
      <c r="BC563" s="100"/>
      <c r="BD563" s="183">
        <f t="shared" si="241"/>
        <v>7.5465674292384488E-2</v>
      </c>
      <c r="BE563" s="100"/>
      <c r="BF563" s="41">
        <f t="shared" si="230"/>
        <v>5559</v>
      </c>
      <c r="BG563" s="100"/>
      <c r="BH563" s="181">
        <f t="shared" si="231"/>
        <v>5.4374193043546404E-2</v>
      </c>
      <c r="BI563" s="174"/>
      <c r="BJ563" s="41" t="str">
        <f t="shared" si="232"/>
        <v/>
      </c>
      <c r="BK563" s="100"/>
      <c r="BL563" s="181" t="e">
        <f t="shared" si="233"/>
        <v>#N/A</v>
      </c>
      <c r="BM563" s="100"/>
    </row>
    <row r="564" spans="2:65" ht="15.75" customHeight="1">
      <c r="B564" s="231">
        <v>216</v>
      </c>
      <c r="C564" s="13"/>
      <c r="D564" s="18" t="s">
        <v>13</v>
      </c>
      <c r="E564" s="13" t="s">
        <v>235</v>
      </c>
      <c r="F564" s="13"/>
      <c r="G564" s="13"/>
      <c r="H564" s="13"/>
      <c r="I564" s="13"/>
      <c r="J564" s="13"/>
      <c r="K564" s="20"/>
      <c r="L564" s="66" t="s">
        <v>33</v>
      </c>
      <c r="M564" s="125"/>
      <c r="N564" s="41">
        <f>VLOOKUP($B564,'[1]09-10-11'!$A$4:$EA$400,MATCH(N$2, '[1]09-10-11'!$A$4:$EA$4, 0))</f>
        <v>92700</v>
      </c>
      <c r="O564" s="45"/>
      <c r="P564" s="41">
        <f>VLOOKUP($B564,'[1]09-10-11'!$A$4:$EA$400,MATCH(P$2, '[1]09-10-11'!$A$4:$EA$4, 0))</f>
        <v>100000</v>
      </c>
      <c r="Q564" s="41"/>
      <c r="R564" s="41">
        <f>VLOOKUP($B564,'[1]09-10-11'!$A$4:$EA$400,MATCH(R$2, '[1]09-10-11'!$A$4:$EA$4, 0))</f>
        <v>100000</v>
      </c>
      <c r="S564" s="41"/>
      <c r="T564" s="41" t="e">
        <f>VLOOKUP($B564,'[1]09-10-11'!$A$4:$EA$400,MATCH(T$2, '[1]09-10-11'!$A$4:$EA$4, 0))</f>
        <v>#N/A</v>
      </c>
      <c r="U564" s="41"/>
      <c r="V564" s="41">
        <f>VLOOKUP($B564,'[1]09-10-11'!$A$4:$EA$400,MATCH(V$2, '[1]09-10-11'!$A$4:$EA$4, 0))</f>
        <v>93200</v>
      </c>
      <c r="W564" s="41"/>
      <c r="X564" s="41">
        <f>VLOOKUP($B564,'[1]09-10-11'!$A$4:$EA$400,MATCH(X$2, '[1]09-10-11'!$A$4:$EA$4, 0))</f>
        <v>100000</v>
      </c>
      <c r="Y564" s="41"/>
      <c r="Z564" s="100">
        <f t="shared" si="214"/>
        <v>6800</v>
      </c>
      <c r="AA564" s="100"/>
      <c r="AB564" s="183">
        <f t="shared" si="215"/>
        <v>7.296137339055786E-2</v>
      </c>
      <c r="AC564" s="169"/>
      <c r="AD564" s="100">
        <f t="shared" si="234"/>
        <v>0</v>
      </c>
      <c r="AE564" s="100"/>
      <c r="AF564" s="183">
        <f t="shared" si="235"/>
        <v>0</v>
      </c>
      <c r="AG564" s="100"/>
      <c r="AH564" s="100">
        <f t="shared" si="236"/>
        <v>7300</v>
      </c>
      <c r="AI564" s="100"/>
      <c r="AJ564" s="183">
        <f t="shared" si="237"/>
        <v>7.8748651564185534E-2</v>
      </c>
      <c r="AK564" s="169"/>
      <c r="AL564" s="41">
        <f t="shared" si="220"/>
        <v>0</v>
      </c>
      <c r="AM564" s="100"/>
      <c r="AN564" s="181">
        <f t="shared" si="221"/>
        <v>0</v>
      </c>
      <c r="AO564" s="174"/>
      <c r="AP564" s="41" t="str">
        <f t="shared" si="222"/>
        <v/>
      </c>
      <c r="AQ564" s="100"/>
      <c r="AR564" s="181" t="e">
        <f t="shared" si="223"/>
        <v>#N/A</v>
      </c>
      <c r="AS564" s="100"/>
      <c r="AT564" s="100" t="str">
        <f t="shared" si="224"/>
        <v/>
      </c>
      <c r="AU564" s="100"/>
      <c r="AV564" s="183" t="e">
        <f t="shared" si="225"/>
        <v>#N/A</v>
      </c>
      <c r="AW564" s="100"/>
      <c r="AX564" s="100">
        <f t="shared" si="238"/>
        <v>500</v>
      </c>
      <c r="AY564" s="100"/>
      <c r="AZ564" s="183">
        <f t="shared" si="239"/>
        <v>5.3937432578208266E-3</v>
      </c>
      <c r="BA564" s="100"/>
      <c r="BB564" s="100">
        <f t="shared" si="240"/>
        <v>-6800</v>
      </c>
      <c r="BC564" s="100"/>
      <c r="BD564" s="183">
        <f t="shared" si="241"/>
        <v>-6.7999999999999949E-2</v>
      </c>
      <c r="BE564" s="100"/>
      <c r="BF564" s="41">
        <f t="shared" si="230"/>
        <v>-6800</v>
      </c>
      <c r="BG564" s="100"/>
      <c r="BH564" s="181">
        <f t="shared" si="231"/>
        <v>-6.7999999999999949E-2</v>
      </c>
      <c r="BI564" s="174"/>
      <c r="BJ564" s="41" t="str">
        <f t="shared" si="232"/>
        <v/>
      </c>
      <c r="BK564" s="100"/>
      <c r="BL564" s="181" t="e">
        <f t="shared" si="233"/>
        <v>#N/A</v>
      </c>
      <c r="BM564" s="100"/>
    </row>
    <row r="565" spans="2:65" ht="15.75" customHeight="1">
      <c r="B565" s="231">
        <v>217</v>
      </c>
      <c r="C565" s="13"/>
      <c r="D565" s="18" t="s">
        <v>15</v>
      </c>
      <c r="E565" s="13" t="s">
        <v>216</v>
      </c>
      <c r="F565" s="13"/>
      <c r="G565" s="13"/>
      <c r="H565" s="13"/>
      <c r="I565" s="13"/>
      <c r="J565" s="13"/>
      <c r="K565" s="20"/>
      <c r="L565" s="66" t="s">
        <v>29</v>
      </c>
      <c r="M565" s="125"/>
      <c r="N565" s="41">
        <f>VLOOKUP($B565,'[1]09-10-11'!$A$4:$EA$400,MATCH(N$2, '[1]09-10-11'!$A$4:$EA$4, 0))</f>
        <v>8992</v>
      </c>
      <c r="O565" s="45"/>
      <c r="P565" s="41">
        <f>VLOOKUP($B565,'[1]09-10-11'!$A$4:$EA$400,MATCH(P$2, '[1]09-10-11'!$A$4:$EA$4, 0))</f>
        <v>10565</v>
      </c>
      <c r="Q565" s="41"/>
      <c r="R565" s="41">
        <f>VLOOKUP($B565,'[1]09-10-11'!$A$4:$EA$400,MATCH(R$2, '[1]09-10-11'!$A$4:$EA$4, 0))</f>
        <v>9172</v>
      </c>
      <c r="S565" s="41"/>
      <c r="T565" s="41" t="e">
        <f>VLOOKUP($B565,'[1]09-10-11'!$A$4:$EA$400,MATCH(T$2, '[1]09-10-11'!$A$4:$EA$4, 0))</f>
        <v>#N/A</v>
      </c>
      <c r="U565" s="41"/>
      <c r="V565" s="41">
        <f>VLOOKUP($B565,'[1]09-10-11'!$A$4:$EA$400,MATCH(V$2, '[1]09-10-11'!$A$4:$EA$4, 0))</f>
        <v>9671</v>
      </c>
      <c r="W565" s="41"/>
      <c r="X565" s="41">
        <f>VLOOKUP($B565,'[1]09-10-11'!$A$4:$EA$400,MATCH(X$2, '[1]09-10-11'!$A$4:$EA$4, 0))</f>
        <v>8992</v>
      </c>
      <c r="Y565" s="41"/>
      <c r="Z565" s="100">
        <f t="shared" si="214"/>
        <v>-679</v>
      </c>
      <c r="AA565" s="100"/>
      <c r="AB565" s="183">
        <f t="shared" si="215"/>
        <v>-7.0209905904249803E-2</v>
      </c>
      <c r="AC565" s="169"/>
      <c r="AD565" s="100">
        <f t="shared" si="234"/>
        <v>-1573</v>
      </c>
      <c r="AE565" s="100"/>
      <c r="AF565" s="183">
        <f t="shared" si="235"/>
        <v>-0.14888783719829624</v>
      </c>
      <c r="AG565" s="100"/>
      <c r="AH565" s="100">
        <f t="shared" si="236"/>
        <v>0</v>
      </c>
      <c r="AI565" s="100"/>
      <c r="AJ565" s="183">
        <f t="shared" si="237"/>
        <v>0</v>
      </c>
      <c r="AK565" s="169"/>
      <c r="AL565" s="41">
        <f t="shared" si="220"/>
        <v>-180</v>
      </c>
      <c r="AM565" s="100"/>
      <c r="AN565" s="181">
        <f t="shared" si="221"/>
        <v>-1.962494548626259E-2</v>
      </c>
      <c r="AO565" s="174"/>
      <c r="AP565" s="41" t="str">
        <f t="shared" si="222"/>
        <v/>
      </c>
      <c r="AQ565" s="100"/>
      <c r="AR565" s="181" t="e">
        <f t="shared" si="223"/>
        <v>#N/A</v>
      </c>
      <c r="AS565" s="100"/>
      <c r="AT565" s="100" t="str">
        <f t="shared" si="224"/>
        <v/>
      </c>
      <c r="AU565" s="100"/>
      <c r="AV565" s="183" t="e">
        <f t="shared" si="225"/>
        <v>#N/A</v>
      </c>
      <c r="AW565" s="100"/>
      <c r="AX565" s="100">
        <f t="shared" si="238"/>
        <v>679</v>
      </c>
      <c r="AY565" s="100"/>
      <c r="AZ565" s="183">
        <f t="shared" si="239"/>
        <v>7.5511565836299033E-2</v>
      </c>
      <c r="BA565" s="100"/>
      <c r="BB565" s="100">
        <f t="shared" si="240"/>
        <v>-894</v>
      </c>
      <c r="BC565" s="100"/>
      <c r="BD565" s="183">
        <f t="shared" si="241"/>
        <v>-8.4619025082820598E-2</v>
      </c>
      <c r="BE565" s="100"/>
      <c r="BF565" s="41">
        <f t="shared" si="230"/>
        <v>499</v>
      </c>
      <c r="BG565" s="100"/>
      <c r="BH565" s="181">
        <f t="shared" si="231"/>
        <v>5.4404709986916711E-2</v>
      </c>
      <c r="BI565" s="174"/>
      <c r="BJ565" s="41" t="str">
        <f t="shared" si="232"/>
        <v/>
      </c>
      <c r="BK565" s="100"/>
      <c r="BL565" s="181" t="e">
        <f t="shared" si="233"/>
        <v>#N/A</v>
      </c>
      <c r="BM565" s="100"/>
    </row>
    <row r="566" spans="2:65" ht="15.75" customHeight="1">
      <c r="B566" s="231"/>
      <c r="C566" s="13"/>
      <c r="D566" s="18" t="s">
        <v>14</v>
      </c>
      <c r="E566" s="13" t="s">
        <v>217</v>
      </c>
      <c r="F566" s="13"/>
      <c r="G566" s="13"/>
      <c r="H566" s="13"/>
      <c r="I566" s="13"/>
      <c r="J566" s="13"/>
      <c r="K566" s="20"/>
      <c r="L566" s="66"/>
      <c r="M566" s="125"/>
      <c r="N566" s="125"/>
      <c r="O566" s="80"/>
      <c r="P566" s="125"/>
      <c r="Q566" s="125"/>
      <c r="R566" s="125"/>
      <c r="S566" s="125"/>
      <c r="T566" s="125"/>
      <c r="U566" s="125"/>
      <c r="V566" s="125"/>
      <c r="W566" s="125"/>
      <c r="X566" s="125"/>
      <c r="Y566" s="125"/>
      <c r="Z566" s="100" t="str">
        <f t="shared" si="214"/>
        <v/>
      </c>
      <c r="AA566" s="125"/>
      <c r="AB566" s="183" t="str">
        <f t="shared" si="215"/>
        <v/>
      </c>
      <c r="AC566" s="169"/>
      <c r="AD566" s="100" t="str">
        <f t="shared" si="234"/>
        <v/>
      </c>
      <c r="AE566" s="125"/>
      <c r="AF566" s="183" t="str">
        <f t="shared" si="235"/>
        <v/>
      </c>
      <c r="AG566" s="125"/>
      <c r="AH566" s="100" t="str">
        <f t="shared" si="236"/>
        <v/>
      </c>
      <c r="AI566" s="125"/>
      <c r="AJ566" s="183" t="str">
        <f t="shared" si="237"/>
        <v/>
      </c>
      <c r="AK566" s="169"/>
      <c r="AL566" s="41" t="str">
        <f t="shared" si="220"/>
        <v/>
      </c>
      <c r="AM566" s="125"/>
      <c r="AN566" s="181" t="str">
        <f t="shared" si="221"/>
        <v/>
      </c>
      <c r="AO566" s="174"/>
      <c r="AP566" s="41" t="str">
        <f t="shared" si="222"/>
        <v/>
      </c>
      <c r="AQ566" s="125"/>
      <c r="AR566" s="181" t="str">
        <f t="shared" si="223"/>
        <v/>
      </c>
      <c r="AS566" s="125"/>
      <c r="AT566" s="100" t="str">
        <f t="shared" si="224"/>
        <v/>
      </c>
      <c r="AU566" s="125"/>
      <c r="AV566" s="183" t="str">
        <f t="shared" si="225"/>
        <v/>
      </c>
      <c r="AW566" s="125"/>
      <c r="AX566" s="100" t="str">
        <f t="shared" si="238"/>
        <v/>
      </c>
      <c r="AY566" s="125"/>
      <c r="AZ566" s="183" t="str">
        <f t="shared" si="239"/>
        <v/>
      </c>
      <c r="BA566" s="125"/>
      <c r="BB566" s="100" t="str">
        <f t="shared" si="240"/>
        <v/>
      </c>
      <c r="BC566" s="125"/>
      <c r="BD566" s="183" t="str">
        <f t="shared" si="241"/>
        <v/>
      </c>
      <c r="BE566" s="125"/>
      <c r="BF566" s="41" t="str">
        <f t="shared" si="230"/>
        <v/>
      </c>
      <c r="BG566" s="125"/>
      <c r="BH566" s="181" t="str">
        <f t="shared" si="231"/>
        <v/>
      </c>
      <c r="BI566" s="174"/>
      <c r="BJ566" s="41" t="str">
        <f t="shared" si="232"/>
        <v/>
      </c>
      <c r="BK566" s="125"/>
      <c r="BL566" s="181" t="str">
        <f t="shared" si="233"/>
        <v/>
      </c>
      <c r="BM566" s="125"/>
    </row>
    <row r="567" spans="2:65" ht="15.75" customHeight="1">
      <c r="B567" s="231">
        <v>218</v>
      </c>
      <c r="C567" s="13"/>
      <c r="D567" s="18"/>
      <c r="E567" s="13"/>
      <c r="F567" s="13" t="s">
        <v>183</v>
      </c>
      <c r="G567" s="13"/>
      <c r="H567" s="13"/>
      <c r="I567" s="13"/>
      <c r="J567" s="13"/>
      <c r="K567" s="20"/>
      <c r="L567" s="66" t="s">
        <v>33</v>
      </c>
      <c r="M567" s="125"/>
      <c r="N567" s="81">
        <f>VLOOKUP($B567,'[1]09-10-11'!$A$4:$EA$400,MATCH(N$2, '[1]09-10-11'!$A$4:$EA$4, 0))</f>
        <v>0</v>
      </c>
      <c r="O567" s="45"/>
      <c r="P567" s="81">
        <f>VLOOKUP($B567,'[1]09-10-11'!$A$4:$EA$400,MATCH(P$2, '[1]09-10-11'!$A$4:$EA$4, 0))</f>
        <v>0</v>
      </c>
      <c r="Q567" s="81"/>
      <c r="R567" s="81">
        <f>VLOOKUP($B567,'[1]09-10-11'!$A$4:$EA$400,MATCH(R$2, '[1]09-10-11'!$A$4:$EA$4, 0))</f>
        <v>0</v>
      </c>
      <c r="S567" s="81"/>
      <c r="T567" s="81" t="e">
        <f>VLOOKUP($B567,'[1]09-10-11'!$A$4:$EA$400,MATCH(T$2, '[1]09-10-11'!$A$4:$EA$4, 0))</f>
        <v>#N/A</v>
      </c>
      <c r="U567" s="81"/>
      <c r="V567" s="81">
        <f>VLOOKUP($B567,'[1]09-10-11'!$A$4:$EA$400,MATCH(V$2, '[1]09-10-11'!$A$4:$EA$4, 0))</f>
        <v>0</v>
      </c>
      <c r="W567" s="81"/>
      <c r="X567" s="81">
        <f>VLOOKUP($B567,'[1]09-10-11'!$A$4:$EA$400,MATCH(X$2, '[1]09-10-11'!$A$4:$EA$4, 0))</f>
        <v>0</v>
      </c>
      <c r="Y567" s="41"/>
      <c r="Z567" s="172">
        <f t="shared" si="214"/>
        <v>0</v>
      </c>
      <c r="AA567" s="172"/>
      <c r="AB567" s="184" t="str">
        <f t="shared" si="215"/>
        <v>---</v>
      </c>
      <c r="AC567" s="170"/>
      <c r="AD567" s="172">
        <f t="shared" si="234"/>
        <v>0</v>
      </c>
      <c r="AE567" s="172"/>
      <c r="AF567" s="184" t="str">
        <f t="shared" si="235"/>
        <v>---</v>
      </c>
      <c r="AG567" s="100"/>
      <c r="AH567" s="172">
        <f t="shared" si="236"/>
        <v>0</v>
      </c>
      <c r="AI567" s="172"/>
      <c r="AJ567" s="184" t="str">
        <f t="shared" si="237"/>
        <v>---</v>
      </c>
      <c r="AK567" s="170"/>
      <c r="AL567" s="172">
        <f t="shared" si="220"/>
        <v>0</v>
      </c>
      <c r="AM567" s="172"/>
      <c r="AN567" s="184" t="str">
        <f t="shared" si="221"/>
        <v>---</v>
      </c>
      <c r="AO567" s="174"/>
      <c r="AP567" s="172" t="str">
        <f t="shared" si="222"/>
        <v/>
      </c>
      <c r="AQ567" s="172"/>
      <c r="AR567" s="184" t="e">
        <f t="shared" si="223"/>
        <v>#N/A</v>
      </c>
      <c r="AS567" s="100"/>
      <c r="AT567" s="172" t="str">
        <f t="shared" si="224"/>
        <v/>
      </c>
      <c r="AU567" s="172"/>
      <c r="AV567" s="184" t="e">
        <f t="shared" si="225"/>
        <v>#N/A</v>
      </c>
      <c r="AW567" s="100"/>
      <c r="AX567" s="172">
        <f t="shared" si="238"/>
        <v>0</v>
      </c>
      <c r="AY567" s="172"/>
      <c r="AZ567" s="184" t="str">
        <f t="shared" si="239"/>
        <v>---</v>
      </c>
      <c r="BA567" s="100"/>
      <c r="BB567" s="172">
        <f t="shared" si="240"/>
        <v>0</v>
      </c>
      <c r="BC567" s="172"/>
      <c r="BD567" s="184" t="str">
        <f t="shared" si="241"/>
        <v>---</v>
      </c>
      <c r="BE567" s="100"/>
      <c r="BF567" s="172">
        <f t="shared" si="230"/>
        <v>0</v>
      </c>
      <c r="BG567" s="172"/>
      <c r="BH567" s="184" t="str">
        <f t="shared" si="231"/>
        <v>---</v>
      </c>
      <c r="BI567" s="174"/>
      <c r="BJ567" s="172" t="str">
        <f t="shared" si="232"/>
        <v/>
      </c>
      <c r="BK567" s="172"/>
      <c r="BL567" s="184" t="e">
        <f t="shared" si="233"/>
        <v>#N/A</v>
      </c>
      <c r="BM567" s="100"/>
    </row>
    <row r="568" spans="2:65" ht="15.75" customHeight="1">
      <c r="C568" s="13"/>
      <c r="D568" s="18"/>
      <c r="E568" s="13"/>
      <c r="F568" s="13"/>
      <c r="G568" s="13"/>
      <c r="H568" s="13"/>
      <c r="I568" s="13"/>
      <c r="J568" s="13"/>
      <c r="K568" s="20"/>
      <c r="L568" s="66"/>
      <c r="M568" s="125"/>
      <c r="N568" s="125"/>
      <c r="O568" s="45"/>
      <c r="P568" s="125"/>
      <c r="Q568" s="125"/>
      <c r="R568" s="125"/>
      <c r="S568" s="125"/>
      <c r="T568" s="125"/>
      <c r="U568" s="125"/>
      <c r="V568" s="125"/>
      <c r="W568" s="125"/>
      <c r="X568" s="125"/>
      <c r="Y568" s="125"/>
      <c r="Z568" s="100" t="str">
        <f t="shared" si="214"/>
        <v/>
      </c>
      <c r="AA568" s="125"/>
      <c r="AB568" s="183" t="str">
        <f t="shared" si="215"/>
        <v/>
      </c>
      <c r="AC568" s="169"/>
      <c r="AD568" s="100" t="str">
        <f t="shared" si="234"/>
        <v/>
      </c>
      <c r="AE568" s="125"/>
      <c r="AF568" s="183" t="str">
        <f t="shared" si="235"/>
        <v/>
      </c>
      <c r="AG568" s="125"/>
      <c r="AH568" s="100" t="str">
        <f t="shared" si="236"/>
        <v/>
      </c>
      <c r="AI568" s="125"/>
      <c r="AJ568" s="183" t="str">
        <f t="shared" si="237"/>
        <v/>
      </c>
      <c r="AK568" s="169"/>
      <c r="AL568" s="41" t="str">
        <f t="shared" si="220"/>
        <v/>
      </c>
      <c r="AM568" s="125"/>
      <c r="AN568" s="181" t="str">
        <f t="shared" si="221"/>
        <v/>
      </c>
      <c r="AO568" s="174"/>
      <c r="AP568" s="41" t="str">
        <f t="shared" si="222"/>
        <v/>
      </c>
      <c r="AQ568" s="125"/>
      <c r="AR568" s="181" t="str">
        <f t="shared" si="223"/>
        <v/>
      </c>
      <c r="AS568" s="125"/>
      <c r="AT568" s="100" t="str">
        <f t="shared" si="224"/>
        <v/>
      </c>
      <c r="AU568" s="125"/>
      <c r="AV568" s="183" t="str">
        <f t="shared" si="225"/>
        <v/>
      </c>
      <c r="AW568" s="125"/>
      <c r="AX568" s="100" t="str">
        <f t="shared" si="238"/>
        <v/>
      </c>
      <c r="AY568" s="125"/>
      <c r="AZ568" s="183" t="str">
        <f t="shared" si="239"/>
        <v/>
      </c>
      <c r="BA568" s="125"/>
      <c r="BB568" s="100" t="str">
        <f t="shared" si="240"/>
        <v/>
      </c>
      <c r="BC568" s="125"/>
      <c r="BD568" s="183" t="str">
        <f t="shared" si="241"/>
        <v/>
      </c>
      <c r="BE568" s="125"/>
      <c r="BF568" s="41" t="str">
        <f t="shared" si="230"/>
        <v/>
      </c>
      <c r="BG568" s="125"/>
      <c r="BH568" s="181" t="str">
        <f t="shared" si="231"/>
        <v/>
      </c>
      <c r="BI568" s="174"/>
      <c r="BJ568" s="41" t="str">
        <f t="shared" si="232"/>
        <v/>
      </c>
      <c r="BK568" s="125"/>
      <c r="BL568" s="181" t="str">
        <f t="shared" si="233"/>
        <v/>
      </c>
      <c r="BM568" s="125"/>
    </row>
    <row r="569" spans="2:65" ht="15.75" customHeight="1">
      <c r="C569" s="13"/>
      <c r="D569" s="18"/>
      <c r="E569" s="13"/>
      <c r="F569" s="13"/>
      <c r="G569" s="13"/>
      <c r="H569" s="13"/>
      <c r="I569" s="13" t="s">
        <v>39</v>
      </c>
      <c r="J569" s="13"/>
      <c r="K569" s="20"/>
      <c r="L569" s="66"/>
      <c r="M569" s="125"/>
      <c r="N569" s="41">
        <f>SUM(N563:N567)</f>
        <v>201923</v>
      </c>
      <c r="O569" s="45"/>
      <c r="P569" s="41">
        <f>SUM(P563:P567)</f>
        <v>210796</v>
      </c>
      <c r="Q569" s="41"/>
      <c r="R569" s="41">
        <f>SUM(R563:R567)</f>
        <v>211408</v>
      </c>
      <c r="S569" s="41"/>
      <c r="T569" s="41" t="e">
        <f>SUM(T563:T567)</f>
        <v>#N/A</v>
      </c>
      <c r="U569" s="41"/>
      <c r="V569" s="41">
        <f>SUM(V563:V567)</f>
        <v>210666</v>
      </c>
      <c r="W569" s="41"/>
      <c r="X569" s="41">
        <f>SUM(X563:X567)</f>
        <v>209223</v>
      </c>
      <c r="Y569" s="41"/>
      <c r="Z569" s="41">
        <f t="shared" ref="Z569:Z602" si="242">IF(AND(ISNUMBER($V569),ISNUMBER($X569)),IF((ABS($V569-$X569))&gt;0.49,$X569-$V569,0),"")</f>
        <v>-1443</v>
      </c>
      <c r="AA569" s="41"/>
      <c r="AB569" s="181">
        <f t="shared" ref="AB569:AB602" si="243">IF($V569="","",  IF($X569="","", IF($V569=0,"---",(IF(ISERROR(($X569/$V569)-1),"---",($X569/$V569)-1) ))))</f>
        <v>-6.8497052205861442E-3</v>
      </c>
      <c r="AC569" s="169"/>
      <c r="AD569" s="41">
        <f t="shared" ref="AD569:AD602" si="244">IF(AND(ISNUMBER($P569),ISNUMBER($X569)),IF((ABS($P569-$X569))&gt;0.49,$X569-$P569,0),"")</f>
        <v>-1573</v>
      </c>
      <c r="AE569" s="41"/>
      <c r="AF569" s="181">
        <f t="shared" ref="AF569:AF602" si="245">IF($P569="","",  IF($X569="","", IF($P569=0,"---",(IF(ISERROR(($X569/$P569)-1),"---",($X569/$P569)-1) ))))</f>
        <v>-7.46219093341427E-3</v>
      </c>
      <c r="AG569" s="41"/>
      <c r="AH569" s="41">
        <f t="shared" ref="AH569:AH602" si="246">IF(AND(ISNUMBER($N569),ISNUMBER($X569)),IF((ABS($N569-$X569))&gt;0.49,$X569-$N569,0),"")</f>
        <v>7300</v>
      </c>
      <c r="AI569" s="41"/>
      <c r="AJ569" s="183">
        <f t="shared" ref="AJ569:AJ602" si="247">IF($N569="","",  IF($X569="","", IF($N569=0,"---",(IF(ISERROR(($X569/$N569)-1),"---",($X569/$N569)-1) ))))</f>
        <v>3.6152394724721759E-2</v>
      </c>
      <c r="AK569" s="169"/>
      <c r="AL569" s="41">
        <f t="shared" ref="AL569:AL602" si="248">IF(AND(ISNUMBER($R569),ISNUMBER($X569)),IF((ABS($R569-$X569))&gt;0.49,$X569-$R569,0),"")</f>
        <v>-2185</v>
      </c>
      <c r="AM569" s="41"/>
      <c r="AN569" s="181">
        <f t="shared" ref="AN569:AN602" si="249">IF($R569="","",  IF($X569="","", IF($R569=0,"---",(IF(ISERROR(($X569/$R569)-1),"---",($X569/$R569)-1) ))))</f>
        <v>-1.0335465072277339E-2</v>
      </c>
      <c r="AP569" s="41" t="str">
        <f t="shared" ref="AP569:AP602" si="250">IF(AND(ISNUMBER($T569),ISNUMBER($X569)),IF((ABS($T569-$X569))&gt;0.49,$X569-$T569,0),"")</f>
        <v/>
      </c>
      <c r="AQ569" s="41"/>
      <c r="AR569" s="181" t="e">
        <f t="shared" ref="AR569:AR602" si="251">IF($T569="","",  IF($X569="","", IF($T569=0,"---",(IF(ISERROR(($X569/$T569)-1),"---",($X569/$T569)-1) ))))</f>
        <v>#N/A</v>
      </c>
      <c r="AS569" s="41"/>
      <c r="AT569" s="41" t="str">
        <f t="shared" ref="AT569:AT602" si="252">IF(AND(ISNUMBER($R569),ISNUMBER($T569)),IF((ABS($R569-$T569))&gt;0.49,$T569-$R569,0),"")</f>
        <v/>
      </c>
      <c r="AU569" s="41"/>
      <c r="AV569" s="181" t="e">
        <f t="shared" ref="AV569:AV602" si="253">IF($R569="","",  IF($T569="","", IF($R569=0,"---",(IF(ISERROR(($T569/$R569)-1),"---",($T569/$R569)-1) ))))</f>
        <v>#N/A</v>
      </c>
      <c r="AW569" s="41"/>
      <c r="AX569" s="41">
        <f t="shared" ref="AX569:AX602" si="254">IF(AND(ISNUMBER($N569),ISNUMBER($V569)),IF((ABS($N569-$V569))&gt;0.49,$V569-$N569,0),"")</f>
        <v>8743</v>
      </c>
      <c r="AY569" s="41"/>
      <c r="AZ569" s="181">
        <f t="shared" ref="AZ569:AZ602" si="255">IF($N569="","",  IF($V569="","", IF($N569=0,"---",(IF(ISERROR(($V569/$N569)-1),"---",($V569/$N569)-1) ))))</f>
        <v>4.3298683161403062E-2</v>
      </c>
      <c r="BA569" s="41"/>
      <c r="BB569" s="41">
        <f t="shared" ref="BB569:BB602" si="256">IF(AND(ISNUMBER($P569),ISNUMBER($V569)),IF((ABS($P569-$V569))&gt;0.49,$V569-$P569,0),"")</f>
        <v>-130</v>
      </c>
      <c r="BC569" s="41"/>
      <c r="BD569" s="181">
        <f t="shared" ref="BD569:BD602" si="257">IF($P569="","",  IF($V569="","", IF($P569=0,"---",(IF(ISERROR(($V569/$P569)-1),"---",($V569/$P569)-1) ))))</f>
        <v>-6.1670999449703334E-4</v>
      </c>
      <c r="BE569" s="41"/>
      <c r="BF569" s="41">
        <f t="shared" ref="BF569:BF602" si="258">IF(AND(ISNUMBER($R569),ISNUMBER($V569)),IF((ABS($R569-$V569))&gt;0.49,$V569-$R569,0),"")</f>
        <v>-742</v>
      </c>
      <c r="BG569" s="41"/>
      <c r="BH569" s="181">
        <f t="shared" ref="BH569:BH602" si="259">IF($R569="","",  IF($V569="","", IF($R569=0,"---",(IF(ISERROR(($V569/$R569)-1),"---",($V569/$R569)-1) ))))</f>
        <v>-3.5098009536063124E-3</v>
      </c>
      <c r="BJ569" s="41" t="str">
        <f t="shared" ref="BJ569:BJ602" si="260">IF(AND(ISNUMBER($T569),ISNUMBER($V569)),IF((ABS($T569-$V569))&gt;0.49,$V569-$T569,0),"")</f>
        <v/>
      </c>
      <c r="BK569" s="41"/>
      <c r="BL569" s="181" t="e">
        <f t="shared" ref="BL569:BL602" si="261">IF($T569="","",  IF($V569="","", IF($T569=0,"---",(IF(ISERROR(($V569/$T569)-1),"---",($V569/$T569)-1) ))))</f>
        <v>#N/A</v>
      </c>
      <c r="BM569" s="41"/>
    </row>
    <row r="570" spans="2:65" ht="15.75" customHeight="1">
      <c r="C570" s="13"/>
      <c r="D570" s="18"/>
      <c r="E570" s="13"/>
      <c r="F570" s="13"/>
      <c r="G570" s="13"/>
      <c r="H570" s="13"/>
      <c r="I570" s="13"/>
      <c r="J570" s="13" t="s">
        <v>243</v>
      </c>
      <c r="K570" s="20"/>
      <c r="L570" s="66"/>
      <c r="M570" s="125"/>
      <c r="N570" s="41">
        <f>SUM(N563+N565)</f>
        <v>109223</v>
      </c>
      <c r="O570" s="45"/>
      <c r="P570" s="41">
        <f>SUM(P563+P565)</f>
        <v>110796</v>
      </c>
      <c r="Q570" s="41"/>
      <c r="R570" s="41">
        <f>SUM(R563+R565)</f>
        <v>111408</v>
      </c>
      <c r="S570" s="41"/>
      <c r="T570" s="41" t="e">
        <f>SUM(T563+T565)</f>
        <v>#N/A</v>
      </c>
      <c r="U570" s="41"/>
      <c r="V570" s="41">
        <f>SUM(V563+V565)</f>
        <v>117466</v>
      </c>
      <c r="W570" s="41"/>
      <c r="X570" s="41">
        <f>SUM(X563+X565)</f>
        <v>109223</v>
      </c>
      <c r="Y570" s="41"/>
      <c r="Z570" s="41">
        <f t="shared" si="242"/>
        <v>-8243</v>
      </c>
      <c r="AA570" s="41"/>
      <c r="AB570" s="181">
        <f t="shared" si="243"/>
        <v>-7.0173497011901342E-2</v>
      </c>
      <c r="AC570" s="169"/>
      <c r="AD570" s="41">
        <f t="shared" si="244"/>
        <v>-1573</v>
      </c>
      <c r="AE570" s="41"/>
      <c r="AF570" s="181">
        <f t="shared" si="245"/>
        <v>-1.4197263439113317E-2</v>
      </c>
      <c r="AG570" s="41"/>
      <c r="AH570" s="41">
        <f t="shared" si="246"/>
        <v>0</v>
      </c>
      <c r="AI570" s="41"/>
      <c r="AJ570" s="183">
        <f t="shared" si="247"/>
        <v>0</v>
      </c>
      <c r="AK570" s="169"/>
      <c r="AL570" s="41">
        <f t="shared" si="248"/>
        <v>-2185</v>
      </c>
      <c r="AM570" s="41"/>
      <c r="AN570" s="181">
        <f t="shared" si="249"/>
        <v>-1.9612595145770517E-2</v>
      </c>
      <c r="AP570" s="41" t="str">
        <f t="shared" si="250"/>
        <v/>
      </c>
      <c r="AQ570" s="41"/>
      <c r="AR570" s="181" t="e">
        <f t="shared" si="251"/>
        <v>#N/A</v>
      </c>
      <c r="AS570" s="41"/>
      <c r="AT570" s="41" t="str">
        <f t="shared" si="252"/>
        <v/>
      </c>
      <c r="AU570" s="41"/>
      <c r="AV570" s="181" t="e">
        <f t="shared" si="253"/>
        <v>#N/A</v>
      </c>
      <c r="AW570" s="41"/>
      <c r="AX570" s="41">
        <f t="shared" si="254"/>
        <v>8243</v>
      </c>
      <c r="AY570" s="41"/>
      <c r="AZ570" s="181">
        <f t="shared" si="255"/>
        <v>7.5469452404713255E-2</v>
      </c>
      <c r="BA570" s="41"/>
      <c r="BB570" s="41">
        <f t="shared" si="256"/>
        <v>6670</v>
      </c>
      <c r="BC570" s="41"/>
      <c r="BD570" s="181">
        <f t="shared" si="257"/>
        <v>6.0200729268204523E-2</v>
      </c>
      <c r="BE570" s="41"/>
      <c r="BF570" s="41">
        <f t="shared" si="258"/>
        <v>6058</v>
      </c>
      <c r="BG570" s="41"/>
      <c r="BH570" s="181">
        <f t="shared" si="259"/>
        <v>5.4376705443056172E-2</v>
      </c>
      <c r="BJ570" s="41" t="str">
        <f t="shared" si="260"/>
        <v/>
      </c>
      <c r="BK570" s="41"/>
      <c r="BL570" s="181" t="e">
        <f t="shared" si="261"/>
        <v>#N/A</v>
      </c>
      <c r="BM570" s="41"/>
    </row>
    <row r="571" spans="2:65" ht="15.75" customHeight="1">
      <c r="C571" s="13"/>
      <c r="D571" s="18"/>
      <c r="E571" s="13"/>
      <c r="F571" s="13"/>
      <c r="G571" s="13"/>
      <c r="H571" s="13"/>
      <c r="I571" s="13"/>
      <c r="J571" s="13" t="s">
        <v>244</v>
      </c>
      <c r="K571" s="20"/>
      <c r="L571" s="66"/>
      <c r="M571" s="125"/>
      <c r="N571" s="41">
        <f>SUM(N564+N567)</f>
        <v>92700</v>
      </c>
      <c r="O571" s="45"/>
      <c r="P571" s="41">
        <f>SUM(P564+P567)</f>
        <v>100000</v>
      </c>
      <c r="Q571" s="41"/>
      <c r="R571" s="41">
        <f>SUM(R564+R567)</f>
        <v>100000</v>
      </c>
      <c r="S571" s="41"/>
      <c r="T571" s="41" t="e">
        <f>SUM(T564+T567)</f>
        <v>#N/A</v>
      </c>
      <c r="U571" s="41"/>
      <c r="V571" s="41">
        <f>SUM(V564+V567)</f>
        <v>93200</v>
      </c>
      <c r="W571" s="41"/>
      <c r="X571" s="41">
        <f>SUM(X564+X567)</f>
        <v>100000</v>
      </c>
      <c r="Y571" s="41"/>
      <c r="Z571" s="100">
        <f t="shared" si="242"/>
        <v>6800</v>
      </c>
      <c r="AA571" s="100"/>
      <c r="AB571" s="183">
        <f t="shared" si="243"/>
        <v>7.296137339055786E-2</v>
      </c>
      <c r="AC571" s="169"/>
      <c r="AD571" s="100">
        <f t="shared" si="244"/>
        <v>0</v>
      </c>
      <c r="AE571" s="100"/>
      <c r="AF571" s="183">
        <f t="shared" si="245"/>
        <v>0</v>
      </c>
      <c r="AG571" s="100"/>
      <c r="AH571" s="100">
        <f t="shared" si="246"/>
        <v>7300</v>
      </c>
      <c r="AI571" s="100"/>
      <c r="AJ571" s="183">
        <f t="shared" si="247"/>
        <v>7.8748651564185534E-2</v>
      </c>
      <c r="AK571" s="169"/>
      <c r="AL571" s="41">
        <f t="shared" si="248"/>
        <v>0</v>
      </c>
      <c r="AM571" s="100"/>
      <c r="AN571" s="181">
        <f t="shared" si="249"/>
        <v>0</v>
      </c>
      <c r="AP571" s="41" t="str">
        <f t="shared" si="250"/>
        <v/>
      </c>
      <c r="AQ571" s="100"/>
      <c r="AR571" s="181" t="e">
        <f t="shared" si="251"/>
        <v>#N/A</v>
      </c>
      <c r="AS571" s="100"/>
      <c r="AT571" s="100" t="str">
        <f t="shared" si="252"/>
        <v/>
      </c>
      <c r="AU571" s="100"/>
      <c r="AV571" s="183" t="e">
        <f t="shared" si="253"/>
        <v>#N/A</v>
      </c>
      <c r="AW571" s="100"/>
      <c r="AX571" s="100">
        <f t="shared" si="254"/>
        <v>500</v>
      </c>
      <c r="AY571" s="100"/>
      <c r="AZ571" s="183">
        <f t="shared" si="255"/>
        <v>5.3937432578208266E-3</v>
      </c>
      <c r="BA571" s="100"/>
      <c r="BB571" s="100">
        <f t="shared" si="256"/>
        <v>-6800</v>
      </c>
      <c r="BC571" s="100"/>
      <c r="BD571" s="183">
        <f t="shared" si="257"/>
        <v>-6.7999999999999949E-2</v>
      </c>
      <c r="BE571" s="100"/>
      <c r="BF571" s="41">
        <f t="shared" si="258"/>
        <v>-6800</v>
      </c>
      <c r="BG571" s="100"/>
      <c r="BH571" s="181">
        <f t="shared" si="259"/>
        <v>-6.7999999999999949E-2</v>
      </c>
      <c r="BJ571" s="41" t="str">
        <f t="shared" si="260"/>
        <v/>
      </c>
      <c r="BK571" s="100"/>
      <c r="BL571" s="181" t="e">
        <f t="shared" si="261"/>
        <v>#N/A</v>
      </c>
      <c r="BM571" s="100"/>
    </row>
    <row r="572" spans="2:65" ht="15.75" customHeight="1">
      <c r="C572" s="13"/>
      <c r="D572" s="18"/>
      <c r="E572" s="13"/>
      <c r="F572" s="13"/>
      <c r="G572" s="13"/>
      <c r="H572" s="13"/>
      <c r="I572" s="13"/>
      <c r="J572" s="13"/>
      <c r="K572" s="20"/>
      <c r="L572" s="66"/>
      <c r="M572" s="125"/>
      <c r="N572" s="125"/>
      <c r="O572" s="45"/>
      <c r="P572" s="125"/>
      <c r="Q572" s="125"/>
      <c r="R572" s="125"/>
      <c r="S572" s="125"/>
      <c r="T572" s="125"/>
      <c r="U572" s="125"/>
      <c r="V572" s="125"/>
      <c r="W572" s="125"/>
      <c r="X572" s="125"/>
      <c r="Y572" s="125"/>
      <c r="Z572" s="100" t="str">
        <f t="shared" si="242"/>
        <v/>
      </c>
      <c r="AA572" s="125"/>
      <c r="AB572" s="183" t="str">
        <f t="shared" si="243"/>
        <v/>
      </c>
      <c r="AC572" s="169"/>
      <c r="AD572" s="100" t="str">
        <f t="shared" si="244"/>
        <v/>
      </c>
      <c r="AE572" s="125"/>
      <c r="AF572" s="183" t="str">
        <f t="shared" si="245"/>
        <v/>
      </c>
      <c r="AG572" s="125"/>
      <c r="AH572" s="100" t="str">
        <f t="shared" si="246"/>
        <v/>
      </c>
      <c r="AI572" s="125"/>
      <c r="AJ572" s="183" t="str">
        <f t="shared" si="247"/>
        <v/>
      </c>
      <c r="AK572" s="169"/>
      <c r="AL572" s="41" t="str">
        <f t="shared" si="248"/>
        <v/>
      </c>
      <c r="AM572" s="125"/>
      <c r="AN572" s="181" t="str">
        <f t="shared" si="249"/>
        <v/>
      </c>
      <c r="AP572" s="41" t="str">
        <f t="shared" si="250"/>
        <v/>
      </c>
      <c r="AQ572" s="125"/>
      <c r="AR572" s="181" t="str">
        <f t="shared" si="251"/>
        <v/>
      </c>
      <c r="AS572" s="125"/>
      <c r="AT572" s="100" t="str">
        <f t="shared" si="252"/>
        <v/>
      </c>
      <c r="AU572" s="125"/>
      <c r="AV572" s="183" t="str">
        <f t="shared" si="253"/>
        <v/>
      </c>
      <c r="AW572" s="125"/>
      <c r="AX572" s="100" t="str">
        <f t="shared" si="254"/>
        <v/>
      </c>
      <c r="AY572" s="125"/>
      <c r="AZ572" s="183" t="str">
        <f t="shared" si="255"/>
        <v/>
      </c>
      <c r="BA572" s="125"/>
      <c r="BB572" s="100" t="str">
        <f t="shared" si="256"/>
        <v/>
      </c>
      <c r="BC572" s="125"/>
      <c r="BD572" s="183" t="str">
        <f t="shared" si="257"/>
        <v/>
      </c>
      <c r="BE572" s="125"/>
      <c r="BF572" s="41" t="str">
        <f t="shared" si="258"/>
        <v/>
      </c>
      <c r="BG572" s="125"/>
      <c r="BH572" s="181" t="str">
        <f t="shared" si="259"/>
        <v/>
      </c>
      <c r="BJ572" s="41" t="str">
        <f t="shared" si="260"/>
        <v/>
      </c>
      <c r="BK572" s="125"/>
      <c r="BL572" s="181" t="str">
        <f t="shared" si="261"/>
        <v/>
      </c>
      <c r="BM572" s="125"/>
    </row>
    <row r="573" spans="2:65" ht="15.75" customHeight="1">
      <c r="C573" s="17">
        <v>3</v>
      </c>
      <c r="D573" s="13" t="s">
        <v>6</v>
      </c>
      <c r="E573" s="13"/>
      <c r="F573" s="13"/>
      <c r="G573" s="13"/>
      <c r="H573" s="13"/>
      <c r="I573" s="13"/>
      <c r="J573" s="13"/>
      <c r="K573" s="20"/>
      <c r="L573" s="66"/>
      <c r="M573" s="125"/>
      <c r="N573" s="125"/>
      <c r="O573" s="45"/>
      <c r="P573" s="125"/>
      <c r="Q573" s="125"/>
      <c r="R573" s="125"/>
      <c r="S573" s="125"/>
      <c r="T573" s="125"/>
      <c r="U573" s="125"/>
      <c r="V573" s="125"/>
      <c r="W573" s="125"/>
      <c r="X573" s="125"/>
      <c r="Y573" s="125"/>
      <c r="Z573" s="100" t="str">
        <f t="shared" si="242"/>
        <v/>
      </c>
      <c r="AA573" s="125"/>
      <c r="AB573" s="183" t="str">
        <f t="shared" si="243"/>
        <v/>
      </c>
      <c r="AC573" s="169"/>
      <c r="AD573" s="100" t="str">
        <f t="shared" si="244"/>
        <v/>
      </c>
      <c r="AE573" s="125"/>
      <c r="AF573" s="183" t="str">
        <f t="shared" si="245"/>
        <v/>
      </c>
      <c r="AG573" s="125"/>
      <c r="AH573" s="100" t="str">
        <f t="shared" si="246"/>
        <v/>
      </c>
      <c r="AI573" s="125"/>
      <c r="AJ573" s="183" t="str">
        <f t="shared" si="247"/>
        <v/>
      </c>
      <c r="AK573" s="169"/>
      <c r="AL573" s="41" t="str">
        <f t="shared" si="248"/>
        <v/>
      </c>
      <c r="AM573" s="125"/>
      <c r="AN573" s="181" t="str">
        <f t="shared" si="249"/>
        <v/>
      </c>
      <c r="AP573" s="41" t="str">
        <f t="shared" si="250"/>
        <v/>
      </c>
      <c r="AQ573" s="125"/>
      <c r="AR573" s="181" t="str">
        <f t="shared" si="251"/>
        <v/>
      </c>
      <c r="AS573" s="125"/>
      <c r="AT573" s="100" t="str">
        <f t="shared" si="252"/>
        <v/>
      </c>
      <c r="AU573" s="125"/>
      <c r="AV573" s="183" t="str">
        <f t="shared" si="253"/>
        <v/>
      </c>
      <c r="AW573" s="125"/>
      <c r="AX573" s="100" t="str">
        <f t="shared" si="254"/>
        <v/>
      </c>
      <c r="AY573" s="125"/>
      <c r="AZ573" s="183" t="str">
        <f t="shared" si="255"/>
        <v/>
      </c>
      <c r="BA573" s="125"/>
      <c r="BB573" s="100" t="str">
        <f t="shared" si="256"/>
        <v/>
      </c>
      <c r="BC573" s="125"/>
      <c r="BD573" s="183" t="str">
        <f t="shared" si="257"/>
        <v/>
      </c>
      <c r="BE573" s="125"/>
      <c r="BF573" s="41" t="str">
        <f t="shared" si="258"/>
        <v/>
      </c>
      <c r="BG573" s="125"/>
      <c r="BH573" s="181" t="str">
        <f t="shared" si="259"/>
        <v/>
      </c>
      <c r="BJ573" s="41" t="str">
        <f t="shared" si="260"/>
        <v/>
      </c>
      <c r="BK573" s="125"/>
      <c r="BL573" s="181" t="str">
        <f t="shared" si="261"/>
        <v/>
      </c>
      <c r="BM573" s="125"/>
    </row>
    <row r="574" spans="2:65" ht="15.75" customHeight="1">
      <c r="C574" s="13"/>
      <c r="D574" s="59" t="s">
        <v>225</v>
      </c>
      <c r="E574" s="13" t="s">
        <v>7</v>
      </c>
      <c r="F574" s="13"/>
      <c r="G574" s="13"/>
      <c r="H574" s="13"/>
      <c r="I574" s="13"/>
      <c r="J574" s="13"/>
      <c r="K574" s="23"/>
      <c r="L574" s="66"/>
      <c r="M574" s="125"/>
      <c r="N574" s="125"/>
      <c r="O574" s="45"/>
      <c r="P574" s="125"/>
      <c r="Q574" s="125"/>
      <c r="R574" s="125"/>
      <c r="S574" s="125"/>
      <c r="T574" s="125"/>
      <c r="U574" s="125"/>
      <c r="V574" s="125"/>
      <c r="W574" s="125"/>
      <c r="X574" s="125"/>
      <c r="Y574" s="125"/>
      <c r="Z574" s="100" t="str">
        <f t="shared" si="242"/>
        <v/>
      </c>
      <c r="AA574" s="125"/>
      <c r="AB574" s="183" t="str">
        <f t="shared" si="243"/>
        <v/>
      </c>
      <c r="AC574" s="169"/>
      <c r="AD574" s="100" t="str">
        <f t="shared" si="244"/>
        <v/>
      </c>
      <c r="AE574" s="125"/>
      <c r="AF574" s="183" t="str">
        <f t="shared" si="245"/>
        <v/>
      </c>
      <c r="AG574" s="125"/>
      <c r="AH574" s="100" t="str">
        <f t="shared" si="246"/>
        <v/>
      </c>
      <c r="AI574" s="125"/>
      <c r="AJ574" s="183" t="str">
        <f t="shared" si="247"/>
        <v/>
      </c>
      <c r="AK574" s="169"/>
      <c r="AL574" s="41" t="str">
        <f t="shared" si="248"/>
        <v/>
      </c>
      <c r="AM574" s="125"/>
      <c r="AN574" s="181" t="str">
        <f t="shared" si="249"/>
        <v/>
      </c>
      <c r="AP574" s="41" t="str">
        <f t="shared" si="250"/>
        <v/>
      </c>
      <c r="AQ574" s="125"/>
      <c r="AR574" s="181" t="str">
        <f t="shared" si="251"/>
        <v/>
      </c>
      <c r="AS574" s="125"/>
      <c r="AT574" s="100" t="str">
        <f t="shared" si="252"/>
        <v/>
      </c>
      <c r="AU574" s="125"/>
      <c r="AV574" s="183" t="str">
        <f t="shared" si="253"/>
        <v/>
      </c>
      <c r="AW574" s="125"/>
      <c r="AX574" s="100" t="str">
        <f t="shared" si="254"/>
        <v/>
      </c>
      <c r="AY574" s="125"/>
      <c r="AZ574" s="183" t="str">
        <f t="shared" si="255"/>
        <v/>
      </c>
      <c r="BA574" s="125"/>
      <c r="BB574" s="100" t="str">
        <f t="shared" si="256"/>
        <v/>
      </c>
      <c r="BC574" s="125"/>
      <c r="BD574" s="183" t="str">
        <f t="shared" si="257"/>
        <v/>
      </c>
      <c r="BE574" s="125"/>
      <c r="BF574" s="41" t="str">
        <f t="shared" si="258"/>
        <v/>
      </c>
      <c r="BG574" s="125"/>
      <c r="BH574" s="181" t="str">
        <f t="shared" si="259"/>
        <v/>
      </c>
      <c r="BJ574" s="41" t="str">
        <f t="shared" si="260"/>
        <v/>
      </c>
      <c r="BK574" s="125"/>
      <c r="BL574" s="181" t="str">
        <f t="shared" si="261"/>
        <v/>
      </c>
      <c r="BM574" s="125"/>
    </row>
    <row r="575" spans="2:65" ht="15.75" customHeight="1">
      <c r="B575" s="231">
        <v>219</v>
      </c>
      <c r="C575" s="19"/>
      <c r="D575" s="13"/>
      <c r="E575" s="18" t="s">
        <v>25</v>
      </c>
      <c r="F575" s="13" t="s">
        <v>8</v>
      </c>
      <c r="G575" s="13"/>
      <c r="H575" s="13"/>
      <c r="I575" s="13"/>
      <c r="J575" s="13"/>
      <c r="K575" s="20"/>
      <c r="L575" s="66" t="s">
        <v>29</v>
      </c>
      <c r="M575" s="125"/>
      <c r="N575" s="41">
        <f>VLOOKUP($B575,'[1]09-10-11'!$A$4:$EA$400,MATCH(N$2, '[1]09-10-11'!$A$4:$EA$4, 0))</f>
        <v>65103</v>
      </c>
      <c r="O575" s="45"/>
      <c r="P575" s="41">
        <f>VLOOKUP($B575,'[1]09-10-11'!$A$4:$EA$400,MATCH(P$2, '[1]09-10-11'!$A$4:$EA$4, 0))</f>
        <v>67103</v>
      </c>
      <c r="Q575" s="41"/>
      <c r="R575" s="41">
        <f>VLOOKUP($B575,'[1]09-10-11'!$A$4:$EA$400,MATCH(R$2, '[1]09-10-11'!$A$4:$EA$4, 0))</f>
        <v>65103</v>
      </c>
      <c r="S575" s="41"/>
      <c r="T575" s="41" t="e">
        <f>VLOOKUP($B575,'[1]09-10-11'!$A$4:$EA$400,MATCH(T$2, '[1]09-10-11'!$A$4:$EA$4, 0))</f>
        <v>#N/A</v>
      </c>
      <c r="U575" s="41"/>
      <c r="V575" s="41">
        <f>VLOOKUP($B575,'[1]09-10-11'!$A$4:$EA$400,MATCH(V$2, '[1]09-10-11'!$A$4:$EA$4, 0))</f>
        <v>65103</v>
      </c>
      <c r="W575" s="41"/>
      <c r="X575" s="41">
        <f>VLOOKUP($B575,'[1]09-10-11'!$A$4:$EA$400,MATCH(X$2, '[1]09-10-11'!$A$4:$EA$4, 0))</f>
        <v>67103</v>
      </c>
      <c r="Y575" s="41"/>
      <c r="Z575" s="100">
        <f t="shared" si="242"/>
        <v>2000</v>
      </c>
      <c r="AA575" s="100"/>
      <c r="AB575" s="183">
        <f t="shared" si="243"/>
        <v>3.0720550512265188E-2</v>
      </c>
      <c r="AC575" s="169"/>
      <c r="AD575" s="100">
        <f t="shared" si="244"/>
        <v>0</v>
      </c>
      <c r="AE575" s="100"/>
      <c r="AF575" s="183">
        <f t="shared" si="245"/>
        <v>0</v>
      </c>
      <c r="AG575" s="100"/>
      <c r="AH575" s="100">
        <f t="shared" si="246"/>
        <v>2000</v>
      </c>
      <c r="AI575" s="100"/>
      <c r="AJ575" s="183">
        <f t="shared" si="247"/>
        <v>3.0720550512265188E-2</v>
      </c>
      <c r="AK575" s="169"/>
      <c r="AL575" s="41">
        <f t="shared" si="248"/>
        <v>2000</v>
      </c>
      <c r="AM575" s="100"/>
      <c r="AN575" s="181">
        <f t="shared" si="249"/>
        <v>3.0720550512265188E-2</v>
      </c>
      <c r="AP575" s="41" t="str">
        <f t="shared" si="250"/>
        <v/>
      </c>
      <c r="AQ575" s="100"/>
      <c r="AR575" s="181" t="e">
        <f t="shared" si="251"/>
        <v>#N/A</v>
      </c>
      <c r="AS575" s="100"/>
      <c r="AT575" s="100" t="str">
        <f t="shared" si="252"/>
        <v/>
      </c>
      <c r="AU575" s="100"/>
      <c r="AV575" s="183" t="e">
        <f t="shared" si="253"/>
        <v>#N/A</v>
      </c>
      <c r="AW575" s="100"/>
      <c r="AX575" s="100">
        <f t="shared" si="254"/>
        <v>0</v>
      </c>
      <c r="AY575" s="100"/>
      <c r="AZ575" s="183">
        <f t="shared" si="255"/>
        <v>0</v>
      </c>
      <c r="BA575" s="100"/>
      <c r="BB575" s="100">
        <f t="shared" si="256"/>
        <v>-2000</v>
      </c>
      <c r="BC575" s="100"/>
      <c r="BD575" s="183">
        <f t="shared" si="257"/>
        <v>-2.9804926754392502E-2</v>
      </c>
      <c r="BE575" s="100"/>
      <c r="BF575" s="41">
        <f t="shared" si="258"/>
        <v>0</v>
      </c>
      <c r="BG575" s="100"/>
      <c r="BH575" s="181">
        <f t="shared" si="259"/>
        <v>0</v>
      </c>
      <c r="BJ575" s="41" t="str">
        <f t="shared" si="260"/>
        <v/>
      </c>
      <c r="BK575" s="100"/>
      <c r="BL575" s="181" t="e">
        <f t="shared" si="261"/>
        <v>#N/A</v>
      </c>
      <c r="BM575" s="100"/>
    </row>
    <row r="576" spans="2:65" ht="15.75" customHeight="1">
      <c r="B576" s="231">
        <v>220</v>
      </c>
      <c r="C576" s="19"/>
      <c r="D576" s="13"/>
      <c r="E576" s="18" t="s">
        <v>26</v>
      </c>
      <c r="F576" s="13" t="s">
        <v>9</v>
      </c>
      <c r="G576" s="13"/>
      <c r="H576" s="13"/>
      <c r="I576" s="13"/>
      <c r="J576" s="13"/>
      <c r="K576" s="20"/>
      <c r="L576" s="66" t="s">
        <v>29</v>
      </c>
      <c r="M576" s="125"/>
      <c r="N576" s="81">
        <f>VLOOKUP($B576,'[1]09-10-11'!$A$4:$EA$400,MATCH(N$2, '[1]09-10-11'!$A$4:$EA$4, 0))</f>
        <v>7061</v>
      </c>
      <c r="O576" s="45"/>
      <c r="P576" s="81">
        <f>VLOOKUP($B576,'[1]09-10-11'!$A$4:$EA$400,MATCH(P$2, '[1]09-10-11'!$A$4:$EA$4, 0))</f>
        <v>9061</v>
      </c>
      <c r="Q576" s="81"/>
      <c r="R576" s="81">
        <f>VLOOKUP($B576,'[1]09-10-11'!$A$4:$EA$400,MATCH(R$2, '[1]09-10-11'!$A$4:$EA$4, 0))</f>
        <v>7061</v>
      </c>
      <c r="S576" s="81"/>
      <c r="T576" s="81" t="e">
        <f>VLOOKUP($B576,'[1]09-10-11'!$A$4:$EA$400,MATCH(T$2, '[1]09-10-11'!$A$4:$EA$4, 0))</f>
        <v>#N/A</v>
      </c>
      <c r="U576" s="81"/>
      <c r="V576" s="81">
        <f>VLOOKUP($B576,'[1]09-10-11'!$A$4:$EA$400,MATCH(V$2, '[1]09-10-11'!$A$4:$EA$4, 0))</f>
        <v>7061</v>
      </c>
      <c r="W576" s="81"/>
      <c r="X576" s="81">
        <f>VLOOKUP($B576,'[1]09-10-11'!$A$4:$EA$400,MATCH(X$2, '[1]09-10-11'!$A$4:$EA$4, 0))</f>
        <v>9061</v>
      </c>
      <c r="Y576" s="41"/>
      <c r="Z576" s="172">
        <f t="shared" si="242"/>
        <v>2000</v>
      </c>
      <c r="AA576" s="172"/>
      <c r="AB576" s="184">
        <f t="shared" si="243"/>
        <v>0.28324599915026205</v>
      </c>
      <c r="AC576" s="170"/>
      <c r="AD576" s="172">
        <f t="shared" si="244"/>
        <v>0</v>
      </c>
      <c r="AE576" s="172"/>
      <c r="AF576" s="184">
        <f t="shared" si="245"/>
        <v>0</v>
      </c>
      <c r="AG576" s="100"/>
      <c r="AH576" s="172">
        <f t="shared" si="246"/>
        <v>2000</v>
      </c>
      <c r="AI576" s="172"/>
      <c r="AJ576" s="184">
        <f t="shared" si="247"/>
        <v>0.28324599915026205</v>
      </c>
      <c r="AK576" s="170"/>
      <c r="AL576" s="81">
        <f t="shared" si="248"/>
        <v>2000</v>
      </c>
      <c r="AM576" s="172"/>
      <c r="AN576" s="182">
        <f t="shared" si="249"/>
        <v>0.28324599915026205</v>
      </c>
      <c r="AP576" s="81" t="str">
        <f t="shared" si="250"/>
        <v/>
      </c>
      <c r="AQ576" s="172"/>
      <c r="AR576" s="182" t="e">
        <f t="shared" si="251"/>
        <v>#N/A</v>
      </c>
      <c r="AS576" s="100"/>
      <c r="AT576" s="172" t="str">
        <f t="shared" si="252"/>
        <v/>
      </c>
      <c r="AU576" s="172"/>
      <c r="AV576" s="184" t="e">
        <f t="shared" si="253"/>
        <v>#N/A</v>
      </c>
      <c r="AW576" s="100"/>
      <c r="AX576" s="172">
        <f t="shared" si="254"/>
        <v>0</v>
      </c>
      <c r="AY576" s="172"/>
      <c r="AZ576" s="184">
        <f t="shared" si="255"/>
        <v>0</v>
      </c>
      <c r="BA576" s="100"/>
      <c r="BB576" s="172">
        <f t="shared" si="256"/>
        <v>-2000</v>
      </c>
      <c r="BC576" s="172"/>
      <c r="BD576" s="184">
        <f t="shared" si="257"/>
        <v>-0.2207261891623441</v>
      </c>
      <c r="BE576" s="100"/>
      <c r="BF576" s="81">
        <f t="shared" si="258"/>
        <v>0</v>
      </c>
      <c r="BG576" s="172"/>
      <c r="BH576" s="182">
        <f t="shared" si="259"/>
        <v>0</v>
      </c>
      <c r="BJ576" s="81" t="str">
        <f t="shared" si="260"/>
        <v/>
      </c>
      <c r="BK576" s="172"/>
      <c r="BL576" s="182" t="e">
        <f t="shared" si="261"/>
        <v>#N/A</v>
      </c>
      <c r="BM576" s="100"/>
    </row>
    <row r="577" spans="2:65" ht="15.75" customHeight="1">
      <c r="B577" s="231"/>
      <c r="C577" s="19"/>
      <c r="D577" s="13"/>
      <c r="E577" s="13"/>
      <c r="F577" s="13"/>
      <c r="G577" s="13"/>
      <c r="H577" s="13"/>
      <c r="I577" s="13"/>
      <c r="J577" s="13"/>
      <c r="K577" s="20"/>
      <c r="L577" s="66"/>
      <c r="M577" s="125"/>
      <c r="N577" s="125"/>
      <c r="O577" s="45"/>
      <c r="P577" s="125"/>
      <c r="Q577" s="125"/>
      <c r="R577" s="125"/>
      <c r="S577" s="125"/>
      <c r="T577" s="125"/>
      <c r="U577" s="125"/>
      <c r="V577" s="125"/>
      <c r="W577" s="125"/>
      <c r="X577" s="125"/>
      <c r="Y577" s="125"/>
      <c r="Z577" s="100" t="str">
        <f t="shared" si="242"/>
        <v/>
      </c>
      <c r="AA577" s="125"/>
      <c r="AB577" s="183" t="str">
        <f t="shared" si="243"/>
        <v/>
      </c>
      <c r="AC577" s="169"/>
      <c r="AD577" s="100" t="str">
        <f t="shared" si="244"/>
        <v/>
      </c>
      <c r="AE577" s="125"/>
      <c r="AF577" s="183" t="str">
        <f t="shared" si="245"/>
        <v/>
      </c>
      <c r="AG577" s="125"/>
      <c r="AH577" s="100" t="str">
        <f t="shared" si="246"/>
        <v/>
      </c>
      <c r="AI577" s="125"/>
      <c r="AJ577" s="183" t="str">
        <f t="shared" si="247"/>
        <v/>
      </c>
      <c r="AK577" s="169"/>
      <c r="AL577" s="41" t="str">
        <f t="shared" si="248"/>
        <v/>
      </c>
      <c r="AM577" s="125"/>
      <c r="AN577" s="181" t="str">
        <f t="shared" si="249"/>
        <v/>
      </c>
      <c r="AP577" s="41" t="str">
        <f t="shared" si="250"/>
        <v/>
      </c>
      <c r="AQ577" s="125"/>
      <c r="AR577" s="181" t="str">
        <f t="shared" si="251"/>
        <v/>
      </c>
      <c r="AS577" s="125"/>
      <c r="AT577" s="100" t="str">
        <f t="shared" si="252"/>
        <v/>
      </c>
      <c r="AU577" s="125"/>
      <c r="AV577" s="183" t="str">
        <f t="shared" si="253"/>
        <v/>
      </c>
      <c r="AW577" s="125"/>
      <c r="AX577" s="100" t="str">
        <f t="shared" si="254"/>
        <v/>
      </c>
      <c r="AY577" s="125"/>
      <c r="AZ577" s="183" t="str">
        <f t="shared" si="255"/>
        <v/>
      </c>
      <c r="BA577" s="125"/>
      <c r="BB577" s="100" t="str">
        <f t="shared" si="256"/>
        <v/>
      </c>
      <c r="BC577" s="125"/>
      <c r="BD577" s="183" t="str">
        <f t="shared" si="257"/>
        <v/>
      </c>
      <c r="BE577" s="125"/>
      <c r="BF577" s="41" t="str">
        <f t="shared" si="258"/>
        <v/>
      </c>
      <c r="BG577" s="125"/>
      <c r="BH577" s="181" t="str">
        <f t="shared" si="259"/>
        <v/>
      </c>
      <c r="BJ577" s="41" t="str">
        <f t="shared" si="260"/>
        <v/>
      </c>
      <c r="BK577" s="125"/>
      <c r="BL577" s="181" t="str">
        <f t="shared" si="261"/>
        <v/>
      </c>
      <c r="BM577" s="125"/>
    </row>
    <row r="578" spans="2:65" ht="15.75" customHeight="1">
      <c r="B578" s="231"/>
      <c r="C578" s="19"/>
      <c r="D578" s="13"/>
      <c r="E578" s="13"/>
      <c r="F578" s="13"/>
      <c r="G578" s="13"/>
      <c r="H578" s="13"/>
      <c r="I578" s="13" t="s">
        <v>39</v>
      </c>
      <c r="J578" s="13"/>
      <c r="K578" s="20"/>
      <c r="L578" s="66"/>
      <c r="M578" s="125"/>
      <c r="N578" s="41">
        <f>SUM(N575:N576)</f>
        <v>72164</v>
      </c>
      <c r="O578" s="45"/>
      <c r="P578" s="41">
        <f>SUM(P575:P576)</f>
        <v>76164</v>
      </c>
      <c r="Q578" s="41"/>
      <c r="R578" s="41">
        <f>SUM(R575:R576)</f>
        <v>72164</v>
      </c>
      <c r="S578" s="41"/>
      <c r="T578" s="41" t="e">
        <f>SUM(T575:T576)</f>
        <v>#N/A</v>
      </c>
      <c r="U578" s="41"/>
      <c r="V578" s="41">
        <f>SUM(V575:V576)</f>
        <v>72164</v>
      </c>
      <c r="W578" s="41"/>
      <c r="X578" s="41">
        <f>SUM(X575:X576)</f>
        <v>76164</v>
      </c>
      <c r="Y578" s="41"/>
      <c r="Z578" s="100">
        <f t="shared" si="242"/>
        <v>4000</v>
      </c>
      <c r="AA578" s="100"/>
      <c r="AB578" s="183">
        <f t="shared" si="243"/>
        <v>5.5429299927941988E-2</v>
      </c>
      <c r="AC578" s="169"/>
      <c r="AD578" s="100">
        <f t="shared" si="244"/>
        <v>0</v>
      </c>
      <c r="AE578" s="100"/>
      <c r="AF578" s="183">
        <f t="shared" si="245"/>
        <v>0</v>
      </c>
      <c r="AG578" s="100"/>
      <c r="AH578" s="100">
        <f t="shared" si="246"/>
        <v>4000</v>
      </c>
      <c r="AI578" s="100"/>
      <c r="AJ578" s="183">
        <f t="shared" si="247"/>
        <v>5.5429299927941988E-2</v>
      </c>
      <c r="AK578" s="169"/>
      <c r="AL578" s="41">
        <f t="shared" si="248"/>
        <v>4000</v>
      </c>
      <c r="AM578" s="100"/>
      <c r="AN578" s="181">
        <f t="shared" si="249"/>
        <v>5.5429299927941988E-2</v>
      </c>
      <c r="AP578" s="41" t="str">
        <f t="shared" si="250"/>
        <v/>
      </c>
      <c r="AQ578" s="100"/>
      <c r="AR578" s="181" t="e">
        <f t="shared" si="251"/>
        <v>#N/A</v>
      </c>
      <c r="AS578" s="100"/>
      <c r="AT578" s="100" t="str">
        <f t="shared" si="252"/>
        <v/>
      </c>
      <c r="AU578" s="100"/>
      <c r="AV578" s="183" t="e">
        <f t="shared" si="253"/>
        <v>#N/A</v>
      </c>
      <c r="AW578" s="100"/>
      <c r="AX578" s="100">
        <f t="shared" si="254"/>
        <v>0</v>
      </c>
      <c r="AY578" s="100"/>
      <c r="AZ578" s="183">
        <f t="shared" si="255"/>
        <v>0</v>
      </c>
      <c r="BA578" s="100"/>
      <c r="BB578" s="100">
        <f t="shared" si="256"/>
        <v>-4000</v>
      </c>
      <c r="BC578" s="100"/>
      <c r="BD578" s="183">
        <f t="shared" si="257"/>
        <v>-5.2518250091906915E-2</v>
      </c>
      <c r="BE578" s="100"/>
      <c r="BF578" s="41">
        <f t="shared" si="258"/>
        <v>0</v>
      </c>
      <c r="BG578" s="100"/>
      <c r="BH578" s="181">
        <f t="shared" si="259"/>
        <v>0</v>
      </c>
      <c r="BJ578" s="41" t="str">
        <f t="shared" si="260"/>
        <v/>
      </c>
      <c r="BK578" s="100"/>
      <c r="BL578" s="181" t="e">
        <f t="shared" si="261"/>
        <v>#N/A</v>
      </c>
      <c r="BM578" s="100"/>
    </row>
    <row r="579" spans="2:65" ht="15.75" customHeight="1">
      <c r="B579" s="231"/>
      <c r="C579" s="19"/>
      <c r="D579" s="13"/>
      <c r="E579" s="13"/>
      <c r="F579" s="13"/>
      <c r="G579" s="13"/>
      <c r="H579" s="13"/>
      <c r="I579" s="13"/>
      <c r="J579" s="13"/>
      <c r="K579" s="23"/>
      <c r="L579" s="66"/>
      <c r="M579" s="125"/>
      <c r="N579" s="125"/>
      <c r="O579" s="45"/>
      <c r="P579" s="125"/>
      <c r="Q579" s="125"/>
      <c r="R579" s="125"/>
      <c r="S579" s="125"/>
      <c r="T579" s="125"/>
      <c r="U579" s="125"/>
      <c r="V579" s="125"/>
      <c r="W579" s="125"/>
      <c r="X579" s="125"/>
      <c r="Y579" s="125"/>
      <c r="Z579" s="100" t="str">
        <f t="shared" si="242"/>
        <v/>
      </c>
      <c r="AA579" s="125"/>
      <c r="AB579" s="183" t="str">
        <f t="shared" si="243"/>
        <v/>
      </c>
      <c r="AC579" s="169"/>
      <c r="AD579" s="100" t="str">
        <f t="shared" si="244"/>
        <v/>
      </c>
      <c r="AE579" s="125"/>
      <c r="AF579" s="183" t="str">
        <f t="shared" si="245"/>
        <v/>
      </c>
      <c r="AG579" s="125"/>
      <c r="AH579" s="100" t="str">
        <f t="shared" si="246"/>
        <v/>
      </c>
      <c r="AI579" s="125"/>
      <c r="AJ579" s="183" t="str">
        <f t="shared" si="247"/>
        <v/>
      </c>
      <c r="AK579" s="169"/>
      <c r="AL579" s="41" t="str">
        <f t="shared" si="248"/>
        <v/>
      </c>
      <c r="AM579" s="125"/>
      <c r="AN579" s="181" t="str">
        <f t="shared" si="249"/>
        <v/>
      </c>
      <c r="AP579" s="41" t="str">
        <f t="shared" si="250"/>
        <v/>
      </c>
      <c r="AQ579" s="125"/>
      <c r="AR579" s="181" t="str">
        <f t="shared" si="251"/>
        <v/>
      </c>
      <c r="AS579" s="125"/>
      <c r="AT579" s="100" t="str">
        <f t="shared" si="252"/>
        <v/>
      </c>
      <c r="AU579" s="125"/>
      <c r="AV579" s="183" t="str">
        <f t="shared" si="253"/>
        <v/>
      </c>
      <c r="AW579" s="125"/>
      <c r="AX579" s="100" t="str">
        <f t="shared" si="254"/>
        <v/>
      </c>
      <c r="AY579" s="125"/>
      <c r="AZ579" s="183" t="str">
        <f t="shared" si="255"/>
        <v/>
      </c>
      <c r="BA579" s="125"/>
      <c r="BB579" s="100" t="str">
        <f t="shared" si="256"/>
        <v/>
      </c>
      <c r="BC579" s="125"/>
      <c r="BD579" s="183" t="str">
        <f t="shared" si="257"/>
        <v/>
      </c>
      <c r="BE579" s="125"/>
      <c r="BF579" s="41" t="str">
        <f t="shared" si="258"/>
        <v/>
      </c>
      <c r="BG579" s="125"/>
      <c r="BH579" s="181" t="str">
        <f t="shared" si="259"/>
        <v/>
      </c>
      <c r="BJ579" s="41" t="str">
        <f t="shared" si="260"/>
        <v/>
      </c>
      <c r="BK579" s="125"/>
      <c r="BL579" s="181" t="str">
        <f t="shared" si="261"/>
        <v/>
      </c>
      <c r="BM579" s="125"/>
    </row>
    <row r="580" spans="2:65" ht="15.75" customHeight="1">
      <c r="B580" s="231"/>
      <c r="C580" s="19"/>
      <c r="D580" s="59" t="s">
        <v>222</v>
      </c>
      <c r="E580" s="13" t="s">
        <v>227</v>
      </c>
      <c r="F580" s="13"/>
      <c r="G580" s="13"/>
      <c r="H580" s="13"/>
      <c r="I580" s="13"/>
      <c r="J580" s="13"/>
      <c r="K580" s="23"/>
      <c r="L580" s="66"/>
      <c r="M580" s="125"/>
      <c r="N580" s="125"/>
      <c r="O580" s="45"/>
      <c r="P580" s="125"/>
      <c r="Q580" s="125"/>
      <c r="R580" s="125"/>
      <c r="S580" s="125"/>
      <c r="T580" s="125"/>
      <c r="U580" s="125"/>
      <c r="V580" s="125"/>
      <c r="W580" s="125"/>
      <c r="X580" s="125"/>
      <c r="Y580" s="125"/>
      <c r="Z580" s="100" t="str">
        <f t="shared" si="242"/>
        <v/>
      </c>
      <c r="AA580" s="125"/>
      <c r="AB580" s="183" t="str">
        <f t="shared" si="243"/>
        <v/>
      </c>
      <c r="AC580" s="169"/>
      <c r="AD580" s="100" t="str">
        <f t="shared" si="244"/>
        <v/>
      </c>
      <c r="AE580" s="125"/>
      <c r="AF580" s="183" t="str">
        <f t="shared" si="245"/>
        <v/>
      </c>
      <c r="AG580" s="125"/>
      <c r="AH580" s="100" t="str">
        <f t="shared" si="246"/>
        <v/>
      </c>
      <c r="AI580" s="125"/>
      <c r="AJ580" s="183" t="str">
        <f t="shared" si="247"/>
        <v/>
      </c>
      <c r="AK580" s="169"/>
      <c r="AL580" s="100" t="str">
        <f t="shared" si="248"/>
        <v/>
      </c>
      <c r="AM580" s="125"/>
      <c r="AN580" s="183" t="str">
        <f t="shared" si="249"/>
        <v/>
      </c>
      <c r="AP580" s="41" t="str">
        <f t="shared" si="250"/>
        <v/>
      </c>
      <c r="AQ580" s="125"/>
      <c r="AR580" s="183" t="str">
        <f t="shared" si="251"/>
        <v/>
      </c>
      <c r="AS580" s="125"/>
      <c r="AT580" s="100" t="str">
        <f t="shared" si="252"/>
        <v/>
      </c>
      <c r="AU580" s="125"/>
      <c r="AV580" s="183" t="str">
        <f t="shared" si="253"/>
        <v/>
      </c>
      <c r="AW580" s="125"/>
      <c r="AX580" s="100" t="str">
        <f t="shared" si="254"/>
        <v/>
      </c>
      <c r="AY580" s="125"/>
      <c r="AZ580" s="183" t="str">
        <f t="shared" si="255"/>
        <v/>
      </c>
      <c r="BA580" s="125"/>
      <c r="BB580" s="100" t="str">
        <f t="shared" si="256"/>
        <v/>
      </c>
      <c r="BC580" s="125"/>
      <c r="BD580" s="183" t="str">
        <f t="shared" si="257"/>
        <v/>
      </c>
      <c r="BE580" s="125"/>
      <c r="BF580" s="100" t="str">
        <f t="shared" si="258"/>
        <v/>
      </c>
      <c r="BG580" s="125"/>
      <c r="BH580" s="183" t="str">
        <f t="shared" si="259"/>
        <v/>
      </c>
      <c r="BJ580" s="41" t="str">
        <f t="shared" si="260"/>
        <v/>
      </c>
      <c r="BK580" s="125"/>
      <c r="BL580" s="183" t="str">
        <f t="shared" si="261"/>
        <v/>
      </c>
      <c r="BM580" s="125"/>
    </row>
    <row r="581" spans="2:65" ht="15.75" customHeight="1">
      <c r="B581" s="231">
        <v>222</v>
      </c>
      <c r="C581" s="19"/>
      <c r="E581" s="59" t="s">
        <v>228</v>
      </c>
      <c r="F581" s="13" t="s">
        <v>73</v>
      </c>
      <c r="G581" s="13"/>
      <c r="H581" s="13"/>
      <c r="I581" s="13"/>
      <c r="J581" s="13"/>
      <c r="K581" s="20"/>
      <c r="L581" s="66" t="s">
        <v>29</v>
      </c>
      <c r="M581" s="125"/>
      <c r="N581" s="41">
        <f>VLOOKUP($B581,'[1]09-10-11'!$A$4:$EA$400,MATCH(N$2, '[1]09-10-11'!$A$4:$EA$4, 0))</f>
        <v>7775</v>
      </c>
      <c r="O581" s="45"/>
      <c r="P581" s="41">
        <f>VLOOKUP($B581,'[1]09-10-11'!$A$4:$EA$400,MATCH(P$2, '[1]09-10-11'!$A$4:$EA$4, 0))</f>
        <v>0</v>
      </c>
      <c r="Q581" s="41"/>
      <c r="R581" s="41">
        <f>VLOOKUP($B581,'[1]09-10-11'!$A$4:$EA$400,MATCH(R$2, '[1]09-10-11'!$A$4:$EA$4, 0))</f>
        <v>0</v>
      </c>
      <c r="S581" s="41"/>
      <c r="T581" s="41" t="e">
        <f>VLOOKUP($B581,'[1]09-10-11'!$A$4:$EA$400,MATCH(T$2, '[1]09-10-11'!$A$4:$EA$4, 0))</f>
        <v>#N/A</v>
      </c>
      <c r="U581" s="41"/>
      <c r="V581" s="41">
        <f>VLOOKUP($B581,'[1]09-10-11'!$A$4:$EA$400,MATCH(V$2, '[1]09-10-11'!$A$4:$EA$4, 0))</f>
        <v>0</v>
      </c>
      <c r="W581" s="41"/>
      <c r="X581" s="41">
        <f>VLOOKUP($B581,'[1]09-10-11'!$A$4:$EA$400,MATCH(X$2, '[1]09-10-11'!$A$4:$EA$4, 0))</f>
        <v>0</v>
      </c>
      <c r="Y581" s="41"/>
      <c r="Z581" s="100">
        <f t="shared" si="242"/>
        <v>0</v>
      </c>
      <c r="AA581" s="100"/>
      <c r="AB581" s="183" t="str">
        <f t="shared" si="243"/>
        <v>---</v>
      </c>
      <c r="AC581" s="169"/>
      <c r="AD581" s="100">
        <f t="shared" si="244"/>
        <v>0</v>
      </c>
      <c r="AE581" s="100"/>
      <c r="AF581" s="183" t="str">
        <f t="shared" si="245"/>
        <v>---</v>
      </c>
      <c r="AG581" s="100"/>
      <c r="AH581" s="100">
        <f t="shared" si="246"/>
        <v>-7775</v>
      </c>
      <c r="AI581" s="100"/>
      <c r="AJ581" s="183">
        <f t="shared" si="247"/>
        <v>-1</v>
      </c>
      <c r="AK581" s="169"/>
      <c r="AL581" s="100">
        <f t="shared" si="248"/>
        <v>0</v>
      </c>
      <c r="AM581" s="100"/>
      <c r="AN581" s="183" t="str">
        <f t="shared" si="249"/>
        <v>---</v>
      </c>
      <c r="AP581" s="41" t="str">
        <f t="shared" si="250"/>
        <v/>
      </c>
      <c r="AQ581" s="100"/>
      <c r="AR581" s="183" t="e">
        <f t="shared" si="251"/>
        <v>#N/A</v>
      </c>
      <c r="AS581" s="100"/>
      <c r="AT581" s="100" t="str">
        <f t="shared" si="252"/>
        <v/>
      </c>
      <c r="AU581" s="100"/>
      <c r="AV581" s="183" t="e">
        <f t="shared" si="253"/>
        <v>#N/A</v>
      </c>
      <c r="AW581" s="100"/>
      <c r="AX581" s="100">
        <f t="shared" si="254"/>
        <v>-7775</v>
      </c>
      <c r="AY581" s="100"/>
      <c r="AZ581" s="183">
        <f t="shared" si="255"/>
        <v>-1</v>
      </c>
      <c r="BA581" s="100"/>
      <c r="BB581" s="100">
        <f t="shared" si="256"/>
        <v>0</v>
      </c>
      <c r="BC581" s="100"/>
      <c r="BD581" s="183" t="str">
        <f t="shared" si="257"/>
        <v>---</v>
      </c>
      <c r="BE581" s="100"/>
      <c r="BF581" s="100">
        <f t="shared" si="258"/>
        <v>0</v>
      </c>
      <c r="BG581" s="100"/>
      <c r="BH581" s="183" t="str">
        <f t="shared" si="259"/>
        <v>---</v>
      </c>
      <c r="BJ581" s="41" t="str">
        <f t="shared" si="260"/>
        <v/>
      </c>
      <c r="BK581" s="100"/>
      <c r="BL581" s="183" t="e">
        <f t="shared" si="261"/>
        <v>#N/A</v>
      </c>
      <c r="BM581" s="100"/>
    </row>
    <row r="582" spans="2:65" ht="15.75" customHeight="1">
      <c r="B582" s="231">
        <v>222.02</v>
      </c>
      <c r="C582" s="19"/>
      <c r="E582" s="59" t="s">
        <v>229</v>
      </c>
      <c r="F582" s="13" t="s">
        <v>364</v>
      </c>
      <c r="G582" s="13"/>
      <c r="H582" s="13"/>
      <c r="I582" s="13"/>
      <c r="J582" s="13"/>
      <c r="K582" s="20"/>
      <c r="L582" s="66" t="s">
        <v>29</v>
      </c>
      <c r="M582" s="125"/>
      <c r="N582" s="81">
        <f>VLOOKUP($B582,'[1]09-10-11'!$A$4:$EA$400,MATCH(N$2, '[1]09-10-11'!$A$4:$EA$4, 0))</f>
        <v>60000</v>
      </c>
      <c r="O582" s="45"/>
      <c r="P582" s="81">
        <f>VLOOKUP($B582,'[1]09-10-11'!$A$4:$EA$400,MATCH(P$2, '[1]09-10-11'!$A$4:$EA$4, 0))</f>
        <v>200000</v>
      </c>
      <c r="Q582" s="41"/>
      <c r="R582" s="81">
        <f>VLOOKUP($B582,'[1]09-10-11'!$A$4:$EA$400,MATCH(R$2, '[1]09-10-11'!$A$4:$EA$4, 0))</f>
        <v>0</v>
      </c>
      <c r="S582" s="41"/>
      <c r="T582" s="81" t="e">
        <f>VLOOKUP($B582,'[1]09-10-11'!$A$4:$EA$400,MATCH(T$2, '[1]09-10-11'!$A$4:$EA$4, 0))</f>
        <v>#N/A</v>
      </c>
      <c r="U582" s="41"/>
      <c r="V582" s="81">
        <f>VLOOKUP($B582,'[1]09-10-11'!$A$4:$EA$400,MATCH(V$2, '[1]09-10-11'!$A$4:$EA$4, 0))</f>
        <v>0</v>
      </c>
      <c r="W582" s="41"/>
      <c r="X582" s="81">
        <f>VLOOKUP($B582,'[1]09-10-11'!$A$4:$EA$400,MATCH(X$2, '[1]09-10-11'!$A$4:$EA$4, 0))</f>
        <v>250000</v>
      </c>
      <c r="Y582" s="41"/>
      <c r="Z582" s="172">
        <f t="shared" si="242"/>
        <v>250000</v>
      </c>
      <c r="AA582" s="100"/>
      <c r="AB582" s="184" t="str">
        <f t="shared" si="243"/>
        <v>---</v>
      </c>
      <c r="AC582" s="170"/>
      <c r="AD582" s="172">
        <f t="shared" si="244"/>
        <v>50000</v>
      </c>
      <c r="AE582" s="100"/>
      <c r="AF582" s="184">
        <f t="shared" si="245"/>
        <v>0.25</v>
      </c>
      <c r="AG582" s="100"/>
      <c r="AH582" s="172">
        <f t="shared" si="246"/>
        <v>190000</v>
      </c>
      <c r="AI582" s="100"/>
      <c r="AJ582" s="184">
        <f t="shared" si="247"/>
        <v>3.166666666666667</v>
      </c>
      <c r="AK582" s="169"/>
      <c r="AL582" s="172">
        <f t="shared" si="248"/>
        <v>250000</v>
      </c>
      <c r="AM582" s="100"/>
      <c r="AN582" s="184" t="str">
        <f t="shared" si="249"/>
        <v>---</v>
      </c>
      <c r="AP582" s="81" t="str">
        <f t="shared" si="250"/>
        <v/>
      </c>
      <c r="AQ582" s="100"/>
      <c r="AR582" s="184" t="e">
        <f t="shared" si="251"/>
        <v>#N/A</v>
      </c>
      <c r="AS582" s="100"/>
      <c r="AT582" s="172" t="str">
        <f t="shared" si="252"/>
        <v/>
      </c>
      <c r="AU582" s="100"/>
      <c r="AV582" s="184" t="e">
        <f t="shared" si="253"/>
        <v>#N/A</v>
      </c>
      <c r="AW582" s="100"/>
      <c r="AX582" s="172">
        <f t="shared" si="254"/>
        <v>-60000</v>
      </c>
      <c r="AY582" s="100"/>
      <c r="AZ582" s="184">
        <f t="shared" si="255"/>
        <v>-1</v>
      </c>
      <c r="BA582" s="100"/>
      <c r="BB582" s="172">
        <f t="shared" si="256"/>
        <v>-200000</v>
      </c>
      <c r="BC582" s="100"/>
      <c r="BD582" s="184">
        <f t="shared" si="257"/>
        <v>-1</v>
      </c>
      <c r="BE582" s="100"/>
      <c r="BF582" s="172">
        <f t="shared" si="258"/>
        <v>0</v>
      </c>
      <c r="BG582" s="100"/>
      <c r="BH582" s="184" t="str">
        <f t="shared" si="259"/>
        <v>---</v>
      </c>
      <c r="BJ582" s="81" t="str">
        <f t="shared" si="260"/>
        <v/>
      </c>
      <c r="BK582" s="100"/>
      <c r="BL582" s="184" t="e">
        <f t="shared" si="261"/>
        <v>#N/A</v>
      </c>
      <c r="BM582" s="100"/>
    </row>
    <row r="583" spans="2:65" ht="18">
      <c r="B583" s="231">
        <v>222.03</v>
      </c>
      <c r="C583" s="19"/>
      <c r="E583" s="59" t="s">
        <v>290</v>
      </c>
      <c r="F583" s="13" t="s">
        <v>294</v>
      </c>
      <c r="G583" s="13"/>
      <c r="H583" s="13"/>
      <c r="I583" s="13"/>
      <c r="J583" s="13"/>
      <c r="K583" s="20"/>
      <c r="L583" s="66"/>
      <c r="M583" s="125"/>
      <c r="N583" s="41">
        <f>VLOOKUP($B583,'[1]09-10-11'!$A$4:$EA$400,MATCH(N$2, '[1]09-10-11'!$A$4:$EA$4, 0))</f>
        <v>0</v>
      </c>
      <c r="O583" s="45"/>
      <c r="P583" s="41">
        <f>VLOOKUP($B583,'[1]09-10-11'!$A$4:$EA$400,MATCH(P$2, '[1]09-10-11'!$A$4:$EA$4, 0))</f>
        <v>0</v>
      </c>
      <c r="Q583" s="41"/>
      <c r="R583" s="41">
        <f>VLOOKUP($B583,'[1]09-10-11'!$A$4:$EA$400,MATCH(R$2, '[1]09-10-11'!$A$4:$EA$4, 0))</f>
        <v>0</v>
      </c>
      <c r="S583" s="41"/>
      <c r="T583" s="41" t="e">
        <f>VLOOKUP($B583,'[1]09-10-11'!$A$4:$EA$400,MATCH(T$2, '[1]09-10-11'!$A$4:$EA$4, 0))</f>
        <v>#N/A</v>
      </c>
      <c r="U583" s="41"/>
      <c r="V583" s="41">
        <f>VLOOKUP($B583,'[1]09-10-11'!$A$4:$EA$400,MATCH(V$2, '[1]09-10-11'!$A$4:$EA$4, 0))</f>
        <v>0</v>
      </c>
      <c r="W583" s="41"/>
      <c r="X583" s="41">
        <f>VLOOKUP($B583,'[1]09-10-11'!$A$4:$EA$400,MATCH(X$2, '[1]09-10-11'!$A$4:$EA$4, 0))</f>
        <v>0</v>
      </c>
      <c r="Y583" s="41"/>
      <c r="Z583" s="100">
        <f t="shared" si="242"/>
        <v>0</v>
      </c>
      <c r="AA583" s="100"/>
      <c r="AB583" s="183" t="str">
        <f t="shared" si="243"/>
        <v>---</v>
      </c>
      <c r="AC583" s="169"/>
      <c r="AD583" s="100">
        <f t="shared" si="244"/>
        <v>0</v>
      </c>
      <c r="AE583" s="100"/>
      <c r="AF583" s="183" t="str">
        <f t="shared" si="245"/>
        <v>---</v>
      </c>
      <c r="AG583" s="100"/>
      <c r="AH583" s="100">
        <f t="shared" si="246"/>
        <v>0</v>
      </c>
      <c r="AI583" s="100"/>
      <c r="AJ583" s="183" t="str">
        <f t="shared" si="247"/>
        <v>---</v>
      </c>
      <c r="AK583" s="169"/>
      <c r="AL583" s="100">
        <f t="shared" si="248"/>
        <v>0</v>
      </c>
      <c r="AM583" s="100"/>
      <c r="AN583" s="183" t="str">
        <f t="shared" si="249"/>
        <v>---</v>
      </c>
      <c r="AP583" s="41" t="str">
        <f t="shared" si="250"/>
        <v/>
      </c>
      <c r="AQ583" s="100"/>
      <c r="AR583" s="183" t="e">
        <f t="shared" si="251"/>
        <v>#N/A</v>
      </c>
      <c r="AS583" s="100"/>
      <c r="AT583" s="100" t="str">
        <f t="shared" si="252"/>
        <v/>
      </c>
      <c r="AU583" s="100"/>
      <c r="AV583" s="183" t="e">
        <f t="shared" si="253"/>
        <v>#N/A</v>
      </c>
      <c r="AW583" s="100"/>
      <c r="AX583" s="100">
        <f t="shared" si="254"/>
        <v>0</v>
      </c>
      <c r="AY583" s="100"/>
      <c r="AZ583" s="183" t="str">
        <f t="shared" si="255"/>
        <v>---</v>
      </c>
      <c r="BA583" s="100"/>
      <c r="BB583" s="100">
        <f t="shared" si="256"/>
        <v>0</v>
      </c>
      <c r="BC583" s="100"/>
      <c r="BD583" s="183" t="str">
        <f t="shared" si="257"/>
        <v>---</v>
      </c>
      <c r="BE583" s="100"/>
      <c r="BF583" s="100">
        <f t="shared" si="258"/>
        <v>0</v>
      </c>
      <c r="BG583" s="100"/>
      <c r="BH583" s="183" t="str">
        <f t="shared" si="259"/>
        <v>---</v>
      </c>
      <c r="BJ583" s="41" t="str">
        <f t="shared" si="260"/>
        <v/>
      </c>
      <c r="BK583" s="100"/>
      <c r="BL583" s="183" t="e">
        <f t="shared" si="261"/>
        <v>#N/A</v>
      </c>
      <c r="BM583" s="100"/>
    </row>
    <row r="584" spans="2:65" ht="15.75" customHeight="1">
      <c r="B584" s="231"/>
      <c r="C584" s="19"/>
      <c r="E584" s="59"/>
      <c r="F584" s="13"/>
      <c r="G584" s="13"/>
      <c r="H584" s="13"/>
      <c r="I584" s="13"/>
      <c r="J584" s="13"/>
      <c r="K584" s="20"/>
      <c r="L584" s="66"/>
      <c r="M584" s="125"/>
      <c r="N584" s="125"/>
      <c r="O584" s="45"/>
      <c r="P584" s="125"/>
      <c r="Q584" s="125"/>
      <c r="R584" s="125"/>
      <c r="S584" s="125"/>
      <c r="T584" s="125"/>
      <c r="U584" s="125"/>
      <c r="V584" s="125"/>
      <c r="W584" s="125"/>
      <c r="X584" s="125"/>
      <c r="Y584" s="125"/>
      <c r="Z584" s="100" t="str">
        <f t="shared" si="242"/>
        <v/>
      </c>
      <c r="AA584" s="125"/>
      <c r="AB584" s="183" t="str">
        <f t="shared" si="243"/>
        <v/>
      </c>
      <c r="AC584" s="169"/>
      <c r="AD584" s="100" t="str">
        <f t="shared" si="244"/>
        <v/>
      </c>
      <c r="AE584" s="125"/>
      <c r="AF584" s="183" t="str">
        <f t="shared" si="245"/>
        <v/>
      </c>
      <c r="AG584" s="125"/>
      <c r="AH584" s="100" t="str">
        <f t="shared" si="246"/>
        <v/>
      </c>
      <c r="AI584" s="125"/>
      <c r="AJ584" s="183" t="str">
        <f t="shared" si="247"/>
        <v/>
      </c>
      <c r="AK584" s="169"/>
      <c r="AL584" s="41" t="str">
        <f t="shared" si="248"/>
        <v/>
      </c>
      <c r="AM584" s="125"/>
      <c r="AN584" s="181" t="str">
        <f t="shared" si="249"/>
        <v/>
      </c>
      <c r="AP584" s="41" t="str">
        <f t="shared" si="250"/>
        <v/>
      </c>
      <c r="AQ584" s="125"/>
      <c r="AR584" s="181" t="str">
        <f t="shared" si="251"/>
        <v/>
      </c>
      <c r="AS584" s="125"/>
      <c r="AT584" s="100" t="str">
        <f t="shared" si="252"/>
        <v/>
      </c>
      <c r="AU584" s="125"/>
      <c r="AV584" s="183" t="str">
        <f t="shared" si="253"/>
        <v/>
      </c>
      <c r="AW584" s="125"/>
      <c r="AX584" s="100" t="str">
        <f t="shared" si="254"/>
        <v/>
      </c>
      <c r="AY584" s="125"/>
      <c r="AZ584" s="183" t="str">
        <f t="shared" si="255"/>
        <v/>
      </c>
      <c r="BA584" s="125"/>
      <c r="BB584" s="100" t="str">
        <f t="shared" si="256"/>
        <v/>
      </c>
      <c r="BC584" s="125"/>
      <c r="BD584" s="183" t="str">
        <f t="shared" si="257"/>
        <v/>
      </c>
      <c r="BE584" s="125"/>
      <c r="BF584" s="41" t="str">
        <f t="shared" si="258"/>
        <v/>
      </c>
      <c r="BG584" s="125"/>
      <c r="BH584" s="181" t="str">
        <f t="shared" si="259"/>
        <v/>
      </c>
      <c r="BJ584" s="41" t="str">
        <f t="shared" si="260"/>
        <v/>
      </c>
      <c r="BK584" s="125"/>
      <c r="BL584" s="181" t="str">
        <f t="shared" si="261"/>
        <v/>
      </c>
      <c r="BM584" s="125"/>
    </row>
    <row r="585" spans="2:65" ht="15.75" customHeight="1">
      <c r="B585" s="231"/>
      <c r="C585" s="19"/>
      <c r="E585" s="59"/>
      <c r="F585" s="13"/>
      <c r="G585" s="13"/>
      <c r="H585" s="13"/>
      <c r="I585" s="13" t="s">
        <v>39</v>
      </c>
      <c r="J585" s="13"/>
      <c r="K585" s="20"/>
      <c r="L585" s="66"/>
      <c r="M585" s="125"/>
      <c r="N585" s="41">
        <f>SUM(N581:N583)</f>
        <v>67775</v>
      </c>
      <c r="O585" s="45"/>
      <c r="P585" s="41">
        <f>SUM(P581:P583)</f>
        <v>200000</v>
      </c>
      <c r="Q585" s="41"/>
      <c r="R585" s="41">
        <f>SUM(R581:R583)</f>
        <v>0</v>
      </c>
      <c r="S585" s="41"/>
      <c r="T585" s="41" t="e">
        <f>SUM(T581:T583)</f>
        <v>#N/A</v>
      </c>
      <c r="U585" s="41"/>
      <c r="V585" s="41">
        <f>SUM(V581:V583)</f>
        <v>0</v>
      </c>
      <c r="W585" s="41"/>
      <c r="X585" s="41">
        <f>SUM(X581:X583)</f>
        <v>250000</v>
      </c>
      <c r="Y585" s="41"/>
      <c r="Z585" s="100">
        <f t="shared" si="242"/>
        <v>250000</v>
      </c>
      <c r="AA585" s="100"/>
      <c r="AB585" s="183" t="str">
        <f t="shared" si="243"/>
        <v>---</v>
      </c>
      <c r="AC585" s="169"/>
      <c r="AD585" s="100">
        <f t="shared" si="244"/>
        <v>50000</v>
      </c>
      <c r="AE585" s="100"/>
      <c r="AF585" s="183">
        <f t="shared" si="245"/>
        <v>0.25</v>
      </c>
      <c r="AG585" s="100"/>
      <c r="AH585" s="100">
        <f t="shared" si="246"/>
        <v>182225</v>
      </c>
      <c r="AI585" s="100"/>
      <c r="AJ585" s="183">
        <f t="shared" si="247"/>
        <v>2.6886757654002214</v>
      </c>
      <c r="AK585" s="169"/>
      <c r="AL585" s="41">
        <f t="shared" si="248"/>
        <v>250000</v>
      </c>
      <c r="AM585" s="100"/>
      <c r="AN585" s="181" t="str">
        <f t="shared" si="249"/>
        <v>---</v>
      </c>
      <c r="AP585" s="41" t="str">
        <f t="shared" si="250"/>
        <v/>
      </c>
      <c r="AQ585" s="100"/>
      <c r="AR585" s="181" t="e">
        <f t="shared" si="251"/>
        <v>#N/A</v>
      </c>
      <c r="AS585" s="100"/>
      <c r="AT585" s="100" t="str">
        <f t="shared" si="252"/>
        <v/>
      </c>
      <c r="AU585" s="100"/>
      <c r="AV585" s="183" t="e">
        <f t="shared" si="253"/>
        <v>#N/A</v>
      </c>
      <c r="AW585" s="100"/>
      <c r="AX585" s="100">
        <f t="shared" si="254"/>
        <v>-67775</v>
      </c>
      <c r="AY585" s="100"/>
      <c r="AZ585" s="183">
        <f t="shared" si="255"/>
        <v>-1</v>
      </c>
      <c r="BA585" s="100"/>
      <c r="BB585" s="100">
        <f t="shared" si="256"/>
        <v>-200000</v>
      </c>
      <c r="BC585" s="100"/>
      <c r="BD585" s="183">
        <f t="shared" si="257"/>
        <v>-1</v>
      </c>
      <c r="BE585" s="100"/>
      <c r="BF585" s="41">
        <f t="shared" si="258"/>
        <v>0</v>
      </c>
      <c r="BG585" s="100"/>
      <c r="BH585" s="181" t="str">
        <f t="shared" si="259"/>
        <v>---</v>
      </c>
      <c r="BJ585" s="41" t="str">
        <f t="shared" si="260"/>
        <v/>
      </c>
      <c r="BK585" s="100"/>
      <c r="BL585" s="181" t="e">
        <f t="shared" si="261"/>
        <v>#N/A</v>
      </c>
      <c r="BM585" s="100"/>
    </row>
    <row r="586" spans="2:65" ht="15.75" customHeight="1">
      <c r="B586" s="231"/>
      <c r="C586" s="19"/>
      <c r="E586" s="59"/>
      <c r="F586" s="13"/>
      <c r="G586" s="13"/>
      <c r="H586" s="13"/>
      <c r="I586" s="13"/>
      <c r="J586" s="13"/>
      <c r="K586" s="20"/>
      <c r="L586" s="66"/>
      <c r="M586" s="125"/>
      <c r="N586" s="125"/>
      <c r="O586" s="45"/>
      <c r="P586" s="125"/>
      <c r="Q586" s="125"/>
      <c r="R586" s="125"/>
      <c r="S586" s="125"/>
      <c r="T586" s="125"/>
      <c r="U586" s="125"/>
      <c r="V586" s="125"/>
      <c r="W586" s="125"/>
      <c r="X586" s="125"/>
      <c r="Y586" s="125"/>
      <c r="Z586" s="100" t="str">
        <f t="shared" si="242"/>
        <v/>
      </c>
      <c r="AA586" s="125"/>
      <c r="AB586" s="183" t="str">
        <f t="shared" si="243"/>
        <v/>
      </c>
      <c r="AC586" s="169"/>
      <c r="AD586" s="100" t="str">
        <f t="shared" si="244"/>
        <v/>
      </c>
      <c r="AE586" s="125"/>
      <c r="AF586" s="183" t="str">
        <f t="shared" si="245"/>
        <v/>
      </c>
      <c r="AG586" s="125"/>
      <c r="AH586" s="100" t="str">
        <f t="shared" si="246"/>
        <v/>
      </c>
      <c r="AI586" s="125"/>
      <c r="AJ586" s="183" t="str">
        <f t="shared" si="247"/>
        <v/>
      </c>
      <c r="AK586" s="169"/>
      <c r="AL586" s="41" t="str">
        <f t="shared" si="248"/>
        <v/>
      </c>
      <c r="AM586" s="125"/>
      <c r="AN586" s="181" t="str">
        <f t="shared" si="249"/>
        <v/>
      </c>
      <c r="AP586" s="41" t="str">
        <f t="shared" si="250"/>
        <v/>
      </c>
      <c r="AQ586" s="125"/>
      <c r="AR586" s="181" t="str">
        <f t="shared" si="251"/>
        <v/>
      </c>
      <c r="AS586" s="125"/>
      <c r="AT586" s="100" t="str">
        <f t="shared" si="252"/>
        <v/>
      </c>
      <c r="AU586" s="125"/>
      <c r="AV586" s="183" t="str">
        <f t="shared" si="253"/>
        <v/>
      </c>
      <c r="AW586" s="125"/>
      <c r="AX586" s="100" t="str">
        <f t="shared" si="254"/>
        <v/>
      </c>
      <c r="AY586" s="125"/>
      <c r="AZ586" s="183" t="str">
        <f t="shared" si="255"/>
        <v/>
      </c>
      <c r="BA586" s="125"/>
      <c r="BB586" s="100" t="str">
        <f t="shared" si="256"/>
        <v/>
      </c>
      <c r="BC586" s="125"/>
      <c r="BD586" s="183" t="str">
        <f t="shared" si="257"/>
        <v/>
      </c>
      <c r="BE586" s="125"/>
      <c r="BF586" s="41" t="str">
        <f t="shared" si="258"/>
        <v/>
      </c>
      <c r="BG586" s="125"/>
      <c r="BH586" s="181" t="str">
        <f t="shared" si="259"/>
        <v/>
      </c>
      <c r="BJ586" s="41" t="str">
        <f t="shared" si="260"/>
        <v/>
      </c>
      <c r="BK586" s="125"/>
      <c r="BL586" s="181" t="str">
        <f t="shared" si="261"/>
        <v/>
      </c>
      <c r="BM586" s="125"/>
    </row>
    <row r="587" spans="2:65" ht="15.6" customHeight="1">
      <c r="B587" s="231"/>
      <c r="C587" s="19"/>
      <c r="D587" s="59" t="s">
        <v>223</v>
      </c>
      <c r="E587" s="13" t="s">
        <v>220</v>
      </c>
      <c r="F587" s="13"/>
      <c r="G587" s="13"/>
      <c r="H587" s="13"/>
      <c r="I587" s="13"/>
      <c r="J587" s="13"/>
      <c r="K587" s="13"/>
      <c r="M587" s="125"/>
      <c r="N587" s="125"/>
      <c r="P587" s="125"/>
      <c r="Q587" s="125"/>
      <c r="R587" s="125"/>
      <c r="S587" s="125"/>
      <c r="T587" s="125"/>
      <c r="U587" s="125"/>
      <c r="V587" s="125"/>
      <c r="W587" s="125"/>
      <c r="X587" s="125"/>
      <c r="Y587" s="125"/>
      <c r="Z587" s="100" t="str">
        <f t="shared" si="242"/>
        <v/>
      </c>
      <c r="AA587" s="125"/>
      <c r="AB587" s="183" t="str">
        <f t="shared" si="243"/>
        <v/>
      </c>
      <c r="AC587" s="169"/>
      <c r="AD587" s="100" t="str">
        <f t="shared" si="244"/>
        <v/>
      </c>
      <c r="AE587" s="125"/>
      <c r="AF587" s="183" t="str">
        <f t="shared" si="245"/>
        <v/>
      </c>
      <c r="AG587" s="125"/>
      <c r="AH587" s="100" t="str">
        <f t="shared" si="246"/>
        <v/>
      </c>
      <c r="AI587" s="125"/>
      <c r="AJ587" s="183" t="str">
        <f t="shared" si="247"/>
        <v/>
      </c>
      <c r="AK587" s="169"/>
      <c r="AL587" s="41" t="str">
        <f t="shared" si="248"/>
        <v/>
      </c>
      <c r="AM587" s="125"/>
      <c r="AN587" s="181" t="str">
        <f t="shared" si="249"/>
        <v/>
      </c>
      <c r="AP587" s="41" t="str">
        <f t="shared" si="250"/>
        <v/>
      </c>
      <c r="AQ587" s="125"/>
      <c r="AR587" s="181" t="str">
        <f t="shared" si="251"/>
        <v/>
      </c>
      <c r="AS587" s="125"/>
      <c r="AT587" s="100" t="str">
        <f t="shared" si="252"/>
        <v/>
      </c>
      <c r="AU587" s="125"/>
      <c r="AV587" s="183" t="str">
        <f t="shared" si="253"/>
        <v/>
      </c>
      <c r="AW587" s="125"/>
      <c r="AX587" s="100" t="str">
        <f t="shared" si="254"/>
        <v/>
      </c>
      <c r="AY587" s="125"/>
      <c r="AZ587" s="183" t="str">
        <f t="shared" si="255"/>
        <v/>
      </c>
      <c r="BA587" s="125"/>
      <c r="BB587" s="100" t="str">
        <f t="shared" si="256"/>
        <v/>
      </c>
      <c r="BC587" s="125"/>
      <c r="BD587" s="183" t="str">
        <f t="shared" si="257"/>
        <v/>
      </c>
      <c r="BE587" s="125"/>
      <c r="BF587" s="41" t="str">
        <f t="shared" si="258"/>
        <v/>
      </c>
      <c r="BG587" s="125"/>
      <c r="BH587" s="181" t="str">
        <f t="shared" si="259"/>
        <v/>
      </c>
      <c r="BJ587" s="41" t="str">
        <f t="shared" si="260"/>
        <v/>
      </c>
      <c r="BK587" s="125"/>
      <c r="BL587" s="181" t="str">
        <f t="shared" si="261"/>
        <v/>
      </c>
      <c r="BM587" s="125"/>
    </row>
    <row r="588" spans="2:65" ht="16.149999999999999" customHeight="1">
      <c r="B588" s="231">
        <v>228</v>
      </c>
      <c r="C588" s="19"/>
      <c r="D588" s="62"/>
      <c r="E588" s="13"/>
      <c r="F588" s="13" t="s">
        <v>219</v>
      </c>
      <c r="G588" s="13"/>
      <c r="H588" s="57"/>
      <c r="I588" s="13"/>
      <c r="J588" s="13"/>
      <c r="K588" s="13"/>
      <c r="L588" s="66" t="s">
        <v>29</v>
      </c>
      <c r="M588" s="125"/>
      <c r="N588" s="41">
        <f>VLOOKUP($B588,'[1]09-10-11'!$A$4:$EA$400,MATCH(N$2, '[1]09-10-11'!$A$4:$EA$4, 0))</f>
        <v>11800</v>
      </c>
      <c r="O588" s="45"/>
      <c r="P588" s="41">
        <f>VLOOKUP($B588,'[1]09-10-11'!$A$4:$EA$400,MATCH(P$2, '[1]09-10-11'!$A$4:$EA$4, 0))</f>
        <v>11800</v>
      </c>
      <c r="Q588" s="41"/>
      <c r="R588" s="41">
        <f>VLOOKUP($B588,'[1]09-10-11'!$A$4:$EA$400,MATCH(R$2, '[1]09-10-11'!$A$4:$EA$4, 0))</f>
        <v>11800</v>
      </c>
      <c r="S588" s="41"/>
      <c r="T588" s="41" t="e">
        <f>VLOOKUP($B588,'[1]09-10-11'!$A$4:$EA$400,MATCH(T$2, '[1]09-10-11'!$A$4:$EA$4, 0))</f>
        <v>#N/A</v>
      </c>
      <c r="U588" s="41"/>
      <c r="V588" s="41">
        <f>VLOOKUP($B588,'[1]09-10-11'!$A$4:$EA$400,MATCH(V$2, '[1]09-10-11'!$A$4:$EA$4, 0))</f>
        <v>11800</v>
      </c>
      <c r="W588" s="41"/>
      <c r="X588" s="41">
        <f>VLOOKUP($B588,'[1]09-10-11'!$A$4:$EA$400,MATCH(X$2, '[1]09-10-11'!$A$4:$EA$4, 0))</f>
        <v>11800</v>
      </c>
      <c r="Y588" s="41"/>
      <c r="Z588" s="100">
        <f t="shared" si="242"/>
        <v>0</v>
      </c>
      <c r="AA588" s="100"/>
      <c r="AB588" s="183">
        <f t="shared" si="243"/>
        <v>0</v>
      </c>
      <c r="AC588" s="169"/>
      <c r="AD588" s="100">
        <f t="shared" si="244"/>
        <v>0</v>
      </c>
      <c r="AE588" s="100"/>
      <c r="AF588" s="183">
        <f t="shared" si="245"/>
        <v>0</v>
      </c>
      <c r="AG588" s="100"/>
      <c r="AH588" s="100">
        <f t="shared" si="246"/>
        <v>0</v>
      </c>
      <c r="AI588" s="100"/>
      <c r="AJ588" s="183">
        <f t="shared" si="247"/>
        <v>0</v>
      </c>
      <c r="AK588" s="169"/>
      <c r="AL588" s="41">
        <f t="shared" si="248"/>
        <v>0</v>
      </c>
      <c r="AM588" s="100"/>
      <c r="AN588" s="181">
        <f t="shared" si="249"/>
        <v>0</v>
      </c>
      <c r="AP588" s="41" t="str">
        <f t="shared" si="250"/>
        <v/>
      </c>
      <c r="AQ588" s="100"/>
      <c r="AR588" s="181" t="e">
        <f t="shared" si="251"/>
        <v>#N/A</v>
      </c>
      <c r="AS588" s="100"/>
      <c r="AT588" s="100" t="str">
        <f t="shared" si="252"/>
        <v/>
      </c>
      <c r="AU588" s="100"/>
      <c r="AV588" s="183" t="e">
        <f t="shared" si="253"/>
        <v>#N/A</v>
      </c>
      <c r="AW588" s="100"/>
      <c r="AX588" s="100">
        <f t="shared" si="254"/>
        <v>0</v>
      </c>
      <c r="AY588" s="100"/>
      <c r="AZ588" s="183">
        <f t="shared" si="255"/>
        <v>0</v>
      </c>
      <c r="BA588" s="100"/>
      <c r="BB588" s="100">
        <f t="shared" si="256"/>
        <v>0</v>
      </c>
      <c r="BC588" s="100"/>
      <c r="BD588" s="183">
        <f t="shared" si="257"/>
        <v>0</v>
      </c>
      <c r="BE588" s="100"/>
      <c r="BF588" s="41">
        <f t="shared" si="258"/>
        <v>0</v>
      </c>
      <c r="BG588" s="100"/>
      <c r="BH588" s="181">
        <f t="shared" si="259"/>
        <v>0</v>
      </c>
      <c r="BJ588" s="41" t="str">
        <f t="shared" si="260"/>
        <v/>
      </c>
      <c r="BK588" s="100"/>
      <c r="BL588" s="181" t="e">
        <f t="shared" si="261"/>
        <v>#N/A</v>
      </c>
      <c r="BM588" s="100"/>
    </row>
    <row r="589" spans="2:65" ht="15.6" customHeight="1">
      <c r="B589" s="231">
        <v>229</v>
      </c>
      <c r="C589" s="19"/>
      <c r="D589" s="59" t="s">
        <v>221</v>
      </c>
      <c r="E589" s="13" t="s">
        <v>157</v>
      </c>
      <c r="G589" s="13"/>
      <c r="H589" s="13"/>
      <c r="I589" s="13"/>
      <c r="J589" s="13"/>
      <c r="K589" s="13"/>
      <c r="L589" s="66" t="s">
        <v>29</v>
      </c>
      <c r="M589" s="125"/>
      <c r="N589" s="41">
        <f>VLOOKUP($B589,'[1]09-10-11'!$A$4:$EA$400,MATCH(N$2, '[1]09-10-11'!$A$4:$EA$4, 0))</f>
        <v>7705</v>
      </c>
      <c r="O589" s="45"/>
      <c r="P589" s="41">
        <f>VLOOKUP($B589,'[1]09-10-11'!$A$4:$EA$400,MATCH(P$2, '[1]09-10-11'!$A$4:$EA$4, 0))</f>
        <v>7705</v>
      </c>
      <c r="Q589" s="41"/>
      <c r="R589" s="41">
        <f>VLOOKUP($B589,'[1]09-10-11'!$A$4:$EA$400,MATCH(R$2, '[1]09-10-11'!$A$4:$EA$4, 0))</f>
        <v>8705</v>
      </c>
      <c r="S589" s="41"/>
      <c r="T589" s="41" t="e">
        <f>VLOOKUP($B589,'[1]09-10-11'!$A$4:$EA$400,MATCH(T$2, '[1]09-10-11'!$A$4:$EA$4, 0))</f>
        <v>#N/A</v>
      </c>
      <c r="U589" s="41"/>
      <c r="V589" s="41">
        <f>VLOOKUP($B589,'[1]09-10-11'!$A$4:$EA$400,MATCH(V$2, '[1]09-10-11'!$A$4:$EA$4, 0))</f>
        <v>8286</v>
      </c>
      <c r="W589" s="41"/>
      <c r="X589" s="41">
        <f>VLOOKUP($B589,'[1]09-10-11'!$A$4:$EA$400,MATCH(X$2, '[1]09-10-11'!$A$4:$EA$4, 0))</f>
        <v>7705</v>
      </c>
      <c r="Y589" s="41"/>
      <c r="Z589" s="100">
        <f t="shared" si="242"/>
        <v>-581</v>
      </c>
      <c r="AA589" s="100"/>
      <c r="AB589" s="183">
        <f t="shared" si="243"/>
        <v>-7.0118271783731645E-2</v>
      </c>
      <c r="AC589" s="169"/>
      <c r="AD589" s="100">
        <f t="shared" si="244"/>
        <v>0</v>
      </c>
      <c r="AE589" s="100"/>
      <c r="AF589" s="183">
        <f t="shared" si="245"/>
        <v>0</v>
      </c>
      <c r="AG589" s="100"/>
      <c r="AH589" s="100">
        <f t="shared" si="246"/>
        <v>0</v>
      </c>
      <c r="AI589" s="100"/>
      <c r="AJ589" s="183">
        <f t="shared" si="247"/>
        <v>0</v>
      </c>
      <c r="AK589" s="169"/>
      <c r="AL589" s="41">
        <f t="shared" si="248"/>
        <v>-1000</v>
      </c>
      <c r="AM589" s="100"/>
      <c r="AN589" s="181">
        <f t="shared" si="249"/>
        <v>-0.11487650775416425</v>
      </c>
      <c r="AP589" s="41" t="str">
        <f t="shared" si="250"/>
        <v/>
      </c>
      <c r="AQ589" s="100"/>
      <c r="AR589" s="181" t="e">
        <f t="shared" si="251"/>
        <v>#N/A</v>
      </c>
      <c r="AS589" s="100"/>
      <c r="AT589" s="100" t="str">
        <f t="shared" si="252"/>
        <v/>
      </c>
      <c r="AU589" s="100"/>
      <c r="AV589" s="183" t="e">
        <f t="shared" si="253"/>
        <v>#N/A</v>
      </c>
      <c r="AW589" s="100"/>
      <c r="AX589" s="100">
        <f t="shared" si="254"/>
        <v>581</v>
      </c>
      <c r="AY589" s="100"/>
      <c r="AZ589" s="183">
        <f t="shared" si="255"/>
        <v>7.5405580791693794E-2</v>
      </c>
      <c r="BA589" s="100"/>
      <c r="BB589" s="100">
        <f t="shared" si="256"/>
        <v>581</v>
      </c>
      <c r="BC589" s="100"/>
      <c r="BD589" s="183">
        <f t="shared" si="257"/>
        <v>7.5405580791693794E-2</v>
      </c>
      <c r="BE589" s="100"/>
      <c r="BF589" s="41">
        <f t="shared" si="258"/>
        <v>-419</v>
      </c>
      <c r="BG589" s="100"/>
      <c r="BH589" s="181">
        <f t="shared" si="259"/>
        <v>-4.8133256748994824E-2</v>
      </c>
      <c r="BJ589" s="41" t="str">
        <f t="shared" si="260"/>
        <v/>
      </c>
      <c r="BK589" s="100"/>
      <c r="BL589" s="181" t="e">
        <f t="shared" si="261"/>
        <v>#N/A</v>
      </c>
      <c r="BM589" s="100"/>
    </row>
    <row r="590" spans="2:65" ht="15.75" customHeight="1">
      <c r="C590" s="19"/>
      <c r="D590" s="18"/>
      <c r="E590" s="13"/>
      <c r="F590" s="18"/>
      <c r="G590" s="13"/>
      <c r="H590" s="13"/>
      <c r="I590" s="13"/>
      <c r="J590" s="13"/>
      <c r="K590" s="67"/>
      <c r="L590" s="22"/>
      <c r="M590" s="125"/>
      <c r="N590" s="125"/>
      <c r="O590" s="35"/>
      <c r="P590" s="125"/>
      <c r="Q590" s="125"/>
      <c r="R590" s="125"/>
      <c r="S590" s="125"/>
      <c r="T590" s="125"/>
      <c r="U590" s="125"/>
      <c r="V590" s="125"/>
      <c r="W590" s="125"/>
      <c r="X590" s="125"/>
      <c r="Y590" s="125"/>
      <c r="Z590" s="100" t="str">
        <f t="shared" si="242"/>
        <v/>
      </c>
      <c r="AA590" s="125"/>
      <c r="AB590" s="183" t="str">
        <f t="shared" si="243"/>
        <v/>
      </c>
      <c r="AC590" s="169"/>
      <c r="AD590" s="100" t="str">
        <f t="shared" si="244"/>
        <v/>
      </c>
      <c r="AE590" s="125"/>
      <c r="AF590" s="183" t="str">
        <f t="shared" si="245"/>
        <v/>
      </c>
      <c r="AG590" s="125"/>
      <c r="AH590" s="100" t="str">
        <f t="shared" si="246"/>
        <v/>
      </c>
      <c r="AI590" s="125"/>
      <c r="AJ590" s="183" t="str">
        <f t="shared" si="247"/>
        <v/>
      </c>
      <c r="AK590" s="169"/>
      <c r="AL590" s="41" t="str">
        <f t="shared" si="248"/>
        <v/>
      </c>
      <c r="AM590" s="125"/>
      <c r="AN590" s="181" t="str">
        <f t="shared" si="249"/>
        <v/>
      </c>
      <c r="AP590" s="41" t="str">
        <f t="shared" si="250"/>
        <v/>
      </c>
      <c r="AQ590" s="125"/>
      <c r="AR590" s="181" t="str">
        <f t="shared" si="251"/>
        <v/>
      </c>
      <c r="AS590" s="125"/>
      <c r="AT590" s="100" t="str">
        <f t="shared" si="252"/>
        <v/>
      </c>
      <c r="AU590" s="125"/>
      <c r="AV590" s="183" t="str">
        <f t="shared" si="253"/>
        <v/>
      </c>
      <c r="AW590" s="125"/>
      <c r="AX590" s="100" t="str">
        <f t="shared" si="254"/>
        <v/>
      </c>
      <c r="AY590" s="125"/>
      <c r="AZ590" s="183" t="str">
        <f t="shared" si="255"/>
        <v/>
      </c>
      <c r="BA590" s="125"/>
      <c r="BB590" s="100" t="str">
        <f t="shared" si="256"/>
        <v/>
      </c>
      <c r="BC590" s="125"/>
      <c r="BD590" s="183" t="str">
        <f t="shared" si="257"/>
        <v/>
      </c>
      <c r="BE590" s="125"/>
      <c r="BF590" s="41" t="str">
        <f t="shared" si="258"/>
        <v/>
      </c>
      <c r="BG590" s="125"/>
      <c r="BH590" s="181" t="str">
        <f t="shared" si="259"/>
        <v/>
      </c>
      <c r="BJ590" s="41" t="str">
        <f t="shared" si="260"/>
        <v/>
      </c>
      <c r="BK590" s="125"/>
      <c r="BL590" s="181" t="str">
        <f t="shared" si="261"/>
        <v/>
      </c>
      <c r="BM590" s="125"/>
    </row>
    <row r="591" spans="2:65" ht="15.75" customHeight="1">
      <c r="C591" s="55">
        <v>4</v>
      </c>
      <c r="D591" s="13" t="s">
        <v>64</v>
      </c>
      <c r="E591" s="13"/>
      <c r="F591" s="13"/>
      <c r="G591" s="13"/>
      <c r="H591" s="13"/>
      <c r="I591" s="13"/>
      <c r="J591" s="13"/>
      <c r="K591" s="23"/>
      <c r="L591" s="66"/>
      <c r="M591" s="125"/>
      <c r="N591" s="125"/>
      <c r="O591" s="45"/>
      <c r="P591" s="125"/>
      <c r="Q591" s="125"/>
      <c r="R591" s="125"/>
      <c r="S591" s="125"/>
      <c r="T591" s="125"/>
      <c r="U591" s="125"/>
      <c r="V591" s="125"/>
      <c r="W591" s="125"/>
      <c r="X591" s="125"/>
      <c r="Y591" s="125"/>
      <c r="Z591" s="41" t="str">
        <f t="shared" si="242"/>
        <v/>
      </c>
      <c r="AA591" s="125"/>
      <c r="AB591" s="181" t="str">
        <f t="shared" si="243"/>
        <v/>
      </c>
      <c r="AC591" s="161"/>
      <c r="AD591" s="41" t="str">
        <f t="shared" si="244"/>
        <v/>
      </c>
      <c r="AE591" s="125"/>
      <c r="AF591" s="181" t="str">
        <f t="shared" si="245"/>
        <v/>
      </c>
      <c r="AG591" s="125"/>
      <c r="AH591" s="41" t="str">
        <f t="shared" si="246"/>
        <v/>
      </c>
      <c r="AI591" s="125"/>
      <c r="AJ591" s="181" t="str">
        <f t="shared" si="247"/>
        <v/>
      </c>
      <c r="AK591" s="161"/>
      <c r="AL591" s="41" t="str">
        <f t="shared" si="248"/>
        <v/>
      </c>
      <c r="AM591" s="125"/>
      <c r="AN591" s="181" t="str">
        <f t="shared" si="249"/>
        <v/>
      </c>
      <c r="AP591" s="41" t="str">
        <f t="shared" si="250"/>
        <v/>
      </c>
      <c r="AQ591" s="125"/>
      <c r="AR591" s="181" t="str">
        <f t="shared" si="251"/>
        <v/>
      </c>
      <c r="AS591" s="125"/>
      <c r="AT591" s="41" t="str">
        <f t="shared" si="252"/>
        <v/>
      </c>
      <c r="AU591" s="125"/>
      <c r="AV591" s="181" t="str">
        <f t="shared" si="253"/>
        <v/>
      </c>
      <c r="AW591" s="125"/>
      <c r="AX591" s="41" t="str">
        <f t="shared" si="254"/>
        <v/>
      </c>
      <c r="AY591" s="125"/>
      <c r="AZ591" s="181" t="str">
        <f t="shared" si="255"/>
        <v/>
      </c>
      <c r="BA591" s="125"/>
      <c r="BB591" s="41" t="str">
        <f t="shared" si="256"/>
        <v/>
      </c>
      <c r="BC591" s="125"/>
      <c r="BD591" s="181" t="str">
        <f t="shared" si="257"/>
        <v/>
      </c>
      <c r="BE591" s="125"/>
      <c r="BF591" s="41" t="str">
        <f t="shared" si="258"/>
        <v/>
      </c>
      <c r="BG591" s="125"/>
      <c r="BH591" s="181" t="str">
        <f t="shared" si="259"/>
        <v/>
      </c>
      <c r="BJ591" s="41" t="str">
        <f t="shared" si="260"/>
        <v/>
      </c>
      <c r="BK591" s="125"/>
      <c r="BL591" s="181" t="str">
        <f t="shared" si="261"/>
        <v/>
      </c>
      <c r="BM591" s="125"/>
    </row>
    <row r="592" spans="2:65" ht="15.6" customHeight="1">
      <c r="B592" s="231">
        <v>230</v>
      </c>
      <c r="C592" s="13"/>
      <c r="D592" s="18" t="s">
        <v>38</v>
      </c>
      <c r="E592" s="13" t="s">
        <v>65</v>
      </c>
      <c r="F592" s="13"/>
      <c r="G592" s="13"/>
      <c r="H592" s="13"/>
      <c r="I592" s="13"/>
      <c r="J592" s="13"/>
      <c r="K592" s="20"/>
      <c r="L592" s="66" t="s">
        <v>29</v>
      </c>
      <c r="M592" s="125"/>
      <c r="N592" s="41">
        <f>VLOOKUP($B592,'[1]09-10-11'!$A$4:$EA$400,MATCH(N$2, '[1]09-10-11'!$A$4:$EA$4, 0))</f>
        <v>839752</v>
      </c>
      <c r="O592" s="45"/>
      <c r="P592" s="41">
        <f>VLOOKUP($B592,'[1]09-10-11'!$A$4:$EA$400,MATCH(P$2, '[1]09-10-11'!$A$4:$EA$4, 0))</f>
        <v>859752</v>
      </c>
      <c r="Q592" s="41"/>
      <c r="R592" s="41">
        <f>VLOOKUP($B592,'[1]09-10-11'!$A$4:$EA$400,MATCH(R$2, '[1]09-10-11'!$A$4:$EA$4, 0))</f>
        <v>900000</v>
      </c>
      <c r="S592" s="41"/>
      <c r="T592" s="41" t="e">
        <f>VLOOKUP($B592,'[1]09-10-11'!$A$4:$EA$400,MATCH(T$2, '[1]09-10-11'!$A$4:$EA$4, 0))</f>
        <v>#N/A</v>
      </c>
      <c r="U592" s="41"/>
      <c r="V592" s="41">
        <f>VLOOKUP($B592,'[1]09-10-11'!$A$4:$EA$400,MATCH(V$2, '[1]09-10-11'!$A$4:$EA$4, 0))</f>
        <v>900000</v>
      </c>
      <c r="W592" s="41"/>
      <c r="X592" s="41">
        <f>VLOOKUP($B592,'[1]09-10-11'!$A$4:$EA$400,MATCH(X$2, '[1]09-10-11'!$A$4:$EA$4, 0))</f>
        <v>889752</v>
      </c>
      <c r="Y592" s="41"/>
      <c r="Z592" s="41">
        <f t="shared" si="242"/>
        <v>-10248</v>
      </c>
      <c r="AA592" s="41"/>
      <c r="AB592" s="181">
        <f t="shared" si="243"/>
        <v>-1.1386666666666656E-2</v>
      </c>
      <c r="AC592" s="161"/>
      <c r="AD592" s="41">
        <f t="shared" si="244"/>
        <v>30000</v>
      </c>
      <c r="AE592" s="41"/>
      <c r="AF592" s="181">
        <f t="shared" si="245"/>
        <v>3.4893783323562966E-2</v>
      </c>
      <c r="AG592" s="41"/>
      <c r="AH592" s="41">
        <f t="shared" si="246"/>
        <v>50000</v>
      </c>
      <c r="AI592" s="41"/>
      <c r="AJ592" s="181">
        <f t="shared" si="247"/>
        <v>5.9541388409911411E-2</v>
      </c>
      <c r="AK592" s="161"/>
      <c r="AL592" s="41">
        <f t="shared" si="248"/>
        <v>-10248</v>
      </c>
      <c r="AM592" s="41"/>
      <c r="AN592" s="181">
        <f t="shared" si="249"/>
        <v>-1.1386666666666656E-2</v>
      </c>
      <c r="AP592" s="41" t="str">
        <f t="shared" si="250"/>
        <v/>
      </c>
      <c r="AQ592" s="41"/>
      <c r="AR592" s="181" t="e">
        <f t="shared" si="251"/>
        <v>#N/A</v>
      </c>
      <c r="AS592" s="41"/>
      <c r="AT592" s="41" t="str">
        <f t="shared" si="252"/>
        <v/>
      </c>
      <c r="AU592" s="41"/>
      <c r="AV592" s="181" t="e">
        <f t="shared" si="253"/>
        <v>#N/A</v>
      </c>
      <c r="AW592" s="41"/>
      <c r="AX592" s="41">
        <f t="shared" si="254"/>
        <v>60248</v>
      </c>
      <c r="AY592" s="41"/>
      <c r="AZ592" s="181">
        <f t="shared" si="255"/>
        <v>7.1744991378406953E-2</v>
      </c>
      <c r="BA592" s="41"/>
      <c r="BB592" s="41">
        <f t="shared" si="256"/>
        <v>40248</v>
      </c>
      <c r="BC592" s="41"/>
      <c r="BD592" s="181">
        <f t="shared" si="257"/>
        <v>4.6813499706892303E-2</v>
      </c>
      <c r="BE592" s="41"/>
      <c r="BF592" s="41">
        <f t="shared" si="258"/>
        <v>0</v>
      </c>
      <c r="BG592" s="41"/>
      <c r="BH592" s="181">
        <f t="shared" si="259"/>
        <v>0</v>
      </c>
      <c r="BJ592" s="41" t="str">
        <f t="shared" si="260"/>
        <v/>
      </c>
      <c r="BK592" s="41"/>
      <c r="BL592" s="181" t="e">
        <f t="shared" si="261"/>
        <v>#N/A</v>
      </c>
      <c r="BM592" s="41"/>
    </row>
    <row r="593" spans="2:65" ht="15.75" customHeight="1">
      <c r="B593" s="231"/>
      <c r="C593" s="13"/>
      <c r="D593" s="18"/>
      <c r="E593" s="13"/>
      <c r="F593" s="13"/>
      <c r="G593" s="13"/>
      <c r="H593" s="13"/>
      <c r="I593" s="13"/>
      <c r="J593" s="13"/>
      <c r="K593" s="20"/>
      <c r="L593" s="66"/>
      <c r="M593" s="125"/>
      <c r="N593" s="125"/>
      <c r="O593" s="45"/>
      <c r="P593" s="125"/>
      <c r="Q593" s="125"/>
      <c r="R593" s="125"/>
      <c r="S593" s="125"/>
      <c r="T593" s="125"/>
      <c r="U593" s="125"/>
      <c r="V593" s="125"/>
      <c r="W593" s="125"/>
      <c r="X593" s="125"/>
      <c r="Y593" s="125"/>
      <c r="Z593" s="41" t="str">
        <f t="shared" si="242"/>
        <v/>
      </c>
      <c r="AA593" s="125"/>
      <c r="AB593" s="181" t="str">
        <f t="shared" si="243"/>
        <v/>
      </c>
      <c r="AC593" s="161"/>
      <c r="AD593" s="41" t="str">
        <f t="shared" si="244"/>
        <v/>
      </c>
      <c r="AE593" s="125"/>
      <c r="AF593" s="181" t="str">
        <f t="shared" si="245"/>
        <v/>
      </c>
      <c r="AG593" s="125"/>
      <c r="AH593" s="41" t="str">
        <f t="shared" si="246"/>
        <v/>
      </c>
      <c r="AI593" s="125"/>
      <c r="AJ593" s="181" t="str">
        <f t="shared" si="247"/>
        <v/>
      </c>
      <c r="AK593" s="161"/>
      <c r="AL593" s="41" t="str">
        <f t="shared" si="248"/>
        <v/>
      </c>
      <c r="AM593" s="125"/>
      <c r="AN593" s="181" t="str">
        <f t="shared" si="249"/>
        <v/>
      </c>
      <c r="AP593" s="41" t="str">
        <f t="shared" si="250"/>
        <v/>
      </c>
      <c r="AQ593" s="125"/>
      <c r="AR593" s="181" t="str">
        <f t="shared" si="251"/>
        <v/>
      </c>
      <c r="AS593" s="125"/>
      <c r="AT593" s="41" t="str">
        <f t="shared" si="252"/>
        <v/>
      </c>
      <c r="AU593" s="125"/>
      <c r="AV593" s="181" t="str">
        <f t="shared" si="253"/>
        <v/>
      </c>
      <c r="AW593" s="125"/>
      <c r="AX593" s="41" t="str">
        <f t="shared" si="254"/>
        <v/>
      </c>
      <c r="AY593" s="125"/>
      <c r="AZ593" s="181" t="str">
        <f t="shared" si="255"/>
        <v/>
      </c>
      <c r="BA593" s="125"/>
      <c r="BB593" s="41" t="str">
        <f t="shared" si="256"/>
        <v/>
      </c>
      <c r="BC593" s="125"/>
      <c r="BD593" s="181" t="str">
        <f t="shared" si="257"/>
        <v/>
      </c>
      <c r="BE593" s="125"/>
      <c r="BF593" s="41" t="str">
        <f t="shared" si="258"/>
        <v/>
      </c>
      <c r="BG593" s="125"/>
      <c r="BH593" s="181" t="str">
        <f t="shared" si="259"/>
        <v/>
      </c>
      <c r="BJ593" s="41" t="str">
        <f t="shared" si="260"/>
        <v/>
      </c>
      <c r="BK593" s="125"/>
      <c r="BL593" s="181" t="str">
        <f t="shared" si="261"/>
        <v/>
      </c>
      <c r="BM593" s="125"/>
    </row>
    <row r="594" spans="2:65" ht="15.75" customHeight="1">
      <c r="B594" s="231"/>
      <c r="C594" s="19"/>
      <c r="D594" s="18" t="s">
        <v>13</v>
      </c>
      <c r="E594" s="13" t="s">
        <v>80</v>
      </c>
      <c r="F594" s="13"/>
      <c r="G594" s="13"/>
      <c r="H594" s="13"/>
      <c r="I594" s="13"/>
      <c r="J594" s="13"/>
      <c r="K594" s="20"/>
      <c r="L594" s="66"/>
      <c r="M594" s="125"/>
      <c r="N594" s="125"/>
      <c r="O594" s="45"/>
      <c r="P594" s="125"/>
      <c r="Q594" s="125"/>
      <c r="R594" s="125"/>
      <c r="S594" s="125"/>
      <c r="T594" s="125"/>
      <c r="U594" s="125"/>
      <c r="V594" s="125"/>
      <c r="W594" s="125"/>
      <c r="X594" s="125"/>
      <c r="Y594" s="125"/>
      <c r="Z594" s="41" t="str">
        <f t="shared" si="242"/>
        <v/>
      </c>
      <c r="AA594" s="125"/>
      <c r="AB594" s="181" t="str">
        <f t="shared" si="243"/>
        <v/>
      </c>
      <c r="AC594" s="161"/>
      <c r="AD594" s="41" t="str">
        <f t="shared" si="244"/>
        <v/>
      </c>
      <c r="AE594" s="125"/>
      <c r="AF594" s="181" t="str">
        <f t="shared" si="245"/>
        <v/>
      </c>
      <c r="AG594" s="125"/>
      <c r="AH594" s="41" t="str">
        <f t="shared" si="246"/>
        <v/>
      </c>
      <c r="AI594" s="125"/>
      <c r="AJ594" s="181" t="str">
        <f t="shared" si="247"/>
        <v/>
      </c>
      <c r="AK594" s="161"/>
      <c r="AL594" s="41" t="str">
        <f t="shared" si="248"/>
        <v/>
      </c>
      <c r="AM594" s="125"/>
      <c r="AN594" s="181" t="str">
        <f t="shared" si="249"/>
        <v/>
      </c>
      <c r="AP594" s="41" t="str">
        <f t="shared" si="250"/>
        <v/>
      </c>
      <c r="AQ594" s="125"/>
      <c r="AR594" s="181" t="str">
        <f t="shared" si="251"/>
        <v/>
      </c>
      <c r="AS594" s="125"/>
      <c r="AT594" s="41" t="str">
        <f t="shared" si="252"/>
        <v/>
      </c>
      <c r="AU594" s="125"/>
      <c r="AV594" s="181" t="str">
        <f t="shared" si="253"/>
        <v/>
      </c>
      <c r="AW594" s="125"/>
      <c r="AX594" s="41" t="str">
        <f t="shared" si="254"/>
        <v/>
      </c>
      <c r="AY594" s="125"/>
      <c r="AZ594" s="181" t="str">
        <f t="shared" si="255"/>
        <v/>
      </c>
      <c r="BA594" s="125"/>
      <c r="BB594" s="41" t="str">
        <f t="shared" si="256"/>
        <v/>
      </c>
      <c r="BC594" s="125"/>
      <c r="BD594" s="181" t="str">
        <f t="shared" si="257"/>
        <v/>
      </c>
      <c r="BE594" s="125"/>
      <c r="BF594" s="41" t="str">
        <f t="shared" si="258"/>
        <v/>
      </c>
      <c r="BG594" s="125"/>
      <c r="BH594" s="181" t="str">
        <f t="shared" si="259"/>
        <v/>
      </c>
      <c r="BJ594" s="41" t="str">
        <f t="shared" si="260"/>
        <v/>
      </c>
      <c r="BK594" s="125"/>
      <c r="BL594" s="181" t="str">
        <f t="shared" si="261"/>
        <v/>
      </c>
      <c r="BM594" s="125"/>
    </row>
    <row r="595" spans="2:65" ht="15.75" customHeight="1">
      <c r="B595" s="231">
        <v>232</v>
      </c>
      <c r="C595" s="19"/>
      <c r="D595" s="13"/>
      <c r="E595" s="13"/>
      <c r="F595" s="18" t="s">
        <v>81</v>
      </c>
      <c r="G595" s="13"/>
      <c r="H595" s="13"/>
      <c r="I595" s="13"/>
      <c r="J595" s="13"/>
      <c r="K595" s="20"/>
      <c r="L595" s="66" t="s">
        <v>29</v>
      </c>
      <c r="M595" s="125"/>
      <c r="N595" s="41">
        <f>VLOOKUP($B595,'[1]09-10-11'!$A$4:$EA$400,MATCH(N$2, '[1]09-10-11'!$A$4:$EA$4, 0))</f>
        <v>301639</v>
      </c>
      <c r="O595" s="45"/>
      <c r="P595" s="41">
        <f>VLOOKUP($B595,'[1]09-10-11'!$A$4:$EA$400,MATCH(P$2, '[1]09-10-11'!$A$4:$EA$4, 0))</f>
        <v>301639</v>
      </c>
      <c r="Q595" s="41"/>
      <c r="R595" s="41">
        <f>VLOOKUP($B595,'[1]09-10-11'!$A$4:$EA$400,MATCH(R$2, '[1]09-10-11'!$A$4:$EA$4, 0))</f>
        <v>322754</v>
      </c>
      <c r="S595" s="41"/>
      <c r="T595" s="41" t="e">
        <f>VLOOKUP($B595,'[1]09-10-11'!$A$4:$EA$400,MATCH(T$2, '[1]09-10-11'!$A$4:$EA$4, 0))</f>
        <v>#N/A</v>
      </c>
      <c r="U595" s="41"/>
      <c r="V595" s="41">
        <f>VLOOKUP($B595,'[1]09-10-11'!$A$4:$EA$400,MATCH(V$2, '[1]09-10-11'!$A$4:$EA$4, 0))</f>
        <v>322754</v>
      </c>
      <c r="W595" s="41"/>
      <c r="X595" s="41">
        <f>VLOOKUP($B595,'[1]09-10-11'!$A$4:$EA$400,MATCH(X$2, '[1]09-10-11'!$A$4:$EA$4, 0))</f>
        <v>301639</v>
      </c>
      <c r="Y595" s="41"/>
      <c r="Z595" s="41">
        <f t="shared" si="242"/>
        <v>-21115</v>
      </c>
      <c r="AA595" s="41"/>
      <c r="AB595" s="181">
        <f t="shared" si="243"/>
        <v>-6.5421342570502583E-2</v>
      </c>
      <c r="AC595" s="161"/>
      <c r="AD595" s="41">
        <f t="shared" si="244"/>
        <v>0</v>
      </c>
      <c r="AE595" s="41"/>
      <c r="AF595" s="181">
        <f t="shared" si="245"/>
        <v>0</v>
      </c>
      <c r="AG595" s="41"/>
      <c r="AH595" s="41">
        <f t="shared" si="246"/>
        <v>0</v>
      </c>
      <c r="AI595" s="41"/>
      <c r="AJ595" s="181">
        <f t="shared" si="247"/>
        <v>0</v>
      </c>
      <c r="AK595" s="161"/>
      <c r="AL595" s="41">
        <f t="shared" si="248"/>
        <v>-21115</v>
      </c>
      <c r="AM595" s="41"/>
      <c r="AN595" s="181">
        <f t="shared" si="249"/>
        <v>-6.5421342570502583E-2</v>
      </c>
      <c r="AP595" s="41" t="str">
        <f t="shared" si="250"/>
        <v/>
      </c>
      <c r="AQ595" s="41"/>
      <c r="AR595" s="181" t="e">
        <f t="shared" si="251"/>
        <v>#N/A</v>
      </c>
      <c r="AS595" s="41"/>
      <c r="AT595" s="41" t="str">
        <f t="shared" si="252"/>
        <v/>
      </c>
      <c r="AU595" s="41"/>
      <c r="AV595" s="181" t="e">
        <f t="shared" si="253"/>
        <v>#N/A</v>
      </c>
      <c r="AW595" s="41"/>
      <c r="AX595" s="41">
        <f t="shared" si="254"/>
        <v>21115</v>
      </c>
      <c r="AY595" s="41"/>
      <c r="AZ595" s="181">
        <f t="shared" si="255"/>
        <v>7.0000895109717298E-2</v>
      </c>
      <c r="BA595" s="41"/>
      <c r="BB595" s="41">
        <f t="shared" si="256"/>
        <v>21115</v>
      </c>
      <c r="BC595" s="41"/>
      <c r="BD595" s="181">
        <f t="shared" si="257"/>
        <v>7.0000895109717298E-2</v>
      </c>
      <c r="BE595" s="41"/>
      <c r="BF595" s="41">
        <f t="shared" si="258"/>
        <v>0</v>
      </c>
      <c r="BG595" s="41"/>
      <c r="BH595" s="181">
        <f t="shared" si="259"/>
        <v>0</v>
      </c>
      <c r="BJ595" s="41" t="str">
        <f t="shared" si="260"/>
        <v/>
      </c>
      <c r="BK595" s="41"/>
      <c r="BL595" s="181" t="e">
        <f t="shared" si="261"/>
        <v>#N/A</v>
      </c>
      <c r="BM595" s="41"/>
    </row>
    <row r="596" spans="2:65" ht="15.75" customHeight="1">
      <c r="B596" s="231">
        <v>235</v>
      </c>
      <c r="C596" s="19"/>
      <c r="D596" s="18" t="s">
        <v>15</v>
      </c>
      <c r="E596" s="13" t="s">
        <v>263</v>
      </c>
      <c r="F596" s="13"/>
      <c r="G596" s="13"/>
      <c r="H596" s="13"/>
      <c r="I596" s="13"/>
      <c r="J596" s="13"/>
      <c r="K596" s="20"/>
      <c r="L596" s="66" t="s">
        <v>29</v>
      </c>
      <c r="M596" s="125"/>
      <c r="N596" s="41">
        <f>VLOOKUP($B596,'[1]09-10-11'!$A$4:$EA$400,MATCH(N$2, '[1]09-10-11'!$A$4:$EA$4, 0))</f>
        <v>29293</v>
      </c>
      <c r="O596" s="45"/>
      <c r="P596" s="41">
        <f>VLOOKUP($B596,'[1]09-10-11'!$A$4:$EA$400,MATCH(P$2, '[1]09-10-11'!$A$4:$EA$4, 0))</f>
        <v>29293</v>
      </c>
      <c r="Q596" s="41"/>
      <c r="R596" s="41">
        <f>VLOOKUP($B596,'[1]09-10-11'!$A$4:$EA$400,MATCH(R$2, '[1]09-10-11'!$A$4:$EA$4, 0))</f>
        <v>25075</v>
      </c>
      <c r="S596" s="41"/>
      <c r="T596" s="41" t="e">
        <f>VLOOKUP($B596,'[1]09-10-11'!$A$4:$EA$400,MATCH(T$2, '[1]09-10-11'!$A$4:$EA$4, 0))</f>
        <v>#N/A</v>
      </c>
      <c r="U596" s="41"/>
      <c r="V596" s="41">
        <f>VLOOKUP($B596,'[1]09-10-11'!$A$4:$EA$400,MATCH(V$2, '[1]09-10-11'!$A$4:$EA$4, 0))</f>
        <v>29293</v>
      </c>
      <c r="W596" s="41"/>
      <c r="X596" s="41">
        <f>VLOOKUP($B596,'[1]09-10-11'!$A$4:$EA$400,MATCH(X$2, '[1]09-10-11'!$A$4:$EA$4, 0))</f>
        <v>29293</v>
      </c>
      <c r="Y596" s="41"/>
      <c r="Z596" s="100">
        <f t="shared" si="242"/>
        <v>0</v>
      </c>
      <c r="AA596" s="100"/>
      <c r="AB596" s="183">
        <f t="shared" si="243"/>
        <v>0</v>
      </c>
      <c r="AC596" s="169"/>
      <c r="AD596" s="100">
        <f t="shared" si="244"/>
        <v>0</v>
      </c>
      <c r="AE596" s="100"/>
      <c r="AF596" s="183">
        <f t="shared" si="245"/>
        <v>0</v>
      </c>
      <c r="AG596" s="100"/>
      <c r="AH596" s="41">
        <f t="shared" si="246"/>
        <v>0</v>
      </c>
      <c r="AI596" s="41"/>
      <c r="AJ596" s="183">
        <f t="shared" si="247"/>
        <v>0</v>
      </c>
      <c r="AK596" s="169"/>
      <c r="AL596" s="41">
        <f t="shared" si="248"/>
        <v>4218</v>
      </c>
      <c r="AM596" s="100"/>
      <c r="AN596" s="181">
        <f t="shared" si="249"/>
        <v>0.16821535393818543</v>
      </c>
      <c r="AP596" s="41" t="str">
        <f t="shared" si="250"/>
        <v/>
      </c>
      <c r="AQ596" s="100"/>
      <c r="AR596" s="181" t="e">
        <f t="shared" si="251"/>
        <v>#N/A</v>
      </c>
      <c r="AS596" s="100"/>
      <c r="AT596" s="100" t="str">
        <f t="shared" si="252"/>
        <v/>
      </c>
      <c r="AU596" s="100"/>
      <c r="AV596" s="183" t="e">
        <f t="shared" si="253"/>
        <v>#N/A</v>
      </c>
      <c r="AW596" s="100"/>
      <c r="AX596" s="100">
        <f t="shared" si="254"/>
        <v>0</v>
      </c>
      <c r="AY596" s="100"/>
      <c r="AZ596" s="183">
        <f t="shared" si="255"/>
        <v>0</v>
      </c>
      <c r="BA596" s="100"/>
      <c r="BB596" s="100">
        <f t="shared" si="256"/>
        <v>0</v>
      </c>
      <c r="BC596" s="100"/>
      <c r="BD596" s="183">
        <f t="shared" si="257"/>
        <v>0</v>
      </c>
      <c r="BE596" s="100"/>
      <c r="BF596" s="41">
        <f t="shared" si="258"/>
        <v>4218</v>
      </c>
      <c r="BG596" s="100"/>
      <c r="BH596" s="181">
        <f t="shared" si="259"/>
        <v>0.16821535393818543</v>
      </c>
      <c r="BJ596" s="41" t="str">
        <f t="shared" si="260"/>
        <v/>
      </c>
      <c r="BK596" s="100"/>
      <c r="BL596" s="181" t="e">
        <f t="shared" si="261"/>
        <v>#N/A</v>
      </c>
      <c r="BM596" s="100"/>
    </row>
    <row r="597" spans="2:65" ht="15.75" customHeight="1">
      <c r="B597" s="231">
        <v>238</v>
      </c>
      <c r="C597" s="19"/>
      <c r="D597" s="18" t="s">
        <v>14</v>
      </c>
      <c r="E597" s="13" t="s">
        <v>66</v>
      </c>
      <c r="F597" s="13"/>
      <c r="G597" s="13"/>
      <c r="H597" s="13"/>
      <c r="I597" s="13"/>
      <c r="J597" s="13"/>
      <c r="K597" s="13"/>
      <c r="L597" s="66" t="s">
        <v>29</v>
      </c>
      <c r="M597" s="125"/>
      <c r="N597" s="41">
        <f>VLOOKUP($B597,'[1]09-10-11'!$A$4:$EA$400,MATCH(N$2, '[1]09-10-11'!$A$4:$EA$4, 0))</f>
        <v>15134</v>
      </c>
      <c r="O597" s="45"/>
      <c r="P597" s="41">
        <f>VLOOKUP($B597,'[1]09-10-11'!$A$4:$EA$400,MATCH(P$2, '[1]09-10-11'!$A$4:$EA$4, 0))</f>
        <v>15134</v>
      </c>
      <c r="Q597" s="41"/>
      <c r="R597" s="41">
        <f>VLOOKUP($B597,'[1]09-10-11'!$A$4:$EA$400,MATCH(R$2, '[1]09-10-11'!$A$4:$EA$4, 0))</f>
        <v>15134</v>
      </c>
      <c r="S597" s="41"/>
      <c r="T597" s="41" t="e">
        <f>VLOOKUP($B597,'[1]09-10-11'!$A$4:$EA$400,MATCH(T$2, '[1]09-10-11'!$A$4:$EA$4, 0))</f>
        <v>#N/A</v>
      </c>
      <c r="U597" s="41"/>
      <c r="V597" s="41">
        <f>VLOOKUP($B597,'[1]09-10-11'!$A$4:$EA$400,MATCH(V$2, '[1]09-10-11'!$A$4:$EA$4, 0))</f>
        <v>15134</v>
      </c>
      <c r="W597" s="41"/>
      <c r="X597" s="41">
        <f>VLOOKUP($B597,'[1]09-10-11'!$A$4:$EA$400,MATCH(X$2, '[1]09-10-11'!$A$4:$EA$4, 0))</f>
        <v>15134</v>
      </c>
      <c r="Y597" s="41"/>
      <c r="Z597" s="100">
        <f t="shared" si="242"/>
        <v>0</v>
      </c>
      <c r="AA597" s="100"/>
      <c r="AB597" s="183">
        <f t="shared" si="243"/>
        <v>0</v>
      </c>
      <c r="AC597" s="169"/>
      <c r="AD597" s="100">
        <f t="shared" si="244"/>
        <v>0</v>
      </c>
      <c r="AE597" s="100"/>
      <c r="AF597" s="183">
        <f t="shared" si="245"/>
        <v>0</v>
      </c>
      <c r="AG597" s="100"/>
      <c r="AH597" s="41">
        <f t="shared" si="246"/>
        <v>0</v>
      </c>
      <c r="AI597" s="41"/>
      <c r="AJ597" s="183">
        <f t="shared" si="247"/>
        <v>0</v>
      </c>
      <c r="AK597" s="169"/>
      <c r="AL597" s="100">
        <f t="shared" si="248"/>
        <v>0</v>
      </c>
      <c r="AM597" s="100"/>
      <c r="AN597" s="183">
        <f t="shared" si="249"/>
        <v>0</v>
      </c>
      <c r="AP597" s="41" t="str">
        <f t="shared" si="250"/>
        <v/>
      </c>
      <c r="AQ597" s="100"/>
      <c r="AR597" s="183" t="e">
        <f t="shared" si="251"/>
        <v>#N/A</v>
      </c>
      <c r="AS597" s="100"/>
      <c r="AT597" s="100" t="str">
        <f t="shared" si="252"/>
        <v/>
      </c>
      <c r="AU597" s="100"/>
      <c r="AV597" s="183" t="e">
        <f t="shared" si="253"/>
        <v>#N/A</v>
      </c>
      <c r="AW597" s="100"/>
      <c r="AX597" s="100">
        <f t="shared" si="254"/>
        <v>0</v>
      </c>
      <c r="AY597" s="100"/>
      <c r="AZ597" s="183">
        <f t="shared" si="255"/>
        <v>0</v>
      </c>
      <c r="BA597" s="100"/>
      <c r="BB597" s="100">
        <f t="shared" si="256"/>
        <v>0</v>
      </c>
      <c r="BC597" s="100"/>
      <c r="BD597" s="183">
        <f t="shared" si="257"/>
        <v>0</v>
      </c>
      <c r="BE597" s="100"/>
      <c r="BF597" s="100">
        <f t="shared" si="258"/>
        <v>0</v>
      </c>
      <c r="BG597" s="100"/>
      <c r="BH597" s="183">
        <f t="shared" si="259"/>
        <v>0</v>
      </c>
      <c r="BJ597" s="41" t="str">
        <f t="shared" si="260"/>
        <v/>
      </c>
      <c r="BK597" s="100"/>
      <c r="BL597" s="183" t="e">
        <f t="shared" si="261"/>
        <v>#N/A</v>
      </c>
      <c r="BM597" s="100"/>
    </row>
    <row r="598" spans="2:65" ht="17.25" customHeight="1">
      <c r="B598" s="231">
        <v>83</v>
      </c>
      <c r="C598" s="55">
        <v>5</v>
      </c>
      <c r="D598" s="13" t="s">
        <v>351</v>
      </c>
      <c r="E598" s="13"/>
      <c r="F598" s="13"/>
      <c r="G598" s="13"/>
      <c r="H598" s="13"/>
      <c r="I598" s="13"/>
      <c r="J598" s="13"/>
      <c r="K598" s="20"/>
      <c r="L598" s="66" t="s">
        <v>29</v>
      </c>
      <c r="M598" s="125"/>
      <c r="N598" s="41">
        <f>VLOOKUP($B598,'[1]09-10-11'!$A$4:$EA$400,MATCH(N$2, '[1]09-10-11'!$A$4:$EA$4, 0))</f>
        <v>40592</v>
      </c>
      <c r="O598" s="45"/>
      <c r="P598" s="41">
        <f>VLOOKUP($B598,'[1]09-10-11'!$A$4:$EA$400,MATCH(P$2, '[1]09-10-11'!$A$4:$EA$4, 0))</f>
        <v>0</v>
      </c>
      <c r="Q598" s="41"/>
      <c r="R598" s="41">
        <f>VLOOKUP($B598,'[1]09-10-11'!$A$4:$EA$400,MATCH(R$2, '[1]09-10-11'!$A$4:$EA$4, 0))</f>
        <v>0</v>
      </c>
      <c r="S598" s="41"/>
      <c r="T598" s="41" t="e">
        <f>VLOOKUP($B598,'[1]09-10-11'!$A$4:$EA$400,MATCH(T$2, '[1]09-10-11'!$A$4:$EA$4, 0))</f>
        <v>#N/A</v>
      </c>
      <c r="U598" s="41"/>
      <c r="V598" s="41">
        <f>VLOOKUP($B598,'[1]09-10-11'!$A$4:$EA$400,MATCH(V$2, '[1]09-10-11'!$A$4:$EA$4, 0))</f>
        <v>43092</v>
      </c>
      <c r="W598" s="41"/>
      <c r="X598" s="41">
        <f>VLOOKUP($B598,'[1]09-10-11'!$A$4:$EA$400,MATCH(X$2, '[1]09-10-11'!$A$4:$EA$4, 0))</f>
        <v>0</v>
      </c>
      <c r="Y598" s="41"/>
      <c r="Z598" s="100">
        <f t="shared" si="242"/>
        <v>-43092</v>
      </c>
      <c r="AA598" s="100"/>
      <c r="AB598" s="183">
        <f t="shared" si="243"/>
        <v>-1</v>
      </c>
      <c r="AC598" s="169"/>
      <c r="AD598" s="100">
        <f t="shared" si="244"/>
        <v>0</v>
      </c>
      <c r="AE598" s="100"/>
      <c r="AF598" s="183" t="str">
        <f t="shared" si="245"/>
        <v>---</v>
      </c>
      <c r="AG598" s="100"/>
      <c r="AH598" s="41">
        <f t="shared" si="246"/>
        <v>-40592</v>
      </c>
      <c r="AI598" s="41"/>
      <c r="AJ598" s="183">
        <f t="shared" si="247"/>
        <v>-1</v>
      </c>
      <c r="AK598" s="169"/>
      <c r="AL598" s="100">
        <f t="shared" si="248"/>
        <v>0</v>
      </c>
      <c r="AM598" s="100"/>
      <c r="AN598" s="183" t="str">
        <f t="shared" si="249"/>
        <v>---</v>
      </c>
      <c r="AP598" s="41" t="str">
        <f t="shared" si="250"/>
        <v/>
      </c>
      <c r="AQ598" s="100"/>
      <c r="AR598" s="183" t="e">
        <f t="shared" si="251"/>
        <v>#N/A</v>
      </c>
      <c r="AS598" s="100"/>
      <c r="AT598" s="100" t="str">
        <f t="shared" si="252"/>
        <v/>
      </c>
      <c r="AU598" s="100"/>
      <c r="AV598" s="183" t="e">
        <f t="shared" si="253"/>
        <v>#N/A</v>
      </c>
      <c r="AW598" s="100"/>
      <c r="AX598" s="100">
        <f t="shared" si="254"/>
        <v>2500</v>
      </c>
      <c r="AY598" s="100"/>
      <c r="AZ598" s="183">
        <f t="shared" si="255"/>
        <v>6.1588490342924684E-2</v>
      </c>
      <c r="BA598" s="100"/>
      <c r="BB598" s="100">
        <f t="shared" si="256"/>
        <v>43092</v>
      </c>
      <c r="BC598" s="100"/>
      <c r="BD598" s="183" t="str">
        <f t="shared" si="257"/>
        <v>---</v>
      </c>
      <c r="BE598" s="100"/>
      <c r="BF598" s="100">
        <f t="shared" si="258"/>
        <v>43092</v>
      </c>
      <c r="BG598" s="100"/>
      <c r="BH598" s="183" t="str">
        <f t="shared" si="259"/>
        <v>---</v>
      </c>
      <c r="BJ598" s="41" t="str">
        <f t="shared" si="260"/>
        <v/>
      </c>
      <c r="BK598" s="100"/>
      <c r="BL598" s="183" t="e">
        <f t="shared" si="261"/>
        <v>#N/A</v>
      </c>
      <c r="BM598" s="100"/>
    </row>
    <row r="599" spans="2:65" ht="15.75" customHeight="1">
      <c r="B599" s="231">
        <v>241</v>
      </c>
      <c r="C599" s="55">
        <v>6</v>
      </c>
      <c r="D599" s="18" t="s">
        <v>126</v>
      </c>
      <c r="E599" s="18"/>
      <c r="F599" s="13"/>
      <c r="G599" s="13"/>
      <c r="H599" s="13"/>
      <c r="I599" s="13"/>
      <c r="J599" s="13"/>
      <c r="K599" s="13"/>
      <c r="L599" s="66" t="s">
        <v>29</v>
      </c>
      <c r="M599" s="125"/>
      <c r="N599" s="41">
        <f>VLOOKUP($B599,'[1]09-10-11'!$A$4:$EA$400,MATCH(N$2, '[1]09-10-11'!$A$4:$EA$4, 0))</f>
        <v>0</v>
      </c>
      <c r="O599" s="45"/>
      <c r="P599" s="41">
        <f>VLOOKUP($B599,'[1]09-10-11'!$A$4:$EA$400,MATCH(P$2, '[1]09-10-11'!$A$4:$EA$4, 0))</f>
        <v>30000</v>
      </c>
      <c r="Q599" s="41"/>
      <c r="R599" s="41">
        <f>VLOOKUP($B599,'[1]09-10-11'!$A$4:$EA$400,MATCH(R$2, '[1]09-10-11'!$A$4:$EA$4, 0))</f>
        <v>0</v>
      </c>
      <c r="S599" s="41"/>
      <c r="T599" s="41" t="e">
        <f>VLOOKUP($B599,'[1]09-10-11'!$A$4:$EA$400,MATCH(T$2, '[1]09-10-11'!$A$4:$EA$4, 0))</f>
        <v>#N/A</v>
      </c>
      <c r="U599" s="41"/>
      <c r="V599" s="41">
        <f>VLOOKUP($B599,'[1]09-10-11'!$A$4:$EA$400,MATCH(V$2, '[1]09-10-11'!$A$4:$EA$4, 0))</f>
        <v>0</v>
      </c>
      <c r="W599" s="41"/>
      <c r="X599" s="41">
        <f>VLOOKUP($B599,'[1]09-10-11'!$A$4:$EA$400,MATCH(X$2, '[1]09-10-11'!$A$4:$EA$4, 0))</f>
        <v>30500</v>
      </c>
      <c r="Y599" s="41"/>
      <c r="Z599" s="100">
        <f t="shared" si="242"/>
        <v>30500</v>
      </c>
      <c r="AA599" s="100"/>
      <c r="AB599" s="183" t="str">
        <f t="shared" si="243"/>
        <v>---</v>
      </c>
      <c r="AC599" s="169"/>
      <c r="AD599" s="100">
        <f t="shared" si="244"/>
        <v>500</v>
      </c>
      <c r="AE599" s="100"/>
      <c r="AF599" s="183">
        <f t="shared" si="245"/>
        <v>1.6666666666666607E-2</v>
      </c>
      <c r="AG599" s="100"/>
      <c r="AH599" s="41">
        <f t="shared" si="246"/>
        <v>30500</v>
      </c>
      <c r="AI599" s="41"/>
      <c r="AJ599" s="183" t="str">
        <f t="shared" si="247"/>
        <v>---</v>
      </c>
      <c r="AK599" s="169"/>
      <c r="AL599" s="100">
        <f t="shared" si="248"/>
        <v>30500</v>
      </c>
      <c r="AM599" s="100"/>
      <c r="AN599" s="183" t="str">
        <f t="shared" si="249"/>
        <v>---</v>
      </c>
      <c r="AP599" s="41" t="str">
        <f t="shared" si="250"/>
        <v/>
      </c>
      <c r="AQ599" s="100"/>
      <c r="AR599" s="183" t="e">
        <f t="shared" si="251"/>
        <v>#N/A</v>
      </c>
      <c r="AS599" s="100"/>
      <c r="AT599" s="100" t="str">
        <f t="shared" si="252"/>
        <v/>
      </c>
      <c r="AU599" s="100"/>
      <c r="AV599" s="183" t="e">
        <f t="shared" si="253"/>
        <v>#N/A</v>
      </c>
      <c r="AW599" s="100"/>
      <c r="AX599" s="100">
        <f t="shared" si="254"/>
        <v>0</v>
      </c>
      <c r="AY599" s="100"/>
      <c r="AZ599" s="183" t="str">
        <f t="shared" si="255"/>
        <v>---</v>
      </c>
      <c r="BA599" s="100"/>
      <c r="BB599" s="100">
        <f t="shared" si="256"/>
        <v>-30000</v>
      </c>
      <c r="BC599" s="100"/>
      <c r="BD599" s="183">
        <f t="shared" si="257"/>
        <v>-1</v>
      </c>
      <c r="BE599" s="100"/>
      <c r="BF599" s="100">
        <f t="shared" si="258"/>
        <v>0</v>
      </c>
      <c r="BG599" s="100"/>
      <c r="BH599" s="183" t="str">
        <f t="shared" si="259"/>
        <v>---</v>
      </c>
      <c r="BJ599" s="41" t="str">
        <f t="shared" si="260"/>
        <v/>
      </c>
      <c r="BK599" s="100"/>
      <c r="BL599" s="183" t="e">
        <f t="shared" si="261"/>
        <v>#N/A</v>
      </c>
      <c r="BM599" s="100"/>
    </row>
    <row r="600" spans="2:65" ht="15.75" customHeight="1">
      <c r="B600" s="231">
        <v>245</v>
      </c>
      <c r="C600" s="55">
        <v>7</v>
      </c>
      <c r="D600" s="13" t="s">
        <v>165</v>
      </c>
      <c r="E600" s="13"/>
      <c r="F600" s="13"/>
      <c r="G600" s="13"/>
      <c r="H600" s="13"/>
      <c r="I600" s="13"/>
      <c r="J600" s="13"/>
      <c r="K600" s="20"/>
      <c r="L600" s="22" t="s">
        <v>33</v>
      </c>
      <c r="M600" s="125"/>
      <c r="N600" s="41">
        <f>VLOOKUP($B600,'[1]09-10-11'!$A$4:$EA$400,MATCH(N$2, '[1]09-10-11'!$A$4:$EA$4, 0))</f>
        <v>0</v>
      </c>
      <c r="O600" s="45"/>
      <c r="P600" s="41">
        <f>VLOOKUP($B600,'[1]09-10-11'!$A$4:$EA$400,MATCH(P$2, '[1]09-10-11'!$A$4:$EA$4, 0))</f>
        <v>0</v>
      </c>
      <c r="Q600" s="41"/>
      <c r="R600" s="41">
        <f>VLOOKUP($B600,'[1]09-10-11'!$A$4:$EA$400,MATCH(R$2, '[1]09-10-11'!$A$4:$EA$4, 0))</f>
        <v>0</v>
      </c>
      <c r="S600" s="41"/>
      <c r="T600" s="41" t="e">
        <f>VLOOKUP($B600,'[1]09-10-11'!$A$4:$EA$400,MATCH(T$2, '[1]09-10-11'!$A$4:$EA$4, 0))</f>
        <v>#N/A</v>
      </c>
      <c r="U600" s="41"/>
      <c r="V600" s="41">
        <f>VLOOKUP($B600,'[1]09-10-11'!$A$4:$EA$400,MATCH(V$2, '[1]09-10-11'!$A$4:$EA$4, 0))</f>
        <v>0</v>
      </c>
      <c r="W600" s="41"/>
      <c r="X600" s="41">
        <f>VLOOKUP($B600,'[1]09-10-11'!$A$4:$EA$400,MATCH(X$2, '[1]09-10-11'!$A$4:$EA$4, 0))</f>
        <v>0</v>
      </c>
      <c r="Y600" s="41"/>
      <c r="Z600" s="100">
        <f t="shared" si="242"/>
        <v>0</v>
      </c>
      <c r="AA600" s="100"/>
      <c r="AB600" s="183" t="str">
        <f t="shared" si="243"/>
        <v>---</v>
      </c>
      <c r="AC600" s="169"/>
      <c r="AD600" s="100">
        <f t="shared" si="244"/>
        <v>0</v>
      </c>
      <c r="AE600" s="100"/>
      <c r="AF600" s="183" t="str">
        <f t="shared" si="245"/>
        <v>---</v>
      </c>
      <c r="AG600" s="100"/>
      <c r="AH600" s="41">
        <f t="shared" si="246"/>
        <v>0</v>
      </c>
      <c r="AI600" s="41"/>
      <c r="AJ600" s="183" t="str">
        <f t="shared" si="247"/>
        <v>---</v>
      </c>
      <c r="AK600" s="169"/>
      <c r="AL600" s="100">
        <f t="shared" si="248"/>
        <v>0</v>
      </c>
      <c r="AM600" s="100"/>
      <c r="AN600" s="183" t="str">
        <f t="shared" si="249"/>
        <v>---</v>
      </c>
      <c r="AP600" s="41" t="str">
        <f t="shared" si="250"/>
        <v/>
      </c>
      <c r="AQ600" s="100"/>
      <c r="AR600" s="183" t="e">
        <f t="shared" si="251"/>
        <v>#N/A</v>
      </c>
      <c r="AS600" s="100"/>
      <c r="AT600" s="100" t="str">
        <f t="shared" si="252"/>
        <v/>
      </c>
      <c r="AU600" s="100"/>
      <c r="AV600" s="183" t="e">
        <f t="shared" si="253"/>
        <v>#N/A</v>
      </c>
      <c r="AW600" s="100"/>
      <c r="AX600" s="100">
        <f t="shared" si="254"/>
        <v>0</v>
      </c>
      <c r="AY600" s="100"/>
      <c r="AZ600" s="183" t="str">
        <f t="shared" si="255"/>
        <v>---</v>
      </c>
      <c r="BA600" s="100"/>
      <c r="BB600" s="100">
        <f t="shared" si="256"/>
        <v>0</v>
      </c>
      <c r="BC600" s="100"/>
      <c r="BD600" s="183" t="str">
        <f t="shared" si="257"/>
        <v>---</v>
      </c>
      <c r="BE600" s="100"/>
      <c r="BF600" s="100">
        <f t="shared" si="258"/>
        <v>0</v>
      </c>
      <c r="BG600" s="100"/>
      <c r="BH600" s="183" t="str">
        <f t="shared" si="259"/>
        <v>---</v>
      </c>
      <c r="BJ600" s="41" t="str">
        <f t="shared" si="260"/>
        <v/>
      </c>
      <c r="BK600" s="100"/>
      <c r="BL600" s="183" t="e">
        <f t="shared" si="261"/>
        <v>#N/A</v>
      </c>
      <c r="BM600" s="100"/>
    </row>
    <row r="601" spans="2:65" ht="15.75" customHeight="1">
      <c r="B601" s="230">
        <v>245.01</v>
      </c>
      <c r="C601" s="55">
        <v>8</v>
      </c>
      <c r="D601" s="13" t="s">
        <v>346</v>
      </c>
      <c r="E601" s="13"/>
      <c r="F601" s="13"/>
      <c r="G601" s="13"/>
      <c r="H601" s="13"/>
      <c r="I601" s="13"/>
      <c r="J601" s="13"/>
      <c r="K601" s="23"/>
      <c r="L601" s="66" t="s">
        <v>33</v>
      </c>
      <c r="M601" s="125"/>
      <c r="N601" s="41">
        <f>VLOOKUP($B601,'[1]09-10-11'!$A$4:$EA$400,MATCH(N$2, '[1]09-10-11'!$A$4:$EA$4, 0))</f>
        <v>0</v>
      </c>
      <c r="O601" s="45"/>
      <c r="P601" s="41">
        <f>VLOOKUP($B601,'[1]09-10-11'!$A$4:$EA$400,MATCH(P$2, '[1]09-10-11'!$A$4:$EA$4, 0))</f>
        <v>1364842</v>
      </c>
      <c r="Q601" s="41"/>
      <c r="R601" s="41">
        <f>VLOOKUP($B601,'[1]09-10-11'!$A$4:$EA$400,MATCH(R$2, '[1]09-10-11'!$A$4:$EA$4, 0))</f>
        <v>1364842</v>
      </c>
      <c r="S601" s="41"/>
      <c r="T601" s="41" t="e">
        <f>VLOOKUP($B601,'[1]09-10-11'!$A$4:$EA$400,MATCH(T$2, '[1]09-10-11'!$A$4:$EA$4, 0))</f>
        <v>#N/A</v>
      </c>
      <c r="U601" s="41"/>
      <c r="V601" s="41">
        <f>VLOOKUP($B601,'[1]09-10-11'!$A$4:$EA$400,MATCH(V$2, '[1]09-10-11'!$A$4:$EA$4, 0))</f>
        <v>1364842</v>
      </c>
      <c r="W601" s="41"/>
      <c r="X601" s="41">
        <f>VLOOKUP($B601,'[1]09-10-11'!$A$4:$EA$400,MATCH(X$2, '[1]09-10-11'!$A$4:$EA$4, 0))</f>
        <v>1364842</v>
      </c>
      <c r="Y601" s="41"/>
      <c r="Z601" s="100">
        <f t="shared" si="242"/>
        <v>0</v>
      </c>
      <c r="AA601" s="100"/>
      <c r="AB601" s="215">
        <f t="shared" si="243"/>
        <v>0</v>
      </c>
      <c r="AC601" s="160"/>
      <c r="AD601" s="100">
        <f t="shared" si="244"/>
        <v>0</v>
      </c>
      <c r="AE601" s="100"/>
      <c r="AF601" s="215">
        <f t="shared" si="245"/>
        <v>0</v>
      </c>
      <c r="AG601" s="100"/>
      <c r="AH601" s="41">
        <f t="shared" si="246"/>
        <v>1364842</v>
      </c>
      <c r="AI601" s="41"/>
      <c r="AJ601" s="215" t="str">
        <f t="shared" si="247"/>
        <v>---</v>
      </c>
      <c r="AK601" s="160"/>
      <c r="AL601" s="100">
        <f t="shared" si="248"/>
        <v>0</v>
      </c>
      <c r="AM601" s="100"/>
      <c r="AN601" s="215">
        <f t="shared" si="249"/>
        <v>0</v>
      </c>
      <c r="AP601" s="41" t="str">
        <f t="shared" si="250"/>
        <v/>
      </c>
      <c r="AQ601" s="100"/>
      <c r="AR601" s="215" t="e">
        <f t="shared" si="251"/>
        <v>#N/A</v>
      </c>
      <c r="AS601" s="100"/>
      <c r="AT601" s="100" t="str">
        <f t="shared" si="252"/>
        <v/>
      </c>
      <c r="AU601" s="100"/>
      <c r="AV601" s="215" t="e">
        <f t="shared" si="253"/>
        <v>#N/A</v>
      </c>
      <c r="AW601" s="100"/>
      <c r="AX601" s="100">
        <f t="shared" si="254"/>
        <v>1364842</v>
      </c>
      <c r="AY601" s="100"/>
      <c r="AZ601" s="215" t="str">
        <f t="shared" si="255"/>
        <v>---</v>
      </c>
      <c r="BA601" s="100"/>
      <c r="BB601" s="100">
        <f t="shared" si="256"/>
        <v>0</v>
      </c>
      <c r="BC601" s="100"/>
      <c r="BD601" s="215">
        <f t="shared" si="257"/>
        <v>0</v>
      </c>
      <c r="BE601" s="100"/>
      <c r="BF601" s="100">
        <f t="shared" si="258"/>
        <v>0</v>
      </c>
      <c r="BG601" s="100"/>
      <c r="BH601" s="215">
        <f t="shared" si="259"/>
        <v>0</v>
      </c>
      <c r="BJ601" s="41" t="str">
        <f t="shared" si="260"/>
        <v/>
      </c>
      <c r="BK601" s="100"/>
      <c r="BL601" s="215" t="e">
        <f t="shared" si="261"/>
        <v>#N/A</v>
      </c>
      <c r="BM601" s="100"/>
    </row>
    <row r="602" spans="2:65" ht="15.75" customHeight="1">
      <c r="B602" s="230">
        <v>245.02</v>
      </c>
      <c r="C602" s="55">
        <v>9</v>
      </c>
      <c r="D602" s="13" t="s">
        <v>405</v>
      </c>
      <c r="E602" s="13"/>
      <c r="F602" s="13"/>
      <c r="G602" s="13"/>
      <c r="H602" s="13"/>
      <c r="I602" s="13"/>
      <c r="J602" s="13"/>
      <c r="K602" s="23"/>
      <c r="L602" s="66" t="s">
        <v>33</v>
      </c>
      <c r="M602" s="125"/>
      <c r="N602" s="81">
        <f>VLOOKUP($B602,'[1]09-10-11'!$A$4:$EA$400,MATCH(N$2, '[1]09-10-11'!$A$4:$EA$4, 0))</f>
        <v>0</v>
      </c>
      <c r="O602" s="45"/>
      <c r="P602" s="81">
        <f>VLOOKUP($B602,'[1]09-10-11'!$A$4:$EA$400,MATCH(P$2, '[1]09-10-11'!$A$4:$EA$4, 0))</f>
        <v>647000</v>
      </c>
      <c r="Q602" s="125"/>
      <c r="R602" s="81">
        <f>VLOOKUP($B602,'[1]09-10-11'!$A$4:$EA$400,MATCH(R$2, '[1]09-10-11'!$A$4:$EA$4, 0))</f>
        <v>647000</v>
      </c>
      <c r="S602" s="125"/>
      <c r="T602" s="81" t="e">
        <f>VLOOKUP($B602,'[1]09-10-11'!$A$4:$EA$400,MATCH(T$2, '[1]09-10-11'!$A$4:$EA$4, 0))</f>
        <v>#N/A</v>
      </c>
      <c r="U602" s="125"/>
      <c r="V602" s="81">
        <f>VLOOKUP($B602,'[1]09-10-11'!$A$4:$EA$400,MATCH(V$2, '[1]09-10-11'!$A$4:$EA$4, 0))</f>
        <v>647000</v>
      </c>
      <c r="W602" s="125"/>
      <c r="X602" s="81">
        <f>VLOOKUP($B602,'[1]09-10-11'!$A$4:$EA$400,MATCH(X$2, '[1]09-10-11'!$A$4:$EA$4, 0))</f>
        <v>647000</v>
      </c>
      <c r="Y602" s="41"/>
      <c r="Z602" s="172">
        <f t="shared" si="242"/>
        <v>0</v>
      </c>
      <c r="AA602" s="125"/>
      <c r="AB602" s="184">
        <f t="shared" si="243"/>
        <v>0</v>
      </c>
      <c r="AC602" s="169"/>
      <c r="AD602" s="172">
        <f t="shared" si="244"/>
        <v>0</v>
      </c>
      <c r="AE602" s="125"/>
      <c r="AF602" s="184">
        <f t="shared" si="245"/>
        <v>0</v>
      </c>
      <c r="AG602" s="125"/>
      <c r="AH602" s="81">
        <f t="shared" si="246"/>
        <v>647000</v>
      </c>
      <c r="AI602" s="125"/>
      <c r="AJ602" s="184" t="str">
        <f t="shared" si="247"/>
        <v>---</v>
      </c>
      <c r="AK602" s="169"/>
      <c r="AL602" s="81">
        <f t="shared" si="248"/>
        <v>0</v>
      </c>
      <c r="AM602" s="125"/>
      <c r="AN602" s="182">
        <f t="shared" si="249"/>
        <v>0</v>
      </c>
      <c r="AP602" s="81" t="str">
        <f t="shared" si="250"/>
        <v/>
      </c>
      <c r="AQ602" s="125"/>
      <c r="AR602" s="184" t="e">
        <f t="shared" si="251"/>
        <v>#N/A</v>
      </c>
      <c r="AS602" s="125"/>
      <c r="AT602" s="172" t="str">
        <f t="shared" si="252"/>
        <v/>
      </c>
      <c r="AU602" s="125"/>
      <c r="AV602" s="184" t="e">
        <f t="shared" si="253"/>
        <v>#N/A</v>
      </c>
      <c r="AW602" s="125"/>
      <c r="AX602" s="172">
        <f t="shared" si="254"/>
        <v>647000</v>
      </c>
      <c r="AY602" s="125"/>
      <c r="AZ602" s="184" t="str">
        <f t="shared" si="255"/>
        <v>---</v>
      </c>
      <c r="BA602" s="125"/>
      <c r="BB602" s="172">
        <f t="shared" si="256"/>
        <v>0</v>
      </c>
      <c r="BC602" s="125"/>
      <c r="BD602" s="184">
        <f t="shared" si="257"/>
        <v>0</v>
      </c>
      <c r="BE602" s="125"/>
      <c r="BF602" s="81">
        <f t="shared" si="258"/>
        <v>0</v>
      </c>
      <c r="BG602" s="125"/>
      <c r="BH602" s="182">
        <f t="shared" si="259"/>
        <v>0</v>
      </c>
      <c r="BJ602" s="81" t="str">
        <f t="shared" si="260"/>
        <v/>
      </c>
      <c r="BK602" s="125"/>
      <c r="BL602" s="184" t="e">
        <f t="shared" si="261"/>
        <v>#N/A</v>
      </c>
      <c r="BM602" s="125"/>
    </row>
    <row r="603" spans="2:65" ht="15.75" customHeight="1">
      <c r="C603" s="55"/>
      <c r="D603" s="13"/>
      <c r="E603" s="13"/>
      <c r="F603" s="13"/>
      <c r="G603" s="13"/>
      <c r="H603" s="13"/>
      <c r="I603" s="13"/>
      <c r="J603" s="13"/>
      <c r="K603" s="23"/>
      <c r="L603" s="66"/>
      <c r="M603" s="125"/>
      <c r="N603" s="125"/>
      <c r="O603" s="45"/>
      <c r="P603" s="125"/>
      <c r="Q603" s="125"/>
      <c r="R603" s="125"/>
      <c r="S603" s="125"/>
      <c r="T603" s="125"/>
      <c r="U603" s="125"/>
      <c r="V603" s="125"/>
      <c r="W603" s="125"/>
      <c r="X603" s="125"/>
      <c r="Y603" s="125"/>
      <c r="Z603" s="100"/>
      <c r="AA603" s="125"/>
      <c r="AB603" s="183"/>
      <c r="AC603" s="169"/>
      <c r="AD603" s="100"/>
      <c r="AE603" s="125"/>
      <c r="AF603" s="183"/>
      <c r="AG603" s="125"/>
      <c r="AH603" s="41"/>
      <c r="AI603" s="125"/>
      <c r="AJ603" s="183"/>
      <c r="AK603" s="169"/>
      <c r="AL603" s="41"/>
      <c r="AM603" s="125"/>
      <c r="AN603" s="181"/>
      <c r="AP603" s="41"/>
      <c r="AQ603" s="125"/>
      <c r="AR603" s="181"/>
      <c r="AS603" s="125"/>
      <c r="AT603" s="100"/>
      <c r="AU603" s="125"/>
      <c r="AV603" s="183"/>
      <c r="AW603" s="125"/>
      <c r="AX603" s="100"/>
      <c r="AY603" s="125"/>
      <c r="AZ603" s="183"/>
      <c r="BA603" s="125"/>
      <c r="BB603" s="100"/>
      <c r="BC603" s="125"/>
      <c r="BD603" s="183"/>
      <c r="BE603" s="125"/>
      <c r="BF603" s="41"/>
      <c r="BG603" s="125"/>
      <c r="BH603" s="181"/>
      <c r="BJ603" s="41"/>
      <c r="BK603" s="125"/>
      <c r="BL603" s="181"/>
      <c r="BM603" s="125"/>
    </row>
    <row r="604" spans="2:65" ht="15.75" customHeight="1">
      <c r="C604" s="19"/>
      <c r="D604" s="13"/>
      <c r="E604" s="13"/>
      <c r="F604" s="13"/>
      <c r="G604" s="53" t="s">
        <v>40</v>
      </c>
      <c r="H604" s="53"/>
      <c r="I604" s="27"/>
      <c r="J604" s="27"/>
      <c r="K604" s="28"/>
      <c r="L604" s="29"/>
      <c r="M604" s="133"/>
      <c r="N604" s="82">
        <f>+N605+N606</f>
        <v>2161224</v>
      </c>
      <c r="O604" s="74"/>
      <c r="P604" s="82">
        <f>+P605+P606</f>
        <v>4338887</v>
      </c>
      <c r="Q604" s="82"/>
      <c r="R604" s="82">
        <f>+R605+R606</f>
        <v>4175884</v>
      </c>
      <c r="S604" s="82"/>
      <c r="T604" s="82" t="e">
        <f>+T605+T606</f>
        <v>#N/A</v>
      </c>
      <c r="U604" s="82"/>
      <c r="V604" s="82">
        <f>+V605+V606</f>
        <v>4231687</v>
      </c>
      <c r="W604" s="82"/>
      <c r="X604" s="82">
        <f>+X605+X606</f>
        <v>4417814</v>
      </c>
      <c r="Y604" s="82"/>
      <c r="Z604" s="173">
        <f t="shared" ref="Z604:Z659" si="262">IF(AND(ISNUMBER($V604),ISNUMBER($X604)),IF((ABS($V604-$X604))&gt;0.49,$X604-$V604,0),"")</f>
        <v>186127</v>
      </c>
      <c r="AA604" s="173"/>
      <c r="AB604" s="186">
        <f t="shared" ref="AB604:AB667" si="263">IF($V604="","",  IF($X604="","", IF($V604=0,"---",(IF(ISERROR(($X604/$V604)-1),"---",($X604/$V604)-1) ))))</f>
        <v>4.3984113191736451E-2</v>
      </c>
      <c r="AC604" s="171"/>
      <c r="AD604" s="173">
        <f t="shared" ref="AD604:AD635" si="264">IF(AND(ISNUMBER($P604),ISNUMBER($X604)),IF((ABS($P604-$X604))&gt;0.49,$X604-$P604,0),"")</f>
        <v>78927</v>
      </c>
      <c r="AE604" s="173"/>
      <c r="AF604" s="186">
        <f t="shared" ref="AF604:AF635" si="265">IF($P604="","",  IF($X604="","", IF($P604=0,"---",(IF(ISERROR(($X604/$P604)-1),"---",($X604/$P604)-1) ))))</f>
        <v>1.8190609711661088E-2</v>
      </c>
      <c r="AG604" s="173"/>
      <c r="AH604" s="82">
        <f t="shared" ref="AH604:AH635" si="266">IF(AND(ISNUMBER($N604),ISNUMBER($X604)),IF((ABS($N604-$X604))&gt;0.49,$X604-$N604,0),"")</f>
        <v>2256590</v>
      </c>
      <c r="AI604" s="82"/>
      <c r="AJ604" s="186">
        <f t="shared" ref="AJ604:AJ635" si="267">IF($N604="","",  IF($X604="","", IF($N604=0,"---",(IF(ISERROR(($X604/$N604)-1),"---",($X604/$N604)-1) ))))</f>
        <v>1.0441259212372249</v>
      </c>
      <c r="AK604" s="171"/>
      <c r="AL604" s="82">
        <f t="shared" ref="AL604:AL659" si="268">IF(AND(ISNUMBER($R604),ISNUMBER($X604)),IF((ABS($R604-$X604))&gt;0.49,$X604-$R604,0),"")</f>
        <v>241930</v>
      </c>
      <c r="AM604" s="173"/>
      <c r="AN604" s="185">
        <f t="shared" ref="AN604:AN667" si="269">IF($R604="","",  IF($X604="","", IF($R604=0,"---",(IF(ISERROR(($X604/$R604)-1),"---",($X604/$R604)-1) ))))</f>
        <v>5.7935038425396934E-2</v>
      </c>
      <c r="AP604" s="82" t="str">
        <f t="shared" ref="AP604:AP659" si="270">IF(AND(ISNUMBER($T604),ISNUMBER($X604)),IF((ABS($T604-$X604))&gt;0.49,$X604-$T604,0),"")</f>
        <v/>
      </c>
      <c r="AQ604" s="173"/>
      <c r="AR604" s="185" t="e">
        <f t="shared" ref="AR604:AR667" si="271">IF($T604="","",  IF($X604="","", IF($T604=0,"---",(IF(ISERROR(($X604/$T604)-1),"---",($X604/$T604)-1) ))))</f>
        <v>#N/A</v>
      </c>
      <c r="AS604" s="173"/>
      <c r="AT604" s="173" t="str">
        <f t="shared" ref="AT604:AT659" si="272">IF(AND(ISNUMBER($R604),ISNUMBER($T604)),IF((ABS($R604-$T604))&gt;0.49,$T604-$R604,0),"")</f>
        <v/>
      </c>
      <c r="AU604" s="173"/>
      <c r="AV604" s="186" t="e">
        <f t="shared" ref="AV604:AV667" si="273">IF($R604="","",  IF($T604="","", IF($R604=0,"---",(IF(ISERROR(($T604/$R604)-1),"---",($T604/$R604)-1) ))))</f>
        <v>#N/A</v>
      </c>
      <c r="AW604" s="173"/>
      <c r="AX604" s="173">
        <f t="shared" ref="AX604:AX635" si="274">IF(AND(ISNUMBER($N604),ISNUMBER($V604)),IF((ABS($N604-$V604))&gt;0.49,$V604-$N604,0),"")</f>
        <v>2070463</v>
      </c>
      <c r="AY604" s="173"/>
      <c r="AZ604" s="186">
        <f t="shared" ref="AZ604:AZ635" si="275">IF($N604="","",  IF($V604="","", IF($N604=0,"---",(IF(ISERROR(($V604/$N604)-1),"---",($V604/$N604)-1) ))))</f>
        <v>0.95800481578957108</v>
      </c>
      <c r="BA604" s="173"/>
      <c r="BB604" s="173">
        <f t="shared" ref="BB604:BB635" si="276">IF(AND(ISNUMBER($P604),ISNUMBER($V604)),IF((ABS($P604-$V604))&gt;0.49,$V604-$P604,0),"")</f>
        <v>-107200</v>
      </c>
      <c r="BC604" s="173"/>
      <c r="BD604" s="186">
        <f t="shared" ref="BD604:BD635" si="277">IF($P604="","",  IF($V604="","", IF($P604=0,"---",(IF(ISERROR(($V604/$P604)-1),"---",($V604/$P604)-1) ))))</f>
        <v>-2.4706796927414842E-2</v>
      </c>
      <c r="BE604" s="173"/>
      <c r="BF604" s="82">
        <f t="shared" ref="BF604:BF659" si="278">IF(AND(ISNUMBER($R604),ISNUMBER($V604)),IF((ABS($R604-$V604))&gt;0.49,$V604-$R604,0),"")</f>
        <v>55803</v>
      </c>
      <c r="BG604" s="173"/>
      <c r="BH604" s="185">
        <f t="shared" ref="BH604:BH667" si="279">IF($R604="","",  IF($V604="","", IF($R604=0,"---",(IF(ISERROR(($V604/$R604)-1),"---",($V604/$R604)-1) ))))</f>
        <v>1.3363158555170562E-2</v>
      </c>
      <c r="BJ604" s="82" t="str">
        <f t="shared" ref="BJ604:BJ659" si="280">IF(AND(ISNUMBER($T604),ISNUMBER($V604)),IF((ABS($T604-$V604))&gt;0.49,$V604-$T604,0),"")</f>
        <v/>
      </c>
      <c r="BK604" s="173"/>
      <c r="BL604" s="185" t="e">
        <f t="shared" ref="BL604:BL667" si="281">IF($T604="","",  IF($V604="","", IF($T604=0,"---",(IF(ISERROR(($V604/$T604)-1),"---",($V604/$T604)-1) ))))</f>
        <v>#N/A</v>
      </c>
      <c r="BM604" s="173"/>
    </row>
    <row r="605" spans="2:65" ht="15.75" customHeight="1">
      <c r="C605" s="19"/>
      <c r="D605" s="13"/>
      <c r="E605" s="13"/>
      <c r="F605" s="13"/>
      <c r="G605" s="13"/>
      <c r="H605" s="13" t="s">
        <v>58</v>
      </c>
      <c r="I605" s="67"/>
      <c r="J605" s="67"/>
      <c r="K605" s="23"/>
      <c r="L605" s="66"/>
      <c r="M605" s="125"/>
      <c r="N605" s="41">
        <f>N511+N513+N520+N526+N531+N533+N539+N545+N550+N563+N578+SUM(N595:N599)+N565+SUM(N587:N589)+N592+N585</f>
        <v>1924839</v>
      </c>
      <c r="O605" s="45"/>
      <c r="P605" s="41">
        <f>P511+P513+P520+P526+P531+P533+P539+P545+P550+P563+P578+SUM(P595:P599)+P565+SUM(P587:P589)+P592+P585</f>
        <v>2072045</v>
      </c>
      <c r="Q605" s="41"/>
      <c r="R605" s="41">
        <f>R511+R513+R520+R526+R531+R533+R539+R545+R550+R563+R578+SUM(R595:R599)+R565+SUM(R587:R589)+R592+R585</f>
        <v>1909042</v>
      </c>
      <c r="S605" s="41"/>
      <c r="T605" s="41" t="e">
        <f>T511+T513+T520+T526+T531+T533+T539+T545+T550+T563+T578+SUM(T595:T599)+T565+SUM(T587:T589)+T592+T585</f>
        <v>#N/A</v>
      </c>
      <c r="U605" s="41"/>
      <c r="V605" s="41">
        <f>V511+V513+V520+V526+V531+V533+V539+V545+V550+V563+V578+SUM(V595:V599)+V565+SUM(V587:V589)+V592+V585</f>
        <v>1982185</v>
      </c>
      <c r="W605" s="41"/>
      <c r="X605" s="41">
        <f>X511+X513+X520+X526+X531+X533+X539+X545+X550+X563+X578+SUM(X595:X599)+X565+SUM(X587:X589)+X592+X585</f>
        <v>2150972</v>
      </c>
      <c r="Y605" s="41"/>
      <c r="Z605" s="100">
        <f t="shared" si="262"/>
        <v>168787</v>
      </c>
      <c r="AA605" s="100"/>
      <c r="AB605" s="183">
        <f t="shared" si="263"/>
        <v>8.5151991363066504E-2</v>
      </c>
      <c r="AC605" s="169"/>
      <c r="AD605" s="100">
        <f t="shared" si="264"/>
        <v>78927</v>
      </c>
      <c r="AE605" s="100"/>
      <c r="AF605" s="183">
        <f t="shared" si="265"/>
        <v>3.8091354193562355E-2</v>
      </c>
      <c r="AG605" s="100"/>
      <c r="AH605" s="41">
        <f t="shared" si="266"/>
        <v>226133</v>
      </c>
      <c r="AI605" s="41"/>
      <c r="AJ605" s="183">
        <f t="shared" si="267"/>
        <v>0.11748151403831697</v>
      </c>
      <c r="AK605" s="169"/>
      <c r="AL605" s="41">
        <f t="shared" si="268"/>
        <v>241930</v>
      </c>
      <c r="AM605" s="100"/>
      <c r="AN605" s="181">
        <f t="shared" si="269"/>
        <v>0.12672848475832388</v>
      </c>
      <c r="AP605" s="41" t="str">
        <f t="shared" si="270"/>
        <v/>
      </c>
      <c r="AQ605" s="100"/>
      <c r="AR605" s="181" t="e">
        <f t="shared" si="271"/>
        <v>#N/A</v>
      </c>
      <c r="AS605" s="100"/>
      <c r="AT605" s="100" t="str">
        <f t="shared" si="272"/>
        <v/>
      </c>
      <c r="AU605" s="100"/>
      <c r="AV605" s="183" t="e">
        <f t="shared" si="273"/>
        <v>#N/A</v>
      </c>
      <c r="AW605" s="100"/>
      <c r="AX605" s="100">
        <f t="shared" si="274"/>
        <v>57346</v>
      </c>
      <c r="AY605" s="100"/>
      <c r="AZ605" s="183">
        <f t="shared" si="275"/>
        <v>2.9792621616665071E-2</v>
      </c>
      <c r="BA605" s="100"/>
      <c r="BB605" s="100">
        <f t="shared" si="276"/>
        <v>-89860</v>
      </c>
      <c r="BC605" s="100"/>
      <c r="BD605" s="183">
        <f t="shared" si="277"/>
        <v>-4.3367784000830079E-2</v>
      </c>
      <c r="BE605" s="100"/>
      <c r="BF605" s="41">
        <f t="shared" si="278"/>
        <v>73143</v>
      </c>
      <c r="BG605" s="100"/>
      <c r="BH605" s="181">
        <f t="shared" si="279"/>
        <v>3.8313981567718258E-2</v>
      </c>
      <c r="BJ605" s="41" t="str">
        <f t="shared" si="280"/>
        <v/>
      </c>
      <c r="BK605" s="100"/>
      <c r="BL605" s="181" t="e">
        <f t="shared" si="281"/>
        <v>#N/A</v>
      </c>
      <c r="BM605" s="100"/>
    </row>
    <row r="606" spans="2:65" ht="15.75" customHeight="1">
      <c r="C606" s="19"/>
      <c r="D606" s="13"/>
      <c r="E606" s="13"/>
      <c r="F606" s="13"/>
      <c r="G606" s="13"/>
      <c r="H606" s="13" t="s">
        <v>72</v>
      </c>
      <c r="I606" s="67"/>
      <c r="J606" s="67"/>
      <c r="K606" s="23"/>
      <c r="L606" s="66"/>
      <c r="M606" s="125"/>
      <c r="N606" s="41">
        <f>+N515+N522+N527+N534+N541+N546+N564+N600+SUM(N567)+N601</f>
        <v>236385</v>
      </c>
      <c r="O606" s="45"/>
      <c r="P606" s="41">
        <f>+P515+P522+P527+P534+P541+P546+P564+P600+SUM(P567)+P601+P602</f>
        <v>2266842</v>
      </c>
      <c r="Q606" s="41"/>
      <c r="R606" s="41">
        <f>+R515+R522+R527+R534+R541+R546+R564+R600+SUM(R567)+R601+R602</f>
        <v>2266842</v>
      </c>
      <c r="S606" s="41"/>
      <c r="T606" s="41" t="e">
        <f>+T515+T522+T527+T534+T541+T546+T564+T600+SUM(T567)+T601+T602</f>
        <v>#N/A</v>
      </c>
      <c r="U606" s="41"/>
      <c r="V606" s="41">
        <f>+V515+V522+V527+V534+V541+V546+V564+V600+SUM(V567)+V601+V602</f>
        <v>2249502</v>
      </c>
      <c r="W606" s="41"/>
      <c r="X606" s="41">
        <f>+X515+X522+X527+X534+X541+X546+X564+X600+SUM(X567)+X601+X602</f>
        <v>2266842</v>
      </c>
      <c r="Y606" s="41"/>
      <c r="Z606" s="41">
        <f t="shared" si="262"/>
        <v>17340</v>
      </c>
      <c r="AA606" s="41"/>
      <c r="AB606" s="181">
        <f t="shared" si="263"/>
        <v>7.7083727865101537E-3</v>
      </c>
      <c r="AC606" s="161"/>
      <c r="AD606" s="41">
        <f t="shared" si="264"/>
        <v>0</v>
      </c>
      <c r="AE606" s="41"/>
      <c r="AF606" s="181">
        <f t="shared" si="265"/>
        <v>0</v>
      </c>
      <c r="AG606" s="41"/>
      <c r="AH606" s="41">
        <f t="shared" si="266"/>
        <v>2030457</v>
      </c>
      <c r="AI606" s="41"/>
      <c r="AJ606" s="181">
        <f t="shared" si="267"/>
        <v>8.5896186306237698</v>
      </c>
      <c r="AK606" s="161"/>
      <c r="AL606" s="41">
        <f t="shared" si="268"/>
        <v>0</v>
      </c>
      <c r="AM606" s="41"/>
      <c r="AN606" s="181">
        <f t="shared" si="269"/>
        <v>0</v>
      </c>
      <c r="AP606" s="41" t="str">
        <f t="shared" si="270"/>
        <v/>
      </c>
      <c r="AQ606" s="41"/>
      <c r="AR606" s="181" t="e">
        <f t="shared" si="271"/>
        <v>#N/A</v>
      </c>
      <c r="AS606" s="41"/>
      <c r="AT606" s="41" t="str">
        <f t="shared" si="272"/>
        <v/>
      </c>
      <c r="AU606" s="41"/>
      <c r="AV606" s="181" t="e">
        <f t="shared" si="273"/>
        <v>#N/A</v>
      </c>
      <c r="AW606" s="41"/>
      <c r="AX606" s="41">
        <f t="shared" si="274"/>
        <v>2013117</v>
      </c>
      <c r="AY606" s="41"/>
      <c r="AZ606" s="181">
        <f t="shared" si="275"/>
        <v>8.5162637223174062</v>
      </c>
      <c r="BA606" s="41"/>
      <c r="BB606" s="41">
        <f t="shared" si="276"/>
        <v>-17340</v>
      </c>
      <c r="BC606" s="41"/>
      <c r="BD606" s="181">
        <f t="shared" si="277"/>
        <v>-7.6494082957700993E-3</v>
      </c>
      <c r="BE606" s="41"/>
      <c r="BF606" s="41">
        <f t="shared" si="278"/>
        <v>-17340</v>
      </c>
      <c r="BG606" s="41"/>
      <c r="BH606" s="181">
        <f t="shared" si="279"/>
        <v>-7.6494082957700993E-3</v>
      </c>
      <c r="BJ606" s="41" t="str">
        <f t="shared" si="280"/>
        <v/>
      </c>
      <c r="BK606" s="41"/>
      <c r="BL606" s="181" t="e">
        <f t="shared" si="281"/>
        <v>#N/A</v>
      </c>
      <c r="BM606" s="41"/>
    </row>
    <row r="607" spans="2:65" ht="15.75" customHeight="1">
      <c r="C607" s="19"/>
      <c r="D607" s="13"/>
      <c r="E607" s="13"/>
      <c r="F607" s="13"/>
      <c r="G607" s="13"/>
      <c r="H607" s="13"/>
      <c r="I607" s="67"/>
      <c r="J607" s="67"/>
      <c r="K607" s="23"/>
      <c r="L607" s="66"/>
      <c r="M607" s="125"/>
      <c r="N607" s="125"/>
      <c r="O607" s="45"/>
      <c r="P607" s="125"/>
      <c r="Q607" s="125"/>
      <c r="R607" s="125"/>
      <c r="S607" s="125"/>
      <c r="T607" s="125"/>
      <c r="U607" s="125"/>
      <c r="V607" s="125"/>
      <c r="W607" s="125"/>
      <c r="X607" s="125"/>
      <c r="Y607" s="125"/>
      <c r="Z607" s="41" t="str">
        <f t="shared" si="262"/>
        <v/>
      </c>
      <c r="AA607" s="125"/>
      <c r="AB607" s="181" t="str">
        <f t="shared" si="263"/>
        <v/>
      </c>
      <c r="AC607" s="161"/>
      <c r="AD607" s="41" t="str">
        <f t="shared" si="264"/>
        <v/>
      </c>
      <c r="AE607" s="125"/>
      <c r="AF607" s="181" t="str">
        <f t="shared" si="265"/>
        <v/>
      </c>
      <c r="AG607" s="125"/>
      <c r="AH607" s="41" t="str">
        <f t="shared" si="266"/>
        <v/>
      </c>
      <c r="AI607" s="125"/>
      <c r="AJ607" s="181" t="str">
        <f t="shared" si="267"/>
        <v/>
      </c>
      <c r="AK607" s="161"/>
      <c r="AL607" s="41" t="str">
        <f t="shared" si="268"/>
        <v/>
      </c>
      <c r="AM607" s="125"/>
      <c r="AN607" s="181" t="str">
        <f t="shared" si="269"/>
        <v/>
      </c>
      <c r="AP607" s="41" t="str">
        <f t="shared" si="270"/>
        <v/>
      </c>
      <c r="AQ607" s="125"/>
      <c r="AR607" s="181" t="str">
        <f t="shared" si="271"/>
        <v/>
      </c>
      <c r="AS607" s="125"/>
      <c r="AT607" s="41" t="str">
        <f t="shared" si="272"/>
        <v/>
      </c>
      <c r="AU607" s="125"/>
      <c r="AV607" s="181" t="str">
        <f t="shared" si="273"/>
        <v/>
      </c>
      <c r="AW607" s="125"/>
      <c r="AX607" s="41" t="str">
        <f t="shared" si="274"/>
        <v/>
      </c>
      <c r="AY607" s="125"/>
      <c r="AZ607" s="181" t="str">
        <f t="shared" si="275"/>
        <v/>
      </c>
      <c r="BA607" s="125"/>
      <c r="BB607" s="41" t="str">
        <f t="shared" si="276"/>
        <v/>
      </c>
      <c r="BC607" s="125"/>
      <c r="BD607" s="181" t="str">
        <f t="shared" si="277"/>
        <v/>
      </c>
      <c r="BE607" s="125"/>
      <c r="BF607" s="41" t="str">
        <f t="shared" si="278"/>
        <v/>
      </c>
      <c r="BG607" s="125"/>
      <c r="BH607" s="181" t="str">
        <f t="shared" si="279"/>
        <v/>
      </c>
      <c r="BJ607" s="41" t="str">
        <f t="shared" si="280"/>
        <v/>
      </c>
      <c r="BK607" s="125"/>
      <c r="BL607" s="181" t="str">
        <f t="shared" si="281"/>
        <v/>
      </c>
      <c r="BM607" s="125"/>
    </row>
    <row r="608" spans="2:65" ht="15.75" customHeight="1">
      <c r="C608" s="19"/>
      <c r="D608" s="13"/>
      <c r="E608" s="13"/>
      <c r="F608" s="13"/>
      <c r="G608" s="13"/>
      <c r="H608" s="13"/>
      <c r="I608" s="67"/>
      <c r="J608" s="67"/>
      <c r="K608" s="23"/>
      <c r="L608" s="66"/>
      <c r="M608" s="125"/>
      <c r="N608" s="125"/>
      <c r="O608" s="45"/>
      <c r="P608" s="41"/>
      <c r="Q608" s="41"/>
      <c r="R608" s="95"/>
      <c r="S608" s="95"/>
      <c r="T608" s="95"/>
      <c r="U608" s="41"/>
      <c r="V608" s="95"/>
      <c r="W608" s="95"/>
      <c r="X608" s="95"/>
      <c r="Y608" s="95"/>
      <c r="Z608" s="41" t="str">
        <f t="shared" si="262"/>
        <v/>
      </c>
      <c r="AA608" s="41"/>
      <c r="AB608" s="181" t="str">
        <f t="shared" si="263"/>
        <v/>
      </c>
      <c r="AC608" s="161"/>
      <c r="AD608" s="41" t="str">
        <f t="shared" si="264"/>
        <v/>
      </c>
      <c r="AE608" s="41"/>
      <c r="AF608" s="181" t="str">
        <f t="shared" si="265"/>
        <v/>
      </c>
      <c r="AG608" s="41"/>
      <c r="AH608" s="41" t="str">
        <f t="shared" si="266"/>
        <v/>
      </c>
      <c r="AI608" s="41"/>
      <c r="AJ608" s="181" t="str">
        <f t="shared" si="267"/>
        <v/>
      </c>
      <c r="AK608" s="161"/>
      <c r="AL608" s="41" t="str">
        <f t="shared" si="268"/>
        <v/>
      </c>
      <c r="AM608" s="41"/>
      <c r="AN608" s="181" t="str">
        <f t="shared" si="269"/>
        <v/>
      </c>
      <c r="AP608" s="41" t="str">
        <f t="shared" si="270"/>
        <v/>
      </c>
      <c r="AQ608" s="41"/>
      <c r="AR608" s="181" t="str">
        <f t="shared" si="271"/>
        <v/>
      </c>
      <c r="AS608" s="41"/>
      <c r="AT608" s="41" t="str">
        <f t="shared" si="272"/>
        <v/>
      </c>
      <c r="AU608" s="41"/>
      <c r="AV608" s="181" t="str">
        <f t="shared" si="273"/>
        <v/>
      </c>
      <c r="AW608" s="41"/>
      <c r="AX608" s="41" t="str">
        <f t="shared" si="274"/>
        <v/>
      </c>
      <c r="AY608" s="41"/>
      <c r="AZ608" s="181" t="str">
        <f t="shared" si="275"/>
        <v/>
      </c>
      <c r="BA608" s="41"/>
      <c r="BB608" s="41" t="str">
        <f t="shared" si="276"/>
        <v/>
      </c>
      <c r="BC608" s="41"/>
      <c r="BD608" s="181" t="str">
        <f t="shared" si="277"/>
        <v/>
      </c>
      <c r="BE608" s="41"/>
      <c r="BF608" s="41" t="str">
        <f t="shared" si="278"/>
        <v/>
      </c>
      <c r="BG608" s="41"/>
      <c r="BH608" s="181" t="str">
        <f t="shared" si="279"/>
        <v/>
      </c>
      <c r="BJ608" s="41" t="str">
        <f t="shared" si="280"/>
        <v/>
      </c>
      <c r="BK608" s="41"/>
      <c r="BL608" s="181" t="str">
        <f t="shared" si="281"/>
        <v/>
      </c>
      <c r="BM608" s="41"/>
    </row>
    <row r="609" spans="2:65" s="71" customFormat="1" ht="15.75" customHeight="1">
      <c r="B609" s="230"/>
      <c r="C609" s="71" t="s">
        <v>393</v>
      </c>
      <c r="D609" s="76"/>
      <c r="E609" s="76"/>
      <c r="F609" s="76"/>
      <c r="G609" s="76"/>
      <c r="H609" s="76"/>
      <c r="I609" s="198"/>
      <c r="J609" s="198"/>
      <c r="K609" s="201"/>
      <c r="L609" s="193"/>
      <c r="M609" s="194"/>
      <c r="N609" s="194"/>
      <c r="O609" s="202"/>
      <c r="P609" s="194"/>
      <c r="Q609" s="194"/>
      <c r="R609" s="194"/>
      <c r="S609" s="194"/>
      <c r="T609" s="194"/>
      <c r="U609" s="194"/>
      <c r="V609" s="194"/>
      <c r="W609" s="194"/>
      <c r="X609" s="194"/>
      <c r="Y609" s="194"/>
      <c r="Z609" s="195" t="str">
        <f t="shared" si="262"/>
        <v/>
      </c>
      <c r="AA609" s="194"/>
      <c r="AB609" s="204" t="str">
        <f t="shared" si="263"/>
        <v/>
      </c>
      <c r="AC609" s="203"/>
      <c r="AD609" s="195" t="str">
        <f t="shared" si="264"/>
        <v/>
      </c>
      <c r="AE609" s="194"/>
      <c r="AF609" s="204" t="str">
        <f t="shared" si="265"/>
        <v/>
      </c>
      <c r="AG609" s="194"/>
      <c r="AH609" s="195" t="str">
        <f t="shared" si="266"/>
        <v/>
      </c>
      <c r="AI609" s="194"/>
      <c r="AJ609" s="204" t="str">
        <f t="shared" si="267"/>
        <v/>
      </c>
      <c r="AK609" s="203"/>
      <c r="AL609" s="195" t="str">
        <f t="shared" si="268"/>
        <v/>
      </c>
      <c r="AM609" s="194"/>
      <c r="AN609" s="204" t="str">
        <f t="shared" si="269"/>
        <v/>
      </c>
      <c r="AP609" s="195" t="str">
        <f t="shared" si="270"/>
        <v/>
      </c>
      <c r="AQ609" s="194"/>
      <c r="AR609" s="204" t="str">
        <f t="shared" si="271"/>
        <v/>
      </c>
      <c r="AS609" s="194"/>
      <c r="AT609" s="195" t="str">
        <f t="shared" si="272"/>
        <v/>
      </c>
      <c r="AU609" s="194"/>
      <c r="AV609" s="204" t="str">
        <f t="shared" si="273"/>
        <v/>
      </c>
      <c r="AW609" s="194"/>
      <c r="AX609" s="195" t="str">
        <f t="shared" si="274"/>
        <v/>
      </c>
      <c r="AY609" s="194"/>
      <c r="AZ609" s="204" t="str">
        <f t="shared" si="275"/>
        <v/>
      </c>
      <c r="BA609" s="194"/>
      <c r="BB609" s="195" t="str">
        <f t="shared" si="276"/>
        <v/>
      </c>
      <c r="BC609" s="194"/>
      <c r="BD609" s="204" t="str">
        <f t="shared" si="277"/>
        <v/>
      </c>
      <c r="BE609" s="194"/>
      <c r="BF609" s="195" t="str">
        <f t="shared" si="278"/>
        <v/>
      </c>
      <c r="BG609" s="194"/>
      <c r="BH609" s="204" t="str">
        <f t="shared" si="279"/>
        <v/>
      </c>
      <c r="BJ609" s="195" t="str">
        <f t="shared" si="280"/>
        <v/>
      </c>
      <c r="BK609" s="194"/>
      <c r="BL609" s="204" t="str">
        <f t="shared" si="281"/>
        <v/>
      </c>
      <c r="BM609" s="194"/>
    </row>
    <row r="610" spans="2:65" s="71" customFormat="1" ht="15.75" customHeight="1">
      <c r="B610" s="230"/>
      <c r="C610" s="71" t="s">
        <v>392</v>
      </c>
      <c r="D610" s="76"/>
      <c r="E610" s="76"/>
      <c r="F610" s="76"/>
      <c r="G610" s="76"/>
      <c r="H610" s="76"/>
      <c r="I610" s="198"/>
      <c r="J610" s="198"/>
      <c r="K610" s="201"/>
      <c r="L610" s="193"/>
      <c r="M610" s="194"/>
      <c r="N610" s="194"/>
      <c r="O610" s="202"/>
      <c r="P610" s="194"/>
      <c r="Q610" s="194"/>
      <c r="R610" s="194"/>
      <c r="S610" s="194"/>
      <c r="T610" s="194"/>
      <c r="U610" s="194"/>
      <c r="V610" s="194"/>
      <c r="W610" s="194"/>
      <c r="X610" s="194"/>
      <c r="Y610" s="194"/>
      <c r="Z610" s="195" t="str">
        <f t="shared" si="262"/>
        <v/>
      </c>
      <c r="AA610" s="194"/>
      <c r="AB610" s="204" t="str">
        <f t="shared" si="263"/>
        <v/>
      </c>
      <c r="AC610" s="203"/>
      <c r="AD610" s="195" t="str">
        <f t="shared" si="264"/>
        <v/>
      </c>
      <c r="AE610" s="194"/>
      <c r="AF610" s="204" t="str">
        <f t="shared" si="265"/>
        <v/>
      </c>
      <c r="AG610" s="194"/>
      <c r="AH610" s="195" t="str">
        <f t="shared" si="266"/>
        <v/>
      </c>
      <c r="AI610" s="194"/>
      <c r="AJ610" s="204" t="str">
        <f t="shared" si="267"/>
        <v/>
      </c>
      <c r="AK610" s="203"/>
      <c r="AL610" s="195" t="str">
        <f t="shared" si="268"/>
        <v/>
      </c>
      <c r="AM610" s="194"/>
      <c r="AN610" s="204" t="str">
        <f t="shared" si="269"/>
        <v/>
      </c>
      <c r="AP610" s="195" t="str">
        <f t="shared" si="270"/>
        <v/>
      </c>
      <c r="AQ610" s="194"/>
      <c r="AR610" s="204" t="str">
        <f t="shared" si="271"/>
        <v/>
      </c>
      <c r="AS610" s="194"/>
      <c r="AT610" s="195" t="str">
        <f t="shared" si="272"/>
        <v/>
      </c>
      <c r="AU610" s="194"/>
      <c r="AV610" s="204" t="str">
        <f t="shared" si="273"/>
        <v/>
      </c>
      <c r="AW610" s="194"/>
      <c r="AX610" s="195" t="str">
        <f t="shared" si="274"/>
        <v/>
      </c>
      <c r="AY610" s="194"/>
      <c r="AZ610" s="204" t="str">
        <f t="shared" si="275"/>
        <v/>
      </c>
      <c r="BA610" s="194"/>
      <c r="BB610" s="195" t="str">
        <f t="shared" si="276"/>
        <v/>
      </c>
      <c r="BC610" s="194"/>
      <c r="BD610" s="204" t="str">
        <f t="shared" si="277"/>
        <v/>
      </c>
      <c r="BE610" s="194"/>
      <c r="BF610" s="195" t="str">
        <f t="shared" si="278"/>
        <v/>
      </c>
      <c r="BG610" s="194"/>
      <c r="BH610" s="204" t="str">
        <f t="shared" si="279"/>
        <v/>
      </c>
      <c r="BJ610" s="195" t="str">
        <f t="shared" si="280"/>
        <v/>
      </c>
      <c r="BK610" s="194"/>
      <c r="BL610" s="204" t="str">
        <f t="shared" si="281"/>
        <v/>
      </c>
      <c r="BM610" s="194"/>
    </row>
    <row r="611" spans="2:65" ht="15.75" customHeight="1">
      <c r="C611" s="71"/>
      <c r="D611" s="13"/>
      <c r="E611" s="13"/>
      <c r="F611" s="13"/>
      <c r="G611" s="13"/>
      <c r="H611" s="13"/>
      <c r="I611" s="67"/>
      <c r="J611" s="67"/>
      <c r="K611" s="23"/>
      <c r="L611" s="66"/>
      <c r="M611" s="125"/>
      <c r="N611" s="125"/>
      <c r="O611" s="45"/>
      <c r="P611" s="125"/>
      <c r="Q611" s="125"/>
      <c r="R611" s="41"/>
      <c r="S611" s="41"/>
      <c r="T611" s="41"/>
      <c r="U611" s="125"/>
      <c r="V611" s="41"/>
      <c r="W611" s="41"/>
      <c r="X611" s="41"/>
      <c r="Y611" s="41"/>
      <c r="Z611" s="41" t="str">
        <f t="shared" si="262"/>
        <v/>
      </c>
      <c r="AA611" s="125"/>
      <c r="AB611" s="181" t="str">
        <f t="shared" si="263"/>
        <v/>
      </c>
      <c r="AC611" s="161"/>
      <c r="AD611" s="41" t="str">
        <f t="shared" si="264"/>
        <v/>
      </c>
      <c r="AE611" s="125"/>
      <c r="AF611" s="181" t="str">
        <f t="shared" si="265"/>
        <v/>
      </c>
      <c r="AG611" s="125"/>
      <c r="AH611" s="41" t="str">
        <f t="shared" si="266"/>
        <v/>
      </c>
      <c r="AI611" s="125"/>
      <c r="AJ611" s="181" t="str">
        <f t="shared" si="267"/>
        <v/>
      </c>
      <c r="AK611" s="161"/>
      <c r="AL611" s="41" t="str">
        <f t="shared" si="268"/>
        <v/>
      </c>
      <c r="AM611" s="125"/>
      <c r="AN611" s="181" t="str">
        <f t="shared" si="269"/>
        <v/>
      </c>
      <c r="AP611" s="41" t="str">
        <f t="shared" si="270"/>
        <v/>
      </c>
      <c r="AQ611" s="125"/>
      <c r="AR611" s="181" t="str">
        <f t="shared" si="271"/>
        <v/>
      </c>
      <c r="AS611" s="125"/>
      <c r="AT611" s="41" t="str">
        <f t="shared" si="272"/>
        <v/>
      </c>
      <c r="AU611" s="125"/>
      <c r="AV611" s="181" t="str">
        <f t="shared" si="273"/>
        <v/>
      </c>
      <c r="AW611" s="125"/>
      <c r="AX611" s="41" t="str">
        <f t="shared" si="274"/>
        <v/>
      </c>
      <c r="AY611" s="125"/>
      <c r="AZ611" s="181" t="str">
        <f t="shared" si="275"/>
        <v/>
      </c>
      <c r="BA611" s="125"/>
      <c r="BB611" s="41" t="str">
        <f t="shared" si="276"/>
        <v/>
      </c>
      <c r="BC611" s="125"/>
      <c r="BD611" s="181" t="str">
        <f t="shared" si="277"/>
        <v/>
      </c>
      <c r="BE611" s="125"/>
      <c r="BF611" s="41" t="str">
        <f t="shared" si="278"/>
        <v/>
      </c>
      <c r="BG611" s="125"/>
      <c r="BH611" s="181" t="str">
        <f t="shared" si="279"/>
        <v/>
      </c>
      <c r="BJ611" s="41" t="str">
        <f t="shared" si="280"/>
        <v/>
      </c>
      <c r="BK611" s="125"/>
      <c r="BL611" s="181" t="str">
        <f t="shared" si="281"/>
        <v/>
      </c>
      <c r="BM611" s="125"/>
    </row>
    <row r="612" spans="2:65" ht="15.75" customHeight="1">
      <c r="C612" s="124">
        <v>1</v>
      </c>
      <c r="D612" s="3" t="s">
        <v>382</v>
      </c>
      <c r="E612" s="13"/>
      <c r="F612" s="13"/>
      <c r="G612" s="13"/>
      <c r="H612" s="13"/>
      <c r="I612" s="67"/>
      <c r="J612" s="67"/>
      <c r="K612" s="23"/>
      <c r="L612" s="66"/>
      <c r="M612" s="125"/>
      <c r="N612" s="125"/>
      <c r="O612" s="45"/>
      <c r="P612" s="125"/>
      <c r="Q612" s="125"/>
      <c r="R612" s="125"/>
      <c r="S612" s="125"/>
      <c r="T612" s="125"/>
      <c r="U612" s="125"/>
      <c r="V612" s="125"/>
      <c r="W612" s="125"/>
      <c r="X612" s="125"/>
      <c r="Y612" s="125"/>
      <c r="Z612" s="41" t="str">
        <f t="shared" si="262"/>
        <v/>
      </c>
      <c r="AA612" s="125"/>
      <c r="AB612" s="181" t="str">
        <f t="shared" si="263"/>
        <v/>
      </c>
      <c r="AC612" s="161"/>
      <c r="AD612" s="41" t="str">
        <f t="shared" si="264"/>
        <v/>
      </c>
      <c r="AE612" s="125"/>
      <c r="AF612" s="181" t="str">
        <f t="shared" si="265"/>
        <v/>
      </c>
      <c r="AG612" s="125"/>
      <c r="AH612" s="41" t="str">
        <f t="shared" si="266"/>
        <v/>
      </c>
      <c r="AI612" s="125"/>
      <c r="AJ612" s="181" t="str">
        <f t="shared" si="267"/>
        <v/>
      </c>
      <c r="AK612" s="161"/>
      <c r="AL612" s="41" t="str">
        <f t="shared" si="268"/>
        <v/>
      </c>
      <c r="AM612" s="125"/>
      <c r="AN612" s="181" t="str">
        <f t="shared" si="269"/>
        <v/>
      </c>
      <c r="AP612" s="41" t="str">
        <f t="shared" si="270"/>
        <v/>
      </c>
      <c r="AQ612" s="125"/>
      <c r="AR612" s="181" t="str">
        <f t="shared" si="271"/>
        <v/>
      </c>
      <c r="AS612" s="125"/>
      <c r="AT612" s="41" t="str">
        <f t="shared" si="272"/>
        <v/>
      </c>
      <c r="AU612" s="125"/>
      <c r="AV612" s="181" t="str">
        <f t="shared" si="273"/>
        <v/>
      </c>
      <c r="AW612" s="125"/>
      <c r="AX612" s="41" t="str">
        <f t="shared" si="274"/>
        <v/>
      </c>
      <c r="AY612" s="125"/>
      <c r="AZ612" s="181" t="str">
        <f t="shared" si="275"/>
        <v/>
      </c>
      <c r="BA612" s="125"/>
      <c r="BB612" s="41" t="str">
        <f t="shared" si="276"/>
        <v/>
      </c>
      <c r="BC612" s="125"/>
      <c r="BD612" s="181" t="str">
        <f t="shared" si="277"/>
        <v/>
      </c>
      <c r="BE612" s="125"/>
      <c r="BF612" s="41" t="str">
        <f t="shared" si="278"/>
        <v/>
      </c>
      <c r="BG612" s="125"/>
      <c r="BH612" s="181" t="str">
        <f t="shared" si="279"/>
        <v/>
      </c>
      <c r="BJ612" s="41" t="str">
        <f t="shared" si="280"/>
        <v/>
      </c>
      <c r="BK612" s="125"/>
      <c r="BL612" s="181" t="str">
        <f t="shared" si="281"/>
        <v/>
      </c>
      <c r="BM612" s="125"/>
    </row>
    <row r="613" spans="2:65" ht="15.75" customHeight="1">
      <c r="C613" s="34"/>
      <c r="D613" s="13"/>
      <c r="E613" s="13"/>
      <c r="F613" s="13"/>
      <c r="G613" s="4"/>
      <c r="H613" s="13"/>
      <c r="I613" s="4"/>
      <c r="J613" s="13"/>
      <c r="K613" s="23"/>
      <c r="L613" s="31"/>
      <c r="M613" s="125"/>
      <c r="N613" s="125"/>
      <c r="O613" s="80"/>
      <c r="P613" s="125"/>
      <c r="Q613" s="125"/>
      <c r="R613" s="125"/>
      <c r="S613" s="125"/>
      <c r="T613" s="125"/>
      <c r="U613" s="125"/>
      <c r="V613" s="125"/>
      <c r="W613" s="125"/>
      <c r="X613" s="125"/>
      <c r="Y613" s="125"/>
      <c r="Z613" s="41" t="str">
        <f t="shared" si="262"/>
        <v/>
      </c>
      <c r="AA613" s="125"/>
      <c r="AB613" s="181" t="str">
        <f t="shared" si="263"/>
        <v/>
      </c>
      <c r="AC613" s="161"/>
      <c r="AD613" s="41" t="str">
        <f t="shared" si="264"/>
        <v/>
      </c>
      <c r="AE613" s="125"/>
      <c r="AF613" s="181" t="str">
        <f t="shared" si="265"/>
        <v/>
      </c>
      <c r="AG613" s="125"/>
      <c r="AH613" s="41" t="str">
        <f t="shared" si="266"/>
        <v/>
      </c>
      <c r="AI613" s="125"/>
      <c r="AJ613" s="181" t="str">
        <f t="shared" si="267"/>
        <v/>
      </c>
      <c r="AK613" s="161"/>
      <c r="AL613" s="41" t="str">
        <f t="shared" si="268"/>
        <v/>
      </c>
      <c r="AM613" s="125"/>
      <c r="AN613" s="181" t="str">
        <f t="shared" si="269"/>
        <v/>
      </c>
      <c r="AP613" s="41" t="str">
        <f t="shared" si="270"/>
        <v/>
      </c>
      <c r="AQ613" s="125"/>
      <c r="AR613" s="181" t="str">
        <f t="shared" si="271"/>
        <v/>
      </c>
      <c r="AS613" s="125"/>
      <c r="AT613" s="41" t="str">
        <f t="shared" si="272"/>
        <v/>
      </c>
      <c r="AU613" s="125"/>
      <c r="AV613" s="181" t="str">
        <f t="shared" si="273"/>
        <v/>
      </c>
      <c r="AW613" s="125"/>
      <c r="AX613" s="41" t="str">
        <f t="shared" si="274"/>
        <v/>
      </c>
      <c r="AY613" s="125"/>
      <c r="AZ613" s="181" t="str">
        <f t="shared" si="275"/>
        <v/>
      </c>
      <c r="BA613" s="125"/>
      <c r="BB613" s="41" t="str">
        <f t="shared" si="276"/>
        <v/>
      </c>
      <c r="BC613" s="125"/>
      <c r="BD613" s="181" t="str">
        <f t="shared" si="277"/>
        <v/>
      </c>
      <c r="BE613" s="125"/>
      <c r="BF613" s="41" t="str">
        <f t="shared" si="278"/>
        <v/>
      </c>
      <c r="BG613" s="125"/>
      <c r="BH613" s="181" t="str">
        <f t="shared" si="279"/>
        <v/>
      </c>
      <c r="BJ613" s="41" t="str">
        <f t="shared" si="280"/>
        <v/>
      </c>
      <c r="BK613" s="125"/>
      <c r="BL613" s="181" t="str">
        <f t="shared" si="281"/>
        <v/>
      </c>
      <c r="BM613" s="125"/>
    </row>
    <row r="614" spans="2:65" ht="15.75" customHeight="1">
      <c r="C614" s="16" t="s">
        <v>103</v>
      </c>
      <c r="D614" s="53"/>
      <c r="E614" s="53"/>
      <c r="F614" s="53"/>
      <c r="G614" s="53"/>
      <c r="H614" s="53"/>
      <c r="I614" s="53"/>
      <c r="J614" s="53"/>
      <c r="K614" s="23"/>
      <c r="L614" s="66"/>
      <c r="M614" s="125"/>
      <c r="N614" s="125"/>
      <c r="O614" s="80"/>
      <c r="P614" s="125"/>
      <c r="Q614" s="125"/>
      <c r="R614" s="125"/>
      <c r="S614" s="125"/>
      <c r="T614" s="125"/>
      <c r="U614" s="125"/>
      <c r="V614" s="125"/>
      <c r="W614" s="125"/>
      <c r="X614" s="125"/>
      <c r="Y614" s="125"/>
      <c r="Z614" s="41" t="str">
        <f t="shared" si="262"/>
        <v/>
      </c>
      <c r="AA614" s="125"/>
      <c r="AB614" s="181" t="str">
        <f t="shared" si="263"/>
        <v/>
      </c>
      <c r="AC614" s="161"/>
      <c r="AD614" s="41" t="str">
        <f t="shared" si="264"/>
        <v/>
      </c>
      <c r="AE614" s="125"/>
      <c r="AF614" s="181" t="str">
        <f t="shared" si="265"/>
        <v/>
      </c>
      <c r="AG614" s="125"/>
      <c r="AH614" s="41" t="str">
        <f t="shared" si="266"/>
        <v/>
      </c>
      <c r="AI614" s="125"/>
      <c r="AJ614" s="181" t="str">
        <f t="shared" si="267"/>
        <v/>
      </c>
      <c r="AK614" s="161"/>
      <c r="AL614" s="41" t="str">
        <f t="shared" si="268"/>
        <v/>
      </c>
      <c r="AM614" s="125"/>
      <c r="AN614" s="181" t="str">
        <f t="shared" si="269"/>
        <v/>
      </c>
      <c r="AP614" s="41" t="str">
        <f t="shared" si="270"/>
        <v/>
      </c>
      <c r="AQ614" s="125"/>
      <c r="AR614" s="181" t="str">
        <f t="shared" si="271"/>
        <v/>
      </c>
      <c r="AS614" s="125"/>
      <c r="AT614" s="41" t="str">
        <f t="shared" si="272"/>
        <v/>
      </c>
      <c r="AU614" s="125"/>
      <c r="AV614" s="181" t="str">
        <f t="shared" si="273"/>
        <v/>
      </c>
      <c r="AW614" s="125"/>
      <c r="AX614" s="41" t="str">
        <f t="shared" si="274"/>
        <v/>
      </c>
      <c r="AY614" s="125"/>
      <c r="AZ614" s="181" t="str">
        <f t="shared" si="275"/>
        <v/>
      </c>
      <c r="BA614" s="125"/>
      <c r="BB614" s="41" t="str">
        <f t="shared" si="276"/>
        <v/>
      </c>
      <c r="BC614" s="125"/>
      <c r="BD614" s="181" t="str">
        <f t="shared" si="277"/>
        <v/>
      </c>
      <c r="BE614" s="125"/>
      <c r="BF614" s="41" t="str">
        <f t="shared" si="278"/>
        <v/>
      </c>
      <c r="BG614" s="125"/>
      <c r="BH614" s="181" t="str">
        <f t="shared" si="279"/>
        <v/>
      </c>
      <c r="BJ614" s="41" t="str">
        <f t="shared" si="280"/>
        <v/>
      </c>
      <c r="BK614" s="125"/>
      <c r="BL614" s="181" t="str">
        <f t="shared" si="281"/>
        <v/>
      </c>
      <c r="BM614" s="125"/>
    </row>
    <row r="615" spans="2:65" ht="15.75" customHeight="1">
      <c r="C615" s="13"/>
      <c r="D615" s="13"/>
      <c r="E615" s="13"/>
      <c r="F615" s="13"/>
      <c r="G615" s="13"/>
      <c r="H615" s="13"/>
      <c r="I615" s="13"/>
      <c r="J615" s="13"/>
      <c r="K615" s="23"/>
      <c r="L615" s="66"/>
      <c r="M615" s="125"/>
      <c r="N615" s="125"/>
      <c r="O615" s="80"/>
      <c r="P615" s="125"/>
      <c r="Q615" s="125"/>
      <c r="R615" s="125"/>
      <c r="S615" s="125"/>
      <c r="T615" s="125"/>
      <c r="U615" s="125"/>
      <c r="V615" s="125"/>
      <c r="W615" s="125"/>
      <c r="X615" s="125"/>
      <c r="Y615" s="125"/>
      <c r="Z615" s="41" t="str">
        <f t="shared" si="262"/>
        <v/>
      </c>
      <c r="AA615" s="125"/>
      <c r="AB615" s="181" t="str">
        <f t="shared" si="263"/>
        <v/>
      </c>
      <c r="AC615" s="161"/>
      <c r="AD615" s="41" t="str">
        <f t="shared" si="264"/>
        <v/>
      </c>
      <c r="AE615" s="125"/>
      <c r="AF615" s="181" t="str">
        <f t="shared" si="265"/>
        <v/>
      </c>
      <c r="AG615" s="125"/>
      <c r="AH615" s="41" t="str">
        <f t="shared" si="266"/>
        <v/>
      </c>
      <c r="AI615" s="125"/>
      <c r="AJ615" s="181" t="str">
        <f t="shared" si="267"/>
        <v/>
      </c>
      <c r="AK615" s="161"/>
      <c r="AL615" s="41" t="str">
        <f t="shared" si="268"/>
        <v/>
      </c>
      <c r="AM615" s="125"/>
      <c r="AN615" s="181" t="str">
        <f t="shared" si="269"/>
        <v/>
      </c>
      <c r="AP615" s="41" t="str">
        <f t="shared" si="270"/>
        <v/>
      </c>
      <c r="AQ615" s="125"/>
      <c r="AR615" s="181" t="str">
        <f t="shared" si="271"/>
        <v/>
      </c>
      <c r="AS615" s="125"/>
      <c r="AT615" s="41" t="str">
        <f t="shared" si="272"/>
        <v/>
      </c>
      <c r="AU615" s="125"/>
      <c r="AV615" s="181" t="str">
        <f t="shared" si="273"/>
        <v/>
      </c>
      <c r="AW615" s="125"/>
      <c r="AX615" s="41" t="str">
        <f t="shared" si="274"/>
        <v/>
      </c>
      <c r="AY615" s="125"/>
      <c r="AZ615" s="181" t="str">
        <f t="shared" si="275"/>
        <v/>
      </c>
      <c r="BA615" s="125"/>
      <c r="BB615" s="41" t="str">
        <f t="shared" si="276"/>
        <v/>
      </c>
      <c r="BC615" s="125"/>
      <c r="BD615" s="181" t="str">
        <f t="shared" si="277"/>
        <v/>
      </c>
      <c r="BE615" s="125"/>
      <c r="BF615" s="41" t="str">
        <f t="shared" si="278"/>
        <v/>
      </c>
      <c r="BG615" s="125"/>
      <c r="BH615" s="181" t="str">
        <f t="shared" si="279"/>
        <v/>
      </c>
      <c r="BJ615" s="41" t="str">
        <f t="shared" si="280"/>
        <v/>
      </c>
      <c r="BK615" s="125"/>
      <c r="BL615" s="181" t="str">
        <f t="shared" si="281"/>
        <v/>
      </c>
      <c r="BM615" s="125"/>
    </row>
    <row r="616" spans="2:65" ht="15.75" customHeight="1">
      <c r="B616" s="231">
        <v>250</v>
      </c>
      <c r="C616" s="17" t="s">
        <v>35</v>
      </c>
      <c r="D616" s="13" t="s">
        <v>104</v>
      </c>
      <c r="E616" s="13"/>
      <c r="F616" s="13"/>
      <c r="G616" s="13"/>
      <c r="H616" s="13"/>
      <c r="I616" s="13"/>
      <c r="J616" s="13"/>
      <c r="K616" s="20"/>
      <c r="L616" s="66" t="s">
        <v>29</v>
      </c>
      <c r="M616" s="125"/>
      <c r="N616" s="41">
        <f>VLOOKUP($B616,'[1]09-10-11'!$A$4:$EA$400,MATCH(N$2, '[1]09-10-11'!$A$4:$EA$4, 0))</f>
        <v>194496</v>
      </c>
      <c r="O616" s="45"/>
      <c r="P616" s="41">
        <f>VLOOKUP($B616,'[1]09-10-11'!$A$4:$EA$400,MATCH(P$2, '[1]09-10-11'!$A$4:$EA$4, 0))</f>
        <v>194496</v>
      </c>
      <c r="Q616" s="41"/>
      <c r="R616" s="41">
        <f>VLOOKUP($B616,'[1]09-10-11'!$A$4:$EA$400,MATCH(R$2, '[1]09-10-11'!$A$4:$EA$4, 0))</f>
        <v>194496</v>
      </c>
      <c r="S616" s="41"/>
      <c r="T616" s="41" t="e">
        <f>VLOOKUP($B616,'[1]09-10-11'!$A$4:$EA$400,MATCH(T$2, '[1]09-10-11'!$A$4:$EA$4, 0))</f>
        <v>#N/A</v>
      </c>
      <c r="U616" s="41"/>
      <c r="V616" s="41">
        <f>VLOOKUP($B616,'[1]09-10-11'!$A$4:$EA$400,MATCH(V$2, '[1]09-10-11'!$A$4:$EA$4, 0))</f>
        <v>194496</v>
      </c>
      <c r="W616" s="41"/>
      <c r="X616" s="41">
        <f>VLOOKUP($B616,'[1]09-10-11'!$A$4:$EA$400,MATCH(X$2, '[1]09-10-11'!$A$4:$EA$4, 0))</f>
        <v>194496</v>
      </c>
      <c r="Y616" s="41"/>
      <c r="Z616" s="41">
        <f t="shared" si="262"/>
        <v>0</v>
      </c>
      <c r="AA616" s="41"/>
      <c r="AB616" s="181">
        <f t="shared" si="263"/>
        <v>0</v>
      </c>
      <c r="AC616" s="161"/>
      <c r="AD616" s="41">
        <f t="shared" si="264"/>
        <v>0</v>
      </c>
      <c r="AE616" s="41"/>
      <c r="AF616" s="181">
        <f t="shared" si="265"/>
        <v>0</v>
      </c>
      <c r="AG616" s="41"/>
      <c r="AH616" s="41">
        <f t="shared" si="266"/>
        <v>0</v>
      </c>
      <c r="AI616" s="41"/>
      <c r="AJ616" s="181">
        <f t="shared" si="267"/>
        <v>0</v>
      </c>
      <c r="AK616" s="161"/>
      <c r="AL616" s="41">
        <f t="shared" si="268"/>
        <v>0</v>
      </c>
      <c r="AM616" s="41"/>
      <c r="AN616" s="181">
        <f t="shared" si="269"/>
        <v>0</v>
      </c>
      <c r="AP616" s="41" t="str">
        <f t="shared" si="270"/>
        <v/>
      </c>
      <c r="AQ616" s="41"/>
      <c r="AR616" s="181" t="e">
        <f t="shared" si="271"/>
        <v>#N/A</v>
      </c>
      <c r="AS616" s="41"/>
      <c r="AT616" s="41" t="str">
        <f t="shared" si="272"/>
        <v/>
      </c>
      <c r="AU616" s="41"/>
      <c r="AV616" s="181" t="e">
        <f t="shared" si="273"/>
        <v>#N/A</v>
      </c>
      <c r="AW616" s="41"/>
      <c r="AX616" s="41">
        <f t="shared" si="274"/>
        <v>0</v>
      </c>
      <c r="AY616" s="41"/>
      <c r="AZ616" s="181">
        <f t="shared" si="275"/>
        <v>0</v>
      </c>
      <c r="BA616" s="41"/>
      <c r="BB616" s="41">
        <f t="shared" si="276"/>
        <v>0</v>
      </c>
      <c r="BC616" s="41"/>
      <c r="BD616" s="181">
        <f t="shared" si="277"/>
        <v>0</v>
      </c>
      <c r="BE616" s="41"/>
      <c r="BF616" s="41">
        <f t="shared" si="278"/>
        <v>0</v>
      </c>
      <c r="BG616" s="41"/>
      <c r="BH616" s="181">
        <f t="shared" si="279"/>
        <v>0</v>
      </c>
      <c r="BJ616" s="41" t="str">
        <f t="shared" si="280"/>
        <v/>
      </c>
      <c r="BK616" s="41"/>
      <c r="BL616" s="181" t="e">
        <f t="shared" si="281"/>
        <v>#N/A</v>
      </c>
      <c r="BM616" s="41"/>
    </row>
    <row r="617" spans="2:65" ht="15.75" customHeight="1">
      <c r="B617" s="231">
        <v>251</v>
      </c>
      <c r="C617" s="17" t="s">
        <v>36</v>
      </c>
      <c r="D617" s="13" t="s">
        <v>67</v>
      </c>
      <c r="E617" s="13"/>
      <c r="F617" s="13"/>
      <c r="G617" s="13"/>
      <c r="H617" s="13"/>
      <c r="I617" s="13"/>
      <c r="J617" s="13"/>
      <c r="K617" s="20"/>
      <c r="L617" s="66" t="s">
        <v>29</v>
      </c>
      <c r="M617" s="125"/>
      <c r="N617" s="81">
        <f>VLOOKUP($B617,'[1]09-10-11'!$A$4:$EA$400,MATCH(N$2, '[1]09-10-11'!$A$4:$EA$4, 0))</f>
        <v>27325</v>
      </c>
      <c r="O617" s="45"/>
      <c r="P617" s="81">
        <f>VLOOKUP($B617,'[1]09-10-11'!$A$4:$EA$400,MATCH(P$2, '[1]09-10-11'!$A$4:$EA$4, 0))</f>
        <v>27325</v>
      </c>
      <c r="Q617" s="81"/>
      <c r="R617" s="81">
        <f>VLOOKUP($B617,'[1]09-10-11'!$A$4:$EA$400,MATCH(R$2, '[1]09-10-11'!$A$4:$EA$4, 0))</f>
        <v>27325</v>
      </c>
      <c r="S617" s="81"/>
      <c r="T617" s="81" t="e">
        <f>VLOOKUP($B617,'[1]09-10-11'!$A$4:$EA$400,MATCH(T$2, '[1]09-10-11'!$A$4:$EA$4, 0))</f>
        <v>#N/A</v>
      </c>
      <c r="U617" s="81"/>
      <c r="V617" s="81">
        <f>VLOOKUP($B617,'[1]09-10-11'!$A$4:$EA$400,MATCH(V$2, '[1]09-10-11'!$A$4:$EA$4, 0))</f>
        <v>27325</v>
      </c>
      <c r="W617" s="81"/>
      <c r="X617" s="81">
        <f>VLOOKUP($B617,'[1]09-10-11'!$A$4:$EA$400,MATCH(X$2, '[1]09-10-11'!$A$4:$EA$4, 0))</f>
        <v>27325</v>
      </c>
      <c r="Y617" s="41"/>
      <c r="Z617" s="81">
        <f t="shared" si="262"/>
        <v>0</v>
      </c>
      <c r="AA617" s="81"/>
      <c r="AB617" s="182">
        <f t="shared" si="263"/>
        <v>0</v>
      </c>
      <c r="AC617" s="156"/>
      <c r="AD617" s="81">
        <f t="shared" si="264"/>
        <v>0</v>
      </c>
      <c r="AE617" s="81"/>
      <c r="AF617" s="182">
        <f t="shared" si="265"/>
        <v>0</v>
      </c>
      <c r="AG617" s="41"/>
      <c r="AH617" s="81">
        <f t="shared" si="266"/>
        <v>0</v>
      </c>
      <c r="AI617" s="81"/>
      <c r="AJ617" s="182">
        <f t="shared" si="267"/>
        <v>0</v>
      </c>
      <c r="AK617" s="156"/>
      <c r="AL617" s="81">
        <f t="shared" si="268"/>
        <v>0</v>
      </c>
      <c r="AM617" s="81"/>
      <c r="AN617" s="182">
        <f t="shared" si="269"/>
        <v>0</v>
      </c>
      <c r="AP617" s="81" t="str">
        <f t="shared" si="270"/>
        <v/>
      </c>
      <c r="AQ617" s="81"/>
      <c r="AR617" s="182" t="e">
        <f t="shared" si="271"/>
        <v>#N/A</v>
      </c>
      <c r="AS617" s="41"/>
      <c r="AT617" s="81" t="str">
        <f t="shared" si="272"/>
        <v/>
      </c>
      <c r="AU617" s="81"/>
      <c r="AV617" s="182" t="e">
        <f t="shared" si="273"/>
        <v>#N/A</v>
      </c>
      <c r="AW617" s="41"/>
      <c r="AX617" s="81">
        <f t="shared" si="274"/>
        <v>0</v>
      </c>
      <c r="AY617" s="81"/>
      <c r="AZ617" s="182">
        <f t="shared" si="275"/>
        <v>0</v>
      </c>
      <c r="BA617" s="41"/>
      <c r="BB617" s="81">
        <f t="shared" si="276"/>
        <v>0</v>
      </c>
      <c r="BC617" s="81"/>
      <c r="BD617" s="182">
        <f t="shared" si="277"/>
        <v>0</v>
      </c>
      <c r="BE617" s="41"/>
      <c r="BF617" s="81">
        <f t="shared" si="278"/>
        <v>0</v>
      </c>
      <c r="BG617" s="81"/>
      <c r="BH617" s="182">
        <f t="shared" si="279"/>
        <v>0</v>
      </c>
      <c r="BJ617" s="81" t="str">
        <f t="shared" si="280"/>
        <v/>
      </c>
      <c r="BK617" s="81"/>
      <c r="BL617" s="182" t="e">
        <f t="shared" si="281"/>
        <v>#N/A</v>
      </c>
      <c r="BM617" s="41"/>
    </row>
    <row r="618" spans="2:65" ht="15.75" customHeight="1">
      <c r="B618" s="231"/>
      <c r="C618" s="13"/>
      <c r="D618" s="13"/>
      <c r="E618" s="13"/>
      <c r="F618" s="13"/>
      <c r="G618" s="13"/>
      <c r="H618" s="13"/>
      <c r="I618" s="13"/>
      <c r="J618" s="13" t="s">
        <v>31</v>
      </c>
      <c r="K618" s="20"/>
      <c r="L618" s="66"/>
      <c r="M618" s="125"/>
      <c r="N618" s="125"/>
      <c r="O618" s="45"/>
      <c r="P618" s="125"/>
      <c r="Q618" s="125"/>
      <c r="R618" s="125"/>
      <c r="S618" s="125"/>
      <c r="T618" s="125"/>
      <c r="U618" s="125"/>
      <c r="V618" s="125"/>
      <c r="W618" s="125"/>
      <c r="X618" s="125"/>
      <c r="Y618" s="125"/>
      <c r="Z618" s="41" t="str">
        <f t="shared" si="262"/>
        <v/>
      </c>
      <c r="AA618" s="125"/>
      <c r="AB618" s="181" t="str">
        <f t="shared" si="263"/>
        <v/>
      </c>
      <c r="AC618" s="161"/>
      <c r="AD618" s="41" t="str">
        <f t="shared" si="264"/>
        <v/>
      </c>
      <c r="AE618" s="125"/>
      <c r="AF618" s="181" t="str">
        <f t="shared" si="265"/>
        <v/>
      </c>
      <c r="AG618" s="125"/>
      <c r="AH618" s="41" t="str">
        <f t="shared" si="266"/>
        <v/>
      </c>
      <c r="AI618" s="125"/>
      <c r="AJ618" s="181" t="str">
        <f t="shared" si="267"/>
        <v/>
      </c>
      <c r="AK618" s="161"/>
      <c r="AL618" s="41" t="str">
        <f t="shared" si="268"/>
        <v/>
      </c>
      <c r="AM618" s="125"/>
      <c r="AN618" s="181" t="str">
        <f t="shared" si="269"/>
        <v/>
      </c>
      <c r="AP618" s="41" t="str">
        <f t="shared" si="270"/>
        <v/>
      </c>
      <c r="AQ618" s="125"/>
      <c r="AR618" s="181" t="str">
        <f t="shared" si="271"/>
        <v/>
      </c>
      <c r="AS618" s="125"/>
      <c r="AT618" s="41" t="str">
        <f t="shared" si="272"/>
        <v/>
      </c>
      <c r="AU618" s="125"/>
      <c r="AV618" s="181" t="str">
        <f t="shared" si="273"/>
        <v/>
      </c>
      <c r="AW618" s="125"/>
      <c r="AX618" s="41" t="str">
        <f t="shared" si="274"/>
        <v/>
      </c>
      <c r="AY618" s="125"/>
      <c r="AZ618" s="181" t="str">
        <f t="shared" si="275"/>
        <v/>
      </c>
      <c r="BA618" s="125"/>
      <c r="BB618" s="41" t="str">
        <f t="shared" si="276"/>
        <v/>
      </c>
      <c r="BC618" s="125"/>
      <c r="BD618" s="181" t="str">
        <f t="shared" si="277"/>
        <v/>
      </c>
      <c r="BE618" s="125"/>
      <c r="BF618" s="41" t="str">
        <f t="shared" si="278"/>
        <v/>
      </c>
      <c r="BG618" s="125"/>
      <c r="BH618" s="181" t="str">
        <f t="shared" si="279"/>
        <v/>
      </c>
      <c r="BJ618" s="41" t="str">
        <f t="shared" si="280"/>
        <v/>
      </c>
      <c r="BK618" s="125"/>
      <c r="BL618" s="181" t="str">
        <f t="shared" si="281"/>
        <v/>
      </c>
      <c r="BM618" s="125"/>
    </row>
    <row r="619" spans="2:65" ht="15.75" customHeight="1">
      <c r="B619" s="231"/>
      <c r="C619" s="13"/>
      <c r="D619" s="13"/>
      <c r="E619" s="13"/>
      <c r="F619" s="13"/>
      <c r="G619" s="53" t="s">
        <v>40</v>
      </c>
      <c r="H619" s="53"/>
      <c r="I619" s="27"/>
      <c r="J619" s="27"/>
      <c r="K619" s="28"/>
      <c r="L619" s="29" t="s">
        <v>29</v>
      </c>
      <c r="M619" s="133"/>
      <c r="N619" s="82">
        <f>SUM(N616+N617)</f>
        <v>221821</v>
      </c>
      <c r="O619" s="83"/>
      <c r="P619" s="82">
        <f>SUM(P616+P617)</f>
        <v>221821</v>
      </c>
      <c r="Q619" s="82"/>
      <c r="R619" s="82">
        <f>SUM(R616+R617)</f>
        <v>221821</v>
      </c>
      <c r="S619" s="82"/>
      <c r="T619" s="82" t="e">
        <f>SUM(T616+T617)</f>
        <v>#N/A</v>
      </c>
      <c r="U619" s="82"/>
      <c r="V619" s="82">
        <f>SUM(V616+V617)</f>
        <v>221821</v>
      </c>
      <c r="W619" s="82"/>
      <c r="X619" s="82">
        <f>SUM(X616+X617)</f>
        <v>221821</v>
      </c>
      <c r="Y619" s="82"/>
      <c r="Z619" s="82">
        <f t="shared" si="262"/>
        <v>0</v>
      </c>
      <c r="AA619" s="82"/>
      <c r="AB619" s="185">
        <f t="shared" si="263"/>
        <v>0</v>
      </c>
      <c r="AC619" s="159"/>
      <c r="AD619" s="82">
        <f t="shared" si="264"/>
        <v>0</v>
      </c>
      <c r="AE619" s="82"/>
      <c r="AF619" s="185">
        <f t="shared" si="265"/>
        <v>0</v>
      </c>
      <c r="AG619" s="82"/>
      <c r="AH619" s="82">
        <f t="shared" si="266"/>
        <v>0</v>
      </c>
      <c r="AI619" s="82"/>
      <c r="AJ619" s="185">
        <f t="shared" si="267"/>
        <v>0</v>
      </c>
      <c r="AK619" s="159"/>
      <c r="AL619" s="82">
        <f t="shared" si="268"/>
        <v>0</v>
      </c>
      <c r="AM619" s="82"/>
      <c r="AN619" s="185">
        <f t="shared" si="269"/>
        <v>0</v>
      </c>
      <c r="AP619" s="82" t="str">
        <f t="shared" si="270"/>
        <v/>
      </c>
      <c r="AQ619" s="82"/>
      <c r="AR619" s="185" t="e">
        <f t="shared" si="271"/>
        <v>#N/A</v>
      </c>
      <c r="AS619" s="82"/>
      <c r="AT619" s="82" t="str">
        <f t="shared" si="272"/>
        <v/>
      </c>
      <c r="AU619" s="82"/>
      <c r="AV619" s="185" t="e">
        <f t="shared" si="273"/>
        <v>#N/A</v>
      </c>
      <c r="AW619" s="82"/>
      <c r="AX619" s="82">
        <f t="shared" si="274"/>
        <v>0</v>
      </c>
      <c r="AY619" s="82"/>
      <c r="AZ619" s="185">
        <f t="shared" si="275"/>
        <v>0</v>
      </c>
      <c r="BA619" s="82"/>
      <c r="BB619" s="82">
        <f t="shared" si="276"/>
        <v>0</v>
      </c>
      <c r="BC619" s="82"/>
      <c r="BD619" s="185">
        <f t="shared" si="277"/>
        <v>0</v>
      </c>
      <c r="BE619" s="82"/>
      <c r="BF619" s="82">
        <f t="shared" si="278"/>
        <v>0</v>
      </c>
      <c r="BG619" s="82"/>
      <c r="BH619" s="185">
        <f t="shared" si="279"/>
        <v>0</v>
      </c>
      <c r="BJ619" s="82" t="str">
        <f t="shared" si="280"/>
        <v/>
      </c>
      <c r="BK619" s="82"/>
      <c r="BL619" s="185" t="e">
        <f t="shared" si="281"/>
        <v>#N/A</v>
      </c>
      <c r="BM619" s="82"/>
    </row>
    <row r="620" spans="2:65" ht="15.75" customHeight="1">
      <c r="B620" s="231"/>
      <c r="C620" s="13"/>
      <c r="D620" s="13"/>
      <c r="E620" s="13"/>
      <c r="F620" s="13"/>
      <c r="G620" s="13"/>
      <c r="H620" s="13"/>
      <c r="I620" s="13"/>
      <c r="J620" s="13"/>
      <c r="K620" s="20"/>
      <c r="L620" s="66"/>
      <c r="M620" s="125"/>
      <c r="N620" s="125"/>
      <c r="O620" s="45"/>
      <c r="P620" s="125"/>
      <c r="Q620" s="125"/>
      <c r="R620" s="125"/>
      <c r="S620" s="125"/>
      <c r="T620" s="125"/>
      <c r="U620" s="125"/>
      <c r="V620" s="125"/>
      <c r="W620" s="125"/>
      <c r="X620" s="125"/>
      <c r="Y620" s="125"/>
      <c r="Z620" s="41" t="str">
        <f t="shared" si="262"/>
        <v/>
      </c>
      <c r="AA620" s="125"/>
      <c r="AB620" s="181" t="str">
        <f t="shared" si="263"/>
        <v/>
      </c>
      <c r="AC620" s="161"/>
      <c r="AD620" s="41" t="str">
        <f t="shared" si="264"/>
        <v/>
      </c>
      <c r="AE620" s="125"/>
      <c r="AF620" s="181" t="str">
        <f t="shared" si="265"/>
        <v/>
      </c>
      <c r="AG620" s="125"/>
      <c r="AH620" s="41" t="str">
        <f t="shared" si="266"/>
        <v/>
      </c>
      <c r="AI620" s="125"/>
      <c r="AJ620" s="181" t="str">
        <f t="shared" si="267"/>
        <v/>
      </c>
      <c r="AK620" s="161"/>
      <c r="AL620" s="41" t="str">
        <f t="shared" si="268"/>
        <v/>
      </c>
      <c r="AM620" s="125"/>
      <c r="AN620" s="181" t="str">
        <f t="shared" si="269"/>
        <v/>
      </c>
      <c r="AP620" s="41" t="str">
        <f t="shared" si="270"/>
        <v/>
      </c>
      <c r="AQ620" s="125"/>
      <c r="AR620" s="181" t="str">
        <f t="shared" si="271"/>
        <v/>
      </c>
      <c r="AS620" s="125"/>
      <c r="AT620" s="41" t="str">
        <f t="shared" si="272"/>
        <v/>
      </c>
      <c r="AU620" s="125"/>
      <c r="AV620" s="181" t="str">
        <f t="shared" si="273"/>
        <v/>
      </c>
      <c r="AW620" s="125"/>
      <c r="AX620" s="41" t="str">
        <f t="shared" si="274"/>
        <v/>
      </c>
      <c r="AY620" s="125"/>
      <c r="AZ620" s="181" t="str">
        <f t="shared" si="275"/>
        <v/>
      </c>
      <c r="BA620" s="125"/>
      <c r="BB620" s="41" t="str">
        <f t="shared" si="276"/>
        <v/>
      </c>
      <c r="BC620" s="125"/>
      <c r="BD620" s="181" t="str">
        <f t="shared" si="277"/>
        <v/>
      </c>
      <c r="BE620" s="125"/>
      <c r="BF620" s="41" t="str">
        <f t="shared" si="278"/>
        <v/>
      </c>
      <c r="BG620" s="125"/>
      <c r="BH620" s="181" t="str">
        <f t="shared" si="279"/>
        <v/>
      </c>
      <c r="BJ620" s="41" t="str">
        <f t="shared" si="280"/>
        <v/>
      </c>
      <c r="BK620" s="125"/>
      <c r="BL620" s="181" t="str">
        <f t="shared" si="281"/>
        <v/>
      </c>
      <c r="BM620" s="125"/>
    </row>
    <row r="621" spans="2:65" ht="15.75" customHeight="1">
      <c r="B621" s="231"/>
      <c r="C621" s="4"/>
      <c r="D621" s="4"/>
      <c r="E621" s="4"/>
      <c r="F621" s="4"/>
      <c r="G621" s="4"/>
      <c r="H621" s="4"/>
      <c r="I621" s="4"/>
      <c r="J621" s="4"/>
      <c r="K621" s="33"/>
      <c r="L621" s="31"/>
      <c r="M621" s="125"/>
      <c r="N621" s="125"/>
      <c r="O621" s="45"/>
      <c r="P621" s="125"/>
      <c r="Q621" s="125"/>
      <c r="R621" s="125"/>
      <c r="S621" s="125"/>
      <c r="T621" s="125"/>
      <c r="U621" s="125"/>
      <c r="V621" s="125"/>
      <c r="W621" s="125"/>
      <c r="X621" s="125"/>
      <c r="Y621" s="125"/>
      <c r="Z621" s="41" t="str">
        <f t="shared" si="262"/>
        <v/>
      </c>
      <c r="AA621" s="125"/>
      <c r="AB621" s="181" t="str">
        <f t="shared" si="263"/>
        <v/>
      </c>
      <c r="AC621" s="161"/>
      <c r="AD621" s="41" t="str">
        <f t="shared" si="264"/>
        <v/>
      </c>
      <c r="AE621" s="125"/>
      <c r="AF621" s="181" t="str">
        <f t="shared" si="265"/>
        <v/>
      </c>
      <c r="AG621" s="125"/>
      <c r="AH621" s="41" t="str">
        <f t="shared" si="266"/>
        <v/>
      </c>
      <c r="AI621" s="125"/>
      <c r="AJ621" s="181" t="str">
        <f t="shared" si="267"/>
        <v/>
      </c>
      <c r="AK621" s="161"/>
      <c r="AL621" s="41" t="str">
        <f t="shared" si="268"/>
        <v/>
      </c>
      <c r="AM621" s="125"/>
      <c r="AN621" s="181" t="str">
        <f t="shared" si="269"/>
        <v/>
      </c>
      <c r="AP621" s="41" t="str">
        <f t="shared" si="270"/>
        <v/>
      </c>
      <c r="AQ621" s="125"/>
      <c r="AR621" s="181" t="str">
        <f t="shared" si="271"/>
        <v/>
      </c>
      <c r="AS621" s="125"/>
      <c r="AT621" s="41" t="str">
        <f t="shared" si="272"/>
        <v/>
      </c>
      <c r="AU621" s="125"/>
      <c r="AV621" s="181" t="str">
        <f t="shared" si="273"/>
        <v/>
      </c>
      <c r="AW621" s="125"/>
      <c r="AX621" s="41" t="str">
        <f t="shared" si="274"/>
        <v/>
      </c>
      <c r="AY621" s="125"/>
      <c r="AZ621" s="181" t="str">
        <f t="shared" si="275"/>
        <v/>
      </c>
      <c r="BA621" s="125"/>
      <c r="BB621" s="41" t="str">
        <f t="shared" si="276"/>
        <v/>
      </c>
      <c r="BC621" s="125"/>
      <c r="BD621" s="181" t="str">
        <f t="shared" si="277"/>
        <v/>
      </c>
      <c r="BE621" s="125"/>
      <c r="BF621" s="41" t="str">
        <f t="shared" si="278"/>
        <v/>
      </c>
      <c r="BG621" s="125"/>
      <c r="BH621" s="181" t="str">
        <f t="shared" si="279"/>
        <v/>
      </c>
      <c r="BJ621" s="41" t="str">
        <f t="shared" si="280"/>
        <v/>
      </c>
      <c r="BK621" s="125"/>
      <c r="BL621" s="181" t="str">
        <f t="shared" si="281"/>
        <v/>
      </c>
      <c r="BM621" s="125"/>
    </row>
    <row r="622" spans="2:65" ht="15.75" customHeight="1">
      <c r="B622" s="231"/>
      <c r="C622" s="16" t="s">
        <v>74</v>
      </c>
      <c r="D622" s="53"/>
      <c r="E622" s="53"/>
      <c r="F622" s="53"/>
      <c r="G622" s="53"/>
      <c r="H622" s="53"/>
      <c r="I622" s="53"/>
      <c r="J622" s="53"/>
      <c r="K622" s="23"/>
      <c r="L622" s="66"/>
      <c r="M622" s="125"/>
      <c r="N622" s="125"/>
      <c r="O622" s="89"/>
      <c r="P622" s="125"/>
      <c r="Q622" s="125"/>
      <c r="R622" s="125"/>
      <c r="S622" s="125"/>
      <c r="T622" s="125"/>
      <c r="U622" s="125"/>
      <c r="V622" s="125"/>
      <c r="W622" s="125"/>
      <c r="X622" s="125"/>
      <c r="Y622" s="125"/>
      <c r="Z622" s="41" t="str">
        <f t="shared" si="262"/>
        <v/>
      </c>
      <c r="AA622" s="125"/>
      <c r="AB622" s="181" t="str">
        <f t="shared" si="263"/>
        <v/>
      </c>
      <c r="AC622" s="161"/>
      <c r="AD622" s="41" t="str">
        <f t="shared" si="264"/>
        <v/>
      </c>
      <c r="AE622" s="125"/>
      <c r="AF622" s="181" t="str">
        <f t="shared" si="265"/>
        <v/>
      </c>
      <c r="AG622" s="125"/>
      <c r="AH622" s="41" t="str">
        <f t="shared" si="266"/>
        <v/>
      </c>
      <c r="AI622" s="125"/>
      <c r="AJ622" s="181" t="str">
        <f t="shared" si="267"/>
        <v/>
      </c>
      <c r="AK622" s="161"/>
      <c r="AL622" s="41" t="str">
        <f t="shared" si="268"/>
        <v/>
      </c>
      <c r="AM622" s="125"/>
      <c r="AN622" s="181" t="str">
        <f t="shared" si="269"/>
        <v/>
      </c>
      <c r="AP622" s="41" t="str">
        <f t="shared" si="270"/>
        <v/>
      </c>
      <c r="AQ622" s="125"/>
      <c r="AR622" s="181" t="str">
        <f t="shared" si="271"/>
        <v/>
      </c>
      <c r="AS622" s="125"/>
      <c r="AT622" s="41" t="str">
        <f t="shared" si="272"/>
        <v/>
      </c>
      <c r="AU622" s="125"/>
      <c r="AV622" s="181" t="str">
        <f t="shared" si="273"/>
        <v/>
      </c>
      <c r="AW622" s="125"/>
      <c r="AX622" s="41" t="str">
        <f t="shared" si="274"/>
        <v/>
      </c>
      <c r="AY622" s="125"/>
      <c r="AZ622" s="181" t="str">
        <f t="shared" si="275"/>
        <v/>
      </c>
      <c r="BA622" s="125"/>
      <c r="BB622" s="41" t="str">
        <f t="shared" si="276"/>
        <v/>
      </c>
      <c r="BC622" s="125"/>
      <c r="BD622" s="181" t="str">
        <f t="shared" si="277"/>
        <v/>
      </c>
      <c r="BE622" s="125"/>
      <c r="BF622" s="41" t="str">
        <f t="shared" si="278"/>
        <v/>
      </c>
      <c r="BG622" s="125"/>
      <c r="BH622" s="181" t="str">
        <f t="shared" si="279"/>
        <v/>
      </c>
      <c r="BJ622" s="41" t="str">
        <f t="shared" si="280"/>
        <v/>
      </c>
      <c r="BK622" s="125"/>
      <c r="BL622" s="181" t="str">
        <f t="shared" si="281"/>
        <v/>
      </c>
      <c r="BM622" s="125"/>
    </row>
    <row r="623" spans="2:65" ht="15.75" customHeight="1">
      <c r="B623" s="231"/>
      <c r="C623" s="53"/>
      <c r="D623" s="16" t="s">
        <v>75</v>
      </c>
      <c r="E623" s="53"/>
      <c r="F623" s="53"/>
      <c r="G623" s="53"/>
      <c r="H623" s="53"/>
      <c r="I623" s="53"/>
      <c r="J623" s="53"/>
      <c r="K623" s="23"/>
      <c r="L623" s="66"/>
      <c r="M623" s="125"/>
      <c r="N623" s="125"/>
      <c r="O623" s="89"/>
      <c r="P623" s="125"/>
      <c r="Q623" s="125"/>
      <c r="R623" s="125"/>
      <c r="S623" s="125"/>
      <c r="T623" s="125"/>
      <c r="U623" s="125"/>
      <c r="V623" s="125"/>
      <c r="W623" s="125"/>
      <c r="X623" s="125"/>
      <c r="Y623" s="125"/>
      <c r="Z623" s="41" t="str">
        <f t="shared" si="262"/>
        <v/>
      </c>
      <c r="AA623" s="125"/>
      <c r="AB623" s="181" t="str">
        <f t="shared" si="263"/>
        <v/>
      </c>
      <c r="AC623" s="161"/>
      <c r="AD623" s="41" t="str">
        <f t="shared" si="264"/>
        <v/>
      </c>
      <c r="AE623" s="125"/>
      <c r="AF623" s="181" t="str">
        <f t="shared" si="265"/>
        <v/>
      </c>
      <c r="AG623" s="125"/>
      <c r="AH623" s="41" t="str">
        <f t="shared" si="266"/>
        <v/>
      </c>
      <c r="AI623" s="125"/>
      <c r="AJ623" s="181" t="str">
        <f t="shared" si="267"/>
        <v/>
      </c>
      <c r="AK623" s="161"/>
      <c r="AL623" s="41" t="str">
        <f t="shared" si="268"/>
        <v/>
      </c>
      <c r="AM623" s="125"/>
      <c r="AN623" s="181" t="str">
        <f t="shared" si="269"/>
        <v/>
      </c>
      <c r="AP623" s="41" t="str">
        <f t="shared" si="270"/>
        <v/>
      </c>
      <c r="AQ623" s="125"/>
      <c r="AR623" s="181" t="str">
        <f t="shared" si="271"/>
        <v/>
      </c>
      <c r="AS623" s="125"/>
      <c r="AT623" s="41" t="str">
        <f t="shared" si="272"/>
        <v/>
      </c>
      <c r="AU623" s="125"/>
      <c r="AV623" s="181" t="str">
        <f t="shared" si="273"/>
        <v/>
      </c>
      <c r="AW623" s="125"/>
      <c r="AX623" s="41" t="str">
        <f t="shared" si="274"/>
        <v/>
      </c>
      <c r="AY623" s="125"/>
      <c r="AZ623" s="181" t="str">
        <f t="shared" si="275"/>
        <v/>
      </c>
      <c r="BA623" s="125"/>
      <c r="BB623" s="41" t="str">
        <f t="shared" si="276"/>
        <v/>
      </c>
      <c r="BC623" s="125"/>
      <c r="BD623" s="181" t="str">
        <f t="shared" si="277"/>
        <v/>
      </c>
      <c r="BE623" s="125"/>
      <c r="BF623" s="41" t="str">
        <f t="shared" si="278"/>
        <v/>
      </c>
      <c r="BG623" s="125"/>
      <c r="BH623" s="181" t="str">
        <f t="shared" si="279"/>
        <v/>
      </c>
      <c r="BJ623" s="41" t="str">
        <f t="shared" si="280"/>
        <v/>
      </c>
      <c r="BK623" s="125"/>
      <c r="BL623" s="181" t="str">
        <f t="shared" si="281"/>
        <v/>
      </c>
      <c r="BM623" s="125"/>
    </row>
    <row r="624" spans="2:65" ht="15.75" customHeight="1">
      <c r="C624" s="13"/>
      <c r="D624" s="13"/>
      <c r="E624" s="13"/>
      <c r="F624" s="13"/>
      <c r="G624" s="13"/>
      <c r="H624" s="13"/>
      <c r="I624" s="13"/>
      <c r="J624" s="13"/>
      <c r="K624" s="23"/>
      <c r="L624" s="66"/>
      <c r="M624" s="125"/>
      <c r="N624" s="125"/>
      <c r="O624" s="89"/>
      <c r="P624" s="125"/>
      <c r="Q624" s="125"/>
      <c r="R624" s="125"/>
      <c r="S624" s="125"/>
      <c r="T624" s="125"/>
      <c r="U624" s="125"/>
      <c r="V624" s="125"/>
      <c r="W624" s="125"/>
      <c r="X624" s="125"/>
      <c r="Y624" s="125"/>
      <c r="Z624" s="100" t="str">
        <f t="shared" si="262"/>
        <v/>
      </c>
      <c r="AA624" s="125"/>
      <c r="AB624" s="183" t="str">
        <f t="shared" si="263"/>
        <v/>
      </c>
      <c r="AC624" s="169"/>
      <c r="AD624" s="100" t="str">
        <f t="shared" si="264"/>
        <v/>
      </c>
      <c r="AE624" s="125"/>
      <c r="AF624" s="183" t="str">
        <f t="shared" si="265"/>
        <v/>
      </c>
      <c r="AG624" s="125"/>
      <c r="AH624" s="41" t="str">
        <f t="shared" si="266"/>
        <v/>
      </c>
      <c r="AI624" s="125"/>
      <c r="AJ624" s="183" t="str">
        <f t="shared" si="267"/>
        <v/>
      </c>
      <c r="AK624" s="169"/>
      <c r="AL624" s="41" t="str">
        <f t="shared" si="268"/>
        <v/>
      </c>
      <c r="AM624" s="125"/>
      <c r="AN624" s="181" t="str">
        <f t="shared" si="269"/>
        <v/>
      </c>
      <c r="AP624" s="41" t="str">
        <f t="shared" si="270"/>
        <v/>
      </c>
      <c r="AQ624" s="125"/>
      <c r="AR624" s="181" t="str">
        <f t="shared" si="271"/>
        <v/>
      </c>
      <c r="AS624" s="125"/>
      <c r="AT624" s="100" t="str">
        <f t="shared" si="272"/>
        <v/>
      </c>
      <c r="AU624" s="125"/>
      <c r="AV624" s="183" t="str">
        <f t="shared" si="273"/>
        <v/>
      </c>
      <c r="AW624" s="125"/>
      <c r="AX624" s="100" t="str">
        <f t="shared" si="274"/>
        <v/>
      </c>
      <c r="AY624" s="125"/>
      <c r="AZ624" s="183" t="str">
        <f t="shared" si="275"/>
        <v/>
      </c>
      <c r="BA624" s="125"/>
      <c r="BB624" s="100" t="str">
        <f t="shared" si="276"/>
        <v/>
      </c>
      <c r="BC624" s="125"/>
      <c r="BD624" s="183" t="str">
        <f t="shared" si="277"/>
        <v/>
      </c>
      <c r="BE624" s="125"/>
      <c r="BF624" s="41" t="str">
        <f t="shared" si="278"/>
        <v/>
      </c>
      <c r="BG624" s="125"/>
      <c r="BH624" s="181" t="str">
        <f t="shared" si="279"/>
        <v/>
      </c>
      <c r="BJ624" s="41" t="str">
        <f t="shared" si="280"/>
        <v/>
      </c>
      <c r="BK624" s="125"/>
      <c r="BL624" s="181" t="str">
        <f t="shared" si="281"/>
        <v/>
      </c>
      <c r="BM624" s="125"/>
    </row>
    <row r="625" spans="2:65" ht="15.75" customHeight="1">
      <c r="B625" s="231">
        <v>252</v>
      </c>
      <c r="C625" s="19" t="s">
        <v>35</v>
      </c>
      <c r="D625" s="13" t="s">
        <v>3</v>
      </c>
      <c r="E625" s="13"/>
      <c r="F625" s="13"/>
      <c r="G625" s="13"/>
      <c r="H625" s="13"/>
      <c r="I625" s="13"/>
      <c r="J625" s="13"/>
      <c r="K625" s="23"/>
      <c r="L625" s="66" t="s">
        <v>29</v>
      </c>
      <c r="M625" s="125"/>
      <c r="N625" s="41">
        <f>VLOOKUP($B625,'[1]09-10-11'!$A$4:$EA$400,MATCH(N$2, '[1]09-10-11'!$A$4:$EA$4, 0))</f>
        <v>435</v>
      </c>
      <c r="O625" s="45"/>
      <c r="P625" s="41">
        <f>VLOOKUP($B625,'[1]09-10-11'!$A$4:$EA$400,MATCH(P$2, '[1]09-10-11'!$A$4:$EA$4, 0))</f>
        <v>450</v>
      </c>
      <c r="Q625" s="41"/>
      <c r="R625" s="41">
        <f>VLOOKUP($B625,'[1]09-10-11'!$A$4:$EA$400,MATCH(R$2, '[1]09-10-11'!$A$4:$EA$4, 0))</f>
        <v>435</v>
      </c>
      <c r="S625" s="41"/>
      <c r="T625" s="41" t="e">
        <f>VLOOKUP($B625,'[1]09-10-11'!$A$4:$EA$400,MATCH(T$2, '[1]09-10-11'!$A$4:$EA$4, 0))</f>
        <v>#N/A</v>
      </c>
      <c r="U625" s="41"/>
      <c r="V625" s="41">
        <f>VLOOKUP($B625,'[1]09-10-11'!$A$4:$EA$400,MATCH(V$2, '[1]09-10-11'!$A$4:$EA$4, 0))</f>
        <v>435</v>
      </c>
      <c r="W625" s="41"/>
      <c r="X625" s="41">
        <f>VLOOKUP($B625,'[1]09-10-11'!$A$4:$EA$400,MATCH(X$2, '[1]09-10-11'!$A$4:$EA$4, 0))</f>
        <v>457</v>
      </c>
      <c r="Y625" s="41"/>
      <c r="Z625" s="100">
        <f t="shared" si="262"/>
        <v>22</v>
      </c>
      <c r="AA625" s="100"/>
      <c r="AB625" s="183">
        <f t="shared" si="263"/>
        <v>5.0574712643678188E-2</v>
      </c>
      <c r="AC625" s="169"/>
      <c r="AD625" s="100">
        <f t="shared" si="264"/>
        <v>7</v>
      </c>
      <c r="AE625" s="100"/>
      <c r="AF625" s="183">
        <f t="shared" si="265"/>
        <v>1.5555555555555545E-2</v>
      </c>
      <c r="AG625" s="100"/>
      <c r="AH625" s="41">
        <f t="shared" si="266"/>
        <v>22</v>
      </c>
      <c r="AI625" s="41"/>
      <c r="AJ625" s="183">
        <f t="shared" si="267"/>
        <v>5.0574712643678188E-2</v>
      </c>
      <c r="AK625" s="169"/>
      <c r="AL625" s="41">
        <f t="shared" si="268"/>
        <v>22</v>
      </c>
      <c r="AM625" s="100"/>
      <c r="AN625" s="181">
        <f t="shared" si="269"/>
        <v>5.0574712643678188E-2</v>
      </c>
      <c r="AP625" s="41" t="str">
        <f t="shared" si="270"/>
        <v/>
      </c>
      <c r="AQ625" s="100"/>
      <c r="AR625" s="181" t="e">
        <f t="shared" si="271"/>
        <v>#N/A</v>
      </c>
      <c r="AS625" s="100"/>
      <c r="AT625" s="100" t="str">
        <f t="shared" si="272"/>
        <v/>
      </c>
      <c r="AU625" s="100"/>
      <c r="AV625" s="183" t="e">
        <f t="shared" si="273"/>
        <v>#N/A</v>
      </c>
      <c r="AW625" s="100"/>
      <c r="AX625" s="100">
        <f t="shared" si="274"/>
        <v>0</v>
      </c>
      <c r="AY625" s="100"/>
      <c r="AZ625" s="183">
        <f t="shared" si="275"/>
        <v>0</v>
      </c>
      <c r="BA625" s="100"/>
      <c r="BB625" s="100">
        <f t="shared" si="276"/>
        <v>-15</v>
      </c>
      <c r="BC625" s="100"/>
      <c r="BD625" s="183">
        <f t="shared" si="277"/>
        <v>-3.3333333333333326E-2</v>
      </c>
      <c r="BE625" s="100"/>
      <c r="BF625" s="41">
        <f t="shared" si="278"/>
        <v>0</v>
      </c>
      <c r="BG625" s="100"/>
      <c r="BH625" s="181">
        <f t="shared" si="279"/>
        <v>0</v>
      </c>
      <c r="BJ625" s="41" t="str">
        <f t="shared" si="280"/>
        <v/>
      </c>
      <c r="BK625" s="100"/>
      <c r="BL625" s="181" t="e">
        <f t="shared" si="281"/>
        <v>#N/A</v>
      </c>
      <c r="BM625" s="100"/>
    </row>
    <row r="626" spans="2:65" ht="15.75" customHeight="1">
      <c r="B626" s="231">
        <v>253</v>
      </c>
      <c r="C626" s="17" t="s">
        <v>36</v>
      </c>
      <c r="D626" s="13" t="s">
        <v>137</v>
      </c>
      <c r="E626" s="13"/>
      <c r="F626" s="13"/>
      <c r="G626" s="13"/>
      <c r="H626" s="13"/>
      <c r="I626" s="13"/>
      <c r="J626" s="13"/>
      <c r="K626" s="23"/>
      <c r="L626" s="66" t="s">
        <v>33</v>
      </c>
      <c r="M626" s="125"/>
      <c r="N626" s="81">
        <f>VLOOKUP($B626,'[1]09-10-11'!$A$4:$EA$400,MATCH(N$2, '[1]09-10-11'!$A$4:$EA$4, 0))</f>
        <v>18</v>
      </c>
      <c r="O626" s="45"/>
      <c r="P626" s="81">
        <f>VLOOKUP($B626,'[1]09-10-11'!$A$4:$EA$400,MATCH(P$2, '[1]09-10-11'!$A$4:$EA$4, 0))</f>
        <v>0</v>
      </c>
      <c r="Q626" s="81"/>
      <c r="R626" s="81">
        <f>VLOOKUP($B626,'[1]09-10-11'!$A$4:$EA$400,MATCH(R$2, '[1]09-10-11'!$A$4:$EA$4, 0))</f>
        <v>0</v>
      </c>
      <c r="S626" s="81"/>
      <c r="T626" s="81" t="e">
        <f>VLOOKUP($B626,'[1]09-10-11'!$A$4:$EA$400,MATCH(T$2, '[1]09-10-11'!$A$4:$EA$4, 0))</f>
        <v>#N/A</v>
      </c>
      <c r="U626" s="81"/>
      <c r="V626" s="81">
        <f>VLOOKUP($B626,'[1]09-10-11'!$A$4:$EA$400,MATCH(V$2, '[1]09-10-11'!$A$4:$EA$4, 0))</f>
        <v>0</v>
      </c>
      <c r="W626" s="81"/>
      <c r="X626" s="81">
        <f>VLOOKUP($B626,'[1]09-10-11'!$A$4:$EA$400,MATCH(X$2, '[1]09-10-11'!$A$4:$EA$4, 0))</f>
        <v>0</v>
      </c>
      <c r="Y626" s="41"/>
      <c r="Z626" s="172">
        <f t="shared" si="262"/>
        <v>0</v>
      </c>
      <c r="AA626" s="172"/>
      <c r="AB626" s="184" t="str">
        <f t="shared" si="263"/>
        <v>---</v>
      </c>
      <c r="AC626" s="170"/>
      <c r="AD626" s="172">
        <f t="shared" si="264"/>
        <v>0</v>
      </c>
      <c r="AE626" s="172"/>
      <c r="AF626" s="184" t="str">
        <f t="shared" si="265"/>
        <v>---</v>
      </c>
      <c r="AG626" s="100"/>
      <c r="AH626" s="81">
        <f t="shared" si="266"/>
        <v>-18</v>
      </c>
      <c r="AI626" s="81"/>
      <c r="AJ626" s="184">
        <f t="shared" si="267"/>
        <v>-1</v>
      </c>
      <c r="AK626" s="170"/>
      <c r="AL626" s="172">
        <f t="shared" si="268"/>
        <v>0</v>
      </c>
      <c r="AM626" s="172"/>
      <c r="AN626" s="184" t="str">
        <f t="shared" si="269"/>
        <v>---</v>
      </c>
      <c r="AP626" s="81" t="str">
        <f t="shared" si="270"/>
        <v/>
      </c>
      <c r="AQ626" s="172"/>
      <c r="AR626" s="184" t="e">
        <f t="shared" si="271"/>
        <v>#N/A</v>
      </c>
      <c r="AS626" s="100"/>
      <c r="AT626" s="172" t="str">
        <f t="shared" si="272"/>
        <v/>
      </c>
      <c r="AU626" s="172"/>
      <c r="AV626" s="184" t="e">
        <f t="shared" si="273"/>
        <v>#N/A</v>
      </c>
      <c r="AW626" s="100"/>
      <c r="AX626" s="172">
        <f t="shared" si="274"/>
        <v>-18</v>
      </c>
      <c r="AY626" s="172"/>
      <c r="AZ626" s="184">
        <f t="shared" si="275"/>
        <v>-1</v>
      </c>
      <c r="BA626" s="100"/>
      <c r="BB626" s="172">
        <f t="shared" si="276"/>
        <v>0</v>
      </c>
      <c r="BC626" s="172"/>
      <c r="BD626" s="184" t="str">
        <f t="shared" si="277"/>
        <v>---</v>
      </c>
      <c r="BE626" s="100"/>
      <c r="BF626" s="172">
        <f t="shared" si="278"/>
        <v>0</v>
      </c>
      <c r="BG626" s="172"/>
      <c r="BH626" s="184" t="str">
        <f t="shared" si="279"/>
        <v>---</v>
      </c>
      <c r="BJ626" s="81" t="str">
        <f t="shared" si="280"/>
        <v/>
      </c>
      <c r="BK626" s="172"/>
      <c r="BL626" s="184" t="e">
        <f t="shared" si="281"/>
        <v>#N/A</v>
      </c>
      <c r="BM626" s="100"/>
    </row>
    <row r="627" spans="2:65" ht="15.75" customHeight="1">
      <c r="B627" s="231"/>
      <c r="C627" s="13"/>
      <c r="D627" s="13"/>
      <c r="E627" s="13"/>
      <c r="F627" s="13"/>
      <c r="G627" s="13"/>
      <c r="H627" s="13"/>
      <c r="I627" s="13"/>
      <c r="J627" s="13"/>
      <c r="K627" s="23"/>
      <c r="L627" s="66"/>
      <c r="M627" s="125"/>
      <c r="N627" s="125"/>
      <c r="O627" s="45"/>
      <c r="P627" s="125"/>
      <c r="Q627" s="125"/>
      <c r="R627" s="125"/>
      <c r="S627" s="125"/>
      <c r="T627" s="125"/>
      <c r="U627" s="125"/>
      <c r="V627" s="125"/>
      <c r="W627" s="125"/>
      <c r="X627" s="125"/>
      <c r="Y627" s="125"/>
      <c r="Z627" s="100" t="str">
        <f t="shared" si="262"/>
        <v/>
      </c>
      <c r="AA627" s="125"/>
      <c r="AB627" s="183" t="str">
        <f t="shared" si="263"/>
        <v/>
      </c>
      <c r="AC627" s="169"/>
      <c r="AD627" s="100" t="str">
        <f t="shared" si="264"/>
        <v/>
      </c>
      <c r="AE627" s="125"/>
      <c r="AF627" s="183" t="str">
        <f t="shared" si="265"/>
        <v/>
      </c>
      <c r="AG627" s="125"/>
      <c r="AH627" s="41" t="str">
        <f t="shared" si="266"/>
        <v/>
      </c>
      <c r="AI627" s="125"/>
      <c r="AJ627" s="183" t="str">
        <f t="shared" si="267"/>
        <v/>
      </c>
      <c r="AK627" s="169"/>
      <c r="AL627" s="41" t="str">
        <f t="shared" si="268"/>
        <v/>
      </c>
      <c r="AM627" s="125"/>
      <c r="AN627" s="181" t="str">
        <f t="shared" si="269"/>
        <v/>
      </c>
      <c r="AP627" s="41" t="str">
        <f t="shared" si="270"/>
        <v/>
      </c>
      <c r="AQ627" s="125"/>
      <c r="AR627" s="181" t="str">
        <f t="shared" si="271"/>
        <v/>
      </c>
      <c r="AS627" s="125"/>
      <c r="AT627" s="100" t="str">
        <f t="shared" si="272"/>
        <v/>
      </c>
      <c r="AU627" s="125"/>
      <c r="AV627" s="183" t="str">
        <f t="shared" si="273"/>
        <v/>
      </c>
      <c r="AW627" s="125"/>
      <c r="AX627" s="100" t="str">
        <f t="shared" si="274"/>
        <v/>
      </c>
      <c r="AY627" s="125"/>
      <c r="AZ627" s="183" t="str">
        <f t="shared" si="275"/>
        <v/>
      </c>
      <c r="BA627" s="125"/>
      <c r="BB627" s="100" t="str">
        <f t="shared" si="276"/>
        <v/>
      </c>
      <c r="BC627" s="125"/>
      <c r="BD627" s="183" t="str">
        <f t="shared" si="277"/>
        <v/>
      </c>
      <c r="BE627" s="125"/>
      <c r="BF627" s="41" t="str">
        <f t="shared" si="278"/>
        <v/>
      </c>
      <c r="BG627" s="125"/>
      <c r="BH627" s="181" t="str">
        <f t="shared" si="279"/>
        <v/>
      </c>
      <c r="BJ627" s="41" t="str">
        <f t="shared" si="280"/>
        <v/>
      </c>
      <c r="BK627" s="125"/>
      <c r="BL627" s="181" t="str">
        <f t="shared" si="281"/>
        <v/>
      </c>
      <c r="BM627" s="125"/>
    </row>
    <row r="628" spans="2:65" ht="15.75" customHeight="1">
      <c r="B628" s="231"/>
      <c r="C628" s="19"/>
      <c r="D628" s="13"/>
      <c r="E628" s="13"/>
      <c r="F628" s="13"/>
      <c r="G628" s="53" t="s">
        <v>40</v>
      </c>
      <c r="H628" s="53"/>
      <c r="I628" s="53"/>
      <c r="J628" s="53"/>
      <c r="K628" s="28"/>
      <c r="L628" s="29"/>
      <c r="M628" s="133"/>
      <c r="N628" s="82">
        <f>SUM(N630+N629)</f>
        <v>453</v>
      </c>
      <c r="O628" s="83"/>
      <c r="P628" s="82">
        <f>SUM(P630+P629)</f>
        <v>450</v>
      </c>
      <c r="Q628" s="82"/>
      <c r="R628" s="82">
        <f>SUM(R630+R629)</f>
        <v>435</v>
      </c>
      <c r="S628" s="82"/>
      <c r="T628" s="82" t="e">
        <f>SUM(T630+T629)</f>
        <v>#N/A</v>
      </c>
      <c r="U628" s="82"/>
      <c r="V628" s="82">
        <f>SUM(V630+V629)</f>
        <v>435</v>
      </c>
      <c r="W628" s="82"/>
      <c r="X628" s="82">
        <f>SUM(X630+X629)</f>
        <v>457</v>
      </c>
      <c r="Y628" s="82"/>
      <c r="Z628" s="173">
        <f t="shared" si="262"/>
        <v>22</v>
      </c>
      <c r="AA628" s="173"/>
      <c r="AB628" s="186">
        <f t="shared" si="263"/>
        <v>5.0574712643678188E-2</v>
      </c>
      <c r="AC628" s="171"/>
      <c r="AD628" s="173">
        <f t="shared" si="264"/>
        <v>7</v>
      </c>
      <c r="AE628" s="173"/>
      <c r="AF628" s="186">
        <f t="shared" si="265"/>
        <v>1.5555555555555545E-2</v>
      </c>
      <c r="AG628" s="173"/>
      <c r="AH628" s="82">
        <f t="shared" si="266"/>
        <v>4</v>
      </c>
      <c r="AI628" s="82"/>
      <c r="AJ628" s="186">
        <f t="shared" si="267"/>
        <v>8.8300220750552327E-3</v>
      </c>
      <c r="AK628" s="171"/>
      <c r="AL628" s="82">
        <f t="shared" si="268"/>
        <v>22</v>
      </c>
      <c r="AM628" s="173"/>
      <c r="AN628" s="185">
        <f t="shared" si="269"/>
        <v>5.0574712643678188E-2</v>
      </c>
      <c r="AP628" s="82" t="str">
        <f t="shared" si="270"/>
        <v/>
      </c>
      <c r="AQ628" s="173"/>
      <c r="AR628" s="185" t="e">
        <f t="shared" si="271"/>
        <v>#N/A</v>
      </c>
      <c r="AS628" s="173"/>
      <c r="AT628" s="173" t="str">
        <f t="shared" si="272"/>
        <v/>
      </c>
      <c r="AU628" s="173"/>
      <c r="AV628" s="186" t="e">
        <f t="shared" si="273"/>
        <v>#N/A</v>
      </c>
      <c r="AW628" s="173"/>
      <c r="AX628" s="173">
        <f t="shared" si="274"/>
        <v>-18</v>
      </c>
      <c r="AY628" s="173"/>
      <c r="AZ628" s="186">
        <f t="shared" si="275"/>
        <v>-3.9735099337748325E-2</v>
      </c>
      <c r="BA628" s="173"/>
      <c r="BB628" s="173">
        <f t="shared" si="276"/>
        <v>-15</v>
      </c>
      <c r="BC628" s="173"/>
      <c r="BD628" s="186">
        <f t="shared" si="277"/>
        <v>-3.3333333333333326E-2</v>
      </c>
      <c r="BE628" s="173"/>
      <c r="BF628" s="82">
        <f t="shared" si="278"/>
        <v>0</v>
      </c>
      <c r="BG628" s="173"/>
      <c r="BH628" s="185">
        <f t="shared" si="279"/>
        <v>0</v>
      </c>
      <c r="BJ628" s="82" t="str">
        <f t="shared" si="280"/>
        <v/>
      </c>
      <c r="BK628" s="173"/>
      <c r="BL628" s="185" t="e">
        <f t="shared" si="281"/>
        <v>#N/A</v>
      </c>
      <c r="BM628" s="173"/>
    </row>
    <row r="629" spans="2:65" ht="15.75" customHeight="1">
      <c r="B629" s="231"/>
      <c r="C629" s="19"/>
      <c r="D629" s="13"/>
      <c r="E629" s="13"/>
      <c r="F629" s="13"/>
      <c r="G629" s="13"/>
      <c r="H629" s="13" t="s">
        <v>58</v>
      </c>
      <c r="I629" s="13"/>
      <c r="J629" s="13"/>
      <c r="K629" s="23"/>
      <c r="L629" s="66" t="s">
        <v>29</v>
      </c>
      <c r="M629" s="125"/>
      <c r="N629" s="41">
        <f>N625</f>
        <v>435</v>
      </c>
      <c r="O629" s="45"/>
      <c r="P629" s="41">
        <f>P625</f>
        <v>450</v>
      </c>
      <c r="Q629" s="41"/>
      <c r="R629" s="41">
        <f>R625</f>
        <v>435</v>
      </c>
      <c r="S629" s="41"/>
      <c r="T629" s="41" t="e">
        <f>T625</f>
        <v>#N/A</v>
      </c>
      <c r="U629" s="41"/>
      <c r="V629" s="41">
        <f>V625</f>
        <v>435</v>
      </c>
      <c r="W629" s="41"/>
      <c r="X629" s="41">
        <f>X625</f>
        <v>457</v>
      </c>
      <c r="Y629" s="41"/>
      <c r="Z629" s="100">
        <f t="shared" si="262"/>
        <v>22</v>
      </c>
      <c r="AA629" s="100"/>
      <c r="AB629" s="183">
        <f t="shared" si="263"/>
        <v>5.0574712643678188E-2</v>
      </c>
      <c r="AC629" s="169"/>
      <c r="AD629" s="100">
        <f t="shared" si="264"/>
        <v>7</v>
      </c>
      <c r="AE629" s="100"/>
      <c r="AF629" s="183">
        <f t="shared" si="265"/>
        <v>1.5555555555555545E-2</v>
      </c>
      <c r="AG629" s="100"/>
      <c r="AH629" s="41">
        <f t="shared" si="266"/>
        <v>22</v>
      </c>
      <c r="AI629" s="41"/>
      <c r="AJ629" s="183">
        <f t="shared" si="267"/>
        <v>5.0574712643678188E-2</v>
      </c>
      <c r="AK629" s="169"/>
      <c r="AL629" s="41">
        <f t="shared" si="268"/>
        <v>22</v>
      </c>
      <c r="AM629" s="100"/>
      <c r="AN629" s="181">
        <f t="shared" si="269"/>
        <v>5.0574712643678188E-2</v>
      </c>
      <c r="AP629" s="41" t="str">
        <f t="shared" si="270"/>
        <v/>
      </c>
      <c r="AQ629" s="100"/>
      <c r="AR629" s="181" t="e">
        <f t="shared" si="271"/>
        <v>#N/A</v>
      </c>
      <c r="AS629" s="100"/>
      <c r="AT629" s="100" t="str">
        <f t="shared" si="272"/>
        <v/>
      </c>
      <c r="AU629" s="100"/>
      <c r="AV629" s="183" t="e">
        <f t="shared" si="273"/>
        <v>#N/A</v>
      </c>
      <c r="AW629" s="100"/>
      <c r="AX629" s="100">
        <f t="shared" si="274"/>
        <v>0</v>
      </c>
      <c r="AY629" s="100"/>
      <c r="AZ629" s="183">
        <f t="shared" si="275"/>
        <v>0</v>
      </c>
      <c r="BA629" s="100"/>
      <c r="BB629" s="100">
        <f t="shared" si="276"/>
        <v>-15</v>
      </c>
      <c r="BC629" s="100"/>
      <c r="BD629" s="183">
        <f t="shared" si="277"/>
        <v>-3.3333333333333326E-2</v>
      </c>
      <c r="BE629" s="100"/>
      <c r="BF629" s="41">
        <f t="shared" si="278"/>
        <v>0</v>
      </c>
      <c r="BG629" s="100"/>
      <c r="BH629" s="181">
        <f t="shared" si="279"/>
        <v>0</v>
      </c>
      <c r="BJ629" s="41" t="str">
        <f t="shared" si="280"/>
        <v/>
      </c>
      <c r="BK629" s="100"/>
      <c r="BL629" s="181" t="e">
        <f t="shared" si="281"/>
        <v>#N/A</v>
      </c>
      <c r="BM629" s="100"/>
    </row>
    <row r="630" spans="2:65" ht="15.75" customHeight="1">
      <c r="B630" s="231"/>
      <c r="C630" s="19"/>
      <c r="D630" s="13"/>
      <c r="E630" s="13"/>
      <c r="F630" s="13"/>
      <c r="G630" s="13"/>
      <c r="H630" s="13" t="s">
        <v>72</v>
      </c>
      <c r="I630" s="13"/>
      <c r="J630" s="13"/>
      <c r="K630" s="23"/>
      <c r="L630" s="66" t="s">
        <v>33</v>
      </c>
      <c r="M630" s="125"/>
      <c r="N630" s="41">
        <f>N626</f>
        <v>18</v>
      </c>
      <c r="O630" s="35"/>
      <c r="P630" s="41">
        <f>P626</f>
        <v>0</v>
      </c>
      <c r="Q630" s="41"/>
      <c r="R630" s="41">
        <f>R626</f>
        <v>0</v>
      </c>
      <c r="S630" s="41"/>
      <c r="T630" s="41" t="e">
        <f>T626</f>
        <v>#N/A</v>
      </c>
      <c r="U630" s="41"/>
      <c r="V630" s="41">
        <f>V626</f>
        <v>0</v>
      </c>
      <c r="W630" s="41"/>
      <c r="X630" s="41">
        <f>X626</f>
        <v>0</v>
      </c>
      <c r="Y630" s="41"/>
      <c r="Z630" s="100">
        <f t="shared" si="262"/>
        <v>0</v>
      </c>
      <c r="AA630" s="100"/>
      <c r="AB630" s="183" t="str">
        <f t="shared" si="263"/>
        <v>---</v>
      </c>
      <c r="AC630" s="169"/>
      <c r="AD630" s="100">
        <f t="shared" si="264"/>
        <v>0</v>
      </c>
      <c r="AE630" s="100"/>
      <c r="AF630" s="183" t="str">
        <f t="shared" si="265"/>
        <v>---</v>
      </c>
      <c r="AG630" s="100"/>
      <c r="AH630" s="41">
        <f t="shared" si="266"/>
        <v>-18</v>
      </c>
      <c r="AI630" s="41"/>
      <c r="AJ630" s="183">
        <f t="shared" si="267"/>
        <v>-1</v>
      </c>
      <c r="AK630" s="169"/>
      <c r="AL630" s="100">
        <f t="shared" si="268"/>
        <v>0</v>
      </c>
      <c r="AM630" s="100"/>
      <c r="AN630" s="183" t="str">
        <f t="shared" si="269"/>
        <v>---</v>
      </c>
      <c r="AP630" s="100" t="str">
        <f t="shared" si="270"/>
        <v/>
      </c>
      <c r="AQ630" s="100"/>
      <c r="AR630" s="183" t="e">
        <f t="shared" si="271"/>
        <v>#N/A</v>
      </c>
      <c r="AS630" s="100"/>
      <c r="AT630" s="100" t="str">
        <f t="shared" si="272"/>
        <v/>
      </c>
      <c r="AU630" s="100"/>
      <c r="AV630" s="183" t="e">
        <f t="shared" si="273"/>
        <v>#N/A</v>
      </c>
      <c r="AW630" s="100"/>
      <c r="AX630" s="100">
        <f t="shared" si="274"/>
        <v>-18</v>
      </c>
      <c r="AY630" s="100"/>
      <c r="AZ630" s="183">
        <f t="shared" si="275"/>
        <v>-1</v>
      </c>
      <c r="BA630" s="100"/>
      <c r="BB630" s="100">
        <f t="shared" si="276"/>
        <v>0</v>
      </c>
      <c r="BC630" s="100"/>
      <c r="BD630" s="183" t="str">
        <f t="shared" si="277"/>
        <v>---</v>
      </c>
      <c r="BE630" s="100"/>
      <c r="BF630" s="100">
        <f t="shared" si="278"/>
        <v>0</v>
      </c>
      <c r="BG630" s="100"/>
      <c r="BH630" s="183" t="str">
        <f t="shared" si="279"/>
        <v>---</v>
      </c>
      <c r="BJ630" s="100" t="str">
        <f t="shared" si="280"/>
        <v/>
      </c>
      <c r="BK630" s="100"/>
      <c r="BL630" s="183" t="e">
        <f t="shared" si="281"/>
        <v>#N/A</v>
      </c>
      <c r="BM630" s="100"/>
    </row>
    <row r="631" spans="2:65" ht="15.75" customHeight="1">
      <c r="B631" s="231"/>
      <c r="C631" s="19"/>
      <c r="D631" s="13"/>
      <c r="E631" s="13"/>
      <c r="F631" s="13"/>
      <c r="G631" s="13"/>
      <c r="H631" s="13"/>
      <c r="I631" s="13"/>
      <c r="J631" s="13"/>
      <c r="K631" s="21"/>
      <c r="L631" s="66"/>
      <c r="M631" s="125"/>
      <c r="N631" s="125"/>
      <c r="O631" s="45"/>
      <c r="P631" s="125"/>
      <c r="Q631" s="125"/>
      <c r="R631" s="125"/>
      <c r="S631" s="125"/>
      <c r="T631" s="125"/>
      <c r="U631" s="125"/>
      <c r="V631" s="125"/>
      <c r="W631" s="125"/>
      <c r="X631" s="125"/>
      <c r="Y631" s="125"/>
      <c r="Z631" s="100" t="str">
        <f t="shared" si="262"/>
        <v/>
      </c>
      <c r="AA631" s="125"/>
      <c r="AB631" s="183" t="str">
        <f t="shared" si="263"/>
        <v/>
      </c>
      <c r="AC631" s="169"/>
      <c r="AD631" s="100" t="str">
        <f t="shared" si="264"/>
        <v/>
      </c>
      <c r="AE631" s="125"/>
      <c r="AF631" s="183" t="str">
        <f t="shared" si="265"/>
        <v/>
      </c>
      <c r="AG631" s="125"/>
      <c r="AH631" s="41" t="str">
        <f t="shared" si="266"/>
        <v/>
      </c>
      <c r="AI631" s="125"/>
      <c r="AJ631" s="183" t="str">
        <f t="shared" si="267"/>
        <v/>
      </c>
      <c r="AK631" s="169"/>
      <c r="AL631" s="41" t="str">
        <f t="shared" si="268"/>
        <v/>
      </c>
      <c r="AM631" s="125"/>
      <c r="AN631" s="181" t="str">
        <f t="shared" si="269"/>
        <v/>
      </c>
      <c r="AP631" s="41" t="str">
        <f t="shared" si="270"/>
        <v/>
      </c>
      <c r="AQ631" s="125"/>
      <c r="AR631" s="181" t="str">
        <f t="shared" si="271"/>
        <v/>
      </c>
      <c r="AS631" s="125"/>
      <c r="AT631" s="100" t="str">
        <f t="shared" si="272"/>
        <v/>
      </c>
      <c r="AU631" s="125"/>
      <c r="AV631" s="183" t="str">
        <f t="shared" si="273"/>
        <v/>
      </c>
      <c r="AW631" s="125"/>
      <c r="AX631" s="100" t="str">
        <f t="shared" si="274"/>
        <v/>
      </c>
      <c r="AY631" s="125"/>
      <c r="AZ631" s="183" t="str">
        <f t="shared" si="275"/>
        <v/>
      </c>
      <c r="BA631" s="125"/>
      <c r="BB631" s="100" t="str">
        <f t="shared" si="276"/>
        <v/>
      </c>
      <c r="BC631" s="125"/>
      <c r="BD631" s="183" t="str">
        <f t="shared" si="277"/>
        <v/>
      </c>
      <c r="BE631" s="125"/>
      <c r="BF631" s="41" t="str">
        <f t="shared" si="278"/>
        <v/>
      </c>
      <c r="BG631" s="125"/>
      <c r="BH631" s="181" t="str">
        <f t="shared" si="279"/>
        <v/>
      </c>
      <c r="BJ631" s="41" t="str">
        <f t="shared" si="280"/>
        <v/>
      </c>
      <c r="BK631" s="125"/>
      <c r="BL631" s="181" t="str">
        <f t="shared" si="281"/>
        <v/>
      </c>
      <c r="BM631" s="125"/>
    </row>
    <row r="632" spans="2:65" ht="15.75" customHeight="1">
      <c r="B632" s="231"/>
      <c r="C632" s="4"/>
      <c r="D632" s="4"/>
      <c r="E632" s="4"/>
      <c r="F632" s="13"/>
      <c r="G632" s="13"/>
      <c r="H632" s="13"/>
      <c r="I632" s="13"/>
      <c r="J632" s="13"/>
      <c r="K632" s="21"/>
      <c r="L632" s="31"/>
      <c r="M632" s="125"/>
      <c r="N632" s="125"/>
      <c r="O632" s="75"/>
      <c r="P632" s="125"/>
      <c r="Q632" s="125"/>
      <c r="R632" s="125"/>
      <c r="S632" s="125"/>
      <c r="T632" s="125"/>
      <c r="U632" s="125"/>
      <c r="V632" s="125"/>
      <c r="W632" s="125"/>
      <c r="X632" s="125"/>
      <c r="Y632" s="125"/>
      <c r="Z632" s="100" t="str">
        <f t="shared" si="262"/>
        <v/>
      </c>
      <c r="AA632" s="125"/>
      <c r="AB632" s="183" t="str">
        <f t="shared" si="263"/>
        <v/>
      </c>
      <c r="AC632" s="169"/>
      <c r="AD632" s="100" t="str">
        <f t="shared" si="264"/>
        <v/>
      </c>
      <c r="AE632" s="125"/>
      <c r="AF632" s="183" t="str">
        <f t="shared" si="265"/>
        <v/>
      </c>
      <c r="AG632" s="125"/>
      <c r="AH632" s="41" t="str">
        <f t="shared" si="266"/>
        <v/>
      </c>
      <c r="AI632" s="125"/>
      <c r="AJ632" s="183" t="str">
        <f t="shared" si="267"/>
        <v/>
      </c>
      <c r="AK632" s="169"/>
      <c r="AL632" s="41" t="str">
        <f t="shared" si="268"/>
        <v/>
      </c>
      <c r="AM632" s="125"/>
      <c r="AN632" s="181" t="str">
        <f t="shared" si="269"/>
        <v/>
      </c>
      <c r="AP632" s="41" t="str">
        <f t="shared" si="270"/>
        <v/>
      </c>
      <c r="AQ632" s="125"/>
      <c r="AR632" s="181" t="str">
        <f t="shared" si="271"/>
        <v/>
      </c>
      <c r="AS632" s="125"/>
      <c r="AT632" s="100" t="str">
        <f t="shared" si="272"/>
        <v/>
      </c>
      <c r="AU632" s="125"/>
      <c r="AV632" s="183" t="str">
        <f t="shared" si="273"/>
        <v/>
      </c>
      <c r="AW632" s="125"/>
      <c r="AX632" s="100" t="str">
        <f t="shared" si="274"/>
        <v/>
      </c>
      <c r="AY632" s="125"/>
      <c r="AZ632" s="183" t="str">
        <f t="shared" si="275"/>
        <v/>
      </c>
      <c r="BA632" s="125"/>
      <c r="BB632" s="100" t="str">
        <f t="shared" si="276"/>
        <v/>
      </c>
      <c r="BC632" s="125"/>
      <c r="BD632" s="183" t="str">
        <f t="shared" si="277"/>
        <v/>
      </c>
      <c r="BE632" s="125"/>
      <c r="BF632" s="41" t="str">
        <f t="shared" si="278"/>
        <v/>
      </c>
      <c r="BG632" s="125"/>
      <c r="BH632" s="181" t="str">
        <f t="shared" si="279"/>
        <v/>
      </c>
      <c r="BJ632" s="41" t="str">
        <f t="shared" si="280"/>
        <v/>
      </c>
      <c r="BK632" s="125"/>
      <c r="BL632" s="181" t="str">
        <f t="shared" si="281"/>
        <v/>
      </c>
      <c r="BM632" s="125"/>
    </row>
    <row r="633" spans="2:65" ht="15.75" customHeight="1">
      <c r="B633" s="231">
        <v>254</v>
      </c>
      <c r="C633" s="16" t="s">
        <v>78</v>
      </c>
      <c r="D633" s="53"/>
      <c r="E633" s="53"/>
      <c r="F633" s="53"/>
      <c r="G633" s="53"/>
      <c r="H633" s="53"/>
      <c r="I633" s="53"/>
      <c r="J633" s="53"/>
      <c r="K633" s="28"/>
      <c r="L633" s="29" t="s">
        <v>33</v>
      </c>
      <c r="M633" s="133"/>
      <c r="N633" s="82">
        <f>VLOOKUP($B633,'[1]09-10-11'!$A$4:$EA$400,MATCH(N$2, '[1]09-10-11'!$A$4:$EA$4, 0))</f>
        <v>-364</v>
      </c>
      <c r="O633" s="83"/>
      <c r="P633" s="82">
        <f>VLOOKUP($B633,'[1]09-10-11'!$A$4:$EA$400,MATCH(P$2, '[1]09-10-11'!$A$4:$EA$4, 0))</f>
        <v>-364</v>
      </c>
      <c r="Q633" s="82"/>
      <c r="R633" s="82">
        <f>VLOOKUP($B633,'[1]09-10-11'!$A$4:$EA$400,MATCH(R$2, '[1]09-10-11'!$A$4:$EA$4, 0))</f>
        <v>-364</v>
      </c>
      <c r="S633" s="82"/>
      <c r="T633" s="82" t="e">
        <f>VLOOKUP($B633,'[1]09-10-11'!$A$4:$EA$400,MATCH(T$2, '[1]09-10-11'!$A$4:$EA$4, 0))</f>
        <v>#N/A</v>
      </c>
      <c r="U633" s="82"/>
      <c r="V633" s="82">
        <f>VLOOKUP($B633,'[1]09-10-11'!$A$4:$EA$400,MATCH(V$2, '[1]09-10-11'!$A$4:$EA$4, 0))</f>
        <v>-364</v>
      </c>
      <c r="W633" s="82"/>
      <c r="X633" s="82">
        <f>VLOOKUP($B633,'[1]09-10-11'!$A$4:$EA$400,MATCH(X$2, '[1]09-10-11'!$A$4:$EA$4, 0))</f>
        <v>-364</v>
      </c>
      <c r="Y633" s="82"/>
      <c r="Z633" s="82">
        <f t="shared" si="262"/>
        <v>0</v>
      </c>
      <c r="AA633" s="82"/>
      <c r="AB633" s="185">
        <f t="shared" si="263"/>
        <v>0</v>
      </c>
      <c r="AC633" s="159"/>
      <c r="AD633" s="82">
        <f t="shared" si="264"/>
        <v>0</v>
      </c>
      <c r="AE633" s="82"/>
      <c r="AF633" s="185">
        <f t="shared" si="265"/>
        <v>0</v>
      </c>
      <c r="AG633" s="82"/>
      <c r="AH633" s="82">
        <f t="shared" si="266"/>
        <v>0</v>
      </c>
      <c r="AI633" s="82"/>
      <c r="AJ633" s="185">
        <f t="shared" si="267"/>
        <v>0</v>
      </c>
      <c r="AK633" s="159"/>
      <c r="AL633" s="82">
        <f t="shared" si="268"/>
        <v>0</v>
      </c>
      <c r="AM633" s="82"/>
      <c r="AN633" s="185">
        <f t="shared" si="269"/>
        <v>0</v>
      </c>
      <c r="AP633" s="82" t="str">
        <f t="shared" si="270"/>
        <v/>
      </c>
      <c r="AQ633" s="82"/>
      <c r="AR633" s="185" t="e">
        <f t="shared" si="271"/>
        <v>#N/A</v>
      </c>
      <c r="AS633" s="82"/>
      <c r="AT633" s="82" t="str">
        <f t="shared" si="272"/>
        <v/>
      </c>
      <c r="AU633" s="82"/>
      <c r="AV633" s="185" t="e">
        <f t="shared" si="273"/>
        <v>#N/A</v>
      </c>
      <c r="AW633" s="82"/>
      <c r="AX633" s="82">
        <f t="shared" si="274"/>
        <v>0</v>
      </c>
      <c r="AY633" s="82"/>
      <c r="AZ633" s="185">
        <f t="shared" si="275"/>
        <v>0</v>
      </c>
      <c r="BA633" s="82"/>
      <c r="BB633" s="82">
        <f t="shared" si="276"/>
        <v>0</v>
      </c>
      <c r="BC633" s="82"/>
      <c r="BD633" s="185">
        <f t="shared" si="277"/>
        <v>0</v>
      </c>
      <c r="BE633" s="82"/>
      <c r="BF633" s="82">
        <f t="shared" si="278"/>
        <v>0</v>
      </c>
      <c r="BG633" s="82"/>
      <c r="BH633" s="185">
        <f t="shared" si="279"/>
        <v>0</v>
      </c>
      <c r="BJ633" s="82" t="str">
        <f t="shared" si="280"/>
        <v/>
      </c>
      <c r="BK633" s="82"/>
      <c r="BL633" s="185" t="e">
        <f t="shared" si="281"/>
        <v>#N/A</v>
      </c>
      <c r="BM633" s="82"/>
    </row>
    <row r="634" spans="2:65" ht="15.75" customHeight="1">
      <c r="B634" s="231"/>
      <c r="C634" s="16"/>
      <c r="D634" s="16" t="s">
        <v>75</v>
      </c>
      <c r="E634" s="53"/>
      <c r="F634" s="53"/>
      <c r="G634" s="53"/>
      <c r="H634" s="53"/>
      <c r="I634" s="53"/>
      <c r="J634" s="53"/>
      <c r="K634" s="28"/>
      <c r="L634" s="245"/>
      <c r="M634" s="133"/>
      <c r="N634" s="133"/>
      <c r="O634" s="90"/>
      <c r="P634" s="133"/>
      <c r="Q634" s="133"/>
      <c r="R634" s="133"/>
      <c r="S634" s="133"/>
      <c r="T634" s="133"/>
      <c r="U634" s="133"/>
      <c r="V634" s="133"/>
      <c r="W634" s="133"/>
      <c r="X634" s="133"/>
      <c r="Y634" s="133"/>
      <c r="Z634" s="82" t="str">
        <f t="shared" si="262"/>
        <v/>
      </c>
      <c r="AA634" s="133"/>
      <c r="AB634" s="185" t="str">
        <f t="shared" si="263"/>
        <v/>
      </c>
      <c r="AC634" s="159"/>
      <c r="AD634" s="82" t="str">
        <f t="shared" si="264"/>
        <v/>
      </c>
      <c r="AE634" s="133"/>
      <c r="AF634" s="185" t="str">
        <f t="shared" si="265"/>
        <v/>
      </c>
      <c r="AG634" s="133"/>
      <c r="AH634" s="82" t="str">
        <f t="shared" si="266"/>
        <v/>
      </c>
      <c r="AI634" s="133"/>
      <c r="AJ634" s="185" t="str">
        <f t="shared" si="267"/>
        <v/>
      </c>
      <c r="AK634" s="159"/>
      <c r="AL634" s="82" t="str">
        <f t="shared" si="268"/>
        <v/>
      </c>
      <c r="AM634" s="133"/>
      <c r="AN634" s="185" t="str">
        <f t="shared" si="269"/>
        <v/>
      </c>
      <c r="AP634" s="82" t="str">
        <f t="shared" si="270"/>
        <v/>
      </c>
      <c r="AQ634" s="133"/>
      <c r="AR634" s="185" t="str">
        <f t="shared" si="271"/>
        <v/>
      </c>
      <c r="AS634" s="133"/>
      <c r="AT634" s="82" t="str">
        <f t="shared" si="272"/>
        <v/>
      </c>
      <c r="AU634" s="133"/>
      <c r="AV634" s="185" t="str">
        <f t="shared" si="273"/>
        <v/>
      </c>
      <c r="AW634" s="133"/>
      <c r="AX634" s="82" t="str">
        <f t="shared" si="274"/>
        <v/>
      </c>
      <c r="AY634" s="133"/>
      <c r="AZ634" s="185" t="str">
        <f t="shared" si="275"/>
        <v/>
      </c>
      <c r="BA634" s="133"/>
      <c r="BB634" s="82" t="str">
        <f t="shared" si="276"/>
        <v/>
      </c>
      <c r="BC634" s="133"/>
      <c r="BD634" s="185" t="str">
        <f t="shared" si="277"/>
        <v/>
      </c>
      <c r="BE634" s="133"/>
      <c r="BF634" s="82" t="str">
        <f t="shared" si="278"/>
        <v/>
      </c>
      <c r="BG634" s="133"/>
      <c r="BH634" s="185" t="str">
        <f t="shared" si="279"/>
        <v/>
      </c>
      <c r="BJ634" s="82" t="str">
        <f t="shared" si="280"/>
        <v/>
      </c>
      <c r="BK634" s="133"/>
      <c r="BL634" s="185" t="str">
        <f t="shared" si="281"/>
        <v/>
      </c>
      <c r="BM634" s="133"/>
    </row>
    <row r="635" spans="2:65" ht="15.75" customHeight="1">
      <c r="B635" s="231"/>
      <c r="C635" s="13"/>
      <c r="D635" s="13"/>
      <c r="E635" s="13"/>
      <c r="F635" s="13"/>
      <c r="G635" s="13"/>
      <c r="H635" s="13"/>
      <c r="I635" s="13"/>
      <c r="J635" s="13"/>
      <c r="K635" s="21"/>
      <c r="L635" s="244"/>
      <c r="M635" s="125"/>
      <c r="N635" s="125"/>
      <c r="O635" s="32"/>
      <c r="P635" s="125"/>
      <c r="Q635" s="125"/>
      <c r="R635" s="125"/>
      <c r="S635" s="125"/>
      <c r="T635" s="125"/>
      <c r="U635" s="125"/>
      <c r="V635" s="125"/>
      <c r="W635" s="125"/>
      <c r="X635" s="125"/>
      <c r="Y635" s="125"/>
      <c r="Z635" s="41" t="str">
        <f t="shared" si="262"/>
        <v/>
      </c>
      <c r="AA635" s="125"/>
      <c r="AB635" s="181" t="str">
        <f t="shared" si="263"/>
        <v/>
      </c>
      <c r="AC635" s="161"/>
      <c r="AD635" s="41" t="str">
        <f t="shared" si="264"/>
        <v/>
      </c>
      <c r="AE635" s="125"/>
      <c r="AF635" s="181" t="str">
        <f t="shared" si="265"/>
        <v/>
      </c>
      <c r="AG635" s="125"/>
      <c r="AH635" s="41" t="str">
        <f t="shared" si="266"/>
        <v/>
      </c>
      <c r="AI635" s="125"/>
      <c r="AJ635" s="181" t="str">
        <f t="shared" si="267"/>
        <v/>
      </c>
      <c r="AK635" s="161"/>
      <c r="AL635" s="41" t="str">
        <f t="shared" si="268"/>
        <v/>
      </c>
      <c r="AM635" s="125"/>
      <c r="AN635" s="181" t="str">
        <f t="shared" si="269"/>
        <v/>
      </c>
      <c r="AP635" s="41" t="str">
        <f t="shared" si="270"/>
        <v/>
      </c>
      <c r="AQ635" s="125"/>
      <c r="AR635" s="181" t="str">
        <f t="shared" si="271"/>
        <v/>
      </c>
      <c r="AS635" s="125"/>
      <c r="AT635" s="41" t="str">
        <f t="shared" si="272"/>
        <v/>
      </c>
      <c r="AU635" s="125"/>
      <c r="AV635" s="181" t="str">
        <f t="shared" si="273"/>
        <v/>
      </c>
      <c r="AW635" s="125"/>
      <c r="AX635" s="41" t="str">
        <f t="shared" si="274"/>
        <v/>
      </c>
      <c r="AY635" s="125"/>
      <c r="AZ635" s="181" t="str">
        <f t="shared" si="275"/>
        <v/>
      </c>
      <c r="BA635" s="125"/>
      <c r="BB635" s="41" t="str">
        <f t="shared" si="276"/>
        <v/>
      </c>
      <c r="BC635" s="125"/>
      <c r="BD635" s="181" t="str">
        <f t="shared" si="277"/>
        <v/>
      </c>
      <c r="BE635" s="125"/>
      <c r="BF635" s="41" t="str">
        <f t="shared" si="278"/>
        <v/>
      </c>
      <c r="BG635" s="125"/>
      <c r="BH635" s="181" t="str">
        <f t="shared" si="279"/>
        <v/>
      </c>
      <c r="BJ635" s="41" t="str">
        <f t="shared" si="280"/>
        <v/>
      </c>
      <c r="BK635" s="125"/>
      <c r="BL635" s="181" t="str">
        <f t="shared" si="281"/>
        <v/>
      </c>
      <c r="BM635" s="125"/>
    </row>
    <row r="636" spans="2:65" ht="15.75" customHeight="1">
      <c r="C636" s="13"/>
      <c r="D636" s="13"/>
      <c r="E636" s="13"/>
      <c r="F636" s="13"/>
      <c r="G636" s="13"/>
      <c r="H636" s="13"/>
      <c r="I636" s="13"/>
      <c r="J636" s="13"/>
      <c r="K636" s="21"/>
      <c r="L636" s="244"/>
      <c r="M636" s="125"/>
      <c r="N636" s="125"/>
      <c r="O636" s="86"/>
      <c r="P636" s="125"/>
      <c r="Q636" s="125"/>
      <c r="R636" s="125"/>
      <c r="S636" s="125"/>
      <c r="T636" s="125"/>
      <c r="U636" s="125"/>
      <c r="V636" s="125"/>
      <c r="W636" s="125"/>
      <c r="X636" s="125"/>
      <c r="Y636" s="125"/>
      <c r="Z636" s="41" t="str">
        <f t="shared" si="262"/>
        <v/>
      </c>
      <c r="AA636" s="125"/>
      <c r="AB636" s="181" t="str">
        <f t="shared" si="263"/>
        <v/>
      </c>
      <c r="AC636" s="161"/>
      <c r="AD636" s="41" t="str">
        <f t="shared" ref="AD636:AD659" si="282">IF(AND(ISNUMBER($P636),ISNUMBER($X636)),IF((ABS($P636-$X636))&gt;0.49,$X636-$P636,0),"")</f>
        <v/>
      </c>
      <c r="AE636" s="125"/>
      <c r="AF636" s="181" t="str">
        <f t="shared" ref="AF636:AF667" si="283">IF($P636="","",  IF($X636="","", IF($P636=0,"---",(IF(ISERROR(($X636/$P636)-1),"---",($X636/$P636)-1) ))))</f>
        <v/>
      </c>
      <c r="AG636" s="125"/>
      <c r="AH636" s="41" t="str">
        <f t="shared" ref="AH636:AH659" si="284">IF(AND(ISNUMBER($N636),ISNUMBER($X636)),IF((ABS($N636-$X636))&gt;0.49,$X636-$N636,0),"")</f>
        <v/>
      </c>
      <c r="AI636" s="125"/>
      <c r="AJ636" s="181" t="str">
        <f t="shared" ref="AJ636:AJ667" si="285">IF($N636="","",  IF($X636="","", IF($N636=0,"---",(IF(ISERROR(($X636/$N636)-1),"---",($X636/$N636)-1) ))))</f>
        <v/>
      </c>
      <c r="AK636" s="161"/>
      <c r="AL636" s="41" t="str">
        <f t="shared" si="268"/>
        <v/>
      </c>
      <c r="AM636" s="125"/>
      <c r="AN636" s="181" t="str">
        <f t="shared" si="269"/>
        <v/>
      </c>
      <c r="AP636" s="41" t="str">
        <f t="shared" si="270"/>
        <v/>
      </c>
      <c r="AQ636" s="125"/>
      <c r="AR636" s="181" t="str">
        <f t="shared" si="271"/>
        <v/>
      </c>
      <c r="AS636" s="125"/>
      <c r="AT636" s="41" t="str">
        <f t="shared" si="272"/>
        <v/>
      </c>
      <c r="AU636" s="125"/>
      <c r="AV636" s="181" t="str">
        <f t="shared" si="273"/>
        <v/>
      </c>
      <c r="AW636" s="125"/>
      <c r="AX636" s="41" t="str">
        <f t="shared" ref="AX636:AX659" si="286">IF(AND(ISNUMBER($N636),ISNUMBER($V636)),IF((ABS($N636-$V636))&gt;0.49,$V636-$N636,0),"")</f>
        <v/>
      </c>
      <c r="AY636" s="125"/>
      <c r="AZ636" s="181" t="str">
        <f t="shared" ref="AZ636:AZ667" si="287">IF($N636="","",  IF($V636="","", IF($N636=0,"---",(IF(ISERROR(($V636/$N636)-1),"---",($V636/$N636)-1) ))))</f>
        <v/>
      </c>
      <c r="BA636" s="125"/>
      <c r="BB636" s="41" t="str">
        <f t="shared" ref="BB636:BB659" si="288">IF(AND(ISNUMBER($P636),ISNUMBER($V636)),IF((ABS($P636-$V636))&gt;0.49,$V636-$P636,0),"")</f>
        <v/>
      </c>
      <c r="BC636" s="125"/>
      <c r="BD636" s="181" t="str">
        <f t="shared" ref="BD636:BD667" si="289">IF($P636="","",  IF($V636="","", IF($P636=0,"---",(IF(ISERROR(($V636/$P636)-1),"---",($V636/$P636)-1) ))))</f>
        <v/>
      </c>
      <c r="BE636" s="125"/>
      <c r="BF636" s="41" t="str">
        <f t="shared" si="278"/>
        <v/>
      </c>
      <c r="BG636" s="125"/>
      <c r="BH636" s="181" t="str">
        <f t="shared" si="279"/>
        <v/>
      </c>
      <c r="BJ636" s="41" t="str">
        <f t="shared" si="280"/>
        <v/>
      </c>
      <c r="BK636" s="125"/>
      <c r="BL636" s="181" t="str">
        <f t="shared" si="281"/>
        <v/>
      </c>
      <c r="BM636" s="125"/>
    </row>
    <row r="637" spans="2:65" ht="15.75" customHeight="1">
      <c r="C637" s="16" t="s">
        <v>86</v>
      </c>
      <c r="D637" s="53"/>
      <c r="E637" s="53"/>
      <c r="F637" s="53"/>
      <c r="G637" s="53"/>
      <c r="H637" s="53"/>
      <c r="I637" s="53"/>
      <c r="J637" s="53"/>
      <c r="K637" s="21"/>
      <c r="L637" s="244"/>
      <c r="M637" s="125"/>
      <c r="N637" s="125"/>
      <c r="O637" s="86"/>
      <c r="P637" s="125"/>
      <c r="Q637" s="125"/>
      <c r="R637" s="125"/>
      <c r="S637" s="125"/>
      <c r="T637" s="125"/>
      <c r="U637" s="125"/>
      <c r="V637" s="125"/>
      <c r="W637" s="125"/>
      <c r="X637" s="125"/>
      <c r="Y637" s="125"/>
      <c r="Z637" s="41" t="str">
        <f t="shared" si="262"/>
        <v/>
      </c>
      <c r="AA637" s="125"/>
      <c r="AB637" s="181" t="str">
        <f t="shared" si="263"/>
        <v/>
      </c>
      <c r="AC637" s="161"/>
      <c r="AD637" s="41" t="str">
        <f t="shared" si="282"/>
        <v/>
      </c>
      <c r="AE637" s="125"/>
      <c r="AF637" s="181" t="str">
        <f t="shared" si="283"/>
        <v/>
      </c>
      <c r="AG637" s="125"/>
      <c r="AH637" s="41" t="str">
        <f t="shared" si="284"/>
        <v/>
      </c>
      <c r="AI637" s="125"/>
      <c r="AJ637" s="181" t="str">
        <f t="shared" si="285"/>
        <v/>
      </c>
      <c r="AK637" s="161"/>
      <c r="AL637" s="41" t="str">
        <f t="shared" si="268"/>
        <v/>
      </c>
      <c r="AM637" s="125"/>
      <c r="AN637" s="181" t="str">
        <f t="shared" si="269"/>
        <v/>
      </c>
      <c r="AP637" s="41" t="str">
        <f t="shared" si="270"/>
        <v/>
      </c>
      <c r="AQ637" s="125"/>
      <c r="AR637" s="181" t="str">
        <f t="shared" si="271"/>
        <v/>
      </c>
      <c r="AS637" s="125"/>
      <c r="AT637" s="41" t="str">
        <f t="shared" si="272"/>
        <v/>
      </c>
      <c r="AU637" s="125"/>
      <c r="AV637" s="181" t="str">
        <f t="shared" si="273"/>
        <v/>
      </c>
      <c r="AW637" s="125"/>
      <c r="AX637" s="41" t="str">
        <f t="shared" si="286"/>
        <v/>
      </c>
      <c r="AY637" s="125"/>
      <c r="AZ637" s="181" t="str">
        <f t="shared" si="287"/>
        <v/>
      </c>
      <c r="BA637" s="125"/>
      <c r="BB637" s="41" t="str">
        <f t="shared" si="288"/>
        <v/>
      </c>
      <c r="BC637" s="125"/>
      <c r="BD637" s="181" t="str">
        <f t="shared" si="289"/>
        <v/>
      </c>
      <c r="BE637" s="125"/>
      <c r="BF637" s="41" t="str">
        <f t="shared" si="278"/>
        <v/>
      </c>
      <c r="BG637" s="125"/>
      <c r="BH637" s="181" t="str">
        <f t="shared" si="279"/>
        <v/>
      </c>
      <c r="BJ637" s="41" t="str">
        <f t="shared" si="280"/>
        <v/>
      </c>
      <c r="BK637" s="125"/>
      <c r="BL637" s="181" t="str">
        <f t="shared" si="281"/>
        <v/>
      </c>
      <c r="BM637" s="125"/>
    </row>
    <row r="638" spans="2:65" ht="15.75" customHeight="1">
      <c r="B638" s="231"/>
      <c r="C638" s="16"/>
      <c r="D638" s="16" t="s">
        <v>87</v>
      </c>
      <c r="E638" s="53"/>
      <c r="F638" s="53"/>
      <c r="G638" s="53"/>
      <c r="H638" s="53"/>
      <c r="I638" s="53"/>
      <c r="J638" s="53"/>
      <c r="K638" s="21"/>
      <c r="L638" s="66"/>
      <c r="M638" s="125"/>
      <c r="N638" s="125"/>
      <c r="O638" s="86"/>
      <c r="P638" s="125"/>
      <c r="Q638" s="125"/>
      <c r="R638" s="125"/>
      <c r="S638" s="125"/>
      <c r="T638" s="125"/>
      <c r="U638" s="125"/>
      <c r="V638" s="125"/>
      <c r="W638" s="125"/>
      <c r="X638" s="125"/>
      <c r="Y638" s="125"/>
      <c r="Z638" s="41" t="str">
        <f t="shared" si="262"/>
        <v/>
      </c>
      <c r="AA638" s="125"/>
      <c r="AB638" s="181" t="str">
        <f t="shared" si="263"/>
        <v/>
      </c>
      <c r="AC638" s="161"/>
      <c r="AD638" s="41" t="str">
        <f t="shared" si="282"/>
        <v/>
      </c>
      <c r="AE638" s="125"/>
      <c r="AF638" s="181" t="str">
        <f t="shared" si="283"/>
        <v/>
      </c>
      <c r="AG638" s="125"/>
      <c r="AH638" s="41" t="str">
        <f t="shared" si="284"/>
        <v/>
      </c>
      <c r="AI638" s="125"/>
      <c r="AJ638" s="181" t="str">
        <f t="shared" si="285"/>
        <v/>
      </c>
      <c r="AK638" s="161"/>
      <c r="AL638" s="41" t="str">
        <f t="shared" si="268"/>
        <v/>
      </c>
      <c r="AM638" s="125"/>
      <c r="AN638" s="181" t="str">
        <f t="shared" si="269"/>
        <v/>
      </c>
      <c r="AP638" s="41" t="str">
        <f t="shared" si="270"/>
        <v/>
      </c>
      <c r="AQ638" s="125"/>
      <c r="AR638" s="181" t="str">
        <f t="shared" si="271"/>
        <v/>
      </c>
      <c r="AS638" s="125"/>
      <c r="AT638" s="41" t="str">
        <f t="shared" si="272"/>
        <v/>
      </c>
      <c r="AU638" s="125"/>
      <c r="AV638" s="181" t="str">
        <f t="shared" si="273"/>
        <v/>
      </c>
      <c r="AW638" s="125"/>
      <c r="AX638" s="41" t="str">
        <f t="shared" si="286"/>
        <v/>
      </c>
      <c r="AY638" s="125"/>
      <c r="AZ638" s="181" t="str">
        <f t="shared" si="287"/>
        <v/>
      </c>
      <c r="BA638" s="125"/>
      <c r="BB638" s="41" t="str">
        <f t="shared" si="288"/>
        <v/>
      </c>
      <c r="BC638" s="125"/>
      <c r="BD638" s="181" t="str">
        <f t="shared" si="289"/>
        <v/>
      </c>
      <c r="BE638" s="125"/>
      <c r="BF638" s="41" t="str">
        <f t="shared" si="278"/>
        <v/>
      </c>
      <c r="BG638" s="125"/>
      <c r="BH638" s="181" t="str">
        <f t="shared" si="279"/>
        <v/>
      </c>
      <c r="BJ638" s="41" t="str">
        <f t="shared" si="280"/>
        <v/>
      </c>
      <c r="BK638" s="125"/>
      <c r="BL638" s="181" t="str">
        <f t="shared" si="281"/>
        <v/>
      </c>
      <c r="BM638" s="125"/>
    </row>
    <row r="639" spans="2:65" ht="15.75" customHeight="1">
      <c r="B639" s="231"/>
      <c r="C639" s="13"/>
      <c r="D639" s="13"/>
      <c r="E639" s="13"/>
      <c r="F639" s="13"/>
      <c r="G639" s="13"/>
      <c r="H639" s="13"/>
      <c r="I639" s="13"/>
      <c r="J639" s="13"/>
      <c r="K639" s="23"/>
      <c r="L639" s="66"/>
      <c r="M639" s="125"/>
      <c r="N639" s="125"/>
      <c r="O639" s="86"/>
      <c r="P639" s="125"/>
      <c r="Q639" s="125"/>
      <c r="R639" s="125"/>
      <c r="S639" s="125"/>
      <c r="T639" s="125"/>
      <c r="U639" s="125"/>
      <c r="V639" s="125"/>
      <c r="W639" s="125"/>
      <c r="X639" s="125"/>
      <c r="Y639" s="125"/>
      <c r="Z639" s="41" t="str">
        <f t="shared" si="262"/>
        <v/>
      </c>
      <c r="AA639" s="125"/>
      <c r="AB639" s="181" t="str">
        <f t="shared" si="263"/>
        <v/>
      </c>
      <c r="AC639" s="161"/>
      <c r="AD639" s="41" t="str">
        <f t="shared" si="282"/>
        <v/>
      </c>
      <c r="AE639" s="125"/>
      <c r="AF639" s="181" t="str">
        <f t="shared" si="283"/>
        <v/>
      </c>
      <c r="AG639" s="125"/>
      <c r="AH639" s="41" t="str">
        <f t="shared" si="284"/>
        <v/>
      </c>
      <c r="AI639" s="125"/>
      <c r="AJ639" s="181" t="str">
        <f t="shared" si="285"/>
        <v/>
      </c>
      <c r="AK639" s="161"/>
      <c r="AL639" s="41" t="str">
        <f t="shared" si="268"/>
        <v/>
      </c>
      <c r="AM639" s="125"/>
      <c r="AN639" s="181" t="str">
        <f t="shared" si="269"/>
        <v/>
      </c>
      <c r="AP639" s="41" t="str">
        <f t="shared" si="270"/>
        <v/>
      </c>
      <c r="AQ639" s="125"/>
      <c r="AR639" s="181" t="str">
        <f t="shared" si="271"/>
        <v/>
      </c>
      <c r="AS639" s="125"/>
      <c r="AT639" s="41" t="str">
        <f t="shared" si="272"/>
        <v/>
      </c>
      <c r="AU639" s="125"/>
      <c r="AV639" s="181" t="str">
        <f t="shared" si="273"/>
        <v/>
      </c>
      <c r="AW639" s="125"/>
      <c r="AX639" s="41" t="str">
        <f t="shared" si="286"/>
        <v/>
      </c>
      <c r="AY639" s="125"/>
      <c r="AZ639" s="181" t="str">
        <f t="shared" si="287"/>
        <v/>
      </c>
      <c r="BA639" s="125"/>
      <c r="BB639" s="41" t="str">
        <f t="shared" si="288"/>
        <v/>
      </c>
      <c r="BC639" s="125"/>
      <c r="BD639" s="181" t="str">
        <f t="shared" si="289"/>
        <v/>
      </c>
      <c r="BE639" s="125"/>
      <c r="BF639" s="41" t="str">
        <f t="shared" si="278"/>
        <v/>
      </c>
      <c r="BG639" s="125"/>
      <c r="BH639" s="181" t="str">
        <f t="shared" si="279"/>
        <v/>
      </c>
      <c r="BJ639" s="41" t="str">
        <f t="shared" si="280"/>
        <v/>
      </c>
      <c r="BK639" s="125"/>
      <c r="BL639" s="181" t="str">
        <f t="shared" si="281"/>
        <v/>
      </c>
      <c r="BM639" s="125"/>
    </row>
    <row r="640" spans="2:65" ht="15.75" customHeight="1">
      <c r="B640" s="231">
        <v>256</v>
      </c>
      <c r="C640" s="19" t="s">
        <v>35</v>
      </c>
      <c r="D640" s="13" t="s">
        <v>3</v>
      </c>
      <c r="E640" s="13"/>
      <c r="F640" s="13"/>
      <c r="G640" s="13"/>
      <c r="H640" s="13"/>
      <c r="I640" s="13"/>
      <c r="J640" s="13"/>
      <c r="K640" s="23"/>
      <c r="L640" s="66" t="s">
        <v>29</v>
      </c>
      <c r="M640" s="125"/>
      <c r="N640" s="41">
        <f>VLOOKUP($B640,'[1]09-10-11'!$A$4:$EA$400,MATCH(N$2, '[1]09-10-11'!$A$4:$EA$4, 0))</f>
        <v>334</v>
      </c>
      <c r="O640" s="45"/>
      <c r="P640" s="41">
        <f>VLOOKUP($B640,'[1]09-10-11'!$A$4:$EA$400,MATCH(P$2, '[1]09-10-11'!$A$4:$EA$4, 0))</f>
        <v>340</v>
      </c>
      <c r="Q640" s="41"/>
      <c r="R640" s="41">
        <f>VLOOKUP($B640,'[1]09-10-11'!$A$4:$EA$400,MATCH(R$2, '[1]09-10-11'!$A$4:$EA$4, 0))</f>
        <v>334</v>
      </c>
      <c r="S640" s="41"/>
      <c r="T640" s="41" t="e">
        <f>VLOOKUP($B640,'[1]09-10-11'!$A$4:$EA$400,MATCH(T$2, '[1]09-10-11'!$A$4:$EA$4, 0))</f>
        <v>#N/A</v>
      </c>
      <c r="U640" s="41"/>
      <c r="V640" s="41">
        <f>VLOOKUP($B640,'[1]09-10-11'!$A$4:$EA$400,MATCH(V$2, '[1]09-10-11'!$A$4:$EA$4, 0))</f>
        <v>334</v>
      </c>
      <c r="W640" s="41"/>
      <c r="X640" s="41">
        <f>VLOOKUP($B640,'[1]09-10-11'!$A$4:$EA$400,MATCH(X$2, '[1]09-10-11'!$A$4:$EA$4, 0))</f>
        <v>349</v>
      </c>
      <c r="Y640" s="41"/>
      <c r="Z640" s="41">
        <f t="shared" si="262"/>
        <v>15</v>
      </c>
      <c r="AA640" s="41"/>
      <c r="AB640" s="181">
        <f t="shared" si="263"/>
        <v>4.4910179640718528E-2</v>
      </c>
      <c r="AC640" s="161"/>
      <c r="AD640" s="41">
        <f t="shared" si="282"/>
        <v>9</v>
      </c>
      <c r="AE640" s="41"/>
      <c r="AF640" s="181">
        <f t="shared" si="283"/>
        <v>2.6470588235294024E-2</v>
      </c>
      <c r="AG640" s="41"/>
      <c r="AH640" s="41">
        <f t="shared" si="284"/>
        <v>15</v>
      </c>
      <c r="AI640" s="41"/>
      <c r="AJ640" s="181">
        <f t="shared" si="285"/>
        <v>4.4910179640718528E-2</v>
      </c>
      <c r="AK640" s="161"/>
      <c r="AL640" s="41">
        <f t="shared" si="268"/>
        <v>15</v>
      </c>
      <c r="AM640" s="41"/>
      <c r="AN640" s="181">
        <f t="shared" si="269"/>
        <v>4.4910179640718528E-2</v>
      </c>
      <c r="AP640" s="41" t="str">
        <f t="shared" si="270"/>
        <v/>
      </c>
      <c r="AQ640" s="41"/>
      <c r="AR640" s="181" t="e">
        <f t="shared" si="271"/>
        <v>#N/A</v>
      </c>
      <c r="AS640" s="41"/>
      <c r="AT640" s="41" t="str">
        <f t="shared" si="272"/>
        <v/>
      </c>
      <c r="AU640" s="41"/>
      <c r="AV640" s="181" t="e">
        <f t="shared" si="273"/>
        <v>#N/A</v>
      </c>
      <c r="AW640" s="41"/>
      <c r="AX640" s="41">
        <f t="shared" si="286"/>
        <v>0</v>
      </c>
      <c r="AY640" s="41"/>
      <c r="AZ640" s="181">
        <f t="shared" si="287"/>
        <v>0</v>
      </c>
      <c r="BA640" s="41"/>
      <c r="BB640" s="41">
        <f t="shared" si="288"/>
        <v>-6</v>
      </c>
      <c r="BC640" s="41"/>
      <c r="BD640" s="181">
        <f t="shared" si="289"/>
        <v>-1.764705882352946E-2</v>
      </c>
      <c r="BE640" s="41"/>
      <c r="BF640" s="41">
        <f t="shared" si="278"/>
        <v>0</v>
      </c>
      <c r="BG640" s="41"/>
      <c r="BH640" s="181">
        <f t="shared" si="279"/>
        <v>0</v>
      </c>
      <c r="BJ640" s="41" t="str">
        <f t="shared" si="280"/>
        <v/>
      </c>
      <c r="BK640" s="41"/>
      <c r="BL640" s="181" t="e">
        <f t="shared" si="281"/>
        <v>#N/A</v>
      </c>
      <c r="BM640" s="41"/>
    </row>
    <row r="641" spans="2:65" ht="15.75" customHeight="1">
      <c r="B641" s="231">
        <v>257</v>
      </c>
      <c r="C641" s="17" t="s">
        <v>36</v>
      </c>
      <c r="D641" s="13" t="s">
        <v>178</v>
      </c>
      <c r="E641" s="13"/>
      <c r="F641" s="13"/>
      <c r="G641" s="13"/>
      <c r="H641" s="13"/>
      <c r="I641" s="13"/>
      <c r="J641" s="13"/>
      <c r="K641" s="23"/>
      <c r="L641" s="66" t="s">
        <v>29</v>
      </c>
      <c r="M641" s="125"/>
      <c r="N641" s="41">
        <f>VLOOKUP($B641,'[1]09-10-11'!$A$4:$EA$400,MATCH(N$2, '[1]09-10-11'!$A$4:$EA$4, 0))</f>
        <v>19096</v>
      </c>
      <c r="O641" s="45"/>
      <c r="P641" s="41">
        <f>VLOOKUP($B641,'[1]09-10-11'!$A$4:$EA$400,MATCH(P$2, '[1]09-10-11'!$A$4:$EA$4, 0))</f>
        <v>19096</v>
      </c>
      <c r="Q641" s="41"/>
      <c r="R641" s="41">
        <f>VLOOKUP($B641,'[1]09-10-11'!$A$4:$EA$400,MATCH(R$2, '[1]09-10-11'!$A$4:$EA$4, 0))</f>
        <v>19096</v>
      </c>
      <c r="S641" s="41"/>
      <c r="T641" s="41" t="e">
        <f>VLOOKUP($B641,'[1]09-10-11'!$A$4:$EA$400,MATCH(T$2, '[1]09-10-11'!$A$4:$EA$4, 0))</f>
        <v>#N/A</v>
      </c>
      <c r="U641" s="41"/>
      <c r="V641" s="41">
        <f>VLOOKUP($B641,'[1]09-10-11'!$A$4:$EA$400,MATCH(V$2, '[1]09-10-11'!$A$4:$EA$4, 0))</f>
        <v>20150</v>
      </c>
      <c r="W641" s="41"/>
      <c r="X641" s="41">
        <f>VLOOKUP($B641,'[1]09-10-11'!$A$4:$EA$400,MATCH(X$2, '[1]09-10-11'!$A$4:$EA$4, 0))</f>
        <v>19096</v>
      </c>
      <c r="Y641" s="41"/>
      <c r="Z641" s="41">
        <f t="shared" si="262"/>
        <v>-1054</v>
      </c>
      <c r="AA641" s="41"/>
      <c r="AB641" s="183">
        <f t="shared" si="263"/>
        <v>-5.2307692307692277E-2</v>
      </c>
      <c r="AC641" s="161"/>
      <c r="AD641" s="41">
        <f t="shared" si="282"/>
        <v>0</v>
      </c>
      <c r="AE641" s="41"/>
      <c r="AF641" s="183">
        <f t="shared" si="283"/>
        <v>0</v>
      </c>
      <c r="AG641" s="100"/>
      <c r="AH641" s="41">
        <f t="shared" si="284"/>
        <v>0</v>
      </c>
      <c r="AI641" s="41"/>
      <c r="AJ641" s="181">
        <f t="shared" si="285"/>
        <v>0</v>
      </c>
      <c r="AK641" s="161"/>
      <c r="AL641" s="41">
        <f t="shared" si="268"/>
        <v>0</v>
      </c>
      <c r="AM641" s="100"/>
      <c r="AN641" s="181">
        <f t="shared" si="269"/>
        <v>0</v>
      </c>
      <c r="AP641" s="41" t="str">
        <f t="shared" si="270"/>
        <v/>
      </c>
      <c r="AQ641" s="100"/>
      <c r="AR641" s="181" t="e">
        <f t="shared" si="271"/>
        <v>#N/A</v>
      </c>
      <c r="AS641" s="100"/>
      <c r="AT641" s="41" t="str">
        <f t="shared" si="272"/>
        <v/>
      </c>
      <c r="AU641" s="41"/>
      <c r="AV641" s="183" t="e">
        <f t="shared" si="273"/>
        <v>#N/A</v>
      </c>
      <c r="AW641" s="100"/>
      <c r="AX641" s="41">
        <f t="shared" si="286"/>
        <v>1054</v>
      </c>
      <c r="AY641" s="41"/>
      <c r="AZ641" s="183">
        <f t="shared" si="287"/>
        <v>5.5194805194805241E-2</v>
      </c>
      <c r="BA641" s="100"/>
      <c r="BB641" s="41">
        <f t="shared" si="288"/>
        <v>1054</v>
      </c>
      <c r="BC641" s="41"/>
      <c r="BD641" s="183">
        <f t="shared" si="289"/>
        <v>5.5194805194805241E-2</v>
      </c>
      <c r="BE641" s="100"/>
      <c r="BF641" s="41">
        <f t="shared" si="278"/>
        <v>1054</v>
      </c>
      <c r="BG641" s="100"/>
      <c r="BH641" s="181">
        <f t="shared" si="279"/>
        <v>5.5194805194805241E-2</v>
      </c>
      <c r="BJ641" s="41" t="str">
        <f t="shared" si="280"/>
        <v/>
      </c>
      <c r="BK641" s="100"/>
      <c r="BL641" s="181" t="e">
        <f t="shared" si="281"/>
        <v>#N/A</v>
      </c>
      <c r="BM641" s="100"/>
    </row>
    <row r="642" spans="2:65" ht="15.75" customHeight="1">
      <c r="B642" s="231">
        <v>258</v>
      </c>
      <c r="C642" s="17" t="s">
        <v>37</v>
      </c>
      <c r="D642" s="13" t="s">
        <v>137</v>
      </c>
      <c r="E642" s="13"/>
      <c r="F642" s="13"/>
      <c r="G642" s="13"/>
      <c r="H642" s="13"/>
      <c r="I642" s="13"/>
      <c r="J642" s="13"/>
      <c r="K642" s="23"/>
      <c r="L642" s="66" t="s">
        <v>33</v>
      </c>
      <c r="M642" s="125"/>
      <c r="N642" s="81">
        <f>VLOOKUP($B642,'[1]09-10-11'!$A$4:$EA$400,MATCH(N$2, '[1]09-10-11'!$A$4:$EA$4, 0))</f>
        <v>31199</v>
      </c>
      <c r="O642" s="45"/>
      <c r="P642" s="81">
        <f>VLOOKUP($B642,'[1]09-10-11'!$A$4:$EA$400,MATCH(P$2, '[1]09-10-11'!$A$4:$EA$4, 0))</f>
        <v>0</v>
      </c>
      <c r="Q642" s="81"/>
      <c r="R642" s="81">
        <f>VLOOKUP($B642,'[1]09-10-11'!$A$4:$EA$400,MATCH(R$2, '[1]09-10-11'!$A$4:$EA$4, 0))</f>
        <v>0</v>
      </c>
      <c r="S642" s="81"/>
      <c r="T642" s="81" t="e">
        <f>VLOOKUP($B642,'[1]09-10-11'!$A$4:$EA$400,MATCH(T$2, '[1]09-10-11'!$A$4:$EA$4, 0))</f>
        <v>#N/A</v>
      </c>
      <c r="U642" s="81"/>
      <c r="V642" s="81">
        <f>VLOOKUP($B642,'[1]09-10-11'!$A$4:$EA$400,MATCH(V$2, '[1]09-10-11'!$A$4:$EA$4, 0))</f>
        <v>0</v>
      </c>
      <c r="W642" s="81"/>
      <c r="X642" s="81">
        <f>VLOOKUP($B642,'[1]09-10-11'!$A$4:$EA$400,MATCH(X$2, '[1]09-10-11'!$A$4:$EA$4, 0))</f>
        <v>0</v>
      </c>
      <c r="Y642" s="41"/>
      <c r="Z642" s="81">
        <f t="shared" si="262"/>
        <v>0</v>
      </c>
      <c r="AA642" s="81"/>
      <c r="AB642" s="184" t="str">
        <f t="shared" si="263"/>
        <v>---</v>
      </c>
      <c r="AC642" s="156"/>
      <c r="AD642" s="81">
        <f t="shared" si="282"/>
        <v>0</v>
      </c>
      <c r="AE642" s="81"/>
      <c r="AF642" s="184" t="str">
        <f t="shared" si="283"/>
        <v>---</v>
      </c>
      <c r="AG642" s="100"/>
      <c r="AH642" s="81">
        <f t="shared" si="284"/>
        <v>-31199</v>
      </c>
      <c r="AI642" s="81"/>
      <c r="AJ642" s="182">
        <f t="shared" si="285"/>
        <v>-1</v>
      </c>
      <c r="AK642" s="156"/>
      <c r="AL642" s="81">
        <f t="shared" si="268"/>
        <v>0</v>
      </c>
      <c r="AM642" s="172"/>
      <c r="AN642" s="184" t="str">
        <f t="shared" si="269"/>
        <v>---</v>
      </c>
      <c r="AP642" s="81" t="str">
        <f t="shared" si="270"/>
        <v/>
      </c>
      <c r="AQ642" s="172"/>
      <c r="AR642" s="182" t="e">
        <f t="shared" si="271"/>
        <v>#N/A</v>
      </c>
      <c r="AS642" s="100"/>
      <c r="AT642" s="81" t="str">
        <f t="shared" si="272"/>
        <v/>
      </c>
      <c r="AU642" s="81"/>
      <c r="AV642" s="184" t="e">
        <f t="shared" si="273"/>
        <v>#N/A</v>
      </c>
      <c r="AW642" s="100"/>
      <c r="AX642" s="81">
        <f t="shared" si="286"/>
        <v>-31199</v>
      </c>
      <c r="AY642" s="81"/>
      <c r="AZ642" s="184">
        <f t="shared" si="287"/>
        <v>-1</v>
      </c>
      <c r="BA642" s="100"/>
      <c r="BB642" s="81">
        <f t="shared" si="288"/>
        <v>0</v>
      </c>
      <c r="BC642" s="81"/>
      <c r="BD642" s="184" t="str">
        <f t="shared" si="289"/>
        <v>---</v>
      </c>
      <c r="BE642" s="100"/>
      <c r="BF642" s="81">
        <f t="shared" si="278"/>
        <v>0</v>
      </c>
      <c r="BG642" s="172"/>
      <c r="BH642" s="184" t="str">
        <f t="shared" si="279"/>
        <v>---</v>
      </c>
      <c r="BJ642" s="81" t="str">
        <f t="shared" si="280"/>
        <v/>
      </c>
      <c r="BK642" s="172"/>
      <c r="BL642" s="182" t="e">
        <f t="shared" si="281"/>
        <v>#N/A</v>
      </c>
      <c r="BM642" s="100"/>
    </row>
    <row r="643" spans="2:65" ht="15.75" customHeight="1">
      <c r="B643" s="231"/>
      <c r="C643" s="13"/>
      <c r="D643" s="13"/>
      <c r="E643" s="13"/>
      <c r="F643" s="13"/>
      <c r="G643" s="13"/>
      <c r="H643" s="13"/>
      <c r="I643" s="13"/>
      <c r="J643" s="13"/>
      <c r="K643" s="20"/>
      <c r="L643" s="66"/>
      <c r="M643" s="125"/>
      <c r="N643" s="125"/>
      <c r="O643" s="89"/>
      <c r="P643" s="125"/>
      <c r="Q643" s="125"/>
      <c r="R643" s="125"/>
      <c r="S643" s="125"/>
      <c r="T643" s="125"/>
      <c r="U643" s="125"/>
      <c r="V643" s="125"/>
      <c r="W643" s="125"/>
      <c r="X643" s="125"/>
      <c r="Y643" s="125"/>
      <c r="Z643" s="41" t="str">
        <f t="shared" si="262"/>
        <v/>
      </c>
      <c r="AA643" s="125"/>
      <c r="AB643" s="183" t="str">
        <f t="shared" si="263"/>
        <v/>
      </c>
      <c r="AC643" s="161"/>
      <c r="AD643" s="41" t="str">
        <f t="shared" si="282"/>
        <v/>
      </c>
      <c r="AE643" s="125"/>
      <c r="AF643" s="183" t="str">
        <f t="shared" si="283"/>
        <v/>
      </c>
      <c r="AG643" s="125"/>
      <c r="AH643" s="41" t="str">
        <f t="shared" si="284"/>
        <v/>
      </c>
      <c r="AI643" s="125"/>
      <c r="AJ643" s="181" t="str">
        <f t="shared" si="285"/>
        <v/>
      </c>
      <c r="AK643" s="161"/>
      <c r="AL643" s="41" t="str">
        <f t="shared" si="268"/>
        <v/>
      </c>
      <c r="AM643" s="125"/>
      <c r="AN643" s="183" t="str">
        <f t="shared" si="269"/>
        <v/>
      </c>
      <c r="AP643" s="41" t="str">
        <f t="shared" si="270"/>
        <v/>
      </c>
      <c r="AQ643" s="125"/>
      <c r="AR643" s="181" t="str">
        <f t="shared" si="271"/>
        <v/>
      </c>
      <c r="AS643" s="125"/>
      <c r="AT643" s="41" t="str">
        <f t="shared" si="272"/>
        <v/>
      </c>
      <c r="AU643" s="125"/>
      <c r="AV643" s="183" t="str">
        <f t="shared" si="273"/>
        <v/>
      </c>
      <c r="AW643" s="125"/>
      <c r="AX643" s="41" t="str">
        <f t="shared" si="286"/>
        <v/>
      </c>
      <c r="AY643" s="125"/>
      <c r="AZ643" s="183" t="str">
        <f t="shared" si="287"/>
        <v/>
      </c>
      <c r="BA643" s="125"/>
      <c r="BB643" s="41" t="str">
        <f t="shared" si="288"/>
        <v/>
      </c>
      <c r="BC643" s="125"/>
      <c r="BD643" s="183" t="str">
        <f t="shared" si="289"/>
        <v/>
      </c>
      <c r="BE643" s="125"/>
      <c r="BF643" s="41" t="str">
        <f t="shared" si="278"/>
        <v/>
      </c>
      <c r="BG643" s="125"/>
      <c r="BH643" s="183" t="str">
        <f t="shared" si="279"/>
        <v/>
      </c>
      <c r="BJ643" s="41" t="str">
        <f t="shared" si="280"/>
        <v/>
      </c>
      <c r="BK643" s="125"/>
      <c r="BL643" s="181" t="str">
        <f t="shared" si="281"/>
        <v/>
      </c>
      <c r="BM643" s="125"/>
    </row>
    <row r="644" spans="2:65" ht="15.75" customHeight="1">
      <c r="C644" s="13"/>
      <c r="D644" s="13"/>
      <c r="E644" s="13"/>
      <c r="F644" s="13"/>
      <c r="G644" s="53" t="s">
        <v>40</v>
      </c>
      <c r="H644" s="53"/>
      <c r="I644" s="53"/>
      <c r="J644" s="53"/>
      <c r="K644" s="38"/>
      <c r="L644" s="29"/>
      <c r="M644" s="133"/>
      <c r="N644" s="82">
        <f>N645+N646</f>
        <v>50629</v>
      </c>
      <c r="O644" s="74"/>
      <c r="P644" s="82">
        <f>P645+P646</f>
        <v>19436</v>
      </c>
      <c r="Q644" s="82"/>
      <c r="R644" s="82">
        <f>R645+R646</f>
        <v>19430</v>
      </c>
      <c r="S644" s="82"/>
      <c r="T644" s="82" t="e">
        <f>T645+T646</f>
        <v>#N/A</v>
      </c>
      <c r="U644" s="82"/>
      <c r="V644" s="82">
        <f>V645+V646</f>
        <v>20484</v>
      </c>
      <c r="W644" s="82"/>
      <c r="X644" s="82">
        <f>X645+X646</f>
        <v>19445</v>
      </c>
      <c r="Y644" s="82"/>
      <c r="Z644" s="82">
        <f t="shared" si="262"/>
        <v>-1039</v>
      </c>
      <c r="AA644" s="82"/>
      <c r="AB644" s="186">
        <f t="shared" si="263"/>
        <v>-5.0722515133762913E-2</v>
      </c>
      <c r="AC644" s="159"/>
      <c r="AD644" s="82">
        <f t="shared" si="282"/>
        <v>9</v>
      </c>
      <c r="AE644" s="82"/>
      <c r="AF644" s="186">
        <f t="shared" si="283"/>
        <v>4.6305824243675353E-4</v>
      </c>
      <c r="AG644" s="173"/>
      <c r="AH644" s="82">
        <f t="shared" si="284"/>
        <v>-31184</v>
      </c>
      <c r="AI644" s="82"/>
      <c r="AJ644" s="185">
        <f t="shared" si="285"/>
        <v>-0.61593158071461018</v>
      </c>
      <c r="AK644" s="159"/>
      <c r="AL644" s="82">
        <f t="shared" si="268"/>
        <v>15</v>
      </c>
      <c r="AM644" s="173"/>
      <c r="AN644" s="186">
        <f t="shared" si="269"/>
        <v>7.7200205867211658E-4</v>
      </c>
      <c r="AP644" s="82" t="str">
        <f t="shared" si="270"/>
        <v/>
      </c>
      <c r="AQ644" s="173"/>
      <c r="AR644" s="185" t="e">
        <f t="shared" si="271"/>
        <v>#N/A</v>
      </c>
      <c r="AS644" s="173"/>
      <c r="AT644" s="82" t="str">
        <f t="shared" si="272"/>
        <v/>
      </c>
      <c r="AU644" s="82"/>
      <c r="AV644" s="186" t="e">
        <f t="shared" si="273"/>
        <v>#N/A</v>
      </c>
      <c r="AW644" s="173"/>
      <c r="AX644" s="82">
        <f t="shared" si="286"/>
        <v>-30145</v>
      </c>
      <c r="AY644" s="82"/>
      <c r="AZ644" s="186">
        <f t="shared" si="287"/>
        <v>-0.59540974540283242</v>
      </c>
      <c r="BA644" s="173"/>
      <c r="BB644" s="82">
        <f t="shared" si="288"/>
        <v>1048</v>
      </c>
      <c r="BC644" s="82"/>
      <c r="BD644" s="186">
        <f t="shared" si="289"/>
        <v>5.3920559785964217E-2</v>
      </c>
      <c r="BE644" s="173"/>
      <c r="BF644" s="82">
        <f t="shared" si="278"/>
        <v>1054</v>
      </c>
      <c r="BG644" s="173"/>
      <c r="BH644" s="186">
        <f t="shared" si="279"/>
        <v>5.4246011322696797E-2</v>
      </c>
      <c r="BJ644" s="82" t="str">
        <f t="shared" si="280"/>
        <v/>
      </c>
      <c r="BK644" s="173"/>
      <c r="BL644" s="185" t="e">
        <f t="shared" si="281"/>
        <v>#N/A</v>
      </c>
      <c r="BM644" s="173"/>
    </row>
    <row r="645" spans="2:65" ht="15.75" customHeight="1">
      <c r="C645" s="13"/>
      <c r="D645" s="13"/>
      <c r="E645" s="13"/>
      <c r="F645" s="13"/>
      <c r="G645" s="13"/>
      <c r="H645" s="13" t="s">
        <v>58</v>
      </c>
      <c r="I645" s="13"/>
      <c r="J645" s="13"/>
      <c r="K645" s="20"/>
      <c r="L645" s="66" t="s">
        <v>29</v>
      </c>
      <c r="M645" s="125"/>
      <c r="N645" s="41">
        <f>SUM(N640:N641)</f>
        <v>19430</v>
      </c>
      <c r="O645" s="45"/>
      <c r="P645" s="41">
        <f>SUM(P640:P641)</f>
        <v>19436</v>
      </c>
      <c r="Q645" s="41"/>
      <c r="R645" s="41">
        <f>SUM(R640:R641)</f>
        <v>19430</v>
      </c>
      <c r="S645" s="41"/>
      <c r="T645" s="41" t="e">
        <f>SUM(T640:T641)</f>
        <v>#N/A</v>
      </c>
      <c r="U645" s="41"/>
      <c r="V645" s="41">
        <f>SUM(V640:V641)</f>
        <v>20484</v>
      </c>
      <c r="W645" s="41"/>
      <c r="X645" s="41">
        <f>SUM(X640:X641)</f>
        <v>19445</v>
      </c>
      <c r="Y645" s="41"/>
      <c r="Z645" s="41">
        <f t="shared" si="262"/>
        <v>-1039</v>
      </c>
      <c r="AA645" s="41"/>
      <c r="AB645" s="183">
        <f t="shared" si="263"/>
        <v>-5.0722515133762913E-2</v>
      </c>
      <c r="AC645" s="161"/>
      <c r="AD645" s="41">
        <f t="shared" si="282"/>
        <v>9</v>
      </c>
      <c r="AE645" s="41"/>
      <c r="AF645" s="183">
        <f t="shared" si="283"/>
        <v>4.6305824243675353E-4</v>
      </c>
      <c r="AG645" s="100"/>
      <c r="AH645" s="41">
        <f t="shared" si="284"/>
        <v>15</v>
      </c>
      <c r="AI645" s="41"/>
      <c r="AJ645" s="181">
        <f t="shared" si="285"/>
        <v>7.7200205867211658E-4</v>
      </c>
      <c r="AK645" s="161"/>
      <c r="AL645" s="41">
        <f t="shared" si="268"/>
        <v>15</v>
      </c>
      <c r="AM645" s="100"/>
      <c r="AN645" s="183">
        <f t="shared" si="269"/>
        <v>7.7200205867211658E-4</v>
      </c>
      <c r="AP645" s="41" t="str">
        <f t="shared" si="270"/>
        <v/>
      </c>
      <c r="AQ645" s="100"/>
      <c r="AR645" s="181" t="e">
        <f t="shared" si="271"/>
        <v>#N/A</v>
      </c>
      <c r="AS645" s="100"/>
      <c r="AT645" s="41" t="str">
        <f t="shared" si="272"/>
        <v/>
      </c>
      <c r="AU645" s="41"/>
      <c r="AV645" s="183" t="e">
        <f t="shared" si="273"/>
        <v>#N/A</v>
      </c>
      <c r="AW645" s="100"/>
      <c r="AX645" s="41">
        <f t="shared" si="286"/>
        <v>1054</v>
      </c>
      <c r="AY645" s="41"/>
      <c r="AZ645" s="183">
        <f t="shared" si="287"/>
        <v>5.4246011322696797E-2</v>
      </c>
      <c r="BA645" s="100"/>
      <c r="BB645" s="41">
        <f t="shared" si="288"/>
        <v>1048</v>
      </c>
      <c r="BC645" s="41"/>
      <c r="BD645" s="183">
        <f t="shared" si="289"/>
        <v>5.3920559785964217E-2</v>
      </c>
      <c r="BE645" s="100"/>
      <c r="BF645" s="41">
        <f t="shared" si="278"/>
        <v>1054</v>
      </c>
      <c r="BG645" s="100"/>
      <c r="BH645" s="183">
        <f t="shared" si="279"/>
        <v>5.4246011322696797E-2</v>
      </c>
      <c r="BJ645" s="41" t="str">
        <f t="shared" si="280"/>
        <v/>
      </c>
      <c r="BK645" s="100"/>
      <c r="BL645" s="181" t="e">
        <f t="shared" si="281"/>
        <v>#N/A</v>
      </c>
      <c r="BM645" s="100"/>
    </row>
    <row r="646" spans="2:65" ht="15.75" customHeight="1">
      <c r="C646" s="13"/>
      <c r="D646" s="13"/>
      <c r="E646" s="13"/>
      <c r="F646" s="13"/>
      <c r="G646" s="13"/>
      <c r="H646" s="13" t="s">
        <v>72</v>
      </c>
      <c r="I646" s="13"/>
      <c r="J646" s="13"/>
      <c r="K646" s="20"/>
      <c r="L646" s="66" t="s">
        <v>33</v>
      </c>
      <c r="M646" s="125"/>
      <c r="N646" s="41">
        <f>N642</f>
        <v>31199</v>
      </c>
      <c r="O646" s="45"/>
      <c r="P646" s="41">
        <f>P642</f>
        <v>0</v>
      </c>
      <c r="Q646" s="41"/>
      <c r="R646" s="41">
        <f>R642</f>
        <v>0</v>
      </c>
      <c r="S646" s="41"/>
      <c r="T646" s="41" t="e">
        <f>T642</f>
        <v>#N/A</v>
      </c>
      <c r="U646" s="41"/>
      <c r="V646" s="41">
        <f>V642</f>
        <v>0</v>
      </c>
      <c r="W646" s="41"/>
      <c r="X646" s="41">
        <f>X642</f>
        <v>0</v>
      </c>
      <c r="Y646" s="41"/>
      <c r="Z646" s="41">
        <f t="shared" si="262"/>
        <v>0</v>
      </c>
      <c r="AA646" s="41"/>
      <c r="AB646" s="183" t="str">
        <f t="shared" si="263"/>
        <v>---</v>
      </c>
      <c r="AC646" s="161"/>
      <c r="AD646" s="41">
        <f t="shared" si="282"/>
        <v>0</v>
      </c>
      <c r="AE646" s="41"/>
      <c r="AF646" s="183" t="str">
        <f t="shared" si="283"/>
        <v>---</v>
      </c>
      <c r="AG646" s="100"/>
      <c r="AH646" s="41">
        <f t="shared" si="284"/>
        <v>-31199</v>
      </c>
      <c r="AI646" s="41"/>
      <c r="AJ646" s="181">
        <f t="shared" si="285"/>
        <v>-1</v>
      </c>
      <c r="AK646" s="161"/>
      <c r="AL646" s="41">
        <f t="shared" si="268"/>
        <v>0</v>
      </c>
      <c r="AM646" s="100"/>
      <c r="AN646" s="183" t="str">
        <f t="shared" si="269"/>
        <v>---</v>
      </c>
      <c r="AP646" s="41" t="str">
        <f t="shared" si="270"/>
        <v/>
      </c>
      <c r="AQ646" s="100"/>
      <c r="AR646" s="181" t="e">
        <f t="shared" si="271"/>
        <v>#N/A</v>
      </c>
      <c r="AS646" s="100"/>
      <c r="AT646" s="41" t="str">
        <f t="shared" si="272"/>
        <v/>
      </c>
      <c r="AU646" s="41"/>
      <c r="AV646" s="183" t="e">
        <f t="shared" si="273"/>
        <v>#N/A</v>
      </c>
      <c r="AW646" s="100"/>
      <c r="AX646" s="41">
        <f t="shared" si="286"/>
        <v>-31199</v>
      </c>
      <c r="AY646" s="41"/>
      <c r="AZ646" s="183">
        <f t="shared" si="287"/>
        <v>-1</v>
      </c>
      <c r="BA646" s="100"/>
      <c r="BB646" s="41">
        <f t="shared" si="288"/>
        <v>0</v>
      </c>
      <c r="BC646" s="41"/>
      <c r="BD646" s="183" t="str">
        <f t="shared" si="289"/>
        <v>---</v>
      </c>
      <c r="BE646" s="100"/>
      <c r="BF646" s="41">
        <f t="shared" si="278"/>
        <v>0</v>
      </c>
      <c r="BG646" s="100"/>
      <c r="BH646" s="183" t="str">
        <f t="shared" si="279"/>
        <v>---</v>
      </c>
      <c r="BJ646" s="41" t="str">
        <f t="shared" si="280"/>
        <v/>
      </c>
      <c r="BK646" s="100"/>
      <c r="BL646" s="181" t="e">
        <f t="shared" si="281"/>
        <v>#N/A</v>
      </c>
      <c r="BM646" s="100"/>
    </row>
    <row r="647" spans="2:65" ht="15.75" customHeight="1">
      <c r="C647" s="13"/>
      <c r="D647" s="13"/>
      <c r="E647" s="13"/>
      <c r="F647" s="13"/>
      <c r="G647" s="13"/>
      <c r="H647" s="13"/>
      <c r="I647" s="13"/>
      <c r="J647" s="13"/>
      <c r="K647" s="20"/>
      <c r="L647" s="66"/>
      <c r="M647" s="125"/>
      <c r="N647" s="125"/>
      <c r="O647" s="45"/>
      <c r="P647" s="125"/>
      <c r="Q647" s="125"/>
      <c r="R647" s="125"/>
      <c r="S647" s="125"/>
      <c r="T647" s="125"/>
      <c r="U647" s="125"/>
      <c r="V647" s="125"/>
      <c r="W647" s="125"/>
      <c r="X647" s="125"/>
      <c r="Y647" s="125"/>
      <c r="Z647" s="41" t="str">
        <f t="shared" si="262"/>
        <v/>
      </c>
      <c r="AA647" s="125"/>
      <c r="AB647" s="181" t="str">
        <f t="shared" si="263"/>
        <v/>
      </c>
      <c r="AC647" s="161"/>
      <c r="AD647" s="41" t="str">
        <f t="shared" si="282"/>
        <v/>
      </c>
      <c r="AE647" s="125"/>
      <c r="AF647" s="181" t="str">
        <f t="shared" si="283"/>
        <v/>
      </c>
      <c r="AG647" s="125"/>
      <c r="AH647" s="41" t="str">
        <f t="shared" si="284"/>
        <v/>
      </c>
      <c r="AI647" s="125"/>
      <c r="AJ647" s="181" t="str">
        <f t="shared" si="285"/>
        <v/>
      </c>
      <c r="AK647" s="161"/>
      <c r="AL647" s="41" t="str">
        <f t="shared" si="268"/>
        <v/>
      </c>
      <c r="AM647" s="125"/>
      <c r="AN647" s="181" t="str">
        <f t="shared" si="269"/>
        <v/>
      </c>
      <c r="AP647" s="41" t="str">
        <f t="shared" si="270"/>
        <v/>
      </c>
      <c r="AQ647" s="125"/>
      <c r="AR647" s="181" t="str">
        <f t="shared" si="271"/>
        <v/>
      </c>
      <c r="AS647" s="125"/>
      <c r="AT647" s="41" t="str">
        <f t="shared" si="272"/>
        <v/>
      </c>
      <c r="AU647" s="125"/>
      <c r="AV647" s="181" t="str">
        <f t="shared" si="273"/>
        <v/>
      </c>
      <c r="AW647" s="125"/>
      <c r="AX647" s="41" t="str">
        <f t="shared" si="286"/>
        <v/>
      </c>
      <c r="AY647" s="125"/>
      <c r="AZ647" s="181" t="str">
        <f t="shared" si="287"/>
        <v/>
      </c>
      <c r="BA647" s="125"/>
      <c r="BB647" s="41" t="str">
        <f t="shared" si="288"/>
        <v/>
      </c>
      <c r="BC647" s="125"/>
      <c r="BD647" s="181" t="str">
        <f t="shared" si="289"/>
        <v/>
      </c>
      <c r="BE647" s="125"/>
      <c r="BF647" s="41" t="str">
        <f t="shared" si="278"/>
        <v/>
      </c>
      <c r="BG647" s="125"/>
      <c r="BH647" s="181" t="str">
        <f t="shared" si="279"/>
        <v/>
      </c>
      <c r="BJ647" s="41" t="str">
        <f t="shared" si="280"/>
        <v/>
      </c>
      <c r="BK647" s="125"/>
      <c r="BL647" s="181" t="str">
        <f t="shared" si="281"/>
        <v/>
      </c>
      <c r="BM647" s="125"/>
    </row>
    <row r="648" spans="2:65" ht="15.75" customHeight="1">
      <c r="C648" s="4"/>
      <c r="D648" s="4"/>
      <c r="E648" s="4"/>
      <c r="F648" s="4"/>
      <c r="G648" s="4"/>
      <c r="H648" s="4"/>
      <c r="I648" s="4"/>
      <c r="J648" s="4"/>
      <c r="K648" s="33"/>
      <c r="L648" s="246"/>
      <c r="M648" s="125"/>
      <c r="N648" s="125"/>
      <c r="O648" s="86"/>
      <c r="P648" s="125"/>
      <c r="Q648" s="125"/>
      <c r="R648" s="125"/>
      <c r="S648" s="125"/>
      <c r="T648" s="125"/>
      <c r="U648" s="125"/>
      <c r="V648" s="125"/>
      <c r="W648" s="125"/>
      <c r="X648" s="125"/>
      <c r="Y648" s="125"/>
      <c r="Z648" s="41" t="str">
        <f t="shared" si="262"/>
        <v/>
      </c>
      <c r="AA648" s="125"/>
      <c r="AB648" s="181" t="str">
        <f t="shared" si="263"/>
        <v/>
      </c>
      <c r="AC648" s="161"/>
      <c r="AD648" s="41" t="str">
        <f t="shared" si="282"/>
        <v/>
      </c>
      <c r="AE648" s="125"/>
      <c r="AF648" s="181" t="str">
        <f t="shared" si="283"/>
        <v/>
      </c>
      <c r="AG648" s="125"/>
      <c r="AH648" s="41" t="str">
        <f t="shared" si="284"/>
        <v/>
      </c>
      <c r="AI648" s="125"/>
      <c r="AJ648" s="181" t="str">
        <f t="shared" si="285"/>
        <v/>
      </c>
      <c r="AK648" s="161"/>
      <c r="AL648" s="41" t="str">
        <f t="shared" si="268"/>
        <v/>
      </c>
      <c r="AM648" s="125"/>
      <c r="AN648" s="181" t="str">
        <f t="shared" si="269"/>
        <v/>
      </c>
      <c r="AP648" s="41" t="str">
        <f t="shared" si="270"/>
        <v/>
      </c>
      <c r="AQ648" s="125"/>
      <c r="AR648" s="181" t="str">
        <f t="shared" si="271"/>
        <v/>
      </c>
      <c r="AS648" s="125"/>
      <c r="AT648" s="41" t="str">
        <f t="shared" si="272"/>
        <v/>
      </c>
      <c r="AU648" s="125"/>
      <c r="AV648" s="181" t="str">
        <f t="shared" si="273"/>
        <v/>
      </c>
      <c r="AW648" s="125"/>
      <c r="AX648" s="41" t="str">
        <f t="shared" si="286"/>
        <v/>
      </c>
      <c r="AY648" s="125"/>
      <c r="AZ648" s="181" t="str">
        <f t="shared" si="287"/>
        <v/>
      </c>
      <c r="BA648" s="125"/>
      <c r="BB648" s="41" t="str">
        <f t="shared" si="288"/>
        <v/>
      </c>
      <c r="BC648" s="125"/>
      <c r="BD648" s="181" t="str">
        <f t="shared" si="289"/>
        <v/>
      </c>
      <c r="BE648" s="125"/>
      <c r="BF648" s="41" t="str">
        <f t="shared" si="278"/>
        <v/>
      </c>
      <c r="BG648" s="125"/>
      <c r="BH648" s="181" t="str">
        <f t="shared" si="279"/>
        <v/>
      </c>
      <c r="BJ648" s="41" t="str">
        <f t="shared" si="280"/>
        <v/>
      </c>
      <c r="BK648" s="125"/>
      <c r="BL648" s="181" t="str">
        <f t="shared" si="281"/>
        <v/>
      </c>
      <c r="BM648" s="125"/>
    </row>
    <row r="649" spans="2:65" ht="15.75" customHeight="1">
      <c r="B649" s="231">
        <v>259</v>
      </c>
      <c r="C649" s="16" t="s">
        <v>156</v>
      </c>
      <c r="D649" s="53"/>
      <c r="E649" s="53"/>
      <c r="F649" s="53"/>
      <c r="G649" s="53"/>
      <c r="H649" s="53"/>
      <c r="I649" s="53"/>
      <c r="J649" s="53"/>
      <c r="K649" s="28"/>
      <c r="L649" s="29" t="s">
        <v>33</v>
      </c>
      <c r="M649" s="133"/>
      <c r="N649" s="82">
        <f>VLOOKUP($B649,'[1]09-10-11'!$A$4:$EA$400,MATCH(N$2, '[1]09-10-11'!$A$4:$EA$4, 0))</f>
        <v>-227</v>
      </c>
      <c r="O649" s="74"/>
      <c r="P649" s="82">
        <f>VLOOKUP($B649,'[1]09-10-11'!$A$4:$EA$400,MATCH(P$2, '[1]09-10-11'!$A$4:$EA$4, 0))</f>
        <v>-227</v>
      </c>
      <c r="Q649" s="82"/>
      <c r="R649" s="82">
        <f>VLOOKUP($B649,'[1]09-10-11'!$A$4:$EA$400,MATCH(R$2, '[1]09-10-11'!$A$4:$EA$4, 0))</f>
        <v>-227</v>
      </c>
      <c r="S649" s="82"/>
      <c r="T649" s="82" t="e">
        <f>VLOOKUP($B649,'[1]09-10-11'!$A$4:$EA$400,MATCH(T$2, '[1]09-10-11'!$A$4:$EA$4, 0))</f>
        <v>#N/A</v>
      </c>
      <c r="U649" s="82"/>
      <c r="V649" s="82">
        <f>VLOOKUP($B649,'[1]09-10-11'!$A$4:$EA$400,MATCH(V$2, '[1]09-10-11'!$A$4:$EA$4, 0))</f>
        <v>-227</v>
      </c>
      <c r="W649" s="82"/>
      <c r="X649" s="82">
        <f>VLOOKUP($B649,'[1]09-10-11'!$A$4:$EA$400,MATCH(X$2, '[1]09-10-11'!$A$4:$EA$4, 0))</f>
        <v>-227</v>
      </c>
      <c r="Y649" s="82"/>
      <c r="Z649" s="82">
        <f t="shared" si="262"/>
        <v>0</v>
      </c>
      <c r="AA649" s="82"/>
      <c r="AB649" s="185">
        <f t="shared" si="263"/>
        <v>0</v>
      </c>
      <c r="AC649" s="159"/>
      <c r="AD649" s="82">
        <f t="shared" si="282"/>
        <v>0</v>
      </c>
      <c r="AE649" s="82"/>
      <c r="AF649" s="185">
        <f t="shared" si="283"/>
        <v>0</v>
      </c>
      <c r="AG649" s="82"/>
      <c r="AH649" s="82">
        <f t="shared" si="284"/>
        <v>0</v>
      </c>
      <c r="AI649" s="82"/>
      <c r="AJ649" s="185">
        <f t="shared" si="285"/>
        <v>0</v>
      </c>
      <c r="AK649" s="159"/>
      <c r="AL649" s="82">
        <f t="shared" si="268"/>
        <v>0</v>
      </c>
      <c r="AM649" s="82"/>
      <c r="AN649" s="185">
        <f t="shared" si="269"/>
        <v>0</v>
      </c>
      <c r="AP649" s="82" t="str">
        <f t="shared" si="270"/>
        <v/>
      </c>
      <c r="AQ649" s="82"/>
      <c r="AR649" s="185" t="e">
        <f t="shared" si="271"/>
        <v>#N/A</v>
      </c>
      <c r="AS649" s="82"/>
      <c r="AT649" s="82" t="str">
        <f t="shared" si="272"/>
        <v/>
      </c>
      <c r="AU649" s="82"/>
      <c r="AV649" s="185" t="e">
        <f t="shared" si="273"/>
        <v>#N/A</v>
      </c>
      <c r="AW649" s="82"/>
      <c r="AX649" s="82">
        <f t="shared" si="286"/>
        <v>0</v>
      </c>
      <c r="AY649" s="82"/>
      <c r="AZ649" s="185">
        <f t="shared" si="287"/>
        <v>0</v>
      </c>
      <c r="BA649" s="82"/>
      <c r="BB649" s="82">
        <f t="shared" si="288"/>
        <v>0</v>
      </c>
      <c r="BC649" s="82"/>
      <c r="BD649" s="185">
        <f t="shared" si="289"/>
        <v>0</v>
      </c>
      <c r="BE649" s="82"/>
      <c r="BF649" s="82">
        <f t="shared" si="278"/>
        <v>0</v>
      </c>
      <c r="BG649" s="82"/>
      <c r="BH649" s="185">
        <f t="shared" si="279"/>
        <v>0</v>
      </c>
      <c r="BJ649" s="82" t="str">
        <f t="shared" si="280"/>
        <v/>
      </c>
      <c r="BK649" s="82"/>
      <c r="BL649" s="185" t="e">
        <f t="shared" si="281"/>
        <v>#N/A</v>
      </c>
      <c r="BM649" s="82"/>
    </row>
    <row r="650" spans="2:65" ht="15.75" customHeight="1">
      <c r="B650" s="231"/>
      <c r="C650" s="13"/>
      <c r="D650" s="13"/>
      <c r="E650" s="13"/>
      <c r="F650" s="13"/>
      <c r="G650" s="13"/>
      <c r="H650" s="13"/>
      <c r="I650" s="13"/>
      <c r="J650" s="13"/>
      <c r="K650" s="33"/>
      <c r="L650" s="31"/>
      <c r="M650" s="125"/>
      <c r="N650" s="125"/>
      <c r="O650" s="91"/>
      <c r="P650" s="125"/>
      <c r="Q650" s="125"/>
      <c r="R650" s="125"/>
      <c r="S650" s="125"/>
      <c r="T650" s="125"/>
      <c r="U650" s="125"/>
      <c r="V650" s="125"/>
      <c r="W650" s="125"/>
      <c r="X650" s="125"/>
      <c r="Y650" s="125"/>
      <c r="Z650" s="41" t="str">
        <f t="shared" si="262"/>
        <v/>
      </c>
      <c r="AA650" s="125"/>
      <c r="AB650" s="181" t="str">
        <f t="shared" si="263"/>
        <v/>
      </c>
      <c r="AC650" s="161"/>
      <c r="AD650" s="41" t="str">
        <f t="shared" si="282"/>
        <v/>
      </c>
      <c r="AE650" s="125"/>
      <c r="AF650" s="181" t="str">
        <f t="shared" si="283"/>
        <v/>
      </c>
      <c r="AG650" s="125"/>
      <c r="AH650" s="41" t="str">
        <f t="shared" si="284"/>
        <v/>
      </c>
      <c r="AI650" s="125"/>
      <c r="AJ650" s="181" t="str">
        <f t="shared" si="285"/>
        <v/>
      </c>
      <c r="AK650" s="161"/>
      <c r="AL650" s="41" t="str">
        <f t="shared" si="268"/>
        <v/>
      </c>
      <c r="AM650" s="125"/>
      <c r="AN650" s="181" t="str">
        <f t="shared" si="269"/>
        <v/>
      </c>
      <c r="AP650" s="41" t="str">
        <f t="shared" si="270"/>
        <v/>
      </c>
      <c r="AQ650" s="125"/>
      <c r="AR650" s="181" t="str">
        <f t="shared" si="271"/>
        <v/>
      </c>
      <c r="AS650" s="125"/>
      <c r="AT650" s="41" t="str">
        <f t="shared" si="272"/>
        <v/>
      </c>
      <c r="AU650" s="125"/>
      <c r="AV650" s="181" t="str">
        <f t="shared" si="273"/>
        <v/>
      </c>
      <c r="AW650" s="125"/>
      <c r="AX650" s="41" t="str">
        <f t="shared" si="286"/>
        <v/>
      </c>
      <c r="AY650" s="125"/>
      <c r="AZ650" s="181" t="str">
        <f t="shared" si="287"/>
        <v/>
      </c>
      <c r="BA650" s="125"/>
      <c r="BB650" s="41" t="str">
        <f t="shared" si="288"/>
        <v/>
      </c>
      <c r="BC650" s="125"/>
      <c r="BD650" s="181" t="str">
        <f t="shared" si="289"/>
        <v/>
      </c>
      <c r="BE650" s="125"/>
      <c r="BF650" s="41" t="str">
        <f t="shared" si="278"/>
        <v/>
      </c>
      <c r="BG650" s="125"/>
      <c r="BH650" s="181" t="str">
        <f t="shared" si="279"/>
        <v/>
      </c>
      <c r="BJ650" s="41" t="str">
        <f t="shared" si="280"/>
        <v/>
      </c>
      <c r="BK650" s="125"/>
      <c r="BL650" s="181" t="str">
        <f t="shared" si="281"/>
        <v/>
      </c>
      <c r="BM650" s="125"/>
    </row>
    <row r="651" spans="2:65" ht="15.75" customHeight="1">
      <c r="C651" s="13"/>
      <c r="D651" s="13"/>
      <c r="E651" s="13"/>
      <c r="F651" s="13"/>
      <c r="G651" s="13"/>
      <c r="H651" s="13"/>
      <c r="I651" s="13"/>
      <c r="J651" s="13"/>
      <c r="K651" s="23"/>
      <c r="L651" s="66"/>
      <c r="M651" s="125"/>
      <c r="N651" s="125"/>
      <c r="O651" s="89"/>
      <c r="P651" s="125"/>
      <c r="Q651" s="125"/>
      <c r="R651" s="125"/>
      <c r="S651" s="125"/>
      <c r="T651" s="125"/>
      <c r="U651" s="125"/>
      <c r="V651" s="125"/>
      <c r="W651" s="125"/>
      <c r="X651" s="125"/>
      <c r="Y651" s="125"/>
      <c r="Z651" s="41" t="str">
        <f t="shared" si="262"/>
        <v/>
      </c>
      <c r="AA651" s="125"/>
      <c r="AB651" s="181" t="str">
        <f t="shared" si="263"/>
        <v/>
      </c>
      <c r="AC651" s="161"/>
      <c r="AD651" s="41" t="str">
        <f t="shared" si="282"/>
        <v/>
      </c>
      <c r="AE651" s="125"/>
      <c r="AF651" s="181" t="str">
        <f t="shared" si="283"/>
        <v/>
      </c>
      <c r="AG651" s="125"/>
      <c r="AH651" s="41" t="str">
        <f t="shared" si="284"/>
        <v/>
      </c>
      <c r="AI651" s="125"/>
      <c r="AJ651" s="181" t="str">
        <f t="shared" si="285"/>
        <v/>
      </c>
      <c r="AK651" s="161"/>
      <c r="AL651" s="41" t="str">
        <f t="shared" si="268"/>
        <v/>
      </c>
      <c r="AM651" s="125"/>
      <c r="AN651" s="181" t="str">
        <f t="shared" si="269"/>
        <v/>
      </c>
      <c r="AP651" s="41" t="str">
        <f t="shared" si="270"/>
        <v/>
      </c>
      <c r="AQ651" s="125"/>
      <c r="AR651" s="181" t="str">
        <f t="shared" si="271"/>
        <v/>
      </c>
      <c r="AS651" s="125"/>
      <c r="AT651" s="41" t="str">
        <f t="shared" si="272"/>
        <v/>
      </c>
      <c r="AU651" s="125"/>
      <c r="AV651" s="181" t="str">
        <f t="shared" si="273"/>
        <v/>
      </c>
      <c r="AW651" s="125"/>
      <c r="AX651" s="41" t="str">
        <f t="shared" si="286"/>
        <v/>
      </c>
      <c r="AY651" s="125"/>
      <c r="AZ651" s="181" t="str">
        <f t="shared" si="287"/>
        <v/>
      </c>
      <c r="BA651" s="125"/>
      <c r="BB651" s="41" t="str">
        <f t="shared" si="288"/>
        <v/>
      </c>
      <c r="BC651" s="125"/>
      <c r="BD651" s="181" t="str">
        <f t="shared" si="289"/>
        <v/>
      </c>
      <c r="BE651" s="125"/>
      <c r="BF651" s="41" t="str">
        <f t="shared" si="278"/>
        <v/>
      </c>
      <c r="BG651" s="125"/>
      <c r="BH651" s="181" t="str">
        <f t="shared" si="279"/>
        <v/>
      </c>
      <c r="BJ651" s="41" t="str">
        <f t="shared" si="280"/>
        <v/>
      </c>
      <c r="BK651" s="125"/>
      <c r="BL651" s="181" t="str">
        <f t="shared" si="281"/>
        <v/>
      </c>
      <c r="BM651" s="125"/>
    </row>
    <row r="652" spans="2:65" ht="15.75" customHeight="1">
      <c r="B652" s="231">
        <v>260</v>
      </c>
      <c r="C652" s="16" t="s">
        <v>79</v>
      </c>
      <c r="D652" s="53"/>
      <c r="E652" s="53"/>
      <c r="F652" s="53"/>
      <c r="G652" s="53"/>
      <c r="H652" s="53"/>
      <c r="I652" s="53"/>
      <c r="J652" s="53"/>
      <c r="K652" s="28"/>
      <c r="L652" s="29" t="s">
        <v>33</v>
      </c>
      <c r="M652" s="133"/>
      <c r="N652" s="82">
        <f>VLOOKUP($B652,'[1]09-10-11'!$A$4:$EA$400,MATCH(N$2, '[1]09-10-11'!$A$4:$EA$4, 0))</f>
        <v>-1176</v>
      </c>
      <c r="O652" s="74"/>
      <c r="P652" s="82">
        <f>VLOOKUP($B652,'[1]09-10-11'!$A$4:$EA$400,MATCH(P$2, '[1]09-10-11'!$A$4:$EA$4, 0))</f>
        <v>-1176</v>
      </c>
      <c r="Q652" s="82"/>
      <c r="R652" s="82">
        <f>VLOOKUP($B652,'[1]09-10-11'!$A$4:$EA$400,MATCH(R$2, '[1]09-10-11'!$A$4:$EA$4, 0))</f>
        <v>-1176</v>
      </c>
      <c r="S652" s="82"/>
      <c r="T652" s="82" t="e">
        <f>VLOOKUP($B652,'[1]09-10-11'!$A$4:$EA$400,MATCH(T$2, '[1]09-10-11'!$A$4:$EA$4, 0))</f>
        <v>#N/A</v>
      </c>
      <c r="U652" s="82"/>
      <c r="V652" s="82">
        <f>VLOOKUP($B652,'[1]09-10-11'!$A$4:$EA$400,MATCH(V$2, '[1]09-10-11'!$A$4:$EA$4, 0))</f>
        <v>-1176</v>
      </c>
      <c r="W652" s="82"/>
      <c r="X652" s="82">
        <f>VLOOKUP($B652,'[1]09-10-11'!$A$4:$EA$400,MATCH(X$2, '[1]09-10-11'!$A$4:$EA$4, 0))</f>
        <v>-1176</v>
      </c>
      <c r="Y652" s="82"/>
      <c r="Z652" s="82">
        <f t="shared" si="262"/>
        <v>0</v>
      </c>
      <c r="AA652" s="82"/>
      <c r="AB652" s="185">
        <f t="shared" si="263"/>
        <v>0</v>
      </c>
      <c r="AC652" s="159"/>
      <c r="AD652" s="82">
        <f t="shared" si="282"/>
        <v>0</v>
      </c>
      <c r="AE652" s="82"/>
      <c r="AF652" s="185">
        <f t="shared" si="283"/>
        <v>0</v>
      </c>
      <c r="AG652" s="82"/>
      <c r="AH652" s="82">
        <f t="shared" si="284"/>
        <v>0</v>
      </c>
      <c r="AI652" s="82"/>
      <c r="AJ652" s="185">
        <f t="shared" si="285"/>
        <v>0</v>
      </c>
      <c r="AK652" s="159"/>
      <c r="AL652" s="82">
        <f t="shared" si="268"/>
        <v>0</v>
      </c>
      <c r="AM652" s="82"/>
      <c r="AN652" s="185">
        <f t="shared" si="269"/>
        <v>0</v>
      </c>
      <c r="AP652" s="82" t="str">
        <f t="shared" si="270"/>
        <v/>
      </c>
      <c r="AQ652" s="82"/>
      <c r="AR652" s="185" t="e">
        <f t="shared" si="271"/>
        <v>#N/A</v>
      </c>
      <c r="AS652" s="82"/>
      <c r="AT652" s="82" t="str">
        <f t="shared" si="272"/>
        <v/>
      </c>
      <c r="AU652" s="82"/>
      <c r="AV652" s="185" t="e">
        <f t="shared" si="273"/>
        <v>#N/A</v>
      </c>
      <c r="AW652" s="82"/>
      <c r="AX652" s="82">
        <f t="shared" si="286"/>
        <v>0</v>
      </c>
      <c r="AY652" s="82"/>
      <c r="AZ652" s="185">
        <f t="shared" si="287"/>
        <v>0</v>
      </c>
      <c r="BA652" s="82"/>
      <c r="BB652" s="82">
        <f t="shared" si="288"/>
        <v>0</v>
      </c>
      <c r="BC652" s="82"/>
      <c r="BD652" s="185">
        <f t="shared" si="289"/>
        <v>0</v>
      </c>
      <c r="BE652" s="82"/>
      <c r="BF652" s="82">
        <f t="shared" si="278"/>
        <v>0</v>
      </c>
      <c r="BG652" s="82"/>
      <c r="BH652" s="185">
        <f t="shared" si="279"/>
        <v>0</v>
      </c>
      <c r="BJ652" s="82" t="str">
        <f t="shared" si="280"/>
        <v/>
      </c>
      <c r="BK652" s="82"/>
      <c r="BL652" s="185" t="e">
        <f t="shared" si="281"/>
        <v>#N/A</v>
      </c>
      <c r="BM652" s="82"/>
    </row>
    <row r="653" spans="2:65" ht="15.75" customHeight="1">
      <c r="C653" s="13"/>
      <c r="D653" s="13"/>
      <c r="E653" s="13"/>
      <c r="F653" s="13"/>
      <c r="G653" s="4"/>
      <c r="H653" s="4"/>
      <c r="I653" s="4"/>
      <c r="J653" s="13"/>
      <c r="K653" s="23"/>
      <c r="L653" s="66"/>
      <c r="M653" s="125"/>
      <c r="N653" s="125"/>
      <c r="O653" s="91"/>
      <c r="P653" s="125"/>
      <c r="Q653" s="125"/>
      <c r="R653" s="125"/>
      <c r="S653" s="125"/>
      <c r="T653" s="125"/>
      <c r="U653" s="125"/>
      <c r="V653" s="125"/>
      <c r="W653" s="125"/>
      <c r="X653" s="125"/>
      <c r="Y653" s="125"/>
      <c r="Z653" s="41" t="str">
        <f t="shared" si="262"/>
        <v/>
      </c>
      <c r="AA653" s="125"/>
      <c r="AB653" s="181" t="str">
        <f t="shared" si="263"/>
        <v/>
      </c>
      <c r="AC653" s="161"/>
      <c r="AD653" s="41" t="str">
        <f t="shared" si="282"/>
        <v/>
      </c>
      <c r="AE653" s="125"/>
      <c r="AF653" s="181" t="str">
        <f t="shared" si="283"/>
        <v/>
      </c>
      <c r="AG653" s="125"/>
      <c r="AH653" s="41" t="str">
        <f t="shared" si="284"/>
        <v/>
      </c>
      <c r="AI653" s="125"/>
      <c r="AJ653" s="181" t="str">
        <f t="shared" si="285"/>
        <v/>
      </c>
      <c r="AK653" s="161"/>
      <c r="AL653" s="41" t="str">
        <f t="shared" si="268"/>
        <v/>
      </c>
      <c r="AM653" s="125"/>
      <c r="AN653" s="181" t="str">
        <f t="shared" si="269"/>
        <v/>
      </c>
      <c r="AP653" s="41" t="str">
        <f t="shared" si="270"/>
        <v/>
      </c>
      <c r="AQ653" s="125"/>
      <c r="AR653" s="181" t="str">
        <f t="shared" si="271"/>
        <v/>
      </c>
      <c r="AS653" s="125"/>
      <c r="AT653" s="41" t="str">
        <f t="shared" si="272"/>
        <v/>
      </c>
      <c r="AU653" s="125"/>
      <c r="AV653" s="181" t="str">
        <f t="shared" si="273"/>
        <v/>
      </c>
      <c r="AW653" s="125"/>
      <c r="AX653" s="41" t="str">
        <f t="shared" si="286"/>
        <v/>
      </c>
      <c r="AY653" s="125"/>
      <c r="AZ653" s="181" t="str">
        <f t="shared" si="287"/>
        <v/>
      </c>
      <c r="BA653" s="125"/>
      <c r="BB653" s="41" t="str">
        <f t="shared" si="288"/>
        <v/>
      </c>
      <c r="BC653" s="125"/>
      <c r="BD653" s="181" t="str">
        <f t="shared" si="289"/>
        <v/>
      </c>
      <c r="BE653" s="125"/>
      <c r="BF653" s="41" t="str">
        <f t="shared" si="278"/>
        <v/>
      </c>
      <c r="BG653" s="125"/>
      <c r="BH653" s="181" t="str">
        <f t="shared" si="279"/>
        <v/>
      </c>
      <c r="BJ653" s="41" t="str">
        <f t="shared" si="280"/>
        <v/>
      </c>
      <c r="BK653" s="125"/>
      <c r="BL653" s="181" t="str">
        <f t="shared" si="281"/>
        <v/>
      </c>
      <c r="BM653" s="125"/>
    </row>
    <row r="654" spans="2:65" ht="15.75" customHeight="1">
      <c r="C654" s="4"/>
      <c r="D654" s="13"/>
      <c r="E654" s="13"/>
      <c r="F654" s="13"/>
      <c r="G654" s="4"/>
      <c r="H654" s="4"/>
      <c r="I654" s="4"/>
      <c r="J654" s="13"/>
      <c r="K654" s="23"/>
      <c r="L654" s="66"/>
      <c r="M654" s="125"/>
      <c r="N654" s="125"/>
      <c r="O654" s="45"/>
      <c r="P654" s="125"/>
      <c r="Q654" s="125"/>
      <c r="R654" s="125"/>
      <c r="S654" s="125"/>
      <c r="T654" s="125"/>
      <c r="U654" s="125"/>
      <c r="V654" s="125"/>
      <c r="W654" s="125"/>
      <c r="X654" s="125"/>
      <c r="Y654" s="125"/>
      <c r="Z654" s="41" t="str">
        <f t="shared" si="262"/>
        <v/>
      </c>
      <c r="AA654" s="125"/>
      <c r="AB654" s="181" t="str">
        <f t="shared" si="263"/>
        <v/>
      </c>
      <c r="AC654" s="161"/>
      <c r="AD654" s="41" t="str">
        <f t="shared" si="282"/>
        <v/>
      </c>
      <c r="AE654" s="125"/>
      <c r="AF654" s="181" t="str">
        <f t="shared" si="283"/>
        <v/>
      </c>
      <c r="AG654" s="125"/>
      <c r="AH654" s="41" t="str">
        <f t="shared" si="284"/>
        <v/>
      </c>
      <c r="AI654" s="125"/>
      <c r="AJ654" s="181" t="str">
        <f t="shared" si="285"/>
        <v/>
      </c>
      <c r="AK654" s="161"/>
      <c r="AL654" s="41" t="str">
        <f t="shared" si="268"/>
        <v/>
      </c>
      <c r="AM654" s="125"/>
      <c r="AN654" s="181" t="str">
        <f t="shared" si="269"/>
        <v/>
      </c>
      <c r="AP654" s="41" t="str">
        <f t="shared" si="270"/>
        <v/>
      </c>
      <c r="AQ654" s="125"/>
      <c r="AR654" s="181" t="str">
        <f t="shared" si="271"/>
        <v/>
      </c>
      <c r="AS654" s="125"/>
      <c r="AT654" s="41" t="str">
        <f t="shared" si="272"/>
        <v/>
      </c>
      <c r="AU654" s="125"/>
      <c r="AV654" s="181" t="str">
        <f t="shared" si="273"/>
        <v/>
      </c>
      <c r="AW654" s="125"/>
      <c r="AX654" s="41" t="str">
        <f t="shared" si="286"/>
        <v/>
      </c>
      <c r="AY654" s="125"/>
      <c r="AZ654" s="181" t="str">
        <f t="shared" si="287"/>
        <v/>
      </c>
      <c r="BA654" s="125"/>
      <c r="BB654" s="41" t="str">
        <f t="shared" si="288"/>
        <v/>
      </c>
      <c r="BC654" s="125"/>
      <c r="BD654" s="181" t="str">
        <f t="shared" si="289"/>
        <v/>
      </c>
      <c r="BE654" s="125"/>
      <c r="BF654" s="41" t="str">
        <f t="shared" si="278"/>
        <v/>
      </c>
      <c r="BG654" s="125"/>
      <c r="BH654" s="181" t="str">
        <f t="shared" si="279"/>
        <v/>
      </c>
      <c r="BJ654" s="41" t="str">
        <f t="shared" si="280"/>
        <v/>
      </c>
      <c r="BK654" s="125"/>
      <c r="BL654" s="181" t="str">
        <f t="shared" si="281"/>
        <v/>
      </c>
      <c r="BM654" s="125"/>
    </row>
    <row r="655" spans="2:65" ht="15.75" customHeight="1">
      <c r="C655" s="13" t="s">
        <v>68</v>
      </c>
      <c r="D655" s="13"/>
      <c r="E655" s="13"/>
      <c r="F655" s="13"/>
      <c r="G655" s="13"/>
      <c r="H655" s="13"/>
      <c r="I655" s="13"/>
      <c r="J655" s="13"/>
      <c r="K655" s="23"/>
      <c r="L655" s="66"/>
      <c r="M655" s="125"/>
      <c r="N655" s="41">
        <f>N656+N657</f>
        <v>2432360</v>
      </c>
      <c r="O655" s="45"/>
      <c r="P655" s="41">
        <f>P656+P657</f>
        <v>4578827</v>
      </c>
      <c r="Q655" s="41"/>
      <c r="R655" s="41">
        <f>R656+R657</f>
        <v>4415803</v>
      </c>
      <c r="S655" s="41"/>
      <c r="T655" s="41" t="e">
        <f>T656+T657</f>
        <v>#N/A</v>
      </c>
      <c r="U655" s="41"/>
      <c r="V655" s="41">
        <f>V656+V657</f>
        <v>4472660</v>
      </c>
      <c r="W655" s="41"/>
      <c r="X655" s="41">
        <f>X656+X657</f>
        <v>4657770</v>
      </c>
      <c r="Y655" s="41"/>
      <c r="Z655" s="41">
        <f t="shared" si="262"/>
        <v>185110</v>
      </c>
      <c r="AA655" s="41"/>
      <c r="AB655" s="181">
        <f t="shared" si="263"/>
        <v>4.1387004601288746E-2</v>
      </c>
      <c r="AC655" s="161"/>
      <c r="AD655" s="41">
        <f t="shared" si="282"/>
        <v>78943</v>
      </c>
      <c r="AE655" s="41"/>
      <c r="AF655" s="181">
        <f t="shared" si="283"/>
        <v>1.7240878504472867E-2</v>
      </c>
      <c r="AG655" s="41"/>
      <c r="AH655" s="41">
        <f t="shared" si="284"/>
        <v>2225410</v>
      </c>
      <c r="AI655" s="41"/>
      <c r="AJ655" s="181">
        <f t="shared" si="285"/>
        <v>0.91491802200332195</v>
      </c>
      <c r="AK655" s="161"/>
      <c r="AL655" s="41">
        <f t="shared" si="268"/>
        <v>241967</v>
      </c>
      <c r="AM655" s="41"/>
      <c r="AN655" s="181">
        <f t="shared" si="269"/>
        <v>5.479569627539993E-2</v>
      </c>
      <c r="AP655" s="41" t="str">
        <f t="shared" si="270"/>
        <v/>
      </c>
      <c r="AQ655" s="41"/>
      <c r="AR655" s="181" t="e">
        <f t="shared" si="271"/>
        <v>#N/A</v>
      </c>
      <c r="AS655" s="41"/>
      <c r="AT655" s="41" t="str">
        <f t="shared" si="272"/>
        <v/>
      </c>
      <c r="AU655" s="41"/>
      <c r="AV655" s="181" t="e">
        <f t="shared" si="273"/>
        <v>#N/A</v>
      </c>
      <c r="AW655" s="41"/>
      <c r="AX655" s="41">
        <f t="shared" si="286"/>
        <v>2040300</v>
      </c>
      <c r="AY655" s="41"/>
      <c r="AZ655" s="181">
        <f t="shared" si="287"/>
        <v>0.83881497804601302</v>
      </c>
      <c r="BA655" s="41"/>
      <c r="BB655" s="41">
        <f t="shared" si="288"/>
        <v>-106167</v>
      </c>
      <c r="BC655" s="41"/>
      <c r="BD655" s="181">
        <f t="shared" si="289"/>
        <v>-2.3186506063670898E-2</v>
      </c>
      <c r="BE655" s="41"/>
      <c r="BF655" s="41">
        <f t="shared" si="278"/>
        <v>56857</v>
      </c>
      <c r="BG655" s="41"/>
      <c r="BH655" s="181">
        <f t="shared" si="279"/>
        <v>1.2875800845282281E-2</v>
      </c>
      <c r="BJ655" s="41" t="str">
        <f t="shared" si="280"/>
        <v/>
      </c>
      <c r="BK655" s="41"/>
      <c r="BL655" s="181" t="e">
        <f t="shared" si="281"/>
        <v>#N/A</v>
      </c>
      <c r="BM655" s="41"/>
    </row>
    <row r="656" spans="2:65" ht="15.75" customHeight="1">
      <c r="C656" s="13"/>
      <c r="D656" s="13" t="s">
        <v>58</v>
      </c>
      <c r="E656" s="13"/>
      <c r="F656" s="13"/>
      <c r="G656" s="13"/>
      <c r="H656" s="13"/>
      <c r="I656" s="13"/>
      <c r="J656" s="13"/>
      <c r="K656" s="23"/>
      <c r="L656" s="66" t="s">
        <v>29</v>
      </c>
      <c r="M656" s="125"/>
      <c r="N656" s="41">
        <f>N619+N629+N645+N605</f>
        <v>2166525</v>
      </c>
      <c r="O656" s="45"/>
      <c r="P656" s="41">
        <f>P619+P629+P645+P605</f>
        <v>2313752</v>
      </c>
      <c r="Q656" s="41"/>
      <c r="R656" s="41">
        <f>R619+R629+R645+R605</f>
        <v>2150728</v>
      </c>
      <c r="S656" s="41"/>
      <c r="T656" s="41" t="e">
        <f>T619+T629+T645+T605</f>
        <v>#N/A</v>
      </c>
      <c r="U656" s="41"/>
      <c r="V656" s="41">
        <f>V619+V629+V645+V605</f>
        <v>2224925</v>
      </c>
      <c r="W656" s="41"/>
      <c r="X656" s="41">
        <f>X619+X629+X645+X605</f>
        <v>2392695</v>
      </c>
      <c r="Y656" s="41"/>
      <c r="Z656" s="41">
        <f t="shared" si="262"/>
        <v>167770</v>
      </c>
      <c r="AA656" s="41"/>
      <c r="AB656" s="181">
        <f t="shared" si="263"/>
        <v>7.5404788925469424E-2</v>
      </c>
      <c r="AC656" s="161"/>
      <c r="AD656" s="41">
        <f t="shared" si="282"/>
        <v>78943</v>
      </c>
      <c r="AE656" s="41"/>
      <c r="AF656" s="181">
        <f t="shared" si="283"/>
        <v>3.4119041280137097E-2</v>
      </c>
      <c r="AG656" s="41"/>
      <c r="AH656" s="41">
        <f t="shared" si="284"/>
        <v>226170</v>
      </c>
      <c r="AI656" s="41"/>
      <c r="AJ656" s="181">
        <f t="shared" si="285"/>
        <v>0.10439297954096993</v>
      </c>
      <c r="AK656" s="161"/>
      <c r="AL656" s="41">
        <f t="shared" si="268"/>
        <v>241967</v>
      </c>
      <c r="AM656" s="41"/>
      <c r="AN656" s="181">
        <f t="shared" si="269"/>
        <v>0.11250469608430258</v>
      </c>
      <c r="AP656" s="41" t="str">
        <f t="shared" si="270"/>
        <v/>
      </c>
      <c r="AQ656" s="41"/>
      <c r="AR656" s="181" t="e">
        <f t="shared" si="271"/>
        <v>#N/A</v>
      </c>
      <c r="AS656" s="41"/>
      <c r="AT656" s="41" t="str">
        <f t="shared" si="272"/>
        <v/>
      </c>
      <c r="AU656" s="41"/>
      <c r="AV656" s="181" t="e">
        <f t="shared" si="273"/>
        <v>#N/A</v>
      </c>
      <c r="AW656" s="41"/>
      <c r="AX656" s="41">
        <f t="shared" si="286"/>
        <v>58400</v>
      </c>
      <c r="AY656" s="41"/>
      <c r="AZ656" s="181">
        <f t="shared" si="287"/>
        <v>2.6955608635949257E-2</v>
      </c>
      <c r="BA656" s="41"/>
      <c r="BB656" s="41">
        <f t="shared" si="288"/>
        <v>-88827</v>
      </c>
      <c r="BC656" s="41"/>
      <c r="BD656" s="181">
        <f t="shared" si="289"/>
        <v>-3.8390890639964925E-2</v>
      </c>
      <c r="BE656" s="41"/>
      <c r="BF656" s="41">
        <f t="shared" si="278"/>
        <v>74197</v>
      </c>
      <c r="BG656" s="41"/>
      <c r="BH656" s="181">
        <f t="shared" si="279"/>
        <v>3.4498551188248738E-2</v>
      </c>
      <c r="BJ656" s="41" t="str">
        <f t="shared" si="280"/>
        <v/>
      </c>
      <c r="BK656" s="41"/>
      <c r="BL656" s="181" t="e">
        <f t="shared" si="281"/>
        <v>#N/A</v>
      </c>
      <c r="BM656" s="41"/>
    </row>
    <row r="657" spans="2:65" ht="15.75" customHeight="1">
      <c r="C657" s="13"/>
      <c r="D657" s="13" t="s">
        <v>72</v>
      </c>
      <c r="E657" s="13"/>
      <c r="F657" s="13"/>
      <c r="G657" s="13"/>
      <c r="H657" s="13"/>
      <c r="I657" s="13"/>
      <c r="J657" s="13"/>
      <c r="K657" s="23"/>
      <c r="L657" s="66" t="s">
        <v>33</v>
      </c>
      <c r="M657" s="125"/>
      <c r="N657" s="41">
        <f>N630+N633+N649+N652+N646+N606</f>
        <v>265835</v>
      </c>
      <c r="O657" s="45"/>
      <c r="P657" s="41">
        <f>P630+P633+P649+P652+P646+P606</f>
        <v>2265075</v>
      </c>
      <c r="Q657" s="41"/>
      <c r="R657" s="41">
        <f>R630+R633+R649+R652+R646+R606</f>
        <v>2265075</v>
      </c>
      <c r="S657" s="41"/>
      <c r="T657" s="41" t="e">
        <f>T630+T633+T649+T652+T646+T606</f>
        <v>#N/A</v>
      </c>
      <c r="U657" s="41"/>
      <c r="V657" s="41">
        <f>V630+V633+V649+V652+V646+V606</f>
        <v>2247735</v>
      </c>
      <c r="W657" s="41"/>
      <c r="X657" s="41">
        <f>X630+X633+X649+X652+X646+X606</f>
        <v>2265075</v>
      </c>
      <c r="Y657" s="41"/>
      <c r="Z657" s="41">
        <f t="shared" si="262"/>
        <v>17340</v>
      </c>
      <c r="AA657" s="41"/>
      <c r="AB657" s="181">
        <f t="shared" si="263"/>
        <v>7.7144325287457072E-3</v>
      </c>
      <c r="AC657" s="161"/>
      <c r="AD657" s="41">
        <f t="shared" si="282"/>
        <v>0</v>
      </c>
      <c r="AE657" s="41"/>
      <c r="AF657" s="181">
        <f t="shared" si="283"/>
        <v>0</v>
      </c>
      <c r="AG657" s="41"/>
      <c r="AH657" s="41">
        <f t="shared" si="284"/>
        <v>1999240</v>
      </c>
      <c r="AI657" s="41"/>
      <c r="AJ657" s="181">
        <f t="shared" si="285"/>
        <v>7.520604886489739</v>
      </c>
      <c r="AK657" s="161"/>
      <c r="AL657" s="41">
        <f t="shared" si="268"/>
        <v>0</v>
      </c>
      <c r="AM657" s="41"/>
      <c r="AN657" s="181">
        <f t="shared" si="269"/>
        <v>0</v>
      </c>
      <c r="AP657" s="41" t="str">
        <f t="shared" si="270"/>
        <v/>
      </c>
      <c r="AQ657" s="41"/>
      <c r="AR657" s="181" t="e">
        <f t="shared" si="271"/>
        <v>#N/A</v>
      </c>
      <c r="AS657" s="41"/>
      <c r="AT657" s="41" t="str">
        <f t="shared" si="272"/>
        <v/>
      </c>
      <c r="AU657" s="41"/>
      <c r="AV657" s="181" t="e">
        <f t="shared" si="273"/>
        <v>#N/A</v>
      </c>
      <c r="AW657" s="41"/>
      <c r="AX657" s="41">
        <f t="shared" si="286"/>
        <v>1981900</v>
      </c>
      <c r="AY657" s="41"/>
      <c r="AZ657" s="181">
        <f t="shared" si="287"/>
        <v>7.4553764553200299</v>
      </c>
      <c r="BA657" s="41"/>
      <c r="BB657" s="41">
        <f t="shared" si="288"/>
        <v>-17340</v>
      </c>
      <c r="BC657" s="41"/>
      <c r="BD657" s="181">
        <f t="shared" si="289"/>
        <v>-7.65537564981289E-3</v>
      </c>
      <c r="BE657" s="41"/>
      <c r="BF657" s="41">
        <f t="shared" si="278"/>
        <v>-17340</v>
      </c>
      <c r="BG657" s="41"/>
      <c r="BH657" s="181">
        <f t="shared" si="279"/>
        <v>-7.65537564981289E-3</v>
      </c>
      <c r="BJ657" s="41" t="str">
        <f t="shared" si="280"/>
        <v/>
      </c>
      <c r="BK657" s="41"/>
      <c r="BL657" s="181" t="e">
        <f t="shared" si="281"/>
        <v>#N/A</v>
      </c>
      <c r="BM657" s="41"/>
    </row>
    <row r="658" spans="2:65" ht="15.75" customHeight="1">
      <c r="C658" s="13"/>
      <c r="D658" s="13"/>
      <c r="E658" s="13"/>
      <c r="F658" s="13"/>
      <c r="G658" s="13"/>
      <c r="H658" s="13"/>
      <c r="I658" s="13"/>
      <c r="J658" s="13"/>
      <c r="K658" s="23"/>
      <c r="L658" s="66"/>
      <c r="M658" s="125"/>
      <c r="N658" s="125"/>
      <c r="O658" s="45"/>
      <c r="P658" s="125"/>
      <c r="Q658" s="125"/>
      <c r="R658" s="125"/>
      <c r="S658" s="125"/>
      <c r="T658" s="125"/>
      <c r="U658" s="125"/>
      <c r="V658" s="125"/>
      <c r="W658" s="125"/>
      <c r="X658" s="125"/>
      <c r="Y658" s="125"/>
      <c r="Z658" s="41" t="str">
        <f t="shared" si="262"/>
        <v/>
      </c>
      <c r="AA658" s="125"/>
      <c r="AB658" s="181" t="str">
        <f t="shared" si="263"/>
        <v/>
      </c>
      <c r="AC658" s="161"/>
      <c r="AD658" s="41" t="str">
        <f t="shared" si="282"/>
        <v/>
      </c>
      <c r="AE658" s="125"/>
      <c r="AF658" s="181" t="str">
        <f t="shared" si="283"/>
        <v/>
      </c>
      <c r="AG658" s="125"/>
      <c r="AH658" s="41" t="str">
        <f t="shared" si="284"/>
        <v/>
      </c>
      <c r="AI658" s="125"/>
      <c r="AJ658" s="181" t="str">
        <f t="shared" si="285"/>
        <v/>
      </c>
      <c r="AK658" s="161"/>
      <c r="AL658" s="41" t="str">
        <f t="shared" si="268"/>
        <v/>
      </c>
      <c r="AM658" s="125"/>
      <c r="AN658" s="181" t="str">
        <f t="shared" si="269"/>
        <v/>
      </c>
      <c r="AP658" s="41" t="str">
        <f t="shared" si="270"/>
        <v/>
      </c>
      <c r="AQ658" s="125"/>
      <c r="AR658" s="181" t="str">
        <f t="shared" si="271"/>
        <v/>
      </c>
      <c r="AS658" s="125"/>
      <c r="AT658" s="41" t="str">
        <f t="shared" si="272"/>
        <v/>
      </c>
      <c r="AU658" s="125"/>
      <c r="AV658" s="181" t="str">
        <f t="shared" si="273"/>
        <v/>
      </c>
      <c r="AW658" s="125"/>
      <c r="AX658" s="41" t="str">
        <f t="shared" si="286"/>
        <v/>
      </c>
      <c r="AY658" s="125"/>
      <c r="AZ658" s="181" t="str">
        <f t="shared" si="287"/>
        <v/>
      </c>
      <c r="BA658" s="125"/>
      <c r="BB658" s="41" t="str">
        <f t="shared" si="288"/>
        <v/>
      </c>
      <c r="BC658" s="125"/>
      <c r="BD658" s="181" t="str">
        <f t="shared" si="289"/>
        <v/>
      </c>
      <c r="BE658" s="125"/>
      <c r="BF658" s="41" t="str">
        <f t="shared" si="278"/>
        <v/>
      </c>
      <c r="BG658" s="125"/>
      <c r="BH658" s="181" t="str">
        <f t="shared" si="279"/>
        <v/>
      </c>
      <c r="BJ658" s="41" t="str">
        <f t="shared" si="280"/>
        <v/>
      </c>
      <c r="BK658" s="125"/>
      <c r="BL658" s="181" t="str">
        <f t="shared" si="281"/>
        <v/>
      </c>
      <c r="BM658" s="125"/>
    </row>
    <row r="659" spans="2:65" ht="15.75" customHeight="1">
      <c r="C659" s="13"/>
      <c r="D659" s="13"/>
      <c r="E659" s="13"/>
      <c r="F659" s="13"/>
      <c r="G659" s="13"/>
      <c r="H659" s="13"/>
      <c r="I659" s="13"/>
      <c r="J659" s="13"/>
      <c r="K659" s="23"/>
      <c r="L659" s="66"/>
      <c r="M659" s="125"/>
      <c r="N659" s="41"/>
      <c r="O659" s="41"/>
      <c r="P659" s="41"/>
      <c r="Q659" s="125"/>
      <c r="R659" s="95"/>
      <c r="S659" s="95"/>
      <c r="T659" s="95"/>
      <c r="U659" s="125"/>
      <c r="V659" s="95"/>
      <c r="W659" s="95"/>
      <c r="X659" s="95"/>
      <c r="Y659" s="95"/>
      <c r="Z659" s="41" t="str">
        <f t="shared" si="262"/>
        <v/>
      </c>
      <c r="AA659" s="125"/>
      <c r="AB659" s="181" t="str">
        <f t="shared" si="263"/>
        <v/>
      </c>
      <c r="AC659" s="161"/>
      <c r="AD659" s="41" t="str">
        <f t="shared" si="282"/>
        <v/>
      </c>
      <c r="AE659" s="125"/>
      <c r="AF659" s="181" t="str">
        <f t="shared" si="283"/>
        <v/>
      </c>
      <c r="AG659" s="125"/>
      <c r="AH659" s="41" t="str">
        <f t="shared" si="284"/>
        <v/>
      </c>
      <c r="AI659" s="125"/>
      <c r="AJ659" s="181" t="str">
        <f t="shared" si="285"/>
        <v/>
      </c>
      <c r="AK659" s="161"/>
      <c r="AL659" s="41" t="str">
        <f t="shared" si="268"/>
        <v/>
      </c>
      <c r="AM659" s="125"/>
      <c r="AN659" s="181" t="str">
        <f t="shared" si="269"/>
        <v/>
      </c>
      <c r="AP659" s="41" t="str">
        <f t="shared" si="270"/>
        <v/>
      </c>
      <c r="AQ659" s="125"/>
      <c r="AR659" s="181" t="str">
        <f t="shared" si="271"/>
        <v/>
      </c>
      <c r="AS659" s="125"/>
      <c r="AT659" s="41" t="str">
        <f t="shared" si="272"/>
        <v/>
      </c>
      <c r="AU659" s="125"/>
      <c r="AV659" s="181" t="str">
        <f t="shared" si="273"/>
        <v/>
      </c>
      <c r="AW659" s="125"/>
      <c r="AX659" s="41" t="str">
        <f t="shared" si="286"/>
        <v/>
      </c>
      <c r="AY659" s="125"/>
      <c r="AZ659" s="181" t="str">
        <f t="shared" si="287"/>
        <v/>
      </c>
      <c r="BA659" s="125"/>
      <c r="BB659" s="41" t="str">
        <f t="shared" si="288"/>
        <v/>
      </c>
      <c r="BC659" s="125"/>
      <c r="BD659" s="181" t="str">
        <f t="shared" si="289"/>
        <v/>
      </c>
      <c r="BE659" s="125"/>
      <c r="BF659" s="41" t="str">
        <f t="shared" si="278"/>
        <v/>
      </c>
      <c r="BG659" s="125"/>
      <c r="BH659" s="181" t="str">
        <f t="shared" si="279"/>
        <v/>
      </c>
      <c r="BJ659" s="41" t="str">
        <f t="shared" si="280"/>
        <v/>
      </c>
      <c r="BK659" s="125"/>
      <c r="BL659" s="181" t="str">
        <f t="shared" si="281"/>
        <v/>
      </c>
      <c r="BM659" s="125"/>
    </row>
    <row r="660" spans="2:65" ht="15.75" customHeight="1">
      <c r="C660" s="13"/>
      <c r="D660" s="13"/>
      <c r="E660" s="13"/>
      <c r="F660" s="13"/>
      <c r="G660" s="13"/>
      <c r="H660" s="13"/>
      <c r="I660" s="13"/>
      <c r="J660" s="13"/>
      <c r="K660" s="23"/>
      <c r="L660" s="66"/>
      <c r="M660" s="125"/>
      <c r="N660" s="125"/>
      <c r="O660" s="45"/>
      <c r="P660" s="125"/>
      <c r="Q660" s="125"/>
      <c r="R660" s="95"/>
      <c r="S660" s="95"/>
      <c r="T660" s="95"/>
      <c r="U660" s="125"/>
      <c r="V660" s="95"/>
      <c r="W660" s="95"/>
      <c r="X660" s="95"/>
      <c r="Y660" s="95"/>
      <c r="Z660" s="41"/>
      <c r="AA660" s="125"/>
      <c r="AB660" s="181" t="str">
        <f t="shared" si="263"/>
        <v/>
      </c>
      <c r="AC660" s="161"/>
      <c r="AD660" s="41"/>
      <c r="AE660" s="125"/>
      <c r="AF660" s="181" t="str">
        <f t="shared" si="283"/>
        <v/>
      </c>
      <c r="AG660" s="125"/>
      <c r="AH660" s="41"/>
      <c r="AI660" s="125"/>
      <c r="AJ660" s="181" t="str">
        <f t="shared" si="285"/>
        <v/>
      </c>
      <c r="AK660" s="161"/>
      <c r="AL660" s="41"/>
      <c r="AM660" s="125"/>
      <c r="AN660" s="181" t="str">
        <f t="shared" si="269"/>
        <v/>
      </c>
      <c r="AP660" s="41"/>
      <c r="AQ660" s="125"/>
      <c r="AR660" s="181" t="str">
        <f t="shared" si="271"/>
        <v/>
      </c>
      <c r="AS660" s="125"/>
      <c r="AT660" s="41"/>
      <c r="AU660" s="125"/>
      <c r="AV660" s="181" t="str">
        <f t="shared" si="273"/>
        <v/>
      </c>
      <c r="AW660" s="125"/>
      <c r="AX660" s="41"/>
      <c r="AY660" s="125"/>
      <c r="AZ660" s="181" t="str">
        <f t="shared" si="287"/>
        <v/>
      </c>
      <c r="BA660" s="125"/>
      <c r="BB660" s="41"/>
      <c r="BC660" s="125"/>
      <c r="BD660" s="181" t="str">
        <f t="shared" si="289"/>
        <v/>
      </c>
      <c r="BE660" s="125"/>
      <c r="BF660" s="41"/>
      <c r="BG660" s="125"/>
      <c r="BH660" s="181" t="str">
        <f t="shared" si="279"/>
        <v/>
      </c>
      <c r="BJ660" s="41"/>
      <c r="BK660" s="125"/>
      <c r="BL660" s="181" t="str">
        <f t="shared" si="281"/>
        <v/>
      </c>
      <c r="BM660" s="125"/>
    </row>
    <row r="661" spans="2:65" s="71" customFormat="1" ht="15.75" customHeight="1">
      <c r="B661" s="230"/>
      <c r="C661" s="71" t="s">
        <v>393</v>
      </c>
      <c r="D661" s="76"/>
      <c r="E661" s="76"/>
      <c r="F661" s="76"/>
      <c r="G661" s="76"/>
      <c r="H661" s="76"/>
      <c r="I661" s="76"/>
      <c r="J661" s="76"/>
      <c r="K661" s="201"/>
      <c r="L661" s="193"/>
      <c r="M661" s="194"/>
      <c r="N661" s="194"/>
      <c r="O661" s="202"/>
      <c r="P661" s="194"/>
      <c r="Q661" s="194"/>
      <c r="R661" s="194"/>
      <c r="S661" s="194"/>
      <c r="T661" s="194"/>
      <c r="U661" s="194"/>
      <c r="V661" s="194"/>
      <c r="W661" s="194"/>
      <c r="X661" s="194"/>
      <c r="Y661" s="194"/>
      <c r="Z661" s="195"/>
      <c r="AA661" s="194"/>
      <c r="AB661" s="204" t="str">
        <f t="shared" si="263"/>
        <v/>
      </c>
      <c r="AC661" s="203"/>
      <c r="AD661" s="195"/>
      <c r="AE661" s="194"/>
      <c r="AF661" s="204" t="str">
        <f t="shared" si="283"/>
        <v/>
      </c>
      <c r="AG661" s="194"/>
      <c r="AH661" s="195"/>
      <c r="AI661" s="194"/>
      <c r="AJ661" s="204" t="str">
        <f t="shared" si="285"/>
        <v/>
      </c>
      <c r="AK661" s="203"/>
      <c r="AL661" s="195"/>
      <c r="AM661" s="194"/>
      <c r="AN661" s="204" t="str">
        <f t="shared" si="269"/>
        <v/>
      </c>
      <c r="AP661" s="195"/>
      <c r="AQ661" s="194"/>
      <c r="AR661" s="204" t="str">
        <f t="shared" si="271"/>
        <v/>
      </c>
      <c r="AS661" s="194"/>
      <c r="AT661" s="195"/>
      <c r="AU661" s="194"/>
      <c r="AV661" s="204" t="str">
        <f t="shared" si="273"/>
        <v/>
      </c>
      <c r="AW661" s="194"/>
      <c r="AX661" s="195"/>
      <c r="AY661" s="194"/>
      <c r="AZ661" s="204" t="str">
        <f t="shared" si="287"/>
        <v/>
      </c>
      <c r="BA661" s="194"/>
      <c r="BB661" s="195"/>
      <c r="BC661" s="194"/>
      <c r="BD661" s="204" t="str">
        <f t="shared" si="289"/>
        <v/>
      </c>
      <c r="BE661" s="194"/>
      <c r="BF661" s="195"/>
      <c r="BG661" s="194"/>
      <c r="BH661" s="204" t="str">
        <f t="shared" si="279"/>
        <v/>
      </c>
      <c r="BJ661" s="195"/>
      <c r="BK661" s="194"/>
      <c r="BL661" s="204" t="str">
        <f t="shared" si="281"/>
        <v/>
      </c>
      <c r="BM661" s="194"/>
    </row>
    <row r="662" spans="2:65" s="71" customFormat="1" ht="15.75" customHeight="1">
      <c r="B662" s="230"/>
      <c r="C662" s="71" t="s">
        <v>392</v>
      </c>
      <c r="D662" s="76"/>
      <c r="F662" s="76"/>
      <c r="G662" s="76"/>
      <c r="H662" s="76"/>
      <c r="I662" s="76"/>
      <c r="J662" s="76"/>
      <c r="K662" s="201"/>
      <c r="L662" s="193"/>
      <c r="M662" s="194"/>
      <c r="N662" s="194"/>
      <c r="O662" s="202"/>
      <c r="P662" s="194"/>
      <c r="Q662" s="194"/>
      <c r="R662" s="194"/>
      <c r="S662" s="194"/>
      <c r="T662" s="194"/>
      <c r="U662" s="194"/>
      <c r="V662" s="194"/>
      <c r="W662" s="194"/>
      <c r="X662" s="194"/>
      <c r="Y662" s="194"/>
      <c r="Z662" s="195" t="str">
        <f t="shared" ref="Z662:Z725" si="290">IF(AND(ISNUMBER($V662),ISNUMBER($X662)),IF((ABS($V662-$X662))&gt;0.49,$X662-$V662,0),"")</f>
        <v/>
      </c>
      <c r="AA662" s="194"/>
      <c r="AB662" s="204" t="str">
        <f t="shared" si="263"/>
        <v/>
      </c>
      <c r="AC662" s="203"/>
      <c r="AD662" s="195" t="str">
        <f t="shared" ref="AD662:AD693" si="291">IF(AND(ISNUMBER($P662),ISNUMBER($X662)),IF((ABS($P662-$X662))&gt;0.49,$X662-$P662,0),"")</f>
        <v/>
      </c>
      <c r="AE662" s="194"/>
      <c r="AF662" s="204" t="str">
        <f t="shared" si="283"/>
        <v/>
      </c>
      <c r="AG662" s="194"/>
      <c r="AH662" s="195" t="str">
        <f t="shared" ref="AH662:AH693" si="292">IF(AND(ISNUMBER($N662),ISNUMBER($X662)),IF((ABS($N662-$X662))&gt;0.49,$X662-$N662,0),"")</f>
        <v/>
      </c>
      <c r="AI662" s="194"/>
      <c r="AJ662" s="204" t="str">
        <f t="shared" si="285"/>
        <v/>
      </c>
      <c r="AK662" s="203"/>
      <c r="AL662" s="195" t="str">
        <f t="shared" ref="AL662:AL725" si="293">IF(AND(ISNUMBER($R662),ISNUMBER($X662)),IF((ABS($R662-$X662))&gt;0.49,$X662-$R662,0),"")</f>
        <v/>
      </c>
      <c r="AM662" s="194"/>
      <c r="AN662" s="204" t="str">
        <f t="shared" si="269"/>
        <v/>
      </c>
      <c r="AP662" s="195" t="str">
        <f t="shared" ref="AP662:AP725" si="294">IF(AND(ISNUMBER($T662),ISNUMBER($X662)),IF((ABS($T662-$X662))&gt;0.49,$X662-$T662,0),"")</f>
        <v/>
      </c>
      <c r="AQ662" s="194"/>
      <c r="AR662" s="204" t="str">
        <f t="shared" si="271"/>
        <v/>
      </c>
      <c r="AS662" s="194"/>
      <c r="AT662" s="195" t="str">
        <f t="shared" ref="AT662:AT725" si="295">IF(AND(ISNUMBER($R662),ISNUMBER($T662)),IF((ABS($R662-$T662))&gt;0.49,$T662-$R662,0),"")</f>
        <v/>
      </c>
      <c r="AU662" s="194"/>
      <c r="AV662" s="204" t="str">
        <f t="shared" si="273"/>
        <v/>
      </c>
      <c r="AW662" s="194"/>
      <c r="AX662" s="195" t="str">
        <f t="shared" ref="AX662:AX693" si="296">IF(AND(ISNUMBER($N662),ISNUMBER($V662)),IF((ABS($N662-$V662))&gt;0.49,$V662-$N662,0),"")</f>
        <v/>
      </c>
      <c r="AY662" s="194"/>
      <c r="AZ662" s="204" t="str">
        <f t="shared" si="287"/>
        <v/>
      </c>
      <c r="BA662" s="194"/>
      <c r="BB662" s="195" t="str">
        <f t="shared" ref="BB662:BB693" si="297">IF(AND(ISNUMBER($P662),ISNUMBER($V662)),IF((ABS($P662-$V662))&gt;0.49,$V662-$P662,0),"")</f>
        <v/>
      </c>
      <c r="BC662" s="194"/>
      <c r="BD662" s="204" t="str">
        <f t="shared" si="289"/>
        <v/>
      </c>
      <c r="BE662" s="194"/>
      <c r="BF662" s="195" t="str">
        <f t="shared" ref="BF662:BF725" si="298">IF(AND(ISNUMBER($R662),ISNUMBER($V662)),IF((ABS($R662-$V662))&gt;0.49,$V662-$R662,0),"")</f>
        <v/>
      </c>
      <c r="BG662" s="194"/>
      <c r="BH662" s="204" t="str">
        <f t="shared" si="279"/>
        <v/>
      </c>
      <c r="BJ662" s="195" t="str">
        <f t="shared" ref="BJ662:BJ725" si="299">IF(AND(ISNUMBER($T662),ISNUMBER($V662)),IF((ABS($T662-$V662))&gt;0.49,$V662-$T662,0),"")</f>
        <v/>
      </c>
      <c r="BK662" s="194"/>
      <c r="BL662" s="204" t="str">
        <f t="shared" si="281"/>
        <v/>
      </c>
      <c r="BM662" s="194"/>
    </row>
    <row r="663" spans="2:65" ht="15.75" customHeight="1">
      <c r="C663" s="13"/>
      <c r="D663" s="47"/>
      <c r="E663" s="13"/>
      <c r="F663" s="13"/>
      <c r="G663" s="13"/>
      <c r="H663" s="13"/>
      <c r="I663" s="13"/>
      <c r="J663" s="13"/>
      <c r="K663" s="23"/>
      <c r="L663" s="66"/>
      <c r="M663" s="125"/>
      <c r="N663" s="125"/>
      <c r="O663" s="80"/>
      <c r="P663" s="125"/>
      <c r="Q663" s="125"/>
      <c r="R663" s="125"/>
      <c r="S663" s="125"/>
      <c r="T663" s="125"/>
      <c r="U663" s="125"/>
      <c r="V663" s="125"/>
      <c r="W663" s="125"/>
      <c r="X663" s="125"/>
      <c r="Y663" s="125"/>
      <c r="Z663" s="41" t="str">
        <f t="shared" si="290"/>
        <v/>
      </c>
      <c r="AA663" s="125"/>
      <c r="AB663" s="181" t="str">
        <f t="shared" si="263"/>
        <v/>
      </c>
      <c r="AC663" s="161"/>
      <c r="AD663" s="41" t="str">
        <f t="shared" si="291"/>
        <v/>
      </c>
      <c r="AE663" s="125"/>
      <c r="AF663" s="181" t="str">
        <f t="shared" si="283"/>
        <v/>
      </c>
      <c r="AG663" s="125"/>
      <c r="AH663" s="41" t="str">
        <f t="shared" si="292"/>
        <v/>
      </c>
      <c r="AI663" s="125"/>
      <c r="AJ663" s="181" t="str">
        <f t="shared" si="285"/>
        <v/>
      </c>
      <c r="AK663" s="161"/>
      <c r="AL663" s="41" t="str">
        <f t="shared" si="293"/>
        <v/>
      </c>
      <c r="AM663" s="125"/>
      <c r="AN663" s="181" t="str">
        <f t="shared" si="269"/>
        <v/>
      </c>
      <c r="AP663" s="41" t="str">
        <f t="shared" si="294"/>
        <v/>
      </c>
      <c r="AQ663" s="125"/>
      <c r="AR663" s="181" t="str">
        <f t="shared" si="271"/>
        <v/>
      </c>
      <c r="AS663" s="125"/>
      <c r="AT663" s="41" t="str">
        <f t="shared" si="295"/>
        <v/>
      </c>
      <c r="AU663" s="125"/>
      <c r="AV663" s="181" t="str">
        <f t="shared" si="273"/>
        <v/>
      </c>
      <c r="AW663" s="125"/>
      <c r="AX663" s="41" t="str">
        <f t="shared" si="296"/>
        <v/>
      </c>
      <c r="AY663" s="125"/>
      <c r="AZ663" s="181" t="str">
        <f t="shared" si="287"/>
        <v/>
      </c>
      <c r="BA663" s="125"/>
      <c r="BB663" s="41" t="str">
        <f t="shared" si="297"/>
        <v/>
      </c>
      <c r="BC663" s="125"/>
      <c r="BD663" s="181" t="str">
        <f t="shared" si="289"/>
        <v/>
      </c>
      <c r="BE663" s="125"/>
      <c r="BF663" s="41" t="str">
        <f t="shared" si="298"/>
        <v/>
      </c>
      <c r="BG663" s="125"/>
      <c r="BH663" s="181" t="str">
        <f t="shared" si="279"/>
        <v/>
      </c>
      <c r="BJ663" s="41" t="str">
        <f t="shared" si="299"/>
        <v/>
      </c>
      <c r="BK663" s="125"/>
      <c r="BL663" s="181" t="str">
        <f t="shared" si="281"/>
        <v/>
      </c>
      <c r="BM663" s="125"/>
    </row>
    <row r="664" spans="2:65" ht="15.75" customHeight="1">
      <c r="C664" s="15" t="s">
        <v>115</v>
      </c>
      <c r="D664" s="13"/>
      <c r="E664" s="13"/>
      <c r="F664" s="13"/>
      <c r="G664" s="13"/>
      <c r="H664" s="13"/>
      <c r="I664" s="13"/>
      <c r="J664" s="13"/>
      <c r="K664" s="23"/>
      <c r="L664" s="66"/>
      <c r="M664" s="125"/>
      <c r="N664" s="125"/>
      <c r="O664" s="80"/>
      <c r="P664" s="125"/>
      <c r="Q664" s="125"/>
      <c r="R664" s="125"/>
      <c r="S664" s="125"/>
      <c r="T664" s="125"/>
      <c r="U664" s="125"/>
      <c r="V664" s="125"/>
      <c r="W664" s="125"/>
      <c r="X664" s="125"/>
      <c r="Y664" s="125"/>
      <c r="Z664" s="41" t="str">
        <f t="shared" si="290"/>
        <v/>
      </c>
      <c r="AA664" s="125"/>
      <c r="AB664" s="181" t="str">
        <f t="shared" si="263"/>
        <v/>
      </c>
      <c r="AC664" s="161"/>
      <c r="AD664" s="41" t="str">
        <f t="shared" si="291"/>
        <v/>
      </c>
      <c r="AE664" s="125"/>
      <c r="AF664" s="181" t="str">
        <f t="shared" si="283"/>
        <v/>
      </c>
      <c r="AG664" s="125"/>
      <c r="AH664" s="41" t="str">
        <f t="shared" si="292"/>
        <v/>
      </c>
      <c r="AI664" s="125"/>
      <c r="AJ664" s="181" t="str">
        <f t="shared" si="285"/>
        <v/>
      </c>
      <c r="AK664" s="161"/>
      <c r="AL664" s="41" t="str">
        <f t="shared" si="293"/>
        <v/>
      </c>
      <c r="AM664" s="125"/>
      <c r="AN664" s="181" t="str">
        <f t="shared" si="269"/>
        <v/>
      </c>
      <c r="AP664" s="41" t="str">
        <f t="shared" si="294"/>
        <v/>
      </c>
      <c r="AQ664" s="125"/>
      <c r="AR664" s="181" t="str">
        <f t="shared" si="271"/>
        <v/>
      </c>
      <c r="AS664" s="125"/>
      <c r="AT664" s="41" t="str">
        <f t="shared" si="295"/>
        <v/>
      </c>
      <c r="AU664" s="125"/>
      <c r="AV664" s="181" t="str">
        <f t="shared" si="273"/>
        <v/>
      </c>
      <c r="AW664" s="125"/>
      <c r="AX664" s="41" t="str">
        <f t="shared" si="296"/>
        <v/>
      </c>
      <c r="AY664" s="125"/>
      <c r="AZ664" s="181" t="str">
        <f t="shared" si="287"/>
        <v/>
      </c>
      <c r="BA664" s="125"/>
      <c r="BB664" s="41" t="str">
        <f t="shared" si="297"/>
        <v/>
      </c>
      <c r="BC664" s="125"/>
      <c r="BD664" s="181" t="str">
        <f t="shared" si="289"/>
        <v/>
      </c>
      <c r="BE664" s="125"/>
      <c r="BF664" s="41" t="str">
        <f t="shared" si="298"/>
        <v/>
      </c>
      <c r="BG664" s="125"/>
      <c r="BH664" s="181" t="str">
        <f t="shared" si="279"/>
        <v/>
      </c>
      <c r="BJ664" s="41" t="str">
        <f t="shared" si="299"/>
        <v/>
      </c>
      <c r="BK664" s="125"/>
      <c r="BL664" s="181" t="str">
        <f t="shared" si="281"/>
        <v/>
      </c>
      <c r="BM664" s="125"/>
    </row>
    <row r="665" spans="2:65" ht="15.75" customHeight="1">
      <c r="C665" s="13"/>
      <c r="D665" s="13"/>
      <c r="E665" s="13"/>
      <c r="F665" s="13"/>
      <c r="G665" s="13"/>
      <c r="H665" s="13"/>
      <c r="I665" s="13"/>
      <c r="J665" s="13"/>
      <c r="K665" s="23"/>
      <c r="L665" s="66"/>
      <c r="M665" s="125"/>
      <c r="N665" s="125"/>
      <c r="O665" s="80"/>
      <c r="P665" s="125"/>
      <c r="Q665" s="125"/>
      <c r="R665" s="125"/>
      <c r="S665" s="125"/>
      <c r="T665" s="125"/>
      <c r="U665" s="125"/>
      <c r="V665" s="125"/>
      <c r="W665" s="125"/>
      <c r="X665" s="125"/>
      <c r="Y665" s="125"/>
      <c r="Z665" s="41" t="str">
        <f t="shared" si="290"/>
        <v/>
      </c>
      <c r="AA665" s="125"/>
      <c r="AB665" s="181" t="str">
        <f t="shared" si="263"/>
        <v/>
      </c>
      <c r="AC665" s="161"/>
      <c r="AD665" s="41" t="str">
        <f t="shared" si="291"/>
        <v/>
      </c>
      <c r="AE665" s="125"/>
      <c r="AF665" s="181" t="str">
        <f t="shared" si="283"/>
        <v/>
      </c>
      <c r="AG665" s="125"/>
      <c r="AH665" s="41" t="str">
        <f t="shared" si="292"/>
        <v/>
      </c>
      <c r="AI665" s="125"/>
      <c r="AJ665" s="181" t="str">
        <f t="shared" si="285"/>
        <v/>
      </c>
      <c r="AK665" s="161"/>
      <c r="AL665" s="41" t="str">
        <f t="shared" si="293"/>
        <v/>
      </c>
      <c r="AM665" s="125"/>
      <c r="AN665" s="181" t="str">
        <f t="shared" si="269"/>
        <v/>
      </c>
      <c r="AP665" s="41" t="str">
        <f t="shared" si="294"/>
        <v/>
      </c>
      <c r="AQ665" s="125"/>
      <c r="AR665" s="181" t="str">
        <f t="shared" si="271"/>
        <v/>
      </c>
      <c r="AS665" s="125"/>
      <c r="AT665" s="41" t="str">
        <f t="shared" si="295"/>
        <v/>
      </c>
      <c r="AU665" s="125"/>
      <c r="AV665" s="181" t="str">
        <f t="shared" si="273"/>
        <v/>
      </c>
      <c r="AW665" s="125"/>
      <c r="AX665" s="41" t="str">
        <f t="shared" si="296"/>
        <v/>
      </c>
      <c r="AY665" s="125"/>
      <c r="AZ665" s="181" t="str">
        <f t="shared" si="287"/>
        <v/>
      </c>
      <c r="BA665" s="125"/>
      <c r="BB665" s="41" t="str">
        <f t="shared" si="297"/>
        <v/>
      </c>
      <c r="BC665" s="125"/>
      <c r="BD665" s="181" t="str">
        <f t="shared" si="289"/>
        <v/>
      </c>
      <c r="BE665" s="125"/>
      <c r="BF665" s="41" t="str">
        <f t="shared" si="298"/>
        <v/>
      </c>
      <c r="BG665" s="125"/>
      <c r="BH665" s="181" t="str">
        <f t="shared" si="279"/>
        <v/>
      </c>
      <c r="BJ665" s="41" t="str">
        <f t="shared" si="299"/>
        <v/>
      </c>
      <c r="BK665" s="125"/>
      <c r="BL665" s="181" t="str">
        <f t="shared" si="281"/>
        <v/>
      </c>
      <c r="BM665" s="125"/>
    </row>
    <row r="666" spans="2:65" ht="15.75" customHeight="1">
      <c r="C666" s="16" t="s">
        <v>108</v>
      </c>
      <c r="D666" s="53"/>
      <c r="E666" s="53"/>
      <c r="F666" s="53"/>
      <c r="G666" s="53"/>
      <c r="H666" s="53"/>
      <c r="I666" s="53"/>
      <c r="J666" s="53"/>
      <c r="K666" s="23"/>
      <c r="L666" s="66"/>
      <c r="M666" s="125"/>
      <c r="N666" s="125"/>
      <c r="O666" s="80"/>
      <c r="P666" s="125"/>
      <c r="Q666" s="125"/>
      <c r="R666" s="125"/>
      <c r="S666" s="125"/>
      <c r="T666" s="125"/>
      <c r="U666" s="125"/>
      <c r="V666" s="125"/>
      <c r="W666" s="125"/>
      <c r="X666" s="125"/>
      <c r="Y666" s="125"/>
      <c r="Z666" s="41" t="str">
        <f t="shared" si="290"/>
        <v/>
      </c>
      <c r="AA666" s="125"/>
      <c r="AB666" s="181" t="str">
        <f t="shared" si="263"/>
        <v/>
      </c>
      <c r="AC666" s="161"/>
      <c r="AD666" s="41" t="str">
        <f t="shared" si="291"/>
        <v/>
      </c>
      <c r="AE666" s="125"/>
      <c r="AF666" s="181" t="str">
        <f t="shared" si="283"/>
        <v/>
      </c>
      <c r="AG666" s="125"/>
      <c r="AH666" s="41" t="str">
        <f t="shared" si="292"/>
        <v/>
      </c>
      <c r="AI666" s="125"/>
      <c r="AJ666" s="181" t="str">
        <f t="shared" si="285"/>
        <v/>
      </c>
      <c r="AK666" s="161"/>
      <c r="AL666" s="41" t="str">
        <f t="shared" si="293"/>
        <v/>
      </c>
      <c r="AM666" s="125"/>
      <c r="AN666" s="181" t="str">
        <f t="shared" si="269"/>
        <v/>
      </c>
      <c r="AP666" s="41" t="str">
        <f t="shared" si="294"/>
        <v/>
      </c>
      <c r="AQ666" s="125"/>
      <c r="AR666" s="181" t="str">
        <f t="shared" si="271"/>
        <v/>
      </c>
      <c r="AS666" s="125"/>
      <c r="AT666" s="41" t="str">
        <f t="shared" si="295"/>
        <v/>
      </c>
      <c r="AU666" s="125"/>
      <c r="AV666" s="181" t="str">
        <f t="shared" si="273"/>
        <v/>
      </c>
      <c r="AW666" s="125"/>
      <c r="AX666" s="41" t="str">
        <f t="shared" si="296"/>
        <v/>
      </c>
      <c r="AY666" s="125"/>
      <c r="AZ666" s="181" t="str">
        <f t="shared" si="287"/>
        <v/>
      </c>
      <c r="BA666" s="125"/>
      <c r="BB666" s="41" t="str">
        <f t="shared" si="297"/>
        <v/>
      </c>
      <c r="BC666" s="125"/>
      <c r="BD666" s="181" t="str">
        <f t="shared" si="289"/>
        <v/>
      </c>
      <c r="BE666" s="125"/>
      <c r="BF666" s="41" t="str">
        <f t="shared" si="298"/>
        <v/>
      </c>
      <c r="BG666" s="125"/>
      <c r="BH666" s="181" t="str">
        <f t="shared" si="279"/>
        <v/>
      </c>
      <c r="BJ666" s="41" t="str">
        <f t="shared" si="299"/>
        <v/>
      </c>
      <c r="BK666" s="125"/>
      <c r="BL666" s="181" t="str">
        <f t="shared" si="281"/>
        <v/>
      </c>
      <c r="BM666" s="125"/>
    </row>
    <row r="667" spans="2:65" ht="15.75" customHeight="1">
      <c r="C667" s="13"/>
      <c r="D667" s="13"/>
      <c r="E667" s="13"/>
      <c r="F667" s="13"/>
      <c r="G667" s="13"/>
      <c r="H667" s="13"/>
      <c r="I667" s="13"/>
      <c r="J667" s="13"/>
      <c r="K667" s="23"/>
      <c r="L667" s="66"/>
      <c r="M667" s="125"/>
      <c r="N667" s="125"/>
      <c r="O667" s="80"/>
      <c r="P667" s="125"/>
      <c r="Q667" s="125"/>
      <c r="R667" s="125"/>
      <c r="S667" s="125"/>
      <c r="T667" s="125"/>
      <c r="U667" s="125"/>
      <c r="V667" s="125"/>
      <c r="W667" s="125"/>
      <c r="X667" s="125"/>
      <c r="Y667" s="125"/>
      <c r="Z667" s="41" t="str">
        <f t="shared" si="290"/>
        <v/>
      </c>
      <c r="AA667" s="125"/>
      <c r="AB667" s="181" t="str">
        <f t="shared" si="263"/>
        <v/>
      </c>
      <c r="AC667" s="161"/>
      <c r="AD667" s="41" t="str">
        <f t="shared" si="291"/>
        <v/>
      </c>
      <c r="AE667" s="125"/>
      <c r="AF667" s="181" t="str">
        <f t="shared" si="283"/>
        <v/>
      </c>
      <c r="AG667" s="125"/>
      <c r="AH667" s="41" t="str">
        <f t="shared" si="292"/>
        <v/>
      </c>
      <c r="AI667" s="125"/>
      <c r="AJ667" s="181" t="str">
        <f t="shared" si="285"/>
        <v/>
      </c>
      <c r="AK667" s="161"/>
      <c r="AL667" s="41" t="str">
        <f t="shared" si="293"/>
        <v/>
      </c>
      <c r="AM667" s="125"/>
      <c r="AN667" s="181" t="str">
        <f t="shared" si="269"/>
        <v/>
      </c>
      <c r="AP667" s="41" t="str">
        <f t="shared" si="294"/>
        <v/>
      </c>
      <c r="AQ667" s="125"/>
      <c r="AR667" s="181" t="str">
        <f t="shared" si="271"/>
        <v/>
      </c>
      <c r="AS667" s="125"/>
      <c r="AT667" s="41" t="str">
        <f t="shared" si="295"/>
        <v/>
      </c>
      <c r="AU667" s="125"/>
      <c r="AV667" s="181" t="str">
        <f t="shared" si="273"/>
        <v/>
      </c>
      <c r="AW667" s="125"/>
      <c r="AX667" s="41" t="str">
        <f t="shared" si="296"/>
        <v/>
      </c>
      <c r="AY667" s="125"/>
      <c r="AZ667" s="181" t="str">
        <f t="shared" si="287"/>
        <v/>
      </c>
      <c r="BA667" s="125"/>
      <c r="BB667" s="41" t="str">
        <f t="shared" si="297"/>
        <v/>
      </c>
      <c r="BC667" s="125"/>
      <c r="BD667" s="181" t="str">
        <f t="shared" si="289"/>
        <v/>
      </c>
      <c r="BE667" s="125"/>
      <c r="BF667" s="41" t="str">
        <f t="shared" si="298"/>
        <v/>
      </c>
      <c r="BG667" s="125"/>
      <c r="BH667" s="181" t="str">
        <f t="shared" si="279"/>
        <v/>
      </c>
      <c r="BJ667" s="41" t="str">
        <f t="shared" si="299"/>
        <v/>
      </c>
      <c r="BK667" s="125"/>
      <c r="BL667" s="181" t="str">
        <f t="shared" si="281"/>
        <v/>
      </c>
      <c r="BM667" s="125"/>
    </row>
    <row r="668" spans="2:65" ht="15.75" customHeight="1">
      <c r="C668" s="17" t="s">
        <v>35</v>
      </c>
      <c r="D668" s="13" t="s">
        <v>112</v>
      </c>
      <c r="E668" s="13"/>
      <c r="F668" s="13"/>
      <c r="G668" s="13"/>
      <c r="H668" s="13"/>
      <c r="I668" s="13"/>
      <c r="J668" s="13"/>
      <c r="K668" s="23"/>
      <c r="L668" s="66"/>
      <c r="M668" s="125"/>
      <c r="N668" s="125"/>
      <c r="O668" s="80"/>
      <c r="P668" s="125"/>
      <c r="Q668" s="125"/>
      <c r="R668" s="125"/>
      <c r="S668" s="125"/>
      <c r="T668" s="125"/>
      <c r="U668" s="125"/>
      <c r="V668" s="125"/>
      <c r="W668" s="125"/>
      <c r="X668" s="125"/>
      <c r="Y668" s="125"/>
      <c r="Z668" s="41" t="str">
        <f t="shared" si="290"/>
        <v/>
      </c>
      <c r="AA668" s="125"/>
      <c r="AB668" s="181" t="str">
        <f t="shared" ref="AB668:AB727" si="300">IF($V668="","",  IF($X668="","", IF($V668=0,"---",(IF(ISERROR(($X668/$V668)-1),"---",($X668/$V668)-1) ))))</f>
        <v/>
      </c>
      <c r="AC668" s="161"/>
      <c r="AD668" s="41" t="str">
        <f t="shared" si="291"/>
        <v/>
      </c>
      <c r="AE668" s="125"/>
      <c r="AF668" s="181" t="str">
        <f t="shared" ref="AF668:AF699" si="301">IF($P668="","",  IF($X668="","", IF($P668=0,"---",(IF(ISERROR(($X668/$P668)-1),"---",($X668/$P668)-1) ))))</f>
        <v/>
      </c>
      <c r="AG668" s="125"/>
      <c r="AH668" s="41" t="str">
        <f t="shared" si="292"/>
        <v/>
      </c>
      <c r="AI668" s="125"/>
      <c r="AJ668" s="181" t="str">
        <f t="shared" ref="AJ668:AJ699" si="302">IF($N668="","",  IF($X668="","", IF($N668=0,"---",(IF(ISERROR(($X668/$N668)-1),"---",($X668/$N668)-1) ))))</f>
        <v/>
      </c>
      <c r="AK668" s="161"/>
      <c r="AL668" s="41" t="str">
        <f t="shared" si="293"/>
        <v/>
      </c>
      <c r="AM668" s="125"/>
      <c r="AN668" s="181" t="str">
        <f t="shared" ref="AN668:AN727" si="303">IF($R668="","",  IF($X668="","", IF($R668=0,"---",(IF(ISERROR(($X668/$R668)-1),"---",($X668/$R668)-1) ))))</f>
        <v/>
      </c>
      <c r="AP668" s="41" t="str">
        <f t="shared" si="294"/>
        <v/>
      </c>
      <c r="AQ668" s="125"/>
      <c r="AR668" s="181" t="str">
        <f t="shared" ref="AR668:AR727" si="304">IF($T668="","",  IF($X668="","", IF($T668=0,"---",(IF(ISERROR(($X668/$T668)-1),"---",($X668/$T668)-1) ))))</f>
        <v/>
      </c>
      <c r="AS668" s="125"/>
      <c r="AT668" s="41" t="str">
        <f t="shared" si="295"/>
        <v/>
      </c>
      <c r="AU668" s="125"/>
      <c r="AV668" s="181" t="str">
        <f t="shared" ref="AV668:AV727" si="305">IF($R668="","",  IF($T668="","", IF($R668=0,"---",(IF(ISERROR(($T668/$R668)-1),"---",($T668/$R668)-1) ))))</f>
        <v/>
      </c>
      <c r="AW668" s="125"/>
      <c r="AX668" s="41" t="str">
        <f t="shared" si="296"/>
        <v/>
      </c>
      <c r="AY668" s="125"/>
      <c r="AZ668" s="181" t="str">
        <f t="shared" ref="AZ668:AZ699" si="306">IF($N668="","",  IF($V668="","", IF($N668=0,"---",(IF(ISERROR(($V668/$N668)-1),"---",($V668/$N668)-1) ))))</f>
        <v/>
      </c>
      <c r="BA668" s="125"/>
      <c r="BB668" s="41" t="str">
        <f t="shared" si="297"/>
        <v/>
      </c>
      <c r="BC668" s="125"/>
      <c r="BD668" s="181" t="str">
        <f t="shared" ref="BD668:BD699" si="307">IF($P668="","",  IF($V668="","", IF($P668=0,"---",(IF(ISERROR(($V668/$P668)-1),"---",($V668/$P668)-1) ))))</f>
        <v/>
      </c>
      <c r="BE668" s="125"/>
      <c r="BF668" s="41" t="str">
        <f t="shared" si="298"/>
        <v/>
      </c>
      <c r="BG668" s="125"/>
      <c r="BH668" s="181" t="str">
        <f t="shared" ref="BH668:BH727" si="308">IF($R668="","",  IF($V668="","", IF($R668=0,"---",(IF(ISERROR(($V668/$R668)-1),"---",($V668/$R668)-1) ))))</f>
        <v/>
      </c>
      <c r="BJ668" s="41" t="str">
        <f t="shared" si="299"/>
        <v/>
      </c>
      <c r="BK668" s="125"/>
      <c r="BL668" s="181" t="str">
        <f t="shared" ref="BL668:BL727" si="309">IF($T668="","",  IF($V668="","", IF($T668=0,"---",(IF(ISERROR(($V668/$T668)-1),"---",($V668/$T668)-1) ))))</f>
        <v/>
      </c>
      <c r="BM668" s="125"/>
    </row>
    <row r="669" spans="2:65" ht="15.75" customHeight="1">
      <c r="B669" s="231">
        <v>270</v>
      </c>
      <c r="C669" s="13"/>
      <c r="D669" s="18" t="s">
        <v>38</v>
      </c>
      <c r="E669" s="13" t="s">
        <v>122</v>
      </c>
      <c r="F669" s="13"/>
      <c r="G669" s="13"/>
      <c r="H669" s="13"/>
      <c r="I669" s="13"/>
      <c r="J669" s="13"/>
      <c r="K669" s="23"/>
      <c r="L669" s="66" t="s">
        <v>29</v>
      </c>
      <c r="M669" s="125"/>
      <c r="N669" s="41">
        <f>VLOOKUP($B669,'[1]09-10-11'!$A$4:$EA$400,MATCH(N$2, '[1]09-10-11'!$A$4:$EA$4, 0))</f>
        <v>179860</v>
      </c>
      <c r="O669" s="45"/>
      <c r="P669" s="41">
        <f>VLOOKUP($B669,'[1]09-10-11'!$A$4:$EA$400,MATCH(P$2, '[1]09-10-11'!$A$4:$EA$4, 0))</f>
        <v>202273</v>
      </c>
      <c r="Q669" s="41"/>
      <c r="R669" s="41">
        <f>VLOOKUP($B669,'[1]09-10-11'!$A$4:$EA$400,MATCH(R$2, '[1]09-10-11'!$A$4:$EA$4, 0))</f>
        <v>93144</v>
      </c>
      <c r="S669" s="41"/>
      <c r="T669" s="41" t="e">
        <f>VLOOKUP($B669,'[1]09-10-11'!$A$4:$EA$400,MATCH(T$2, '[1]09-10-11'!$A$4:$EA$4, 0))</f>
        <v>#N/A</v>
      </c>
      <c r="U669" s="41"/>
      <c r="V669" s="41">
        <f>VLOOKUP($B669,'[1]09-10-11'!$A$4:$EA$400,MATCH(V$2, '[1]09-10-11'!$A$4:$EA$4, 0))</f>
        <v>195000</v>
      </c>
      <c r="W669" s="41"/>
      <c r="X669" s="41">
        <f>VLOOKUP($B669,'[1]09-10-11'!$A$4:$EA$400,MATCH(X$2, '[1]09-10-11'!$A$4:$EA$4, 0))</f>
        <v>202273</v>
      </c>
      <c r="Y669" s="41"/>
      <c r="Z669" s="41">
        <f t="shared" si="290"/>
        <v>7273</v>
      </c>
      <c r="AA669" s="41"/>
      <c r="AB669" s="181">
        <f t="shared" si="300"/>
        <v>3.7297435897435838E-2</v>
      </c>
      <c r="AC669" s="161"/>
      <c r="AD669" s="41">
        <f t="shared" si="291"/>
        <v>0</v>
      </c>
      <c r="AE669" s="41"/>
      <c r="AF669" s="181">
        <f t="shared" si="301"/>
        <v>0</v>
      </c>
      <c r="AG669" s="41"/>
      <c r="AH669" s="41">
        <f t="shared" si="292"/>
        <v>22413</v>
      </c>
      <c r="AI669" s="41"/>
      <c r="AJ669" s="181">
        <f t="shared" si="302"/>
        <v>0.12461358834649161</v>
      </c>
      <c r="AK669" s="161"/>
      <c r="AL669" s="41">
        <f t="shared" si="293"/>
        <v>109129</v>
      </c>
      <c r="AM669" s="41"/>
      <c r="AN669" s="181">
        <f t="shared" si="303"/>
        <v>1.1716159924418106</v>
      </c>
      <c r="AP669" s="41" t="str">
        <f t="shared" si="294"/>
        <v/>
      </c>
      <c r="AQ669" s="41"/>
      <c r="AR669" s="181" t="e">
        <f t="shared" si="304"/>
        <v>#N/A</v>
      </c>
      <c r="AS669" s="41"/>
      <c r="AT669" s="41" t="str">
        <f t="shared" si="295"/>
        <v/>
      </c>
      <c r="AU669" s="41"/>
      <c r="AV669" s="181" t="e">
        <f t="shared" si="305"/>
        <v>#N/A</v>
      </c>
      <c r="AW669" s="41"/>
      <c r="AX669" s="41">
        <f t="shared" si="296"/>
        <v>15140</v>
      </c>
      <c r="AY669" s="41"/>
      <c r="AZ669" s="181">
        <f t="shared" si="306"/>
        <v>8.4176581785833315E-2</v>
      </c>
      <c r="BA669" s="41"/>
      <c r="BB669" s="41">
        <f t="shared" si="297"/>
        <v>-7273</v>
      </c>
      <c r="BC669" s="41"/>
      <c r="BD669" s="181">
        <f t="shared" si="307"/>
        <v>-3.5956356013902013E-2</v>
      </c>
      <c r="BE669" s="41"/>
      <c r="BF669" s="41">
        <f t="shared" si="298"/>
        <v>101856</v>
      </c>
      <c r="BG669" s="41"/>
      <c r="BH669" s="181">
        <f t="shared" si="308"/>
        <v>1.0935325946920895</v>
      </c>
      <c r="BJ669" s="41" t="str">
        <f t="shared" si="299"/>
        <v/>
      </c>
      <c r="BK669" s="41"/>
      <c r="BL669" s="181" t="e">
        <f t="shared" si="309"/>
        <v>#N/A</v>
      </c>
      <c r="BM669" s="41"/>
    </row>
    <row r="670" spans="2:65" ht="15.75" customHeight="1">
      <c r="B670" s="231">
        <v>271</v>
      </c>
      <c r="C670" s="17"/>
      <c r="D670" s="18" t="s">
        <v>13</v>
      </c>
      <c r="E670" s="13" t="s">
        <v>109</v>
      </c>
      <c r="F670" s="13"/>
      <c r="G670" s="13"/>
      <c r="H670" s="13"/>
      <c r="I670" s="13"/>
      <c r="J670" s="13"/>
      <c r="K670" s="20"/>
      <c r="L670" s="66" t="s">
        <v>29</v>
      </c>
      <c r="M670" s="125"/>
      <c r="N670" s="41">
        <f>VLOOKUP($B670,'[1]09-10-11'!$A$4:$EA$400,MATCH(N$2, '[1]09-10-11'!$A$4:$EA$4, 0))</f>
        <v>103060</v>
      </c>
      <c r="O670" s="45"/>
      <c r="P670" s="41">
        <f>VLOOKUP($B670,'[1]09-10-11'!$A$4:$EA$400,MATCH(P$2, '[1]09-10-11'!$A$4:$EA$4, 0))</f>
        <v>124744</v>
      </c>
      <c r="Q670" s="41"/>
      <c r="R670" s="41">
        <f>VLOOKUP($B670,'[1]09-10-11'!$A$4:$EA$400,MATCH(R$2, '[1]09-10-11'!$A$4:$EA$4, 0))</f>
        <v>103060</v>
      </c>
      <c r="S670" s="41"/>
      <c r="T670" s="41" t="e">
        <f>VLOOKUP($B670,'[1]09-10-11'!$A$4:$EA$400,MATCH(T$2, '[1]09-10-11'!$A$4:$EA$4, 0))</f>
        <v>#N/A</v>
      </c>
      <c r="U670" s="41"/>
      <c r="V670" s="41">
        <f>VLOOKUP($B670,'[1]09-10-11'!$A$4:$EA$400,MATCH(V$2, '[1]09-10-11'!$A$4:$EA$4, 0))</f>
        <v>112000</v>
      </c>
      <c r="W670" s="41"/>
      <c r="X670" s="41">
        <f>VLOOKUP($B670,'[1]09-10-11'!$A$4:$EA$400,MATCH(X$2, '[1]09-10-11'!$A$4:$EA$4, 0))</f>
        <v>124744</v>
      </c>
      <c r="Y670" s="41"/>
      <c r="Z670" s="41">
        <f t="shared" si="290"/>
        <v>12744</v>
      </c>
      <c r="AA670" s="41"/>
      <c r="AB670" s="181">
        <f t="shared" si="300"/>
        <v>0.11378571428571438</v>
      </c>
      <c r="AC670" s="161"/>
      <c r="AD670" s="41">
        <f t="shared" si="291"/>
        <v>0</v>
      </c>
      <c r="AE670" s="41"/>
      <c r="AF670" s="181">
        <f t="shared" si="301"/>
        <v>0</v>
      </c>
      <c r="AG670" s="41"/>
      <c r="AH670" s="41">
        <f t="shared" si="292"/>
        <v>21684</v>
      </c>
      <c r="AI670" s="41"/>
      <c r="AJ670" s="181">
        <f t="shared" si="302"/>
        <v>0.21040170774306222</v>
      </c>
      <c r="AK670" s="161"/>
      <c r="AL670" s="41">
        <f t="shared" si="293"/>
        <v>21684</v>
      </c>
      <c r="AM670" s="41"/>
      <c r="AN670" s="181">
        <f t="shared" si="303"/>
        <v>0.21040170774306222</v>
      </c>
      <c r="AP670" s="41" t="str">
        <f t="shared" si="294"/>
        <v/>
      </c>
      <c r="AQ670" s="41"/>
      <c r="AR670" s="181" t="e">
        <f t="shared" si="304"/>
        <v>#N/A</v>
      </c>
      <c r="AS670" s="41"/>
      <c r="AT670" s="41" t="str">
        <f t="shared" si="295"/>
        <v/>
      </c>
      <c r="AU670" s="41"/>
      <c r="AV670" s="181" t="e">
        <f t="shared" si="305"/>
        <v>#N/A</v>
      </c>
      <c r="AW670" s="41"/>
      <c r="AX670" s="41">
        <f t="shared" si="296"/>
        <v>8940</v>
      </c>
      <c r="AY670" s="41"/>
      <c r="AZ670" s="181">
        <f t="shared" si="306"/>
        <v>8.6745585096060562E-2</v>
      </c>
      <c r="BA670" s="41"/>
      <c r="BB670" s="41">
        <f t="shared" si="297"/>
        <v>-12744</v>
      </c>
      <c r="BC670" s="41"/>
      <c r="BD670" s="181">
        <f t="shared" si="307"/>
        <v>-0.10216122619123968</v>
      </c>
      <c r="BE670" s="41"/>
      <c r="BF670" s="41">
        <f t="shared" si="298"/>
        <v>8940</v>
      </c>
      <c r="BG670" s="41"/>
      <c r="BH670" s="181">
        <f t="shared" si="308"/>
        <v>8.6745585096060562E-2</v>
      </c>
      <c r="BJ670" s="41" t="str">
        <f t="shared" si="299"/>
        <v/>
      </c>
      <c r="BK670" s="41"/>
      <c r="BL670" s="181" t="e">
        <f t="shared" si="309"/>
        <v>#N/A</v>
      </c>
      <c r="BM670" s="41"/>
    </row>
    <row r="671" spans="2:65" ht="15.75" customHeight="1">
      <c r="B671" s="231"/>
      <c r="C671" s="17"/>
      <c r="D671" s="18"/>
      <c r="E671" s="13"/>
      <c r="F671" s="13"/>
      <c r="G671" s="13"/>
      <c r="H671" s="13"/>
      <c r="I671" s="13"/>
      <c r="J671" s="13"/>
      <c r="K671" s="20"/>
      <c r="L671" s="66"/>
      <c r="M671" s="125"/>
      <c r="N671" s="125"/>
      <c r="O671" s="45"/>
      <c r="P671" s="125"/>
      <c r="Q671" s="125"/>
      <c r="R671" s="125"/>
      <c r="S671" s="125"/>
      <c r="T671" s="125"/>
      <c r="U671" s="125"/>
      <c r="V671" s="125"/>
      <c r="W671" s="125"/>
      <c r="X671" s="125"/>
      <c r="Y671" s="125"/>
      <c r="Z671" s="41" t="str">
        <f t="shared" si="290"/>
        <v/>
      </c>
      <c r="AA671" s="125"/>
      <c r="AB671" s="181" t="str">
        <f t="shared" si="300"/>
        <v/>
      </c>
      <c r="AC671" s="161"/>
      <c r="AD671" s="41" t="str">
        <f t="shared" si="291"/>
        <v/>
      </c>
      <c r="AE671" s="125"/>
      <c r="AF671" s="181" t="str">
        <f t="shared" si="301"/>
        <v/>
      </c>
      <c r="AG671" s="125"/>
      <c r="AH671" s="41" t="str">
        <f t="shared" si="292"/>
        <v/>
      </c>
      <c r="AI671" s="125"/>
      <c r="AJ671" s="181" t="str">
        <f t="shared" si="302"/>
        <v/>
      </c>
      <c r="AK671" s="161"/>
      <c r="AL671" s="41" t="str">
        <f t="shared" si="293"/>
        <v/>
      </c>
      <c r="AM671" s="125"/>
      <c r="AN671" s="181" t="str">
        <f t="shared" si="303"/>
        <v/>
      </c>
      <c r="AP671" s="41" t="str">
        <f t="shared" si="294"/>
        <v/>
      </c>
      <c r="AQ671" s="125"/>
      <c r="AR671" s="181" t="str">
        <f t="shared" si="304"/>
        <v/>
      </c>
      <c r="AS671" s="125"/>
      <c r="AT671" s="41" t="str">
        <f t="shared" si="295"/>
        <v/>
      </c>
      <c r="AU671" s="125"/>
      <c r="AV671" s="181" t="str">
        <f t="shared" si="305"/>
        <v/>
      </c>
      <c r="AW671" s="125"/>
      <c r="AX671" s="41" t="str">
        <f t="shared" si="296"/>
        <v/>
      </c>
      <c r="AY671" s="125"/>
      <c r="AZ671" s="181" t="str">
        <f t="shared" si="306"/>
        <v/>
      </c>
      <c r="BA671" s="125"/>
      <c r="BB671" s="41" t="str">
        <f t="shared" si="297"/>
        <v/>
      </c>
      <c r="BC671" s="125"/>
      <c r="BD671" s="181" t="str">
        <f t="shared" si="307"/>
        <v/>
      </c>
      <c r="BE671" s="125"/>
      <c r="BF671" s="41" t="str">
        <f t="shared" si="298"/>
        <v/>
      </c>
      <c r="BG671" s="125"/>
      <c r="BH671" s="181" t="str">
        <f t="shared" si="308"/>
        <v/>
      </c>
      <c r="BJ671" s="41" t="str">
        <f t="shared" si="299"/>
        <v/>
      </c>
      <c r="BK671" s="125"/>
      <c r="BL671" s="181" t="str">
        <f t="shared" si="309"/>
        <v/>
      </c>
      <c r="BM671" s="125"/>
    </row>
    <row r="672" spans="2:65" ht="15.75" customHeight="1">
      <c r="B672" s="231">
        <v>272</v>
      </c>
      <c r="C672" s="17" t="s">
        <v>36</v>
      </c>
      <c r="D672" s="13" t="s">
        <v>123</v>
      </c>
      <c r="E672" s="13"/>
      <c r="F672" s="13"/>
      <c r="G672" s="13"/>
      <c r="H672" s="13"/>
      <c r="I672" s="13"/>
      <c r="J672" s="13"/>
      <c r="K672" s="20"/>
      <c r="L672" s="66" t="s">
        <v>29</v>
      </c>
      <c r="M672" s="125"/>
      <c r="N672" s="41">
        <f>VLOOKUP($B672,'[1]09-10-11'!$A$4:$EA$400,MATCH(N$2, '[1]09-10-11'!$A$4:$EA$4, 0))</f>
        <v>54423</v>
      </c>
      <c r="O672" s="45"/>
      <c r="P672" s="41">
        <f>VLOOKUP($B672,'[1]09-10-11'!$A$4:$EA$400,MATCH(P$2, '[1]09-10-11'!$A$4:$EA$4, 0))</f>
        <v>54423</v>
      </c>
      <c r="Q672" s="41"/>
      <c r="R672" s="41">
        <f>VLOOKUP($B672,'[1]09-10-11'!$A$4:$EA$400,MATCH(R$2, '[1]09-10-11'!$A$4:$EA$4, 0))</f>
        <v>0</v>
      </c>
      <c r="S672" s="41"/>
      <c r="T672" s="41" t="e">
        <f>VLOOKUP($B672,'[1]09-10-11'!$A$4:$EA$400,MATCH(T$2, '[1]09-10-11'!$A$4:$EA$4, 0))</f>
        <v>#N/A</v>
      </c>
      <c r="U672" s="41"/>
      <c r="V672" s="41">
        <f>VLOOKUP($B672,'[1]09-10-11'!$A$4:$EA$400,MATCH(V$2, '[1]09-10-11'!$A$4:$EA$4, 0))</f>
        <v>54423</v>
      </c>
      <c r="W672" s="41"/>
      <c r="X672" s="41">
        <f>VLOOKUP($B672,'[1]09-10-11'!$A$4:$EA$400,MATCH(X$2, '[1]09-10-11'!$A$4:$EA$4, 0))</f>
        <v>54423</v>
      </c>
      <c r="Y672" s="41"/>
      <c r="Z672" s="41">
        <f t="shared" si="290"/>
        <v>0</v>
      </c>
      <c r="AA672" s="41"/>
      <c r="AB672" s="181">
        <f t="shared" si="300"/>
        <v>0</v>
      </c>
      <c r="AC672" s="161"/>
      <c r="AD672" s="41">
        <f t="shared" si="291"/>
        <v>0</v>
      </c>
      <c r="AE672" s="41"/>
      <c r="AF672" s="181">
        <f t="shared" si="301"/>
        <v>0</v>
      </c>
      <c r="AG672" s="41"/>
      <c r="AH672" s="41">
        <f t="shared" si="292"/>
        <v>0</v>
      </c>
      <c r="AI672" s="41"/>
      <c r="AJ672" s="181">
        <f t="shared" si="302"/>
        <v>0</v>
      </c>
      <c r="AK672" s="161"/>
      <c r="AL672" s="41">
        <f t="shared" si="293"/>
        <v>54423</v>
      </c>
      <c r="AM672" s="41"/>
      <c r="AN672" s="181" t="str">
        <f t="shared" si="303"/>
        <v>---</v>
      </c>
      <c r="AP672" s="41" t="str">
        <f t="shared" si="294"/>
        <v/>
      </c>
      <c r="AQ672" s="41"/>
      <c r="AR672" s="181" t="e">
        <f t="shared" si="304"/>
        <v>#N/A</v>
      </c>
      <c r="AS672" s="41"/>
      <c r="AT672" s="41" t="str">
        <f t="shared" si="295"/>
        <v/>
      </c>
      <c r="AU672" s="41"/>
      <c r="AV672" s="181" t="e">
        <f t="shared" si="305"/>
        <v>#N/A</v>
      </c>
      <c r="AW672" s="41"/>
      <c r="AX672" s="41">
        <f t="shared" si="296"/>
        <v>0</v>
      </c>
      <c r="AY672" s="41"/>
      <c r="AZ672" s="181">
        <f t="shared" si="306"/>
        <v>0</v>
      </c>
      <c r="BA672" s="41"/>
      <c r="BB672" s="41">
        <f t="shared" si="297"/>
        <v>0</v>
      </c>
      <c r="BC672" s="41"/>
      <c r="BD672" s="181">
        <f t="shared" si="307"/>
        <v>0</v>
      </c>
      <c r="BE672" s="41"/>
      <c r="BF672" s="41">
        <f t="shared" si="298"/>
        <v>54423</v>
      </c>
      <c r="BG672" s="41"/>
      <c r="BH672" s="181" t="str">
        <f t="shared" si="308"/>
        <v>---</v>
      </c>
      <c r="BJ672" s="41" t="str">
        <f t="shared" si="299"/>
        <v/>
      </c>
      <c r="BK672" s="41"/>
      <c r="BL672" s="181" t="e">
        <f t="shared" si="309"/>
        <v>#N/A</v>
      </c>
      <c r="BM672" s="41"/>
    </row>
    <row r="673" spans="2:65" ht="15.75" customHeight="1">
      <c r="B673" s="231"/>
      <c r="C673" s="13"/>
      <c r="D673" s="13"/>
      <c r="E673" s="13"/>
      <c r="F673" s="13"/>
      <c r="G673" s="13"/>
      <c r="H673" s="13"/>
      <c r="I673" s="13"/>
      <c r="J673" s="13"/>
      <c r="K673" s="23"/>
      <c r="L673" s="66"/>
      <c r="M673" s="125"/>
      <c r="N673" s="125"/>
      <c r="O673" s="45"/>
      <c r="P673" s="125"/>
      <c r="Q673" s="125"/>
      <c r="R673" s="125"/>
      <c r="S673" s="125"/>
      <c r="T673" s="125"/>
      <c r="U673" s="125"/>
      <c r="V673" s="125"/>
      <c r="W673" s="125"/>
      <c r="X673" s="125"/>
      <c r="Y673" s="125"/>
      <c r="Z673" s="41" t="str">
        <f t="shared" si="290"/>
        <v/>
      </c>
      <c r="AA673" s="125"/>
      <c r="AB673" s="181" t="str">
        <f t="shared" si="300"/>
        <v/>
      </c>
      <c r="AC673" s="161"/>
      <c r="AD673" s="41" t="str">
        <f t="shared" si="291"/>
        <v/>
      </c>
      <c r="AE673" s="125"/>
      <c r="AF673" s="181" t="str">
        <f t="shared" si="301"/>
        <v/>
      </c>
      <c r="AG673" s="125"/>
      <c r="AH673" s="41" t="str">
        <f t="shared" si="292"/>
        <v/>
      </c>
      <c r="AI673" s="125"/>
      <c r="AJ673" s="181" t="str">
        <f t="shared" si="302"/>
        <v/>
      </c>
      <c r="AK673" s="161"/>
      <c r="AL673" s="41" t="str">
        <f t="shared" si="293"/>
        <v/>
      </c>
      <c r="AM673" s="125"/>
      <c r="AN673" s="181" t="str">
        <f t="shared" si="303"/>
        <v/>
      </c>
      <c r="AP673" s="41" t="str">
        <f t="shared" si="294"/>
        <v/>
      </c>
      <c r="AQ673" s="125"/>
      <c r="AR673" s="181" t="str">
        <f t="shared" si="304"/>
        <v/>
      </c>
      <c r="AS673" s="125"/>
      <c r="AT673" s="41" t="str">
        <f t="shared" si="295"/>
        <v/>
      </c>
      <c r="AU673" s="125"/>
      <c r="AV673" s="181" t="str">
        <f t="shared" si="305"/>
        <v/>
      </c>
      <c r="AW673" s="125"/>
      <c r="AX673" s="41" t="str">
        <f t="shared" si="296"/>
        <v/>
      </c>
      <c r="AY673" s="125"/>
      <c r="AZ673" s="181" t="str">
        <f t="shared" si="306"/>
        <v/>
      </c>
      <c r="BA673" s="125"/>
      <c r="BB673" s="41" t="str">
        <f t="shared" si="297"/>
        <v/>
      </c>
      <c r="BC673" s="125"/>
      <c r="BD673" s="181" t="str">
        <f t="shared" si="307"/>
        <v/>
      </c>
      <c r="BE673" s="125"/>
      <c r="BF673" s="41" t="str">
        <f t="shared" si="298"/>
        <v/>
      </c>
      <c r="BG673" s="125"/>
      <c r="BH673" s="181" t="str">
        <f t="shared" si="308"/>
        <v/>
      </c>
      <c r="BJ673" s="41" t="str">
        <f t="shared" si="299"/>
        <v/>
      </c>
      <c r="BK673" s="125"/>
      <c r="BL673" s="181" t="str">
        <f t="shared" si="309"/>
        <v/>
      </c>
      <c r="BM673" s="125"/>
    </row>
    <row r="674" spans="2:65" ht="15.75" customHeight="1">
      <c r="B674" s="231"/>
      <c r="C674" s="17" t="s">
        <v>37</v>
      </c>
      <c r="D674" s="13" t="s">
        <v>117</v>
      </c>
      <c r="E674" s="13"/>
      <c r="F674" s="13"/>
      <c r="G674" s="13"/>
      <c r="H674" s="13"/>
      <c r="I674" s="13"/>
      <c r="J674" s="13"/>
      <c r="K674" s="20"/>
      <c r="L674" s="66"/>
      <c r="M674" s="125"/>
      <c r="N674" s="125"/>
      <c r="O674" s="45"/>
      <c r="P674" s="125"/>
      <c r="Q674" s="125"/>
      <c r="R674" s="125"/>
      <c r="S674" s="125"/>
      <c r="T674" s="125"/>
      <c r="U674" s="125"/>
      <c r="V674" s="125"/>
      <c r="W674" s="125"/>
      <c r="X674" s="125"/>
      <c r="Y674" s="125"/>
      <c r="Z674" s="41" t="str">
        <f t="shared" si="290"/>
        <v/>
      </c>
      <c r="AA674" s="125"/>
      <c r="AB674" s="181" t="str">
        <f t="shared" si="300"/>
        <v/>
      </c>
      <c r="AC674" s="161"/>
      <c r="AD674" s="41" t="str">
        <f t="shared" si="291"/>
        <v/>
      </c>
      <c r="AE674" s="125"/>
      <c r="AF674" s="181" t="str">
        <f t="shared" si="301"/>
        <v/>
      </c>
      <c r="AG674" s="125"/>
      <c r="AH674" s="41" t="str">
        <f t="shared" si="292"/>
        <v/>
      </c>
      <c r="AI674" s="125"/>
      <c r="AJ674" s="181" t="str">
        <f t="shared" si="302"/>
        <v/>
      </c>
      <c r="AK674" s="161"/>
      <c r="AL674" s="41" t="str">
        <f t="shared" si="293"/>
        <v/>
      </c>
      <c r="AM674" s="125"/>
      <c r="AN674" s="181" t="str">
        <f t="shared" si="303"/>
        <v/>
      </c>
      <c r="AP674" s="41" t="str">
        <f t="shared" si="294"/>
        <v/>
      </c>
      <c r="AQ674" s="125"/>
      <c r="AR674" s="181" t="str">
        <f t="shared" si="304"/>
        <v/>
      </c>
      <c r="AS674" s="125"/>
      <c r="AT674" s="41" t="str">
        <f t="shared" si="295"/>
        <v/>
      </c>
      <c r="AU674" s="125"/>
      <c r="AV674" s="181" t="str">
        <f t="shared" si="305"/>
        <v/>
      </c>
      <c r="AW674" s="125"/>
      <c r="AX674" s="41" t="str">
        <f t="shared" si="296"/>
        <v/>
      </c>
      <c r="AY674" s="125"/>
      <c r="AZ674" s="181" t="str">
        <f t="shared" si="306"/>
        <v/>
      </c>
      <c r="BA674" s="125"/>
      <c r="BB674" s="41" t="str">
        <f t="shared" si="297"/>
        <v/>
      </c>
      <c r="BC674" s="125"/>
      <c r="BD674" s="181" t="str">
        <f t="shared" si="307"/>
        <v/>
      </c>
      <c r="BE674" s="125"/>
      <c r="BF674" s="41" t="str">
        <f t="shared" si="298"/>
        <v/>
      </c>
      <c r="BG674" s="125"/>
      <c r="BH674" s="181" t="str">
        <f t="shared" si="308"/>
        <v/>
      </c>
      <c r="BJ674" s="41" t="str">
        <f t="shared" si="299"/>
        <v/>
      </c>
      <c r="BK674" s="125"/>
      <c r="BL674" s="181" t="str">
        <f t="shared" si="309"/>
        <v/>
      </c>
      <c r="BM674" s="125"/>
    </row>
    <row r="675" spans="2:65" ht="15.75" customHeight="1">
      <c r="B675" s="231">
        <v>273</v>
      </c>
      <c r="C675" s="13"/>
      <c r="D675" s="18" t="s">
        <v>38</v>
      </c>
      <c r="E675" s="13" t="s">
        <v>110</v>
      </c>
      <c r="F675" s="13"/>
      <c r="G675" s="13"/>
      <c r="H675" s="13"/>
      <c r="I675" s="13"/>
      <c r="J675" s="13"/>
      <c r="K675" s="20"/>
      <c r="L675" s="66" t="s">
        <v>29</v>
      </c>
      <c r="M675" s="125"/>
      <c r="N675" s="41">
        <f>VLOOKUP($B675,'[1]09-10-11'!$A$4:$EA$400,MATCH(N$2, '[1]09-10-11'!$A$4:$EA$4, 0))</f>
        <v>129000</v>
      </c>
      <c r="O675" s="45"/>
      <c r="P675" s="41">
        <f>VLOOKUP($B675,'[1]09-10-11'!$A$4:$EA$400,MATCH(P$2, '[1]09-10-11'!$A$4:$EA$4, 0))</f>
        <v>149616</v>
      </c>
      <c r="Q675" s="41"/>
      <c r="R675" s="41">
        <v>129000</v>
      </c>
      <c r="S675" s="41"/>
      <c r="T675" s="41">
        <v>129000</v>
      </c>
      <c r="U675" s="41"/>
      <c r="V675" s="41">
        <f>VLOOKUP($B675,'[1]09-10-11'!$A$4:$EA$400,MATCH(V$2, '[1]09-10-11'!$A$4:$EA$4, 0))</f>
        <v>149000</v>
      </c>
      <c r="W675" s="41"/>
      <c r="X675" s="41">
        <f>VLOOKUP($B675,'[1]09-10-11'!$A$4:$EA$400,MATCH(X$2, '[1]09-10-11'!$A$4:$EA$4, 0))</f>
        <v>149616</v>
      </c>
      <c r="Y675" s="41"/>
      <c r="Z675" s="41">
        <f t="shared" si="290"/>
        <v>616</v>
      </c>
      <c r="AA675" s="41"/>
      <c r="AB675" s="181">
        <f t="shared" si="300"/>
        <v>4.1342281879195308E-3</v>
      </c>
      <c r="AC675" s="161"/>
      <c r="AD675" s="41">
        <f t="shared" si="291"/>
        <v>0</v>
      </c>
      <c r="AE675" s="41"/>
      <c r="AF675" s="181">
        <f t="shared" si="301"/>
        <v>0</v>
      </c>
      <c r="AG675" s="41"/>
      <c r="AH675" s="41">
        <f t="shared" si="292"/>
        <v>20616</v>
      </c>
      <c r="AI675" s="41"/>
      <c r="AJ675" s="181">
        <f t="shared" si="302"/>
        <v>0.15981395348837202</v>
      </c>
      <c r="AK675" s="161"/>
      <c r="AL675" s="41">
        <f t="shared" si="293"/>
        <v>20616</v>
      </c>
      <c r="AM675" s="41"/>
      <c r="AN675" s="181">
        <f t="shared" si="303"/>
        <v>0.15981395348837202</v>
      </c>
      <c r="AP675" s="41">
        <f t="shared" si="294"/>
        <v>20616</v>
      </c>
      <c r="AQ675" s="41"/>
      <c r="AR675" s="181">
        <f t="shared" si="304"/>
        <v>0.15981395348837202</v>
      </c>
      <c r="AS675" s="41"/>
      <c r="AT675" s="41">
        <f t="shared" si="295"/>
        <v>0</v>
      </c>
      <c r="AU675" s="41"/>
      <c r="AV675" s="181">
        <f t="shared" si="305"/>
        <v>0</v>
      </c>
      <c r="AW675" s="41"/>
      <c r="AX675" s="41">
        <f t="shared" si="296"/>
        <v>20000</v>
      </c>
      <c r="AY675" s="41"/>
      <c r="AZ675" s="181">
        <f t="shared" si="306"/>
        <v>0.15503875968992253</v>
      </c>
      <c r="BA675" s="41"/>
      <c r="BB675" s="41">
        <f t="shared" si="297"/>
        <v>-616</v>
      </c>
      <c r="BC675" s="41"/>
      <c r="BD675" s="181">
        <f t="shared" si="307"/>
        <v>-4.1172067158592451E-3</v>
      </c>
      <c r="BE675" s="41"/>
      <c r="BF675" s="41">
        <f t="shared" si="298"/>
        <v>20000</v>
      </c>
      <c r="BG675" s="41"/>
      <c r="BH675" s="181">
        <f t="shared" si="308"/>
        <v>0.15503875968992253</v>
      </c>
      <c r="BJ675" s="41">
        <f t="shared" si="299"/>
        <v>20000</v>
      </c>
      <c r="BK675" s="41"/>
      <c r="BL675" s="181">
        <f t="shared" si="309"/>
        <v>0.15503875968992253</v>
      </c>
      <c r="BM675" s="41"/>
    </row>
    <row r="676" spans="2:65" ht="15.75" customHeight="1">
      <c r="B676" s="231">
        <v>274</v>
      </c>
      <c r="C676" s="19"/>
      <c r="D676" s="18" t="s">
        <v>13</v>
      </c>
      <c r="E676" s="13" t="s">
        <v>111</v>
      </c>
      <c r="F676" s="13"/>
      <c r="G676" s="13"/>
      <c r="H676" s="13"/>
      <c r="I676" s="13"/>
      <c r="J676" s="13"/>
      <c r="K676" s="20"/>
      <c r="L676" s="66" t="s">
        <v>29</v>
      </c>
      <c r="M676" s="125"/>
      <c r="N676" s="81">
        <f>VLOOKUP($B676,'[1]09-10-11'!$A$4:$EA$400,MATCH(N$2, '[1]09-10-11'!$A$4:$EA$4, 0))</f>
        <v>8235</v>
      </c>
      <c r="O676" s="88"/>
      <c r="P676" s="81">
        <f>VLOOKUP($B676,'[1]09-10-11'!$A$4:$EA$400,MATCH(P$2, '[1]09-10-11'!$A$4:$EA$4, 0))</f>
        <v>7827</v>
      </c>
      <c r="Q676" s="81"/>
      <c r="R676" s="81">
        <f>VLOOKUP($B676,'[1]09-10-11'!$A$4:$EA$400,MATCH(R$2, '[1]09-10-11'!$A$4:$EA$4, 0))</f>
        <v>8235</v>
      </c>
      <c r="S676" s="81"/>
      <c r="T676" s="81" t="e">
        <f>VLOOKUP($B676,'[1]09-10-11'!$A$4:$EA$400,MATCH(T$2, '[1]09-10-11'!$A$4:$EA$4, 0))</f>
        <v>#N/A</v>
      </c>
      <c r="U676" s="81"/>
      <c r="V676" s="81">
        <f>VLOOKUP($B676,'[1]09-10-11'!$A$4:$EA$400,MATCH(V$2, '[1]09-10-11'!$A$4:$EA$4, 0))</f>
        <v>8235</v>
      </c>
      <c r="W676" s="81"/>
      <c r="X676" s="81">
        <f>VLOOKUP($B676,'[1]09-10-11'!$A$4:$EA$400,MATCH(X$2, '[1]09-10-11'!$A$4:$EA$4, 0))</f>
        <v>7745</v>
      </c>
      <c r="Y676" s="41"/>
      <c r="Z676" s="81">
        <f t="shared" si="290"/>
        <v>-490</v>
      </c>
      <c r="AA676" s="81"/>
      <c r="AB676" s="182">
        <f t="shared" si="300"/>
        <v>-5.9502125075895584E-2</v>
      </c>
      <c r="AC676" s="156"/>
      <c r="AD676" s="81">
        <f t="shared" si="291"/>
        <v>-82</v>
      </c>
      <c r="AE676" s="81"/>
      <c r="AF676" s="182">
        <f t="shared" si="301"/>
        <v>-1.0476555512967889E-2</v>
      </c>
      <c r="AG676" s="41"/>
      <c r="AH676" s="81">
        <f t="shared" si="292"/>
        <v>-490</v>
      </c>
      <c r="AI676" s="81"/>
      <c r="AJ676" s="182">
        <f t="shared" si="302"/>
        <v>-5.9502125075895584E-2</v>
      </c>
      <c r="AK676" s="156"/>
      <c r="AL676" s="81">
        <f t="shared" si="293"/>
        <v>-490</v>
      </c>
      <c r="AM676" s="81"/>
      <c r="AN676" s="182">
        <f t="shared" si="303"/>
        <v>-5.9502125075895584E-2</v>
      </c>
      <c r="AP676" s="81" t="str">
        <f t="shared" si="294"/>
        <v/>
      </c>
      <c r="AQ676" s="81"/>
      <c r="AR676" s="182" t="e">
        <f t="shared" si="304"/>
        <v>#N/A</v>
      </c>
      <c r="AS676" s="41"/>
      <c r="AT676" s="81" t="str">
        <f t="shared" si="295"/>
        <v/>
      </c>
      <c r="AU676" s="81"/>
      <c r="AV676" s="182" t="e">
        <f t="shared" si="305"/>
        <v>#N/A</v>
      </c>
      <c r="AW676" s="41"/>
      <c r="AX676" s="81">
        <f t="shared" si="296"/>
        <v>0</v>
      </c>
      <c r="AY676" s="81"/>
      <c r="AZ676" s="182">
        <f t="shared" si="306"/>
        <v>0</v>
      </c>
      <c r="BA676" s="41"/>
      <c r="BB676" s="81">
        <f t="shared" si="297"/>
        <v>408</v>
      </c>
      <c r="BC676" s="81"/>
      <c r="BD676" s="182">
        <f t="shared" si="307"/>
        <v>5.2127251820620835E-2</v>
      </c>
      <c r="BE676" s="41"/>
      <c r="BF676" s="81">
        <f t="shared" si="298"/>
        <v>0</v>
      </c>
      <c r="BG676" s="81"/>
      <c r="BH676" s="182">
        <f t="shared" si="308"/>
        <v>0</v>
      </c>
      <c r="BJ676" s="81" t="str">
        <f t="shared" si="299"/>
        <v/>
      </c>
      <c r="BK676" s="81"/>
      <c r="BL676" s="182" t="e">
        <f t="shared" si="309"/>
        <v>#N/A</v>
      </c>
      <c r="BM676" s="41"/>
    </row>
    <row r="677" spans="2:65" ht="15.75" customHeight="1">
      <c r="B677" s="231"/>
      <c r="C677" s="19"/>
      <c r="D677" s="13"/>
      <c r="E677" s="13"/>
      <c r="F677" s="13"/>
      <c r="G677" s="13"/>
      <c r="H677" s="13"/>
      <c r="I677" s="13"/>
      <c r="J677" s="13"/>
      <c r="K677" s="20"/>
      <c r="L677" s="66"/>
      <c r="M677" s="125"/>
      <c r="N677" s="125"/>
      <c r="O677" s="45"/>
      <c r="P677" s="125"/>
      <c r="Q677" s="125"/>
      <c r="R677" s="125"/>
      <c r="S677" s="125"/>
      <c r="T677" s="125"/>
      <c r="U677" s="125"/>
      <c r="V677" s="125"/>
      <c r="W677" s="125"/>
      <c r="X677" s="125"/>
      <c r="Y677" s="125"/>
      <c r="Z677" s="41" t="str">
        <f t="shared" si="290"/>
        <v/>
      </c>
      <c r="AA677" s="125"/>
      <c r="AB677" s="181" t="str">
        <f t="shared" si="300"/>
        <v/>
      </c>
      <c r="AC677" s="161"/>
      <c r="AD677" s="41" t="str">
        <f t="shared" si="291"/>
        <v/>
      </c>
      <c r="AE677" s="125"/>
      <c r="AF677" s="181" t="str">
        <f t="shared" si="301"/>
        <v/>
      </c>
      <c r="AG677" s="125"/>
      <c r="AH677" s="41" t="str">
        <f t="shared" si="292"/>
        <v/>
      </c>
      <c r="AI677" s="125"/>
      <c r="AJ677" s="181" t="str">
        <f t="shared" si="302"/>
        <v/>
      </c>
      <c r="AK677" s="161"/>
      <c r="AL677" s="41" t="str">
        <f t="shared" si="293"/>
        <v/>
      </c>
      <c r="AM677" s="125"/>
      <c r="AN677" s="181" t="str">
        <f t="shared" si="303"/>
        <v/>
      </c>
      <c r="AP677" s="41" t="str">
        <f t="shared" si="294"/>
        <v/>
      </c>
      <c r="AQ677" s="125"/>
      <c r="AR677" s="181" t="str">
        <f t="shared" si="304"/>
        <v/>
      </c>
      <c r="AS677" s="125"/>
      <c r="AT677" s="41" t="str">
        <f t="shared" si="295"/>
        <v/>
      </c>
      <c r="AU677" s="125"/>
      <c r="AV677" s="181" t="str">
        <f t="shared" si="305"/>
        <v/>
      </c>
      <c r="AW677" s="125"/>
      <c r="AX677" s="41" t="str">
        <f t="shared" si="296"/>
        <v/>
      </c>
      <c r="AY677" s="125"/>
      <c r="AZ677" s="181" t="str">
        <f t="shared" si="306"/>
        <v/>
      </c>
      <c r="BA677" s="125"/>
      <c r="BB677" s="41" t="str">
        <f t="shared" si="297"/>
        <v/>
      </c>
      <c r="BC677" s="125"/>
      <c r="BD677" s="181" t="str">
        <f t="shared" si="307"/>
        <v/>
      </c>
      <c r="BE677" s="125"/>
      <c r="BF677" s="41" t="str">
        <f t="shared" si="298"/>
        <v/>
      </c>
      <c r="BG677" s="125"/>
      <c r="BH677" s="181" t="str">
        <f t="shared" si="308"/>
        <v/>
      </c>
      <c r="BJ677" s="41" t="str">
        <f t="shared" si="299"/>
        <v/>
      </c>
      <c r="BK677" s="125"/>
      <c r="BL677" s="181" t="str">
        <f t="shared" si="309"/>
        <v/>
      </c>
      <c r="BM677" s="125"/>
    </row>
    <row r="678" spans="2:65" ht="15.75" customHeight="1">
      <c r="B678" s="231"/>
      <c r="C678" s="19"/>
      <c r="D678" s="13"/>
      <c r="E678" s="13"/>
      <c r="F678" s="13"/>
      <c r="G678" s="13"/>
      <c r="H678" s="13"/>
      <c r="I678" s="13" t="s">
        <v>39</v>
      </c>
      <c r="J678" s="13"/>
      <c r="K678" s="20"/>
      <c r="L678" s="66"/>
      <c r="M678" s="125"/>
      <c r="N678" s="41">
        <f>SUM(N674:N677)</f>
        <v>137235</v>
      </c>
      <c r="O678" s="45"/>
      <c r="P678" s="41">
        <f>SUM(P674:P677)</f>
        <v>157443</v>
      </c>
      <c r="Q678" s="41"/>
      <c r="R678" s="41">
        <f>SUM(R674:R677)</f>
        <v>137235</v>
      </c>
      <c r="S678" s="41"/>
      <c r="T678" s="41" t="e">
        <f>SUM(T674:T677)</f>
        <v>#N/A</v>
      </c>
      <c r="U678" s="41"/>
      <c r="V678" s="41">
        <f>SUM(V674:V677)</f>
        <v>157235</v>
      </c>
      <c r="W678" s="41"/>
      <c r="X678" s="41">
        <f>SUM(X674:X677)</f>
        <v>157361</v>
      </c>
      <c r="Y678" s="41"/>
      <c r="Z678" s="41">
        <f t="shared" si="290"/>
        <v>126</v>
      </c>
      <c r="AA678" s="41"/>
      <c r="AB678" s="181">
        <f t="shared" si="300"/>
        <v>8.0134830031486359E-4</v>
      </c>
      <c r="AC678" s="161"/>
      <c r="AD678" s="41">
        <f t="shared" si="291"/>
        <v>-82</v>
      </c>
      <c r="AE678" s="41"/>
      <c r="AF678" s="181">
        <f t="shared" si="301"/>
        <v>-5.2082340910675207E-4</v>
      </c>
      <c r="AG678" s="41"/>
      <c r="AH678" s="41">
        <f t="shared" si="292"/>
        <v>20126</v>
      </c>
      <c r="AI678" s="41"/>
      <c r="AJ678" s="181">
        <f t="shared" si="302"/>
        <v>0.14665355047910511</v>
      </c>
      <c r="AK678" s="161"/>
      <c r="AL678" s="41">
        <f t="shared" si="293"/>
        <v>20126</v>
      </c>
      <c r="AM678" s="41"/>
      <c r="AN678" s="181">
        <f t="shared" si="303"/>
        <v>0.14665355047910511</v>
      </c>
      <c r="AP678" s="41" t="str">
        <f t="shared" si="294"/>
        <v/>
      </c>
      <c r="AQ678" s="41"/>
      <c r="AR678" s="181" t="e">
        <f t="shared" si="304"/>
        <v>#N/A</v>
      </c>
      <c r="AS678" s="41"/>
      <c r="AT678" s="41" t="str">
        <f t="shared" si="295"/>
        <v/>
      </c>
      <c r="AU678" s="41"/>
      <c r="AV678" s="181" t="e">
        <f t="shared" si="305"/>
        <v>#N/A</v>
      </c>
      <c r="AW678" s="41"/>
      <c r="AX678" s="41">
        <f t="shared" si="296"/>
        <v>20000</v>
      </c>
      <c r="AY678" s="41"/>
      <c r="AZ678" s="181">
        <f t="shared" si="306"/>
        <v>0.14573541734980133</v>
      </c>
      <c r="BA678" s="41"/>
      <c r="BB678" s="41">
        <f t="shared" si="297"/>
        <v>-208</v>
      </c>
      <c r="BC678" s="41"/>
      <c r="BD678" s="181">
        <f t="shared" si="307"/>
        <v>-1.3211130377343006E-3</v>
      </c>
      <c r="BE678" s="41"/>
      <c r="BF678" s="41">
        <f t="shared" si="298"/>
        <v>20000</v>
      </c>
      <c r="BG678" s="41"/>
      <c r="BH678" s="181">
        <f t="shared" si="308"/>
        <v>0.14573541734980133</v>
      </c>
      <c r="BJ678" s="41" t="str">
        <f t="shared" si="299"/>
        <v/>
      </c>
      <c r="BK678" s="41"/>
      <c r="BL678" s="181" t="e">
        <f t="shared" si="309"/>
        <v>#N/A</v>
      </c>
      <c r="BM678" s="41"/>
    </row>
    <row r="679" spans="2:65" ht="15.75" customHeight="1">
      <c r="B679" s="231"/>
      <c r="C679" s="19"/>
      <c r="D679" s="13"/>
      <c r="E679" s="13"/>
      <c r="F679" s="13"/>
      <c r="G679" s="13"/>
      <c r="H679" s="13"/>
      <c r="I679" s="13"/>
      <c r="J679" s="13"/>
      <c r="K679" s="20"/>
      <c r="L679" s="66"/>
      <c r="M679" s="125"/>
      <c r="N679" s="125"/>
      <c r="O679" s="45"/>
      <c r="P679" s="125"/>
      <c r="Q679" s="125"/>
      <c r="R679" s="125"/>
      <c r="S679" s="125"/>
      <c r="T679" s="125"/>
      <c r="U679" s="125"/>
      <c r="V679" s="125"/>
      <c r="W679" s="125"/>
      <c r="X679" s="125"/>
      <c r="Y679" s="125"/>
      <c r="Z679" s="41" t="str">
        <f t="shared" si="290"/>
        <v/>
      </c>
      <c r="AA679" s="125"/>
      <c r="AB679" s="181" t="str">
        <f t="shared" si="300"/>
        <v/>
      </c>
      <c r="AC679" s="161"/>
      <c r="AD679" s="41" t="str">
        <f t="shared" si="291"/>
        <v/>
      </c>
      <c r="AE679" s="125"/>
      <c r="AF679" s="181" t="str">
        <f t="shared" si="301"/>
        <v/>
      </c>
      <c r="AG679" s="125"/>
      <c r="AH679" s="41" t="str">
        <f t="shared" si="292"/>
        <v/>
      </c>
      <c r="AI679" s="125"/>
      <c r="AJ679" s="181" t="str">
        <f t="shared" si="302"/>
        <v/>
      </c>
      <c r="AK679" s="161"/>
      <c r="AL679" s="41" t="str">
        <f t="shared" si="293"/>
        <v/>
      </c>
      <c r="AM679" s="125"/>
      <c r="AN679" s="181" t="str">
        <f t="shared" si="303"/>
        <v/>
      </c>
      <c r="AP679" s="41" t="str">
        <f t="shared" si="294"/>
        <v/>
      </c>
      <c r="AQ679" s="125"/>
      <c r="AR679" s="181" t="str">
        <f t="shared" si="304"/>
        <v/>
      </c>
      <c r="AS679" s="125"/>
      <c r="AT679" s="41" t="str">
        <f t="shared" si="295"/>
        <v/>
      </c>
      <c r="AU679" s="125"/>
      <c r="AV679" s="181" t="str">
        <f t="shared" si="305"/>
        <v/>
      </c>
      <c r="AW679" s="125"/>
      <c r="AX679" s="41" t="str">
        <f t="shared" si="296"/>
        <v/>
      </c>
      <c r="AY679" s="125"/>
      <c r="AZ679" s="181" t="str">
        <f t="shared" si="306"/>
        <v/>
      </c>
      <c r="BA679" s="125"/>
      <c r="BB679" s="41" t="str">
        <f t="shared" si="297"/>
        <v/>
      </c>
      <c r="BC679" s="125"/>
      <c r="BD679" s="181" t="str">
        <f t="shared" si="307"/>
        <v/>
      </c>
      <c r="BE679" s="125"/>
      <c r="BF679" s="41" t="str">
        <f t="shared" si="298"/>
        <v/>
      </c>
      <c r="BG679" s="125"/>
      <c r="BH679" s="181" t="str">
        <f t="shared" si="308"/>
        <v/>
      </c>
      <c r="BJ679" s="41" t="str">
        <f t="shared" si="299"/>
        <v/>
      </c>
      <c r="BK679" s="125"/>
      <c r="BL679" s="181" t="str">
        <f t="shared" si="309"/>
        <v/>
      </c>
      <c r="BM679" s="125"/>
    </row>
    <row r="680" spans="2:65" ht="15.75" customHeight="1">
      <c r="B680" s="231">
        <v>275</v>
      </c>
      <c r="C680" s="17" t="s">
        <v>18</v>
      </c>
      <c r="D680" s="13" t="s">
        <v>134</v>
      </c>
      <c r="E680" s="13"/>
      <c r="F680" s="13"/>
      <c r="G680" s="13"/>
      <c r="H680" s="13"/>
      <c r="I680" s="13"/>
      <c r="J680" s="13"/>
      <c r="K680" s="20"/>
      <c r="L680" s="66" t="s">
        <v>29</v>
      </c>
      <c r="M680" s="125"/>
      <c r="N680" s="41">
        <f>VLOOKUP($B680,'[1]09-10-11'!$A$4:$EA$400,MATCH(N$2, '[1]09-10-11'!$A$4:$EA$4, 0))</f>
        <v>54000</v>
      </c>
      <c r="O680" s="45"/>
      <c r="P680" s="41">
        <f>VLOOKUP($B680,'[1]09-10-11'!$A$4:$EA$400,MATCH(P$2, '[1]09-10-11'!$A$4:$EA$4, 0))</f>
        <v>54000</v>
      </c>
      <c r="Q680" s="41"/>
      <c r="R680" s="41">
        <f>VLOOKUP($B680,'[1]09-10-11'!$A$4:$EA$400,MATCH(R$2, '[1]09-10-11'!$A$4:$EA$4, 0))</f>
        <v>35978</v>
      </c>
      <c r="S680" s="41"/>
      <c r="T680" s="41" t="e">
        <f>VLOOKUP($B680,'[1]09-10-11'!$A$4:$EA$400,MATCH(T$2, '[1]09-10-11'!$A$4:$EA$4, 0))</f>
        <v>#N/A</v>
      </c>
      <c r="U680" s="41"/>
      <c r="V680" s="41">
        <f>VLOOKUP($B680,'[1]09-10-11'!$A$4:$EA$400,MATCH(V$2, '[1]09-10-11'!$A$4:$EA$4, 0))</f>
        <v>54000</v>
      </c>
      <c r="W680" s="41"/>
      <c r="X680" s="41">
        <f>VLOOKUP($B680,'[1]09-10-11'!$A$4:$EA$400,MATCH(X$2, '[1]09-10-11'!$A$4:$EA$4, 0))</f>
        <v>54000</v>
      </c>
      <c r="Y680" s="41"/>
      <c r="Z680" s="41">
        <f t="shared" si="290"/>
        <v>0</v>
      </c>
      <c r="AA680" s="41"/>
      <c r="AB680" s="181">
        <f t="shared" si="300"/>
        <v>0</v>
      </c>
      <c r="AC680" s="161"/>
      <c r="AD680" s="41">
        <f t="shared" si="291"/>
        <v>0</v>
      </c>
      <c r="AE680" s="41"/>
      <c r="AF680" s="181">
        <f t="shared" si="301"/>
        <v>0</v>
      </c>
      <c r="AG680" s="41"/>
      <c r="AH680" s="41">
        <f t="shared" si="292"/>
        <v>0</v>
      </c>
      <c r="AI680" s="41"/>
      <c r="AJ680" s="181">
        <f t="shared" si="302"/>
        <v>0</v>
      </c>
      <c r="AK680" s="161"/>
      <c r="AL680" s="41">
        <f t="shared" si="293"/>
        <v>18022</v>
      </c>
      <c r="AM680" s="41"/>
      <c r="AN680" s="181">
        <f t="shared" si="303"/>
        <v>0.50091722719439669</v>
      </c>
      <c r="AP680" s="41" t="str">
        <f t="shared" si="294"/>
        <v/>
      </c>
      <c r="AQ680" s="41"/>
      <c r="AR680" s="181" t="e">
        <f t="shared" si="304"/>
        <v>#N/A</v>
      </c>
      <c r="AS680" s="41"/>
      <c r="AT680" s="41" t="str">
        <f t="shared" si="295"/>
        <v/>
      </c>
      <c r="AU680" s="41"/>
      <c r="AV680" s="181" t="e">
        <f t="shared" si="305"/>
        <v>#N/A</v>
      </c>
      <c r="AW680" s="41"/>
      <c r="AX680" s="41">
        <f t="shared" si="296"/>
        <v>0</v>
      </c>
      <c r="AY680" s="41"/>
      <c r="AZ680" s="181">
        <f t="shared" si="306"/>
        <v>0</v>
      </c>
      <c r="BA680" s="41"/>
      <c r="BB680" s="41">
        <f t="shared" si="297"/>
        <v>0</v>
      </c>
      <c r="BC680" s="41"/>
      <c r="BD680" s="181">
        <f t="shared" si="307"/>
        <v>0</v>
      </c>
      <c r="BE680" s="41"/>
      <c r="BF680" s="41">
        <f t="shared" si="298"/>
        <v>18022</v>
      </c>
      <c r="BG680" s="41"/>
      <c r="BH680" s="181">
        <f t="shared" si="308"/>
        <v>0.50091722719439669</v>
      </c>
      <c r="BJ680" s="41" t="str">
        <f t="shared" si="299"/>
        <v/>
      </c>
      <c r="BK680" s="41"/>
      <c r="BL680" s="181" t="e">
        <f t="shared" si="309"/>
        <v>#N/A</v>
      </c>
      <c r="BM680" s="41"/>
    </row>
    <row r="681" spans="2:65" ht="15.75" customHeight="1">
      <c r="B681" s="231">
        <v>276</v>
      </c>
      <c r="C681" s="17" t="s">
        <v>19</v>
      </c>
      <c r="D681" s="13" t="s">
        <v>302</v>
      </c>
      <c r="E681" s="13"/>
      <c r="F681" s="13"/>
      <c r="G681" s="13"/>
      <c r="H681" s="13"/>
      <c r="I681" s="13"/>
      <c r="J681" s="13"/>
      <c r="K681" s="20"/>
      <c r="L681" s="22" t="s">
        <v>29</v>
      </c>
      <c r="M681" s="125"/>
      <c r="N681" s="41">
        <f>VLOOKUP($B681,'[1]09-10-11'!$A$4:$EA$400,MATCH(N$2, '[1]09-10-11'!$A$4:$EA$4, 0))</f>
        <v>34539</v>
      </c>
      <c r="O681" s="45"/>
      <c r="P681" s="41">
        <f>VLOOKUP($B681,'[1]09-10-11'!$A$4:$EA$400,MATCH(P$2, '[1]09-10-11'!$A$4:$EA$4, 0))</f>
        <v>70000</v>
      </c>
      <c r="Q681" s="41"/>
      <c r="R681" s="41">
        <f>VLOOKUP($B681,'[1]09-10-11'!$A$4:$EA$400,MATCH(R$2, '[1]09-10-11'!$A$4:$EA$4, 0))</f>
        <v>34539</v>
      </c>
      <c r="S681" s="41"/>
      <c r="T681" s="41" t="e">
        <f>VLOOKUP($B681,'[1]09-10-11'!$A$4:$EA$400,MATCH(T$2, '[1]09-10-11'!$A$4:$EA$4, 0))</f>
        <v>#N/A</v>
      </c>
      <c r="U681" s="41"/>
      <c r="V681" s="41">
        <f>VLOOKUP($B681,'[1]09-10-11'!$A$4:$EA$400,MATCH(V$2, '[1]09-10-11'!$A$4:$EA$4, 0))</f>
        <v>34539</v>
      </c>
      <c r="W681" s="41"/>
      <c r="X681" s="41">
        <f>VLOOKUP($B681,'[1]09-10-11'!$A$4:$EA$400,MATCH(X$2, '[1]09-10-11'!$A$4:$EA$4, 0))</f>
        <v>125000</v>
      </c>
      <c r="Y681" s="41"/>
      <c r="Z681" s="41">
        <f t="shared" si="290"/>
        <v>90461</v>
      </c>
      <c r="AA681" s="41"/>
      <c r="AB681" s="181">
        <f t="shared" si="300"/>
        <v>2.619097252381366</v>
      </c>
      <c r="AC681" s="161"/>
      <c r="AD681" s="41">
        <f t="shared" si="291"/>
        <v>55000</v>
      </c>
      <c r="AE681" s="41"/>
      <c r="AF681" s="181">
        <f t="shared" si="301"/>
        <v>0.78571428571428581</v>
      </c>
      <c r="AG681" s="41"/>
      <c r="AH681" s="41">
        <f t="shared" si="292"/>
        <v>90461</v>
      </c>
      <c r="AI681" s="41"/>
      <c r="AJ681" s="181">
        <f t="shared" si="302"/>
        <v>2.619097252381366</v>
      </c>
      <c r="AK681" s="161"/>
      <c r="AL681" s="41">
        <f t="shared" si="293"/>
        <v>90461</v>
      </c>
      <c r="AM681" s="41"/>
      <c r="AN681" s="181">
        <f t="shared" si="303"/>
        <v>2.619097252381366</v>
      </c>
      <c r="AP681" s="41" t="str">
        <f t="shared" si="294"/>
        <v/>
      </c>
      <c r="AQ681" s="41"/>
      <c r="AR681" s="181" t="e">
        <f t="shared" si="304"/>
        <v>#N/A</v>
      </c>
      <c r="AS681" s="41"/>
      <c r="AT681" s="41" t="str">
        <f t="shared" si="295"/>
        <v/>
      </c>
      <c r="AU681" s="41"/>
      <c r="AV681" s="181" t="e">
        <f t="shared" si="305"/>
        <v>#N/A</v>
      </c>
      <c r="AW681" s="41"/>
      <c r="AX681" s="41">
        <f t="shared" si="296"/>
        <v>0</v>
      </c>
      <c r="AY681" s="41"/>
      <c r="AZ681" s="181">
        <f t="shared" si="306"/>
        <v>0</v>
      </c>
      <c r="BA681" s="41"/>
      <c r="BB681" s="41">
        <f t="shared" si="297"/>
        <v>-35461</v>
      </c>
      <c r="BC681" s="41"/>
      <c r="BD681" s="181">
        <f t="shared" si="307"/>
        <v>-0.50658571428571431</v>
      </c>
      <c r="BE681" s="41"/>
      <c r="BF681" s="41">
        <f t="shared" si="298"/>
        <v>0</v>
      </c>
      <c r="BG681" s="41"/>
      <c r="BH681" s="181">
        <f t="shared" si="308"/>
        <v>0</v>
      </c>
      <c r="BJ681" s="41" t="str">
        <f t="shared" si="299"/>
        <v/>
      </c>
      <c r="BK681" s="41"/>
      <c r="BL681" s="181" t="e">
        <f t="shared" si="309"/>
        <v>#N/A</v>
      </c>
      <c r="BM681" s="41"/>
    </row>
    <row r="682" spans="2:65" ht="15.75" customHeight="1">
      <c r="B682" s="231">
        <v>277</v>
      </c>
      <c r="C682" s="17" t="s">
        <v>20</v>
      </c>
      <c r="D682" s="13" t="s">
        <v>131</v>
      </c>
      <c r="E682" s="13"/>
      <c r="F682" s="13"/>
      <c r="G682" s="13"/>
      <c r="H682" s="13"/>
      <c r="I682" s="13"/>
      <c r="J682" s="13"/>
      <c r="K682" s="20"/>
      <c r="L682" s="22" t="s">
        <v>29</v>
      </c>
      <c r="M682" s="125"/>
      <c r="N682" s="81">
        <f>VLOOKUP($B682,'[1]09-10-11'!$A$4:$EA$400,MATCH(N$2, '[1]09-10-11'!$A$4:$EA$4, 0))</f>
        <v>10818</v>
      </c>
      <c r="O682" s="45"/>
      <c r="P682" s="81">
        <f>VLOOKUP($B682,'[1]09-10-11'!$A$4:$EA$400,MATCH(P$2, '[1]09-10-11'!$A$4:$EA$4, 0))</f>
        <v>13000</v>
      </c>
      <c r="Q682" s="81"/>
      <c r="R682" s="81">
        <f>VLOOKUP($B682,'[1]09-10-11'!$A$4:$EA$400,MATCH(R$2, '[1]09-10-11'!$A$4:$EA$4, 0))</f>
        <v>6000</v>
      </c>
      <c r="S682" s="81"/>
      <c r="T682" s="81" t="e">
        <f>VLOOKUP($B682,'[1]09-10-11'!$A$4:$EA$400,MATCH(T$2, '[1]09-10-11'!$A$4:$EA$4, 0))</f>
        <v>#N/A</v>
      </c>
      <c r="U682" s="81"/>
      <c r="V682" s="81">
        <f>VLOOKUP($B682,'[1]09-10-11'!$A$4:$EA$400,MATCH(V$2, '[1]09-10-11'!$A$4:$EA$4, 0))</f>
        <v>10818</v>
      </c>
      <c r="W682" s="81"/>
      <c r="X682" s="81">
        <f>VLOOKUP($B682,'[1]09-10-11'!$A$4:$EA$400,MATCH(X$2, '[1]09-10-11'!$A$4:$EA$4, 0))</f>
        <v>13000</v>
      </c>
      <c r="Y682" s="41"/>
      <c r="Z682" s="81">
        <f t="shared" si="290"/>
        <v>2182</v>
      </c>
      <c r="AA682" s="81"/>
      <c r="AB682" s="182">
        <f t="shared" si="300"/>
        <v>0.20170086892216665</v>
      </c>
      <c r="AC682" s="156"/>
      <c r="AD682" s="81">
        <f t="shared" si="291"/>
        <v>0</v>
      </c>
      <c r="AE682" s="81"/>
      <c r="AF682" s="182">
        <f t="shared" si="301"/>
        <v>0</v>
      </c>
      <c r="AG682" s="41"/>
      <c r="AH682" s="81">
        <f t="shared" si="292"/>
        <v>2182</v>
      </c>
      <c r="AI682" s="81"/>
      <c r="AJ682" s="182">
        <f t="shared" si="302"/>
        <v>0.20170086892216665</v>
      </c>
      <c r="AK682" s="156"/>
      <c r="AL682" s="81">
        <f t="shared" si="293"/>
        <v>7000</v>
      </c>
      <c r="AM682" s="81"/>
      <c r="AN682" s="182">
        <f t="shared" si="303"/>
        <v>1.1666666666666665</v>
      </c>
      <c r="AP682" s="81" t="str">
        <f t="shared" si="294"/>
        <v/>
      </c>
      <c r="AQ682" s="81"/>
      <c r="AR682" s="182" t="e">
        <f t="shared" si="304"/>
        <v>#N/A</v>
      </c>
      <c r="AS682" s="41"/>
      <c r="AT682" s="81" t="str">
        <f t="shared" si="295"/>
        <v/>
      </c>
      <c r="AU682" s="81"/>
      <c r="AV682" s="182" t="e">
        <f t="shared" si="305"/>
        <v>#N/A</v>
      </c>
      <c r="AW682" s="41"/>
      <c r="AX682" s="81">
        <f t="shared" si="296"/>
        <v>0</v>
      </c>
      <c r="AY682" s="81"/>
      <c r="AZ682" s="182">
        <f t="shared" si="306"/>
        <v>0</v>
      </c>
      <c r="BA682" s="41"/>
      <c r="BB682" s="81">
        <f t="shared" si="297"/>
        <v>-2182</v>
      </c>
      <c r="BC682" s="81"/>
      <c r="BD682" s="182">
        <f t="shared" si="307"/>
        <v>-0.16784615384615387</v>
      </c>
      <c r="BE682" s="41"/>
      <c r="BF682" s="81">
        <f t="shared" si="298"/>
        <v>4818</v>
      </c>
      <c r="BG682" s="81"/>
      <c r="BH682" s="182">
        <f t="shared" si="308"/>
        <v>0.80299999999999994</v>
      </c>
      <c r="BJ682" s="81" t="str">
        <f t="shared" si="299"/>
        <v/>
      </c>
      <c r="BK682" s="81"/>
      <c r="BL682" s="182" t="e">
        <f t="shared" si="309"/>
        <v>#N/A</v>
      </c>
      <c r="BM682" s="41"/>
    </row>
    <row r="683" spans="2:65" ht="15.75" customHeight="1">
      <c r="B683" s="231"/>
      <c r="C683" s="13"/>
      <c r="D683" s="13"/>
      <c r="E683" s="13"/>
      <c r="F683" s="13"/>
      <c r="G683" s="13"/>
      <c r="H683" s="13"/>
      <c r="I683" s="13"/>
      <c r="J683" s="13"/>
      <c r="K683" s="23"/>
      <c r="L683" s="66"/>
      <c r="M683" s="125"/>
      <c r="N683" s="125"/>
      <c r="O683" s="45"/>
      <c r="P683" s="125"/>
      <c r="Q683" s="125"/>
      <c r="R683" s="125"/>
      <c r="S683" s="125"/>
      <c r="T683" s="125"/>
      <c r="U683" s="125"/>
      <c r="V683" s="125"/>
      <c r="W683" s="125"/>
      <c r="X683" s="125"/>
      <c r="Y683" s="125"/>
      <c r="Z683" s="41" t="str">
        <f t="shared" si="290"/>
        <v/>
      </c>
      <c r="AA683" s="125"/>
      <c r="AB683" s="181" t="str">
        <f t="shared" si="300"/>
        <v/>
      </c>
      <c r="AC683" s="161"/>
      <c r="AD683" s="41" t="str">
        <f t="shared" si="291"/>
        <v/>
      </c>
      <c r="AE683" s="125"/>
      <c r="AF683" s="181" t="str">
        <f t="shared" si="301"/>
        <v/>
      </c>
      <c r="AG683" s="125"/>
      <c r="AH683" s="41" t="str">
        <f t="shared" si="292"/>
        <v/>
      </c>
      <c r="AI683" s="125"/>
      <c r="AJ683" s="181" t="str">
        <f t="shared" si="302"/>
        <v/>
      </c>
      <c r="AK683" s="161"/>
      <c r="AL683" s="41" t="str">
        <f t="shared" si="293"/>
        <v/>
      </c>
      <c r="AM683" s="125"/>
      <c r="AN683" s="181" t="str">
        <f t="shared" si="303"/>
        <v/>
      </c>
      <c r="AP683" s="41" t="str">
        <f t="shared" si="294"/>
        <v/>
      </c>
      <c r="AQ683" s="125"/>
      <c r="AR683" s="181" t="str">
        <f t="shared" si="304"/>
        <v/>
      </c>
      <c r="AS683" s="125"/>
      <c r="AT683" s="41" t="str">
        <f t="shared" si="295"/>
        <v/>
      </c>
      <c r="AU683" s="125"/>
      <c r="AV683" s="181" t="str">
        <f t="shared" si="305"/>
        <v/>
      </c>
      <c r="AW683" s="125"/>
      <c r="AX683" s="41" t="str">
        <f t="shared" si="296"/>
        <v/>
      </c>
      <c r="AY683" s="125"/>
      <c r="AZ683" s="181" t="str">
        <f t="shared" si="306"/>
        <v/>
      </c>
      <c r="BA683" s="125"/>
      <c r="BB683" s="41" t="str">
        <f t="shared" si="297"/>
        <v/>
      </c>
      <c r="BC683" s="125"/>
      <c r="BD683" s="181" t="str">
        <f t="shared" si="307"/>
        <v/>
      </c>
      <c r="BE683" s="125"/>
      <c r="BF683" s="41" t="str">
        <f t="shared" si="298"/>
        <v/>
      </c>
      <c r="BG683" s="125"/>
      <c r="BH683" s="181" t="str">
        <f t="shared" si="308"/>
        <v/>
      </c>
      <c r="BJ683" s="41" t="str">
        <f t="shared" si="299"/>
        <v/>
      </c>
      <c r="BK683" s="125"/>
      <c r="BL683" s="181" t="str">
        <f t="shared" si="309"/>
        <v/>
      </c>
      <c r="BM683" s="125"/>
    </row>
    <row r="684" spans="2:65" ht="15.75" customHeight="1">
      <c r="B684" s="231"/>
      <c r="C684" s="19"/>
      <c r="D684" s="13"/>
      <c r="E684" s="13"/>
      <c r="F684" s="13"/>
      <c r="G684" s="53" t="s">
        <v>40</v>
      </c>
      <c r="H684" s="53"/>
      <c r="I684" s="27"/>
      <c r="J684" s="27"/>
      <c r="K684" s="28"/>
      <c r="L684" s="29" t="s">
        <v>29</v>
      </c>
      <c r="M684" s="133"/>
      <c r="N684" s="82">
        <f>SUM(N669:N673)+SUM(N677:N682)</f>
        <v>573935</v>
      </c>
      <c r="O684" s="83"/>
      <c r="P684" s="82">
        <f>SUM(P669:P673)+SUM(P677:P682)</f>
        <v>675883</v>
      </c>
      <c r="Q684" s="82"/>
      <c r="R684" s="82">
        <f>SUM(R669:R673)+SUM(R677:R682)</f>
        <v>409956</v>
      </c>
      <c r="S684" s="82"/>
      <c r="T684" s="82" t="e">
        <f>SUM(T669:T673)+SUM(T677:T682)</f>
        <v>#N/A</v>
      </c>
      <c r="U684" s="82"/>
      <c r="V684" s="82">
        <f>SUM(V669:V673)+SUM(V677:V682)</f>
        <v>618015</v>
      </c>
      <c r="W684" s="82"/>
      <c r="X684" s="82">
        <f>SUM(X669:X673)+SUM(X677:X682)</f>
        <v>730801</v>
      </c>
      <c r="Y684" s="82"/>
      <c r="Z684" s="82">
        <f t="shared" si="290"/>
        <v>112786</v>
      </c>
      <c r="AA684" s="82"/>
      <c r="AB684" s="185">
        <f t="shared" si="300"/>
        <v>0.18249718857956521</v>
      </c>
      <c r="AC684" s="159"/>
      <c r="AD684" s="82">
        <f t="shared" si="291"/>
        <v>54918</v>
      </c>
      <c r="AE684" s="82"/>
      <c r="AF684" s="185">
        <f t="shared" si="301"/>
        <v>8.1253708112202894E-2</v>
      </c>
      <c r="AG684" s="82"/>
      <c r="AH684" s="82">
        <f t="shared" si="292"/>
        <v>156866</v>
      </c>
      <c r="AI684" s="82"/>
      <c r="AJ684" s="185">
        <f t="shared" si="302"/>
        <v>0.27331666477911254</v>
      </c>
      <c r="AK684" s="159"/>
      <c r="AL684" s="82">
        <f t="shared" si="293"/>
        <v>320845</v>
      </c>
      <c r="AM684" s="82"/>
      <c r="AN684" s="185">
        <f t="shared" si="303"/>
        <v>0.78263277034608603</v>
      </c>
      <c r="AP684" s="82" t="str">
        <f t="shared" si="294"/>
        <v/>
      </c>
      <c r="AQ684" s="82"/>
      <c r="AR684" s="185" t="e">
        <f t="shared" si="304"/>
        <v>#N/A</v>
      </c>
      <c r="AS684" s="82"/>
      <c r="AT684" s="82" t="str">
        <f t="shared" si="295"/>
        <v/>
      </c>
      <c r="AU684" s="82"/>
      <c r="AV684" s="185" t="e">
        <f t="shared" si="305"/>
        <v>#N/A</v>
      </c>
      <c r="AW684" s="82"/>
      <c r="AX684" s="82">
        <f t="shared" si="296"/>
        <v>44080</v>
      </c>
      <c r="AY684" s="82"/>
      <c r="AZ684" s="185">
        <f t="shared" si="306"/>
        <v>7.6803122304790694E-2</v>
      </c>
      <c r="BA684" s="82"/>
      <c r="BB684" s="82">
        <f t="shared" si="297"/>
        <v>-57868</v>
      </c>
      <c r="BC684" s="82"/>
      <c r="BD684" s="185">
        <f t="shared" si="307"/>
        <v>-8.561836885969909E-2</v>
      </c>
      <c r="BE684" s="82"/>
      <c r="BF684" s="82">
        <f t="shared" si="298"/>
        <v>208059</v>
      </c>
      <c r="BG684" s="82"/>
      <c r="BH684" s="185">
        <f t="shared" si="308"/>
        <v>0.50751544068143906</v>
      </c>
      <c r="BJ684" s="82" t="str">
        <f t="shared" si="299"/>
        <v/>
      </c>
      <c r="BK684" s="82"/>
      <c r="BL684" s="185" t="e">
        <f t="shared" si="309"/>
        <v>#N/A</v>
      </c>
      <c r="BM684" s="82"/>
    </row>
    <row r="685" spans="2:65" ht="15.75" customHeight="1">
      <c r="B685" s="231"/>
      <c r="C685" s="19"/>
      <c r="D685" s="13"/>
      <c r="E685" s="13"/>
      <c r="F685" s="13"/>
      <c r="G685" s="13"/>
      <c r="H685" s="13"/>
      <c r="I685" s="13"/>
      <c r="J685" s="13"/>
      <c r="K685" s="23"/>
      <c r="L685" s="66"/>
      <c r="M685" s="125"/>
      <c r="N685" s="125"/>
      <c r="O685" s="45"/>
      <c r="P685" s="125"/>
      <c r="Q685" s="125"/>
      <c r="R685" s="125"/>
      <c r="S685" s="125"/>
      <c r="T685" s="125"/>
      <c r="U685" s="125"/>
      <c r="V685" s="125"/>
      <c r="W685" s="125"/>
      <c r="X685" s="125"/>
      <c r="Y685" s="125"/>
      <c r="Z685" s="41" t="str">
        <f t="shared" si="290"/>
        <v/>
      </c>
      <c r="AA685" s="125"/>
      <c r="AB685" s="181" t="str">
        <f t="shared" si="300"/>
        <v/>
      </c>
      <c r="AC685" s="161"/>
      <c r="AD685" s="41" t="str">
        <f t="shared" si="291"/>
        <v/>
      </c>
      <c r="AE685" s="125"/>
      <c r="AF685" s="181" t="str">
        <f t="shared" si="301"/>
        <v/>
      </c>
      <c r="AG685" s="125"/>
      <c r="AH685" s="41" t="str">
        <f t="shared" si="292"/>
        <v/>
      </c>
      <c r="AI685" s="125"/>
      <c r="AJ685" s="181" t="str">
        <f t="shared" si="302"/>
        <v/>
      </c>
      <c r="AK685" s="161"/>
      <c r="AL685" s="41" t="str">
        <f t="shared" si="293"/>
        <v/>
      </c>
      <c r="AM685" s="125"/>
      <c r="AN685" s="181" t="str">
        <f t="shared" si="303"/>
        <v/>
      </c>
      <c r="AP685" s="41" t="str">
        <f t="shared" si="294"/>
        <v/>
      </c>
      <c r="AQ685" s="125"/>
      <c r="AR685" s="181" t="str">
        <f t="shared" si="304"/>
        <v/>
      </c>
      <c r="AS685" s="125"/>
      <c r="AT685" s="41" t="str">
        <f t="shared" si="295"/>
        <v/>
      </c>
      <c r="AU685" s="125"/>
      <c r="AV685" s="181" t="str">
        <f t="shared" si="305"/>
        <v/>
      </c>
      <c r="AW685" s="125"/>
      <c r="AX685" s="41" t="str">
        <f t="shared" si="296"/>
        <v/>
      </c>
      <c r="AY685" s="125"/>
      <c r="AZ685" s="181" t="str">
        <f t="shared" si="306"/>
        <v/>
      </c>
      <c r="BA685" s="125"/>
      <c r="BB685" s="41" t="str">
        <f t="shared" si="297"/>
        <v/>
      </c>
      <c r="BC685" s="125"/>
      <c r="BD685" s="181" t="str">
        <f t="shared" si="307"/>
        <v/>
      </c>
      <c r="BE685" s="125"/>
      <c r="BF685" s="41" t="str">
        <f t="shared" si="298"/>
        <v/>
      </c>
      <c r="BG685" s="125"/>
      <c r="BH685" s="181" t="str">
        <f t="shared" si="308"/>
        <v/>
      </c>
      <c r="BJ685" s="41" t="str">
        <f t="shared" si="299"/>
        <v/>
      </c>
      <c r="BK685" s="125"/>
      <c r="BL685" s="181" t="str">
        <f t="shared" si="309"/>
        <v/>
      </c>
      <c r="BM685" s="125"/>
    </row>
    <row r="686" spans="2:65" s="11" customFormat="1" ht="15.75" customHeight="1">
      <c r="B686" s="232"/>
      <c r="C686" s="17"/>
      <c r="D686" s="13"/>
      <c r="E686" s="13"/>
      <c r="F686" s="13"/>
      <c r="G686" s="4"/>
      <c r="H686" s="4"/>
      <c r="I686" s="4"/>
      <c r="J686" s="4"/>
      <c r="K686" s="54"/>
      <c r="L686" s="31"/>
      <c r="M686" s="125"/>
      <c r="N686" s="125"/>
      <c r="O686" s="45"/>
      <c r="P686" s="125"/>
      <c r="Q686" s="125"/>
      <c r="R686" s="95"/>
      <c r="S686" s="95"/>
      <c r="T686" s="95"/>
      <c r="U686" s="125"/>
      <c r="V686" s="95"/>
      <c r="W686" s="95"/>
      <c r="X686" s="95"/>
      <c r="Y686" s="95"/>
      <c r="Z686" s="41" t="str">
        <f t="shared" si="290"/>
        <v/>
      </c>
      <c r="AA686" s="125"/>
      <c r="AB686" s="181" t="str">
        <f t="shared" si="300"/>
        <v/>
      </c>
      <c r="AC686" s="161"/>
      <c r="AD686" s="41" t="str">
        <f t="shared" si="291"/>
        <v/>
      </c>
      <c r="AE686" s="125"/>
      <c r="AF686" s="181" t="str">
        <f t="shared" si="301"/>
        <v/>
      </c>
      <c r="AG686" s="125"/>
      <c r="AH686" s="41" t="str">
        <f t="shared" si="292"/>
        <v/>
      </c>
      <c r="AI686" s="125"/>
      <c r="AJ686" s="181" t="str">
        <f t="shared" si="302"/>
        <v/>
      </c>
      <c r="AK686" s="161"/>
      <c r="AL686" s="41" t="str">
        <f t="shared" si="293"/>
        <v/>
      </c>
      <c r="AM686" s="125"/>
      <c r="AN686" s="181" t="str">
        <f t="shared" si="303"/>
        <v/>
      </c>
      <c r="AP686" s="41" t="str">
        <f t="shared" si="294"/>
        <v/>
      </c>
      <c r="AQ686" s="125"/>
      <c r="AR686" s="181" t="str">
        <f t="shared" si="304"/>
        <v/>
      </c>
      <c r="AS686" s="125"/>
      <c r="AT686" s="41" t="str">
        <f t="shared" si="295"/>
        <v/>
      </c>
      <c r="AU686" s="125"/>
      <c r="AV686" s="181" t="str">
        <f t="shared" si="305"/>
        <v/>
      </c>
      <c r="AW686" s="125"/>
      <c r="AX686" s="41" t="str">
        <f t="shared" si="296"/>
        <v/>
      </c>
      <c r="AY686" s="125"/>
      <c r="AZ686" s="181" t="str">
        <f t="shared" si="306"/>
        <v/>
      </c>
      <c r="BA686" s="125"/>
      <c r="BB686" s="41" t="str">
        <f t="shared" si="297"/>
        <v/>
      </c>
      <c r="BC686" s="125"/>
      <c r="BD686" s="181" t="str">
        <f t="shared" si="307"/>
        <v/>
      </c>
      <c r="BE686" s="125"/>
      <c r="BF686" s="41" t="str">
        <f t="shared" si="298"/>
        <v/>
      </c>
      <c r="BG686" s="125"/>
      <c r="BH686" s="181" t="str">
        <f t="shared" si="308"/>
        <v/>
      </c>
      <c r="BJ686" s="41" t="str">
        <f t="shared" si="299"/>
        <v/>
      </c>
      <c r="BK686" s="125"/>
      <c r="BL686" s="181" t="str">
        <f t="shared" si="309"/>
        <v/>
      </c>
      <c r="BM686" s="125"/>
    </row>
    <row r="687" spans="2:65" ht="15.75" customHeight="1">
      <c r="C687" s="19"/>
      <c r="D687" s="4"/>
      <c r="E687" s="4"/>
      <c r="F687" s="4"/>
      <c r="G687" s="4"/>
      <c r="H687" s="4"/>
      <c r="I687" s="4"/>
      <c r="J687" s="4"/>
      <c r="K687" s="54"/>
      <c r="L687" s="31"/>
      <c r="M687" s="125"/>
      <c r="N687" s="125"/>
      <c r="O687" s="45"/>
      <c r="P687" s="125"/>
      <c r="Q687" s="125"/>
      <c r="R687" s="125"/>
      <c r="S687" s="125"/>
      <c r="T687" s="125"/>
      <c r="U687" s="125"/>
      <c r="V687" s="125"/>
      <c r="W687" s="125"/>
      <c r="X687" s="125"/>
      <c r="Y687" s="125"/>
      <c r="Z687" s="41" t="str">
        <f t="shared" si="290"/>
        <v/>
      </c>
      <c r="AA687" s="125"/>
      <c r="AB687" s="181" t="str">
        <f t="shared" si="300"/>
        <v/>
      </c>
      <c r="AC687" s="161"/>
      <c r="AD687" s="41" t="str">
        <f t="shared" si="291"/>
        <v/>
      </c>
      <c r="AE687" s="125"/>
      <c r="AF687" s="181" t="str">
        <f t="shared" si="301"/>
        <v/>
      </c>
      <c r="AG687" s="125"/>
      <c r="AH687" s="41" t="str">
        <f t="shared" si="292"/>
        <v/>
      </c>
      <c r="AI687" s="125"/>
      <c r="AJ687" s="181" t="str">
        <f t="shared" si="302"/>
        <v/>
      </c>
      <c r="AK687" s="161"/>
      <c r="AL687" s="41" t="str">
        <f t="shared" si="293"/>
        <v/>
      </c>
      <c r="AM687" s="125"/>
      <c r="AN687" s="181" t="str">
        <f t="shared" si="303"/>
        <v/>
      </c>
      <c r="AP687" s="41" t="str">
        <f t="shared" si="294"/>
        <v/>
      </c>
      <c r="AQ687" s="125"/>
      <c r="AR687" s="181" t="str">
        <f t="shared" si="304"/>
        <v/>
      </c>
      <c r="AS687" s="125"/>
      <c r="AT687" s="41" t="str">
        <f t="shared" si="295"/>
        <v/>
      </c>
      <c r="AU687" s="125"/>
      <c r="AV687" s="181" t="str">
        <f t="shared" si="305"/>
        <v/>
      </c>
      <c r="AW687" s="125"/>
      <c r="AX687" s="41" t="str">
        <f t="shared" si="296"/>
        <v/>
      </c>
      <c r="AY687" s="125"/>
      <c r="AZ687" s="181" t="str">
        <f t="shared" si="306"/>
        <v/>
      </c>
      <c r="BA687" s="125"/>
      <c r="BB687" s="41" t="str">
        <f t="shared" si="297"/>
        <v/>
      </c>
      <c r="BC687" s="125"/>
      <c r="BD687" s="181" t="str">
        <f t="shared" si="307"/>
        <v/>
      </c>
      <c r="BE687" s="125"/>
      <c r="BF687" s="41" t="str">
        <f t="shared" si="298"/>
        <v/>
      </c>
      <c r="BG687" s="125"/>
      <c r="BH687" s="181" t="str">
        <f t="shared" si="308"/>
        <v/>
      </c>
      <c r="BJ687" s="41" t="str">
        <f t="shared" si="299"/>
        <v/>
      </c>
      <c r="BK687" s="125"/>
      <c r="BL687" s="181" t="str">
        <f t="shared" si="309"/>
        <v/>
      </c>
      <c r="BM687" s="125"/>
    </row>
    <row r="688" spans="2:65" ht="15.75" customHeight="1">
      <c r="C688" s="13" t="s">
        <v>0</v>
      </c>
      <c r="D688" s="13"/>
      <c r="E688" s="13"/>
      <c r="F688" s="13"/>
      <c r="G688" s="13"/>
      <c r="H688" s="13"/>
      <c r="I688" s="13"/>
      <c r="J688" s="13"/>
      <c r="K688" s="23"/>
      <c r="L688" s="66"/>
      <c r="M688" s="125"/>
      <c r="N688" s="41">
        <f>N684</f>
        <v>573935</v>
      </c>
      <c r="O688" s="45"/>
      <c r="P688" s="41">
        <f>P684</f>
        <v>675883</v>
      </c>
      <c r="Q688" s="41"/>
      <c r="R688" s="41">
        <f>R684</f>
        <v>409956</v>
      </c>
      <c r="S688" s="41"/>
      <c r="T688" s="41" t="e">
        <f>T684</f>
        <v>#N/A</v>
      </c>
      <c r="U688" s="41"/>
      <c r="V688" s="41">
        <f>V684</f>
        <v>618015</v>
      </c>
      <c r="W688" s="41"/>
      <c r="X688" s="41">
        <f>X684</f>
        <v>730801</v>
      </c>
      <c r="Y688" s="41"/>
      <c r="Z688" s="41">
        <f t="shared" si="290"/>
        <v>112786</v>
      </c>
      <c r="AA688" s="41"/>
      <c r="AB688" s="181">
        <f t="shared" si="300"/>
        <v>0.18249718857956521</v>
      </c>
      <c r="AC688" s="161"/>
      <c r="AD688" s="41">
        <f t="shared" si="291"/>
        <v>54918</v>
      </c>
      <c r="AE688" s="41"/>
      <c r="AF688" s="181">
        <f t="shared" si="301"/>
        <v>8.1253708112202894E-2</v>
      </c>
      <c r="AG688" s="41"/>
      <c r="AH688" s="41">
        <f t="shared" si="292"/>
        <v>156866</v>
      </c>
      <c r="AI688" s="41"/>
      <c r="AJ688" s="181">
        <f t="shared" si="302"/>
        <v>0.27331666477911254</v>
      </c>
      <c r="AK688" s="161"/>
      <c r="AL688" s="41">
        <f t="shared" si="293"/>
        <v>320845</v>
      </c>
      <c r="AM688" s="41"/>
      <c r="AN688" s="181">
        <f t="shared" si="303"/>
        <v>0.78263277034608603</v>
      </c>
      <c r="AP688" s="41" t="str">
        <f t="shared" si="294"/>
        <v/>
      </c>
      <c r="AQ688" s="41"/>
      <c r="AR688" s="181" t="e">
        <f t="shared" si="304"/>
        <v>#N/A</v>
      </c>
      <c r="AS688" s="41"/>
      <c r="AT688" s="41" t="str">
        <f t="shared" si="295"/>
        <v/>
      </c>
      <c r="AU688" s="41"/>
      <c r="AV688" s="181" t="e">
        <f t="shared" si="305"/>
        <v>#N/A</v>
      </c>
      <c r="AW688" s="41"/>
      <c r="AX688" s="41">
        <f t="shared" si="296"/>
        <v>44080</v>
      </c>
      <c r="AY688" s="41"/>
      <c r="AZ688" s="181">
        <f t="shared" si="306"/>
        <v>7.6803122304790694E-2</v>
      </c>
      <c r="BA688" s="41"/>
      <c r="BB688" s="41">
        <f t="shared" si="297"/>
        <v>-57868</v>
      </c>
      <c r="BC688" s="41"/>
      <c r="BD688" s="181">
        <f t="shared" si="307"/>
        <v>-8.561836885969909E-2</v>
      </c>
      <c r="BE688" s="41"/>
      <c r="BF688" s="41">
        <f t="shared" si="298"/>
        <v>208059</v>
      </c>
      <c r="BG688" s="41"/>
      <c r="BH688" s="181">
        <f t="shared" si="308"/>
        <v>0.50751544068143906</v>
      </c>
      <c r="BJ688" s="41" t="str">
        <f t="shared" si="299"/>
        <v/>
      </c>
      <c r="BK688" s="41"/>
      <c r="BL688" s="181" t="e">
        <f t="shared" si="309"/>
        <v>#N/A</v>
      </c>
      <c r="BM688" s="41"/>
    </row>
    <row r="689" spans="2:65" ht="15.75" customHeight="1">
      <c r="C689" s="13"/>
      <c r="D689" s="13"/>
      <c r="E689" s="13"/>
      <c r="F689" s="13"/>
      <c r="G689" s="13"/>
      <c r="H689" s="13"/>
      <c r="I689" s="13"/>
      <c r="J689" s="13"/>
      <c r="K689" s="23"/>
      <c r="L689" s="66"/>
      <c r="M689" s="125"/>
      <c r="N689" s="125"/>
      <c r="O689" s="45"/>
      <c r="P689" s="125"/>
      <c r="Q689" s="125"/>
      <c r="R689" s="125"/>
      <c r="S689" s="125"/>
      <c r="T689" s="125"/>
      <c r="U689" s="125"/>
      <c r="V689" s="125"/>
      <c r="W689" s="125"/>
      <c r="X689" s="125"/>
      <c r="Y689" s="125"/>
      <c r="Z689" s="41" t="str">
        <f t="shared" si="290"/>
        <v/>
      </c>
      <c r="AA689" s="125"/>
      <c r="AB689" s="181" t="str">
        <f t="shared" si="300"/>
        <v/>
      </c>
      <c r="AC689" s="161"/>
      <c r="AD689" s="41" t="str">
        <f t="shared" si="291"/>
        <v/>
      </c>
      <c r="AE689" s="125"/>
      <c r="AF689" s="181" t="str">
        <f t="shared" si="301"/>
        <v/>
      </c>
      <c r="AG689" s="125"/>
      <c r="AH689" s="41" t="str">
        <f t="shared" si="292"/>
        <v/>
      </c>
      <c r="AI689" s="125"/>
      <c r="AJ689" s="181" t="str">
        <f t="shared" si="302"/>
        <v/>
      </c>
      <c r="AK689" s="161"/>
      <c r="AL689" s="41" t="str">
        <f t="shared" si="293"/>
        <v/>
      </c>
      <c r="AM689" s="125"/>
      <c r="AN689" s="181" t="str">
        <f t="shared" si="303"/>
        <v/>
      </c>
      <c r="AP689" s="41" t="str">
        <f t="shared" si="294"/>
        <v/>
      </c>
      <c r="AQ689" s="125"/>
      <c r="AR689" s="181" t="str">
        <f t="shared" si="304"/>
        <v/>
      </c>
      <c r="AS689" s="125"/>
      <c r="AT689" s="41" t="str">
        <f t="shared" si="295"/>
        <v/>
      </c>
      <c r="AU689" s="125"/>
      <c r="AV689" s="181" t="str">
        <f t="shared" si="305"/>
        <v/>
      </c>
      <c r="AW689" s="125"/>
      <c r="AX689" s="41" t="str">
        <f t="shared" si="296"/>
        <v/>
      </c>
      <c r="AY689" s="125"/>
      <c r="AZ689" s="181" t="str">
        <f t="shared" si="306"/>
        <v/>
      </c>
      <c r="BA689" s="125"/>
      <c r="BB689" s="41" t="str">
        <f t="shared" si="297"/>
        <v/>
      </c>
      <c r="BC689" s="125"/>
      <c r="BD689" s="181" t="str">
        <f t="shared" si="307"/>
        <v/>
      </c>
      <c r="BE689" s="125"/>
      <c r="BF689" s="41" t="str">
        <f t="shared" si="298"/>
        <v/>
      </c>
      <c r="BG689" s="125"/>
      <c r="BH689" s="181" t="str">
        <f t="shared" si="308"/>
        <v/>
      </c>
      <c r="BJ689" s="41" t="str">
        <f t="shared" si="299"/>
        <v/>
      </c>
      <c r="BK689" s="125"/>
      <c r="BL689" s="181" t="str">
        <f t="shared" si="309"/>
        <v/>
      </c>
      <c r="BM689" s="125"/>
    </row>
    <row r="690" spans="2:65" ht="15.75" customHeight="1">
      <c r="C690" s="93"/>
      <c r="D690" s="13"/>
      <c r="E690" s="13"/>
      <c r="F690" s="13"/>
      <c r="G690" s="13"/>
      <c r="H690" s="13"/>
      <c r="I690" s="13"/>
      <c r="J690" s="13"/>
      <c r="K690" s="23"/>
      <c r="L690" s="66"/>
      <c r="M690" s="125"/>
      <c r="N690" s="41"/>
      <c r="O690" s="41"/>
      <c r="P690" s="41"/>
      <c r="Q690" s="125"/>
      <c r="R690" s="95"/>
      <c r="S690" s="95"/>
      <c r="T690" s="95"/>
      <c r="U690" s="125"/>
      <c r="V690" s="95"/>
      <c r="W690" s="95"/>
      <c r="X690" s="95"/>
      <c r="Y690" s="95"/>
      <c r="Z690" s="41" t="str">
        <f t="shared" si="290"/>
        <v/>
      </c>
      <c r="AA690" s="125"/>
      <c r="AB690" s="181" t="str">
        <f t="shared" si="300"/>
        <v/>
      </c>
      <c r="AC690" s="161"/>
      <c r="AD690" s="41" t="str">
        <f t="shared" si="291"/>
        <v/>
      </c>
      <c r="AE690" s="125"/>
      <c r="AF690" s="181" t="str">
        <f t="shared" si="301"/>
        <v/>
      </c>
      <c r="AG690" s="125"/>
      <c r="AH690" s="41" t="str">
        <f t="shared" si="292"/>
        <v/>
      </c>
      <c r="AI690" s="125"/>
      <c r="AJ690" s="181" t="str">
        <f t="shared" si="302"/>
        <v/>
      </c>
      <c r="AK690" s="161"/>
      <c r="AL690" s="41" t="str">
        <f t="shared" si="293"/>
        <v/>
      </c>
      <c r="AM690" s="125"/>
      <c r="AN690" s="181" t="str">
        <f t="shared" si="303"/>
        <v/>
      </c>
      <c r="AP690" s="41" t="str">
        <f t="shared" si="294"/>
        <v/>
      </c>
      <c r="AQ690" s="125"/>
      <c r="AR690" s="181" t="str">
        <f t="shared" si="304"/>
        <v/>
      </c>
      <c r="AS690" s="125"/>
      <c r="AT690" s="41" t="str">
        <f t="shared" si="295"/>
        <v/>
      </c>
      <c r="AU690" s="125"/>
      <c r="AV690" s="181" t="str">
        <f t="shared" si="305"/>
        <v/>
      </c>
      <c r="AW690" s="125"/>
      <c r="AX690" s="41" t="str">
        <f t="shared" si="296"/>
        <v/>
      </c>
      <c r="AY690" s="125"/>
      <c r="AZ690" s="181" t="str">
        <f t="shared" si="306"/>
        <v/>
      </c>
      <c r="BA690" s="125"/>
      <c r="BB690" s="41" t="str">
        <f t="shared" si="297"/>
        <v/>
      </c>
      <c r="BC690" s="125"/>
      <c r="BD690" s="181" t="str">
        <f t="shared" si="307"/>
        <v/>
      </c>
      <c r="BE690" s="125"/>
      <c r="BF690" s="41" t="str">
        <f t="shared" si="298"/>
        <v/>
      </c>
      <c r="BG690" s="125"/>
      <c r="BH690" s="181" t="str">
        <f t="shared" si="308"/>
        <v/>
      </c>
      <c r="BJ690" s="41" t="str">
        <f t="shared" si="299"/>
        <v/>
      </c>
      <c r="BK690" s="125"/>
      <c r="BL690" s="181" t="str">
        <f t="shared" si="309"/>
        <v/>
      </c>
      <c r="BM690" s="125"/>
    </row>
    <row r="691" spans="2:65" ht="15.75" customHeight="1">
      <c r="C691" s="13"/>
      <c r="D691" s="13"/>
      <c r="E691" s="76"/>
      <c r="F691" s="13"/>
      <c r="G691" s="13"/>
      <c r="H691" s="13"/>
      <c r="I691" s="13"/>
      <c r="J691" s="13"/>
      <c r="K691" s="23"/>
      <c r="L691" s="66"/>
      <c r="M691" s="125"/>
      <c r="N691" s="125"/>
      <c r="O691" s="45"/>
      <c r="P691" s="125"/>
      <c r="Q691" s="125"/>
      <c r="R691" s="125"/>
      <c r="S691" s="125"/>
      <c r="T691" s="125"/>
      <c r="U691" s="125"/>
      <c r="V691" s="125"/>
      <c r="W691" s="125"/>
      <c r="X691" s="125"/>
      <c r="Y691" s="125"/>
      <c r="Z691" s="41" t="str">
        <f t="shared" si="290"/>
        <v/>
      </c>
      <c r="AA691" s="125"/>
      <c r="AB691" s="181" t="str">
        <f t="shared" si="300"/>
        <v/>
      </c>
      <c r="AC691" s="161"/>
      <c r="AD691" s="41" t="str">
        <f t="shared" si="291"/>
        <v/>
      </c>
      <c r="AE691" s="125"/>
      <c r="AF691" s="181" t="str">
        <f t="shared" si="301"/>
        <v/>
      </c>
      <c r="AG691" s="125"/>
      <c r="AH691" s="41" t="str">
        <f t="shared" si="292"/>
        <v/>
      </c>
      <c r="AI691" s="125"/>
      <c r="AJ691" s="181" t="str">
        <f t="shared" si="302"/>
        <v/>
      </c>
      <c r="AK691" s="161"/>
      <c r="AL691" s="41" t="str">
        <f t="shared" si="293"/>
        <v/>
      </c>
      <c r="AM691" s="125"/>
      <c r="AN691" s="181" t="str">
        <f t="shared" si="303"/>
        <v/>
      </c>
      <c r="AP691" s="41" t="str">
        <f t="shared" si="294"/>
        <v/>
      </c>
      <c r="AQ691" s="125"/>
      <c r="AR691" s="181" t="str">
        <f t="shared" si="304"/>
        <v/>
      </c>
      <c r="AS691" s="125"/>
      <c r="AT691" s="41" t="str">
        <f t="shared" si="295"/>
        <v/>
      </c>
      <c r="AU691" s="125"/>
      <c r="AV691" s="181" t="str">
        <f t="shared" si="305"/>
        <v/>
      </c>
      <c r="AW691" s="125"/>
      <c r="AX691" s="41" t="str">
        <f t="shared" si="296"/>
        <v/>
      </c>
      <c r="AY691" s="125"/>
      <c r="AZ691" s="181" t="str">
        <f t="shared" si="306"/>
        <v/>
      </c>
      <c r="BA691" s="125"/>
      <c r="BB691" s="41" t="str">
        <f t="shared" si="297"/>
        <v/>
      </c>
      <c r="BC691" s="125"/>
      <c r="BD691" s="181" t="str">
        <f t="shared" si="307"/>
        <v/>
      </c>
      <c r="BE691" s="125"/>
      <c r="BF691" s="41" t="str">
        <f t="shared" si="298"/>
        <v/>
      </c>
      <c r="BG691" s="125"/>
      <c r="BH691" s="181" t="str">
        <f t="shared" si="308"/>
        <v/>
      </c>
      <c r="BJ691" s="41" t="str">
        <f t="shared" si="299"/>
        <v/>
      </c>
      <c r="BK691" s="125"/>
      <c r="BL691" s="181" t="str">
        <f t="shared" si="309"/>
        <v/>
      </c>
      <c r="BM691" s="125"/>
    </row>
    <row r="692" spans="2:65" ht="15.75" customHeight="1">
      <c r="C692" s="13"/>
      <c r="D692" s="13"/>
      <c r="E692" s="13"/>
      <c r="F692" s="13"/>
      <c r="G692" s="13"/>
      <c r="H692" s="13"/>
      <c r="I692" s="13"/>
      <c r="J692" s="13"/>
      <c r="K692" s="23"/>
      <c r="L692" s="66"/>
      <c r="M692" s="125"/>
      <c r="N692" s="125"/>
      <c r="O692" s="80"/>
      <c r="P692" s="125"/>
      <c r="Q692" s="125"/>
      <c r="R692" s="125"/>
      <c r="S692" s="125"/>
      <c r="T692" s="125"/>
      <c r="U692" s="125"/>
      <c r="V692" s="125"/>
      <c r="W692" s="125"/>
      <c r="X692" s="125"/>
      <c r="Y692" s="125"/>
      <c r="Z692" s="41" t="str">
        <f t="shared" si="290"/>
        <v/>
      </c>
      <c r="AA692" s="125"/>
      <c r="AB692" s="181" t="str">
        <f t="shared" si="300"/>
        <v/>
      </c>
      <c r="AC692" s="161"/>
      <c r="AD692" s="41" t="str">
        <f t="shared" si="291"/>
        <v/>
      </c>
      <c r="AE692" s="125"/>
      <c r="AF692" s="181" t="str">
        <f t="shared" si="301"/>
        <v/>
      </c>
      <c r="AG692" s="125"/>
      <c r="AH692" s="41" t="str">
        <f t="shared" si="292"/>
        <v/>
      </c>
      <c r="AI692" s="125"/>
      <c r="AJ692" s="181" t="str">
        <f t="shared" si="302"/>
        <v/>
      </c>
      <c r="AK692" s="161"/>
      <c r="AL692" s="41" t="str">
        <f t="shared" si="293"/>
        <v/>
      </c>
      <c r="AM692" s="125"/>
      <c r="AN692" s="181" t="str">
        <f t="shared" si="303"/>
        <v/>
      </c>
      <c r="AP692" s="41" t="str">
        <f t="shared" si="294"/>
        <v/>
      </c>
      <c r="AQ692" s="125"/>
      <c r="AR692" s="181" t="str">
        <f t="shared" si="304"/>
        <v/>
      </c>
      <c r="AS692" s="125"/>
      <c r="AT692" s="41" t="str">
        <f t="shared" si="295"/>
        <v/>
      </c>
      <c r="AU692" s="125"/>
      <c r="AV692" s="181" t="str">
        <f t="shared" si="305"/>
        <v/>
      </c>
      <c r="AW692" s="125"/>
      <c r="AX692" s="41" t="str">
        <f t="shared" si="296"/>
        <v/>
      </c>
      <c r="AY692" s="125"/>
      <c r="AZ692" s="181" t="str">
        <f t="shared" si="306"/>
        <v/>
      </c>
      <c r="BA692" s="125"/>
      <c r="BB692" s="41" t="str">
        <f t="shared" si="297"/>
        <v/>
      </c>
      <c r="BC692" s="125"/>
      <c r="BD692" s="181" t="str">
        <f t="shared" si="307"/>
        <v/>
      </c>
      <c r="BE692" s="125"/>
      <c r="BF692" s="41" t="str">
        <f t="shared" si="298"/>
        <v/>
      </c>
      <c r="BG692" s="125"/>
      <c r="BH692" s="181" t="str">
        <f t="shared" si="308"/>
        <v/>
      </c>
      <c r="BJ692" s="41" t="str">
        <f t="shared" si="299"/>
        <v/>
      </c>
      <c r="BK692" s="125"/>
      <c r="BL692" s="181" t="str">
        <f t="shared" si="309"/>
        <v/>
      </c>
      <c r="BM692" s="125"/>
    </row>
    <row r="693" spans="2:65" ht="15.75" customHeight="1">
      <c r="C693" s="15" t="s">
        <v>24</v>
      </c>
      <c r="D693" s="13"/>
      <c r="E693" s="13"/>
      <c r="F693" s="13"/>
      <c r="G693" s="13"/>
      <c r="H693" s="13"/>
      <c r="I693" s="13"/>
      <c r="J693" s="13"/>
      <c r="K693" s="23"/>
      <c r="L693" s="66"/>
      <c r="M693" s="125"/>
      <c r="N693" s="125"/>
      <c r="O693" s="80"/>
      <c r="P693" s="125"/>
      <c r="Q693" s="125"/>
      <c r="R693" s="125"/>
      <c r="S693" s="125"/>
      <c r="T693" s="125"/>
      <c r="U693" s="125"/>
      <c r="V693" s="125"/>
      <c r="W693" s="125"/>
      <c r="X693" s="125"/>
      <c r="Y693" s="125"/>
      <c r="Z693" s="41" t="str">
        <f t="shared" si="290"/>
        <v/>
      </c>
      <c r="AA693" s="125"/>
      <c r="AB693" s="181" t="str">
        <f t="shared" si="300"/>
        <v/>
      </c>
      <c r="AC693" s="161"/>
      <c r="AD693" s="41" t="str">
        <f t="shared" si="291"/>
        <v/>
      </c>
      <c r="AE693" s="125"/>
      <c r="AF693" s="181" t="str">
        <f t="shared" si="301"/>
        <v/>
      </c>
      <c r="AG693" s="125"/>
      <c r="AH693" s="41" t="str">
        <f t="shared" si="292"/>
        <v/>
      </c>
      <c r="AI693" s="125"/>
      <c r="AJ693" s="181" t="str">
        <f t="shared" si="302"/>
        <v/>
      </c>
      <c r="AK693" s="161"/>
      <c r="AL693" s="41" t="str">
        <f t="shared" si="293"/>
        <v/>
      </c>
      <c r="AM693" s="125"/>
      <c r="AN693" s="181" t="str">
        <f t="shared" si="303"/>
        <v/>
      </c>
      <c r="AP693" s="41" t="str">
        <f t="shared" si="294"/>
        <v/>
      </c>
      <c r="AQ693" s="125"/>
      <c r="AR693" s="181" t="str">
        <f t="shared" si="304"/>
        <v/>
      </c>
      <c r="AS693" s="125"/>
      <c r="AT693" s="41" t="str">
        <f t="shared" si="295"/>
        <v/>
      </c>
      <c r="AU693" s="125"/>
      <c r="AV693" s="181" t="str">
        <f t="shared" si="305"/>
        <v/>
      </c>
      <c r="AW693" s="125"/>
      <c r="AX693" s="41" t="str">
        <f t="shared" si="296"/>
        <v/>
      </c>
      <c r="AY693" s="125"/>
      <c r="AZ693" s="181" t="str">
        <f t="shared" si="306"/>
        <v/>
      </c>
      <c r="BA693" s="125"/>
      <c r="BB693" s="41" t="str">
        <f t="shared" si="297"/>
        <v/>
      </c>
      <c r="BC693" s="125"/>
      <c r="BD693" s="181" t="str">
        <f t="shared" si="307"/>
        <v/>
      </c>
      <c r="BE693" s="125"/>
      <c r="BF693" s="41" t="str">
        <f t="shared" si="298"/>
        <v/>
      </c>
      <c r="BG693" s="125"/>
      <c r="BH693" s="181" t="str">
        <f t="shared" si="308"/>
        <v/>
      </c>
      <c r="BJ693" s="41" t="str">
        <f t="shared" si="299"/>
        <v/>
      </c>
      <c r="BK693" s="125"/>
      <c r="BL693" s="181" t="str">
        <f t="shared" si="309"/>
        <v/>
      </c>
      <c r="BM693" s="125"/>
    </row>
    <row r="694" spans="2:65" ht="15.75" customHeight="1">
      <c r="C694" s="13"/>
      <c r="D694" s="13"/>
      <c r="E694" s="13"/>
      <c r="F694" s="13"/>
      <c r="G694" s="13"/>
      <c r="H694" s="13"/>
      <c r="I694" s="13"/>
      <c r="J694" s="13"/>
      <c r="K694" s="23"/>
      <c r="L694" s="66"/>
      <c r="M694" s="125"/>
      <c r="N694" s="125"/>
      <c r="O694" s="80"/>
      <c r="P694" s="125"/>
      <c r="Q694" s="125"/>
      <c r="R694" s="125"/>
      <c r="S694" s="125"/>
      <c r="T694" s="125"/>
      <c r="U694" s="125"/>
      <c r="V694" s="125"/>
      <c r="W694" s="125"/>
      <c r="X694" s="125"/>
      <c r="Y694" s="125"/>
      <c r="Z694" s="41" t="str">
        <f t="shared" si="290"/>
        <v/>
      </c>
      <c r="AA694" s="125"/>
      <c r="AB694" s="181" t="str">
        <f t="shared" si="300"/>
        <v/>
      </c>
      <c r="AC694" s="161"/>
      <c r="AD694" s="41" t="str">
        <f t="shared" ref="AD694:AD726" si="310">IF(AND(ISNUMBER($P694),ISNUMBER($X694)),IF((ABS($P694-$X694))&gt;0.49,$X694-$P694,0),"")</f>
        <v/>
      </c>
      <c r="AE694" s="125"/>
      <c r="AF694" s="181" t="str">
        <f t="shared" si="301"/>
        <v/>
      </c>
      <c r="AG694" s="125"/>
      <c r="AH694" s="41" t="str">
        <f t="shared" ref="AH694:AH726" si="311">IF(AND(ISNUMBER($N694),ISNUMBER($X694)),IF((ABS($N694-$X694))&gt;0.49,$X694-$N694,0),"")</f>
        <v/>
      </c>
      <c r="AI694" s="125"/>
      <c r="AJ694" s="181" t="str">
        <f t="shared" si="302"/>
        <v/>
      </c>
      <c r="AK694" s="161"/>
      <c r="AL694" s="41" t="str">
        <f t="shared" si="293"/>
        <v/>
      </c>
      <c r="AM694" s="125"/>
      <c r="AN694" s="181" t="str">
        <f t="shared" si="303"/>
        <v/>
      </c>
      <c r="AP694" s="41" t="str">
        <f t="shared" si="294"/>
        <v/>
      </c>
      <c r="AQ694" s="125"/>
      <c r="AR694" s="181" t="str">
        <f t="shared" si="304"/>
        <v/>
      </c>
      <c r="AS694" s="125"/>
      <c r="AT694" s="41" t="str">
        <f t="shared" si="295"/>
        <v/>
      </c>
      <c r="AU694" s="125"/>
      <c r="AV694" s="181" t="str">
        <f t="shared" si="305"/>
        <v/>
      </c>
      <c r="AW694" s="125"/>
      <c r="AX694" s="41" t="str">
        <f t="shared" ref="AX694:AX726" si="312">IF(AND(ISNUMBER($N694),ISNUMBER($V694)),IF((ABS($N694-$V694))&gt;0.49,$V694-$N694,0),"")</f>
        <v/>
      </c>
      <c r="AY694" s="125"/>
      <c r="AZ694" s="181" t="str">
        <f t="shared" si="306"/>
        <v/>
      </c>
      <c r="BA694" s="125"/>
      <c r="BB694" s="41" t="str">
        <f t="shared" ref="BB694:BB726" si="313">IF(AND(ISNUMBER($P694),ISNUMBER($V694)),IF((ABS($P694-$V694))&gt;0.49,$V694-$P694,0),"")</f>
        <v/>
      </c>
      <c r="BC694" s="125"/>
      <c r="BD694" s="181" t="str">
        <f t="shared" si="307"/>
        <v/>
      </c>
      <c r="BE694" s="125"/>
      <c r="BF694" s="41" t="str">
        <f t="shared" si="298"/>
        <v/>
      </c>
      <c r="BG694" s="125"/>
      <c r="BH694" s="181" t="str">
        <f t="shared" si="308"/>
        <v/>
      </c>
      <c r="BJ694" s="41" t="str">
        <f t="shared" si="299"/>
        <v/>
      </c>
      <c r="BK694" s="125"/>
      <c r="BL694" s="181" t="str">
        <f t="shared" si="309"/>
        <v/>
      </c>
      <c r="BM694" s="125"/>
    </row>
    <row r="695" spans="2:65" ht="15.75" customHeight="1">
      <c r="C695" s="16" t="s">
        <v>98</v>
      </c>
      <c r="D695" s="53"/>
      <c r="E695" s="53"/>
      <c r="F695" s="53"/>
      <c r="G695" s="53"/>
      <c r="H695" s="53"/>
      <c r="I695" s="53"/>
      <c r="J695" s="53"/>
      <c r="K695" s="20"/>
      <c r="L695" s="66"/>
      <c r="M695" s="125"/>
      <c r="N695" s="125"/>
      <c r="O695" s="80"/>
      <c r="P695" s="125"/>
      <c r="Q695" s="125"/>
      <c r="R695" s="125"/>
      <c r="S695" s="125"/>
      <c r="T695" s="125"/>
      <c r="U695" s="125"/>
      <c r="V695" s="125"/>
      <c r="W695" s="125"/>
      <c r="X695" s="125"/>
      <c r="Y695" s="125"/>
      <c r="Z695" s="41" t="str">
        <f t="shared" si="290"/>
        <v/>
      </c>
      <c r="AA695" s="125"/>
      <c r="AB695" s="181" t="str">
        <f t="shared" si="300"/>
        <v/>
      </c>
      <c r="AC695" s="161"/>
      <c r="AD695" s="41" t="str">
        <f t="shared" si="310"/>
        <v/>
      </c>
      <c r="AE695" s="125"/>
      <c r="AF695" s="181" t="str">
        <f t="shared" si="301"/>
        <v/>
      </c>
      <c r="AG695" s="125"/>
      <c r="AH695" s="41" t="str">
        <f t="shared" si="311"/>
        <v/>
      </c>
      <c r="AI695" s="125"/>
      <c r="AJ695" s="181" t="str">
        <f t="shared" si="302"/>
        <v/>
      </c>
      <c r="AK695" s="161"/>
      <c r="AL695" s="41" t="str">
        <f t="shared" si="293"/>
        <v/>
      </c>
      <c r="AM695" s="125"/>
      <c r="AN695" s="181" t="str">
        <f t="shared" si="303"/>
        <v/>
      </c>
      <c r="AP695" s="41" t="str">
        <f t="shared" si="294"/>
        <v/>
      </c>
      <c r="AQ695" s="125"/>
      <c r="AR695" s="181" t="str">
        <f t="shared" si="304"/>
        <v/>
      </c>
      <c r="AS695" s="125"/>
      <c r="AT695" s="41" t="str">
        <f t="shared" si="295"/>
        <v/>
      </c>
      <c r="AU695" s="125"/>
      <c r="AV695" s="181" t="str">
        <f t="shared" si="305"/>
        <v/>
      </c>
      <c r="AW695" s="125"/>
      <c r="AX695" s="41" t="str">
        <f t="shared" si="312"/>
        <v/>
      </c>
      <c r="AY695" s="125"/>
      <c r="AZ695" s="181" t="str">
        <f t="shared" si="306"/>
        <v/>
      </c>
      <c r="BA695" s="125"/>
      <c r="BB695" s="41" t="str">
        <f t="shared" si="313"/>
        <v/>
      </c>
      <c r="BC695" s="125"/>
      <c r="BD695" s="181" t="str">
        <f t="shared" si="307"/>
        <v/>
      </c>
      <c r="BE695" s="125"/>
      <c r="BF695" s="41" t="str">
        <f t="shared" si="298"/>
        <v/>
      </c>
      <c r="BG695" s="125"/>
      <c r="BH695" s="181" t="str">
        <f t="shared" si="308"/>
        <v/>
      </c>
      <c r="BJ695" s="41" t="str">
        <f t="shared" si="299"/>
        <v/>
      </c>
      <c r="BK695" s="125"/>
      <c r="BL695" s="181" t="str">
        <f t="shared" si="309"/>
        <v/>
      </c>
      <c r="BM695" s="125"/>
    </row>
    <row r="696" spans="2:65" ht="15.75" customHeight="1">
      <c r="C696" s="13"/>
      <c r="D696" s="13"/>
      <c r="E696" s="13"/>
      <c r="F696" s="13"/>
      <c r="G696" s="13"/>
      <c r="H696" s="13"/>
      <c r="I696" s="13"/>
      <c r="J696" s="13"/>
      <c r="K696" s="20"/>
      <c r="L696" s="66"/>
      <c r="M696" s="125"/>
      <c r="N696" s="125"/>
      <c r="O696" s="80"/>
      <c r="P696" s="125"/>
      <c r="Q696" s="125"/>
      <c r="R696" s="125"/>
      <c r="S696" s="125"/>
      <c r="T696" s="125"/>
      <c r="U696" s="125"/>
      <c r="V696" s="125"/>
      <c r="W696" s="125"/>
      <c r="X696" s="125"/>
      <c r="Y696" s="125"/>
      <c r="Z696" s="41" t="str">
        <f t="shared" si="290"/>
        <v/>
      </c>
      <c r="AA696" s="125"/>
      <c r="AB696" s="181" t="str">
        <f t="shared" si="300"/>
        <v/>
      </c>
      <c r="AC696" s="161"/>
      <c r="AD696" s="41" t="str">
        <f t="shared" si="310"/>
        <v/>
      </c>
      <c r="AE696" s="125"/>
      <c r="AF696" s="181" t="str">
        <f t="shared" si="301"/>
        <v/>
      </c>
      <c r="AG696" s="125"/>
      <c r="AH696" s="41" t="str">
        <f t="shared" si="311"/>
        <v/>
      </c>
      <c r="AI696" s="125"/>
      <c r="AJ696" s="181" t="str">
        <f t="shared" si="302"/>
        <v/>
      </c>
      <c r="AK696" s="161"/>
      <c r="AL696" s="41" t="str">
        <f t="shared" si="293"/>
        <v/>
      </c>
      <c r="AM696" s="125"/>
      <c r="AN696" s="181" t="str">
        <f t="shared" si="303"/>
        <v/>
      </c>
      <c r="AP696" s="41" t="str">
        <f t="shared" si="294"/>
        <v/>
      </c>
      <c r="AQ696" s="125"/>
      <c r="AR696" s="181" t="str">
        <f t="shared" si="304"/>
        <v/>
      </c>
      <c r="AS696" s="125"/>
      <c r="AT696" s="41" t="str">
        <f t="shared" si="295"/>
        <v/>
      </c>
      <c r="AU696" s="125"/>
      <c r="AV696" s="181" t="str">
        <f t="shared" si="305"/>
        <v/>
      </c>
      <c r="AW696" s="125"/>
      <c r="AX696" s="41" t="str">
        <f t="shared" si="312"/>
        <v/>
      </c>
      <c r="AY696" s="125"/>
      <c r="AZ696" s="181" t="str">
        <f t="shared" si="306"/>
        <v/>
      </c>
      <c r="BA696" s="125"/>
      <c r="BB696" s="41" t="str">
        <f t="shared" si="313"/>
        <v/>
      </c>
      <c r="BC696" s="125"/>
      <c r="BD696" s="181" t="str">
        <f t="shared" si="307"/>
        <v/>
      </c>
      <c r="BE696" s="125"/>
      <c r="BF696" s="41" t="str">
        <f t="shared" si="298"/>
        <v/>
      </c>
      <c r="BG696" s="125"/>
      <c r="BH696" s="181" t="str">
        <f t="shared" si="308"/>
        <v/>
      </c>
      <c r="BJ696" s="41" t="str">
        <f t="shared" si="299"/>
        <v/>
      </c>
      <c r="BK696" s="125"/>
      <c r="BL696" s="181" t="str">
        <f t="shared" si="309"/>
        <v/>
      </c>
      <c r="BM696" s="125"/>
    </row>
    <row r="697" spans="2:65" ht="20.25" customHeight="1">
      <c r="B697" s="231">
        <v>290</v>
      </c>
      <c r="C697" s="17" t="s">
        <v>35</v>
      </c>
      <c r="D697" s="13" t="s">
        <v>370</v>
      </c>
      <c r="E697" s="13"/>
      <c r="F697" s="13"/>
      <c r="G697" s="13"/>
      <c r="H697" s="13"/>
      <c r="I697" s="13"/>
      <c r="J697" s="13"/>
      <c r="K697" s="20"/>
      <c r="L697" s="22" t="s">
        <v>29</v>
      </c>
      <c r="M697" s="125"/>
      <c r="N697" s="41">
        <f>VLOOKUP($B697,'[1]09-10-11'!$A$4:$EA$400,MATCH(N$2, '[1]09-10-11'!$A$4:$EA$4, 0))</f>
        <v>411000</v>
      </c>
      <c r="O697" s="45"/>
      <c r="P697" s="41">
        <f>VLOOKUP($B697,'[1]09-10-11'!$A$4:$EA$400,MATCH(P$2, '[1]09-10-11'!$A$4:$EA$4, 0))</f>
        <v>460259</v>
      </c>
      <c r="Q697" s="41"/>
      <c r="R697" s="41">
        <f>VLOOKUP($B697,'[1]09-10-11'!$A$4:$EA$400,MATCH(R$2, '[1]09-10-11'!$A$4:$EA$4, 0))</f>
        <v>410000</v>
      </c>
      <c r="S697" s="41"/>
      <c r="T697" s="41" t="e">
        <f>VLOOKUP($B697,'[1]09-10-11'!$A$4:$EA$400,MATCH(T$2, '[1]09-10-11'!$A$4:$EA$4, 0))</f>
        <v>#N/A</v>
      </c>
      <c r="U697" s="41"/>
      <c r="V697" s="41">
        <f>VLOOKUP($B697,'[1]09-10-11'!$A$4:$EA$400,MATCH(V$2, '[1]09-10-11'!$A$4:$EA$4, 0))</f>
        <v>431000</v>
      </c>
      <c r="W697" s="41"/>
      <c r="X697" s="41">
        <f>VLOOKUP($B697,'[1]09-10-11'!$A$4:$EA$400,MATCH(X$2, '[1]09-10-11'!$A$4:$EA$4, 0))</f>
        <v>459738</v>
      </c>
      <c r="Y697" s="41"/>
      <c r="Z697" s="100">
        <f t="shared" si="290"/>
        <v>28738</v>
      </c>
      <c r="AA697" s="100"/>
      <c r="AB697" s="183">
        <f t="shared" si="300"/>
        <v>6.6677494199536058E-2</v>
      </c>
      <c r="AC697" s="169"/>
      <c r="AD697" s="100">
        <f t="shared" si="310"/>
        <v>-521</v>
      </c>
      <c r="AE697" s="100"/>
      <c r="AF697" s="183">
        <f t="shared" si="301"/>
        <v>-1.1319713465679504E-3</v>
      </c>
      <c r="AG697" s="100"/>
      <c r="AH697" s="41">
        <f t="shared" si="311"/>
        <v>48738</v>
      </c>
      <c r="AI697" s="41"/>
      <c r="AJ697" s="183">
        <f t="shared" si="302"/>
        <v>0.1185839416058394</v>
      </c>
      <c r="AK697" s="169"/>
      <c r="AL697" s="41">
        <f t="shared" si="293"/>
        <v>49738</v>
      </c>
      <c r="AM697" s="41"/>
      <c r="AN697" s="181">
        <f t="shared" si="303"/>
        <v>0.12131219512195113</v>
      </c>
      <c r="AP697" s="41" t="str">
        <f t="shared" si="294"/>
        <v/>
      </c>
      <c r="AQ697" s="100"/>
      <c r="AR697" s="181" t="e">
        <f t="shared" si="304"/>
        <v>#N/A</v>
      </c>
      <c r="AS697" s="100"/>
      <c r="AT697" s="100" t="str">
        <f t="shared" si="295"/>
        <v/>
      </c>
      <c r="AU697" s="100"/>
      <c r="AV697" s="183" t="e">
        <f t="shared" si="305"/>
        <v>#N/A</v>
      </c>
      <c r="AW697" s="100"/>
      <c r="AX697" s="100">
        <f t="shared" si="312"/>
        <v>20000</v>
      </c>
      <c r="AY697" s="100"/>
      <c r="AZ697" s="183">
        <f t="shared" si="306"/>
        <v>4.8661800486617945E-2</v>
      </c>
      <c r="BA697" s="100"/>
      <c r="BB697" s="100">
        <f t="shared" si="313"/>
        <v>-29259</v>
      </c>
      <c r="BC697" s="100"/>
      <c r="BD697" s="183">
        <f t="shared" si="307"/>
        <v>-6.3570728654952946E-2</v>
      </c>
      <c r="BE697" s="100"/>
      <c r="BF697" s="41">
        <f t="shared" si="298"/>
        <v>21000</v>
      </c>
      <c r="BG697" s="41"/>
      <c r="BH697" s="181">
        <f t="shared" si="308"/>
        <v>5.1219512195121997E-2</v>
      </c>
      <c r="BJ697" s="41" t="str">
        <f t="shared" si="299"/>
        <v/>
      </c>
      <c r="BK697" s="100"/>
      <c r="BL697" s="181" t="e">
        <f t="shared" si="309"/>
        <v>#N/A</v>
      </c>
      <c r="BM697" s="100"/>
    </row>
    <row r="698" spans="2:65" ht="15.75" customHeight="1">
      <c r="B698" s="231">
        <v>291</v>
      </c>
      <c r="C698" s="17" t="s">
        <v>36</v>
      </c>
      <c r="D698" s="13" t="s">
        <v>329</v>
      </c>
      <c r="E698" s="13"/>
      <c r="F698" s="13"/>
      <c r="G698" s="13"/>
      <c r="H698" s="13"/>
      <c r="I698" s="13"/>
      <c r="J698" s="13"/>
      <c r="K698" s="20"/>
      <c r="L698" s="22" t="s">
        <v>29</v>
      </c>
      <c r="M698" s="125"/>
      <c r="N698" s="81">
        <f>VLOOKUP($B698,'[1]09-10-11'!$A$4:$EA$400,MATCH(N$2, '[1]09-10-11'!$A$4:$EA$4, 0))</f>
        <v>0</v>
      </c>
      <c r="O698" s="45"/>
      <c r="P698" s="81">
        <f>VLOOKUP($B698,'[1]09-10-11'!$A$4:$EA$400,MATCH(P$2, '[1]09-10-11'!$A$4:$EA$4, 0))</f>
        <v>13830</v>
      </c>
      <c r="Q698" s="81"/>
      <c r="R698" s="81">
        <f>VLOOKUP($B698,'[1]09-10-11'!$A$4:$EA$400,MATCH(R$2, '[1]09-10-11'!$A$4:$EA$4, 0))</f>
        <v>0</v>
      </c>
      <c r="S698" s="81"/>
      <c r="T698" s="81" t="e">
        <f>VLOOKUP($B698,'[1]09-10-11'!$A$4:$EA$400,MATCH(T$2, '[1]09-10-11'!$A$4:$EA$4, 0))</f>
        <v>#N/A</v>
      </c>
      <c r="U698" s="81"/>
      <c r="V698" s="81">
        <f>VLOOKUP($B698,'[1]09-10-11'!$A$4:$EA$400,MATCH(V$2, '[1]09-10-11'!$A$4:$EA$4, 0))</f>
        <v>1000</v>
      </c>
      <c r="W698" s="81"/>
      <c r="X698" s="81">
        <f>VLOOKUP($B698,'[1]09-10-11'!$A$4:$EA$400,MATCH(X$2, '[1]09-10-11'!$A$4:$EA$4, 0))</f>
        <v>24485</v>
      </c>
      <c r="Y698" s="41"/>
      <c r="Z698" s="172">
        <f t="shared" si="290"/>
        <v>23485</v>
      </c>
      <c r="AA698" s="172"/>
      <c r="AB698" s="184">
        <f t="shared" si="300"/>
        <v>23.484999999999999</v>
      </c>
      <c r="AC698" s="170"/>
      <c r="AD698" s="172">
        <f t="shared" si="310"/>
        <v>10655</v>
      </c>
      <c r="AE698" s="172"/>
      <c r="AF698" s="184">
        <f t="shared" si="301"/>
        <v>0.77042660882140268</v>
      </c>
      <c r="AG698" s="172"/>
      <c r="AH698" s="81">
        <f t="shared" si="311"/>
        <v>24485</v>
      </c>
      <c r="AI698" s="81"/>
      <c r="AJ698" s="184" t="str">
        <f t="shared" si="302"/>
        <v>---</v>
      </c>
      <c r="AK698" s="170"/>
      <c r="AL698" s="81">
        <f t="shared" si="293"/>
        <v>24485</v>
      </c>
      <c r="AM698" s="81"/>
      <c r="AN698" s="182" t="str">
        <f t="shared" si="303"/>
        <v>---</v>
      </c>
      <c r="AP698" s="81" t="str">
        <f t="shared" si="294"/>
        <v/>
      </c>
      <c r="AQ698" s="172"/>
      <c r="AR698" s="184" t="e">
        <f t="shared" si="304"/>
        <v>#N/A</v>
      </c>
      <c r="AS698" s="172"/>
      <c r="AT698" s="172" t="str">
        <f t="shared" si="295"/>
        <v/>
      </c>
      <c r="AU698" s="172"/>
      <c r="AV698" s="184" t="e">
        <f t="shared" si="305"/>
        <v>#N/A</v>
      </c>
      <c r="AW698" s="172"/>
      <c r="AX698" s="172">
        <f t="shared" si="312"/>
        <v>1000</v>
      </c>
      <c r="AY698" s="172"/>
      <c r="AZ698" s="184" t="str">
        <f t="shared" si="306"/>
        <v>---</v>
      </c>
      <c r="BA698" s="172"/>
      <c r="BB698" s="172">
        <f t="shared" si="313"/>
        <v>-12830</v>
      </c>
      <c r="BC698" s="172"/>
      <c r="BD698" s="184">
        <f t="shared" si="307"/>
        <v>-0.92769342010122924</v>
      </c>
      <c r="BE698" s="172"/>
      <c r="BF698" s="81">
        <f t="shared" si="298"/>
        <v>1000</v>
      </c>
      <c r="BG698" s="81"/>
      <c r="BH698" s="182" t="str">
        <f t="shared" si="308"/>
        <v>---</v>
      </c>
      <c r="BJ698" s="81" t="str">
        <f t="shared" si="299"/>
        <v/>
      </c>
      <c r="BK698" s="172"/>
      <c r="BL698" s="184" t="e">
        <f t="shared" si="309"/>
        <v>#N/A</v>
      </c>
      <c r="BM698" s="172"/>
    </row>
    <row r="699" spans="2:65" ht="15.75" customHeight="1">
      <c r="B699" s="231"/>
      <c r="C699" s="13"/>
      <c r="D699" s="13"/>
      <c r="E699" s="13"/>
      <c r="F699" s="13"/>
      <c r="G699" s="13"/>
      <c r="H699" s="13"/>
      <c r="I699" s="13"/>
      <c r="J699" s="13"/>
      <c r="K699" s="20"/>
      <c r="L699" s="66"/>
      <c r="M699" s="125"/>
      <c r="N699" s="125"/>
      <c r="O699" s="45"/>
      <c r="P699" s="125"/>
      <c r="Q699" s="125"/>
      <c r="R699" s="125"/>
      <c r="S699" s="125"/>
      <c r="T699" s="125"/>
      <c r="U699" s="125"/>
      <c r="V699" s="125"/>
      <c r="W699" s="125"/>
      <c r="X699" s="125"/>
      <c r="Y699" s="125"/>
      <c r="Z699" s="100" t="str">
        <f t="shared" si="290"/>
        <v/>
      </c>
      <c r="AA699" s="125"/>
      <c r="AB699" s="183" t="str">
        <f t="shared" si="300"/>
        <v/>
      </c>
      <c r="AC699" s="169"/>
      <c r="AD699" s="100" t="str">
        <f t="shared" si="310"/>
        <v/>
      </c>
      <c r="AE699" s="125"/>
      <c r="AF699" s="183" t="str">
        <f t="shared" si="301"/>
        <v/>
      </c>
      <c r="AG699" s="125"/>
      <c r="AH699" s="41" t="str">
        <f t="shared" si="311"/>
        <v/>
      </c>
      <c r="AI699" s="125"/>
      <c r="AJ699" s="183" t="str">
        <f t="shared" si="302"/>
        <v/>
      </c>
      <c r="AK699" s="169"/>
      <c r="AL699" s="41" t="str">
        <f t="shared" si="293"/>
        <v/>
      </c>
      <c r="AM699" s="125"/>
      <c r="AN699" s="181" t="str">
        <f t="shared" si="303"/>
        <v/>
      </c>
      <c r="AP699" s="41" t="str">
        <f t="shared" si="294"/>
        <v/>
      </c>
      <c r="AQ699" s="125"/>
      <c r="AR699" s="181" t="str">
        <f t="shared" si="304"/>
        <v/>
      </c>
      <c r="AS699" s="125"/>
      <c r="AT699" s="100" t="str">
        <f t="shared" si="295"/>
        <v/>
      </c>
      <c r="AU699" s="125"/>
      <c r="AV699" s="183" t="str">
        <f t="shared" si="305"/>
        <v/>
      </c>
      <c r="AW699" s="125"/>
      <c r="AX699" s="100" t="str">
        <f t="shared" si="312"/>
        <v/>
      </c>
      <c r="AY699" s="125"/>
      <c r="AZ699" s="183" t="str">
        <f t="shared" si="306"/>
        <v/>
      </c>
      <c r="BA699" s="125"/>
      <c r="BB699" s="100" t="str">
        <f t="shared" si="313"/>
        <v/>
      </c>
      <c r="BC699" s="125"/>
      <c r="BD699" s="183" t="str">
        <f t="shared" si="307"/>
        <v/>
      </c>
      <c r="BE699" s="125"/>
      <c r="BF699" s="41" t="str">
        <f t="shared" si="298"/>
        <v/>
      </c>
      <c r="BG699" s="125"/>
      <c r="BH699" s="181" t="str">
        <f t="shared" si="308"/>
        <v/>
      </c>
      <c r="BJ699" s="41" t="str">
        <f t="shared" si="299"/>
        <v/>
      </c>
      <c r="BK699" s="125"/>
      <c r="BL699" s="181" t="str">
        <f t="shared" si="309"/>
        <v/>
      </c>
      <c r="BM699" s="125"/>
    </row>
    <row r="700" spans="2:65" ht="18.75" customHeight="1">
      <c r="B700" s="231"/>
      <c r="C700" s="17"/>
      <c r="D700" s="13"/>
      <c r="E700" s="13"/>
      <c r="F700" s="13"/>
      <c r="G700" s="53" t="s">
        <v>371</v>
      </c>
      <c r="H700" s="53"/>
      <c r="I700" s="27"/>
      <c r="J700" s="27"/>
      <c r="K700" s="28"/>
      <c r="L700" s="29" t="s">
        <v>29</v>
      </c>
      <c r="M700" s="133"/>
      <c r="N700" s="82">
        <f>SUM(N697:N699)</f>
        <v>411000</v>
      </c>
      <c r="O700" s="83"/>
      <c r="P700" s="82">
        <f>SUM(P697:P699)</f>
        <v>474089</v>
      </c>
      <c r="Q700" s="82"/>
      <c r="R700" s="82">
        <f>SUM(R697:R699)</f>
        <v>410000</v>
      </c>
      <c r="S700" s="82"/>
      <c r="T700" s="82" t="e">
        <f>SUM(T697:T699)</f>
        <v>#N/A</v>
      </c>
      <c r="U700" s="82"/>
      <c r="V700" s="82">
        <f>SUM(V697:V699)</f>
        <v>432000</v>
      </c>
      <c r="W700" s="82"/>
      <c r="X700" s="82">
        <f>SUM(X697:X699)</f>
        <v>484223</v>
      </c>
      <c r="Y700" s="82"/>
      <c r="Z700" s="173">
        <f t="shared" si="290"/>
        <v>52223</v>
      </c>
      <c r="AA700" s="173"/>
      <c r="AB700" s="186">
        <f t="shared" si="300"/>
        <v>0.1208865740740741</v>
      </c>
      <c r="AC700" s="171"/>
      <c r="AD700" s="173">
        <f t="shared" si="310"/>
        <v>10134</v>
      </c>
      <c r="AE700" s="173"/>
      <c r="AF700" s="186">
        <f t="shared" ref="AF700:AF727" si="314">IF($P700="","",  IF($X700="","", IF($P700=0,"---",(IF(ISERROR(($X700/$P700)-1),"---",($X700/$P700)-1) ))))</f>
        <v>2.1375733248398587E-2</v>
      </c>
      <c r="AG700" s="173"/>
      <c r="AH700" s="82">
        <f t="shared" si="311"/>
        <v>73223</v>
      </c>
      <c r="AI700" s="82"/>
      <c r="AJ700" s="186">
        <f t="shared" ref="AJ700:AJ727" si="315">IF($N700="","",  IF($X700="","", IF($N700=0,"---",(IF(ISERROR(($X700/$N700)-1),"---",($X700/$N700)-1) ))))</f>
        <v>0.17815815085158149</v>
      </c>
      <c r="AK700" s="171"/>
      <c r="AL700" s="82">
        <f t="shared" si="293"/>
        <v>74223</v>
      </c>
      <c r="AM700" s="82"/>
      <c r="AN700" s="185">
        <f t="shared" si="303"/>
        <v>0.18103170731707308</v>
      </c>
      <c r="AP700" s="82" t="str">
        <f t="shared" si="294"/>
        <v/>
      </c>
      <c r="AQ700" s="173"/>
      <c r="AR700" s="185" t="e">
        <f t="shared" si="304"/>
        <v>#N/A</v>
      </c>
      <c r="AS700" s="173"/>
      <c r="AT700" s="173" t="str">
        <f t="shared" si="295"/>
        <v/>
      </c>
      <c r="AU700" s="173"/>
      <c r="AV700" s="186" t="e">
        <f t="shared" si="305"/>
        <v>#N/A</v>
      </c>
      <c r="AW700" s="173"/>
      <c r="AX700" s="173">
        <f t="shared" si="312"/>
        <v>21000</v>
      </c>
      <c r="AY700" s="173"/>
      <c r="AZ700" s="186">
        <f t="shared" ref="AZ700:AZ727" si="316">IF($N700="","",  IF($V700="","", IF($N700=0,"---",(IF(ISERROR(($V700/$N700)-1),"---",($V700/$N700)-1) ))))</f>
        <v>5.1094890510948954E-2</v>
      </c>
      <c r="BA700" s="173"/>
      <c r="BB700" s="173">
        <f t="shared" si="313"/>
        <v>-42089</v>
      </c>
      <c r="BC700" s="173"/>
      <c r="BD700" s="186">
        <f t="shared" ref="BD700:BD727" si="317">IF($P700="","",  IF($V700="","", IF($P700=0,"---",(IF(ISERROR(($V700/$P700)-1),"---",($V700/$P700)-1) ))))</f>
        <v>-8.8778689233456221E-2</v>
      </c>
      <c r="BE700" s="173"/>
      <c r="BF700" s="82">
        <f t="shared" si="298"/>
        <v>22000</v>
      </c>
      <c r="BG700" s="82"/>
      <c r="BH700" s="185">
        <f t="shared" si="308"/>
        <v>5.3658536585365901E-2</v>
      </c>
      <c r="BJ700" s="82" t="str">
        <f t="shared" si="299"/>
        <v/>
      </c>
      <c r="BK700" s="173"/>
      <c r="BL700" s="185" t="e">
        <f t="shared" si="309"/>
        <v>#N/A</v>
      </c>
      <c r="BM700" s="173"/>
    </row>
    <row r="701" spans="2:65" ht="15.75" customHeight="1">
      <c r="B701" s="231"/>
      <c r="C701" s="17"/>
      <c r="D701" s="13"/>
      <c r="E701" s="13"/>
      <c r="F701" s="13"/>
      <c r="G701" s="13"/>
      <c r="H701" s="13"/>
      <c r="I701" s="13"/>
      <c r="J701" s="13"/>
      <c r="K701" s="20"/>
      <c r="L701" s="66"/>
      <c r="M701" s="125"/>
      <c r="N701" s="125"/>
      <c r="O701" s="45"/>
      <c r="P701" s="125"/>
      <c r="Q701" s="125"/>
      <c r="R701" s="125"/>
      <c r="S701" s="125"/>
      <c r="T701" s="125"/>
      <c r="U701" s="125"/>
      <c r="V701" s="125"/>
      <c r="W701" s="125"/>
      <c r="X701" s="125"/>
      <c r="Y701" s="125"/>
      <c r="Z701" s="100" t="str">
        <f t="shared" si="290"/>
        <v/>
      </c>
      <c r="AA701" s="125"/>
      <c r="AB701" s="183" t="str">
        <f t="shared" si="300"/>
        <v/>
      </c>
      <c r="AC701" s="169"/>
      <c r="AD701" s="100" t="str">
        <f t="shared" si="310"/>
        <v/>
      </c>
      <c r="AE701" s="125"/>
      <c r="AF701" s="183" t="str">
        <f t="shared" si="314"/>
        <v/>
      </c>
      <c r="AG701" s="125"/>
      <c r="AH701" s="41" t="str">
        <f t="shared" si="311"/>
        <v/>
      </c>
      <c r="AI701" s="125"/>
      <c r="AJ701" s="183" t="str">
        <f t="shared" si="315"/>
        <v/>
      </c>
      <c r="AK701" s="169"/>
      <c r="AL701" s="41" t="str">
        <f t="shared" si="293"/>
        <v/>
      </c>
      <c r="AM701" s="125"/>
      <c r="AN701" s="181" t="str">
        <f t="shared" si="303"/>
        <v/>
      </c>
      <c r="AP701" s="41" t="str">
        <f t="shared" si="294"/>
        <v/>
      </c>
      <c r="AQ701" s="125"/>
      <c r="AR701" s="181" t="str">
        <f t="shared" si="304"/>
        <v/>
      </c>
      <c r="AS701" s="125"/>
      <c r="AT701" s="100" t="str">
        <f t="shared" si="295"/>
        <v/>
      </c>
      <c r="AU701" s="125"/>
      <c r="AV701" s="183" t="str">
        <f t="shared" si="305"/>
        <v/>
      </c>
      <c r="AW701" s="125"/>
      <c r="AX701" s="100" t="str">
        <f t="shared" si="312"/>
        <v/>
      </c>
      <c r="AY701" s="125"/>
      <c r="AZ701" s="183" t="str">
        <f t="shared" si="316"/>
        <v/>
      </c>
      <c r="BA701" s="125"/>
      <c r="BB701" s="100" t="str">
        <f t="shared" si="313"/>
        <v/>
      </c>
      <c r="BC701" s="125"/>
      <c r="BD701" s="183" t="str">
        <f t="shared" si="317"/>
        <v/>
      </c>
      <c r="BE701" s="125"/>
      <c r="BF701" s="41" t="str">
        <f t="shared" si="298"/>
        <v/>
      </c>
      <c r="BG701" s="125"/>
      <c r="BH701" s="181" t="str">
        <f t="shared" si="308"/>
        <v/>
      </c>
      <c r="BJ701" s="41" t="str">
        <f t="shared" si="299"/>
        <v/>
      </c>
      <c r="BK701" s="125"/>
      <c r="BL701" s="181" t="str">
        <f t="shared" si="309"/>
        <v/>
      </c>
      <c r="BM701" s="125"/>
    </row>
    <row r="702" spans="2:65" s="11" customFormat="1" ht="15.75" customHeight="1">
      <c r="B702" s="231"/>
      <c r="C702" s="46"/>
      <c r="D702" s="4"/>
      <c r="E702" s="4"/>
      <c r="F702" s="4"/>
      <c r="G702" s="4"/>
      <c r="H702" s="4"/>
      <c r="I702" s="4"/>
      <c r="J702" s="4"/>
      <c r="K702" s="33"/>
      <c r="L702" s="246"/>
      <c r="M702" s="125"/>
      <c r="N702" s="125"/>
      <c r="O702" s="45"/>
      <c r="P702" s="125"/>
      <c r="Q702" s="125"/>
      <c r="R702" s="125"/>
      <c r="S702" s="125"/>
      <c r="T702" s="125"/>
      <c r="U702" s="125"/>
      <c r="V702" s="125"/>
      <c r="W702" s="125"/>
      <c r="X702" s="125"/>
      <c r="Y702" s="125"/>
      <c r="Z702" s="100" t="str">
        <f t="shared" si="290"/>
        <v/>
      </c>
      <c r="AA702" s="125"/>
      <c r="AB702" s="181" t="str">
        <f t="shared" si="300"/>
        <v/>
      </c>
      <c r="AC702" s="169"/>
      <c r="AD702" s="100" t="str">
        <f t="shared" si="310"/>
        <v/>
      </c>
      <c r="AE702" s="125"/>
      <c r="AF702" s="181" t="str">
        <f t="shared" si="314"/>
        <v/>
      </c>
      <c r="AG702" s="125"/>
      <c r="AH702" s="41" t="str">
        <f t="shared" si="311"/>
        <v/>
      </c>
      <c r="AI702" s="125"/>
      <c r="AJ702" s="183" t="str">
        <f t="shared" si="315"/>
        <v/>
      </c>
      <c r="AK702" s="169"/>
      <c r="AL702" s="41" t="str">
        <f t="shared" si="293"/>
        <v/>
      </c>
      <c r="AM702" s="125"/>
      <c r="AN702" s="181" t="str">
        <f t="shared" si="303"/>
        <v/>
      </c>
      <c r="AP702" s="41" t="str">
        <f t="shared" si="294"/>
        <v/>
      </c>
      <c r="AQ702" s="125"/>
      <c r="AR702" s="181" t="str">
        <f t="shared" si="304"/>
        <v/>
      </c>
      <c r="AS702" s="125"/>
      <c r="AT702" s="100" t="str">
        <f t="shared" si="295"/>
        <v/>
      </c>
      <c r="AU702" s="125"/>
      <c r="AV702" s="181" t="str">
        <f t="shared" si="305"/>
        <v/>
      </c>
      <c r="AW702" s="125"/>
      <c r="AX702" s="100" t="str">
        <f t="shared" si="312"/>
        <v/>
      </c>
      <c r="AY702" s="125"/>
      <c r="AZ702" s="181" t="str">
        <f t="shared" si="316"/>
        <v/>
      </c>
      <c r="BA702" s="125"/>
      <c r="BB702" s="100" t="str">
        <f t="shared" si="313"/>
        <v/>
      </c>
      <c r="BC702" s="125"/>
      <c r="BD702" s="181" t="str">
        <f t="shared" si="317"/>
        <v/>
      </c>
      <c r="BE702" s="125"/>
      <c r="BF702" s="41" t="str">
        <f t="shared" si="298"/>
        <v/>
      </c>
      <c r="BG702" s="125"/>
      <c r="BH702" s="181" t="str">
        <f t="shared" si="308"/>
        <v/>
      </c>
      <c r="BJ702" s="41" t="str">
        <f t="shared" si="299"/>
        <v/>
      </c>
      <c r="BK702" s="125"/>
      <c r="BL702" s="181" t="str">
        <f t="shared" si="309"/>
        <v/>
      </c>
      <c r="BM702" s="125"/>
    </row>
    <row r="703" spans="2:65" ht="15.75" customHeight="1">
      <c r="B703" s="231"/>
      <c r="C703" s="16" t="s">
        <v>160</v>
      </c>
      <c r="D703" s="53"/>
      <c r="E703" s="53"/>
      <c r="F703" s="53"/>
      <c r="G703" s="53"/>
      <c r="H703" s="53"/>
      <c r="I703" s="53"/>
      <c r="J703" s="53"/>
      <c r="K703" s="33"/>
      <c r="L703" s="22"/>
      <c r="M703" s="125"/>
      <c r="N703" s="41"/>
      <c r="O703" s="45"/>
      <c r="P703" s="41"/>
      <c r="Q703" s="41"/>
      <c r="R703" s="41"/>
      <c r="S703" s="41"/>
      <c r="T703" s="41"/>
      <c r="U703" s="41"/>
      <c r="V703" s="41"/>
      <c r="W703" s="41"/>
      <c r="X703" s="41"/>
      <c r="Y703" s="41"/>
      <c r="Z703" s="100" t="str">
        <f t="shared" si="290"/>
        <v/>
      </c>
      <c r="AA703" s="41"/>
      <c r="AB703" s="181" t="str">
        <f t="shared" si="300"/>
        <v/>
      </c>
      <c r="AC703" s="169"/>
      <c r="AD703" s="100" t="str">
        <f t="shared" si="310"/>
        <v/>
      </c>
      <c r="AE703" s="41"/>
      <c r="AF703" s="181" t="str">
        <f t="shared" si="314"/>
        <v/>
      </c>
      <c r="AG703" s="41"/>
      <c r="AH703" s="41" t="str">
        <f t="shared" si="311"/>
        <v/>
      </c>
      <c r="AI703" s="41"/>
      <c r="AJ703" s="183" t="str">
        <f t="shared" si="315"/>
        <v/>
      </c>
      <c r="AK703" s="169"/>
      <c r="AL703" s="41" t="str">
        <f t="shared" si="293"/>
        <v/>
      </c>
      <c r="AM703" s="41"/>
      <c r="AN703" s="181" t="str">
        <f t="shared" si="303"/>
        <v/>
      </c>
      <c r="AP703" s="41" t="str">
        <f t="shared" si="294"/>
        <v/>
      </c>
      <c r="AQ703" s="41"/>
      <c r="AR703" s="181" t="str">
        <f t="shared" si="304"/>
        <v/>
      </c>
      <c r="AS703" s="41"/>
      <c r="AT703" s="100" t="str">
        <f t="shared" si="295"/>
        <v/>
      </c>
      <c r="AU703" s="41"/>
      <c r="AV703" s="181" t="str">
        <f t="shared" si="305"/>
        <v/>
      </c>
      <c r="AW703" s="41"/>
      <c r="AX703" s="100" t="str">
        <f t="shared" si="312"/>
        <v/>
      </c>
      <c r="AY703" s="41"/>
      <c r="AZ703" s="181" t="str">
        <f t="shared" si="316"/>
        <v/>
      </c>
      <c r="BA703" s="41"/>
      <c r="BB703" s="100" t="str">
        <f t="shared" si="313"/>
        <v/>
      </c>
      <c r="BC703" s="41"/>
      <c r="BD703" s="181" t="str">
        <f t="shared" si="317"/>
        <v/>
      </c>
      <c r="BE703" s="41"/>
      <c r="BF703" s="41" t="str">
        <f t="shared" si="298"/>
        <v/>
      </c>
      <c r="BG703" s="41"/>
      <c r="BH703" s="181" t="str">
        <f t="shared" si="308"/>
        <v/>
      </c>
      <c r="BJ703" s="41" t="str">
        <f t="shared" si="299"/>
        <v/>
      </c>
      <c r="BK703" s="41"/>
      <c r="BL703" s="181" t="str">
        <f t="shared" si="309"/>
        <v/>
      </c>
      <c r="BM703" s="41"/>
    </row>
    <row r="704" spans="2:65" ht="15.75" customHeight="1">
      <c r="C704" s="26"/>
      <c r="D704" s="13"/>
      <c r="E704" s="13"/>
      <c r="F704" s="13"/>
      <c r="G704" s="13"/>
      <c r="H704" s="13"/>
      <c r="I704" s="13"/>
      <c r="J704" s="13"/>
      <c r="K704" s="33"/>
      <c r="L704" s="22"/>
      <c r="M704" s="125"/>
      <c r="N704" s="125"/>
      <c r="O704" s="45"/>
      <c r="P704" s="125"/>
      <c r="Q704" s="125"/>
      <c r="R704" s="125"/>
      <c r="S704" s="125"/>
      <c r="T704" s="125"/>
      <c r="U704" s="125"/>
      <c r="V704" s="125"/>
      <c r="W704" s="125"/>
      <c r="X704" s="125"/>
      <c r="Y704" s="125"/>
      <c r="Z704" s="100" t="str">
        <f t="shared" si="290"/>
        <v/>
      </c>
      <c r="AA704" s="125"/>
      <c r="AB704" s="181" t="str">
        <f t="shared" si="300"/>
        <v/>
      </c>
      <c r="AC704" s="169"/>
      <c r="AD704" s="100" t="str">
        <f t="shared" si="310"/>
        <v/>
      </c>
      <c r="AE704" s="125"/>
      <c r="AF704" s="181" t="str">
        <f t="shared" si="314"/>
        <v/>
      </c>
      <c r="AG704" s="125"/>
      <c r="AH704" s="41" t="str">
        <f t="shared" si="311"/>
        <v/>
      </c>
      <c r="AI704" s="125"/>
      <c r="AJ704" s="183" t="str">
        <f t="shared" si="315"/>
        <v/>
      </c>
      <c r="AK704" s="169"/>
      <c r="AL704" s="41" t="str">
        <f t="shared" si="293"/>
        <v/>
      </c>
      <c r="AM704" s="125"/>
      <c r="AN704" s="181" t="str">
        <f t="shared" si="303"/>
        <v/>
      </c>
      <c r="AP704" s="41" t="str">
        <f t="shared" si="294"/>
        <v/>
      </c>
      <c r="AQ704" s="125"/>
      <c r="AR704" s="181" t="str">
        <f t="shared" si="304"/>
        <v/>
      </c>
      <c r="AS704" s="125"/>
      <c r="AT704" s="100" t="str">
        <f t="shared" si="295"/>
        <v/>
      </c>
      <c r="AU704" s="125"/>
      <c r="AV704" s="181" t="str">
        <f t="shared" si="305"/>
        <v/>
      </c>
      <c r="AW704" s="125"/>
      <c r="AX704" s="100" t="str">
        <f t="shared" si="312"/>
        <v/>
      </c>
      <c r="AY704" s="125"/>
      <c r="AZ704" s="181" t="str">
        <f t="shared" si="316"/>
        <v/>
      </c>
      <c r="BA704" s="125"/>
      <c r="BB704" s="100" t="str">
        <f t="shared" si="313"/>
        <v/>
      </c>
      <c r="BC704" s="125"/>
      <c r="BD704" s="181" t="str">
        <f t="shared" si="317"/>
        <v/>
      </c>
      <c r="BE704" s="125"/>
      <c r="BF704" s="41" t="str">
        <f t="shared" si="298"/>
        <v/>
      </c>
      <c r="BG704" s="125"/>
      <c r="BH704" s="181" t="str">
        <f t="shared" si="308"/>
        <v/>
      </c>
      <c r="BJ704" s="41" t="str">
        <f t="shared" si="299"/>
        <v/>
      </c>
      <c r="BK704" s="125"/>
      <c r="BL704" s="181" t="str">
        <f t="shared" si="309"/>
        <v/>
      </c>
      <c r="BM704" s="125"/>
    </row>
    <row r="705" spans="2:65" ht="15.75" customHeight="1">
      <c r="B705" s="231">
        <v>292</v>
      </c>
      <c r="C705" s="64">
        <v>1</v>
      </c>
      <c r="D705" s="13" t="s">
        <v>297</v>
      </c>
      <c r="E705" s="13"/>
      <c r="F705" s="13"/>
      <c r="G705" s="13"/>
      <c r="H705" s="13"/>
      <c r="I705" s="13"/>
      <c r="J705" s="13"/>
      <c r="K705" s="33"/>
      <c r="L705" s="22" t="s">
        <v>29</v>
      </c>
      <c r="M705" s="125"/>
      <c r="N705" s="41">
        <f>VLOOKUP($B705,'[1]09-10-11'!$A$4:$EA$400,MATCH(N$2, '[1]09-10-11'!$A$4:$EA$4, 0))</f>
        <v>675224</v>
      </c>
      <c r="O705" s="45"/>
      <c r="P705" s="41">
        <f>VLOOKUP($B705,'[1]09-10-11'!$A$4:$EA$400,MATCH(P$2, '[1]09-10-11'!$A$4:$EA$4, 0))</f>
        <v>726643</v>
      </c>
      <c r="Q705" s="41"/>
      <c r="R705" s="41">
        <f>VLOOKUP($B705,'[1]09-10-11'!$A$4:$EA$400,MATCH(R$2, '[1]09-10-11'!$A$4:$EA$4, 0))</f>
        <v>675224</v>
      </c>
      <c r="S705" s="41"/>
      <c r="T705" s="41" t="e">
        <f>VLOOKUP($B705,'[1]09-10-11'!$A$4:$EA$400,MATCH(T$2, '[1]09-10-11'!$A$4:$EA$4, 0))</f>
        <v>#N/A</v>
      </c>
      <c r="U705" s="41"/>
      <c r="V705" s="41">
        <f>VLOOKUP($B705,'[1]09-10-11'!$A$4:$EA$400,MATCH(V$2, '[1]09-10-11'!$A$4:$EA$4, 0))</f>
        <v>696643</v>
      </c>
      <c r="W705" s="41"/>
      <c r="X705" s="41">
        <f>VLOOKUP($B705,'[1]09-10-11'!$A$4:$EA$400,MATCH(X$2, '[1]09-10-11'!$A$4:$EA$4, 0))</f>
        <v>747352</v>
      </c>
      <c r="Y705" s="41"/>
      <c r="Z705" s="100">
        <f t="shared" si="290"/>
        <v>50709</v>
      </c>
      <c r="AA705" s="100"/>
      <c r="AB705" s="183">
        <f t="shared" si="300"/>
        <v>7.2790511065208507E-2</v>
      </c>
      <c r="AC705" s="169"/>
      <c r="AD705" s="100">
        <f t="shared" si="310"/>
        <v>20709</v>
      </c>
      <c r="AE705" s="100"/>
      <c r="AF705" s="183">
        <f t="shared" si="314"/>
        <v>2.849955204963095E-2</v>
      </c>
      <c r="AG705" s="100"/>
      <c r="AH705" s="41">
        <f t="shared" si="311"/>
        <v>72128</v>
      </c>
      <c r="AI705" s="41"/>
      <c r="AJ705" s="183">
        <f t="shared" si="315"/>
        <v>0.10682084760020372</v>
      </c>
      <c r="AK705" s="169"/>
      <c r="AL705" s="41">
        <f t="shared" si="293"/>
        <v>72128</v>
      </c>
      <c r="AM705" s="100"/>
      <c r="AN705" s="181">
        <f t="shared" si="303"/>
        <v>0.10682084760020372</v>
      </c>
      <c r="AP705" s="41" t="str">
        <f t="shared" si="294"/>
        <v/>
      </c>
      <c r="AQ705" s="100"/>
      <c r="AR705" s="181" t="e">
        <f t="shared" si="304"/>
        <v>#N/A</v>
      </c>
      <c r="AS705" s="100"/>
      <c r="AT705" s="100" t="str">
        <f t="shared" si="295"/>
        <v/>
      </c>
      <c r="AU705" s="100"/>
      <c r="AV705" s="183" t="e">
        <f t="shared" si="305"/>
        <v>#N/A</v>
      </c>
      <c r="AW705" s="100"/>
      <c r="AX705" s="100">
        <f t="shared" si="312"/>
        <v>21419</v>
      </c>
      <c r="AY705" s="100"/>
      <c r="AZ705" s="183">
        <f t="shared" si="316"/>
        <v>3.1721325071383699E-2</v>
      </c>
      <c r="BA705" s="100"/>
      <c r="BB705" s="100">
        <f t="shared" si="313"/>
        <v>-30000</v>
      </c>
      <c r="BC705" s="100"/>
      <c r="BD705" s="183">
        <f t="shared" si="317"/>
        <v>-4.1285748297306912E-2</v>
      </c>
      <c r="BE705" s="100"/>
      <c r="BF705" s="41">
        <f t="shared" si="298"/>
        <v>21419</v>
      </c>
      <c r="BG705" s="100"/>
      <c r="BH705" s="181">
        <f t="shared" si="308"/>
        <v>3.1721325071383699E-2</v>
      </c>
      <c r="BJ705" s="41" t="str">
        <f t="shared" si="299"/>
        <v/>
      </c>
      <c r="BK705" s="100"/>
      <c r="BL705" s="181" t="e">
        <f t="shared" si="309"/>
        <v>#N/A</v>
      </c>
      <c r="BM705" s="100"/>
    </row>
    <row r="706" spans="2:65" ht="20.25" customHeight="1">
      <c r="B706" s="231">
        <v>292.01</v>
      </c>
      <c r="C706" s="64">
        <v>2</v>
      </c>
      <c r="D706" s="13" t="s">
        <v>372</v>
      </c>
      <c r="E706" s="13"/>
      <c r="F706" s="13"/>
      <c r="G706" s="13"/>
      <c r="H706" s="13"/>
      <c r="I706" s="13"/>
      <c r="K706" s="23"/>
      <c r="L706" s="66" t="s">
        <v>29</v>
      </c>
      <c r="M706" s="125"/>
      <c r="N706" s="81">
        <f>VLOOKUP($B706,'[1]09-10-11'!$A$4:$EA$400,MATCH(N$2, '[1]09-10-11'!$A$4:$EA$4, 0))</f>
        <v>721700</v>
      </c>
      <c r="O706" s="45"/>
      <c r="P706" s="81">
        <f>VLOOKUP($B706,'[1]09-10-11'!$A$4:$EA$400,MATCH(P$2, '[1]09-10-11'!$A$4:$EA$4, 0))</f>
        <v>855211</v>
      </c>
      <c r="Q706" s="81"/>
      <c r="R706" s="81">
        <f>VLOOKUP($B706,'[1]09-10-11'!$A$4:$EA$400,MATCH(R$2, '[1]09-10-11'!$A$4:$EA$4, 0))</f>
        <v>771700</v>
      </c>
      <c r="S706" s="81"/>
      <c r="T706" s="81" t="e">
        <f>VLOOKUP($B706,'[1]09-10-11'!$A$4:$EA$400,MATCH(T$2, '[1]09-10-11'!$A$4:$EA$4, 0))</f>
        <v>#N/A</v>
      </c>
      <c r="U706" s="81"/>
      <c r="V706" s="81">
        <f>VLOOKUP($B706,'[1]09-10-11'!$A$4:$EA$400,MATCH(V$2, '[1]09-10-11'!$A$4:$EA$4, 0))</f>
        <v>855211</v>
      </c>
      <c r="W706" s="81"/>
      <c r="X706" s="81">
        <f>VLOOKUP($B706,'[1]09-10-11'!$A$4:$EA$400,MATCH(X$2, '[1]09-10-11'!$A$4:$EA$4, 0))</f>
        <v>899638</v>
      </c>
      <c r="Y706" s="41"/>
      <c r="Z706" s="172">
        <f t="shared" si="290"/>
        <v>44427</v>
      </c>
      <c r="AA706" s="172"/>
      <c r="AB706" s="184">
        <f t="shared" si="300"/>
        <v>5.1948583448996777E-2</v>
      </c>
      <c r="AC706" s="170"/>
      <c r="AD706" s="172">
        <f t="shared" si="310"/>
        <v>44427</v>
      </c>
      <c r="AE706" s="172"/>
      <c r="AF706" s="184">
        <f t="shared" si="314"/>
        <v>5.1948583448996777E-2</v>
      </c>
      <c r="AG706" s="100"/>
      <c r="AH706" s="81">
        <f t="shared" si="311"/>
        <v>177938</v>
      </c>
      <c r="AI706" s="81"/>
      <c r="AJ706" s="184">
        <f t="shared" si="315"/>
        <v>0.24655396979354305</v>
      </c>
      <c r="AK706" s="170"/>
      <c r="AL706" s="81">
        <f t="shared" si="293"/>
        <v>127938</v>
      </c>
      <c r="AM706" s="172"/>
      <c r="AN706" s="182">
        <f t="shared" si="303"/>
        <v>0.16578722301412463</v>
      </c>
      <c r="AP706" s="81" t="str">
        <f t="shared" si="294"/>
        <v/>
      </c>
      <c r="AQ706" s="172"/>
      <c r="AR706" s="182" t="e">
        <f t="shared" si="304"/>
        <v>#N/A</v>
      </c>
      <c r="AS706" s="100"/>
      <c r="AT706" s="172" t="str">
        <f t="shared" si="295"/>
        <v/>
      </c>
      <c r="AU706" s="172"/>
      <c r="AV706" s="184" t="e">
        <f t="shared" si="305"/>
        <v>#N/A</v>
      </c>
      <c r="AW706" s="100"/>
      <c r="AX706" s="172">
        <f t="shared" si="312"/>
        <v>133511</v>
      </c>
      <c r="AY706" s="172"/>
      <c r="AZ706" s="184">
        <f t="shared" si="316"/>
        <v>0.18499515033947622</v>
      </c>
      <c r="BA706" s="100"/>
      <c r="BB706" s="172">
        <f t="shared" si="313"/>
        <v>0</v>
      </c>
      <c r="BC706" s="172"/>
      <c r="BD706" s="184">
        <f t="shared" si="317"/>
        <v>0</v>
      </c>
      <c r="BE706" s="100"/>
      <c r="BF706" s="81">
        <f t="shared" si="298"/>
        <v>83511</v>
      </c>
      <c r="BG706" s="172"/>
      <c r="BH706" s="182">
        <f t="shared" si="308"/>
        <v>0.10821692367500324</v>
      </c>
      <c r="BJ706" s="81" t="str">
        <f t="shared" si="299"/>
        <v/>
      </c>
      <c r="BK706" s="172"/>
      <c r="BL706" s="182" t="e">
        <f t="shared" si="309"/>
        <v>#N/A</v>
      </c>
      <c r="BM706" s="100"/>
    </row>
    <row r="707" spans="2:65" ht="15.75" customHeight="1">
      <c r="B707" s="231"/>
      <c r="C707" s="64"/>
      <c r="D707" s="65"/>
      <c r="E707" s="13"/>
      <c r="F707" s="13"/>
      <c r="G707" s="13"/>
      <c r="H707" s="13"/>
      <c r="I707" s="13"/>
      <c r="J707" s="13"/>
      <c r="K707" s="23"/>
      <c r="L707" s="66"/>
      <c r="M707" s="125"/>
      <c r="N707" s="125"/>
      <c r="O707" s="45"/>
      <c r="P707" s="125"/>
      <c r="Q707" s="125"/>
      <c r="R707" s="125"/>
      <c r="S707" s="125"/>
      <c r="T707" s="125"/>
      <c r="U707" s="125"/>
      <c r="V707" s="125"/>
      <c r="W707" s="125"/>
      <c r="X707" s="125"/>
      <c r="Y707" s="125"/>
      <c r="Z707" s="100" t="str">
        <f t="shared" si="290"/>
        <v/>
      </c>
      <c r="AA707" s="125"/>
      <c r="AB707" s="183" t="str">
        <f t="shared" si="300"/>
        <v/>
      </c>
      <c r="AC707" s="169"/>
      <c r="AD707" s="100" t="str">
        <f t="shared" si="310"/>
        <v/>
      </c>
      <c r="AE707" s="125"/>
      <c r="AF707" s="183" t="str">
        <f t="shared" si="314"/>
        <v/>
      </c>
      <c r="AG707" s="125"/>
      <c r="AH707" s="41" t="str">
        <f t="shared" si="311"/>
        <v/>
      </c>
      <c r="AI707" s="125"/>
      <c r="AJ707" s="183" t="str">
        <f t="shared" si="315"/>
        <v/>
      </c>
      <c r="AK707" s="169"/>
      <c r="AL707" s="41" t="str">
        <f t="shared" si="293"/>
        <v/>
      </c>
      <c r="AM707" s="125"/>
      <c r="AN707" s="183" t="str">
        <f t="shared" si="303"/>
        <v/>
      </c>
      <c r="AP707" s="41" t="str">
        <f t="shared" si="294"/>
        <v/>
      </c>
      <c r="AQ707" s="125"/>
      <c r="AR707" s="183" t="str">
        <f t="shared" si="304"/>
        <v/>
      </c>
      <c r="AS707" s="125"/>
      <c r="AT707" s="100" t="str">
        <f t="shared" si="295"/>
        <v/>
      </c>
      <c r="AU707" s="125"/>
      <c r="AV707" s="183" t="str">
        <f t="shared" si="305"/>
        <v/>
      </c>
      <c r="AW707" s="125"/>
      <c r="AX707" s="100" t="str">
        <f t="shared" si="312"/>
        <v/>
      </c>
      <c r="AY707" s="125"/>
      <c r="AZ707" s="183" t="str">
        <f t="shared" si="316"/>
        <v/>
      </c>
      <c r="BA707" s="125"/>
      <c r="BB707" s="100" t="str">
        <f t="shared" si="313"/>
        <v/>
      </c>
      <c r="BC707" s="125"/>
      <c r="BD707" s="183" t="str">
        <f t="shared" si="317"/>
        <v/>
      </c>
      <c r="BE707" s="125"/>
      <c r="BF707" s="41" t="str">
        <f t="shared" si="298"/>
        <v/>
      </c>
      <c r="BG707" s="125"/>
      <c r="BH707" s="183" t="str">
        <f t="shared" si="308"/>
        <v/>
      </c>
      <c r="BJ707" s="41" t="str">
        <f t="shared" si="299"/>
        <v/>
      </c>
      <c r="BK707" s="125"/>
      <c r="BL707" s="183" t="str">
        <f t="shared" si="309"/>
        <v/>
      </c>
      <c r="BM707" s="125"/>
    </row>
    <row r="708" spans="2:65" ht="15.75" customHeight="1">
      <c r="B708" s="231"/>
      <c r="C708" s="19"/>
      <c r="D708" s="65"/>
      <c r="E708" s="13"/>
      <c r="F708" s="13"/>
      <c r="G708" s="53" t="s">
        <v>40</v>
      </c>
      <c r="H708" s="53"/>
      <c r="I708" s="27"/>
      <c r="J708" s="27"/>
      <c r="K708" s="28"/>
      <c r="L708" s="29"/>
      <c r="M708" s="133"/>
      <c r="N708" s="82">
        <f>SUM(N705:N706)</f>
        <v>1396924</v>
      </c>
      <c r="O708" s="79"/>
      <c r="P708" s="82">
        <f>SUM(P705:P706)</f>
        <v>1581854</v>
      </c>
      <c r="Q708" s="82"/>
      <c r="R708" s="82">
        <f>SUM(R705:R706)</f>
        <v>1446924</v>
      </c>
      <c r="S708" s="82"/>
      <c r="T708" s="82" t="e">
        <f>SUM(T705:T706)</f>
        <v>#N/A</v>
      </c>
      <c r="U708" s="82"/>
      <c r="V708" s="82">
        <f>SUM(V705:V706)</f>
        <v>1551854</v>
      </c>
      <c r="W708" s="82"/>
      <c r="X708" s="82">
        <f>SUM(X705:X706)</f>
        <v>1646990</v>
      </c>
      <c r="Y708" s="82"/>
      <c r="Z708" s="173">
        <f t="shared" si="290"/>
        <v>95136</v>
      </c>
      <c r="AA708" s="173"/>
      <c r="AB708" s="186">
        <f t="shared" si="300"/>
        <v>6.1304736141415406E-2</v>
      </c>
      <c r="AC708" s="171"/>
      <c r="AD708" s="173">
        <f t="shared" si="310"/>
        <v>65136</v>
      </c>
      <c r="AE708" s="173"/>
      <c r="AF708" s="186">
        <f t="shared" si="314"/>
        <v>4.117699863577795E-2</v>
      </c>
      <c r="AG708" s="173"/>
      <c r="AH708" s="82">
        <f t="shared" si="311"/>
        <v>250066</v>
      </c>
      <c r="AI708" s="82"/>
      <c r="AJ708" s="186">
        <f t="shared" si="315"/>
        <v>0.17901188611549368</v>
      </c>
      <c r="AK708" s="171"/>
      <c r="AL708" s="82">
        <f t="shared" si="293"/>
        <v>200066</v>
      </c>
      <c r="AM708" s="173"/>
      <c r="AN708" s="186">
        <f t="shared" si="303"/>
        <v>0.13826987457530593</v>
      </c>
      <c r="AP708" s="82" t="str">
        <f t="shared" si="294"/>
        <v/>
      </c>
      <c r="AQ708" s="173"/>
      <c r="AR708" s="186" t="e">
        <f t="shared" si="304"/>
        <v>#N/A</v>
      </c>
      <c r="AS708" s="173"/>
      <c r="AT708" s="173" t="str">
        <f t="shared" si="295"/>
        <v/>
      </c>
      <c r="AU708" s="173"/>
      <c r="AV708" s="186" t="e">
        <f t="shared" si="305"/>
        <v>#N/A</v>
      </c>
      <c r="AW708" s="173"/>
      <c r="AX708" s="173">
        <f t="shared" si="312"/>
        <v>154930</v>
      </c>
      <c r="AY708" s="173"/>
      <c r="AZ708" s="186">
        <f t="shared" si="316"/>
        <v>0.1109079663603747</v>
      </c>
      <c r="BA708" s="173"/>
      <c r="BB708" s="173">
        <f t="shared" si="313"/>
        <v>-30000</v>
      </c>
      <c r="BC708" s="173"/>
      <c r="BD708" s="186">
        <f t="shared" si="317"/>
        <v>-1.8965087802034875E-2</v>
      </c>
      <c r="BE708" s="173"/>
      <c r="BF708" s="82">
        <f t="shared" si="298"/>
        <v>104930</v>
      </c>
      <c r="BG708" s="173"/>
      <c r="BH708" s="186">
        <f t="shared" si="308"/>
        <v>7.2519358307692627E-2</v>
      </c>
      <c r="BJ708" s="82" t="str">
        <f t="shared" si="299"/>
        <v/>
      </c>
      <c r="BK708" s="173"/>
      <c r="BL708" s="186" t="e">
        <f t="shared" si="309"/>
        <v>#N/A</v>
      </c>
      <c r="BM708" s="173"/>
    </row>
    <row r="709" spans="2:65" ht="15.75" customHeight="1">
      <c r="B709" s="231"/>
      <c r="C709" s="19"/>
      <c r="D709" s="65"/>
      <c r="E709" s="13"/>
      <c r="F709" s="13"/>
      <c r="G709" s="13"/>
      <c r="H709" s="13"/>
      <c r="I709" s="67"/>
      <c r="J709" s="67"/>
      <c r="K709" s="23"/>
      <c r="L709" s="66"/>
      <c r="M709" s="125"/>
      <c r="N709" s="125"/>
      <c r="O709" s="10"/>
      <c r="P709" s="125"/>
      <c r="Q709" s="125"/>
      <c r="R709" s="125"/>
      <c r="S709" s="125"/>
      <c r="T709" s="125"/>
      <c r="U709" s="125"/>
      <c r="V709" s="125"/>
      <c r="W709" s="125"/>
      <c r="X709" s="125"/>
      <c r="Y709" s="125"/>
      <c r="Z709" s="100" t="str">
        <f t="shared" si="290"/>
        <v/>
      </c>
      <c r="AA709" s="125"/>
      <c r="AB709" s="183" t="str">
        <f t="shared" si="300"/>
        <v/>
      </c>
      <c r="AC709" s="169"/>
      <c r="AD709" s="100" t="str">
        <f t="shared" si="310"/>
        <v/>
      </c>
      <c r="AE709" s="125"/>
      <c r="AF709" s="183" t="str">
        <f t="shared" si="314"/>
        <v/>
      </c>
      <c r="AG709" s="125"/>
      <c r="AH709" s="41" t="str">
        <f t="shared" si="311"/>
        <v/>
      </c>
      <c r="AI709" s="125"/>
      <c r="AJ709" s="183" t="str">
        <f t="shared" si="315"/>
        <v/>
      </c>
      <c r="AK709" s="169"/>
      <c r="AL709" s="41" t="str">
        <f t="shared" si="293"/>
        <v/>
      </c>
      <c r="AM709" s="125"/>
      <c r="AN709" s="183" t="str">
        <f t="shared" si="303"/>
        <v/>
      </c>
      <c r="AP709" s="41" t="str">
        <f t="shared" si="294"/>
        <v/>
      </c>
      <c r="AQ709" s="125"/>
      <c r="AR709" s="181" t="str">
        <f t="shared" si="304"/>
        <v/>
      </c>
      <c r="AS709" s="125"/>
      <c r="AT709" s="100" t="str">
        <f t="shared" si="295"/>
        <v/>
      </c>
      <c r="AU709" s="125"/>
      <c r="AV709" s="183" t="str">
        <f t="shared" si="305"/>
        <v/>
      </c>
      <c r="AW709" s="125"/>
      <c r="AX709" s="100" t="str">
        <f t="shared" si="312"/>
        <v/>
      </c>
      <c r="AY709" s="125"/>
      <c r="AZ709" s="183" t="str">
        <f t="shared" si="316"/>
        <v/>
      </c>
      <c r="BA709" s="125"/>
      <c r="BB709" s="100" t="str">
        <f t="shared" si="313"/>
        <v/>
      </c>
      <c r="BC709" s="125"/>
      <c r="BD709" s="183" t="str">
        <f t="shared" si="317"/>
        <v/>
      </c>
      <c r="BE709" s="125"/>
      <c r="BF709" s="41" t="str">
        <f t="shared" si="298"/>
        <v/>
      </c>
      <c r="BG709" s="125"/>
      <c r="BH709" s="183" t="str">
        <f t="shared" si="308"/>
        <v/>
      </c>
      <c r="BJ709" s="41" t="str">
        <f t="shared" si="299"/>
        <v/>
      </c>
      <c r="BK709" s="125"/>
      <c r="BL709" s="181" t="str">
        <f t="shared" si="309"/>
        <v/>
      </c>
      <c r="BM709" s="125"/>
    </row>
    <row r="710" spans="2:65" ht="15.75" customHeight="1">
      <c r="B710" s="231"/>
      <c r="C710" s="19"/>
      <c r="D710" s="65"/>
      <c r="E710" s="13"/>
      <c r="F710" s="13"/>
      <c r="G710" s="13"/>
      <c r="H710" s="13"/>
      <c r="I710" s="67"/>
      <c r="J710" s="67"/>
      <c r="K710" s="23"/>
      <c r="L710" s="66"/>
      <c r="M710" s="125"/>
      <c r="N710" s="125"/>
      <c r="O710" s="10"/>
      <c r="P710" s="125"/>
      <c r="Q710" s="125"/>
      <c r="R710" s="125"/>
      <c r="S710" s="125"/>
      <c r="T710" s="125"/>
      <c r="U710" s="125"/>
      <c r="V710" s="125"/>
      <c r="W710" s="125"/>
      <c r="X710" s="125"/>
      <c r="Y710" s="125"/>
      <c r="Z710" s="100" t="str">
        <f t="shared" si="290"/>
        <v/>
      </c>
      <c r="AA710" s="125"/>
      <c r="AB710" s="183" t="str">
        <f t="shared" si="300"/>
        <v/>
      </c>
      <c r="AC710" s="169"/>
      <c r="AD710" s="100" t="str">
        <f t="shared" si="310"/>
        <v/>
      </c>
      <c r="AE710" s="125"/>
      <c r="AF710" s="183" t="str">
        <f t="shared" si="314"/>
        <v/>
      </c>
      <c r="AG710" s="125"/>
      <c r="AH710" s="41" t="str">
        <f t="shared" si="311"/>
        <v/>
      </c>
      <c r="AI710" s="125"/>
      <c r="AJ710" s="183" t="str">
        <f t="shared" si="315"/>
        <v/>
      </c>
      <c r="AK710" s="169"/>
      <c r="AL710" s="41" t="str">
        <f t="shared" si="293"/>
        <v/>
      </c>
      <c r="AM710" s="125"/>
      <c r="AN710" s="181" t="str">
        <f t="shared" si="303"/>
        <v/>
      </c>
      <c r="AP710" s="41" t="str">
        <f t="shared" si="294"/>
        <v/>
      </c>
      <c r="AQ710" s="125"/>
      <c r="AR710" s="181" t="str">
        <f t="shared" si="304"/>
        <v/>
      </c>
      <c r="AS710" s="125"/>
      <c r="AT710" s="100" t="str">
        <f t="shared" si="295"/>
        <v/>
      </c>
      <c r="AU710" s="125"/>
      <c r="AV710" s="183" t="str">
        <f t="shared" si="305"/>
        <v/>
      </c>
      <c r="AW710" s="125"/>
      <c r="AX710" s="100" t="str">
        <f t="shared" si="312"/>
        <v/>
      </c>
      <c r="AY710" s="125"/>
      <c r="AZ710" s="183" t="str">
        <f t="shared" si="316"/>
        <v/>
      </c>
      <c r="BA710" s="125"/>
      <c r="BB710" s="100" t="str">
        <f t="shared" si="313"/>
        <v/>
      </c>
      <c r="BC710" s="125"/>
      <c r="BD710" s="183" t="str">
        <f t="shared" si="317"/>
        <v/>
      </c>
      <c r="BE710" s="125"/>
      <c r="BF710" s="41" t="str">
        <f t="shared" si="298"/>
        <v/>
      </c>
      <c r="BG710" s="125"/>
      <c r="BH710" s="181" t="str">
        <f t="shared" si="308"/>
        <v/>
      </c>
      <c r="BJ710" s="41" t="str">
        <f t="shared" si="299"/>
        <v/>
      </c>
      <c r="BK710" s="125"/>
      <c r="BL710" s="181" t="str">
        <f t="shared" si="309"/>
        <v/>
      </c>
      <c r="BM710" s="125"/>
    </row>
    <row r="711" spans="2:65" ht="15.75" customHeight="1">
      <c r="C711" s="16" t="s">
        <v>71</v>
      </c>
      <c r="D711" s="53"/>
      <c r="E711" s="53"/>
      <c r="F711" s="53"/>
      <c r="G711" s="53"/>
      <c r="H711" s="53"/>
      <c r="I711" s="53"/>
      <c r="J711" s="53"/>
      <c r="K711" s="20"/>
      <c r="L711" s="66"/>
      <c r="M711" s="125"/>
      <c r="N711" s="125"/>
      <c r="O711" s="45"/>
      <c r="P711" s="125"/>
      <c r="Q711" s="125"/>
      <c r="R711" s="125"/>
      <c r="S711" s="125"/>
      <c r="T711" s="125"/>
      <c r="U711" s="125"/>
      <c r="V711" s="125"/>
      <c r="W711" s="125"/>
      <c r="X711" s="125"/>
      <c r="Y711" s="125"/>
      <c r="Z711" s="100" t="str">
        <f t="shared" si="290"/>
        <v/>
      </c>
      <c r="AA711" s="125"/>
      <c r="AB711" s="183" t="str">
        <f t="shared" si="300"/>
        <v/>
      </c>
      <c r="AC711" s="169"/>
      <c r="AD711" s="100" t="str">
        <f t="shared" si="310"/>
        <v/>
      </c>
      <c r="AE711" s="125"/>
      <c r="AF711" s="183" t="str">
        <f t="shared" si="314"/>
        <v/>
      </c>
      <c r="AG711" s="125"/>
      <c r="AH711" s="41" t="str">
        <f t="shared" si="311"/>
        <v/>
      </c>
      <c r="AI711" s="125"/>
      <c r="AJ711" s="183" t="str">
        <f t="shared" si="315"/>
        <v/>
      </c>
      <c r="AK711" s="169"/>
      <c r="AL711" s="41" t="str">
        <f t="shared" si="293"/>
        <v/>
      </c>
      <c r="AM711" s="125"/>
      <c r="AN711" s="181" t="str">
        <f t="shared" si="303"/>
        <v/>
      </c>
      <c r="AP711" s="41" t="str">
        <f t="shared" si="294"/>
        <v/>
      </c>
      <c r="AQ711" s="125"/>
      <c r="AR711" s="181" t="str">
        <f t="shared" si="304"/>
        <v/>
      </c>
      <c r="AS711" s="125"/>
      <c r="AT711" s="100" t="str">
        <f t="shared" si="295"/>
        <v/>
      </c>
      <c r="AU711" s="125"/>
      <c r="AV711" s="183" t="str">
        <f t="shared" si="305"/>
        <v/>
      </c>
      <c r="AW711" s="125"/>
      <c r="AX711" s="100" t="str">
        <f t="shared" si="312"/>
        <v/>
      </c>
      <c r="AY711" s="125"/>
      <c r="AZ711" s="183" t="str">
        <f t="shared" si="316"/>
        <v/>
      </c>
      <c r="BA711" s="125"/>
      <c r="BB711" s="100" t="str">
        <f t="shared" si="313"/>
        <v/>
      </c>
      <c r="BC711" s="125"/>
      <c r="BD711" s="183" t="str">
        <f t="shared" si="317"/>
        <v/>
      </c>
      <c r="BE711" s="125"/>
      <c r="BF711" s="41" t="str">
        <f t="shared" si="298"/>
        <v/>
      </c>
      <c r="BG711" s="125"/>
      <c r="BH711" s="181" t="str">
        <f t="shared" si="308"/>
        <v/>
      </c>
      <c r="BJ711" s="41" t="str">
        <f t="shared" si="299"/>
        <v/>
      </c>
      <c r="BK711" s="125"/>
      <c r="BL711" s="181" t="str">
        <f t="shared" si="309"/>
        <v/>
      </c>
      <c r="BM711" s="125"/>
    </row>
    <row r="712" spans="2:65" ht="15.75" customHeight="1">
      <c r="B712" s="231"/>
      <c r="C712" s="13"/>
      <c r="D712" s="13"/>
      <c r="E712" s="13"/>
      <c r="F712" s="13"/>
      <c r="G712" s="13"/>
      <c r="H712" s="13"/>
      <c r="I712" s="13"/>
      <c r="J712" s="13"/>
      <c r="K712" s="20"/>
      <c r="L712" s="66"/>
      <c r="M712" s="125"/>
      <c r="N712" s="125"/>
      <c r="O712" s="45"/>
      <c r="P712" s="125"/>
      <c r="Q712" s="125"/>
      <c r="R712" s="125"/>
      <c r="S712" s="125"/>
      <c r="T712" s="125"/>
      <c r="U712" s="125"/>
      <c r="V712" s="125"/>
      <c r="W712" s="125"/>
      <c r="X712" s="125"/>
      <c r="Y712" s="125"/>
      <c r="Z712" s="100" t="str">
        <f t="shared" si="290"/>
        <v/>
      </c>
      <c r="AA712" s="125"/>
      <c r="AB712" s="183" t="str">
        <f t="shared" si="300"/>
        <v/>
      </c>
      <c r="AC712" s="169"/>
      <c r="AD712" s="100" t="str">
        <f t="shared" si="310"/>
        <v/>
      </c>
      <c r="AE712" s="125"/>
      <c r="AF712" s="183" t="str">
        <f t="shared" si="314"/>
        <v/>
      </c>
      <c r="AG712" s="125"/>
      <c r="AH712" s="41" t="str">
        <f t="shared" si="311"/>
        <v/>
      </c>
      <c r="AI712" s="125"/>
      <c r="AJ712" s="183" t="str">
        <f t="shared" si="315"/>
        <v/>
      </c>
      <c r="AK712" s="169"/>
      <c r="AL712" s="41" t="str">
        <f t="shared" si="293"/>
        <v/>
      </c>
      <c r="AM712" s="125"/>
      <c r="AN712" s="181" t="str">
        <f t="shared" si="303"/>
        <v/>
      </c>
      <c r="AP712" s="41" t="str">
        <f t="shared" si="294"/>
        <v/>
      </c>
      <c r="AQ712" s="125"/>
      <c r="AR712" s="181" t="str">
        <f t="shared" si="304"/>
        <v/>
      </c>
      <c r="AS712" s="125"/>
      <c r="AT712" s="100" t="str">
        <f t="shared" si="295"/>
        <v/>
      </c>
      <c r="AU712" s="125"/>
      <c r="AV712" s="183" t="str">
        <f t="shared" si="305"/>
        <v/>
      </c>
      <c r="AW712" s="125"/>
      <c r="AX712" s="100" t="str">
        <f t="shared" si="312"/>
        <v/>
      </c>
      <c r="AY712" s="125"/>
      <c r="AZ712" s="183" t="str">
        <f t="shared" si="316"/>
        <v/>
      </c>
      <c r="BA712" s="125"/>
      <c r="BB712" s="100" t="str">
        <f t="shared" si="313"/>
        <v/>
      </c>
      <c r="BC712" s="125"/>
      <c r="BD712" s="183" t="str">
        <f t="shared" si="317"/>
        <v/>
      </c>
      <c r="BE712" s="125"/>
      <c r="BF712" s="41" t="str">
        <f t="shared" si="298"/>
        <v/>
      </c>
      <c r="BG712" s="125"/>
      <c r="BH712" s="181" t="str">
        <f t="shared" si="308"/>
        <v/>
      </c>
      <c r="BJ712" s="41" t="str">
        <f t="shared" si="299"/>
        <v/>
      </c>
      <c r="BK712" s="125"/>
      <c r="BL712" s="181" t="str">
        <f t="shared" si="309"/>
        <v/>
      </c>
      <c r="BM712" s="125"/>
    </row>
    <row r="713" spans="2:65" ht="15.75" customHeight="1">
      <c r="B713" s="231">
        <v>294</v>
      </c>
      <c r="C713" s="48" t="s">
        <v>35</v>
      </c>
      <c r="D713" s="53" t="s">
        <v>297</v>
      </c>
      <c r="E713" s="53"/>
      <c r="F713" s="53"/>
      <c r="G713" s="53"/>
      <c r="H713" s="53"/>
      <c r="I713" s="53"/>
      <c r="J713" s="53"/>
      <c r="K713" s="28"/>
      <c r="L713" s="29" t="s">
        <v>29</v>
      </c>
      <c r="M713" s="133"/>
      <c r="N713" s="82">
        <f>VLOOKUP($B713,'[1]09-10-11'!$A$4:$EA$400,MATCH(N$2, '[1]09-10-11'!$A$4:$EA$4, 0))</f>
        <v>100000</v>
      </c>
      <c r="O713" s="83"/>
      <c r="P713" s="82">
        <f>VLOOKUP($B713,'[1]09-10-11'!$A$4:$EA$400,MATCH(P$2, '[1]09-10-11'!$A$4:$EA$4, 0))</f>
        <v>130691</v>
      </c>
      <c r="Q713" s="82"/>
      <c r="R713" s="82">
        <f>VLOOKUP($B713,'[1]09-10-11'!$A$4:$EA$400,MATCH(R$2, '[1]09-10-11'!$A$4:$EA$4, 0))</f>
        <v>100000</v>
      </c>
      <c r="S713" s="82"/>
      <c r="T713" s="82" t="e">
        <f>VLOOKUP($B713,'[1]09-10-11'!$A$4:$EA$400,MATCH(T$2, '[1]09-10-11'!$A$4:$EA$4, 0))</f>
        <v>#N/A</v>
      </c>
      <c r="U713" s="82"/>
      <c r="V713" s="82">
        <f>VLOOKUP($B713,'[1]09-10-11'!$A$4:$EA$400,MATCH(V$2, '[1]09-10-11'!$A$4:$EA$4, 0))</f>
        <v>107000</v>
      </c>
      <c r="W713" s="82"/>
      <c r="X713" s="82">
        <f>VLOOKUP($B713,'[1]09-10-11'!$A$4:$EA$400,MATCH(X$2, '[1]09-10-11'!$A$4:$EA$4, 0))</f>
        <v>137708</v>
      </c>
      <c r="Y713" s="82"/>
      <c r="Z713" s="173">
        <f t="shared" si="290"/>
        <v>30708</v>
      </c>
      <c r="AA713" s="173"/>
      <c r="AB713" s="186">
        <f t="shared" si="300"/>
        <v>0.28699065420560754</v>
      </c>
      <c r="AC713" s="171"/>
      <c r="AD713" s="173">
        <f t="shared" si="310"/>
        <v>7017</v>
      </c>
      <c r="AE713" s="173"/>
      <c r="AF713" s="186">
        <f t="shared" si="314"/>
        <v>5.3691531934104031E-2</v>
      </c>
      <c r="AG713" s="173"/>
      <c r="AH713" s="82">
        <f t="shared" si="311"/>
        <v>37708</v>
      </c>
      <c r="AI713" s="82"/>
      <c r="AJ713" s="186">
        <f t="shared" si="315"/>
        <v>0.37708000000000008</v>
      </c>
      <c r="AK713" s="171"/>
      <c r="AL713" s="82">
        <f t="shared" si="293"/>
        <v>37708</v>
      </c>
      <c r="AM713" s="173"/>
      <c r="AN713" s="185">
        <f t="shared" si="303"/>
        <v>0.37708000000000008</v>
      </c>
      <c r="AP713" s="82" t="str">
        <f t="shared" si="294"/>
        <v/>
      </c>
      <c r="AQ713" s="173"/>
      <c r="AR713" s="185" t="e">
        <f t="shared" si="304"/>
        <v>#N/A</v>
      </c>
      <c r="AS713" s="173"/>
      <c r="AT713" s="173" t="str">
        <f t="shared" si="295"/>
        <v/>
      </c>
      <c r="AU713" s="173"/>
      <c r="AV713" s="186" t="e">
        <f t="shared" si="305"/>
        <v>#N/A</v>
      </c>
      <c r="AW713" s="173"/>
      <c r="AX713" s="173">
        <f t="shared" si="312"/>
        <v>7000</v>
      </c>
      <c r="AY713" s="173"/>
      <c r="AZ713" s="186">
        <f t="shared" si="316"/>
        <v>7.0000000000000062E-2</v>
      </c>
      <c r="BA713" s="173"/>
      <c r="BB713" s="173">
        <f t="shared" si="313"/>
        <v>-23691</v>
      </c>
      <c r="BC713" s="173"/>
      <c r="BD713" s="186">
        <f t="shared" si="317"/>
        <v>-0.18127491564070974</v>
      </c>
      <c r="BE713" s="173"/>
      <c r="BF713" s="82">
        <f t="shared" si="298"/>
        <v>7000</v>
      </c>
      <c r="BG713" s="173"/>
      <c r="BH713" s="185">
        <f t="shared" si="308"/>
        <v>7.0000000000000062E-2</v>
      </c>
      <c r="BJ713" s="82" t="str">
        <f t="shared" si="299"/>
        <v/>
      </c>
      <c r="BK713" s="173"/>
      <c r="BL713" s="185" t="e">
        <f t="shared" si="309"/>
        <v>#N/A</v>
      </c>
      <c r="BM713" s="173"/>
    </row>
    <row r="714" spans="2:65" ht="15.75" customHeight="1">
      <c r="B714" s="231"/>
      <c r="C714" s="13"/>
      <c r="D714" s="13"/>
      <c r="E714" s="13"/>
      <c r="F714" s="13"/>
      <c r="G714" s="13"/>
      <c r="H714" s="13"/>
      <c r="I714" s="13"/>
      <c r="J714" s="13"/>
      <c r="K714" s="20"/>
      <c r="L714" s="66"/>
      <c r="M714" s="125"/>
      <c r="N714" s="125"/>
      <c r="O714" s="45"/>
      <c r="P714" s="125"/>
      <c r="Q714" s="125"/>
      <c r="R714" s="125"/>
      <c r="S714" s="125"/>
      <c r="T714" s="125"/>
      <c r="U714" s="125"/>
      <c r="V714" s="125"/>
      <c r="W714" s="125"/>
      <c r="X714" s="125"/>
      <c r="Y714" s="125"/>
      <c r="Z714" s="100" t="str">
        <f t="shared" si="290"/>
        <v/>
      </c>
      <c r="AA714" s="125"/>
      <c r="AB714" s="183" t="str">
        <f t="shared" si="300"/>
        <v/>
      </c>
      <c r="AC714" s="169"/>
      <c r="AD714" s="100" t="str">
        <f t="shared" si="310"/>
        <v/>
      </c>
      <c r="AE714" s="125"/>
      <c r="AF714" s="183" t="str">
        <f t="shared" si="314"/>
        <v/>
      </c>
      <c r="AG714" s="125"/>
      <c r="AH714" s="41" t="str">
        <f t="shared" si="311"/>
        <v/>
      </c>
      <c r="AI714" s="125"/>
      <c r="AJ714" s="183" t="str">
        <f t="shared" si="315"/>
        <v/>
      </c>
      <c r="AK714" s="169"/>
      <c r="AL714" s="41" t="str">
        <f t="shared" si="293"/>
        <v/>
      </c>
      <c r="AM714" s="125"/>
      <c r="AN714" s="181" t="str">
        <f t="shared" si="303"/>
        <v/>
      </c>
      <c r="AP714" s="41" t="str">
        <f t="shared" si="294"/>
        <v/>
      </c>
      <c r="AQ714" s="125"/>
      <c r="AR714" s="181" t="str">
        <f t="shared" si="304"/>
        <v/>
      </c>
      <c r="AS714" s="125"/>
      <c r="AT714" s="100" t="str">
        <f t="shared" si="295"/>
        <v/>
      </c>
      <c r="AU714" s="125"/>
      <c r="AV714" s="183" t="str">
        <f t="shared" si="305"/>
        <v/>
      </c>
      <c r="AW714" s="125"/>
      <c r="AX714" s="100" t="str">
        <f t="shared" si="312"/>
        <v/>
      </c>
      <c r="AY714" s="125"/>
      <c r="AZ714" s="183" t="str">
        <f t="shared" si="316"/>
        <v/>
      </c>
      <c r="BA714" s="125"/>
      <c r="BB714" s="100" t="str">
        <f t="shared" si="313"/>
        <v/>
      </c>
      <c r="BC714" s="125"/>
      <c r="BD714" s="183" t="str">
        <f t="shared" si="317"/>
        <v/>
      </c>
      <c r="BE714" s="125"/>
      <c r="BF714" s="41" t="str">
        <f t="shared" si="298"/>
        <v/>
      </c>
      <c r="BG714" s="125"/>
      <c r="BH714" s="181" t="str">
        <f t="shared" si="308"/>
        <v/>
      </c>
      <c r="BJ714" s="41" t="str">
        <f t="shared" si="299"/>
        <v/>
      </c>
      <c r="BK714" s="125"/>
      <c r="BL714" s="181" t="str">
        <f t="shared" si="309"/>
        <v/>
      </c>
      <c r="BM714" s="125"/>
    </row>
    <row r="715" spans="2:65" ht="15.75" customHeight="1">
      <c r="C715" s="4"/>
      <c r="D715" s="13"/>
      <c r="E715" s="13"/>
      <c r="F715" s="13"/>
      <c r="G715" s="13"/>
      <c r="H715" s="13"/>
      <c r="I715" s="13"/>
      <c r="J715" s="13"/>
      <c r="K715" s="20"/>
      <c r="L715" s="66"/>
      <c r="M715" s="125"/>
      <c r="N715" s="125"/>
      <c r="O715" s="45"/>
      <c r="P715" s="125"/>
      <c r="Q715" s="125"/>
      <c r="R715" s="125"/>
      <c r="S715" s="125"/>
      <c r="T715" s="125"/>
      <c r="U715" s="125"/>
      <c r="V715" s="125"/>
      <c r="W715" s="125"/>
      <c r="X715" s="125"/>
      <c r="Y715" s="125"/>
      <c r="Z715" s="100" t="str">
        <f t="shared" si="290"/>
        <v/>
      </c>
      <c r="AA715" s="125"/>
      <c r="AB715" s="183" t="str">
        <f t="shared" si="300"/>
        <v/>
      </c>
      <c r="AC715" s="169"/>
      <c r="AD715" s="100" t="str">
        <f t="shared" si="310"/>
        <v/>
      </c>
      <c r="AE715" s="125"/>
      <c r="AF715" s="183" t="str">
        <f t="shared" si="314"/>
        <v/>
      </c>
      <c r="AG715" s="125"/>
      <c r="AH715" s="41" t="str">
        <f t="shared" si="311"/>
        <v/>
      </c>
      <c r="AI715" s="125"/>
      <c r="AJ715" s="183" t="str">
        <f t="shared" si="315"/>
        <v/>
      </c>
      <c r="AK715" s="169"/>
      <c r="AL715" s="41" t="str">
        <f t="shared" si="293"/>
        <v/>
      </c>
      <c r="AM715" s="125"/>
      <c r="AN715" s="181" t="str">
        <f t="shared" si="303"/>
        <v/>
      </c>
      <c r="AP715" s="41" t="str">
        <f t="shared" si="294"/>
        <v/>
      </c>
      <c r="AQ715" s="125"/>
      <c r="AR715" s="181" t="str">
        <f t="shared" si="304"/>
        <v/>
      </c>
      <c r="AS715" s="125"/>
      <c r="AT715" s="100" t="str">
        <f t="shared" si="295"/>
        <v/>
      </c>
      <c r="AU715" s="125"/>
      <c r="AV715" s="183" t="str">
        <f t="shared" si="305"/>
        <v/>
      </c>
      <c r="AW715" s="125"/>
      <c r="AX715" s="100" t="str">
        <f t="shared" si="312"/>
        <v/>
      </c>
      <c r="AY715" s="125"/>
      <c r="AZ715" s="183" t="str">
        <f t="shared" si="316"/>
        <v/>
      </c>
      <c r="BA715" s="125"/>
      <c r="BB715" s="100" t="str">
        <f t="shared" si="313"/>
        <v/>
      </c>
      <c r="BC715" s="125"/>
      <c r="BD715" s="183" t="str">
        <f t="shared" si="317"/>
        <v/>
      </c>
      <c r="BE715" s="125"/>
      <c r="BF715" s="41" t="str">
        <f t="shared" si="298"/>
        <v/>
      </c>
      <c r="BG715" s="125"/>
      <c r="BH715" s="181" t="str">
        <f t="shared" si="308"/>
        <v/>
      </c>
      <c r="BJ715" s="41" t="str">
        <f t="shared" si="299"/>
        <v/>
      </c>
      <c r="BK715" s="125"/>
      <c r="BL715" s="181" t="str">
        <f t="shared" si="309"/>
        <v/>
      </c>
      <c r="BM715" s="125"/>
    </row>
    <row r="716" spans="2:65" ht="15.75" customHeight="1">
      <c r="B716" s="231"/>
      <c r="C716" s="16" t="s">
        <v>332</v>
      </c>
      <c r="D716" s="53"/>
      <c r="E716" s="53"/>
      <c r="F716" s="53"/>
      <c r="G716" s="53"/>
      <c r="H716" s="53"/>
      <c r="I716" s="53"/>
      <c r="J716" s="53"/>
      <c r="K716" s="20"/>
      <c r="L716" s="66"/>
      <c r="M716" s="125"/>
      <c r="N716" s="125"/>
      <c r="O716" s="45"/>
      <c r="P716" s="125"/>
      <c r="Q716" s="125"/>
      <c r="R716" s="125"/>
      <c r="S716" s="125"/>
      <c r="T716" s="125"/>
      <c r="U716" s="125"/>
      <c r="V716" s="125"/>
      <c r="W716" s="125"/>
      <c r="X716" s="125"/>
      <c r="Y716" s="125"/>
      <c r="Z716" s="100" t="str">
        <f t="shared" si="290"/>
        <v/>
      </c>
      <c r="AA716" s="125"/>
      <c r="AB716" s="183" t="str">
        <f t="shared" si="300"/>
        <v/>
      </c>
      <c r="AC716" s="169"/>
      <c r="AD716" s="100" t="str">
        <f t="shared" si="310"/>
        <v/>
      </c>
      <c r="AE716" s="125"/>
      <c r="AF716" s="183" t="str">
        <f t="shared" si="314"/>
        <v/>
      </c>
      <c r="AG716" s="125"/>
      <c r="AH716" s="41" t="str">
        <f t="shared" si="311"/>
        <v/>
      </c>
      <c r="AI716" s="125"/>
      <c r="AJ716" s="183" t="str">
        <f t="shared" si="315"/>
        <v/>
      </c>
      <c r="AK716" s="169"/>
      <c r="AL716" s="41" t="str">
        <f t="shared" si="293"/>
        <v/>
      </c>
      <c r="AM716" s="125"/>
      <c r="AN716" s="181" t="str">
        <f t="shared" si="303"/>
        <v/>
      </c>
      <c r="AP716" s="41" t="str">
        <f t="shared" si="294"/>
        <v/>
      </c>
      <c r="AQ716" s="125"/>
      <c r="AR716" s="181" t="str">
        <f t="shared" si="304"/>
        <v/>
      </c>
      <c r="AS716" s="125"/>
      <c r="AT716" s="100" t="str">
        <f t="shared" si="295"/>
        <v/>
      </c>
      <c r="AU716" s="125"/>
      <c r="AV716" s="183" t="str">
        <f t="shared" si="305"/>
        <v/>
      </c>
      <c r="AW716" s="125"/>
      <c r="AX716" s="100" t="str">
        <f t="shared" si="312"/>
        <v/>
      </c>
      <c r="AY716" s="125"/>
      <c r="AZ716" s="183" t="str">
        <f t="shared" si="316"/>
        <v/>
      </c>
      <c r="BA716" s="125"/>
      <c r="BB716" s="100" t="str">
        <f t="shared" si="313"/>
        <v/>
      </c>
      <c r="BC716" s="125"/>
      <c r="BD716" s="183" t="str">
        <f t="shared" si="317"/>
        <v/>
      </c>
      <c r="BE716" s="125"/>
      <c r="BF716" s="41" t="str">
        <f t="shared" si="298"/>
        <v/>
      </c>
      <c r="BG716" s="125"/>
      <c r="BH716" s="181" t="str">
        <f t="shared" si="308"/>
        <v/>
      </c>
      <c r="BJ716" s="41" t="str">
        <f t="shared" si="299"/>
        <v/>
      </c>
      <c r="BK716" s="125"/>
      <c r="BL716" s="181" t="str">
        <f t="shared" si="309"/>
        <v/>
      </c>
      <c r="BM716" s="125"/>
    </row>
    <row r="717" spans="2:65" ht="15.75" customHeight="1">
      <c r="B717" s="231"/>
      <c r="C717" s="13"/>
      <c r="D717" s="13"/>
      <c r="E717" s="13"/>
      <c r="F717" s="13"/>
      <c r="G717" s="13"/>
      <c r="H717" s="13"/>
      <c r="I717" s="13"/>
      <c r="J717" s="13"/>
      <c r="K717" s="20"/>
      <c r="L717" s="66"/>
      <c r="M717" s="125"/>
      <c r="N717" s="125"/>
      <c r="O717" s="45"/>
      <c r="P717" s="125"/>
      <c r="Q717" s="125"/>
      <c r="R717" s="125"/>
      <c r="S717" s="125"/>
      <c r="T717" s="125"/>
      <c r="U717" s="125"/>
      <c r="V717" s="125"/>
      <c r="W717" s="125"/>
      <c r="X717" s="125"/>
      <c r="Y717" s="125"/>
      <c r="Z717" s="100" t="str">
        <f t="shared" si="290"/>
        <v/>
      </c>
      <c r="AA717" s="125"/>
      <c r="AB717" s="183" t="str">
        <f t="shared" si="300"/>
        <v/>
      </c>
      <c r="AC717" s="169"/>
      <c r="AD717" s="100" t="str">
        <f t="shared" si="310"/>
        <v/>
      </c>
      <c r="AE717" s="125"/>
      <c r="AF717" s="183" t="str">
        <f t="shared" si="314"/>
        <v/>
      </c>
      <c r="AG717" s="125"/>
      <c r="AH717" s="41" t="str">
        <f t="shared" si="311"/>
        <v/>
      </c>
      <c r="AI717" s="125"/>
      <c r="AJ717" s="183" t="str">
        <f t="shared" si="315"/>
        <v/>
      </c>
      <c r="AK717" s="169"/>
      <c r="AL717" s="41" t="str">
        <f t="shared" si="293"/>
        <v/>
      </c>
      <c r="AM717" s="125"/>
      <c r="AN717" s="181" t="str">
        <f t="shared" si="303"/>
        <v/>
      </c>
      <c r="AP717" s="41" t="str">
        <f t="shared" si="294"/>
        <v/>
      </c>
      <c r="AQ717" s="125"/>
      <c r="AR717" s="181" t="str">
        <f t="shared" si="304"/>
        <v/>
      </c>
      <c r="AS717" s="125"/>
      <c r="AT717" s="100" t="str">
        <f t="shared" si="295"/>
        <v/>
      </c>
      <c r="AU717" s="125"/>
      <c r="AV717" s="183" t="str">
        <f t="shared" si="305"/>
        <v/>
      </c>
      <c r="AW717" s="125"/>
      <c r="AX717" s="100" t="str">
        <f t="shared" si="312"/>
        <v/>
      </c>
      <c r="AY717" s="125"/>
      <c r="AZ717" s="183" t="str">
        <f t="shared" si="316"/>
        <v/>
      </c>
      <c r="BA717" s="125"/>
      <c r="BB717" s="100" t="str">
        <f t="shared" si="313"/>
        <v/>
      </c>
      <c r="BC717" s="125"/>
      <c r="BD717" s="183" t="str">
        <f t="shared" si="317"/>
        <v/>
      </c>
      <c r="BE717" s="125"/>
      <c r="BF717" s="41" t="str">
        <f t="shared" si="298"/>
        <v/>
      </c>
      <c r="BG717" s="125"/>
      <c r="BH717" s="181" t="str">
        <f t="shared" si="308"/>
        <v/>
      </c>
      <c r="BJ717" s="41" t="str">
        <f t="shared" si="299"/>
        <v/>
      </c>
      <c r="BK717" s="125"/>
      <c r="BL717" s="181" t="str">
        <f t="shared" si="309"/>
        <v/>
      </c>
      <c r="BM717" s="125"/>
    </row>
    <row r="718" spans="2:65" ht="15.75" customHeight="1">
      <c r="B718" s="231">
        <v>295</v>
      </c>
      <c r="C718" s="48" t="s">
        <v>35</v>
      </c>
      <c r="D718" s="53" t="s">
        <v>297</v>
      </c>
      <c r="E718" s="53"/>
      <c r="F718" s="53"/>
      <c r="G718" s="53"/>
      <c r="H718" s="53"/>
      <c r="I718" s="53"/>
      <c r="J718" s="53"/>
      <c r="K718" s="28"/>
      <c r="L718" s="29" t="s">
        <v>29</v>
      </c>
      <c r="M718" s="133"/>
      <c r="N718" s="82">
        <f>VLOOKUP($B718,'[1]09-10-11'!$A$4:$EA$400,MATCH(N$2, '[1]09-10-11'!$A$4:$EA$4, 0))</f>
        <v>57791</v>
      </c>
      <c r="O718" s="83"/>
      <c r="P718" s="82">
        <f>VLOOKUP($B718,'[1]09-10-11'!$A$4:$EA$400,MATCH(P$2, '[1]09-10-11'!$A$4:$EA$4, 0))</f>
        <v>59256</v>
      </c>
      <c r="Q718" s="82"/>
      <c r="R718" s="82">
        <f>VLOOKUP($B718,'[1]09-10-11'!$A$4:$EA$400,MATCH(R$2, '[1]09-10-11'!$A$4:$EA$4, 0))</f>
        <v>59256</v>
      </c>
      <c r="S718" s="82"/>
      <c r="T718" s="82" t="e">
        <f>VLOOKUP($B718,'[1]09-10-11'!$A$4:$EA$400,MATCH(T$2, '[1]09-10-11'!$A$4:$EA$4, 0))</f>
        <v>#N/A</v>
      </c>
      <c r="U718" s="82"/>
      <c r="V718" s="82">
        <f>VLOOKUP($B718,'[1]09-10-11'!$A$4:$EA$400,MATCH(V$2, '[1]09-10-11'!$A$4:$EA$4, 0))</f>
        <v>59256</v>
      </c>
      <c r="W718" s="82"/>
      <c r="X718" s="82">
        <f>VLOOKUP($B718,'[1]09-10-11'!$A$4:$EA$400,MATCH(X$2, '[1]09-10-11'!$A$4:$EA$4, 0))</f>
        <v>61941</v>
      </c>
      <c r="Y718" s="82"/>
      <c r="Z718" s="82">
        <f t="shared" si="290"/>
        <v>2685</v>
      </c>
      <c r="AA718" s="82"/>
      <c r="AB718" s="185">
        <f t="shared" si="300"/>
        <v>4.5311867152693308E-2</v>
      </c>
      <c r="AC718" s="159"/>
      <c r="AD718" s="82">
        <f t="shared" si="310"/>
        <v>2685</v>
      </c>
      <c r="AE718" s="82"/>
      <c r="AF718" s="185">
        <f t="shared" si="314"/>
        <v>4.5311867152693308E-2</v>
      </c>
      <c r="AG718" s="82"/>
      <c r="AH718" s="82">
        <f t="shared" si="311"/>
        <v>4150</v>
      </c>
      <c r="AI718" s="82"/>
      <c r="AJ718" s="185">
        <f t="shared" si="315"/>
        <v>7.1810489522589949E-2</v>
      </c>
      <c r="AK718" s="159"/>
      <c r="AL718" s="82">
        <f t="shared" si="293"/>
        <v>2685</v>
      </c>
      <c r="AM718" s="82"/>
      <c r="AN718" s="185">
        <f t="shared" si="303"/>
        <v>4.5311867152693308E-2</v>
      </c>
      <c r="AP718" s="82" t="str">
        <f t="shared" si="294"/>
        <v/>
      </c>
      <c r="AQ718" s="82"/>
      <c r="AR718" s="185" t="e">
        <f t="shared" si="304"/>
        <v>#N/A</v>
      </c>
      <c r="AS718" s="82"/>
      <c r="AT718" s="82" t="str">
        <f t="shared" si="295"/>
        <v/>
      </c>
      <c r="AU718" s="82"/>
      <c r="AV718" s="185" t="e">
        <f t="shared" si="305"/>
        <v>#N/A</v>
      </c>
      <c r="AW718" s="82"/>
      <c r="AX718" s="82">
        <f t="shared" si="312"/>
        <v>1465</v>
      </c>
      <c r="AY718" s="82"/>
      <c r="AZ718" s="185">
        <f t="shared" si="316"/>
        <v>2.5349967988095079E-2</v>
      </c>
      <c r="BA718" s="82"/>
      <c r="BB718" s="82">
        <f t="shared" si="313"/>
        <v>0</v>
      </c>
      <c r="BC718" s="82"/>
      <c r="BD718" s="185">
        <f t="shared" si="317"/>
        <v>0</v>
      </c>
      <c r="BE718" s="82"/>
      <c r="BF718" s="82">
        <f t="shared" si="298"/>
        <v>0</v>
      </c>
      <c r="BG718" s="82"/>
      <c r="BH718" s="185">
        <f t="shared" si="308"/>
        <v>0</v>
      </c>
      <c r="BJ718" s="82" t="str">
        <f t="shared" si="299"/>
        <v/>
      </c>
      <c r="BK718" s="82"/>
      <c r="BL718" s="185" t="e">
        <f t="shared" si="309"/>
        <v>#N/A</v>
      </c>
      <c r="BM718" s="82"/>
    </row>
    <row r="719" spans="2:65" ht="15.75" customHeight="1">
      <c r="B719" s="231"/>
      <c r="C719" s="13"/>
      <c r="D719" s="13"/>
      <c r="E719" s="13"/>
      <c r="F719" s="13"/>
      <c r="G719" s="13"/>
      <c r="H719" s="13"/>
      <c r="I719" s="13"/>
      <c r="J719" s="13"/>
      <c r="K719" s="20"/>
      <c r="L719" s="66"/>
      <c r="M719" s="125"/>
      <c r="N719" s="125"/>
      <c r="O719" s="45"/>
      <c r="P719" s="125"/>
      <c r="Q719" s="125"/>
      <c r="R719" s="125"/>
      <c r="S719" s="125"/>
      <c r="T719" s="125"/>
      <c r="U719" s="125"/>
      <c r="V719" s="125"/>
      <c r="W719" s="125"/>
      <c r="X719" s="125"/>
      <c r="Y719" s="125"/>
      <c r="Z719" s="41" t="str">
        <f t="shared" si="290"/>
        <v/>
      </c>
      <c r="AA719" s="125"/>
      <c r="AB719" s="181" t="str">
        <f t="shared" si="300"/>
        <v/>
      </c>
      <c r="AC719" s="161"/>
      <c r="AD719" s="41" t="str">
        <f t="shared" si="310"/>
        <v/>
      </c>
      <c r="AE719" s="125"/>
      <c r="AF719" s="181" t="str">
        <f t="shared" si="314"/>
        <v/>
      </c>
      <c r="AG719" s="125"/>
      <c r="AH719" s="41" t="str">
        <f t="shared" si="311"/>
        <v/>
      </c>
      <c r="AI719" s="125"/>
      <c r="AJ719" s="181" t="str">
        <f t="shared" si="315"/>
        <v/>
      </c>
      <c r="AK719" s="161"/>
      <c r="AL719" s="41" t="str">
        <f t="shared" si="293"/>
        <v/>
      </c>
      <c r="AM719" s="125"/>
      <c r="AN719" s="181" t="str">
        <f t="shared" si="303"/>
        <v/>
      </c>
      <c r="AP719" s="41" t="str">
        <f t="shared" si="294"/>
        <v/>
      </c>
      <c r="AQ719" s="125"/>
      <c r="AR719" s="181" t="str">
        <f t="shared" si="304"/>
        <v/>
      </c>
      <c r="AS719" s="125"/>
      <c r="AT719" s="41" t="str">
        <f t="shared" si="295"/>
        <v/>
      </c>
      <c r="AU719" s="125"/>
      <c r="AV719" s="181" t="str">
        <f t="shared" si="305"/>
        <v/>
      </c>
      <c r="AW719" s="125"/>
      <c r="AX719" s="41" t="str">
        <f t="shared" si="312"/>
        <v/>
      </c>
      <c r="AY719" s="125"/>
      <c r="AZ719" s="181" t="str">
        <f t="shared" si="316"/>
        <v/>
      </c>
      <c r="BA719" s="125"/>
      <c r="BB719" s="41" t="str">
        <f t="shared" si="313"/>
        <v/>
      </c>
      <c r="BC719" s="125"/>
      <c r="BD719" s="181" t="str">
        <f t="shared" si="317"/>
        <v/>
      </c>
      <c r="BE719" s="125"/>
      <c r="BF719" s="41" t="str">
        <f t="shared" si="298"/>
        <v/>
      </c>
      <c r="BG719" s="125"/>
      <c r="BH719" s="181" t="str">
        <f t="shared" si="308"/>
        <v/>
      </c>
      <c r="BJ719" s="41" t="str">
        <f t="shared" si="299"/>
        <v/>
      </c>
      <c r="BK719" s="125"/>
      <c r="BL719" s="181" t="str">
        <f t="shared" si="309"/>
        <v/>
      </c>
      <c r="BM719" s="125"/>
    </row>
    <row r="720" spans="2:65" s="11" customFormat="1" ht="15.75" customHeight="1">
      <c r="B720" s="232"/>
      <c r="C720" s="49"/>
      <c r="D720" s="4"/>
      <c r="E720" s="4"/>
      <c r="F720" s="4"/>
      <c r="G720" s="4"/>
      <c r="H720" s="4"/>
      <c r="I720" s="4"/>
      <c r="J720" s="4"/>
      <c r="K720" s="33"/>
      <c r="L720" s="31"/>
      <c r="M720" s="125"/>
      <c r="N720" s="125"/>
      <c r="O720" s="45"/>
      <c r="P720" s="125"/>
      <c r="Q720" s="125"/>
      <c r="R720" s="125"/>
      <c r="S720" s="125"/>
      <c r="T720" s="125"/>
      <c r="U720" s="125"/>
      <c r="V720" s="125"/>
      <c r="W720" s="125"/>
      <c r="X720" s="125"/>
      <c r="Y720" s="125"/>
      <c r="Z720" s="41" t="str">
        <f t="shared" si="290"/>
        <v/>
      </c>
      <c r="AA720" s="125"/>
      <c r="AB720" s="181" t="str">
        <f t="shared" si="300"/>
        <v/>
      </c>
      <c r="AC720" s="161"/>
      <c r="AD720" s="41" t="str">
        <f t="shared" si="310"/>
        <v/>
      </c>
      <c r="AE720" s="125"/>
      <c r="AF720" s="181" t="str">
        <f t="shared" si="314"/>
        <v/>
      </c>
      <c r="AG720" s="125"/>
      <c r="AH720" s="41" t="str">
        <f t="shared" si="311"/>
        <v/>
      </c>
      <c r="AI720" s="125"/>
      <c r="AJ720" s="181" t="str">
        <f t="shared" si="315"/>
        <v/>
      </c>
      <c r="AK720" s="161"/>
      <c r="AL720" s="41" t="str">
        <f t="shared" si="293"/>
        <v/>
      </c>
      <c r="AM720" s="125"/>
      <c r="AN720" s="181" t="str">
        <f t="shared" si="303"/>
        <v/>
      </c>
      <c r="AP720" s="41" t="str">
        <f t="shared" si="294"/>
        <v/>
      </c>
      <c r="AQ720" s="125"/>
      <c r="AR720" s="181" t="str">
        <f t="shared" si="304"/>
        <v/>
      </c>
      <c r="AS720" s="125"/>
      <c r="AT720" s="41" t="str">
        <f t="shared" si="295"/>
        <v/>
      </c>
      <c r="AU720" s="125"/>
      <c r="AV720" s="181" t="str">
        <f t="shared" si="305"/>
        <v/>
      </c>
      <c r="AW720" s="125"/>
      <c r="AX720" s="41" t="str">
        <f t="shared" si="312"/>
        <v/>
      </c>
      <c r="AY720" s="125"/>
      <c r="AZ720" s="181" t="str">
        <f t="shared" si="316"/>
        <v/>
      </c>
      <c r="BA720" s="125"/>
      <c r="BB720" s="41" t="str">
        <f t="shared" si="313"/>
        <v/>
      </c>
      <c r="BC720" s="125"/>
      <c r="BD720" s="181" t="str">
        <f t="shared" si="317"/>
        <v/>
      </c>
      <c r="BE720" s="125"/>
      <c r="BF720" s="41" t="str">
        <f t="shared" si="298"/>
        <v/>
      </c>
      <c r="BG720" s="125"/>
      <c r="BH720" s="181" t="str">
        <f t="shared" si="308"/>
        <v/>
      </c>
      <c r="BJ720" s="41" t="str">
        <f t="shared" si="299"/>
        <v/>
      </c>
      <c r="BK720" s="125"/>
      <c r="BL720" s="181" t="str">
        <f t="shared" si="309"/>
        <v/>
      </c>
      <c r="BM720" s="125"/>
    </row>
    <row r="721" spans="2:65" ht="15.75" customHeight="1">
      <c r="C721" s="13"/>
      <c r="D721" s="13"/>
      <c r="E721" s="13"/>
      <c r="F721" s="13"/>
      <c r="G721" s="13"/>
      <c r="H721" s="13"/>
      <c r="I721" s="13"/>
      <c r="J721" s="13"/>
      <c r="K721" s="33"/>
      <c r="L721" s="31"/>
      <c r="M721" s="125"/>
      <c r="N721" s="125"/>
      <c r="O721" s="45"/>
      <c r="P721" s="125"/>
      <c r="Q721" s="125"/>
      <c r="R721" s="125"/>
      <c r="S721" s="125"/>
      <c r="T721" s="125"/>
      <c r="U721" s="125"/>
      <c r="V721" s="125"/>
      <c r="W721" s="125"/>
      <c r="X721" s="125"/>
      <c r="Y721" s="125"/>
      <c r="Z721" s="41" t="str">
        <f t="shared" si="290"/>
        <v/>
      </c>
      <c r="AA721" s="125"/>
      <c r="AB721" s="181" t="str">
        <f t="shared" si="300"/>
        <v/>
      </c>
      <c r="AC721" s="161"/>
      <c r="AD721" s="41" t="str">
        <f t="shared" si="310"/>
        <v/>
      </c>
      <c r="AE721" s="125"/>
      <c r="AF721" s="181" t="str">
        <f t="shared" si="314"/>
        <v/>
      </c>
      <c r="AG721" s="125"/>
      <c r="AH721" s="41" t="str">
        <f t="shared" si="311"/>
        <v/>
      </c>
      <c r="AI721" s="125"/>
      <c r="AJ721" s="181" t="str">
        <f t="shared" si="315"/>
        <v/>
      </c>
      <c r="AK721" s="161"/>
      <c r="AL721" s="41" t="str">
        <f t="shared" si="293"/>
        <v/>
      </c>
      <c r="AM721" s="125"/>
      <c r="AN721" s="181" t="str">
        <f t="shared" si="303"/>
        <v/>
      </c>
      <c r="AP721" s="41" t="str">
        <f t="shared" si="294"/>
        <v/>
      </c>
      <c r="AQ721" s="125"/>
      <c r="AR721" s="181" t="str">
        <f t="shared" si="304"/>
        <v/>
      </c>
      <c r="AS721" s="125"/>
      <c r="AT721" s="41" t="str">
        <f t="shared" si="295"/>
        <v/>
      </c>
      <c r="AU721" s="125"/>
      <c r="AV721" s="181" t="str">
        <f t="shared" si="305"/>
        <v/>
      </c>
      <c r="AW721" s="125"/>
      <c r="AX721" s="41" t="str">
        <f t="shared" si="312"/>
        <v/>
      </c>
      <c r="AY721" s="125"/>
      <c r="AZ721" s="181" t="str">
        <f t="shared" si="316"/>
        <v/>
      </c>
      <c r="BA721" s="125"/>
      <c r="BB721" s="41" t="str">
        <f t="shared" si="313"/>
        <v/>
      </c>
      <c r="BC721" s="125"/>
      <c r="BD721" s="181" t="str">
        <f t="shared" si="317"/>
        <v/>
      </c>
      <c r="BE721" s="125"/>
      <c r="BF721" s="41" t="str">
        <f t="shared" si="298"/>
        <v/>
      </c>
      <c r="BG721" s="125"/>
      <c r="BH721" s="181" t="str">
        <f t="shared" si="308"/>
        <v/>
      </c>
      <c r="BJ721" s="41" t="str">
        <f t="shared" si="299"/>
        <v/>
      </c>
      <c r="BK721" s="125"/>
      <c r="BL721" s="181" t="str">
        <f t="shared" si="309"/>
        <v/>
      </c>
      <c r="BM721" s="125"/>
    </row>
    <row r="722" spans="2:65" ht="15.75" customHeight="1">
      <c r="C722" s="13" t="s">
        <v>140</v>
      </c>
      <c r="D722" s="13"/>
      <c r="E722" s="13"/>
      <c r="F722" s="13"/>
      <c r="G722" s="13"/>
      <c r="H722" s="13"/>
      <c r="I722" s="13"/>
      <c r="J722" s="13"/>
      <c r="K722" s="33"/>
      <c r="L722" s="22" t="s">
        <v>29</v>
      </c>
      <c r="M722" s="125"/>
      <c r="N722" s="41">
        <f>SUM(N700+N708+N713+N718)</f>
        <v>1965715</v>
      </c>
      <c r="O722" s="35"/>
      <c r="P722" s="41">
        <f>SUM(P700+P708+P713+P718)</f>
        <v>2245890</v>
      </c>
      <c r="Q722" s="41"/>
      <c r="R722" s="41">
        <f>SUM(R700+R708+R713+R718)</f>
        <v>2016180</v>
      </c>
      <c r="S722" s="41"/>
      <c r="T722" s="41" t="e">
        <f>SUM(T700+T708+T713+T718)</f>
        <v>#N/A</v>
      </c>
      <c r="U722" s="41"/>
      <c r="V722" s="41">
        <f>SUM(V700+V708+V713+V718)</f>
        <v>2150110</v>
      </c>
      <c r="W722" s="41"/>
      <c r="X722" s="41">
        <f>SUM(X700+X708+X713+X718)</f>
        <v>2330862</v>
      </c>
      <c r="Y722" s="41"/>
      <c r="Z722" s="41">
        <f t="shared" si="290"/>
        <v>180752</v>
      </c>
      <c r="AA722" s="41"/>
      <c r="AB722" s="181">
        <f t="shared" si="300"/>
        <v>8.4066396602964444E-2</v>
      </c>
      <c r="AC722" s="161"/>
      <c r="AD722" s="41">
        <f t="shared" si="310"/>
        <v>84972</v>
      </c>
      <c r="AE722" s="41"/>
      <c r="AF722" s="181">
        <f t="shared" si="314"/>
        <v>3.7834444251499511E-2</v>
      </c>
      <c r="AG722" s="41"/>
      <c r="AH722" s="41">
        <f t="shared" si="311"/>
        <v>365147</v>
      </c>
      <c r="AI722" s="41"/>
      <c r="AJ722" s="181">
        <f t="shared" si="315"/>
        <v>0.18575785401240763</v>
      </c>
      <c r="AK722" s="161"/>
      <c r="AL722" s="41">
        <f t="shared" si="293"/>
        <v>314682</v>
      </c>
      <c r="AM722" s="41"/>
      <c r="AN722" s="181">
        <f t="shared" si="303"/>
        <v>0.15607832633991015</v>
      </c>
      <c r="AP722" s="41" t="str">
        <f t="shared" si="294"/>
        <v/>
      </c>
      <c r="AQ722" s="41"/>
      <c r="AR722" s="181" t="e">
        <f t="shared" si="304"/>
        <v>#N/A</v>
      </c>
      <c r="AS722" s="41"/>
      <c r="AT722" s="41" t="str">
        <f t="shared" si="295"/>
        <v/>
      </c>
      <c r="AU722" s="41"/>
      <c r="AV722" s="181" t="e">
        <f t="shared" si="305"/>
        <v>#N/A</v>
      </c>
      <c r="AW722" s="41"/>
      <c r="AX722" s="41">
        <f t="shared" si="312"/>
        <v>184395</v>
      </c>
      <c r="AY722" s="41"/>
      <c r="AZ722" s="181">
        <f t="shared" si="316"/>
        <v>9.3805561843909313E-2</v>
      </c>
      <c r="BA722" s="41"/>
      <c r="BB722" s="41">
        <f t="shared" si="313"/>
        <v>-95780</v>
      </c>
      <c r="BC722" s="41"/>
      <c r="BD722" s="181">
        <f t="shared" si="317"/>
        <v>-4.2646790359278541E-2</v>
      </c>
      <c r="BE722" s="41"/>
      <c r="BF722" s="41">
        <f t="shared" si="298"/>
        <v>133930</v>
      </c>
      <c r="BG722" s="41"/>
      <c r="BH722" s="181">
        <f t="shared" si="308"/>
        <v>6.6427600710253998E-2</v>
      </c>
      <c r="BJ722" s="41" t="str">
        <f t="shared" si="299"/>
        <v/>
      </c>
      <c r="BK722" s="41"/>
      <c r="BL722" s="181" t="e">
        <f t="shared" si="309"/>
        <v>#N/A</v>
      </c>
      <c r="BM722" s="41"/>
    </row>
    <row r="723" spans="2:65" ht="15.75" customHeight="1">
      <c r="C723" s="13"/>
      <c r="D723" s="13"/>
      <c r="E723" s="13"/>
      <c r="F723" s="13"/>
      <c r="G723" s="13"/>
      <c r="H723" s="13"/>
      <c r="I723" s="13"/>
      <c r="J723" s="13"/>
      <c r="K723" s="33"/>
      <c r="L723" s="22"/>
      <c r="M723" s="125"/>
      <c r="N723" s="125"/>
      <c r="O723" s="35"/>
      <c r="P723" s="125"/>
      <c r="Q723" s="125"/>
      <c r="R723" s="125"/>
      <c r="S723" s="125"/>
      <c r="T723" s="125"/>
      <c r="U723" s="125"/>
      <c r="V723" s="125"/>
      <c r="W723" s="125"/>
      <c r="X723" s="125"/>
      <c r="Y723" s="125"/>
      <c r="Z723" s="41" t="str">
        <f t="shared" si="290"/>
        <v/>
      </c>
      <c r="AA723" s="125"/>
      <c r="AB723" s="181" t="str">
        <f t="shared" si="300"/>
        <v/>
      </c>
      <c r="AC723" s="161"/>
      <c r="AD723" s="41" t="str">
        <f t="shared" si="310"/>
        <v/>
      </c>
      <c r="AE723" s="125"/>
      <c r="AF723" s="181" t="str">
        <f t="shared" si="314"/>
        <v/>
      </c>
      <c r="AG723" s="125"/>
      <c r="AH723" s="41" t="str">
        <f t="shared" si="311"/>
        <v/>
      </c>
      <c r="AI723" s="125"/>
      <c r="AJ723" s="181" t="str">
        <f t="shared" si="315"/>
        <v/>
      </c>
      <c r="AK723" s="161"/>
      <c r="AL723" s="41" t="str">
        <f t="shared" si="293"/>
        <v/>
      </c>
      <c r="AM723" s="125"/>
      <c r="AN723" s="181" t="str">
        <f t="shared" si="303"/>
        <v/>
      </c>
      <c r="AP723" s="41" t="str">
        <f t="shared" si="294"/>
        <v/>
      </c>
      <c r="AQ723" s="125"/>
      <c r="AR723" s="181" t="str">
        <f t="shared" si="304"/>
        <v/>
      </c>
      <c r="AS723" s="125"/>
      <c r="AT723" s="41" t="str">
        <f t="shared" si="295"/>
        <v/>
      </c>
      <c r="AU723" s="125"/>
      <c r="AV723" s="181" t="str">
        <f t="shared" si="305"/>
        <v/>
      </c>
      <c r="AW723" s="125"/>
      <c r="AX723" s="41" t="str">
        <f t="shared" si="312"/>
        <v/>
      </c>
      <c r="AY723" s="125"/>
      <c r="AZ723" s="181" t="str">
        <f t="shared" si="316"/>
        <v/>
      </c>
      <c r="BA723" s="125"/>
      <c r="BB723" s="41" t="str">
        <f t="shared" si="313"/>
        <v/>
      </c>
      <c r="BC723" s="125"/>
      <c r="BD723" s="181" t="str">
        <f t="shared" si="317"/>
        <v/>
      </c>
      <c r="BE723" s="125"/>
      <c r="BF723" s="41" t="str">
        <f t="shared" si="298"/>
        <v/>
      </c>
      <c r="BG723" s="125"/>
      <c r="BH723" s="181" t="str">
        <f t="shared" si="308"/>
        <v/>
      </c>
      <c r="BJ723" s="41" t="str">
        <f t="shared" si="299"/>
        <v/>
      </c>
      <c r="BK723" s="125"/>
      <c r="BL723" s="181" t="str">
        <f t="shared" si="309"/>
        <v/>
      </c>
      <c r="BM723" s="125"/>
    </row>
    <row r="724" spans="2:65" ht="15.75" customHeight="1">
      <c r="C724" s="13"/>
      <c r="D724" s="13"/>
      <c r="E724" s="13"/>
      <c r="F724" s="13"/>
      <c r="G724" s="13"/>
      <c r="H724" s="13"/>
      <c r="I724" s="13"/>
      <c r="J724" s="13"/>
      <c r="K724" s="33"/>
      <c r="L724" s="22"/>
      <c r="M724" s="125"/>
      <c r="N724" s="125"/>
      <c r="O724" s="35"/>
      <c r="P724" s="125"/>
      <c r="Q724" s="125"/>
      <c r="R724" s="125"/>
      <c r="S724" s="125"/>
      <c r="T724" s="125"/>
      <c r="U724" s="125"/>
      <c r="V724" s="125"/>
      <c r="W724" s="125"/>
      <c r="X724" s="125"/>
      <c r="Y724" s="125"/>
      <c r="Z724" s="41" t="str">
        <f t="shared" si="290"/>
        <v/>
      </c>
      <c r="AA724" s="125"/>
      <c r="AB724" s="181" t="str">
        <f t="shared" si="300"/>
        <v/>
      </c>
      <c r="AC724" s="161"/>
      <c r="AD724" s="41" t="str">
        <f t="shared" si="310"/>
        <v/>
      </c>
      <c r="AE724" s="125"/>
      <c r="AF724" s="181" t="str">
        <f t="shared" si="314"/>
        <v/>
      </c>
      <c r="AG724" s="125"/>
      <c r="AH724" s="41" t="str">
        <f t="shared" si="311"/>
        <v/>
      </c>
      <c r="AI724" s="125"/>
      <c r="AJ724" s="181" t="str">
        <f t="shared" si="315"/>
        <v/>
      </c>
      <c r="AK724" s="161"/>
      <c r="AL724" s="41" t="str">
        <f t="shared" si="293"/>
        <v/>
      </c>
      <c r="AM724" s="125"/>
      <c r="AN724" s="181" t="str">
        <f t="shared" si="303"/>
        <v/>
      </c>
      <c r="AP724" s="41" t="str">
        <f t="shared" si="294"/>
        <v/>
      </c>
      <c r="AQ724" s="125"/>
      <c r="AR724" s="181" t="str">
        <f t="shared" si="304"/>
        <v/>
      </c>
      <c r="AS724" s="125"/>
      <c r="AT724" s="41" t="str">
        <f t="shared" si="295"/>
        <v/>
      </c>
      <c r="AU724" s="125"/>
      <c r="AV724" s="181" t="str">
        <f t="shared" si="305"/>
        <v/>
      </c>
      <c r="AW724" s="125"/>
      <c r="AX724" s="41" t="str">
        <f t="shared" si="312"/>
        <v/>
      </c>
      <c r="AY724" s="125"/>
      <c r="AZ724" s="181" t="str">
        <f t="shared" si="316"/>
        <v/>
      </c>
      <c r="BA724" s="125"/>
      <c r="BB724" s="41" t="str">
        <f t="shared" si="313"/>
        <v/>
      </c>
      <c r="BC724" s="125"/>
      <c r="BD724" s="181" t="str">
        <f t="shared" si="317"/>
        <v/>
      </c>
      <c r="BE724" s="125"/>
      <c r="BF724" s="41" t="str">
        <f t="shared" si="298"/>
        <v/>
      </c>
      <c r="BG724" s="125"/>
      <c r="BH724" s="181" t="str">
        <f t="shared" si="308"/>
        <v/>
      </c>
      <c r="BJ724" s="41" t="str">
        <f t="shared" si="299"/>
        <v/>
      </c>
      <c r="BK724" s="125"/>
      <c r="BL724" s="181" t="str">
        <f t="shared" si="309"/>
        <v/>
      </c>
      <c r="BM724" s="125"/>
    </row>
    <row r="725" spans="2:65" ht="15.75" customHeight="1">
      <c r="C725" s="71"/>
      <c r="D725" s="13"/>
      <c r="E725" s="13"/>
      <c r="F725" s="13"/>
      <c r="G725" s="13"/>
      <c r="H725" s="13"/>
      <c r="I725" s="13"/>
      <c r="J725" s="13"/>
      <c r="K725" s="33"/>
      <c r="L725" s="22"/>
      <c r="M725" s="125"/>
      <c r="N725" s="125"/>
      <c r="O725" s="35"/>
      <c r="P725" s="125"/>
      <c r="Q725" s="125"/>
      <c r="R725" s="125"/>
      <c r="S725" s="125"/>
      <c r="T725" s="125"/>
      <c r="U725" s="125"/>
      <c r="V725" s="125"/>
      <c r="W725" s="125"/>
      <c r="X725" s="125"/>
      <c r="Y725" s="125"/>
      <c r="Z725" s="41" t="str">
        <f t="shared" si="290"/>
        <v/>
      </c>
      <c r="AA725" s="125"/>
      <c r="AB725" s="181" t="str">
        <f t="shared" si="300"/>
        <v/>
      </c>
      <c r="AC725" s="161"/>
      <c r="AD725" s="41" t="str">
        <f t="shared" si="310"/>
        <v/>
      </c>
      <c r="AE725" s="125"/>
      <c r="AF725" s="181" t="str">
        <f t="shared" si="314"/>
        <v/>
      </c>
      <c r="AG725" s="125"/>
      <c r="AH725" s="41" t="str">
        <f t="shared" si="311"/>
        <v/>
      </c>
      <c r="AI725" s="125"/>
      <c r="AJ725" s="181" t="str">
        <f t="shared" si="315"/>
        <v/>
      </c>
      <c r="AK725" s="161"/>
      <c r="AL725" s="41" t="str">
        <f t="shared" si="293"/>
        <v/>
      </c>
      <c r="AM725" s="125"/>
      <c r="AN725" s="181" t="str">
        <f t="shared" si="303"/>
        <v/>
      </c>
      <c r="AP725" s="41" t="str">
        <f t="shared" si="294"/>
        <v/>
      </c>
      <c r="AQ725" s="125"/>
      <c r="AR725" s="181" t="str">
        <f t="shared" si="304"/>
        <v/>
      </c>
      <c r="AS725" s="125"/>
      <c r="AT725" s="41" t="str">
        <f t="shared" si="295"/>
        <v/>
      </c>
      <c r="AU725" s="125"/>
      <c r="AV725" s="181" t="str">
        <f t="shared" si="305"/>
        <v/>
      </c>
      <c r="AW725" s="125"/>
      <c r="AX725" s="41" t="str">
        <f t="shared" si="312"/>
        <v/>
      </c>
      <c r="AY725" s="125"/>
      <c r="AZ725" s="181" t="str">
        <f t="shared" si="316"/>
        <v/>
      </c>
      <c r="BA725" s="125"/>
      <c r="BB725" s="41" t="str">
        <f t="shared" si="313"/>
        <v/>
      </c>
      <c r="BC725" s="125"/>
      <c r="BD725" s="181" t="str">
        <f t="shared" si="317"/>
        <v/>
      </c>
      <c r="BE725" s="125"/>
      <c r="BF725" s="41" t="str">
        <f t="shared" si="298"/>
        <v/>
      </c>
      <c r="BG725" s="125"/>
      <c r="BH725" s="181" t="str">
        <f t="shared" si="308"/>
        <v/>
      </c>
      <c r="BJ725" s="41" t="str">
        <f t="shared" si="299"/>
        <v/>
      </c>
      <c r="BK725" s="125"/>
      <c r="BL725" s="181" t="str">
        <f t="shared" si="309"/>
        <v/>
      </c>
      <c r="BM725" s="125"/>
    </row>
    <row r="726" spans="2:65" ht="15.75" customHeight="1">
      <c r="C726" s="124">
        <v>1</v>
      </c>
      <c r="D726" s="3" t="s">
        <v>330</v>
      </c>
      <c r="E726" s="13"/>
      <c r="F726" s="13"/>
      <c r="G726" s="13"/>
      <c r="H726" s="13"/>
      <c r="I726" s="13"/>
      <c r="J726" s="13"/>
      <c r="K726" s="33"/>
      <c r="L726" s="22"/>
      <c r="M726" s="125"/>
      <c r="N726" s="125"/>
      <c r="O726" s="35"/>
      <c r="P726" s="125"/>
      <c r="Q726" s="125"/>
      <c r="R726" s="125"/>
      <c r="S726" s="125"/>
      <c r="T726" s="125"/>
      <c r="U726" s="125"/>
      <c r="V726" s="125"/>
      <c r="W726" s="125"/>
      <c r="X726" s="125"/>
      <c r="Y726" s="125"/>
      <c r="Z726" s="41" t="str">
        <f>IF(AND(ISNUMBER($V726),ISNUMBER($X726)),IF((ABS($V726-$X726))&gt;0.49,$X726-$V726,0),"")</f>
        <v/>
      </c>
      <c r="AA726" s="125"/>
      <c r="AB726" s="181" t="str">
        <f t="shared" si="300"/>
        <v/>
      </c>
      <c r="AC726" s="161"/>
      <c r="AD726" s="41" t="str">
        <f t="shared" si="310"/>
        <v/>
      </c>
      <c r="AE726" s="125"/>
      <c r="AF726" s="181" t="str">
        <f t="shared" si="314"/>
        <v/>
      </c>
      <c r="AG726" s="125"/>
      <c r="AH726" s="41" t="str">
        <f t="shared" si="311"/>
        <v/>
      </c>
      <c r="AI726" s="125"/>
      <c r="AJ726" s="181" t="str">
        <f t="shared" si="315"/>
        <v/>
      </c>
      <c r="AK726" s="161"/>
      <c r="AL726" s="41" t="str">
        <f>IF(AND(ISNUMBER($R726),ISNUMBER($X726)),IF((ABS($R726-$X726))&gt;0.49,$X726-$R726,0),"")</f>
        <v/>
      </c>
      <c r="AM726" s="125"/>
      <c r="AN726" s="181" t="str">
        <f t="shared" si="303"/>
        <v/>
      </c>
      <c r="AP726" s="41" t="str">
        <f>IF(AND(ISNUMBER($T726),ISNUMBER($X726)),IF((ABS($T726-$X726))&gt;0.49,$X726-$T726,0),"")</f>
        <v/>
      </c>
      <c r="AQ726" s="125"/>
      <c r="AR726" s="181" t="str">
        <f t="shared" si="304"/>
        <v/>
      </c>
      <c r="AS726" s="125"/>
      <c r="AT726" s="41" t="str">
        <f>IF(AND(ISNUMBER($R726),ISNUMBER($T726)),IF((ABS($R726-$T726))&gt;0.49,$T726-$R726,0),"")</f>
        <v/>
      </c>
      <c r="AU726" s="125"/>
      <c r="AV726" s="181" t="str">
        <f t="shared" si="305"/>
        <v/>
      </c>
      <c r="AW726" s="125"/>
      <c r="AX726" s="41" t="str">
        <f t="shared" si="312"/>
        <v/>
      </c>
      <c r="AY726" s="125"/>
      <c r="AZ726" s="181" t="str">
        <f t="shared" si="316"/>
        <v/>
      </c>
      <c r="BA726" s="125"/>
      <c r="BB726" s="41" t="str">
        <f t="shared" si="313"/>
        <v/>
      </c>
      <c r="BC726" s="125"/>
      <c r="BD726" s="181" t="str">
        <f t="shared" si="317"/>
        <v/>
      </c>
      <c r="BE726" s="125"/>
      <c r="BF726" s="41" t="str">
        <f>IF(AND(ISNUMBER($R726),ISNUMBER($V726)),IF((ABS($R726-$V726))&gt;0.49,$V726-$R726,0),"")</f>
        <v/>
      </c>
      <c r="BG726" s="125"/>
      <c r="BH726" s="181" t="str">
        <f t="shared" si="308"/>
        <v/>
      </c>
      <c r="BJ726" s="41" t="str">
        <f>IF(AND(ISNUMBER($T726),ISNUMBER($V726)),IF((ABS($T726-$V726))&gt;0.49,$V726-$T726,0),"")</f>
        <v/>
      </c>
      <c r="BK726" s="125"/>
      <c r="BL726" s="181" t="str">
        <f t="shared" si="309"/>
        <v/>
      </c>
      <c r="BM726" s="125"/>
    </row>
    <row r="727" spans="2:65" ht="15.75" customHeight="1">
      <c r="C727" s="124">
        <v>2</v>
      </c>
      <c r="D727" s="3" t="s">
        <v>395</v>
      </c>
      <c r="E727" s="13"/>
      <c r="F727" s="13"/>
      <c r="G727" s="13"/>
      <c r="H727" s="13"/>
      <c r="I727" s="13"/>
      <c r="J727" s="13"/>
      <c r="K727" s="33"/>
      <c r="L727" s="22"/>
      <c r="M727" s="125"/>
      <c r="N727" s="125"/>
      <c r="O727" s="35"/>
      <c r="P727" s="125"/>
      <c r="Q727" s="125"/>
      <c r="R727" s="125"/>
      <c r="S727" s="125"/>
      <c r="T727" s="125"/>
      <c r="U727" s="125"/>
      <c r="V727" s="125"/>
      <c r="W727" s="125"/>
      <c r="X727" s="125"/>
      <c r="Y727" s="125"/>
      <c r="Z727" s="41"/>
      <c r="AA727" s="125"/>
      <c r="AB727" s="181" t="str">
        <f t="shared" si="300"/>
        <v/>
      </c>
      <c r="AC727" s="161"/>
      <c r="AD727" s="41"/>
      <c r="AE727" s="125"/>
      <c r="AF727" s="181" t="str">
        <f t="shared" si="314"/>
        <v/>
      </c>
      <c r="AG727" s="125"/>
      <c r="AH727" s="41"/>
      <c r="AI727" s="125"/>
      <c r="AJ727" s="181" t="str">
        <f t="shared" si="315"/>
        <v/>
      </c>
      <c r="AK727" s="161"/>
      <c r="AL727" s="41"/>
      <c r="AM727" s="125"/>
      <c r="AN727" s="181" t="str">
        <f t="shared" si="303"/>
        <v/>
      </c>
      <c r="AP727" s="41"/>
      <c r="AQ727" s="125"/>
      <c r="AR727" s="181" t="str">
        <f t="shared" si="304"/>
        <v/>
      </c>
      <c r="AS727" s="125"/>
      <c r="AT727" s="41"/>
      <c r="AU727" s="125"/>
      <c r="AV727" s="181" t="str">
        <f t="shared" si="305"/>
        <v/>
      </c>
      <c r="AW727" s="125"/>
      <c r="AX727" s="41"/>
      <c r="AY727" s="125"/>
      <c r="AZ727" s="181" t="str">
        <f t="shared" si="316"/>
        <v/>
      </c>
      <c r="BA727" s="125"/>
      <c r="BB727" s="41"/>
      <c r="BC727" s="125"/>
      <c r="BD727" s="181" t="str">
        <f t="shared" si="317"/>
        <v/>
      </c>
      <c r="BE727" s="125"/>
      <c r="BF727" s="41"/>
      <c r="BG727" s="125"/>
      <c r="BH727" s="181" t="str">
        <f t="shared" si="308"/>
        <v/>
      </c>
      <c r="BJ727" s="41"/>
      <c r="BK727" s="125"/>
      <c r="BL727" s="181" t="str">
        <f t="shared" si="309"/>
        <v/>
      </c>
      <c r="BM727" s="125"/>
    </row>
    <row r="728" spans="2:65" ht="15.75" customHeight="1">
      <c r="D728" s="3" t="s">
        <v>343</v>
      </c>
      <c r="E728" s="13"/>
      <c r="F728" s="13"/>
      <c r="G728" s="13"/>
      <c r="H728" s="13"/>
      <c r="I728" s="13"/>
      <c r="J728" s="13"/>
      <c r="K728" s="33"/>
      <c r="L728" s="22"/>
      <c r="M728" s="125"/>
      <c r="N728" s="125"/>
      <c r="O728" s="35"/>
      <c r="P728" s="125"/>
      <c r="Q728" s="125"/>
      <c r="R728" s="125"/>
      <c r="S728" s="125"/>
      <c r="T728" s="125"/>
      <c r="U728" s="125"/>
      <c r="V728" s="125"/>
      <c r="W728" s="125"/>
      <c r="X728" s="125"/>
      <c r="Y728" s="125"/>
      <c r="Z728" s="41"/>
      <c r="AA728" s="125"/>
      <c r="AB728" s="181"/>
      <c r="AC728" s="161"/>
      <c r="AD728" s="41"/>
      <c r="AE728" s="125"/>
      <c r="AF728" s="181"/>
      <c r="AG728" s="125"/>
      <c r="AH728" s="41"/>
      <c r="AI728" s="125"/>
      <c r="AJ728" s="181"/>
      <c r="AK728" s="161"/>
      <c r="AL728" s="41"/>
      <c r="AM728" s="125"/>
      <c r="AN728" s="181"/>
      <c r="AP728" s="41"/>
      <c r="AQ728" s="125"/>
      <c r="AR728" s="181"/>
      <c r="AS728" s="125"/>
      <c r="AT728" s="41"/>
      <c r="AU728" s="125"/>
      <c r="AV728" s="181"/>
      <c r="AW728" s="125"/>
      <c r="AX728" s="41"/>
      <c r="AY728" s="125"/>
      <c r="AZ728" s="181"/>
      <c r="BA728" s="125"/>
      <c r="BB728" s="41"/>
      <c r="BC728" s="125"/>
      <c r="BD728" s="181"/>
      <c r="BE728" s="125"/>
      <c r="BF728" s="41"/>
      <c r="BG728" s="125"/>
      <c r="BH728" s="181"/>
      <c r="BJ728" s="41"/>
      <c r="BK728" s="125"/>
      <c r="BL728" s="181"/>
      <c r="BM728" s="125"/>
    </row>
    <row r="729" spans="2:65" ht="15.75" customHeight="1">
      <c r="C729" s="124">
        <v>3</v>
      </c>
      <c r="D729" s="3" t="s">
        <v>386</v>
      </c>
      <c r="E729" s="13"/>
      <c r="F729" s="13"/>
      <c r="G729" s="13"/>
      <c r="H729" s="13"/>
      <c r="I729" s="13"/>
      <c r="J729" s="13"/>
      <c r="K729" s="33"/>
      <c r="L729" s="22"/>
      <c r="M729" s="125"/>
      <c r="N729" s="125"/>
      <c r="O729" s="35"/>
      <c r="P729" s="125"/>
      <c r="Q729" s="125"/>
      <c r="R729" s="125"/>
      <c r="S729" s="125"/>
      <c r="T729" s="125"/>
      <c r="U729" s="125"/>
      <c r="V729" s="125"/>
      <c r="W729" s="125"/>
      <c r="X729" s="125"/>
      <c r="Y729" s="125"/>
      <c r="Z729" s="41"/>
      <c r="AA729" s="125"/>
      <c r="AB729" s="181"/>
      <c r="AC729" s="161"/>
      <c r="AD729" s="41"/>
      <c r="AE729" s="125"/>
      <c r="AF729" s="181"/>
      <c r="AG729" s="125"/>
      <c r="AH729" s="41"/>
      <c r="AI729" s="125"/>
      <c r="AJ729" s="181"/>
      <c r="AK729" s="161"/>
      <c r="AL729" s="41"/>
      <c r="AM729" s="125"/>
      <c r="AN729" s="181"/>
      <c r="AP729" s="41"/>
      <c r="AQ729" s="125"/>
      <c r="AR729" s="181"/>
      <c r="AS729" s="125"/>
      <c r="AT729" s="41"/>
      <c r="AU729" s="125"/>
      <c r="AV729" s="181"/>
      <c r="AW729" s="125"/>
      <c r="AX729" s="41"/>
      <c r="AY729" s="125"/>
      <c r="AZ729" s="181"/>
      <c r="BA729" s="125"/>
      <c r="BB729" s="41"/>
      <c r="BC729" s="125"/>
      <c r="BD729" s="181"/>
      <c r="BE729" s="125"/>
      <c r="BF729" s="41"/>
      <c r="BG729" s="125"/>
      <c r="BH729" s="181"/>
      <c r="BJ729" s="41"/>
      <c r="BK729" s="125"/>
      <c r="BL729" s="181"/>
      <c r="BM729" s="125"/>
    </row>
    <row r="730" spans="2:65" ht="15.75" customHeight="1">
      <c r="C730" s="124"/>
      <c r="E730" s="13"/>
      <c r="F730" s="13"/>
      <c r="G730" s="13"/>
      <c r="H730" s="13"/>
      <c r="I730" s="13"/>
      <c r="J730" s="13"/>
      <c r="K730" s="33"/>
      <c r="L730" s="22"/>
      <c r="M730" s="125"/>
      <c r="N730" s="125"/>
      <c r="O730" s="35"/>
      <c r="P730" s="125"/>
      <c r="Q730" s="125"/>
      <c r="R730" s="125"/>
      <c r="S730" s="125"/>
      <c r="T730" s="125"/>
      <c r="U730" s="125"/>
      <c r="V730" s="125"/>
      <c r="W730" s="125"/>
      <c r="X730" s="125"/>
      <c r="Y730" s="125"/>
      <c r="Z730" s="41"/>
      <c r="AA730" s="125"/>
      <c r="AB730" s="181"/>
      <c r="AC730" s="161"/>
      <c r="AD730" s="41"/>
      <c r="AE730" s="125"/>
      <c r="AF730" s="181"/>
      <c r="AG730" s="125"/>
      <c r="AH730" s="41"/>
      <c r="AI730" s="125"/>
      <c r="AJ730" s="181"/>
      <c r="AK730" s="161"/>
      <c r="AL730" s="41"/>
      <c r="AM730" s="125"/>
      <c r="AN730" s="181"/>
      <c r="AP730" s="41"/>
      <c r="AQ730" s="125"/>
      <c r="AR730" s="181"/>
      <c r="AS730" s="125"/>
      <c r="AT730" s="41"/>
      <c r="AU730" s="125"/>
      <c r="AV730" s="181"/>
      <c r="AW730" s="125"/>
      <c r="AX730" s="41"/>
      <c r="AY730" s="125"/>
      <c r="AZ730" s="181"/>
      <c r="BA730" s="125"/>
      <c r="BB730" s="41"/>
      <c r="BC730" s="125"/>
      <c r="BD730" s="181"/>
      <c r="BE730" s="125"/>
      <c r="BF730" s="41"/>
      <c r="BG730" s="125"/>
      <c r="BH730" s="181"/>
      <c r="BJ730" s="41"/>
      <c r="BK730" s="125"/>
      <c r="BL730" s="181"/>
      <c r="BM730" s="125"/>
    </row>
    <row r="731" spans="2:65" ht="15.75" customHeight="1">
      <c r="C731" s="33"/>
      <c r="D731" s="13"/>
      <c r="E731" s="13"/>
      <c r="F731" s="13"/>
      <c r="G731" s="13"/>
      <c r="H731" s="13"/>
      <c r="I731" s="13"/>
      <c r="J731" s="13"/>
      <c r="K731" s="33"/>
      <c r="L731" s="22"/>
      <c r="M731" s="125"/>
      <c r="N731" s="125"/>
      <c r="O731" s="80"/>
      <c r="P731" s="125"/>
      <c r="Q731" s="125"/>
      <c r="R731" s="125"/>
      <c r="S731" s="125"/>
      <c r="T731" s="125"/>
      <c r="U731" s="125"/>
      <c r="V731" s="125"/>
      <c r="W731" s="125"/>
      <c r="X731" s="125"/>
      <c r="Y731" s="125"/>
      <c r="Z731" s="41" t="str">
        <f t="shared" ref="Z731:Z772" si="318">IF(AND(ISNUMBER($V731),ISNUMBER($X731)),IF((ABS($V731-$X731))&gt;0.49,$X731-$V731,0),"")</f>
        <v/>
      </c>
      <c r="AA731" s="125"/>
      <c r="AB731" s="181" t="str">
        <f t="shared" ref="AB731:AB772" si="319">IF($V731="","",  IF($X731="","", IF($V731=0,"---",(IF(ISERROR(($X731/$V731)-1),"---",($X731/$V731)-1) ))))</f>
        <v/>
      </c>
      <c r="AC731" s="161"/>
      <c r="AD731" s="41" t="str">
        <f t="shared" ref="AD731:AD772" si="320">IF(AND(ISNUMBER($P731),ISNUMBER($X731)),IF((ABS($P731-$X731))&gt;0.49,$X731-$P731,0),"")</f>
        <v/>
      </c>
      <c r="AE731" s="125"/>
      <c r="AF731" s="181" t="str">
        <f t="shared" ref="AF731:AF772" si="321">IF($P731="","",  IF($X731="","", IF($P731=0,"---",(IF(ISERROR(($X731/$P731)-1),"---",($X731/$P731)-1) ))))</f>
        <v/>
      </c>
      <c r="AG731" s="125"/>
      <c r="AH731" s="41" t="str">
        <f t="shared" ref="AH731:AH772" si="322">IF(AND(ISNUMBER($N731),ISNUMBER($X731)),IF((ABS($N731-$X731))&gt;0.49,$X731-$N731,0),"")</f>
        <v/>
      </c>
      <c r="AI731" s="125"/>
      <c r="AJ731" s="181" t="str">
        <f t="shared" ref="AJ731:AJ772" si="323">IF($N731="","",  IF($X731="","", IF($N731=0,"---",(IF(ISERROR(($X731/$N731)-1),"---",($X731/$N731)-1) ))))</f>
        <v/>
      </c>
      <c r="AK731" s="161"/>
      <c r="AL731" s="41" t="str">
        <f t="shared" ref="AL731:AL772" si="324">IF(AND(ISNUMBER($R731),ISNUMBER($X731)),IF((ABS($R731-$X731))&gt;0.49,$X731-$R731,0),"")</f>
        <v/>
      </c>
      <c r="AM731" s="125"/>
      <c r="AN731" s="181" t="str">
        <f t="shared" ref="AN731:AN772" si="325">IF($R731="","",  IF($X731="","", IF($R731=0,"---",(IF(ISERROR(($X731/$R731)-1),"---",($X731/$R731)-1) ))))</f>
        <v/>
      </c>
      <c r="AP731" s="41" t="str">
        <f t="shared" ref="AP731:AP772" si="326">IF(AND(ISNUMBER($T731),ISNUMBER($X731)),IF((ABS($T731-$X731))&gt;0.49,$X731-$T731,0),"")</f>
        <v/>
      </c>
      <c r="AQ731" s="125"/>
      <c r="AR731" s="181" t="str">
        <f t="shared" ref="AR731:AR772" si="327">IF($T731="","",  IF($X731="","", IF($T731=0,"---",(IF(ISERROR(($X731/$T731)-1),"---",($X731/$T731)-1) ))))</f>
        <v/>
      </c>
      <c r="AS731" s="125"/>
      <c r="AT731" s="41" t="str">
        <f t="shared" ref="AT731:AT772" si="328">IF(AND(ISNUMBER($R731),ISNUMBER($T731)),IF((ABS($R731-$T731))&gt;0.49,$T731-$R731,0),"")</f>
        <v/>
      </c>
      <c r="AU731" s="125"/>
      <c r="AV731" s="181" t="str">
        <f t="shared" ref="AV731:AV772" si="329">IF($R731="","",  IF($T731="","", IF($R731=0,"---",(IF(ISERROR(($T731/$R731)-1),"---",($T731/$R731)-1) ))))</f>
        <v/>
      </c>
      <c r="AW731" s="125"/>
      <c r="AX731" s="41" t="str">
        <f t="shared" ref="AX731:AX772" si="330">IF(AND(ISNUMBER($N731),ISNUMBER($V731)),IF((ABS($N731-$V731))&gt;0.49,$V731-$N731,0),"")</f>
        <v/>
      </c>
      <c r="AY731" s="125"/>
      <c r="AZ731" s="181" t="str">
        <f t="shared" ref="AZ731:AZ772" si="331">IF($N731="","",  IF($V731="","", IF($N731=0,"---",(IF(ISERROR(($V731/$N731)-1),"---",($V731/$N731)-1) ))))</f>
        <v/>
      </c>
      <c r="BA731" s="125"/>
      <c r="BB731" s="41" t="str">
        <f t="shared" ref="BB731:BB772" si="332">IF(AND(ISNUMBER($P731),ISNUMBER($V731)),IF((ABS($P731-$V731))&gt;0.49,$V731-$P731,0),"")</f>
        <v/>
      </c>
      <c r="BC731" s="125"/>
      <c r="BD731" s="181" t="str">
        <f t="shared" ref="BD731:BD772" si="333">IF($P731="","",  IF($V731="","", IF($P731=0,"---",(IF(ISERROR(($V731/$P731)-1),"---",($V731/$P731)-1) ))))</f>
        <v/>
      </c>
      <c r="BE731" s="125"/>
      <c r="BF731" s="41" t="str">
        <f t="shared" ref="BF731:BF772" si="334">IF(AND(ISNUMBER($R731),ISNUMBER($V731)),IF((ABS($R731-$V731))&gt;0.49,$V731-$R731,0),"")</f>
        <v/>
      </c>
      <c r="BG731" s="125"/>
      <c r="BH731" s="181" t="str">
        <f t="shared" ref="BH731:BH772" si="335">IF($R731="","",  IF($V731="","", IF($R731=0,"---",(IF(ISERROR(($V731/$R731)-1),"---",($V731/$R731)-1) ))))</f>
        <v/>
      </c>
      <c r="BJ731" s="41" t="str">
        <f t="shared" ref="BJ731:BJ772" si="336">IF(AND(ISNUMBER($T731),ISNUMBER($V731)),IF((ABS($T731-$V731))&gt;0.49,$V731-$T731,0),"")</f>
        <v/>
      </c>
      <c r="BK731" s="125"/>
      <c r="BL731" s="181" t="str">
        <f t="shared" ref="BL731:BL772" si="337">IF($T731="","",  IF($V731="","", IF($T731=0,"---",(IF(ISERROR(($V731/$T731)-1),"---",($V731/$T731)-1) ))))</f>
        <v/>
      </c>
      <c r="BM731" s="125"/>
    </row>
    <row r="732" spans="2:65" ht="15.75" customHeight="1">
      <c r="B732" s="231">
        <v>300</v>
      </c>
      <c r="C732" s="16" t="s">
        <v>99</v>
      </c>
      <c r="D732" s="53"/>
      <c r="E732" s="53"/>
      <c r="F732" s="53"/>
      <c r="G732" s="53"/>
      <c r="H732" s="53"/>
      <c r="I732" s="53"/>
      <c r="J732" s="53"/>
      <c r="K732" s="38"/>
      <c r="L732" s="29" t="s">
        <v>33</v>
      </c>
      <c r="M732" s="133"/>
      <c r="N732" s="82">
        <f>VLOOKUP($B732,'[1]09-10-11'!$A$4:$EA$400,MATCH(N$2, '[1]09-10-11'!$A$4:$EA$4, 0))</f>
        <v>2187</v>
      </c>
      <c r="O732" s="83"/>
      <c r="P732" s="82">
        <f>VLOOKUP($B732,'[1]09-10-11'!$A$4:$EA$400,MATCH(P$2, '[1]09-10-11'!$A$4:$EA$4, 0))</f>
        <v>0</v>
      </c>
      <c r="Q732" s="82"/>
      <c r="R732" s="82">
        <f>VLOOKUP($B732,'[1]09-10-11'!$A$4:$EA$400,MATCH(R$2, '[1]09-10-11'!$A$4:$EA$4, 0))</f>
        <v>0</v>
      </c>
      <c r="S732" s="82"/>
      <c r="T732" s="82" t="e">
        <f>VLOOKUP($B732,'[1]09-10-11'!$A$4:$EA$400,MATCH(T$2, '[1]09-10-11'!$A$4:$EA$4, 0))</f>
        <v>#N/A</v>
      </c>
      <c r="U732" s="82"/>
      <c r="V732" s="82">
        <f>VLOOKUP($B732,'[1]09-10-11'!$A$4:$EA$400,MATCH(V$2, '[1]09-10-11'!$A$4:$EA$4, 0))</f>
        <v>0</v>
      </c>
      <c r="W732" s="82"/>
      <c r="X732" s="82">
        <f>VLOOKUP($B732,'[1]09-10-11'!$A$4:$EA$400,MATCH(X$2, '[1]09-10-11'!$A$4:$EA$4, 0))</f>
        <v>0</v>
      </c>
      <c r="Y732" s="82"/>
      <c r="Z732" s="82">
        <f t="shared" si="318"/>
        <v>0</v>
      </c>
      <c r="AA732" s="82"/>
      <c r="AB732" s="186" t="str">
        <f t="shared" si="319"/>
        <v>---</v>
      </c>
      <c r="AC732" s="159"/>
      <c r="AD732" s="82">
        <f t="shared" si="320"/>
        <v>0</v>
      </c>
      <c r="AE732" s="82"/>
      <c r="AF732" s="186" t="str">
        <f t="shared" si="321"/>
        <v>---</v>
      </c>
      <c r="AG732" s="173"/>
      <c r="AH732" s="82">
        <f t="shared" si="322"/>
        <v>-2187</v>
      </c>
      <c r="AI732" s="82"/>
      <c r="AJ732" s="185">
        <f t="shared" si="323"/>
        <v>-1</v>
      </c>
      <c r="AK732" s="159"/>
      <c r="AL732" s="173">
        <f t="shared" si="324"/>
        <v>0</v>
      </c>
      <c r="AM732" s="173"/>
      <c r="AN732" s="186" t="str">
        <f t="shared" si="325"/>
        <v>---</v>
      </c>
      <c r="AP732" s="173" t="str">
        <f t="shared" si="326"/>
        <v/>
      </c>
      <c r="AQ732" s="173"/>
      <c r="AR732" s="186" t="e">
        <f t="shared" si="327"/>
        <v>#N/A</v>
      </c>
      <c r="AS732" s="173"/>
      <c r="AT732" s="82" t="str">
        <f t="shared" si="328"/>
        <v/>
      </c>
      <c r="AU732" s="82"/>
      <c r="AV732" s="186" t="e">
        <f t="shared" si="329"/>
        <v>#N/A</v>
      </c>
      <c r="AW732" s="173"/>
      <c r="AX732" s="82">
        <f t="shared" si="330"/>
        <v>-2187</v>
      </c>
      <c r="AY732" s="82"/>
      <c r="AZ732" s="186">
        <f t="shared" si="331"/>
        <v>-1</v>
      </c>
      <c r="BA732" s="173"/>
      <c r="BB732" s="82">
        <f t="shared" si="332"/>
        <v>0</v>
      </c>
      <c r="BC732" s="82"/>
      <c r="BD732" s="186" t="str">
        <f t="shared" si="333"/>
        <v>---</v>
      </c>
      <c r="BE732" s="173"/>
      <c r="BF732" s="173">
        <f t="shared" si="334"/>
        <v>0</v>
      </c>
      <c r="BG732" s="173"/>
      <c r="BH732" s="186" t="str">
        <f t="shared" si="335"/>
        <v>---</v>
      </c>
      <c r="BJ732" s="173" t="str">
        <f t="shared" si="336"/>
        <v/>
      </c>
      <c r="BK732" s="173"/>
      <c r="BL732" s="186" t="e">
        <f t="shared" si="337"/>
        <v>#N/A</v>
      </c>
      <c r="BM732" s="173"/>
    </row>
    <row r="733" spans="2:65" ht="15.75" customHeight="1">
      <c r="B733" s="231"/>
      <c r="C733" s="13"/>
      <c r="D733" s="13"/>
      <c r="E733" s="13"/>
      <c r="F733" s="13"/>
      <c r="G733" s="13"/>
      <c r="H733" s="13"/>
      <c r="I733" s="13"/>
      <c r="J733" s="13"/>
      <c r="K733" s="23"/>
      <c r="L733" s="25"/>
      <c r="M733" s="125"/>
      <c r="N733" s="125"/>
      <c r="O733" s="45"/>
      <c r="P733" s="125"/>
      <c r="Q733" s="125"/>
      <c r="R733" s="125"/>
      <c r="S733" s="125"/>
      <c r="T733" s="125"/>
      <c r="U733" s="125"/>
      <c r="V733" s="125"/>
      <c r="W733" s="125"/>
      <c r="X733" s="125"/>
      <c r="Y733" s="125"/>
      <c r="Z733" s="41" t="str">
        <f t="shared" si="318"/>
        <v/>
      </c>
      <c r="AA733" s="125"/>
      <c r="AB733" s="181" t="str">
        <f t="shared" si="319"/>
        <v/>
      </c>
      <c r="AC733" s="161"/>
      <c r="AD733" s="41" t="str">
        <f t="shared" si="320"/>
        <v/>
      </c>
      <c r="AE733" s="125"/>
      <c r="AF733" s="181" t="str">
        <f t="shared" si="321"/>
        <v/>
      </c>
      <c r="AG733" s="125"/>
      <c r="AH733" s="41" t="str">
        <f t="shared" si="322"/>
        <v/>
      </c>
      <c r="AI733" s="125"/>
      <c r="AJ733" s="181" t="str">
        <f t="shared" si="323"/>
        <v/>
      </c>
      <c r="AK733" s="161"/>
      <c r="AL733" s="41" t="str">
        <f t="shared" si="324"/>
        <v/>
      </c>
      <c r="AM733" s="125"/>
      <c r="AN733" s="181" t="str">
        <f t="shared" si="325"/>
        <v/>
      </c>
      <c r="AP733" s="41" t="str">
        <f t="shared" si="326"/>
        <v/>
      </c>
      <c r="AQ733" s="125"/>
      <c r="AR733" s="181" t="str">
        <f t="shared" si="327"/>
        <v/>
      </c>
      <c r="AS733" s="125"/>
      <c r="AT733" s="41" t="str">
        <f t="shared" si="328"/>
        <v/>
      </c>
      <c r="AU733" s="125"/>
      <c r="AV733" s="181" t="str">
        <f t="shared" si="329"/>
        <v/>
      </c>
      <c r="AW733" s="125"/>
      <c r="AX733" s="41" t="str">
        <f t="shared" si="330"/>
        <v/>
      </c>
      <c r="AY733" s="125"/>
      <c r="AZ733" s="181" t="str">
        <f t="shared" si="331"/>
        <v/>
      </c>
      <c r="BA733" s="125"/>
      <c r="BB733" s="41" t="str">
        <f t="shared" si="332"/>
        <v/>
      </c>
      <c r="BC733" s="125"/>
      <c r="BD733" s="181" t="str">
        <f t="shared" si="333"/>
        <v/>
      </c>
      <c r="BE733" s="125"/>
      <c r="BF733" s="41" t="str">
        <f t="shared" si="334"/>
        <v/>
      </c>
      <c r="BG733" s="125"/>
      <c r="BH733" s="181" t="str">
        <f t="shared" si="335"/>
        <v/>
      </c>
      <c r="BJ733" s="41" t="str">
        <f t="shared" si="336"/>
        <v/>
      </c>
      <c r="BK733" s="125"/>
      <c r="BL733" s="181" t="str">
        <f t="shared" si="337"/>
        <v/>
      </c>
      <c r="BM733" s="125"/>
    </row>
    <row r="734" spans="2:65" ht="15.75" customHeight="1">
      <c r="B734" s="231"/>
      <c r="C734" s="4"/>
      <c r="D734" s="13"/>
      <c r="E734" s="13"/>
      <c r="F734" s="13"/>
      <c r="G734" s="13"/>
      <c r="H734" s="13"/>
      <c r="I734" s="13"/>
      <c r="J734" s="13"/>
      <c r="K734" s="23"/>
      <c r="L734" s="25"/>
      <c r="M734" s="125"/>
      <c r="N734" s="125"/>
      <c r="O734" s="45"/>
      <c r="P734" s="125"/>
      <c r="Q734" s="125"/>
      <c r="R734" s="125"/>
      <c r="S734" s="125"/>
      <c r="T734" s="125"/>
      <c r="U734" s="125"/>
      <c r="V734" s="125"/>
      <c r="W734" s="125"/>
      <c r="X734" s="125"/>
      <c r="Y734" s="125"/>
      <c r="Z734" s="41" t="str">
        <f t="shared" si="318"/>
        <v/>
      </c>
      <c r="AA734" s="125"/>
      <c r="AB734" s="181" t="str">
        <f t="shared" si="319"/>
        <v/>
      </c>
      <c r="AC734" s="161"/>
      <c r="AD734" s="41" t="str">
        <f t="shared" si="320"/>
        <v/>
      </c>
      <c r="AE734" s="125"/>
      <c r="AF734" s="181" t="str">
        <f t="shared" si="321"/>
        <v/>
      </c>
      <c r="AG734" s="125"/>
      <c r="AH734" s="41" t="str">
        <f t="shared" si="322"/>
        <v/>
      </c>
      <c r="AI734" s="125"/>
      <c r="AJ734" s="181" t="str">
        <f t="shared" si="323"/>
        <v/>
      </c>
      <c r="AK734" s="161"/>
      <c r="AL734" s="41" t="str">
        <f t="shared" si="324"/>
        <v/>
      </c>
      <c r="AM734" s="125"/>
      <c r="AN734" s="181" t="str">
        <f t="shared" si="325"/>
        <v/>
      </c>
      <c r="AP734" s="41" t="str">
        <f t="shared" si="326"/>
        <v/>
      </c>
      <c r="AQ734" s="125"/>
      <c r="AR734" s="181" t="str">
        <f t="shared" si="327"/>
        <v/>
      </c>
      <c r="AS734" s="125"/>
      <c r="AT734" s="41" t="str">
        <f t="shared" si="328"/>
        <v/>
      </c>
      <c r="AU734" s="125"/>
      <c r="AV734" s="181" t="str">
        <f t="shared" si="329"/>
        <v/>
      </c>
      <c r="AW734" s="125"/>
      <c r="AX734" s="41" t="str">
        <f t="shared" si="330"/>
        <v/>
      </c>
      <c r="AY734" s="125"/>
      <c r="AZ734" s="181" t="str">
        <f t="shared" si="331"/>
        <v/>
      </c>
      <c r="BA734" s="125"/>
      <c r="BB734" s="41" t="str">
        <f t="shared" si="332"/>
        <v/>
      </c>
      <c r="BC734" s="125"/>
      <c r="BD734" s="181" t="str">
        <f t="shared" si="333"/>
        <v/>
      </c>
      <c r="BE734" s="125"/>
      <c r="BF734" s="41" t="str">
        <f t="shared" si="334"/>
        <v/>
      </c>
      <c r="BG734" s="125"/>
      <c r="BH734" s="181" t="str">
        <f t="shared" si="335"/>
        <v/>
      </c>
      <c r="BJ734" s="41" t="str">
        <f t="shared" si="336"/>
        <v/>
      </c>
      <c r="BK734" s="125"/>
      <c r="BL734" s="181" t="str">
        <f t="shared" si="337"/>
        <v/>
      </c>
      <c r="BM734" s="125"/>
    </row>
    <row r="735" spans="2:65" ht="15.75" customHeight="1">
      <c r="B735" s="231"/>
      <c r="C735" s="16" t="s">
        <v>154</v>
      </c>
      <c r="D735" s="53"/>
      <c r="E735" s="53"/>
      <c r="F735" s="53"/>
      <c r="G735" s="53"/>
      <c r="H735" s="53"/>
      <c r="I735" s="53"/>
      <c r="J735" s="53"/>
      <c r="K735" s="23"/>
      <c r="L735" s="66"/>
      <c r="M735" s="125"/>
      <c r="N735" s="125"/>
      <c r="O735" s="45"/>
      <c r="P735" s="125"/>
      <c r="Q735" s="125"/>
      <c r="R735" s="125"/>
      <c r="S735" s="125"/>
      <c r="T735" s="125"/>
      <c r="U735" s="125"/>
      <c r="V735" s="125"/>
      <c r="W735" s="125"/>
      <c r="X735" s="125"/>
      <c r="Y735" s="125"/>
      <c r="Z735" s="41" t="str">
        <f t="shared" si="318"/>
        <v/>
      </c>
      <c r="AA735" s="125"/>
      <c r="AB735" s="181" t="str">
        <f t="shared" si="319"/>
        <v/>
      </c>
      <c r="AC735" s="161"/>
      <c r="AD735" s="41" t="str">
        <f t="shared" si="320"/>
        <v/>
      </c>
      <c r="AE735" s="125"/>
      <c r="AF735" s="181" t="str">
        <f t="shared" si="321"/>
        <v/>
      </c>
      <c r="AG735" s="125"/>
      <c r="AH735" s="41" t="str">
        <f t="shared" si="322"/>
        <v/>
      </c>
      <c r="AI735" s="125"/>
      <c r="AJ735" s="181" t="str">
        <f t="shared" si="323"/>
        <v/>
      </c>
      <c r="AK735" s="161"/>
      <c r="AL735" s="41" t="str">
        <f t="shared" si="324"/>
        <v/>
      </c>
      <c r="AM735" s="125"/>
      <c r="AN735" s="181" t="str">
        <f t="shared" si="325"/>
        <v/>
      </c>
      <c r="AP735" s="41" t="str">
        <f t="shared" si="326"/>
        <v/>
      </c>
      <c r="AQ735" s="125"/>
      <c r="AR735" s="181" t="str">
        <f t="shared" si="327"/>
        <v/>
      </c>
      <c r="AS735" s="125"/>
      <c r="AT735" s="41" t="str">
        <f t="shared" si="328"/>
        <v/>
      </c>
      <c r="AU735" s="125"/>
      <c r="AV735" s="181" t="str">
        <f t="shared" si="329"/>
        <v/>
      </c>
      <c r="AW735" s="125"/>
      <c r="AX735" s="41" t="str">
        <f t="shared" si="330"/>
        <v/>
      </c>
      <c r="AY735" s="125"/>
      <c r="AZ735" s="181" t="str">
        <f t="shared" si="331"/>
        <v/>
      </c>
      <c r="BA735" s="125"/>
      <c r="BB735" s="41" t="str">
        <f t="shared" si="332"/>
        <v/>
      </c>
      <c r="BC735" s="125"/>
      <c r="BD735" s="181" t="str">
        <f t="shared" si="333"/>
        <v/>
      </c>
      <c r="BE735" s="125"/>
      <c r="BF735" s="41" t="str">
        <f t="shared" si="334"/>
        <v/>
      </c>
      <c r="BG735" s="125"/>
      <c r="BH735" s="181" t="str">
        <f t="shared" si="335"/>
        <v/>
      </c>
      <c r="BJ735" s="41" t="str">
        <f t="shared" si="336"/>
        <v/>
      </c>
      <c r="BK735" s="125"/>
      <c r="BL735" s="181" t="str">
        <f t="shared" si="337"/>
        <v/>
      </c>
      <c r="BM735" s="125"/>
    </row>
    <row r="736" spans="2:65" ht="15.75" customHeight="1">
      <c r="C736" s="13"/>
      <c r="D736" s="13"/>
      <c r="E736" s="13"/>
      <c r="F736" s="13"/>
      <c r="G736" s="13"/>
      <c r="H736" s="13"/>
      <c r="I736" s="13"/>
      <c r="J736" s="13"/>
      <c r="K736" s="23"/>
      <c r="L736" s="66"/>
      <c r="M736" s="125"/>
      <c r="N736" s="125"/>
      <c r="O736" s="45"/>
      <c r="P736" s="125"/>
      <c r="Q736" s="125"/>
      <c r="R736" s="125"/>
      <c r="S736" s="125"/>
      <c r="T736" s="125"/>
      <c r="U736" s="125"/>
      <c r="V736" s="125"/>
      <c r="W736" s="125"/>
      <c r="X736" s="125"/>
      <c r="Y736" s="125"/>
      <c r="Z736" s="41" t="str">
        <f t="shared" si="318"/>
        <v/>
      </c>
      <c r="AA736" s="125"/>
      <c r="AB736" s="181" t="str">
        <f t="shared" si="319"/>
        <v/>
      </c>
      <c r="AC736" s="161"/>
      <c r="AD736" s="41" t="str">
        <f t="shared" si="320"/>
        <v/>
      </c>
      <c r="AE736" s="125"/>
      <c r="AF736" s="181" t="str">
        <f t="shared" si="321"/>
        <v/>
      </c>
      <c r="AG736" s="125"/>
      <c r="AH736" s="41" t="str">
        <f t="shared" si="322"/>
        <v/>
      </c>
      <c r="AI736" s="125"/>
      <c r="AJ736" s="181" t="str">
        <f t="shared" si="323"/>
        <v/>
      </c>
      <c r="AK736" s="161"/>
      <c r="AL736" s="100" t="str">
        <f t="shared" si="324"/>
        <v/>
      </c>
      <c r="AM736" s="125"/>
      <c r="AN736" s="183" t="str">
        <f t="shared" si="325"/>
        <v/>
      </c>
      <c r="AP736" s="41" t="str">
        <f t="shared" si="326"/>
        <v/>
      </c>
      <c r="AQ736" s="125"/>
      <c r="AR736" s="183" t="str">
        <f t="shared" si="327"/>
        <v/>
      </c>
      <c r="AS736" s="125"/>
      <c r="AT736" s="41" t="str">
        <f t="shared" si="328"/>
        <v/>
      </c>
      <c r="AU736" s="125"/>
      <c r="AV736" s="181" t="str">
        <f t="shared" si="329"/>
        <v/>
      </c>
      <c r="AW736" s="125"/>
      <c r="AX736" s="41" t="str">
        <f t="shared" si="330"/>
        <v/>
      </c>
      <c r="AY736" s="125"/>
      <c r="AZ736" s="181" t="str">
        <f t="shared" si="331"/>
        <v/>
      </c>
      <c r="BA736" s="125"/>
      <c r="BB736" s="41" t="str">
        <f t="shared" si="332"/>
        <v/>
      </c>
      <c r="BC736" s="125"/>
      <c r="BD736" s="181" t="str">
        <f t="shared" si="333"/>
        <v/>
      </c>
      <c r="BE736" s="125"/>
      <c r="BF736" s="100" t="str">
        <f t="shared" si="334"/>
        <v/>
      </c>
      <c r="BG736" s="125"/>
      <c r="BH736" s="183" t="str">
        <f t="shared" si="335"/>
        <v/>
      </c>
      <c r="BJ736" s="41" t="str">
        <f t="shared" si="336"/>
        <v/>
      </c>
      <c r="BK736" s="125"/>
      <c r="BL736" s="183" t="str">
        <f t="shared" si="337"/>
        <v/>
      </c>
      <c r="BM736" s="125"/>
    </row>
    <row r="737" spans="1:65" ht="15.75" customHeight="1">
      <c r="A737" s="60"/>
      <c r="B737" s="231">
        <v>301</v>
      </c>
      <c r="C737" s="55">
        <v>1</v>
      </c>
      <c r="D737" s="6" t="s">
        <v>236</v>
      </c>
      <c r="E737" s="13"/>
      <c r="F737" s="13"/>
      <c r="G737" s="13"/>
      <c r="H737" s="13"/>
      <c r="I737" s="13"/>
      <c r="J737" s="13"/>
      <c r="K737" s="23"/>
      <c r="L737" s="66" t="s">
        <v>33</v>
      </c>
      <c r="M737" s="125"/>
      <c r="N737" s="41">
        <f>VLOOKUP($B737,'[1]09-10-11'!$A$4:$EA$400,MATCH(N$2, '[1]09-10-11'!$A$4:$EA$4, 0))</f>
        <v>-28000</v>
      </c>
      <c r="O737" s="35"/>
      <c r="P737" s="41">
        <f>VLOOKUP($B737,'[1]09-10-11'!$A$4:$EA$400,MATCH(P$2, '[1]09-10-11'!$A$4:$EA$4, 0))</f>
        <v>-28000</v>
      </c>
      <c r="Q737" s="41"/>
      <c r="R737" s="41">
        <f>VLOOKUP($B737,'[1]09-10-11'!$A$4:$EA$400,MATCH(R$2, '[1]09-10-11'!$A$4:$EA$4, 0))</f>
        <v>-28000</v>
      </c>
      <c r="S737" s="41"/>
      <c r="T737" s="41" t="e">
        <f>VLOOKUP($B737,'[1]09-10-11'!$A$4:$EA$400,MATCH(T$2, '[1]09-10-11'!$A$4:$EA$4, 0))</f>
        <v>#N/A</v>
      </c>
      <c r="U737" s="41"/>
      <c r="V737" s="41">
        <f>VLOOKUP($B737,'[1]09-10-11'!$A$4:$EA$400,MATCH(V$2, '[1]09-10-11'!$A$4:$EA$4, 0))</f>
        <v>-28000</v>
      </c>
      <c r="W737" s="41"/>
      <c r="X737" s="41">
        <f>VLOOKUP($B737,'[1]09-10-11'!$A$4:$EA$400,MATCH(X$2, '[1]09-10-11'!$A$4:$EA$4, 0))</f>
        <v>-28000</v>
      </c>
      <c r="Y737" s="41"/>
      <c r="Z737" s="41">
        <f t="shared" si="318"/>
        <v>0</v>
      </c>
      <c r="AA737" s="41"/>
      <c r="AB737" s="181">
        <f t="shared" si="319"/>
        <v>0</v>
      </c>
      <c r="AC737" s="161"/>
      <c r="AD737" s="41">
        <f t="shared" si="320"/>
        <v>0</v>
      </c>
      <c r="AE737" s="41"/>
      <c r="AF737" s="181">
        <f t="shared" si="321"/>
        <v>0</v>
      </c>
      <c r="AG737" s="100"/>
      <c r="AH737" s="41">
        <f t="shared" si="322"/>
        <v>0</v>
      </c>
      <c r="AI737" s="41"/>
      <c r="AJ737" s="181">
        <f t="shared" si="323"/>
        <v>0</v>
      </c>
      <c r="AK737" s="161"/>
      <c r="AL737" s="100">
        <f t="shared" si="324"/>
        <v>0</v>
      </c>
      <c r="AM737" s="100"/>
      <c r="AN737" s="183">
        <f t="shared" si="325"/>
        <v>0</v>
      </c>
      <c r="AP737" s="41" t="str">
        <f t="shared" si="326"/>
        <v/>
      </c>
      <c r="AQ737" s="41"/>
      <c r="AR737" s="183" t="e">
        <f t="shared" si="327"/>
        <v>#N/A</v>
      </c>
      <c r="AS737" s="100"/>
      <c r="AT737" s="41" t="str">
        <f t="shared" si="328"/>
        <v/>
      </c>
      <c r="AU737" s="41"/>
      <c r="AV737" s="181" t="e">
        <f t="shared" si="329"/>
        <v>#N/A</v>
      </c>
      <c r="AW737" s="100"/>
      <c r="AX737" s="41">
        <f t="shared" si="330"/>
        <v>0</v>
      </c>
      <c r="AY737" s="41"/>
      <c r="AZ737" s="181">
        <f t="shared" si="331"/>
        <v>0</v>
      </c>
      <c r="BA737" s="100"/>
      <c r="BB737" s="41">
        <f t="shared" si="332"/>
        <v>0</v>
      </c>
      <c r="BC737" s="41"/>
      <c r="BD737" s="181">
        <f t="shared" si="333"/>
        <v>0</v>
      </c>
      <c r="BE737" s="100"/>
      <c r="BF737" s="100">
        <f t="shared" si="334"/>
        <v>0</v>
      </c>
      <c r="BG737" s="100"/>
      <c r="BH737" s="183">
        <f t="shared" si="335"/>
        <v>0</v>
      </c>
      <c r="BJ737" s="41" t="str">
        <f t="shared" si="336"/>
        <v/>
      </c>
      <c r="BK737" s="41"/>
      <c r="BL737" s="183" t="e">
        <f t="shared" si="337"/>
        <v>#N/A</v>
      </c>
      <c r="BM737" s="100"/>
    </row>
    <row r="738" spans="1:65" ht="15.75" customHeight="1">
      <c r="A738" s="60"/>
      <c r="B738" s="231">
        <v>302</v>
      </c>
      <c r="C738" s="55">
        <v>2</v>
      </c>
      <c r="D738" s="6" t="s">
        <v>237</v>
      </c>
      <c r="E738" s="13"/>
      <c r="F738" s="13"/>
      <c r="G738" s="13"/>
      <c r="H738" s="13"/>
      <c r="I738" s="13"/>
      <c r="J738" s="13"/>
      <c r="K738" s="23"/>
      <c r="L738" s="66" t="s">
        <v>33</v>
      </c>
      <c r="M738" s="125"/>
      <c r="N738" s="41">
        <f>VLOOKUP($B738,'[1]09-10-11'!$A$4:$EA$400,MATCH(N$2, '[1]09-10-11'!$A$4:$EA$4, 0))</f>
        <v>0</v>
      </c>
      <c r="O738" s="35"/>
      <c r="P738" s="41">
        <f>VLOOKUP($B738,'[1]09-10-11'!$A$4:$EA$400,MATCH(P$2, '[1]09-10-11'!$A$4:$EA$4, 0))</f>
        <v>-268690</v>
      </c>
      <c r="Q738" s="41"/>
      <c r="R738" s="41">
        <f>VLOOKUP($B738,'[1]09-10-11'!$A$4:$EA$400,MATCH(R$2, '[1]09-10-11'!$A$4:$EA$4, 0))</f>
        <v>0</v>
      </c>
      <c r="S738" s="41"/>
      <c r="T738" s="41" t="e">
        <f>VLOOKUP($B738,'[1]09-10-11'!$A$4:$EA$400,MATCH(T$2, '[1]09-10-11'!$A$4:$EA$4, 0))</f>
        <v>#N/A</v>
      </c>
      <c r="U738" s="41"/>
      <c r="V738" s="41">
        <f>VLOOKUP($B738,'[1]09-10-11'!$A$4:$EA$400,MATCH(V$2, '[1]09-10-11'!$A$4:$EA$4, 0))</f>
        <v>-268690</v>
      </c>
      <c r="W738" s="41"/>
      <c r="X738" s="41">
        <f>VLOOKUP($B738,'[1]09-10-11'!$A$4:$EA$400,MATCH(X$2, '[1]09-10-11'!$A$4:$EA$4, 0))</f>
        <v>-268690</v>
      </c>
      <c r="Y738" s="41"/>
      <c r="Z738" s="41">
        <f t="shared" si="318"/>
        <v>0</v>
      </c>
      <c r="AA738" s="41"/>
      <c r="AB738" s="181">
        <f t="shared" si="319"/>
        <v>0</v>
      </c>
      <c r="AC738" s="169"/>
      <c r="AD738" s="41">
        <f t="shared" si="320"/>
        <v>0</v>
      </c>
      <c r="AE738" s="41"/>
      <c r="AF738" s="181">
        <f t="shared" si="321"/>
        <v>0</v>
      </c>
      <c r="AG738" s="100"/>
      <c r="AH738" s="41">
        <f t="shared" si="322"/>
        <v>-268690</v>
      </c>
      <c r="AI738" s="41"/>
      <c r="AJ738" s="183" t="str">
        <f t="shared" si="323"/>
        <v>---</v>
      </c>
      <c r="AK738" s="169"/>
      <c r="AL738" s="100">
        <f t="shared" si="324"/>
        <v>-268690</v>
      </c>
      <c r="AM738" s="100"/>
      <c r="AN738" s="183" t="str">
        <f t="shared" si="325"/>
        <v>---</v>
      </c>
      <c r="AP738" s="41" t="str">
        <f t="shared" si="326"/>
        <v/>
      </c>
      <c r="AQ738" s="41"/>
      <c r="AR738" s="183" t="e">
        <f t="shared" si="327"/>
        <v>#N/A</v>
      </c>
      <c r="AS738" s="100"/>
      <c r="AT738" s="41" t="str">
        <f t="shared" si="328"/>
        <v/>
      </c>
      <c r="AU738" s="41"/>
      <c r="AV738" s="181" t="e">
        <f t="shared" si="329"/>
        <v>#N/A</v>
      </c>
      <c r="AW738" s="100"/>
      <c r="AX738" s="41">
        <f t="shared" si="330"/>
        <v>-268690</v>
      </c>
      <c r="AY738" s="41"/>
      <c r="AZ738" s="181" t="str">
        <f t="shared" si="331"/>
        <v>---</v>
      </c>
      <c r="BA738" s="100"/>
      <c r="BB738" s="41">
        <f t="shared" si="332"/>
        <v>0</v>
      </c>
      <c r="BC738" s="41"/>
      <c r="BD738" s="181">
        <f t="shared" si="333"/>
        <v>0</v>
      </c>
      <c r="BE738" s="100"/>
      <c r="BF738" s="100">
        <f t="shared" si="334"/>
        <v>-268690</v>
      </c>
      <c r="BG738" s="100"/>
      <c r="BH738" s="183" t="str">
        <f t="shared" si="335"/>
        <v>---</v>
      </c>
      <c r="BJ738" s="41" t="str">
        <f t="shared" si="336"/>
        <v/>
      </c>
      <c r="BK738" s="41"/>
      <c r="BL738" s="183" t="e">
        <f t="shared" si="337"/>
        <v>#N/A</v>
      </c>
      <c r="BM738" s="100"/>
    </row>
    <row r="739" spans="1:65" ht="15.75" customHeight="1">
      <c r="A739" s="60"/>
      <c r="B739" s="231">
        <v>303</v>
      </c>
      <c r="C739" s="55">
        <v>3</v>
      </c>
      <c r="D739" s="6" t="s">
        <v>238</v>
      </c>
      <c r="E739" s="13"/>
      <c r="F739" s="13"/>
      <c r="G739" s="13"/>
      <c r="H739" s="13"/>
      <c r="I739" s="13"/>
      <c r="J739" s="13"/>
      <c r="K739" s="23"/>
      <c r="L739" s="66" t="s">
        <v>33</v>
      </c>
      <c r="M739" s="125"/>
      <c r="N739" s="41">
        <f>VLOOKUP($B739,'[1]09-10-11'!$A$4:$EA$400,MATCH(N$2, '[1]09-10-11'!$A$4:$EA$4, 0))</f>
        <v>-88</v>
      </c>
      <c r="O739" s="35"/>
      <c r="P739" s="41">
        <f>VLOOKUP($B739,'[1]09-10-11'!$A$4:$EA$400,MATCH(P$2, '[1]09-10-11'!$A$4:$EA$4, 0))</f>
        <v>0</v>
      </c>
      <c r="Q739" s="41"/>
      <c r="R739" s="41">
        <f>VLOOKUP($B739,'[1]09-10-11'!$A$4:$EA$400,MATCH(R$2, '[1]09-10-11'!$A$4:$EA$4, 0))</f>
        <v>0</v>
      </c>
      <c r="S739" s="41"/>
      <c r="T739" s="41" t="e">
        <f>VLOOKUP($B739,'[1]09-10-11'!$A$4:$EA$400,MATCH(T$2, '[1]09-10-11'!$A$4:$EA$4, 0))</f>
        <v>#N/A</v>
      </c>
      <c r="U739" s="41"/>
      <c r="V739" s="41">
        <f>VLOOKUP($B739,'[1]09-10-11'!$A$4:$EA$400,MATCH(V$2, '[1]09-10-11'!$A$4:$EA$4, 0))</f>
        <v>0</v>
      </c>
      <c r="W739" s="41"/>
      <c r="X739" s="41">
        <f>VLOOKUP($B739,'[1]09-10-11'!$A$4:$EA$400,MATCH(X$2, '[1]09-10-11'!$A$4:$EA$4, 0))</f>
        <v>0</v>
      </c>
      <c r="Y739" s="41"/>
      <c r="Z739" s="41">
        <f t="shared" si="318"/>
        <v>0</v>
      </c>
      <c r="AA739" s="41"/>
      <c r="AB739" s="183" t="str">
        <f t="shared" si="319"/>
        <v>---</v>
      </c>
      <c r="AC739" s="161"/>
      <c r="AD739" s="41">
        <f t="shared" si="320"/>
        <v>0</v>
      </c>
      <c r="AE739" s="41"/>
      <c r="AF739" s="183" t="str">
        <f t="shared" si="321"/>
        <v>---</v>
      </c>
      <c r="AG739" s="100"/>
      <c r="AH739" s="41">
        <f t="shared" si="322"/>
        <v>88</v>
      </c>
      <c r="AI739" s="41"/>
      <c r="AJ739" s="181">
        <f t="shared" si="323"/>
        <v>-1</v>
      </c>
      <c r="AK739" s="161"/>
      <c r="AL739" s="100">
        <f t="shared" si="324"/>
        <v>0</v>
      </c>
      <c r="AM739" s="100"/>
      <c r="AN739" s="183" t="str">
        <f t="shared" si="325"/>
        <v>---</v>
      </c>
      <c r="AP739" s="41" t="str">
        <f t="shared" si="326"/>
        <v/>
      </c>
      <c r="AQ739" s="41"/>
      <c r="AR739" s="183" t="e">
        <f t="shared" si="327"/>
        <v>#N/A</v>
      </c>
      <c r="AS739" s="100"/>
      <c r="AT739" s="41" t="str">
        <f t="shared" si="328"/>
        <v/>
      </c>
      <c r="AU739" s="41"/>
      <c r="AV739" s="183" t="e">
        <f t="shared" si="329"/>
        <v>#N/A</v>
      </c>
      <c r="AW739" s="100"/>
      <c r="AX739" s="41">
        <f t="shared" si="330"/>
        <v>88</v>
      </c>
      <c r="AY739" s="41"/>
      <c r="AZ739" s="183">
        <f t="shared" si="331"/>
        <v>-1</v>
      </c>
      <c r="BA739" s="100"/>
      <c r="BB739" s="41">
        <f t="shared" si="332"/>
        <v>0</v>
      </c>
      <c r="BC739" s="41"/>
      <c r="BD739" s="183" t="str">
        <f t="shared" si="333"/>
        <v>---</v>
      </c>
      <c r="BE739" s="100"/>
      <c r="BF739" s="100">
        <f t="shared" si="334"/>
        <v>0</v>
      </c>
      <c r="BG739" s="100"/>
      <c r="BH739" s="183" t="str">
        <f t="shared" si="335"/>
        <v>---</v>
      </c>
      <c r="BJ739" s="41" t="str">
        <f t="shared" si="336"/>
        <v/>
      </c>
      <c r="BK739" s="41"/>
      <c r="BL739" s="183" t="e">
        <f t="shared" si="337"/>
        <v>#N/A</v>
      </c>
      <c r="BM739" s="100"/>
    </row>
    <row r="740" spans="1:65" ht="15.75" customHeight="1">
      <c r="A740" s="60"/>
      <c r="B740" s="231">
        <v>304</v>
      </c>
      <c r="C740" s="55">
        <v>4</v>
      </c>
      <c r="D740" s="6" t="s">
        <v>239</v>
      </c>
      <c r="E740" s="13"/>
      <c r="F740" s="13"/>
      <c r="G740" s="13"/>
      <c r="H740" s="13"/>
      <c r="I740" s="13"/>
      <c r="J740" s="13"/>
      <c r="K740" s="23"/>
      <c r="L740" s="66" t="s">
        <v>33</v>
      </c>
      <c r="M740" s="125"/>
      <c r="N740" s="41">
        <f>VLOOKUP($B740,'[1]09-10-11'!$A$4:$EA$400,MATCH(N$2, '[1]09-10-11'!$A$4:$EA$4, 0))</f>
        <v>-2024565</v>
      </c>
      <c r="O740" s="35"/>
      <c r="P740" s="41">
        <f>VLOOKUP($B740,'[1]09-10-11'!$A$4:$EA$400,MATCH(P$2, '[1]09-10-11'!$A$4:$EA$4, 0))</f>
        <v>0</v>
      </c>
      <c r="Q740" s="41"/>
      <c r="R740" s="41">
        <f>VLOOKUP($B740,'[1]09-10-11'!$A$4:$EA$400,MATCH(R$2, '[1]09-10-11'!$A$4:$EA$4, 0))</f>
        <v>0</v>
      </c>
      <c r="S740" s="41"/>
      <c r="T740" s="41" t="e">
        <f>VLOOKUP($B740,'[1]09-10-11'!$A$4:$EA$400,MATCH(T$2, '[1]09-10-11'!$A$4:$EA$4, 0))</f>
        <v>#N/A</v>
      </c>
      <c r="U740" s="41"/>
      <c r="V740" s="41">
        <f>VLOOKUP($B740,'[1]09-10-11'!$A$4:$EA$400,MATCH(V$2, '[1]09-10-11'!$A$4:$EA$4, 0))</f>
        <v>0</v>
      </c>
      <c r="W740" s="41"/>
      <c r="X740" s="41">
        <f>VLOOKUP($B740,'[1]09-10-11'!$A$4:$EA$400,MATCH(X$2, '[1]09-10-11'!$A$4:$EA$4, 0))</f>
        <v>0</v>
      </c>
      <c r="Y740" s="41"/>
      <c r="Z740" s="41">
        <f t="shared" si="318"/>
        <v>0</v>
      </c>
      <c r="AA740" s="41"/>
      <c r="AB740" s="183" t="str">
        <f t="shared" si="319"/>
        <v>---</v>
      </c>
      <c r="AC740" s="161"/>
      <c r="AD740" s="41">
        <f t="shared" si="320"/>
        <v>0</v>
      </c>
      <c r="AE740" s="41"/>
      <c r="AF740" s="183" t="str">
        <f t="shared" si="321"/>
        <v>---</v>
      </c>
      <c r="AG740" s="100"/>
      <c r="AH740" s="41">
        <f t="shared" si="322"/>
        <v>2024565</v>
      </c>
      <c r="AI740" s="41"/>
      <c r="AJ740" s="181">
        <f t="shared" si="323"/>
        <v>-1</v>
      </c>
      <c r="AK740" s="161"/>
      <c r="AL740" s="100">
        <f t="shared" si="324"/>
        <v>0</v>
      </c>
      <c r="AM740" s="100"/>
      <c r="AN740" s="183" t="str">
        <f t="shared" si="325"/>
        <v>---</v>
      </c>
      <c r="AP740" s="41" t="str">
        <f t="shared" si="326"/>
        <v/>
      </c>
      <c r="AQ740" s="41"/>
      <c r="AR740" s="183" t="e">
        <f t="shared" si="327"/>
        <v>#N/A</v>
      </c>
      <c r="AS740" s="100"/>
      <c r="AT740" s="41" t="str">
        <f t="shared" si="328"/>
        <v/>
      </c>
      <c r="AU740" s="41"/>
      <c r="AV740" s="183" t="e">
        <f t="shared" si="329"/>
        <v>#N/A</v>
      </c>
      <c r="AW740" s="100"/>
      <c r="AX740" s="41">
        <f t="shared" si="330"/>
        <v>2024565</v>
      </c>
      <c r="AY740" s="41"/>
      <c r="AZ740" s="183">
        <f t="shared" si="331"/>
        <v>-1</v>
      </c>
      <c r="BA740" s="100"/>
      <c r="BB740" s="41">
        <f t="shared" si="332"/>
        <v>0</v>
      </c>
      <c r="BC740" s="41"/>
      <c r="BD740" s="183" t="str">
        <f t="shared" si="333"/>
        <v>---</v>
      </c>
      <c r="BE740" s="100"/>
      <c r="BF740" s="100">
        <f t="shared" si="334"/>
        <v>0</v>
      </c>
      <c r="BG740" s="100"/>
      <c r="BH740" s="183" t="str">
        <f t="shared" si="335"/>
        <v>---</v>
      </c>
      <c r="BJ740" s="41" t="str">
        <f t="shared" si="336"/>
        <v/>
      </c>
      <c r="BK740" s="41"/>
      <c r="BL740" s="183" t="e">
        <f t="shared" si="337"/>
        <v>#N/A</v>
      </c>
      <c r="BM740" s="100"/>
    </row>
    <row r="741" spans="1:65" ht="15.75" customHeight="1">
      <c r="A741" s="60"/>
      <c r="B741" s="231">
        <v>305</v>
      </c>
      <c r="C741" s="55">
        <v>5</v>
      </c>
      <c r="D741" s="6" t="s">
        <v>240</v>
      </c>
      <c r="E741" s="13"/>
      <c r="F741" s="13"/>
      <c r="G741" s="13"/>
      <c r="H741" s="13"/>
      <c r="I741" s="13"/>
      <c r="J741" s="13"/>
      <c r="K741" s="23"/>
      <c r="L741" s="66" t="s">
        <v>33</v>
      </c>
      <c r="M741" s="125"/>
      <c r="N741" s="41">
        <f>VLOOKUP($B741,'[1]09-10-11'!$A$4:$EA$400,MATCH(N$2, '[1]09-10-11'!$A$4:$EA$4, 0))</f>
        <v>-4656259</v>
      </c>
      <c r="O741" s="35"/>
      <c r="P741" s="41">
        <f>VLOOKUP($B741,'[1]09-10-11'!$A$4:$EA$400,MATCH(P$2, '[1]09-10-11'!$A$4:$EA$4, 0))</f>
        <v>0</v>
      </c>
      <c r="Q741" s="41"/>
      <c r="R741" s="41">
        <f>VLOOKUP($B741,'[1]09-10-11'!$A$4:$EA$400,MATCH(R$2, '[1]09-10-11'!$A$4:$EA$4, 0))</f>
        <v>0</v>
      </c>
      <c r="S741" s="41"/>
      <c r="T741" s="41" t="e">
        <f>VLOOKUP($B741,'[1]09-10-11'!$A$4:$EA$400,MATCH(T$2, '[1]09-10-11'!$A$4:$EA$4, 0))</f>
        <v>#N/A</v>
      </c>
      <c r="U741" s="41"/>
      <c r="V741" s="41">
        <f>VLOOKUP($B741,'[1]09-10-11'!$A$4:$EA$400,MATCH(V$2, '[1]09-10-11'!$A$4:$EA$4, 0))</f>
        <v>0</v>
      </c>
      <c r="W741" s="41"/>
      <c r="X741" s="41">
        <f>VLOOKUP($B741,'[1]09-10-11'!$A$4:$EA$400,MATCH(X$2, '[1]09-10-11'!$A$4:$EA$4, 0))</f>
        <v>0</v>
      </c>
      <c r="Y741" s="41"/>
      <c r="Z741" s="41">
        <f t="shared" si="318"/>
        <v>0</v>
      </c>
      <c r="AA741" s="41"/>
      <c r="AB741" s="183" t="str">
        <f t="shared" si="319"/>
        <v>---</v>
      </c>
      <c r="AC741" s="161"/>
      <c r="AD741" s="41">
        <f t="shared" si="320"/>
        <v>0</v>
      </c>
      <c r="AE741" s="41"/>
      <c r="AF741" s="183" t="str">
        <f t="shared" si="321"/>
        <v>---</v>
      </c>
      <c r="AG741" s="100"/>
      <c r="AH741" s="41">
        <f t="shared" si="322"/>
        <v>4656259</v>
      </c>
      <c r="AI741" s="41"/>
      <c r="AJ741" s="181">
        <f t="shared" si="323"/>
        <v>-1</v>
      </c>
      <c r="AK741" s="161"/>
      <c r="AL741" s="100">
        <f t="shared" si="324"/>
        <v>0</v>
      </c>
      <c r="AM741" s="100"/>
      <c r="AN741" s="183" t="str">
        <f t="shared" si="325"/>
        <v>---</v>
      </c>
      <c r="AP741" s="41" t="str">
        <f t="shared" si="326"/>
        <v/>
      </c>
      <c r="AQ741" s="41"/>
      <c r="AR741" s="183" t="e">
        <f t="shared" si="327"/>
        <v>#N/A</v>
      </c>
      <c r="AS741" s="100"/>
      <c r="AT741" s="41" t="str">
        <f t="shared" si="328"/>
        <v/>
      </c>
      <c r="AU741" s="41"/>
      <c r="AV741" s="183" t="e">
        <f t="shared" si="329"/>
        <v>#N/A</v>
      </c>
      <c r="AW741" s="100"/>
      <c r="AX741" s="41">
        <f t="shared" si="330"/>
        <v>4656259</v>
      </c>
      <c r="AY741" s="41"/>
      <c r="AZ741" s="183">
        <f t="shared" si="331"/>
        <v>-1</v>
      </c>
      <c r="BA741" s="100"/>
      <c r="BB741" s="41">
        <f t="shared" si="332"/>
        <v>0</v>
      </c>
      <c r="BC741" s="41"/>
      <c r="BD741" s="183" t="str">
        <f t="shared" si="333"/>
        <v>---</v>
      </c>
      <c r="BE741" s="100"/>
      <c r="BF741" s="100">
        <f t="shared" si="334"/>
        <v>0</v>
      </c>
      <c r="BG741" s="100"/>
      <c r="BH741" s="183" t="str">
        <f t="shared" si="335"/>
        <v>---</v>
      </c>
      <c r="BJ741" s="41" t="str">
        <f t="shared" si="336"/>
        <v/>
      </c>
      <c r="BK741" s="41"/>
      <c r="BL741" s="183" t="e">
        <f t="shared" si="337"/>
        <v>#N/A</v>
      </c>
      <c r="BM741" s="100"/>
    </row>
    <row r="742" spans="1:65" ht="19.5" customHeight="1">
      <c r="A742" s="60"/>
      <c r="B742" s="231">
        <v>306</v>
      </c>
      <c r="C742" s="55">
        <v>6</v>
      </c>
      <c r="D742" s="6" t="s">
        <v>374</v>
      </c>
      <c r="E742" s="13"/>
      <c r="F742" s="13"/>
      <c r="G742" s="13"/>
      <c r="H742" s="13"/>
      <c r="I742" s="13"/>
      <c r="J742" s="13"/>
      <c r="K742" s="23"/>
      <c r="L742" s="66" t="s">
        <v>33</v>
      </c>
      <c r="M742" s="125"/>
      <c r="N742" s="41">
        <f>VLOOKUP($B742,'[1]09-10-11'!$A$4:$EA$400,MATCH(N$2, '[1]09-10-11'!$A$4:$EA$4, 0))</f>
        <v>-6186096</v>
      </c>
      <c r="O742" s="35"/>
      <c r="P742" s="41">
        <f>VLOOKUP($B742,'[1]09-10-11'!$A$4:$EA$400,MATCH(P$2, '[1]09-10-11'!$A$4:$EA$4, 0))</f>
        <v>-10453814</v>
      </c>
      <c r="Q742" s="41"/>
      <c r="R742" s="41">
        <f>VLOOKUP($B742,'[1]09-10-11'!$A$4:$EA$400,MATCH(R$2, '[1]09-10-11'!$A$4:$EA$4, 0))</f>
        <v>-9310934</v>
      </c>
      <c r="S742" s="41"/>
      <c r="T742" s="41" t="e">
        <f>VLOOKUP($B742,'[1]09-10-11'!$A$4:$EA$400,MATCH(T$2, '[1]09-10-11'!$A$4:$EA$4, 0))</f>
        <v>#N/A</v>
      </c>
      <c r="U742" s="41"/>
      <c r="V742" s="41">
        <f>VLOOKUP($B742,'[1]09-10-11'!$A$4:$EA$400,MATCH(V$2, '[1]09-10-11'!$A$4:$EA$4, 0))</f>
        <v>-7647154</v>
      </c>
      <c r="W742" s="41"/>
      <c r="X742" s="41">
        <f>VLOOKUP($B742,'[1]09-10-11'!$A$4:$EA$400,MATCH(X$2, '[1]09-10-11'!$A$4:$EA$4, 0))</f>
        <v>-9237817</v>
      </c>
      <c r="Y742" s="41"/>
      <c r="Z742" s="41">
        <f t="shared" si="318"/>
        <v>-1590663</v>
      </c>
      <c r="AA742" s="41"/>
      <c r="AB742" s="181">
        <f t="shared" si="319"/>
        <v>0.20800718803361362</v>
      </c>
      <c r="AC742" s="161"/>
      <c r="AD742" s="41">
        <f t="shared" si="320"/>
        <v>1215997</v>
      </c>
      <c r="AE742" s="41"/>
      <c r="AF742" s="181">
        <f t="shared" si="321"/>
        <v>-0.11632089493844067</v>
      </c>
      <c r="AG742" s="100"/>
      <c r="AH742" s="41">
        <f t="shared" si="322"/>
        <v>-3051721</v>
      </c>
      <c r="AI742" s="41"/>
      <c r="AJ742" s="181">
        <f t="shared" si="323"/>
        <v>0.49331937299388828</v>
      </c>
      <c r="AK742" s="161"/>
      <c r="AL742" s="100">
        <f t="shared" si="324"/>
        <v>73117</v>
      </c>
      <c r="AM742" s="100"/>
      <c r="AN742" s="183">
        <f t="shared" si="325"/>
        <v>-7.8528104699270296E-3</v>
      </c>
      <c r="AP742" s="41" t="str">
        <f t="shared" si="326"/>
        <v/>
      </c>
      <c r="AQ742" s="41"/>
      <c r="AR742" s="183" t="e">
        <f t="shared" si="327"/>
        <v>#N/A</v>
      </c>
      <c r="AS742" s="100"/>
      <c r="AT742" s="41" t="str">
        <f t="shared" si="328"/>
        <v/>
      </c>
      <c r="AU742" s="41"/>
      <c r="AV742" s="181" t="e">
        <f t="shared" si="329"/>
        <v>#N/A</v>
      </c>
      <c r="AW742" s="100"/>
      <c r="AX742" s="41">
        <f t="shared" si="330"/>
        <v>-1461058</v>
      </c>
      <c r="AY742" s="41"/>
      <c r="AZ742" s="181">
        <f t="shared" si="331"/>
        <v>0.23618417819574744</v>
      </c>
      <c r="BA742" s="100"/>
      <c r="BB742" s="41">
        <f t="shared" si="332"/>
        <v>2806660</v>
      </c>
      <c r="BC742" s="41"/>
      <c r="BD742" s="181">
        <f t="shared" si="333"/>
        <v>-0.26848191483031936</v>
      </c>
      <c r="BE742" s="100"/>
      <c r="BF742" s="100">
        <f t="shared" si="334"/>
        <v>1663780</v>
      </c>
      <c r="BG742" s="100"/>
      <c r="BH742" s="183">
        <f t="shared" si="335"/>
        <v>-0.17869098846581877</v>
      </c>
      <c r="BJ742" s="41" t="str">
        <f t="shared" si="336"/>
        <v/>
      </c>
      <c r="BK742" s="41"/>
      <c r="BL742" s="183" t="e">
        <f t="shared" si="337"/>
        <v>#N/A</v>
      </c>
      <c r="BM742" s="100"/>
    </row>
    <row r="743" spans="1:65" ht="15.75" customHeight="1">
      <c r="A743" s="60"/>
      <c r="B743" s="231">
        <v>307</v>
      </c>
      <c r="C743" s="55">
        <v>7</v>
      </c>
      <c r="D743" s="6" t="s">
        <v>387</v>
      </c>
      <c r="E743" s="13"/>
      <c r="F743" s="13"/>
      <c r="G743" s="13"/>
      <c r="H743" s="13"/>
      <c r="I743" s="13"/>
      <c r="J743" s="13"/>
      <c r="K743" s="23"/>
      <c r="L743" s="66" t="s">
        <v>33</v>
      </c>
      <c r="M743" s="125"/>
      <c r="N743" s="41">
        <f>VLOOKUP($B743,'[1]09-10-11'!$A$4:$EA$400,MATCH(N$2, '[1]09-10-11'!$A$4:$EA$4, 0))</f>
        <v>0</v>
      </c>
      <c r="O743" s="35"/>
      <c r="P743" s="41">
        <f>VLOOKUP($B743,'[1]09-10-11'!$A$4:$EA$400,MATCH(P$2, '[1]09-10-11'!$A$4:$EA$4, 0))</f>
        <v>0</v>
      </c>
      <c r="Q743" s="41"/>
      <c r="R743" s="41">
        <f>VLOOKUP($B743,'[1]09-10-11'!$A$4:$EA$400,MATCH(R$2, '[1]09-10-11'!$A$4:$EA$4, 0))</f>
        <v>0</v>
      </c>
      <c r="S743" s="41"/>
      <c r="T743" s="41" t="e">
        <f>VLOOKUP($B743,'[1]09-10-11'!$A$4:$EA$400,MATCH(T$2, '[1]09-10-11'!$A$4:$EA$4, 0))</f>
        <v>#N/A</v>
      </c>
      <c r="U743" s="41"/>
      <c r="V743" s="41">
        <f>VLOOKUP($B743,'[1]09-10-11'!$A$4:$EA$400,MATCH(V$2, '[1]09-10-11'!$A$4:$EA$4, 0))</f>
        <v>0</v>
      </c>
      <c r="W743" s="41"/>
      <c r="X743" s="41">
        <f>VLOOKUP($B743,'[1]09-10-11'!$A$4:$EA$400,MATCH(X$2, '[1]09-10-11'!$A$4:$EA$4, 0))</f>
        <v>0</v>
      </c>
      <c r="Y743" s="41"/>
      <c r="Z743" s="41">
        <f t="shared" si="318"/>
        <v>0</v>
      </c>
      <c r="AA743" s="41"/>
      <c r="AB743" s="183" t="str">
        <f t="shared" si="319"/>
        <v>---</v>
      </c>
      <c r="AC743" s="169"/>
      <c r="AD743" s="41">
        <f t="shared" si="320"/>
        <v>0</v>
      </c>
      <c r="AE743" s="41"/>
      <c r="AF743" s="183" t="str">
        <f t="shared" si="321"/>
        <v>---</v>
      </c>
      <c r="AG743" s="100"/>
      <c r="AH743" s="41">
        <f t="shared" si="322"/>
        <v>0</v>
      </c>
      <c r="AI743" s="41"/>
      <c r="AJ743" s="183" t="str">
        <f t="shared" si="323"/>
        <v>---</v>
      </c>
      <c r="AK743" s="169"/>
      <c r="AL743" s="100">
        <f t="shared" si="324"/>
        <v>0</v>
      </c>
      <c r="AM743" s="100"/>
      <c r="AN743" s="183" t="str">
        <f t="shared" si="325"/>
        <v>---</v>
      </c>
      <c r="AP743" s="41" t="str">
        <f t="shared" si="326"/>
        <v/>
      </c>
      <c r="AQ743" s="41"/>
      <c r="AR743" s="183" t="e">
        <f t="shared" si="327"/>
        <v>#N/A</v>
      </c>
      <c r="AS743" s="100"/>
      <c r="AT743" s="41" t="str">
        <f t="shared" si="328"/>
        <v/>
      </c>
      <c r="AU743" s="41"/>
      <c r="AV743" s="183" t="e">
        <f t="shared" si="329"/>
        <v>#N/A</v>
      </c>
      <c r="AW743" s="100"/>
      <c r="AX743" s="41">
        <f t="shared" si="330"/>
        <v>0</v>
      </c>
      <c r="AY743" s="41"/>
      <c r="AZ743" s="183" t="str">
        <f t="shared" si="331"/>
        <v>---</v>
      </c>
      <c r="BA743" s="100"/>
      <c r="BB743" s="41">
        <f t="shared" si="332"/>
        <v>0</v>
      </c>
      <c r="BC743" s="41"/>
      <c r="BD743" s="183" t="str">
        <f t="shared" si="333"/>
        <v>---</v>
      </c>
      <c r="BE743" s="100"/>
      <c r="BF743" s="100">
        <f t="shared" si="334"/>
        <v>0</v>
      </c>
      <c r="BG743" s="100"/>
      <c r="BH743" s="183" t="str">
        <f t="shared" si="335"/>
        <v>---</v>
      </c>
      <c r="BJ743" s="41" t="str">
        <f t="shared" si="336"/>
        <v/>
      </c>
      <c r="BK743" s="41"/>
      <c r="BL743" s="183" t="e">
        <f t="shared" si="337"/>
        <v>#N/A</v>
      </c>
      <c r="BM743" s="100"/>
    </row>
    <row r="744" spans="1:65" ht="15.75" customHeight="1">
      <c r="A744" s="60"/>
      <c r="B744" s="231">
        <v>308</v>
      </c>
      <c r="C744" s="55">
        <v>8</v>
      </c>
      <c r="D744" s="6" t="s">
        <v>241</v>
      </c>
      <c r="E744" s="13"/>
      <c r="F744" s="13"/>
      <c r="G744" s="13"/>
      <c r="H744" s="13"/>
      <c r="I744" s="13"/>
      <c r="J744" s="13"/>
      <c r="K744" s="23"/>
      <c r="L744" s="66" t="s">
        <v>33</v>
      </c>
      <c r="M744" s="125"/>
      <c r="N744" s="41">
        <f>VLOOKUP($B744,'[1]09-10-11'!$A$4:$EA$400,MATCH(N$2, '[1]09-10-11'!$A$4:$EA$4, 0))</f>
        <v>0</v>
      </c>
      <c r="O744" s="35"/>
      <c r="P744" s="41">
        <f>VLOOKUP($B744,'[1]09-10-11'!$A$4:$EA$400,MATCH(P$2, '[1]09-10-11'!$A$4:$EA$4, 0))</f>
        <v>-417644</v>
      </c>
      <c r="Q744" s="41"/>
      <c r="R744" s="41">
        <f>VLOOKUP($B744,'[1]09-10-11'!$A$4:$EA$400,MATCH(R$2, '[1]09-10-11'!$A$4:$EA$4, 0))</f>
        <v>0</v>
      </c>
      <c r="S744" s="41"/>
      <c r="T744" s="41" t="e">
        <f>VLOOKUP($B744,'[1]09-10-11'!$A$4:$EA$400,MATCH(T$2, '[1]09-10-11'!$A$4:$EA$4, 0))</f>
        <v>#N/A</v>
      </c>
      <c r="U744" s="41"/>
      <c r="V744" s="41">
        <f>VLOOKUP($B744,'[1]09-10-11'!$A$4:$EA$400,MATCH(V$2, '[1]09-10-11'!$A$4:$EA$4, 0))</f>
        <v>0</v>
      </c>
      <c r="W744" s="41"/>
      <c r="X744" s="41">
        <f>VLOOKUP($B744,'[1]09-10-11'!$A$4:$EA$400,MATCH(X$2, '[1]09-10-11'!$A$4:$EA$4, 0))</f>
        <v>-417644</v>
      </c>
      <c r="Y744" s="41"/>
      <c r="Z744" s="41">
        <f t="shared" si="318"/>
        <v>-417644</v>
      </c>
      <c r="AA744" s="41"/>
      <c r="AB744" s="181" t="str">
        <f t="shared" si="319"/>
        <v>---</v>
      </c>
      <c r="AC744" s="169"/>
      <c r="AD744" s="41">
        <f t="shared" si="320"/>
        <v>0</v>
      </c>
      <c r="AE744" s="41"/>
      <c r="AF744" s="181">
        <f t="shared" si="321"/>
        <v>0</v>
      </c>
      <c r="AG744" s="100"/>
      <c r="AH744" s="41">
        <f t="shared" si="322"/>
        <v>-417644</v>
      </c>
      <c r="AI744" s="41"/>
      <c r="AJ744" s="183" t="str">
        <f t="shared" si="323"/>
        <v>---</v>
      </c>
      <c r="AK744" s="169"/>
      <c r="AL744" s="100">
        <f t="shared" si="324"/>
        <v>-417644</v>
      </c>
      <c r="AM744" s="100"/>
      <c r="AN744" s="183" t="str">
        <f t="shared" si="325"/>
        <v>---</v>
      </c>
      <c r="AP744" s="41" t="str">
        <f t="shared" si="326"/>
        <v/>
      </c>
      <c r="AQ744" s="41"/>
      <c r="AR744" s="183" t="e">
        <f t="shared" si="327"/>
        <v>#N/A</v>
      </c>
      <c r="AS744" s="100"/>
      <c r="AT744" s="41" t="str">
        <f t="shared" si="328"/>
        <v/>
      </c>
      <c r="AU744" s="41"/>
      <c r="AV744" s="181" t="e">
        <f t="shared" si="329"/>
        <v>#N/A</v>
      </c>
      <c r="AW744" s="100"/>
      <c r="AX744" s="41">
        <f t="shared" si="330"/>
        <v>0</v>
      </c>
      <c r="AY744" s="41"/>
      <c r="AZ744" s="181" t="str">
        <f t="shared" si="331"/>
        <v>---</v>
      </c>
      <c r="BA744" s="100"/>
      <c r="BB744" s="41">
        <f t="shared" si="332"/>
        <v>417644</v>
      </c>
      <c r="BC744" s="41"/>
      <c r="BD744" s="181">
        <f t="shared" si="333"/>
        <v>-1</v>
      </c>
      <c r="BE744" s="100"/>
      <c r="BF744" s="100">
        <f t="shared" si="334"/>
        <v>0</v>
      </c>
      <c r="BG744" s="100"/>
      <c r="BH744" s="183" t="str">
        <f t="shared" si="335"/>
        <v>---</v>
      </c>
      <c r="BJ744" s="41" t="str">
        <f t="shared" si="336"/>
        <v/>
      </c>
      <c r="BK744" s="41"/>
      <c r="BL744" s="183" t="e">
        <f t="shared" si="337"/>
        <v>#N/A</v>
      </c>
      <c r="BM744" s="100"/>
    </row>
    <row r="745" spans="1:65" ht="15.75" customHeight="1">
      <c r="A745" s="60"/>
      <c r="B745" s="231">
        <v>309.01</v>
      </c>
      <c r="C745" s="55">
        <v>9</v>
      </c>
      <c r="D745" s="6" t="s">
        <v>251</v>
      </c>
      <c r="E745" s="13"/>
      <c r="F745" s="13"/>
      <c r="G745" s="13"/>
      <c r="H745" s="13"/>
      <c r="I745" s="13"/>
      <c r="J745" s="13"/>
      <c r="K745" s="23"/>
      <c r="L745" s="66" t="s">
        <v>33</v>
      </c>
      <c r="M745" s="125"/>
      <c r="N745" s="41">
        <f>VLOOKUP($B745,'[1]09-10-11'!$A$4:$EA$400,MATCH(N$2, '[1]09-10-11'!$A$4:$EA$4, 0))</f>
        <v>-31199</v>
      </c>
      <c r="O745" s="35"/>
      <c r="P745" s="41">
        <f>VLOOKUP($B745,'[1]09-10-11'!$A$4:$EA$400,MATCH(P$2, '[1]09-10-11'!$A$4:$EA$4, 0))</f>
        <v>0</v>
      </c>
      <c r="Q745" s="41"/>
      <c r="R745" s="41">
        <f>VLOOKUP($B745,'[1]09-10-11'!$A$4:$EA$400,MATCH(R$2, '[1]09-10-11'!$A$4:$EA$4, 0))</f>
        <v>0</v>
      </c>
      <c r="S745" s="41"/>
      <c r="T745" s="41" t="e">
        <f>VLOOKUP($B745,'[1]09-10-11'!$A$4:$EA$400,MATCH(T$2, '[1]09-10-11'!$A$4:$EA$4, 0))</f>
        <v>#N/A</v>
      </c>
      <c r="U745" s="41"/>
      <c r="V745" s="41">
        <f>VLOOKUP($B745,'[1]09-10-11'!$A$4:$EA$400,MATCH(V$2, '[1]09-10-11'!$A$4:$EA$4, 0))</f>
        <v>0</v>
      </c>
      <c r="W745" s="41"/>
      <c r="X745" s="41">
        <f>VLOOKUP($B745,'[1]09-10-11'!$A$4:$EA$400,MATCH(X$2, '[1]09-10-11'!$A$4:$EA$4, 0))</f>
        <v>0</v>
      </c>
      <c r="Y745" s="41"/>
      <c r="Z745" s="41">
        <f t="shared" si="318"/>
        <v>0</v>
      </c>
      <c r="AA745" s="41"/>
      <c r="AB745" s="183" t="str">
        <f t="shared" si="319"/>
        <v>---</v>
      </c>
      <c r="AC745" s="161"/>
      <c r="AD745" s="41">
        <f t="shared" si="320"/>
        <v>0</v>
      </c>
      <c r="AE745" s="41"/>
      <c r="AF745" s="183" t="str">
        <f t="shared" si="321"/>
        <v>---</v>
      </c>
      <c r="AG745" s="100"/>
      <c r="AH745" s="41">
        <f t="shared" si="322"/>
        <v>31199</v>
      </c>
      <c r="AI745" s="41"/>
      <c r="AJ745" s="181">
        <f t="shared" si="323"/>
        <v>-1</v>
      </c>
      <c r="AK745" s="161"/>
      <c r="AL745" s="100">
        <f t="shared" si="324"/>
        <v>0</v>
      </c>
      <c r="AM745" s="100"/>
      <c r="AN745" s="183" t="str">
        <f t="shared" si="325"/>
        <v>---</v>
      </c>
      <c r="AP745" s="41" t="str">
        <f t="shared" si="326"/>
        <v/>
      </c>
      <c r="AQ745" s="41"/>
      <c r="AR745" s="183" t="e">
        <f t="shared" si="327"/>
        <v>#N/A</v>
      </c>
      <c r="AS745" s="100"/>
      <c r="AT745" s="41" t="str">
        <f t="shared" si="328"/>
        <v/>
      </c>
      <c r="AU745" s="41"/>
      <c r="AV745" s="183" t="e">
        <f t="shared" si="329"/>
        <v>#N/A</v>
      </c>
      <c r="AW745" s="100"/>
      <c r="AX745" s="41">
        <f t="shared" si="330"/>
        <v>31199</v>
      </c>
      <c r="AY745" s="41"/>
      <c r="AZ745" s="183">
        <f t="shared" si="331"/>
        <v>-1</v>
      </c>
      <c r="BA745" s="100"/>
      <c r="BB745" s="41">
        <f t="shared" si="332"/>
        <v>0</v>
      </c>
      <c r="BC745" s="41"/>
      <c r="BD745" s="183" t="str">
        <f t="shared" si="333"/>
        <v>---</v>
      </c>
      <c r="BE745" s="100"/>
      <c r="BF745" s="100">
        <f t="shared" si="334"/>
        <v>0</v>
      </c>
      <c r="BG745" s="100"/>
      <c r="BH745" s="183" t="str">
        <f t="shared" si="335"/>
        <v>---</v>
      </c>
      <c r="BJ745" s="41" t="str">
        <f t="shared" si="336"/>
        <v/>
      </c>
      <c r="BK745" s="41"/>
      <c r="BL745" s="183" t="e">
        <f t="shared" si="337"/>
        <v>#N/A</v>
      </c>
      <c r="BM745" s="100"/>
    </row>
    <row r="746" spans="1:65" ht="15.75" customHeight="1">
      <c r="A746" s="60"/>
      <c r="B746" s="231">
        <v>310</v>
      </c>
      <c r="C746" s="55">
        <v>10</v>
      </c>
      <c r="D746" s="6" t="s">
        <v>274</v>
      </c>
      <c r="E746" s="13"/>
      <c r="F746" s="13"/>
      <c r="G746" s="13"/>
      <c r="H746" s="13"/>
      <c r="I746" s="13"/>
      <c r="J746" s="13"/>
      <c r="K746" s="23"/>
      <c r="L746" s="66" t="s">
        <v>33</v>
      </c>
      <c r="M746" s="125"/>
      <c r="N746" s="41">
        <f>VLOOKUP($B746,'[1]09-10-11'!$A$4:$EA$400,MATCH(N$2, '[1]09-10-11'!$A$4:$EA$4, 0))</f>
        <v>-82813</v>
      </c>
      <c r="O746" s="35"/>
      <c r="P746" s="41">
        <f>VLOOKUP($B746,'[1]09-10-11'!$A$4:$EA$400,MATCH(P$2, '[1]09-10-11'!$A$4:$EA$4, 0))</f>
        <v>0</v>
      </c>
      <c r="Q746" s="41"/>
      <c r="R746" s="41">
        <f>VLOOKUP($B746,'[1]09-10-11'!$A$4:$EA$400,MATCH(R$2, '[1]09-10-11'!$A$4:$EA$4, 0))</f>
        <v>0</v>
      </c>
      <c r="S746" s="41"/>
      <c r="T746" s="41" t="e">
        <f>VLOOKUP($B746,'[1]09-10-11'!$A$4:$EA$400,MATCH(T$2, '[1]09-10-11'!$A$4:$EA$4, 0))</f>
        <v>#N/A</v>
      </c>
      <c r="U746" s="41"/>
      <c r="V746" s="41">
        <f>VLOOKUP($B746,'[1]09-10-11'!$A$4:$EA$400,MATCH(V$2, '[1]09-10-11'!$A$4:$EA$4, 0))</f>
        <v>0</v>
      </c>
      <c r="W746" s="41"/>
      <c r="X746" s="41">
        <f>VLOOKUP($B746,'[1]09-10-11'!$A$4:$EA$400,MATCH(X$2, '[1]09-10-11'!$A$4:$EA$4, 0))</f>
        <v>0</v>
      </c>
      <c r="Y746" s="41"/>
      <c r="Z746" s="41">
        <f t="shared" si="318"/>
        <v>0</v>
      </c>
      <c r="AA746" s="41"/>
      <c r="AB746" s="183" t="str">
        <f t="shared" si="319"/>
        <v>---</v>
      </c>
      <c r="AC746" s="161"/>
      <c r="AD746" s="41">
        <f t="shared" si="320"/>
        <v>0</v>
      </c>
      <c r="AE746" s="41"/>
      <c r="AF746" s="183" t="str">
        <f t="shared" si="321"/>
        <v>---</v>
      </c>
      <c r="AG746" s="100"/>
      <c r="AH746" s="41">
        <f t="shared" si="322"/>
        <v>82813</v>
      </c>
      <c r="AI746" s="41"/>
      <c r="AJ746" s="181">
        <f t="shared" si="323"/>
        <v>-1</v>
      </c>
      <c r="AK746" s="161"/>
      <c r="AL746" s="100">
        <f t="shared" si="324"/>
        <v>0</v>
      </c>
      <c r="AM746" s="100"/>
      <c r="AN746" s="183" t="str">
        <f t="shared" si="325"/>
        <v>---</v>
      </c>
      <c r="AP746" s="41" t="str">
        <f t="shared" si="326"/>
        <v/>
      </c>
      <c r="AQ746" s="41"/>
      <c r="AR746" s="183" t="e">
        <f t="shared" si="327"/>
        <v>#N/A</v>
      </c>
      <c r="AS746" s="100"/>
      <c r="AT746" s="41" t="str">
        <f t="shared" si="328"/>
        <v/>
      </c>
      <c r="AU746" s="41"/>
      <c r="AV746" s="183" t="e">
        <f t="shared" si="329"/>
        <v>#N/A</v>
      </c>
      <c r="AW746" s="100"/>
      <c r="AX746" s="41">
        <f t="shared" si="330"/>
        <v>82813</v>
      </c>
      <c r="AY746" s="41"/>
      <c r="AZ746" s="183">
        <f t="shared" si="331"/>
        <v>-1</v>
      </c>
      <c r="BA746" s="100"/>
      <c r="BB746" s="41">
        <f t="shared" si="332"/>
        <v>0</v>
      </c>
      <c r="BC746" s="41"/>
      <c r="BD746" s="183" t="str">
        <f t="shared" si="333"/>
        <v>---</v>
      </c>
      <c r="BE746" s="100"/>
      <c r="BF746" s="100">
        <f t="shared" si="334"/>
        <v>0</v>
      </c>
      <c r="BG746" s="100"/>
      <c r="BH746" s="183" t="str">
        <f t="shared" si="335"/>
        <v>---</v>
      </c>
      <c r="BJ746" s="41" t="str">
        <f t="shared" si="336"/>
        <v/>
      </c>
      <c r="BK746" s="41"/>
      <c r="BL746" s="183" t="e">
        <f t="shared" si="337"/>
        <v>#N/A</v>
      </c>
      <c r="BM746" s="100"/>
    </row>
    <row r="747" spans="1:65" ht="15.75" customHeight="1">
      <c r="A747" s="60"/>
      <c r="B747" s="231">
        <v>310.01</v>
      </c>
      <c r="C747" s="55">
        <v>11</v>
      </c>
      <c r="D747" s="6" t="s">
        <v>341</v>
      </c>
      <c r="E747" s="13"/>
      <c r="F747" s="13"/>
      <c r="G747" s="13"/>
      <c r="H747" s="13"/>
      <c r="I747" s="13"/>
      <c r="J747" s="13"/>
      <c r="K747" s="23"/>
      <c r="L747" s="66" t="s">
        <v>33</v>
      </c>
      <c r="M747" s="125"/>
      <c r="N747" s="41">
        <f>VLOOKUP($B747,'[1]09-10-11'!$A$4:$EA$400,MATCH(N$2, '[1]09-10-11'!$A$4:$EA$4, 0))</f>
        <v>-18776</v>
      </c>
      <c r="O747" s="35"/>
      <c r="P747" s="41">
        <f>VLOOKUP($B747,'[1]09-10-11'!$A$4:$EA$400,MATCH(P$2, '[1]09-10-11'!$A$4:$EA$4, 0))</f>
        <v>0</v>
      </c>
      <c r="Q747" s="41"/>
      <c r="R747" s="41">
        <f>VLOOKUP($B747,'[1]09-10-11'!$A$4:$EA$400,MATCH(R$2, '[1]09-10-11'!$A$4:$EA$4, 0))</f>
        <v>0</v>
      </c>
      <c r="S747" s="41"/>
      <c r="T747" s="41" t="e">
        <f>VLOOKUP($B747,'[1]09-10-11'!$A$4:$EA$400,MATCH(T$2, '[1]09-10-11'!$A$4:$EA$4, 0))</f>
        <v>#N/A</v>
      </c>
      <c r="U747" s="41"/>
      <c r="V747" s="41">
        <f>VLOOKUP($B747,'[1]09-10-11'!$A$4:$EA$400,MATCH(V$2, '[1]09-10-11'!$A$4:$EA$4, 0))</f>
        <v>0</v>
      </c>
      <c r="W747" s="41"/>
      <c r="X747" s="41">
        <f>VLOOKUP($B747,'[1]09-10-11'!$A$4:$EA$400,MATCH(X$2, '[1]09-10-11'!$A$4:$EA$4, 0))</f>
        <v>0</v>
      </c>
      <c r="Y747" s="41"/>
      <c r="Z747" s="41">
        <f t="shared" si="318"/>
        <v>0</v>
      </c>
      <c r="AA747" s="41"/>
      <c r="AB747" s="183" t="str">
        <f t="shared" si="319"/>
        <v>---</v>
      </c>
      <c r="AC747" s="161"/>
      <c r="AD747" s="41">
        <f t="shared" si="320"/>
        <v>0</v>
      </c>
      <c r="AE747" s="41"/>
      <c r="AF747" s="183" t="str">
        <f t="shared" si="321"/>
        <v>---</v>
      </c>
      <c r="AG747" s="100"/>
      <c r="AH747" s="41">
        <f t="shared" si="322"/>
        <v>18776</v>
      </c>
      <c r="AI747" s="41"/>
      <c r="AJ747" s="181">
        <f t="shared" si="323"/>
        <v>-1</v>
      </c>
      <c r="AK747" s="161"/>
      <c r="AL747" s="100">
        <f t="shared" si="324"/>
        <v>0</v>
      </c>
      <c r="AM747" s="100"/>
      <c r="AN747" s="183" t="str">
        <f t="shared" si="325"/>
        <v>---</v>
      </c>
      <c r="AP747" s="41" t="str">
        <f t="shared" si="326"/>
        <v/>
      </c>
      <c r="AQ747" s="41"/>
      <c r="AR747" s="183" t="e">
        <f t="shared" si="327"/>
        <v>#N/A</v>
      </c>
      <c r="AS747" s="100"/>
      <c r="AT747" s="41" t="str">
        <f t="shared" si="328"/>
        <v/>
      </c>
      <c r="AU747" s="41"/>
      <c r="AV747" s="183" t="e">
        <f t="shared" si="329"/>
        <v>#N/A</v>
      </c>
      <c r="AW747" s="100"/>
      <c r="AX747" s="41">
        <f t="shared" si="330"/>
        <v>18776</v>
      </c>
      <c r="AY747" s="41"/>
      <c r="AZ747" s="183">
        <f t="shared" si="331"/>
        <v>-1</v>
      </c>
      <c r="BA747" s="100"/>
      <c r="BB747" s="41">
        <f t="shared" si="332"/>
        <v>0</v>
      </c>
      <c r="BC747" s="41"/>
      <c r="BD747" s="183" t="str">
        <f t="shared" si="333"/>
        <v>---</v>
      </c>
      <c r="BE747" s="100"/>
      <c r="BF747" s="100">
        <f t="shared" si="334"/>
        <v>0</v>
      </c>
      <c r="BG747" s="100"/>
      <c r="BH747" s="183" t="str">
        <f t="shared" si="335"/>
        <v>---</v>
      </c>
      <c r="BJ747" s="41" t="str">
        <f t="shared" si="336"/>
        <v/>
      </c>
      <c r="BK747" s="41"/>
      <c r="BL747" s="183" t="e">
        <f t="shared" si="337"/>
        <v>#N/A</v>
      </c>
      <c r="BM747" s="100"/>
    </row>
    <row r="748" spans="1:65" ht="15.75" customHeight="1">
      <c r="A748" s="60"/>
      <c r="B748" s="231">
        <v>311</v>
      </c>
      <c r="C748" s="55">
        <v>12</v>
      </c>
      <c r="D748" s="67" t="s">
        <v>242</v>
      </c>
      <c r="E748" s="13"/>
      <c r="F748" s="13"/>
      <c r="G748" s="13"/>
      <c r="H748" s="13"/>
      <c r="I748" s="13"/>
      <c r="J748" s="13"/>
      <c r="K748" s="23"/>
      <c r="L748" s="66" t="s">
        <v>33</v>
      </c>
      <c r="M748" s="125"/>
      <c r="N748" s="41">
        <f>VLOOKUP($B748,'[1]09-10-11'!$A$4:$EA$400,MATCH(N$2, '[1]09-10-11'!$A$4:$EA$4, 0))</f>
        <v>0</v>
      </c>
      <c r="O748" s="35"/>
      <c r="P748" s="41">
        <f>VLOOKUP($B748,'[1]09-10-11'!$A$4:$EA$400,MATCH(P$2, '[1]09-10-11'!$A$4:$EA$4, 0))</f>
        <v>0</v>
      </c>
      <c r="Q748" s="41"/>
      <c r="R748" s="41">
        <f>VLOOKUP($B748,'[1]09-10-11'!$A$4:$EA$400,MATCH(R$2, '[1]09-10-11'!$A$4:$EA$4, 0))</f>
        <v>0</v>
      </c>
      <c r="S748" s="41"/>
      <c r="T748" s="41" t="e">
        <f>VLOOKUP($B748,'[1]09-10-11'!$A$4:$EA$400,MATCH(T$2, '[1]09-10-11'!$A$4:$EA$4, 0))</f>
        <v>#N/A</v>
      </c>
      <c r="U748" s="41"/>
      <c r="V748" s="41">
        <f>VLOOKUP($B748,'[1]09-10-11'!$A$4:$EA$400,MATCH(V$2, '[1]09-10-11'!$A$4:$EA$4, 0))</f>
        <v>0</v>
      </c>
      <c r="W748" s="41"/>
      <c r="X748" s="41">
        <f>VLOOKUP($B748,'[1]09-10-11'!$A$4:$EA$400,MATCH(X$2, '[1]09-10-11'!$A$4:$EA$4, 0))</f>
        <v>0</v>
      </c>
      <c r="Y748" s="41"/>
      <c r="Z748" s="41">
        <f t="shared" si="318"/>
        <v>0</v>
      </c>
      <c r="AA748" s="41"/>
      <c r="AB748" s="183" t="str">
        <f t="shared" si="319"/>
        <v>---</v>
      </c>
      <c r="AC748" s="169"/>
      <c r="AD748" s="41">
        <f t="shared" si="320"/>
        <v>0</v>
      </c>
      <c r="AE748" s="41"/>
      <c r="AF748" s="183" t="str">
        <f t="shared" si="321"/>
        <v>---</v>
      </c>
      <c r="AG748" s="100"/>
      <c r="AH748" s="41">
        <f t="shared" si="322"/>
        <v>0</v>
      </c>
      <c r="AI748" s="41"/>
      <c r="AJ748" s="183" t="str">
        <f t="shared" si="323"/>
        <v>---</v>
      </c>
      <c r="AK748" s="169"/>
      <c r="AL748" s="100">
        <f t="shared" si="324"/>
        <v>0</v>
      </c>
      <c r="AM748" s="100"/>
      <c r="AN748" s="183" t="str">
        <f t="shared" si="325"/>
        <v>---</v>
      </c>
      <c r="AP748" s="41" t="str">
        <f t="shared" si="326"/>
        <v/>
      </c>
      <c r="AQ748" s="41"/>
      <c r="AR748" s="183" t="e">
        <f t="shared" si="327"/>
        <v>#N/A</v>
      </c>
      <c r="AS748" s="100"/>
      <c r="AT748" s="41" t="str">
        <f t="shared" si="328"/>
        <v/>
      </c>
      <c r="AU748" s="41"/>
      <c r="AV748" s="183" t="e">
        <f t="shared" si="329"/>
        <v>#N/A</v>
      </c>
      <c r="AW748" s="100"/>
      <c r="AX748" s="41">
        <f t="shared" si="330"/>
        <v>0</v>
      </c>
      <c r="AY748" s="41"/>
      <c r="AZ748" s="183" t="str">
        <f t="shared" si="331"/>
        <v>---</v>
      </c>
      <c r="BA748" s="100"/>
      <c r="BB748" s="41">
        <f t="shared" si="332"/>
        <v>0</v>
      </c>
      <c r="BC748" s="41"/>
      <c r="BD748" s="183" t="str">
        <f t="shared" si="333"/>
        <v>---</v>
      </c>
      <c r="BE748" s="100"/>
      <c r="BF748" s="100">
        <f t="shared" si="334"/>
        <v>0</v>
      </c>
      <c r="BG748" s="100"/>
      <c r="BH748" s="183" t="str">
        <f t="shared" si="335"/>
        <v>---</v>
      </c>
      <c r="BJ748" s="41" t="str">
        <f t="shared" si="336"/>
        <v/>
      </c>
      <c r="BK748" s="41"/>
      <c r="BL748" s="183" t="e">
        <f t="shared" si="337"/>
        <v>#N/A</v>
      </c>
      <c r="BM748" s="100"/>
    </row>
    <row r="749" spans="1:65" ht="15.75" customHeight="1">
      <c r="B749" s="230">
        <v>313.01</v>
      </c>
      <c r="C749" s="55">
        <v>13</v>
      </c>
      <c r="D749" s="67" t="s">
        <v>252</v>
      </c>
      <c r="E749" s="4"/>
      <c r="F749" s="4"/>
      <c r="G749" s="13"/>
      <c r="H749" s="13"/>
      <c r="I749" s="13"/>
      <c r="J749" s="13"/>
      <c r="K749" s="23"/>
      <c r="L749" s="66" t="s">
        <v>33</v>
      </c>
      <c r="M749" s="125"/>
      <c r="N749" s="81">
        <f>VLOOKUP($B749,'[1]09-10-11'!$A$4:$EA$400,MATCH(N$2, '[1]09-10-11'!$A$4:$EA$4, 0))</f>
        <v>-20000</v>
      </c>
      <c r="O749" s="45"/>
      <c r="P749" s="81">
        <f>VLOOKUP($B749,'[1]09-10-11'!$A$4:$EA$400,MATCH(P$2, '[1]09-10-11'!$A$4:$EA$4, 0))</f>
        <v>0</v>
      </c>
      <c r="Q749" s="81"/>
      <c r="R749" s="81">
        <v>0</v>
      </c>
      <c r="S749" s="81"/>
      <c r="T749" s="81">
        <v>0</v>
      </c>
      <c r="U749" s="81"/>
      <c r="V749" s="81">
        <f>VLOOKUP($B749,'[1]09-10-11'!$A$4:$EA$400,MATCH(V$2, '[1]09-10-11'!$A$4:$EA$4, 0))</f>
        <v>0</v>
      </c>
      <c r="W749" s="81"/>
      <c r="X749" s="81">
        <v>0</v>
      </c>
      <c r="Y749" s="41"/>
      <c r="Z749" s="81">
        <f t="shared" si="318"/>
        <v>0</v>
      </c>
      <c r="AA749" s="81"/>
      <c r="AB749" s="184" t="str">
        <f t="shared" si="319"/>
        <v>---</v>
      </c>
      <c r="AC749" s="156"/>
      <c r="AD749" s="81">
        <f t="shared" si="320"/>
        <v>0</v>
      </c>
      <c r="AE749" s="81"/>
      <c r="AF749" s="184" t="str">
        <f t="shared" si="321"/>
        <v>---</v>
      </c>
      <c r="AG749" s="100"/>
      <c r="AH749" s="81">
        <f t="shared" si="322"/>
        <v>20000</v>
      </c>
      <c r="AI749" s="81"/>
      <c r="AJ749" s="182">
        <f t="shared" si="323"/>
        <v>-1</v>
      </c>
      <c r="AK749" s="156"/>
      <c r="AL749" s="172">
        <f t="shared" si="324"/>
        <v>0</v>
      </c>
      <c r="AM749" s="172"/>
      <c r="AN749" s="184" t="str">
        <f t="shared" si="325"/>
        <v>---</v>
      </c>
      <c r="AP749" s="81">
        <f t="shared" si="326"/>
        <v>0</v>
      </c>
      <c r="AQ749" s="81"/>
      <c r="AR749" s="184" t="str">
        <f t="shared" si="327"/>
        <v>---</v>
      </c>
      <c r="AS749" s="100"/>
      <c r="AT749" s="81">
        <f t="shared" si="328"/>
        <v>0</v>
      </c>
      <c r="AU749" s="81"/>
      <c r="AV749" s="184" t="str">
        <f t="shared" si="329"/>
        <v>---</v>
      </c>
      <c r="AW749" s="100"/>
      <c r="AX749" s="81">
        <f t="shared" si="330"/>
        <v>20000</v>
      </c>
      <c r="AY749" s="81"/>
      <c r="AZ749" s="184">
        <f t="shared" si="331"/>
        <v>-1</v>
      </c>
      <c r="BA749" s="100"/>
      <c r="BB749" s="81">
        <f t="shared" si="332"/>
        <v>0</v>
      </c>
      <c r="BC749" s="81"/>
      <c r="BD749" s="184" t="str">
        <f t="shared" si="333"/>
        <v>---</v>
      </c>
      <c r="BE749" s="100"/>
      <c r="BF749" s="172">
        <f t="shared" si="334"/>
        <v>0</v>
      </c>
      <c r="BG749" s="172"/>
      <c r="BH749" s="184" t="str">
        <f t="shared" si="335"/>
        <v>---</v>
      </c>
      <c r="BJ749" s="81">
        <f t="shared" si="336"/>
        <v>0</v>
      </c>
      <c r="BK749" s="81"/>
      <c r="BL749" s="184" t="str">
        <f t="shared" si="337"/>
        <v>---</v>
      </c>
      <c r="BM749" s="100"/>
    </row>
    <row r="750" spans="1:65" ht="15.75" customHeight="1">
      <c r="C750" s="55"/>
      <c r="D750" s="4"/>
      <c r="E750" s="4"/>
      <c r="F750" s="4"/>
      <c r="G750" s="13"/>
      <c r="H750" s="13"/>
      <c r="I750" s="13"/>
      <c r="J750" s="13"/>
      <c r="K750" s="23"/>
      <c r="L750" s="66"/>
      <c r="M750" s="125"/>
      <c r="N750" s="125"/>
      <c r="O750" s="45"/>
      <c r="P750" s="125"/>
      <c r="Q750" s="125"/>
      <c r="R750" s="125"/>
      <c r="S750" s="125"/>
      <c r="T750" s="125"/>
      <c r="U750" s="125"/>
      <c r="V750" s="125"/>
      <c r="W750" s="125"/>
      <c r="X750" s="125"/>
      <c r="Y750" s="125"/>
      <c r="Z750" s="41" t="str">
        <f t="shared" si="318"/>
        <v/>
      </c>
      <c r="AA750" s="125"/>
      <c r="AB750" s="181" t="str">
        <f t="shared" si="319"/>
        <v/>
      </c>
      <c r="AC750" s="161"/>
      <c r="AD750" s="41" t="str">
        <f t="shared" si="320"/>
        <v/>
      </c>
      <c r="AE750" s="125"/>
      <c r="AF750" s="181" t="str">
        <f t="shared" si="321"/>
        <v/>
      </c>
      <c r="AG750" s="125"/>
      <c r="AH750" s="41" t="str">
        <f t="shared" si="322"/>
        <v/>
      </c>
      <c r="AI750" s="125"/>
      <c r="AJ750" s="181" t="str">
        <f t="shared" si="323"/>
        <v/>
      </c>
      <c r="AK750" s="161"/>
      <c r="AL750" s="41" t="str">
        <f t="shared" si="324"/>
        <v/>
      </c>
      <c r="AM750" s="125"/>
      <c r="AN750" s="181" t="str">
        <f t="shared" si="325"/>
        <v/>
      </c>
      <c r="AP750" s="41" t="str">
        <f t="shared" si="326"/>
        <v/>
      </c>
      <c r="AQ750" s="125"/>
      <c r="AR750" s="181" t="str">
        <f t="shared" si="327"/>
        <v/>
      </c>
      <c r="AS750" s="125"/>
      <c r="AT750" s="41" t="str">
        <f t="shared" si="328"/>
        <v/>
      </c>
      <c r="AU750" s="125"/>
      <c r="AV750" s="181" t="str">
        <f t="shared" si="329"/>
        <v/>
      </c>
      <c r="AW750" s="125"/>
      <c r="AX750" s="41" t="str">
        <f t="shared" si="330"/>
        <v/>
      </c>
      <c r="AY750" s="125"/>
      <c r="AZ750" s="181" t="str">
        <f t="shared" si="331"/>
        <v/>
      </c>
      <c r="BA750" s="125"/>
      <c r="BB750" s="41" t="str">
        <f t="shared" si="332"/>
        <v/>
      </c>
      <c r="BC750" s="125"/>
      <c r="BD750" s="181" t="str">
        <f t="shared" si="333"/>
        <v/>
      </c>
      <c r="BE750" s="125"/>
      <c r="BF750" s="41" t="str">
        <f t="shared" si="334"/>
        <v/>
      </c>
      <c r="BG750" s="125"/>
      <c r="BH750" s="181" t="str">
        <f t="shared" si="335"/>
        <v/>
      </c>
      <c r="BJ750" s="41" t="str">
        <f t="shared" si="336"/>
        <v/>
      </c>
      <c r="BK750" s="125"/>
      <c r="BL750" s="181" t="str">
        <f t="shared" si="337"/>
        <v/>
      </c>
      <c r="BM750" s="125"/>
    </row>
    <row r="751" spans="1:65" ht="15.75" customHeight="1">
      <c r="C751" s="4"/>
      <c r="D751" s="4"/>
      <c r="E751" s="4"/>
      <c r="F751" s="4"/>
      <c r="G751" s="53" t="s">
        <v>40</v>
      </c>
      <c r="H751" s="53"/>
      <c r="I751" s="27"/>
      <c r="J751" s="27"/>
      <c r="K751" s="28"/>
      <c r="L751" s="29"/>
      <c r="M751" s="133"/>
      <c r="N751" s="79">
        <f>SUM(N737:N749)</f>
        <v>-13047796</v>
      </c>
      <c r="O751" s="83"/>
      <c r="P751" s="79">
        <f>SUM(P737:P749)</f>
        <v>-11168148</v>
      </c>
      <c r="Q751" s="79"/>
      <c r="R751" s="79">
        <f>SUM(R737:R749)</f>
        <v>-9338934</v>
      </c>
      <c r="S751" s="79"/>
      <c r="T751" s="79" t="e">
        <f>SUM(T737:T749)</f>
        <v>#N/A</v>
      </c>
      <c r="U751" s="79"/>
      <c r="V751" s="79">
        <f>SUM(V737:V749)</f>
        <v>-7943844</v>
      </c>
      <c r="W751" s="79"/>
      <c r="X751" s="79">
        <f>SUM(X737:X749)</f>
        <v>-9952151</v>
      </c>
      <c r="Y751" s="79"/>
      <c r="Z751" s="82">
        <f t="shared" si="318"/>
        <v>-2008307</v>
      </c>
      <c r="AA751" s="79"/>
      <c r="AB751" s="185">
        <f t="shared" si="319"/>
        <v>0.25281299582418781</v>
      </c>
      <c r="AC751" s="159"/>
      <c r="AD751" s="82">
        <f t="shared" si="320"/>
        <v>1215997</v>
      </c>
      <c r="AE751" s="79"/>
      <c r="AF751" s="185">
        <f t="shared" si="321"/>
        <v>-0.108880809960613</v>
      </c>
      <c r="AG751" s="79"/>
      <c r="AH751" s="82">
        <f t="shared" si="322"/>
        <v>3095645</v>
      </c>
      <c r="AI751" s="79"/>
      <c r="AJ751" s="185">
        <f t="shared" si="323"/>
        <v>-0.23725424585117671</v>
      </c>
      <c r="AK751" s="159"/>
      <c r="AL751" s="82">
        <f t="shared" si="324"/>
        <v>-613217</v>
      </c>
      <c r="AM751" s="79"/>
      <c r="AN751" s="185">
        <f t="shared" si="325"/>
        <v>6.5662419286826479E-2</v>
      </c>
      <c r="AP751" s="82" t="str">
        <f t="shared" si="326"/>
        <v/>
      </c>
      <c r="AQ751" s="79"/>
      <c r="AR751" s="185" t="e">
        <f t="shared" si="327"/>
        <v>#N/A</v>
      </c>
      <c r="AS751" s="79"/>
      <c r="AT751" s="82" t="str">
        <f t="shared" si="328"/>
        <v/>
      </c>
      <c r="AU751" s="79"/>
      <c r="AV751" s="185" t="e">
        <f t="shared" si="329"/>
        <v>#N/A</v>
      </c>
      <c r="AW751" s="79"/>
      <c r="AX751" s="82">
        <f t="shared" si="330"/>
        <v>5103952</v>
      </c>
      <c r="AY751" s="79"/>
      <c r="AZ751" s="185">
        <f t="shared" si="331"/>
        <v>-0.39117349780759902</v>
      </c>
      <c r="BA751" s="79"/>
      <c r="BB751" s="82">
        <f t="shared" si="332"/>
        <v>3224304</v>
      </c>
      <c r="BC751" s="79"/>
      <c r="BD751" s="185">
        <f t="shared" si="333"/>
        <v>-0.28870534308821838</v>
      </c>
      <c r="BE751" s="79"/>
      <c r="BF751" s="82">
        <f t="shared" si="334"/>
        <v>1395090</v>
      </c>
      <c r="BG751" s="79"/>
      <c r="BH751" s="185">
        <f t="shared" si="335"/>
        <v>-0.14938428732872511</v>
      </c>
      <c r="BJ751" s="82" t="str">
        <f t="shared" si="336"/>
        <v/>
      </c>
      <c r="BK751" s="79"/>
      <c r="BL751" s="185" t="e">
        <f t="shared" si="337"/>
        <v>#N/A</v>
      </c>
      <c r="BM751" s="79"/>
    </row>
    <row r="752" spans="1:65" ht="15.75" customHeight="1">
      <c r="C752" s="4"/>
      <c r="D752" s="4"/>
      <c r="E752" s="4"/>
      <c r="F752" s="4"/>
      <c r="G752" s="13"/>
      <c r="H752" s="13"/>
      <c r="I752" s="13"/>
      <c r="J752" s="13"/>
      <c r="K752" s="23"/>
      <c r="L752" s="66"/>
      <c r="M752" s="125"/>
      <c r="N752" s="125"/>
      <c r="O752" s="45"/>
      <c r="P752" s="125"/>
      <c r="Q752" s="125"/>
      <c r="R752" s="125"/>
      <c r="S752" s="125"/>
      <c r="T752" s="125"/>
      <c r="U752" s="125"/>
      <c r="V752" s="125"/>
      <c r="W752" s="125"/>
      <c r="X752" s="125"/>
      <c r="Y752" s="125"/>
      <c r="Z752" s="41" t="str">
        <f t="shared" si="318"/>
        <v/>
      </c>
      <c r="AA752" s="125"/>
      <c r="AB752" s="181" t="str">
        <f t="shared" si="319"/>
        <v/>
      </c>
      <c r="AC752" s="161"/>
      <c r="AD752" s="41" t="str">
        <f t="shared" si="320"/>
        <v/>
      </c>
      <c r="AE752" s="125"/>
      <c r="AF752" s="181" t="str">
        <f t="shared" si="321"/>
        <v/>
      </c>
      <c r="AG752" s="125"/>
      <c r="AH752" s="41" t="str">
        <f t="shared" si="322"/>
        <v/>
      </c>
      <c r="AI752" s="125"/>
      <c r="AJ752" s="181" t="str">
        <f t="shared" si="323"/>
        <v/>
      </c>
      <c r="AK752" s="161"/>
      <c r="AL752" s="41" t="str">
        <f t="shared" si="324"/>
        <v/>
      </c>
      <c r="AM752" s="125"/>
      <c r="AN752" s="181" t="str">
        <f t="shared" si="325"/>
        <v/>
      </c>
      <c r="AP752" s="41" t="str">
        <f t="shared" si="326"/>
        <v/>
      </c>
      <c r="AQ752" s="125"/>
      <c r="AR752" s="181" t="str">
        <f t="shared" si="327"/>
        <v/>
      </c>
      <c r="AS752" s="125"/>
      <c r="AT752" s="41" t="str">
        <f t="shared" si="328"/>
        <v/>
      </c>
      <c r="AU752" s="125"/>
      <c r="AV752" s="181" t="str">
        <f t="shared" si="329"/>
        <v/>
      </c>
      <c r="AW752" s="125"/>
      <c r="AX752" s="41" t="str">
        <f t="shared" si="330"/>
        <v/>
      </c>
      <c r="AY752" s="125"/>
      <c r="AZ752" s="181" t="str">
        <f t="shared" si="331"/>
        <v/>
      </c>
      <c r="BA752" s="125"/>
      <c r="BB752" s="41" t="str">
        <f t="shared" si="332"/>
        <v/>
      </c>
      <c r="BC752" s="125"/>
      <c r="BD752" s="181" t="str">
        <f t="shared" si="333"/>
        <v/>
      </c>
      <c r="BE752" s="125"/>
      <c r="BF752" s="41" t="str">
        <f t="shared" si="334"/>
        <v/>
      </c>
      <c r="BG752" s="125"/>
      <c r="BH752" s="181" t="str">
        <f t="shared" si="335"/>
        <v/>
      </c>
      <c r="BJ752" s="41" t="str">
        <f t="shared" si="336"/>
        <v/>
      </c>
      <c r="BK752" s="125"/>
      <c r="BL752" s="181" t="str">
        <f t="shared" si="337"/>
        <v/>
      </c>
      <c r="BM752" s="125"/>
    </row>
    <row r="753" spans="2:65" ht="18">
      <c r="C753" s="52" t="s">
        <v>288</v>
      </c>
      <c r="D753" s="101"/>
      <c r="E753" s="101"/>
      <c r="F753" s="101"/>
      <c r="G753" s="52"/>
      <c r="H753" s="52"/>
      <c r="I753" s="52"/>
      <c r="J753" s="52"/>
      <c r="K753" s="96"/>
      <c r="L753" s="97"/>
      <c r="M753" s="125"/>
      <c r="N753" s="10">
        <v>0</v>
      </c>
      <c r="O753" s="98"/>
      <c r="P753" s="10">
        <v>0</v>
      </c>
      <c r="Q753" s="10"/>
      <c r="R753" s="10">
        <v>0</v>
      </c>
      <c r="S753" s="10"/>
      <c r="T753" s="10">
        <v>0</v>
      </c>
      <c r="U753" s="10"/>
      <c r="V753" s="10">
        <v>0</v>
      </c>
      <c r="W753" s="10"/>
      <c r="X753" s="10">
        <v>0</v>
      </c>
      <c r="Y753" s="10"/>
      <c r="Z753" s="41">
        <f t="shared" si="318"/>
        <v>0</v>
      </c>
      <c r="AA753" s="10"/>
      <c r="AB753" s="181" t="str">
        <f t="shared" si="319"/>
        <v>---</v>
      </c>
      <c r="AC753" s="161"/>
      <c r="AD753" s="41">
        <f t="shared" si="320"/>
        <v>0</v>
      </c>
      <c r="AE753" s="10"/>
      <c r="AF753" s="181" t="str">
        <f t="shared" si="321"/>
        <v>---</v>
      </c>
      <c r="AG753" s="10"/>
      <c r="AH753" s="41">
        <f t="shared" si="322"/>
        <v>0</v>
      </c>
      <c r="AI753" s="10"/>
      <c r="AJ753" s="181" t="str">
        <f t="shared" si="323"/>
        <v>---</v>
      </c>
      <c r="AK753" s="161"/>
      <c r="AL753" s="41">
        <f t="shared" si="324"/>
        <v>0</v>
      </c>
      <c r="AM753" s="10"/>
      <c r="AN753" s="181" t="str">
        <f t="shared" si="325"/>
        <v>---</v>
      </c>
      <c r="AP753" s="41">
        <f t="shared" si="326"/>
        <v>0</v>
      </c>
      <c r="AQ753" s="10"/>
      <c r="AR753" s="181" t="str">
        <f t="shared" si="327"/>
        <v>---</v>
      </c>
      <c r="AS753" s="10"/>
      <c r="AT753" s="41">
        <f t="shared" si="328"/>
        <v>0</v>
      </c>
      <c r="AU753" s="10"/>
      <c r="AV753" s="181" t="str">
        <f t="shared" si="329"/>
        <v>---</v>
      </c>
      <c r="AW753" s="10"/>
      <c r="AX753" s="41">
        <f t="shared" si="330"/>
        <v>0</v>
      </c>
      <c r="AY753" s="10"/>
      <c r="AZ753" s="181" t="str">
        <f t="shared" si="331"/>
        <v>---</v>
      </c>
      <c r="BA753" s="10"/>
      <c r="BB753" s="41">
        <f t="shared" si="332"/>
        <v>0</v>
      </c>
      <c r="BC753" s="10"/>
      <c r="BD753" s="181" t="str">
        <f t="shared" si="333"/>
        <v>---</v>
      </c>
      <c r="BE753" s="10"/>
      <c r="BF753" s="41">
        <f t="shared" si="334"/>
        <v>0</v>
      </c>
      <c r="BG753" s="10"/>
      <c r="BH753" s="181" t="str">
        <f t="shared" si="335"/>
        <v>---</v>
      </c>
      <c r="BJ753" s="41">
        <f t="shared" si="336"/>
        <v>0</v>
      </c>
      <c r="BK753" s="10"/>
      <c r="BL753" s="181" t="str">
        <f t="shared" si="337"/>
        <v>---</v>
      </c>
      <c r="BM753" s="10"/>
    </row>
    <row r="754" spans="2:65" ht="15.75" customHeight="1">
      <c r="C754" s="4"/>
      <c r="D754" s="4"/>
      <c r="E754" s="4"/>
      <c r="F754" s="4"/>
      <c r="G754" s="13"/>
      <c r="H754" s="13"/>
      <c r="I754" s="13"/>
      <c r="J754" s="13"/>
      <c r="K754" s="23"/>
      <c r="L754" s="66"/>
      <c r="M754" s="125"/>
      <c r="N754" s="125"/>
      <c r="O754" s="45"/>
      <c r="P754" s="125"/>
      <c r="Q754" s="125"/>
      <c r="R754" s="125"/>
      <c r="S754" s="125"/>
      <c r="T754" s="125"/>
      <c r="U754" s="125"/>
      <c r="V754" s="125"/>
      <c r="W754" s="125"/>
      <c r="X754" s="125"/>
      <c r="Y754" s="125"/>
      <c r="Z754" s="41" t="str">
        <f t="shared" si="318"/>
        <v/>
      </c>
      <c r="AA754" s="125"/>
      <c r="AB754" s="181" t="str">
        <f t="shared" si="319"/>
        <v/>
      </c>
      <c r="AC754" s="161"/>
      <c r="AD754" s="41" t="str">
        <f t="shared" si="320"/>
        <v/>
      </c>
      <c r="AE754" s="125"/>
      <c r="AF754" s="181" t="str">
        <f t="shared" si="321"/>
        <v/>
      </c>
      <c r="AG754" s="125"/>
      <c r="AH754" s="41" t="str">
        <f t="shared" si="322"/>
        <v/>
      </c>
      <c r="AI754" s="125"/>
      <c r="AJ754" s="181" t="str">
        <f t="shared" si="323"/>
        <v/>
      </c>
      <c r="AK754" s="161"/>
      <c r="AL754" s="41" t="str">
        <f t="shared" si="324"/>
        <v/>
      </c>
      <c r="AM754" s="125"/>
      <c r="AN754" s="181" t="str">
        <f t="shared" si="325"/>
        <v/>
      </c>
      <c r="AP754" s="41" t="str">
        <f t="shared" si="326"/>
        <v/>
      </c>
      <c r="AQ754" s="125"/>
      <c r="AR754" s="181" t="str">
        <f t="shared" si="327"/>
        <v/>
      </c>
      <c r="AS754" s="125"/>
      <c r="AT754" s="41" t="str">
        <f t="shared" si="328"/>
        <v/>
      </c>
      <c r="AU754" s="125"/>
      <c r="AV754" s="181" t="str">
        <f t="shared" si="329"/>
        <v/>
      </c>
      <c r="AW754" s="125"/>
      <c r="AX754" s="41" t="str">
        <f t="shared" si="330"/>
        <v/>
      </c>
      <c r="AY754" s="125"/>
      <c r="AZ754" s="181" t="str">
        <f t="shared" si="331"/>
        <v/>
      </c>
      <c r="BA754" s="125"/>
      <c r="BB754" s="41" t="str">
        <f t="shared" si="332"/>
        <v/>
      </c>
      <c r="BC754" s="125"/>
      <c r="BD754" s="181" t="str">
        <f t="shared" si="333"/>
        <v/>
      </c>
      <c r="BE754" s="125"/>
      <c r="BF754" s="41" t="str">
        <f t="shared" si="334"/>
        <v/>
      </c>
      <c r="BG754" s="125"/>
      <c r="BH754" s="181" t="str">
        <f t="shared" si="335"/>
        <v/>
      </c>
      <c r="BJ754" s="41" t="str">
        <f t="shared" si="336"/>
        <v/>
      </c>
      <c r="BK754" s="125"/>
      <c r="BL754" s="181" t="str">
        <f t="shared" si="337"/>
        <v/>
      </c>
      <c r="BM754" s="125"/>
    </row>
    <row r="755" spans="2:65" ht="15.75" customHeight="1">
      <c r="C755" s="16" t="s">
        <v>264</v>
      </c>
      <c r="D755" s="53"/>
      <c r="E755" s="53"/>
      <c r="F755" s="53"/>
      <c r="G755" s="53"/>
      <c r="H755" s="53"/>
      <c r="I755" s="53"/>
      <c r="J755" s="53"/>
      <c r="K755" s="23"/>
      <c r="L755" s="66"/>
      <c r="M755" s="125"/>
      <c r="N755" s="125"/>
      <c r="O755" s="45"/>
      <c r="P755" s="125"/>
      <c r="Q755" s="125"/>
      <c r="R755" s="125"/>
      <c r="S755" s="125"/>
      <c r="T755" s="125"/>
      <c r="U755" s="125"/>
      <c r="V755" s="125"/>
      <c r="W755" s="125"/>
      <c r="X755" s="125"/>
      <c r="Y755" s="125"/>
      <c r="Z755" s="41" t="str">
        <f t="shared" si="318"/>
        <v/>
      </c>
      <c r="AA755" s="125"/>
      <c r="AB755" s="181" t="str">
        <f t="shared" si="319"/>
        <v/>
      </c>
      <c r="AC755" s="161"/>
      <c r="AD755" s="41" t="str">
        <f t="shared" si="320"/>
        <v/>
      </c>
      <c r="AE755" s="125"/>
      <c r="AF755" s="181" t="str">
        <f t="shared" si="321"/>
        <v/>
      </c>
      <c r="AG755" s="125"/>
      <c r="AH755" s="41" t="str">
        <f t="shared" si="322"/>
        <v/>
      </c>
      <c r="AI755" s="125"/>
      <c r="AJ755" s="181" t="str">
        <f t="shared" si="323"/>
        <v/>
      </c>
      <c r="AK755" s="161"/>
      <c r="AL755" s="41" t="str">
        <f t="shared" si="324"/>
        <v/>
      </c>
      <c r="AM755" s="125"/>
      <c r="AN755" s="181" t="str">
        <f t="shared" si="325"/>
        <v/>
      </c>
      <c r="AP755" s="41" t="str">
        <f t="shared" si="326"/>
        <v/>
      </c>
      <c r="AQ755" s="125"/>
      <c r="AR755" s="181" t="str">
        <f t="shared" si="327"/>
        <v/>
      </c>
      <c r="AS755" s="125"/>
      <c r="AT755" s="41" t="str">
        <f t="shared" si="328"/>
        <v/>
      </c>
      <c r="AU755" s="125"/>
      <c r="AV755" s="181" t="str">
        <f t="shared" si="329"/>
        <v/>
      </c>
      <c r="AW755" s="125"/>
      <c r="AX755" s="41" t="str">
        <f t="shared" si="330"/>
        <v/>
      </c>
      <c r="AY755" s="125"/>
      <c r="AZ755" s="181" t="str">
        <f t="shared" si="331"/>
        <v/>
      </c>
      <c r="BA755" s="125"/>
      <c r="BB755" s="41" t="str">
        <f t="shared" si="332"/>
        <v/>
      </c>
      <c r="BC755" s="125"/>
      <c r="BD755" s="181" t="str">
        <f t="shared" si="333"/>
        <v/>
      </c>
      <c r="BE755" s="125"/>
      <c r="BF755" s="41" t="str">
        <f t="shared" si="334"/>
        <v/>
      </c>
      <c r="BG755" s="125"/>
      <c r="BH755" s="181" t="str">
        <f t="shared" si="335"/>
        <v/>
      </c>
      <c r="BJ755" s="41" t="str">
        <f t="shared" si="336"/>
        <v/>
      </c>
      <c r="BK755" s="125"/>
      <c r="BL755" s="181" t="str">
        <f t="shared" si="337"/>
        <v/>
      </c>
      <c r="BM755" s="125"/>
    </row>
    <row r="756" spans="2:65" ht="15.75" customHeight="1">
      <c r="C756" s="26"/>
      <c r="D756" s="13"/>
      <c r="E756" s="13"/>
      <c r="F756" s="13"/>
      <c r="G756" s="13"/>
      <c r="H756" s="13"/>
      <c r="I756" s="13"/>
      <c r="J756" s="13"/>
      <c r="K756" s="23"/>
      <c r="L756" s="66"/>
      <c r="M756" s="125"/>
      <c r="N756" s="125"/>
      <c r="O756" s="45"/>
      <c r="P756" s="125"/>
      <c r="Q756" s="125"/>
      <c r="R756" s="125"/>
      <c r="S756" s="125"/>
      <c r="T756" s="125"/>
      <c r="U756" s="125"/>
      <c r="V756" s="125"/>
      <c r="W756" s="125"/>
      <c r="X756" s="125"/>
      <c r="Y756" s="125"/>
      <c r="Z756" s="41" t="str">
        <f t="shared" si="318"/>
        <v/>
      </c>
      <c r="AA756" s="125"/>
      <c r="AB756" s="181" t="str">
        <f t="shared" si="319"/>
        <v/>
      </c>
      <c r="AC756" s="161"/>
      <c r="AD756" s="41" t="str">
        <f t="shared" si="320"/>
        <v/>
      </c>
      <c r="AE756" s="125"/>
      <c r="AF756" s="181" t="str">
        <f t="shared" si="321"/>
        <v/>
      </c>
      <c r="AG756" s="125"/>
      <c r="AH756" s="41" t="str">
        <f t="shared" si="322"/>
        <v/>
      </c>
      <c r="AI756" s="125"/>
      <c r="AJ756" s="181" t="str">
        <f t="shared" si="323"/>
        <v/>
      </c>
      <c r="AK756" s="161"/>
      <c r="AL756" s="41" t="str">
        <f t="shared" si="324"/>
        <v/>
      </c>
      <c r="AM756" s="125"/>
      <c r="AN756" s="181" t="str">
        <f t="shared" si="325"/>
        <v/>
      </c>
      <c r="AP756" s="41" t="str">
        <f t="shared" si="326"/>
        <v/>
      </c>
      <c r="AQ756" s="125"/>
      <c r="AR756" s="181" t="str">
        <f t="shared" si="327"/>
        <v/>
      </c>
      <c r="AS756" s="125"/>
      <c r="AT756" s="41" t="str">
        <f t="shared" si="328"/>
        <v/>
      </c>
      <c r="AU756" s="125"/>
      <c r="AV756" s="181" t="str">
        <f t="shared" si="329"/>
        <v/>
      </c>
      <c r="AW756" s="125"/>
      <c r="AX756" s="41" t="str">
        <f t="shared" si="330"/>
        <v/>
      </c>
      <c r="AY756" s="125"/>
      <c r="AZ756" s="181" t="str">
        <f t="shared" si="331"/>
        <v/>
      </c>
      <c r="BA756" s="125"/>
      <c r="BB756" s="41" t="str">
        <f t="shared" si="332"/>
        <v/>
      </c>
      <c r="BC756" s="125"/>
      <c r="BD756" s="181" t="str">
        <f t="shared" si="333"/>
        <v/>
      </c>
      <c r="BE756" s="125"/>
      <c r="BF756" s="41" t="str">
        <f t="shared" si="334"/>
        <v/>
      </c>
      <c r="BG756" s="125"/>
      <c r="BH756" s="181" t="str">
        <f t="shared" si="335"/>
        <v/>
      </c>
      <c r="BJ756" s="41" t="str">
        <f t="shared" si="336"/>
        <v/>
      </c>
      <c r="BK756" s="125"/>
      <c r="BL756" s="181" t="str">
        <f t="shared" si="337"/>
        <v/>
      </c>
      <c r="BM756" s="125"/>
    </row>
    <row r="757" spans="2:65" ht="15.75" customHeight="1">
      <c r="B757" s="230">
        <v>313.02999999999997</v>
      </c>
      <c r="C757" s="55">
        <v>1</v>
      </c>
      <c r="D757" s="13" t="s">
        <v>305</v>
      </c>
      <c r="E757" s="13"/>
      <c r="F757" s="13"/>
      <c r="G757" s="13"/>
      <c r="H757" s="13"/>
      <c r="I757" s="13"/>
      <c r="J757" s="13"/>
      <c r="K757" s="23"/>
      <c r="L757" s="66" t="s">
        <v>33</v>
      </c>
      <c r="M757" s="125"/>
      <c r="N757" s="41">
        <f>VLOOKUP($B757,'[1]09-10-11'!$A$4:$EA$400,MATCH(N$2, '[1]09-10-11'!$A$4:$EA$4, 0))</f>
        <v>10410</v>
      </c>
      <c r="O757" s="45"/>
      <c r="P757" s="41">
        <f>VLOOKUP($B757,'[1]09-10-11'!$A$4:$EA$400,MATCH(P$2, '[1]09-10-11'!$A$4:$EA$4, 0))</f>
        <v>10410</v>
      </c>
      <c r="Q757" s="41"/>
      <c r="R757" s="41">
        <f>VLOOKUP($B757,'[1]09-10-11'!$A$4:$EA$400,MATCH(R$2, '[1]09-10-11'!$A$4:$EA$4, 0))</f>
        <v>10410</v>
      </c>
      <c r="S757" s="41"/>
      <c r="T757" s="41" t="e">
        <f>VLOOKUP($B757,'[1]09-10-11'!$A$4:$EA$400,MATCH(T$2, '[1]09-10-11'!$A$4:$EA$4, 0))</f>
        <v>#N/A</v>
      </c>
      <c r="U757" s="41"/>
      <c r="V757" s="41">
        <f>VLOOKUP($B757,'[1]09-10-11'!$A$4:$EA$400,MATCH(V$2, '[1]09-10-11'!$A$4:$EA$4, 0))</f>
        <v>13232</v>
      </c>
      <c r="W757" s="41"/>
      <c r="X757" s="41">
        <f>VLOOKUP($B757,'[1]09-10-11'!$A$4:$EA$400,MATCH(X$2, '[1]09-10-11'!$A$4:$EA$4, 0))</f>
        <v>10410</v>
      </c>
      <c r="Y757" s="41"/>
      <c r="Z757" s="41">
        <f t="shared" si="318"/>
        <v>-2822</v>
      </c>
      <c r="AA757" s="41"/>
      <c r="AB757" s="181">
        <f t="shared" si="319"/>
        <v>-0.21327085852478844</v>
      </c>
      <c r="AC757" s="161"/>
      <c r="AD757" s="41">
        <f t="shared" si="320"/>
        <v>0</v>
      </c>
      <c r="AE757" s="41"/>
      <c r="AF757" s="181">
        <f t="shared" si="321"/>
        <v>0</v>
      </c>
      <c r="AG757" s="41"/>
      <c r="AH757" s="41">
        <f t="shared" si="322"/>
        <v>0</v>
      </c>
      <c r="AI757" s="41"/>
      <c r="AJ757" s="181">
        <f t="shared" si="323"/>
        <v>0</v>
      </c>
      <c r="AK757" s="161"/>
      <c r="AL757" s="41">
        <f t="shared" si="324"/>
        <v>0</v>
      </c>
      <c r="AM757" s="41"/>
      <c r="AN757" s="181">
        <f t="shared" si="325"/>
        <v>0</v>
      </c>
      <c r="AP757" s="41" t="str">
        <f t="shared" si="326"/>
        <v/>
      </c>
      <c r="AQ757" s="41"/>
      <c r="AR757" s="181" t="e">
        <f t="shared" si="327"/>
        <v>#N/A</v>
      </c>
      <c r="AS757" s="41"/>
      <c r="AT757" s="41" t="str">
        <f t="shared" si="328"/>
        <v/>
      </c>
      <c r="AU757" s="41"/>
      <c r="AV757" s="181" t="e">
        <f t="shared" si="329"/>
        <v>#N/A</v>
      </c>
      <c r="AW757" s="41"/>
      <c r="AX757" s="41">
        <f t="shared" si="330"/>
        <v>2822</v>
      </c>
      <c r="AY757" s="41"/>
      <c r="AZ757" s="181">
        <f t="shared" si="331"/>
        <v>0.27108549471661858</v>
      </c>
      <c r="BA757" s="41"/>
      <c r="BB757" s="41">
        <f t="shared" si="332"/>
        <v>2822</v>
      </c>
      <c r="BC757" s="41"/>
      <c r="BD757" s="181">
        <f t="shared" si="333"/>
        <v>0.27108549471661858</v>
      </c>
      <c r="BE757" s="41"/>
      <c r="BF757" s="41">
        <f t="shared" si="334"/>
        <v>2822</v>
      </c>
      <c r="BG757" s="41"/>
      <c r="BH757" s="181">
        <f t="shared" si="335"/>
        <v>0.27108549471661858</v>
      </c>
      <c r="BJ757" s="41" t="str">
        <f t="shared" si="336"/>
        <v/>
      </c>
      <c r="BK757" s="41"/>
      <c r="BL757" s="181" t="e">
        <f t="shared" si="337"/>
        <v>#N/A</v>
      </c>
      <c r="BM757" s="41"/>
    </row>
    <row r="758" spans="2:65" ht="15.75" customHeight="1">
      <c r="C758" s="4"/>
      <c r="D758" s="4"/>
      <c r="E758" s="4"/>
      <c r="F758" s="4"/>
      <c r="G758" s="13"/>
      <c r="H758" s="13"/>
      <c r="I758" s="13"/>
      <c r="J758" s="13"/>
      <c r="K758" s="23"/>
      <c r="L758" s="66"/>
      <c r="M758" s="125"/>
      <c r="N758" s="125"/>
      <c r="O758" s="45"/>
      <c r="P758" s="125"/>
      <c r="Q758" s="125"/>
      <c r="R758" s="125"/>
      <c r="S758" s="125"/>
      <c r="T758" s="125"/>
      <c r="U758" s="125"/>
      <c r="V758" s="125"/>
      <c r="W758" s="125"/>
      <c r="X758" s="125"/>
      <c r="Y758" s="125"/>
      <c r="Z758" s="41" t="str">
        <f t="shared" si="318"/>
        <v/>
      </c>
      <c r="AA758" s="125"/>
      <c r="AB758" s="181" t="str">
        <f t="shared" si="319"/>
        <v/>
      </c>
      <c r="AC758" s="161"/>
      <c r="AD758" s="41" t="str">
        <f t="shared" si="320"/>
        <v/>
      </c>
      <c r="AE758" s="125"/>
      <c r="AF758" s="181" t="str">
        <f t="shared" si="321"/>
        <v/>
      </c>
      <c r="AG758" s="125"/>
      <c r="AH758" s="41" t="str">
        <f t="shared" si="322"/>
        <v/>
      </c>
      <c r="AI758" s="125"/>
      <c r="AJ758" s="181" t="str">
        <f t="shared" si="323"/>
        <v/>
      </c>
      <c r="AK758" s="161"/>
      <c r="AL758" s="41" t="str">
        <f t="shared" si="324"/>
        <v/>
      </c>
      <c r="AM758" s="125"/>
      <c r="AN758" s="181" t="str">
        <f t="shared" si="325"/>
        <v/>
      </c>
      <c r="AP758" s="41" t="str">
        <f t="shared" si="326"/>
        <v/>
      </c>
      <c r="AQ758" s="125"/>
      <c r="AR758" s="181" t="str">
        <f t="shared" si="327"/>
        <v/>
      </c>
      <c r="AS758" s="125"/>
      <c r="AT758" s="41" t="str">
        <f t="shared" si="328"/>
        <v/>
      </c>
      <c r="AU758" s="125"/>
      <c r="AV758" s="181" t="str">
        <f t="shared" si="329"/>
        <v/>
      </c>
      <c r="AW758" s="125"/>
      <c r="AX758" s="41" t="str">
        <f t="shared" si="330"/>
        <v/>
      </c>
      <c r="AY758" s="125"/>
      <c r="AZ758" s="181" t="str">
        <f t="shared" si="331"/>
        <v/>
      </c>
      <c r="BA758" s="125"/>
      <c r="BB758" s="41" t="str">
        <f t="shared" si="332"/>
        <v/>
      </c>
      <c r="BC758" s="125"/>
      <c r="BD758" s="181" t="str">
        <f t="shared" si="333"/>
        <v/>
      </c>
      <c r="BE758" s="125"/>
      <c r="BF758" s="41" t="str">
        <f t="shared" si="334"/>
        <v/>
      </c>
      <c r="BG758" s="125"/>
      <c r="BH758" s="181" t="str">
        <f t="shared" si="335"/>
        <v/>
      </c>
      <c r="BJ758" s="41" t="str">
        <f t="shared" si="336"/>
        <v/>
      </c>
      <c r="BK758" s="125"/>
      <c r="BL758" s="181" t="str">
        <f t="shared" si="337"/>
        <v/>
      </c>
      <c r="BM758" s="125"/>
    </row>
    <row r="759" spans="2:65" ht="16.149999999999999" customHeight="1">
      <c r="C759" s="4"/>
      <c r="D759" s="4"/>
      <c r="E759" s="4"/>
      <c r="F759" s="4"/>
      <c r="G759" s="13"/>
      <c r="H759" s="13"/>
      <c r="I759" s="13"/>
      <c r="J759" s="13"/>
      <c r="K759" s="23"/>
      <c r="L759" s="66"/>
      <c r="M759" s="125"/>
      <c r="N759" s="125"/>
      <c r="O759" s="45"/>
      <c r="P759" s="125"/>
      <c r="Q759" s="125"/>
      <c r="R759" s="125"/>
      <c r="S759" s="125"/>
      <c r="T759" s="125"/>
      <c r="U759" s="125"/>
      <c r="V759" s="125"/>
      <c r="W759" s="125"/>
      <c r="X759" s="125"/>
      <c r="Y759" s="125"/>
      <c r="Z759" s="41" t="str">
        <f t="shared" si="318"/>
        <v/>
      </c>
      <c r="AA759" s="125"/>
      <c r="AB759" s="181" t="str">
        <f t="shared" si="319"/>
        <v/>
      </c>
      <c r="AC759" s="161"/>
      <c r="AD759" s="41" t="str">
        <f t="shared" si="320"/>
        <v/>
      </c>
      <c r="AE759" s="125"/>
      <c r="AF759" s="181" t="str">
        <f t="shared" si="321"/>
        <v/>
      </c>
      <c r="AG759" s="125"/>
      <c r="AH759" s="41" t="str">
        <f t="shared" si="322"/>
        <v/>
      </c>
      <c r="AI759" s="125"/>
      <c r="AJ759" s="181" t="str">
        <f t="shared" si="323"/>
        <v/>
      </c>
      <c r="AK759" s="161"/>
      <c r="AL759" s="41" t="str">
        <f t="shared" si="324"/>
        <v/>
      </c>
      <c r="AM759" s="125"/>
      <c r="AN759" s="181" t="str">
        <f t="shared" si="325"/>
        <v/>
      </c>
      <c r="AP759" s="41" t="str">
        <f t="shared" si="326"/>
        <v/>
      </c>
      <c r="AQ759" s="125"/>
      <c r="AR759" s="181" t="str">
        <f t="shared" si="327"/>
        <v/>
      </c>
      <c r="AS759" s="125"/>
      <c r="AT759" s="41" t="str">
        <f t="shared" si="328"/>
        <v/>
      </c>
      <c r="AU759" s="125"/>
      <c r="AV759" s="181" t="str">
        <f t="shared" si="329"/>
        <v/>
      </c>
      <c r="AW759" s="125"/>
      <c r="AX759" s="41" t="str">
        <f t="shared" si="330"/>
        <v/>
      </c>
      <c r="AY759" s="125"/>
      <c r="AZ759" s="181" t="str">
        <f t="shared" si="331"/>
        <v/>
      </c>
      <c r="BA759" s="125"/>
      <c r="BB759" s="41" t="str">
        <f t="shared" si="332"/>
        <v/>
      </c>
      <c r="BC759" s="125"/>
      <c r="BD759" s="181" t="str">
        <f t="shared" si="333"/>
        <v/>
      </c>
      <c r="BE759" s="125"/>
      <c r="BF759" s="41" t="str">
        <f t="shared" si="334"/>
        <v/>
      </c>
      <c r="BG759" s="125"/>
      <c r="BH759" s="181" t="str">
        <f t="shared" si="335"/>
        <v/>
      </c>
      <c r="BJ759" s="41" t="str">
        <f t="shared" si="336"/>
        <v/>
      </c>
      <c r="BK759" s="125"/>
      <c r="BL759" s="181" t="str">
        <f t="shared" si="337"/>
        <v/>
      </c>
      <c r="BM759" s="125"/>
    </row>
    <row r="760" spans="2:65" s="11" customFormat="1" ht="23.45" customHeight="1" outlineLevel="1">
      <c r="B760" s="232">
        <v>313.02</v>
      </c>
      <c r="C760" s="77" t="s">
        <v>253</v>
      </c>
      <c r="D760" s="103"/>
      <c r="E760" s="103"/>
      <c r="F760" s="103"/>
      <c r="G760" s="103"/>
      <c r="H760" s="103"/>
      <c r="I760" s="103"/>
      <c r="J760" s="103"/>
      <c r="K760" s="33"/>
      <c r="L760" s="66" t="s">
        <v>33</v>
      </c>
      <c r="M760" s="125"/>
      <c r="N760" s="41">
        <v>0</v>
      </c>
      <c r="O760" s="45"/>
      <c r="P760" s="41">
        <v>0</v>
      </c>
      <c r="Q760" s="41"/>
      <c r="R760" s="41">
        <v>0</v>
      </c>
      <c r="S760" s="41"/>
      <c r="T760" s="41">
        <v>0</v>
      </c>
      <c r="U760" s="41"/>
      <c r="V760" s="41">
        <v>0</v>
      </c>
      <c r="W760" s="41"/>
      <c r="X760" s="41">
        <v>0</v>
      </c>
      <c r="Y760" s="41"/>
      <c r="Z760" s="41">
        <f t="shared" si="318"/>
        <v>0</v>
      </c>
      <c r="AA760" s="41"/>
      <c r="AB760" s="181" t="str">
        <f t="shared" si="319"/>
        <v>---</v>
      </c>
      <c r="AC760" s="161"/>
      <c r="AD760" s="41">
        <f t="shared" si="320"/>
        <v>0</v>
      </c>
      <c r="AE760" s="41"/>
      <c r="AF760" s="181" t="str">
        <f t="shared" si="321"/>
        <v>---</v>
      </c>
      <c r="AG760" s="41"/>
      <c r="AH760" s="41">
        <f t="shared" si="322"/>
        <v>0</v>
      </c>
      <c r="AI760" s="41"/>
      <c r="AJ760" s="181" t="str">
        <f t="shared" si="323"/>
        <v>---</v>
      </c>
      <c r="AK760" s="161"/>
      <c r="AL760" s="41">
        <f t="shared" si="324"/>
        <v>0</v>
      </c>
      <c r="AM760" s="41"/>
      <c r="AN760" s="181" t="str">
        <f t="shared" si="325"/>
        <v>---</v>
      </c>
      <c r="AP760" s="41">
        <f t="shared" si="326"/>
        <v>0</v>
      </c>
      <c r="AQ760" s="41"/>
      <c r="AR760" s="181" t="str">
        <f t="shared" si="327"/>
        <v>---</v>
      </c>
      <c r="AS760" s="41"/>
      <c r="AT760" s="41">
        <f t="shared" si="328"/>
        <v>0</v>
      </c>
      <c r="AU760" s="41"/>
      <c r="AV760" s="181" t="str">
        <f t="shared" si="329"/>
        <v>---</v>
      </c>
      <c r="AW760" s="41"/>
      <c r="AX760" s="41">
        <f t="shared" si="330"/>
        <v>0</v>
      </c>
      <c r="AY760" s="41"/>
      <c r="AZ760" s="181" t="str">
        <f t="shared" si="331"/>
        <v>---</v>
      </c>
      <c r="BA760" s="41"/>
      <c r="BB760" s="41">
        <f t="shared" si="332"/>
        <v>0</v>
      </c>
      <c r="BC760" s="41"/>
      <c r="BD760" s="181" t="str">
        <f t="shared" si="333"/>
        <v>---</v>
      </c>
      <c r="BE760" s="41"/>
      <c r="BF760" s="41">
        <f t="shared" si="334"/>
        <v>0</v>
      </c>
      <c r="BG760" s="41"/>
      <c r="BH760" s="181" t="str">
        <f t="shared" si="335"/>
        <v>---</v>
      </c>
      <c r="BJ760" s="41">
        <f t="shared" si="336"/>
        <v>0</v>
      </c>
      <c r="BK760" s="41"/>
      <c r="BL760" s="181" t="str">
        <f t="shared" si="337"/>
        <v>---</v>
      </c>
      <c r="BM760" s="41"/>
    </row>
    <row r="761" spans="2:65" ht="15.75" customHeight="1">
      <c r="C761" s="30"/>
      <c r="D761" s="13"/>
      <c r="E761" s="13"/>
      <c r="F761" s="13"/>
      <c r="G761" s="13"/>
      <c r="H761" s="13"/>
      <c r="I761" s="13"/>
      <c r="J761" s="13"/>
      <c r="K761" s="13"/>
      <c r="L761" s="66"/>
      <c r="M761" s="125"/>
      <c r="N761" s="125"/>
      <c r="O761" s="35"/>
      <c r="P761" s="125"/>
      <c r="Q761" s="125"/>
      <c r="R761" s="125"/>
      <c r="S761" s="125"/>
      <c r="T761" s="125"/>
      <c r="U761" s="125"/>
      <c r="V761" s="125"/>
      <c r="W761" s="125"/>
      <c r="X761" s="125"/>
      <c r="Y761" s="125"/>
      <c r="Z761" s="41" t="str">
        <f t="shared" si="318"/>
        <v/>
      </c>
      <c r="AA761" s="125"/>
      <c r="AB761" s="181" t="str">
        <f t="shared" si="319"/>
        <v/>
      </c>
      <c r="AC761" s="161"/>
      <c r="AD761" s="41" t="str">
        <f t="shared" si="320"/>
        <v/>
      </c>
      <c r="AE761" s="125"/>
      <c r="AF761" s="181" t="str">
        <f t="shared" si="321"/>
        <v/>
      </c>
      <c r="AG761" s="125"/>
      <c r="AH761" s="41" t="str">
        <f t="shared" si="322"/>
        <v/>
      </c>
      <c r="AI761" s="125"/>
      <c r="AJ761" s="181" t="str">
        <f t="shared" si="323"/>
        <v/>
      </c>
      <c r="AK761" s="161"/>
      <c r="AL761" s="41" t="str">
        <f t="shared" si="324"/>
        <v/>
      </c>
      <c r="AM761" s="125"/>
      <c r="AN761" s="181" t="str">
        <f t="shared" si="325"/>
        <v/>
      </c>
      <c r="AP761" s="41" t="str">
        <f t="shared" si="326"/>
        <v/>
      </c>
      <c r="AQ761" s="125"/>
      <c r="AR761" s="181" t="str">
        <f t="shared" si="327"/>
        <v/>
      </c>
      <c r="AS761" s="125"/>
      <c r="AT761" s="41" t="str">
        <f t="shared" si="328"/>
        <v/>
      </c>
      <c r="AU761" s="125"/>
      <c r="AV761" s="181" t="str">
        <f t="shared" si="329"/>
        <v/>
      </c>
      <c r="AW761" s="125"/>
      <c r="AX761" s="41" t="str">
        <f t="shared" si="330"/>
        <v/>
      </c>
      <c r="AY761" s="125"/>
      <c r="AZ761" s="181" t="str">
        <f t="shared" si="331"/>
        <v/>
      </c>
      <c r="BA761" s="125"/>
      <c r="BB761" s="41" t="str">
        <f t="shared" si="332"/>
        <v/>
      </c>
      <c r="BC761" s="125"/>
      <c r="BD761" s="181" t="str">
        <f t="shared" si="333"/>
        <v/>
      </c>
      <c r="BE761" s="125"/>
      <c r="BF761" s="41" t="str">
        <f t="shared" si="334"/>
        <v/>
      </c>
      <c r="BG761" s="125"/>
      <c r="BH761" s="181" t="str">
        <f t="shared" si="335"/>
        <v/>
      </c>
      <c r="BJ761" s="41" t="str">
        <f t="shared" si="336"/>
        <v/>
      </c>
      <c r="BK761" s="125"/>
      <c r="BL761" s="181" t="str">
        <f t="shared" si="337"/>
        <v/>
      </c>
      <c r="BM761" s="125"/>
    </row>
    <row r="762" spans="2:65" ht="15.75" customHeight="1">
      <c r="C762" s="53" t="s">
        <v>280</v>
      </c>
      <c r="D762" s="53"/>
      <c r="E762" s="53"/>
      <c r="F762" s="53"/>
      <c r="G762" s="53"/>
      <c r="H762" s="53"/>
      <c r="I762" s="53"/>
      <c r="J762" s="53"/>
      <c r="K762" s="28"/>
      <c r="L762" s="29"/>
      <c r="M762" s="133"/>
      <c r="N762" s="82">
        <f>N763+N764</f>
        <v>65038114</v>
      </c>
      <c r="O762" s="83"/>
      <c r="P762" s="82">
        <f>P763+P764</f>
        <v>51359118</v>
      </c>
      <c r="Q762" s="82"/>
      <c r="R762" s="82">
        <f>R763+R764</f>
        <v>44935038</v>
      </c>
      <c r="S762" s="82"/>
      <c r="T762" s="82" t="e">
        <f>T763+T764</f>
        <v>#N/A</v>
      </c>
      <c r="U762" s="82"/>
      <c r="V762" s="82">
        <f>V763+V764</f>
        <v>49449737</v>
      </c>
      <c r="W762" s="82"/>
      <c r="X762" s="82">
        <f>X763+X764</f>
        <v>58850095</v>
      </c>
      <c r="Y762" s="82"/>
      <c r="Z762" s="82">
        <f t="shared" si="318"/>
        <v>9400358</v>
      </c>
      <c r="AA762" s="82"/>
      <c r="AB762" s="185">
        <f t="shared" si="319"/>
        <v>0.19009925169066122</v>
      </c>
      <c r="AC762" s="159"/>
      <c r="AD762" s="82">
        <f t="shared" si="320"/>
        <v>7490977</v>
      </c>
      <c r="AE762" s="82"/>
      <c r="AF762" s="185">
        <f t="shared" si="321"/>
        <v>0.14585486066953091</v>
      </c>
      <c r="AG762" s="82"/>
      <c r="AH762" s="82">
        <f t="shared" si="322"/>
        <v>-6188019</v>
      </c>
      <c r="AI762" s="82"/>
      <c r="AJ762" s="185">
        <f t="shared" si="323"/>
        <v>-9.5144502498950123E-2</v>
      </c>
      <c r="AK762" s="159"/>
      <c r="AL762" s="82">
        <f t="shared" si="324"/>
        <v>13915057</v>
      </c>
      <c r="AM762" s="82"/>
      <c r="AN762" s="185">
        <f t="shared" si="325"/>
        <v>0.30967052926493577</v>
      </c>
      <c r="AP762" s="82" t="str">
        <f t="shared" si="326"/>
        <v/>
      </c>
      <c r="AQ762" s="82"/>
      <c r="AR762" s="185" t="e">
        <f t="shared" si="327"/>
        <v>#N/A</v>
      </c>
      <c r="AS762" s="82"/>
      <c r="AT762" s="82" t="str">
        <f t="shared" si="328"/>
        <v/>
      </c>
      <c r="AU762" s="82"/>
      <c r="AV762" s="185" t="e">
        <f t="shared" si="329"/>
        <v>#N/A</v>
      </c>
      <c r="AW762" s="82"/>
      <c r="AX762" s="82">
        <f t="shared" si="330"/>
        <v>-15588377</v>
      </c>
      <c r="AY762" s="82"/>
      <c r="AZ762" s="185">
        <f t="shared" si="331"/>
        <v>-0.23968064326096539</v>
      </c>
      <c r="BA762" s="82"/>
      <c r="BB762" s="82">
        <f t="shared" si="332"/>
        <v>-1909381</v>
      </c>
      <c r="BC762" s="82"/>
      <c r="BD762" s="185">
        <f t="shared" si="333"/>
        <v>-3.7177059777389498E-2</v>
      </c>
      <c r="BE762" s="82"/>
      <c r="BF762" s="82">
        <f t="shared" si="334"/>
        <v>4514699</v>
      </c>
      <c r="BG762" s="82"/>
      <c r="BH762" s="185">
        <f t="shared" si="335"/>
        <v>0.10047168536944384</v>
      </c>
      <c r="BJ762" s="82" t="str">
        <f t="shared" si="336"/>
        <v/>
      </c>
      <c r="BK762" s="82"/>
      <c r="BL762" s="185" t="e">
        <f t="shared" si="337"/>
        <v>#N/A</v>
      </c>
      <c r="BM762" s="82"/>
    </row>
    <row r="763" spans="2:65" ht="15.75" customHeight="1">
      <c r="C763" s="53"/>
      <c r="D763" s="53" t="s">
        <v>231</v>
      </c>
      <c r="E763" s="53"/>
      <c r="F763" s="53"/>
      <c r="G763" s="53"/>
      <c r="H763" s="53"/>
      <c r="I763" s="53"/>
      <c r="J763" s="53"/>
      <c r="K763" s="28"/>
      <c r="L763" s="29" t="s">
        <v>29</v>
      </c>
      <c r="M763" s="133"/>
      <c r="N763" s="82">
        <f>+N162+N207+N219+N311+N350+N656+N688+N722+N488-N363+N753</f>
        <v>44660224</v>
      </c>
      <c r="O763" s="92"/>
      <c r="P763" s="82">
        <f>+P162+P207+P219+P311+P350+P656+P688+P722+P488-P363+P753</f>
        <v>48271767</v>
      </c>
      <c r="Q763" s="82"/>
      <c r="R763" s="82">
        <f>+R162+R207+R219+R311+R350+R656+R688+R722+R488-R363+R753</f>
        <v>42259455</v>
      </c>
      <c r="S763" s="82"/>
      <c r="T763" s="82" t="e">
        <f>+T162+T207+T219+T311+T350+T656+T688+T722+T488-T363+T753</f>
        <v>#N/A</v>
      </c>
      <c r="U763" s="82"/>
      <c r="V763" s="82">
        <f>+V162+V207+V219+V311+V350+V656+V688+V722+V488-V363+V753</f>
        <v>45683222</v>
      </c>
      <c r="W763" s="82"/>
      <c r="X763" s="82">
        <f>+X162+X207+X219+X311+X350+X656+X688+X722+X488-X363+X753</f>
        <v>48618332</v>
      </c>
      <c r="Y763" s="82"/>
      <c r="Z763" s="82">
        <f t="shared" si="318"/>
        <v>2935110</v>
      </c>
      <c r="AA763" s="82"/>
      <c r="AB763" s="185">
        <f t="shared" si="319"/>
        <v>6.4249189779127303E-2</v>
      </c>
      <c r="AC763" s="159"/>
      <c r="AD763" s="82">
        <f t="shared" si="320"/>
        <v>346565</v>
      </c>
      <c r="AE763" s="82"/>
      <c r="AF763" s="185">
        <f t="shared" si="321"/>
        <v>7.1794554361350738E-3</v>
      </c>
      <c r="AG763" s="82"/>
      <c r="AH763" s="82">
        <f t="shared" si="322"/>
        <v>3958108</v>
      </c>
      <c r="AI763" s="82"/>
      <c r="AJ763" s="185">
        <f t="shared" si="323"/>
        <v>8.8627141682047883E-2</v>
      </c>
      <c r="AK763" s="159"/>
      <c r="AL763" s="82">
        <f t="shared" si="324"/>
        <v>6358877</v>
      </c>
      <c r="AM763" s="82"/>
      <c r="AN763" s="185">
        <f t="shared" si="325"/>
        <v>0.15047229075718094</v>
      </c>
      <c r="AP763" s="82" t="str">
        <f t="shared" si="326"/>
        <v/>
      </c>
      <c r="AQ763" s="82"/>
      <c r="AR763" s="185" t="e">
        <f t="shared" si="327"/>
        <v>#N/A</v>
      </c>
      <c r="AS763" s="82"/>
      <c r="AT763" s="82" t="str">
        <f t="shared" si="328"/>
        <v/>
      </c>
      <c r="AU763" s="82"/>
      <c r="AV763" s="185" t="e">
        <f t="shared" si="329"/>
        <v>#N/A</v>
      </c>
      <c r="AW763" s="82"/>
      <c r="AX763" s="82">
        <f t="shared" si="330"/>
        <v>1022998</v>
      </c>
      <c r="AY763" s="82"/>
      <c r="AZ763" s="185">
        <f t="shared" si="331"/>
        <v>2.2906244267829834E-2</v>
      </c>
      <c r="BA763" s="82"/>
      <c r="BB763" s="82">
        <f t="shared" si="332"/>
        <v>-2588545</v>
      </c>
      <c r="BC763" s="82"/>
      <c r="BD763" s="185">
        <f t="shared" si="333"/>
        <v>-5.3624409481426327E-2</v>
      </c>
      <c r="BE763" s="82"/>
      <c r="BF763" s="82">
        <f t="shared" si="334"/>
        <v>3423767</v>
      </c>
      <c r="BG763" s="82"/>
      <c r="BH763" s="185">
        <f t="shared" si="335"/>
        <v>8.1017774602156978E-2</v>
      </c>
      <c r="BJ763" s="82" t="str">
        <f t="shared" si="336"/>
        <v/>
      </c>
      <c r="BK763" s="82"/>
      <c r="BL763" s="185" t="e">
        <f t="shared" si="337"/>
        <v>#N/A</v>
      </c>
      <c r="BM763" s="82"/>
    </row>
    <row r="764" spans="2:65" ht="15.75" customHeight="1">
      <c r="C764" s="53"/>
      <c r="D764" s="53" t="s">
        <v>70</v>
      </c>
      <c r="E764" s="53"/>
      <c r="F764" s="53"/>
      <c r="G764" s="53"/>
      <c r="H764" s="53"/>
      <c r="I764" s="53"/>
      <c r="J764" s="53"/>
      <c r="K764" s="28"/>
      <c r="L764" s="29" t="s">
        <v>33</v>
      </c>
      <c r="M764" s="133"/>
      <c r="N764" s="82">
        <f>N312+N657+N732+N751+N489+N760+N757+N163+N208</f>
        <v>20377890</v>
      </c>
      <c r="O764" s="83"/>
      <c r="P764" s="82">
        <f>P312+P657+P732+P751+P489+P760+P757+P163+P208</f>
        <v>3087351</v>
      </c>
      <c r="Q764" s="82"/>
      <c r="R764" s="82">
        <f>R312+R657+R732+R751+R489+R760+R757+R163+R208</f>
        <v>2675583</v>
      </c>
      <c r="S764" s="82"/>
      <c r="T764" s="82" t="e">
        <f>T312+T657+T732+T751+T489+T760+T757+T163+T208</f>
        <v>#N/A</v>
      </c>
      <c r="U764" s="82"/>
      <c r="V764" s="82">
        <f>V312+V657+V732+V751+V489+V760+V757+V163+V208</f>
        <v>3766515</v>
      </c>
      <c r="W764" s="82"/>
      <c r="X764" s="82">
        <f>X312+X657+X732+X751+X489+X760+X757+X163+X208</f>
        <v>10231763</v>
      </c>
      <c r="Y764" s="82"/>
      <c r="Z764" s="82">
        <f t="shared" si="318"/>
        <v>6465248</v>
      </c>
      <c r="AA764" s="82"/>
      <c r="AB764" s="185">
        <f t="shared" si="319"/>
        <v>1.7165066380991445</v>
      </c>
      <c r="AC764" s="159"/>
      <c r="AD764" s="82">
        <f t="shared" si="320"/>
        <v>7144412</v>
      </c>
      <c r="AE764" s="82"/>
      <c r="AF764" s="185">
        <f t="shared" si="321"/>
        <v>2.314091271125311</v>
      </c>
      <c r="AG764" s="82"/>
      <c r="AH764" s="82">
        <f t="shared" si="322"/>
        <v>-10146127</v>
      </c>
      <c r="AI764" s="82"/>
      <c r="AJ764" s="185">
        <f t="shared" si="323"/>
        <v>-0.49789880110256757</v>
      </c>
      <c r="AK764" s="159"/>
      <c r="AL764" s="82">
        <f t="shared" si="324"/>
        <v>7556180</v>
      </c>
      <c r="AM764" s="82"/>
      <c r="AN764" s="185">
        <f t="shared" si="325"/>
        <v>2.8241246860964506</v>
      </c>
      <c r="AP764" s="82" t="str">
        <f t="shared" si="326"/>
        <v/>
      </c>
      <c r="AQ764" s="82"/>
      <c r="AR764" s="185" t="e">
        <f t="shared" si="327"/>
        <v>#N/A</v>
      </c>
      <c r="AS764" s="82"/>
      <c r="AT764" s="82" t="str">
        <f t="shared" si="328"/>
        <v/>
      </c>
      <c r="AU764" s="82"/>
      <c r="AV764" s="185" t="e">
        <f t="shared" si="329"/>
        <v>#N/A</v>
      </c>
      <c r="AW764" s="82"/>
      <c r="AX764" s="82">
        <f t="shared" si="330"/>
        <v>-16611375</v>
      </c>
      <c r="AY764" s="82"/>
      <c r="AZ764" s="185">
        <f t="shared" si="331"/>
        <v>-0.81516658496046457</v>
      </c>
      <c r="BA764" s="82"/>
      <c r="BB764" s="82">
        <f t="shared" si="332"/>
        <v>679164</v>
      </c>
      <c r="BC764" s="82"/>
      <c r="BD764" s="185">
        <f t="shared" si="333"/>
        <v>0.21998276192114208</v>
      </c>
      <c r="BE764" s="82"/>
      <c r="BF764" s="82">
        <f t="shared" si="334"/>
        <v>1090932</v>
      </c>
      <c r="BG764" s="82"/>
      <c r="BH764" s="185">
        <f t="shared" si="335"/>
        <v>0.40773618310476634</v>
      </c>
      <c r="BJ764" s="82" t="str">
        <f t="shared" si="336"/>
        <v/>
      </c>
      <c r="BK764" s="82"/>
      <c r="BL764" s="185" t="e">
        <f t="shared" si="337"/>
        <v>#N/A</v>
      </c>
      <c r="BM764" s="82"/>
    </row>
    <row r="765" spans="2:65" ht="15.75" customHeight="1">
      <c r="C765" s="30"/>
      <c r="D765" s="13"/>
      <c r="E765" s="13"/>
      <c r="F765" s="13"/>
      <c r="G765" s="13"/>
      <c r="H765" s="13"/>
      <c r="I765" s="13"/>
      <c r="J765" s="13"/>
      <c r="K765" s="13"/>
      <c r="L765" s="66"/>
      <c r="M765" s="125"/>
      <c r="N765" s="41"/>
      <c r="O765" s="35"/>
      <c r="P765" s="41"/>
      <c r="Q765" s="41"/>
      <c r="R765" s="41"/>
      <c r="S765" s="41"/>
      <c r="T765" s="41"/>
      <c r="U765" s="41"/>
      <c r="V765" s="41"/>
      <c r="W765" s="41"/>
      <c r="X765" s="41"/>
      <c r="Y765" s="41"/>
      <c r="Z765" s="41" t="str">
        <f t="shared" si="318"/>
        <v/>
      </c>
      <c r="AA765" s="41"/>
      <c r="AB765" s="181" t="str">
        <f t="shared" si="319"/>
        <v/>
      </c>
      <c r="AC765" s="161"/>
      <c r="AD765" s="41" t="str">
        <f t="shared" si="320"/>
        <v/>
      </c>
      <c r="AE765" s="41"/>
      <c r="AF765" s="181" t="str">
        <f t="shared" si="321"/>
        <v/>
      </c>
      <c r="AG765" s="41"/>
      <c r="AH765" s="41" t="str">
        <f t="shared" si="322"/>
        <v/>
      </c>
      <c r="AI765" s="41"/>
      <c r="AJ765" s="181" t="str">
        <f t="shared" si="323"/>
        <v/>
      </c>
      <c r="AK765" s="161"/>
      <c r="AL765" s="41" t="str">
        <f t="shared" si="324"/>
        <v/>
      </c>
      <c r="AM765" s="41"/>
      <c r="AN765" s="181" t="str">
        <f t="shared" si="325"/>
        <v/>
      </c>
      <c r="AP765" s="41" t="str">
        <f t="shared" si="326"/>
        <v/>
      </c>
      <c r="AQ765" s="41"/>
      <c r="AR765" s="181" t="str">
        <f t="shared" si="327"/>
        <v/>
      </c>
      <c r="AS765" s="41"/>
      <c r="AT765" s="41" t="str">
        <f t="shared" si="328"/>
        <v/>
      </c>
      <c r="AU765" s="41"/>
      <c r="AV765" s="181" t="str">
        <f t="shared" si="329"/>
        <v/>
      </c>
      <c r="AW765" s="41"/>
      <c r="AX765" s="41" t="str">
        <f t="shared" si="330"/>
        <v/>
      </c>
      <c r="AY765" s="41"/>
      <c r="AZ765" s="181" t="str">
        <f t="shared" si="331"/>
        <v/>
      </c>
      <c r="BA765" s="41"/>
      <c r="BB765" s="41" t="str">
        <f t="shared" si="332"/>
        <v/>
      </c>
      <c r="BC765" s="41"/>
      <c r="BD765" s="181" t="str">
        <f t="shared" si="333"/>
        <v/>
      </c>
      <c r="BE765" s="41"/>
      <c r="BF765" s="41" t="str">
        <f t="shared" si="334"/>
        <v/>
      </c>
      <c r="BG765" s="41"/>
      <c r="BH765" s="181" t="str">
        <f t="shared" si="335"/>
        <v/>
      </c>
      <c r="BJ765" s="41" t="str">
        <f t="shared" si="336"/>
        <v/>
      </c>
      <c r="BK765" s="41"/>
      <c r="BL765" s="181" t="str">
        <f t="shared" si="337"/>
        <v/>
      </c>
      <c r="BM765" s="41"/>
    </row>
    <row r="766" spans="2:65" ht="15.75" customHeight="1">
      <c r="C766" s="53" t="s">
        <v>280</v>
      </c>
      <c r="D766" s="53"/>
      <c r="E766" s="53"/>
      <c r="F766" s="53"/>
      <c r="G766" s="53"/>
      <c r="H766" s="53"/>
      <c r="I766" s="53"/>
      <c r="J766" s="53"/>
      <c r="K766" s="28"/>
      <c r="L766" s="29"/>
      <c r="M766" s="133"/>
      <c r="N766" s="82">
        <f>N767+N768</f>
        <v>87513466</v>
      </c>
      <c r="O766" s="83"/>
      <c r="P766" s="82">
        <f>P767+P768</f>
        <v>73834470</v>
      </c>
      <c r="Q766" s="82"/>
      <c r="R766" s="82">
        <f>R767+R768</f>
        <v>67040390</v>
      </c>
      <c r="S766" s="82"/>
      <c r="T766" s="82" t="e">
        <f>T767+T768</f>
        <v>#N/A</v>
      </c>
      <c r="U766" s="82"/>
      <c r="V766" s="82">
        <f>V767+V768</f>
        <v>71925089</v>
      </c>
      <c r="W766" s="82"/>
      <c r="X766" s="82">
        <f>X767+X768</f>
        <v>81325447</v>
      </c>
      <c r="Y766" s="82"/>
      <c r="Z766" s="82">
        <f t="shared" si="318"/>
        <v>9400358</v>
      </c>
      <c r="AA766" s="82"/>
      <c r="AB766" s="185">
        <f t="shared" si="319"/>
        <v>0.13069650841864089</v>
      </c>
      <c r="AC766" s="159"/>
      <c r="AD766" s="82">
        <f t="shared" si="320"/>
        <v>7490977</v>
      </c>
      <c r="AE766" s="82"/>
      <c r="AF766" s="185">
        <f t="shared" si="321"/>
        <v>0.10145636584104967</v>
      </c>
      <c r="AG766" s="82"/>
      <c r="AH766" s="82">
        <f t="shared" si="322"/>
        <v>-6188019</v>
      </c>
      <c r="AI766" s="82"/>
      <c r="AJ766" s="185">
        <f t="shared" si="323"/>
        <v>-7.0709335178199884E-2</v>
      </c>
      <c r="AK766" s="159"/>
      <c r="AL766" s="82">
        <f t="shared" si="324"/>
        <v>14285057</v>
      </c>
      <c r="AM766" s="82"/>
      <c r="AN766" s="185">
        <f t="shared" si="325"/>
        <v>0.21308135289785746</v>
      </c>
      <c r="AP766" s="82" t="str">
        <f t="shared" si="326"/>
        <v/>
      </c>
      <c r="AQ766" s="82"/>
      <c r="AR766" s="185" t="e">
        <f t="shared" si="327"/>
        <v>#N/A</v>
      </c>
      <c r="AS766" s="82"/>
      <c r="AT766" s="82" t="str">
        <f t="shared" si="328"/>
        <v/>
      </c>
      <c r="AU766" s="82"/>
      <c r="AV766" s="185" t="e">
        <f t="shared" si="329"/>
        <v>#N/A</v>
      </c>
      <c r="AW766" s="82"/>
      <c r="AX766" s="82">
        <f t="shared" si="330"/>
        <v>-15588377</v>
      </c>
      <c r="AY766" s="82"/>
      <c r="AZ766" s="185">
        <f t="shared" si="331"/>
        <v>-0.17812546699955867</v>
      </c>
      <c r="BA766" s="82"/>
      <c r="BB766" s="82">
        <f t="shared" si="332"/>
        <v>-1909381</v>
      </c>
      <c r="BC766" s="82"/>
      <c r="BD766" s="185">
        <f t="shared" si="333"/>
        <v>-2.5860292624840353E-2</v>
      </c>
      <c r="BE766" s="82"/>
      <c r="BF766" s="82">
        <f t="shared" si="334"/>
        <v>4884699</v>
      </c>
      <c r="BG766" s="82"/>
      <c r="BH766" s="185">
        <f t="shared" si="335"/>
        <v>7.2862031381380588E-2</v>
      </c>
      <c r="BJ766" s="82" t="str">
        <f t="shared" si="336"/>
        <v/>
      </c>
      <c r="BK766" s="82"/>
      <c r="BL766" s="185" t="e">
        <f t="shared" si="337"/>
        <v>#N/A</v>
      </c>
      <c r="BM766" s="82"/>
    </row>
    <row r="767" spans="2:65" ht="15.75" customHeight="1">
      <c r="C767" s="53"/>
      <c r="D767" s="53" t="s">
        <v>69</v>
      </c>
      <c r="E767" s="53"/>
      <c r="F767" s="53"/>
      <c r="G767" s="53"/>
      <c r="H767" s="53"/>
      <c r="I767" s="53"/>
      <c r="J767" s="53"/>
      <c r="K767" s="28"/>
      <c r="L767" s="29" t="s">
        <v>29</v>
      </c>
      <c r="M767" s="133"/>
      <c r="N767" s="82">
        <f>+N162+N207+N219+N311+N350+N656+N688+N722+N488+N753</f>
        <v>67135576</v>
      </c>
      <c r="O767" s="92"/>
      <c r="P767" s="82">
        <f>+P162+P207+P219+P311+P350+P656+P688+P722+P488+P753</f>
        <v>70747119</v>
      </c>
      <c r="Q767" s="82"/>
      <c r="R767" s="82">
        <f>+R162+R207+R219+R311+R350+R656+R688+R722+R488+R753</f>
        <v>64364807</v>
      </c>
      <c r="S767" s="82"/>
      <c r="T767" s="82" t="e">
        <f>+T162+T207+T219+T311+T350+T656+T688+T722+T488+T753</f>
        <v>#N/A</v>
      </c>
      <c r="U767" s="82"/>
      <c r="V767" s="82">
        <f>+V162+V207+V219+V311+V350+V656+V688+V722+V488+V753</f>
        <v>68158574</v>
      </c>
      <c r="W767" s="82"/>
      <c r="X767" s="82">
        <f>+X162+X207+X219+X311+X350+X656+X688+X722+X488+X753</f>
        <v>71093684</v>
      </c>
      <c r="Y767" s="82"/>
      <c r="Z767" s="82">
        <f t="shared" si="318"/>
        <v>2935110</v>
      </c>
      <c r="AA767" s="82"/>
      <c r="AB767" s="185">
        <f t="shared" si="319"/>
        <v>4.3062960794925109E-2</v>
      </c>
      <c r="AC767" s="159"/>
      <c r="AD767" s="82">
        <f t="shared" si="320"/>
        <v>346565</v>
      </c>
      <c r="AE767" s="82"/>
      <c r="AF767" s="185">
        <f t="shared" si="321"/>
        <v>4.8986447066488026E-3</v>
      </c>
      <c r="AG767" s="82"/>
      <c r="AH767" s="82">
        <f t="shared" si="322"/>
        <v>3958108</v>
      </c>
      <c r="AI767" s="82"/>
      <c r="AJ767" s="185">
        <f t="shared" si="323"/>
        <v>5.8956938121749403E-2</v>
      </c>
      <c r="AK767" s="159"/>
      <c r="AL767" s="82">
        <f t="shared" si="324"/>
        <v>6728877</v>
      </c>
      <c r="AM767" s="82"/>
      <c r="AN767" s="185">
        <f t="shared" si="325"/>
        <v>0.10454279774349362</v>
      </c>
      <c r="AP767" s="82" t="str">
        <f t="shared" si="326"/>
        <v/>
      </c>
      <c r="AQ767" s="82"/>
      <c r="AR767" s="185" t="e">
        <f t="shared" si="327"/>
        <v>#N/A</v>
      </c>
      <c r="AS767" s="82"/>
      <c r="AT767" s="82" t="str">
        <f t="shared" si="328"/>
        <v/>
      </c>
      <c r="AU767" s="82"/>
      <c r="AV767" s="185" t="e">
        <f t="shared" si="329"/>
        <v>#N/A</v>
      </c>
      <c r="AW767" s="82"/>
      <c r="AX767" s="82">
        <f t="shared" si="330"/>
        <v>1022998</v>
      </c>
      <c r="AY767" s="82"/>
      <c r="AZ767" s="185">
        <f t="shared" si="331"/>
        <v>1.523779285069371E-2</v>
      </c>
      <c r="BA767" s="82"/>
      <c r="BB767" s="82">
        <f t="shared" si="332"/>
        <v>-2588545</v>
      </c>
      <c r="BC767" s="82"/>
      <c r="BD767" s="185">
        <f t="shared" si="333"/>
        <v>-3.6588698403393627E-2</v>
      </c>
      <c r="BE767" s="82"/>
      <c r="BF767" s="82">
        <f t="shared" si="334"/>
        <v>3793767</v>
      </c>
      <c r="BG767" s="82"/>
      <c r="BH767" s="185">
        <f t="shared" si="335"/>
        <v>5.8941635605308296E-2</v>
      </c>
      <c r="BJ767" s="82" t="str">
        <f t="shared" si="336"/>
        <v/>
      </c>
      <c r="BK767" s="82"/>
      <c r="BL767" s="185" t="e">
        <f t="shared" si="337"/>
        <v>#N/A</v>
      </c>
      <c r="BM767" s="82"/>
    </row>
    <row r="768" spans="2:65" ht="15.75" customHeight="1">
      <c r="C768" s="53"/>
      <c r="D768" s="53" t="s">
        <v>70</v>
      </c>
      <c r="E768" s="53"/>
      <c r="F768" s="53"/>
      <c r="G768" s="53"/>
      <c r="H768" s="53"/>
      <c r="I768" s="53"/>
      <c r="J768" s="53"/>
      <c r="K768" s="28"/>
      <c r="L768" s="29" t="s">
        <v>33</v>
      </c>
      <c r="M768" s="133"/>
      <c r="N768" s="82">
        <f>+N312+N657+N732+N751+N489+N760+N757+N163+N208</f>
        <v>20377890</v>
      </c>
      <c r="O768" s="83"/>
      <c r="P768" s="82">
        <f>+P312+P657+P732+P751+P489+P760+P757+P163+P208</f>
        <v>3087351</v>
      </c>
      <c r="Q768" s="82"/>
      <c r="R768" s="82">
        <f>+R312+R657+R732+R751+R489+R760+R757+R163+R208</f>
        <v>2675583</v>
      </c>
      <c r="S768" s="82"/>
      <c r="T768" s="82" t="e">
        <f>+T312+T657+T732+T751+T489+T760+T757+T163+T208</f>
        <v>#N/A</v>
      </c>
      <c r="U768" s="82"/>
      <c r="V768" s="82">
        <f>+V312+V657+V732+V751+V489+V760+V757+V163+V208</f>
        <v>3766515</v>
      </c>
      <c r="W768" s="82"/>
      <c r="X768" s="82">
        <f>+X312+X657+X732+X751+X489+X760+X757+X163+X208</f>
        <v>10231763</v>
      </c>
      <c r="Y768" s="82"/>
      <c r="Z768" s="82">
        <f t="shared" si="318"/>
        <v>6465248</v>
      </c>
      <c r="AA768" s="82"/>
      <c r="AB768" s="185">
        <f t="shared" si="319"/>
        <v>1.7165066380991445</v>
      </c>
      <c r="AC768" s="159"/>
      <c r="AD768" s="82">
        <f t="shared" si="320"/>
        <v>7144412</v>
      </c>
      <c r="AE768" s="82"/>
      <c r="AF768" s="185">
        <f t="shared" si="321"/>
        <v>2.314091271125311</v>
      </c>
      <c r="AG768" s="82"/>
      <c r="AH768" s="82">
        <f t="shared" si="322"/>
        <v>-10146127</v>
      </c>
      <c r="AI768" s="82"/>
      <c r="AJ768" s="185">
        <f t="shared" si="323"/>
        <v>-0.49789880110256757</v>
      </c>
      <c r="AK768" s="159"/>
      <c r="AL768" s="82">
        <f t="shared" si="324"/>
        <v>7556180</v>
      </c>
      <c r="AM768" s="82"/>
      <c r="AN768" s="185">
        <f t="shared" si="325"/>
        <v>2.8241246860964506</v>
      </c>
      <c r="AP768" s="82" t="str">
        <f t="shared" si="326"/>
        <v/>
      </c>
      <c r="AQ768" s="82"/>
      <c r="AR768" s="185" t="e">
        <f t="shared" si="327"/>
        <v>#N/A</v>
      </c>
      <c r="AS768" s="82"/>
      <c r="AT768" s="82" t="str">
        <f t="shared" si="328"/>
        <v/>
      </c>
      <c r="AU768" s="82"/>
      <c r="AV768" s="185" t="e">
        <f t="shared" si="329"/>
        <v>#N/A</v>
      </c>
      <c r="AW768" s="82"/>
      <c r="AX768" s="82">
        <f t="shared" si="330"/>
        <v>-16611375</v>
      </c>
      <c r="AY768" s="82"/>
      <c r="AZ768" s="185">
        <f t="shared" si="331"/>
        <v>-0.81516658496046457</v>
      </c>
      <c r="BA768" s="82"/>
      <c r="BB768" s="82">
        <f t="shared" si="332"/>
        <v>679164</v>
      </c>
      <c r="BC768" s="82"/>
      <c r="BD768" s="185">
        <f t="shared" si="333"/>
        <v>0.21998276192114208</v>
      </c>
      <c r="BE768" s="82"/>
      <c r="BF768" s="82">
        <f t="shared" si="334"/>
        <v>1090932</v>
      </c>
      <c r="BG768" s="82"/>
      <c r="BH768" s="185">
        <f t="shared" si="335"/>
        <v>0.40773618310476634</v>
      </c>
      <c r="BJ768" s="82" t="str">
        <f t="shared" si="336"/>
        <v/>
      </c>
      <c r="BK768" s="82"/>
      <c r="BL768" s="185" t="e">
        <f t="shared" si="337"/>
        <v>#N/A</v>
      </c>
      <c r="BM768" s="82"/>
    </row>
    <row r="769" spans="2:65" ht="15.75" customHeight="1">
      <c r="C769" s="4"/>
      <c r="D769" s="13"/>
      <c r="E769" s="13"/>
      <c r="F769" s="13"/>
      <c r="G769" s="13"/>
      <c r="H769" s="13"/>
      <c r="I769" s="13"/>
      <c r="J769" s="13"/>
      <c r="K769" s="13"/>
      <c r="L769" s="66"/>
      <c r="M769" s="125"/>
      <c r="N769" s="41"/>
      <c r="O769" s="35"/>
      <c r="P769" s="41"/>
      <c r="Q769" s="41"/>
      <c r="R769" s="41"/>
      <c r="S769" s="41"/>
      <c r="T769" s="41"/>
      <c r="U769" s="41"/>
      <c r="V769" s="41"/>
      <c r="W769" s="41"/>
      <c r="X769" s="41"/>
      <c r="Y769" s="41"/>
      <c r="Z769" s="41" t="str">
        <f t="shared" si="318"/>
        <v/>
      </c>
      <c r="AA769" s="41"/>
      <c r="AB769" s="181" t="str">
        <f t="shared" si="319"/>
        <v/>
      </c>
      <c r="AC769" s="161"/>
      <c r="AD769" s="41" t="str">
        <f t="shared" si="320"/>
        <v/>
      </c>
      <c r="AE769" s="41"/>
      <c r="AF769" s="181" t="str">
        <f t="shared" si="321"/>
        <v/>
      </c>
      <c r="AG769" s="41"/>
      <c r="AH769" s="41" t="str">
        <f t="shared" si="322"/>
        <v/>
      </c>
      <c r="AI769" s="41"/>
      <c r="AJ769" s="181" t="str">
        <f t="shared" si="323"/>
        <v/>
      </c>
      <c r="AK769" s="161"/>
      <c r="AL769" s="41" t="str">
        <f t="shared" si="324"/>
        <v/>
      </c>
      <c r="AM769" s="41"/>
      <c r="AN769" s="181" t="str">
        <f t="shared" si="325"/>
        <v/>
      </c>
      <c r="AP769" s="41" t="str">
        <f t="shared" si="326"/>
        <v/>
      </c>
      <c r="AQ769" s="41"/>
      <c r="AR769" s="181" t="str">
        <f t="shared" si="327"/>
        <v/>
      </c>
      <c r="AS769" s="41"/>
      <c r="AT769" s="41" t="str">
        <f t="shared" si="328"/>
        <v/>
      </c>
      <c r="AU769" s="41"/>
      <c r="AV769" s="181" t="str">
        <f t="shared" si="329"/>
        <v/>
      </c>
      <c r="AW769" s="41"/>
      <c r="AX769" s="41" t="str">
        <f t="shared" si="330"/>
        <v/>
      </c>
      <c r="AY769" s="41"/>
      <c r="AZ769" s="181" t="str">
        <f t="shared" si="331"/>
        <v/>
      </c>
      <c r="BA769" s="41"/>
      <c r="BB769" s="41" t="str">
        <f t="shared" si="332"/>
        <v/>
      </c>
      <c r="BC769" s="41"/>
      <c r="BD769" s="181" t="str">
        <f t="shared" si="333"/>
        <v/>
      </c>
      <c r="BE769" s="41"/>
      <c r="BF769" s="41" t="str">
        <f t="shared" si="334"/>
        <v/>
      </c>
      <c r="BG769" s="41"/>
      <c r="BH769" s="181" t="str">
        <f t="shared" si="335"/>
        <v/>
      </c>
      <c r="BJ769" s="41" t="str">
        <f t="shared" si="336"/>
        <v/>
      </c>
      <c r="BK769" s="41"/>
      <c r="BL769" s="181" t="str">
        <f t="shared" si="337"/>
        <v/>
      </c>
      <c r="BM769" s="41"/>
    </row>
    <row r="770" spans="2:65" ht="15.75" customHeight="1">
      <c r="C770" s="13" t="s">
        <v>267</v>
      </c>
      <c r="D770" s="13"/>
      <c r="E770" s="13"/>
      <c r="F770" s="13"/>
      <c r="G770" s="13"/>
      <c r="H770" s="13"/>
      <c r="I770" s="13"/>
      <c r="J770" s="13"/>
      <c r="K770" s="23"/>
      <c r="L770" s="66"/>
      <c r="M770" s="125"/>
      <c r="N770" s="41">
        <f>N771+N772</f>
        <v>87513466</v>
      </c>
      <c r="O770" s="45"/>
      <c r="P770" s="41">
        <f>P771+P772</f>
        <v>73834470</v>
      </c>
      <c r="Q770" s="41"/>
      <c r="R770" s="41">
        <f>R771+R772</f>
        <v>66899590</v>
      </c>
      <c r="S770" s="41"/>
      <c r="T770" s="41" t="e">
        <f>T771+T772</f>
        <v>#N/A</v>
      </c>
      <c r="U770" s="41"/>
      <c r="V770" s="41">
        <f>V771+V772</f>
        <v>71925089</v>
      </c>
      <c r="W770" s="41"/>
      <c r="X770" s="41">
        <f>X771+X772</f>
        <v>81325447</v>
      </c>
      <c r="Y770" s="41"/>
      <c r="Z770" s="41">
        <f t="shared" si="318"/>
        <v>9400358</v>
      </c>
      <c r="AA770" s="41"/>
      <c r="AB770" s="181">
        <f t="shared" si="319"/>
        <v>0.13069650841864089</v>
      </c>
      <c r="AC770" s="161"/>
      <c r="AD770" s="41">
        <f t="shared" si="320"/>
        <v>7490977</v>
      </c>
      <c r="AE770" s="41"/>
      <c r="AF770" s="181">
        <f t="shared" si="321"/>
        <v>0.10145636584104967</v>
      </c>
      <c r="AG770" s="41"/>
      <c r="AH770" s="41">
        <f t="shared" si="322"/>
        <v>-6188019</v>
      </c>
      <c r="AI770" s="41"/>
      <c r="AJ770" s="181">
        <f t="shared" si="323"/>
        <v>-7.0709335178199884E-2</v>
      </c>
      <c r="AK770" s="161"/>
      <c r="AL770" s="41">
        <f t="shared" si="324"/>
        <v>14425857</v>
      </c>
      <c r="AM770" s="41"/>
      <c r="AN770" s="181">
        <f t="shared" si="325"/>
        <v>0.21563446054004221</v>
      </c>
      <c r="AP770" s="41" t="str">
        <f t="shared" si="326"/>
        <v/>
      </c>
      <c r="AQ770" s="41"/>
      <c r="AR770" s="181" t="e">
        <f t="shared" si="327"/>
        <v>#N/A</v>
      </c>
      <c r="AS770" s="41"/>
      <c r="AT770" s="41" t="str">
        <f t="shared" si="328"/>
        <v/>
      </c>
      <c r="AU770" s="41"/>
      <c r="AV770" s="181" t="e">
        <f t="shared" si="329"/>
        <v>#N/A</v>
      </c>
      <c r="AW770" s="41"/>
      <c r="AX770" s="41">
        <f t="shared" si="330"/>
        <v>-15588377</v>
      </c>
      <c r="AY770" s="41"/>
      <c r="AZ770" s="181">
        <f t="shared" si="331"/>
        <v>-0.17812546699955867</v>
      </c>
      <c r="BA770" s="41"/>
      <c r="BB770" s="41">
        <f t="shared" si="332"/>
        <v>-1909381</v>
      </c>
      <c r="BC770" s="41"/>
      <c r="BD770" s="181">
        <f t="shared" si="333"/>
        <v>-2.5860292624840353E-2</v>
      </c>
      <c r="BE770" s="41"/>
      <c r="BF770" s="41">
        <f t="shared" si="334"/>
        <v>5025499</v>
      </c>
      <c r="BG770" s="41"/>
      <c r="BH770" s="181">
        <f t="shared" si="335"/>
        <v>7.5120026894036185E-2</v>
      </c>
      <c r="BJ770" s="41" t="str">
        <f t="shared" si="336"/>
        <v/>
      </c>
      <c r="BK770" s="41"/>
      <c r="BL770" s="181" t="e">
        <f t="shared" si="337"/>
        <v>#N/A</v>
      </c>
      <c r="BM770" s="41"/>
    </row>
    <row r="771" spans="2:65" ht="15.75" customHeight="1">
      <c r="C771" s="4"/>
      <c r="D771" s="13" t="s">
        <v>69</v>
      </c>
      <c r="E771" s="13"/>
      <c r="F771" s="13"/>
      <c r="G771" s="13"/>
      <c r="H771" s="13"/>
      <c r="I771" s="13"/>
      <c r="J771" s="13"/>
      <c r="K771" s="23"/>
      <c r="L771" s="66" t="s">
        <v>29</v>
      </c>
      <c r="M771" s="125"/>
      <c r="N771" s="41">
        <f>+N166+N207+N219+N315+N352+N656+N688+N722+N492+N753</f>
        <v>67135576</v>
      </c>
      <c r="O771" s="86"/>
      <c r="P771" s="41">
        <f>+P166+P207+P219+P315+P352+P656+P688+P722+P492+P753</f>
        <v>70747119</v>
      </c>
      <c r="Q771" s="41"/>
      <c r="R771" s="41">
        <f>+R166+R207+R219+R315+R352+R656+R688+R722+R492+R753</f>
        <v>64224007</v>
      </c>
      <c r="S771" s="41"/>
      <c r="T771" s="41" t="e">
        <f>+T166+T207+T219+T315+T352+T656+T688+T722+T492+T753</f>
        <v>#N/A</v>
      </c>
      <c r="U771" s="41"/>
      <c r="V771" s="41">
        <f>+V166+V207+V219+V315+V352+V656+V688+V722+V492+V753</f>
        <v>68158574</v>
      </c>
      <c r="W771" s="41"/>
      <c r="X771" s="41">
        <f>+X166+X207+X219+X315+X352+X656+X688+X722+X492+X753</f>
        <v>71093684</v>
      </c>
      <c r="Y771" s="41"/>
      <c r="Z771" s="41">
        <f t="shared" si="318"/>
        <v>2935110</v>
      </c>
      <c r="AA771" s="41"/>
      <c r="AB771" s="181">
        <f t="shared" si="319"/>
        <v>4.3062960794925109E-2</v>
      </c>
      <c r="AC771" s="161"/>
      <c r="AD771" s="41">
        <f t="shared" si="320"/>
        <v>346565</v>
      </c>
      <c r="AE771" s="41"/>
      <c r="AF771" s="181">
        <f t="shared" si="321"/>
        <v>4.8986447066488026E-3</v>
      </c>
      <c r="AG771" s="41"/>
      <c r="AH771" s="41">
        <f t="shared" si="322"/>
        <v>3958108</v>
      </c>
      <c r="AI771" s="41"/>
      <c r="AJ771" s="181">
        <f t="shared" si="323"/>
        <v>5.8956938121749403E-2</v>
      </c>
      <c r="AK771" s="161"/>
      <c r="AL771" s="41">
        <f t="shared" si="324"/>
        <v>6869677</v>
      </c>
      <c r="AM771" s="41"/>
      <c r="AN771" s="181">
        <f t="shared" si="325"/>
        <v>0.10696431631866266</v>
      </c>
      <c r="AP771" s="41" t="str">
        <f t="shared" si="326"/>
        <v/>
      </c>
      <c r="AQ771" s="41"/>
      <c r="AR771" s="181" t="e">
        <f t="shared" si="327"/>
        <v>#N/A</v>
      </c>
      <c r="AS771" s="41"/>
      <c r="AT771" s="41" t="str">
        <f t="shared" si="328"/>
        <v/>
      </c>
      <c r="AU771" s="41"/>
      <c r="AV771" s="181" t="e">
        <f t="shared" si="329"/>
        <v>#N/A</v>
      </c>
      <c r="AW771" s="41"/>
      <c r="AX771" s="41">
        <f t="shared" si="330"/>
        <v>1022998</v>
      </c>
      <c r="AY771" s="41"/>
      <c r="AZ771" s="181">
        <f t="shared" si="331"/>
        <v>1.523779285069371E-2</v>
      </c>
      <c r="BA771" s="41"/>
      <c r="BB771" s="41">
        <f t="shared" si="332"/>
        <v>-2588545</v>
      </c>
      <c r="BC771" s="41"/>
      <c r="BD771" s="181">
        <f t="shared" si="333"/>
        <v>-3.6588698403393627E-2</v>
      </c>
      <c r="BE771" s="41"/>
      <c r="BF771" s="41">
        <f t="shared" si="334"/>
        <v>3934567</v>
      </c>
      <c r="BG771" s="41"/>
      <c r="BH771" s="181">
        <f t="shared" si="335"/>
        <v>6.1263181538953271E-2</v>
      </c>
      <c r="BJ771" s="41" t="str">
        <f t="shared" si="336"/>
        <v/>
      </c>
      <c r="BK771" s="41"/>
      <c r="BL771" s="181" t="e">
        <f t="shared" si="337"/>
        <v>#N/A</v>
      </c>
      <c r="BM771" s="41"/>
    </row>
    <row r="772" spans="2:65" ht="15.75" customHeight="1">
      <c r="C772" s="4"/>
      <c r="D772" s="13" t="s">
        <v>70</v>
      </c>
      <c r="E772" s="13"/>
      <c r="F772" s="13"/>
      <c r="G772" s="13"/>
      <c r="H772" s="13"/>
      <c r="I772" s="13"/>
      <c r="J772" s="13"/>
      <c r="K772" s="23"/>
      <c r="L772" s="66" t="s">
        <v>33</v>
      </c>
      <c r="M772" s="125"/>
      <c r="N772" s="41">
        <f>+N316+N657+N732+N751+N493+N760+N757+N167+N208</f>
        <v>20377890</v>
      </c>
      <c r="O772" s="45"/>
      <c r="P772" s="41">
        <f>+P316+P657+P732+P751+P493+P760+P757+P167+P208</f>
        <v>3087351</v>
      </c>
      <c r="Q772" s="41"/>
      <c r="R772" s="41">
        <f>+R316+R657+R732+R751+R493+R760+R757+R167+R208</f>
        <v>2675583</v>
      </c>
      <c r="S772" s="41"/>
      <c r="T772" s="41" t="e">
        <f>+T316+T657+T732+T751+T493+T760+T757+T167+T208</f>
        <v>#N/A</v>
      </c>
      <c r="U772" s="41"/>
      <c r="V772" s="41">
        <f>+V316+V657+V732+V751+V493+V760+V757+V167+V208</f>
        <v>3766515</v>
      </c>
      <c r="W772" s="41"/>
      <c r="X772" s="41">
        <f>+X316+X657+X732+X751+X493+X760+X757+X167+X208</f>
        <v>10231763</v>
      </c>
      <c r="Y772" s="41"/>
      <c r="Z772" s="41">
        <f t="shared" si="318"/>
        <v>6465248</v>
      </c>
      <c r="AA772" s="41"/>
      <c r="AB772" s="181">
        <f t="shared" si="319"/>
        <v>1.7165066380991445</v>
      </c>
      <c r="AC772" s="161"/>
      <c r="AD772" s="41">
        <f t="shared" si="320"/>
        <v>7144412</v>
      </c>
      <c r="AE772" s="41"/>
      <c r="AF772" s="181">
        <f t="shared" si="321"/>
        <v>2.314091271125311</v>
      </c>
      <c r="AG772" s="41"/>
      <c r="AH772" s="41">
        <f t="shared" si="322"/>
        <v>-10146127</v>
      </c>
      <c r="AI772" s="41"/>
      <c r="AJ772" s="181">
        <f t="shared" si="323"/>
        <v>-0.49789880110256757</v>
      </c>
      <c r="AK772" s="161"/>
      <c r="AL772" s="41">
        <f t="shared" si="324"/>
        <v>7556180</v>
      </c>
      <c r="AM772" s="41"/>
      <c r="AN772" s="181">
        <f t="shared" si="325"/>
        <v>2.8241246860964506</v>
      </c>
      <c r="AP772" s="41" t="str">
        <f t="shared" si="326"/>
        <v/>
      </c>
      <c r="AQ772" s="41"/>
      <c r="AR772" s="181" t="e">
        <f t="shared" si="327"/>
        <v>#N/A</v>
      </c>
      <c r="AS772" s="41"/>
      <c r="AT772" s="41" t="str">
        <f t="shared" si="328"/>
        <v/>
      </c>
      <c r="AU772" s="41"/>
      <c r="AV772" s="181" t="e">
        <f t="shared" si="329"/>
        <v>#N/A</v>
      </c>
      <c r="AW772" s="41"/>
      <c r="AX772" s="41">
        <f t="shared" si="330"/>
        <v>-16611375</v>
      </c>
      <c r="AY772" s="41"/>
      <c r="AZ772" s="181">
        <f t="shared" si="331"/>
        <v>-0.81516658496046457</v>
      </c>
      <c r="BA772" s="41"/>
      <c r="BB772" s="41">
        <f t="shared" si="332"/>
        <v>679164</v>
      </c>
      <c r="BC772" s="41"/>
      <c r="BD772" s="181">
        <f t="shared" si="333"/>
        <v>0.21998276192114208</v>
      </c>
      <c r="BE772" s="41"/>
      <c r="BF772" s="41">
        <f t="shared" si="334"/>
        <v>1090932</v>
      </c>
      <c r="BG772" s="41"/>
      <c r="BH772" s="181">
        <f t="shared" si="335"/>
        <v>0.40773618310476634</v>
      </c>
      <c r="BJ772" s="41" t="str">
        <f t="shared" si="336"/>
        <v/>
      </c>
      <c r="BK772" s="41"/>
      <c r="BL772" s="181" t="e">
        <f t="shared" si="337"/>
        <v>#N/A</v>
      </c>
      <c r="BM772" s="41"/>
    </row>
    <row r="773" spans="2:65" s="11" customFormat="1" ht="15.75" customHeight="1">
      <c r="B773" s="232"/>
      <c r="C773" s="4"/>
      <c r="D773" s="4"/>
      <c r="E773" s="4"/>
      <c r="F773" s="4"/>
      <c r="G773" s="4"/>
      <c r="H773" s="4"/>
      <c r="I773" s="4"/>
      <c r="J773" s="4"/>
      <c r="K773" s="4"/>
      <c r="L773" s="31"/>
      <c r="M773" s="125"/>
      <c r="N773" s="42"/>
      <c r="O773" s="42"/>
      <c r="P773" s="42"/>
      <c r="Q773" s="42"/>
      <c r="R773" s="42"/>
      <c r="S773" s="42"/>
      <c r="U773" s="42"/>
      <c r="V773" s="75"/>
      <c r="W773" s="42"/>
      <c r="X773" s="42"/>
      <c r="Y773" s="42"/>
      <c r="Z773" s="41"/>
      <c r="AA773" s="41"/>
      <c r="AB773" s="180"/>
      <c r="AC773" s="161"/>
      <c r="AD773" s="41"/>
      <c r="AE773" s="41"/>
      <c r="AF773" s="180"/>
      <c r="AG773" s="42"/>
      <c r="AH773" s="41"/>
      <c r="AI773" s="41"/>
      <c r="AJ773" s="181"/>
      <c r="AK773" s="161"/>
      <c r="AL773" s="41"/>
      <c r="AM773" s="41"/>
      <c r="AN773" s="181"/>
      <c r="AP773" s="41"/>
      <c r="AQ773" s="41"/>
      <c r="AR773" s="181"/>
      <c r="AS773" s="42"/>
      <c r="AT773" s="41"/>
      <c r="AU773" s="41"/>
      <c r="AV773" s="180"/>
      <c r="AW773" s="42"/>
      <c r="AX773" s="41"/>
      <c r="AY773" s="41"/>
      <c r="AZ773" s="180"/>
      <c r="BA773" s="42"/>
      <c r="BB773" s="41"/>
      <c r="BC773" s="41"/>
      <c r="BD773" s="180"/>
      <c r="BE773" s="42"/>
      <c r="BF773" s="41"/>
      <c r="BG773" s="41"/>
      <c r="BH773" s="181"/>
      <c r="BJ773" s="41"/>
      <c r="BK773" s="41"/>
      <c r="BL773" s="181"/>
      <c r="BM773" s="42"/>
    </row>
    <row r="774" spans="2:65" s="11" customFormat="1" ht="15.75" customHeight="1">
      <c r="B774" s="232"/>
      <c r="C774" s="4"/>
      <c r="D774" s="13"/>
      <c r="E774" s="13"/>
      <c r="F774" s="13"/>
      <c r="G774" s="13"/>
      <c r="H774" s="13"/>
      <c r="I774" s="13"/>
      <c r="J774" s="94"/>
      <c r="K774" s="13"/>
      <c r="L774" s="66"/>
      <c r="M774" s="125"/>
      <c r="N774" s="125"/>
      <c r="O774" s="42"/>
      <c r="P774" s="42"/>
      <c r="Q774" s="42"/>
      <c r="R774" s="42"/>
      <c r="S774" s="42"/>
      <c r="T774" s="42"/>
      <c r="U774" s="42"/>
      <c r="V774" s="42"/>
      <c r="W774" s="42"/>
      <c r="X774" s="42"/>
      <c r="Y774" s="42"/>
      <c r="Z774" s="41"/>
      <c r="AA774" s="41"/>
      <c r="AB774" s="161"/>
      <c r="AC774" s="157"/>
      <c r="AD774" s="41"/>
      <c r="AE774" s="41"/>
      <c r="AF774" s="161"/>
      <c r="AG774" s="42"/>
      <c r="AH774" s="41"/>
      <c r="AI774" s="41"/>
      <c r="AJ774" s="157"/>
      <c r="AK774" s="157"/>
      <c r="AL774" s="41"/>
      <c r="AM774" s="41"/>
      <c r="AN774" s="181"/>
      <c r="AP774" s="41"/>
      <c r="AQ774" s="41"/>
      <c r="AR774" s="157"/>
      <c r="AS774" s="42"/>
      <c r="AT774" s="41"/>
      <c r="AU774" s="41"/>
      <c r="AV774" s="161"/>
      <c r="AW774" s="42"/>
      <c r="AX774" s="41"/>
      <c r="AY774" s="41"/>
      <c r="AZ774" s="161"/>
      <c r="BA774" s="42"/>
      <c r="BB774" s="41"/>
      <c r="BC774" s="41"/>
      <c r="BD774" s="161"/>
      <c r="BE774" s="42"/>
      <c r="BF774" s="41"/>
      <c r="BG774" s="41"/>
      <c r="BH774" s="181"/>
      <c r="BJ774" s="41"/>
      <c r="BK774" s="41"/>
      <c r="BL774" s="75"/>
      <c r="BM774" s="42"/>
    </row>
    <row r="775" spans="2:65" s="11" customFormat="1" ht="15.75" customHeight="1">
      <c r="B775" s="232"/>
      <c r="C775" s="4"/>
      <c r="D775" s="13"/>
      <c r="E775" s="13"/>
      <c r="F775" s="13"/>
      <c r="G775" s="13"/>
      <c r="H775" s="13"/>
      <c r="I775" s="13"/>
      <c r="J775" s="94"/>
      <c r="K775" s="13"/>
      <c r="L775" s="66"/>
      <c r="M775" s="125"/>
      <c r="N775" s="147"/>
      <c r="O775" s="42"/>
      <c r="P775" s="42"/>
      <c r="Q775" s="42"/>
      <c r="R775" s="75"/>
      <c r="S775" s="42"/>
      <c r="T775" s="42"/>
      <c r="U775" s="42"/>
      <c r="V775" s="75"/>
      <c r="W775" s="42"/>
      <c r="X775" s="42"/>
      <c r="Y775" s="42"/>
      <c r="Z775" s="151"/>
      <c r="AA775" s="42"/>
      <c r="AB775" s="125"/>
      <c r="AC775" s="125"/>
      <c r="AD775" s="151"/>
      <c r="AE775" s="42"/>
      <c r="AF775" s="125"/>
      <c r="AG775" s="42"/>
      <c r="AH775" s="151"/>
      <c r="AI775" s="42"/>
      <c r="AJ775" s="125"/>
      <c r="AK775" s="125"/>
      <c r="AL775" s="151"/>
      <c r="AM775" s="42"/>
      <c r="AN775" s="125"/>
      <c r="AP775" s="151"/>
      <c r="AQ775" s="42"/>
      <c r="AR775" s="125"/>
      <c r="AS775" s="42"/>
      <c r="AT775" s="151"/>
      <c r="AU775" s="42"/>
      <c r="AV775" s="125"/>
      <c r="AW775" s="42"/>
      <c r="AX775" s="151"/>
      <c r="AY775" s="42"/>
      <c r="AZ775" s="125"/>
      <c r="BA775" s="42"/>
      <c r="BB775" s="151"/>
      <c r="BC775" s="42"/>
      <c r="BD775" s="125"/>
      <c r="BE775" s="42"/>
      <c r="BF775" s="151"/>
      <c r="BG775" s="42"/>
      <c r="BH775" s="125"/>
      <c r="BJ775" s="151"/>
      <c r="BK775" s="42"/>
      <c r="BL775" s="125"/>
      <c r="BM775" s="42"/>
    </row>
    <row r="776" spans="2:65" s="71" customFormat="1" ht="15.75" customHeight="1">
      <c r="B776" s="230"/>
      <c r="C776" s="76" t="s">
        <v>298</v>
      </c>
      <c r="D776" s="76"/>
      <c r="E776" s="76"/>
      <c r="F776" s="76"/>
      <c r="G776" s="76"/>
      <c r="H776" s="76"/>
      <c r="I776" s="1"/>
      <c r="J776" s="1"/>
      <c r="K776" s="76"/>
      <c r="L776" s="193"/>
      <c r="M776" s="194"/>
      <c r="N776" s="196"/>
      <c r="O776" s="76"/>
      <c r="P776" s="76"/>
      <c r="Q776" s="76"/>
      <c r="R776" s="76"/>
      <c r="S776" s="76"/>
      <c r="T776" s="76"/>
      <c r="U776" s="76"/>
      <c r="V776" s="76"/>
      <c r="W776" s="76"/>
      <c r="X776" s="76"/>
      <c r="Y776" s="76"/>
      <c r="Z776" s="197"/>
      <c r="AA776" s="76"/>
      <c r="AB776" s="194"/>
      <c r="AC776" s="194"/>
      <c r="AD776" s="197"/>
      <c r="AE776" s="76"/>
      <c r="AF776" s="194"/>
      <c r="AG776" s="76"/>
      <c r="AH776" s="197"/>
      <c r="AI776" s="76"/>
      <c r="AJ776" s="194"/>
      <c r="AK776" s="194"/>
      <c r="AL776" s="197"/>
      <c r="AM776" s="76"/>
      <c r="AN776" s="194"/>
      <c r="AP776" s="197"/>
      <c r="AQ776" s="76"/>
      <c r="AR776" s="194"/>
      <c r="AS776" s="76"/>
      <c r="AT776" s="197"/>
      <c r="AU776" s="76"/>
      <c r="AV776" s="194"/>
      <c r="AW776" s="76"/>
      <c r="AX776" s="197"/>
      <c r="AY776" s="76"/>
      <c r="AZ776" s="194"/>
      <c r="BA776" s="76"/>
      <c r="BB776" s="197"/>
      <c r="BC776" s="76"/>
      <c r="BD776" s="194"/>
      <c r="BE776" s="76"/>
      <c r="BF776" s="197"/>
      <c r="BG776" s="76"/>
      <c r="BH776" s="194"/>
      <c r="BJ776" s="197"/>
      <c r="BK776" s="76"/>
      <c r="BL776" s="194"/>
      <c r="BM776" s="76"/>
    </row>
    <row r="777" spans="2:65" s="71" customFormat="1" ht="15.75" customHeight="1">
      <c r="B777" s="230"/>
      <c r="C777" s="76" t="s">
        <v>255</v>
      </c>
      <c r="E777" s="1"/>
      <c r="F777" s="1"/>
      <c r="G777" s="1"/>
      <c r="H777" s="1"/>
      <c r="I777" s="1"/>
      <c r="J777" s="1"/>
      <c r="K777" s="76"/>
      <c r="L777" s="193"/>
      <c r="M777" s="194"/>
      <c r="N777" s="196"/>
      <c r="O777" s="76"/>
      <c r="P777" s="76"/>
      <c r="Q777" s="76"/>
      <c r="R777" s="76"/>
      <c r="S777" s="76"/>
      <c r="T777" s="76"/>
      <c r="U777" s="76"/>
      <c r="V777" s="76"/>
      <c r="W777" s="76"/>
      <c r="X777" s="76"/>
      <c r="Y777" s="76"/>
      <c r="Z777" s="197"/>
      <c r="AA777" s="76"/>
      <c r="AB777" s="194"/>
      <c r="AC777" s="194"/>
      <c r="AD777" s="197"/>
      <c r="AE777" s="76"/>
      <c r="AF777" s="194"/>
      <c r="AG777" s="76"/>
      <c r="AH777" s="197"/>
      <c r="AI777" s="76"/>
      <c r="AJ777" s="194"/>
      <c r="AK777" s="194"/>
      <c r="AL777" s="197"/>
      <c r="AM777" s="76"/>
      <c r="AN777" s="194"/>
      <c r="AP777" s="197"/>
      <c r="AQ777" s="76"/>
      <c r="AR777" s="194"/>
      <c r="AS777" s="76"/>
      <c r="AT777" s="197"/>
      <c r="AU777" s="76"/>
      <c r="AV777" s="194"/>
      <c r="AW777" s="76"/>
      <c r="AX777" s="197"/>
      <c r="AY777" s="76"/>
      <c r="AZ777" s="194"/>
      <c r="BA777" s="76"/>
      <c r="BB777" s="197"/>
      <c r="BC777" s="76"/>
      <c r="BD777" s="194"/>
      <c r="BE777" s="76"/>
      <c r="BF777" s="197"/>
      <c r="BG777" s="76"/>
      <c r="BH777" s="194"/>
      <c r="BJ777" s="197"/>
      <c r="BK777" s="76"/>
      <c r="BL777" s="194"/>
      <c r="BM777" s="76"/>
    </row>
    <row r="778" spans="2:65" s="71" customFormat="1" ht="15.75" customHeight="1">
      <c r="B778" s="230"/>
      <c r="E778" s="1"/>
      <c r="F778" s="1"/>
      <c r="G778" s="1"/>
      <c r="H778" s="1"/>
      <c r="I778" s="1"/>
      <c r="J778" s="1"/>
      <c r="K778" s="76"/>
      <c r="L778" s="193"/>
      <c r="M778" s="194"/>
      <c r="N778" s="196"/>
      <c r="O778" s="76"/>
      <c r="P778" s="76"/>
      <c r="Q778" s="76"/>
      <c r="R778" s="76"/>
      <c r="S778" s="76"/>
      <c r="T778" s="198"/>
      <c r="U778" s="76"/>
      <c r="V778" s="76"/>
      <c r="W778" s="76"/>
      <c r="X778" s="198"/>
      <c r="Y778" s="198"/>
      <c r="Z778" s="199"/>
      <c r="AA778" s="76"/>
      <c r="AB778" s="194"/>
      <c r="AC778" s="194"/>
      <c r="AD778" s="199"/>
      <c r="AE778" s="76"/>
      <c r="AF778" s="194"/>
      <c r="AG778" s="76"/>
      <c r="AH778" s="199"/>
      <c r="AI778" s="76"/>
      <c r="AJ778" s="194"/>
      <c r="AK778" s="194"/>
      <c r="AL778" s="199"/>
      <c r="AM778" s="76"/>
      <c r="AN778" s="194"/>
      <c r="AP778" s="199"/>
      <c r="AQ778" s="76"/>
      <c r="AR778" s="194"/>
      <c r="AS778" s="76"/>
      <c r="AT778" s="199"/>
      <c r="AU778" s="76"/>
      <c r="AV778" s="194"/>
      <c r="AW778" s="76"/>
      <c r="AX778" s="199"/>
      <c r="AY778" s="76"/>
      <c r="AZ778" s="194"/>
      <c r="BA778" s="76"/>
      <c r="BB778" s="199"/>
      <c r="BC778" s="76"/>
      <c r="BD778" s="194"/>
      <c r="BE778" s="76"/>
      <c r="BF778" s="199"/>
      <c r="BG778" s="76"/>
      <c r="BH778" s="194"/>
      <c r="BJ778" s="199"/>
      <c r="BK778" s="76"/>
      <c r="BL778" s="194"/>
      <c r="BM778" s="76"/>
    </row>
    <row r="779" spans="2:65" s="71" customFormat="1" ht="15.75" customHeight="1">
      <c r="B779" s="230"/>
      <c r="C779" s="71" t="s">
        <v>391</v>
      </c>
      <c r="E779" s="1"/>
      <c r="F779" s="1"/>
      <c r="G779" s="1"/>
      <c r="H779" s="1"/>
      <c r="I779" s="1"/>
      <c r="J779" s="1"/>
      <c r="K779" s="76"/>
      <c r="L779" s="193"/>
      <c r="M779" s="194"/>
      <c r="N779" s="200"/>
      <c r="O779" s="76"/>
      <c r="P779" s="76"/>
      <c r="Q779" s="76"/>
      <c r="R779" s="76"/>
      <c r="S779" s="76"/>
      <c r="T779" s="76"/>
      <c r="U779" s="76"/>
      <c r="V779" s="76"/>
      <c r="W779" s="76"/>
      <c r="X779" s="76"/>
      <c r="Y779" s="76"/>
      <c r="Z779" s="198"/>
      <c r="AA779" s="76"/>
      <c r="AB779" s="194"/>
      <c r="AC779" s="194"/>
      <c r="AD779" s="198"/>
      <c r="AE779" s="76"/>
      <c r="AF779" s="194"/>
      <c r="AG779" s="76"/>
      <c r="AH779" s="198"/>
      <c r="AI779" s="76"/>
      <c r="AJ779" s="194"/>
      <c r="AK779" s="194"/>
      <c r="AL779" s="198"/>
      <c r="AM779" s="76"/>
      <c r="AN779" s="194"/>
      <c r="AP779" s="198"/>
      <c r="AQ779" s="76"/>
      <c r="AR779" s="194"/>
      <c r="AS779" s="76"/>
      <c r="AT779" s="198"/>
      <c r="AU779" s="76"/>
      <c r="AV779" s="194"/>
      <c r="AW779" s="76"/>
      <c r="AX779" s="198"/>
      <c r="AY779" s="76"/>
      <c r="AZ779" s="194"/>
      <c r="BA779" s="76"/>
      <c r="BB779" s="198"/>
      <c r="BC779" s="76"/>
      <c r="BD779" s="194"/>
      <c r="BE779" s="76"/>
      <c r="BF779" s="198"/>
      <c r="BG779" s="76"/>
      <c r="BH779" s="194"/>
      <c r="BJ779" s="198"/>
      <c r="BK779" s="76"/>
      <c r="BL779" s="194"/>
      <c r="BM779" s="76"/>
    </row>
    <row r="780" spans="2:65" s="71" customFormat="1" ht="15.75" customHeight="1">
      <c r="B780" s="230"/>
      <c r="C780" s="71" t="s">
        <v>392</v>
      </c>
      <c r="E780" s="1"/>
      <c r="F780" s="1"/>
      <c r="G780" s="1"/>
      <c r="H780" s="1"/>
      <c r="I780" s="1"/>
      <c r="J780" s="1"/>
      <c r="K780" s="76"/>
      <c r="L780" s="193"/>
      <c r="M780" s="194"/>
      <c r="N780" s="200"/>
      <c r="O780" s="76"/>
      <c r="P780" s="76"/>
      <c r="Q780" s="76"/>
      <c r="R780" s="76"/>
      <c r="S780" s="76"/>
      <c r="T780" s="76"/>
      <c r="U780" s="76"/>
      <c r="V780" s="76"/>
      <c r="W780" s="76"/>
      <c r="X780" s="76"/>
      <c r="Y780" s="76"/>
      <c r="Z780" s="198"/>
      <c r="AA780" s="76"/>
      <c r="AB780" s="194"/>
      <c r="AC780" s="194"/>
      <c r="AD780" s="198"/>
      <c r="AE780" s="76"/>
      <c r="AF780" s="194"/>
      <c r="AG780" s="76"/>
      <c r="AH780" s="198"/>
      <c r="AI780" s="76"/>
      <c r="AJ780" s="194"/>
      <c r="AK780" s="194"/>
      <c r="AL780" s="198"/>
      <c r="AM780" s="76"/>
      <c r="AN780" s="194"/>
      <c r="AP780" s="198"/>
      <c r="AQ780" s="76"/>
      <c r="AR780" s="194"/>
      <c r="AS780" s="76"/>
      <c r="AT780" s="198"/>
      <c r="AU780" s="76"/>
      <c r="AV780" s="194"/>
      <c r="AW780" s="76"/>
      <c r="AX780" s="198"/>
      <c r="AY780" s="76"/>
      <c r="AZ780" s="194"/>
      <c r="BA780" s="76"/>
      <c r="BB780" s="198"/>
      <c r="BC780" s="76"/>
      <c r="BD780" s="194"/>
      <c r="BE780" s="76"/>
      <c r="BF780" s="198"/>
      <c r="BG780" s="76"/>
      <c r="BH780" s="194"/>
      <c r="BJ780" s="198"/>
      <c r="BK780" s="76"/>
      <c r="BL780" s="194"/>
      <c r="BM780" s="76"/>
    </row>
    <row r="781" spans="2:65" ht="15.75" customHeight="1">
      <c r="C781" s="71"/>
      <c r="E781" s="50"/>
      <c r="F781" s="50"/>
      <c r="G781" s="50"/>
      <c r="H781" s="50"/>
      <c r="I781" s="50"/>
      <c r="J781" s="50"/>
      <c r="K781" s="13"/>
      <c r="L781" s="66"/>
      <c r="M781" s="125"/>
      <c r="N781" s="147"/>
      <c r="O781" s="13"/>
      <c r="P781" s="13"/>
      <c r="Q781" s="13"/>
      <c r="R781" s="13"/>
      <c r="S781" s="13"/>
      <c r="T781" s="13"/>
      <c r="U781" s="13"/>
      <c r="V781" s="13"/>
      <c r="W781" s="13"/>
      <c r="X781" s="13"/>
      <c r="Y781" s="13"/>
      <c r="Z781" s="67"/>
      <c r="AA781" s="13"/>
      <c r="AB781" s="125"/>
      <c r="AC781" s="125"/>
      <c r="AD781" s="67"/>
      <c r="AE781" s="13"/>
      <c r="AF781" s="125"/>
      <c r="AG781" s="13"/>
      <c r="AH781" s="67"/>
      <c r="AI781" s="13"/>
      <c r="AJ781" s="125"/>
      <c r="AK781" s="125"/>
      <c r="AL781" s="67"/>
      <c r="AM781" s="13"/>
      <c r="AN781" s="125"/>
      <c r="AP781" s="67"/>
      <c r="AQ781" s="13"/>
      <c r="AR781" s="125"/>
      <c r="AS781" s="13"/>
      <c r="AT781" s="67"/>
      <c r="AU781" s="13"/>
      <c r="AV781" s="125"/>
      <c r="AW781" s="13"/>
      <c r="AX781" s="67"/>
      <c r="AY781" s="13"/>
      <c r="AZ781" s="125"/>
      <c r="BA781" s="13"/>
      <c r="BB781" s="67"/>
      <c r="BC781" s="13"/>
      <c r="BD781" s="125"/>
      <c r="BE781" s="13"/>
      <c r="BF781" s="67"/>
      <c r="BG781" s="13"/>
      <c r="BH781" s="125"/>
      <c r="BJ781" s="67"/>
      <c r="BK781" s="13"/>
      <c r="BL781" s="125"/>
      <c r="BM781" s="13"/>
    </row>
    <row r="782" spans="2:65" s="71" customFormat="1" ht="15.75" customHeight="1">
      <c r="B782" s="230"/>
      <c r="C782" s="71" t="s">
        <v>385</v>
      </c>
      <c r="E782" s="1"/>
      <c r="F782" s="1"/>
      <c r="G782" s="1"/>
      <c r="H782" s="1"/>
      <c r="I782" s="1"/>
      <c r="J782" s="1"/>
      <c r="K782" s="76"/>
      <c r="L782" s="193"/>
      <c r="M782" s="194"/>
      <c r="N782" s="200"/>
      <c r="O782" s="76"/>
      <c r="P782" s="76"/>
      <c r="Q782" s="76"/>
      <c r="R782" s="76"/>
      <c r="S782" s="76"/>
      <c r="T782" s="76"/>
      <c r="U782" s="76"/>
      <c r="V782" s="76"/>
      <c r="W782" s="76"/>
      <c r="X782" s="76"/>
      <c r="Y782" s="76"/>
      <c r="Z782" s="198"/>
      <c r="AA782" s="76"/>
      <c r="AB782" s="194"/>
      <c r="AC782" s="194"/>
      <c r="AD782" s="198"/>
      <c r="AE782" s="76"/>
      <c r="AF782" s="194"/>
      <c r="AG782" s="76"/>
      <c r="AH782" s="198"/>
      <c r="AI782" s="76"/>
      <c r="AJ782" s="194"/>
      <c r="AK782" s="194"/>
      <c r="AL782" s="198"/>
      <c r="AM782" s="76"/>
      <c r="AN782" s="194"/>
      <c r="AP782" s="198"/>
      <c r="AQ782" s="76"/>
      <c r="AR782" s="194"/>
      <c r="AS782" s="76"/>
      <c r="AT782" s="198"/>
      <c r="AU782" s="76"/>
      <c r="AV782" s="194"/>
      <c r="AW782" s="76"/>
      <c r="AX782" s="198"/>
      <c r="AY782" s="76"/>
      <c r="AZ782" s="194"/>
      <c r="BA782" s="76"/>
      <c r="BB782" s="198"/>
      <c r="BC782" s="76"/>
      <c r="BD782" s="194"/>
      <c r="BE782" s="76"/>
      <c r="BF782" s="198"/>
      <c r="BG782" s="76"/>
      <c r="BH782" s="194"/>
      <c r="BJ782" s="198"/>
      <c r="BK782" s="76"/>
      <c r="BL782" s="194"/>
      <c r="BM782" s="76"/>
    </row>
    <row r="783" spans="2:65" ht="15.75" customHeight="1">
      <c r="C783" s="17"/>
      <c r="D783" s="71"/>
      <c r="E783" s="50"/>
      <c r="F783" s="50"/>
      <c r="G783" s="50"/>
      <c r="H783" s="50"/>
      <c r="I783" s="50"/>
      <c r="J783" s="50"/>
      <c r="K783" s="13"/>
      <c r="L783" s="66"/>
      <c r="M783" s="125"/>
      <c r="N783" s="147"/>
      <c r="O783" s="13"/>
      <c r="P783" s="13"/>
      <c r="Q783" s="13"/>
      <c r="R783" s="13"/>
      <c r="S783" s="13"/>
      <c r="T783" s="13"/>
      <c r="U783" s="13"/>
      <c r="V783" s="13"/>
      <c r="W783" s="13"/>
      <c r="X783" s="13"/>
      <c r="Y783" s="13"/>
      <c r="Z783" s="67"/>
      <c r="AA783" s="13"/>
      <c r="AB783" s="125"/>
      <c r="AC783" s="125"/>
      <c r="AD783" s="67"/>
      <c r="AE783" s="13"/>
      <c r="AF783" s="125"/>
      <c r="AG783" s="13"/>
      <c r="AH783" s="67"/>
      <c r="AI783" s="13"/>
      <c r="AJ783" s="125"/>
      <c r="AK783" s="125"/>
      <c r="AL783" s="67"/>
      <c r="AM783" s="13"/>
      <c r="AN783" s="125"/>
      <c r="AP783" s="67"/>
      <c r="AQ783" s="13"/>
      <c r="AR783" s="125"/>
      <c r="AS783" s="13"/>
      <c r="AT783" s="67"/>
      <c r="AU783" s="13"/>
      <c r="AV783" s="125"/>
      <c r="AW783" s="13"/>
      <c r="AX783" s="67"/>
      <c r="AY783" s="13"/>
      <c r="AZ783" s="125"/>
      <c r="BA783" s="13"/>
      <c r="BB783" s="67"/>
      <c r="BC783" s="13"/>
      <c r="BD783" s="125"/>
      <c r="BE783" s="13"/>
      <c r="BF783" s="67"/>
      <c r="BG783" s="13"/>
      <c r="BH783" s="125"/>
      <c r="BJ783" s="67"/>
      <c r="BK783" s="13"/>
      <c r="BL783" s="125"/>
      <c r="BM783" s="13"/>
    </row>
    <row r="784" spans="2:65" ht="15.75" customHeight="1">
      <c r="C784" s="124">
        <v>1</v>
      </c>
      <c r="D784" s="3" t="s">
        <v>373</v>
      </c>
      <c r="E784" s="50"/>
      <c r="F784" s="50"/>
      <c r="G784" s="50"/>
      <c r="H784" s="50"/>
      <c r="I784" s="50"/>
      <c r="J784" s="50"/>
      <c r="K784" s="13"/>
      <c r="L784" s="66"/>
      <c r="M784" s="125"/>
      <c r="N784" s="147"/>
      <c r="O784" s="13"/>
      <c r="P784" s="13"/>
      <c r="Q784" s="13"/>
      <c r="R784" s="13"/>
      <c r="S784" s="13"/>
      <c r="T784" s="13"/>
      <c r="U784" s="13"/>
      <c r="V784" s="13"/>
      <c r="W784" s="13"/>
      <c r="X784" s="13"/>
      <c r="Y784" s="13"/>
      <c r="Z784" s="67"/>
      <c r="AA784" s="13"/>
      <c r="AB784" s="95"/>
      <c r="AC784" s="95"/>
      <c r="AD784" s="67"/>
      <c r="AE784" s="13"/>
      <c r="AF784" s="95"/>
      <c r="AG784" s="13"/>
      <c r="AH784" s="67"/>
      <c r="AI784" s="13"/>
      <c r="AJ784" s="95"/>
      <c r="AK784" s="95"/>
      <c r="AL784" s="67"/>
      <c r="AM784" s="13"/>
      <c r="AN784" s="95"/>
      <c r="AP784" s="67"/>
      <c r="AQ784" s="13"/>
      <c r="AR784" s="95"/>
      <c r="AS784" s="13"/>
      <c r="AT784" s="67"/>
      <c r="AU784" s="13"/>
      <c r="AV784" s="95"/>
      <c r="AW784" s="13"/>
      <c r="AX784" s="67"/>
      <c r="AY784" s="13"/>
      <c r="AZ784" s="95"/>
      <c r="BA784" s="13"/>
      <c r="BB784" s="67"/>
      <c r="BC784" s="13"/>
      <c r="BD784" s="95"/>
      <c r="BE784" s="13"/>
      <c r="BF784" s="67"/>
      <c r="BG784" s="13"/>
      <c r="BH784" s="95"/>
      <c r="BJ784" s="67"/>
      <c r="BK784" s="13"/>
      <c r="BL784" s="95"/>
      <c r="BM784" s="13"/>
    </row>
    <row r="785" spans="1:70" ht="15.75" customHeight="1">
      <c r="C785" s="124">
        <v>2</v>
      </c>
      <c r="D785" s="3" t="s">
        <v>335</v>
      </c>
      <c r="E785" s="3"/>
      <c r="F785" s="3"/>
      <c r="G785" s="3"/>
      <c r="H785" s="3"/>
      <c r="I785" s="3"/>
      <c r="J785" s="3"/>
      <c r="K785" s="3"/>
      <c r="L785" s="247"/>
      <c r="M785" s="125"/>
      <c r="N785" s="147"/>
      <c r="O785" s="13"/>
      <c r="P785" s="13"/>
      <c r="Q785" s="13"/>
      <c r="R785" s="13"/>
      <c r="S785" s="13"/>
      <c r="T785" s="13"/>
      <c r="U785" s="13"/>
      <c r="V785" s="13"/>
      <c r="W785" s="13"/>
      <c r="X785" s="13"/>
      <c r="Y785" s="13"/>
      <c r="Z785" s="67"/>
      <c r="AA785" s="13"/>
      <c r="AB785" s="67"/>
      <c r="AC785" s="67"/>
      <c r="AD785" s="67"/>
      <c r="AE785" s="13"/>
      <c r="AF785" s="67"/>
      <c r="AG785" s="13"/>
      <c r="AH785" s="67"/>
      <c r="AI785" s="13"/>
      <c r="AJ785" s="67"/>
      <c r="AK785" s="67"/>
      <c r="AL785" s="67"/>
      <c r="AM785" s="13"/>
      <c r="AN785" s="67"/>
      <c r="AP785" s="67"/>
      <c r="AQ785" s="13"/>
      <c r="AR785" s="67"/>
      <c r="AS785" s="13"/>
      <c r="AT785" s="67"/>
      <c r="AU785" s="13"/>
      <c r="AV785" s="67"/>
      <c r="AW785" s="13"/>
      <c r="AX785" s="67"/>
      <c r="AY785" s="13"/>
      <c r="AZ785" s="67"/>
      <c r="BA785" s="13"/>
      <c r="BB785" s="67"/>
      <c r="BC785" s="13"/>
      <c r="BD785" s="67"/>
      <c r="BE785" s="13"/>
      <c r="BF785" s="67"/>
      <c r="BG785" s="13"/>
      <c r="BH785" s="67"/>
      <c r="BJ785" s="67"/>
      <c r="BK785" s="13"/>
      <c r="BL785" s="67"/>
      <c r="BM785" s="13"/>
    </row>
    <row r="786" spans="1:70" ht="15.75" customHeight="1">
      <c r="C786" s="33"/>
      <c r="D786" s="3"/>
      <c r="E786" s="50"/>
      <c r="F786" s="50"/>
      <c r="G786" s="50"/>
      <c r="H786" s="50"/>
      <c r="I786" s="50"/>
      <c r="J786" s="50"/>
      <c r="K786" s="13"/>
      <c r="L786" s="66"/>
      <c r="M786" s="125"/>
      <c r="N786" s="147"/>
      <c r="O786" s="13"/>
      <c r="P786" s="13"/>
      <c r="Q786" s="13"/>
      <c r="R786" s="13"/>
      <c r="S786" s="13"/>
      <c r="T786" s="13"/>
      <c r="U786" s="13"/>
      <c r="V786" s="13"/>
      <c r="W786" s="13"/>
      <c r="X786" s="13"/>
      <c r="Y786" s="13"/>
      <c r="Z786" s="67"/>
      <c r="AA786" s="13"/>
      <c r="AB786" s="67"/>
      <c r="AC786" s="67"/>
      <c r="AD786" s="67"/>
      <c r="AE786" s="13"/>
      <c r="AF786" s="67"/>
      <c r="AG786" s="13"/>
      <c r="AH786" s="67"/>
      <c r="AI786" s="13"/>
      <c r="AJ786" s="67"/>
      <c r="AK786" s="67"/>
      <c r="AL786" s="67"/>
      <c r="AM786" s="13"/>
      <c r="AN786" s="67"/>
      <c r="AP786" s="67"/>
      <c r="AQ786" s="13"/>
      <c r="AR786" s="67"/>
      <c r="AS786" s="13"/>
      <c r="AT786" s="67"/>
      <c r="AU786" s="13"/>
      <c r="AV786" s="67"/>
      <c r="AW786" s="13"/>
      <c r="AX786" s="67"/>
      <c r="AY786" s="13"/>
      <c r="AZ786" s="67"/>
      <c r="BA786" s="13"/>
      <c r="BB786" s="67"/>
      <c r="BC786" s="13"/>
      <c r="BD786" s="67"/>
      <c r="BE786" s="13"/>
      <c r="BF786" s="67"/>
      <c r="BG786" s="13"/>
      <c r="BH786" s="67"/>
      <c r="BJ786" s="67"/>
      <c r="BK786" s="13"/>
      <c r="BL786" s="67"/>
      <c r="BM786" s="13"/>
    </row>
    <row r="787" spans="1:70" ht="15.75" customHeight="1">
      <c r="C787" s="51"/>
      <c r="E787" s="13"/>
      <c r="F787" s="13"/>
      <c r="G787" s="13"/>
      <c r="H787" s="13"/>
      <c r="I787" s="13"/>
      <c r="J787" s="76"/>
      <c r="K787" s="67"/>
      <c r="L787" s="66"/>
      <c r="M787" s="67"/>
      <c r="N787" s="148"/>
      <c r="O787" s="67"/>
      <c r="P787" s="67"/>
      <c r="Q787" s="67"/>
      <c r="R787" s="67"/>
      <c r="S787" s="67"/>
      <c r="T787" s="67"/>
      <c r="U787" s="67"/>
      <c r="V787" s="67"/>
      <c r="W787" s="67"/>
      <c r="X787" s="67"/>
      <c r="Y787" s="67"/>
      <c r="Z787" s="41"/>
      <c r="AA787" s="67"/>
      <c r="AB787" s="125"/>
      <c r="AC787" s="125"/>
      <c r="AD787" s="41"/>
      <c r="AE787" s="67"/>
      <c r="AF787" s="125"/>
      <c r="AG787" s="67"/>
      <c r="AH787" s="41"/>
      <c r="AI787" s="67"/>
      <c r="AJ787" s="125"/>
      <c r="AK787" s="125"/>
      <c r="AL787" s="41"/>
      <c r="AM787" s="67"/>
      <c r="AN787" s="125"/>
      <c r="AP787" s="41"/>
      <c r="AQ787" s="67"/>
      <c r="AR787" s="125"/>
      <c r="AS787" s="67"/>
      <c r="AT787" s="41"/>
      <c r="AU787" s="67"/>
      <c r="AV787" s="125"/>
      <c r="AW787" s="67"/>
      <c r="AX787" s="41"/>
      <c r="AY787" s="67"/>
      <c r="AZ787" s="125"/>
      <c r="BA787" s="67"/>
      <c r="BB787" s="41"/>
      <c r="BC787" s="67"/>
      <c r="BD787" s="125"/>
      <c r="BE787" s="67"/>
      <c r="BF787" s="41"/>
      <c r="BG787" s="67"/>
      <c r="BH787" s="125"/>
      <c r="BJ787" s="41"/>
      <c r="BK787" s="67"/>
      <c r="BL787" s="125"/>
      <c r="BM787" s="67"/>
    </row>
    <row r="788" spans="1:70" ht="18.75" customHeight="1">
      <c r="C788" s="51"/>
      <c r="D788" s="13"/>
      <c r="E788" s="13"/>
      <c r="F788" s="13"/>
      <c r="G788" s="13"/>
      <c r="H788" s="13"/>
      <c r="I788" s="13"/>
      <c r="J788" s="13"/>
      <c r="K788" s="67"/>
      <c r="L788" s="66"/>
      <c r="M788" s="67"/>
      <c r="N788" s="148"/>
      <c r="O788" s="67"/>
      <c r="P788" s="67"/>
      <c r="Q788" s="67"/>
      <c r="R788" s="67"/>
      <c r="S788" s="67"/>
      <c r="T788" s="67"/>
      <c r="U788" s="67"/>
      <c r="V788" s="67"/>
      <c r="W788" s="67"/>
      <c r="X788" s="67"/>
      <c r="Y788" s="67"/>
      <c r="Z788" s="67"/>
      <c r="AA788" s="67"/>
      <c r="AB788" s="67"/>
      <c r="AC788" s="67"/>
      <c r="AD788" s="67"/>
      <c r="AE788" s="67"/>
      <c r="AF788" s="67"/>
      <c r="AG788" s="67"/>
      <c r="AH788" s="67"/>
      <c r="AI788" s="67"/>
      <c r="AJ788" s="67"/>
      <c r="AK788" s="67"/>
      <c r="AL788" s="67"/>
      <c r="AM788" s="67"/>
      <c r="AN788" s="67"/>
      <c r="AP788" s="67"/>
      <c r="AQ788" s="67"/>
      <c r="AR788" s="67"/>
      <c r="AS788" s="67"/>
      <c r="AT788" s="67"/>
      <c r="AU788" s="67"/>
      <c r="AV788" s="67"/>
      <c r="AW788" s="67"/>
      <c r="AX788" s="67"/>
      <c r="AY788" s="67"/>
      <c r="AZ788" s="67"/>
      <c r="BA788" s="67"/>
      <c r="BB788" s="67"/>
      <c r="BC788" s="67"/>
      <c r="BD788" s="67"/>
      <c r="BE788" s="67"/>
      <c r="BF788" s="67"/>
      <c r="BG788" s="67"/>
      <c r="BH788" s="67"/>
      <c r="BJ788" s="67"/>
      <c r="BK788" s="67"/>
      <c r="BL788" s="67"/>
      <c r="BM788" s="67"/>
    </row>
    <row r="789" spans="1:70" ht="15.75" customHeight="1">
      <c r="C789" s="51"/>
      <c r="D789" s="13"/>
      <c r="E789" s="13"/>
      <c r="F789" s="13"/>
      <c r="G789" s="13"/>
      <c r="H789" s="13"/>
      <c r="I789" s="13"/>
      <c r="J789" s="13"/>
      <c r="K789" s="67"/>
      <c r="L789" s="66"/>
      <c r="M789" s="67"/>
      <c r="N789" s="148"/>
      <c r="O789" s="67"/>
      <c r="P789" s="67"/>
      <c r="Q789" s="67"/>
      <c r="R789" s="67"/>
      <c r="S789" s="67"/>
      <c r="T789" s="67"/>
      <c r="U789" s="67"/>
      <c r="V789" s="67"/>
      <c r="W789" s="67"/>
      <c r="X789" s="67"/>
      <c r="Y789" s="67"/>
      <c r="Z789" s="155"/>
      <c r="AA789" s="67"/>
      <c r="AB789" s="67"/>
      <c r="AC789" s="67"/>
      <c r="AD789" s="155"/>
      <c r="AE789" s="67"/>
      <c r="AF789" s="67"/>
      <c r="AG789" s="67"/>
      <c r="AH789" s="155"/>
      <c r="AI789" s="67"/>
      <c r="AJ789" s="67"/>
      <c r="AK789" s="67"/>
      <c r="AL789" s="155"/>
      <c r="AM789" s="67"/>
      <c r="AN789" s="67"/>
      <c r="AP789" s="155"/>
      <c r="AQ789" s="67"/>
      <c r="AR789" s="67"/>
      <c r="AS789" s="67"/>
      <c r="AT789" s="155"/>
      <c r="AU789" s="67"/>
      <c r="AV789" s="67"/>
      <c r="AW789" s="67"/>
      <c r="AX789" s="155"/>
      <c r="AY789" s="67"/>
      <c r="AZ789" s="67"/>
      <c r="BA789" s="67"/>
      <c r="BB789" s="155"/>
      <c r="BC789" s="67"/>
      <c r="BD789" s="67"/>
      <c r="BE789" s="67"/>
      <c r="BF789" s="155"/>
      <c r="BG789" s="67"/>
      <c r="BH789" s="67"/>
      <c r="BJ789" s="155"/>
      <c r="BK789" s="67"/>
      <c r="BL789" s="67"/>
      <c r="BM789" s="67"/>
    </row>
    <row r="790" spans="1:70" ht="15.75" customHeight="1">
      <c r="C790" s="51"/>
      <c r="D790" s="13"/>
      <c r="E790" s="13"/>
      <c r="F790" s="13"/>
      <c r="G790" s="13"/>
      <c r="H790" s="13"/>
      <c r="I790" s="13"/>
      <c r="J790" s="30"/>
      <c r="K790" s="67"/>
      <c r="L790" s="66"/>
      <c r="M790" s="67"/>
      <c r="N790" s="148"/>
      <c r="O790" s="67"/>
      <c r="P790" s="67"/>
      <c r="Q790" s="67"/>
      <c r="R790" s="67"/>
      <c r="S790" s="67"/>
      <c r="T790" s="67"/>
      <c r="U790" s="67"/>
      <c r="V790" s="67"/>
      <c r="W790" s="67"/>
      <c r="X790" s="67"/>
      <c r="Y790" s="67"/>
      <c r="Z790" s="6"/>
      <c r="AA790" s="67"/>
      <c r="AB790" s="67"/>
      <c r="AC790" s="67"/>
      <c r="AD790" s="6"/>
      <c r="AE790" s="67"/>
      <c r="AF790" s="67"/>
      <c r="AG790" s="67"/>
      <c r="AH790" s="6"/>
      <c r="AI790" s="67"/>
      <c r="AJ790" s="67"/>
      <c r="AK790" s="67"/>
      <c r="AL790" s="6"/>
      <c r="AM790" s="67"/>
      <c r="AN790" s="67"/>
      <c r="AP790" s="6"/>
      <c r="AQ790" s="67"/>
      <c r="AR790" s="67"/>
      <c r="AS790" s="67"/>
      <c r="AT790" s="6"/>
      <c r="AU790" s="67"/>
      <c r="AV790" s="67"/>
      <c r="AW790" s="67"/>
      <c r="AX790" s="6"/>
      <c r="AY790" s="67"/>
      <c r="AZ790" s="67"/>
      <c r="BA790" s="67"/>
      <c r="BB790" s="6"/>
      <c r="BC790" s="67"/>
      <c r="BD790" s="67"/>
      <c r="BE790" s="67"/>
      <c r="BF790" s="6"/>
      <c r="BG790" s="67"/>
      <c r="BH790" s="67"/>
      <c r="BJ790" s="6"/>
      <c r="BK790" s="67"/>
      <c r="BL790" s="67"/>
      <c r="BM790" s="67"/>
    </row>
    <row r="791" spans="1:70">
      <c r="N791" s="149"/>
      <c r="Z791" s="6"/>
      <c r="AB791" s="149"/>
      <c r="AC791" s="149"/>
      <c r="AD791" s="6"/>
      <c r="AF791" s="149"/>
      <c r="AH791" s="6"/>
      <c r="AJ791" s="149"/>
      <c r="AK791" s="149"/>
      <c r="AL791" s="6"/>
      <c r="AN791" s="149"/>
      <c r="AP791" s="6"/>
      <c r="AR791" s="149"/>
      <c r="AT791" s="6"/>
      <c r="AV791" s="149"/>
      <c r="AX791" s="6"/>
      <c r="AZ791" s="149"/>
      <c r="BB791" s="6"/>
      <c r="BD791" s="149"/>
      <c r="BF791" s="6"/>
      <c r="BH791" s="149"/>
      <c r="BJ791" s="6"/>
      <c r="BL791" s="149"/>
    </row>
    <row r="792" spans="1:70">
      <c r="N792" s="149"/>
    </row>
    <row r="793" spans="1:70">
      <c r="N793" s="149"/>
    </row>
    <row r="794" spans="1:70">
      <c r="N794" s="149"/>
    </row>
    <row r="795" spans="1:70">
      <c r="N795" s="149"/>
    </row>
    <row r="796" spans="1:70">
      <c r="N796" s="149"/>
    </row>
    <row r="797" spans="1:70">
      <c r="N797" s="149"/>
    </row>
    <row r="798" spans="1:70">
      <c r="N798" s="149"/>
    </row>
    <row r="799" spans="1:70" customFormat="1">
      <c r="A799" s="7"/>
      <c r="B799" s="230"/>
      <c r="C799" s="7"/>
      <c r="D799" s="7"/>
      <c r="E799" s="7"/>
      <c r="F799" s="7"/>
      <c r="G799" s="7"/>
      <c r="H799" s="7"/>
      <c r="I799" s="7"/>
      <c r="J799" s="7"/>
      <c r="K799" s="7"/>
      <c r="L799" s="8"/>
      <c r="M799" s="7"/>
      <c r="N799" s="149"/>
      <c r="Z799" s="7"/>
      <c r="AB799" s="7"/>
      <c r="AC799" s="7"/>
      <c r="AD799" s="7"/>
      <c r="AF799" s="7"/>
      <c r="AH799" s="7"/>
      <c r="AJ799" s="7"/>
      <c r="AK799" s="7"/>
      <c r="AL799" s="7"/>
      <c r="AN799" s="7"/>
      <c r="AO799" s="7"/>
      <c r="AP799" s="7"/>
      <c r="AR799" s="7"/>
      <c r="AT799" s="7"/>
      <c r="AV799" s="7"/>
      <c r="AX799" s="7"/>
      <c r="AZ799" s="7"/>
      <c r="BB799" s="7"/>
      <c r="BD799" s="7"/>
      <c r="BF799" s="7"/>
      <c r="BH799" s="7"/>
      <c r="BI799" s="7"/>
      <c r="BJ799" s="7"/>
      <c r="BL799" s="7"/>
      <c r="BN799" s="7"/>
      <c r="BO799" s="7"/>
      <c r="BP799" s="7"/>
      <c r="BQ799" s="7"/>
      <c r="BR799" s="7"/>
    </row>
    <row r="800" spans="1:70" customFormat="1">
      <c r="A800" s="7"/>
      <c r="B800" s="230"/>
      <c r="C800" s="7"/>
      <c r="D800" s="7"/>
      <c r="E800" s="7"/>
      <c r="F800" s="7"/>
      <c r="G800" s="7"/>
      <c r="H800" s="7"/>
      <c r="I800" s="7"/>
      <c r="J800" s="7"/>
      <c r="K800" s="7"/>
      <c r="L800" s="8"/>
      <c r="M800" s="7"/>
      <c r="N800" s="149"/>
      <c r="Z800" s="7"/>
      <c r="AB800" s="7"/>
      <c r="AC800" s="7"/>
      <c r="AD800" s="7"/>
      <c r="AF800" s="7"/>
      <c r="AH800" s="7"/>
      <c r="AJ800" s="7"/>
      <c r="AK800" s="7"/>
      <c r="AL800" s="7"/>
      <c r="AN800" s="7"/>
      <c r="AO800" s="7"/>
      <c r="AP800" s="7"/>
      <c r="AR800" s="7"/>
      <c r="AT800" s="7"/>
      <c r="AV800" s="7"/>
      <c r="AX800" s="7"/>
      <c r="AZ800" s="7"/>
      <c r="BB800" s="7"/>
      <c r="BD800" s="7"/>
      <c r="BF800" s="7"/>
      <c r="BH800" s="7"/>
      <c r="BI800" s="7"/>
      <c r="BJ800" s="7"/>
      <c r="BL800" s="7"/>
      <c r="BN800" s="7"/>
      <c r="BO800" s="7"/>
      <c r="BP800" s="7"/>
      <c r="BQ800" s="7"/>
      <c r="BR800" s="7"/>
    </row>
    <row r="801" spans="1:70" customFormat="1">
      <c r="A801" s="7"/>
      <c r="B801" s="230"/>
      <c r="C801" s="7"/>
      <c r="D801" s="7"/>
      <c r="E801" s="7"/>
      <c r="F801" s="7"/>
      <c r="G801" s="7"/>
      <c r="H801" s="7"/>
      <c r="I801" s="7"/>
      <c r="J801" s="7"/>
      <c r="K801" s="7"/>
      <c r="L801" s="8"/>
      <c r="M801" s="7"/>
      <c r="N801" s="149"/>
      <c r="Z801" s="7"/>
      <c r="AB801" s="7"/>
      <c r="AC801" s="7"/>
      <c r="AD801" s="7"/>
      <c r="AF801" s="7"/>
      <c r="AH801" s="7"/>
      <c r="AJ801" s="7"/>
      <c r="AK801" s="7"/>
      <c r="AL801" s="7"/>
      <c r="AN801" s="7"/>
      <c r="AO801" s="7"/>
      <c r="AP801" s="7"/>
      <c r="AR801" s="7"/>
      <c r="AT801" s="7"/>
      <c r="AV801" s="7"/>
      <c r="AX801" s="7"/>
      <c r="AZ801" s="7"/>
      <c r="BB801" s="7"/>
      <c r="BD801" s="7"/>
      <c r="BF801" s="7"/>
      <c r="BH801" s="7"/>
      <c r="BI801" s="7"/>
      <c r="BJ801" s="7"/>
      <c r="BL801" s="7"/>
      <c r="BN801" s="7"/>
      <c r="BO801" s="7"/>
      <c r="BP801" s="7"/>
      <c r="BQ801" s="7"/>
      <c r="BR801" s="7"/>
    </row>
    <row r="802" spans="1:70" customFormat="1">
      <c r="A802" s="7"/>
      <c r="B802" s="230"/>
      <c r="C802" s="7"/>
      <c r="D802" s="7"/>
      <c r="E802" s="7"/>
      <c r="F802" s="7"/>
      <c r="G802" s="7"/>
      <c r="H802" s="7"/>
      <c r="I802" s="7"/>
      <c r="J802" s="7"/>
      <c r="K802" s="7"/>
      <c r="L802" s="8"/>
      <c r="M802" s="7"/>
      <c r="N802" s="149"/>
      <c r="Z802" s="7"/>
      <c r="AB802" s="7"/>
      <c r="AC802" s="7"/>
      <c r="AD802" s="7"/>
      <c r="AF802" s="7"/>
      <c r="AH802" s="7"/>
      <c r="AJ802" s="7"/>
      <c r="AK802" s="7"/>
      <c r="AL802" s="7"/>
      <c r="AN802" s="7"/>
      <c r="AO802" s="7"/>
      <c r="AP802" s="7"/>
      <c r="AR802" s="7"/>
      <c r="AT802" s="7"/>
      <c r="AV802" s="7"/>
      <c r="AX802" s="7"/>
      <c r="AZ802" s="7"/>
      <c r="BB802" s="7"/>
      <c r="BD802" s="7"/>
      <c r="BF802" s="7"/>
      <c r="BH802" s="7"/>
      <c r="BI802" s="7"/>
      <c r="BJ802" s="7"/>
      <c r="BL802" s="7"/>
      <c r="BN802" s="7"/>
      <c r="BO802" s="7"/>
      <c r="BP802" s="7"/>
      <c r="BQ802" s="7"/>
      <c r="BR802" s="7"/>
    </row>
    <row r="803" spans="1:70" customFormat="1">
      <c r="A803" s="7"/>
      <c r="B803" s="230"/>
      <c r="C803" s="7"/>
      <c r="D803" s="7"/>
      <c r="E803" s="7"/>
      <c r="F803" s="7"/>
      <c r="G803" s="7"/>
      <c r="H803" s="7"/>
      <c r="I803" s="7"/>
      <c r="J803" s="7"/>
      <c r="K803" s="7"/>
      <c r="L803" s="8"/>
      <c r="M803" s="7"/>
      <c r="N803" s="149"/>
      <c r="Z803" s="7"/>
      <c r="AB803" s="7"/>
      <c r="AC803" s="7"/>
      <c r="AD803" s="7"/>
      <c r="AF803" s="7"/>
      <c r="AH803" s="7"/>
      <c r="AJ803" s="7"/>
      <c r="AK803" s="7"/>
      <c r="AL803" s="7"/>
      <c r="AN803" s="7"/>
      <c r="AO803" s="7"/>
      <c r="AP803" s="7"/>
      <c r="AR803" s="7"/>
      <c r="AT803" s="7"/>
      <c r="AV803" s="7"/>
      <c r="AX803" s="7"/>
      <c r="AZ803" s="7"/>
      <c r="BB803" s="7"/>
      <c r="BD803" s="7"/>
      <c r="BF803" s="7"/>
      <c r="BH803" s="7"/>
      <c r="BI803" s="7"/>
      <c r="BJ803" s="7"/>
      <c r="BL803" s="7"/>
      <c r="BN803" s="7"/>
      <c r="BO803" s="7"/>
      <c r="BP803" s="7"/>
      <c r="BQ803" s="7"/>
      <c r="BR803" s="7"/>
    </row>
    <row r="804" spans="1:70" customFormat="1">
      <c r="A804" s="7"/>
      <c r="B804" s="230"/>
      <c r="C804" s="7"/>
      <c r="D804" s="7"/>
      <c r="E804" s="7"/>
      <c r="F804" s="7"/>
      <c r="G804" s="7"/>
      <c r="H804" s="7"/>
      <c r="I804" s="7"/>
      <c r="J804" s="7"/>
      <c r="K804" s="7"/>
      <c r="L804" s="8"/>
      <c r="M804" s="7"/>
      <c r="N804" s="149"/>
      <c r="Z804" s="7"/>
      <c r="AB804" s="7"/>
      <c r="AC804" s="7"/>
      <c r="AD804" s="7"/>
      <c r="AF804" s="7"/>
      <c r="AH804" s="7"/>
      <c r="AJ804" s="7"/>
      <c r="AK804" s="7"/>
      <c r="AL804" s="7"/>
      <c r="AN804" s="7"/>
      <c r="AO804" s="7"/>
      <c r="AP804" s="7"/>
      <c r="AR804" s="7"/>
      <c r="AT804" s="7"/>
      <c r="AV804" s="7"/>
      <c r="AX804" s="7"/>
      <c r="AZ804" s="7"/>
      <c r="BB804" s="7"/>
      <c r="BD804" s="7"/>
      <c r="BF804" s="7"/>
      <c r="BH804" s="7"/>
      <c r="BI804" s="7"/>
      <c r="BJ804" s="7"/>
      <c r="BL804" s="7"/>
      <c r="BN804" s="7"/>
      <c r="BO804" s="7"/>
      <c r="BP804" s="7"/>
      <c r="BQ804" s="7"/>
      <c r="BR804" s="7"/>
    </row>
    <row r="805" spans="1:70" customFormat="1">
      <c r="A805" s="7"/>
      <c r="B805" s="230"/>
      <c r="C805" s="7"/>
      <c r="D805" s="7"/>
      <c r="E805" s="7"/>
      <c r="F805" s="7"/>
      <c r="G805" s="7"/>
      <c r="H805" s="7"/>
      <c r="I805" s="7"/>
      <c r="J805" s="7"/>
      <c r="K805" s="7"/>
      <c r="L805" s="8"/>
      <c r="M805" s="7"/>
      <c r="N805" s="149"/>
      <c r="Z805" s="7"/>
      <c r="AB805" s="7"/>
      <c r="AC805" s="7"/>
      <c r="AD805" s="7"/>
      <c r="AF805" s="7"/>
      <c r="AH805" s="7"/>
      <c r="AJ805" s="7"/>
      <c r="AK805" s="7"/>
      <c r="AL805" s="7"/>
      <c r="AN805" s="7"/>
      <c r="AO805" s="7"/>
      <c r="AP805" s="7"/>
      <c r="AR805" s="7"/>
      <c r="AT805" s="7"/>
      <c r="AV805" s="7"/>
      <c r="AX805" s="7"/>
      <c r="AZ805" s="7"/>
      <c r="BB805" s="7"/>
      <c r="BD805" s="7"/>
      <c r="BF805" s="7"/>
      <c r="BH805" s="7"/>
      <c r="BI805" s="7"/>
      <c r="BJ805" s="7"/>
      <c r="BL805" s="7"/>
      <c r="BN805" s="7"/>
      <c r="BO805" s="7"/>
      <c r="BP805" s="7"/>
      <c r="BQ805" s="7"/>
      <c r="BR805" s="7"/>
    </row>
    <row r="806" spans="1:70" customFormat="1">
      <c r="A806" s="7"/>
      <c r="B806" s="230"/>
      <c r="C806" s="7"/>
      <c r="D806" s="7"/>
      <c r="E806" s="7"/>
      <c r="F806" s="7"/>
      <c r="G806" s="7"/>
      <c r="H806" s="7"/>
      <c r="I806" s="7"/>
      <c r="J806" s="7"/>
      <c r="K806" s="7"/>
      <c r="L806" s="8"/>
      <c r="M806" s="7"/>
      <c r="N806" s="149"/>
      <c r="Z806" s="7"/>
      <c r="AB806" s="7"/>
      <c r="AC806" s="7"/>
      <c r="AD806" s="7"/>
      <c r="AF806" s="7"/>
      <c r="AH806" s="7"/>
      <c r="AJ806" s="7"/>
      <c r="AK806" s="7"/>
      <c r="AL806" s="7"/>
      <c r="AN806" s="7"/>
      <c r="AO806" s="7"/>
      <c r="AP806" s="7"/>
      <c r="AR806" s="7"/>
      <c r="AT806" s="7"/>
      <c r="AV806" s="7"/>
      <c r="AX806" s="7"/>
      <c r="AZ806" s="7"/>
      <c r="BB806" s="7"/>
      <c r="BD806" s="7"/>
      <c r="BF806" s="7"/>
      <c r="BH806" s="7"/>
      <c r="BI806" s="7"/>
      <c r="BJ806" s="7"/>
      <c r="BL806" s="7"/>
      <c r="BN806" s="7"/>
      <c r="BO806" s="7"/>
      <c r="BP806" s="7"/>
      <c r="BQ806" s="7"/>
      <c r="BR806" s="7"/>
    </row>
    <row r="807" spans="1:70" customFormat="1">
      <c r="A807" s="7"/>
      <c r="B807" s="230"/>
      <c r="C807" s="7"/>
      <c r="D807" s="7"/>
      <c r="E807" s="7"/>
      <c r="F807" s="7"/>
      <c r="G807" s="7"/>
      <c r="H807" s="7"/>
      <c r="I807" s="7"/>
      <c r="J807" s="7"/>
      <c r="K807" s="7"/>
      <c r="L807" s="8"/>
      <c r="M807" s="7"/>
      <c r="N807" s="149"/>
      <c r="Z807" s="7"/>
      <c r="AB807" s="7"/>
      <c r="AC807" s="7"/>
      <c r="AD807" s="7"/>
      <c r="AF807" s="7"/>
      <c r="AH807" s="7"/>
      <c r="AJ807" s="7"/>
      <c r="AK807" s="7"/>
      <c r="AL807" s="7"/>
      <c r="AN807" s="7"/>
      <c r="AO807" s="7"/>
      <c r="AP807" s="7"/>
      <c r="AR807" s="7"/>
      <c r="AT807" s="7"/>
      <c r="AV807" s="7"/>
      <c r="AX807" s="7"/>
      <c r="AZ807" s="7"/>
      <c r="BB807" s="7"/>
      <c r="BD807" s="7"/>
      <c r="BF807" s="7"/>
      <c r="BH807" s="7"/>
      <c r="BI807" s="7"/>
      <c r="BJ807" s="7"/>
      <c r="BL807" s="7"/>
      <c r="BN807" s="7"/>
      <c r="BO807" s="7"/>
      <c r="BP807" s="7"/>
      <c r="BQ807" s="7"/>
      <c r="BR807" s="7"/>
    </row>
    <row r="808" spans="1:70" customFormat="1">
      <c r="A808" s="7"/>
      <c r="B808" s="230"/>
      <c r="C808" s="7"/>
      <c r="D808" s="7"/>
      <c r="E808" s="7"/>
      <c r="F808" s="7"/>
      <c r="G808" s="7"/>
      <c r="H808" s="7"/>
      <c r="I808" s="7"/>
      <c r="J808" s="7"/>
      <c r="K808" s="7"/>
      <c r="L808" s="8"/>
      <c r="M808" s="7"/>
      <c r="N808" s="149"/>
      <c r="Z808" s="7"/>
      <c r="AB808" s="7"/>
      <c r="AC808" s="7"/>
      <c r="AD808" s="7"/>
      <c r="AF808" s="7"/>
      <c r="AH808" s="7"/>
      <c r="AJ808" s="7"/>
      <c r="AK808" s="7"/>
      <c r="AL808" s="7"/>
      <c r="AN808" s="7"/>
      <c r="AO808" s="7"/>
      <c r="AP808" s="7"/>
      <c r="AR808" s="7"/>
      <c r="AT808" s="7"/>
      <c r="AV808" s="7"/>
      <c r="AX808" s="7"/>
      <c r="AZ808" s="7"/>
      <c r="BB808" s="7"/>
      <c r="BD808" s="7"/>
      <c r="BF808" s="7"/>
      <c r="BH808" s="7"/>
      <c r="BI808" s="7"/>
      <c r="BJ808" s="7"/>
      <c r="BL808" s="7"/>
      <c r="BN808" s="7"/>
      <c r="BO808" s="7"/>
      <c r="BP808" s="7"/>
      <c r="BQ808" s="7"/>
      <c r="BR808" s="7"/>
    </row>
    <row r="809" spans="1:70" customFormat="1">
      <c r="A809" s="7"/>
      <c r="B809" s="230"/>
      <c r="C809" s="7"/>
      <c r="D809" s="7"/>
      <c r="E809" s="7"/>
      <c r="F809" s="7"/>
      <c r="G809" s="7"/>
      <c r="H809" s="7"/>
      <c r="I809" s="7"/>
      <c r="J809" s="7"/>
      <c r="K809" s="7"/>
      <c r="L809" s="8"/>
      <c r="M809" s="7"/>
      <c r="N809" s="149"/>
      <c r="Z809" s="7"/>
      <c r="AB809" s="7"/>
      <c r="AC809" s="7"/>
      <c r="AD809" s="7"/>
      <c r="AF809" s="7"/>
      <c r="AH809" s="7"/>
      <c r="AJ809" s="7"/>
      <c r="AK809" s="7"/>
      <c r="AL809" s="7"/>
      <c r="AN809" s="7"/>
      <c r="AO809" s="7"/>
      <c r="AP809" s="7"/>
      <c r="AR809" s="7"/>
      <c r="AT809" s="7"/>
      <c r="AV809" s="7"/>
      <c r="AX809" s="7"/>
      <c r="AZ809" s="7"/>
      <c r="BB809" s="7"/>
      <c r="BD809" s="7"/>
      <c r="BF809" s="7"/>
      <c r="BH809" s="7"/>
      <c r="BI809" s="7"/>
      <c r="BJ809" s="7"/>
      <c r="BL809" s="7"/>
      <c r="BN809" s="7"/>
      <c r="BO809" s="7"/>
      <c r="BP809" s="7"/>
      <c r="BQ809" s="7"/>
      <c r="BR809" s="7"/>
    </row>
    <row r="810" spans="1:70" customFormat="1">
      <c r="A810" s="7"/>
      <c r="B810" s="230"/>
      <c r="C810" s="7"/>
      <c r="D810" s="7"/>
      <c r="E810" s="7"/>
      <c r="F810" s="7"/>
      <c r="G810" s="7"/>
      <c r="H810" s="7"/>
      <c r="I810" s="7"/>
      <c r="J810" s="7"/>
      <c r="K810" s="7"/>
      <c r="L810" s="8"/>
      <c r="M810" s="7"/>
      <c r="N810" s="149"/>
      <c r="Z810" s="7"/>
      <c r="AB810" s="7"/>
      <c r="AC810" s="7"/>
      <c r="AD810" s="7"/>
      <c r="AF810" s="7"/>
      <c r="AH810" s="7"/>
      <c r="AJ810" s="7"/>
      <c r="AK810" s="7"/>
      <c r="AL810" s="7"/>
      <c r="AN810" s="7"/>
      <c r="AO810" s="7"/>
      <c r="AP810" s="7"/>
      <c r="AR810" s="7"/>
      <c r="AT810" s="7"/>
      <c r="AV810" s="7"/>
      <c r="AX810" s="7"/>
      <c r="AZ810" s="7"/>
      <c r="BB810" s="7"/>
      <c r="BD810" s="7"/>
      <c r="BF810" s="7"/>
      <c r="BH810" s="7"/>
      <c r="BI810" s="7"/>
      <c r="BJ810" s="7"/>
      <c r="BL810" s="7"/>
      <c r="BN810" s="7"/>
      <c r="BO810" s="7"/>
      <c r="BP810" s="7"/>
      <c r="BQ810" s="7"/>
      <c r="BR810" s="7"/>
    </row>
    <row r="811" spans="1:70" customFormat="1">
      <c r="A811" s="7"/>
      <c r="B811" s="230"/>
      <c r="C811" s="7"/>
      <c r="D811" s="7"/>
      <c r="E811" s="7"/>
      <c r="F811" s="7"/>
      <c r="G811" s="7"/>
      <c r="H811" s="7"/>
      <c r="I811" s="7"/>
      <c r="J811" s="7"/>
      <c r="K811" s="7"/>
      <c r="L811" s="8"/>
      <c r="M811" s="7"/>
      <c r="N811" s="149"/>
      <c r="Z811" s="7"/>
      <c r="AB811" s="7"/>
      <c r="AC811" s="7"/>
      <c r="AD811" s="7"/>
      <c r="AF811" s="7"/>
      <c r="AH811" s="7"/>
      <c r="AJ811" s="7"/>
      <c r="AK811" s="7"/>
      <c r="AL811" s="7"/>
      <c r="AN811" s="7"/>
      <c r="AO811" s="7"/>
      <c r="AP811" s="7"/>
      <c r="AR811" s="7"/>
      <c r="AT811" s="7"/>
      <c r="AV811" s="7"/>
      <c r="AX811" s="7"/>
      <c r="AZ811" s="7"/>
      <c r="BB811" s="7"/>
      <c r="BD811" s="7"/>
      <c r="BF811" s="7"/>
      <c r="BH811" s="7"/>
      <c r="BI811" s="7"/>
      <c r="BJ811" s="7"/>
      <c r="BL811" s="7"/>
      <c r="BN811" s="7"/>
      <c r="BO811" s="7"/>
      <c r="BP811" s="7"/>
      <c r="BQ811" s="7"/>
      <c r="BR811" s="7"/>
    </row>
    <row r="812" spans="1:70" customFormat="1">
      <c r="A812" s="7"/>
      <c r="B812" s="230"/>
      <c r="C812" s="7"/>
      <c r="D812" s="7"/>
      <c r="E812" s="7"/>
      <c r="F812" s="7"/>
      <c r="G812" s="7"/>
      <c r="H812" s="7"/>
      <c r="I812" s="7"/>
      <c r="J812" s="7"/>
      <c r="K812" s="7"/>
      <c r="L812" s="8"/>
      <c r="M812" s="7"/>
      <c r="N812" s="149"/>
      <c r="Z812" s="7"/>
      <c r="AB812" s="7"/>
      <c r="AC812" s="7"/>
      <c r="AD812" s="7"/>
      <c r="AF812" s="7"/>
      <c r="AH812" s="7"/>
      <c r="AJ812" s="7"/>
      <c r="AK812" s="7"/>
      <c r="AL812" s="7"/>
      <c r="AN812" s="7"/>
      <c r="AO812" s="7"/>
      <c r="AP812" s="7"/>
      <c r="AR812" s="7"/>
      <c r="AT812" s="7"/>
      <c r="AV812" s="7"/>
      <c r="AX812" s="7"/>
      <c r="AZ812" s="7"/>
      <c r="BB812" s="7"/>
      <c r="BD812" s="7"/>
      <c r="BF812" s="7"/>
      <c r="BH812" s="7"/>
      <c r="BI812" s="7"/>
      <c r="BJ812" s="7"/>
      <c r="BL812" s="7"/>
      <c r="BN812" s="7"/>
      <c r="BO812" s="7"/>
      <c r="BP812" s="7"/>
      <c r="BQ812" s="7"/>
      <c r="BR812" s="7"/>
    </row>
    <row r="813" spans="1:70" customFormat="1">
      <c r="A813" s="7"/>
      <c r="B813" s="230"/>
      <c r="C813" s="7"/>
      <c r="D813" s="7"/>
      <c r="E813" s="7"/>
      <c r="F813" s="7"/>
      <c r="G813" s="7"/>
      <c r="H813" s="7"/>
      <c r="I813" s="7"/>
      <c r="J813" s="7"/>
      <c r="K813" s="7"/>
      <c r="L813" s="8"/>
      <c r="M813" s="7"/>
      <c r="N813" s="149"/>
      <c r="Z813" s="7"/>
      <c r="AB813" s="7"/>
      <c r="AC813" s="7"/>
      <c r="AD813" s="7"/>
      <c r="AF813" s="7"/>
      <c r="AH813" s="7"/>
      <c r="AJ813" s="7"/>
      <c r="AK813" s="7"/>
      <c r="AL813" s="7"/>
      <c r="AN813" s="7"/>
      <c r="AO813" s="7"/>
      <c r="AP813" s="7"/>
      <c r="AR813" s="7"/>
      <c r="AT813" s="7"/>
      <c r="AV813" s="7"/>
      <c r="AX813" s="7"/>
      <c r="AZ813" s="7"/>
      <c r="BB813" s="7"/>
      <c r="BD813" s="7"/>
      <c r="BF813" s="7"/>
      <c r="BH813" s="7"/>
      <c r="BI813" s="7"/>
      <c r="BJ813" s="7"/>
      <c r="BL813" s="7"/>
      <c r="BN813" s="7"/>
      <c r="BO813" s="7"/>
      <c r="BP813" s="7"/>
      <c r="BQ813" s="7"/>
      <c r="BR813" s="7"/>
    </row>
    <row r="814" spans="1:70" customFormat="1">
      <c r="A814" s="7"/>
      <c r="B814" s="230"/>
      <c r="C814" s="7"/>
      <c r="D814" s="7"/>
      <c r="E814" s="7"/>
      <c r="F814" s="7"/>
      <c r="G814" s="7"/>
      <c r="H814" s="7"/>
      <c r="I814" s="7"/>
      <c r="J814" s="7"/>
      <c r="K814" s="7"/>
      <c r="L814" s="8"/>
      <c r="M814" s="7"/>
      <c r="N814" s="149"/>
      <c r="Z814" s="7"/>
      <c r="AB814" s="7"/>
      <c r="AC814" s="7"/>
      <c r="AD814" s="7"/>
      <c r="AF814" s="7"/>
      <c r="AH814" s="7"/>
      <c r="AJ814" s="7"/>
      <c r="AK814" s="7"/>
      <c r="AL814" s="7"/>
      <c r="AN814" s="7"/>
      <c r="AO814" s="7"/>
      <c r="AP814" s="7"/>
      <c r="AR814" s="7"/>
      <c r="AT814" s="7"/>
      <c r="AV814" s="7"/>
      <c r="AX814" s="7"/>
      <c r="AZ814" s="7"/>
      <c r="BB814" s="7"/>
      <c r="BD814" s="7"/>
      <c r="BF814" s="7"/>
      <c r="BH814" s="7"/>
      <c r="BI814" s="7"/>
      <c r="BJ814" s="7"/>
      <c r="BL814" s="7"/>
      <c r="BN814" s="7"/>
      <c r="BO814" s="7"/>
      <c r="BP814" s="7"/>
      <c r="BQ814" s="7"/>
      <c r="BR814" s="7"/>
    </row>
    <row r="815" spans="1:70" customFormat="1">
      <c r="A815" s="7"/>
      <c r="B815" s="230"/>
      <c r="C815" s="7"/>
      <c r="D815" s="7"/>
      <c r="E815" s="7"/>
      <c r="F815" s="7"/>
      <c r="G815" s="7"/>
      <c r="H815" s="7"/>
      <c r="I815" s="7"/>
      <c r="J815" s="7"/>
      <c r="K815" s="7"/>
      <c r="L815" s="8"/>
      <c r="M815" s="7"/>
      <c r="N815" s="149"/>
      <c r="Z815" s="7"/>
      <c r="AB815" s="7"/>
      <c r="AC815" s="7"/>
      <c r="AD815" s="7"/>
      <c r="AF815" s="7"/>
      <c r="AH815" s="7"/>
      <c r="AJ815" s="7"/>
      <c r="AK815" s="7"/>
      <c r="AL815" s="7"/>
      <c r="AN815" s="7"/>
      <c r="AO815" s="7"/>
      <c r="AP815" s="7"/>
      <c r="AR815" s="7"/>
      <c r="AT815" s="7"/>
      <c r="AV815" s="7"/>
      <c r="AX815" s="7"/>
      <c r="AZ815" s="7"/>
      <c r="BB815" s="7"/>
      <c r="BD815" s="7"/>
      <c r="BF815" s="7"/>
      <c r="BH815" s="7"/>
      <c r="BI815" s="7"/>
      <c r="BJ815" s="7"/>
      <c r="BL815" s="7"/>
      <c r="BN815" s="7"/>
      <c r="BO815" s="7"/>
      <c r="BP815" s="7"/>
      <c r="BQ815" s="7"/>
      <c r="BR815" s="7"/>
    </row>
    <row r="816" spans="1:70" customFormat="1">
      <c r="A816" s="7"/>
      <c r="B816" s="230"/>
      <c r="C816" s="7"/>
      <c r="D816" s="7"/>
      <c r="E816" s="7"/>
      <c r="F816" s="7"/>
      <c r="G816" s="7"/>
      <c r="H816" s="7"/>
      <c r="I816" s="7"/>
      <c r="J816" s="7"/>
      <c r="K816" s="7"/>
      <c r="L816" s="8"/>
      <c r="M816" s="7"/>
      <c r="N816" s="149"/>
      <c r="Z816" s="7"/>
      <c r="AB816" s="7"/>
      <c r="AC816" s="7"/>
      <c r="AD816" s="7"/>
      <c r="AF816" s="7"/>
      <c r="AH816" s="7"/>
      <c r="AJ816" s="7"/>
      <c r="AK816" s="7"/>
      <c r="AL816" s="7"/>
      <c r="AN816" s="7"/>
      <c r="AO816" s="7"/>
      <c r="AP816" s="7"/>
      <c r="AR816" s="7"/>
      <c r="AT816" s="7"/>
      <c r="AV816" s="7"/>
      <c r="AX816" s="7"/>
      <c r="AZ816" s="7"/>
      <c r="BB816" s="7"/>
      <c r="BD816" s="7"/>
      <c r="BF816" s="7"/>
      <c r="BH816" s="7"/>
      <c r="BI816" s="7"/>
      <c r="BJ816" s="7"/>
      <c r="BL816" s="7"/>
      <c r="BN816" s="7"/>
      <c r="BO816" s="7"/>
      <c r="BP816" s="7"/>
      <c r="BQ816" s="7"/>
      <c r="BR816" s="7"/>
    </row>
    <row r="817" spans="1:70" customFormat="1">
      <c r="A817" s="7"/>
      <c r="B817" s="230"/>
      <c r="C817" s="7"/>
      <c r="D817" s="7"/>
      <c r="E817" s="7"/>
      <c r="F817" s="7"/>
      <c r="G817" s="7"/>
      <c r="H817" s="7"/>
      <c r="I817" s="7"/>
      <c r="J817" s="7"/>
      <c r="K817" s="7"/>
      <c r="L817" s="8"/>
      <c r="M817" s="7"/>
      <c r="N817" s="149"/>
      <c r="Z817" s="7"/>
      <c r="AB817" s="7"/>
      <c r="AC817" s="7"/>
      <c r="AD817" s="7"/>
      <c r="AF817" s="7"/>
      <c r="AH817" s="7"/>
      <c r="AJ817" s="7"/>
      <c r="AK817" s="7"/>
      <c r="AL817" s="7"/>
      <c r="AN817" s="7"/>
      <c r="AO817" s="7"/>
      <c r="AP817" s="7"/>
      <c r="AR817" s="7"/>
      <c r="AT817" s="7"/>
      <c r="AV817" s="7"/>
      <c r="AX817" s="7"/>
      <c r="AZ817" s="7"/>
      <c r="BB817" s="7"/>
      <c r="BD817" s="7"/>
      <c r="BF817" s="7"/>
      <c r="BH817" s="7"/>
      <c r="BI817" s="7"/>
      <c r="BJ817" s="7"/>
      <c r="BL817" s="7"/>
      <c r="BN817" s="7"/>
      <c r="BO817" s="7"/>
      <c r="BP817" s="7"/>
      <c r="BQ817" s="7"/>
      <c r="BR817" s="7"/>
    </row>
    <row r="818" spans="1:70" customFormat="1">
      <c r="A818" s="7"/>
      <c r="B818" s="230"/>
      <c r="C818" s="7"/>
      <c r="D818" s="7"/>
      <c r="E818" s="7"/>
      <c r="F818" s="7"/>
      <c r="G818" s="7"/>
      <c r="H818" s="7"/>
      <c r="I818" s="7"/>
      <c r="J818" s="7"/>
      <c r="K818" s="7"/>
      <c r="L818" s="8"/>
      <c r="M818" s="7"/>
      <c r="N818" s="149"/>
      <c r="Z818" s="7"/>
      <c r="AB818" s="7"/>
      <c r="AC818" s="7"/>
      <c r="AD818" s="7"/>
      <c r="AF818" s="7"/>
      <c r="AH818" s="7"/>
      <c r="AJ818" s="7"/>
      <c r="AK818" s="7"/>
      <c r="AL818" s="7"/>
      <c r="AN818" s="7"/>
      <c r="AO818" s="7"/>
      <c r="AP818" s="7"/>
      <c r="AR818" s="7"/>
      <c r="AT818" s="7"/>
      <c r="AV818" s="7"/>
      <c r="AX818" s="7"/>
      <c r="AZ818" s="7"/>
      <c r="BB818" s="7"/>
      <c r="BD818" s="7"/>
      <c r="BF818" s="7"/>
      <c r="BH818" s="7"/>
      <c r="BI818" s="7"/>
      <c r="BJ818" s="7"/>
      <c r="BL818" s="7"/>
      <c r="BN818" s="7"/>
      <c r="BO818" s="7"/>
      <c r="BP818" s="7"/>
      <c r="BQ818" s="7"/>
      <c r="BR818" s="7"/>
    </row>
    <row r="819" spans="1:70" customFormat="1">
      <c r="A819" s="7"/>
      <c r="B819" s="230"/>
      <c r="C819" s="7"/>
      <c r="D819" s="7"/>
      <c r="E819" s="7"/>
      <c r="F819" s="7"/>
      <c r="G819" s="7"/>
      <c r="H819" s="7"/>
      <c r="I819" s="7"/>
      <c r="J819" s="7"/>
      <c r="K819" s="7"/>
      <c r="L819" s="8"/>
      <c r="M819" s="7"/>
      <c r="N819" s="149"/>
      <c r="Z819" s="7"/>
      <c r="AB819" s="7"/>
      <c r="AC819" s="7"/>
      <c r="AD819" s="7"/>
      <c r="AF819" s="7"/>
      <c r="AH819" s="7"/>
      <c r="AJ819" s="7"/>
      <c r="AK819" s="7"/>
      <c r="AL819" s="7"/>
      <c r="AN819" s="7"/>
      <c r="AO819" s="7"/>
      <c r="AP819" s="7"/>
      <c r="AR819" s="7"/>
      <c r="AT819" s="7"/>
      <c r="AV819" s="7"/>
      <c r="AX819" s="7"/>
      <c r="AZ819" s="7"/>
      <c r="BB819" s="7"/>
      <c r="BD819" s="7"/>
      <c r="BF819" s="7"/>
      <c r="BH819" s="7"/>
      <c r="BI819" s="7"/>
      <c r="BJ819" s="7"/>
      <c r="BL819" s="7"/>
      <c r="BN819" s="7"/>
      <c r="BO819" s="7"/>
      <c r="BP819" s="7"/>
      <c r="BQ819" s="7"/>
      <c r="BR819" s="7"/>
    </row>
    <row r="820" spans="1:70" customFormat="1">
      <c r="A820" s="7"/>
      <c r="B820" s="230"/>
      <c r="C820" s="7"/>
      <c r="D820" s="7"/>
      <c r="E820" s="7"/>
      <c r="F820" s="7"/>
      <c r="G820" s="7"/>
      <c r="H820" s="7"/>
      <c r="I820" s="7"/>
      <c r="J820" s="7"/>
      <c r="K820" s="7"/>
      <c r="L820" s="8"/>
      <c r="M820" s="7"/>
      <c r="N820" s="149"/>
      <c r="Z820" s="7"/>
      <c r="AB820" s="7"/>
      <c r="AC820" s="7"/>
      <c r="AD820" s="7"/>
      <c r="AF820" s="7"/>
      <c r="AH820" s="7"/>
      <c r="AJ820" s="7"/>
      <c r="AK820" s="7"/>
      <c r="AL820" s="7"/>
      <c r="AN820" s="7"/>
      <c r="AO820" s="7"/>
      <c r="AP820" s="7"/>
      <c r="AR820" s="7"/>
      <c r="AT820" s="7"/>
      <c r="AV820" s="7"/>
      <c r="AX820" s="7"/>
      <c r="AZ820" s="7"/>
      <c r="BB820" s="7"/>
      <c r="BD820" s="7"/>
      <c r="BF820" s="7"/>
      <c r="BH820" s="7"/>
      <c r="BI820" s="7"/>
      <c r="BJ820" s="7"/>
      <c r="BL820" s="7"/>
      <c r="BN820" s="7"/>
      <c r="BO820" s="7"/>
      <c r="BP820" s="7"/>
      <c r="BQ820" s="7"/>
      <c r="BR820" s="7"/>
    </row>
    <row r="821" spans="1:70" customFormat="1">
      <c r="A821" s="7"/>
      <c r="B821" s="230"/>
      <c r="C821" s="7"/>
      <c r="D821" s="7"/>
      <c r="E821" s="7"/>
      <c r="F821" s="7"/>
      <c r="G821" s="7"/>
      <c r="H821" s="7"/>
      <c r="I821" s="7"/>
      <c r="J821" s="7"/>
      <c r="K821" s="7"/>
      <c r="L821" s="8"/>
      <c r="M821" s="7"/>
      <c r="N821" s="149"/>
      <c r="Z821" s="7"/>
      <c r="AB821" s="7"/>
      <c r="AC821" s="7"/>
      <c r="AD821" s="7"/>
      <c r="AF821" s="7"/>
      <c r="AH821" s="7"/>
      <c r="AJ821" s="7"/>
      <c r="AK821" s="7"/>
      <c r="AL821" s="7"/>
      <c r="AN821" s="7"/>
      <c r="AO821" s="7"/>
      <c r="AP821" s="7"/>
      <c r="AR821" s="7"/>
      <c r="AT821" s="7"/>
      <c r="AV821" s="7"/>
      <c r="AX821" s="7"/>
      <c r="AZ821" s="7"/>
      <c r="BB821" s="7"/>
      <c r="BD821" s="7"/>
      <c r="BF821" s="7"/>
      <c r="BH821" s="7"/>
      <c r="BI821" s="7"/>
      <c r="BJ821" s="7"/>
      <c r="BL821" s="7"/>
      <c r="BN821" s="7"/>
      <c r="BO821" s="7"/>
      <c r="BP821" s="7"/>
      <c r="BQ821" s="7"/>
      <c r="BR821" s="7"/>
    </row>
    <row r="822" spans="1:70" customFormat="1">
      <c r="A822" s="7"/>
      <c r="B822" s="230"/>
      <c r="C822" s="7"/>
      <c r="D822" s="7"/>
      <c r="E822" s="7"/>
      <c r="F822" s="7"/>
      <c r="G822" s="7"/>
      <c r="H822" s="7"/>
      <c r="I822" s="7"/>
      <c r="J822" s="7"/>
      <c r="K822" s="7"/>
      <c r="L822" s="8"/>
      <c r="M822" s="7"/>
      <c r="N822" s="149"/>
      <c r="Z822" s="7"/>
      <c r="AB822" s="7"/>
      <c r="AC822" s="7"/>
      <c r="AD822" s="7"/>
      <c r="AF822" s="7"/>
      <c r="AH822" s="7"/>
      <c r="AJ822" s="7"/>
      <c r="AK822" s="7"/>
      <c r="AL822" s="7"/>
      <c r="AN822" s="7"/>
      <c r="AO822" s="7"/>
      <c r="AP822" s="7"/>
      <c r="AR822" s="7"/>
      <c r="AT822" s="7"/>
      <c r="AV822" s="7"/>
      <c r="AX822" s="7"/>
      <c r="AZ822" s="7"/>
      <c r="BB822" s="7"/>
      <c r="BD822" s="7"/>
      <c r="BF822" s="7"/>
      <c r="BH822" s="7"/>
      <c r="BI822" s="7"/>
      <c r="BJ822" s="7"/>
      <c r="BL822" s="7"/>
      <c r="BN822" s="7"/>
      <c r="BO822" s="7"/>
      <c r="BP822" s="7"/>
      <c r="BQ822" s="7"/>
      <c r="BR822" s="7"/>
    </row>
    <row r="823" spans="1:70" customFormat="1">
      <c r="A823" s="7"/>
      <c r="B823" s="230"/>
      <c r="C823" s="7"/>
      <c r="D823" s="7"/>
      <c r="E823" s="7"/>
      <c r="F823" s="7"/>
      <c r="G823" s="7"/>
      <c r="H823" s="7"/>
      <c r="I823" s="7"/>
      <c r="J823" s="7"/>
      <c r="K823" s="7"/>
      <c r="L823" s="8"/>
      <c r="M823" s="7"/>
      <c r="N823" s="149"/>
      <c r="Z823" s="7"/>
      <c r="AB823" s="7"/>
      <c r="AC823" s="7"/>
      <c r="AD823" s="7"/>
      <c r="AF823" s="7"/>
      <c r="AH823" s="7"/>
      <c r="AJ823" s="7"/>
      <c r="AK823" s="7"/>
      <c r="AL823" s="7"/>
      <c r="AN823" s="7"/>
      <c r="AO823" s="7"/>
      <c r="AP823" s="7"/>
      <c r="AR823" s="7"/>
      <c r="AT823" s="7"/>
      <c r="AV823" s="7"/>
      <c r="AX823" s="7"/>
      <c r="AZ823" s="7"/>
      <c r="BB823" s="7"/>
      <c r="BD823" s="7"/>
      <c r="BF823" s="7"/>
      <c r="BH823" s="7"/>
      <c r="BI823" s="7"/>
      <c r="BJ823" s="7"/>
      <c r="BL823" s="7"/>
      <c r="BN823" s="7"/>
      <c r="BO823" s="7"/>
      <c r="BP823" s="7"/>
      <c r="BQ823" s="7"/>
      <c r="BR823" s="7"/>
    </row>
    <row r="824" spans="1:70" customFormat="1">
      <c r="A824" s="7"/>
      <c r="B824" s="230"/>
      <c r="C824" s="7"/>
      <c r="D824" s="7"/>
      <c r="E824" s="7"/>
      <c r="F824" s="7"/>
      <c r="G824" s="7"/>
      <c r="H824" s="7"/>
      <c r="I824" s="7"/>
      <c r="J824" s="7"/>
      <c r="K824" s="7"/>
      <c r="L824" s="8"/>
      <c r="M824" s="7"/>
      <c r="N824" s="149"/>
      <c r="Z824" s="7"/>
      <c r="AB824" s="7"/>
      <c r="AC824" s="7"/>
      <c r="AD824" s="7"/>
      <c r="AF824" s="7"/>
      <c r="AH824" s="7"/>
      <c r="AJ824" s="7"/>
      <c r="AK824" s="7"/>
      <c r="AL824" s="7"/>
      <c r="AN824" s="7"/>
      <c r="AO824" s="7"/>
      <c r="AP824" s="7"/>
      <c r="AR824" s="7"/>
      <c r="AT824" s="7"/>
      <c r="AV824" s="7"/>
      <c r="AX824" s="7"/>
      <c r="AZ824" s="7"/>
      <c r="BB824" s="7"/>
      <c r="BD824" s="7"/>
      <c r="BF824" s="7"/>
      <c r="BH824" s="7"/>
      <c r="BI824" s="7"/>
      <c r="BJ824" s="7"/>
      <c r="BL824" s="7"/>
      <c r="BN824" s="7"/>
      <c r="BO824" s="7"/>
      <c r="BP824" s="7"/>
      <c r="BQ824" s="7"/>
      <c r="BR824" s="7"/>
    </row>
    <row r="825" spans="1:70" customFormat="1">
      <c r="A825" s="7"/>
      <c r="B825" s="230"/>
      <c r="C825" s="7"/>
      <c r="D825" s="7"/>
      <c r="E825" s="7"/>
      <c r="F825" s="7"/>
      <c r="G825" s="7"/>
      <c r="H825" s="7"/>
      <c r="I825" s="7"/>
      <c r="J825" s="7"/>
      <c r="K825" s="7"/>
      <c r="L825" s="8"/>
      <c r="M825" s="7"/>
      <c r="N825" s="149"/>
      <c r="Z825" s="7"/>
      <c r="AB825" s="7"/>
      <c r="AC825" s="7"/>
      <c r="AD825" s="7"/>
      <c r="AF825" s="7"/>
      <c r="AH825" s="7"/>
      <c r="AJ825" s="7"/>
      <c r="AK825" s="7"/>
      <c r="AL825" s="7"/>
      <c r="AN825" s="7"/>
      <c r="AO825" s="7"/>
      <c r="AP825" s="7"/>
      <c r="AR825" s="7"/>
      <c r="AT825" s="7"/>
      <c r="AV825" s="7"/>
      <c r="AX825" s="7"/>
      <c r="AZ825" s="7"/>
      <c r="BB825" s="7"/>
      <c r="BD825" s="7"/>
      <c r="BF825" s="7"/>
      <c r="BH825" s="7"/>
      <c r="BI825" s="7"/>
      <c r="BJ825" s="7"/>
      <c r="BL825" s="7"/>
      <c r="BN825" s="7"/>
      <c r="BO825" s="7"/>
      <c r="BP825" s="7"/>
      <c r="BQ825" s="7"/>
      <c r="BR825" s="7"/>
    </row>
    <row r="826" spans="1:70" customFormat="1">
      <c r="A826" s="7"/>
      <c r="B826" s="230"/>
      <c r="C826" s="7"/>
      <c r="D826" s="7"/>
      <c r="E826" s="7"/>
      <c r="F826" s="7"/>
      <c r="G826" s="7"/>
      <c r="H826" s="7"/>
      <c r="I826" s="7"/>
      <c r="J826" s="7"/>
      <c r="K826" s="7"/>
      <c r="L826" s="8"/>
      <c r="M826" s="7"/>
      <c r="N826" s="149"/>
      <c r="Z826" s="7"/>
      <c r="AB826" s="7"/>
      <c r="AC826" s="7"/>
      <c r="AD826" s="7"/>
      <c r="AF826" s="7"/>
      <c r="AH826" s="7"/>
      <c r="AJ826" s="7"/>
      <c r="AK826" s="7"/>
      <c r="AL826" s="7"/>
      <c r="AN826" s="7"/>
      <c r="AO826" s="7"/>
      <c r="AP826" s="7"/>
      <c r="AR826" s="7"/>
      <c r="AT826" s="7"/>
      <c r="AV826" s="7"/>
      <c r="AX826" s="7"/>
      <c r="AZ826" s="7"/>
      <c r="BB826" s="7"/>
      <c r="BD826" s="7"/>
      <c r="BF826" s="7"/>
      <c r="BH826" s="7"/>
      <c r="BI826" s="7"/>
      <c r="BJ826" s="7"/>
      <c r="BL826" s="7"/>
      <c r="BN826" s="7"/>
      <c r="BO826" s="7"/>
      <c r="BP826" s="7"/>
      <c r="BQ826" s="7"/>
      <c r="BR826" s="7"/>
    </row>
    <row r="827" spans="1:70" customFormat="1">
      <c r="A827" s="7"/>
      <c r="B827" s="230"/>
      <c r="C827" s="7"/>
      <c r="D827" s="7"/>
      <c r="E827" s="7"/>
      <c r="F827" s="7"/>
      <c r="G827" s="7"/>
      <c r="H827" s="7"/>
      <c r="I827" s="7"/>
      <c r="J827" s="7"/>
      <c r="K827" s="7"/>
      <c r="L827" s="8"/>
      <c r="M827" s="7"/>
      <c r="N827" s="149"/>
      <c r="Z827" s="7"/>
      <c r="AB827" s="7"/>
      <c r="AC827" s="7"/>
      <c r="AD827" s="7"/>
      <c r="AF827" s="7"/>
      <c r="AH827" s="7"/>
      <c r="AJ827" s="7"/>
      <c r="AK827" s="7"/>
      <c r="AL827" s="7"/>
      <c r="AN827" s="7"/>
      <c r="AO827" s="7"/>
      <c r="AP827" s="7"/>
      <c r="AR827" s="7"/>
      <c r="AT827" s="7"/>
      <c r="AV827" s="7"/>
      <c r="AX827" s="7"/>
      <c r="AZ827" s="7"/>
      <c r="BB827" s="7"/>
      <c r="BD827" s="7"/>
      <c r="BF827" s="7"/>
      <c r="BH827" s="7"/>
      <c r="BI827" s="7"/>
      <c r="BJ827" s="7"/>
      <c r="BL827" s="7"/>
      <c r="BN827" s="7"/>
      <c r="BO827" s="7"/>
      <c r="BP827" s="7"/>
      <c r="BQ827" s="7"/>
      <c r="BR827" s="7"/>
    </row>
    <row r="828" spans="1:70" customFormat="1">
      <c r="A828" s="7"/>
      <c r="B828" s="230"/>
      <c r="C828" s="7"/>
      <c r="D828" s="7"/>
      <c r="E828" s="7"/>
      <c r="F828" s="7"/>
      <c r="G828" s="7"/>
      <c r="H828" s="7"/>
      <c r="I828" s="7"/>
      <c r="J828" s="7"/>
      <c r="K828" s="7"/>
      <c r="L828" s="8"/>
      <c r="M828" s="7"/>
      <c r="N828" s="149"/>
      <c r="Z828" s="7"/>
      <c r="AB828" s="7"/>
      <c r="AC828" s="7"/>
      <c r="AD828" s="7"/>
      <c r="AF828" s="7"/>
      <c r="AH828" s="7"/>
      <c r="AJ828" s="7"/>
      <c r="AK828" s="7"/>
      <c r="AL828" s="7"/>
      <c r="AN828" s="7"/>
      <c r="AO828" s="7"/>
      <c r="AP828" s="7"/>
      <c r="AR828" s="7"/>
      <c r="AT828" s="7"/>
      <c r="AV828" s="7"/>
      <c r="AX828" s="7"/>
      <c r="AZ828" s="7"/>
      <c r="BB828" s="7"/>
      <c r="BD828" s="7"/>
      <c r="BF828" s="7"/>
      <c r="BH828" s="7"/>
      <c r="BI828" s="7"/>
      <c r="BJ828" s="7"/>
      <c r="BL828" s="7"/>
      <c r="BN828" s="7"/>
      <c r="BO828" s="7"/>
      <c r="BP828" s="7"/>
      <c r="BQ828" s="7"/>
      <c r="BR828" s="7"/>
    </row>
    <row r="829" spans="1:70" customFormat="1">
      <c r="A829" s="7"/>
      <c r="B829" s="230"/>
      <c r="C829" s="7"/>
      <c r="D829" s="7"/>
      <c r="E829" s="7"/>
      <c r="F829" s="7"/>
      <c r="G829" s="7"/>
      <c r="H829" s="7"/>
      <c r="I829" s="7"/>
      <c r="J829" s="7"/>
      <c r="K829" s="7"/>
      <c r="L829" s="8"/>
      <c r="M829" s="7"/>
      <c r="N829" s="149"/>
      <c r="Z829" s="7"/>
      <c r="AB829" s="7"/>
      <c r="AC829" s="7"/>
      <c r="AD829" s="7"/>
      <c r="AF829" s="7"/>
      <c r="AH829" s="7"/>
      <c r="AJ829" s="7"/>
      <c r="AK829" s="7"/>
      <c r="AL829" s="7"/>
      <c r="AN829" s="7"/>
      <c r="AO829" s="7"/>
      <c r="AP829" s="7"/>
      <c r="AR829" s="7"/>
      <c r="AT829" s="7"/>
      <c r="AV829" s="7"/>
      <c r="AX829" s="7"/>
      <c r="AZ829" s="7"/>
      <c r="BB829" s="7"/>
      <c r="BD829" s="7"/>
      <c r="BF829" s="7"/>
      <c r="BH829" s="7"/>
      <c r="BI829" s="7"/>
      <c r="BJ829" s="7"/>
      <c r="BL829" s="7"/>
      <c r="BN829" s="7"/>
      <c r="BO829" s="7"/>
      <c r="BP829" s="7"/>
      <c r="BQ829" s="7"/>
      <c r="BR829" s="7"/>
    </row>
    <row r="830" spans="1:70" customFormat="1">
      <c r="A830" s="7"/>
      <c r="B830" s="230"/>
      <c r="C830" s="7"/>
      <c r="D830" s="7"/>
      <c r="E830" s="7"/>
      <c r="F830" s="7"/>
      <c r="G830" s="7"/>
      <c r="H830" s="7"/>
      <c r="I830" s="7"/>
      <c r="J830" s="7"/>
      <c r="K830" s="7"/>
      <c r="L830" s="8"/>
      <c r="M830" s="7"/>
      <c r="N830" s="149"/>
      <c r="Z830" s="7"/>
      <c r="AB830" s="7"/>
      <c r="AC830" s="7"/>
      <c r="AD830" s="7"/>
      <c r="AF830" s="7"/>
      <c r="AH830" s="7"/>
      <c r="AJ830" s="7"/>
      <c r="AK830" s="7"/>
      <c r="AL830" s="7"/>
      <c r="AN830" s="7"/>
      <c r="AO830" s="7"/>
      <c r="AP830" s="7"/>
      <c r="AR830" s="7"/>
      <c r="AT830" s="7"/>
      <c r="AV830" s="7"/>
      <c r="AX830" s="7"/>
      <c r="AZ830" s="7"/>
      <c r="BB830" s="7"/>
      <c r="BD830" s="7"/>
      <c r="BF830" s="7"/>
      <c r="BH830" s="7"/>
      <c r="BI830" s="7"/>
      <c r="BJ830" s="7"/>
      <c r="BL830" s="7"/>
      <c r="BN830" s="7"/>
      <c r="BO830" s="7"/>
      <c r="BP830" s="7"/>
      <c r="BQ830" s="7"/>
      <c r="BR830" s="7"/>
    </row>
    <row r="831" spans="1:70" customFormat="1">
      <c r="A831" s="7"/>
      <c r="B831" s="230"/>
      <c r="C831" s="7"/>
      <c r="D831" s="7"/>
      <c r="E831" s="7"/>
      <c r="F831" s="7"/>
      <c r="G831" s="7"/>
      <c r="H831" s="7"/>
      <c r="I831" s="7"/>
      <c r="J831" s="7"/>
      <c r="K831" s="7"/>
      <c r="L831" s="8"/>
      <c r="M831" s="7"/>
      <c r="N831" s="149"/>
      <c r="Z831" s="7"/>
      <c r="AB831" s="7"/>
      <c r="AC831" s="7"/>
      <c r="AD831" s="7"/>
      <c r="AF831" s="7"/>
      <c r="AH831" s="7"/>
      <c r="AJ831" s="7"/>
      <c r="AK831" s="7"/>
      <c r="AL831" s="7"/>
      <c r="AN831" s="7"/>
      <c r="AO831" s="7"/>
      <c r="AP831" s="7"/>
      <c r="AR831" s="7"/>
      <c r="AT831" s="7"/>
      <c r="AV831" s="7"/>
      <c r="AX831" s="7"/>
      <c r="AZ831" s="7"/>
      <c r="BB831" s="7"/>
      <c r="BD831" s="7"/>
      <c r="BF831" s="7"/>
      <c r="BH831" s="7"/>
      <c r="BI831" s="7"/>
      <c r="BJ831" s="7"/>
      <c r="BL831" s="7"/>
      <c r="BN831" s="7"/>
      <c r="BO831" s="7"/>
      <c r="BP831" s="7"/>
      <c r="BQ831" s="7"/>
      <c r="BR831" s="7"/>
    </row>
    <row r="832" spans="1:70" customFormat="1">
      <c r="A832" s="7"/>
      <c r="B832" s="230"/>
      <c r="C832" s="7"/>
      <c r="D832" s="7"/>
      <c r="E832" s="7"/>
      <c r="F832" s="7"/>
      <c r="G832" s="7"/>
      <c r="H832" s="7"/>
      <c r="I832" s="7"/>
      <c r="J832" s="7"/>
      <c r="K832" s="7"/>
      <c r="L832" s="8"/>
      <c r="M832" s="7"/>
      <c r="N832" s="149"/>
      <c r="Z832" s="7"/>
      <c r="AB832" s="7"/>
      <c r="AC832" s="7"/>
      <c r="AD832" s="7"/>
      <c r="AF832" s="7"/>
      <c r="AH832" s="7"/>
      <c r="AJ832" s="7"/>
      <c r="AK832" s="7"/>
      <c r="AL832" s="7"/>
      <c r="AN832" s="7"/>
      <c r="AO832" s="7"/>
      <c r="AP832" s="7"/>
      <c r="AR832" s="7"/>
      <c r="AT832" s="7"/>
      <c r="AV832" s="7"/>
      <c r="AX832" s="7"/>
      <c r="AZ832" s="7"/>
      <c r="BB832" s="7"/>
      <c r="BD832" s="7"/>
      <c r="BF832" s="7"/>
      <c r="BH832" s="7"/>
      <c r="BI832" s="7"/>
      <c r="BJ832" s="7"/>
      <c r="BL832" s="7"/>
      <c r="BN832" s="7"/>
      <c r="BO832" s="7"/>
      <c r="BP832" s="7"/>
      <c r="BQ832" s="7"/>
      <c r="BR832" s="7"/>
    </row>
    <row r="833" spans="1:70" customFormat="1">
      <c r="A833" s="7"/>
      <c r="B833" s="230"/>
      <c r="C833" s="7"/>
      <c r="D833" s="7"/>
      <c r="E833" s="7"/>
      <c r="F833" s="7"/>
      <c r="G833" s="7"/>
      <c r="H833" s="7"/>
      <c r="I833" s="7"/>
      <c r="J833" s="7"/>
      <c r="K833" s="7"/>
      <c r="L833" s="8"/>
      <c r="M833" s="7"/>
      <c r="N833" s="149"/>
      <c r="Z833" s="7"/>
      <c r="AB833" s="7"/>
      <c r="AC833" s="7"/>
      <c r="AD833" s="7"/>
      <c r="AF833" s="7"/>
      <c r="AH833" s="7"/>
      <c r="AJ833" s="7"/>
      <c r="AK833" s="7"/>
      <c r="AL833" s="7"/>
      <c r="AN833" s="7"/>
      <c r="AO833" s="7"/>
      <c r="AP833" s="7"/>
      <c r="AR833" s="7"/>
      <c r="AT833" s="7"/>
      <c r="AV833" s="7"/>
      <c r="AX833" s="7"/>
      <c r="AZ833" s="7"/>
      <c r="BB833" s="7"/>
      <c r="BD833" s="7"/>
      <c r="BF833" s="7"/>
      <c r="BH833" s="7"/>
      <c r="BI833" s="7"/>
      <c r="BJ833" s="7"/>
      <c r="BL833" s="7"/>
      <c r="BN833" s="7"/>
      <c r="BO833" s="7"/>
      <c r="BP833" s="7"/>
      <c r="BQ833" s="7"/>
      <c r="BR833" s="7"/>
    </row>
    <row r="834" spans="1:70" customFormat="1">
      <c r="A834" s="7"/>
      <c r="B834" s="230"/>
      <c r="C834" s="7"/>
      <c r="D834" s="7"/>
      <c r="E834" s="7"/>
      <c r="F834" s="7"/>
      <c r="G834" s="7"/>
      <c r="H834" s="7"/>
      <c r="I834" s="7"/>
      <c r="J834" s="7"/>
      <c r="K834" s="7"/>
      <c r="L834" s="8"/>
      <c r="M834" s="7"/>
      <c r="N834" s="149"/>
      <c r="Z834" s="7"/>
      <c r="AB834" s="7"/>
      <c r="AC834" s="7"/>
      <c r="AD834" s="7"/>
      <c r="AF834" s="7"/>
      <c r="AH834" s="7"/>
      <c r="AJ834" s="7"/>
      <c r="AK834" s="7"/>
      <c r="AL834" s="7"/>
      <c r="AN834" s="7"/>
      <c r="AO834" s="7"/>
      <c r="AP834" s="7"/>
      <c r="AR834" s="7"/>
      <c r="AT834" s="7"/>
      <c r="AV834" s="7"/>
      <c r="AX834" s="7"/>
      <c r="AZ834" s="7"/>
      <c r="BB834" s="7"/>
      <c r="BD834" s="7"/>
      <c r="BF834" s="7"/>
      <c r="BH834" s="7"/>
      <c r="BI834" s="7"/>
      <c r="BJ834" s="7"/>
      <c r="BL834" s="7"/>
      <c r="BN834" s="7"/>
      <c r="BO834" s="7"/>
      <c r="BP834" s="7"/>
      <c r="BQ834" s="7"/>
      <c r="BR834" s="7"/>
    </row>
    <row r="835" spans="1:70" customFormat="1">
      <c r="A835" s="7"/>
      <c r="B835" s="230"/>
      <c r="C835" s="7"/>
      <c r="D835" s="7"/>
      <c r="E835" s="7"/>
      <c r="F835" s="7"/>
      <c r="G835" s="7"/>
      <c r="H835" s="7"/>
      <c r="I835" s="7"/>
      <c r="J835" s="7"/>
      <c r="K835" s="7"/>
      <c r="L835" s="8"/>
      <c r="M835" s="7"/>
      <c r="N835" s="149"/>
      <c r="Z835" s="7"/>
      <c r="AB835" s="7"/>
      <c r="AC835" s="7"/>
      <c r="AD835" s="7"/>
      <c r="AF835" s="7"/>
      <c r="AH835" s="7"/>
      <c r="AJ835" s="7"/>
      <c r="AK835" s="7"/>
      <c r="AL835" s="7"/>
      <c r="AN835" s="7"/>
      <c r="AO835" s="7"/>
      <c r="AP835" s="7"/>
      <c r="AR835" s="7"/>
      <c r="AT835" s="7"/>
      <c r="AV835" s="7"/>
      <c r="AX835" s="7"/>
      <c r="AZ835" s="7"/>
      <c r="BB835" s="7"/>
      <c r="BD835" s="7"/>
      <c r="BF835" s="7"/>
      <c r="BH835" s="7"/>
      <c r="BI835" s="7"/>
      <c r="BJ835" s="7"/>
      <c r="BL835" s="7"/>
      <c r="BN835" s="7"/>
      <c r="BO835" s="7"/>
      <c r="BP835" s="7"/>
      <c r="BQ835" s="7"/>
      <c r="BR835" s="7"/>
    </row>
    <row r="836" spans="1:70" customFormat="1">
      <c r="A836" s="7"/>
      <c r="B836" s="230"/>
      <c r="C836" s="7"/>
      <c r="D836" s="7"/>
      <c r="E836" s="7"/>
      <c r="F836" s="7"/>
      <c r="G836" s="7"/>
      <c r="H836" s="7"/>
      <c r="I836" s="7"/>
      <c r="J836" s="7"/>
      <c r="K836" s="7"/>
      <c r="L836" s="8"/>
      <c r="M836" s="7"/>
      <c r="N836" s="149"/>
      <c r="Z836" s="7"/>
      <c r="AB836" s="7"/>
      <c r="AC836" s="7"/>
      <c r="AD836" s="7"/>
      <c r="AF836" s="7"/>
      <c r="AH836" s="7"/>
      <c r="AJ836" s="7"/>
      <c r="AK836" s="7"/>
      <c r="AL836" s="7"/>
      <c r="AN836" s="7"/>
      <c r="AO836" s="7"/>
      <c r="AP836" s="7"/>
      <c r="AR836" s="7"/>
      <c r="AT836" s="7"/>
      <c r="AV836" s="7"/>
      <c r="AX836" s="7"/>
      <c r="AZ836" s="7"/>
      <c r="BB836" s="7"/>
      <c r="BD836" s="7"/>
      <c r="BF836" s="7"/>
      <c r="BH836" s="7"/>
      <c r="BI836" s="7"/>
      <c r="BJ836" s="7"/>
      <c r="BL836" s="7"/>
      <c r="BN836" s="7"/>
      <c r="BO836" s="7"/>
      <c r="BP836" s="7"/>
      <c r="BQ836" s="7"/>
      <c r="BR836" s="7"/>
    </row>
    <row r="837" spans="1:70" customFormat="1">
      <c r="A837" s="7"/>
      <c r="B837" s="230"/>
      <c r="C837" s="7"/>
      <c r="D837" s="7"/>
      <c r="E837" s="7"/>
      <c r="F837" s="7"/>
      <c r="G837" s="7"/>
      <c r="H837" s="7"/>
      <c r="I837" s="7"/>
      <c r="J837" s="7"/>
      <c r="K837" s="7"/>
      <c r="L837" s="8"/>
      <c r="M837" s="7"/>
      <c r="N837" s="149"/>
      <c r="Z837" s="7"/>
      <c r="AB837" s="7"/>
      <c r="AC837" s="7"/>
      <c r="AD837" s="7"/>
      <c r="AF837" s="7"/>
      <c r="AH837" s="7"/>
      <c r="AJ837" s="7"/>
      <c r="AK837" s="7"/>
      <c r="AL837" s="7"/>
      <c r="AN837" s="7"/>
      <c r="AO837" s="7"/>
      <c r="AP837" s="7"/>
      <c r="AR837" s="7"/>
      <c r="AT837" s="7"/>
      <c r="AV837" s="7"/>
      <c r="AX837" s="7"/>
      <c r="AZ837" s="7"/>
      <c r="BB837" s="7"/>
      <c r="BD837" s="7"/>
      <c r="BF837" s="7"/>
      <c r="BH837" s="7"/>
      <c r="BI837" s="7"/>
      <c r="BJ837" s="7"/>
      <c r="BL837" s="7"/>
      <c r="BN837" s="7"/>
      <c r="BO837" s="7"/>
      <c r="BP837" s="7"/>
      <c r="BQ837" s="7"/>
      <c r="BR837" s="7"/>
    </row>
    <row r="838" spans="1:70" customFormat="1">
      <c r="A838" s="7"/>
      <c r="B838" s="230"/>
      <c r="C838" s="7"/>
      <c r="D838" s="7"/>
      <c r="E838" s="7"/>
      <c r="F838" s="7"/>
      <c r="G838" s="7"/>
      <c r="H838" s="7"/>
      <c r="I838" s="7"/>
      <c r="J838" s="7"/>
      <c r="K838" s="7"/>
      <c r="L838" s="8"/>
      <c r="M838" s="7"/>
      <c r="N838" s="149"/>
      <c r="Z838" s="7"/>
      <c r="AB838" s="7"/>
      <c r="AC838" s="7"/>
      <c r="AD838" s="7"/>
      <c r="AF838" s="7"/>
      <c r="AH838" s="7"/>
      <c r="AJ838" s="7"/>
      <c r="AK838" s="7"/>
      <c r="AL838" s="7"/>
      <c r="AN838" s="7"/>
      <c r="AO838" s="7"/>
      <c r="AP838" s="7"/>
      <c r="AR838" s="7"/>
      <c r="AT838" s="7"/>
      <c r="AV838" s="7"/>
      <c r="AX838" s="7"/>
      <c r="AZ838" s="7"/>
      <c r="BB838" s="7"/>
      <c r="BD838" s="7"/>
      <c r="BF838" s="7"/>
      <c r="BH838" s="7"/>
      <c r="BI838" s="7"/>
      <c r="BJ838" s="7"/>
      <c r="BL838" s="7"/>
      <c r="BN838" s="7"/>
      <c r="BO838" s="7"/>
      <c r="BP838" s="7"/>
      <c r="BQ838" s="7"/>
      <c r="BR838" s="7"/>
    </row>
    <row r="839" spans="1:70" customFormat="1">
      <c r="A839" s="7"/>
      <c r="B839" s="230"/>
      <c r="C839" s="7"/>
      <c r="D839" s="7"/>
      <c r="E839" s="7"/>
      <c r="F839" s="7"/>
      <c r="G839" s="7"/>
      <c r="H839" s="7"/>
      <c r="I839" s="7"/>
      <c r="J839" s="7"/>
      <c r="K839" s="7"/>
      <c r="L839" s="8"/>
      <c r="M839" s="7"/>
      <c r="N839" s="149"/>
      <c r="Z839" s="7"/>
      <c r="AB839" s="7"/>
      <c r="AC839" s="7"/>
      <c r="AD839" s="7"/>
      <c r="AF839" s="7"/>
      <c r="AH839" s="7"/>
      <c r="AJ839" s="7"/>
      <c r="AK839" s="7"/>
      <c r="AL839" s="7"/>
      <c r="AN839" s="7"/>
      <c r="AO839" s="7"/>
      <c r="AP839" s="7"/>
      <c r="AR839" s="7"/>
      <c r="AT839" s="7"/>
      <c r="AV839" s="7"/>
      <c r="AX839" s="7"/>
      <c r="AZ839" s="7"/>
      <c r="BB839" s="7"/>
      <c r="BD839" s="7"/>
      <c r="BF839" s="7"/>
      <c r="BH839" s="7"/>
      <c r="BI839" s="7"/>
      <c r="BJ839" s="7"/>
      <c r="BL839" s="7"/>
      <c r="BN839" s="7"/>
      <c r="BO839" s="7"/>
      <c r="BP839" s="7"/>
      <c r="BQ839" s="7"/>
      <c r="BR839" s="7"/>
    </row>
    <row r="840" spans="1:70" customFormat="1">
      <c r="A840" s="7"/>
      <c r="B840" s="230"/>
      <c r="C840" s="7"/>
      <c r="D840" s="7"/>
      <c r="E840" s="7"/>
      <c r="F840" s="7"/>
      <c r="G840" s="7"/>
      <c r="H840" s="7"/>
      <c r="I840" s="7"/>
      <c r="J840" s="7"/>
      <c r="K840" s="7"/>
      <c r="L840" s="8"/>
      <c r="M840" s="7"/>
      <c r="N840" s="149"/>
      <c r="Z840" s="7"/>
      <c r="AB840" s="7"/>
      <c r="AC840" s="7"/>
      <c r="AD840" s="7"/>
      <c r="AF840" s="7"/>
      <c r="AH840" s="7"/>
      <c r="AJ840" s="7"/>
      <c r="AK840" s="7"/>
      <c r="AL840" s="7"/>
      <c r="AN840" s="7"/>
      <c r="AO840" s="7"/>
      <c r="AP840" s="7"/>
      <c r="AR840" s="7"/>
      <c r="AT840" s="7"/>
      <c r="AV840" s="7"/>
      <c r="AX840" s="7"/>
      <c r="AZ840" s="7"/>
      <c r="BB840" s="7"/>
      <c r="BD840" s="7"/>
      <c r="BF840" s="7"/>
      <c r="BH840" s="7"/>
      <c r="BI840" s="7"/>
      <c r="BJ840" s="7"/>
      <c r="BL840" s="7"/>
      <c r="BN840" s="7"/>
      <c r="BO840" s="7"/>
      <c r="BP840" s="7"/>
      <c r="BQ840" s="7"/>
      <c r="BR840" s="7"/>
    </row>
    <row r="841" spans="1:70" customFormat="1">
      <c r="A841" s="7"/>
      <c r="B841" s="230"/>
      <c r="C841" s="7"/>
      <c r="D841" s="7"/>
      <c r="E841" s="7"/>
      <c r="F841" s="7"/>
      <c r="G841" s="7"/>
      <c r="H841" s="7"/>
      <c r="I841" s="7"/>
      <c r="J841" s="7"/>
      <c r="K841" s="7"/>
      <c r="L841" s="8"/>
      <c r="M841" s="7"/>
      <c r="N841" s="149"/>
      <c r="Z841" s="7"/>
      <c r="AB841" s="7"/>
      <c r="AC841" s="7"/>
      <c r="AD841" s="7"/>
      <c r="AF841" s="7"/>
      <c r="AH841" s="7"/>
      <c r="AJ841" s="7"/>
      <c r="AK841" s="7"/>
      <c r="AL841" s="7"/>
      <c r="AN841" s="7"/>
      <c r="AO841" s="7"/>
      <c r="AP841" s="7"/>
      <c r="AR841" s="7"/>
      <c r="AT841" s="7"/>
      <c r="AV841" s="7"/>
      <c r="AX841" s="7"/>
      <c r="AZ841" s="7"/>
      <c r="BB841" s="7"/>
      <c r="BD841" s="7"/>
      <c r="BF841" s="7"/>
      <c r="BH841" s="7"/>
      <c r="BI841" s="7"/>
      <c r="BJ841" s="7"/>
      <c r="BL841" s="7"/>
      <c r="BN841" s="7"/>
      <c r="BO841" s="7"/>
      <c r="BP841" s="7"/>
      <c r="BQ841" s="7"/>
      <c r="BR841" s="7"/>
    </row>
    <row r="842" spans="1:70" customFormat="1">
      <c r="A842" s="7"/>
      <c r="B842" s="230"/>
      <c r="C842" s="7"/>
      <c r="D842" s="7"/>
      <c r="E842" s="7"/>
      <c r="F842" s="7"/>
      <c r="G842" s="7"/>
      <c r="H842" s="7"/>
      <c r="I842" s="7"/>
      <c r="J842" s="7"/>
      <c r="K842" s="7"/>
      <c r="L842" s="8"/>
      <c r="M842" s="7"/>
      <c r="N842" s="149"/>
      <c r="Z842" s="7"/>
      <c r="AB842" s="7"/>
      <c r="AC842" s="7"/>
      <c r="AD842" s="7"/>
      <c r="AF842" s="7"/>
      <c r="AH842" s="7"/>
      <c r="AJ842" s="7"/>
      <c r="AK842" s="7"/>
      <c r="AL842" s="7"/>
      <c r="AN842" s="7"/>
      <c r="AO842" s="7"/>
      <c r="AP842" s="7"/>
      <c r="AR842" s="7"/>
      <c r="AT842" s="7"/>
      <c r="AV842" s="7"/>
      <c r="AX842" s="7"/>
      <c r="AZ842" s="7"/>
      <c r="BB842" s="7"/>
      <c r="BD842" s="7"/>
      <c r="BF842" s="7"/>
      <c r="BH842" s="7"/>
      <c r="BI842" s="7"/>
      <c r="BJ842" s="7"/>
      <c r="BL842" s="7"/>
      <c r="BN842" s="7"/>
      <c r="BO842" s="7"/>
      <c r="BP842" s="7"/>
      <c r="BQ842" s="7"/>
      <c r="BR842" s="7"/>
    </row>
    <row r="843" spans="1:70" customFormat="1">
      <c r="A843" s="7"/>
      <c r="B843" s="230"/>
      <c r="C843" s="7"/>
      <c r="D843" s="7"/>
      <c r="E843" s="7"/>
      <c r="F843" s="7"/>
      <c r="G843" s="7"/>
      <c r="H843" s="7"/>
      <c r="I843" s="7"/>
      <c r="J843" s="7"/>
      <c r="K843" s="7"/>
      <c r="L843" s="8"/>
      <c r="M843" s="7"/>
      <c r="N843" s="149"/>
      <c r="Z843" s="7"/>
      <c r="AB843" s="7"/>
      <c r="AC843" s="7"/>
      <c r="AD843" s="7"/>
      <c r="AF843" s="7"/>
      <c r="AH843" s="7"/>
      <c r="AJ843" s="7"/>
      <c r="AK843" s="7"/>
      <c r="AL843" s="7"/>
      <c r="AN843" s="7"/>
      <c r="AO843" s="7"/>
      <c r="AP843" s="7"/>
      <c r="AR843" s="7"/>
      <c r="AT843" s="7"/>
      <c r="AV843" s="7"/>
      <c r="AX843" s="7"/>
      <c r="AZ843" s="7"/>
      <c r="BB843" s="7"/>
      <c r="BD843" s="7"/>
      <c r="BF843" s="7"/>
      <c r="BH843" s="7"/>
      <c r="BI843" s="7"/>
      <c r="BJ843" s="7"/>
      <c r="BL843" s="7"/>
      <c r="BN843" s="7"/>
      <c r="BO843" s="7"/>
      <c r="BP843" s="7"/>
      <c r="BQ843" s="7"/>
      <c r="BR843" s="7"/>
    </row>
    <row r="844" spans="1:70" customFormat="1">
      <c r="A844" s="7"/>
      <c r="B844" s="230"/>
      <c r="C844" s="7"/>
      <c r="D844" s="7"/>
      <c r="E844" s="7"/>
      <c r="F844" s="7"/>
      <c r="G844" s="7"/>
      <c r="H844" s="7"/>
      <c r="I844" s="7"/>
      <c r="J844" s="7"/>
      <c r="K844" s="7"/>
      <c r="L844" s="8"/>
      <c r="M844" s="7"/>
      <c r="N844" s="149"/>
      <c r="Z844" s="7"/>
      <c r="AB844" s="7"/>
      <c r="AC844" s="7"/>
      <c r="AD844" s="7"/>
      <c r="AF844" s="7"/>
      <c r="AH844" s="7"/>
      <c r="AJ844" s="7"/>
      <c r="AK844" s="7"/>
      <c r="AL844" s="7"/>
      <c r="AN844" s="7"/>
      <c r="AO844" s="7"/>
      <c r="AP844" s="7"/>
      <c r="AR844" s="7"/>
      <c r="AT844" s="7"/>
      <c r="AV844" s="7"/>
      <c r="AX844" s="7"/>
      <c r="AZ844" s="7"/>
      <c r="BB844" s="7"/>
      <c r="BD844" s="7"/>
      <c r="BF844" s="7"/>
      <c r="BH844" s="7"/>
      <c r="BI844" s="7"/>
      <c r="BJ844" s="7"/>
      <c r="BL844" s="7"/>
      <c r="BN844" s="7"/>
      <c r="BO844" s="7"/>
      <c r="BP844" s="7"/>
      <c r="BQ844" s="7"/>
      <c r="BR844" s="7"/>
    </row>
    <row r="845" spans="1:70" customFormat="1">
      <c r="A845" s="7"/>
      <c r="B845" s="230"/>
      <c r="C845" s="7"/>
      <c r="D845" s="7"/>
      <c r="E845" s="7"/>
      <c r="F845" s="7"/>
      <c r="G845" s="7"/>
      <c r="H845" s="7"/>
      <c r="I845" s="7"/>
      <c r="J845" s="7"/>
      <c r="K845" s="7"/>
      <c r="L845" s="8"/>
      <c r="M845" s="7"/>
      <c r="N845" s="149"/>
      <c r="Z845" s="7"/>
      <c r="AB845" s="7"/>
      <c r="AC845" s="7"/>
      <c r="AD845" s="7"/>
      <c r="AF845" s="7"/>
      <c r="AH845" s="7"/>
      <c r="AJ845" s="7"/>
      <c r="AK845" s="7"/>
      <c r="AL845" s="7"/>
      <c r="AN845" s="7"/>
      <c r="AO845" s="7"/>
      <c r="AP845" s="7"/>
      <c r="AR845" s="7"/>
      <c r="AT845" s="7"/>
      <c r="AV845" s="7"/>
      <c r="AX845" s="7"/>
      <c r="AZ845" s="7"/>
      <c r="BB845" s="7"/>
      <c r="BD845" s="7"/>
      <c r="BF845" s="7"/>
      <c r="BH845" s="7"/>
      <c r="BI845" s="7"/>
      <c r="BJ845" s="7"/>
      <c r="BL845" s="7"/>
      <c r="BN845" s="7"/>
      <c r="BO845" s="7"/>
      <c r="BP845" s="7"/>
      <c r="BQ845" s="7"/>
      <c r="BR845" s="7"/>
    </row>
    <row r="846" spans="1:70" customFormat="1">
      <c r="A846" s="7"/>
      <c r="B846" s="230"/>
      <c r="C846" s="7"/>
      <c r="D846" s="7"/>
      <c r="E846" s="7"/>
      <c r="F846" s="7"/>
      <c r="G846" s="7"/>
      <c r="H846" s="7"/>
      <c r="I846" s="7"/>
      <c r="J846" s="7"/>
      <c r="K846" s="7"/>
      <c r="L846" s="8"/>
      <c r="M846" s="7"/>
      <c r="N846" s="149"/>
      <c r="Z846" s="7"/>
      <c r="AB846" s="7"/>
      <c r="AC846" s="7"/>
      <c r="AD846" s="7"/>
      <c r="AF846" s="7"/>
      <c r="AH846" s="7"/>
      <c r="AJ846" s="7"/>
      <c r="AK846" s="7"/>
      <c r="AL846" s="7"/>
      <c r="AN846" s="7"/>
      <c r="AO846" s="7"/>
      <c r="AP846" s="7"/>
      <c r="AR846" s="7"/>
      <c r="AT846" s="7"/>
      <c r="AV846" s="7"/>
      <c r="AX846" s="7"/>
      <c r="AZ846" s="7"/>
      <c r="BB846" s="7"/>
      <c r="BD846" s="7"/>
      <c r="BF846" s="7"/>
      <c r="BH846" s="7"/>
      <c r="BI846" s="7"/>
      <c r="BJ846" s="7"/>
      <c r="BL846" s="7"/>
      <c r="BN846" s="7"/>
      <c r="BO846" s="7"/>
      <c r="BP846" s="7"/>
      <c r="BQ846" s="7"/>
      <c r="BR846" s="7"/>
    </row>
    <row r="847" spans="1:70" customFormat="1">
      <c r="A847" s="7"/>
      <c r="B847" s="230"/>
      <c r="C847" s="7"/>
      <c r="D847" s="7"/>
      <c r="E847" s="7"/>
      <c r="F847" s="7"/>
      <c r="G847" s="7"/>
      <c r="H847" s="7"/>
      <c r="I847" s="7"/>
      <c r="J847" s="7"/>
      <c r="K847" s="7"/>
      <c r="L847" s="8"/>
      <c r="M847" s="7"/>
      <c r="N847" s="149"/>
      <c r="Z847" s="7"/>
      <c r="AB847" s="7"/>
      <c r="AC847" s="7"/>
      <c r="AD847" s="7"/>
      <c r="AF847" s="7"/>
      <c r="AH847" s="7"/>
      <c r="AJ847" s="7"/>
      <c r="AK847" s="7"/>
      <c r="AL847" s="7"/>
      <c r="AN847" s="7"/>
      <c r="AO847" s="7"/>
      <c r="AP847" s="7"/>
      <c r="AR847" s="7"/>
      <c r="AT847" s="7"/>
      <c r="AV847" s="7"/>
      <c r="AX847" s="7"/>
      <c r="AZ847" s="7"/>
      <c r="BB847" s="7"/>
      <c r="BD847" s="7"/>
      <c r="BF847" s="7"/>
      <c r="BH847" s="7"/>
      <c r="BI847" s="7"/>
      <c r="BJ847" s="7"/>
      <c r="BL847" s="7"/>
      <c r="BN847" s="7"/>
      <c r="BO847" s="7"/>
      <c r="BP847" s="7"/>
      <c r="BQ847" s="7"/>
      <c r="BR847" s="7"/>
    </row>
    <row r="848" spans="1:70" customFormat="1">
      <c r="A848" s="7"/>
      <c r="B848" s="230"/>
      <c r="C848" s="7"/>
      <c r="D848" s="7"/>
      <c r="E848" s="7"/>
      <c r="F848" s="7"/>
      <c r="G848" s="7"/>
      <c r="H848" s="7"/>
      <c r="I848" s="7"/>
      <c r="J848" s="7"/>
      <c r="K848" s="7"/>
      <c r="L848" s="8"/>
      <c r="M848" s="7"/>
      <c r="N848" s="149"/>
      <c r="Z848" s="7"/>
      <c r="AB848" s="7"/>
      <c r="AC848" s="7"/>
      <c r="AD848" s="7"/>
      <c r="AF848" s="7"/>
      <c r="AH848" s="7"/>
      <c r="AJ848" s="7"/>
      <c r="AK848" s="7"/>
      <c r="AL848" s="7"/>
      <c r="AN848" s="7"/>
      <c r="AO848" s="7"/>
      <c r="AP848" s="7"/>
      <c r="AR848" s="7"/>
      <c r="AT848" s="7"/>
      <c r="AV848" s="7"/>
      <c r="AX848" s="7"/>
      <c r="AZ848" s="7"/>
      <c r="BB848" s="7"/>
      <c r="BD848" s="7"/>
      <c r="BF848" s="7"/>
      <c r="BH848" s="7"/>
      <c r="BI848" s="7"/>
      <c r="BJ848" s="7"/>
      <c r="BL848" s="7"/>
      <c r="BN848" s="7"/>
      <c r="BO848" s="7"/>
      <c r="BP848" s="7"/>
      <c r="BQ848" s="7"/>
      <c r="BR848" s="7"/>
    </row>
    <row r="849" spans="1:70" customFormat="1">
      <c r="A849" s="7"/>
      <c r="B849" s="230"/>
      <c r="C849" s="7"/>
      <c r="D849" s="7"/>
      <c r="E849" s="7"/>
      <c r="F849" s="7"/>
      <c r="G849" s="7"/>
      <c r="H849" s="7"/>
      <c r="I849" s="7"/>
      <c r="J849" s="7"/>
      <c r="K849" s="7"/>
      <c r="L849" s="8"/>
      <c r="M849" s="7"/>
      <c r="N849" s="149"/>
      <c r="Z849" s="7"/>
      <c r="AB849" s="7"/>
      <c r="AC849" s="7"/>
      <c r="AD849" s="7"/>
      <c r="AF849" s="7"/>
      <c r="AH849" s="7"/>
      <c r="AJ849" s="7"/>
      <c r="AK849" s="7"/>
      <c r="AL849" s="7"/>
      <c r="AN849" s="7"/>
      <c r="AO849" s="7"/>
      <c r="AP849" s="7"/>
      <c r="AR849" s="7"/>
      <c r="AT849" s="7"/>
      <c r="AV849" s="7"/>
      <c r="AX849" s="7"/>
      <c r="AZ849" s="7"/>
      <c r="BB849" s="7"/>
      <c r="BD849" s="7"/>
      <c r="BF849" s="7"/>
      <c r="BH849" s="7"/>
      <c r="BI849" s="7"/>
      <c r="BJ849" s="7"/>
      <c r="BL849" s="7"/>
      <c r="BN849" s="7"/>
      <c r="BO849" s="7"/>
      <c r="BP849" s="7"/>
      <c r="BQ849" s="7"/>
      <c r="BR849" s="7"/>
    </row>
    <row r="850" spans="1:70" customFormat="1">
      <c r="A850" s="7"/>
      <c r="B850" s="230"/>
      <c r="C850" s="7"/>
      <c r="D850" s="7"/>
      <c r="E850" s="7"/>
      <c r="F850" s="7"/>
      <c r="G850" s="7"/>
      <c r="H850" s="7"/>
      <c r="I850" s="7"/>
      <c r="J850" s="7"/>
      <c r="K850" s="7"/>
      <c r="L850" s="8"/>
      <c r="M850" s="7"/>
      <c r="N850" s="149"/>
      <c r="Z850" s="7"/>
      <c r="AB850" s="7"/>
      <c r="AC850" s="7"/>
      <c r="AD850" s="7"/>
      <c r="AF850" s="7"/>
      <c r="AH850" s="7"/>
      <c r="AJ850" s="7"/>
      <c r="AK850" s="7"/>
      <c r="AL850" s="7"/>
      <c r="AN850" s="7"/>
      <c r="AO850" s="7"/>
      <c r="AP850" s="7"/>
      <c r="AR850" s="7"/>
      <c r="AT850" s="7"/>
      <c r="AV850" s="7"/>
      <c r="AX850" s="7"/>
      <c r="AZ850" s="7"/>
      <c r="BB850" s="7"/>
      <c r="BD850" s="7"/>
      <c r="BF850" s="7"/>
      <c r="BH850" s="7"/>
      <c r="BI850" s="7"/>
      <c r="BJ850" s="7"/>
      <c r="BL850" s="7"/>
      <c r="BN850" s="7"/>
      <c r="BO850" s="7"/>
      <c r="BP850" s="7"/>
      <c r="BQ850" s="7"/>
      <c r="BR850" s="7"/>
    </row>
    <row r="851" spans="1:70" customFormat="1">
      <c r="A851" s="7"/>
      <c r="B851" s="230"/>
      <c r="C851" s="7"/>
      <c r="D851" s="7"/>
      <c r="E851" s="7"/>
      <c r="F851" s="7"/>
      <c r="G851" s="7"/>
      <c r="H851" s="7"/>
      <c r="I851" s="7"/>
      <c r="J851" s="7"/>
      <c r="K851" s="7"/>
      <c r="L851" s="8"/>
      <c r="M851" s="7"/>
      <c r="N851" s="149"/>
      <c r="Z851" s="7"/>
      <c r="AB851" s="7"/>
      <c r="AC851" s="7"/>
      <c r="AD851" s="7"/>
      <c r="AF851" s="7"/>
      <c r="AH851" s="7"/>
      <c r="AJ851" s="7"/>
      <c r="AK851" s="7"/>
      <c r="AL851" s="7"/>
      <c r="AN851" s="7"/>
      <c r="AO851" s="7"/>
      <c r="AP851" s="7"/>
      <c r="AR851" s="7"/>
      <c r="AT851" s="7"/>
      <c r="AV851" s="7"/>
      <c r="AX851" s="7"/>
      <c r="AZ851" s="7"/>
      <c r="BB851" s="7"/>
      <c r="BD851" s="7"/>
      <c r="BF851" s="7"/>
      <c r="BH851" s="7"/>
      <c r="BI851" s="7"/>
      <c r="BJ851" s="7"/>
      <c r="BL851" s="7"/>
      <c r="BN851" s="7"/>
      <c r="BO851" s="7"/>
      <c r="BP851" s="7"/>
      <c r="BQ851" s="7"/>
      <c r="BR851" s="7"/>
    </row>
    <row r="852" spans="1:70" customFormat="1">
      <c r="A852" s="7"/>
      <c r="B852" s="230"/>
      <c r="C852" s="7"/>
      <c r="D852" s="7"/>
      <c r="E852" s="7"/>
      <c r="F852" s="7"/>
      <c r="G852" s="7"/>
      <c r="H852" s="7"/>
      <c r="I852" s="7"/>
      <c r="J852" s="7"/>
      <c r="K852" s="7"/>
      <c r="L852" s="8"/>
      <c r="M852" s="7"/>
      <c r="N852" s="149"/>
      <c r="Z852" s="7"/>
      <c r="AB852" s="7"/>
      <c r="AC852" s="7"/>
      <c r="AD852" s="7"/>
      <c r="AF852" s="7"/>
      <c r="AH852" s="7"/>
      <c r="AJ852" s="7"/>
      <c r="AK852" s="7"/>
      <c r="AL852" s="7"/>
      <c r="AN852" s="7"/>
      <c r="AO852" s="7"/>
      <c r="AP852" s="7"/>
      <c r="AR852" s="7"/>
      <c r="AT852" s="7"/>
      <c r="AV852" s="7"/>
      <c r="AX852" s="7"/>
      <c r="AZ852" s="7"/>
      <c r="BB852" s="7"/>
      <c r="BD852" s="7"/>
      <c r="BF852" s="7"/>
      <c r="BH852" s="7"/>
      <c r="BI852" s="7"/>
      <c r="BJ852" s="7"/>
      <c r="BL852" s="7"/>
      <c r="BN852" s="7"/>
      <c r="BO852" s="7"/>
      <c r="BP852" s="7"/>
      <c r="BQ852" s="7"/>
      <c r="BR852" s="7"/>
    </row>
    <row r="853" spans="1:70" customFormat="1">
      <c r="A853" s="7"/>
      <c r="B853" s="230"/>
      <c r="C853" s="7"/>
      <c r="D853" s="7"/>
      <c r="E853" s="7"/>
      <c r="F853" s="7"/>
      <c r="G853" s="7"/>
      <c r="H853" s="7"/>
      <c r="I853" s="7"/>
      <c r="J853" s="7"/>
      <c r="K853" s="7"/>
      <c r="L853" s="8"/>
      <c r="M853" s="7"/>
      <c r="N853" s="149"/>
      <c r="Z853" s="7"/>
      <c r="AB853" s="7"/>
      <c r="AC853" s="7"/>
      <c r="AD853" s="7"/>
      <c r="AF853" s="7"/>
      <c r="AH853" s="7"/>
      <c r="AJ853" s="7"/>
      <c r="AK853" s="7"/>
      <c r="AL853" s="7"/>
      <c r="AN853" s="7"/>
      <c r="AO853" s="7"/>
      <c r="AP853" s="7"/>
      <c r="AR853" s="7"/>
      <c r="AT853" s="7"/>
      <c r="AV853" s="7"/>
      <c r="AX853" s="7"/>
      <c r="AZ853" s="7"/>
      <c r="BB853" s="7"/>
      <c r="BD853" s="7"/>
      <c r="BF853" s="7"/>
      <c r="BH853" s="7"/>
      <c r="BI853" s="7"/>
      <c r="BJ853" s="7"/>
      <c r="BL853" s="7"/>
      <c r="BN853" s="7"/>
      <c r="BO853" s="7"/>
      <c r="BP853" s="7"/>
      <c r="BQ853" s="7"/>
      <c r="BR853" s="7"/>
    </row>
    <row r="854" spans="1:70" customFormat="1">
      <c r="A854" s="7"/>
      <c r="B854" s="230"/>
      <c r="C854" s="7"/>
      <c r="D854" s="7"/>
      <c r="E854" s="7"/>
      <c r="F854" s="7"/>
      <c r="G854" s="7"/>
      <c r="H854" s="7"/>
      <c r="I854" s="7"/>
      <c r="J854" s="7"/>
      <c r="K854" s="7"/>
      <c r="L854" s="8"/>
      <c r="M854" s="7"/>
      <c r="N854" s="149"/>
      <c r="Z854" s="7"/>
      <c r="AB854" s="7"/>
      <c r="AC854" s="7"/>
      <c r="AD854" s="7"/>
      <c r="AF854" s="7"/>
      <c r="AH854" s="7"/>
      <c r="AJ854" s="7"/>
      <c r="AK854" s="7"/>
      <c r="AL854" s="7"/>
      <c r="AN854" s="7"/>
      <c r="AO854" s="7"/>
      <c r="AP854" s="7"/>
      <c r="AR854" s="7"/>
      <c r="AT854" s="7"/>
      <c r="AV854" s="7"/>
      <c r="AX854" s="7"/>
      <c r="AZ854" s="7"/>
      <c r="BB854" s="7"/>
      <c r="BD854" s="7"/>
      <c r="BF854" s="7"/>
      <c r="BH854" s="7"/>
      <c r="BI854" s="7"/>
      <c r="BJ854" s="7"/>
      <c r="BL854" s="7"/>
      <c r="BN854" s="7"/>
      <c r="BO854" s="7"/>
      <c r="BP854" s="7"/>
      <c r="BQ854" s="7"/>
      <c r="BR854" s="7"/>
    </row>
    <row r="855" spans="1:70" customFormat="1">
      <c r="A855" s="7"/>
      <c r="B855" s="230"/>
      <c r="C855" s="7"/>
      <c r="D855" s="7"/>
      <c r="E855" s="7"/>
      <c r="F855" s="7"/>
      <c r="G855" s="7"/>
      <c r="H855" s="7"/>
      <c r="I855" s="7"/>
      <c r="J855" s="7"/>
      <c r="K855" s="7"/>
      <c r="L855" s="8"/>
      <c r="M855" s="7"/>
      <c r="N855" s="149"/>
      <c r="Z855" s="7"/>
      <c r="AB855" s="7"/>
      <c r="AC855" s="7"/>
      <c r="AD855" s="7"/>
      <c r="AF855" s="7"/>
      <c r="AH855" s="7"/>
      <c r="AJ855" s="7"/>
      <c r="AK855" s="7"/>
      <c r="AL855" s="7"/>
      <c r="AN855" s="7"/>
      <c r="AO855" s="7"/>
      <c r="AP855" s="7"/>
      <c r="AR855" s="7"/>
      <c r="AT855" s="7"/>
      <c r="AV855" s="7"/>
      <c r="AX855" s="7"/>
      <c r="AZ855" s="7"/>
      <c r="BB855" s="7"/>
      <c r="BD855" s="7"/>
      <c r="BF855" s="7"/>
      <c r="BH855" s="7"/>
      <c r="BI855" s="7"/>
      <c r="BJ855" s="7"/>
      <c r="BL855" s="7"/>
      <c r="BN855" s="7"/>
      <c r="BO855" s="7"/>
      <c r="BP855" s="7"/>
      <c r="BQ855" s="7"/>
      <c r="BR855" s="7"/>
    </row>
    <row r="856" spans="1:70" customFormat="1">
      <c r="A856" s="7"/>
      <c r="B856" s="230"/>
      <c r="C856" s="7"/>
      <c r="D856" s="7"/>
      <c r="E856" s="7"/>
      <c r="F856" s="7"/>
      <c r="G856" s="7"/>
      <c r="H856" s="7"/>
      <c r="I856" s="7"/>
      <c r="J856" s="7"/>
      <c r="K856" s="7"/>
      <c r="L856" s="8"/>
      <c r="M856" s="7"/>
      <c r="N856" s="149"/>
      <c r="Z856" s="7"/>
      <c r="AB856" s="7"/>
      <c r="AC856" s="7"/>
      <c r="AD856" s="7"/>
      <c r="AF856" s="7"/>
      <c r="AH856" s="7"/>
      <c r="AJ856" s="7"/>
      <c r="AK856" s="7"/>
      <c r="AL856" s="7"/>
      <c r="AN856" s="7"/>
      <c r="AO856" s="7"/>
      <c r="AP856" s="7"/>
      <c r="AR856" s="7"/>
      <c r="AT856" s="7"/>
      <c r="AV856" s="7"/>
      <c r="AX856" s="7"/>
      <c r="AZ856" s="7"/>
      <c r="BB856" s="7"/>
      <c r="BD856" s="7"/>
      <c r="BF856" s="7"/>
      <c r="BH856" s="7"/>
      <c r="BI856" s="7"/>
      <c r="BJ856" s="7"/>
      <c r="BL856" s="7"/>
      <c r="BN856" s="7"/>
      <c r="BO856" s="7"/>
      <c r="BP856" s="7"/>
      <c r="BQ856" s="7"/>
      <c r="BR856" s="7"/>
    </row>
    <row r="857" spans="1:70" customFormat="1">
      <c r="A857" s="7"/>
      <c r="B857" s="230"/>
      <c r="C857" s="7"/>
      <c r="D857" s="7"/>
      <c r="E857" s="7"/>
      <c r="F857" s="7"/>
      <c r="G857" s="7"/>
      <c r="H857" s="7"/>
      <c r="I857" s="7"/>
      <c r="J857" s="7"/>
      <c r="K857" s="7"/>
      <c r="L857" s="8"/>
      <c r="M857" s="7"/>
      <c r="N857" s="149"/>
      <c r="Z857" s="7"/>
      <c r="AB857" s="7"/>
      <c r="AC857" s="7"/>
      <c r="AD857" s="7"/>
      <c r="AF857" s="7"/>
      <c r="AH857" s="7"/>
      <c r="AJ857" s="7"/>
      <c r="AK857" s="7"/>
      <c r="AL857" s="7"/>
      <c r="AN857" s="7"/>
      <c r="AO857" s="7"/>
      <c r="AP857" s="7"/>
      <c r="AR857" s="7"/>
      <c r="AT857" s="7"/>
      <c r="AV857" s="7"/>
      <c r="AX857" s="7"/>
      <c r="AZ857" s="7"/>
      <c r="BB857" s="7"/>
      <c r="BD857" s="7"/>
      <c r="BF857" s="7"/>
      <c r="BH857" s="7"/>
      <c r="BI857" s="7"/>
      <c r="BJ857" s="7"/>
      <c r="BL857" s="7"/>
      <c r="BN857" s="7"/>
      <c r="BO857" s="7"/>
      <c r="BP857" s="7"/>
      <c r="BQ857" s="7"/>
      <c r="BR857" s="7"/>
    </row>
    <row r="858" spans="1:70" customFormat="1">
      <c r="A858" s="7"/>
      <c r="B858" s="230"/>
      <c r="C858" s="7"/>
      <c r="D858" s="7"/>
      <c r="E858" s="7"/>
      <c r="F858" s="7"/>
      <c r="G858" s="7"/>
      <c r="H858" s="7"/>
      <c r="I858" s="7"/>
      <c r="J858" s="7"/>
      <c r="K858" s="7"/>
      <c r="L858" s="8"/>
      <c r="M858" s="7"/>
      <c r="N858" s="149"/>
      <c r="Z858" s="7"/>
      <c r="AB858" s="7"/>
      <c r="AC858" s="7"/>
      <c r="AD858" s="7"/>
      <c r="AF858" s="7"/>
      <c r="AH858" s="7"/>
      <c r="AJ858" s="7"/>
      <c r="AK858" s="7"/>
      <c r="AL858" s="7"/>
      <c r="AN858" s="7"/>
      <c r="AO858" s="7"/>
      <c r="AP858" s="7"/>
      <c r="AR858" s="7"/>
      <c r="AT858" s="7"/>
      <c r="AV858" s="7"/>
      <c r="AX858" s="7"/>
      <c r="AZ858" s="7"/>
      <c r="BB858" s="7"/>
      <c r="BD858" s="7"/>
      <c r="BF858" s="7"/>
      <c r="BH858" s="7"/>
      <c r="BI858" s="7"/>
      <c r="BJ858" s="7"/>
      <c r="BL858" s="7"/>
      <c r="BN858" s="7"/>
      <c r="BO858" s="7"/>
      <c r="BP858" s="7"/>
      <c r="BQ858" s="7"/>
      <c r="BR858" s="7"/>
    </row>
    <row r="859" spans="1:70" customFormat="1">
      <c r="A859" s="7"/>
      <c r="B859" s="230"/>
      <c r="C859" s="7"/>
      <c r="D859" s="7"/>
      <c r="E859" s="7"/>
      <c r="F859" s="7"/>
      <c r="G859" s="7"/>
      <c r="H859" s="7"/>
      <c r="I859" s="7"/>
      <c r="J859" s="7"/>
      <c r="K859" s="7"/>
      <c r="L859" s="8"/>
      <c r="M859" s="7"/>
      <c r="N859" s="149"/>
      <c r="Z859" s="7"/>
      <c r="AB859" s="7"/>
      <c r="AC859" s="7"/>
      <c r="AD859" s="7"/>
      <c r="AF859" s="7"/>
      <c r="AH859" s="7"/>
      <c r="AJ859" s="7"/>
      <c r="AK859" s="7"/>
      <c r="AL859" s="7"/>
      <c r="AN859" s="7"/>
      <c r="AO859" s="7"/>
      <c r="AP859" s="7"/>
      <c r="AR859" s="7"/>
      <c r="AT859" s="7"/>
      <c r="AV859" s="7"/>
      <c r="AX859" s="7"/>
      <c r="AZ859" s="7"/>
      <c r="BB859" s="7"/>
      <c r="BD859" s="7"/>
      <c r="BF859" s="7"/>
      <c r="BH859" s="7"/>
      <c r="BI859" s="7"/>
      <c r="BJ859" s="7"/>
      <c r="BL859" s="7"/>
      <c r="BN859" s="7"/>
      <c r="BO859" s="7"/>
      <c r="BP859" s="7"/>
      <c r="BQ859" s="7"/>
      <c r="BR859" s="7"/>
    </row>
    <row r="860" spans="1:70" customFormat="1">
      <c r="A860" s="7"/>
      <c r="B860" s="230"/>
      <c r="C860" s="7"/>
      <c r="D860" s="7"/>
      <c r="E860" s="7"/>
      <c r="F860" s="7"/>
      <c r="G860" s="7"/>
      <c r="H860" s="7"/>
      <c r="I860" s="7"/>
      <c r="J860" s="7"/>
      <c r="K860" s="7"/>
      <c r="L860" s="8"/>
      <c r="M860" s="7"/>
      <c r="N860" s="149"/>
      <c r="Z860" s="7"/>
      <c r="AB860" s="7"/>
      <c r="AC860" s="7"/>
      <c r="AD860" s="7"/>
      <c r="AF860" s="7"/>
      <c r="AH860" s="7"/>
      <c r="AJ860" s="7"/>
      <c r="AK860" s="7"/>
      <c r="AL860" s="7"/>
      <c r="AN860" s="7"/>
      <c r="AO860" s="7"/>
      <c r="AP860" s="7"/>
      <c r="AR860" s="7"/>
      <c r="AT860" s="7"/>
      <c r="AV860" s="7"/>
      <c r="AX860" s="7"/>
      <c r="AZ860" s="7"/>
      <c r="BB860" s="7"/>
      <c r="BD860" s="7"/>
      <c r="BF860" s="7"/>
      <c r="BH860" s="7"/>
      <c r="BI860" s="7"/>
      <c r="BJ860" s="7"/>
      <c r="BL860" s="7"/>
      <c r="BN860" s="7"/>
      <c r="BO860" s="7"/>
      <c r="BP860" s="7"/>
      <c r="BQ860" s="7"/>
      <c r="BR860" s="7"/>
    </row>
    <row r="861" spans="1:70" customFormat="1">
      <c r="A861" s="7"/>
      <c r="B861" s="230"/>
      <c r="C861" s="7"/>
      <c r="D861" s="7"/>
      <c r="E861" s="7"/>
      <c r="F861" s="7"/>
      <c r="G861" s="7"/>
      <c r="H861" s="7"/>
      <c r="I861" s="7"/>
      <c r="J861" s="7"/>
      <c r="K861" s="7"/>
      <c r="L861" s="8"/>
      <c r="M861" s="7"/>
      <c r="N861" s="149"/>
      <c r="Z861" s="7"/>
      <c r="AB861" s="7"/>
      <c r="AC861" s="7"/>
      <c r="AD861" s="7"/>
      <c r="AF861" s="7"/>
      <c r="AH861" s="7"/>
      <c r="AJ861" s="7"/>
      <c r="AK861" s="7"/>
      <c r="AL861" s="7"/>
      <c r="AN861" s="7"/>
      <c r="AO861" s="7"/>
      <c r="AP861" s="7"/>
      <c r="AR861" s="7"/>
      <c r="AT861" s="7"/>
      <c r="AV861" s="7"/>
      <c r="AX861" s="7"/>
      <c r="AZ861" s="7"/>
      <c r="BB861" s="7"/>
      <c r="BD861" s="7"/>
      <c r="BF861" s="7"/>
      <c r="BH861" s="7"/>
      <c r="BI861" s="7"/>
      <c r="BJ861" s="7"/>
      <c r="BL861" s="7"/>
      <c r="BN861" s="7"/>
      <c r="BO861" s="7"/>
      <c r="BP861" s="7"/>
      <c r="BQ861" s="7"/>
      <c r="BR861" s="7"/>
    </row>
    <row r="862" spans="1:70" customFormat="1">
      <c r="A862" s="7"/>
      <c r="B862" s="230"/>
      <c r="C862" s="7"/>
      <c r="D862" s="7"/>
      <c r="E862" s="7"/>
      <c r="F862" s="7"/>
      <c r="G862" s="7"/>
      <c r="H862" s="7"/>
      <c r="I862" s="7"/>
      <c r="J862" s="7"/>
      <c r="K862" s="7"/>
      <c r="L862" s="8"/>
      <c r="M862" s="7"/>
      <c r="N862" s="149"/>
      <c r="Z862" s="7"/>
      <c r="AB862" s="7"/>
      <c r="AC862" s="7"/>
      <c r="AD862" s="7"/>
      <c r="AF862" s="7"/>
      <c r="AH862" s="7"/>
      <c r="AJ862" s="7"/>
      <c r="AK862" s="7"/>
      <c r="AL862" s="7"/>
      <c r="AN862" s="7"/>
      <c r="AO862" s="7"/>
      <c r="AP862" s="7"/>
      <c r="AR862" s="7"/>
      <c r="AT862" s="7"/>
      <c r="AV862" s="7"/>
      <c r="AX862" s="7"/>
      <c r="AZ862" s="7"/>
      <c r="BB862" s="7"/>
      <c r="BD862" s="7"/>
      <c r="BF862" s="7"/>
      <c r="BH862" s="7"/>
      <c r="BI862" s="7"/>
      <c r="BJ862" s="7"/>
      <c r="BL862" s="7"/>
      <c r="BN862" s="7"/>
      <c r="BO862" s="7"/>
      <c r="BP862" s="7"/>
      <c r="BQ862" s="7"/>
      <c r="BR862" s="7"/>
    </row>
    <row r="863" spans="1:70" customFormat="1">
      <c r="A863" s="7"/>
      <c r="B863" s="230"/>
      <c r="C863" s="7"/>
      <c r="D863" s="7"/>
      <c r="E863" s="7"/>
      <c r="F863" s="7"/>
      <c r="G863" s="7"/>
      <c r="H863" s="7"/>
      <c r="I863" s="7"/>
      <c r="J863" s="7"/>
      <c r="K863" s="7"/>
      <c r="L863" s="8"/>
      <c r="M863" s="7"/>
      <c r="N863" s="149"/>
      <c r="Z863" s="7"/>
      <c r="AB863" s="7"/>
      <c r="AC863" s="7"/>
      <c r="AD863" s="7"/>
      <c r="AF863" s="7"/>
      <c r="AH863" s="7"/>
      <c r="AJ863" s="7"/>
      <c r="AK863" s="7"/>
      <c r="AL863" s="7"/>
      <c r="AN863" s="7"/>
      <c r="AO863" s="7"/>
      <c r="AP863" s="7"/>
      <c r="AR863" s="7"/>
      <c r="AT863" s="7"/>
      <c r="AV863" s="7"/>
      <c r="AX863" s="7"/>
      <c r="AZ863" s="7"/>
      <c r="BB863" s="7"/>
      <c r="BD863" s="7"/>
      <c r="BF863" s="7"/>
      <c r="BH863" s="7"/>
      <c r="BI863" s="7"/>
      <c r="BJ863" s="7"/>
      <c r="BL863" s="7"/>
      <c r="BN863" s="7"/>
      <c r="BO863" s="7"/>
      <c r="BP863" s="7"/>
      <c r="BQ863" s="7"/>
      <c r="BR863" s="7"/>
    </row>
    <row r="864" spans="1:70" customFormat="1">
      <c r="A864" s="7"/>
      <c r="B864" s="230"/>
      <c r="C864" s="7"/>
      <c r="D864" s="7"/>
      <c r="E864" s="7"/>
      <c r="F864" s="7"/>
      <c r="G864" s="7"/>
      <c r="H864" s="7"/>
      <c r="I864" s="7"/>
      <c r="J864" s="7"/>
      <c r="K864" s="7"/>
      <c r="L864" s="8"/>
      <c r="M864" s="7"/>
      <c r="N864" s="149"/>
      <c r="Z864" s="7"/>
      <c r="AB864" s="7"/>
      <c r="AC864" s="7"/>
      <c r="AD864" s="7"/>
      <c r="AF864" s="7"/>
      <c r="AH864" s="7"/>
      <c r="AJ864" s="7"/>
      <c r="AK864" s="7"/>
      <c r="AL864" s="7"/>
      <c r="AN864" s="7"/>
      <c r="AO864" s="7"/>
      <c r="AP864" s="7"/>
      <c r="AR864" s="7"/>
      <c r="AT864" s="7"/>
      <c r="AV864" s="7"/>
      <c r="AX864" s="7"/>
      <c r="AZ864" s="7"/>
      <c r="BB864" s="7"/>
      <c r="BD864" s="7"/>
      <c r="BF864" s="7"/>
      <c r="BH864" s="7"/>
      <c r="BI864" s="7"/>
      <c r="BJ864" s="7"/>
      <c r="BL864" s="7"/>
      <c r="BN864" s="7"/>
      <c r="BO864" s="7"/>
      <c r="BP864" s="7"/>
      <c r="BQ864" s="7"/>
      <c r="BR864" s="7"/>
    </row>
    <row r="865" spans="1:70" customFormat="1">
      <c r="A865" s="7"/>
      <c r="B865" s="230"/>
      <c r="C865" s="7"/>
      <c r="D865" s="7"/>
      <c r="E865" s="7"/>
      <c r="F865" s="7"/>
      <c r="G865" s="7"/>
      <c r="H865" s="7"/>
      <c r="I865" s="7"/>
      <c r="J865" s="7"/>
      <c r="K865" s="7"/>
      <c r="L865" s="8"/>
      <c r="M865" s="7"/>
      <c r="N865" s="149"/>
      <c r="Z865" s="7"/>
      <c r="AB865" s="7"/>
      <c r="AC865" s="7"/>
      <c r="AD865" s="7"/>
      <c r="AF865" s="7"/>
      <c r="AH865" s="7"/>
      <c r="AJ865" s="7"/>
      <c r="AK865" s="7"/>
      <c r="AL865" s="7"/>
      <c r="AN865" s="7"/>
      <c r="AO865" s="7"/>
      <c r="AP865" s="7"/>
      <c r="AR865" s="7"/>
      <c r="AT865" s="7"/>
      <c r="AV865" s="7"/>
      <c r="AX865" s="7"/>
      <c r="AZ865" s="7"/>
      <c r="BB865" s="7"/>
      <c r="BD865" s="7"/>
      <c r="BF865" s="7"/>
      <c r="BH865" s="7"/>
      <c r="BI865" s="7"/>
      <c r="BJ865" s="7"/>
      <c r="BL865" s="7"/>
      <c r="BN865" s="7"/>
      <c r="BO865" s="7"/>
      <c r="BP865" s="7"/>
      <c r="BQ865" s="7"/>
      <c r="BR865" s="7"/>
    </row>
    <row r="866" spans="1:70" customFormat="1">
      <c r="A866" s="7"/>
      <c r="B866" s="230"/>
      <c r="C866" s="7"/>
      <c r="D866" s="7"/>
      <c r="E866" s="7"/>
      <c r="F866" s="7"/>
      <c r="G866" s="7"/>
      <c r="H866" s="7"/>
      <c r="I866" s="7"/>
      <c r="J866" s="7"/>
      <c r="K866" s="7"/>
      <c r="L866" s="8"/>
      <c r="M866" s="7"/>
      <c r="N866" s="149"/>
      <c r="Z866" s="7"/>
      <c r="AB866" s="7"/>
      <c r="AC866" s="7"/>
      <c r="AD866" s="7"/>
      <c r="AF866" s="7"/>
      <c r="AH866" s="7"/>
      <c r="AJ866" s="7"/>
      <c r="AK866" s="7"/>
      <c r="AL866" s="7"/>
      <c r="AN866" s="7"/>
      <c r="AO866" s="7"/>
      <c r="AP866" s="7"/>
      <c r="AR866" s="7"/>
      <c r="AT866" s="7"/>
      <c r="AV866" s="7"/>
      <c r="AX866" s="7"/>
      <c r="AZ866" s="7"/>
      <c r="BB866" s="7"/>
      <c r="BD866" s="7"/>
      <c r="BF866" s="7"/>
      <c r="BH866" s="7"/>
      <c r="BI866" s="7"/>
      <c r="BJ866" s="7"/>
      <c r="BL866" s="7"/>
      <c r="BN866" s="7"/>
      <c r="BO866" s="7"/>
      <c r="BP866" s="7"/>
      <c r="BQ866" s="7"/>
      <c r="BR866" s="7"/>
    </row>
    <row r="867" spans="1:70" customFormat="1">
      <c r="A867" s="7"/>
      <c r="B867" s="230"/>
      <c r="C867" s="7"/>
      <c r="D867" s="7"/>
      <c r="E867" s="7"/>
      <c r="F867" s="7"/>
      <c r="G867" s="7"/>
      <c r="H867" s="7"/>
      <c r="I867" s="7"/>
      <c r="J867" s="7"/>
      <c r="K867" s="7"/>
      <c r="L867" s="8"/>
      <c r="M867" s="7"/>
      <c r="N867" s="149"/>
      <c r="Z867" s="7"/>
      <c r="AB867" s="7"/>
      <c r="AC867" s="7"/>
      <c r="AD867" s="7"/>
      <c r="AF867" s="7"/>
      <c r="AH867" s="7"/>
      <c r="AJ867" s="7"/>
      <c r="AK867" s="7"/>
      <c r="AL867" s="7"/>
      <c r="AN867" s="7"/>
      <c r="AO867" s="7"/>
      <c r="AP867" s="7"/>
      <c r="AR867" s="7"/>
      <c r="AT867" s="7"/>
      <c r="AV867" s="7"/>
      <c r="AX867" s="7"/>
      <c r="AZ867" s="7"/>
      <c r="BB867" s="7"/>
      <c r="BD867" s="7"/>
      <c r="BF867" s="7"/>
      <c r="BH867" s="7"/>
      <c r="BI867" s="7"/>
      <c r="BJ867" s="7"/>
      <c r="BL867" s="7"/>
      <c r="BN867" s="7"/>
      <c r="BO867" s="7"/>
      <c r="BP867" s="7"/>
      <c r="BQ867" s="7"/>
      <c r="BR867" s="7"/>
    </row>
    <row r="868" spans="1:70" customFormat="1">
      <c r="A868" s="7"/>
      <c r="B868" s="230"/>
      <c r="C868" s="7"/>
      <c r="D868" s="7"/>
      <c r="E868" s="7"/>
      <c r="F868" s="7"/>
      <c r="G868" s="7"/>
      <c r="H868" s="7"/>
      <c r="I868" s="7"/>
      <c r="J868" s="7"/>
      <c r="K868" s="7"/>
      <c r="L868" s="8"/>
      <c r="M868" s="7"/>
      <c r="N868" s="149"/>
      <c r="Z868" s="7"/>
      <c r="AB868" s="7"/>
      <c r="AC868" s="7"/>
      <c r="AD868" s="7"/>
      <c r="AF868" s="7"/>
      <c r="AH868" s="7"/>
      <c r="AJ868" s="7"/>
      <c r="AK868" s="7"/>
      <c r="AL868" s="7"/>
      <c r="AN868" s="7"/>
      <c r="AO868" s="7"/>
      <c r="AP868" s="7"/>
      <c r="AR868" s="7"/>
      <c r="AT868" s="7"/>
      <c r="AV868" s="7"/>
      <c r="AX868" s="7"/>
      <c r="AZ868" s="7"/>
      <c r="BB868" s="7"/>
      <c r="BD868" s="7"/>
      <c r="BF868" s="7"/>
      <c r="BH868" s="7"/>
      <c r="BI868" s="7"/>
      <c r="BJ868" s="7"/>
      <c r="BL868" s="7"/>
      <c r="BN868" s="7"/>
      <c r="BO868" s="7"/>
      <c r="BP868" s="7"/>
      <c r="BQ868" s="7"/>
      <c r="BR868" s="7"/>
    </row>
    <row r="869" spans="1:70" customFormat="1">
      <c r="A869" s="7"/>
      <c r="B869" s="230"/>
      <c r="C869" s="7"/>
      <c r="D869" s="7"/>
      <c r="E869" s="7"/>
      <c r="F869" s="7"/>
      <c r="G869" s="7"/>
      <c r="H869" s="7"/>
      <c r="I869" s="7"/>
      <c r="J869" s="7"/>
      <c r="K869" s="7"/>
      <c r="L869" s="8"/>
      <c r="M869" s="7"/>
      <c r="N869" s="149"/>
      <c r="Z869" s="7"/>
      <c r="AB869" s="7"/>
      <c r="AC869" s="7"/>
      <c r="AD869" s="7"/>
      <c r="AF869" s="7"/>
      <c r="AH869" s="7"/>
      <c r="AJ869" s="7"/>
      <c r="AK869" s="7"/>
      <c r="AL869" s="7"/>
      <c r="AN869" s="7"/>
      <c r="AO869" s="7"/>
      <c r="AP869" s="7"/>
      <c r="AR869" s="7"/>
      <c r="AT869" s="7"/>
      <c r="AV869" s="7"/>
      <c r="AX869" s="7"/>
      <c r="AZ869" s="7"/>
      <c r="BB869" s="7"/>
      <c r="BD869" s="7"/>
      <c r="BF869" s="7"/>
      <c r="BH869" s="7"/>
      <c r="BI869" s="7"/>
      <c r="BJ869" s="7"/>
      <c r="BL869" s="7"/>
      <c r="BN869" s="7"/>
      <c r="BO869" s="7"/>
      <c r="BP869" s="7"/>
      <c r="BQ869" s="7"/>
      <c r="BR869" s="7"/>
    </row>
    <row r="870" spans="1:70" customFormat="1">
      <c r="A870" s="7"/>
      <c r="B870" s="230"/>
      <c r="C870" s="7"/>
      <c r="D870" s="7"/>
      <c r="E870" s="7"/>
      <c r="F870" s="7"/>
      <c r="G870" s="7"/>
      <c r="H870" s="7"/>
      <c r="I870" s="7"/>
      <c r="J870" s="7"/>
      <c r="K870" s="7"/>
      <c r="L870" s="8"/>
      <c r="M870" s="7"/>
      <c r="N870" s="149"/>
      <c r="Z870" s="7"/>
      <c r="AB870" s="7"/>
      <c r="AC870" s="7"/>
      <c r="AD870" s="7"/>
      <c r="AF870" s="7"/>
      <c r="AH870" s="7"/>
      <c r="AJ870" s="7"/>
      <c r="AK870" s="7"/>
      <c r="AL870" s="7"/>
      <c r="AN870" s="7"/>
      <c r="AO870" s="7"/>
      <c r="AP870" s="7"/>
      <c r="AR870" s="7"/>
      <c r="AT870" s="7"/>
      <c r="AV870" s="7"/>
      <c r="AX870" s="7"/>
      <c r="AZ870" s="7"/>
      <c r="BB870" s="7"/>
      <c r="BD870" s="7"/>
      <c r="BF870" s="7"/>
      <c r="BH870" s="7"/>
      <c r="BI870" s="7"/>
      <c r="BJ870" s="7"/>
      <c r="BL870" s="7"/>
      <c r="BN870" s="7"/>
      <c r="BO870" s="7"/>
      <c r="BP870" s="7"/>
      <c r="BQ870" s="7"/>
      <c r="BR870" s="7"/>
    </row>
    <row r="871" spans="1:70" customFormat="1">
      <c r="A871" s="7"/>
      <c r="B871" s="230"/>
      <c r="C871" s="7"/>
      <c r="D871" s="7"/>
      <c r="E871" s="7"/>
      <c r="F871" s="7"/>
      <c r="G871" s="7"/>
      <c r="H871" s="7"/>
      <c r="I871" s="7"/>
      <c r="J871" s="7"/>
      <c r="K871" s="7"/>
      <c r="L871" s="8"/>
      <c r="M871" s="7"/>
      <c r="N871" s="149"/>
      <c r="Z871" s="7"/>
      <c r="AB871" s="7"/>
      <c r="AC871" s="7"/>
      <c r="AD871" s="7"/>
      <c r="AF871" s="7"/>
      <c r="AH871" s="7"/>
      <c r="AJ871" s="7"/>
      <c r="AK871" s="7"/>
      <c r="AL871" s="7"/>
      <c r="AN871" s="7"/>
      <c r="AO871" s="7"/>
      <c r="AP871" s="7"/>
      <c r="AR871" s="7"/>
      <c r="AT871" s="7"/>
      <c r="AV871" s="7"/>
      <c r="AX871" s="7"/>
      <c r="AZ871" s="7"/>
      <c r="BB871" s="7"/>
      <c r="BD871" s="7"/>
      <c r="BF871" s="7"/>
      <c r="BH871" s="7"/>
      <c r="BI871" s="7"/>
      <c r="BJ871" s="7"/>
      <c r="BL871" s="7"/>
      <c r="BN871" s="7"/>
      <c r="BO871" s="7"/>
      <c r="BP871" s="7"/>
      <c r="BQ871" s="7"/>
      <c r="BR871" s="7"/>
    </row>
    <row r="872" spans="1:70" customFormat="1">
      <c r="A872" s="7"/>
      <c r="B872" s="230"/>
      <c r="C872" s="7"/>
      <c r="D872" s="7"/>
      <c r="E872" s="7"/>
      <c r="F872" s="7"/>
      <c r="G872" s="7"/>
      <c r="H872" s="7"/>
      <c r="I872" s="7"/>
      <c r="J872" s="7"/>
      <c r="K872" s="7"/>
      <c r="L872" s="8"/>
      <c r="M872" s="7"/>
      <c r="N872" s="149"/>
      <c r="Z872" s="7"/>
      <c r="AB872" s="7"/>
      <c r="AC872" s="7"/>
      <c r="AD872" s="7"/>
      <c r="AF872" s="7"/>
      <c r="AH872" s="7"/>
      <c r="AJ872" s="7"/>
      <c r="AK872" s="7"/>
      <c r="AL872" s="7"/>
      <c r="AN872" s="7"/>
      <c r="AO872" s="7"/>
      <c r="AP872" s="7"/>
      <c r="AR872" s="7"/>
      <c r="AT872" s="7"/>
      <c r="AV872" s="7"/>
      <c r="AX872" s="7"/>
      <c r="AZ872" s="7"/>
      <c r="BB872" s="7"/>
      <c r="BD872" s="7"/>
      <c r="BF872" s="7"/>
      <c r="BH872" s="7"/>
      <c r="BI872" s="7"/>
      <c r="BJ872" s="7"/>
      <c r="BL872" s="7"/>
      <c r="BN872" s="7"/>
      <c r="BO872" s="7"/>
      <c r="BP872" s="7"/>
      <c r="BQ872" s="7"/>
      <c r="BR872" s="7"/>
    </row>
    <row r="873" spans="1:70" customFormat="1">
      <c r="A873" s="7"/>
      <c r="B873" s="230"/>
      <c r="C873" s="7"/>
      <c r="D873" s="7"/>
      <c r="E873" s="7"/>
      <c r="F873" s="7"/>
      <c r="G873" s="7"/>
      <c r="H873" s="7"/>
      <c r="I873" s="7"/>
      <c r="J873" s="7"/>
      <c r="K873" s="7"/>
      <c r="L873" s="8"/>
      <c r="M873" s="7"/>
      <c r="N873" s="149"/>
      <c r="Z873" s="7"/>
      <c r="AB873" s="7"/>
      <c r="AC873" s="7"/>
      <c r="AD873" s="7"/>
      <c r="AF873" s="7"/>
      <c r="AH873" s="7"/>
      <c r="AJ873" s="7"/>
      <c r="AK873" s="7"/>
      <c r="AL873" s="7"/>
      <c r="AN873" s="7"/>
      <c r="AO873" s="7"/>
      <c r="AP873" s="7"/>
      <c r="AR873" s="7"/>
      <c r="AT873" s="7"/>
      <c r="AV873" s="7"/>
      <c r="AX873" s="7"/>
      <c r="AZ873" s="7"/>
      <c r="BB873" s="7"/>
      <c r="BD873" s="7"/>
      <c r="BF873" s="7"/>
      <c r="BH873" s="7"/>
      <c r="BI873" s="7"/>
      <c r="BJ873" s="7"/>
      <c r="BL873" s="7"/>
      <c r="BN873" s="7"/>
      <c r="BO873" s="7"/>
      <c r="BP873" s="7"/>
      <c r="BQ873" s="7"/>
      <c r="BR873" s="7"/>
    </row>
    <row r="874" spans="1:70" customFormat="1">
      <c r="A874" s="7"/>
      <c r="B874" s="230"/>
      <c r="C874" s="7"/>
      <c r="D874" s="7"/>
      <c r="E874" s="7"/>
      <c r="F874" s="7"/>
      <c r="G874" s="7"/>
      <c r="H874" s="7"/>
      <c r="I874" s="7"/>
      <c r="J874" s="7"/>
      <c r="K874" s="7"/>
      <c r="L874" s="8"/>
      <c r="M874" s="7"/>
      <c r="N874" s="149"/>
      <c r="Z874" s="7"/>
      <c r="AB874" s="7"/>
      <c r="AC874" s="7"/>
      <c r="AD874" s="7"/>
      <c r="AF874" s="7"/>
      <c r="AH874" s="7"/>
      <c r="AJ874" s="7"/>
      <c r="AK874" s="7"/>
      <c r="AL874" s="7"/>
      <c r="AN874" s="7"/>
      <c r="AO874" s="7"/>
      <c r="AP874" s="7"/>
      <c r="AR874" s="7"/>
      <c r="AT874" s="7"/>
      <c r="AV874" s="7"/>
      <c r="AX874" s="7"/>
      <c r="AZ874" s="7"/>
      <c r="BB874" s="7"/>
      <c r="BD874" s="7"/>
      <c r="BF874" s="7"/>
      <c r="BH874" s="7"/>
      <c r="BI874" s="7"/>
      <c r="BJ874" s="7"/>
      <c r="BL874" s="7"/>
      <c r="BN874" s="7"/>
      <c r="BO874" s="7"/>
      <c r="BP874" s="7"/>
      <c r="BQ874" s="7"/>
      <c r="BR874" s="7"/>
    </row>
    <row r="875" spans="1:70" customFormat="1">
      <c r="A875" s="7"/>
      <c r="B875" s="230"/>
      <c r="C875" s="7"/>
      <c r="D875" s="7"/>
      <c r="E875" s="7"/>
      <c r="F875" s="7"/>
      <c r="G875" s="7"/>
      <c r="H875" s="7"/>
      <c r="I875" s="7"/>
      <c r="J875" s="7"/>
      <c r="K875" s="7"/>
      <c r="L875" s="8"/>
      <c r="M875" s="7"/>
      <c r="N875" s="149"/>
      <c r="Z875" s="7"/>
      <c r="AB875" s="7"/>
      <c r="AC875" s="7"/>
      <c r="AD875" s="7"/>
      <c r="AF875" s="7"/>
      <c r="AH875" s="7"/>
      <c r="AJ875" s="7"/>
      <c r="AK875" s="7"/>
      <c r="AL875" s="7"/>
      <c r="AN875" s="7"/>
      <c r="AO875" s="7"/>
      <c r="AP875" s="7"/>
      <c r="AR875" s="7"/>
      <c r="AT875" s="7"/>
      <c r="AV875" s="7"/>
      <c r="AX875" s="7"/>
      <c r="AZ875" s="7"/>
      <c r="BB875" s="7"/>
      <c r="BD875" s="7"/>
      <c r="BF875" s="7"/>
      <c r="BH875" s="7"/>
      <c r="BI875" s="7"/>
      <c r="BJ875" s="7"/>
      <c r="BL875" s="7"/>
      <c r="BN875" s="7"/>
      <c r="BO875" s="7"/>
      <c r="BP875" s="7"/>
      <c r="BQ875" s="7"/>
      <c r="BR875" s="7"/>
    </row>
    <row r="876" spans="1:70" customFormat="1">
      <c r="A876" s="7"/>
      <c r="B876" s="230"/>
      <c r="C876" s="7"/>
      <c r="D876" s="7"/>
      <c r="E876" s="7"/>
      <c r="F876" s="7"/>
      <c r="G876" s="7"/>
      <c r="H876" s="7"/>
      <c r="I876" s="7"/>
      <c r="J876" s="7"/>
      <c r="K876" s="7"/>
      <c r="L876" s="8"/>
      <c r="M876" s="7"/>
      <c r="N876" s="149"/>
      <c r="Z876" s="7"/>
      <c r="AB876" s="7"/>
      <c r="AC876" s="7"/>
      <c r="AD876" s="7"/>
      <c r="AF876" s="7"/>
      <c r="AH876" s="7"/>
      <c r="AJ876" s="7"/>
      <c r="AK876" s="7"/>
      <c r="AL876" s="7"/>
      <c r="AN876" s="7"/>
      <c r="AO876" s="7"/>
      <c r="AP876" s="7"/>
      <c r="AR876" s="7"/>
      <c r="AT876" s="7"/>
      <c r="AV876" s="7"/>
      <c r="AX876" s="7"/>
      <c r="AZ876" s="7"/>
      <c r="BB876" s="7"/>
      <c r="BD876" s="7"/>
      <c r="BF876" s="7"/>
      <c r="BH876" s="7"/>
      <c r="BI876" s="7"/>
      <c r="BJ876" s="7"/>
      <c r="BL876" s="7"/>
      <c r="BN876" s="7"/>
      <c r="BO876" s="7"/>
      <c r="BP876" s="7"/>
      <c r="BQ876" s="7"/>
      <c r="BR876" s="7"/>
    </row>
    <row r="877" spans="1:70" customFormat="1">
      <c r="A877" s="7"/>
      <c r="B877" s="230"/>
      <c r="C877" s="7"/>
      <c r="D877" s="7"/>
      <c r="E877" s="7"/>
      <c r="F877" s="7"/>
      <c r="G877" s="7"/>
      <c r="H877" s="7"/>
      <c r="I877" s="7"/>
      <c r="J877" s="7"/>
      <c r="K877" s="7"/>
      <c r="L877" s="8"/>
      <c r="M877" s="7"/>
      <c r="N877" s="149"/>
      <c r="Z877" s="7"/>
      <c r="AB877" s="7"/>
      <c r="AC877" s="7"/>
      <c r="AD877" s="7"/>
      <c r="AF877" s="7"/>
      <c r="AH877" s="7"/>
      <c r="AJ877" s="7"/>
      <c r="AK877" s="7"/>
      <c r="AL877" s="7"/>
      <c r="AN877" s="7"/>
      <c r="AO877" s="7"/>
      <c r="AP877" s="7"/>
      <c r="AR877" s="7"/>
      <c r="AT877" s="7"/>
      <c r="AV877" s="7"/>
      <c r="AX877" s="7"/>
      <c r="AZ877" s="7"/>
      <c r="BB877" s="7"/>
      <c r="BD877" s="7"/>
      <c r="BF877" s="7"/>
      <c r="BH877" s="7"/>
      <c r="BI877" s="7"/>
      <c r="BJ877" s="7"/>
      <c r="BL877" s="7"/>
      <c r="BN877" s="7"/>
      <c r="BO877" s="7"/>
      <c r="BP877" s="7"/>
      <c r="BQ877" s="7"/>
      <c r="BR877" s="7"/>
    </row>
    <row r="878" spans="1:70" customFormat="1">
      <c r="A878" s="7"/>
      <c r="B878" s="230"/>
      <c r="C878" s="7"/>
      <c r="D878" s="7"/>
      <c r="E878" s="7"/>
      <c r="F878" s="7"/>
      <c r="G878" s="7"/>
      <c r="H878" s="7"/>
      <c r="I878" s="7"/>
      <c r="J878" s="7"/>
      <c r="K878" s="7"/>
      <c r="L878" s="8"/>
      <c r="M878" s="7"/>
      <c r="N878" s="149"/>
      <c r="Z878" s="7"/>
      <c r="AB878" s="7"/>
      <c r="AC878" s="7"/>
      <c r="AD878" s="7"/>
      <c r="AF878" s="7"/>
      <c r="AH878" s="7"/>
      <c r="AJ878" s="7"/>
      <c r="AK878" s="7"/>
      <c r="AL878" s="7"/>
      <c r="AN878" s="7"/>
      <c r="AO878" s="7"/>
      <c r="AP878" s="7"/>
      <c r="AR878" s="7"/>
      <c r="AT878" s="7"/>
      <c r="AV878" s="7"/>
      <c r="AX878" s="7"/>
      <c r="AZ878" s="7"/>
      <c r="BB878" s="7"/>
      <c r="BD878" s="7"/>
      <c r="BF878" s="7"/>
      <c r="BH878" s="7"/>
      <c r="BI878" s="7"/>
      <c r="BJ878" s="7"/>
      <c r="BL878" s="7"/>
      <c r="BN878" s="7"/>
      <c r="BO878" s="7"/>
      <c r="BP878" s="7"/>
      <c r="BQ878" s="7"/>
      <c r="BR878" s="7"/>
    </row>
    <row r="879" spans="1:70" customFormat="1">
      <c r="A879" s="7"/>
      <c r="B879" s="230"/>
      <c r="C879" s="7"/>
      <c r="D879" s="7"/>
      <c r="E879" s="7"/>
      <c r="F879" s="7"/>
      <c r="G879" s="7"/>
      <c r="H879" s="7"/>
      <c r="I879" s="7"/>
      <c r="J879" s="7"/>
      <c r="K879" s="7"/>
      <c r="L879" s="8"/>
      <c r="M879" s="7"/>
      <c r="N879" s="149"/>
      <c r="Z879" s="7"/>
      <c r="AB879" s="7"/>
      <c r="AC879" s="7"/>
      <c r="AD879" s="7"/>
      <c r="AF879" s="7"/>
      <c r="AH879" s="7"/>
      <c r="AJ879" s="7"/>
      <c r="AK879" s="7"/>
      <c r="AL879" s="7"/>
      <c r="AN879" s="7"/>
      <c r="AO879" s="7"/>
      <c r="AP879" s="7"/>
      <c r="AR879" s="7"/>
      <c r="AT879" s="7"/>
      <c r="AV879" s="7"/>
      <c r="AX879" s="7"/>
      <c r="AZ879" s="7"/>
      <c r="BB879" s="7"/>
      <c r="BD879" s="7"/>
      <c r="BF879" s="7"/>
      <c r="BH879" s="7"/>
      <c r="BI879" s="7"/>
      <c r="BJ879" s="7"/>
      <c r="BL879" s="7"/>
      <c r="BN879" s="7"/>
      <c r="BO879" s="7"/>
      <c r="BP879" s="7"/>
      <c r="BQ879" s="7"/>
      <c r="BR879" s="7"/>
    </row>
    <row r="880" spans="1:70" customFormat="1">
      <c r="A880" s="7"/>
      <c r="B880" s="230"/>
      <c r="C880" s="7"/>
      <c r="D880" s="7"/>
      <c r="E880" s="7"/>
      <c r="F880" s="7"/>
      <c r="G880" s="7"/>
      <c r="H880" s="7"/>
      <c r="I880" s="7"/>
      <c r="J880" s="7"/>
      <c r="K880" s="7"/>
      <c r="L880" s="8"/>
      <c r="M880" s="7"/>
      <c r="N880" s="149"/>
      <c r="Z880" s="7"/>
      <c r="AB880" s="7"/>
      <c r="AC880" s="7"/>
      <c r="AD880" s="7"/>
      <c r="AF880" s="7"/>
      <c r="AH880" s="7"/>
      <c r="AJ880" s="7"/>
      <c r="AK880" s="7"/>
      <c r="AL880" s="7"/>
      <c r="AN880" s="7"/>
      <c r="AO880" s="7"/>
      <c r="AP880" s="7"/>
      <c r="AR880" s="7"/>
      <c r="AT880" s="7"/>
      <c r="AV880" s="7"/>
      <c r="AX880" s="7"/>
      <c r="AZ880" s="7"/>
      <c r="BB880" s="7"/>
      <c r="BD880" s="7"/>
      <c r="BF880" s="7"/>
      <c r="BH880" s="7"/>
      <c r="BI880" s="7"/>
      <c r="BJ880" s="7"/>
      <c r="BL880" s="7"/>
      <c r="BN880" s="7"/>
      <c r="BO880" s="7"/>
      <c r="BP880" s="7"/>
      <c r="BQ880" s="7"/>
      <c r="BR880" s="7"/>
    </row>
    <row r="881" spans="1:70" customFormat="1">
      <c r="A881" s="7"/>
      <c r="B881" s="230"/>
      <c r="C881" s="7"/>
      <c r="D881" s="7"/>
      <c r="E881" s="7"/>
      <c r="F881" s="7"/>
      <c r="G881" s="7"/>
      <c r="H881" s="7"/>
      <c r="I881" s="7"/>
      <c r="J881" s="7"/>
      <c r="K881" s="7"/>
      <c r="L881" s="8"/>
      <c r="M881" s="7"/>
      <c r="N881" s="149"/>
      <c r="Z881" s="7"/>
      <c r="AB881" s="7"/>
      <c r="AC881" s="7"/>
      <c r="AD881" s="7"/>
      <c r="AF881" s="7"/>
      <c r="AH881" s="7"/>
      <c r="AJ881" s="7"/>
      <c r="AK881" s="7"/>
      <c r="AL881" s="7"/>
      <c r="AN881" s="7"/>
      <c r="AO881" s="7"/>
      <c r="AP881" s="7"/>
      <c r="AR881" s="7"/>
      <c r="AT881" s="7"/>
      <c r="AV881" s="7"/>
      <c r="AX881" s="7"/>
      <c r="AZ881" s="7"/>
      <c r="BB881" s="7"/>
      <c r="BD881" s="7"/>
      <c r="BF881" s="7"/>
      <c r="BH881" s="7"/>
      <c r="BI881" s="7"/>
      <c r="BJ881" s="7"/>
      <c r="BL881" s="7"/>
      <c r="BN881" s="7"/>
      <c r="BO881" s="7"/>
      <c r="BP881" s="7"/>
      <c r="BQ881" s="7"/>
      <c r="BR881" s="7"/>
    </row>
    <row r="882" spans="1:70" customFormat="1">
      <c r="A882" s="7"/>
      <c r="B882" s="230"/>
      <c r="C882" s="7"/>
      <c r="D882" s="7"/>
      <c r="E882" s="7"/>
      <c r="F882" s="7"/>
      <c r="G882" s="7"/>
      <c r="H882" s="7"/>
      <c r="I882" s="7"/>
      <c r="J882" s="7"/>
      <c r="K882" s="7"/>
      <c r="L882" s="8"/>
      <c r="M882" s="7"/>
      <c r="N882" s="149"/>
      <c r="Z882" s="7"/>
      <c r="AB882" s="7"/>
      <c r="AC882" s="7"/>
      <c r="AD882" s="7"/>
      <c r="AF882" s="7"/>
      <c r="AH882" s="7"/>
      <c r="AJ882" s="7"/>
      <c r="AK882" s="7"/>
      <c r="AL882" s="7"/>
      <c r="AN882" s="7"/>
      <c r="AO882" s="7"/>
      <c r="AP882" s="7"/>
      <c r="AR882" s="7"/>
      <c r="AT882" s="7"/>
      <c r="AV882" s="7"/>
      <c r="AX882" s="7"/>
      <c r="AZ882" s="7"/>
      <c r="BB882" s="7"/>
      <c r="BD882" s="7"/>
      <c r="BF882" s="7"/>
      <c r="BH882" s="7"/>
      <c r="BI882" s="7"/>
      <c r="BJ882" s="7"/>
      <c r="BL882" s="7"/>
      <c r="BN882" s="7"/>
      <c r="BO882" s="7"/>
      <c r="BP882" s="7"/>
      <c r="BQ882" s="7"/>
      <c r="BR882" s="7"/>
    </row>
    <row r="883" spans="1:70" customFormat="1">
      <c r="A883" s="7"/>
      <c r="B883" s="230"/>
      <c r="C883" s="7"/>
      <c r="D883" s="7"/>
      <c r="E883" s="7"/>
      <c r="F883" s="7"/>
      <c r="G883" s="7"/>
      <c r="H883" s="7"/>
      <c r="I883" s="7"/>
      <c r="J883" s="7"/>
      <c r="K883" s="7"/>
      <c r="L883" s="8"/>
      <c r="M883" s="7"/>
      <c r="N883" s="149"/>
      <c r="Z883" s="7"/>
      <c r="AB883" s="7"/>
      <c r="AC883" s="7"/>
      <c r="AD883" s="7"/>
      <c r="AF883" s="7"/>
      <c r="AH883" s="7"/>
      <c r="AJ883" s="7"/>
      <c r="AK883" s="7"/>
      <c r="AL883" s="7"/>
      <c r="AN883" s="7"/>
      <c r="AO883" s="7"/>
      <c r="AP883" s="7"/>
      <c r="AR883" s="7"/>
      <c r="AT883" s="7"/>
      <c r="AV883" s="7"/>
      <c r="AX883" s="7"/>
      <c r="AZ883" s="7"/>
      <c r="BB883" s="7"/>
      <c r="BD883" s="7"/>
      <c r="BF883" s="7"/>
      <c r="BH883" s="7"/>
      <c r="BI883" s="7"/>
      <c r="BJ883" s="7"/>
      <c r="BL883" s="7"/>
      <c r="BN883" s="7"/>
      <c r="BO883" s="7"/>
      <c r="BP883" s="7"/>
      <c r="BQ883" s="7"/>
      <c r="BR883" s="7"/>
    </row>
    <row r="884" spans="1:70" customFormat="1">
      <c r="A884" s="7"/>
      <c r="B884" s="230"/>
      <c r="C884" s="7"/>
      <c r="D884" s="7"/>
      <c r="E884" s="7"/>
      <c r="F884" s="7"/>
      <c r="G884" s="7"/>
      <c r="H884" s="7"/>
      <c r="I884" s="7"/>
      <c r="J884" s="7"/>
      <c r="K884" s="7"/>
      <c r="L884" s="8"/>
      <c r="M884" s="7"/>
      <c r="N884" s="149"/>
      <c r="Z884" s="7"/>
      <c r="AB884" s="7"/>
      <c r="AC884" s="7"/>
      <c r="AD884" s="7"/>
      <c r="AF884" s="7"/>
      <c r="AH884" s="7"/>
      <c r="AJ884" s="7"/>
      <c r="AK884" s="7"/>
      <c r="AL884" s="7"/>
      <c r="AN884" s="7"/>
      <c r="AO884" s="7"/>
      <c r="AP884" s="7"/>
      <c r="AR884" s="7"/>
      <c r="AT884" s="7"/>
      <c r="AV884" s="7"/>
      <c r="AX884" s="7"/>
      <c r="AZ884" s="7"/>
      <c r="BB884" s="7"/>
      <c r="BD884" s="7"/>
      <c r="BF884" s="7"/>
      <c r="BH884" s="7"/>
      <c r="BI884" s="7"/>
      <c r="BJ884" s="7"/>
      <c r="BL884" s="7"/>
      <c r="BN884" s="7"/>
      <c r="BO884" s="7"/>
      <c r="BP884" s="7"/>
      <c r="BQ884" s="7"/>
      <c r="BR884" s="7"/>
    </row>
    <row r="885" spans="1:70" customFormat="1">
      <c r="A885" s="7"/>
      <c r="B885" s="230"/>
      <c r="C885" s="7"/>
      <c r="D885" s="7"/>
      <c r="E885" s="7"/>
      <c r="F885" s="7"/>
      <c r="G885" s="7"/>
      <c r="H885" s="7"/>
      <c r="I885" s="7"/>
      <c r="J885" s="7"/>
      <c r="K885" s="7"/>
      <c r="L885" s="8"/>
      <c r="M885" s="7"/>
      <c r="N885" s="149"/>
      <c r="Z885" s="7"/>
      <c r="AB885" s="7"/>
      <c r="AC885" s="7"/>
      <c r="AD885" s="7"/>
      <c r="AF885" s="7"/>
      <c r="AH885" s="7"/>
      <c r="AJ885" s="7"/>
      <c r="AK885" s="7"/>
      <c r="AL885" s="7"/>
      <c r="AN885" s="7"/>
      <c r="AO885" s="7"/>
      <c r="AP885" s="7"/>
      <c r="AR885" s="7"/>
      <c r="AT885" s="7"/>
      <c r="AV885" s="7"/>
      <c r="AX885" s="7"/>
      <c r="AZ885" s="7"/>
      <c r="BB885" s="7"/>
      <c r="BD885" s="7"/>
      <c r="BF885" s="7"/>
      <c r="BH885" s="7"/>
      <c r="BI885" s="7"/>
      <c r="BJ885" s="7"/>
      <c r="BL885" s="7"/>
      <c r="BN885" s="7"/>
      <c r="BO885" s="7"/>
      <c r="BP885" s="7"/>
      <c r="BQ885" s="7"/>
      <c r="BR885" s="7"/>
    </row>
    <row r="886" spans="1:70" customFormat="1">
      <c r="A886" s="7"/>
      <c r="B886" s="230"/>
      <c r="C886" s="7"/>
      <c r="D886" s="7"/>
      <c r="E886" s="7"/>
      <c r="F886" s="7"/>
      <c r="G886" s="7"/>
      <c r="H886" s="7"/>
      <c r="I886" s="7"/>
      <c r="J886" s="7"/>
      <c r="K886" s="7"/>
      <c r="L886" s="8"/>
      <c r="M886" s="7"/>
      <c r="N886" s="149"/>
      <c r="Z886" s="7"/>
      <c r="AB886" s="7"/>
      <c r="AC886" s="7"/>
      <c r="AD886" s="7"/>
      <c r="AF886" s="7"/>
      <c r="AH886" s="7"/>
      <c r="AJ886" s="7"/>
      <c r="AK886" s="7"/>
      <c r="AL886" s="7"/>
      <c r="AN886" s="7"/>
      <c r="AO886" s="7"/>
      <c r="AP886" s="7"/>
      <c r="AR886" s="7"/>
      <c r="AT886" s="7"/>
      <c r="AV886" s="7"/>
      <c r="AX886" s="7"/>
      <c r="AZ886" s="7"/>
      <c r="BB886" s="7"/>
      <c r="BD886" s="7"/>
      <c r="BF886" s="7"/>
      <c r="BH886" s="7"/>
      <c r="BI886" s="7"/>
      <c r="BJ886" s="7"/>
      <c r="BL886" s="7"/>
      <c r="BN886" s="7"/>
      <c r="BO886" s="7"/>
      <c r="BP886" s="7"/>
      <c r="BQ886" s="7"/>
      <c r="BR886" s="7"/>
    </row>
    <row r="887" spans="1:70" customFormat="1">
      <c r="A887" s="7"/>
      <c r="B887" s="230"/>
      <c r="C887" s="7"/>
      <c r="D887" s="7"/>
      <c r="E887" s="7"/>
      <c r="F887" s="7"/>
      <c r="G887" s="7"/>
      <c r="H887" s="7"/>
      <c r="I887" s="7"/>
      <c r="J887" s="7"/>
      <c r="K887" s="7"/>
      <c r="L887" s="8"/>
      <c r="M887" s="7"/>
      <c r="N887" s="149"/>
      <c r="Z887" s="7"/>
      <c r="AB887" s="7"/>
      <c r="AC887" s="7"/>
      <c r="AD887" s="7"/>
      <c r="AF887" s="7"/>
      <c r="AH887" s="7"/>
      <c r="AJ887" s="7"/>
      <c r="AK887" s="7"/>
      <c r="AL887" s="7"/>
      <c r="AN887" s="7"/>
      <c r="AO887" s="7"/>
      <c r="AP887" s="7"/>
      <c r="AR887" s="7"/>
      <c r="AT887" s="7"/>
      <c r="AV887" s="7"/>
      <c r="AX887" s="7"/>
      <c r="AZ887" s="7"/>
      <c r="BB887" s="7"/>
      <c r="BD887" s="7"/>
      <c r="BF887" s="7"/>
      <c r="BH887" s="7"/>
      <c r="BI887" s="7"/>
      <c r="BJ887" s="7"/>
      <c r="BL887" s="7"/>
      <c r="BN887" s="7"/>
      <c r="BO887" s="7"/>
      <c r="BP887" s="7"/>
      <c r="BQ887" s="7"/>
      <c r="BR887" s="7"/>
    </row>
    <row r="888" spans="1:70" customFormat="1">
      <c r="A888" s="7"/>
      <c r="B888" s="230"/>
      <c r="C888" s="7"/>
      <c r="D888" s="7"/>
      <c r="E888" s="7"/>
      <c r="F888" s="7"/>
      <c r="G888" s="7"/>
      <c r="H888" s="7"/>
      <c r="I888" s="7"/>
      <c r="J888" s="7"/>
      <c r="K888" s="7"/>
      <c r="L888" s="8"/>
      <c r="M888" s="7"/>
      <c r="N888" s="149"/>
      <c r="Z888" s="7"/>
      <c r="AB888" s="7"/>
      <c r="AC888" s="7"/>
      <c r="AD888" s="7"/>
      <c r="AF888" s="7"/>
      <c r="AH888" s="7"/>
      <c r="AJ888" s="7"/>
      <c r="AK888" s="7"/>
      <c r="AL888" s="7"/>
      <c r="AN888" s="7"/>
      <c r="AO888" s="7"/>
      <c r="AP888" s="7"/>
      <c r="AR888" s="7"/>
      <c r="AT888" s="7"/>
      <c r="AV888" s="7"/>
      <c r="AX888" s="7"/>
      <c r="AZ888" s="7"/>
      <c r="BB888" s="7"/>
      <c r="BD888" s="7"/>
      <c r="BF888" s="7"/>
      <c r="BH888" s="7"/>
      <c r="BI888" s="7"/>
      <c r="BJ888" s="7"/>
      <c r="BL888" s="7"/>
      <c r="BN888" s="7"/>
      <c r="BO888" s="7"/>
      <c r="BP888" s="7"/>
      <c r="BQ888" s="7"/>
      <c r="BR888" s="7"/>
    </row>
    <row r="889" spans="1:70" customFormat="1">
      <c r="A889" s="7"/>
      <c r="B889" s="230"/>
      <c r="C889" s="7"/>
      <c r="D889" s="7"/>
      <c r="E889" s="7"/>
      <c r="F889" s="7"/>
      <c r="G889" s="7"/>
      <c r="H889" s="7"/>
      <c r="I889" s="7"/>
      <c r="J889" s="7"/>
      <c r="K889" s="7"/>
      <c r="L889" s="8"/>
      <c r="M889" s="7"/>
      <c r="N889" s="149"/>
      <c r="Z889" s="7"/>
      <c r="AB889" s="7"/>
      <c r="AC889" s="7"/>
      <c r="AD889" s="7"/>
      <c r="AF889" s="7"/>
      <c r="AH889" s="7"/>
      <c r="AJ889" s="7"/>
      <c r="AK889" s="7"/>
      <c r="AL889" s="7"/>
      <c r="AN889" s="7"/>
      <c r="AO889" s="7"/>
      <c r="AP889" s="7"/>
      <c r="AR889" s="7"/>
      <c r="AT889" s="7"/>
      <c r="AV889" s="7"/>
      <c r="AX889" s="7"/>
      <c r="AZ889" s="7"/>
      <c r="BB889" s="7"/>
      <c r="BD889" s="7"/>
      <c r="BF889" s="7"/>
      <c r="BH889" s="7"/>
      <c r="BI889" s="7"/>
      <c r="BJ889" s="7"/>
      <c r="BL889" s="7"/>
      <c r="BN889" s="7"/>
      <c r="BO889" s="7"/>
      <c r="BP889" s="7"/>
      <c r="BQ889" s="7"/>
      <c r="BR889" s="7"/>
    </row>
    <row r="890" spans="1:70" customFormat="1">
      <c r="A890" s="7"/>
      <c r="B890" s="230"/>
      <c r="C890" s="7"/>
      <c r="D890" s="7"/>
      <c r="E890" s="7"/>
      <c r="F890" s="7"/>
      <c r="G890" s="7"/>
      <c r="H890" s="7"/>
      <c r="I890" s="7"/>
      <c r="J890" s="7"/>
      <c r="K890" s="7"/>
      <c r="L890" s="8"/>
      <c r="M890" s="7"/>
      <c r="N890" s="149"/>
      <c r="Z890" s="7"/>
      <c r="AB890" s="7"/>
      <c r="AC890" s="7"/>
      <c r="AD890" s="7"/>
      <c r="AF890" s="7"/>
      <c r="AH890" s="7"/>
      <c r="AJ890" s="7"/>
      <c r="AK890" s="7"/>
      <c r="AL890" s="7"/>
      <c r="AN890" s="7"/>
      <c r="AO890" s="7"/>
      <c r="AP890" s="7"/>
      <c r="AR890" s="7"/>
      <c r="AT890" s="7"/>
      <c r="AV890" s="7"/>
      <c r="AX890" s="7"/>
      <c r="AZ890" s="7"/>
      <c r="BB890" s="7"/>
      <c r="BD890" s="7"/>
      <c r="BF890" s="7"/>
      <c r="BH890" s="7"/>
      <c r="BI890" s="7"/>
      <c r="BJ890" s="7"/>
      <c r="BL890" s="7"/>
      <c r="BN890" s="7"/>
      <c r="BO890" s="7"/>
      <c r="BP890" s="7"/>
      <c r="BQ890" s="7"/>
      <c r="BR890" s="7"/>
    </row>
    <row r="891" spans="1:70" customFormat="1">
      <c r="A891" s="7"/>
      <c r="B891" s="230"/>
      <c r="C891" s="7"/>
      <c r="D891" s="7"/>
      <c r="E891" s="7"/>
      <c r="F891" s="7"/>
      <c r="G891" s="7"/>
      <c r="H891" s="7"/>
      <c r="I891" s="7"/>
      <c r="J891" s="7"/>
      <c r="K891" s="7"/>
      <c r="L891" s="8"/>
      <c r="M891" s="7"/>
      <c r="N891" s="149"/>
      <c r="Z891" s="7"/>
      <c r="AB891" s="7"/>
      <c r="AC891" s="7"/>
      <c r="AD891" s="7"/>
      <c r="AF891" s="7"/>
      <c r="AH891" s="7"/>
      <c r="AJ891" s="7"/>
      <c r="AK891" s="7"/>
      <c r="AL891" s="7"/>
      <c r="AN891" s="7"/>
      <c r="AO891" s="7"/>
      <c r="AP891" s="7"/>
      <c r="AR891" s="7"/>
      <c r="AT891" s="7"/>
      <c r="AV891" s="7"/>
      <c r="AX891" s="7"/>
      <c r="AZ891" s="7"/>
      <c r="BB891" s="7"/>
      <c r="BD891" s="7"/>
      <c r="BF891" s="7"/>
      <c r="BH891" s="7"/>
      <c r="BI891" s="7"/>
      <c r="BJ891" s="7"/>
      <c r="BL891" s="7"/>
      <c r="BN891" s="7"/>
      <c r="BO891" s="7"/>
      <c r="BP891" s="7"/>
      <c r="BQ891" s="7"/>
      <c r="BR891" s="7"/>
    </row>
    <row r="892" spans="1:70" customFormat="1">
      <c r="A892" s="7"/>
      <c r="B892" s="230"/>
      <c r="C892" s="7"/>
      <c r="D892" s="7"/>
      <c r="E892" s="7"/>
      <c r="F892" s="7"/>
      <c r="G892" s="7"/>
      <c r="H892" s="7"/>
      <c r="I892" s="7"/>
      <c r="J892" s="7"/>
      <c r="K892" s="7"/>
      <c r="L892" s="8"/>
      <c r="M892" s="7"/>
      <c r="N892" s="149"/>
      <c r="Z892" s="7"/>
      <c r="AB892" s="7"/>
      <c r="AC892" s="7"/>
      <c r="AD892" s="7"/>
      <c r="AF892" s="7"/>
      <c r="AH892" s="7"/>
      <c r="AJ892" s="7"/>
      <c r="AK892" s="7"/>
      <c r="AL892" s="7"/>
      <c r="AN892" s="7"/>
      <c r="AO892" s="7"/>
      <c r="AP892" s="7"/>
      <c r="AR892" s="7"/>
      <c r="AT892" s="7"/>
      <c r="AV892" s="7"/>
      <c r="AX892" s="7"/>
      <c r="AZ892" s="7"/>
      <c r="BB892" s="7"/>
      <c r="BD892" s="7"/>
      <c r="BF892" s="7"/>
      <c r="BH892" s="7"/>
      <c r="BI892" s="7"/>
      <c r="BJ892" s="7"/>
      <c r="BL892" s="7"/>
      <c r="BN892" s="7"/>
      <c r="BO892" s="7"/>
      <c r="BP892" s="7"/>
      <c r="BQ892" s="7"/>
      <c r="BR892" s="7"/>
    </row>
    <row r="893" spans="1:70" customFormat="1">
      <c r="A893" s="7"/>
      <c r="B893" s="230"/>
      <c r="C893" s="7"/>
      <c r="D893" s="7"/>
      <c r="E893" s="7"/>
      <c r="F893" s="7"/>
      <c r="G893" s="7"/>
      <c r="H893" s="7"/>
      <c r="I893" s="7"/>
      <c r="J893" s="7"/>
      <c r="K893" s="7"/>
      <c r="L893" s="8"/>
      <c r="M893" s="7"/>
      <c r="N893" s="149"/>
      <c r="Z893" s="7"/>
      <c r="AB893" s="7"/>
      <c r="AC893" s="7"/>
      <c r="AD893" s="7"/>
      <c r="AF893" s="7"/>
      <c r="AH893" s="7"/>
      <c r="AJ893" s="7"/>
      <c r="AK893" s="7"/>
      <c r="AL893" s="7"/>
      <c r="AN893" s="7"/>
      <c r="AO893" s="7"/>
      <c r="AP893" s="7"/>
      <c r="AR893" s="7"/>
      <c r="AT893" s="7"/>
      <c r="AV893" s="7"/>
      <c r="AX893" s="7"/>
      <c r="AZ893" s="7"/>
      <c r="BB893" s="7"/>
      <c r="BD893" s="7"/>
      <c r="BF893" s="7"/>
      <c r="BH893" s="7"/>
      <c r="BI893" s="7"/>
      <c r="BJ893" s="7"/>
      <c r="BL893" s="7"/>
      <c r="BN893" s="7"/>
      <c r="BO893" s="7"/>
      <c r="BP893" s="7"/>
      <c r="BQ893" s="7"/>
      <c r="BR893" s="7"/>
    </row>
    <row r="894" spans="1:70" customFormat="1">
      <c r="A894" s="7"/>
      <c r="B894" s="230"/>
      <c r="C894" s="7"/>
      <c r="D894" s="7"/>
      <c r="E894" s="7"/>
      <c r="F894" s="7"/>
      <c r="G894" s="7"/>
      <c r="H894" s="7"/>
      <c r="I894" s="7"/>
      <c r="J894" s="7"/>
      <c r="K894" s="7"/>
      <c r="L894" s="8"/>
      <c r="M894" s="7"/>
      <c r="N894" s="149"/>
      <c r="Z894" s="7"/>
      <c r="AB894" s="7"/>
      <c r="AC894" s="7"/>
      <c r="AD894" s="7"/>
      <c r="AF894" s="7"/>
      <c r="AH894" s="7"/>
      <c r="AJ894" s="7"/>
      <c r="AK894" s="7"/>
      <c r="AL894" s="7"/>
      <c r="AN894" s="7"/>
      <c r="AO894" s="7"/>
      <c r="AP894" s="7"/>
      <c r="AR894" s="7"/>
      <c r="AT894" s="7"/>
      <c r="AV894" s="7"/>
      <c r="AX894" s="7"/>
      <c r="AZ894" s="7"/>
      <c r="BB894" s="7"/>
      <c r="BD894" s="7"/>
      <c r="BF894" s="7"/>
      <c r="BH894" s="7"/>
      <c r="BI894" s="7"/>
      <c r="BJ894" s="7"/>
      <c r="BL894" s="7"/>
      <c r="BN894" s="7"/>
      <c r="BO894" s="7"/>
      <c r="BP894" s="7"/>
      <c r="BQ894" s="7"/>
      <c r="BR894" s="7"/>
    </row>
    <row r="895" spans="1:70" customFormat="1">
      <c r="A895" s="7"/>
      <c r="B895" s="230"/>
      <c r="C895" s="7"/>
      <c r="D895" s="7"/>
      <c r="E895" s="7"/>
      <c r="F895" s="7"/>
      <c r="G895" s="7"/>
      <c r="H895" s="7"/>
      <c r="I895" s="7"/>
      <c r="J895" s="7"/>
      <c r="K895" s="7"/>
      <c r="L895" s="8"/>
      <c r="M895" s="7"/>
      <c r="N895" s="149"/>
      <c r="Z895" s="7"/>
      <c r="AB895" s="7"/>
      <c r="AC895" s="7"/>
      <c r="AD895" s="7"/>
      <c r="AF895" s="7"/>
      <c r="AH895" s="7"/>
      <c r="AJ895" s="7"/>
      <c r="AK895" s="7"/>
      <c r="AL895" s="7"/>
      <c r="AN895" s="7"/>
      <c r="AO895" s="7"/>
      <c r="AP895" s="7"/>
      <c r="AR895" s="7"/>
      <c r="AT895" s="7"/>
      <c r="AV895" s="7"/>
      <c r="AX895" s="7"/>
      <c r="AZ895" s="7"/>
      <c r="BB895" s="7"/>
      <c r="BD895" s="7"/>
      <c r="BF895" s="7"/>
      <c r="BH895" s="7"/>
      <c r="BI895" s="7"/>
      <c r="BJ895" s="7"/>
      <c r="BL895" s="7"/>
      <c r="BN895" s="7"/>
      <c r="BO895" s="7"/>
      <c r="BP895" s="7"/>
      <c r="BQ895" s="7"/>
      <c r="BR895" s="7"/>
    </row>
    <row r="896" spans="1:70" customFormat="1">
      <c r="A896" s="7"/>
      <c r="B896" s="230"/>
      <c r="C896" s="7"/>
      <c r="D896" s="7"/>
      <c r="E896" s="7"/>
      <c r="F896" s="7"/>
      <c r="G896" s="7"/>
      <c r="H896" s="7"/>
      <c r="I896" s="7"/>
      <c r="J896" s="7"/>
      <c r="K896" s="7"/>
      <c r="L896" s="8"/>
      <c r="M896" s="7"/>
      <c r="N896" s="149"/>
      <c r="Z896" s="7"/>
      <c r="AB896" s="7"/>
      <c r="AC896" s="7"/>
      <c r="AD896" s="7"/>
      <c r="AF896" s="7"/>
      <c r="AH896" s="7"/>
      <c r="AJ896" s="7"/>
      <c r="AK896" s="7"/>
      <c r="AL896" s="7"/>
      <c r="AN896" s="7"/>
      <c r="AO896" s="7"/>
      <c r="AP896" s="7"/>
      <c r="AR896" s="7"/>
      <c r="AT896" s="7"/>
      <c r="AV896" s="7"/>
      <c r="AX896" s="7"/>
      <c r="AZ896" s="7"/>
      <c r="BB896" s="7"/>
      <c r="BD896" s="7"/>
      <c r="BF896" s="7"/>
      <c r="BH896" s="7"/>
      <c r="BI896" s="7"/>
      <c r="BJ896" s="7"/>
      <c r="BL896" s="7"/>
      <c r="BN896" s="7"/>
      <c r="BO896" s="7"/>
      <c r="BP896" s="7"/>
      <c r="BQ896" s="7"/>
      <c r="BR896" s="7"/>
    </row>
    <row r="897" spans="1:70" customFormat="1">
      <c r="A897" s="7"/>
      <c r="B897" s="230"/>
      <c r="C897" s="7"/>
      <c r="D897" s="7"/>
      <c r="E897" s="7"/>
      <c r="F897" s="7"/>
      <c r="G897" s="7"/>
      <c r="H897" s="7"/>
      <c r="I897" s="7"/>
      <c r="J897" s="7"/>
      <c r="K897" s="7"/>
      <c r="L897" s="8"/>
      <c r="M897" s="7"/>
      <c r="N897" s="149"/>
      <c r="Z897" s="7"/>
      <c r="AB897" s="7"/>
      <c r="AC897" s="7"/>
      <c r="AD897" s="7"/>
      <c r="AF897" s="7"/>
      <c r="AH897" s="7"/>
      <c r="AJ897" s="7"/>
      <c r="AK897" s="7"/>
      <c r="AL897" s="7"/>
      <c r="AN897" s="7"/>
      <c r="AO897" s="7"/>
      <c r="AP897" s="7"/>
      <c r="AR897" s="7"/>
      <c r="AT897" s="7"/>
      <c r="AV897" s="7"/>
      <c r="AX897" s="7"/>
      <c r="AZ897" s="7"/>
      <c r="BB897" s="7"/>
      <c r="BD897" s="7"/>
      <c r="BF897" s="7"/>
      <c r="BH897" s="7"/>
      <c r="BI897" s="7"/>
      <c r="BJ897" s="7"/>
      <c r="BL897" s="7"/>
      <c r="BN897" s="7"/>
      <c r="BO897" s="7"/>
      <c r="BP897" s="7"/>
      <c r="BQ897" s="7"/>
      <c r="BR897" s="7"/>
    </row>
    <row r="898" spans="1:70" customFormat="1">
      <c r="A898" s="7"/>
      <c r="B898" s="230"/>
      <c r="C898" s="7"/>
      <c r="D898" s="7"/>
      <c r="E898" s="7"/>
      <c r="F898" s="7"/>
      <c r="G898" s="7"/>
      <c r="H898" s="7"/>
      <c r="I898" s="7"/>
      <c r="J898" s="7"/>
      <c r="K898" s="7"/>
      <c r="L898" s="8"/>
      <c r="M898" s="7"/>
      <c r="N898" s="149"/>
      <c r="Z898" s="7"/>
      <c r="AB898" s="7"/>
      <c r="AC898" s="7"/>
      <c r="AD898" s="7"/>
      <c r="AF898" s="7"/>
      <c r="AH898" s="7"/>
      <c r="AJ898" s="7"/>
      <c r="AK898" s="7"/>
      <c r="AL898" s="7"/>
      <c r="AN898" s="7"/>
      <c r="AO898" s="7"/>
      <c r="AP898" s="7"/>
      <c r="AR898" s="7"/>
      <c r="AT898" s="7"/>
      <c r="AV898" s="7"/>
      <c r="AX898" s="7"/>
      <c r="AZ898" s="7"/>
      <c r="BB898" s="7"/>
      <c r="BD898" s="7"/>
      <c r="BF898" s="7"/>
      <c r="BH898" s="7"/>
      <c r="BI898" s="7"/>
      <c r="BJ898" s="7"/>
      <c r="BL898" s="7"/>
      <c r="BN898" s="7"/>
      <c r="BO898" s="7"/>
      <c r="BP898" s="7"/>
      <c r="BQ898" s="7"/>
      <c r="BR898" s="7"/>
    </row>
    <row r="899" spans="1:70" customFormat="1">
      <c r="A899" s="7"/>
      <c r="B899" s="230"/>
      <c r="C899" s="7"/>
      <c r="D899" s="7"/>
      <c r="E899" s="7"/>
      <c r="F899" s="7"/>
      <c r="G899" s="7"/>
      <c r="H899" s="7"/>
      <c r="I899" s="7"/>
      <c r="J899" s="7"/>
      <c r="K899" s="7"/>
      <c r="L899" s="8"/>
      <c r="M899" s="7"/>
      <c r="N899" s="149"/>
      <c r="Z899" s="7"/>
      <c r="AB899" s="7"/>
      <c r="AC899" s="7"/>
      <c r="AD899" s="7"/>
      <c r="AF899" s="7"/>
      <c r="AH899" s="7"/>
      <c r="AJ899" s="7"/>
      <c r="AK899" s="7"/>
      <c r="AL899" s="7"/>
      <c r="AN899" s="7"/>
      <c r="AO899" s="7"/>
      <c r="AP899" s="7"/>
      <c r="AR899" s="7"/>
      <c r="AT899" s="7"/>
      <c r="AV899" s="7"/>
      <c r="AX899" s="7"/>
      <c r="AZ899" s="7"/>
      <c r="BB899" s="7"/>
      <c r="BD899" s="7"/>
      <c r="BF899" s="7"/>
      <c r="BH899" s="7"/>
      <c r="BI899" s="7"/>
      <c r="BJ899" s="7"/>
      <c r="BL899" s="7"/>
      <c r="BN899" s="7"/>
      <c r="BO899" s="7"/>
      <c r="BP899" s="7"/>
      <c r="BQ899" s="7"/>
      <c r="BR899" s="7"/>
    </row>
    <row r="900" spans="1:70" customFormat="1">
      <c r="A900" s="7"/>
      <c r="B900" s="230"/>
      <c r="C900" s="7"/>
      <c r="D900" s="7"/>
      <c r="E900" s="7"/>
      <c r="F900" s="7"/>
      <c r="G900" s="7"/>
      <c r="H900" s="7"/>
      <c r="I900" s="7"/>
      <c r="J900" s="7"/>
      <c r="K900" s="7"/>
      <c r="L900" s="8"/>
      <c r="M900" s="7"/>
      <c r="N900" s="149"/>
      <c r="Z900" s="7"/>
      <c r="AB900" s="7"/>
      <c r="AC900" s="7"/>
      <c r="AD900" s="7"/>
      <c r="AF900" s="7"/>
      <c r="AH900" s="7"/>
      <c r="AJ900" s="7"/>
      <c r="AK900" s="7"/>
      <c r="AL900" s="7"/>
      <c r="AN900" s="7"/>
      <c r="AO900" s="7"/>
      <c r="AP900" s="7"/>
      <c r="AR900" s="7"/>
      <c r="AT900" s="7"/>
      <c r="AV900" s="7"/>
      <c r="AX900" s="7"/>
      <c r="AZ900" s="7"/>
      <c r="BB900" s="7"/>
      <c r="BD900" s="7"/>
      <c r="BF900" s="7"/>
      <c r="BH900" s="7"/>
      <c r="BI900" s="7"/>
      <c r="BJ900" s="7"/>
      <c r="BL900" s="7"/>
      <c r="BN900" s="7"/>
      <c r="BO900" s="7"/>
      <c r="BP900" s="7"/>
      <c r="BQ900" s="7"/>
      <c r="BR900" s="7"/>
    </row>
    <row r="901" spans="1:70" customFormat="1">
      <c r="A901" s="7"/>
      <c r="B901" s="230"/>
      <c r="C901" s="7"/>
      <c r="D901" s="7"/>
      <c r="E901" s="7"/>
      <c r="F901" s="7"/>
      <c r="G901" s="7"/>
      <c r="H901" s="7"/>
      <c r="I901" s="7"/>
      <c r="J901" s="7"/>
      <c r="K901" s="7"/>
      <c r="L901" s="8"/>
      <c r="M901" s="7"/>
      <c r="N901" s="149"/>
      <c r="Z901" s="7"/>
      <c r="AB901" s="7"/>
      <c r="AC901" s="7"/>
      <c r="AD901" s="7"/>
      <c r="AF901" s="7"/>
      <c r="AH901" s="7"/>
      <c r="AJ901" s="7"/>
      <c r="AK901" s="7"/>
      <c r="AL901" s="7"/>
      <c r="AN901" s="7"/>
      <c r="AO901" s="7"/>
      <c r="AP901" s="7"/>
      <c r="AR901" s="7"/>
      <c r="AT901" s="7"/>
      <c r="AV901" s="7"/>
      <c r="AX901" s="7"/>
      <c r="AZ901" s="7"/>
      <c r="BB901" s="7"/>
      <c r="BD901" s="7"/>
      <c r="BF901" s="7"/>
      <c r="BH901" s="7"/>
      <c r="BI901" s="7"/>
      <c r="BJ901" s="7"/>
      <c r="BL901" s="7"/>
      <c r="BN901" s="7"/>
      <c r="BO901" s="7"/>
      <c r="BP901" s="7"/>
      <c r="BQ901" s="7"/>
      <c r="BR901" s="7"/>
    </row>
    <row r="902" spans="1:70" customFormat="1">
      <c r="A902" s="7"/>
      <c r="B902" s="230"/>
      <c r="C902" s="7"/>
      <c r="D902" s="7"/>
      <c r="E902" s="7"/>
      <c r="F902" s="7"/>
      <c r="G902" s="7"/>
      <c r="H902" s="7"/>
      <c r="I902" s="7"/>
      <c r="J902" s="7"/>
      <c r="K902" s="7"/>
      <c r="L902" s="8"/>
      <c r="M902" s="7"/>
      <c r="N902" s="149"/>
      <c r="Z902" s="7"/>
      <c r="AB902" s="7"/>
      <c r="AC902" s="7"/>
      <c r="AD902" s="7"/>
      <c r="AF902" s="7"/>
      <c r="AH902" s="7"/>
      <c r="AJ902" s="7"/>
      <c r="AK902" s="7"/>
      <c r="AL902" s="7"/>
      <c r="AN902" s="7"/>
      <c r="AO902" s="7"/>
      <c r="AP902" s="7"/>
      <c r="AR902" s="7"/>
      <c r="AT902" s="7"/>
      <c r="AV902" s="7"/>
      <c r="AX902" s="7"/>
      <c r="AZ902" s="7"/>
      <c r="BB902" s="7"/>
      <c r="BD902" s="7"/>
      <c r="BF902" s="7"/>
      <c r="BH902" s="7"/>
      <c r="BI902" s="7"/>
      <c r="BJ902" s="7"/>
      <c r="BL902" s="7"/>
      <c r="BN902" s="7"/>
      <c r="BO902" s="7"/>
      <c r="BP902" s="7"/>
      <c r="BQ902" s="7"/>
      <c r="BR902" s="7"/>
    </row>
    <row r="903" spans="1:70" customFormat="1">
      <c r="A903" s="7"/>
      <c r="B903" s="230"/>
      <c r="C903" s="7"/>
      <c r="D903" s="7"/>
      <c r="E903" s="7"/>
      <c r="F903" s="7"/>
      <c r="G903" s="7"/>
      <c r="H903" s="7"/>
      <c r="I903" s="7"/>
      <c r="J903" s="7"/>
      <c r="K903" s="7"/>
      <c r="L903" s="8"/>
      <c r="M903" s="7"/>
      <c r="N903" s="149"/>
      <c r="Z903" s="7"/>
      <c r="AB903" s="7"/>
      <c r="AC903" s="7"/>
      <c r="AD903" s="7"/>
      <c r="AF903" s="7"/>
      <c r="AH903" s="7"/>
      <c r="AJ903" s="7"/>
      <c r="AK903" s="7"/>
      <c r="AL903" s="7"/>
      <c r="AN903" s="7"/>
      <c r="AO903" s="7"/>
      <c r="AP903" s="7"/>
      <c r="AR903" s="7"/>
      <c r="AT903" s="7"/>
      <c r="AV903" s="7"/>
      <c r="AX903" s="7"/>
      <c r="AZ903" s="7"/>
      <c r="BB903" s="7"/>
      <c r="BD903" s="7"/>
      <c r="BF903" s="7"/>
      <c r="BH903" s="7"/>
      <c r="BI903" s="7"/>
      <c r="BJ903" s="7"/>
      <c r="BL903" s="7"/>
      <c r="BN903" s="7"/>
      <c r="BO903" s="7"/>
      <c r="BP903" s="7"/>
      <c r="BQ903" s="7"/>
      <c r="BR903" s="7"/>
    </row>
    <row r="904" spans="1:70" customFormat="1">
      <c r="A904" s="7"/>
      <c r="B904" s="230"/>
      <c r="C904" s="7"/>
      <c r="D904" s="7"/>
      <c r="E904" s="7"/>
      <c r="F904" s="7"/>
      <c r="G904" s="7"/>
      <c r="H904" s="7"/>
      <c r="I904" s="7"/>
      <c r="J904" s="7"/>
      <c r="K904" s="7"/>
      <c r="L904" s="8"/>
      <c r="M904" s="7"/>
      <c r="N904" s="149"/>
      <c r="Z904" s="7"/>
      <c r="AB904" s="7"/>
      <c r="AC904" s="7"/>
      <c r="AD904" s="7"/>
      <c r="AF904" s="7"/>
      <c r="AH904" s="7"/>
      <c r="AJ904" s="7"/>
      <c r="AK904" s="7"/>
      <c r="AL904" s="7"/>
      <c r="AN904" s="7"/>
      <c r="AO904" s="7"/>
      <c r="AP904" s="7"/>
      <c r="AR904" s="7"/>
      <c r="AT904" s="7"/>
      <c r="AV904" s="7"/>
      <c r="AX904" s="7"/>
      <c r="AZ904" s="7"/>
      <c r="BB904" s="7"/>
      <c r="BD904" s="7"/>
      <c r="BF904" s="7"/>
      <c r="BH904" s="7"/>
      <c r="BI904" s="7"/>
      <c r="BJ904" s="7"/>
      <c r="BL904" s="7"/>
      <c r="BN904" s="7"/>
      <c r="BO904" s="7"/>
      <c r="BP904" s="7"/>
      <c r="BQ904" s="7"/>
      <c r="BR904" s="7"/>
    </row>
    <row r="905" spans="1:70" customFormat="1">
      <c r="A905" s="7"/>
      <c r="B905" s="230"/>
      <c r="C905" s="7"/>
      <c r="D905" s="7"/>
      <c r="E905" s="7"/>
      <c r="F905" s="7"/>
      <c r="G905" s="7"/>
      <c r="H905" s="7"/>
      <c r="I905" s="7"/>
      <c r="J905" s="7"/>
      <c r="K905" s="7"/>
      <c r="L905" s="8"/>
      <c r="M905" s="7"/>
      <c r="N905" s="149"/>
      <c r="Z905" s="7"/>
      <c r="AB905" s="7"/>
      <c r="AC905" s="7"/>
      <c r="AD905" s="7"/>
      <c r="AF905" s="7"/>
      <c r="AH905" s="7"/>
      <c r="AJ905" s="7"/>
      <c r="AK905" s="7"/>
      <c r="AL905" s="7"/>
      <c r="AN905" s="7"/>
      <c r="AO905" s="7"/>
      <c r="AP905" s="7"/>
      <c r="AR905" s="7"/>
      <c r="AT905" s="7"/>
      <c r="AV905" s="7"/>
      <c r="AX905" s="7"/>
      <c r="AZ905" s="7"/>
      <c r="BB905" s="7"/>
      <c r="BD905" s="7"/>
      <c r="BF905" s="7"/>
      <c r="BH905" s="7"/>
      <c r="BI905" s="7"/>
      <c r="BJ905" s="7"/>
      <c r="BL905" s="7"/>
      <c r="BN905" s="7"/>
      <c r="BO905" s="7"/>
      <c r="BP905" s="7"/>
      <c r="BQ905" s="7"/>
      <c r="BR905" s="7"/>
    </row>
    <row r="906" spans="1:70" customFormat="1">
      <c r="A906" s="7"/>
      <c r="B906" s="230"/>
      <c r="C906" s="7"/>
      <c r="D906" s="7"/>
      <c r="E906" s="7"/>
      <c r="F906" s="7"/>
      <c r="G906" s="7"/>
      <c r="H906" s="7"/>
      <c r="I906" s="7"/>
      <c r="J906" s="7"/>
      <c r="K906" s="7"/>
      <c r="L906" s="8"/>
      <c r="M906" s="7"/>
      <c r="N906" s="149"/>
      <c r="Z906" s="7"/>
      <c r="AB906" s="7"/>
      <c r="AC906" s="7"/>
      <c r="AD906" s="7"/>
      <c r="AF906" s="7"/>
      <c r="AH906" s="7"/>
      <c r="AJ906" s="7"/>
      <c r="AK906" s="7"/>
      <c r="AL906" s="7"/>
      <c r="AN906" s="7"/>
      <c r="AO906" s="7"/>
      <c r="AP906" s="7"/>
      <c r="AR906" s="7"/>
      <c r="AT906" s="7"/>
      <c r="AV906" s="7"/>
      <c r="AX906" s="7"/>
      <c r="AZ906" s="7"/>
      <c r="BB906" s="7"/>
      <c r="BD906" s="7"/>
      <c r="BF906" s="7"/>
      <c r="BH906" s="7"/>
      <c r="BI906" s="7"/>
      <c r="BJ906" s="7"/>
      <c r="BL906" s="7"/>
      <c r="BN906" s="7"/>
      <c r="BO906" s="7"/>
      <c r="BP906" s="7"/>
      <c r="BQ906" s="7"/>
      <c r="BR906" s="7"/>
    </row>
    <row r="907" spans="1:70" customFormat="1">
      <c r="A907" s="7"/>
      <c r="B907" s="230"/>
      <c r="C907" s="7"/>
      <c r="D907" s="7"/>
      <c r="E907" s="7"/>
      <c r="F907" s="7"/>
      <c r="G907" s="7"/>
      <c r="H907" s="7"/>
      <c r="I907" s="7"/>
      <c r="J907" s="7"/>
      <c r="K907" s="7"/>
      <c r="L907" s="8"/>
      <c r="M907" s="7"/>
      <c r="N907" s="149"/>
      <c r="Z907" s="7"/>
      <c r="AB907" s="7"/>
      <c r="AC907" s="7"/>
      <c r="AD907" s="7"/>
      <c r="AF907" s="7"/>
      <c r="AH907" s="7"/>
      <c r="AJ907" s="7"/>
      <c r="AK907" s="7"/>
      <c r="AL907" s="7"/>
      <c r="AN907" s="7"/>
      <c r="AO907" s="7"/>
      <c r="AP907" s="7"/>
      <c r="AR907" s="7"/>
      <c r="AT907" s="7"/>
      <c r="AV907" s="7"/>
      <c r="AX907" s="7"/>
      <c r="AZ907" s="7"/>
      <c r="BB907" s="7"/>
      <c r="BD907" s="7"/>
      <c r="BF907" s="7"/>
      <c r="BH907" s="7"/>
      <c r="BI907" s="7"/>
      <c r="BJ907" s="7"/>
      <c r="BL907" s="7"/>
      <c r="BN907" s="7"/>
      <c r="BO907" s="7"/>
      <c r="BP907" s="7"/>
      <c r="BQ907" s="7"/>
      <c r="BR907" s="7"/>
    </row>
    <row r="908" spans="1:70" customFormat="1">
      <c r="A908" s="7"/>
      <c r="B908" s="230"/>
      <c r="C908" s="7"/>
      <c r="D908" s="7"/>
      <c r="E908" s="7"/>
      <c r="F908" s="7"/>
      <c r="G908" s="7"/>
      <c r="H908" s="7"/>
      <c r="I908" s="7"/>
      <c r="J908" s="7"/>
      <c r="K908" s="7"/>
      <c r="L908" s="8"/>
      <c r="M908" s="7"/>
      <c r="N908" s="149"/>
      <c r="Z908" s="7"/>
      <c r="AB908" s="7"/>
      <c r="AC908" s="7"/>
      <c r="AD908" s="7"/>
      <c r="AF908" s="7"/>
      <c r="AH908" s="7"/>
      <c r="AJ908" s="7"/>
      <c r="AK908" s="7"/>
      <c r="AL908" s="7"/>
      <c r="AN908" s="7"/>
      <c r="AO908" s="7"/>
      <c r="AP908" s="7"/>
      <c r="AR908" s="7"/>
      <c r="AT908" s="7"/>
      <c r="AV908" s="7"/>
      <c r="AX908" s="7"/>
      <c r="AZ908" s="7"/>
      <c r="BB908" s="7"/>
      <c r="BD908" s="7"/>
      <c r="BF908" s="7"/>
      <c r="BH908" s="7"/>
      <c r="BI908" s="7"/>
      <c r="BJ908" s="7"/>
      <c r="BL908" s="7"/>
      <c r="BN908" s="7"/>
      <c r="BO908" s="7"/>
      <c r="BP908" s="7"/>
      <c r="BQ908" s="7"/>
      <c r="BR908" s="7"/>
    </row>
    <row r="909" spans="1:70" customFormat="1">
      <c r="A909" s="7"/>
      <c r="B909" s="230"/>
      <c r="C909" s="7"/>
      <c r="D909" s="7"/>
      <c r="E909" s="7"/>
      <c r="F909" s="7"/>
      <c r="G909" s="7"/>
      <c r="H909" s="7"/>
      <c r="I909" s="7"/>
      <c r="J909" s="7"/>
      <c r="K909" s="7"/>
      <c r="L909" s="8"/>
      <c r="M909" s="7"/>
      <c r="N909" s="149"/>
      <c r="Z909" s="7"/>
      <c r="AB909" s="7"/>
      <c r="AC909" s="7"/>
      <c r="AD909" s="7"/>
      <c r="AF909" s="7"/>
      <c r="AH909" s="7"/>
      <c r="AJ909" s="7"/>
      <c r="AK909" s="7"/>
      <c r="AL909" s="7"/>
      <c r="AN909" s="7"/>
      <c r="AO909" s="7"/>
      <c r="AP909" s="7"/>
      <c r="AR909" s="7"/>
      <c r="AT909" s="7"/>
      <c r="AV909" s="7"/>
      <c r="AX909" s="7"/>
      <c r="AZ909" s="7"/>
      <c r="BB909" s="7"/>
      <c r="BD909" s="7"/>
      <c r="BF909" s="7"/>
      <c r="BH909" s="7"/>
      <c r="BI909" s="7"/>
      <c r="BJ909" s="7"/>
      <c r="BL909" s="7"/>
      <c r="BN909" s="7"/>
      <c r="BO909" s="7"/>
      <c r="BP909" s="7"/>
      <c r="BQ909" s="7"/>
      <c r="BR909" s="7"/>
    </row>
    <row r="910" spans="1:70" customFormat="1">
      <c r="A910" s="7"/>
      <c r="B910" s="230"/>
      <c r="C910" s="7"/>
      <c r="D910" s="7"/>
      <c r="E910" s="7"/>
      <c r="F910" s="7"/>
      <c r="G910" s="7"/>
      <c r="H910" s="7"/>
      <c r="I910" s="7"/>
      <c r="J910" s="7"/>
      <c r="K910" s="7"/>
      <c r="L910" s="8"/>
      <c r="M910" s="7"/>
      <c r="N910" s="149"/>
      <c r="Z910" s="7"/>
      <c r="AB910" s="7"/>
      <c r="AC910" s="7"/>
      <c r="AD910" s="7"/>
      <c r="AF910" s="7"/>
      <c r="AH910" s="7"/>
      <c r="AJ910" s="7"/>
      <c r="AK910" s="7"/>
      <c r="AL910" s="7"/>
      <c r="AN910" s="7"/>
      <c r="AO910" s="7"/>
      <c r="AP910" s="7"/>
      <c r="AR910" s="7"/>
      <c r="AT910" s="7"/>
      <c r="AV910" s="7"/>
      <c r="AX910" s="7"/>
      <c r="AZ910" s="7"/>
      <c r="BB910" s="7"/>
      <c r="BD910" s="7"/>
      <c r="BF910" s="7"/>
      <c r="BH910" s="7"/>
      <c r="BI910" s="7"/>
      <c r="BJ910" s="7"/>
      <c r="BL910" s="7"/>
      <c r="BN910" s="7"/>
      <c r="BO910" s="7"/>
      <c r="BP910" s="7"/>
      <c r="BQ910" s="7"/>
      <c r="BR910" s="7"/>
    </row>
    <row r="911" spans="1:70" customFormat="1">
      <c r="A911" s="7"/>
      <c r="B911" s="230"/>
      <c r="C911" s="7"/>
      <c r="D911" s="7"/>
      <c r="E911" s="7"/>
      <c r="F911" s="7"/>
      <c r="G911" s="7"/>
      <c r="H911" s="7"/>
      <c r="I911" s="7"/>
      <c r="J911" s="7"/>
      <c r="K911" s="7"/>
      <c r="L911" s="8"/>
      <c r="M911" s="7"/>
      <c r="N911" s="149"/>
      <c r="Z911" s="7"/>
      <c r="AB911" s="7"/>
      <c r="AC911" s="7"/>
      <c r="AD911" s="7"/>
      <c r="AF911" s="7"/>
      <c r="AH911" s="7"/>
      <c r="AJ911" s="7"/>
      <c r="AK911" s="7"/>
      <c r="AL911" s="7"/>
      <c r="AN911" s="7"/>
      <c r="AO911" s="7"/>
      <c r="AP911" s="7"/>
      <c r="AR911" s="7"/>
      <c r="AT911" s="7"/>
      <c r="AV911" s="7"/>
      <c r="AX911" s="7"/>
      <c r="AZ911" s="7"/>
      <c r="BB911" s="7"/>
      <c r="BD911" s="7"/>
      <c r="BF911" s="7"/>
      <c r="BH911" s="7"/>
      <c r="BI911" s="7"/>
      <c r="BJ911" s="7"/>
      <c r="BL911" s="7"/>
      <c r="BN911" s="7"/>
      <c r="BO911" s="7"/>
      <c r="BP911" s="7"/>
      <c r="BQ911" s="7"/>
      <c r="BR911" s="7"/>
    </row>
    <row r="912" spans="1:70" customFormat="1">
      <c r="A912" s="7"/>
      <c r="B912" s="230"/>
      <c r="C912" s="7"/>
      <c r="D912" s="7"/>
      <c r="E912" s="7"/>
      <c r="F912" s="7"/>
      <c r="G912" s="7"/>
      <c r="H912" s="7"/>
      <c r="I912" s="7"/>
      <c r="J912" s="7"/>
      <c r="K912" s="7"/>
      <c r="L912" s="8"/>
      <c r="M912" s="7"/>
      <c r="N912" s="149"/>
      <c r="Z912" s="7"/>
      <c r="AB912" s="7"/>
      <c r="AC912" s="7"/>
      <c r="AD912" s="7"/>
      <c r="AF912" s="7"/>
      <c r="AH912" s="7"/>
      <c r="AJ912" s="7"/>
      <c r="AK912" s="7"/>
      <c r="AL912" s="7"/>
      <c r="AN912" s="7"/>
      <c r="AO912" s="7"/>
      <c r="AP912" s="7"/>
      <c r="AR912" s="7"/>
      <c r="AT912" s="7"/>
      <c r="AV912" s="7"/>
      <c r="AX912" s="7"/>
      <c r="AZ912" s="7"/>
      <c r="BB912" s="7"/>
      <c r="BD912" s="7"/>
      <c r="BF912" s="7"/>
      <c r="BH912" s="7"/>
      <c r="BI912" s="7"/>
      <c r="BJ912" s="7"/>
      <c r="BL912" s="7"/>
      <c r="BN912" s="7"/>
      <c r="BO912" s="7"/>
      <c r="BP912" s="7"/>
      <c r="BQ912" s="7"/>
      <c r="BR912" s="7"/>
    </row>
    <row r="913" spans="1:70" customFormat="1">
      <c r="A913" s="7"/>
      <c r="B913" s="230"/>
      <c r="C913" s="7"/>
      <c r="D913" s="7"/>
      <c r="E913" s="7"/>
      <c r="F913" s="7"/>
      <c r="G913" s="7"/>
      <c r="H913" s="7"/>
      <c r="I913" s="7"/>
      <c r="J913" s="7"/>
      <c r="K913" s="7"/>
      <c r="L913" s="8"/>
      <c r="M913" s="7"/>
      <c r="N913" s="149"/>
      <c r="Z913" s="7"/>
      <c r="AB913" s="7"/>
      <c r="AC913" s="7"/>
      <c r="AD913" s="7"/>
      <c r="AF913" s="7"/>
      <c r="AH913" s="7"/>
      <c r="AJ913" s="7"/>
      <c r="AK913" s="7"/>
      <c r="AL913" s="7"/>
      <c r="AN913" s="7"/>
      <c r="AO913" s="7"/>
      <c r="AP913" s="7"/>
      <c r="AR913" s="7"/>
      <c r="AT913" s="7"/>
      <c r="AV913" s="7"/>
      <c r="AX913" s="7"/>
      <c r="AZ913" s="7"/>
      <c r="BB913" s="7"/>
      <c r="BD913" s="7"/>
      <c r="BF913" s="7"/>
      <c r="BH913" s="7"/>
      <c r="BI913" s="7"/>
      <c r="BJ913" s="7"/>
      <c r="BL913" s="7"/>
      <c r="BN913" s="7"/>
      <c r="BO913" s="7"/>
      <c r="BP913" s="7"/>
      <c r="BQ913" s="7"/>
      <c r="BR913" s="7"/>
    </row>
    <row r="914" spans="1:70" customFormat="1">
      <c r="A914" s="7"/>
      <c r="B914" s="230"/>
      <c r="C914" s="7"/>
      <c r="D914" s="7"/>
      <c r="E914" s="7"/>
      <c r="F914" s="7"/>
      <c r="G914" s="7"/>
      <c r="H914" s="7"/>
      <c r="I914" s="7"/>
      <c r="J914" s="7"/>
      <c r="K914" s="7"/>
      <c r="L914" s="8"/>
      <c r="M914" s="7"/>
      <c r="N914" s="149"/>
      <c r="Z914" s="7"/>
      <c r="AB914" s="7"/>
      <c r="AC914" s="7"/>
      <c r="AD914" s="7"/>
      <c r="AF914" s="7"/>
      <c r="AH914" s="7"/>
      <c r="AJ914" s="7"/>
      <c r="AK914" s="7"/>
      <c r="AL914" s="7"/>
      <c r="AN914" s="7"/>
      <c r="AO914" s="7"/>
      <c r="AP914" s="7"/>
      <c r="AR914" s="7"/>
      <c r="AT914" s="7"/>
      <c r="AV914" s="7"/>
      <c r="AX914" s="7"/>
      <c r="AZ914" s="7"/>
      <c r="BB914" s="7"/>
      <c r="BD914" s="7"/>
      <c r="BF914" s="7"/>
      <c r="BH914" s="7"/>
      <c r="BI914" s="7"/>
      <c r="BJ914" s="7"/>
      <c r="BL914" s="7"/>
      <c r="BN914" s="7"/>
      <c r="BO914" s="7"/>
      <c r="BP914" s="7"/>
      <c r="BQ914" s="7"/>
      <c r="BR914" s="7"/>
    </row>
    <row r="915" spans="1:70" customFormat="1">
      <c r="A915" s="7"/>
      <c r="B915" s="230"/>
      <c r="C915" s="7"/>
      <c r="D915" s="7"/>
      <c r="E915" s="7"/>
      <c r="F915" s="7"/>
      <c r="G915" s="7"/>
      <c r="H915" s="7"/>
      <c r="I915" s="7"/>
      <c r="J915" s="7"/>
      <c r="K915" s="7"/>
      <c r="L915" s="8"/>
      <c r="M915" s="7"/>
      <c r="N915" s="149"/>
      <c r="Z915" s="7"/>
      <c r="AB915" s="7"/>
      <c r="AC915" s="7"/>
      <c r="AD915" s="7"/>
      <c r="AF915" s="7"/>
      <c r="AH915" s="7"/>
      <c r="AJ915" s="7"/>
      <c r="AK915" s="7"/>
      <c r="AL915" s="7"/>
      <c r="AN915" s="7"/>
      <c r="AO915" s="7"/>
      <c r="AP915" s="7"/>
      <c r="AR915" s="7"/>
      <c r="AT915" s="7"/>
      <c r="AV915" s="7"/>
      <c r="AX915" s="7"/>
      <c r="AZ915" s="7"/>
      <c r="BB915" s="7"/>
      <c r="BD915" s="7"/>
      <c r="BF915" s="7"/>
      <c r="BH915" s="7"/>
      <c r="BI915" s="7"/>
      <c r="BJ915" s="7"/>
      <c r="BL915" s="7"/>
      <c r="BN915" s="7"/>
      <c r="BO915" s="7"/>
      <c r="BP915" s="7"/>
      <c r="BQ915" s="7"/>
      <c r="BR915" s="7"/>
    </row>
    <row r="916" spans="1:70" customFormat="1">
      <c r="A916" s="7"/>
      <c r="B916" s="230"/>
      <c r="C916" s="7"/>
      <c r="D916" s="7"/>
      <c r="E916" s="7"/>
      <c r="F916" s="7"/>
      <c r="G916" s="7"/>
      <c r="H916" s="7"/>
      <c r="I916" s="7"/>
      <c r="J916" s="7"/>
      <c r="K916" s="7"/>
      <c r="L916" s="8"/>
      <c r="M916" s="7"/>
      <c r="N916" s="149"/>
      <c r="Z916" s="7"/>
      <c r="AB916" s="7"/>
      <c r="AC916" s="7"/>
      <c r="AD916" s="7"/>
      <c r="AF916" s="7"/>
      <c r="AH916" s="7"/>
      <c r="AJ916" s="7"/>
      <c r="AK916" s="7"/>
      <c r="AL916" s="7"/>
      <c r="AN916" s="7"/>
      <c r="AO916" s="7"/>
      <c r="AP916" s="7"/>
      <c r="AR916" s="7"/>
      <c r="AT916" s="7"/>
      <c r="AV916" s="7"/>
      <c r="AX916" s="7"/>
      <c r="AZ916" s="7"/>
      <c r="BB916" s="7"/>
      <c r="BD916" s="7"/>
      <c r="BF916" s="7"/>
      <c r="BH916" s="7"/>
      <c r="BI916" s="7"/>
      <c r="BJ916" s="7"/>
      <c r="BL916" s="7"/>
      <c r="BN916" s="7"/>
      <c r="BO916" s="7"/>
      <c r="BP916" s="7"/>
      <c r="BQ916" s="7"/>
      <c r="BR916" s="7"/>
    </row>
    <row r="917" spans="1:70" customFormat="1">
      <c r="A917" s="7"/>
      <c r="B917" s="230"/>
      <c r="C917" s="7"/>
      <c r="D917" s="7"/>
      <c r="E917" s="7"/>
      <c r="F917" s="7"/>
      <c r="G917" s="7"/>
      <c r="H917" s="7"/>
      <c r="I917" s="7"/>
      <c r="J917" s="7"/>
      <c r="K917" s="7"/>
      <c r="L917" s="8"/>
      <c r="M917" s="7"/>
      <c r="N917" s="149"/>
      <c r="Z917" s="7"/>
      <c r="AB917" s="7"/>
      <c r="AC917" s="7"/>
      <c r="AD917" s="7"/>
      <c r="AF917" s="7"/>
      <c r="AH917" s="7"/>
      <c r="AJ917" s="7"/>
      <c r="AK917" s="7"/>
      <c r="AL917" s="7"/>
      <c r="AN917" s="7"/>
      <c r="AO917" s="7"/>
      <c r="AP917" s="7"/>
      <c r="AR917" s="7"/>
      <c r="AT917" s="7"/>
      <c r="AV917" s="7"/>
      <c r="AX917" s="7"/>
      <c r="AZ917" s="7"/>
      <c r="BB917" s="7"/>
      <c r="BD917" s="7"/>
      <c r="BF917" s="7"/>
      <c r="BH917" s="7"/>
      <c r="BI917" s="7"/>
      <c r="BJ917" s="7"/>
      <c r="BL917" s="7"/>
      <c r="BN917" s="7"/>
      <c r="BO917" s="7"/>
      <c r="BP917" s="7"/>
      <c r="BQ917" s="7"/>
      <c r="BR917" s="7"/>
    </row>
    <row r="918" spans="1:70" customFormat="1">
      <c r="A918" s="7"/>
      <c r="B918" s="230"/>
      <c r="C918" s="7"/>
      <c r="D918" s="7"/>
      <c r="E918" s="7"/>
      <c r="F918" s="7"/>
      <c r="G918" s="7"/>
      <c r="H918" s="7"/>
      <c r="I918" s="7"/>
      <c r="J918" s="7"/>
      <c r="K918" s="7"/>
      <c r="L918" s="8"/>
      <c r="M918" s="7"/>
      <c r="N918" s="149"/>
      <c r="Z918" s="7"/>
      <c r="AB918" s="7"/>
      <c r="AC918" s="7"/>
      <c r="AD918" s="7"/>
      <c r="AF918" s="7"/>
      <c r="AH918" s="7"/>
      <c r="AJ918" s="7"/>
      <c r="AK918" s="7"/>
      <c r="AL918" s="7"/>
      <c r="AN918" s="7"/>
      <c r="AO918" s="7"/>
      <c r="AP918" s="7"/>
      <c r="AR918" s="7"/>
      <c r="AT918" s="7"/>
      <c r="AV918" s="7"/>
      <c r="AX918" s="7"/>
      <c r="AZ918" s="7"/>
      <c r="BB918" s="7"/>
      <c r="BD918" s="7"/>
      <c r="BF918" s="7"/>
      <c r="BH918" s="7"/>
      <c r="BI918" s="7"/>
      <c r="BJ918" s="7"/>
      <c r="BL918" s="7"/>
      <c r="BN918" s="7"/>
      <c r="BO918" s="7"/>
      <c r="BP918" s="7"/>
      <c r="BQ918" s="7"/>
      <c r="BR918" s="7"/>
    </row>
    <row r="919" spans="1:70" customFormat="1">
      <c r="A919" s="7"/>
      <c r="B919" s="230"/>
      <c r="C919" s="7"/>
      <c r="D919" s="7"/>
      <c r="E919" s="7"/>
      <c r="F919" s="7"/>
      <c r="G919" s="7"/>
      <c r="H919" s="7"/>
      <c r="I919" s="7"/>
      <c r="J919" s="7"/>
      <c r="K919" s="7"/>
      <c r="L919" s="8"/>
      <c r="M919" s="7"/>
      <c r="N919" s="149"/>
      <c r="Z919" s="7"/>
      <c r="AB919" s="7"/>
      <c r="AC919" s="7"/>
      <c r="AD919" s="7"/>
      <c r="AF919" s="7"/>
      <c r="AH919" s="7"/>
      <c r="AJ919" s="7"/>
      <c r="AK919" s="7"/>
      <c r="AL919" s="7"/>
      <c r="AN919" s="7"/>
      <c r="AO919" s="7"/>
      <c r="AP919" s="7"/>
      <c r="AR919" s="7"/>
      <c r="AT919" s="7"/>
      <c r="AV919" s="7"/>
      <c r="AX919" s="7"/>
      <c r="AZ919" s="7"/>
      <c r="BB919" s="7"/>
      <c r="BD919" s="7"/>
      <c r="BF919" s="7"/>
      <c r="BH919" s="7"/>
      <c r="BI919" s="7"/>
      <c r="BJ919" s="7"/>
      <c r="BL919" s="7"/>
      <c r="BN919" s="7"/>
      <c r="BO919" s="7"/>
      <c r="BP919" s="7"/>
      <c r="BQ919" s="7"/>
      <c r="BR919" s="7"/>
    </row>
    <row r="920" spans="1:70" customFormat="1">
      <c r="A920" s="7"/>
      <c r="B920" s="230"/>
      <c r="C920" s="7"/>
      <c r="D920" s="7"/>
      <c r="E920" s="7"/>
      <c r="F920" s="7"/>
      <c r="G920" s="7"/>
      <c r="H920" s="7"/>
      <c r="I920" s="7"/>
      <c r="J920" s="7"/>
      <c r="K920" s="7"/>
      <c r="L920" s="8"/>
      <c r="M920" s="7"/>
      <c r="N920" s="149"/>
      <c r="Z920" s="7"/>
      <c r="AB920" s="7"/>
      <c r="AC920" s="7"/>
      <c r="AD920" s="7"/>
      <c r="AF920" s="7"/>
      <c r="AH920" s="7"/>
      <c r="AJ920" s="7"/>
      <c r="AK920" s="7"/>
      <c r="AL920" s="7"/>
      <c r="AN920" s="7"/>
      <c r="AO920" s="7"/>
      <c r="AP920" s="7"/>
      <c r="AR920" s="7"/>
      <c r="AT920" s="7"/>
      <c r="AV920" s="7"/>
      <c r="AX920" s="7"/>
      <c r="AZ920" s="7"/>
      <c r="BB920" s="7"/>
      <c r="BD920" s="7"/>
      <c r="BF920" s="7"/>
      <c r="BH920" s="7"/>
      <c r="BI920" s="7"/>
      <c r="BJ920" s="7"/>
      <c r="BL920" s="7"/>
      <c r="BN920" s="7"/>
      <c r="BO920" s="7"/>
      <c r="BP920" s="7"/>
      <c r="BQ920" s="7"/>
      <c r="BR920" s="7"/>
    </row>
    <row r="921" spans="1:70" customFormat="1">
      <c r="A921" s="7"/>
      <c r="B921" s="230"/>
      <c r="C921" s="7"/>
      <c r="D921" s="7"/>
      <c r="E921" s="7"/>
      <c r="F921" s="7"/>
      <c r="G921" s="7"/>
      <c r="H921" s="7"/>
      <c r="I921" s="7"/>
      <c r="J921" s="7"/>
      <c r="K921" s="7"/>
      <c r="L921" s="8"/>
      <c r="M921" s="7"/>
      <c r="N921" s="149"/>
      <c r="Z921" s="7"/>
      <c r="AB921" s="7"/>
      <c r="AC921" s="7"/>
      <c r="AD921" s="7"/>
      <c r="AF921" s="7"/>
      <c r="AH921" s="7"/>
      <c r="AJ921" s="7"/>
      <c r="AK921" s="7"/>
      <c r="AL921" s="7"/>
      <c r="AN921" s="7"/>
      <c r="AO921" s="7"/>
      <c r="AP921" s="7"/>
      <c r="AR921" s="7"/>
      <c r="AT921" s="7"/>
      <c r="AV921" s="7"/>
      <c r="AX921" s="7"/>
      <c r="AZ921" s="7"/>
      <c r="BB921" s="7"/>
      <c r="BD921" s="7"/>
      <c r="BF921" s="7"/>
      <c r="BH921" s="7"/>
      <c r="BI921" s="7"/>
      <c r="BJ921" s="7"/>
      <c r="BL921" s="7"/>
      <c r="BN921" s="7"/>
      <c r="BO921" s="7"/>
      <c r="BP921" s="7"/>
      <c r="BQ921" s="7"/>
      <c r="BR921" s="7"/>
    </row>
    <row r="922" spans="1:70" customFormat="1">
      <c r="A922" s="7"/>
      <c r="B922" s="230"/>
      <c r="C922" s="7"/>
      <c r="D922" s="7"/>
      <c r="E922" s="7"/>
      <c r="F922" s="7"/>
      <c r="G922" s="7"/>
      <c r="H922" s="7"/>
      <c r="I922" s="7"/>
      <c r="J922" s="7"/>
      <c r="K922" s="7"/>
      <c r="L922" s="8"/>
      <c r="M922" s="7"/>
      <c r="N922" s="149"/>
      <c r="Z922" s="7"/>
      <c r="AB922" s="7"/>
      <c r="AC922" s="7"/>
      <c r="AD922" s="7"/>
      <c r="AF922" s="7"/>
      <c r="AH922" s="7"/>
      <c r="AJ922" s="7"/>
      <c r="AK922" s="7"/>
      <c r="AL922" s="7"/>
      <c r="AN922" s="7"/>
      <c r="AO922" s="7"/>
      <c r="AP922" s="7"/>
      <c r="AR922" s="7"/>
      <c r="AT922" s="7"/>
      <c r="AV922" s="7"/>
      <c r="AX922" s="7"/>
      <c r="AZ922" s="7"/>
      <c r="BB922" s="7"/>
      <c r="BD922" s="7"/>
      <c r="BF922" s="7"/>
      <c r="BH922" s="7"/>
      <c r="BI922" s="7"/>
      <c r="BJ922" s="7"/>
      <c r="BL922" s="7"/>
      <c r="BN922" s="7"/>
      <c r="BO922" s="7"/>
      <c r="BP922" s="7"/>
      <c r="BQ922" s="7"/>
      <c r="BR922" s="7"/>
    </row>
    <row r="923" spans="1:70" customFormat="1">
      <c r="A923" s="7"/>
      <c r="B923" s="230"/>
      <c r="C923" s="7"/>
      <c r="D923" s="7"/>
      <c r="E923" s="7"/>
      <c r="F923" s="7"/>
      <c r="G923" s="7"/>
      <c r="H923" s="7"/>
      <c r="I923" s="7"/>
      <c r="J923" s="7"/>
      <c r="K923" s="7"/>
      <c r="L923" s="8"/>
      <c r="M923" s="7"/>
      <c r="N923" s="149"/>
      <c r="Z923" s="7"/>
      <c r="AB923" s="7"/>
      <c r="AC923" s="7"/>
      <c r="AD923" s="7"/>
      <c r="AF923" s="7"/>
      <c r="AH923" s="7"/>
      <c r="AJ923" s="7"/>
      <c r="AK923" s="7"/>
      <c r="AL923" s="7"/>
      <c r="AN923" s="7"/>
      <c r="AO923" s="7"/>
      <c r="AP923" s="7"/>
      <c r="AR923" s="7"/>
      <c r="AT923" s="7"/>
      <c r="AV923" s="7"/>
      <c r="AX923" s="7"/>
      <c r="AZ923" s="7"/>
      <c r="BB923" s="7"/>
      <c r="BD923" s="7"/>
      <c r="BF923" s="7"/>
      <c r="BH923" s="7"/>
      <c r="BI923" s="7"/>
      <c r="BJ923" s="7"/>
      <c r="BL923" s="7"/>
      <c r="BN923" s="7"/>
      <c r="BO923" s="7"/>
      <c r="BP923" s="7"/>
      <c r="BQ923" s="7"/>
      <c r="BR923" s="7"/>
    </row>
    <row r="924" spans="1:70" customFormat="1">
      <c r="A924" s="7"/>
      <c r="B924" s="230"/>
      <c r="C924" s="7"/>
      <c r="D924" s="7"/>
      <c r="E924" s="7"/>
      <c r="F924" s="7"/>
      <c r="G924" s="7"/>
      <c r="H924" s="7"/>
      <c r="I924" s="7"/>
      <c r="J924" s="7"/>
      <c r="K924" s="7"/>
      <c r="L924" s="8"/>
      <c r="M924" s="7"/>
      <c r="N924" s="149"/>
      <c r="Z924" s="7"/>
      <c r="AB924" s="7"/>
      <c r="AC924" s="7"/>
      <c r="AD924" s="7"/>
      <c r="AF924" s="7"/>
      <c r="AH924" s="7"/>
      <c r="AJ924" s="7"/>
      <c r="AK924" s="7"/>
      <c r="AL924" s="7"/>
      <c r="AN924" s="7"/>
      <c r="AO924" s="7"/>
      <c r="AP924" s="7"/>
      <c r="AR924" s="7"/>
      <c r="AT924" s="7"/>
      <c r="AV924" s="7"/>
      <c r="AX924" s="7"/>
      <c r="AZ924" s="7"/>
      <c r="BB924" s="7"/>
      <c r="BD924" s="7"/>
      <c r="BF924" s="7"/>
      <c r="BH924" s="7"/>
      <c r="BI924" s="7"/>
      <c r="BJ924" s="7"/>
      <c r="BL924" s="7"/>
      <c r="BN924" s="7"/>
      <c r="BO924" s="7"/>
      <c r="BP924" s="7"/>
      <c r="BQ924" s="7"/>
      <c r="BR924" s="7"/>
    </row>
    <row r="925" spans="1:70" customFormat="1">
      <c r="A925" s="7"/>
      <c r="B925" s="230"/>
      <c r="C925" s="7"/>
      <c r="D925" s="7"/>
      <c r="E925" s="7"/>
      <c r="F925" s="7"/>
      <c r="G925" s="7"/>
      <c r="H925" s="7"/>
      <c r="I925" s="7"/>
      <c r="J925" s="7"/>
      <c r="K925" s="7"/>
      <c r="L925" s="8"/>
      <c r="M925" s="7"/>
      <c r="N925" s="149"/>
      <c r="Z925" s="7"/>
      <c r="AB925" s="7"/>
      <c r="AC925" s="7"/>
      <c r="AD925" s="7"/>
      <c r="AF925" s="7"/>
      <c r="AH925" s="7"/>
      <c r="AJ925" s="7"/>
      <c r="AK925" s="7"/>
      <c r="AL925" s="7"/>
      <c r="AN925" s="7"/>
      <c r="AO925" s="7"/>
      <c r="AP925" s="7"/>
      <c r="AR925" s="7"/>
      <c r="AT925" s="7"/>
      <c r="AV925" s="7"/>
      <c r="AX925" s="7"/>
      <c r="AZ925" s="7"/>
      <c r="BB925" s="7"/>
      <c r="BD925" s="7"/>
      <c r="BF925" s="7"/>
      <c r="BH925" s="7"/>
      <c r="BI925" s="7"/>
      <c r="BJ925" s="7"/>
      <c r="BL925" s="7"/>
      <c r="BN925" s="7"/>
      <c r="BO925" s="7"/>
      <c r="BP925" s="7"/>
      <c r="BQ925" s="7"/>
      <c r="BR925" s="7"/>
    </row>
    <row r="926" spans="1:70" customFormat="1">
      <c r="A926" s="7"/>
      <c r="B926" s="230"/>
      <c r="C926" s="7"/>
      <c r="D926" s="7"/>
      <c r="E926" s="7"/>
      <c r="F926" s="7"/>
      <c r="G926" s="7"/>
      <c r="H926" s="7"/>
      <c r="I926" s="7"/>
      <c r="J926" s="7"/>
      <c r="K926" s="7"/>
      <c r="L926" s="8"/>
      <c r="M926" s="7"/>
      <c r="N926" s="149"/>
      <c r="Z926" s="7"/>
      <c r="AB926" s="7"/>
      <c r="AC926" s="7"/>
      <c r="AD926" s="7"/>
      <c r="AF926" s="7"/>
      <c r="AH926" s="7"/>
      <c r="AJ926" s="7"/>
      <c r="AK926" s="7"/>
      <c r="AL926" s="7"/>
      <c r="AN926" s="7"/>
      <c r="AO926" s="7"/>
      <c r="AP926" s="7"/>
      <c r="AR926" s="7"/>
      <c r="AT926" s="7"/>
      <c r="AV926" s="7"/>
      <c r="AX926" s="7"/>
      <c r="AZ926" s="7"/>
      <c r="BB926" s="7"/>
      <c r="BD926" s="7"/>
      <c r="BF926" s="7"/>
      <c r="BH926" s="7"/>
      <c r="BI926" s="7"/>
      <c r="BJ926" s="7"/>
      <c r="BL926" s="7"/>
      <c r="BN926" s="7"/>
      <c r="BO926" s="7"/>
      <c r="BP926" s="7"/>
      <c r="BQ926" s="7"/>
      <c r="BR926" s="7"/>
    </row>
    <row r="927" spans="1:70" customFormat="1">
      <c r="A927" s="7"/>
      <c r="B927" s="230"/>
      <c r="C927" s="7"/>
      <c r="D927" s="7"/>
      <c r="E927" s="7"/>
      <c r="F927" s="7"/>
      <c r="G927" s="7"/>
      <c r="H927" s="7"/>
      <c r="I927" s="7"/>
      <c r="J927" s="7"/>
      <c r="K927" s="7"/>
      <c r="L927" s="8"/>
      <c r="M927" s="7"/>
      <c r="N927" s="149"/>
      <c r="Z927" s="7"/>
      <c r="AB927" s="7"/>
      <c r="AC927" s="7"/>
      <c r="AD927" s="7"/>
      <c r="AF927" s="7"/>
      <c r="AH927" s="7"/>
      <c r="AJ927" s="7"/>
      <c r="AK927" s="7"/>
      <c r="AL927" s="7"/>
      <c r="AN927" s="7"/>
      <c r="AO927" s="7"/>
      <c r="AP927" s="7"/>
      <c r="AR927" s="7"/>
      <c r="AT927" s="7"/>
      <c r="AV927" s="7"/>
      <c r="AX927" s="7"/>
      <c r="AZ927" s="7"/>
      <c r="BB927" s="7"/>
      <c r="BD927" s="7"/>
      <c r="BF927" s="7"/>
      <c r="BH927" s="7"/>
      <c r="BI927" s="7"/>
      <c r="BJ927" s="7"/>
      <c r="BL927" s="7"/>
      <c r="BN927" s="7"/>
      <c r="BO927" s="7"/>
      <c r="BP927" s="7"/>
      <c r="BQ927" s="7"/>
      <c r="BR927" s="7"/>
    </row>
    <row r="928" spans="1:70" customFormat="1">
      <c r="A928" s="7"/>
      <c r="B928" s="230"/>
      <c r="C928" s="7"/>
      <c r="D928" s="7"/>
      <c r="E928" s="7"/>
      <c r="F928" s="7"/>
      <c r="G928" s="7"/>
      <c r="H928" s="7"/>
      <c r="I928" s="7"/>
      <c r="J928" s="7"/>
      <c r="K928" s="7"/>
      <c r="L928" s="8"/>
      <c r="M928" s="7"/>
      <c r="N928" s="149"/>
      <c r="Z928" s="7"/>
      <c r="AB928" s="7"/>
      <c r="AC928" s="7"/>
      <c r="AD928" s="7"/>
      <c r="AF928" s="7"/>
      <c r="AH928" s="7"/>
      <c r="AJ928" s="7"/>
      <c r="AK928" s="7"/>
      <c r="AL928" s="7"/>
      <c r="AN928" s="7"/>
      <c r="AO928" s="7"/>
      <c r="AP928" s="7"/>
      <c r="AR928" s="7"/>
      <c r="AT928" s="7"/>
      <c r="AV928" s="7"/>
      <c r="AX928" s="7"/>
      <c r="AZ928" s="7"/>
      <c r="BB928" s="7"/>
      <c r="BD928" s="7"/>
      <c r="BF928" s="7"/>
      <c r="BH928" s="7"/>
      <c r="BI928" s="7"/>
      <c r="BJ928" s="7"/>
      <c r="BL928" s="7"/>
      <c r="BN928" s="7"/>
      <c r="BO928" s="7"/>
      <c r="BP928" s="7"/>
      <c r="BQ928" s="7"/>
      <c r="BR928" s="7"/>
    </row>
    <row r="929" spans="1:70" customFormat="1">
      <c r="A929" s="7"/>
      <c r="B929" s="230"/>
      <c r="C929" s="7"/>
      <c r="D929" s="7"/>
      <c r="E929" s="7"/>
      <c r="F929" s="7"/>
      <c r="G929" s="7"/>
      <c r="H929" s="7"/>
      <c r="I929" s="7"/>
      <c r="J929" s="7"/>
      <c r="K929" s="7"/>
      <c r="L929" s="8"/>
      <c r="M929" s="7"/>
      <c r="N929" s="149"/>
      <c r="Z929" s="7"/>
      <c r="AB929" s="7"/>
      <c r="AC929" s="7"/>
      <c r="AD929" s="7"/>
      <c r="AF929" s="7"/>
      <c r="AH929" s="7"/>
      <c r="AJ929" s="7"/>
      <c r="AK929" s="7"/>
      <c r="AL929" s="7"/>
      <c r="AN929" s="7"/>
      <c r="AO929" s="7"/>
      <c r="AP929" s="7"/>
      <c r="AR929" s="7"/>
      <c r="AT929" s="7"/>
      <c r="AV929" s="7"/>
      <c r="AX929" s="7"/>
      <c r="AZ929" s="7"/>
      <c r="BB929" s="7"/>
      <c r="BD929" s="7"/>
      <c r="BF929" s="7"/>
      <c r="BH929" s="7"/>
      <c r="BI929" s="7"/>
      <c r="BJ929" s="7"/>
      <c r="BL929" s="7"/>
      <c r="BN929" s="7"/>
      <c r="BO929" s="7"/>
      <c r="BP929" s="7"/>
      <c r="BQ929" s="7"/>
      <c r="BR929" s="7"/>
    </row>
    <row r="930" spans="1:70" customFormat="1">
      <c r="A930" s="7"/>
      <c r="B930" s="230"/>
      <c r="C930" s="7"/>
      <c r="D930" s="7"/>
      <c r="E930" s="7"/>
      <c r="F930" s="7"/>
      <c r="G930" s="7"/>
      <c r="H930" s="7"/>
      <c r="I930" s="7"/>
      <c r="J930" s="7"/>
      <c r="K930" s="7"/>
      <c r="L930" s="8"/>
      <c r="M930" s="7"/>
      <c r="N930" s="149"/>
      <c r="Z930" s="7"/>
      <c r="AB930" s="7"/>
      <c r="AC930" s="7"/>
      <c r="AD930" s="7"/>
      <c r="AF930" s="7"/>
      <c r="AH930" s="7"/>
      <c r="AJ930" s="7"/>
      <c r="AK930" s="7"/>
      <c r="AL930" s="7"/>
      <c r="AN930" s="7"/>
      <c r="AO930" s="7"/>
      <c r="AP930" s="7"/>
      <c r="AR930" s="7"/>
      <c r="AT930" s="7"/>
      <c r="AV930" s="7"/>
      <c r="AX930" s="7"/>
      <c r="AZ930" s="7"/>
      <c r="BB930" s="7"/>
      <c r="BD930" s="7"/>
      <c r="BF930" s="7"/>
      <c r="BH930" s="7"/>
      <c r="BI930" s="7"/>
      <c r="BJ930" s="7"/>
      <c r="BL930" s="7"/>
      <c r="BN930" s="7"/>
      <c r="BO930" s="7"/>
      <c r="BP930" s="7"/>
      <c r="BQ930" s="7"/>
      <c r="BR930" s="7"/>
    </row>
    <row r="931" spans="1:70" customFormat="1">
      <c r="A931" s="7"/>
      <c r="B931" s="230"/>
      <c r="C931" s="7"/>
      <c r="D931" s="7"/>
      <c r="E931" s="7"/>
      <c r="F931" s="7"/>
      <c r="G931" s="7"/>
      <c r="H931" s="7"/>
      <c r="I931" s="7"/>
      <c r="J931" s="7"/>
      <c r="K931" s="7"/>
      <c r="L931" s="8"/>
      <c r="M931" s="7"/>
      <c r="N931" s="149"/>
      <c r="Z931" s="7"/>
      <c r="AB931" s="7"/>
      <c r="AC931" s="7"/>
      <c r="AD931" s="7"/>
      <c r="AF931" s="7"/>
      <c r="AH931" s="7"/>
      <c r="AJ931" s="7"/>
      <c r="AK931" s="7"/>
      <c r="AL931" s="7"/>
      <c r="AN931" s="7"/>
      <c r="AO931" s="7"/>
      <c r="AP931" s="7"/>
      <c r="AR931" s="7"/>
      <c r="AT931" s="7"/>
      <c r="AV931" s="7"/>
      <c r="AX931" s="7"/>
      <c r="AZ931" s="7"/>
      <c r="BB931" s="7"/>
      <c r="BD931" s="7"/>
      <c r="BF931" s="7"/>
      <c r="BH931" s="7"/>
      <c r="BI931" s="7"/>
      <c r="BJ931" s="7"/>
      <c r="BL931" s="7"/>
      <c r="BN931" s="7"/>
      <c r="BO931" s="7"/>
      <c r="BP931" s="7"/>
      <c r="BQ931" s="7"/>
      <c r="BR931" s="7"/>
    </row>
    <row r="932" spans="1:70" customFormat="1">
      <c r="A932" s="7"/>
      <c r="B932" s="230"/>
      <c r="C932" s="7"/>
      <c r="D932" s="7"/>
      <c r="E932" s="7"/>
      <c r="F932" s="7"/>
      <c r="G932" s="7"/>
      <c r="H932" s="7"/>
      <c r="I932" s="7"/>
      <c r="J932" s="7"/>
      <c r="K932" s="7"/>
      <c r="L932" s="8"/>
      <c r="M932" s="7"/>
      <c r="N932" s="149"/>
      <c r="Z932" s="7"/>
      <c r="AB932" s="7"/>
      <c r="AC932" s="7"/>
      <c r="AD932" s="7"/>
      <c r="AF932" s="7"/>
      <c r="AH932" s="7"/>
      <c r="AJ932" s="7"/>
      <c r="AK932" s="7"/>
      <c r="AL932" s="7"/>
      <c r="AN932" s="7"/>
      <c r="AO932" s="7"/>
      <c r="AP932" s="7"/>
      <c r="AR932" s="7"/>
      <c r="AT932" s="7"/>
      <c r="AV932" s="7"/>
      <c r="AX932" s="7"/>
      <c r="AZ932" s="7"/>
      <c r="BB932" s="7"/>
      <c r="BD932" s="7"/>
      <c r="BF932" s="7"/>
      <c r="BH932" s="7"/>
      <c r="BI932" s="7"/>
      <c r="BJ932" s="7"/>
      <c r="BL932" s="7"/>
      <c r="BN932" s="7"/>
      <c r="BO932" s="7"/>
      <c r="BP932" s="7"/>
      <c r="BQ932" s="7"/>
      <c r="BR932" s="7"/>
    </row>
    <row r="933" spans="1:70" customFormat="1">
      <c r="A933" s="7"/>
      <c r="B933" s="230"/>
      <c r="C933" s="7"/>
      <c r="D933" s="7"/>
      <c r="E933" s="7"/>
      <c r="F933" s="7"/>
      <c r="G933" s="7"/>
      <c r="H933" s="7"/>
      <c r="I933" s="7"/>
      <c r="J933" s="7"/>
      <c r="K933" s="7"/>
      <c r="L933" s="8"/>
      <c r="M933" s="7"/>
      <c r="N933" s="149"/>
      <c r="Z933" s="7"/>
      <c r="AB933" s="7"/>
      <c r="AC933" s="7"/>
      <c r="AD933" s="7"/>
      <c r="AF933" s="7"/>
      <c r="AH933" s="7"/>
      <c r="AJ933" s="7"/>
      <c r="AK933" s="7"/>
      <c r="AL933" s="7"/>
      <c r="AN933" s="7"/>
      <c r="AO933" s="7"/>
      <c r="AP933" s="7"/>
      <c r="AR933" s="7"/>
      <c r="AT933" s="7"/>
      <c r="AV933" s="7"/>
      <c r="AX933" s="7"/>
      <c r="AZ933" s="7"/>
      <c r="BB933" s="7"/>
      <c r="BD933" s="7"/>
      <c r="BF933" s="7"/>
      <c r="BH933" s="7"/>
      <c r="BI933" s="7"/>
      <c r="BJ933" s="7"/>
      <c r="BL933" s="7"/>
      <c r="BN933" s="7"/>
      <c r="BO933" s="7"/>
      <c r="BP933" s="7"/>
      <c r="BQ933" s="7"/>
      <c r="BR933" s="7"/>
    </row>
    <row r="934" spans="1:70" customFormat="1">
      <c r="A934" s="7"/>
      <c r="B934" s="230"/>
      <c r="C934" s="7"/>
      <c r="D934" s="7"/>
      <c r="E934" s="7"/>
      <c r="F934" s="7"/>
      <c r="G934" s="7"/>
      <c r="H934" s="7"/>
      <c r="I934" s="7"/>
      <c r="J934" s="7"/>
      <c r="K934" s="7"/>
      <c r="L934" s="8"/>
      <c r="M934" s="7"/>
      <c r="N934" s="149"/>
      <c r="Z934" s="7"/>
      <c r="AB934" s="7"/>
      <c r="AC934" s="7"/>
      <c r="AD934" s="7"/>
      <c r="AF934" s="7"/>
      <c r="AH934" s="7"/>
      <c r="AJ934" s="7"/>
      <c r="AK934" s="7"/>
      <c r="AL934" s="7"/>
      <c r="AN934" s="7"/>
      <c r="AO934" s="7"/>
      <c r="AP934" s="7"/>
      <c r="AR934" s="7"/>
      <c r="AT934" s="7"/>
      <c r="AV934" s="7"/>
      <c r="AX934" s="7"/>
      <c r="AZ934" s="7"/>
      <c r="BB934" s="7"/>
      <c r="BD934" s="7"/>
      <c r="BF934" s="7"/>
      <c r="BH934" s="7"/>
      <c r="BI934" s="7"/>
      <c r="BJ934" s="7"/>
      <c r="BL934" s="7"/>
      <c r="BN934" s="7"/>
      <c r="BO934" s="7"/>
      <c r="BP934" s="7"/>
      <c r="BQ934" s="7"/>
      <c r="BR934" s="7"/>
    </row>
    <row r="935" spans="1:70" customFormat="1">
      <c r="A935" s="7"/>
      <c r="B935" s="230"/>
      <c r="C935" s="7"/>
      <c r="D935" s="7"/>
      <c r="E935" s="7"/>
      <c r="F935" s="7"/>
      <c r="G935" s="7"/>
      <c r="H935" s="7"/>
      <c r="I935" s="7"/>
      <c r="J935" s="7"/>
      <c r="K935" s="7"/>
      <c r="L935" s="8"/>
      <c r="M935" s="7"/>
      <c r="N935" s="149"/>
      <c r="Z935" s="7"/>
      <c r="AB935" s="7"/>
      <c r="AC935" s="7"/>
      <c r="AD935" s="7"/>
      <c r="AF935" s="7"/>
      <c r="AH935" s="7"/>
      <c r="AJ935" s="7"/>
      <c r="AK935" s="7"/>
      <c r="AL935" s="7"/>
      <c r="AN935" s="7"/>
      <c r="AO935" s="7"/>
      <c r="AP935" s="7"/>
      <c r="AR935" s="7"/>
      <c r="AT935" s="7"/>
      <c r="AV935" s="7"/>
      <c r="AX935" s="7"/>
      <c r="AZ935" s="7"/>
      <c r="BB935" s="7"/>
      <c r="BD935" s="7"/>
      <c r="BF935" s="7"/>
      <c r="BH935" s="7"/>
      <c r="BI935" s="7"/>
      <c r="BJ935" s="7"/>
      <c r="BL935" s="7"/>
      <c r="BN935" s="7"/>
      <c r="BO935" s="7"/>
      <c r="BP935" s="7"/>
      <c r="BQ935" s="7"/>
      <c r="BR935" s="7"/>
    </row>
    <row r="936" spans="1:70" customFormat="1">
      <c r="A936" s="7"/>
      <c r="B936" s="230"/>
      <c r="C936" s="7"/>
      <c r="D936" s="7"/>
      <c r="E936" s="7"/>
      <c r="F936" s="7"/>
      <c r="G936" s="7"/>
      <c r="H936" s="7"/>
      <c r="I936" s="7"/>
      <c r="J936" s="7"/>
      <c r="K936" s="7"/>
      <c r="L936" s="8"/>
      <c r="M936" s="7"/>
      <c r="N936" s="149"/>
      <c r="Z936" s="7"/>
      <c r="AB936" s="7"/>
      <c r="AC936" s="7"/>
      <c r="AD936" s="7"/>
      <c r="AF936" s="7"/>
      <c r="AH936" s="7"/>
      <c r="AJ936" s="7"/>
      <c r="AK936" s="7"/>
      <c r="AL936" s="7"/>
      <c r="AN936" s="7"/>
      <c r="AO936" s="7"/>
      <c r="AP936" s="7"/>
      <c r="AR936" s="7"/>
      <c r="AT936" s="7"/>
      <c r="AV936" s="7"/>
      <c r="AX936" s="7"/>
      <c r="AZ936" s="7"/>
      <c r="BB936" s="7"/>
      <c r="BD936" s="7"/>
      <c r="BF936" s="7"/>
      <c r="BH936" s="7"/>
      <c r="BI936" s="7"/>
      <c r="BJ936" s="7"/>
      <c r="BL936" s="7"/>
      <c r="BN936" s="7"/>
      <c r="BO936" s="7"/>
      <c r="BP936" s="7"/>
      <c r="BQ936" s="7"/>
      <c r="BR936" s="7"/>
    </row>
    <row r="937" spans="1:70" customFormat="1">
      <c r="A937" s="7"/>
      <c r="B937" s="230"/>
      <c r="C937" s="7"/>
      <c r="D937" s="7"/>
      <c r="E937" s="7"/>
      <c r="F937" s="7"/>
      <c r="G937" s="7"/>
      <c r="H937" s="7"/>
      <c r="I937" s="7"/>
      <c r="J937" s="7"/>
      <c r="K937" s="7"/>
      <c r="L937" s="8"/>
      <c r="M937" s="7"/>
      <c r="N937" s="149"/>
      <c r="Z937" s="7"/>
      <c r="AB937" s="7"/>
      <c r="AC937" s="7"/>
      <c r="AD937" s="7"/>
      <c r="AF937" s="7"/>
      <c r="AH937" s="7"/>
      <c r="AJ937" s="7"/>
      <c r="AK937" s="7"/>
      <c r="AL937" s="7"/>
      <c r="AN937" s="7"/>
      <c r="AO937" s="7"/>
      <c r="AP937" s="7"/>
      <c r="AR937" s="7"/>
      <c r="AT937" s="7"/>
      <c r="AV937" s="7"/>
      <c r="AX937" s="7"/>
      <c r="AZ937" s="7"/>
      <c r="BB937" s="7"/>
      <c r="BD937" s="7"/>
      <c r="BF937" s="7"/>
      <c r="BH937" s="7"/>
      <c r="BI937" s="7"/>
      <c r="BJ937" s="7"/>
      <c r="BL937" s="7"/>
      <c r="BN937" s="7"/>
      <c r="BO937" s="7"/>
      <c r="BP937" s="7"/>
      <c r="BQ937" s="7"/>
      <c r="BR937" s="7"/>
    </row>
    <row r="938" spans="1:70" customFormat="1">
      <c r="A938" s="7"/>
      <c r="B938" s="230"/>
      <c r="C938" s="7"/>
      <c r="D938" s="7"/>
      <c r="E938" s="7"/>
      <c r="F938" s="7"/>
      <c r="G938" s="7"/>
      <c r="H938" s="7"/>
      <c r="I938" s="7"/>
      <c r="J938" s="7"/>
      <c r="K938" s="7"/>
      <c r="L938" s="8"/>
      <c r="M938" s="7"/>
      <c r="N938" s="149"/>
      <c r="Z938" s="7"/>
      <c r="AB938" s="7"/>
      <c r="AC938" s="7"/>
      <c r="AD938" s="7"/>
      <c r="AF938" s="7"/>
      <c r="AH938" s="7"/>
      <c r="AJ938" s="7"/>
      <c r="AK938" s="7"/>
      <c r="AL938" s="7"/>
      <c r="AN938" s="7"/>
      <c r="AO938" s="7"/>
      <c r="AP938" s="7"/>
      <c r="AR938" s="7"/>
      <c r="AT938" s="7"/>
      <c r="AV938" s="7"/>
      <c r="AX938" s="7"/>
      <c r="AZ938" s="7"/>
      <c r="BB938" s="7"/>
      <c r="BD938" s="7"/>
      <c r="BF938" s="7"/>
      <c r="BH938" s="7"/>
      <c r="BI938" s="7"/>
      <c r="BJ938" s="7"/>
      <c r="BL938" s="7"/>
      <c r="BN938" s="7"/>
      <c r="BO938" s="7"/>
      <c r="BP938" s="7"/>
      <c r="BQ938" s="7"/>
      <c r="BR938" s="7"/>
    </row>
    <row r="939" spans="1:70" customFormat="1">
      <c r="A939" s="7"/>
      <c r="B939" s="230"/>
      <c r="C939" s="7"/>
      <c r="D939" s="7"/>
      <c r="E939" s="7"/>
      <c r="F939" s="7"/>
      <c r="G939" s="7"/>
      <c r="H939" s="7"/>
      <c r="I939" s="7"/>
      <c r="J939" s="7"/>
      <c r="K939" s="7"/>
      <c r="L939" s="8"/>
      <c r="M939" s="7"/>
      <c r="N939" s="149"/>
      <c r="Z939" s="7"/>
      <c r="AB939" s="7"/>
      <c r="AC939" s="7"/>
      <c r="AD939" s="7"/>
      <c r="AF939" s="7"/>
      <c r="AH939" s="7"/>
      <c r="AJ939" s="7"/>
      <c r="AK939" s="7"/>
      <c r="AL939" s="7"/>
      <c r="AN939" s="7"/>
      <c r="AO939" s="7"/>
      <c r="AP939" s="7"/>
      <c r="AR939" s="7"/>
      <c r="AT939" s="7"/>
      <c r="AV939" s="7"/>
      <c r="AX939" s="7"/>
      <c r="AZ939" s="7"/>
      <c r="BB939" s="7"/>
      <c r="BD939" s="7"/>
      <c r="BF939" s="7"/>
      <c r="BH939" s="7"/>
      <c r="BI939" s="7"/>
      <c r="BJ939" s="7"/>
      <c r="BL939" s="7"/>
      <c r="BN939" s="7"/>
      <c r="BO939" s="7"/>
      <c r="BP939" s="7"/>
      <c r="BQ939" s="7"/>
      <c r="BR939" s="7"/>
    </row>
    <row r="940" spans="1:70" customFormat="1">
      <c r="A940" s="7"/>
      <c r="B940" s="230"/>
      <c r="C940" s="7"/>
      <c r="D940" s="7"/>
      <c r="E940" s="7"/>
      <c r="F940" s="7"/>
      <c r="G940" s="7"/>
      <c r="H940" s="7"/>
      <c r="I940" s="7"/>
      <c r="J940" s="7"/>
      <c r="K940" s="7"/>
      <c r="L940" s="8"/>
      <c r="M940" s="7"/>
      <c r="N940" s="149"/>
      <c r="Z940" s="7"/>
      <c r="AB940" s="7"/>
      <c r="AC940" s="7"/>
      <c r="AD940" s="7"/>
      <c r="AF940" s="7"/>
      <c r="AH940" s="7"/>
      <c r="AJ940" s="7"/>
      <c r="AK940" s="7"/>
      <c r="AL940" s="7"/>
      <c r="AN940" s="7"/>
      <c r="AO940" s="7"/>
      <c r="AP940" s="7"/>
      <c r="AR940" s="7"/>
      <c r="AT940" s="7"/>
      <c r="AV940" s="7"/>
      <c r="AX940" s="7"/>
      <c r="AZ940" s="7"/>
      <c r="BB940" s="7"/>
      <c r="BD940" s="7"/>
      <c r="BF940" s="7"/>
      <c r="BH940" s="7"/>
      <c r="BI940" s="7"/>
      <c r="BJ940" s="7"/>
      <c r="BL940" s="7"/>
      <c r="BN940" s="7"/>
      <c r="BO940" s="7"/>
      <c r="BP940" s="7"/>
      <c r="BQ940" s="7"/>
      <c r="BR940" s="7"/>
    </row>
    <row r="941" spans="1:70" customFormat="1">
      <c r="A941" s="7"/>
      <c r="B941" s="230"/>
      <c r="C941" s="7"/>
      <c r="D941" s="7"/>
      <c r="E941" s="7"/>
      <c r="F941" s="7"/>
      <c r="G941" s="7"/>
      <c r="H941" s="7"/>
      <c r="I941" s="7"/>
      <c r="J941" s="7"/>
      <c r="K941" s="7"/>
      <c r="L941" s="8"/>
      <c r="M941" s="7"/>
      <c r="N941" s="149"/>
      <c r="Z941" s="7"/>
      <c r="AB941" s="7"/>
      <c r="AC941" s="7"/>
      <c r="AD941" s="7"/>
      <c r="AF941" s="7"/>
      <c r="AH941" s="7"/>
      <c r="AJ941" s="7"/>
      <c r="AK941" s="7"/>
      <c r="AL941" s="7"/>
      <c r="AN941" s="7"/>
      <c r="AO941" s="7"/>
      <c r="AP941" s="7"/>
      <c r="AR941" s="7"/>
      <c r="AT941" s="7"/>
      <c r="AV941" s="7"/>
      <c r="AX941" s="7"/>
      <c r="AZ941" s="7"/>
      <c r="BB941" s="7"/>
      <c r="BD941" s="7"/>
      <c r="BF941" s="7"/>
      <c r="BH941" s="7"/>
      <c r="BI941" s="7"/>
      <c r="BJ941" s="7"/>
      <c r="BL941" s="7"/>
      <c r="BN941" s="7"/>
      <c r="BO941" s="7"/>
      <c r="BP941" s="7"/>
      <c r="BQ941" s="7"/>
      <c r="BR941" s="7"/>
    </row>
    <row r="942" spans="1:70" customFormat="1">
      <c r="A942" s="7"/>
      <c r="B942" s="230"/>
      <c r="C942" s="7"/>
      <c r="D942" s="7"/>
      <c r="E942" s="7"/>
      <c r="F942" s="7"/>
      <c r="G942" s="7"/>
      <c r="H942" s="7"/>
      <c r="I942" s="7"/>
      <c r="J942" s="7"/>
      <c r="K942" s="7"/>
      <c r="L942" s="8"/>
      <c r="M942" s="7"/>
      <c r="N942" s="149"/>
      <c r="Z942" s="7"/>
      <c r="AB942" s="7"/>
      <c r="AC942" s="7"/>
      <c r="AD942" s="7"/>
      <c r="AF942" s="7"/>
      <c r="AH942" s="7"/>
      <c r="AJ942" s="7"/>
      <c r="AK942" s="7"/>
      <c r="AL942" s="7"/>
      <c r="AN942" s="7"/>
      <c r="AO942" s="7"/>
      <c r="AP942" s="7"/>
      <c r="AR942" s="7"/>
      <c r="AT942" s="7"/>
      <c r="AV942" s="7"/>
      <c r="AX942" s="7"/>
      <c r="AZ942" s="7"/>
      <c r="BB942" s="7"/>
      <c r="BD942" s="7"/>
      <c r="BF942" s="7"/>
      <c r="BH942" s="7"/>
      <c r="BI942" s="7"/>
      <c r="BJ942" s="7"/>
      <c r="BL942" s="7"/>
      <c r="BN942" s="7"/>
      <c r="BO942" s="7"/>
      <c r="BP942" s="7"/>
      <c r="BQ942" s="7"/>
      <c r="BR942" s="7"/>
    </row>
    <row r="943" spans="1:70" customFormat="1">
      <c r="A943" s="7"/>
      <c r="B943" s="230"/>
      <c r="C943" s="7"/>
      <c r="D943" s="7"/>
      <c r="E943" s="7"/>
      <c r="F943" s="7"/>
      <c r="G943" s="7"/>
      <c r="H943" s="7"/>
      <c r="I943" s="7"/>
      <c r="J943" s="7"/>
      <c r="K943" s="7"/>
      <c r="L943" s="8"/>
      <c r="M943" s="7"/>
      <c r="N943" s="149"/>
      <c r="Z943" s="7"/>
      <c r="AB943" s="7"/>
      <c r="AC943" s="7"/>
      <c r="AD943" s="7"/>
      <c r="AF943" s="7"/>
      <c r="AH943" s="7"/>
      <c r="AJ943" s="7"/>
      <c r="AK943" s="7"/>
      <c r="AL943" s="7"/>
      <c r="AN943" s="7"/>
      <c r="AO943" s="7"/>
      <c r="AP943" s="7"/>
      <c r="AR943" s="7"/>
      <c r="AT943" s="7"/>
      <c r="AV943" s="7"/>
      <c r="AX943" s="7"/>
      <c r="AZ943" s="7"/>
      <c r="BB943" s="7"/>
      <c r="BD943" s="7"/>
      <c r="BF943" s="7"/>
      <c r="BH943" s="7"/>
      <c r="BI943" s="7"/>
      <c r="BJ943" s="7"/>
      <c r="BL943" s="7"/>
      <c r="BN943" s="7"/>
      <c r="BO943" s="7"/>
      <c r="BP943" s="7"/>
      <c r="BQ943" s="7"/>
      <c r="BR943" s="7"/>
    </row>
    <row r="944" spans="1:70" customFormat="1">
      <c r="A944" s="7"/>
      <c r="B944" s="230"/>
      <c r="C944" s="7"/>
      <c r="D944" s="7"/>
      <c r="E944" s="7"/>
      <c r="F944" s="7"/>
      <c r="G944" s="7"/>
      <c r="H944" s="7"/>
      <c r="I944" s="7"/>
      <c r="J944" s="7"/>
      <c r="K944" s="7"/>
      <c r="L944" s="8"/>
      <c r="M944" s="7"/>
      <c r="N944" s="149"/>
      <c r="Z944" s="7"/>
      <c r="AB944" s="7"/>
      <c r="AC944" s="7"/>
      <c r="AD944" s="7"/>
      <c r="AF944" s="7"/>
      <c r="AH944" s="7"/>
      <c r="AJ944" s="7"/>
      <c r="AK944" s="7"/>
      <c r="AL944" s="7"/>
      <c r="AN944" s="7"/>
      <c r="AO944" s="7"/>
      <c r="AP944" s="7"/>
      <c r="AR944" s="7"/>
      <c r="AT944" s="7"/>
      <c r="AV944" s="7"/>
      <c r="AX944" s="7"/>
      <c r="AZ944" s="7"/>
      <c r="BB944" s="7"/>
      <c r="BD944" s="7"/>
      <c r="BF944" s="7"/>
      <c r="BH944" s="7"/>
      <c r="BI944" s="7"/>
      <c r="BJ944" s="7"/>
      <c r="BL944" s="7"/>
      <c r="BN944" s="7"/>
      <c r="BO944" s="7"/>
      <c r="BP944" s="7"/>
      <c r="BQ944" s="7"/>
      <c r="BR944" s="7"/>
    </row>
    <row r="945" spans="1:70" customFormat="1">
      <c r="A945" s="7"/>
      <c r="B945" s="230"/>
      <c r="C945" s="7"/>
      <c r="D945" s="7"/>
      <c r="E945" s="7"/>
      <c r="F945" s="7"/>
      <c r="G945" s="7"/>
      <c r="H945" s="7"/>
      <c r="I945" s="7"/>
      <c r="J945" s="7"/>
      <c r="K945" s="7"/>
      <c r="L945" s="8"/>
      <c r="M945" s="7"/>
      <c r="N945" s="149"/>
      <c r="Z945" s="7"/>
      <c r="AB945" s="7"/>
      <c r="AC945" s="7"/>
      <c r="AD945" s="7"/>
      <c r="AF945" s="7"/>
      <c r="AH945" s="7"/>
      <c r="AJ945" s="7"/>
      <c r="AK945" s="7"/>
      <c r="AL945" s="7"/>
      <c r="AN945" s="7"/>
      <c r="AO945" s="7"/>
      <c r="AP945" s="7"/>
      <c r="AR945" s="7"/>
      <c r="AT945" s="7"/>
      <c r="AV945" s="7"/>
      <c r="AX945" s="7"/>
      <c r="AZ945" s="7"/>
      <c r="BB945" s="7"/>
      <c r="BD945" s="7"/>
      <c r="BF945" s="7"/>
      <c r="BH945" s="7"/>
      <c r="BI945" s="7"/>
      <c r="BJ945" s="7"/>
      <c r="BL945" s="7"/>
      <c r="BN945" s="7"/>
      <c r="BO945" s="7"/>
      <c r="BP945" s="7"/>
      <c r="BQ945" s="7"/>
      <c r="BR945" s="7"/>
    </row>
    <row r="946" spans="1:70" customFormat="1">
      <c r="A946" s="7"/>
      <c r="B946" s="230"/>
      <c r="C946" s="7"/>
      <c r="D946" s="7"/>
      <c r="E946" s="7"/>
      <c r="F946" s="7"/>
      <c r="G946" s="7"/>
      <c r="H946" s="7"/>
      <c r="I946" s="7"/>
      <c r="J946" s="7"/>
      <c r="K946" s="7"/>
      <c r="L946" s="8"/>
      <c r="M946" s="7"/>
      <c r="N946" s="149"/>
      <c r="Z946" s="7"/>
      <c r="AB946" s="7"/>
      <c r="AC946" s="7"/>
      <c r="AD946" s="7"/>
      <c r="AF946" s="7"/>
      <c r="AH946" s="7"/>
      <c r="AJ946" s="7"/>
      <c r="AK946" s="7"/>
      <c r="AL946" s="7"/>
      <c r="AN946" s="7"/>
      <c r="AO946" s="7"/>
      <c r="AP946" s="7"/>
      <c r="AR946" s="7"/>
      <c r="AT946" s="7"/>
      <c r="AV946" s="7"/>
      <c r="AX946" s="7"/>
      <c r="AZ946" s="7"/>
      <c r="BB946" s="7"/>
      <c r="BD946" s="7"/>
      <c r="BF946" s="7"/>
      <c r="BH946" s="7"/>
      <c r="BI946" s="7"/>
      <c r="BJ946" s="7"/>
      <c r="BL946" s="7"/>
      <c r="BN946" s="7"/>
      <c r="BO946" s="7"/>
      <c r="BP946" s="7"/>
      <c r="BQ946" s="7"/>
      <c r="BR946" s="7"/>
    </row>
    <row r="947" spans="1:70" customFormat="1">
      <c r="A947" s="7"/>
      <c r="B947" s="230"/>
      <c r="C947" s="7"/>
      <c r="D947" s="7"/>
      <c r="E947" s="7"/>
      <c r="F947" s="7"/>
      <c r="G947" s="7"/>
      <c r="H947" s="7"/>
      <c r="I947" s="7"/>
      <c r="J947" s="7"/>
      <c r="K947" s="7"/>
      <c r="L947" s="8"/>
      <c r="M947" s="7"/>
      <c r="N947" s="149"/>
      <c r="Z947" s="7"/>
      <c r="AB947" s="7"/>
      <c r="AC947" s="7"/>
      <c r="AD947" s="7"/>
      <c r="AF947" s="7"/>
      <c r="AH947" s="7"/>
      <c r="AJ947" s="7"/>
      <c r="AK947" s="7"/>
      <c r="AL947" s="7"/>
      <c r="AN947" s="7"/>
      <c r="AO947" s="7"/>
      <c r="AP947" s="7"/>
      <c r="AR947" s="7"/>
      <c r="AT947" s="7"/>
      <c r="AV947" s="7"/>
      <c r="AX947" s="7"/>
      <c r="AZ947" s="7"/>
      <c r="BB947" s="7"/>
      <c r="BD947" s="7"/>
      <c r="BF947" s="7"/>
      <c r="BH947" s="7"/>
      <c r="BI947" s="7"/>
      <c r="BJ947" s="7"/>
      <c r="BL947" s="7"/>
      <c r="BN947" s="7"/>
      <c r="BO947" s="7"/>
      <c r="BP947" s="7"/>
      <c r="BQ947" s="7"/>
      <c r="BR947" s="7"/>
    </row>
    <row r="948" spans="1:70" customFormat="1">
      <c r="A948" s="7"/>
      <c r="B948" s="230"/>
      <c r="C948" s="7"/>
      <c r="D948" s="7"/>
      <c r="E948" s="7"/>
      <c r="F948" s="7"/>
      <c r="G948" s="7"/>
      <c r="H948" s="7"/>
      <c r="I948" s="7"/>
      <c r="J948" s="7"/>
      <c r="K948" s="7"/>
      <c r="L948" s="8"/>
      <c r="M948" s="7"/>
      <c r="N948" s="149"/>
      <c r="Z948" s="7"/>
      <c r="AB948" s="7"/>
      <c r="AC948" s="7"/>
      <c r="AD948" s="7"/>
      <c r="AF948" s="7"/>
      <c r="AH948" s="7"/>
      <c r="AJ948" s="7"/>
      <c r="AK948" s="7"/>
      <c r="AL948" s="7"/>
      <c r="AN948" s="7"/>
      <c r="AO948" s="7"/>
      <c r="AP948" s="7"/>
      <c r="AR948" s="7"/>
      <c r="AT948" s="7"/>
      <c r="AV948" s="7"/>
      <c r="AX948" s="7"/>
      <c r="AZ948" s="7"/>
      <c r="BB948" s="7"/>
      <c r="BD948" s="7"/>
      <c r="BF948" s="7"/>
      <c r="BH948" s="7"/>
      <c r="BI948" s="7"/>
      <c r="BJ948" s="7"/>
      <c r="BL948" s="7"/>
      <c r="BN948" s="7"/>
      <c r="BO948" s="7"/>
      <c r="BP948" s="7"/>
      <c r="BQ948" s="7"/>
      <c r="BR948" s="7"/>
    </row>
    <row r="949" spans="1:70" customFormat="1">
      <c r="A949" s="7"/>
      <c r="B949" s="230"/>
      <c r="C949" s="7"/>
      <c r="D949" s="7"/>
      <c r="E949" s="7"/>
      <c r="F949" s="7"/>
      <c r="G949" s="7"/>
      <c r="H949" s="7"/>
      <c r="I949" s="7"/>
      <c r="J949" s="7"/>
      <c r="K949" s="7"/>
      <c r="L949" s="8"/>
      <c r="M949" s="7"/>
      <c r="N949" s="149"/>
      <c r="Z949" s="7"/>
      <c r="AB949" s="7"/>
      <c r="AC949" s="7"/>
      <c r="AD949" s="7"/>
      <c r="AF949" s="7"/>
      <c r="AH949" s="7"/>
      <c r="AJ949" s="7"/>
      <c r="AK949" s="7"/>
      <c r="AL949" s="7"/>
      <c r="AN949" s="7"/>
      <c r="AO949" s="7"/>
      <c r="AP949" s="7"/>
      <c r="AR949" s="7"/>
      <c r="AT949" s="7"/>
      <c r="AV949" s="7"/>
      <c r="AX949" s="7"/>
      <c r="AZ949" s="7"/>
      <c r="BB949" s="7"/>
      <c r="BD949" s="7"/>
      <c r="BF949" s="7"/>
      <c r="BH949" s="7"/>
      <c r="BI949" s="7"/>
      <c r="BJ949" s="7"/>
      <c r="BL949" s="7"/>
      <c r="BN949" s="7"/>
      <c r="BO949" s="7"/>
      <c r="BP949" s="7"/>
      <c r="BQ949" s="7"/>
      <c r="BR949" s="7"/>
    </row>
    <row r="950" spans="1:70" customFormat="1">
      <c r="A950" s="7"/>
      <c r="B950" s="230"/>
      <c r="C950" s="7"/>
      <c r="D950" s="7"/>
      <c r="E950" s="7"/>
      <c r="F950" s="7"/>
      <c r="G950" s="7"/>
      <c r="H950" s="7"/>
      <c r="I950" s="7"/>
      <c r="J950" s="7"/>
      <c r="K950" s="7"/>
      <c r="L950" s="8"/>
      <c r="M950" s="7"/>
      <c r="N950" s="149"/>
      <c r="Z950" s="7"/>
      <c r="AB950" s="7"/>
      <c r="AC950" s="7"/>
      <c r="AD950" s="7"/>
      <c r="AF950" s="7"/>
      <c r="AH950" s="7"/>
      <c r="AJ950" s="7"/>
      <c r="AK950" s="7"/>
      <c r="AL950" s="7"/>
      <c r="AN950" s="7"/>
      <c r="AO950" s="7"/>
      <c r="AP950" s="7"/>
      <c r="AR950" s="7"/>
      <c r="AT950" s="7"/>
      <c r="AV950" s="7"/>
      <c r="AX950" s="7"/>
      <c r="AZ950" s="7"/>
      <c r="BB950" s="7"/>
      <c r="BD950" s="7"/>
      <c r="BF950" s="7"/>
      <c r="BH950" s="7"/>
      <c r="BI950" s="7"/>
      <c r="BJ950" s="7"/>
      <c r="BL950" s="7"/>
      <c r="BN950" s="7"/>
      <c r="BO950" s="7"/>
      <c r="BP950" s="7"/>
      <c r="BQ950" s="7"/>
      <c r="BR950" s="7"/>
    </row>
    <row r="951" spans="1:70" customFormat="1">
      <c r="A951" s="7"/>
      <c r="B951" s="230"/>
      <c r="C951" s="7"/>
      <c r="D951" s="7"/>
      <c r="E951" s="7"/>
      <c r="F951" s="7"/>
      <c r="G951" s="7"/>
      <c r="H951" s="7"/>
      <c r="I951" s="7"/>
      <c r="J951" s="7"/>
      <c r="K951" s="7"/>
      <c r="L951" s="8"/>
      <c r="M951" s="7"/>
      <c r="N951" s="149"/>
      <c r="Z951" s="7"/>
      <c r="AB951" s="7"/>
      <c r="AC951" s="7"/>
      <c r="AD951" s="7"/>
      <c r="AF951" s="7"/>
      <c r="AH951" s="7"/>
      <c r="AJ951" s="7"/>
      <c r="AK951" s="7"/>
      <c r="AL951" s="7"/>
      <c r="AN951" s="7"/>
      <c r="AO951" s="7"/>
      <c r="AP951" s="7"/>
      <c r="AR951" s="7"/>
      <c r="AT951" s="7"/>
      <c r="AV951" s="7"/>
      <c r="AX951" s="7"/>
      <c r="AZ951" s="7"/>
      <c r="BB951" s="7"/>
      <c r="BD951" s="7"/>
      <c r="BF951" s="7"/>
      <c r="BH951" s="7"/>
      <c r="BI951" s="7"/>
      <c r="BJ951" s="7"/>
      <c r="BL951" s="7"/>
      <c r="BN951" s="7"/>
      <c r="BO951" s="7"/>
      <c r="BP951" s="7"/>
      <c r="BQ951" s="7"/>
      <c r="BR951" s="7"/>
    </row>
    <row r="952" spans="1:70" customFormat="1">
      <c r="A952" s="7"/>
      <c r="B952" s="230"/>
      <c r="C952" s="7"/>
      <c r="D952" s="7"/>
      <c r="E952" s="7"/>
      <c r="F952" s="7"/>
      <c r="G952" s="7"/>
      <c r="H952" s="7"/>
      <c r="I952" s="7"/>
      <c r="J952" s="7"/>
      <c r="K952" s="7"/>
      <c r="L952" s="8"/>
      <c r="M952" s="7"/>
      <c r="N952" s="149"/>
      <c r="Z952" s="7"/>
      <c r="AB952" s="7"/>
      <c r="AC952" s="7"/>
      <c r="AD952" s="7"/>
      <c r="AF952" s="7"/>
      <c r="AH952" s="7"/>
      <c r="AJ952" s="7"/>
      <c r="AK952" s="7"/>
      <c r="AL952" s="7"/>
      <c r="AN952" s="7"/>
      <c r="AO952" s="7"/>
      <c r="AP952" s="7"/>
      <c r="AR952" s="7"/>
      <c r="AT952" s="7"/>
      <c r="AV952" s="7"/>
      <c r="AX952" s="7"/>
      <c r="AZ952" s="7"/>
      <c r="BB952" s="7"/>
      <c r="BD952" s="7"/>
      <c r="BF952" s="7"/>
      <c r="BH952" s="7"/>
      <c r="BI952" s="7"/>
      <c r="BJ952" s="7"/>
      <c r="BL952" s="7"/>
      <c r="BN952" s="7"/>
      <c r="BO952" s="7"/>
      <c r="BP952" s="7"/>
      <c r="BQ952" s="7"/>
      <c r="BR952" s="7"/>
    </row>
    <row r="953" spans="1:70" customFormat="1">
      <c r="A953" s="7"/>
      <c r="B953" s="230"/>
      <c r="C953" s="7"/>
      <c r="D953" s="7"/>
      <c r="E953" s="7"/>
      <c r="F953" s="7"/>
      <c r="G953" s="7"/>
      <c r="H953" s="7"/>
      <c r="I953" s="7"/>
      <c r="J953" s="7"/>
      <c r="K953" s="7"/>
      <c r="L953" s="8"/>
      <c r="M953" s="7"/>
      <c r="N953" s="149"/>
      <c r="Z953" s="7"/>
      <c r="AB953" s="7"/>
      <c r="AC953" s="7"/>
      <c r="AD953" s="7"/>
      <c r="AF953" s="7"/>
      <c r="AH953" s="7"/>
      <c r="AJ953" s="7"/>
      <c r="AK953" s="7"/>
      <c r="AL953" s="7"/>
      <c r="AN953" s="7"/>
      <c r="AO953" s="7"/>
      <c r="AP953" s="7"/>
      <c r="AR953" s="7"/>
      <c r="AT953" s="7"/>
      <c r="AV953" s="7"/>
      <c r="AX953" s="7"/>
      <c r="AZ953" s="7"/>
      <c r="BB953" s="7"/>
      <c r="BD953" s="7"/>
      <c r="BF953" s="7"/>
      <c r="BH953" s="7"/>
      <c r="BI953" s="7"/>
      <c r="BJ953" s="7"/>
      <c r="BL953" s="7"/>
      <c r="BN953" s="7"/>
      <c r="BO953" s="7"/>
      <c r="BP953" s="7"/>
      <c r="BQ953" s="7"/>
      <c r="BR953" s="7"/>
    </row>
    <row r="954" spans="1:70" customFormat="1">
      <c r="A954" s="7"/>
      <c r="B954" s="230"/>
      <c r="C954" s="7"/>
      <c r="D954" s="7"/>
      <c r="E954" s="7"/>
      <c r="F954" s="7"/>
      <c r="G954" s="7"/>
      <c r="H954" s="7"/>
      <c r="I954" s="7"/>
      <c r="J954" s="7"/>
      <c r="K954" s="7"/>
      <c r="L954" s="8"/>
      <c r="M954" s="7"/>
      <c r="N954" s="149"/>
      <c r="Z954" s="7"/>
      <c r="AB954" s="7"/>
      <c r="AC954" s="7"/>
      <c r="AD954" s="7"/>
      <c r="AF954" s="7"/>
      <c r="AH954" s="7"/>
      <c r="AJ954" s="7"/>
      <c r="AK954" s="7"/>
      <c r="AL954" s="7"/>
      <c r="AN954" s="7"/>
      <c r="AO954" s="7"/>
      <c r="AP954" s="7"/>
      <c r="AR954" s="7"/>
      <c r="AT954" s="7"/>
      <c r="AV954" s="7"/>
      <c r="AX954" s="7"/>
      <c r="AZ954" s="7"/>
      <c r="BB954" s="7"/>
      <c r="BD954" s="7"/>
      <c r="BF954" s="7"/>
      <c r="BH954" s="7"/>
      <c r="BI954" s="7"/>
      <c r="BJ954" s="7"/>
      <c r="BL954" s="7"/>
      <c r="BN954" s="7"/>
      <c r="BO954" s="7"/>
      <c r="BP954" s="7"/>
      <c r="BQ954" s="7"/>
      <c r="BR954" s="7"/>
    </row>
    <row r="955" spans="1:70" customFormat="1">
      <c r="A955" s="7"/>
      <c r="B955" s="230"/>
      <c r="C955" s="7"/>
      <c r="D955" s="7"/>
      <c r="E955" s="7"/>
      <c r="F955" s="7"/>
      <c r="G955" s="7"/>
      <c r="H955" s="7"/>
      <c r="I955" s="7"/>
      <c r="J955" s="7"/>
      <c r="K955" s="7"/>
      <c r="L955" s="8"/>
      <c r="M955" s="7"/>
      <c r="N955" s="149"/>
      <c r="Z955" s="7"/>
      <c r="AB955" s="7"/>
      <c r="AC955" s="7"/>
      <c r="AD955" s="7"/>
      <c r="AF955" s="7"/>
      <c r="AH955" s="7"/>
      <c r="AJ955" s="7"/>
      <c r="AK955" s="7"/>
      <c r="AL955" s="7"/>
      <c r="AN955" s="7"/>
      <c r="AO955" s="7"/>
      <c r="AP955" s="7"/>
      <c r="AR955" s="7"/>
      <c r="AT955" s="7"/>
      <c r="AV955" s="7"/>
      <c r="AX955" s="7"/>
      <c r="AZ955" s="7"/>
      <c r="BB955" s="7"/>
      <c r="BD955" s="7"/>
      <c r="BF955" s="7"/>
      <c r="BH955" s="7"/>
      <c r="BI955" s="7"/>
      <c r="BJ955" s="7"/>
      <c r="BL955" s="7"/>
      <c r="BN955" s="7"/>
      <c r="BO955" s="7"/>
      <c r="BP955" s="7"/>
      <c r="BQ955" s="7"/>
      <c r="BR955" s="7"/>
    </row>
    <row r="956" spans="1:70" customFormat="1">
      <c r="A956" s="7"/>
      <c r="B956" s="230"/>
      <c r="C956" s="7"/>
      <c r="D956" s="7"/>
      <c r="E956" s="7"/>
      <c r="F956" s="7"/>
      <c r="G956" s="7"/>
      <c r="H956" s="7"/>
      <c r="I956" s="7"/>
      <c r="J956" s="7"/>
      <c r="K956" s="7"/>
      <c r="L956" s="8"/>
      <c r="M956" s="7"/>
      <c r="N956" s="149"/>
      <c r="Z956" s="7"/>
      <c r="AB956" s="7"/>
      <c r="AC956" s="7"/>
      <c r="AD956" s="7"/>
      <c r="AF956" s="7"/>
      <c r="AH956" s="7"/>
      <c r="AJ956" s="7"/>
      <c r="AK956" s="7"/>
      <c r="AL956" s="7"/>
      <c r="AN956" s="7"/>
      <c r="AO956" s="7"/>
      <c r="AP956" s="7"/>
      <c r="AR956" s="7"/>
      <c r="AT956" s="7"/>
      <c r="AV956" s="7"/>
      <c r="AX956" s="7"/>
      <c r="AZ956" s="7"/>
      <c r="BB956" s="7"/>
      <c r="BD956" s="7"/>
      <c r="BF956" s="7"/>
      <c r="BH956" s="7"/>
      <c r="BI956" s="7"/>
      <c r="BJ956" s="7"/>
      <c r="BL956" s="7"/>
      <c r="BN956" s="7"/>
      <c r="BO956" s="7"/>
      <c r="BP956" s="7"/>
      <c r="BQ956" s="7"/>
      <c r="BR956" s="7"/>
    </row>
    <row r="957" spans="1:70" customFormat="1">
      <c r="A957" s="7"/>
      <c r="B957" s="230"/>
      <c r="C957" s="7"/>
      <c r="D957" s="7"/>
      <c r="E957" s="7"/>
      <c r="F957" s="7"/>
      <c r="G957" s="7"/>
      <c r="H957" s="7"/>
      <c r="I957" s="7"/>
      <c r="J957" s="7"/>
      <c r="K957" s="7"/>
      <c r="L957" s="8"/>
      <c r="M957" s="7"/>
      <c r="N957" s="149"/>
      <c r="Z957" s="7"/>
      <c r="AB957" s="7"/>
      <c r="AC957" s="7"/>
      <c r="AD957" s="7"/>
      <c r="AF957" s="7"/>
      <c r="AH957" s="7"/>
      <c r="AJ957" s="7"/>
      <c r="AK957" s="7"/>
      <c r="AL957" s="7"/>
      <c r="AN957" s="7"/>
      <c r="AO957" s="7"/>
      <c r="AP957" s="7"/>
      <c r="AR957" s="7"/>
      <c r="AT957" s="7"/>
      <c r="AV957" s="7"/>
      <c r="AX957" s="7"/>
      <c r="AZ957" s="7"/>
      <c r="BB957" s="7"/>
      <c r="BD957" s="7"/>
      <c r="BF957" s="7"/>
      <c r="BH957" s="7"/>
      <c r="BI957" s="7"/>
      <c r="BJ957" s="7"/>
      <c r="BL957" s="7"/>
      <c r="BN957" s="7"/>
      <c r="BO957" s="7"/>
      <c r="BP957" s="7"/>
      <c r="BQ957" s="7"/>
      <c r="BR957" s="7"/>
    </row>
    <row r="958" spans="1:70" customFormat="1">
      <c r="A958" s="7"/>
      <c r="B958" s="230"/>
      <c r="C958" s="7"/>
      <c r="D958" s="7"/>
      <c r="E958" s="7"/>
      <c r="F958" s="7"/>
      <c r="G958" s="7"/>
      <c r="H958" s="7"/>
      <c r="I958" s="7"/>
      <c r="J958" s="7"/>
      <c r="K958" s="7"/>
      <c r="L958" s="8"/>
      <c r="M958" s="7"/>
      <c r="N958" s="149"/>
      <c r="Z958" s="7"/>
      <c r="AB958" s="7"/>
      <c r="AC958" s="7"/>
      <c r="AD958" s="7"/>
      <c r="AF958" s="7"/>
      <c r="AH958" s="7"/>
      <c r="AJ958" s="7"/>
      <c r="AK958" s="7"/>
      <c r="AL958" s="7"/>
      <c r="AN958" s="7"/>
      <c r="AO958" s="7"/>
      <c r="AP958" s="7"/>
      <c r="AR958" s="7"/>
      <c r="AT958" s="7"/>
      <c r="AV958" s="7"/>
      <c r="AX958" s="7"/>
      <c r="AZ958" s="7"/>
      <c r="BB958" s="7"/>
      <c r="BD958" s="7"/>
      <c r="BF958" s="7"/>
      <c r="BH958" s="7"/>
      <c r="BI958" s="7"/>
      <c r="BJ958" s="7"/>
      <c r="BL958" s="7"/>
      <c r="BN958" s="7"/>
      <c r="BO958" s="7"/>
      <c r="BP958" s="7"/>
      <c r="BQ958" s="7"/>
      <c r="BR958" s="7"/>
    </row>
    <row r="959" spans="1:70" customFormat="1">
      <c r="A959" s="7"/>
      <c r="B959" s="230"/>
      <c r="C959" s="7"/>
      <c r="D959" s="7"/>
      <c r="E959" s="7"/>
      <c r="F959" s="7"/>
      <c r="G959" s="7"/>
      <c r="H959" s="7"/>
      <c r="I959" s="7"/>
      <c r="J959" s="7"/>
      <c r="K959" s="7"/>
      <c r="L959" s="8"/>
      <c r="M959" s="7"/>
      <c r="N959" s="149"/>
      <c r="Z959" s="7"/>
      <c r="AB959" s="7"/>
      <c r="AC959" s="7"/>
      <c r="AD959" s="7"/>
      <c r="AF959" s="7"/>
      <c r="AH959" s="7"/>
      <c r="AJ959" s="7"/>
      <c r="AK959" s="7"/>
      <c r="AL959" s="7"/>
      <c r="AN959" s="7"/>
      <c r="AO959" s="7"/>
      <c r="AP959" s="7"/>
      <c r="AR959" s="7"/>
      <c r="AT959" s="7"/>
      <c r="AV959" s="7"/>
      <c r="AX959" s="7"/>
      <c r="AZ959" s="7"/>
      <c r="BB959" s="7"/>
      <c r="BD959" s="7"/>
      <c r="BF959" s="7"/>
      <c r="BH959" s="7"/>
      <c r="BI959" s="7"/>
      <c r="BJ959" s="7"/>
      <c r="BL959" s="7"/>
      <c r="BN959" s="7"/>
      <c r="BO959" s="7"/>
      <c r="BP959" s="7"/>
      <c r="BQ959" s="7"/>
      <c r="BR959" s="7"/>
    </row>
    <row r="960" spans="1:70" customFormat="1">
      <c r="A960" s="7"/>
      <c r="B960" s="230"/>
      <c r="C960" s="7"/>
      <c r="D960" s="7"/>
      <c r="E960" s="7"/>
      <c r="F960" s="7"/>
      <c r="G960" s="7"/>
      <c r="H960" s="7"/>
      <c r="I960" s="7"/>
      <c r="J960" s="7"/>
      <c r="K960" s="7"/>
      <c r="L960" s="8"/>
      <c r="M960" s="7"/>
      <c r="N960" s="149"/>
      <c r="Z960" s="7"/>
      <c r="AB960" s="7"/>
      <c r="AC960" s="7"/>
      <c r="AD960" s="7"/>
      <c r="AF960" s="7"/>
      <c r="AH960" s="7"/>
      <c r="AJ960" s="7"/>
      <c r="AK960" s="7"/>
      <c r="AL960" s="7"/>
      <c r="AN960" s="7"/>
      <c r="AO960" s="7"/>
      <c r="AP960" s="7"/>
      <c r="AR960" s="7"/>
      <c r="AT960" s="7"/>
      <c r="AV960" s="7"/>
      <c r="AX960" s="7"/>
      <c r="AZ960" s="7"/>
      <c r="BB960" s="7"/>
      <c r="BD960" s="7"/>
      <c r="BF960" s="7"/>
      <c r="BH960" s="7"/>
      <c r="BI960" s="7"/>
      <c r="BJ960" s="7"/>
      <c r="BL960" s="7"/>
      <c r="BN960" s="7"/>
      <c r="BO960" s="7"/>
      <c r="BP960" s="7"/>
      <c r="BQ960" s="7"/>
      <c r="BR960" s="7"/>
    </row>
    <row r="961" spans="1:70" customFormat="1">
      <c r="A961" s="7"/>
      <c r="B961" s="230"/>
      <c r="C961" s="7"/>
      <c r="D961" s="7"/>
      <c r="E961" s="7"/>
      <c r="F961" s="7"/>
      <c r="G961" s="7"/>
      <c r="H961" s="7"/>
      <c r="I961" s="7"/>
      <c r="J961" s="7"/>
      <c r="K961" s="7"/>
      <c r="L961" s="8"/>
      <c r="M961" s="7"/>
      <c r="N961" s="149"/>
      <c r="Z961" s="7"/>
      <c r="AB961" s="7"/>
      <c r="AC961" s="7"/>
      <c r="AD961" s="7"/>
      <c r="AF961" s="7"/>
      <c r="AH961" s="7"/>
      <c r="AJ961" s="7"/>
      <c r="AK961" s="7"/>
      <c r="AL961" s="7"/>
      <c r="AN961" s="7"/>
      <c r="AO961" s="7"/>
      <c r="AP961" s="7"/>
      <c r="AR961" s="7"/>
      <c r="AT961" s="7"/>
      <c r="AV961" s="7"/>
      <c r="AX961" s="7"/>
      <c r="AZ961" s="7"/>
      <c r="BB961" s="7"/>
      <c r="BD961" s="7"/>
      <c r="BF961" s="7"/>
      <c r="BH961" s="7"/>
      <c r="BI961" s="7"/>
      <c r="BJ961" s="7"/>
      <c r="BL961" s="7"/>
      <c r="BN961" s="7"/>
      <c r="BO961" s="7"/>
      <c r="BP961" s="7"/>
      <c r="BQ961" s="7"/>
      <c r="BR961" s="7"/>
    </row>
    <row r="962" spans="1:70" customFormat="1">
      <c r="A962" s="7"/>
      <c r="B962" s="230"/>
      <c r="C962" s="7"/>
      <c r="D962" s="7"/>
      <c r="E962" s="7"/>
      <c r="F962" s="7"/>
      <c r="G962" s="7"/>
      <c r="H962" s="7"/>
      <c r="I962" s="7"/>
      <c r="J962" s="7"/>
      <c r="K962" s="7"/>
      <c r="L962" s="8"/>
      <c r="M962" s="7"/>
      <c r="N962" s="149"/>
      <c r="Z962" s="7"/>
      <c r="AB962" s="7"/>
      <c r="AC962" s="7"/>
      <c r="AD962" s="7"/>
      <c r="AF962" s="7"/>
      <c r="AH962" s="7"/>
      <c r="AJ962" s="7"/>
      <c r="AK962" s="7"/>
      <c r="AL962" s="7"/>
      <c r="AN962" s="7"/>
      <c r="AO962" s="7"/>
      <c r="AP962" s="7"/>
      <c r="AR962" s="7"/>
      <c r="AT962" s="7"/>
      <c r="AV962" s="7"/>
      <c r="AX962" s="7"/>
      <c r="AZ962" s="7"/>
      <c r="BB962" s="7"/>
      <c r="BD962" s="7"/>
      <c r="BF962" s="7"/>
      <c r="BH962" s="7"/>
      <c r="BI962" s="7"/>
      <c r="BJ962" s="7"/>
      <c r="BL962" s="7"/>
      <c r="BN962" s="7"/>
      <c r="BO962" s="7"/>
      <c r="BP962" s="7"/>
      <c r="BQ962" s="7"/>
      <c r="BR962" s="7"/>
    </row>
    <row r="963" spans="1:70" customFormat="1">
      <c r="A963" s="7"/>
      <c r="B963" s="230"/>
      <c r="C963" s="7"/>
      <c r="D963" s="7"/>
      <c r="E963" s="7"/>
      <c r="F963" s="7"/>
      <c r="G963" s="7"/>
      <c r="H963" s="7"/>
      <c r="I963" s="7"/>
      <c r="J963" s="7"/>
      <c r="K963" s="7"/>
      <c r="L963" s="8"/>
      <c r="M963" s="7"/>
      <c r="N963" s="149"/>
      <c r="Z963" s="7"/>
      <c r="AB963" s="7"/>
      <c r="AC963" s="7"/>
      <c r="AD963" s="7"/>
      <c r="AF963" s="7"/>
      <c r="AH963" s="7"/>
      <c r="AJ963" s="7"/>
      <c r="AK963" s="7"/>
      <c r="AL963" s="7"/>
      <c r="AN963" s="7"/>
      <c r="AO963" s="7"/>
      <c r="AP963" s="7"/>
      <c r="AR963" s="7"/>
      <c r="AT963" s="7"/>
      <c r="AV963" s="7"/>
      <c r="AX963" s="7"/>
      <c r="AZ963" s="7"/>
      <c r="BB963" s="7"/>
      <c r="BD963" s="7"/>
      <c r="BF963" s="7"/>
      <c r="BH963" s="7"/>
      <c r="BI963" s="7"/>
      <c r="BJ963" s="7"/>
      <c r="BL963" s="7"/>
      <c r="BN963" s="7"/>
      <c r="BO963" s="7"/>
      <c r="BP963" s="7"/>
      <c r="BQ963" s="7"/>
      <c r="BR963" s="7"/>
    </row>
    <row r="964" spans="1:70" customFormat="1">
      <c r="A964" s="7"/>
      <c r="B964" s="230"/>
      <c r="C964" s="7"/>
      <c r="D964" s="7"/>
      <c r="E964" s="7"/>
      <c r="F964" s="7"/>
      <c r="G964" s="7"/>
      <c r="H964" s="7"/>
      <c r="I964" s="7"/>
      <c r="J964" s="7"/>
      <c r="K964" s="7"/>
      <c r="L964" s="8"/>
      <c r="M964" s="7"/>
      <c r="N964" s="149"/>
      <c r="Z964" s="7"/>
      <c r="AB964" s="7"/>
      <c r="AC964" s="7"/>
      <c r="AD964" s="7"/>
      <c r="AF964" s="7"/>
      <c r="AH964" s="7"/>
      <c r="AJ964" s="7"/>
      <c r="AK964" s="7"/>
      <c r="AL964" s="7"/>
      <c r="AN964" s="7"/>
      <c r="AO964" s="7"/>
      <c r="AP964" s="7"/>
      <c r="AR964" s="7"/>
      <c r="AT964" s="7"/>
      <c r="AV964" s="7"/>
      <c r="AX964" s="7"/>
      <c r="AZ964" s="7"/>
      <c r="BB964" s="7"/>
      <c r="BD964" s="7"/>
      <c r="BF964" s="7"/>
      <c r="BH964" s="7"/>
      <c r="BI964" s="7"/>
      <c r="BJ964" s="7"/>
      <c r="BL964" s="7"/>
      <c r="BN964" s="7"/>
      <c r="BO964" s="7"/>
      <c r="BP964" s="7"/>
      <c r="BQ964" s="7"/>
      <c r="BR964" s="7"/>
    </row>
    <row r="965" spans="1:70" customFormat="1">
      <c r="A965" s="7"/>
      <c r="B965" s="230"/>
      <c r="C965" s="7"/>
      <c r="D965" s="7"/>
      <c r="E965" s="7"/>
      <c r="F965" s="7"/>
      <c r="G965" s="7"/>
      <c r="H965" s="7"/>
      <c r="I965" s="7"/>
      <c r="J965" s="7"/>
      <c r="K965" s="7"/>
      <c r="L965" s="8"/>
      <c r="M965" s="7"/>
      <c r="N965" s="149"/>
      <c r="Z965" s="7"/>
      <c r="AB965" s="7"/>
      <c r="AC965" s="7"/>
      <c r="AD965" s="7"/>
      <c r="AF965" s="7"/>
      <c r="AH965" s="7"/>
      <c r="AJ965" s="7"/>
      <c r="AK965" s="7"/>
      <c r="AL965" s="7"/>
      <c r="AN965" s="7"/>
      <c r="AO965" s="7"/>
      <c r="AP965" s="7"/>
      <c r="AR965" s="7"/>
      <c r="AT965" s="7"/>
      <c r="AV965" s="7"/>
      <c r="AX965" s="7"/>
      <c r="AZ965" s="7"/>
      <c r="BB965" s="7"/>
      <c r="BD965" s="7"/>
      <c r="BF965" s="7"/>
      <c r="BH965" s="7"/>
      <c r="BI965" s="7"/>
      <c r="BJ965" s="7"/>
      <c r="BL965" s="7"/>
      <c r="BN965" s="7"/>
      <c r="BO965" s="7"/>
      <c r="BP965" s="7"/>
      <c r="BQ965" s="7"/>
      <c r="BR965" s="7"/>
    </row>
    <row r="966" spans="1:70" customFormat="1">
      <c r="A966" s="7"/>
      <c r="B966" s="230"/>
      <c r="C966" s="7"/>
      <c r="D966" s="7"/>
      <c r="E966" s="7"/>
      <c r="F966" s="7"/>
      <c r="G966" s="7"/>
      <c r="H966" s="7"/>
      <c r="I966" s="7"/>
      <c r="J966" s="7"/>
      <c r="K966" s="7"/>
      <c r="L966" s="8"/>
      <c r="M966" s="7"/>
      <c r="N966" s="149"/>
      <c r="Z966" s="7"/>
      <c r="AB966" s="7"/>
      <c r="AC966" s="7"/>
      <c r="AD966" s="7"/>
      <c r="AF966" s="7"/>
      <c r="AH966" s="7"/>
      <c r="AJ966" s="7"/>
      <c r="AK966" s="7"/>
      <c r="AL966" s="7"/>
      <c r="AN966" s="7"/>
      <c r="AO966" s="7"/>
      <c r="AP966" s="7"/>
      <c r="AR966" s="7"/>
      <c r="AT966" s="7"/>
      <c r="AV966" s="7"/>
      <c r="AX966" s="7"/>
      <c r="AZ966" s="7"/>
      <c r="BB966" s="7"/>
      <c r="BD966" s="7"/>
      <c r="BF966" s="7"/>
      <c r="BH966" s="7"/>
      <c r="BI966" s="7"/>
      <c r="BJ966" s="7"/>
      <c r="BL966" s="7"/>
      <c r="BN966" s="7"/>
      <c r="BO966" s="7"/>
      <c r="BP966" s="7"/>
      <c r="BQ966" s="7"/>
      <c r="BR966" s="7"/>
    </row>
    <row r="967" spans="1:70" customFormat="1">
      <c r="A967" s="7"/>
      <c r="B967" s="230"/>
      <c r="C967" s="7"/>
      <c r="D967" s="7"/>
      <c r="E967" s="7"/>
      <c r="F967" s="7"/>
      <c r="G967" s="7"/>
      <c r="H967" s="7"/>
      <c r="I967" s="7"/>
      <c r="J967" s="7"/>
      <c r="K967" s="7"/>
      <c r="L967" s="8"/>
      <c r="M967" s="7"/>
      <c r="N967" s="149"/>
      <c r="Z967" s="7"/>
      <c r="AB967" s="7"/>
      <c r="AC967" s="7"/>
      <c r="AD967" s="7"/>
      <c r="AF967" s="7"/>
      <c r="AH967" s="7"/>
      <c r="AJ967" s="7"/>
      <c r="AK967" s="7"/>
      <c r="AL967" s="7"/>
      <c r="AN967" s="7"/>
      <c r="AO967" s="7"/>
      <c r="AP967" s="7"/>
      <c r="AR967" s="7"/>
      <c r="AT967" s="7"/>
      <c r="AV967" s="7"/>
      <c r="AX967" s="7"/>
      <c r="AZ967" s="7"/>
      <c r="BB967" s="7"/>
      <c r="BD967" s="7"/>
      <c r="BF967" s="7"/>
      <c r="BH967" s="7"/>
      <c r="BI967" s="7"/>
      <c r="BJ967" s="7"/>
      <c r="BL967" s="7"/>
      <c r="BN967" s="7"/>
      <c r="BO967" s="7"/>
      <c r="BP967" s="7"/>
      <c r="BQ967" s="7"/>
      <c r="BR967" s="7"/>
    </row>
    <row r="968" spans="1:70" customFormat="1">
      <c r="A968" s="7"/>
      <c r="B968" s="230"/>
      <c r="C968" s="7"/>
      <c r="D968" s="7"/>
      <c r="E968" s="7"/>
      <c r="F968" s="7"/>
      <c r="G968" s="7"/>
      <c r="H968" s="7"/>
      <c r="I968" s="7"/>
      <c r="J968" s="7"/>
      <c r="K968" s="7"/>
      <c r="L968" s="8"/>
      <c r="M968" s="7"/>
      <c r="N968" s="149"/>
      <c r="Z968" s="7"/>
      <c r="AB968" s="7"/>
      <c r="AC968" s="7"/>
      <c r="AD968" s="7"/>
      <c r="AF968" s="7"/>
      <c r="AH968" s="7"/>
      <c r="AJ968" s="7"/>
      <c r="AK968" s="7"/>
      <c r="AL968" s="7"/>
      <c r="AN968" s="7"/>
      <c r="AO968" s="7"/>
      <c r="AP968" s="7"/>
      <c r="AR968" s="7"/>
      <c r="AT968" s="7"/>
      <c r="AV968" s="7"/>
      <c r="AX968" s="7"/>
      <c r="AZ968" s="7"/>
      <c r="BB968" s="7"/>
      <c r="BD968" s="7"/>
      <c r="BF968" s="7"/>
      <c r="BH968" s="7"/>
      <c r="BI968" s="7"/>
      <c r="BJ968" s="7"/>
      <c r="BL968" s="7"/>
      <c r="BN968" s="7"/>
      <c r="BO968" s="7"/>
      <c r="BP968" s="7"/>
      <c r="BQ968" s="7"/>
      <c r="BR968" s="7"/>
    </row>
    <row r="969" spans="1:70" customFormat="1">
      <c r="A969" s="7"/>
      <c r="B969" s="230"/>
      <c r="C969" s="7"/>
      <c r="D969" s="7"/>
      <c r="E969" s="7"/>
      <c r="F969" s="7"/>
      <c r="G969" s="7"/>
      <c r="H969" s="7"/>
      <c r="I969" s="7"/>
      <c r="J969" s="7"/>
      <c r="K969" s="7"/>
      <c r="L969" s="8"/>
      <c r="M969" s="7"/>
      <c r="N969" s="149"/>
      <c r="Z969" s="7"/>
      <c r="AB969" s="7"/>
      <c r="AC969" s="7"/>
      <c r="AD969" s="7"/>
      <c r="AF969" s="7"/>
      <c r="AH969" s="7"/>
      <c r="AJ969" s="7"/>
      <c r="AK969" s="7"/>
      <c r="AL969" s="7"/>
      <c r="AN969" s="7"/>
      <c r="AO969" s="7"/>
      <c r="AP969" s="7"/>
      <c r="AR969" s="7"/>
      <c r="AT969" s="7"/>
      <c r="AV969" s="7"/>
      <c r="AX969" s="7"/>
      <c r="AZ969" s="7"/>
      <c r="BB969" s="7"/>
      <c r="BD969" s="7"/>
      <c r="BF969" s="7"/>
      <c r="BH969" s="7"/>
      <c r="BI969" s="7"/>
      <c r="BJ969" s="7"/>
      <c r="BL969" s="7"/>
      <c r="BN969" s="7"/>
      <c r="BO969" s="7"/>
      <c r="BP969" s="7"/>
      <c r="BQ969" s="7"/>
      <c r="BR969" s="7"/>
    </row>
    <row r="970" spans="1:70" customFormat="1">
      <c r="A970" s="7"/>
      <c r="B970" s="230"/>
      <c r="C970" s="7"/>
      <c r="D970" s="7"/>
      <c r="E970" s="7"/>
      <c r="F970" s="7"/>
      <c r="G970" s="7"/>
      <c r="H970" s="7"/>
      <c r="I970" s="7"/>
      <c r="J970" s="7"/>
      <c r="K970" s="7"/>
      <c r="L970" s="8"/>
      <c r="M970" s="7"/>
      <c r="N970" s="149"/>
      <c r="Z970" s="7"/>
      <c r="AB970" s="7"/>
      <c r="AC970" s="7"/>
      <c r="AD970" s="7"/>
      <c r="AF970" s="7"/>
      <c r="AH970" s="7"/>
      <c r="AJ970" s="7"/>
      <c r="AK970" s="7"/>
      <c r="AL970" s="7"/>
      <c r="AN970" s="7"/>
      <c r="AO970" s="7"/>
      <c r="AP970" s="7"/>
      <c r="AR970" s="7"/>
      <c r="AT970" s="7"/>
      <c r="AV970" s="7"/>
      <c r="AX970" s="7"/>
      <c r="AZ970" s="7"/>
      <c r="BB970" s="7"/>
      <c r="BD970" s="7"/>
      <c r="BF970" s="7"/>
      <c r="BH970" s="7"/>
      <c r="BI970" s="7"/>
      <c r="BJ970" s="7"/>
      <c r="BL970" s="7"/>
      <c r="BN970" s="7"/>
      <c r="BO970" s="7"/>
      <c r="BP970" s="7"/>
      <c r="BQ970" s="7"/>
      <c r="BR970" s="7"/>
    </row>
    <row r="971" spans="1:70" customFormat="1">
      <c r="A971" s="7"/>
      <c r="B971" s="230"/>
      <c r="C971" s="7"/>
      <c r="D971" s="7"/>
      <c r="E971" s="7"/>
      <c r="F971" s="7"/>
      <c r="G971" s="7"/>
      <c r="H971" s="7"/>
      <c r="I971" s="7"/>
      <c r="J971" s="7"/>
      <c r="K971" s="7"/>
      <c r="L971" s="8"/>
      <c r="M971" s="7"/>
      <c r="N971" s="149"/>
      <c r="Z971" s="7"/>
      <c r="AB971" s="7"/>
      <c r="AC971" s="7"/>
      <c r="AD971" s="7"/>
      <c r="AF971" s="7"/>
      <c r="AH971" s="7"/>
      <c r="AJ971" s="7"/>
      <c r="AK971" s="7"/>
      <c r="AL971" s="7"/>
      <c r="AN971" s="7"/>
      <c r="AO971" s="7"/>
      <c r="AP971" s="7"/>
      <c r="AR971" s="7"/>
      <c r="AT971" s="7"/>
      <c r="AV971" s="7"/>
      <c r="AX971" s="7"/>
      <c r="AZ971" s="7"/>
      <c r="BB971" s="7"/>
      <c r="BD971" s="7"/>
      <c r="BF971" s="7"/>
      <c r="BH971" s="7"/>
      <c r="BI971" s="7"/>
      <c r="BJ971" s="7"/>
      <c r="BL971" s="7"/>
      <c r="BN971" s="7"/>
      <c r="BO971" s="7"/>
      <c r="BP971" s="7"/>
      <c r="BQ971" s="7"/>
      <c r="BR971" s="7"/>
    </row>
    <row r="972" spans="1:70" customFormat="1">
      <c r="A972" s="7"/>
      <c r="B972" s="230"/>
      <c r="C972" s="7"/>
      <c r="D972" s="7"/>
      <c r="E972" s="7"/>
      <c r="F972" s="7"/>
      <c r="G972" s="7"/>
      <c r="H972" s="7"/>
      <c r="I972" s="7"/>
      <c r="J972" s="7"/>
      <c r="K972" s="7"/>
      <c r="L972" s="8"/>
      <c r="M972" s="7"/>
      <c r="N972" s="149"/>
      <c r="Z972" s="7"/>
      <c r="AB972" s="7"/>
      <c r="AC972" s="7"/>
      <c r="AD972" s="7"/>
      <c r="AF972" s="7"/>
      <c r="AH972" s="7"/>
      <c r="AJ972" s="7"/>
      <c r="AK972" s="7"/>
      <c r="AL972" s="7"/>
      <c r="AN972" s="7"/>
      <c r="AO972" s="7"/>
      <c r="AP972" s="7"/>
      <c r="AR972" s="7"/>
      <c r="AT972" s="7"/>
      <c r="AV972" s="7"/>
      <c r="AX972" s="7"/>
      <c r="AZ972" s="7"/>
      <c r="BB972" s="7"/>
      <c r="BD972" s="7"/>
      <c r="BF972" s="7"/>
      <c r="BH972" s="7"/>
      <c r="BI972" s="7"/>
      <c r="BJ972" s="7"/>
      <c r="BL972" s="7"/>
      <c r="BN972" s="7"/>
      <c r="BO972" s="7"/>
      <c r="BP972" s="7"/>
      <c r="BQ972" s="7"/>
      <c r="BR972" s="7"/>
    </row>
    <row r="973" spans="1:70" customFormat="1">
      <c r="A973" s="7"/>
      <c r="B973" s="230"/>
      <c r="C973" s="7"/>
      <c r="D973" s="7"/>
      <c r="E973" s="7"/>
      <c r="F973" s="7"/>
      <c r="G973" s="7"/>
      <c r="H973" s="7"/>
      <c r="I973" s="7"/>
      <c r="J973" s="7"/>
      <c r="K973" s="7"/>
      <c r="L973" s="8"/>
      <c r="M973" s="7"/>
      <c r="N973" s="149"/>
      <c r="Z973" s="7"/>
      <c r="AB973" s="7"/>
      <c r="AC973" s="7"/>
      <c r="AD973" s="7"/>
      <c r="AF973" s="7"/>
      <c r="AH973" s="7"/>
      <c r="AJ973" s="7"/>
      <c r="AK973" s="7"/>
      <c r="AL973" s="7"/>
      <c r="AN973" s="7"/>
      <c r="AO973" s="7"/>
      <c r="AP973" s="7"/>
      <c r="AR973" s="7"/>
      <c r="AT973" s="7"/>
      <c r="AV973" s="7"/>
      <c r="AX973" s="7"/>
      <c r="AZ973" s="7"/>
      <c r="BB973" s="7"/>
      <c r="BD973" s="7"/>
      <c r="BF973" s="7"/>
      <c r="BH973" s="7"/>
      <c r="BI973" s="7"/>
      <c r="BJ973" s="7"/>
      <c r="BL973" s="7"/>
      <c r="BN973" s="7"/>
      <c r="BO973" s="7"/>
      <c r="BP973" s="7"/>
      <c r="BQ973" s="7"/>
      <c r="BR973" s="7"/>
    </row>
    <row r="974" spans="1:70" customFormat="1">
      <c r="A974" s="7"/>
      <c r="B974" s="230"/>
      <c r="C974" s="7"/>
      <c r="D974" s="7"/>
      <c r="E974" s="7"/>
      <c r="F974" s="7"/>
      <c r="G974" s="7"/>
      <c r="H974" s="7"/>
      <c r="I974" s="7"/>
      <c r="J974" s="7"/>
      <c r="K974" s="7"/>
      <c r="L974" s="8"/>
      <c r="M974" s="7"/>
      <c r="N974" s="149"/>
      <c r="Z974" s="7"/>
      <c r="AB974" s="7"/>
      <c r="AC974" s="7"/>
      <c r="AD974" s="7"/>
      <c r="AF974" s="7"/>
      <c r="AH974" s="7"/>
      <c r="AJ974" s="7"/>
      <c r="AK974" s="7"/>
      <c r="AL974" s="7"/>
      <c r="AN974" s="7"/>
      <c r="AO974" s="7"/>
      <c r="AP974" s="7"/>
      <c r="AR974" s="7"/>
      <c r="AT974" s="7"/>
      <c r="AV974" s="7"/>
      <c r="AX974" s="7"/>
      <c r="AZ974" s="7"/>
      <c r="BB974" s="7"/>
      <c r="BD974" s="7"/>
      <c r="BF974" s="7"/>
      <c r="BH974" s="7"/>
      <c r="BI974" s="7"/>
      <c r="BJ974" s="7"/>
      <c r="BL974" s="7"/>
      <c r="BN974" s="7"/>
      <c r="BO974" s="7"/>
      <c r="BP974" s="7"/>
      <c r="BQ974" s="7"/>
      <c r="BR974" s="7"/>
    </row>
    <row r="975" spans="1:70" customFormat="1">
      <c r="A975" s="7"/>
      <c r="B975" s="230"/>
      <c r="C975" s="7"/>
      <c r="D975" s="7"/>
      <c r="E975" s="7"/>
      <c r="F975" s="7"/>
      <c r="G975" s="7"/>
      <c r="H975" s="7"/>
      <c r="I975" s="7"/>
      <c r="J975" s="7"/>
      <c r="K975" s="7"/>
      <c r="L975" s="8"/>
      <c r="M975" s="7"/>
      <c r="N975" s="60"/>
      <c r="Z975" s="7"/>
      <c r="AB975" s="7"/>
      <c r="AC975" s="7"/>
      <c r="AD975" s="7"/>
      <c r="AF975" s="7"/>
      <c r="AH975" s="7"/>
      <c r="AJ975" s="7"/>
      <c r="AK975" s="7"/>
      <c r="AL975" s="7"/>
      <c r="AN975" s="7"/>
      <c r="AO975" s="7"/>
      <c r="AP975" s="7"/>
      <c r="AR975" s="7"/>
      <c r="AT975" s="7"/>
      <c r="AV975" s="7"/>
      <c r="AX975" s="7"/>
      <c r="AZ975" s="7"/>
      <c r="BB975" s="7"/>
      <c r="BD975" s="7"/>
      <c r="BF975" s="7"/>
      <c r="BH975" s="7"/>
      <c r="BI975" s="7"/>
      <c r="BJ975" s="7"/>
      <c r="BL975" s="7"/>
      <c r="BN975" s="7"/>
      <c r="BO975" s="7"/>
      <c r="BP975" s="7"/>
      <c r="BQ975" s="7"/>
      <c r="BR975" s="7"/>
    </row>
    <row r="976" spans="1:70" customFormat="1">
      <c r="A976" s="7"/>
      <c r="B976" s="230"/>
      <c r="C976" s="7"/>
      <c r="D976" s="7"/>
      <c r="E976" s="7"/>
      <c r="F976" s="7"/>
      <c r="G976" s="7"/>
      <c r="H976" s="7"/>
      <c r="I976" s="7"/>
      <c r="J976" s="7"/>
      <c r="K976" s="7"/>
      <c r="L976" s="8"/>
      <c r="M976" s="7"/>
      <c r="N976" s="60"/>
      <c r="Z976" s="7"/>
      <c r="AB976" s="7"/>
      <c r="AC976" s="7"/>
      <c r="AD976" s="7"/>
      <c r="AF976" s="7"/>
      <c r="AH976" s="7"/>
      <c r="AJ976" s="7"/>
      <c r="AK976" s="7"/>
      <c r="AL976" s="7"/>
      <c r="AN976" s="7"/>
      <c r="AO976" s="7"/>
      <c r="AP976" s="7"/>
      <c r="AR976" s="7"/>
      <c r="AT976" s="7"/>
      <c r="AV976" s="7"/>
      <c r="AX976" s="7"/>
      <c r="AZ976" s="7"/>
      <c r="BB976" s="7"/>
      <c r="BD976" s="7"/>
      <c r="BF976" s="7"/>
      <c r="BH976" s="7"/>
      <c r="BI976" s="7"/>
      <c r="BJ976" s="7"/>
      <c r="BL976" s="7"/>
      <c r="BN976" s="7"/>
      <c r="BO976" s="7"/>
      <c r="BP976" s="7"/>
      <c r="BQ976" s="7"/>
      <c r="BR976" s="7"/>
    </row>
    <row r="977" spans="1:70" customFormat="1">
      <c r="A977" s="7"/>
      <c r="B977" s="230"/>
      <c r="C977" s="7"/>
      <c r="D977" s="7"/>
      <c r="E977" s="7"/>
      <c r="F977" s="7"/>
      <c r="G977" s="7"/>
      <c r="H977" s="7"/>
      <c r="I977" s="7"/>
      <c r="J977" s="7"/>
      <c r="K977" s="7"/>
      <c r="L977" s="8"/>
      <c r="M977" s="7"/>
      <c r="N977" s="60"/>
      <c r="Z977" s="7"/>
      <c r="AB977" s="7"/>
      <c r="AC977" s="7"/>
      <c r="AD977" s="7"/>
      <c r="AF977" s="7"/>
      <c r="AH977" s="7"/>
      <c r="AJ977" s="7"/>
      <c r="AK977" s="7"/>
      <c r="AL977" s="7"/>
      <c r="AN977" s="7"/>
      <c r="AO977" s="7"/>
      <c r="AP977" s="7"/>
      <c r="AR977" s="7"/>
      <c r="AT977" s="7"/>
      <c r="AV977" s="7"/>
      <c r="AX977" s="7"/>
      <c r="AZ977" s="7"/>
      <c r="BB977" s="7"/>
      <c r="BD977" s="7"/>
      <c r="BF977" s="7"/>
      <c r="BH977" s="7"/>
      <c r="BI977" s="7"/>
      <c r="BJ977" s="7"/>
      <c r="BL977" s="7"/>
      <c r="BN977" s="7"/>
      <c r="BO977" s="7"/>
      <c r="BP977" s="7"/>
      <c r="BQ977" s="7"/>
      <c r="BR977" s="7"/>
    </row>
    <row r="978" spans="1:70" customFormat="1">
      <c r="A978" s="7"/>
      <c r="B978" s="230"/>
      <c r="C978" s="7"/>
      <c r="D978" s="7"/>
      <c r="E978" s="7"/>
      <c r="F978" s="7"/>
      <c r="G978" s="7"/>
      <c r="H978" s="7"/>
      <c r="I978" s="7"/>
      <c r="J978" s="7"/>
      <c r="K978" s="7"/>
      <c r="L978" s="8"/>
      <c r="M978" s="7"/>
      <c r="N978" s="60"/>
      <c r="Z978" s="7"/>
      <c r="AB978" s="7"/>
      <c r="AC978" s="7"/>
      <c r="AD978" s="7"/>
      <c r="AF978" s="7"/>
      <c r="AH978" s="7"/>
      <c r="AJ978" s="7"/>
      <c r="AK978" s="7"/>
      <c r="AL978" s="7"/>
      <c r="AN978" s="7"/>
      <c r="AO978" s="7"/>
      <c r="AP978" s="7"/>
      <c r="AR978" s="7"/>
      <c r="AT978" s="7"/>
      <c r="AV978" s="7"/>
      <c r="AX978" s="7"/>
      <c r="AZ978" s="7"/>
      <c r="BB978" s="7"/>
      <c r="BD978" s="7"/>
      <c r="BF978" s="7"/>
      <c r="BH978" s="7"/>
      <c r="BI978" s="7"/>
      <c r="BJ978" s="7"/>
      <c r="BL978" s="7"/>
      <c r="BN978" s="7"/>
      <c r="BO978" s="7"/>
      <c r="BP978" s="7"/>
      <c r="BQ978" s="7"/>
      <c r="BR978" s="7"/>
    </row>
    <row r="979" spans="1:70" customFormat="1">
      <c r="A979" s="7"/>
      <c r="B979" s="230"/>
      <c r="C979" s="7"/>
      <c r="D979" s="7"/>
      <c r="E979" s="7"/>
      <c r="F979" s="7"/>
      <c r="G979" s="7"/>
      <c r="H979" s="7"/>
      <c r="I979" s="7"/>
      <c r="J979" s="7"/>
      <c r="K979" s="7"/>
      <c r="L979" s="8"/>
      <c r="M979" s="7"/>
      <c r="N979" s="60"/>
      <c r="Z979" s="7"/>
      <c r="AB979" s="7"/>
      <c r="AC979" s="7"/>
      <c r="AD979" s="7"/>
      <c r="AF979" s="7"/>
      <c r="AH979" s="7"/>
      <c r="AJ979" s="7"/>
      <c r="AK979" s="7"/>
      <c r="AL979" s="7"/>
      <c r="AN979" s="7"/>
      <c r="AO979" s="7"/>
      <c r="AP979" s="7"/>
      <c r="AR979" s="7"/>
      <c r="AT979" s="7"/>
      <c r="AV979" s="7"/>
      <c r="AX979" s="7"/>
      <c r="AZ979" s="7"/>
      <c r="BB979" s="7"/>
      <c r="BD979" s="7"/>
      <c r="BF979" s="7"/>
      <c r="BH979" s="7"/>
      <c r="BI979" s="7"/>
      <c r="BJ979" s="7"/>
      <c r="BL979" s="7"/>
      <c r="BN979" s="7"/>
      <c r="BO979" s="7"/>
      <c r="BP979" s="7"/>
      <c r="BQ979" s="7"/>
      <c r="BR979" s="7"/>
    </row>
    <row r="980" spans="1:70" customFormat="1">
      <c r="A980" s="7"/>
      <c r="B980" s="230"/>
      <c r="C980" s="7"/>
      <c r="D980" s="7"/>
      <c r="E980" s="7"/>
      <c r="F980" s="7"/>
      <c r="G980" s="7"/>
      <c r="H980" s="7"/>
      <c r="I980" s="7"/>
      <c r="J980" s="7"/>
      <c r="K980" s="7"/>
      <c r="L980" s="8"/>
      <c r="M980" s="7"/>
      <c r="N980" s="60"/>
      <c r="Z980" s="7"/>
      <c r="AB980" s="7"/>
      <c r="AC980" s="7"/>
      <c r="AD980" s="7"/>
      <c r="AF980" s="7"/>
      <c r="AH980" s="7"/>
      <c r="AJ980" s="7"/>
      <c r="AK980" s="7"/>
      <c r="AL980" s="7"/>
      <c r="AN980" s="7"/>
      <c r="AO980" s="7"/>
      <c r="AP980" s="7"/>
      <c r="AR980" s="7"/>
      <c r="AT980" s="7"/>
      <c r="AV980" s="7"/>
      <c r="AX980" s="7"/>
      <c r="AZ980" s="7"/>
      <c r="BB980" s="7"/>
      <c r="BD980" s="7"/>
      <c r="BF980" s="7"/>
      <c r="BH980" s="7"/>
      <c r="BI980" s="7"/>
      <c r="BJ980" s="7"/>
      <c r="BL980" s="7"/>
      <c r="BN980" s="7"/>
      <c r="BO980" s="7"/>
      <c r="BP980" s="7"/>
      <c r="BQ980" s="7"/>
      <c r="BR980" s="7"/>
    </row>
    <row r="981" spans="1:70" customFormat="1">
      <c r="A981" s="7"/>
      <c r="B981" s="230"/>
      <c r="C981" s="7"/>
      <c r="D981" s="7"/>
      <c r="E981" s="7"/>
      <c r="F981" s="7"/>
      <c r="G981" s="7"/>
      <c r="H981" s="7"/>
      <c r="I981" s="7"/>
      <c r="J981" s="7"/>
      <c r="K981" s="7"/>
      <c r="L981" s="8"/>
      <c r="M981" s="7"/>
      <c r="N981" s="60"/>
      <c r="Z981" s="7"/>
      <c r="AB981" s="7"/>
      <c r="AC981" s="7"/>
      <c r="AD981" s="7"/>
      <c r="AF981" s="7"/>
      <c r="AH981" s="7"/>
      <c r="AJ981" s="7"/>
      <c r="AK981" s="7"/>
      <c r="AL981" s="7"/>
      <c r="AN981" s="7"/>
      <c r="AO981" s="7"/>
      <c r="AP981" s="7"/>
      <c r="AR981" s="7"/>
      <c r="AT981" s="7"/>
      <c r="AV981" s="7"/>
      <c r="AX981" s="7"/>
      <c r="AZ981" s="7"/>
      <c r="BB981" s="7"/>
      <c r="BD981" s="7"/>
      <c r="BF981" s="7"/>
      <c r="BH981" s="7"/>
      <c r="BI981" s="7"/>
      <c r="BJ981" s="7"/>
      <c r="BL981" s="7"/>
      <c r="BN981" s="7"/>
      <c r="BO981" s="7"/>
      <c r="BP981" s="7"/>
      <c r="BQ981" s="7"/>
      <c r="BR981" s="7"/>
    </row>
    <row r="982" spans="1:70" customFormat="1">
      <c r="A982" s="7"/>
      <c r="B982" s="230"/>
      <c r="C982" s="7"/>
      <c r="D982" s="7"/>
      <c r="E982" s="7"/>
      <c r="F982" s="7"/>
      <c r="G982" s="7"/>
      <c r="H982" s="7"/>
      <c r="I982" s="7"/>
      <c r="J982" s="7"/>
      <c r="K982" s="7"/>
      <c r="L982" s="8"/>
      <c r="M982" s="7"/>
      <c r="N982" s="60"/>
      <c r="Z982" s="7"/>
      <c r="AB982" s="7"/>
      <c r="AC982" s="7"/>
      <c r="AD982" s="7"/>
      <c r="AF982" s="7"/>
      <c r="AH982" s="7"/>
      <c r="AJ982" s="7"/>
      <c r="AK982" s="7"/>
      <c r="AL982" s="7"/>
      <c r="AN982" s="7"/>
      <c r="AO982" s="7"/>
      <c r="AP982" s="7"/>
      <c r="AR982" s="7"/>
      <c r="AT982" s="7"/>
      <c r="AV982" s="7"/>
      <c r="AX982" s="7"/>
      <c r="AZ982" s="7"/>
      <c r="BB982" s="7"/>
      <c r="BD982" s="7"/>
      <c r="BF982" s="7"/>
      <c r="BH982" s="7"/>
      <c r="BI982" s="7"/>
      <c r="BJ982" s="7"/>
      <c r="BL982" s="7"/>
      <c r="BN982" s="7"/>
      <c r="BO982" s="7"/>
      <c r="BP982" s="7"/>
      <c r="BQ982" s="7"/>
      <c r="BR982" s="7"/>
    </row>
    <row r="983" spans="1:70" customFormat="1">
      <c r="A983" s="7"/>
      <c r="B983" s="230"/>
      <c r="C983" s="7"/>
      <c r="D983" s="7"/>
      <c r="E983" s="7"/>
      <c r="F983" s="7"/>
      <c r="G983" s="7"/>
      <c r="H983" s="7"/>
      <c r="I983" s="7"/>
      <c r="J983" s="7"/>
      <c r="K983" s="7"/>
      <c r="L983" s="8"/>
      <c r="M983" s="7"/>
      <c r="N983" s="60"/>
      <c r="Z983" s="7"/>
      <c r="AB983" s="7"/>
      <c r="AC983" s="7"/>
      <c r="AD983" s="7"/>
      <c r="AF983" s="7"/>
      <c r="AH983" s="7"/>
      <c r="AJ983" s="7"/>
      <c r="AK983" s="7"/>
      <c r="AL983" s="7"/>
      <c r="AN983" s="7"/>
      <c r="AO983" s="7"/>
      <c r="AP983" s="7"/>
      <c r="AR983" s="7"/>
      <c r="AT983" s="7"/>
      <c r="AV983" s="7"/>
      <c r="AX983" s="7"/>
      <c r="AZ983" s="7"/>
      <c r="BB983" s="7"/>
      <c r="BD983" s="7"/>
      <c r="BF983" s="7"/>
      <c r="BH983" s="7"/>
      <c r="BI983" s="7"/>
      <c r="BJ983" s="7"/>
      <c r="BL983" s="7"/>
      <c r="BN983" s="7"/>
      <c r="BO983" s="7"/>
      <c r="BP983" s="7"/>
      <c r="BQ983" s="7"/>
      <c r="BR983" s="7"/>
    </row>
    <row r="984" spans="1:70" customFormat="1">
      <c r="A984" s="7"/>
      <c r="B984" s="230"/>
      <c r="C984" s="7"/>
      <c r="D984" s="7"/>
      <c r="E984" s="7"/>
      <c r="F984" s="7"/>
      <c r="G984" s="7"/>
      <c r="H984" s="7"/>
      <c r="I984" s="7"/>
      <c r="J984" s="7"/>
      <c r="K984" s="7"/>
      <c r="L984" s="8"/>
      <c r="M984" s="7"/>
      <c r="N984" s="60"/>
      <c r="Z984" s="7"/>
      <c r="AB984" s="7"/>
      <c r="AC984" s="7"/>
      <c r="AD984" s="7"/>
      <c r="AF984" s="7"/>
      <c r="AH984" s="7"/>
      <c r="AJ984" s="7"/>
      <c r="AK984" s="7"/>
      <c r="AL984" s="7"/>
      <c r="AN984" s="7"/>
      <c r="AO984" s="7"/>
      <c r="AP984" s="7"/>
      <c r="AR984" s="7"/>
      <c r="AT984" s="7"/>
      <c r="AV984" s="7"/>
      <c r="AX984" s="7"/>
      <c r="AZ984" s="7"/>
      <c r="BB984" s="7"/>
      <c r="BD984" s="7"/>
      <c r="BF984" s="7"/>
      <c r="BH984" s="7"/>
      <c r="BI984" s="7"/>
      <c r="BJ984" s="7"/>
      <c r="BL984" s="7"/>
      <c r="BN984" s="7"/>
      <c r="BO984" s="7"/>
      <c r="BP984" s="7"/>
      <c r="BQ984" s="7"/>
      <c r="BR984" s="7"/>
    </row>
    <row r="985" spans="1:70" customFormat="1">
      <c r="A985" s="7"/>
      <c r="B985" s="230"/>
      <c r="C985" s="7"/>
      <c r="D985" s="7"/>
      <c r="E985" s="7"/>
      <c r="F985" s="7"/>
      <c r="G985" s="7"/>
      <c r="H985" s="7"/>
      <c r="I985" s="7"/>
      <c r="J985" s="7"/>
      <c r="K985" s="7"/>
      <c r="L985" s="8"/>
      <c r="M985" s="7"/>
      <c r="N985" s="60"/>
      <c r="Z985" s="7"/>
      <c r="AB985" s="7"/>
      <c r="AC985" s="7"/>
      <c r="AD985" s="7"/>
      <c r="AF985" s="7"/>
      <c r="AH985" s="7"/>
      <c r="AJ985" s="7"/>
      <c r="AK985" s="7"/>
      <c r="AL985" s="7"/>
      <c r="AN985" s="7"/>
      <c r="AO985" s="7"/>
      <c r="AP985" s="7"/>
      <c r="AR985" s="7"/>
      <c r="AT985" s="7"/>
      <c r="AV985" s="7"/>
      <c r="AX985" s="7"/>
      <c r="AZ985" s="7"/>
      <c r="BB985" s="7"/>
      <c r="BD985" s="7"/>
      <c r="BF985" s="7"/>
      <c r="BH985" s="7"/>
      <c r="BI985" s="7"/>
      <c r="BJ985" s="7"/>
      <c r="BL985" s="7"/>
      <c r="BN985" s="7"/>
      <c r="BO985" s="7"/>
      <c r="BP985" s="7"/>
      <c r="BQ985" s="7"/>
      <c r="BR985" s="7"/>
    </row>
    <row r="986" spans="1:70" customFormat="1">
      <c r="A986" s="7"/>
      <c r="B986" s="230"/>
      <c r="C986" s="7"/>
      <c r="D986" s="7"/>
      <c r="E986" s="7"/>
      <c r="F986" s="7"/>
      <c r="G986" s="7"/>
      <c r="H986" s="7"/>
      <c r="I986" s="7"/>
      <c r="J986" s="7"/>
      <c r="K986" s="7"/>
      <c r="L986" s="8"/>
      <c r="M986" s="7"/>
      <c r="N986" s="60"/>
      <c r="Z986" s="7"/>
      <c r="AB986" s="7"/>
      <c r="AC986" s="7"/>
      <c r="AD986" s="7"/>
      <c r="AF986" s="7"/>
      <c r="AH986" s="7"/>
      <c r="AJ986" s="7"/>
      <c r="AK986" s="7"/>
      <c r="AL986" s="7"/>
      <c r="AN986" s="7"/>
      <c r="AO986" s="7"/>
      <c r="AP986" s="7"/>
      <c r="AR986" s="7"/>
      <c r="AT986" s="7"/>
      <c r="AV986" s="7"/>
      <c r="AX986" s="7"/>
      <c r="AZ986" s="7"/>
      <c r="BB986" s="7"/>
      <c r="BD986" s="7"/>
      <c r="BF986" s="7"/>
      <c r="BH986" s="7"/>
      <c r="BI986" s="7"/>
      <c r="BJ986" s="7"/>
      <c r="BL986" s="7"/>
      <c r="BN986" s="7"/>
      <c r="BO986" s="7"/>
      <c r="BP986" s="7"/>
      <c r="BQ986" s="7"/>
      <c r="BR986" s="7"/>
    </row>
    <row r="987" spans="1:70" customFormat="1">
      <c r="A987" s="7"/>
      <c r="B987" s="230"/>
      <c r="C987" s="7"/>
      <c r="D987" s="7"/>
      <c r="E987" s="7"/>
      <c r="F987" s="7"/>
      <c r="G987" s="7"/>
      <c r="H987" s="7"/>
      <c r="I987" s="7"/>
      <c r="J987" s="7"/>
      <c r="K987" s="7"/>
      <c r="L987" s="8"/>
      <c r="M987" s="7"/>
      <c r="N987" s="60"/>
      <c r="Z987" s="7"/>
      <c r="AB987" s="7"/>
      <c r="AC987" s="7"/>
      <c r="AD987" s="7"/>
      <c r="AF987" s="7"/>
      <c r="AH987" s="7"/>
      <c r="AJ987" s="7"/>
      <c r="AK987" s="7"/>
      <c r="AL987" s="7"/>
      <c r="AN987" s="7"/>
      <c r="AO987" s="7"/>
      <c r="AP987" s="7"/>
      <c r="AR987" s="7"/>
      <c r="AT987" s="7"/>
      <c r="AV987" s="7"/>
      <c r="AX987" s="7"/>
      <c r="AZ987" s="7"/>
      <c r="BB987" s="7"/>
      <c r="BD987" s="7"/>
      <c r="BF987" s="7"/>
      <c r="BH987" s="7"/>
      <c r="BI987" s="7"/>
      <c r="BJ987" s="7"/>
      <c r="BL987" s="7"/>
      <c r="BN987" s="7"/>
      <c r="BO987" s="7"/>
      <c r="BP987" s="7"/>
      <c r="BQ987" s="7"/>
      <c r="BR987" s="7"/>
    </row>
    <row r="988" spans="1:70" customFormat="1">
      <c r="A988" s="7"/>
      <c r="B988" s="230"/>
      <c r="C988" s="7"/>
      <c r="D988" s="7"/>
      <c r="E988" s="7"/>
      <c r="F988" s="7"/>
      <c r="G988" s="7"/>
      <c r="H988" s="7"/>
      <c r="I988" s="7"/>
      <c r="J988" s="7"/>
      <c r="K988" s="7"/>
      <c r="L988" s="8"/>
      <c r="M988" s="7"/>
      <c r="N988" s="60"/>
      <c r="Z988" s="7"/>
      <c r="AB988" s="7"/>
      <c r="AC988" s="7"/>
      <c r="AD988" s="7"/>
      <c r="AF988" s="7"/>
      <c r="AH988" s="7"/>
      <c r="AJ988" s="7"/>
      <c r="AK988" s="7"/>
      <c r="AL988" s="7"/>
      <c r="AN988" s="7"/>
      <c r="AO988" s="7"/>
      <c r="AP988" s="7"/>
      <c r="AR988" s="7"/>
      <c r="AT988" s="7"/>
      <c r="AV988" s="7"/>
      <c r="AX988" s="7"/>
      <c r="AZ988" s="7"/>
      <c r="BB988" s="7"/>
      <c r="BD988" s="7"/>
      <c r="BF988" s="7"/>
      <c r="BH988" s="7"/>
      <c r="BI988" s="7"/>
      <c r="BJ988" s="7"/>
      <c r="BL988" s="7"/>
      <c r="BN988" s="7"/>
      <c r="BO988" s="7"/>
      <c r="BP988" s="7"/>
      <c r="BQ988" s="7"/>
      <c r="BR988" s="7"/>
    </row>
    <row r="989" spans="1:70" customFormat="1">
      <c r="A989" s="7"/>
      <c r="B989" s="230"/>
      <c r="C989" s="7"/>
      <c r="D989" s="7"/>
      <c r="E989" s="7"/>
      <c r="F989" s="7"/>
      <c r="G989" s="7"/>
      <c r="H989" s="7"/>
      <c r="I989" s="7"/>
      <c r="J989" s="7"/>
      <c r="K989" s="7"/>
      <c r="L989" s="8"/>
      <c r="M989" s="7"/>
      <c r="N989" s="60"/>
      <c r="Z989" s="7"/>
      <c r="AB989" s="7"/>
      <c r="AC989" s="7"/>
      <c r="AD989" s="7"/>
      <c r="AF989" s="7"/>
      <c r="AH989" s="7"/>
      <c r="AJ989" s="7"/>
      <c r="AK989" s="7"/>
      <c r="AL989" s="7"/>
      <c r="AN989" s="7"/>
      <c r="AO989" s="7"/>
      <c r="AP989" s="7"/>
      <c r="AR989" s="7"/>
      <c r="AT989" s="7"/>
      <c r="AV989" s="7"/>
      <c r="AX989" s="7"/>
      <c r="AZ989" s="7"/>
      <c r="BB989" s="7"/>
      <c r="BD989" s="7"/>
      <c r="BF989" s="7"/>
      <c r="BH989" s="7"/>
      <c r="BI989" s="7"/>
      <c r="BJ989" s="7"/>
      <c r="BL989" s="7"/>
      <c r="BN989" s="7"/>
      <c r="BO989" s="7"/>
      <c r="BP989" s="7"/>
      <c r="BQ989" s="7"/>
      <c r="BR989" s="7"/>
    </row>
    <row r="990" spans="1:70" customFormat="1">
      <c r="A990" s="7"/>
      <c r="B990" s="230"/>
      <c r="C990" s="7"/>
      <c r="D990" s="7"/>
      <c r="E990" s="7"/>
      <c r="F990" s="7"/>
      <c r="G990" s="7"/>
      <c r="H990" s="7"/>
      <c r="I990" s="7"/>
      <c r="J990" s="7"/>
      <c r="K990" s="7"/>
      <c r="L990" s="8"/>
      <c r="M990" s="7"/>
      <c r="N990" s="60"/>
      <c r="Z990" s="7"/>
      <c r="AB990" s="7"/>
      <c r="AC990" s="7"/>
      <c r="AD990" s="7"/>
      <c r="AF990" s="7"/>
      <c r="AH990" s="7"/>
      <c r="AJ990" s="7"/>
      <c r="AK990" s="7"/>
      <c r="AL990" s="7"/>
      <c r="AN990" s="7"/>
      <c r="AO990" s="7"/>
      <c r="AP990" s="7"/>
      <c r="AR990" s="7"/>
      <c r="AT990" s="7"/>
      <c r="AV990" s="7"/>
      <c r="AX990" s="7"/>
      <c r="AZ990" s="7"/>
      <c r="BB990" s="7"/>
      <c r="BD990" s="7"/>
      <c r="BF990" s="7"/>
      <c r="BH990" s="7"/>
      <c r="BI990" s="7"/>
      <c r="BJ990" s="7"/>
      <c r="BL990" s="7"/>
      <c r="BN990" s="7"/>
      <c r="BO990" s="7"/>
      <c r="BP990" s="7"/>
      <c r="BQ990" s="7"/>
      <c r="BR990" s="7"/>
    </row>
    <row r="991" spans="1:70" customFormat="1">
      <c r="A991" s="7"/>
      <c r="B991" s="230"/>
      <c r="C991" s="7"/>
      <c r="D991" s="7"/>
      <c r="E991" s="7"/>
      <c r="F991" s="7"/>
      <c r="G991" s="7"/>
      <c r="H991" s="7"/>
      <c r="I991" s="7"/>
      <c r="J991" s="7"/>
      <c r="K991" s="7"/>
      <c r="L991" s="8"/>
      <c r="M991" s="7"/>
      <c r="N991" s="60"/>
      <c r="Z991" s="7"/>
      <c r="AB991" s="7"/>
      <c r="AC991" s="7"/>
      <c r="AD991" s="7"/>
      <c r="AF991" s="7"/>
      <c r="AH991" s="7"/>
      <c r="AJ991" s="7"/>
      <c r="AK991" s="7"/>
      <c r="AL991" s="7"/>
      <c r="AN991" s="7"/>
      <c r="AO991" s="7"/>
      <c r="AP991" s="7"/>
      <c r="AR991" s="7"/>
      <c r="AT991" s="7"/>
      <c r="AV991" s="7"/>
      <c r="AX991" s="7"/>
      <c r="AZ991" s="7"/>
      <c r="BB991" s="7"/>
      <c r="BD991" s="7"/>
      <c r="BF991" s="7"/>
      <c r="BH991" s="7"/>
      <c r="BI991" s="7"/>
      <c r="BJ991" s="7"/>
      <c r="BL991" s="7"/>
      <c r="BN991" s="7"/>
      <c r="BO991" s="7"/>
      <c r="BP991" s="7"/>
      <c r="BQ991" s="7"/>
      <c r="BR991" s="7"/>
    </row>
    <row r="992" spans="1:70" customFormat="1">
      <c r="A992" s="7"/>
      <c r="B992" s="230"/>
      <c r="C992" s="7"/>
      <c r="D992" s="7"/>
      <c r="E992" s="7"/>
      <c r="F992" s="7"/>
      <c r="G992" s="7"/>
      <c r="H992" s="7"/>
      <c r="I992" s="7"/>
      <c r="J992" s="7"/>
      <c r="K992" s="7"/>
      <c r="L992" s="8"/>
      <c r="M992" s="7"/>
      <c r="N992" s="60"/>
      <c r="Z992" s="7"/>
      <c r="AB992" s="7"/>
      <c r="AC992" s="7"/>
      <c r="AD992" s="7"/>
      <c r="AF992" s="7"/>
      <c r="AH992" s="7"/>
      <c r="AJ992" s="7"/>
      <c r="AK992" s="7"/>
      <c r="AL992" s="7"/>
      <c r="AN992" s="7"/>
      <c r="AO992" s="7"/>
      <c r="AP992" s="7"/>
      <c r="AR992" s="7"/>
      <c r="AT992" s="7"/>
      <c r="AV992" s="7"/>
      <c r="AX992" s="7"/>
      <c r="AZ992" s="7"/>
      <c r="BB992" s="7"/>
      <c r="BD992" s="7"/>
      <c r="BF992" s="7"/>
      <c r="BH992" s="7"/>
      <c r="BI992" s="7"/>
      <c r="BJ992" s="7"/>
      <c r="BL992" s="7"/>
      <c r="BN992" s="7"/>
      <c r="BO992" s="7"/>
      <c r="BP992" s="7"/>
      <c r="BQ992" s="7"/>
      <c r="BR992" s="7"/>
    </row>
    <row r="993" spans="1:70" customFormat="1">
      <c r="A993" s="7"/>
      <c r="B993" s="230"/>
      <c r="C993" s="7"/>
      <c r="D993" s="7"/>
      <c r="E993" s="7"/>
      <c r="F993" s="7"/>
      <c r="G993" s="7"/>
      <c r="H993" s="7"/>
      <c r="I993" s="7"/>
      <c r="J993" s="7"/>
      <c r="K993" s="7"/>
      <c r="L993" s="8"/>
      <c r="M993" s="7"/>
      <c r="N993" s="60"/>
      <c r="Z993" s="7"/>
      <c r="AB993" s="7"/>
      <c r="AC993" s="7"/>
      <c r="AD993" s="7"/>
      <c r="AF993" s="7"/>
      <c r="AH993" s="7"/>
      <c r="AJ993" s="7"/>
      <c r="AK993" s="7"/>
      <c r="AL993" s="7"/>
      <c r="AN993" s="7"/>
      <c r="AO993" s="7"/>
      <c r="AP993" s="7"/>
      <c r="AR993" s="7"/>
      <c r="AT993" s="7"/>
      <c r="AV993" s="7"/>
      <c r="AX993" s="7"/>
      <c r="AZ993" s="7"/>
      <c r="BB993" s="7"/>
      <c r="BD993" s="7"/>
      <c r="BF993" s="7"/>
      <c r="BH993" s="7"/>
      <c r="BI993" s="7"/>
      <c r="BJ993" s="7"/>
      <c r="BL993" s="7"/>
      <c r="BN993" s="7"/>
      <c r="BO993" s="7"/>
      <c r="BP993" s="7"/>
      <c r="BQ993" s="7"/>
      <c r="BR993" s="7"/>
    </row>
    <row r="994" spans="1:70" customFormat="1">
      <c r="A994" s="7"/>
      <c r="B994" s="230"/>
      <c r="C994" s="7"/>
      <c r="D994" s="7"/>
      <c r="E994" s="7"/>
      <c r="F994" s="7"/>
      <c r="G994" s="7"/>
      <c r="H994" s="7"/>
      <c r="I994" s="7"/>
      <c r="J994" s="7"/>
      <c r="K994" s="7"/>
      <c r="L994" s="8"/>
      <c r="M994" s="7"/>
      <c r="N994" s="60"/>
      <c r="Z994" s="7"/>
      <c r="AB994" s="7"/>
      <c r="AC994" s="7"/>
      <c r="AD994" s="7"/>
      <c r="AF994" s="7"/>
      <c r="AH994" s="7"/>
      <c r="AJ994" s="7"/>
      <c r="AK994" s="7"/>
      <c r="AL994" s="7"/>
      <c r="AN994" s="7"/>
      <c r="AO994" s="7"/>
      <c r="AP994" s="7"/>
      <c r="AR994" s="7"/>
      <c r="AT994" s="7"/>
      <c r="AV994" s="7"/>
      <c r="AX994" s="7"/>
      <c r="AZ994" s="7"/>
      <c r="BB994" s="7"/>
      <c r="BD994" s="7"/>
      <c r="BF994" s="7"/>
      <c r="BH994" s="7"/>
      <c r="BI994" s="7"/>
      <c r="BJ994" s="7"/>
      <c r="BL994" s="7"/>
      <c r="BN994" s="7"/>
      <c r="BO994" s="7"/>
      <c r="BP994" s="7"/>
      <c r="BQ994" s="7"/>
      <c r="BR994" s="7"/>
    </row>
    <row r="995" spans="1:70" customFormat="1">
      <c r="A995" s="7"/>
      <c r="B995" s="230"/>
      <c r="C995" s="7"/>
      <c r="D995" s="7"/>
      <c r="E995" s="7"/>
      <c r="F995" s="7"/>
      <c r="G995" s="7"/>
      <c r="H995" s="7"/>
      <c r="I995" s="7"/>
      <c r="J995" s="7"/>
      <c r="K995" s="7"/>
      <c r="L995" s="8"/>
      <c r="M995" s="7"/>
      <c r="N995" s="60"/>
      <c r="Z995" s="7"/>
      <c r="AB995" s="7"/>
      <c r="AC995" s="7"/>
      <c r="AD995" s="7"/>
      <c r="AF995" s="7"/>
      <c r="AH995" s="7"/>
      <c r="AJ995" s="7"/>
      <c r="AK995" s="7"/>
      <c r="AL995" s="7"/>
      <c r="AN995" s="7"/>
      <c r="AO995" s="7"/>
      <c r="AP995" s="7"/>
      <c r="AR995" s="7"/>
      <c r="AT995" s="7"/>
      <c r="AV995" s="7"/>
      <c r="AX995" s="7"/>
      <c r="AZ995" s="7"/>
      <c r="BB995" s="7"/>
      <c r="BD995" s="7"/>
      <c r="BF995" s="7"/>
      <c r="BH995" s="7"/>
      <c r="BI995" s="7"/>
      <c r="BJ995" s="7"/>
      <c r="BL995" s="7"/>
      <c r="BN995" s="7"/>
      <c r="BO995" s="7"/>
      <c r="BP995" s="7"/>
      <c r="BQ995" s="7"/>
      <c r="BR995" s="7"/>
    </row>
    <row r="996" spans="1:70" customFormat="1">
      <c r="A996" s="7"/>
      <c r="B996" s="230"/>
      <c r="C996" s="7"/>
      <c r="D996" s="7"/>
      <c r="E996" s="7"/>
      <c r="F996" s="7"/>
      <c r="G996" s="7"/>
      <c r="H996" s="7"/>
      <c r="I996" s="7"/>
      <c r="J996" s="7"/>
      <c r="K996" s="7"/>
      <c r="L996" s="8"/>
      <c r="M996" s="7"/>
      <c r="N996" s="60"/>
      <c r="Z996" s="7"/>
      <c r="AB996" s="7"/>
      <c r="AC996" s="7"/>
      <c r="AD996" s="7"/>
      <c r="AF996" s="7"/>
      <c r="AH996" s="7"/>
      <c r="AJ996" s="7"/>
      <c r="AK996" s="7"/>
      <c r="AL996" s="7"/>
      <c r="AN996" s="7"/>
      <c r="AO996" s="7"/>
      <c r="AP996" s="7"/>
      <c r="AR996" s="7"/>
      <c r="AT996" s="7"/>
      <c r="AV996" s="7"/>
      <c r="AX996" s="7"/>
      <c r="AZ996" s="7"/>
      <c r="BB996" s="7"/>
      <c r="BD996" s="7"/>
      <c r="BF996" s="7"/>
      <c r="BH996" s="7"/>
      <c r="BI996" s="7"/>
      <c r="BJ996" s="7"/>
      <c r="BL996" s="7"/>
      <c r="BN996" s="7"/>
      <c r="BO996" s="7"/>
      <c r="BP996" s="7"/>
      <c r="BQ996" s="7"/>
      <c r="BR996" s="7"/>
    </row>
    <row r="997" spans="1:70" customFormat="1">
      <c r="A997" s="7"/>
      <c r="B997" s="230"/>
      <c r="C997" s="7"/>
      <c r="D997" s="7"/>
      <c r="E997" s="7"/>
      <c r="F997" s="7"/>
      <c r="G997" s="7"/>
      <c r="H997" s="7"/>
      <c r="I997" s="7"/>
      <c r="J997" s="7"/>
      <c r="K997" s="7"/>
      <c r="L997" s="8"/>
      <c r="M997" s="7"/>
      <c r="N997" s="60"/>
      <c r="Z997" s="7"/>
      <c r="AB997" s="7"/>
      <c r="AC997" s="7"/>
      <c r="AD997" s="7"/>
      <c r="AF997" s="7"/>
      <c r="AH997" s="7"/>
      <c r="AJ997" s="7"/>
      <c r="AK997" s="7"/>
      <c r="AL997" s="7"/>
      <c r="AN997" s="7"/>
      <c r="AO997" s="7"/>
      <c r="AP997" s="7"/>
      <c r="AR997" s="7"/>
      <c r="AT997" s="7"/>
      <c r="AV997" s="7"/>
      <c r="AX997" s="7"/>
      <c r="AZ997" s="7"/>
      <c r="BB997" s="7"/>
      <c r="BD997" s="7"/>
      <c r="BF997" s="7"/>
      <c r="BH997" s="7"/>
      <c r="BI997" s="7"/>
      <c r="BJ997" s="7"/>
      <c r="BL997" s="7"/>
      <c r="BN997" s="7"/>
      <c r="BO997" s="7"/>
      <c r="BP997" s="7"/>
      <c r="BQ997" s="7"/>
      <c r="BR997" s="7"/>
    </row>
    <row r="998" spans="1:70" customFormat="1">
      <c r="A998" s="7"/>
      <c r="B998" s="230"/>
      <c r="C998" s="7"/>
      <c r="D998" s="7"/>
      <c r="E998" s="7"/>
      <c r="F998" s="7"/>
      <c r="G998" s="7"/>
      <c r="H998" s="7"/>
      <c r="I998" s="7"/>
      <c r="J998" s="7"/>
      <c r="K998" s="7"/>
      <c r="L998" s="8"/>
      <c r="M998" s="7"/>
      <c r="N998" s="60"/>
      <c r="Z998" s="7"/>
      <c r="AB998" s="7"/>
      <c r="AC998" s="7"/>
      <c r="AD998" s="7"/>
      <c r="AF998" s="7"/>
      <c r="AH998" s="7"/>
      <c r="AJ998" s="7"/>
      <c r="AK998" s="7"/>
      <c r="AL998" s="7"/>
      <c r="AN998" s="7"/>
      <c r="AO998" s="7"/>
      <c r="AP998" s="7"/>
      <c r="AR998" s="7"/>
      <c r="AT998" s="7"/>
      <c r="AV998" s="7"/>
      <c r="AX998" s="7"/>
      <c r="AZ998" s="7"/>
      <c r="BB998" s="7"/>
      <c r="BD998" s="7"/>
      <c r="BF998" s="7"/>
      <c r="BH998" s="7"/>
      <c r="BI998" s="7"/>
      <c r="BJ998" s="7"/>
      <c r="BL998" s="7"/>
      <c r="BN998" s="7"/>
      <c r="BO998" s="7"/>
      <c r="BP998" s="7"/>
      <c r="BQ998" s="7"/>
      <c r="BR998" s="7"/>
    </row>
    <row r="999" spans="1:70" customFormat="1">
      <c r="A999" s="7"/>
      <c r="B999" s="230"/>
      <c r="C999" s="7"/>
      <c r="D999" s="7"/>
      <c r="E999" s="7"/>
      <c r="F999" s="7"/>
      <c r="G999" s="7"/>
      <c r="H999" s="7"/>
      <c r="I999" s="7"/>
      <c r="J999" s="7"/>
      <c r="K999" s="7"/>
      <c r="L999" s="8"/>
      <c r="M999" s="7"/>
      <c r="N999" s="60"/>
      <c r="Z999" s="7"/>
      <c r="AB999" s="7"/>
      <c r="AC999" s="7"/>
      <c r="AD999" s="7"/>
      <c r="AF999" s="7"/>
      <c r="AH999" s="7"/>
      <c r="AJ999" s="7"/>
      <c r="AK999" s="7"/>
      <c r="AL999" s="7"/>
      <c r="AN999" s="7"/>
      <c r="AO999" s="7"/>
      <c r="AP999" s="7"/>
      <c r="AR999" s="7"/>
      <c r="AT999" s="7"/>
      <c r="AV999" s="7"/>
      <c r="AX999" s="7"/>
      <c r="AZ999" s="7"/>
      <c r="BB999" s="7"/>
      <c r="BD999" s="7"/>
      <c r="BF999" s="7"/>
      <c r="BH999" s="7"/>
      <c r="BI999" s="7"/>
      <c r="BJ999" s="7"/>
      <c r="BL999" s="7"/>
      <c r="BN999" s="7"/>
      <c r="BO999" s="7"/>
      <c r="BP999" s="7"/>
      <c r="BQ999" s="7"/>
      <c r="BR999" s="7"/>
    </row>
    <row r="1000" spans="1:70" customFormat="1">
      <c r="A1000" s="7"/>
      <c r="B1000" s="230"/>
      <c r="C1000" s="7"/>
      <c r="D1000" s="7"/>
      <c r="E1000" s="7"/>
      <c r="F1000" s="7"/>
      <c r="G1000" s="7"/>
      <c r="H1000" s="7"/>
      <c r="I1000" s="7"/>
      <c r="J1000" s="7"/>
      <c r="K1000" s="7"/>
      <c r="L1000" s="8"/>
      <c r="M1000" s="7"/>
      <c r="N1000" s="60"/>
      <c r="Z1000" s="7"/>
      <c r="AB1000" s="7"/>
      <c r="AC1000" s="7"/>
      <c r="AD1000" s="7"/>
      <c r="AF1000" s="7"/>
      <c r="AH1000" s="7"/>
      <c r="AJ1000" s="7"/>
      <c r="AK1000" s="7"/>
      <c r="AL1000" s="7"/>
      <c r="AN1000" s="7"/>
      <c r="AO1000" s="7"/>
      <c r="AP1000" s="7"/>
      <c r="AR1000" s="7"/>
      <c r="AT1000" s="7"/>
      <c r="AV1000" s="7"/>
      <c r="AX1000" s="7"/>
      <c r="AZ1000" s="7"/>
      <c r="BB1000" s="7"/>
      <c r="BD1000" s="7"/>
      <c r="BF1000" s="7"/>
      <c r="BH1000" s="7"/>
      <c r="BI1000" s="7"/>
      <c r="BJ1000" s="7"/>
      <c r="BL1000" s="7"/>
      <c r="BN1000" s="7"/>
      <c r="BO1000" s="7"/>
      <c r="BP1000" s="7"/>
      <c r="BQ1000" s="7"/>
      <c r="BR1000" s="7"/>
    </row>
    <row r="1001" spans="1:70" customFormat="1">
      <c r="A1001" s="7"/>
      <c r="B1001" s="230"/>
      <c r="C1001" s="7"/>
      <c r="D1001" s="7"/>
      <c r="E1001" s="7"/>
      <c r="F1001" s="7"/>
      <c r="G1001" s="7"/>
      <c r="H1001" s="7"/>
      <c r="I1001" s="7"/>
      <c r="J1001" s="7"/>
      <c r="K1001" s="7"/>
      <c r="L1001" s="8"/>
      <c r="M1001" s="7"/>
      <c r="N1001" s="60"/>
      <c r="Z1001" s="7"/>
      <c r="AB1001" s="7"/>
      <c r="AC1001" s="7"/>
      <c r="AD1001" s="7"/>
      <c r="AF1001" s="7"/>
      <c r="AH1001" s="7"/>
      <c r="AJ1001" s="7"/>
      <c r="AK1001" s="7"/>
      <c r="AL1001" s="7"/>
      <c r="AN1001" s="7"/>
      <c r="AO1001" s="7"/>
      <c r="AP1001" s="7"/>
      <c r="AR1001" s="7"/>
      <c r="AT1001" s="7"/>
      <c r="AV1001" s="7"/>
      <c r="AX1001" s="7"/>
      <c r="AZ1001" s="7"/>
      <c r="BB1001" s="7"/>
      <c r="BD1001" s="7"/>
      <c r="BF1001" s="7"/>
      <c r="BH1001" s="7"/>
      <c r="BI1001" s="7"/>
      <c r="BJ1001" s="7"/>
      <c r="BL1001" s="7"/>
      <c r="BN1001" s="7"/>
      <c r="BO1001" s="7"/>
      <c r="BP1001" s="7"/>
      <c r="BQ1001" s="7"/>
      <c r="BR1001" s="7"/>
    </row>
    <row r="1002" spans="1:70" customFormat="1">
      <c r="A1002" s="7"/>
      <c r="B1002" s="230"/>
      <c r="C1002" s="7"/>
      <c r="D1002" s="7"/>
      <c r="E1002" s="7"/>
      <c r="F1002" s="7"/>
      <c r="G1002" s="7"/>
      <c r="H1002" s="7"/>
      <c r="I1002" s="7"/>
      <c r="J1002" s="7"/>
      <c r="K1002" s="7"/>
      <c r="L1002" s="8"/>
      <c r="M1002" s="7"/>
      <c r="N1002" s="60"/>
      <c r="Z1002" s="7"/>
      <c r="AB1002" s="7"/>
      <c r="AC1002" s="7"/>
      <c r="AD1002" s="7"/>
      <c r="AF1002" s="7"/>
      <c r="AH1002" s="7"/>
      <c r="AJ1002" s="7"/>
      <c r="AK1002" s="7"/>
      <c r="AL1002" s="7"/>
      <c r="AN1002" s="7"/>
      <c r="AO1002" s="7"/>
      <c r="AP1002" s="7"/>
      <c r="AR1002" s="7"/>
      <c r="AT1002" s="7"/>
      <c r="AV1002" s="7"/>
      <c r="AX1002" s="7"/>
      <c r="AZ1002" s="7"/>
      <c r="BB1002" s="7"/>
      <c r="BD1002" s="7"/>
      <c r="BF1002" s="7"/>
      <c r="BH1002" s="7"/>
      <c r="BI1002" s="7"/>
      <c r="BJ1002" s="7"/>
      <c r="BL1002" s="7"/>
      <c r="BN1002" s="7"/>
      <c r="BO1002" s="7"/>
      <c r="BP1002" s="7"/>
      <c r="BQ1002" s="7"/>
      <c r="BR1002" s="7"/>
    </row>
    <row r="1003" spans="1:70" customFormat="1">
      <c r="A1003" s="7"/>
      <c r="B1003" s="230"/>
      <c r="C1003" s="7"/>
      <c r="D1003" s="7"/>
      <c r="E1003" s="7"/>
      <c r="F1003" s="7"/>
      <c r="G1003" s="7"/>
      <c r="H1003" s="7"/>
      <c r="I1003" s="7"/>
      <c r="J1003" s="7"/>
      <c r="K1003" s="7"/>
      <c r="L1003" s="8"/>
      <c r="M1003" s="7"/>
      <c r="N1003" s="60"/>
      <c r="Z1003" s="7"/>
      <c r="AB1003" s="7"/>
      <c r="AC1003" s="7"/>
      <c r="AD1003" s="7"/>
      <c r="AF1003" s="7"/>
      <c r="AH1003" s="7"/>
      <c r="AJ1003" s="7"/>
      <c r="AK1003" s="7"/>
      <c r="AL1003" s="7"/>
      <c r="AN1003" s="7"/>
      <c r="AO1003" s="7"/>
      <c r="AP1003" s="7"/>
      <c r="AR1003" s="7"/>
      <c r="AT1003" s="7"/>
      <c r="AV1003" s="7"/>
      <c r="AX1003" s="7"/>
      <c r="AZ1003" s="7"/>
      <c r="BB1003" s="7"/>
      <c r="BD1003" s="7"/>
      <c r="BF1003" s="7"/>
      <c r="BH1003" s="7"/>
      <c r="BI1003" s="7"/>
      <c r="BJ1003" s="7"/>
      <c r="BL1003" s="7"/>
      <c r="BN1003" s="7"/>
      <c r="BO1003" s="7"/>
      <c r="BP1003" s="7"/>
      <c r="BQ1003" s="7"/>
      <c r="BR1003" s="7"/>
    </row>
    <row r="1004" spans="1:70" customFormat="1">
      <c r="A1004" s="7"/>
      <c r="B1004" s="230"/>
      <c r="C1004" s="7"/>
      <c r="D1004" s="7"/>
      <c r="E1004" s="7"/>
      <c r="F1004" s="7"/>
      <c r="G1004" s="7"/>
      <c r="H1004" s="7"/>
      <c r="I1004" s="7"/>
      <c r="J1004" s="7"/>
      <c r="K1004" s="7"/>
      <c r="L1004" s="8"/>
      <c r="M1004" s="7"/>
      <c r="N1004" s="60"/>
      <c r="Z1004" s="7"/>
      <c r="AB1004" s="7"/>
      <c r="AC1004" s="7"/>
      <c r="AD1004" s="7"/>
      <c r="AF1004" s="7"/>
      <c r="AH1004" s="7"/>
      <c r="AJ1004" s="7"/>
      <c r="AK1004" s="7"/>
      <c r="AL1004" s="7"/>
      <c r="AN1004" s="7"/>
      <c r="AO1004" s="7"/>
      <c r="AP1004" s="7"/>
      <c r="AR1004" s="7"/>
      <c r="AT1004" s="7"/>
      <c r="AV1004" s="7"/>
      <c r="AX1004" s="7"/>
      <c r="AZ1004" s="7"/>
      <c r="BB1004" s="7"/>
      <c r="BD1004" s="7"/>
      <c r="BF1004" s="7"/>
      <c r="BH1004" s="7"/>
      <c r="BI1004" s="7"/>
      <c r="BJ1004" s="7"/>
      <c r="BL1004" s="7"/>
      <c r="BN1004" s="7"/>
      <c r="BO1004" s="7"/>
      <c r="BP1004" s="7"/>
      <c r="BQ1004" s="7"/>
      <c r="BR1004" s="7"/>
    </row>
    <row r="1005" spans="1:70" customFormat="1">
      <c r="A1005" s="7"/>
      <c r="B1005" s="230"/>
      <c r="C1005" s="7"/>
      <c r="D1005" s="7"/>
      <c r="E1005" s="7"/>
      <c r="F1005" s="7"/>
      <c r="G1005" s="7"/>
      <c r="H1005" s="7"/>
      <c r="I1005" s="7"/>
      <c r="J1005" s="7"/>
      <c r="K1005" s="7"/>
      <c r="L1005" s="8"/>
      <c r="M1005" s="7"/>
      <c r="N1005" s="60"/>
      <c r="Z1005" s="7"/>
      <c r="AB1005" s="7"/>
      <c r="AC1005" s="7"/>
      <c r="AD1005" s="7"/>
      <c r="AF1005" s="7"/>
      <c r="AH1005" s="7"/>
      <c r="AJ1005" s="7"/>
      <c r="AK1005" s="7"/>
      <c r="AL1005" s="7"/>
      <c r="AN1005" s="7"/>
      <c r="AO1005" s="7"/>
      <c r="AP1005" s="7"/>
      <c r="AR1005" s="7"/>
      <c r="AT1005" s="7"/>
      <c r="AV1005" s="7"/>
      <c r="AX1005" s="7"/>
      <c r="AZ1005" s="7"/>
      <c r="BB1005" s="7"/>
      <c r="BD1005" s="7"/>
      <c r="BF1005" s="7"/>
      <c r="BH1005" s="7"/>
      <c r="BI1005" s="7"/>
      <c r="BJ1005" s="7"/>
      <c r="BL1005" s="7"/>
      <c r="BN1005" s="7"/>
      <c r="BO1005" s="7"/>
      <c r="BP1005" s="7"/>
      <c r="BQ1005" s="7"/>
      <c r="BR1005" s="7"/>
    </row>
    <row r="1006" spans="1:70" customFormat="1">
      <c r="A1006" s="7"/>
      <c r="B1006" s="230"/>
      <c r="C1006" s="7"/>
      <c r="D1006" s="7"/>
      <c r="E1006" s="7"/>
      <c r="F1006" s="7"/>
      <c r="G1006" s="7"/>
      <c r="H1006" s="7"/>
      <c r="I1006" s="7"/>
      <c r="J1006" s="7"/>
      <c r="K1006" s="7"/>
      <c r="L1006" s="8"/>
      <c r="M1006" s="7"/>
      <c r="N1006" s="60"/>
      <c r="Z1006" s="7"/>
      <c r="AB1006" s="7"/>
      <c r="AC1006" s="7"/>
      <c r="AD1006" s="7"/>
      <c r="AF1006" s="7"/>
      <c r="AH1006" s="7"/>
      <c r="AJ1006" s="7"/>
      <c r="AK1006" s="7"/>
      <c r="AL1006" s="7"/>
      <c r="AN1006" s="7"/>
      <c r="AO1006" s="7"/>
      <c r="AP1006" s="7"/>
      <c r="AR1006" s="7"/>
      <c r="AT1006" s="7"/>
      <c r="AV1006" s="7"/>
      <c r="AX1006" s="7"/>
      <c r="AZ1006" s="7"/>
      <c r="BB1006" s="7"/>
      <c r="BD1006" s="7"/>
      <c r="BF1006" s="7"/>
      <c r="BH1006" s="7"/>
      <c r="BI1006" s="7"/>
      <c r="BJ1006" s="7"/>
      <c r="BL1006" s="7"/>
      <c r="BN1006" s="7"/>
      <c r="BO1006" s="7"/>
      <c r="BP1006" s="7"/>
      <c r="BQ1006" s="7"/>
      <c r="BR1006" s="7"/>
    </row>
    <row r="1007" spans="1:70" customFormat="1">
      <c r="A1007" s="7"/>
      <c r="B1007" s="230"/>
      <c r="C1007" s="7"/>
      <c r="D1007" s="7"/>
      <c r="E1007" s="7"/>
      <c r="F1007" s="7"/>
      <c r="G1007" s="7"/>
      <c r="H1007" s="7"/>
      <c r="I1007" s="7"/>
      <c r="J1007" s="7"/>
      <c r="K1007" s="7"/>
      <c r="L1007" s="8"/>
      <c r="M1007" s="7"/>
      <c r="N1007" s="60"/>
      <c r="Z1007" s="7"/>
      <c r="AB1007" s="7"/>
      <c r="AC1007" s="7"/>
      <c r="AD1007" s="7"/>
      <c r="AF1007" s="7"/>
      <c r="AH1007" s="7"/>
      <c r="AJ1007" s="7"/>
      <c r="AK1007" s="7"/>
      <c r="AL1007" s="7"/>
      <c r="AN1007" s="7"/>
      <c r="AO1007" s="7"/>
      <c r="AP1007" s="7"/>
      <c r="AR1007" s="7"/>
      <c r="AT1007" s="7"/>
      <c r="AV1007" s="7"/>
      <c r="AX1007" s="7"/>
      <c r="AZ1007" s="7"/>
      <c r="BB1007" s="7"/>
      <c r="BD1007" s="7"/>
      <c r="BF1007" s="7"/>
      <c r="BH1007" s="7"/>
      <c r="BI1007" s="7"/>
      <c r="BJ1007" s="7"/>
      <c r="BL1007" s="7"/>
      <c r="BN1007" s="7"/>
      <c r="BO1007" s="7"/>
      <c r="BP1007" s="7"/>
      <c r="BQ1007" s="7"/>
      <c r="BR1007" s="7"/>
    </row>
    <row r="1008" spans="1:70" customFormat="1">
      <c r="A1008" s="7"/>
      <c r="B1008" s="230"/>
      <c r="C1008" s="7"/>
      <c r="D1008" s="7"/>
      <c r="E1008" s="7"/>
      <c r="F1008" s="7"/>
      <c r="G1008" s="7"/>
      <c r="H1008" s="7"/>
      <c r="I1008" s="7"/>
      <c r="J1008" s="7"/>
      <c r="K1008" s="7"/>
      <c r="L1008" s="8"/>
      <c r="M1008" s="7"/>
      <c r="N1008" s="60"/>
      <c r="Z1008" s="7"/>
      <c r="AB1008" s="7"/>
      <c r="AC1008" s="7"/>
      <c r="AD1008" s="7"/>
      <c r="AF1008" s="7"/>
      <c r="AH1008" s="7"/>
      <c r="AJ1008" s="7"/>
      <c r="AK1008" s="7"/>
      <c r="AL1008" s="7"/>
      <c r="AN1008" s="7"/>
      <c r="AO1008" s="7"/>
      <c r="AP1008" s="7"/>
      <c r="AR1008" s="7"/>
      <c r="AT1008" s="7"/>
      <c r="AV1008" s="7"/>
      <c r="AX1008" s="7"/>
      <c r="AZ1008" s="7"/>
      <c r="BB1008" s="7"/>
      <c r="BD1008" s="7"/>
      <c r="BF1008" s="7"/>
      <c r="BH1008" s="7"/>
      <c r="BI1008" s="7"/>
      <c r="BJ1008" s="7"/>
      <c r="BL1008" s="7"/>
      <c r="BN1008" s="7"/>
      <c r="BO1008" s="7"/>
      <c r="BP1008" s="7"/>
      <c r="BQ1008" s="7"/>
      <c r="BR1008" s="7"/>
    </row>
    <row r="1009" spans="1:70" customFormat="1">
      <c r="A1009" s="7"/>
      <c r="B1009" s="230"/>
      <c r="C1009" s="7"/>
      <c r="D1009" s="7"/>
      <c r="E1009" s="7"/>
      <c r="F1009" s="7"/>
      <c r="G1009" s="7"/>
      <c r="H1009" s="7"/>
      <c r="I1009" s="7"/>
      <c r="J1009" s="7"/>
      <c r="K1009" s="7"/>
      <c r="L1009" s="8"/>
      <c r="M1009" s="7"/>
      <c r="N1009" s="60"/>
      <c r="Z1009" s="7"/>
      <c r="AB1009" s="7"/>
      <c r="AC1009" s="7"/>
      <c r="AD1009" s="7"/>
      <c r="AF1009" s="7"/>
      <c r="AH1009" s="7"/>
      <c r="AJ1009" s="7"/>
      <c r="AK1009" s="7"/>
      <c r="AL1009" s="7"/>
      <c r="AN1009" s="7"/>
      <c r="AO1009" s="7"/>
      <c r="AP1009" s="7"/>
      <c r="AR1009" s="7"/>
      <c r="AT1009" s="7"/>
      <c r="AV1009" s="7"/>
      <c r="AX1009" s="7"/>
      <c r="AZ1009" s="7"/>
      <c r="BB1009" s="7"/>
      <c r="BD1009" s="7"/>
      <c r="BF1009" s="7"/>
      <c r="BH1009" s="7"/>
      <c r="BI1009" s="7"/>
      <c r="BJ1009" s="7"/>
      <c r="BL1009" s="7"/>
      <c r="BN1009" s="7"/>
      <c r="BO1009" s="7"/>
      <c r="BP1009" s="7"/>
      <c r="BQ1009" s="7"/>
      <c r="BR1009" s="7"/>
    </row>
    <row r="1010" spans="1:70" customFormat="1">
      <c r="A1010" s="7"/>
      <c r="B1010" s="230"/>
      <c r="C1010" s="7"/>
      <c r="D1010" s="7"/>
      <c r="E1010" s="7"/>
      <c r="F1010" s="7"/>
      <c r="G1010" s="7"/>
      <c r="H1010" s="7"/>
      <c r="I1010" s="7"/>
      <c r="J1010" s="7"/>
      <c r="K1010" s="7"/>
      <c r="L1010" s="8"/>
      <c r="M1010" s="7"/>
      <c r="N1010" s="60"/>
      <c r="Z1010" s="7"/>
      <c r="AB1010" s="7"/>
      <c r="AC1010" s="7"/>
      <c r="AD1010" s="7"/>
      <c r="AF1010" s="7"/>
      <c r="AH1010" s="7"/>
      <c r="AJ1010" s="7"/>
      <c r="AK1010" s="7"/>
      <c r="AL1010" s="7"/>
      <c r="AN1010" s="7"/>
      <c r="AO1010" s="7"/>
      <c r="AP1010" s="7"/>
      <c r="AR1010" s="7"/>
      <c r="AT1010" s="7"/>
      <c r="AV1010" s="7"/>
      <c r="AX1010" s="7"/>
      <c r="AZ1010" s="7"/>
      <c r="BB1010" s="7"/>
      <c r="BD1010" s="7"/>
      <c r="BF1010" s="7"/>
      <c r="BH1010" s="7"/>
      <c r="BI1010" s="7"/>
      <c r="BJ1010" s="7"/>
      <c r="BL1010" s="7"/>
      <c r="BN1010" s="7"/>
      <c r="BO1010" s="7"/>
      <c r="BP1010" s="7"/>
      <c r="BQ1010" s="7"/>
      <c r="BR1010" s="7"/>
    </row>
    <row r="1011" spans="1:70" customFormat="1">
      <c r="A1011" s="7"/>
      <c r="B1011" s="230"/>
      <c r="C1011" s="7"/>
      <c r="D1011" s="7"/>
      <c r="E1011" s="7"/>
      <c r="F1011" s="7"/>
      <c r="G1011" s="7"/>
      <c r="H1011" s="7"/>
      <c r="I1011" s="7"/>
      <c r="J1011" s="7"/>
      <c r="K1011" s="7"/>
      <c r="L1011" s="8"/>
      <c r="M1011" s="7"/>
      <c r="N1011" s="60"/>
      <c r="Z1011" s="7"/>
      <c r="AB1011" s="7"/>
      <c r="AC1011" s="7"/>
      <c r="AD1011" s="7"/>
      <c r="AF1011" s="7"/>
      <c r="AH1011" s="7"/>
      <c r="AJ1011" s="7"/>
      <c r="AK1011" s="7"/>
      <c r="AL1011" s="7"/>
      <c r="AN1011" s="7"/>
      <c r="AO1011" s="7"/>
      <c r="AP1011" s="7"/>
      <c r="AR1011" s="7"/>
      <c r="AT1011" s="7"/>
      <c r="AV1011" s="7"/>
      <c r="AX1011" s="7"/>
      <c r="AZ1011" s="7"/>
      <c r="BB1011" s="7"/>
      <c r="BD1011" s="7"/>
      <c r="BF1011" s="7"/>
      <c r="BH1011" s="7"/>
      <c r="BI1011" s="7"/>
      <c r="BJ1011" s="7"/>
      <c r="BL1011" s="7"/>
      <c r="BN1011" s="7"/>
      <c r="BO1011" s="7"/>
      <c r="BP1011" s="7"/>
      <c r="BQ1011" s="7"/>
      <c r="BR1011" s="7"/>
    </row>
    <row r="1012" spans="1:70" customFormat="1">
      <c r="A1012" s="7"/>
      <c r="B1012" s="230"/>
      <c r="C1012" s="7"/>
      <c r="D1012" s="7"/>
      <c r="E1012" s="7"/>
      <c r="F1012" s="7"/>
      <c r="G1012" s="7"/>
      <c r="H1012" s="7"/>
      <c r="I1012" s="7"/>
      <c r="J1012" s="7"/>
      <c r="K1012" s="7"/>
      <c r="L1012" s="8"/>
      <c r="M1012" s="7"/>
      <c r="N1012" s="60"/>
      <c r="Z1012" s="7"/>
      <c r="AB1012" s="7"/>
      <c r="AC1012" s="7"/>
      <c r="AD1012" s="7"/>
      <c r="AF1012" s="7"/>
      <c r="AH1012" s="7"/>
      <c r="AJ1012" s="7"/>
      <c r="AK1012" s="7"/>
      <c r="AL1012" s="7"/>
      <c r="AN1012" s="7"/>
      <c r="AO1012" s="7"/>
      <c r="AP1012" s="7"/>
      <c r="AR1012" s="7"/>
      <c r="AT1012" s="7"/>
      <c r="AV1012" s="7"/>
      <c r="AX1012" s="7"/>
      <c r="AZ1012" s="7"/>
      <c r="BB1012" s="7"/>
      <c r="BD1012" s="7"/>
      <c r="BF1012" s="7"/>
      <c r="BH1012" s="7"/>
      <c r="BI1012" s="7"/>
      <c r="BJ1012" s="7"/>
      <c r="BL1012" s="7"/>
      <c r="BN1012" s="7"/>
      <c r="BO1012" s="7"/>
      <c r="BP1012" s="7"/>
      <c r="BQ1012" s="7"/>
      <c r="BR1012" s="7"/>
    </row>
    <row r="1013" spans="1:70" customFormat="1">
      <c r="A1013" s="7"/>
      <c r="B1013" s="230"/>
      <c r="C1013" s="7"/>
      <c r="D1013" s="7"/>
      <c r="E1013" s="7"/>
      <c r="F1013" s="7"/>
      <c r="G1013" s="7"/>
      <c r="H1013" s="7"/>
      <c r="I1013" s="7"/>
      <c r="J1013" s="7"/>
      <c r="K1013" s="7"/>
      <c r="L1013" s="8"/>
      <c r="M1013" s="7"/>
      <c r="N1013" s="60"/>
      <c r="Z1013" s="7"/>
      <c r="AB1013" s="7"/>
      <c r="AC1013" s="7"/>
      <c r="AD1013" s="7"/>
      <c r="AF1013" s="7"/>
      <c r="AH1013" s="7"/>
      <c r="AJ1013" s="7"/>
      <c r="AK1013" s="7"/>
      <c r="AL1013" s="7"/>
      <c r="AN1013" s="7"/>
      <c r="AO1013" s="7"/>
      <c r="AP1013" s="7"/>
      <c r="AR1013" s="7"/>
      <c r="AT1013" s="7"/>
      <c r="AV1013" s="7"/>
      <c r="AX1013" s="7"/>
      <c r="AZ1013" s="7"/>
      <c r="BB1013" s="7"/>
      <c r="BD1013" s="7"/>
      <c r="BF1013" s="7"/>
      <c r="BH1013" s="7"/>
      <c r="BI1013" s="7"/>
      <c r="BJ1013" s="7"/>
      <c r="BL1013" s="7"/>
      <c r="BN1013" s="7"/>
      <c r="BO1013" s="7"/>
      <c r="BP1013" s="7"/>
      <c r="BQ1013" s="7"/>
      <c r="BR1013" s="7"/>
    </row>
    <row r="1014" spans="1:70" customFormat="1">
      <c r="A1014" s="7"/>
      <c r="B1014" s="230"/>
      <c r="C1014" s="7"/>
      <c r="D1014" s="7"/>
      <c r="E1014" s="7"/>
      <c r="F1014" s="7"/>
      <c r="G1014" s="7"/>
      <c r="H1014" s="7"/>
      <c r="I1014" s="7"/>
      <c r="J1014" s="7"/>
      <c r="K1014" s="7"/>
      <c r="L1014" s="8"/>
      <c r="M1014" s="7"/>
      <c r="N1014" s="60"/>
      <c r="Z1014" s="7"/>
      <c r="AB1014" s="7"/>
      <c r="AC1014" s="7"/>
      <c r="AD1014" s="7"/>
      <c r="AF1014" s="7"/>
      <c r="AH1014" s="7"/>
      <c r="AJ1014" s="7"/>
      <c r="AK1014" s="7"/>
      <c r="AL1014" s="7"/>
      <c r="AN1014" s="7"/>
      <c r="AO1014" s="7"/>
      <c r="AP1014" s="7"/>
      <c r="AR1014" s="7"/>
      <c r="AT1014" s="7"/>
      <c r="AV1014" s="7"/>
      <c r="AX1014" s="7"/>
      <c r="AZ1014" s="7"/>
      <c r="BB1014" s="7"/>
      <c r="BD1014" s="7"/>
      <c r="BF1014" s="7"/>
      <c r="BH1014" s="7"/>
      <c r="BI1014" s="7"/>
      <c r="BJ1014" s="7"/>
      <c r="BL1014" s="7"/>
      <c r="BN1014" s="7"/>
      <c r="BO1014" s="7"/>
      <c r="BP1014" s="7"/>
      <c r="BQ1014" s="7"/>
      <c r="BR1014" s="7"/>
    </row>
    <row r="1015" spans="1:70" customFormat="1">
      <c r="A1015" s="7"/>
      <c r="B1015" s="230"/>
      <c r="C1015" s="7"/>
      <c r="D1015" s="7"/>
      <c r="E1015" s="7"/>
      <c r="F1015" s="7"/>
      <c r="G1015" s="7"/>
      <c r="H1015" s="7"/>
      <c r="I1015" s="7"/>
      <c r="J1015" s="7"/>
      <c r="K1015" s="7"/>
      <c r="L1015" s="8"/>
      <c r="M1015" s="7"/>
      <c r="N1015" s="60"/>
      <c r="Z1015" s="7"/>
      <c r="AB1015" s="7"/>
      <c r="AC1015" s="7"/>
      <c r="AD1015" s="7"/>
      <c r="AF1015" s="7"/>
      <c r="AH1015" s="7"/>
      <c r="AJ1015" s="7"/>
      <c r="AK1015" s="7"/>
      <c r="AL1015" s="7"/>
      <c r="AN1015" s="7"/>
      <c r="AO1015" s="7"/>
      <c r="AP1015" s="7"/>
      <c r="AR1015" s="7"/>
      <c r="AT1015" s="7"/>
      <c r="AV1015" s="7"/>
      <c r="AX1015" s="7"/>
      <c r="AZ1015" s="7"/>
      <c r="BB1015" s="7"/>
      <c r="BD1015" s="7"/>
      <c r="BF1015" s="7"/>
      <c r="BH1015" s="7"/>
      <c r="BI1015" s="7"/>
      <c r="BJ1015" s="7"/>
      <c r="BL1015" s="7"/>
      <c r="BN1015" s="7"/>
      <c r="BO1015" s="7"/>
      <c r="BP1015" s="7"/>
      <c r="BQ1015" s="7"/>
      <c r="BR1015" s="7"/>
    </row>
    <row r="1016" spans="1:70" customFormat="1">
      <c r="A1016" s="7"/>
      <c r="B1016" s="230"/>
      <c r="C1016" s="7"/>
      <c r="D1016" s="7"/>
      <c r="E1016" s="7"/>
      <c r="F1016" s="7"/>
      <c r="G1016" s="7"/>
      <c r="H1016" s="7"/>
      <c r="I1016" s="7"/>
      <c r="J1016" s="7"/>
      <c r="K1016" s="7"/>
      <c r="L1016" s="8"/>
      <c r="M1016" s="7"/>
      <c r="N1016" s="60"/>
      <c r="Z1016" s="7"/>
      <c r="AB1016" s="7"/>
      <c r="AC1016" s="7"/>
      <c r="AD1016" s="7"/>
      <c r="AF1016" s="7"/>
      <c r="AH1016" s="7"/>
      <c r="AJ1016" s="7"/>
      <c r="AK1016" s="7"/>
      <c r="AL1016" s="7"/>
      <c r="AN1016" s="7"/>
      <c r="AO1016" s="7"/>
      <c r="AP1016" s="7"/>
      <c r="AR1016" s="7"/>
      <c r="AT1016" s="7"/>
      <c r="AV1016" s="7"/>
      <c r="AX1016" s="7"/>
      <c r="AZ1016" s="7"/>
      <c r="BB1016" s="7"/>
      <c r="BD1016" s="7"/>
      <c r="BF1016" s="7"/>
      <c r="BH1016" s="7"/>
      <c r="BI1016" s="7"/>
      <c r="BJ1016" s="7"/>
      <c r="BL1016" s="7"/>
      <c r="BN1016" s="7"/>
      <c r="BO1016" s="7"/>
      <c r="BP1016" s="7"/>
      <c r="BQ1016" s="7"/>
      <c r="BR1016" s="7"/>
    </row>
    <row r="1017" spans="1:70" customFormat="1">
      <c r="A1017" s="7"/>
      <c r="B1017" s="230"/>
      <c r="C1017" s="7"/>
      <c r="D1017" s="7"/>
      <c r="E1017" s="7"/>
      <c r="F1017" s="7"/>
      <c r="G1017" s="7"/>
      <c r="H1017" s="7"/>
      <c r="I1017" s="7"/>
      <c r="J1017" s="7"/>
      <c r="K1017" s="7"/>
      <c r="L1017" s="8"/>
      <c r="M1017" s="7"/>
      <c r="N1017" s="60"/>
      <c r="Z1017" s="7"/>
      <c r="AB1017" s="7"/>
      <c r="AC1017" s="7"/>
      <c r="AD1017" s="7"/>
      <c r="AF1017" s="7"/>
      <c r="AH1017" s="7"/>
      <c r="AJ1017" s="7"/>
      <c r="AK1017" s="7"/>
      <c r="AL1017" s="7"/>
      <c r="AN1017" s="7"/>
      <c r="AO1017" s="7"/>
      <c r="AP1017" s="7"/>
      <c r="AR1017" s="7"/>
      <c r="AT1017" s="7"/>
      <c r="AV1017" s="7"/>
      <c r="AX1017" s="7"/>
      <c r="AZ1017" s="7"/>
      <c r="BB1017" s="7"/>
      <c r="BD1017" s="7"/>
      <c r="BF1017" s="7"/>
      <c r="BH1017" s="7"/>
      <c r="BI1017" s="7"/>
      <c r="BJ1017" s="7"/>
      <c r="BL1017" s="7"/>
      <c r="BN1017" s="7"/>
      <c r="BO1017" s="7"/>
      <c r="BP1017" s="7"/>
      <c r="BQ1017" s="7"/>
      <c r="BR1017" s="7"/>
    </row>
    <row r="1018" spans="1:70" customFormat="1">
      <c r="A1018" s="7"/>
      <c r="B1018" s="230"/>
      <c r="C1018" s="7"/>
      <c r="D1018" s="7"/>
      <c r="E1018" s="7"/>
      <c r="F1018" s="7"/>
      <c r="G1018" s="7"/>
      <c r="H1018" s="7"/>
      <c r="I1018" s="7"/>
      <c r="J1018" s="7"/>
      <c r="K1018" s="7"/>
      <c r="L1018" s="8"/>
      <c r="M1018" s="7"/>
      <c r="N1018" s="60"/>
      <c r="Z1018" s="7"/>
      <c r="AB1018" s="7"/>
      <c r="AC1018" s="7"/>
      <c r="AD1018" s="7"/>
      <c r="AF1018" s="7"/>
      <c r="AH1018" s="7"/>
      <c r="AJ1018" s="7"/>
      <c r="AK1018" s="7"/>
      <c r="AL1018" s="7"/>
      <c r="AN1018" s="7"/>
      <c r="AO1018" s="7"/>
      <c r="AP1018" s="7"/>
      <c r="AR1018" s="7"/>
      <c r="AT1018" s="7"/>
      <c r="AV1018" s="7"/>
      <c r="AX1018" s="7"/>
      <c r="AZ1018" s="7"/>
      <c r="BB1018" s="7"/>
      <c r="BD1018" s="7"/>
      <c r="BF1018" s="7"/>
      <c r="BH1018" s="7"/>
      <c r="BI1018" s="7"/>
      <c r="BJ1018" s="7"/>
      <c r="BL1018" s="7"/>
      <c r="BN1018" s="7"/>
      <c r="BO1018" s="7"/>
      <c r="BP1018" s="7"/>
      <c r="BQ1018" s="7"/>
      <c r="BR1018" s="7"/>
    </row>
    <row r="1019" spans="1:70" customFormat="1">
      <c r="A1019" s="7"/>
      <c r="B1019" s="230"/>
      <c r="C1019" s="7"/>
      <c r="D1019" s="7"/>
      <c r="E1019" s="7"/>
      <c r="F1019" s="7"/>
      <c r="G1019" s="7"/>
      <c r="H1019" s="7"/>
      <c r="I1019" s="7"/>
      <c r="J1019" s="7"/>
      <c r="K1019" s="7"/>
      <c r="L1019" s="8"/>
      <c r="M1019" s="7"/>
      <c r="N1019" s="60"/>
      <c r="Z1019" s="7"/>
      <c r="AB1019" s="7"/>
      <c r="AC1019" s="7"/>
      <c r="AD1019" s="7"/>
      <c r="AF1019" s="7"/>
      <c r="AH1019" s="7"/>
      <c r="AJ1019" s="7"/>
      <c r="AK1019" s="7"/>
      <c r="AL1019" s="7"/>
      <c r="AN1019" s="7"/>
      <c r="AO1019" s="7"/>
      <c r="AP1019" s="7"/>
      <c r="AR1019" s="7"/>
      <c r="AT1019" s="7"/>
      <c r="AV1019" s="7"/>
      <c r="AX1019" s="7"/>
      <c r="AZ1019" s="7"/>
      <c r="BB1019" s="7"/>
      <c r="BD1019" s="7"/>
      <c r="BF1019" s="7"/>
      <c r="BH1019" s="7"/>
      <c r="BI1019" s="7"/>
      <c r="BJ1019" s="7"/>
      <c r="BL1019" s="7"/>
      <c r="BN1019" s="7"/>
      <c r="BO1019" s="7"/>
      <c r="BP1019" s="7"/>
      <c r="BQ1019" s="7"/>
      <c r="BR1019" s="7"/>
    </row>
    <row r="1020" spans="1:70" customFormat="1">
      <c r="A1020" s="7"/>
      <c r="B1020" s="230"/>
      <c r="C1020" s="7"/>
      <c r="D1020" s="7"/>
      <c r="E1020" s="7"/>
      <c r="F1020" s="7"/>
      <c r="G1020" s="7"/>
      <c r="H1020" s="7"/>
      <c r="I1020" s="7"/>
      <c r="J1020" s="7"/>
      <c r="K1020" s="7"/>
      <c r="L1020" s="8"/>
      <c r="M1020" s="7"/>
      <c r="N1020" s="60"/>
      <c r="Z1020" s="7"/>
      <c r="AB1020" s="7"/>
      <c r="AC1020" s="7"/>
      <c r="AD1020" s="7"/>
      <c r="AF1020" s="7"/>
      <c r="AH1020" s="7"/>
      <c r="AJ1020" s="7"/>
      <c r="AK1020" s="7"/>
      <c r="AL1020" s="7"/>
      <c r="AN1020" s="7"/>
      <c r="AO1020" s="7"/>
      <c r="AP1020" s="7"/>
      <c r="AR1020" s="7"/>
      <c r="AT1020" s="7"/>
      <c r="AV1020" s="7"/>
      <c r="AX1020" s="7"/>
      <c r="AZ1020" s="7"/>
      <c r="BB1020" s="7"/>
      <c r="BD1020" s="7"/>
      <c r="BF1020" s="7"/>
      <c r="BH1020" s="7"/>
      <c r="BI1020" s="7"/>
      <c r="BJ1020" s="7"/>
      <c r="BL1020" s="7"/>
      <c r="BN1020" s="7"/>
      <c r="BO1020" s="7"/>
      <c r="BP1020" s="7"/>
      <c r="BQ1020" s="7"/>
      <c r="BR1020" s="7"/>
    </row>
    <row r="1021" spans="1:70" customFormat="1">
      <c r="A1021" s="7"/>
      <c r="B1021" s="230"/>
      <c r="C1021" s="7"/>
      <c r="D1021" s="7"/>
      <c r="E1021" s="7"/>
      <c r="F1021" s="7"/>
      <c r="G1021" s="7"/>
      <c r="H1021" s="7"/>
      <c r="I1021" s="7"/>
      <c r="J1021" s="7"/>
      <c r="K1021" s="7"/>
      <c r="L1021" s="8"/>
      <c r="M1021" s="7"/>
      <c r="N1021" s="60"/>
      <c r="Z1021" s="7"/>
      <c r="AB1021" s="7"/>
      <c r="AC1021" s="7"/>
      <c r="AD1021" s="7"/>
      <c r="AF1021" s="7"/>
      <c r="AH1021" s="7"/>
      <c r="AJ1021" s="7"/>
      <c r="AK1021" s="7"/>
      <c r="AL1021" s="7"/>
      <c r="AN1021" s="7"/>
      <c r="AO1021" s="7"/>
      <c r="AP1021" s="7"/>
      <c r="AR1021" s="7"/>
      <c r="AT1021" s="7"/>
      <c r="AV1021" s="7"/>
      <c r="AX1021" s="7"/>
      <c r="AZ1021" s="7"/>
      <c r="BB1021" s="7"/>
      <c r="BD1021" s="7"/>
      <c r="BF1021" s="7"/>
      <c r="BH1021" s="7"/>
      <c r="BI1021" s="7"/>
      <c r="BJ1021" s="7"/>
      <c r="BL1021" s="7"/>
      <c r="BN1021" s="7"/>
      <c r="BO1021" s="7"/>
      <c r="BP1021" s="7"/>
      <c r="BQ1021" s="7"/>
      <c r="BR1021" s="7"/>
    </row>
    <row r="1022" spans="1:70" customFormat="1">
      <c r="A1022" s="7"/>
      <c r="B1022" s="230"/>
      <c r="C1022" s="7"/>
      <c r="D1022" s="7"/>
      <c r="E1022" s="7"/>
      <c r="F1022" s="7"/>
      <c r="G1022" s="7"/>
      <c r="H1022" s="7"/>
      <c r="I1022" s="7"/>
      <c r="J1022" s="7"/>
      <c r="K1022" s="7"/>
      <c r="L1022" s="8"/>
      <c r="M1022" s="7"/>
      <c r="N1022" s="60"/>
      <c r="Z1022" s="7"/>
      <c r="AB1022" s="7"/>
      <c r="AC1022" s="7"/>
      <c r="AD1022" s="7"/>
      <c r="AF1022" s="7"/>
      <c r="AH1022" s="7"/>
      <c r="AJ1022" s="7"/>
      <c r="AK1022" s="7"/>
      <c r="AL1022" s="7"/>
      <c r="AN1022" s="7"/>
      <c r="AO1022" s="7"/>
      <c r="AP1022" s="7"/>
      <c r="AR1022" s="7"/>
      <c r="AT1022" s="7"/>
      <c r="AV1022" s="7"/>
      <c r="AX1022" s="7"/>
      <c r="AZ1022" s="7"/>
      <c r="BB1022" s="7"/>
      <c r="BD1022" s="7"/>
      <c r="BF1022" s="7"/>
      <c r="BH1022" s="7"/>
      <c r="BI1022" s="7"/>
      <c r="BJ1022" s="7"/>
      <c r="BL1022" s="7"/>
      <c r="BN1022" s="7"/>
      <c r="BO1022" s="7"/>
      <c r="BP1022" s="7"/>
      <c r="BQ1022" s="7"/>
      <c r="BR1022" s="7"/>
    </row>
    <row r="1023" spans="1:70" customFormat="1">
      <c r="A1023" s="7"/>
      <c r="B1023" s="230"/>
      <c r="C1023" s="7"/>
      <c r="D1023" s="7"/>
      <c r="E1023" s="7"/>
      <c r="F1023" s="7"/>
      <c r="G1023" s="7"/>
      <c r="H1023" s="7"/>
      <c r="I1023" s="7"/>
      <c r="J1023" s="7"/>
      <c r="K1023" s="7"/>
      <c r="L1023" s="8"/>
      <c r="M1023" s="7"/>
      <c r="N1023" s="60"/>
      <c r="Z1023" s="7"/>
      <c r="AB1023" s="7"/>
      <c r="AC1023" s="7"/>
      <c r="AD1023" s="7"/>
      <c r="AF1023" s="7"/>
      <c r="AH1023" s="7"/>
      <c r="AJ1023" s="7"/>
      <c r="AK1023" s="7"/>
      <c r="AL1023" s="7"/>
      <c r="AN1023" s="7"/>
      <c r="AO1023" s="7"/>
      <c r="AP1023" s="7"/>
      <c r="AR1023" s="7"/>
      <c r="AT1023" s="7"/>
      <c r="AV1023" s="7"/>
      <c r="AX1023" s="7"/>
      <c r="AZ1023" s="7"/>
      <c r="BB1023" s="7"/>
      <c r="BD1023" s="7"/>
      <c r="BF1023" s="7"/>
      <c r="BH1023" s="7"/>
      <c r="BI1023" s="7"/>
      <c r="BJ1023" s="7"/>
      <c r="BL1023" s="7"/>
      <c r="BN1023" s="7"/>
      <c r="BO1023" s="7"/>
      <c r="BP1023" s="7"/>
      <c r="BQ1023" s="7"/>
      <c r="BR1023" s="7"/>
    </row>
    <row r="1024" spans="1:70" customFormat="1">
      <c r="A1024" s="7"/>
      <c r="B1024" s="230"/>
      <c r="C1024" s="7"/>
      <c r="D1024" s="7"/>
      <c r="E1024" s="7"/>
      <c r="F1024" s="7"/>
      <c r="G1024" s="7"/>
      <c r="H1024" s="7"/>
      <c r="I1024" s="7"/>
      <c r="J1024" s="7"/>
      <c r="K1024" s="7"/>
      <c r="L1024" s="8"/>
      <c r="M1024" s="7"/>
      <c r="N1024" s="60"/>
      <c r="Z1024" s="7"/>
      <c r="AB1024" s="7"/>
      <c r="AC1024" s="7"/>
      <c r="AD1024" s="7"/>
      <c r="AF1024" s="7"/>
      <c r="AH1024" s="7"/>
      <c r="AJ1024" s="7"/>
      <c r="AK1024" s="7"/>
      <c r="AL1024" s="7"/>
      <c r="AN1024" s="7"/>
      <c r="AO1024" s="7"/>
      <c r="AP1024" s="7"/>
      <c r="AR1024" s="7"/>
      <c r="AT1024" s="7"/>
      <c r="AV1024" s="7"/>
      <c r="AX1024" s="7"/>
      <c r="AZ1024" s="7"/>
      <c r="BB1024" s="7"/>
      <c r="BD1024" s="7"/>
      <c r="BF1024" s="7"/>
      <c r="BH1024" s="7"/>
      <c r="BI1024" s="7"/>
      <c r="BJ1024" s="7"/>
      <c r="BL1024" s="7"/>
      <c r="BN1024" s="7"/>
      <c r="BO1024" s="7"/>
      <c r="BP1024" s="7"/>
      <c r="BQ1024" s="7"/>
      <c r="BR1024" s="7"/>
    </row>
    <row r="1025" spans="1:70" customFormat="1">
      <c r="A1025" s="7"/>
      <c r="B1025" s="230"/>
      <c r="C1025" s="7"/>
      <c r="D1025" s="7"/>
      <c r="E1025" s="7"/>
      <c r="F1025" s="7"/>
      <c r="G1025" s="7"/>
      <c r="H1025" s="7"/>
      <c r="I1025" s="7"/>
      <c r="J1025" s="7"/>
      <c r="K1025" s="7"/>
      <c r="L1025" s="8"/>
      <c r="M1025" s="7"/>
      <c r="N1025" s="60"/>
      <c r="Z1025" s="7"/>
      <c r="AB1025" s="7"/>
      <c r="AC1025" s="7"/>
      <c r="AD1025" s="7"/>
      <c r="AF1025" s="7"/>
      <c r="AH1025" s="7"/>
      <c r="AJ1025" s="7"/>
      <c r="AK1025" s="7"/>
      <c r="AL1025" s="7"/>
      <c r="AN1025" s="7"/>
      <c r="AO1025" s="7"/>
      <c r="AP1025" s="7"/>
      <c r="AR1025" s="7"/>
      <c r="AT1025" s="7"/>
      <c r="AV1025" s="7"/>
      <c r="AX1025" s="7"/>
      <c r="AZ1025" s="7"/>
      <c r="BB1025" s="7"/>
      <c r="BD1025" s="7"/>
      <c r="BF1025" s="7"/>
      <c r="BH1025" s="7"/>
      <c r="BI1025" s="7"/>
      <c r="BJ1025" s="7"/>
      <c r="BL1025" s="7"/>
      <c r="BN1025" s="7"/>
      <c r="BO1025" s="7"/>
      <c r="BP1025" s="7"/>
      <c r="BQ1025" s="7"/>
      <c r="BR1025" s="7"/>
    </row>
    <row r="1026" spans="1:70" customFormat="1">
      <c r="A1026" s="7"/>
      <c r="B1026" s="230"/>
      <c r="C1026" s="7"/>
      <c r="D1026" s="7"/>
      <c r="E1026" s="7"/>
      <c r="F1026" s="7"/>
      <c r="G1026" s="7"/>
      <c r="H1026" s="7"/>
      <c r="I1026" s="7"/>
      <c r="J1026" s="7"/>
      <c r="K1026" s="7"/>
      <c r="L1026" s="8"/>
      <c r="M1026" s="7"/>
      <c r="N1026" s="60"/>
      <c r="Z1026" s="7"/>
      <c r="AB1026" s="7"/>
      <c r="AC1026" s="7"/>
      <c r="AD1026" s="7"/>
      <c r="AF1026" s="7"/>
      <c r="AH1026" s="7"/>
      <c r="AJ1026" s="7"/>
      <c r="AK1026" s="7"/>
      <c r="AL1026" s="7"/>
      <c r="AN1026" s="7"/>
      <c r="AO1026" s="7"/>
      <c r="AP1026" s="7"/>
      <c r="AR1026" s="7"/>
      <c r="AT1026" s="7"/>
      <c r="AV1026" s="7"/>
      <c r="AX1026" s="7"/>
      <c r="AZ1026" s="7"/>
      <c r="BB1026" s="7"/>
      <c r="BD1026" s="7"/>
      <c r="BF1026" s="7"/>
      <c r="BH1026" s="7"/>
      <c r="BI1026" s="7"/>
      <c r="BJ1026" s="7"/>
      <c r="BL1026" s="7"/>
      <c r="BN1026" s="7"/>
      <c r="BO1026" s="7"/>
      <c r="BP1026" s="7"/>
      <c r="BQ1026" s="7"/>
      <c r="BR1026" s="7"/>
    </row>
    <row r="1027" spans="1:70" customFormat="1">
      <c r="A1027" s="7"/>
      <c r="B1027" s="230"/>
      <c r="C1027" s="7"/>
      <c r="D1027" s="7"/>
      <c r="E1027" s="7"/>
      <c r="F1027" s="7"/>
      <c r="G1027" s="7"/>
      <c r="H1027" s="7"/>
      <c r="I1027" s="7"/>
      <c r="J1027" s="7"/>
      <c r="K1027" s="7"/>
      <c r="L1027" s="8"/>
      <c r="M1027" s="7"/>
      <c r="N1027" s="60"/>
      <c r="Z1027" s="7"/>
      <c r="AB1027" s="7"/>
      <c r="AC1027" s="7"/>
      <c r="AD1027" s="7"/>
      <c r="AF1027" s="7"/>
      <c r="AH1027" s="7"/>
      <c r="AJ1027" s="7"/>
      <c r="AK1027" s="7"/>
      <c r="AL1027" s="7"/>
      <c r="AN1027" s="7"/>
      <c r="AO1027" s="7"/>
      <c r="AP1027" s="7"/>
      <c r="AR1027" s="7"/>
      <c r="AT1027" s="7"/>
      <c r="AV1027" s="7"/>
      <c r="AX1027" s="7"/>
      <c r="AZ1027" s="7"/>
      <c r="BB1027" s="7"/>
      <c r="BD1027" s="7"/>
      <c r="BF1027" s="7"/>
      <c r="BH1027" s="7"/>
      <c r="BI1027" s="7"/>
      <c r="BJ1027" s="7"/>
      <c r="BL1027" s="7"/>
      <c r="BN1027" s="7"/>
      <c r="BO1027" s="7"/>
      <c r="BP1027" s="7"/>
      <c r="BQ1027" s="7"/>
      <c r="BR1027" s="7"/>
    </row>
    <row r="1028" spans="1:70" customFormat="1">
      <c r="A1028" s="7"/>
      <c r="B1028" s="230"/>
      <c r="C1028" s="7"/>
      <c r="D1028" s="7"/>
      <c r="E1028" s="7"/>
      <c r="F1028" s="7"/>
      <c r="G1028" s="7"/>
      <c r="H1028" s="7"/>
      <c r="I1028" s="7"/>
      <c r="J1028" s="7"/>
      <c r="K1028" s="7"/>
      <c r="L1028" s="8"/>
      <c r="M1028" s="7"/>
      <c r="N1028" s="60"/>
      <c r="Z1028" s="7"/>
      <c r="AB1028" s="7"/>
      <c r="AC1028" s="7"/>
      <c r="AD1028" s="7"/>
      <c r="AF1028" s="7"/>
      <c r="AH1028" s="7"/>
      <c r="AJ1028" s="7"/>
      <c r="AK1028" s="7"/>
      <c r="AL1028" s="7"/>
      <c r="AN1028" s="7"/>
      <c r="AO1028" s="7"/>
      <c r="AP1028" s="7"/>
      <c r="AR1028" s="7"/>
      <c r="AT1028" s="7"/>
      <c r="AV1028" s="7"/>
      <c r="AX1028" s="7"/>
      <c r="AZ1028" s="7"/>
      <c r="BB1028" s="7"/>
      <c r="BD1028" s="7"/>
      <c r="BF1028" s="7"/>
      <c r="BH1028" s="7"/>
      <c r="BI1028" s="7"/>
      <c r="BJ1028" s="7"/>
      <c r="BL1028" s="7"/>
      <c r="BN1028" s="7"/>
      <c r="BO1028" s="7"/>
      <c r="BP1028" s="7"/>
      <c r="BQ1028" s="7"/>
      <c r="BR1028" s="7"/>
    </row>
    <row r="1029" spans="1:70" customFormat="1">
      <c r="A1029" s="7"/>
      <c r="B1029" s="230"/>
      <c r="C1029" s="7"/>
      <c r="D1029" s="7"/>
      <c r="E1029" s="7"/>
      <c r="F1029" s="7"/>
      <c r="G1029" s="7"/>
      <c r="H1029" s="7"/>
      <c r="I1029" s="7"/>
      <c r="J1029" s="7"/>
      <c r="K1029" s="7"/>
      <c r="L1029" s="8"/>
      <c r="M1029" s="7"/>
      <c r="N1029" s="60"/>
      <c r="Z1029" s="7"/>
      <c r="AB1029" s="7"/>
      <c r="AC1029" s="7"/>
      <c r="AD1029" s="7"/>
      <c r="AF1029" s="7"/>
      <c r="AH1029" s="7"/>
      <c r="AJ1029" s="7"/>
      <c r="AK1029" s="7"/>
      <c r="AL1029" s="7"/>
      <c r="AN1029" s="7"/>
      <c r="AO1029" s="7"/>
      <c r="AP1029" s="7"/>
      <c r="AR1029" s="7"/>
      <c r="AT1029" s="7"/>
      <c r="AV1029" s="7"/>
      <c r="AX1029" s="7"/>
      <c r="AZ1029" s="7"/>
      <c r="BB1029" s="7"/>
      <c r="BD1029" s="7"/>
      <c r="BF1029" s="7"/>
      <c r="BH1029" s="7"/>
      <c r="BI1029" s="7"/>
      <c r="BJ1029" s="7"/>
      <c r="BL1029" s="7"/>
      <c r="BN1029" s="7"/>
      <c r="BO1029" s="7"/>
      <c r="BP1029" s="7"/>
      <c r="BQ1029" s="7"/>
      <c r="BR1029" s="7"/>
    </row>
    <row r="1030" spans="1:70" customFormat="1">
      <c r="A1030" s="7"/>
      <c r="B1030" s="230"/>
      <c r="C1030" s="7"/>
      <c r="D1030" s="7"/>
      <c r="E1030" s="7"/>
      <c r="F1030" s="7"/>
      <c r="G1030" s="7"/>
      <c r="H1030" s="7"/>
      <c r="I1030" s="7"/>
      <c r="J1030" s="7"/>
      <c r="K1030" s="7"/>
      <c r="L1030" s="8"/>
      <c r="M1030" s="7"/>
      <c r="N1030" s="60"/>
      <c r="Z1030" s="7"/>
      <c r="AB1030" s="7"/>
      <c r="AC1030" s="7"/>
      <c r="AD1030" s="7"/>
      <c r="AF1030" s="7"/>
      <c r="AH1030" s="7"/>
      <c r="AJ1030" s="7"/>
      <c r="AK1030" s="7"/>
      <c r="AL1030" s="7"/>
      <c r="AN1030" s="7"/>
      <c r="AO1030" s="7"/>
      <c r="AP1030" s="7"/>
      <c r="AR1030" s="7"/>
      <c r="AT1030" s="7"/>
      <c r="AV1030" s="7"/>
      <c r="AX1030" s="7"/>
      <c r="AZ1030" s="7"/>
      <c r="BB1030" s="7"/>
      <c r="BD1030" s="7"/>
      <c r="BF1030" s="7"/>
      <c r="BH1030" s="7"/>
      <c r="BI1030" s="7"/>
      <c r="BJ1030" s="7"/>
      <c r="BL1030" s="7"/>
      <c r="BN1030" s="7"/>
      <c r="BO1030" s="7"/>
      <c r="BP1030" s="7"/>
      <c r="BQ1030" s="7"/>
      <c r="BR1030" s="7"/>
    </row>
    <row r="1031" spans="1:70" customFormat="1">
      <c r="A1031" s="7"/>
      <c r="B1031" s="230"/>
      <c r="C1031" s="7"/>
      <c r="D1031" s="7"/>
      <c r="E1031" s="7"/>
      <c r="F1031" s="7"/>
      <c r="G1031" s="7"/>
      <c r="H1031" s="7"/>
      <c r="I1031" s="7"/>
      <c r="J1031" s="7"/>
      <c r="K1031" s="7"/>
      <c r="L1031" s="8"/>
      <c r="M1031" s="7"/>
      <c r="N1031" s="60"/>
      <c r="Z1031" s="7"/>
      <c r="AB1031" s="7"/>
      <c r="AC1031" s="7"/>
      <c r="AD1031" s="7"/>
      <c r="AF1031" s="7"/>
      <c r="AH1031" s="7"/>
      <c r="AJ1031" s="7"/>
      <c r="AK1031" s="7"/>
      <c r="AL1031" s="7"/>
      <c r="AN1031" s="7"/>
      <c r="AO1031" s="7"/>
      <c r="AP1031" s="7"/>
      <c r="AR1031" s="7"/>
      <c r="AT1031" s="7"/>
      <c r="AV1031" s="7"/>
      <c r="AX1031" s="7"/>
      <c r="AZ1031" s="7"/>
      <c r="BB1031" s="7"/>
      <c r="BD1031" s="7"/>
      <c r="BF1031" s="7"/>
      <c r="BH1031" s="7"/>
      <c r="BI1031" s="7"/>
      <c r="BJ1031" s="7"/>
      <c r="BL1031" s="7"/>
      <c r="BN1031" s="7"/>
      <c r="BO1031" s="7"/>
      <c r="BP1031" s="7"/>
      <c r="BQ1031" s="7"/>
      <c r="BR1031" s="7"/>
    </row>
    <row r="1032" spans="1:70" customFormat="1">
      <c r="A1032" s="7"/>
      <c r="B1032" s="230"/>
      <c r="C1032" s="7"/>
      <c r="D1032" s="7"/>
      <c r="E1032" s="7"/>
      <c r="F1032" s="7"/>
      <c r="G1032" s="7"/>
      <c r="H1032" s="7"/>
      <c r="I1032" s="7"/>
      <c r="J1032" s="7"/>
      <c r="K1032" s="7"/>
      <c r="L1032" s="8"/>
      <c r="M1032" s="7"/>
      <c r="N1032" s="60"/>
      <c r="Z1032" s="7"/>
      <c r="AB1032" s="7"/>
      <c r="AC1032" s="7"/>
      <c r="AD1032" s="7"/>
      <c r="AF1032" s="7"/>
      <c r="AH1032" s="7"/>
      <c r="AJ1032" s="7"/>
      <c r="AK1032" s="7"/>
      <c r="AL1032" s="7"/>
      <c r="AN1032" s="7"/>
      <c r="AO1032" s="7"/>
      <c r="AP1032" s="7"/>
      <c r="AR1032" s="7"/>
      <c r="AT1032" s="7"/>
      <c r="AV1032" s="7"/>
      <c r="AX1032" s="7"/>
      <c r="AZ1032" s="7"/>
      <c r="BB1032" s="7"/>
      <c r="BD1032" s="7"/>
      <c r="BF1032" s="7"/>
      <c r="BH1032" s="7"/>
      <c r="BI1032" s="7"/>
      <c r="BJ1032" s="7"/>
      <c r="BL1032" s="7"/>
      <c r="BN1032" s="7"/>
      <c r="BO1032" s="7"/>
      <c r="BP1032" s="7"/>
      <c r="BQ1032" s="7"/>
      <c r="BR1032" s="7"/>
    </row>
    <row r="1033" spans="1:70" customFormat="1">
      <c r="A1033" s="7"/>
      <c r="B1033" s="230"/>
      <c r="C1033" s="7"/>
      <c r="D1033" s="7"/>
      <c r="E1033" s="7"/>
      <c r="F1033" s="7"/>
      <c r="G1033" s="7"/>
      <c r="H1033" s="7"/>
      <c r="I1033" s="7"/>
      <c r="J1033" s="7"/>
      <c r="K1033" s="7"/>
      <c r="L1033" s="8"/>
      <c r="M1033" s="7"/>
      <c r="N1033" s="60"/>
      <c r="Z1033" s="7"/>
      <c r="AB1033" s="7"/>
      <c r="AC1033" s="7"/>
      <c r="AD1033" s="7"/>
      <c r="AF1033" s="7"/>
      <c r="AH1033" s="7"/>
      <c r="AJ1033" s="7"/>
      <c r="AK1033" s="7"/>
      <c r="AL1033" s="7"/>
      <c r="AN1033" s="7"/>
      <c r="AO1033" s="7"/>
      <c r="AP1033" s="7"/>
      <c r="AR1033" s="7"/>
      <c r="AT1033" s="7"/>
      <c r="AV1033" s="7"/>
      <c r="AX1033" s="7"/>
      <c r="AZ1033" s="7"/>
      <c r="BB1033" s="7"/>
      <c r="BD1033" s="7"/>
      <c r="BF1033" s="7"/>
      <c r="BH1033" s="7"/>
      <c r="BI1033" s="7"/>
      <c r="BJ1033" s="7"/>
      <c r="BL1033" s="7"/>
      <c r="BN1033" s="7"/>
      <c r="BO1033" s="7"/>
      <c r="BP1033" s="7"/>
      <c r="BQ1033" s="7"/>
      <c r="BR1033" s="7"/>
    </row>
    <row r="1034" spans="1:70" customFormat="1">
      <c r="A1034" s="7"/>
      <c r="B1034" s="230"/>
      <c r="C1034" s="7"/>
      <c r="D1034" s="7"/>
      <c r="E1034" s="7"/>
      <c r="F1034" s="7"/>
      <c r="G1034" s="7"/>
      <c r="H1034" s="7"/>
      <c r="I1034" s="7"/>
      <c r="J1034" s="7"/>
      <c r="K1034" s="7"/>
      <c r="L1034" s="8"/>
      <c r="M1034" s="7"/>
      <c r="N1034" s="60"/>
      <c r="Z1034" s="7"/>
      <c r="AB1034" s="7"/>
      <c r="AC1034" s="7"/>
      <c r="AD1034" s="7"/>
      <c r="AF1034" s="7"/>
      <c r="AH1034" s="7"/>
      <c r="AJ1034" s="7"/>
      <c r="AK1034" s="7"/>
      <c r="AL1034" s="7"/>
      <c r="AN1034" s="7"/>
      <c r="AO1034" s="7"/>
      <c r="AP1034" s="7"/>
      <c r="AR1034" s="7"/>
      <c r="AT1034" s="7"/>
      <c r="AV1034" s="7"/>
      <c r="AX1034" s="7"/>
      <c r="AZ1034" s="7"/>
      <c r="BB1034" s="7"/>
      <c r="BD1034" s="7"/>
      <c r="BF1034" s="7"/>
      <c r="BH1034" s="7"/>
      <c r="BI1034" s="7"/>
      <c r="BJ1034" s="7"/>
      <c r="BL1034" s="7"/>
      <c r="BN1034" s="7"/>
      <c r="BO1034" s="7"/>
      <c r="BP1034" s="7"/>
      <c r="BQ1034" s="7"/>
      <c r="BR1034" s="7"/>
    </row>
    <row r="1035" spans="1:70" customFormat="1">
      <c r="A1035" s="7"/>
      <c r="B1035" s="230"/>
      <c r="C1035" s="7"/>
      <c r="D1035" s="7"/>
      <c r="E1035" s="7"/>
      <c r="F1035" s="7"/>
      <c r="G1035" s="7"/>
      <c r="H1035" s="7"/>
      <c r="I1035" s="7"/>
      <c r="J1035" s="7"/>
      <c r="K1035" s="7"/>
      <c r="L1035" s="8"/>
      <c r="M1035" s="7"/>
      <c r="N1035" s="60"/>
      <c r="Z1035" s="7"/>
      <c r="AB1035" s="7"/>
      <c r="AC1035" s="7"/>
      <c r="AD1035" s="7"/>
      <c r="AF1035" s="7"/>
      <c r="AH1035" s="7"/>
      <c r="AJ1035" s="7"/>
      <c r="AK1035" s="7"/>
      <c r="AL1035" s="7"/>
      <c r="AN1035" s="7"/>
      <c r="AO1035" s="7"/>
      <c r="AP1035" s="7"/>
      <c r="AR1035" s="7"/>
      <c r="AT1035" s="7"/>
      <c r="AV1035" s="7"/>
      <c r="AX1035" s="7"/>
      <c r="AZ1035" s="7"/>
      <c r="BB1035" s="7"/>
      <c r="BD1035" s="7"/>
      <c r="BF1035" s="7"/>
      <c r="BH1035" s="7"/>
      <c r="BI1035" s="7"/>
      <c r="BJ1035" s="7"/>
      <c r="BL1035" s="7"/>
      <c r="BN1035" s="7"/>
      <c r="BO1035" s="7"/>
      <c r="BP1035" s="7"/>
      <c r="BQ1035" s="7"/>
      <c r="BR1035" s="7"/>
    </row>
    <row r="1036" spans="1:70" customFormat="1">
      <c r="A1036" s="7"/>
      <c r="B1036" s="230"/>
      <c r="C1036" s="7"/>
      <c r="D1036" s="7"/>
      <c r="E1036" s="7"/>
      <c r="F1036" s="7"/>
      <c r="G1036" s="7"/>
      <c r="H1036" s="7"/>
      <c r="I1036" s="7"/>
      <c r="J1036" s="7"/>
      <c r="K1036" s="7"/>
      <c r="L1036" s="8"/>
      <c r="M1036" s="7"/>
      <c r="N1036" s="60"/>
      <c r="Z1036" s="7"/>
      <c r="AB1036" s="7"/>
      <c r="AC1036" s="7"/>
      <c r="AD1036" s="7"/>
      <c r="AF1036" s="7"/>
      <c r="AH1036" s="7"/>
      <c r="AJ1036" s="7"/>
      <c r="AK1036" s="7"/>
      <c r="AL1036" s="7"/>
      <c r="AN1036" s="7"/>
      <c r="AO1036" s="7"/>
      <c r="AP1036" s="7"/>
      <c r="AR1036" s="7"/>
      <c r="AT1036" s="7"/>
      <c r="AV1036" s="7"/>
      <c r="AX1036" s="7"/>
      <c r="AZ1036" s="7"/>
      <c r="BB1036" s="7"/>
      <c r="BD1036" s="7"/>
      <c r="BF1036" s="7"/>
      <c r="BH1036" s="7"/>
      <c r="BI1036" s="7"/>
      <c r="BJ1036" s="7"/>
      <c r="BL1036" s="7"/>
      <c r="BN1036" s="7"/>
      <c r="BO1036" s="7"/>
      <c r="BP1036" s="7"/>
      <c r="BQ1036" s="7"/>
      <c r="BR1036" s="7"/>
    </row>
    <row r="1037" spans="1:70" customFormat="1">
      <c r="A1037" s="7"/>
      <c r="B1037" s="230"/>
      <c r="C1037" s="7"/>
      <c r="D1037" s="7"/>
      <c r="E1037" s="7"/>
      <c r="F1037" s="7"/>
      <c r="G1037" s="7"/>
      <c r="H1037" s="7"/>
      <c r="I1037" s="7"/>
      <c r="J1037" s="7"/>
      <c r="K1037" s="7"/>
      <c r="L1037" s="8"/>
      <c r="M1037" s="7"/>
      <c r="N1037" s="60"/>
      <c r="Z1037" s="7"/>
      <c r="AB1037" s="7"/>
      <c r="AC1037" s="7"/>
      <c r="AD1037" s="7"/>
      <c r="AF1037" s="7"/>
      <c r="AH1037" s="7"/>
      <c r="AJ1037" s="7"/>
      <c r="AK1037" s="7"/>
      <c r="AL1037" s="7"/>
      <c r="AN1037" s="7"/>
      <c r="AO1037" s="7"/>
      <c r="AP1037" s="7"/>
      <c r="AR1037" s="7"/>
      <c r="AT1037" s="7"/>
      <c r="AV1037" s="7"/>
      <c r="AX1037" s="7"/>
      <c r="AZ1037" s="7"/>
      <c r="BB1037" s="7"/>
      <c r="BD1037" s="7"/>
      <c r="BF1037" s="7"/>
      <c r="BH1037" s="7"/>
      <c r="BI1037" s="7"/>
      <c r="BJ1037" s="7"/>
      <c r="BL1037" s="7"/>
      <c r="BN1037" s="7"/>
      <c r="BO1037" s="7"/>
      <c r="BP1037" s="7"/>
      <c r="BQ1037" s="7"/>
      <c r="BR1037" s="7"/>
    </row>
    <row r="1038" spans="1:70" customFormat="1">
      <c r="A1038" s="7"/>
      <c r="B1038" s="230"/>
      <c r="C1038" s="7"/>
      <c r="D1038" s="7"/>
      <c r="E1038" s="7"/>
      <c r="F1038" s="7"/>
      <c r="G1038" s="7"/>
      <c r="H1038" s="7"/>
      <c r="I1038" s="7"/>
      <c r="J1038" s="7"/>
      <c r="K1038" s="7"/>
      <c r="L1038" s="8"/>
      <c r="M1038" s="7"/>
      <c r="N1038" s="60"/>
      <c r="Z1038" s="7"/>
      <c r="AB1038" s="7"/>
      <c r="AC1038" s="7"/>
      <c r="AD1038" s="7"/>
      <c r="AF1038" s="7"/>
      <c r="AH1038" s="7"/>
      <c r="AJ1038" s="7"/>
      <c r="AK1038" s="7"/>
      <c r="AL1038" s="7"/>
      <c r="AN1038" s="7"/>
      <c r="AO1038" s="7"/>
      <c r="AP1038" s="7"/>
      <c r="AR1038" s="7"/>
      <c r="AT1038" s="7"/>
      <c r="AV1038" s="7"/>
      <c r="AX1038" s="7"/>
      <c r="AZ1038" s="7"/>
      <c r="BB1038" s="7"/>
      <c r="BD1038" s="7"/>
      <c r="BF1038" s="7"/>
      <c r="BH1038" s="7"/>
      <c r="BI1038" s="7"/>
      <c r="BJ1038" s="7"/>
      <c r="BL1038" s="7"/>
      <c r="BN1038" s="7"/>
      <c r="BO1038" s="7"/>
      <c r="BP1038" s="7"/>
      <c r="BQ1038" s="7"/>
      <c r="BR1038" s="7"/>
    </row>
    <row r="1039" spans="1:70" customFormat="1">
      <c r="A1039" s="7"/>
      <c r="B1039" s="230"/>
      <c r="C1039" s="7"/>
      <c r="D1039" s="7"/>
      <c r="E1039" s="7"/>
      <c r="F1039" s="7"/>
      <c r="G1039" s="7"/>
      <c r="H1039" s="7"/>
      <c r="I1039" s="7"/>
      <c r="J1039" s="7"/>
      <c r="K1039" s="7"/>
      <c r="L1039" s="8"/>
      <c r="M1039" s="7"/>
      <c r="N1039" s="60"/>
      <c r="Z1039" s="7"/>
      <c r="AB1039" s="7"/>
      <c r="AC1039" s="7"/>
      <c r="AD1039" s="7"/>
      <c r="AF1039" s="7"/>
      <c r="AH1039" s="7"/>
      <c r="AJ1039" s="7"/>
      <c r="AK1039" s="7"/>
      <c r="AL1039" s="7"/>
      <c r="AN1039" s="7"/>
      <c r="AO1039" s="7"/>
      <c r="AP1039" s="7"/>
      <c r="AR1039" s="7"/>
      <c r="AT1039" s="7"/>
      <c r="AV1039" s="7"/>
      <c r="AX1039" s="7"/>
      <c r="AZ1039" s="7"/>
      <c r="BB1039" s="7"/>
      <c r="BD1039" s="7"/>
      <c r="BF1039" s="7"/>
      <c r="BH1039" s="7"/>
      <c r="BI1039" s="7"/>
      <c r="BJ1039" s="7"/>
      <c r="BL1039" s="7"/>
      <c r="BN1039" s="7"/>
      <c r="BO1039" s="7"/>
      <c r="BP1039" s="7"/>
      <c r="BQ1039" s="7"/>
      <c r="BR1039" s="7"/>
    </row>
    <row r="1040" spans="1:70" customFormat="1">
      <c r="A1040" s="7"/>
      <c r="B1040" s="230"/>
      <c r="C1040" s="7"/>
      <c r="D1040" s="7"/>
      <c r="E1040" s="7"/>
      <c r="F1040" s="7"/>
      <c r="G1040" s="7"/>
      <c r="H1040" s="7"/>
      <c r="I1040" s="7"/>
      <c r="J1040" s="7"/>
      <c r="K1040" s="7"/>
      <c r="L1040" s="8"/>
      <c r="M1040" s="7"/>
      <c r="N1040" s="60"/>
      <c r="Z1040" s="7"/>
      <c r="AB1040" s="7"/>
      <c r="AC1040" s="7"/>
      <c r="AD1040" s="7"/>
      <c r="AF1040" s="7"/>
      <c r="AH1040" s="7"/>
      <c r="AJ1040" s="7"/>
      <c r="AK1040" s="7"/>
      <c r="AL1040" s="7"/>
      <c r="AN1040" s="7"/>
      <c r="AO1040" s="7"/>
      <c r="AP1040" s="7"/>
      <c r="AR1040" s="7"/>
      <c r="AT1040" s="7"/>
      <c r="AV1040" s="7"/>
      <c r="AX1040" s="7"/>
      <c r="AZ1040" s="7"/>
      <c r="BB1040" s="7"/>
      <c r="BD1040" s="7"/>
      <c r="BF1040" s="7"/>
      <c r="BH1040" s="7"/>
      <c r="BI1040" s="7"/>
      <c r="BJ1040" s="7"/>
      <c r="BL1040" s="7"/>
      <c r="BN1040" s="7"/>
      <c r="BO1040" s="7"/>
      <c r="BP1040" s="7"/>
      <c r="BQ1040" s="7"/>
      <c r="BR1040" s="7"/>
    </row>
    <row r="1041" spans="1:70" customFormat="1">
      <c r="A1041" s="7"/>
      <c r="B1041" s="230"/>
      <c r="C1041" s="7"/>
      <c r="D1041" s="7"/>
      <c r="E1041" s="7"/>
      <c r="F1041" s="7"/>
      <c r="G1041" s="7"/>
      <c r="H1041" s="7"/>
      <c r="I1041" s="7"/>
      <c r="J1041" s="7"/>
      <c r="K1041" s="7"/>
      <c r="L1041" s="8"/>
      <c r="M1041" s="7"/>
      <c r="N1041" s="60"/>
      <c r="Z1041" s="7"/>
      <c r="AB1041" s="7"/>
      <c r="AC1041" s="7"/>
      <c r="AD1041" s="7"/>
      <c r="AF1041" s="7"/>
      <c r="AH1041" s="7"/>
      <c r="AJ1041" s="7"/>
      <c r="AK1041" s="7"/>
      <c r="AL1041" s="7"/>
      <c r="AN1041" s="7"/>
      <c r="AO1041" s="7"/>
      <c r="AP1041" s="7"/>
      <c r="AR1041" s="7"/>
      <c r="AT1041" s="7"/>
      <c r="AV1041" s="7"/>
      <c r="AX1041" s="7"/>
      <c r="AZ1041" s="7"/>
      <c r="BB1041" s="7"/>
      <c r="BD1041" s="7"/>
      <c r="BF1041" s="7"/>
      <c r="BH1041" s="7"/>
      <c r="BI1041" s="7"/>
      <c r="BJ1041" s="7"/>
      <c r="BL1041" s="7"/>
      <c r="BN1041" s="7"/>
      <c r="BO1041" s="7"/>
      <c r="BP1041" s="7"/>
      <c r="BQ1041" s="7"/>
      <c r="BR1041" s="7"/>
    </row>
    <row r="1042" spans="1:70" customFormat="1">
      <c r="A1042" s="7"/>
      <c r="B1042" s="230"/>
      <c r="C1042" s="7"/>
      <c r="D1042" s="7"/>
      <c r="E1042" s="7"/>
      <c r="F1042" s="7"/>
      <c r="G1042" s="7"/>
      <c r="H1042" s="7"/>
      <c r="I1042" s="7"/>
      <c r="J1042" s="7"/>
      <c r="K1042" s="7"/>
      <c r="L1042" s="8"/>
      <c r="M1042" s="7"/>
      <c r="N1042" s="60"/>
      <c r="Z1042" s="7"/>
      <c r="AB1042" s="7"/>
      <c r="AC1042" s="7"/>
      <c r="AD1042" s="7"/>
      <c r="AF1042" s="7"/>
      <c r="AH1042" s="7"/>
      <c r="AJ1042" s="7"/>
      <c r="AK1042" s="7"/>
      <c r="AL1042" s="7"/>
      <c r="AN1042" s="7"/>
      <c r="AO1042" s="7"/>
      <c r="AP1042" s="7"/>
      <c r="AR1042" s="7"/>
      <c r="AT1042" s="7"/>
      <c r="AV1042" s="7"/>
      <c r="AX1042" s="7"/>
      <c r="AZ1042" s="7"/>
      <c r="BB1042" s="7"/>
      <c r="BD1042" s="7"/>
      <c r="BF1042" s="7"/>
      <c r="BH1042" s="7"/>
      <c r="BI1042" s="7"/>
      <c r="BJ1042" s="7"/>
      <c r="BL1042" s="7"/>
      <c r="BN1042" s="7"/>
      <c r="BO1042" s="7"/>
      <c r="BP1042" s="7"/>
      <c r="BQ1042" s="7"/>
      <c r="BR1042" s="7"/>
    </row>
    <row r="1043" spans="1:70" customFormat="1">
      <c r="A1043" s="7"/>
      <c r="B1043" s="230"/>
      <c r="C1043" s="7"/>
      <c r="D1043" s="7"/>
      <c r="E1043" s="7"/>
      <c r="F1043" s="7"/>
      <c r="G1043" s="7"/>
      <c r="H1043" s="7"/>
      <c r="I1043" s="7"/>
      <c r="J1043" s="7"/>
      <c r="K1043" s="7"/>
      <c r="L1043" s="8"/>
      <c r="M1043" s="7"/>
      <c r="N1043" s="60"/>
      <c r="Z1043" s="7"/>
      <c r="AB1043" s="7"/>
      <c r="AC1043" s="7"/>
      <c r="AD1043" s="7"/>
      <c r="AF1043" s="7"/>
      <c r="AH1043" s="7"/>
      <c r="AJ1043" s="7"/>
      <c r="AK1043" s="7"/>
      <c r="AL1043" s="7"/>
      <c r="AN1043" s="7"/>
      <c r="AO1043" s="7"/>
      <c r="AP1043" s="7"/>
      <c r="AR1043" s="7"/>
      <c r="AT1043" s="7"/>
      <c r="AV1043" s="7"/>
      <c r="AX1043" s="7"/>
      <c r="AZ1043" s="7"/>
      <c r="BB1043" s="7"/>
      <c r="BD1043" s="7"/>
      <c r="BF1043" s="7"/>
      <c r="BH1043" s="7"/>
      <c r="BI1043" s="7"/>
      <c r="BJ1043" s="7"/>
      <c r="BL1043" s="7"/>
      <c r="BN1043" s="7"/>
      <c r="BO1043" s="7"/>
      <c r="BP1043" s="7"/>
      <c r="BQ1043" s="7"/>
      <c r="BR1043" s="7"/>
    </row>
    <row r="1044" spans="1:70" customFormat="1">
      <c r="A1044" s="7"/>
      <c r="B1044" s="230"/>
      <c r="C1044" s="7"/>
      <c r="D1044" s="7"/>
      <c r="E1044" s="7"/>
      <c r="F1044" s="7"/>
      <c r="G1044" s="7"/>
      <c r="H1044" s="7"/>
      <c r="I1044" s="7"/>
      <c r="J1044" s="7"/>
      <c r="K1044" s="7"/>
      <c r="L1044" s="8"/>
      <c r="M1044" s="7"/>
      <c r="N1044" s="60"/>
      <c r="Z1044" s="7"/>
      <c r="AB1044" s="7"/>
      <c r="AC1044" s="7"/>
      <c r="AD1044" s="7"/>
      <c r="AF1044" s="7"/>
      <c r="AH1044" s="7"/>
      <c r="AJ1044" s="7"/>
      <c r="AK1044" s="7"/>
      <c r="AL1044" s="7"/>
      <c r="AN1044" s="7"/>
      <c r="AO1044" s="7"/>
      <c r="AP1044" s="7"/>
      <c r="AR1044" s="7"/>
      <c r="AT1044" s="7"/>
      <c r="AV1044" s="7"/>
      <c r="AX1044" s="7"/>
      <c r="AZ1044" s="7"/>
      <c r="BB1044" s="7"/>
      <c r="BD1044" s="7"/>
      <c r="BF1044" s="7"/>
      <c r="BH1044" s="7"/>
      <c r="BI1044" s="7"/>
      <c r="BJ1044" s="7"/>
      <c r="BL1044" s="7"/>
      <c r="BN1044" s="7"/>
      <c r="BO1044" s="7"/>
      <c r="BP1044" s="7"/>
      <c r="BQ1044" s="7"/>
      <c r="BR1044" s="7"/>
    </row>
    <row r="1045" spans="1:70" customFormat="1">
      <c r="A1045" s="7"/>
      <c r="B1045" s="230"/>
      <c r="C1045" s="7"/>
      <c r="D1045" s="7"/>
      <c r="E1045" s="7"/>
      <c r="F1045" s="7"/>
      <c r="G1045" s="7"/>
      <c r="H1045" s="7"/>
      <c r="I1045" s="7"/>
      <c r="J1045" s="7"/>
      <c r="K1045" s="7"/>
      <c r="L1045" s="8"/>
      <c r="M1045" s="7"/>
      <c r="N1045" s="60"/>
      <c r="Z1045" s="7"/>
      <c r="AB1045" s="7"/>
      <c r="AC1045" s="7"/>
      <c r="AD1045" s="7"/>
      <c r="AF1045" s="7"/>
      <c r="AH1045" s="7"/>
      <c r="AJ1045" s="7"/>
      <c r="AK1045" s="7"/>
      <c r="AL1045" s="7"/>
      <c r="AN1045" s="7"/>
      <c r="AO1045" s="7"/>
      <c r="AP1045" s="7"/>
      <c r="AR1045" s="7"/>
      <c r="AT1045" s="7"/>
      <c r="AV1045" s="7"/>
      <c r="AX1045" s="7"/>
      <c r="AZ1045" s="7"/>
      <c r="BB1045" s="7"/>
      <c r="BD1045" s="7"/>
      <c r="BF1045" s="7"/>
      <c r="BH1045" s="7"/>
      <c r="BI1045" s="7"/>
      <c r="BJ1045" s="7"/>
      <c r="BL1045" s="7"/>
      <c r="BN1045" s="7"/>
      <c r="BO1045" s="7"/>
      <c r="BP1045" s="7"/>
      <c r="BQ1045" s="7"/>
      <c r="BR1045" s="7"/>
    </row>
    <row r="1046" spans="1:70" customFormat="1">
      <c r="A1046" s="7"/>
      <c r="B1046" s="230"/>
      <c r="C1046" s="7"/>
      <c r="D1046" s="7"/>
      <c r="E1046" s="7"/>
      <c r="F1046" s="7"/>
      <c r="G1046" s="7"/>
      <c r="H1046" s="7"/>
      <c r="I1046" s="7"/>
      <c r="J1046" s="7"/>
      <c r="K1046" s="7"/>
      <c r="L1046" s="8"/>
      <c r="M1046" s="7"/>
      <c r="N1046" s="60"/>
      <c r="Z1046" s="7"/>
      <c r="AB1046" s="7"/>
      <c r="AC1046" s="7"/>
      <c r="AD1046" s="7"/>
      <c r="AF1046" s="7"/>
      <c r="AH1046" s="7"/>
      <c r="AJ1046" s="7"/>
      <c r="AK1046" s="7"/>
      <c r="AL1046" s="7"/>
      <c r="AN1046" s="7"/>
      <c r="AO1046" s="7"/>
      <c r="AP1046" s="7"/>
      <c r="AR1046" s="7"/>
      <c r="AT1046" s="7"/>
      <c r="AV1046" s="7"/>
      <c r="AX1046" s="7"/>
      <c r="AZ1046" s="7"/>
      <c r="BB1046" s="7"/>
      <c r="BD1046" s="7"/>
      <c r="BF1046" s="7"/>
      <c r="BH1046" s="7"/>
      <c r="BI1046" s="7"/>
      <c r="BJ1046" s="7"/>
      <c r="BL1046" s="7"/>
      <c r="BN1046" s="7"/>
      <c r="BO1046" s="7"/>
      <c r="BP1046" s="7"/>
      <c r="BQ1046" s="7"/>
      <c r="BR1046" s="7"/>
    </row>
    <row r="1047" spans="1:70" customFormat="1">
      <c r="A1047" s="7"/>
      <c r="B1047" s="230"/>
      <c r="C1047" s="7"/>
      <c r="D1047" s="7"/>
      <c r="E1047" s="7"/>
      <c r="F1047" s="7"/>
      <c r="G1047" s="7"/>
      <c r="H1047" s="7"/>
      <c r="I1047" s="7"/>
      <c r="J1047" s="7"/>
      <c r="K1047" s="7"/>
      <c r="L1047" s="8"/>
      <c r="M1047" s="7"/>
      <c r="N1047" s="60"/>
      <c r="Z1047" s="7"/>
      <c r="AB1047" s="7"/>
      <c r="AC1047" s="7"/>
      <c r="AD1047" s="7"/>
      <c r="AF1047" s="7"/>
      <c r="AH1047" s="7"/>
      <c r="AJ1047" s="7"/>
      <c r="AK1047" s="7"/>
      <c r="AL1047" s="7"/>
      <c r="AN1047" s="7"/>
      <c r="AO1047" s="7"/>
      <c r="AP1047" s="7"/>
      <c r="AR1047" s="7"/>
      <c r="AT1047" s="7"/>
      <c r="AV1047" s="7"/>
      <c r="AX1047" s="7"/>
      <c r="AZ1047" s="7"/>
      <c r="BB1047" s="7"/>
      <c r="BD1047" s="7"/>
      <c r="BF1047" s="7"/>
      <c r="BH1047" s="7"/>
      <c r="BI1047" s="7"/>
      <c r="BJ1047" s="7"/>
      <c r="BL1047" s="7"/>
      <c r="BN1047" s="7"/>
      <c r="BO1047" s="7"/>
      <c r="BP1047" s="7"/>
      <c r="BQ1047" s="7"/>
      <c r="BR1047" s="7"/>
    </row>
    <row r="1048" spans="1:70" customFormat="1">
      <c r="A1048" s="7"/>
      <c r="B1048" s="230"/>
      <c r="C1048" s="7"/>
      <c r="D1048" s="7"/>
      <c r="E1048" s="7"/>
      <c r="F1048" s="7"/>
      <c r="G1048" s="7"/>
      <c r="H1048" s="7"/>
      <c r="I1048" s="7"/>
      <c r="J1048" s="7"/>
      <c r="K1048" s="7"/>
      <c r="L1048" s="8"/>
      <c r="M1048" s="7"/>
      <c r="N1048" s="60"/>
      <c r="Z1048" s="7"/>
      <c r="AB1048" s="7"/>
      <c r="AC1048" s="7"/>
      <c r="AD1048" s="7"/>
      <c r="AF1048" s="7"/>
      <c r="AH1048" s="7"/>
      <c r="AJ1048" s="7"/>
      <c r="AK1048" s="7"/>
      <c r="AL1048" s="7"/>
      <c r="AN1048" s="7"/>
      <c r="AO1048" s="7"/>
      <c r="AP1048" s="7"/>
      <c r="AR1048" s="7"/>
      <c r="AT1048" s="7"/>
      <c r="AV1048" s="7"/>
      <c r="AX1048" s="7"/>
      <c r="AZ1048" s="7"/>
      <c r="BB1048" s="7"/>
      <c r="BD1048" s="7"/>
      <c r="BF1048" s="7"/>
      <c r="BH1048" s="7"/>
      <c r="BI1048" s="7"/>
      <c r="BJ1048" s="7"/>
      <c r="BL1048" s="7"/>
      <c r="BN1048" s="7"/>
      <c r="BO1048" s="7"/>
      <c r="BP1048" s="7"/>
      <c r="BQ1048" s="7"/>
      <c r="BR1048" s="7"/>
    </row>
    <row r="1049" spans="1:70" customFormat="1">
      <c r="A1049" s="7"/>
      <c r="B1049" s="230"/>
      <c r="C1049" s="7"/>
      <c r="D1049" s="7"/>
      <c r="E1049" s="7"/>
      <c r="F1049" s="7"/>
      <c r="G1049" s="7"/>
      <c r="H1049" s="7"/>
      <c r="I1049" s="7"/>
      <c r="J1049" s="7"/>
      <c r="K1049" s="7"/>
      <c r="L1049" s="8"/>
      <c r="M1049" s="7"/>
      <c r="N1049" s="60"/>
      <c r="Z1049" s="7"/>
      <c r="AB1049" s="7"/>
      <c r="AC1049" s="7"/>
      <c r="AD1049" s="7"/>
      <c r="AF1049" s="7"/>
      <c r="AH1049" s="7"/>
      <c r="AJ1049" s="7"/>
      <c r="AK1049" s="7"/>
      <c r="AL1049" s="7"/>
      <c r="AN1049" s="7"/>
      <c r="AO1049" s="7"/>
      <c r="AP1049" s="7"/>
      <c r="AR1049" s="7"/>
      <c r="AT1049" s="7"/>
      <c r="AV1049" s="7"/>
      <c r="AX1049" s="7"/>
      <c r="AZ1049" s="7"/>
      <c r="BB1049" s="7"/>
      <c r="BD1049" s="7"/>
      <c r="BF1049" s="7"/>
      <c r="BH1049" s="7"/>
      <c r="BI1049" s="7"/>
      <c r="BJ1049" s="7"/>
      <c r="BL1049" s="7"/>
      <c r="BN1049" s="7"/>
      <c r="BO1049" s="7"/>
      <c r="BP1049" s="7"/>
      <c r="BQ1049" s="7"/>
      <c r="BR1049" s="7"/>
    </row>
    <row r="1050" spans="1:70" customFormat="1">
      <c r="A1050" s="7"/>
      <c r="B1050" s="230"/>
      <c r="C1050" s="7"/>
      <c r="D1050" s="7"/>
      <c r="E1050" s="7"/>
      <c r="F1050" s="7"/>
      <c r="G1050" s="7"/>
      <c r="H1050" s="7"/>
      <c r="I1050" s="7"/>
      <c r="J1050" s="7"/>
      <c r="K1050" s="7"/>
      <c r="L1050" s="8"/>
      <c r="M1050" s="7"/>
      <c r="N1050" s="60"/>
      <c r="Z1050" s="7"/>
      <c r="AB1050" s="7"/>
      <c r="AC1050" s="7"/>
      <c r="AD1050" s="7"/>
      <c r="AF1050" s="7"/>
      <c r="AH1050" s="7"/>
      <c r="AJ1050" s="7"/>
      <c r="AK1050" s="7"/>
      <c r="AL1050" s="7"/>
      <c r="AN1050" s="7"/>
      <c r="AO1050" s="7"/>
      <c r="AP1050" s="7"/>
      <c r="AR1050" s="7"/>
      <c r="AT1050" s="7"/>
      <c r="AV1050" s="7"/>
      <c r="AX1050" s="7"/>
      <c r="AZ1050" s="7"/>
      <c r="BB1050" s="7"/>
      <c r="BD1050" s="7"/>
      <c r="BF1050" s="7"/>
      <c r="BH1050" s="7"/>
      <c r="BI1050" s="7"/>
      <c r="BJ1050" s="7"/>
      <c r="BL1050" s="7"/>
      <c r="BN1050" s="7"/>
      <c r="BO1050" s="7"/>
      <c r="BP1050" s="7"/>
      <c r="BQ1050" s="7"/>
      <c r="BR1050" s="7"/>
    </row>
    <row r="1051" spans="1:70" customFormat="1">
      <c r="A1051" s="7"/>
      <c r="B1051" s="230"/>
      <c r="C1051" s="7"/>
      <c r="D1051" s="7"/>
      <c r="E1051" s="7"/>
      <c r="F1051" s="7"/>
      <c r="G1051" s="7"/>
      <c r="H1051" s="7"/>
      <c r="I1051" s="7"/>
      <c r="J1051" s="7"/>
      <c r="K1051" s="7"/>
      <c r="L1051" s="8"/>
      <c r="M1051" s="7"/>
      <c r="N1051" s="60"/>
      <c r="Z1051" s="7"/>
      <c r="AB1051" s="7"/>
      <c r="AC1051" s="7"/>
      <c r="AD1051" s="7"/>
      <c r="AF1051" s="7"/>
      <c r="AH1051" s="7"/>
      <c r="AJ1051" s="7"/>
      <c r="AK1051" s="7"/>
      <c r="AL1051" s="7"/>
      <c r="AN1051" s="7"/>
      <c r="AO1051" s="7"/>
      <c r="AP1051" s="7"/>
      <c r="AR1051" s="7"/>
      <c r="AT1051" s="7"/>
      <c r="AV1051" s="7"/>
      <c r="AX1051" s="7"/>
      <c r="AZ1051" s="7"/>
      <c r="BB1051" s="7"/>
      <c r="BD1051" s="7"/>
      <c r="BF1051" s="7"/>
      <c r="BH1051" s="7"/>
      <c r="BI1051" s="7"/>
      <c r="BJ1051" s="7"/>
      <c r="BL1051" s="7"/>
      <c r="BN1051" s="7"/>
      <c r="BO1051" s="7"/>
      <c r="BP1051" s="7"/>
      <c r="BQ1051" s="7"/>
      <c r="BR1051" s="7"/>
    </row>
    <row r="1052" spans="1:70" customFormat="1">
      <c r="A1052" s="7"/>
      <c r="B1052" s="230"/>
      <c r="C1052" s="7"/>
      <c r="D1052" s="7"/>
      <c r="E1052" s="7"/>
      <c r="F1052" s="7"/>
      <c r="G1052" s="7"/>
      <c r="H1052" s="7"/>
      <c r="I1052" s="7"/>
      <c r="J1052" s="7"/>
      <c r="K1052" s="7"/>
      <c r="L1052" s="8"/>
      <c r="M1052" s="7"/>
      <c r="N1052" s="60"/>
      <c r="Z1052" s="7"/>
      <c r="AB1052" s="7"/>
      <c r="AC1052" s="7"/>
      <c r="AD1052" s="7"/>
      <c r="AF1052" s="7"/>
      <c r="AH1052" s="7"/>
      <c r="AJ1052" s="7"/>
      <c r="AK1052" s="7"/>
      <c r="AL1052" s="7"/>
      <c r="AN1052" s="7"/>
      <c r="AO1052" s="7"/>
      <c r="AP1052" s="7"/>
      <c r="AR1052" s="7"/>
      <c r="AT1052" s="7"/>
      <c r="AV1052" s="7"/>
      <c r="AX1052" s="7"/>
      <c r="AZ1052" s="7"/>
      <c r="BB1052" s="7"/>
      <c r="BD1052" s="7"/>
      <c r="BF1052" s="7"/>
      <c r="BH1052" s="7"/>
      <c r="BI1052" s="7"/>
      <c r="BJ1052" s="7"/>
      <c r="BL1052" s="7"/>
      <c r="BN1052" s="7"/>
      <c r="BO1052" s="7"/>
      <c r="BP1052" s="7"/>
      <c r="BQ1052" s="7"/>
      <c r="BR1052" s="7"/>
    </row>
    <row r="1053" spans="1:70" customFormat="1">
      <c r="A1053" s="7"/>
      <c r="B1053" s="230"/>
      <c r="C1053" s="7"/>
      <c r="D1053" s="7"/>
      <c r="E1053" s="7"/>
      <c r="F1053" s="7"/>
      <c r="G1053" s="7"/>
      <c r="H1053" s="7"/>
      <c r="I1053" s="7"/>
      <c r="J1053" s="7"/>
      <c r="K1053" s="7"/>
      <c r="L1053" s="8"/>
      <c r="M1053" s="7"/>
      <c r="N1053" s="60"/>
      <c r="Z1053" s="7"/>
      <c r="AB1053" s="7"/>
      <c r="AC1053" s="7"/>
      <c r="AD1053" s="7"/>
      <c r="AF1053" s="7"/>
      <c r="AH1053" s="7"/>
      <c r="AJ1053" s="7"/>
      <c r="AK1053" s="7"/>
      <c r="AL1053" s="7"/>
      <c r="AN1053" s="7"/>
      <c r="AO1053" s="7"/>
      <c r="AP1053" s="7"/>
      <c r="AR1053" s="7"/>
      <c r="AT1053" s="7"/>
      <c r="AV1053" s="7"/>
      <c r="AX1053" s="7"/>
      <c r="AZ1053" s="7"/>
      <c r="BB1053" s="7"/>
      <c r="BD1053" s="7"/>
      <c r="BF1053" s="7"/>
      <c r="BH1053" s="7"/>
      <c r="BI1053" s="7"/>
      <c r="BJ1053" s="7"/>
      <c r="BL1053" s="7"/>
      <c r="BN1053" s="7"/>
      <c r="BO1053" s="7"/>
      <c r="BP1053" s="7"/>
      <c r="BQ1053" s="7"/>
      <c r="BR1053" s="7"/>
    </row>
    <row r="1054" spans="1:70" customFormat="1">
      <c r="A1054" s="7"/>
      <c r="B1054" s="230"/>
      <c r="C1054" s="7"/>
      <c r="D1054" s="7"/>
      <c r="E1054" s="7"/>
      <c r="F1054" s="7"/>
      <c r="G1054" s="7"/>
      <c r="H1054" s="7"/>
      <c r="I1054" s="7"/>
      <c r="J1054" s="7"/>
      <c r="K1054" s="7"/>
      <c r="L1054" s="8"/>
      <c r="M1054" s="7"/>
      <c r="N1054" s="60"/>
      <c r="Z1054" s="7"/>
      <c r="AB1054" s="7"/>
      <c r="AC1054" s="7"/>
      <c r="AD1054" s="7"/>
      <c r="AF1054" s="7"/>
      <c r="AH1054" s="7"/>
      <c r="AJ1054" s="7"/>
      <c r="AK1054" s="7"/>
      <c r="AL1054" s="7"/>
      <c r="AN1054" s="7"/>
      <c r="AO1054" s="7"/>
      <c r="AP1054" s="7"/>
      <c r="AR1054" s="7"/>
      <c r="AT1054" s="7"/>
      <c r="AV1054" s="7"/>
      <c r="AX1054" s="7"/>
      <c r="AZ1054" s="7"/>
      <c r="BB1054" s="7"/>
      <c r="BD1054" s="7"/>
      <c r="BF1054" s="7"/>
      <c r="BH1054" s="7"/>
      <c r="BI1054" s="7"/>
      <c r="BJ1054" s="7"/>
      <c r="BL1054" s="7"/>
      <c r="BN1054" s="7"/>
      <c r="BO1054" s="7"/>
      <c r="BP1054" s="7"/>
      <c r="BQ1054" s="7"/>
      <c r="BR1054" s="7"/>
    </row>
    <row r="1055" spans="1:70" customFormat="1">
      <c r="A1055" s="7"/>
      <c r="B1055" s="230"/>
      <c r="C1055" s="7"/>
      <c r="D1055" s="7"/>
      <c r="E1055" s="7"/>
      <c r="F1055" s="7"/>
      <c r="G1055" s="7"/>
      <c r="H1055" s="7"/>
      <c r="I1055" s="7"/>
      <c r="J1055" s="7"/>
      <c r="K1055" s="7"/>
      <c r="L1055" s="8"/>
      <c r="M1055" s="7"/>
      <c r="N1055" s="60"/>
      <c r="Z1055" s="7"/>
      <c r="AB1055" s="7"/>
      <c r="AC1055" s="7"/>
      <c r="AD1055" s="7"/>
      <c r="AF1055" s="7"/>
      <c r="AH1055" s="7"/>
      <c r="AJ1055" s="7"/>
      <c r="AK1055" s="7"/>
      <c r="AL1055" s="7"/>
      <c r="AN1055" s="7"/>
      <c r="AO1055" s="7"/>
      <c r="AP1055" s="7"/>
      <c r="AR1055" s="7"/>
      <c r="AT1055" s="7"/>
      <c r="AV1055" s="7"/>
      <c r="AX1055" s="7"/>
      <c r="AZ1055" s="7"/>
      <c r="BB1055" s="7"/>
      <c r="BD1055" s="7"/>
      <c r="BF1055" s="7"/>
      <c r="BH1055" s="7"/>
      <c r="BI1055" s="7"/>
      <c r="BJ1055" s="7"/>
      <c r="BL1055" s="7"/>
      <c r="BN1055" s="7"/>
      <c r="BO1055" s="7"/>
      <c r="BP1055" s="7"/>
      <c r="BQ1055" s="7"/>
      <c r="BR1055" s="7"/>
    </row>
    <row r="1056" spans="1:70" customFormat="1">
      <c r="A1056" s="7"/>
      <c r="B1056" s="230"/>
      <c r="C1056" s="7"/>
      <c r="D1056" s="7"/>
      <c r="E1056" s="7"/>
      <c r="F1056" s="7"/>
      <c r="G1056" s="7"/>
      <c r="H1056" s="7"/>
      <c r="I1056" s="7"/>
      <c r="J1056" s="7"/>
      <c r="K1056" s="7"/>
      <c r="L1056" s="8"/>
      <c r="M1056" s="7"/>
      <c r="N1056" s="60"/>
      <c r="Z1056" s="7"/>
      <c r="AB1056" s="7"/>
      <c r="AC1056" s="7"/>
      <c r="AD1056" s="7"/>
      <c r="AF1056" s="7"/>
      <c r="AH1056" s="7"/>
      <c r="AJ1056" s="7"/>
      <c r="AK1056" s="7"/>
      <c r="AL1056" s="7"/>
      <c r="AN1056" s="7"/>
      <c r="AO1056" s="7"/>
      <c r="AP1056" s="7"/>
      <c r="AR1056" s="7"/>
      <c r="AT1056" s="7"/>
      <c r="AV1056" s="7"/>
      <c r="AX1056" s="7"/>
      <c r="AZ1056" s="7"/>
      <c r="BB1056" s="7"/>
      <c r="BD1056" s="7"/>
      <c r="BF1056" s="7"/>
      <c r="BH1056" s="7"/>
      <c r="BI1056" s="7"/>
      <c r="BJ1056" s="7"/>
      <c r="BL1056" s="7"/>
      <c r="BN1056" s="7"/>
      <c r="BO1056" s="7"/>
      <c r="BP1056" s="7"/>
      <c r="BQ1056" s="7"/>
      <c r="BR1056" s="7"/>
    </row>
    <row r="1057" spans="1:70" customFormat="1">
      <c r="A1057" s="7"/>
      <c r="B1057" s="230"/>
      <c r="C1057" s="7"/>
      <c r="D1057" s="7"/>
      <c r="E1057" s="7"/>
      <c r="F1057" s="7"/>
      <c r="G1057" s="7"/>
      <c r="H1057" s="7"/>
      <c r="I1057" s="7"/>
      <c r="J1057" s="7"/>
      <c r="K1057" s="7"/>
      <c r="L1057" s="8"/>
      <c r="M1057" s="7"/>
      <c r="N1057" s="60"/>
      <c r="Z1057" s="7"/>
      <c r="AB1057" s="7"/>
      <c r="AC1057" s="7"/>
      <c r="AD1057" s="7"/>
      <c r="AF1057" s="7"/>
      <c r="AH1057" s="7"/>
      <c r="AJ1057" s="7"/>
      <c r="AK1057" s="7"/>
      <c r="AL1057" s="7"/>
      <c r="AN1057" s="7"/>
      <c r="AO1057" s="7"/>
      <c r="AP1057" s="7"/>
      <c r="AR1057" s="7"/>
      <c r="AT1057" s="7"/>
      <c r="AV1057" s="7"/>
      <c r="AX1057" s="7"/>
      <c r="AZ1057" s="7"/>
      <c r="BB1057" s="7"/>
      <c r="BD1057" s="7"/>
      <c r="BF1057" s="7"/>
      <c r="BH1057" s="7"/>
      <c r="BI1057" s="7"/>
      <c r="BJ1057" s="7"/>
      <c r="BL1057" s="7"/>
      <c r="BN1057" s="7"/>
      <c r="BO1057" s="7"/>
      <c r="BP1057" s="7"/>
      <c r="BQ1057" s="7"/>
      <c r="BR1057" s="7"/>
    </row>
    <row r="1058" spans="1:70" customFormat="1">
      <c r="A1058" s="7"/>
      <c r="B1058" s="230"/>
      <c r="C1058" s="7"/>
      <c r="D1058" s="7"/>
      <c r="E1058" s="7"/>
      <c r="F1058" s="7"/>
      <c r="G1058" s="7"/>
      <c r="H1058" s="7"/>
      <c r="I1058" s="7"/>
      <c r="J1058" s="7"/>
      <c r="K1058" s="7"/>
      <c r="L1058" s="8"/>
      <c r="M1058" s="7"/>
      <c r="N1058" s="60"/>
      <c r="Z1058" s="7"/>
      <c r="AB1058" s="7"/>
      <c r="AC1058" s="7"/>
      <c r="AD1058" s="7"/>
      <c r="AF1058" s="7"/>
      <c r="AH1058" s="7"/>
      <c r="AJ1058" s="7"/>
      <c r="AK1058" s="7"/>
      <c r="AL1058" s="7"/>
      <c r="AN1058" s="7"/>
      <c r="AO1058" s="7"/>
      <c r="AP1058" s="7"/>
      <c r="AR1058" s="7"/>
      <c r="AT1058" s="7"/>
      <c r="AV1058" s="7"/>
      <c r="AX1058" s="7"/>
      <c r="AZ1058" s="7"/>
      <c r="BB1058" s="7"/>
      <c r="BD1058" s="7"/>
      <c r="BF1058" s="7"/>
      <c r="BH1058" s="7"/>
      <c r="BI1058" s="7"/>
      <c r="BJ1058" s="7"/>
      <c r="BL1058" s="7"/>
      <c r="BN1058" s="7"/>
      <c r="BO1058" s="7"/>
      <c r="BP1058" s="7"/>
      <c r="BQ1058" s="7"/>
      <c r="BR1058" s="7"/>
    </row>
    <row r="1059" spans="1:70" customFormat="1">
      <c r="A1059" s="7"/>
      <c r="B1059" s="230"/>
      <c r="C1059" s="7"/>
      <c r="D1059" s="7"/>
      <c r="E1059" s="7"/>
      <c r="F1059" s="7"/>
      <c r="G1059" s="7"/>
      <c r="H1059" s="7"/>
      <c r="I1059" s="7"/>
      <c r="J1059" s="7"/>
      <c r="K1059" s="7"/>
      <c r="L1059" s="8"/>
      <c r="M1059" s="7"/>
      <c r="N1059" s="60"/>
      <c r="Z1059" s="7"/>
      <c r="AB1059" s="7"/>
      <c r="AC1059" s="7"/>
      <c r="AD1059" s="7"/>
      <c r="AF1059" s="7"/>
      <c r="AH1059" s="7"/>
      <c r="AJ1059" s="7"/>
      <c r="AK1059" s="7"/>
      <c r="AL1059" s="7"/>
      <c r="AN1059" s="7"/>
      <c r="AO1059" s="7"/>
      <c r="AP1059" s="7"/>
      <c r="AR1059" s="7"/>
      <c r="AT1059" s="7"/>
      <c r="AV1059" s="7"/>
      <c r="AX1059" s="7"/>
      <c r="AZ1059" s="7"/>
      <c r="BB1059" s="7"/>
      <c r="BD1059" s="7"/>
      <c r="BF1059" s="7"/>
      <c r="BH1059" s="7"/>
      <c r="BI1059" s="7"/>
      <c r="BJ1059" s="7"/>
      <c r="BL1059" s="7"/>
      <c r="BN1059" s="7"/>
      <c r="BO1059" s="7"/>
      <c r="BP1059" s="7"/>
      <c r="BQ1059" s="7"/>
      <c r="BR1059" s="7"/>
    </row>
    <row r="1060" spans="1:70" customFormat="1">
      <c r="A1060" s="7"/>
      <c r="B1060" s="230"/>
      <c r="C1060" s="7"/>
      <c r="D1060" s="7"/>
      <c r="E1060" s="7"/>
      <c r="F1060" s="7"/>
      <c r="G1060" s="7"/>
      <c r="H1060" s="7"/>
      <c r="I1060" s="7"/>
      <c r="J1060" s="7"/>
      <c r="K1060" s="7"/>
      <c r="L1060" s="8"/>
      <c r="M1060" s="7"/>
      <c r="N1060" s="60"/>
      <c r="Z1060" s="7"/>
      <c r="AB1060" s="7"/>
      <c r="AC1060" s="7"/>
      <c r="AD1060" s="7"/>
      <c r="AF1060" s="7"/>
      <c r="AH1060" s="7"/>
      <c r="AJ1060" s="7"/>
      <c r="AK1060" s="7"/>
      <c r="AL1060" s="7"/>
      <c r="AN1060" s="7"/>
      <c r="AO1060" s="7"/>
      <c r="AP1060" s="7"/>
      <c r="AR1060" s="7"/>
      <c r="AT1060" s="7"/>
      <c r="AV1060" s="7"/>
      <c r="AX1060" s="7"/>
      <c r="AZ1060" s="7"/>
      <c r="BB1060" s="7"/>
      <c r="BD1060" s="7"/>
      <c r="BF1060" s="7"/>
      <c r="BH1060" s="7"/>
      <c r="BI1060" s="7"/>
      <c r="BJ1060" s="7"/>
      <c r="BL1060" s="7"/>
      <c r="BN1060" s="7"/>
      <c r="BO1060" s="7"/>
      <c r="BP1060" s="7"/>
      <c r="BQ1060" s="7"/>
      <c r="BR1060" s="7"/>
    </row>
    <row r="1061" spans="1:70" customFormat="1">
      <c r="A1061" s="7"/>
      <c r="B1061" s="230"/>
      <c r="C1061" s="7"/>
      <c r="D1061" s="7"/>
      <c r="E1061" s="7"/>
      <c r="F1061" s="7"/>
      <c r="G1061" s="7"/>
      <c r="H1061" s="7"/>
      <c r="I1061" s="7"/>
      <c r="J1061" s="7"/>
      <c r="K1061" s="7"/>
      <c r="L1061" s="8"/>
      <c r="M1061" s="7"/>
      <c r="N1061" s="60"/>
      <c r="Z1061" s="7"/>
      <c r="AB1061" s="7"/>
      <c r="AC1061" s="7"/>
      <c r="AD1061" s="7"/>
      <c r="AF1061" s="7"/>
      <c r="AH1061" s="7"/>
      <c r="AJ1061" s="7"/>
      <c r="AK1061" s="7"/>
      <c r="AL1061" s="7"/>
      <c r="AN1061" s="7"/>
      <c r="AO1061" s="7"/>
      <c r="AP1061" s="7"/>
      <c r="AR1061" s="7"/>
      <c r="AT1061" s="7"/>
      <c r="AV1061" s="7"/>
      <c r="AX1061" s="7"/>
      <c r="AZ1061" s="7"/>
      <c r="BB1061" s="7"/>
      <c r="BD1061" s="7"/>
      <c r="BF1061" s="7"/>
      <c r="BH1061" s="7"/>
      <c r="BI1061" s="7"/>
      <c r="BJ1061" s="7"/>
      <c r="BL1061" s="7"/>
      <c r="BN1061" s="7"/>
      <c r="BO1061" s="7"/>
      <c r="BP1061" s="7"/>
      <c r="BQ1061" s="7"/>
      <c r="BR1061" s="7"/>
    </row>
    <row r="1062" spans="1:70" customFormat="1">
      <c r="A1062" s="7"/>
      <c r="B1062" s="230"/>
      <c r="C1062" s="7"/>
      <c r="D1062" s="7"/>
      <c r="E1062" s="7"/>
      <c r="F1062" s="7"/>
      <c r="G1062" s="7"/>
      <c r="H1062" s="7"/>
      <c r="I1062" s="7"/>
      <c r="J1062" s="7"/>
      <c r="K1062" s="7"/>
      <c r="L1062" s="8"/>
      <c r="M1062" s="7"/>
      <c r="N1062" s="60"/>
      <c r="Z1062" s="7"/>
      <c r="AB1062" s="7"/>
      <c r="AC1062" s="7"/>
      <c r="AD1062" s="7"/>
      <c r="AF1062" s="7"/>
      <c r="AH1062" s="7"/>
      <c r="AJ1062" s="7"/>
      <c r="AK1062" s="7"/>
      <c r="AL1062" s="7"/>
      <c r="AN1062" s="7"/>
      <c r="AO1062" s="7"/>
      <c r="AP1062" s="7"/>
      <c r="AR1062" s="7"/>
      <c r="AT1062" s="7"/>
      <c r="AV1062" s="7"/>
      <c r="AX1062" s="7"/>
      <c r="AZ1062" s="7"/>
      <c r="BB1062" s="7"/>
      <c r="BD1062" s="7"/>
      <c r="BF1062" s="7"/>
      <c r="BH1062" s="7"/>
      <c r="BI1062" s="7"/>
      <c r="BJ1062" s="7"/>
      <c r="BL1062" s="7"/>
      <c r="BN1062" s="7"/>
      <c r="BO1062" s="7"/>
      <c r="BP1062" s="7"/>
      <c r="BQ1062" s="7"/>
      <c r="BR1062" s="7"/>
    </row>
    <row r="1063" spans="1:70" customFormat="1">
      <c r="A1063" s="7"/>
      <c r="B1063" s="230"/>
      <c r="C1063" s="7"/>
      <c r="D1063" s="7"/>
      <c r="E1063" s="7"/>
      <c r="F1063" s="7"/>
      <c r="G1063" s="7"/>
      <c r="H1063" s="7"/>
      <c r="I1063" s="7"/>
      <c r="J1063" s="7"/>
      <c r="K1063" s="7"/>
      <c r="L1063" s="8"/>
      <c r="M1063" s="7"/>
      <c r="N1063" s="60"/>
      <c r="Z1063" s="7"/>
      <c r="AB1063" s="7"/>
      <c r="AC1063" s="7"/>
      <c r="AD1063" s="7"/>
      <c r="AF1063" s="7"/>
      <c r="AH1063" s="7"/>
      <c r="AJ1063" s="7"/>
      <c r="AK1063" s="7"/>
      <c r="AL1063" s="7"/>
      <c r="AN1063" s="7"/>
      <c r="AO1063" s="7"/>
      <c r="AP1063" s="7"/>
      <c r="AR1063" s="7"/>
      <c r="AT1063" s="7"/>
      <c r="AV1063" s="7"/>
      <c r="AX1063" s="7"/>
      <c r="AZ1063" s="7"/>
      <c r="BB1063" s="7"/>
      <c r="BD1063" s="7"/>
      <c r="BF1063" s="7"/>
      <c r="BH1063" s="7"/>
      <c r="BI1063" s="7"/>
      <c r="BJ1063" s="7"/>
      <c r="BL1063" s="7"/>
      <c r="BN1063" s="7"/>
      <c r="BO1063" s="7"/>
      <c r="BP1063" s="7"/>
      <c r="BQ1063" s="7"/>
      <c r="BR1063" s="7"/>
    </row>
    <row r="1064" spans="1:70" customFormat="1">
      <c r="A1064" s="7"/>
      <c r="B1064" s="230"/>
      <c r="C1064" s="7"/>
      <c r="D1064" s="7"/>
      <c r="E1064" s="7"/>
      <c r="F1064" s="7"/>
      <c r="G1064" s="7"/>
      <c r="H1064" s="7"/>
      <c r="I1064" s="7"/>
      <c r="J1064" s="7"/>
      <c r="K1064" s="7"/>
      <c r="L1064" s="8"/>
      <c r="M1064" s="7"/>
      <c r="N1064" s="60"/>
      <c r="Z1064" s="7"/>
      <c r="AB1064" s="7"/>
      <c r="AC1064" s="7"/>
      <c r="AD1064" s="7"/>
      <c r="AF1064" s="7"/>
      <c r="AH1064" s="7"/>
      <c r="AJ1064" s="7"/>
      <c r="AK1064" s="7"/>
      <c r="AL1064" s="7"/>
      <c r="AN1064" s="7"/>
      <c r="AO1064" s="7"/>
      <c r="AP1064" s="7"/>
      <c r="AR1064" s="7"/>
      <c r="AT1064" s="7"/>
      <c r="AV1064" s="7"/>
      <c r="AX1064" s="7"/>
      <c r="AZ1064" s="7"/>
      <c r="BB1064" s="7"/>
      <c r="BD1064" s="7"/>
      <c r="BF1064" s="7"/>
      <c r="BH1064" s="7"/>
      <c r="BI1064" s="7"/>
      <c r="BJ1064" s="7"/>
      <c r="BL1064" s="7"/>
      <c r="BN1064" s="7"/>
      <c r="BO1064" s="7"/>
      <c r="BP1064" s="7"/>
      <c r="BQ1064" s="7"/>
      <c r="BR1064" s="7"/>
    </row>
    <row r="1065" spans="1:70" customFormat="1">
      <c r="A1065" s="7"/>
      <c r="B1065" s="230"/>
      <c r="C1065" s="7"/>
      <c r="D1065" s="7"/>
      <c r="E1065" s="7"/>
      <c r="F1065" s="7"/>
      <c r="G1065" s="7"/>
      <c r="H1065" s="7"/>
      <c r="I1065" s="7"/>
      <c r="J1065" s="7"/>
      <c r="K1065" s="7"/>
      <c r="L1065" s="8"/>
      <c r="M1065" s="7"/>
      <c r="N1065" s="60"/>
      <c r="Z1065" s="7"/>
      <c r="AB1065" s="7"/>
      <c r="AC1065" s="7"/>
      <c r="AD1065" s="7"/>
      <c r="AF1065" s="7"/>
      <c r="AH1065" s="7"/>
      <c r="AJ1065" s="7"/>
      <c r="AK1065" s="7"/>
      <c r="AL1065" s="7"/>
      <c r="AN1065" s="7"/>
      <c r="AO1065" s="7"/>
      <c r="AP1065" s="7"/>
      <c r="AR1065" s="7"/>
      <c r="AT1065" s="7"/>
      <c r="AV1065" s="7"/>
      <c r="AX1065" s="7"/>
      <c r="AZ1065" s="7"/>
      <c r="BB1065" s="7"/>
      <c r="BD1065" s="7"/>
      <c r="BF1065" s="7"/>
      <c r="BH1065" s="7"/>
      <c r="BI1065" s="7"/>
      <c r="BJ1065" s="7"/>
      <c r="BL1065" s="7"/>
      <c r="BN1065" s="7"/>
      <c r="BO1065" s="7"/>
      <c r="BP1065" s="7"/>
      <c r="BQ1065" s="7"/>
      <c r="BR1065" s="7"/>
    </row>
    <row r="1066" spans="1:70" customFormat="1">
      <c r="A1066" s="7"/>
      <c r="B1066" s="230"/>
      <c r="C1066" s="7"/>
      <c r="D1066" s="7"/>
      <c r="E1066" s="7"/>
      <c r="F1066" s="7"/>
      <c r="G1066" s="7"/>
      <c r="H1066" s="7"/>
      <c r="I1066" s="7"/>
      <c r="J1066" s="7"/>
      <c r="K1066" s="7"/>
      <c r="L1066" s="8"/>
      <c r="M1066" s="7"/>
      <c r="N1066" s="60"/>
      <c r="Z1066" s="7"/>
      <c r="AB1066" s="7"/>
      <c r="AC1066" s="7"/>
      <c r="AD1066" s="7"/>
      <c r="AF1066" s="7"/>
      <c r="AH1066" s="7"/>
      <c r="AJ1066" s="7"/>
      <c r="AK1066" s="7"/>
      <c r="AL1066" s="7"/>
      <c r="AN1066" s="7"/>
      <c r="AO1066" s="7"/>
      <c r="AP1066" s="7"/>
      <c r="AR1066" s="7"/>
      <c r="AT1066" s="7"/>
      <c r="AV1066" s="7"/>
      <c r="AX1066" s="7"/>
      <c r="AZ1066" s="7"/>
      <c r="BB1066" s="7"/>
      <c r="BD1066" s="7"/>
      <c r="BF1066" s="7"/>
      <c r="BH1066" s="7"/>
      <c r="BI1066" s="7"/>
      <c r="BJ1066" s="7"/>
      <c r="BL1066" s="7"/>
      <c r="BN1066" s="7"/>
      <c r="BO1066" s="7"/>
      <c r="BP1066" s="7"/>
      <c r="BQ1066" s="7"/>
      <c r="BR1066" s="7"/>
    </row>
    <row r="1067" spans="1:70" customFormat="1">
      <c r="A1067" s="7"/>
      <c r="B1067" s="230"/>
      <c r="C1067" s="7"/>
      <c r="D1067" s="7"/>
      <c r="E1067" s="7"/>
      <c r="F1067" s="7"/>
      <c r="G1067" s="7"/>
      <c r="H1067" s="7"/>
      <c r="I1067" s="7"/>
      <c r="J1067" s="7"/>
      <c r="K1067" s="7"/>
      <c r="L1067" s="8"/>
      <c r="M1067" s="7"/>
      <c r="N1067" s="60"/>
      <c r="Z1067" s="7"/>
      <c r="AB1067" s="7"/>
      <c r="AC1067" s="7"/>
      <c r="AD1067" s="7"/>
      <c r="AF1067" s="7"/>
      <c r="AH1067" s="7"/>
      <c r="AJ1067" s="7"/>
      <c r="AK1067" s="7"/>
      <c r="AL1067" s="7"/>
      <c r="AN1067" s="7"/>
      <c r="AO1067" s="7"/>
      <c r="AP1067" s="7"/>
      <c r="AR1067" s="7"/>
      <c r="AT1067" s="7"/>
      <c r="AV1067" s="7"/>
      <c r="AX1067" s="7"/>
      <c r="AZ1067" s="7"/>
      <c r="BB1067" s="7"/>
      <c r="BD1067" s="7"/>
      <c r="BF1067" s="7"/>
      <c r="BH1067" s="7"/>
      <c r="BI1067" s="7"/>
      <c r="BJ1067" s="7"/>
      <c r="BL1067" s="7"/>
      <c r="BN1067" s="7"/>
      <c r="BO1067" s="7"/>
      <c r="BP1067" s="7"/>
      <c r="BQ1067" s="7"/>
      <c r="BR1067" s="7"/>
    </row>
    <row r="1068" spans="1:70" customFormat="1">
      <c r="A1068" s="7"/>
      <c r="B1068" s="230"/>
      <c r="C1068" s="7"/>
      <c r="D1068" s="7"/>
      <c r="E1068" s="7"/>
      <c r="F1068" s="7"/>
      <c r="G1068" s="7"/>
      <c r="H1068" s="7"/>
      <c r="I1068" s="7"/>
      <c r="J1068" s="7"/>
      <c r="K1068" s="7"/>
      <c r="L1068" s="8"/>
      <c r="M1068" s="7"/>
      <c r="N1068" s="60"/>
      <c r="Z1068" s="7"/>
      <c r="AB1068" s="7"/>
      <c r="AC1068" s="7"/>
      <c r="AD1068" s="7"/>
      <c r="AF1068" s="7"/>
      <c r="AH1068" s="7"/>
      <c r="AJ1068" s="7"/>
      <c r="AK1068" s="7"/>
      <c r="AL1068" s="7"/>
      <c r="AN1068" s="7"/>
      <c r="AO1068" s="7"/>
      <c r="AP1068" s="7"/>
      <c r="AR1068" s="7"/>
      <c r="AT1068" s="7"/>
      <c r="AV1068" s="7"/>
      <c r="AX1068" s="7"/>
      <c r="AZ1068" s="7"/>
      <c r="BB1068" s="7"/>
      <c r="BD1068" s="7"/>
      <c r="BF1068" s="7"/>
      <c r="BH1068" s="7"/>
      <c r="BI1068" s="7"/>
      <c r="BJ1068" s="7"/>
      <c r="BL1068" s="7"/>
      <c r="BN1068" s="7"/>
      <c r="BO1068" s="7"/>
      <c r="BP1068" s="7"/>
      <c r="BQ1068" s="7"/>
      <c r="BR1068" s="7"/>
    </row>
    <row r="1069" spans="1:70" customFormat="1">
      <c r="A1069" s="7"/>
      <c r="B1069" s="230"/>
      <c r="C1069" s="7"/>
      <c r="D1069" s="7"/>
      <c r="E1069" s="7"/>
      <c r="F1069" s="7"/>
      <c r="G1069" s="7"/>
      <c r="H1069" s="7"/>
      <c r="I1069" s="7"/>
      <c r="J1069" s="7"/>
      <c r="K1069" s="7"/>
      <c r="L1069" s="8"/>
      <c r="M1069" s="7"/>
      <c r="N1069" s="60"/>
      <c r="Z1069" s="7"/>
      <c r="AB1069" s="7"/>
      <c r="AC1069" s="7"/>
      <c r="AD1069" s="7"/>
      <c r="AF1069" s="7"/>
      <c r="AH1069" s="7"/>
      <c r="AJ1069" s="7"/>
      <c r="AK1069" s="7"/>
      <c r="AL1069" s="7"/>
      <c r="AN1069" s="7"/>
      <c r="AO1069" s="7"/>
      <c r="AP1069" s="7"/>
      <c r="AR1069" s="7"/>
      <c r="AT1069" s="7"/>
      <c r="AV1069" s="7"/>
      <c r="AX1069" s="7"/>
      <c r="AZ1069" s="7"/>
      <c r="BB1069" s="7"/>
      <c r="BD1069" s="7"/>
      <c r="BF1069" s="7"/>
      <c r="BH1069" s="7"/>
      <c r="BI1069" s="7"/>
      <c r="BJ1069" s="7"/>
      <c r="BL1069" s="7"/>
      <c r="BN1069" s="7"/>
      <c r="BO1069" s="7"/>
      <c r="BP1069" s="7"/>
      <c r="BQ1069" s="7"/>
      <c r="BR1069" s="7"/>
    </row>
    <row r="1070" spans="1:70" customFormat="1">
      <c r="A1070" s="7"/>
      <c r="B1070" s="230"/>
      <c r="C1070" s="7"/>
      <c r="D1070" s="7"/>
      <c r="E1070" s="7"/>
      <c r="F1070" s="7"/>
      <c r="G1070" s="7"/>
      <c r="H1070" s="7"/>
      <c r="I1070" s="7"/>
      <c r="J1070" s="7"/>
      <c r="K1070" s="7"/>
      <c r="L1070" s="8"/>
      <c r="M1070" s="7"/>
      <c r="N1070" s="60"/>
      <c r="Z1070" s="7"/>
      <c r="AB1070" s="7"/>
      <c r="AC1070" s="7"/>
      <c r="AD1070" s="7"/>
      <c r="AF1070" s="7"/>
      <c r="AH1070" s="7"/>
      <c r="AJ1070" s="7"/>
      <c r="AK1070" s="7"/>
      <c r="AL1070" s="7"/>
      <c r="AN1070" s="7"/>
      <c r="AO1070" s="7"/>
      <c r="AP1070" s="7"/>
      <c r="AR1070" s="7"/>
      <c r="AT1070" s="7"/>
      <c r="AV1070" s="7"/>
      <c r="AX1070" s="7"/>
      <c r="AZ1070" s="7"/>
      <c r="BB1070" s="7"/>
      <c r="BD1070" s="7"/>
      <c r="BF1070" s="7"/>
      <c r="BH1070" s="7"/>
      <c r="BI1070" s="7"/>
      <c r="BJ1070" s="7"/>
      <c r="BL1070" s="7"/>
      <c r="BN1070" s="7"/>
      <c r="BO1070" s="7"/>
      <c r="BP1070" s="7"/>
      <c r="BQ1070" s="7"/>
      <c r="BR1070" s="7"/>
    </row>
    <row r="1071" spans="1:70" customFormat="1">
      <c r="A1071" s="7"/>
      <c r="B1071" s="230"/>
      <c r="C1071" s="7"/>
      <c r="D1071" s="7"/>
      <c r="E1071" s="7"/>
      <c r="F1071" s="7"/>
      <c r="G1071" s="7"/>
      <c r="H1071" s="7"/>
      <c r="I1071" s="7"/>
      <c r="J1071" s="7"/>
      <c r="K1071" s="7"/>
      <c r="L1071" s="8"/>
      <c r="M1071" s="7"/>
      <c r="N1071" s="60"/>
      <c r="Z1071" s="7"/>
      <c r="AB1071" s="7"/>
      <c r="AC1071" s="7"/>
      <c r="AD1071" s="7"/>
      <c r="AF1071" s="7"/>
      <c r="AH1071" s="7"/>
      <c r="AJ1071" s="7"/>
      <c r="AK1071" s="7"/>
      <c r="AL1071" s="7"/>
      <c r="AN1071" s="7"/>
      <c r="AO1071" s="7"/>
      <c r="AP1071" s="7"/>
      <c r="AR1071" s="7"/>
      <c r="AT1071" s="7"/>
      <c r="AV1071" s="7"/>
      <c r="AX1071" s="7"/>
      <c r="AZ1071" s="7"/>
      <c r="BB1071" s="7"/>
      <c r="BD1071" s="7"/>
      <c r="BF1071" s="7"/>
      <c r="BH1071" s="7"/>
      <c r="BI1071" s="7"/>
      <c r="BJ1071" s="7"/>
      <c r="BL1071" s="7"/>
      <c r="BN1071" s="7"/>
      <c r="BO1071" s="7"/>
      <c r="BP1071" s="7"/>
      <c r="BQ1071" s="7"/>
      <c r="BR1071" s="7"/>
    </row>
    <row r="1072" spans="1:70" customFormat="1">
      <c r="A1072" s="7"/>
      <c r="B1072" s="230"/>
      <c r="C1072" s="7"/>
      <c r="D1072" s="7"/>
      <c r="E1072" s="7"/>
      <c r="F1072" s="7"/>
      <c r="G1072" s="7"/>
      <c r="H1072" s="7"/>
      <c r="I1072" s="7"/>
      <c r="J1072" s="7"/>
      <c r="K1072" s="7"/>
      <c r="L1072" s="8"/>
      <c r="M1072" s="7"/>
      <c r="N1072" s="60"/>
      <c r="Z1072" s="7"/>
      <c r="AB1072" s="7"/>
      <c r="AC1072" s="7"/>
      <c r="AD1072" s="7"/>
      <c r="AF1072" s="7"/>
      <c r="AH1072" s="7"/>
      <c r="AJ1072" s="7"/>
      <c r="AK1072" s="7"/>
      <c r="AL1072" s="7"/>
      <c r="AN1072" s="7"/>
      <c r="AO1072" s="7"/>
      <c r="AP1072" s="7"/>
      <c r="AR1072" s="7"/>
      <c r="AT1072" s="7"/>
      <c r="AV1072" s="7"/>
      <c r="AX1072" s="7"/>
      <c r="AZ1072" s="7"/>
      <c r="BB1072" s="7"/>
      <c r="BD1072" s="7"/>
      <c r="BF1072" s="7"/>
      <c r="BH1072" s="7"/>
      <c r="BI1072" s="7"/>
      <c r="BJ1072" s="7"/>
      <c r="BL1072" s="7"/>
      <c r="BN1072" s="7"/>
      <c r="BO1072" s="7"/>
      <c r="BP1072" s="7"/>
      <c r="BQ1072" s="7"/>
      <c r="BR1072" s="7"/>
    </row>
    <row r="1073" spans="1:70" customFormat="1">
      <c r="A1073" s="7"/>
      <c r="B1073" s="230"/>
      <c r="C1073" s="7"/>
      <c r="D1073" s="7"/>
      <c r="E1073" s="7"/>
      <c r="F1073" s="7"/>
      <c r="G1073" s="7"/>
      <c r="H1073" s="7"/>
      <c r="I1073" s="7"/>
      <c r="J1073" s="7"/>
      <c r="K1073" s="7"/>
      <c r="L1073" s="8"/>
      <c r="M1073" s="7"/>
      <c r="N1073" s="60"/>
      <c r="Z1073" s="7"/>
      <c r="AB1073" s="7"/>
      <c r="AC1073" s="7"/>
      <c r="AD1073" s="7"/>
      <c r="AF1073" s="7"/>
      <c r="AH1073" s="7"/>
      <c r="AJ1073" s="7"/>
      <c r="AK1073" s="7"/>
      <c r="AL1073" s="7"/>
      <c r="AN1073" s="7"/>
      <c r="AO1073" s="7"/>
      <c r="AP1073" s="7"/>
      <c r="AR1073" s="7"/>
      <c r="AT1073" s="7"/>
      <c r="AV1073" s="7"/>
      <c r="AX1073" s="7"/>
      <c r="AZ1073" s="7"/>
      <c r="BB1073" s="7"/>
      <c r="BD1073" s="7"/>
      <c r="BF1073" s="7"/>
      <c r="BH1073" s="7"/>
      <c r="BI1073" s="7"/>
      <c r="BJ1073" s="7"/>
      <c r="BL1073" s="7"/>
      <c r="BN1073" s="7"/>
      <c r="BO1073" s="7"/>
      <c r="BP1073" s="7"/>
      <c r="BQ1073" s="7"/>
      <c r="BR1073" s="7"/>
    </row>
    <row r="1074" spans="1:70" customFormat="1">
      <c r="A1074" s="7"/>
      <c r="B1074" s="230"/>
      <c r="C1074" s="7"/>
      <c r="D1074" s="7"/>
      <c r="E1074" s="7"/>
      <c r="F1074" s="7"/>
      <c r="G1074" s="7"/>
      <c r="H1074" s="7"/>
      <c r="I1074" s="7"/>
      <c r="J1074" s="7"/>
      <c r="K1074" s="7"/>
      <c r="L1074" s="8"/>
      <c r="M1074" s="7"/>
      <c r="N1074" s="60"/>
      <c r="Z1074" s="7"/>
      <c r="AB1074" s="7"/>
      <c r="AC1074" s="7"/>
      <c r="AD1074" s="7"/>
      <c r="AF1074" s="7"/>
      <c r="AH1074" s="7"/>
      <c r="AJ1074" s="7"/>
      <c r="AK1074" s="7"/>
      <c r="AL1074" s="7"/>
      <c r="AN1074" s="7"/>
      <c r="AO1074" s="7"/>
      <c r="AP1074" s="7"/>
      <c r="AR1074" s="7"/>
      <c r="AT1074" s="7"/>
      <c r="AV1074" s="7"/>
      <c r="AX1074" s="7"/>
      <c r="AZ1074" s="7"/>
      <c r="BB1074" s="7"/>
      <c r="BD1074" s="7"/>
      <c r="BF1074" s="7"/>
      <c r="BH1074" s="7"/>
      <c r="BI1074" s="7"/>
      <c r="BJ1074" s="7"/>
      <c r="BL1074" s="7"/>
      <c r="BN1074" s="7"/>
      <c r="BO1074" s="7"/>
      <c r="BP1074" s="7"/>
      <c r="BQ1074" s="7"/>
      <c r="BR1074" s="7"/>
    </row>
    <row r="1075" spans="1:70" customFormat="1">
      <c r="A1075" s="7"/>
      <c r="B1075" s="230"/>
      <c r="C1075" s="7"/>
      <c r="D1075" s="7"/>
      <c r="E1075" s="7"/>
      <c r="F1075" s="7"/>
      <c r="G1075" s="7"/>
      <c r="H1075" s="7"/>
      <c r="I1075" s="7"/>
      <c r="J1075" s="7"/>
      <c r="K1075" s="7"/>
      <c r="L1075" s="8"/>
      <c r="M1075" s="7"/>
      <c r="N1075" s="60"/>
      <c r="Z1075" s="7"/>
      <c r="AB1075" s="7"/>
      <c r="AC1075" s="7"/>
      <c r="AD1075" s="7"/>
      <c r="AF1075" s="7"/>
      <c r="AH1075" s="7"/>
      <c r="AJ1075" s="7"/>
      <c r="AK1075" s="7"/>
      <c r="AL1075" s="7"/>
      <c r="AN1075" s="7"/>
      <c r="AO1075" s="7"/>
      <c r="AP1075" s="7"/>
      <c r="AR1075" s="7"/>
      <c r="AT1075" s="7"/>
      <c r="AV1075" s="7"/>
      <c r="AX1075" s="7"/>
      <c r="AZ1075" s="7"/>
      <c r="BB1075" s="7"/>
      <c r="BD1075" s="7"/>
      <c r="BF1075" s="7"/>
      <c r="BH1075" s="7"/>
      <c r="BI1075" s="7"/>
      <c r="BJ1075" s="7"/>
      <c r="BL1075" s="7"/>
      <c r="BN1075" s="7"/>
      <c r="BO1075" s="7"/>
      <c r="BP1075" s="7"/>
      <c r="BQ1075" s="7"/>
      <c r="BR1075" s="7"/>
    </row>
    <row r="1076" spans="1:70" customFormat="1">
      <c r="A1076" s="7"/>
      <c r="B1076" s="230"/>
      <c r="C1076" s="7"/>
      <c r="D1076" s="7"/>
      <c r="E1076" s="7"/>
      <c r="F1076" s="7"/>
      <c r="G1076" s="7"/>
      <c r="H1076" s="7"/>
      <c r="I1076" s="7"/>
      <c r="J1076" s="7"/>
      <c r="K1076" s="7"/>
      <c r="L1076" s="8"/>
      <c r="M1076" s="7"/>
      <c r="N1076" s="60"/>
      <c r="Z1076" s="7"/>
      <c r="AB1076" s="7"/>
      <c r="AC1076" s="7"/>
      <c r="AD1076" s="7"/>
      <c r="AF1076" s="7"/>
      <c r="AH1076" s="7"/>
      <c r="AJ1076" s="7"/>
      <c r="AK1076" s="7"/>
      <c r="AL1076" s="7"/>
      <c r="AN1076" s="7"/>
      <c r="AO1076" s="7"/>
      <c r="AP1076" s="7"/>
      <c r="AR1076" s="7"/>
      <c r="AT1076" s="7"/>
      <c r="AV1076" s="7"/>
      <c r="AX1076" s="7"/>
      <c r="AZ1076" s="7"/>
      <c r="BB1076" s="7"/>
      <c r="BD1076" s="7"/>
      <c r="BF1076" s="7"/>
      <c r="BH1076" s="7"/>
      <c r="BI1076" s="7"/>
      <c r="BJ1076" s="7"/>
      <c r="BL1076" s="7"/>
      <c r="BN1076" s="7"/>
      <c r="BO1076" s="7"/>
      <c r="BP1076" s="7"/>
      <c r="BQ1076" s="7"/>
      <c r="BR1076" s="7"/>
    </row>
    <row r="1077" spans="1:70" customFormat="1">
      <c r="A1077" s="7"/>
      <c r="B1077" s="230"/>
      <c r="C1077" s="7"/>
      <c r="D1077" s="7"/>
      <c r="E1077" s="7"/>
      <c r="F1077" s="7"/>
      <c r="G1077" s="7"/>
      <c r="H1077" s="7"/>
      <c r="I1077" s="7"/>
      <c r="J1077" s="7"/>
      <c r="K1077" s="7"/>
      <c r="L1077" s="8"/>
      <c r="M1077" s="7"/>
      <c r="N1077" s="60"/>
      <c r="Z1077" s="7"/>
      <c r="AB1077" s="7"/>
      <c r="AC1077" s="7"/>
      <c r="AD1077" s="7"/>
      <c r="AF1077" s="7"/>
      <c r="AH1077" s="7"/>
      <c r="AJ1077" s="7"/>
      <c r="AK1077" s="7"/>
      <c r="AL1077" s="7"/>
      <c r="AN1077" s="7"/>
      <c r="AO1077" s="7"/>
      <c r="AP1077" s="7"/>
      <c r="AR1077" s="7"/>
      <c r="AT1077" s="7"/>
      <c r="AV1077" s="7"/>
      <c r="AX1077" s="7"/>
      <c r="AZ1077" s="7"/>
      <c r="BB1077" s="7"/>
      <c r="BD1077" s="7"/>
      <c r="BF1077" s="7"/>
      <c r="BH1077" s="7"/>
      <c r="BI1077" s="7"/>
      <c r="BJ1077" s="7"/>
      <c r="BL1077" s="7"/>
      <c r="BN1077" s="7"/>
      <c r="BO1077" s="7"/>
      <c r="BP1077" s="7"/>
      <c r="BQ1077" s="7"/>
      <c r="BR1077" s="7"/>
    </row>
    <row r="1078" spans="1:70" customFormat="1">
      <c r="A1078" s="7"/>
      <c r="B1078" s="230"/>
      <c r="C1078" s="7"/>
      <c r="D1078" s="7"/>
      <c r="E1078" s="7"/>
      <c r="F1078" s="7"/>
      <c r="G1078" s="7"/>
      <c r="H1078" s="7"/>
      <c r="I1078" s="7"/>
      <c r="J1078" s="7"/>
      <c r="K1078" s="7"/>
      <c r="L1078" s="8"/>
      <c r="M1078" s="7"/>
      <c r="N1078" s="60"/>
      <c r="Z1078" s="7"/>
      <c r="AB1078" s="7"/>
      <c r="AC1078" s="7"/>
      <c r="AD1078" s="7"/>
      <c r="AF1078" s="7"/>
      <c r="AH1078" s="7"/>
      <c r="AJ1078" s="7"/>
      <c r="AK1078" s="7"/>
      <c r="AL1078" s="7"/>
      <c r="AN1078" s="7"/>
      <c r="AO1078" s="7"/>
      <c r="AP1078" s="7"/>
      <c r="AR1078" s="7"/>
      <c r="AT1078" s="7"/>
      <c r="AV1078" s="7"/>
      <c r="AX1078" s="7"/>
      <c r="AZ1078" s="7"/>
      <c r="BB1078" s="7"/>
      <c r="BD1078" s="7"/>
      <c r="BF1078" s="7"/>
      <c r="BH1078" s="7"/>
      <c r="BI1078" s="7"/>
      <c r="BJ1078" s="7"/>
      <c r="BL1078" s="7"/>
      <c r="BN1078" s="7"/>
      <c r="BO1078" s="7"/>
      <c r="BP1078" s="7"/>
      <c r="BQ1078" s="7"/>
      <c r="BR1078" s="7"/>
    </row>
    <row r="1079" spans="1:70" customFormat="1">
      <c r="A1079" s="7"/>
      <c r="B1079" s="230"/>
      <c r="C1079" s="7"/>
      <c r="D1079" s="7"/>
      <c r="E1079" s="7"/>
      <c r="F1079" s="7"/>
      <c r="G1079" s="7"/>
      <c r="H1079" s="7"/>
      <c r="I1079" s="7"/>
      <c r="J1079" s="7"/>
      <c r="K1079" s="7"/>
      <c r="L1079" s="8"/>
      <c r="M1079" s="7"/>
      <c r="N1079" s="60"/>
      <c r="Z1079" s="7"/>
      <c r="AB1079" s="7"/>
      <c r="AC1079" s="7"/>
      <c r="AD1079" s="7"/>
      <c r="AF1079" s="7"/>
      <c r="AH1079" s="7"/>
      <c r="AJ1079" s="7"/>
      <c r="AK1079" s="7"/>
      <c r="AL1079" s="7"/>
      <c r="AN1079" s="7"/>
      <c r="AO1079" s="7"/>
      <c r="AP1079" s="7"/>
      <c r="AR1079" s="7"/>
      <c r="AT1079" s="7"/>
      <c r="AV1079" s="7"/>
      <c r="AX1079" s="7"/>
      <c r="AZ1079" s="7"/>
      <c r="BB1079" s="7"/>
      <c r="BD1079" s="7"/>
      <c r="BF1079" s="7"/>
      <c r="BH1079" s="7"/>
      <c r="BI1079" s="7"/>
      <c r="BJ1079" s="7"/>
      <c r="BL1079" s="7"/>
      <c r="BN1079" s="7"/>
      <c r="BO1079" s="7"/>
      <c r="BP1079" s="7"/>
      <c r="BQ1079" s="7"/>
      <c r="BR1079" s="7"/>
    </row>
    <row r="1080" spans="1:70" customFormat="1">
      <c r="A1080" s="7"/>
      <c r="B1080" s="230"/>
      <c r="C1080" s="7"/>
      <c r="D1080" s="7"/>
      <c r="E1080" s="7"/>
      <c r="F1080" s="7"/>
      <c r="G1080" s="7"/>
      <c r="H1080" s="7"/>
      <c r="I1080" s="7"/>
      <c r="J1080" s="7"/>
      <c r="K1080" s="7"/>
      <c r="L1080" s="8"/>
      <c r="M1080" s="7"/>
      <c r="N1080" s="60"/>
      <c r="Z1080" s="7"/>
      <c r="AB1080" s="7"/>
      <c r="AC1080" s="7"/>
      <c r="AD1080" s="7"/>
      <c r="AF1080" s="7"/>
      <c r="AH1080" s="7"/>
      <c r="AJ1080" s="7"/>
      <c r="AK1080" s="7"/>
      <c r="AL1080" s="7"/>
      <c r="AN1080" s="7"/>
      <c r="AO1080" s="7"/>
      <c r="AP1080" s="7"/>
      <c r="AR1080" s="7"/>
      <c r="AT1080" s="7"/>
      <c r="AV1080" s="7"/>
      <c r="AX1080" s="7"/>
      <c r="AZ1080" s="7"/>
      <c r="BB1080" s="7"/>
      <c r="BD1080" s="7"/>
      <c r="BF1080" s="7"/>
      <c r="BH1080" s="7"/>
      <c r="BI1080" s="7"/>
      <c r="BJ1080" s="7"/>
      <c r="BL1080" s="7"/>
      <c r="BN1080" s="7"/>
      <c r="BO1080" s="7"/>
      <c r="BP1080" s="7"/>
      <c r="BQ1080" s="7"/>
      <c r="BR1080" s="7"/>
    </row>
    <row r="1081" spans="1:70" customFormat="1">
      <c r="A1081" s="7"/>
      <c r="B1081" s="230"/>
      <c r="C1081" s="7"/>
      <c r="D1081" s="7"/>
      <c r="E1081" s="7"/>
      <c r="F1081" s="7"/>
      <c r="G1081" s="7"/>
      <c r="H1081" s="7"/>
      <c r="I1081" s="7"/>
      <c r="J1081" s="7"/>
      <c r="K1081" s="7"/>
      <c r="L1081" s="8"/>
      <c r="M1081" s="7"/>
      <c r="N1081" s="60"/>
      <c r="Z1081" s="7"/>
      <c r="AB1081" s="7"/>
      <c r="AC1081" s="7"/>
      <c r="AD1081" s="7"/>
      <c r="AF1081" s="7"/>
      <c r="AH1081" s="7"/>
      <c r="AJ1081" s="7"/>
      <c r="AK1081" s="7"/>
      <c r="AL1081" s="7"/>
      <c r="AN1081" s="7"/>
      <c r="AO1081" s="7"/>
      <c r="AP1081" s="7"/>
      <c r="AR1081" s="7"/>
      <c r="AT1081" s="7"/>
      <c r="AV1081" s="7"/>
      <c r="AX1081" s="7"/>
      <c r="AZ1081" s="7"/>
      <c r="BB1081" s="7"/>
      <c r="BD1081" s="7"/>
      <c r="BF1081" s="7"/>
      <c r="BH1081" s="7"/>
      <c r="BI1081" s="7"/>
      <c r="BJ1081" s="7"/>
      <c r="BL1081" s="7"/>
      <c r="BN1081" s="7"/>
      <c r="BO1081" s="7"/>
      <c r="BP1081" s="7"/>
      <c r="BQ1081" s="7"/>
      <c r="BR1081" s="7"/>
    </row>
    <row r="1082" spans="1:70" customFormat="1">
      <c r="A1082" s="7"/>
      <c r="B1082" s="230"/>
      <c r="C1082" s="7"/>
      <c r="D1082" s="7"/>
      <c r="E1082" s="7"/>
      <c r="F1082" s="7"/>
      <c r="G1082" s="7"/>
      <c r="H1082" s="7"/>
      <c r="I1082" s="7"/>
      <c r="J1082" s="7"/>
      <c r="K1082" s="7"/>
      <c r="L1082" s="8"/>
      <c r="M1082" s="7"/>
      <c r="N1082" s="60"/>
      <c r="Z1082" s="7"/>
      <c r="AB1082" s="7"/>
      <c r="AC1082" s="7"/>
      <c r="AD1082" s="7"/>
      <c r="AF1082" s="7"/>
      <c r="AH1082" s="7"/>
      <c r="AJ1082" s="7"/>
      <c r="AK1082" s="7"/>
      <c r="AL1082" s="7"/>
      <c r="AN1082" s="7"/>
      <c r="AO1082" s="7"/>
      <c r="AP1082" s="7"/>
      <c r="AR1082" s="7"/>
      <c r="AT1082" s="7"/>
      <c r="AV1082" s="7"/>
      <c r="AX1082" s="7"/>
      <c r="AZ1082" s="7"/>
      <c r="BB1082" s="7"/>
      <c r="BD1082" s="7"/>
      <c r="BF1082" s="7"/>
      <c r="BH1082" s="7"/>
      <c r="BI1082" s="7"/>
      <c r="BJ1082" s="7"/>
      <c r="BL1082" s="7"/>
      <c r="BN1082" s="7"/>
      <c r="BO1082" s="7"/>
      <c r="BP1082" s="7"/>
      <c r="BQ1082" s="7"/>
      <c r="BR1082" s="7"/>
    </row>
    <row r="1083" spans="1:70" customFormat="1">
      <c r="A1083" s="7"/>
      <c r="B1083" s="230"/>
      <c r="C1083" s="7"/>
      <c r="D1083" s="7"/>
      <c r="E1083" s="7"/>
      <c r="F1083" s="7"/>
      <c r="G1083" s="7"/>
      <c r="H1083" s="7"/>
      <c r="I1083" s="7"/>
      <c r="J1083" s="7"/>
      <c r="K1083" s="7"/>
      <c r="L1083" s="8"/>
      <c r="M1083" s="7"/>
      <c r="N1083" s="60"/>
      <c r="Z1083" s="7"/>
      <c r="AB1083" s="7"/>
      <c r="AC1083" s="7"/>
      <c r="AD1083" s="7"/>
      <c r="AF1083" s="7"/>
      <c r="AH1083" s="7"/>
      <c r="AJ1083" s="7"/>
      <c r="AK1083" s="7"/>
      <c r="AL1083" s="7"/>
      <c r="AN1083" s="7"/>
      <c r="AO1083" s="7"/>
      <c r="AP1083" s="7"/>
      <c r="AR1083" s="7"/>
      <c r="AT1083" s="7"/>
      <c r="AV1083" s="7"/>
      <c r="AX1083" s="7"/>
      <c r="AZ1083" s="7"/>
      <c r="BB1083" s="7"/>
      <c r="BD1083" s="7"/>
      <c r="BF1083" s="7"/>
      <c r="BH1083" s="7"/>
      <c r="BI1083" s="7"/>
      <c r="BJ1083" s="7"/>
      <c r="BL1083" s="7"/>
      <c r="BN1083" s="7"/>
      <c r="BO1083" s="7"/>
      <c r="BP1083" s="7"/>
      <c r="BQ1083" s="7"/>
      <c r="BR1083" s="7"/>
    </row>
    <row r="1084" spans="1:70" customFormat="1">
      <c r="A1084" s="7"/>
      <c r="B1084" s="230"/>
      <c r="C1084" s="7"/>
      <c r="D1084" s="7"/>
      <c r="E1084" s="7"/>
      <c r="F1084" s="7"/>
      <c r="G1084" s="7"/>
      <c r="H1084" s="7"/>
      <c r="I1084" s="7"/>
      <c r="J1084" s="7"/>
      <c r="K1084" s="7"/>
      <c r="L1084" s="8"/>
      <c r="M1084" s="7"/>
      <c r="N1084" s="60"/>
      <c r="Z1084" s="7"/>
      <c r="AB1084" s="7"/>
      <c r="AC1084" s="7"/>
      <c r="AD1084" s="7"/>
      <c r="AF1084" s="7"/>
      <c r="AH1084" s="7"/>
      <c r="AJ1084" s="7"/>
      <c r="AK1084" s="7"/>
      <c r="AL1084" s="7"/>
      <c r="AN1084" s="7"/>
      <c r="AO1084" s="7"/>
      <c r="AP1084" s="7"/>
      <c r="AR1084" s="7"/>
      <c r="AT1084" s="7"/>
      <c r="AV1084" s="7"/>
      <c r="AX1084" s="7"/>
      <c r="AZ1084" s="7"/>
      <c r="BB1084" s="7"/>
      <c r="BD1084" s="7"/>
      <c r="BF1084" s="7"/>
      <c r="BH1084" s="7"/>
      <c r="BI1084" s="7"/>
      <c r="BJ1084" s="7"/>
      <c r="BL1084" s="7"/>
      <c r="BN1084" s="7"/>
      <c r="BO1084" s="7"/>
      <c r="BP1084" s="7"/>
      <c r="BQ1084" s="7"/>
      <c r="BR1084" s="7"/>
    </row>
    <row r="1085" spans="1:70" customFormat="1">
      <c r="A1085" s="7"/>
      <c r="B1085" s="230"/>
      <c r="C1085" s="7"/>
      <c r="D1085" s="7"/>
      <c r="E1085" s="7"/>
      <c r="F1085" s="7"/>
      <c r="G1085" s="7"/>
      <c r="H1085" s="7"/>
      <c r="I1085" s="7"/>
      <c r="J1085" s="7"/>
      <c r="K1085" s="7"/>
      <c r="L1085" s="8"/>
      <c r="M1085" s="7"/>
      <c r="N1085" s="60"/>
      <c r="Z1085" s="7"/>
      <c r="AB1085" s="7"/>
      <c r="AC1085" s="7"/>
      <c r="AD1085" s="7"/>
      <c r="AF1085" s="7"/>
      <c r="AH1085" s="7"/>
      <c r="AJ1085" s="7"/>
      <c r="AK1085" s="7"/>
      <c r="AL1085" s="7"/>
      <c r="AN1085" s="7"/>
      <c r="AO1085" s="7"/>
      <c r="AP1085" s="7"/>
      <c r="AR1085" s="7"/>
      <c r="AT1085" s="7"/>
      <c r="AV1085" s="7"/>
      <c r="AX1085" s="7"/>
      <c r="AZ1085" s="7"/>
      <c r="BB1085" s="7"/>
      <c r="BD1085" s="7"/>
      <c r="BF1085" s="7"/>
      <c r="BH1085" s="7"/>
      <c r="BI1085" s="7"/>
      <c r="BJ1085" s="7"/>
      <c r="BL1085" s="7"/>
      <c r="BN1085" s="7"/>
      <c r="BO1085" s="7"/>
      <c r="BP1085" s="7"/>
      <c r="BQ1085" s="7"/>
      <c r="BR1085" s="7"/>
    </row>
    <row r="1086" spans="1:70" customFormat="1">
      <c r="A1086" s="7"/>
      <c r="B1086" s="230"/>
      <c r="C1086" s="7"/>
      <c r="D1086" s="7"/>
      <c r="E1086" s="7"/>
      <c r="F1086" s="7"/>
      <c r="G1086" s="7"/>
      <c r="H1086" s="7"/>
      <c r="I1086" s="7"/>
      <c r="J1086" s="7"/>
      <c r="K1086" s="7"/>
      <c r="L1086" s="8"/>
      <c r="M1086" s="7"/>
      <c r="N1086" s="60"/>
      <c r="Z1086" s="7"/>
      <c r="AB1086" s="7"/>
      <c r="AC1086" s="7"/>
      <c r="AD1086" s="7"/>
      <c r="AF1086" s="7"/>
      <c r="AH1086" s="7"/>
      <c r="AJ1086" s="7"/>
      <c r="AK1086" s="7"/>
      <c r="AL1086" s="7"/>
      <c r="AN1086" s="7"/>
      <c r="AO1086" s="7"/>
      <c r="AP1086" s="7"/>
      <c r="AR1086" s="7"/>
      <c r="AT1086" s="7"/>
      <c r="AV1086" s="7"/>
      <c r="AX1086" s="7"/>
      <c r="AZ1086" s="7"/>
      <c r="BB1086" s="7"/>
      <c r="BD1086" s="7"/>
      <c r="BF1086" s="7"/>
      <c r="BH1086" s="7"/>
      <c r="BI1086" s="7"/>
      <c r="BJ1086" s="7"/>
      <c r="BL1086" s="7"/>
      <c r="BN1086" s="7"/>
      <c r="BO1086" s="7"/>
      <c r="BP1086" s="7"/>
      <c r="BQ1086" s="7"/>
      <c r="BR1086" s="7"/>
    </row>
    <row r="1087" spans="1:70" customFormat="1">
      <c r="A1087" s="7"/>
      <c r="B1087" s="230"/>
      <c r="C1087" s="7"/>
      <c r="D1087" s="7"/>
      <c r="E1087" s="7"/>
      <c r="F1087" s="7"/>
      <c r="G1087" s="7"/>
      <c r="H1087" s="7"/>
      <c r="I1087" s="7"/>
      <c r="J1087" s="7"/>
      <c r="K1087" s="7"/>
      <c r="L1087" s="8"/>
      <c r="M1087" s="7"/>
      <c r="N1087" s="60"/>
      <c r="Z1087" s="7"/>
      <c r="AB1087" s="7"/>
      <c r="AC1087" s="7"/>
      <c r="AD1087" s="7"/>
      <c r="AF1087" s="7"/>
      <c r="AH1087" s="7"/>
      <c r="AJ1087" s="7"/>
      <c r="AK1087" s="7"/>
      <c r="AL1087" s="7"/>
      <c r="AN1087" s="7"/>
      <c r="AO1087" s="7"/>
      <c r="AP1087" s="7"/>
      <c r="AR1087" s="7"/>
      <c r="AT1087" s="7"/>
      <c r="AV1087" s="7"/>
      <c r="AX1087" s="7"/>
      <c r="AZ1087" s="7"/>
      <c r="BB1087" s="7"/>
      <c r="BD1087" s="7"/>
      <c r="BF1087" s="7"/>
      <c r="BH1087" s="7"/>
      <c r="BI1087" s="7"/>
      <c r="BJ1087" s="7"/>
      <c r="BL1087" s="7"/>
      <c r="BN1087" s="7"/>
      <c r="BO1087" s="7"/>
      <c r="BP1087" s="7"/>
      <c r="BQ1087" s="7"/>
      <c r="BR1087" s="7"/>
    </row>
    <row r="1088" spans="1:70" customFormat="1">
      <c r="A1088" s="7"/>
      <c r="B1088" s="230"/>
      <c r="C1088" s="7"/>
      <c r="D1088" s="7"/>
      <c r="E1088" s="7"/>
      <c r="F1088" s="7"/>
      <c r="G1088" s="7"/>
      <c r="H1088" s="7"/>
      <c r="I1088" s="7"/>
      <c r="J1088" s="7"/>
      <c r="K1088" s="7"/>
      <c r="L1088" s="8"/>
      <c r="M1088" s="7"/>
      <c r="N1088" s="60"/>
      <c r="Z1088" s="7"/>
      <c r="AB1088" s="7"/>
      <c r="AC1088" s="7"/>
      <c r="AD1088" s="7"/>
      <c r="AF1088" s="7"/>
      <c r="AH1088" s="7"/>
      <c r="AJ1088" s="7"/>
      <c r="AK1088" s="7"/>
      <c r="AL1088" s="7"/>
      <c r="AN1088" s="7"/>
      <c r="AO1088" s="7"/>
      <c r="AP1088" s="7"/>
      <c r="AR1088" s="7"/>
      <c r="AT1088" s="7"/>
      <c r="AV1088" s="7"/>
      <c r="AX1088" s="7"/>
      <c r="AZ1088" s="7"/>
      <c r="BB1088" s="7"/>
      <c r="BD1088" s="7"/>
      <c r="BF1088" s="7"/>
      <c r="BH1088" s="7"/>
      <c r="BI1088" s="7"/>
      <c r="BJ1088" s="7"/>
      <c r="BL1088" s="7"/>
      <c r="BN1088" s="7"/>
      <c r="BO1088" s="7"/>
      <c r="BP1088" s="7"/>
      <c r="BQ1088" s="7"/>
      <c r="BR1088" s="7"/>
    </row>
    <row r="1089" spans="1:70" customFormat="1">
      <c r="A1089" s="7"/>
      <c r="B1089" s="230"/>
      <c r="C1089" s="7"/>
      <c r="D1089" s="7"/>
      <c r="E1089" s="7"/>
      <c r="F1089" s="7"/>
      <c r="G1089" s="7"/>
      <c r="H1089" s="7"/>
      <c r="I1089" s="7"/>
      <c r="J1089" s="7"/>
      <c r="K1089" s="7"/>
      <c r="L1089" s="8"/>
      <c r="M1089" s="7"/>
      <c r="N1089" s="60"/>
      <c r="Z1089" s="7"/>
      <c r="AB1089" s="7"/>
      <c r="AC1089" s="7"/>
      <c r="AD1089" s="7"/>
      <c r="AF1089" s="7"/>
      <c r="AH1089" s="7"/>
      <c r="AJ1089" s="7"/>
      <c r="AK1089" s="7"/>
      <c r="AL1089" s="7"/>
      <c r="AN1089" s="7"/>
      <c r="AO1089" s="7"/>
      <c r="AP1089" s="7"/>
      <c r="AR1089" s="7"/>
      <c r="AT1089" s="7"/>
      <c r="AV1089" s="7"/>
      <c r="AX1089" s="7"/>
      <c r="AZ1089" s="7"/>
      <c r="BB1089" s="7"/>
      <c r="BD1089" s="7"/>
      <c r="BF1089" s="7"/>
      <c r="BH1089" s="7"/>
      <c r="BI1089" s="7"/>
      <c r="BJ1089" s="7"/>
      <c r="BL1089" s="7"/>
      <c r="BN1089" s="7"/>
      <c r="BO1089" s="7"/>
      <c r="BP1089" s="7"/>
      <c r="BQ1089" s="7"/>
      <c r="BR1089" s="7"/>
    </row>
    <row r="1090" spans="1:70" customFormat="1">
      <c r="A1090" s="7"/>
      <c r="B1090" s="230"/>
      <c r="C1090" s="7"/>
      <c r="D1090" s="7"/>
      <c r="E1090" s="7"/>
      <c r="F1090" s="7"/>
      <c r="G1090" s="7"/>
      <c r="H1090" s="7"/>
      <c r="I1090" s="7"/>
      <c r="J1090" s="7"/>
      <c r="K1090" s="7"/>
      <c r="L1090" s="8"/>
      <c r="M1090" s="7"/>
      <c r="N1090" s="60"/>
      <c r="Z1090" s="7"/>
      <c r="AB1090" s="7"/>
      <c r="AC1090" s="7"/>
      <c r="AD1090" s="7"/>
      <c r="AF1090" s="7"/>
      <c r="AH1090" s="7"/>
      <c r="AJ1090" s="7"/>
      <c r="AK1090" s="7"/>
      <c r="AL1090" s="7"/>
      <c r="AN1090" s="7"/>
      <c r="AO1090" s="7"/>
      <c r="AP1090" s="7"/>
      <c r="AR1090" s="7"/>
      <c r="AT1090" s="7"/>
      <c r="AV1090" s="7"/>
      <c r="AX1090" s="7"/>
      <c r="AZ1090" s="7"/>
      <c r="BB1090" s="7"/>
      <c r="BD1090" s="7"/>
      <c r="BF1090" s="7"/>
      <c r="BH1090" s="7"/>
      <c r="BI1090" s="7"/>
      <c r="BJ1090" s="7"/>
      <c r="BL1090" s="7"/>
      <c r="BN1090" s="7"/>
      <c r="BO1090" s="7"/>
      <c r="BP1090" s="7"/>
      <c r="BQ1090" s="7"/>
      <c r="BR1090" s="7"/>
    </row>
    <row r="1091" spans="1:70" customFormat="1">
      <c r="A1091" s="7"/>
      <c r="B1091" s="230"/>
      <c r="C1091" s="7"/>
      <c r="D1091" s="7"/>
      <c r="E1091" s="7"/>
      <c r="F1091" s="7"/>
      <c r="G1091" s="7"/>
      <c r="H1091" s="7"/>
      <c r="I1091" s="7"/>
      <c r="J1091" s="7"/>
      <c r="K1091" s="7"/>
      <c r="L1091" s="8"/>
      <c r="M1091" s="7"/>
      <c r="N1091" s="60"/>
      <c r="Z1091" s="7"/>
      <c r="AB1091" s="7"/>
      <c r="AC1091" s="7"/>
      <c r="AD1091" s="7"/>
      <c r="AF1091" s="7"/>
      <c r="AH1091" s="7"/>
      <c r="AJ1091" s="7"/>
      <c r="AK1091" s="7"/>
      <c r="AL1091" s="7"/>
      <c r="AN1091" s="7"/>
      <c r="AO1091" s="7"/>
      <c r="AP1091" s="7"/>
      <c r="AR1091" s="7"/>
      <c r="AT1091" s="7"/>
      <c r="AV1091" s="7"/>
      <c r="AX1091" s="7"/>
      <c r="AZ1091" s="7"/>
      <c r="BB1091" s="7"/>
      <c r="BD1091" s="7"/>
      <c r="BF1091" s="7"/>
      <c r="BH1091" s="7"/>
      <c r="BI1091" s="7"/>
      <c r="BJ1091" s="7"/>
      <c r="BL1091" s="7"/>
      <c r="BN1091" s="7"/>
      <c r="BO1091" s="7"/>
      <c r="BP1091" s="7"/>
      <c r="BQ1091" s="7"/>
      <c r="BR1091" s="7"/>
    </row>
    <row r="1092" spans="1:70" customFormat="1">
      <c r="A1092" s="7"/>
      <c r="B1092" s="230"/>
      <c r="C1092" s="7"/>
      <c r="D1092" s="7"/>
      <c r="E1092" s="7"/>
      <c r="F1092" s="7"/>
      <c r="G1092" s="7"/>
      <c r="H1092" s="7"/>
      <c r="I1092" s="7"/>
      <c r="J1092" s="7"/>
      <c r="K1092" s="7"/>
      <c r="L1092" s="8"/>
      <c r="M1092" s="7"/>
      <c r="N1092" s="60"/>
      <c r="Z1092" s="7"/>
      <c r="AB1092" s="7"/>
      <c r="AC1092" s="7"/>
      <c r="AD1092" s="7"/>
      <c r="AF1092" s="7"/>
      <c r="AH1092" s="7"/>
      <c r="AJ1092" s="7"/>
      <c r="AK1092" s="7"/>
      <c r="AL1092" s="7"/>
      <c r="AN1092" s="7"/>
      <c r="AO1092" s="7"/>
      <c r="AP1092" s="7"/>
      <c r="AR1092" s="7"/>
      <c r="AT1092" s="7"/>
      <c r="AV1092" s="7"/>
      <c r="AX1092" s="7"/>
      <c r="AZ1092" s="7"/>
      <c r="BB1092" s="7"/>
      <c r="BD1092" s="7"/>
      <c r="BF1092" s="7"/>
      <c r="BH1092" s="7"/>
      <c r="BI1092" s="7"/>
      <c r="BJ1092" s="7"/>
      <c r="BL1092" s="7"/>
      <c r="BN1092" s="7"/>
      <c r="BO1092" s="7"/>
      <c r="BP1092" s="7"/>
      <c r="BQ1092" s="7"/>
      <c r="BR1092" s="7"/>
    </row>
    <row r="1093" spans="1:70" customFormat="1">
      <c r="A1093" s="7"/>
      <c r="B1093" s="230"/>
      <c r="C1093" s="7"/>
      <c r="D1093" s="7"/>
      <c r="E1093" s="7"/>
      <c r="F1093" s="7"/>
      <c r="G1093" s="7"/>
      <c r="H1093" s="7"/>
      <c r="I1093" s="7"/>
      <c r="J1093" s="7"/>
      <c r="K1093" s="7"/>
      <c r="L1093" s="8"/>
      <c r="M1093" s="7"/>
      <c r="N1093" s="60"/>
      <c r="Z1093" s="7"/>
      <c r="AB1093" s="7"/>
      <c r="AC1093" s="7"/>
      <c r="AD1093" s="7"/>
      <c r="AF1093" s="7"/>
      <c r="AH1093" s="7"/>
      <c r="AJ1093" s="7"/>
      <c r="AK1093" s="7"/>
      <c r="AL1093" s="7"/>
      <c r="AN1093" s="7"/>
      <c r="AO1093" s="7"/>
      <c r="AP1093" s="7"/>
      <c r="AR1093" s="7"/>
      <c r="AT1093" s="7"/>
      <c r="AV1093" s="7"/>
      <c r="AX1093" s="7"/>
      <c r="AZ1093" s="7"/>
      <c r="BB1093" s="7"/>
      <c r="BD1093" s="7"/>
      <c r="BF1093" s="7"/>
      <c r="BH1093" s="7"/>
      <c r="BI1093" s="7"/>
      <c r="BJ1093" s="7"/>
      <c r="BL1093" s="7"/>
      <c r="BN1093" s="7"/>
      <c r="BO1093" s="7"/>
      <c r="BP1093" s="7"/>
      <c r="BQ1093" s="7"/>
      <c r="BR1093" s="7"/>
    </row>
    <row r="1094" spans="1:70" customFormat="1">
      <c r="A1094" s="7"/>
      <c r="B1094" s="230"/>
      <c r="C1094" s="7"/>
      <c r="D1094" s="7"/>
      <c r="E1094" s="7"/>
      <c r="F1094" s="7"/>
      <c r="G1094" s="7"/>
      <c r="H1094" s="7"/>
      <c r="I1094" s="7"/>
      <c r="J1094" s="7"/>
      <c r="K1094" s="7"/>
      <c r="L1094" s="8"/>
      <c r="M1094" s="7"/>
      <c r="N1094" s="60"/>
      <c r="Z1094" s="7"/>
      <c r="AB1094" s="7"/>
      <c r="AC1094" s="7"/>
      <c r="AD1094" s="7"/>
      <c r="AF1094" s="7"/>
      <c r="AH1094" s="7"/>
      <c r="AJ1094" s="7"/>
      <c r="AK1094" s="7"/>
      <c r="AL1094" s="7"/>
      <c r="AN1094" s="7"/>
      <c r="AO1094" s="7"/>
      <c r="AP1094" s="7"/>
      <c r="AR1094" s="7"/>
      <c r="AT1094" s="7"/>
      <c r="AV1094" s="7"/>
      <c r="AX1094" s="7"/>
      <c r="AZ1094" s="7"/>
      <c r="BB1094" s="7"/>
      <c r="BD1094" s="7"/>
      <c r="BF1094" s="7"/>
      <c r="BH1094" s="7"/>
      <c r="BI1094" s="7"/>
      <c r="BJ1094" s="7"/>
      <c r="BL1094" s="7"/>
      <c r="BN1094" s="7"/>
      <c r="BO1094" s="7"/>
      <c r="BP1094" s="7"/>
      <c r="BQ1094" s="7"/>
      <c r="BR1094" s="7"/>
    </row>
    <row r="1095" spans="1:70" customFormat="1">
      <c r="A1095" s="7"/>
      <c r="B1095" s="230"/>
      <c r="C1095" s="7"/>
      <c r="D1095" s="7"/>
      <c r="E1095" s="7"/>
      <c r="F1095" s="7"/>
      <c r="G1095" s="7"/>
      <c r="H1095" s="7"/>
      <c r="I1095" s="7"/>
      <c r="J1095" s="7"/>
      <c r="K1095" s="7"/>
      <c r="L1095" s="8"/>
      <c r="M1095" s="7"/>
      <c r="N1095" s="60"/>
      <c r="Z1095" s="7"/>
      <c r="AB1095" s="7"/>
      <c r="AC1095" s="7"/>
      <c r="AD1095" s="7"/>
      <c r="AF1095" s="7"/>
      <c r="AH1095" s="7"/>
      <c r="AJ1095" s="7"/>
      <c r="AK1095" s="7"/>
      <c r="AL1095" s="7"/>
      <c r="AN1095" s="7"/>
      <c r="AO1095" s="7"/>
      <c r="AP1095" s="7"/>
      <c r="AR1095" s="7"/>
      <c r="AT1095" s="7"/>
      <c r="AV1095" s="7"/>
      <c r="AX1095" s="7"/>
      <c r="AZ1095" s="7"/>
      <c r="BB1095" s="7"/>
      <c r="BD1095" s="7"/>
      <c r="BF1095" s="7"/>
      <c r="BH1095" s="7"/>
      <c r="BI1095" s="7"/>
      <c r="BJ1095" s="7"/>
      <c r="BL1095" s="7"/>
      <c r="BN1095" s="7"/>
      <c r="BO1095" s="7"/>
      <c r="BP1095" s="7"/>
      <c r="BQ1095" s="7"/>
      <c r="BR1095" s="7"/>
    </row>
    <row r="1096" spans="1:70" customFormat="1">
      <c r="A1096" s="7"/>
      <c r="B1096" s="230"/>
      <c r="C1096" s="7"/>
      <c r="D1096" s="7"/>
      <c r="E1096" s="7"/>
      <c r="F1096" s="7"/>
      <c r="G1096" s="7"/>
      <c r="H1096" s="7"/>
      <c r="I1096" s="7"/>
      <c r="J1096" s="7"/>
      <c r="K1096" s="7"/>
      <c r="L1096" s="8"/>
      <c r="M1096" s="7"/>
      <c r="N1096" s="60"/>
      <c r="Z1096" s="7"/>
      <c r="AB1096" s="7"/>
      <c r="AC1096" s="7"/>
      <c r="AD1096" s="7"/>
      <c r="AF1096" s="7"/>
      <c r="AH1096" s="7"/>
      <c r="AJ1096" s="7"/>
      <c r="AK1096" s="7"/>
      <c r="AL1096" s="7"/>
      <c r="AN1096" s="7"/>
      <c r="AO1096" s="7"/>
      <c r="AP1096" s="7"/>
      <c r="AR1096" s="7"/>
      <c r="AT1096" s="7"/>
      <c r="AV1096" s="7"/>
      <c r="AX1096" s="7"/>
      <c r="AZ1096" s="7"/>
      <c r="BB1096" s="7"/>
      <c r="BD1096" s="7"/>
      <c r="BF1096" s="7"/>
      <c r="BH1096" s="7"/>
      <c r="BI1096" s="7"/>
      <c r="BJ1096" s="7"/>
      <c r="BL1096" s="7"/>
      <c r="BN1096" s="7"/>
      <c r="BO1096" s="7"/>
      <c r="BP1096" s="7"/>
      <c r="BQ1096" s="7"/>
      <c r="BR1096" s="7"/>
    </row>
    <row r="1097" spans="1:70" customFormat="1">
      <c r="A1097" s="7"/>
      <c r="B1097" s="230"/>
      <c r="C1097" s="7"/>
      <c r="D1097" s="7"/>
      <c r="E1097" s="7"/>
      <c r="F1097" s="7"/>
      <c r="G1097" s="7"/>
      <c r="H1097" s="7"/>
      <c r="I1097" s="7"/>
      <c r="J1097" s="7"/>
      <c r="K1097" s="7"/>
      <c r="L1097" s="8"/>
      <c r="M1097" s="7"/>
      <c r="N1097" s="60"/>
      <c r="Z1097" s="7"/>
      <c r="AB1097" s="7"/>
      <c r="AC1097" s="7"/>
      <c r="AD1097" s="7"/>
      <c r="AF1097" s="7"/>
      <c r="AH1097" s="7"/>
      <c r="AJ1097" s="7"/>
      <c r="AK1097" s="7"/>
      <c r="AL1097" s="7"/>
      <c r="AN1097" s="7"/>
      <c r="AO1097" s="7"/>
      <c r="AP1097" s="7"/>
      <c r="AR1097" s="7"/>
      <c r="AT1097" s="7"/>
      <c r="AV1097" s="7"/>
      <c r="AX1097" s="7"/>
      <c r="AZ1097" s="7"/>
      <c r="BB1097" s="7"/>
      <c r="BD1097" s="7"/>
      <c r="BF1097" s="7"/>
      <c r="BH1097" s="7"/>
      <c r="BI1097" s="7"/>
      <c r="BJ1097" s="7"/>
      <c r="BL1097" s="7"/>
      <c r="BN1097" s="7"/>
      <c r="BO1097" s="7"/>
      <c r="BP1097" s="7"/>
      <c r="BQ1097" s="7"/>
      <c r="BR1097" s="7"/>
    </row>
    <row r="1098" spans="1:70" customFormat="1">
      <c r="A1098" s="7"/>
      <c r="B1098" s="230"/>
      <c r="C1098" s="7"/>
      <c r="D1098" s="7"/>
      <c r="E1098" s="7"/>
      <c r="F1098" s="7"/>
      <c r="G1098" s="7"/>
      <c r="H1098" s="7"/>
      <c r="I1098" s="7"/>
      <c r="J1098" s="7"/>
      <c r="K1098" s="7"/>
      <c r="L1098" s="8"/>
      <c r="M1098" s="7"/>
      <c r="N1098" s="60"/>
      <c r="Z1098" s="7"/>
      <c r="AB1098" s="7"/>
      <c r="AC1098" s="7"/>
      <c r="AD1098" s="7"/>
      <c r="AF1098" s="7"/>
      <c r="AH1098" s="7"/>
      <c r="AJ1098" s="7"/>
      <c r="AK1098" s="7"/>
      <c r="AL1098" s="7"/>
      <c r="AN1098" s="7"/>
      <c r="AO1098" s="7"/>
      <c r="AP1098" s="7"/>
      <c r="AR1098" s="7"/>
      <c r="AT1098" s="7"/>
      <c r="AV1098" s="7"/>
      <c r="AX1098" s="7"/>
      <c r="AZ1098" s="7"/>
      <c r="BB1098" s="7"/>
      <c r="BD1098" s="7"/>
      <c r="BF1098" s="7"/>
      <c r="BH1098" s="7"/>
      <c r="BI1098" s="7"/>
      <c r="BJ1098" s="7"/>
      <c r="BL1098" s="7"/>
      <c r="BN1098" s="7"/>
      <c r="BO1098" s="7"/>
      <c r="BP1098" s="7"/>
      <c r="BQ1098" s="7"/>
      <c r="BR1098" s="7"/>
    </row>
    <row r="1099" spans="1:70" customFormat="1">
      <c r="A1099" s="7"/>
      <c r="B1099" s="230"/>
      <c r="C1099" s="7"/>
      <c r="D1099" s="7"/>
      <c r="E1099" s="7"/>
      <c r="F1099" s="7"/>
      <c r="G1099" s="7"/>
      <c r="H1099" s="7"/>
      <c r="I1099" s="7"/>
      <c r="J1099" s="7"/>
      <c r="K1099" s="7"/>
      <c r="L1099" s="8"/>
      <c r="M1099" s="7"/>
      <c r="N1099" s="60"/>
      <c r="Z1099" s="7"/>
      <c r="AB1099" s="7"/>
      <c r="AC1099" s="7"/>
      <c r="AD1099" s="7"/>
      <c r="AF1099" s="7"/>
      <c r="AH1099" s="7"/>
      <c r="AJ1099" s="7"/>
      <c r="AK1099" s="7"/>
      <c r="AL1099" s="7"/>
      <c r="AN1099" s="7"/>
      <c r="AO1099" s="7"/>
      <c r="AP1099" s="7"/>
      <c r="AR1099" s="7"/>
      <c r="AT1099" s="7"/>
      <c r="AV1099" s="7"/>
      <c r="AX1099" s="7"/>
      <c r="AZ1099" s="7"/>
      <c r="BB1099" s="7"/>
      <c r="BD1099" s="7"/>
      <c r="BF1099" s="7"/>
      <c r="BH1099" s="7"/>
      <c r="BI1099" s="7"/>
      <c r="BJ1099" s="7"/>
      <c r="BL1099" s="7"/>
      <c r="BN1099" s="7"/>
      <c r="BO1099" s="7"/>
      <c r="BP1099" s="7"/>
      <c r="BQ1099" s="7"/>
      <c r="BR1099" s="7"/>
    </row>
    <row r="1100" spans="1:70" customFormat="1">
      <c r="A1100" s="7"/>
      <c r="B1100" s="230"/>
      <c r="C1100" s="7"/>
      <c r="D1100" s="7"/>
      <c r="E1100" s="7"/>
      <c r="F1100" s="7"/>
      <c r="G1100" s="7"/>
      <c r="H1100" s="7"/>
      <c r="I1100" s="7"/>
      <c r="J1100" s="7"/>
      <c r="K1100" s="7"/>
      <c r="L1100" s="8"/>
      <c r="M1100" s="7"/>
      <c r="N1100" s="60"/>
      <c r="Z1100" s="7"/>
      <c r="AB1100" s="7"/>
      <c r="AC1100" s="7"/>
      <c r="AD1100" s="7"/>
      <c r="AF1100" s="7"/>
      <c r="AH1100" s="7"/>
      <c r="AJ1100" s="7"/>
      <c r="AK1100" s="7"/>
      <c r="AL1100" s="7"/>
      <c r="AN1100" s="7"/>
      <c r="AO1100" s="7"/>
      <c r="AP1100" s="7"/>
      <c r="AR1100" s="7"/>
      <c r="AT1100" s="7"/>
      <c r="AV1100" s="7"/>
      <c r="AX1100" s="7"/>
      <c r="AZ1100" s="7"/>
      <c r="BB1100" s="7"/>
      <c r="BD1100" s="7"/>
      <c r="BF1100" s="7"/>
      <c r="BH1100" s="7"/>
      <c r="BI1100" s="7"/>
      <c r="BJ1100" s="7"/>
      <c r="BL1100" s="7"/>
      <c r="BN1100" s="7"/>
      <c r="BO1100" s="7"/>
      <c r="BP1100" s="7"/>
      <c r="BQ1100" s="7"/>
      <c r="BR1100" s="7"/>
    </row>
    <row r="1101" spans="1:70" customFormat="1">
      <c r="A1101" s="7"/>
      <c r="B1101" s="230"/>
      <c r="C1101" s="7"/>
      <c r="D1101" s="7"/>
      <c r="E1101" s="7"/>
      <c r="F1101" s="7"/>
      <c r="G1101" s="7"/>
      <c r="H1101" s="7"/>
      <c r="I1101" s="7"/>
      <c r="J1101" s="7"/>
      <c r="K1101" s="7"/>
      <c r="L1101" s="8"/>
      <c r="M1101" s="7"/>
      <c r="N1101" s="60"/>
      <c r="Z1101" s="7"/>
      <c r="AB1101" s="7"/>
      <c r="AC1101" s="7"/>
      <c r="AD1101" s="7"/>
      <c r="AF1101" s="7"/>
      <c r="AH1101" s="7"/>
      <c r="AJ1101" s="7"/>
      <c r="AK1101" s="7"/>
      <c r="AL1101" s="7"/>
      <c r="AN1101" s="7"/>
      <c r="AO1101" s="7"/>
      <c r="AP1101" s="7"/>
      <c r="AR1101" s="7"/>
      <c r="AT1101" s="7"/>
      <c r="AV1101" s="7"/>
      <c r="AX1101" s="7"/>
      <c r="AZ1101" s="7"/>
      <c r="BB1101" s="7"/>
      <c r="BD1101" s="7"/>
      <c r="BF1101" s="7"/>
      <c r="BH1101" s="7"/>
      <c r="BI1101" s="7"/>
      <c r="BJ1101" s="7"/>
      <c r="BL1101" s="7"/>
      <c r="BN1101" s="7"/>
      <c r="BO1101" s="7"/>
      <c r="BP1101" s="7"/>
      <c r="BQ1101" s="7"/>
      <c r="BR1101" s="7"/>
    </row>
    <row r="1102" spans="1:70" customFormat="1">
      <c r="A1102" s="7"/>
      <c r="B1102" s="230"/>
      <c r="C1102" s="7"/>
      <c r="D1102" s="7"/>
      <c r="E1102" s="7"/>
      <c r="F1102" s="7"/>
      <c r="G1102" s="7"/>
      <c r="H1102" s="7"/>
      <c r="I1102" s="7"/>
      <c r="J1102" s="7"/>
      <c r="K1102" s="7"/>
      <c r="L1102" s="8"/>
      <c r="M1102" s="7"/>
      <c r="N1102" s="60"/>
      <c r="Z1102" s="7"/>
      <c r="AB1102" s="7"/>
      <c r="AC1102" s="7"/>
      <c r="AD1102" s="7"/>
      <c r="AF1102" s="7"/>
      <c r="AH1102" s="7"/>
      <c r="AJ1102" s="7"/>
      <c r="AK1102" s="7"/>
      <c r="AL1102" s="7"/>
      <c r="AN1102" s="7"/>
      <c r="AO1102" s="7"/>
      <c r="AP1102" s="7"/>
      <c r="AR1102" s="7"/>
      <c r="AT1102" s="7"/>
      <c r="AV1102" s="7"/>
      <c r="AX1102" s="7"/>
      <c r="AZ1102" s="7"/>
      <c r="BB1102" s="7"/>
      <c r="BD1102" s="7"/>
      <c r="BF1102" s="7"/>
      <c r="BH1102" s="7"/>
      <c r="BI1102" s="7"/>
      <c r="BJ1102" s="7"/>
      <c r="BL1102" s="7"/>
      <c r="BN1102" s="7"/>
      <c r="BO1102" s="7"/>
      <c r="BP1102" s="7"/>
      <c r="BQ1102" s="7"/>
      <c r="BR1102" s="7"/>
    </row>
    <row r="1103" spans="1:70" customFormat="1">
      <c r="A1103" s="7"/>
      <c r="B1103" s="230"/>
      <c r="C1103" s="7"/>
      <c r="D1103" s="7"/>
      <c r="E1103" s="7"/>
      <c r="F1103" s="7"/>
      <c r="G1103" s="7"/>
      <c r="H1103" s="7"/>
      <c r="I1103" s="7"/>
      <c r="J1103" s="7"/>
      <c r="K1103" s="7"/>
      <c r="L1103" s="8"/>
      <c r="M1103" s="7"/>
      <c r="N1103" s="60"/>
      <c r="Z1103" s="7"/>
      <c r="AB1103" s="7"/>
      <c r="AC1103" s="7"/>
      <c r="AD1103" s="7"/>
      <c r="AF1103" s="7"/>
      <c r="AH1103" s="7"/>
      <c r="AJ1103" s="7"/>
      <c r="AK1103" s="7"/>
      <c r="AL1103" s="7"/>
      <c r="AN1103" s="7"/>
      <c r="AO1103" s="7"/>
      <c r="AP1103" s="7"/>
      <c r="AR1103" s="7"/>
      <c r="AT1103" s="7"/>
      <c r="AV1103" s="7"/>
      <c r="AX1103" s="7"/>
      <c r="AZ1103" s="7"/>
      <c r="BB1103" s="7"/>
      <c r="BD1103" s="7"/>
      <c r="BF1103" s="7"/>
      <c r="BH1103" s="7"/>
      <c r="BI1103" s="7"/>
      <c r="BJ1103" s="7"/>
      <c r="BL1103" s="7"/>
      <c r="BN1103" s="7"/>
      <c r="BO1103" s="7"/>
      <c r="BP1103" s="7"/>
      <c r="BQ1103" s="7"/>
      <c r="BR1103" s="7"/>
    </row>
    <row r="1104" spans="1:70" customFormat="1">
      <c r="A1104" s="7"/>
      <c r="B1104" s="230"/>
      <c r="C1104" s="7"/>
      <c r="D1104" s="7"/>
      <c r="E1104" s="7"/>
      <c r="F1104" s="7"/>
      <c r="G1104" s="7"/>
      <c r="H1104" s="7"/>
      <c r="I1104" s="7"/>
      <c r="J1104" s="7"/>
      <c r="K1104" s="7"/>
      <c r="L1104" s="8"/>
      <c r="M1104" s="7"/>
      <c r="N1104" s="60"/>
      <c r="Z1104" s="7"/>
      <c r="AB1104" s="7"/>
      <c r="AC1104" s="7"/>
      <c r="AD1104" s="7"/>
      <c r="AF1104" s="7"/>
      <c r="AH1104" s="7"/>
      <c r="AJ1104" s="7"/>
      <c r="AK1104" s="7"/>
      <c r="AL1104" s="7"/>
      <c r="AN1104" s="7"/>
      <c r="AO1104" s="7"/>
      <c r="AP1104" s="7"/>
      <c r="AR1104" s="7"/>
      <c r="AT1104" s="7"/>
      <c r="AV1104" s="7"/>
      <c r="AX1104" s="7"/>
      <c r="AZ1104" s="7"/>
      <c r="BB1104" s="7"/>
      <c r="BD1104" s="7"/>
      <c r="BF1104" s="7"/>
      <c r="BH1104" s="7"/>
      <c r="BI1104" s="7"/>
      <c r="BJ1104" s="7"/>
      <c r="BL1104" s="7"/>
      <c r="BN1104" s="7"/>
      <c r="BO1104" s="7"/>
      <c r="BP1104" s="7"/>
      <c r="BQ1104" s="7"/>
      <c r="BR1104" s="7"/>
    </row>
    <row r="1105" spans="1:70" customFormat="1">
      <c r="A1105" s="7"/>
      <c r="B1105" s="230"/>
      <c r="C1105" s="7"/>
      <c r="D1105" s="7"/>
      <c r="E1105" s="7"/>
      <c r="F1105" s="7"/>
      <c r="G1105" s="7"/>
      <c r="H1105" s="7"/>
      <c r="I1105" s="7"/>
      <c r="J1105" s="7"/>
      <c r="K1105" s="7"/>
      <c r="L1105" s="8"/>
      <c r="M1105" s="7"/>
      <c r="N1105" s="60"/>
      <c r="Z1105" s="7"/>
      <c r="AB1105" s="7"/>
      <c r="AC1105" s="7"/>
      <c r="AD1105" s="7"/>
      <c r="AF1105" s="7"/>
      <c r="AH1105" s="7"/>
      <c r="AJ1105" s="7"/>
      <c r="AK1105" s="7"/>
      <c r="AL1105" s="7"/>
      <c r="AN1105" s="7"/>
      <c r="AO1105" s="7"/>
      <c r="AP1105" s="7"/>
      <c r="AR1105" s="7"/>
      <c r="AT1105" s="7"/>
      <c r="AV1105" s="7"/>
      <c r="AX1105" s="7"/>
      <c r="AZ1105" s="7"/>
      <c r="BB1105" s="7"/>
      <c r="BD1105" s="7"/>
      <c r="BF1105" s="7"/>
      <c r="BH1105" s="7"/>
      <c r="BI1105" s="7"/>
      <c r="BJ1105" s="7"/>
      <c r="BL1105" s="7"/>
      <c r="BN1105" s="7"/>
      <c r="BO1105" s="7"/>
      <c r="BP1105" s="7"/>
      <c r="BQ1105" s="7"/>
      <c r="BR1105" s="7"/>
    </row>
    <row r="1106" spans="1:70" customFormat="1">
      <c r="A1106" s="7"/>
      <c r="B1106" s="230"/>
      <c r="C1106" s="7"/>
      <c r="D1106" s="7"/>
      <c r="E1106" s="7"/>
      <c r="F1106" s="7"/>
      <c r="G1106" s="7"/>
      <c r="H1106" s="7"/>
      <c r="I1106" s="7"/>
      <c r="J1106" s="7"/>
      <c r="K1106" s="7"/>
      <c r="L1106" s="8"/>
      <c r="M1106" s="7"/>
      <c r="N1106" s="60"/>
      <c r="Z1106" s="7"/>
      <c r="AB1106" s="7"/>
      <c r="AC1106" s="7"/>
      <c r="AD1106" s="7"/>
      <c r="AF1106" s="7"/>
      <c r="AH1106" s="7"/>
      <c r="AJ1106" s="7"/>
      <c r="AK1106" s="7"/>
      <c r="AL1106" s="7"/>
      <c r="AN1106" s="7"/>
      <c r="AO1106" s="7"/>
      <c r="AP1106" s="7"/>
      <c r="AR1106" s="7"/>
      <c r="AT1106" s="7"/>
      <c r="AV1106" s="7"/>
      <c r="AX1106" s="7"/>
      <c r="AZ1106" s="7"/>
      <c r="BB1106" s="7"/>
      <c r="BD1106" s="7"/>
      <c r="BF1106" s="7"/>
      <c r="BH1106" s="7"/>
      <c r="BI1106" s="7"/>
      <c r="BJ1106" s="7"/>
      <c r="BL1106" s="7"/>
      <c r="BN1106" s="7"/>
      <c r="BO1106" s="7"/>
      <c r="BP1106" s="7"/>
      <c r="BQ1106" s="7"/>
      <c r="BR1106" s="7"/>
    </row>
    <row r="1107" spans="1:70" customFormat="1">
      <c r="A1107" s="7"/>
      <c r="B1107" s="230"/>
      <c r="C1107" s="7"/>
      <c r="D1107" s="7"/>
      <c r="E1107" s="7"/>
      <c r="F1107" s="7"/>
      <c r="G1107" s="7"/>
      <c r="H1107" s="7"/>
      <c r="I1107" s="7"/>
      <c r="J1107" s="7"/>
      <c r="K1107" s="7"/>
      <c r="L1107" s="8"/>
      <c r="M1107" s="7"/>
      <c r="N1107" s="60"/>
      <c r="Z1107" s="7"/>
      <c r="AB1107" s="7"/>
      <c r="AC1107" s="7"/>
      <c r="AD1107" s="7"/>
      <c r="AF1107" s="7"/>
      <c r="AH1107" s="7"/>
      <c r="AJ1107" s="7"/>
      <c r="AK1107" s="7"/>
      <c r="AL1107" s="7"/>
      <c r="AN1107" s="7"/>
      <c r="AO1107" s="7"/>
      <c r="AP1107" s="7"/>
      <c r="AR1107" s="7"/>
      <c r="AT1107" s="7"/>
      <c r="AV1107" s="7"/>
      <c r="AX1107" s="7"/>
      <c r="AZ1107" s="7"/>
      <c r="BB1107" s="7"/>
      <c r="BD1107" s="7"/>
      <c r="BF1107" s="7"/>
      <c r="BH1107" s="7"/>
      <c r="BI1107" s="7"/>
      <c r="BJ1107" s="7"/>
      <c r="BL1107" s="7"/>
      <c r="BN1107" s="7"/>
      <c r="BO1107" s="7"/>
      <c r="BP1107" s="7"/>
      <c r="BQ1107" s="7"/>
      <c r="BR1107" s="7"/>
    </row>
    <row r="1108" spans="1:70" customFormat="1">
      <c r="A1108" s="7"/>
      <c r="B1108" s="230"/>
      <c r="C1108" s="7"/>
      <c r="D1108" s="7"/>
      <c r="E1108" s="7"/>
      <c r="F1108" s="7"/>
      <c r="G1108" s="7"/>
      <c r="H1108" s="7"/>
      <c r="I1108" s="7"/>
      <c r="J1108" s="7"/>
      <c r="K1108" s="7"/>
      <c r="L1108" s="8"/>
      <c r="M1108" s="7"/>
      <c r="N1108" s="60"/>
      <c r="Z1108" s="7"/>
      <c r="AB1108" s="7"/>
      <c r="AC1108" s="7"/>
      <c r="AD1108" s="7"/>
      <c r="AF1108" s="7"/>
      <c r="AH1108" s="7"/>
      <c r="AJ1108" s="7"/>
      <c r="AK1108" s="7"/>
      <c r="AL1108" s="7"/>
      <c r="AN1108" s="7"/>
      <c r="AO1108" s="7"/>
      <c r="AP1108" s="7"/>
      <c r="AR1108" s="7"/>
      <c r="AT1108" s="7"/>
      <c r="AV1108" s="7"/>
      <c r="AX1108" s="7"/>
      <c r="AZ1108" s="7"/>
      <c r="BB1108" s="7"/>
      <c r="BD1108" s="7"/>
      <c r="BF1108" s="7"/>
      <c r="BH1108" s="7"/>
      <c r="BI1108" s="7"/>
      <c r="BJ1108" s="7"/>
      <c r="BL1108" s="7"/>
      <c r="BN1108" s="7"/>
      <c r="BO1108" s="7"/>
      <c r="BP1108" s="7"/>
      <c r="BQ1108" s="7"/>
      <c r="BR1108" s="7"/>
    </row>
    <row r="1109" spans="1:70" customFormat="1">
      <c r="A1109" s="7"/>
      <c r="B1109" s="230"/>
      <c r="C1109" s="7"/>
      <c r="D1109" s="7"/>
      <c r="E1109" s="7"/>
      <c r="F1109" s="7"/>
      <c r="G1109" s="7"/>
      <c r="H1109" s="7"/>
      <c r="I1109" s="7"/>
      <c r="J1109" s="7"/>
      <c r="K1109" s="7"/>
      <c r="L1109" s="8"/>
      <c r="M1109" s="7"/>
      <c r="N1109" s="60"/>
      <c r="Z1109" s="7"/>
      <c r="AB1109" s="7"/>
      <c r="AC1109" s="7"/>
      <c r="AD1109" s="7"/>
      <c r="AF1109" s="7"/>
      <c r="AH1109" s="7"/>
      <c r="AJ1109" s="7"/>
      <c r="AK1109" s="7"/>
      <c r="AL1109" s="7"/>
      <c r="AN1109" s="7"/>
      <c r="AO1109" s="7"/>
      <c r="AP1109" s="7"/>
      <c r="AR1109" s="7"/>
      <c r="AT1109" s="7"/>
      <c r="AV1109" s="7"/>
      <c r="AX1109" s="7"/>
      <c r="AZ1109" s="7"/>
      <c r="BB1109" s="7"/>
      <c r="BD1109" s="7"/>
      <c r="BF1109" s="7"/>
      <c r="BH1109" s="7"/>
      <c r="BI1109" s="7"/>
      <c r="BJ1109" s="7"/>
      <c r="BL1109" s="7"/>
      <c r="BN1109" s="7"/>
      <c r="BO1109" s="7"/>
      <c r="BP1109" s="7"/>
      <c r="BQ1109" s="7"/>
      <c r="BR1109" s="7"/>
    </row>
    <row r="1110" spans="1:70" customFormat="1">
      <c r="A1110" s="7"/>
      <c r="B1110" s="230"/>
      <c r="C1110" s="7"/>
      <c r="D1110" s="7"/>
      <c r="E1110" s="7"/>
      <c r="F1110" s="7"/>
      <c r="G1110" s="7"/>
      <c r="H1110" s="7"/>
      <c r="I1110" s="7"/>
      <c r="J1110" s="7"/>
      <c r="K1110" s="7"/>
      <c r="L1110" s="8"/>
      <c r="M1110" s="7"/>
      <c r="N1110" s="60"/>
      <c r="Z1110" s="7"/>
      <c r="AB1110" s="7"/>
      <c r="AC1110" s="7"/>
      <c r="AD1110" s="7"/>
      <c r="AF1110" s="7"/>
      <c r="AH1110" s="7"/>
      <c r="AJ1110" s="7"/>
      <c r="AK1110" s="7"/>
      <c r="AL1110" s="7"/>
      <c r="AN1110" s="7"/>
      <c r="AO1110" s="7"/>
      <c r="AP1110" s="7"/>
      <c r="AR1110" s="7"/>
      <c r="AT1110" s="7"/>
      <c r="AV1110" s="7"/>
      <c r="AX1110" s="7"/>
      <c r="AZ1110" s="7"/>
      <c r="BB1110" s="7"/>
      <c r="BD1110" s="7"/>
      <c r="BF1110" s="7"/>
      <c r="BH1110" s="7"/>
      <c r="BI1110" s="7"/>
      <c r="BJ1110" s="7"/>
      <c r="BL1110" s="7"/>
      <c r="BN1110" s="7"/>
      <c r="BO1110" s="7"/>
      <c r="BP1110" s="7"/>
      <c r="BQ1110" s="7"/>
      <c r="BR1110" s="7"/>
    </row>
    <row r="1111" spans="1:70" customFormat="1">
      <c r="A1111" s="7"/>
      <c r="B1111" s="230"/>
      <c r="C1111" s="7"/>
      <c r="D1111" s="7"/>
      <c r="E1111" s="7"/>
      <c r="F1111" s="7"/>
      <c r="G1111" s="7"/>
      <c r="H1111" s="7"/>
      <c r="I1111" s="7"/>
      <c r="J1111" s="7"/>
      <c r="K1111" s="7"/>
      <c r="L1111" s="8"/>
      <c r="M1111" s="7"/>
      <c r="N1111" s="60"/>
      <c r="Z1111" s="7"/>
      <c r="AB1111" s="7"/>
      <c r="AC1111" s="7"/>
      <c r="AD1111" s="7"/>
      <c r="AF1111" s="7"/>
      <c r="AH1111" s="7"/>
      <c r="AJ1111" s="7"/>
      <c r="AK1111" s="7"/>
      <c r="AL1111" s="7"/>
      <c r="AN1111" s="7"/>
      <c r="AO1111" s="7"/>
      <c r="AP1111" s="7"/>
      <c r="AR1111" s="7"/>
      <c r="AT1111" s="7"/>
      <c r="AV1111" s="7"/>
      <c r="AX1111" s="7"/>
      <c r="AZ1111" s="7"/>
      <c r="BB1111" s="7"/>
      <c r="BD1111" s="7"/>
      <c r="BF1111" s="7"/>
      <c r="BH1111" s="7"/>
      <c r="BI1111" s="7"/>
      <c r="BJ1111" s="7"/>
      <c r="BL1111" s="7"/>
      <c r="BN1111" s="7"/>
      <c r="BO1111" s="7"/>
      <c r="BP1111" s="7"/>
      <c r="BQ1111" s="7"/>
      <c r="BR1111" s="7"/>
    </row>
    <row r="1112" spans="1:70" customFormat="1">
      <c r="A1112" s="7"/>
      <c r="B1112" s="230"/>
      <c r="C1112" s="7"/>
      <c r="D1112" s="7"/>
      <c r="E1112" s="7"/>
      <c r="F1112" s="7"/>
      <c r="G1112" s="7"/>
      <c r="H1112" s="7"/>
      <c r="I1112" s="7"/>
      <c r="J1112" s="7"/>
      <c r="K1112" s="7"/>
      <c r="L1112" s="8"/>
      <c r="M1112" s="7"/>
      <c r="N1112" s="60"/>
      <c r="Z1112" s="7"/>
      <c r="AB1112" s="7"/>
      <c r="AC1112" s="7"/>
      <c r="AD1112" s="7"/>
      <c r="AF1112" s="7"/>
      <c r="AH1112" s="7"/>
      <c r="AJ1112" s="7"/>
      <c r="AK1112" s="7"/>
      <c r="AL1112" s="7"/>
      <c r="AN1112" s="7"/>
      <c r="AO1112" s="7"/>
      <c r="AP1112" s="7"/>
      <c r="AR1112" s="7"/>
      <c r="AT1112" s="7"/>
      <c r="AV1112" s="7"/>
      <c r="AX1112" s="7"/>
      <c r="AZ1112" s="7"/>
      <c r="BB1112" s="7"/>
      <c r="BD1112" s="7"/>
      <c r="BF1112" s="7"/>
      <c r="BH1112" s="7"/>
      <c r="BI1112" s="7"/>
      <c r="BJ1112" s="7"/>
      <c r="BL1112" s="7"/>
      <c r="BN1112" s="7"/>
      <c r="BO1112" s="7"/>
      <c r="BP1112" s="7"/>
      <c r="BQ1112" s="7"/>
      <c r="BR1112" s="7"/>
    </row>
    <row r="1113" spans="1:70" customFormat="1">
      <c r="A1113" s="7"/>
      <c r="B1113" s="230"/>
      <c r="C1113" s="7"/>
      <c r="D1113" s="7"/>
      <c r="E1113" s="7"/>
      <c r="F1113" s="7"/>
      <c r="G1113" s="7"/>
      <c r="H1113" s="7"/>
      <c r="I1113" s="7"/>
      <c r="J1113" s="7"/>
      <c r="K1113" s="7"/>
      <c r="L1113" s="8"/>
      <c r="M1113" s="7"/>
      <c r="N1113" s="60"/>
      <c r="Z1113" s="7"/>
      <c r="AB1113" s="7"/>
      <c r="AC1113" s="7"/>
      <c r="AD1113" s="7"/>
      <c r="AF1113" s="7"/>
      <c r="AH1113" s="7"/>
      <c r="AJ1113" s="7"/>
      <c r="AK1113" s="7"/>
      <c r="AL1113" s="7"/>
      <c r="AN1113" s="7"/>
      <c r="AO1113" s="7"/>
      <c r="AP1113" s="7"/>
      <c r="AR1113" s="7"/>
      <c r="AT1113" s="7"/>
      <c r="AV1113" s="7"/>
      <c r="AX1113" s="7"/>
      <c r="AZ1113" s="7"/>
      <c r="BB1113" s="7"/>
      <c r="BD1113" s="7"/>
      <c r="BF1113" s="7"/>
      <c r="BH1113" s="7"/>
      <c r="BI1113" s="7"/>
      <c r="BJ1113" s="7"/>
      <c r="BL1113" s="7"/>
      <c r="BN1113" s="7"/>
      <c r="BO1113" s="7"/>
      <c r="BP1113" s="7"/>
      <c r="BQ1113" s="7"/>
      <c r="BR1113" s="7"/>
    </row>
    <row r="1114" spans="1:70" customFormat="1">
      <c r="A1114" s="7"/>
      <c r="B1114" s="230"/>
      <c r="C1114" s="7"/>
      <c r="D1114" s="7"/>
      <c r="E1114" s="7"/>
      <c r="F1114" s="7"/>
      <c r="G1114" s="7"/>
      <c r="H1114" s="7"/>
      <c r="I1114" s="7"/>
      <c r="J1114" s="7"/>
      <c r="K1114" s="7"/>
      <c r="L1114" s="8"/>
      <c r="M1114" s="7"/>
      <c r="N1114" s="60"/>
      <c r="Z1114" s="7"/>
      <c r="AB1114" s="7"/>
      <c r="AC1114" s="7"/>
      <c r="AD1114" s="7"/>
      <c r="AF1114" s="7"/>
      <c r="AH1114" s="7"/>
      <c r="AJ1114" s="7"/>
      <c r="AK1114" s="7"/>
      <c r="AL1114" s="7"/>
      <c r="AN1114" s="7"/>
      <c r="AO1114" s="7"/>
      <c r="AP1114" s="7"/>
      <c r="AR1114" s="7"/>
      <c r="AT1114" s="7"/>
      <c r="AV1114" s="7"/>
      <c r="AX1114" s="7"/>
      <c r="AZ1114" s="7"/>
      <c r="BB1114" s="7"/>
      <c r="BD1114" s="7"/>
      <c r="BF1114" s="7"/>
      <c r="BH1114" s="7"/>
      <c r="BI1114" s="7"/>
      <c r="BJ1114" s="7"/>
      <c r="BL1114" s="7"/>
      <c r="BN1114" s="7"/>
      <c r="BO1114" s="7"/>
      <c r="BP1114" s="7"/>
      <c r="BQ1114" s="7"/>
      <c r="BR1114" s="7"/>
    </row>
    <row r="1115" spans="1:70" customFormat="1">
      <c r="A1115" s="7"/>
      <c r="B1115" s="230"/>
      <c r="C1115" s="7"/>
      <c r="D1115" s="7"/>
      <c r="E1115" s="7"/>
      <c r="F1115" s="7"/>
      <c r="G1115" s="7"/>
      <c r="H1115" s="7"/>
      <c r="I1115" s="7"/>
      <c r="J1115" s="7"/>
      <c r="K1115" s="7"/>
      <c r="L1115" s="8"/>
      <c r="M1115" s="7"/>
      <c r="N1115" s="60"/>
      <c r="Z1115" s="7"/>
      <c r="AB1115" s="7"/>
      <c r="AC1115" s="7"/>
      <c r="AD1115" s="7"/>
      <c r="AF1115" s="7"/>
      <c r="AH1115" s="7"/>
      <c r="AJ1115" s="7"/>
      <c r="AK1115" s="7"/>
      <c r="AL1115" s="7"/>
      <c r="AN1115" s="7"/>
      <c r="AO1115" s="7"/>
      <c r="AP1115" s="7"/>
      <c r="AR1115" s="7"/>
      <c r="AT1115" s="7"/>
      <c r="AV1115" s="7"/>
      <c r="AX1115" s="7"/>
      <c r="AZ1115" s="7"/>
      <c r="BB1115" s="7"/>
      <c r="BD1115" s="7"/>
      <c r="BF1115" s="7"/>
      <c r="BH1115" s="7"/>
      <c r="BI1115" s="7"/>
      <c r="BJ1115" s="7"/>
      <c r="BL1115" s="7"/>
      <c r="BN1115" s="7"/>
      <c r="BO1115" s="7"/>
      <c r="BP1115" s="7"/>
      <c r="BQ1115" s="7"/>
      <c r="BR1115" s="7"/>
    </row>
    <row r="1116" spans="1:70" customFormat="1">
      <c r="A1116" s="7"/>
      <c r="B1116" s="230"/>
      <c r="C1116" s="7"/>
      <c r="D1116" s="7"/>
      <c r="E1116" s="7"/>
      <c r="F1116" s="7"/>
      <c r="G1116" s="7"/>
      <c r="H1116" s="7"/>
      <c r="I1116" s="7"/>
      <c r="J1116" s="7"/>
      <c r="K1116" s="7"/>
      <c r="L1116" s="8"/>
      <c r="M1116" s="7"/>
      <c r="N1116" s="60"/>
      <c r="Z1116" s="7"/>
      <c r="AB1116" s="7"/>
      <c r="AC1116" s="7"/>
      <c r="AD1116" s="7"/>
      <c r="AF1116" s="7"/>
      <c r="AH1116" s="7"/>
      <c r="AJ1116" s="7"/>
      <c r="AK1116" s="7"/>
      <c r="AL1116" s="7"/>
      <c r="AN1116" s="7"/>
      <c r="AO1116" s="7"/>
      <c r="AP1116" s="7"/>
      <c r="AR1116" s="7"/>
      <c r="AT1116" s="7"/>
      <c r="AV1116" s="7"/>
      <c r="AX1116" s="7"/>
      <c r="AZ1116" s="7"/>
      <c r="BB1116" s="7"/>
      <c r="BD1116" s="7"/>
      <c r="BF1116" s="7"/>
      <c r="BH1116" s="7"/>
      <c r="BI1116" s="7"/>
      <c r="BJ1116" s="7"/>
      <c r="BL1116" s="7"/>
      <c r="BN1116" s="7"/>
      <c r="BO1116" s="7"/>
      <c r="BP1116" s="7"/>
      <c r="BQ1116" s="7"/>
      <c r="BR1116" s="7"/>
    </row>
    <row r="1117" spans="1:70" customFormat="1">
      <c r="A1117" s="7"/>
      <c r="B1117" s="230"/>
      <c r="C1117" s="7"/>
      <c r="D1117" s="7"/>
      <c r="E1117" s="7"/>
      <c r="F1117" s="7"/>
      <c r="G1117" s="7"/>
      <c r="H1117" s="7"/>
      <c r="I1117" s="7"/>
      <c r="J1117" s="7"/>
      <c r="K1117" s="7"/>
      <c r="L1117" s="8"/>
      <c r="M1117" s="7"/>
      <c r="N1117" s="60"/>
      <c r="Z1117" s="7"/>
      <c r="AB1117" s="7"/>
      <c r="AC1117" s="7"/>
      <c r="AD1117" s="7"/>
      <c r="AF1117" s="7"/>
      <c r="AH1117" s="7"/>
      <c r="AJ1117" s="7"/>
      <c r="AK1117" s="7"/>
      <c r="AL1117" s="7"/>
      <c r="AN1117" s="7"/>
      <c r="AO1117" s="7"/>
      <c r="AP1117" s="7"/>
      <c r="AR1117" s="7"/>
      <c r="AT1117" s="7"/>
      <c r="AV1117" s="7"/>
      <c r="AX1117" s="7"/>
      <c r="AZ1117" s="7"/>
      <c r="BB1117" s="7"/>
      <c r="BD1117" s="7"/>
      <c r="BF1117" s="7"/>
      <c r="BH1117" s="7"/>
      <c r="BI1117" s="7"/>
      <c r="BJ1117" s="7"/>
      <c r="BL1117" s="7"/>
      <c r="BN1117" s="7"/>
      <c r="BO1117" s="7"/>
      <c r="BP1117" s="7"/>
      <c r="BQ1117" s="7"/>
      <c r="BR1117" s="7"/>
    </row>
    <row r="1118" spans="1:70" customFormat="1">
      <c r="A1118" s="7"/>
      <c r="B1118" s="230"/>
      <c r="C1118" s="7"/>
      <c r="D1118" s="7"/>
      <c r="E1118" s="7"/>
      <c r="F1118" s="7"/>
      <c r="G1118" s="7"/>
      <c r="H1118" s="7"/>
      <c r="I1118" s="7"/>
      <c r="J1118" s="7"/>
      <c r="K1118" s="7"/>
      <c r="L1118" s="8"/>
      <c r="M1118" s="7"/>
      <c r="N1118" s="60"/>
      <c r="Z1118" s="7"/>
      <c r="AB1118" s="7"/>
      <c r="AC1118" s="7"/>
      <c r="AD1118" s="7"/>
      <c r="AF1118" s="7"/>
      <c r="AH1118" s="7"/>
      <c r="AJ1118" s="7"/>
      <c r="AK1118" s="7"/>
      <c r="AL1118" s="7"/>
      <c r="AN1118" s="7"/>
      <c r="AO1118" s="7"/>
      <c r="AP1118" s="7"/>
      <c r="AR1118" s="7"/>
      <c r="AT1118" s="7"/>
      <c r="AV1118" s="7"/>
      <c r="AX1118" s="7"/>
      <c r="AZ1118" s="7"/>
      <c r="BB1118" s="7"/>
      <c r="BD1118" s="7"/>
      <c r="BF1118" s="7"/>
      <c r="BH1118" s="7"/>
      <c r="BI1118" s="7"/>
      <c r="BJ1118" s="7"/>
      <c r="BL1118" s="7"/>
      <c r="BN1118" s="7"/>
      <c r="BO1118" s="7"/>
      <c r="BP1118" s="7"/>
      <c r="BQ1118" s="7"/>
      <c r="BR1118" s="7"/>
    </row>
    <row r="1119" spans="1:70" customFormat="1">
      <c r="A1119" s="7"/>
      <c r="B1119" s="230"/>
      <c r="C1119" s="7"/>
      <c r="D1119" s="7"/>
      <c r="E1119" s="7"/>
      <c r="F1119" s="7"/>
      <c r="G1119" s="7"/>
      <c r="H1119" s="7"/>
      <c r="I1119" s="7"/>
      <c r="J1119" s="7"/>
      <c r="K1119" s="7"/>
      <c r="L1119" s="8"/>
      <c r="M1119" s="7"/>
      <c r="N1119" s="60"/>
      <c r="Z1119" s="7"/>
      <c r="AB1119" s="7"/>
      <c r="AC1119" s="7"/>
      <c r="AD1119" s="7"/>
      <c r="AF1119" s="7"/>
      <c r="AH1119" s="7"/>
      <c r="AJ1119" s="7"/>
      <c r="AK1119" s="7"/>
      <c r="AL1119" s="7"/>
      <c r="AN1119" s="7"/>
      <c r="AO1119" s="7"/>
      <c r="AP1119" s="7"/>
      <c r="AR1119" s="7"/>
      <c r="AT1119" s="7"/>
      <c r="AV1119" s="7"/>
      <c r="AX1119" s="7"/>
      <c r="AZ1119" s="7"/>
      <c r="BB1119" s="7"/>
      <c r="BD1119" s="7"/>
      <c r="BF1119" s="7"/>
      <c r="BH1119" s="7"/>
      <c r="BI1119" s="7"/>
      <c r="BJ1119" s="7"/>
      <c r="BL1119" s="7"/>
      <c r="BN1119" s="7"/>
      <c r="BO1119" s="7"/>
      <c r="BP1119" s="7"/>
      <c r="BQ1119" s="7"/>
      <c r="BR1119" s="7"/>
    </row>
    <row r="1120" spans="1:70" customFormat="1">
      <c r="A1120" s="7"/>
      <c r="B1120" s="230"/>
      <c r="C1120" s="7"/>
      <c r="D1120" s="7"/>
      <c r="E1120" s="7"/>
      <c r="F1120" s="7"/>
      <c r="G1120" s="7"/>
      <c r="H1120" s="7"/>
      <c r="I1120" s="7"/>
      <c r="J1120" s="7"/>
      <c r="K1120" s="7"/>
      <c r="L1120" s="8"/>
      <c r="M1120" s="7"/>
      <c r="N1120" s="60"/>
      <c r="Z1120" s="7"/>
      <c r="AB1120" s="7"/>
      <c r="AC1120" s="7"/>
      <c r="AD1120" s="7"/>
      <c r="AF1120" s="7"/>
      <c r="AH1120" s="7"/>
      <c r="AJ1120" s="7"/>
      <c r="AK1120" s="7"/>
      <c r="AL1120" s="7"/>
      <c r="AN1120" s="7"/>
      <c r="AO1120" s="7"/>
      <c r="AP1120" s="7"/>
      <c r="AR1120" s="7"/>
      <c r="AT1120" s="7"/>
      <c r="AV1120" s="7"/>
      <c r="AX1120" s="7"/>
      <c r="AZ1120" s="7"/>
      <c r="BB1120" s="7"/>
      <c r="BD1120" s="7"/>
      <c r="BF1120" s="7"/>
      <c r="BH1120" s="7"/>
      <c r="BI1120" s="7"/>
      <c r="BJ1120" s="7"/>
      <c r="BL1120" s="7"/>
      <c r="BN1120" s="7"/>
      <c r="BO1120" s="7"/>
      <c r="BP1120" s="7"/>
      <c r="BQ1120" s="7"/>
      <c r="BR1120" s="7"/>
    </row>
    <row r="1121" spans="1:70" customFormat="1">
      <c r="A1121" s="7"/>
      <c r="B1121" s="230"/>
      <c r="C1121" s="7"/>
      <c r="D1121" s="7"/>
      <c r="E1121" s="7"/>
      <c r="F1121" s="7"/>
      <c r="G1121" s="7"/>
      <c r="H1121" s="7"/>
      <c r="I1121" s="7"/>
      <c r="J1121" s="7"/>
      <c r="K1121" s="7"/>
      <c r="L1121" s="8"/>
      <c r="M1121" s="7"/>
      <c r="N1121" s="60"/>
      <c r="Z1121" s="7"/>
      <c r="AB1121" s="7"/>
      <c r="AC1121" s="7"/>
      <c r="AD1121" s="7"/>
      <c r="AF1121" s="7"/>
      <c r="AH1121" s="7"/>
      <c r="AJ1121" s="7"/>
      <c r="AK1121" s="7"/>
      <c r="AL1121" s="7"/>
      <c r="AN1121" s="7"/>
      <c r="AO1121" s="7"/>
      <c r="AP1121" s="7"/>
      <c r="AR1121" s="7"/>
      <c r="AT1121" s="7"/>
      <c r="AV1121" s="7"/>
      <c r="AX1121" s="7"/>
      <c r="AZ1121" s="7"/>
      <c r="BB1121" s="7"/>
      <c r="BD1121" s="7"/>
      <c r="BF1121" s="7"/>
      <c r="BH1121" s="7"/>
      <c r="BI1121" s="7"/>
      <c r="BJ1121" s="7"/>
      <c r="BL1121" s="7"/>
      <c r="BN1121" s="7"/>
      <c r="BO1121" s="7"/>
      <c r="BP1121" s="7"/>
      <c r="BQ1121" s="7"/>
      <c r="BR1121" s="7"/>
    </row>
    <row r="1122" spans="1:70" customFormat="1">
      <c r="A1122" s="7"/>
      <c r="B1122" s="230"/>
      <c r="C1122" s="7"/>
      <c r="D1122" s="7"/>
      <c r="E1122" s="7"/>
      <c r="F1122" s="7"/>
      <c r="G1122" s="7"/>
      <c r="H1122" s="7"/>
      <c r="I1122" s="7"/>
      <c r="J1122" s="7"/>
      <c r="K1122" s="7"/>
      <c r="L1122" s="8"/>
      <c r="M1122" s="7"/>
      <c r="N1122" s="60"/>
      <c r="Z1122" s="7"/>
      <c r="AB1122" s="7"/>
      <c r="AC1122" s="7"/>
      <c r="AD1122" s="7"/>
      <c r="AF1122" s="7"/>
      <c r="AH1122" s="7"/>
      <c r="AJ1122" s="7"/>
      <c r="AK1122" s="7"/>
      <c r="AL1122" s="7"/>
      <c r="AN1122" s="7"/>
      <c r="AO1122" s="7"/>
      <c r="AP1122" s="7"/>
      <c r="AR1122" s="7"/>
      <c r="AT1122" s="7"/>
      <c r="AV1122" s="7"/>
      <c r="AX1122" s="7"/>
      <c r="AZ1122" s="7"/>
      <c r="BB1122" s="7"/>
      <c r="BD1122" s="7"/>
      <c r="BF1122" s="7"/>
      <c r="BH1122" s="7"/>
      <c r="BI1122" s="7"/>
      <c r="BJ1122" s="7"/>
      <c r="BL1122" s="7"/>
      <c r="BN1122" s="7"/>
      <c r="BO1122" s="7"/>
      <c r="BP1122" s="7"/>
      <c r="BQ1122" s="7"/>
      <c r="BR1122" s="7"/>
    </row>
    <row r="1123" spans="1:70" customFormat="1">
      <c r="A1123" s="7"/>
      <c r="B1123" s="230"/>
      <c r="C1123" s="7"/>
      <c r="D1123" s="7"/>
      <c r="E1123" s="7"/>
      <c r="F1123" s="7"/>
      <c r="G1123" s="7"/>
      <c r="H1123" s="7"/>
      <c r="I1123" s="7"/>
      <c r="J1123" s="7"/>
      <c r="K1123" s="7"/>
      <c r="L1123" s="8"/>
      <c r="M1123" s="7"/>
      <c r="N1123" s="60"/>
      <c r="Z1123" s="7"/>
      <c r="AB1123" s="7"/>
      <c r="AC1123" s="7"/>
      <c r="AD1123" s="7"/>
      <c r="AF1123" s="7"/>
      <c r="AH1123" s="7"/>
      <c r="AJ1123" s="7"/>
      <c r="AK1123" s="7"/>
      <c r="AL1123" s="7"/>
      <c r="AN1123" s="7"/>
      <c r="AO1123" s="7"/>
      <c r="AP1123" s="7"/>
      <c r="AR1123" s="7"/>
      <c r="AT1123" s="7"/>
      <c r="AV1123" s="7"/>
      <c r="AX1123" s="7"/>
      <c r="AZ1123" s="7"/>
      <c r="BB1123" s="7"/>
      <c r="BD1123" s="7"/>
      <c r="BF1123" s="7"/>
      <c r="BH1123" s="7"/>
      <c r="BI1123" s="7"/>
      <c r="BJ1123" s="7"/>
      <c r="BL1123" s="7"/>
      <c r="BN1123" s="7"/>
      <c r="BO1123" s="7"/>
      <c r="BP1123" s="7"/>
      <c r="BQ1123" s="7"/>
      <c r="BR1123" s="7"/>
    </row>
    <row r="1124" spans="1:70" customFormat="1">
      <c r="A1124" s="7"/>
      <c r="B1124" s="230"/>
      <c r="C1124" s="7"/>
      <c r="D1124" s="7"/>
      <c r="E1124" s="7"/>
      <c r="F1124" s="7"/>
      <c r="G1124" s="7"/>
      <c r="H1124" s="7"/>
      <c r="I1124" s="7"/>
      <c r="J1124" s="7"/>
      <c r="K1124" s="7"/>
      <c r="L1124" s="8"/>
      <c r="M1124" s="7"/>
      <c r="N1124" s="60"/>
      <c r="Z1124" s="7"/>
      <c r="AB1124" s="7"/>
      <c r="AC1124" s="7"/>
      <c r="AD1124" s="7"/>
      <c r="AF1124" s="7"/>
      <c r="AH1124" s="7"/>
      <c r="AJ1124" s="7"/>
      <c r="AK1124" s="7"/>
      <c r="AL1124" s="7"/>
      <c r="AN1124" s="7"/>
      <c r="AO1124" s="7"/>
      <c r="AP1124" s="7"/>
      <c r="AR1124" s="7"/>
      <c r="AT1124" s="7"/>
      <c r="AV1124" s="7"/>
      <c r="AX1124" s="7"/>
      <c r="AZ1124" s="7"/>
      <c r="BB1124" s="7"/>
      <c r="BD1124" s="7"/>
      <c r="BF1124" s="7"/>
      <c r="BH1124" s="7"/>
      <c r="BI1124" s="7"/>
      <c r="BJ1124" s="7"/>
      <c r="BL1124" s="7"/>
      <c r="BN1124" s="7"/>
      <c r="BO1124" s="7"/>
      <c r="BP1124" s="7"/>
      <c r="BQ1124" s="7"/>
      <c r="BR1124" s="7"/>
    </row>
    <row r="1125" spans="1:70" customFormat="1">
      <c r="A1125" s="7"/>
      <c r="B1125" s="230"/>
      <c r="C1125" s="7"/>
      <c r="D1125" s="7"/>
      <c r="E1125" s="7"/>
      <c r="F1125" s="7"/>
      <c r="G1125" s="7"/>
      <c r="H1125" s="7"/>
      <c r="I1125" s="7"/>
      <c r="J1125" s="7"/>
      <c r="K1125" s="7"/>
      <c r="L1125" s="8"/>
      <c r="M1125" s="7"/>
      <c r="N1125" s="60"/>
      <c r="Z1125" s="7"/>
      <c r="AB1125" s="7"/>
      <c r="AC1125" s="7"/>
      <c r="AD1125" s="7"/>
      <c r="AF1125" s="7"/>
      <c r="AH1125" s="7"/>
      <c r="AJ1125" s="7"/>
      <c r="AK1125" s="7"/>
      <c r="AL1125" s="7"/>
      <c r="AN1125" s="7"/>
      <c r="AO1125" s="7"/>
      <c r="AP1125" s="7"/>
      <c r="AR1125" s="7"/>
      <c r="AT1125" s="7"/>
      <c r="AV1125" s="7"/>
      <c r="AX1125" s="7"/>
      <c r="AZ1125" s="7"/>
      <c r="BB1125" s="7"/>
      <c r="BD1125" s="7"/>
      <c r="BF1125" s="7"/>
      <c r="BH1125" s="7"/>
      <c r="BI1125" s="7"/>
      <c r="BJ1125" s="7"/>
      <c r="BL1125" s="7"/>
      <c r="BN1125" s="7"/>
      <c r="BO1125" s="7"/>
      <c r="BP1125" s="7"/>
      <c r="BQ1125" s="7"/>
      <c r="BR1125" s="7"/>
    </row>
    <row r="1126" spans="1:70" customFormat="1">
      <c r="A1126" s="7"/>
      <c r="B1126" s="230"/>
      <c r="C1126" s="7"/>
      <c r="D1126" s="7"/>
      <c r="E1126" s="7"/>
      <c r="F1126" s="7"/>
      <c r="G1126" s="7"/>
      <c r="H1126" s="7"/>
      <c r="I1126" s="7"/>
      <c r="J1126" s="7"/>
      <c r="K1126" s="7"/>
      <c r="L1126" s="8"/>
      <c r="M1126" s="7"/>
      <c r="N1126" s="60"/>
      <c r="Z1126" s="7"/>
      <c r="AB1126" s="7"/>
      <c r="AC1126" s="7"/>
      <c r="AD1126" s="7"/>
      <c r="AF1126" s="7"/>
      <c r="AH1126" s="7"/>
      <c r="AJ1126" s="7"/>
      <c r="AK1126" s="7"/>
      <c r="AL1126" s="7"/>
      <c r="AN1126" s="7"/>
      <c r="AO1126" s="7"/>
      <c r="AP1126" s="7"/>
      <c r="AR1126" s="7"/>
      <c r="AT1126" s="7"/>
      <c r="AV1126" s="7"/>
      <c r="AX1126" s="7"/>
      <c r="AZ1126" s="7"/>
      <c r="BB1126" s="7"/>
      <c r="BD1126" s="7"/>
      <c r="BF1126" s="7"/>
      <c r="BH1126" s="7"/>
      <c r="BI1126" s="7"/>
      <c r="BJ1126" s="7"/>
      <c r="BL1126" s="7"/>
      <c r="BN1126" s="7"/>
      <c r="BO1126" s="7"/>
      <c r="BP1126" s="7"/>
      <c r="BQ1126" s="7"/>
      <c r="BR1126" s="7"/>
    </row>
    <row r="1127" spans="1:70" customFormat="1">
      <c r="A1127" s="7"/>
      <c r="B1127" s="230"/>
      <c r="C1127" s="7"/>
      <c r="D1127" s="7"/>
      <c r="E1127" s="7"/>
      <c r="F1127" s="7"/>
      <c r="G1127" s="7"/>
      <c r="H1127" s="7"/>
      <c r="I1127" s="7"/>
      <c r="J1127" s="7"/>
      <c r="K1127" s="7"/>
      <c r="L1127" s="8"/>
      <c r="M1127" s="7"/>
      <c r="N1127" s="60"/>
      <c r="Z1127" s="7"/>
      <c r="AB1127" s="7"/>
      <c r="AC1127" s="7"/>
      <c r="AD1127" s="7"/>
      <c r="AF1127" s="7"/>
      <c r="AH1127" s="7"/>
      <c r="AJ1127" s="7"/>
      <c r="AK1127" s="7"/>
      <c r="AL1127" s="7"/>
      <c r="AN1127" s="7"/>
      <c r="AO1127" s="7"/>
      <c r="AP1127" s="7"/>
      <c r="AR1127" s="7"/>
      <c r="AT1127" s="7"/>
      <c r="AV1127" s="7"/>
      <c r="AX1127" s="7"/>
      <c r="AZ1127" s="7"/>
      <c r="BB1127" s="7"/>
      <c r="BD1127" s="7"/>
      <c r="BF1127" s="7"/>
      <c r="BH1127" s="7"/>
      <c r="BI1127" s="7"/>
      <c r="BJ1127" s="7"/>
      <c r="BL1127" s="7"/>
      <c r="BN1127" s="7"/>
      <c r="BO1127" s="7"/>
      <c r="BP1127" s="7"/>
      <c r="BQ1127" s="7"/>
      <c r="BR1127" s="7"/>
    </row>
    <row r="1128" spans="1:70" customFormat="1">
      <c r="A1128" s="7"/>
      <c r="B1128" s="230"/>
      <c r="C1128" s="7"/>
      <c r="D1128" s="7"/>
      <c r="E1128" s="7"/>
      <c r="F1128" s="7"/>
      <c r="G1128" s="7"/>
      <c r="H1128" s="7"/>
      <c r="I1128" s="7"/>
      <c r="J1128" s="7"/>
      <c r="K1128" s="7"/>
      <c r="L1128" s="8"/>
      <c r="M1128" s="7"/>
      <c r="N1128" s="60"/>
      <c r="Z1128" s="7"/>
      <c r="AB1128" s="7"/>
      <c r="AC1128" s="7"/>
      <c r="AD1128" s="7"/>
      <c r="AF1128" s="7"/>
      <c r="AH1128" s="7"/>
      <c r="AJ1128" s="7"/>
      <c r="AK1128" s="7"/>
      <c r="AL1128" s="7"/>
      <c r="AN1128" s="7"/>
      <c r="AO1128" s="7"/>
      <c r="AP1128" s="7"/>
      <c r="AR1128" s="7"/>
      <c r="AT1128" s="7"/>
      <c r="AV1128" s="7"/>
      <c r="AX1128" s="7"/>
      <c r="AZ1128" s="7"/>
      <c r="BB1128" s="7"/>
      <c r="BD1128" s="7"/>
      <c r="BF1128" s="7"/>
      <c r="BH1128" s="7"/>
      <c r="BI1128" s="7"/>
      <c r="BJ1128" s="7"/>
      <c r="BL1128" s="7"/>
      <c r="BN1128" s="7"/>
      <c r="BO1128" s="7"/>
      <c r="BP1128" s="7"/>
      <c r="BQ1128" s="7"/>
      <c r="BR1128" s="7"/>
    </row>
    <row r="1129" spans="1:70" customFormat="1">
      <c r="A1129" s="7"/>
      <c r="B1129" s="230"/>
      <c r="C1129" s="7"/>
      <c r="D1129" s="7"/>
      <c r="E1129" s="7"/>
      <c r="F1129" s="7"/>
      <c r="G1129" s="7"/>
      <c r="H1129" s="7"/>
      <c r="I1129" s="7"/>
      <c r="J1129" s="7"/>
      <c r="K1129" s="7"/>
      <c r="L1129" s="8"/>
      <c r="M1129" s="7"/>
      <c r="N1129" s="60"/>
      <c r="Z1129" s="7"/>
      <c r="AB1129" s="7"/>
      <c r="AC1129" s="7"/>
      <c r="AD1129" s="7"/>
      <c r="AF1129" s="7"/>
      <c r="AH1129" s="7"/>
      <c r="AJ1129" s="7"/>
      <c r="AK1129" s="7"/>
      <c r="AL1129" s="7"/>
      <c r="AN1129" s="7"/>
      <c r="AO1129" s="7"/>
      <c r="AP1129" s="7"/>
      <c r="AR1129" s="7"/>
      <c r="AT1129" s="7"/>
      <c r="AV1129" s="7"/>
      <c r="AX1129" s="7"/>
      <c r="AZ1129" s="7"/>
      <c r="BB1129" s="7"/>
      <c r="BD1129" s="7"/>
      <c r="BF1129" s="7"/>
      <c r="BH1129" s="7"/>
      <c r="BI1129" s="7"/>
      <c r="BJ1129" s="7"/>
      <c r="BL1129" s="7"/>
      <c r="BN1129" s="7"/>
      <c r="BO1129" s="7"/>
      <c r="BP1129" s="7"/>
      <c r="BQ1129" s="7"/>
      <c r="BR1129" s="7"/>
    </row>
    <row r="1130" spans="1:70" customFormat="1">
      <c r="A1130" s="7"/>
      <c r="B1130" s="230"/>
      <c r="C1130" s="7"/>
      <c r="D1130" s="7"/>
      <c r="E1130" s="7"/>
      <c r="F1130" s="7"/>
      <c r="G1130" s="7"/>
      <c r="H1130" s="7"/>
      <c r="I1130" s="7"/>
      <c r="J1130" s="7"/>
      <c r="K1130" s="7"/>
      <c r="L1130" s="8"/>
      <c r="M1130" s="7"/>
      <c r="N1130" s="60"/>
      <c r="Z1130" s="7"/>
      <c r="AB1130" s="7"/>
      <c r="AC1130" s="7"/>
      <c r="AD1130" s="7"/>
      <c r="AF1130" s="7"/>
      <c r="AH1130" s="7"/>
      <c r="AJ1130" s="7"/>
      <c r="AK1130" s="7"/>
      <c r="AL1130" s="7"/>
      <c r="AN1130" s="7"/>
      <c r="AO1130" s="7"/>
      <c r="AP1130" s="7"/>
      <c r="AR1130" s="7"/>
      <c r="AT1130" s="7"/>
      <c r="AV1130" s="7"/>
      <c r="AX1130" s="7"/>
      <c r="AZ1130" s="7"/>
      <c r="BB1130" s="7"/>
      <c r="BD1130" s="7"/>
      <c r="BF1130" s="7"/>
      <c r="BH1130" s="7"/>
      <c r="BI1130" s="7"/>
      <c r="BJ1130" s="7"/>
      <c r="BL1130" s="7"/>
      <c r="BN1130" s="7"/>
      <c r="BO1130" s="7"/>
      <c r="BP1130" s="7"/>
      <c r="BQ1130" s="7"/>
      <c r="BR1130" s="7"/>
    </row>
    <row r="1131" spans="1:70" customFormat="1">
      <c r="A1131" s="7"/>
      <c r="B1131" s="230"/>
      <c r="C1131" s="7"/>
      <c r="D1131" s="7"/>
      <c r="E1131" s="7"/>
      <c r="F1131" s="7"/>
      <c r="G1131" s="7"/>
      <c r="H1131" s="7"/>
      <c r="I1131" s="7"/>
      <c r="J1131" s="7"/>
      <c r="K1131" s="7"/>
      <c r="L1131" s="8"/>
      <c r="M1131" s="7"/>
      <c r="N1131" s="60"/>
      <c r="Z1131" s="7"/>
      <c r="AB1131" s="7"/>
      <c r="AC1131" s="7"/>
      <c r="AD1131" s="7"/>
      <c r="AF1131" s="7"/>
      <c r="AH1131" s="7"/>
      <c r="AJ1131" s="7"/>
      <c r="AK1131" s="7"/>
      <c r="AL1131" s="7"/>
      <c r="AN1131" s="7"/>
      <c r="AO1131" s="7"/>
      <c r="AP1131" s="7"/>
      <c r="AR1131" s="7"/>
      <c r="AT1131" s="7"/>
      <c r="AV1131" s="7"/>
      <c r="AX1131" s="7"/>
      <c r="AZ1131" s="7"/>
      <c r="BB1131" s="7"/>
      <c r="BD1131" s="7"/>
      <c r="BF1131" s="7"/>
      <c r="BH1131" s="7"/>
      <c r="BI1131" s="7"/>
      <c r="BJ1131" s="7"/>
      <c r="BL1131" s="7"/>
      <c r="BN1131" s="7"/>
      <c r="BO1131" s="7"/>
      <c r="BP1131" s="7"/>
      <c r="BQ1131" s="7"/>
      <c r="BR1131" s="7"/>
    </row>
    <row r="1132" spans="1:70" customFormat="1">
      <c r="A1132" s="7"/>
      <c r="B1132" s="230"/>
      <c r="C1132" s="7"/>
      <c r="D1132" s="7"/>
      <c r="E1132" s="7"/>
      <c r="F1132" s="7"/>
      <c r="G1132" s="7"/>
      <c r="H1132" s="7"/>
      <c r="I1132" s="7"/>
      <c r="J1132" s="7"/>
      <c r="K1132" s="7"/>
      <c r="L1132" s="8"/>
      <c r="M1132" s="7"/>
      <c r="N1132" s="60"/>
      <c r="Z1132" s="7"/>
      <c r="AB1132" s="7"/>
      <c r="AC1132" s="7"/>
      <c r="AD1132" s="7"/>
      <c r="AF1132" s="7"/>
      <c r="AH1132" s="7"/>
      <c r="AJ1132" s="7"/>
      <c r="AK1132" s="7"/>
      <c r="AL1132" s="7"/>
      <c r="AN1132" s="7"/>
      <c r="AO1132" s="7"/>
      <c r="AP1132" s="7"/>
      <c r="AR1132" s="7"/>
      <c r="AT1132" s="7"/>
      <c r="AV1132" s="7"/>
      <c r="AX1132" s="7"/>
      <c r="AZ1132" s="7"/>
      <c r="BB1132" s="7"/>
      <c r="BD1132" s="7"/>
      <c r="BF1132" s="7"/>
      <c r="BH1132" s="7"/>
      <c r="BI1132" s="7"/>
      <c r="BJ1132" s="7"/>
      <c r="BL1132" s="7"/>
      <c r="BN1132" s="7"/>
      <c r="BO1132" s="7"/>
      <c r="BP1132" s="7"/>
      <c r="BQ1132" s="7"/>
      <c r="BR1132" s="7"/>
    </row>
    <row r="1133" spans="1:70" customFormat="1">
      <c r="A1133" s="7"/>
      <c r="B1133" s="230"/>
      <c r="C1133" s="7"/>
      <c r="D1133" s="7"/>
      <c r="E1133" s="7"/>
      <c r="F1133" s="7"/>
      <c r="G1133" s="7"/>
      <c r="H1133" s="7"/>
      <c r="I1133" s="7"/>
      <c r="J1133" s="7"/>
      <c r="K1133" s="7"/>
      <c r="L1133" s="8"/>
      <c r="M1133" s="7"/>
      <c r="N1133" s="60"/>
      <c r="Z1133" s="7"/>
      <c r="AB1133" s="7"/>
      <c r="AC1133" s="7"/>
      <c r="AD1133" s="7"/>
      <c r="AF1133" s="7"/>
      <c r="AH1133" s="7"/>
      <c r="AJ1133" s="7"/>
      <c r="AK1133" s="7"/>
      <c r="AL1133" s="7"/>
      <c r="AN1133" s="7"/>
      <c r="AO1133" s="7"/>
      <c r="AP1133" s="7"/>
      <c r="AR1133" s="7"/>
      <c r="AT1133" s="7"/>
      <c r="AV1133" s="7"/>
      <c r="AX1133" s="7"/>
      <c r="AZ1133" s="7"/>
      <c r="BB1133" s="7"/>
      <c r="BD1133" s="7"/>
      <c r="BF1133" s="7"/>
      <c r="BH1133" s="7"/>
      <c r="BI1133" s="7"/>
      <c r="BJ1133" s="7"/>
      <c r="BL1133" s="7"/>
      <c r="BN1133" s="7"/>
      <c r="BO1133" s="7"/>
      <c r="BP1133" s="7"/>
      <c r="BQ1133" s="7"/>
      <c r="BR1133" s="7"/>
    </row>
    <row r="1134" spans="1:70" customFormat="1">
      <c r="A1134" s="7"/>
      <c r="B1134" s="230"/>
      <c r="C1134" s="7"/>
      <c r="D1134" s="7"/>
      <c r="E1134" s="7"/>
      <c r="F1134" s="7"/>
      <c r="G1134" s="7"/>
      <c r="H1134" s="7"/>
      <c r="I1134" s="7"/>
      <c r="J1134" s="7"/>
      <c r="K1134" s="7"/>
      <c r="L1134" s="8"/>
      <c r="M1134" s="7"/>
      <c r="N1134" s="60"/>
      <c r="Z1134" s="7"/>
      <c r="AB1134" s="7"/>
      <c r="AC1134" s="7"/>
      <c r="AD1134" s="7"/>
      <c r="AF1134" s="7"/>
      <c r="AH1134" s="7"/>
      <c r="AJ1134" s="7"/>
      <c r="AK1134" s="7"/>
      <c r="AL1134" s="7"/>
      <c r="AN1134" s="7"/>
      <c r="AO1134" s="7"/>
      <c r="AP1134" s="7"/>
      <c r="AR1134" s="7"/>
      <c r="AT1134" s="7"/>
      <c r="AV1134" s="7"/>
      <c r="AX1134" s="7"/>
      <c r="AZ1134" s="7"/>
      <c r="BB1134" s="7"/>
      <c r="BD1134" s="7"/>
      <c r="BF1134" s="7"/>
      <c r="BH1134" s="7"/>
      <c r="BI1134" s="7"/>
      <c r="BJ1134" s="7"/>
      <c r="BL1134" s="7"/>
      <c r="BN1134" s="7"/>
      <c r="BO1134" s="7"/>
      <c r="BP1134" s="7"/>
      <c r="BQ1134" s="7"/>
      <c r="BR1134" s="7"/>
    </row>
    <row r="1135" spans="1:70" customFormat="1">
      <c r="A1135" s="7"/>
      <c r="B1135" s="230"/>
      <c r="C1135" s="7"/>
      <c r="D1135" s="7"/>
      <c r="E1135" s="7"/>
      <c r="F1135" s="7"/>
      <c r="G1135" s="7"/>
      <c r="H1135" s="7"/>
      <c r="I1135" s="7"/>
      <c r="J1135" s="7"/>
      <c r="K1135" s="7"/>
      <c r="L1135" s="8"/>
      <c r="M1135" s="7"/>
      <c r="N1135" s="60"/>
      <c r="Z1135" s="7"/>
      <c r="AB1135" s="7"/>
      <c r="AC1135" s="7"/>
      <c r="AD1135" s="7"/>
      <c r="AF1135" s="7"/>
      <c r="AH1135" s="7"/>
      <c r="AJ1135" s="7"/>
      <c r="AK1135" s="7"/>
      <c r="AL1135" s="7"/>
      <c r="AN1135" s="7"/>
      <c r="AO1135" s="7"/>
      <c r="AP1135" s="7"/>
      <c r="AR1135" s="7"/>
      <c r="AT1135" s="7"/>
      <c r="AV1135" s="7"/>
      <c r="AX1135" s="7"/>
      <c r="AZ1135" s="7"/>
      <c r="BB1135" s="7"/>
      <c r="BD1135" s="7"/>
      <c r="BF1135" s="7"/>
      <c r="BH1135" s="7"/>
      <c r="BI1135" s="7"/>
      <c r="BJ1135" s="7"/>
      <c r="BL1135" s="7"/>
      <c r="BN1135" s="7"/>
      <c r="BO1135" s="7"/>
      <c r="BP1135" s="7"/>
      <c r="BQ1135" s="7"/>
      <c r="BR1135" s="7"/>
    </row>
    <row r="1136" spans="1:70" customFormat="1">
      <c r="A1136" s="7"/>
      <c r="B1136" s="230"/>
      <c r="C1136" s="7"/>
      <c r="D1136" s="7"/>
      <c r="E1136" s="7"/>
      <c r="F1136" s="7"/>
      <c r="G1136" s="7"/>
      <c r="H1136" s="7"/>
      <c r="I1136" s="7"/>
      <c r="J1136" s="7"/>
      <c r="K1136" s="7"/>
      <c r="L1136" s="8"/>
      <c r="M1136" s="7"/>
      <c r="N1136" s="60"/>
      <c r="Z1136" s="7"/>
      <c r="AB1136" s="7"/>
      <c r="AC1136" s="7"/>
      <c r="AD1136" s="7"/>
      <c r="AF1136" s="7"/>
      <c r="AH1136" s="7"/>
      <c r="AJ1136" s="7"/>
      <c r="AK1136" s="7"/>
      <c r="AL1136" s="7"/>
      <c r="AN1136" s="7"/>
      <c r="AO1136" s="7"/>
      <c r="AP1136" s="7"/>
      <c r="AR1136" s="7"/>
      <c r="AT1136" s="7"/>
      <c r="AV1136" s="7"/>
      <c r="AX1136" s="7"/>
      <c r="AZ1136" s="7"/>
      <c r="BB1136" s="7"/>
      <c r="BD1136" s="7"/>
      <c r="BF1136" s="7"/>
      <c r="BH1136" s="7"/>
      <c r="BI1136" s="7"/>
      <c r="BJ1136" s="7"/>
      <c r="BL1136" s="7"/>
      <c r="BN1136" s="7"/>
      <c r="BO1136" s="7"/>
      <c r="BP1136" s="7"/>
      <c r="BQ1136" s="7"/>
      <c r="BR1136" s="7"/>
    </row>
    <row r="1137" spans="1:70" customFormat="1">
      <c r="A1137" s="7"/>
      <c r="B1137" s="230"/>
      <c r="C1137" s="7"/>
      <c r="D1137" s="7"/>
      <c r="E1137" s="7"/>
      <c r="F1137" s="7"/>
      <c r="G1137" s="7"/>
      <c r="H1137" s="7"/>
      <c r="I1137" s="7"/>
      <c r="J1137" s="7"/>
      <c r="K1137" s="7"/>
      <c r="L1137" s="8"/>
      <c r="M1137" s="7"/>
      <c r="N1137" s="60"/>
      <c r="Z1137" s="7"/>
      <c r="AB1137" s="7"/>
      <c r="AC1137" s="7"/>
      <c r="AD1137" s="7"/>
      <c r="AF1137" s="7"/>
      <c r="AH1137" s="7"/>
      <c r="AJ1137" s="7"/>
      <c r="AK1137" s="7"/>
      <c r="AL1137" s="7"/>
      <c r="AN1137" s="7"/>
      <c r="AO1137" s="7"/>
      <c r="AP1137" s="7"/>
      <c r="AR1137" s="7"/>
      <c r="AT1137" s="7"/>
      <c r="AV1137" s="7"/>
      <c r="AX1137" s="7"/>
      <c r="AZ1137" s="7"/>
      <c r="BB1137" s="7"/>
      <c r="BD1137" s="7"/>
      <c r="BF1137" s="7"/>
      <c r="BH1137" s="7"/>
      <c r="BI1137" s="7"/>
      <c r="BJ1137" s="7"/>
      <c r="BL1137" s="7"/>
      <c r="BN1137" s="7"/>
      <c r="BO1137" s="7"/>
      <c r="BP1137" s="7"/>
      <c r="BQ1137" s="7"/>
      <c r="BR1137" s="7"/>
    </row>
    <row r="1138" spans="1:70" customFormat="1">
      <c r="A1138" s="7"/>
      <c r="B1138" s="230"/>
      <c r="C1138" s="7"/>
      <c r="D1138" s="7"/>
      <c r="E1138" s="7"/>
      <c r="F1138" s="7"/>
      <c r="G1138" s="7"/>
      <c r="H1138" s="7"/>
      <c r="I1138" s="7"/>
      <c r="J1138" s="7"/>
      <c r="K1138" s="7"/>
      <c r="L1138" s="8"/>
      <c r="M1138" s="7"/>
      <c r="N1138" s="60"/>
      <c r="Z1138" s="7"/>
      <c r="AB1138" s="7"/>
      <c r="AC1138" s="7"/>
      <c r="AD1138" s="7"/>
      <c r="AF1138" s="7"/>
      <c r="AH1138" s="7"/>
      <c r="AJ1138" s="7"/>
      <c r="AK1138" s="7"/>
      <c r="AL1138" s="7"/>
      <c r="AN1138" s="7"/>
      <c r="AO1138" s="7"/>
      <c r="AP1138" s="7"/>
      <c r="AR1138" s="7"/>
      <c r="AT1138" s="7"/>
      <c r="AV1138" s="7"/>
      <c r="AX1138" s="7"/>
      <c r="AZ1138" s="7"/>
      <c r="BB1138" s="7"/>
      <c r="BD1138" s="7"/>
      <c r="BF1138" s="7"/>
      <c r="BH1138" s="7"/>
      <c r="BI1138" s="7"/>
      <c r="BJ1138" s="7"/>
      <c r="BL1138" s="7"/>
      <c r="BN1138" s="7"/>
      <c r="BO1138" s="7"/>
      <c r="BP1138" s="7"/>
      <c r="BQ1138" s="7"/>
      <c r="BR1138" s="7"/>
    </row>
    <row r="1139" spans="1:70" customFormat="1">
      <c r="A1139" s="7"/>
      <c r="B1139" s="230"/>
      <c r="C1139" s="7"/>
      <c r="D1139" s="7"/>
      <c r="E1139" s="7"/>
      <c r="F1139" s="7"/>
      <c r="G1139" s="7"/>
      <c r="H1139" s="7"/>
      <c r="I1139" s="7"/>
      <c r="J1139" s="7"/>
      <c r="K1139" s="7"/>
      <c r="L1139" s="8"/>
      <c r="M1139" s="7"/>
      <c r="N1139" s="60"/>
      <c r="Z1139" s="7"/>
      <c r="AB1139" s="7"/>
      <c r="AC1139" s="7"/>
      <c r="AD1139" s="7"/>
      <c r="AF1139" s="7"/>
      <c r="AH1139" s="7"/>
      <c r="AJ1139" s="7"/>
      <c r="AK1139" s="7"/>
      <c r="AL1139" s="7"/>
      <c r="AN1139" s="7"/>
      <c r="AO1139" s="7"/>
      <c r="AP1139" s="7"/>
      <c r="AR1139" s="7"/>
      <c r="AT1139" s="7"/>
      <c r="AV1139" s="7"/>
      <c r="AX1139" s="7"/>
      <c r="AZ1139" s="7"/>
      <c r="BB1139" s="7"/>
      <c r="BD1139" s="7"/>
      <c r="BF1139" s="7"/>
      <c r="BH1139" s="7"/>
      <c r="BI1139" s="7"/>
      <c r="BJ1139" s="7"/>
      <c r="BL1139" s="7"/>
      <c r="BN1139" s="7"/>
      <c r="BO1139" s="7"/>
      <c r="BP1139" s="7"/>
      <c r="BQ1139" s="7"/>
      <c r="BR1139" s="7"/>
    </row>
    <row r="1140" spans="1:70" customFormat="1">
      <c r="A1140" s="7"/>
      <c r="B1140" s="230"/>
      <c r="C1140" s="7"/>
      <c r="D1140" s="7"/>
      <c r="E1140" s="7"/>
      <c r="F1140" s="7"/>
      <c r="G1140" s="7"/>
      <c r="H1140" s="7"/>
      <c r="I1140" s="7"/>
      <c r="J1140" s="7"/>
      <c r="K1140" s="7"/>
      <c r="L1140" s="8"/>
      <c r="M1140" s="7"/>
      <c r="N1140" s="60"/>
      <c r="Z1140" s="7"/>
      <c r="AB1140" s="7"/>
      <c r="AC1140" s="7"/>
      <c r="AD1140" s="7"/>
      <c r="AF1140" s="7"/>
      <c r="AH1140" s="7"/>
      <c r="AJ1140" s="7"/>
      <c r="AK1140" s="7"/>
      <c r="AL1140" s="7"/>
      <c r="AN1140" s="7"/>
      <c r="AO1140" s="7"/>
      <c r="AP1140" s="7"/>
      <c r="AR1140" s="7"/>
      <c r="AT1140" s="7"/>
      <c r="AV1140" s="7"/>
      <c r="AX1140" s="7"/>
      <c r="AZ1140" s="7"/>
      <c r="BB1140" s="7"/>
      <c r="BD1140" s="7"/>
      <c r="BF1140" s="7"/>
      <c r="BH1140" s="7"/>
      <c r="BI1140" s="7"/>
      <c r="BJ1140" s="7"/>
      <c r="BL1140" s="7"/>
      <c r="BN1140" s="7"/>
      <c r="BO1140" s="7"/>
      <c r="BP1140" s="7"/>
      <c r="BQ1140" s="7"/>
      <c r="BR1140" s="7"/>
    </row>
    <row r="1141" spans="1:70" customFormat="1">
      <c r="A1141" s="7"/>
      <c r="B1141" s="230"/>
      <c r="C1141" s="7"/>
      <c r="D1141" s="7"/>
      <c r="E1141" s="7"/>
      <c r="F1141" s="7"/>
      <c r="G1141" s="7"/>
      <c r="H1141" s="7"/>
      <c r="I1141" s="7"/>
      <c r="J1141" s="7"/>
      <c r="K1141" s="7"/>
      <c r="L1141" s="8"/>
      <c r="M1141" s="7"/>
      <c r="N1141" s="60"/>
      <c r="Z1141" s="7"/>
      <c r="AB1141" s="7"/>
      <c r="AC1141" s="7"/>
      <c r="AD1141" s="7"/>
      <c r="AF1141" s="7"/>
      <c r="AH1141" s="7"/>
      <c r="AJ1141" s="7"/>
      <c r="AK1141" s="7"/>
      <c r="AL1141" s="7"/>
      <c r="AN1141" s="7"/>
      <c r="AO1141" s="7"/>
      <c r="AP1141" s="7"/>
      <c r="AR1141" s="7"/>
      <c r="AT1141" s="7"/>
      <c r="AV1141" s="7"/>
      <c r="AX1141" s="7"/>
      <c r="AZ1141" s="7"/>
      <c r="BB1141" s="7"/>
      <c r="BD1141" s="7"/>
      <c r="BF1141" s="7"/>
      <c r="BH1141" s="7"/>
      <c r="BI1141" s="7"/>
      <c r="BJ1141" s="7"/>
      <c r="BL1141" s="7"/>
      <c r="BN1141" s="7"/>
      <c r="BO1141" s="7"/>
      <c r="BP1141" s="7"/>
      <c r="BQ1141" s="7"/>
      <c r="BR1141" s="7"/>
    </row>
    <row r="1142" spans="1:70" customFormat="1">
      <c r="A1142" s="7"/>
      <c r="B1142" s="230"/>
      <c r="C1142" s="7"/>
      <c r="D1142" s="7"/>
      <c r="E1142" s="7"/>
      <c r="F1142" s="7"/>
      <c r="G1142" s="7"/>
      <c r="H1142" s="7"/>
      <c r="I1142" s="7"/>
      <c r="J1142" s="7"/>
      <c r="K1142" s="7"/>
      <c r="L1142" s="8"/>
      <c r="M1142" s="7"/>
      <c r="N1142" s="60"/>
      <c r="Z1142" s="7"/>
      <c r="AB1142" s="7"/>
      <c r="AC1142" s="7"/>
      <c r="AD1142" s="7"/>
      <c r="AF1142" s="7"/>
      <c r="AH1142" s="7"/>
      <c r="AJ1142" s="7"/>
      <c r="AK1142" s="7"/>
      <c r="AL1142" s="7"/>
      <c r="AN1142" s="7"/>
      <c r="AO1142" s="7"/>
      <c r="AP1142" s="7"/>
      <c r="AR1142" s="7"/>
      <c r="AT1142" s="7"/>
      <c r="AV1142" s="7"/>
      <c r="AX1142" s="7"/>
      <c r="AZ1142" s="7"/>
      <c r="BB1142" s="7"/>
      <c r="BD1142" s="7"/>
      <c r="BF1142" s="7"/>
      <c r="BH1142" s="7"/>
      <c r="BI1142" s="7"/>
      <c r="BJ1142" s="7"/>
      <c r="BL1142" s="7"/>
      <c r="BN1142" s="7"/>
      <c r="BO1142" s="7"/>
      <c r="BP1142" s="7"/>
      <c r="BQ1142" s="7"/>
      <c r="BR1142" s="7"/>
    </row>
    <row r="1143" spans="1:70" customFormat="1">
      <c r="A1143" s="7"/>
      <c r="B1143" s="230"/>
      <c r="C1143" s="7"/>
      <c r="D1143" s="7"/>
      <c r="E1143" s="7"/>
      <c r="F1143" s="7"/>
      <c r="G1143" s="7"/>
      <c r="H1143" s="7"/>
      <c r="I1143" s="7"/>
      <c r="J1143" s="7"/>
      <c r="K1143" s="7"/>
      <c r="L1143" s="8"/>
      <c r="M1143" s="7"/>
      <c r="N1143" s="60"/>
      <c r="Z1143" s="7"/>
      <c r="AB1143" s="7"/>
      <c r="AC1143" s="7"/>
      <c r="AD1143" s="7"/>
      <c r="AF1143" s="7"/>
      <c r="AH1143" s="7"/>
      <c r="AJ1143" s="7"/>
      <c r="AK1143" s="7"/>
      <c r="AL1143" s="7"/>
      <c r="AN1143" s="7"/>
      <c r="AO1143" s="7"/>
      <c r="AP1143" s="7"/>
      <c r="AR1143" s="7"/>
      <c r="AT1143" s="7"/>
      <c r="AV1143" s="7"/>
      <c r="AX1143" s="7"/>
      <c r="AZ1143" s="7"/>
      <c r="BB1143" s="7"/>
      <c r="BD1143" s="7"/>
      <c r="BF1143" s="7"/>
      <c r="BH1143" s="7"/>
      <c r="BI1143" s="7"/>
      <c r="BJ1143" s="7"/>
      <c r="BL1143" s="7"/>
      <c r="BN1143" s="7"/>
      <c r="BO1143" s="7"/>
      <c r="BP1143" s="7"/>
      <c r="BQ1143" s="7"/>
      <c r="BR1143" s="7"/>
    </row>
    <row r="1144" spans="1:70" customFormat="1">
      <c r="A1144" s="7"/>
      <c r="B1144" s="230"/>
      <c r="C1144" s="7"/>
      <c r="D1144" s="7"/>
      <c r="E1144" s="7"/>
      <c r="F1144" s="7"/>
      <c r="G1144" s="7"/>
      <c r="H1144" s="7"/>
      <c r="I1144" s="7"/>
      <c r="J1144" s="7"/>
      <c r="K1144" s="7"/>
      <c r="L1144" s="8"/>
      <c r="M1144" s="7"/>
      <c r="N1144" s="60"/>
      <c r="Z1144" s="7"/>
      <c r="AB1144" s="7"/>
      <c r="AC1144" s="7"/>
      <c r="AD1144" s="7"/>
      <c r="AF1144" s="7"/>
      <c r="AH1144" s="7"/>
      <c r="AJ1144" s="7"/>
      <c r="AK1144" s="7"/>
      <c r="AL1144" s="7"/>
      <c r="AN1144" s="7"/>
      <c r="AO1144" s="7"/>
      <c r="AP1144" s="7"/>
      <c r="AR1144" s="7"/>
      <c r="AT1144" s="7"/>
      <c r="AV1144" s="7"/>
      <c r="AX1144" s="7"/>
      <c r="AZ1144" s="7"/>
      <c r="BB1144" s="7"/>
      <c r="BD1144" s="7"/>
      <c r="BF1144" s="7"/>
      <c r="BH1144" s="7"/>
      <c r="BI1144" s="7"/>
      <c r="BJ1144" s="7"/>
      <c r="BL1144" s="7"/>
      <c r="BN1144" s="7"/>
      <c r="BO1144" s="7"/>
      <c r="BP1144" s="7"/>
      <c r="BQ1144" s="7"/>
      <c r="BR1144" s="7"/>
    </row>
    <row r="1145" spans="1:70" customFormat="1">
      <c r="A1145" s="7"/>
      <c r="B1145" s="230"/>
      <c r="C1145" s="7"/>
      <c r="D1145" s="7"/>
      <c r="E1145" s="7"/>
      <c r="F1145" s="7"/>
      <c r="G1145" s="7"/>
      <c r="H1145" s="7"/>
      <c r="I1145" s="7"/>
      <c r="J1145" s="7"/>
      <c r="K1145" s="7"/>
      <c r="L1145" s="8"/>
      <c r="M1145" s="7"/>
      <c r="N1145" s="60"/>
      <c r="Z1145" s="7"/>
      <c r="AB1145" s="7"/>
      <c r="AC1145" s="7"/>
      <c r="AD1145" s="7"/>
      <c r="AF1145" s="7"/>
      <c r="AH1145" s="7"/>
      <c r="AJ1145" s="7"/>
      <c r="AK1145" s="7"/>
      <c r="AL1145" s="7"/>
      <c r="AN1145" s="7"/>
      <c r="AO1145" s="7"/>
      <c r="AP1145" s="7"/>
      <c r="AR1145" s="7"/>
      <c r="AT1145" s="7"/>
      <c r="AV1145" s="7"/>
      <c r="AX1145" s="7"/>
      <c r="AZ1145" s="7"/>
      <c r="BB1145" s="7"/>
      <c r="BD1145" s="7"/>
      <c r="BF1145" s="7"/>
      <c r="BH1145" s="7"/>
      <c r="BI1145" s="7"/>
      <c r="BJ1145" s="7"/>
      <c r="BL1145" s="7"/>
      <c r="BN1145" s="7"/>
      <c r="BO1145" s="7"/>
      <c r="BP1145" s="7"/>
      <c r="BQ1145" s="7"/>
      <c r="BR1145" s="7"/>
    </row>
    <row r="1146" spans="1:70" customFormat="1">
      <c r="A1146" s="7"/>
      <c r="B1146" s="230"/>
      <c r="C1146" s="7"/>
      <c r="D1146" s="7"/>
      <c r="E1146" s="7"/>
      <c r="F1146" s="7"/>
      <c r="G1146" s="7"/>
      <c r="H1146" s="7"/>
      <c r="I1146" s="7"/>
      <c r="J1146" s="7"/>
      <c r="K1146" s="7"/>
      <c r="L1146" s="8"/>
      <c r="M1146" s="7"/>
      <c r="N1146" s="60"/>
      <c r="Z1146" s="7"/>
      <c r="AB1146" s="7"/>
      <c r="AC1146" s="7"/>
      <c r="AD1146" s="7"/>
      <c r="AF1146" s="7"/>
      <c r="AH1146" s="7"/>
      <c r="AJ1146" s="7"/>
      <c r="AK1146" s="7"/>
      <c r="AL1146" s="7"/>
      <c r="AN1146" s="7"/>
      <c r="AO1146" s="7"/>
      <c r="AP1146" s="7"/>
      <c r="AR1146" s="7"/>
      <c r="AT1146" s="7"/>
      <c r="AV1146" s="7"/>
      <c r="AX1146" s="7"/>
      <c r="AZ1146" s="7"/>
      <c r="BB1146" s="7"/>
      <c r="BD1146" s="7"/>
      <c r="BF1146" s="7"/>
      <c r="BH1146" s="7"/>
      <c r="BI1146" s="7"/>
      <c r="BJ1146" s="7"/>
      <c r="BL1146" s="7"/>
      <c r="BN1146" s="7"/>
      <c r="BO1146" s="7"/>
      <c r="BP1146" s="7"/>
      <c r="BQ1146" s="7"/>
      <c r="BR1146" s="7"/>
    </row>
    <row r="1147" spans="1:70" customFormat="1">
      <c r="A1147" s="7"/>
      <c r="B1147" s="230"/>
      <c r="C1147" s="7"/>
      <c r="D1147" s="7"/>
      <c r="E1147" s="7"/>
      <c r="F1147" s="7"/>
      <c r="G1147" s="7"/>
      <c r="H1147" s="7"/>
      <c r="I1147" s="7"/>
      <c r="J1147" s="7"/>
      <c r="K1147" s="7"/>
      <c r="L1147" s="8"/>
      <c r="M1147" s="7"/>
      <c r="N1147" s="60"/>
      <c r="Z1147" s="7"/>
      <c r="AB1147" s="7"/>
      <c r="AC1147" s="7"/>
      <c r="AD1147" s="7"/>
      <c r="AF1147" s="7"/>
      <c r="AH1147" s="7"/>
      <c r="AJ1147" s="7"/>
      <c r="AK1147" s="7"/>
      <c r="AL1147" s="7"/>
      <c r="AN1147" s="7"/>
      <c r="AO1147" s="7"/>
      <c r="AP1147" s="7"/>
      <c r="AR1147" s="7"/>
      <c r="AT1147" s="7"/>
      <c r="AV1147" s="7"/>
      <c r="AX1147" s="7"/>
      <c r="AZ1147" s="7"/>
      <c r="BB1147" s="7"/>
      <c r="BD1147" s="7"/>
      <c r="BF1147" s="7"/>
      <c r="BH1147" s="7"/>
      <c r="BI1147" s="7"/>
      <c r="BJ1147" s="7"/>
      <c r="BL1147" s="7"/>
      <c r="BN1147" s="7"/>
      <c r="BO1147" s="7"/>
      <c r="BP1147" s="7"/>
      <c r="BQ1147" s="7"/>
      <c r="BR1147" s="7"/>
    </row>
    <row r="1148" spans="1:70" customFormat="1">
      <c r="A1148" s="7"/>
      <c r="B1148" s="230"/>
      <c r="C1148" s="7"/>
      <c r="D1148" s="7"/>
      <c r="E1148" s="7"/>
      <c r="F1148" s="7"/>
      <c r="G1148" s="7"/>
      <c r="H1148" s="7"/>
      <c r="I1148" s="7"/>
      <c r="J1148" s="7"/>
      <c r="K1148" s="7"/>
      <c r="L1148" s="8"/>
      <c r="M1148" s="7"/>
      <c r="N1148" s="60"/>
      <c r="Z1148" s="7"/>
      <c r="AB1148" s="7"/>
      <c r="AC1148" s="7"/>
      <c r="AD1148" s="7"/>
      <c r="AF1148" s="7"/>
      <c r="AH1148" s="7"/>
      <c r="AJ1148" s="7"/>
      <c r="AK1148" s="7"/>
      <c r="AL1148" s="7"/>
      <c r="AN1148" s="7"/>
      <c r="AO1148" s="7"/>
      <c r="AP1148" s="7"/>
      <c r="AR1148" s="7"/>
      <c r="AT1148" s="7"/>
      <c r="AV1148" s="7"/>
      <c r="AX1148" s="7"/>
      <c r="AZ1148" s="7"/>
      <c r="BB1148" s="7"/>
      <c r="BD1148" s="7"/>
      <c r="BF1148" s="7"/>
      <c r="BH1148" s="7"/>
      <c r="BI1148" s="7"/>
      <c r="BJ1148" s="7"/>
      <c r="BL1148" s="7"/>
      <c r="BN1148" s="7"/>
      <c r="BO1148" s="7"/>
      <c r="BP1148" s="7"/>
      <c r="BQ1148" s="7"/>
      <c r="BR1148" s="7"/>
    </row>
    <row r="1149" spans="1:70" customFormat="1">
      <c r="A1149" s="7"/>
      <c r="B1149" s="230"/>
      <c r="C1149" s="7"/>
      <c r="D1149" s="7"/>
      <c r="E1149" s="7"/>
      <c r="F1149" s="7"/>
      <c r="G1149" s="7"/>
      <c r="H1149" s="7"/>
      <c r="I1149" s="7"/>
      <c r="J1149" s="7"/>
      <c r="K1149" s="7"/>
      <c r="L1149" s="8"/>
      <c r="M1149" s="7"/>
      <c r="N1149" s="60"/>
      <c r="Z1149" s="7"/>
      <c r="AB1149" s="7"/>
      <c r="AC1149" s="7"/>
      <c r="AD1149" s="7"/>
      <c r="AF1149" s="7"/>
      <c r="AH1149" s="7"/>
      <c r="AJ1149" s="7"/>
      <c r="AK1149" s="7"/>
      <c r="AL1149" s="7"/>
      <c r="AN1149" s="7"/>
      <c r="AO1149" s="7"/>
      <c r="AP1149" s="7"/>
      <c r="AR1149" s="7"/>
      <c r="AT1149" s="7"/>
      <c r="AV1149" s="7"/>
      <c r="AX1149" s="7"/>
      <c r="AZ1149" s="7"/>
      <c r="BB1149" s="7"/>
      <c r="BD1149" s="7"/>
      <c r="BF1149" s="7"/>
      <c r="BH1149" s="7"/>
      <c r="BI1149" s="7"/>
      <c r="BJ1149" s="7"/>
      <c r="BL1149" s="7"/>
      <c r="BN1149" s="7"/>
      <c r="BO1149" s="7"/>
      <c r="BP1149" s="7"/>
      <c r="BQ1149" s="7"/>
      <c r="BR1149" s="7"/>
    </row>
    <row r="1150" spans="1:70" customFormat="1">
      <c r="A1150" s="7"/>
      <c r="B1150" s="230"/>
      <c r="C1150" s="7"/>
      <c r="D1150" s="7"/>
      <c r="E1150" s="7"/>
      <c r="F1150" s="7"/>
      <c r="G1150" s="7"/>
      <c r="H1150" s="7"/>
      <c r="I1150" s="7"/>
      <c r="J1150" s="7"/>
      <c r="K1150" s="7"/>
      <c r="L1150" s="8"/>
      <c r="M1150" s="7"/>
      <c r="N1150" s="60"/>
      <c r="Z1150" s="7"/>
      <c r="AB1150" s="7"/>
      <c r="AC1150" s="7"/>
      <c r="AD1150" s="7"/>
      <c r="AF1150" s="7"/>
      <c r="AH1150" s="7"/>
      <c r="AJ1150" s="7"/>
      <c r="AK1150" s="7"/>
      <c r="AL1150" s="7"/>
      <c r="AN1150" s="7"/>
      <c r="AO1150" s="7"/>
      <c r="AP1150" s="7"/>
      <c r="AR1150" s="7"/>
      <c r="AT1150" s="7"/>
      <c r="AV1150" s="7"/>
      <c r="AX1150" s="7"/>
      <c r="AZ1150" s="7"/>
      <c r="BB1150" s="7"/>
      <c r="BD1150" s="7"/>
      <c r="BF1150" s="7"/>
      <c r="BH1150" s="7"/>
      <c r="BI1150" s="7"/>
      <c r="BJ1150" s="7"/>
      <c r="BL1150" s="7"/>
      <c r="BN1150" s="7"/>
      <c r="BO1150" s="7"/>
      <c r="BP1150" s="7"/>
      <c r="BQ1150" s="7"/>
      <c r="BR1150" s="7"/>
    </row>
    <row r="1151" spans="1:70" customFormat="1">
      <c r="A1151" s="7"/>
      <c r="B1151" s="230"/>
      <c r="C1151" s="7"/>
      <c r="D1151" s="7"/>
      <c r="E1151" s="7"/>
      <c r="F1151" s="7"/>
      <c r="G1151" s="7"/>
      <c r="H1151" s="7"/>
      <c r="I1151" s="7"/>
      <c r="J1151" s="7"/>
      <c r="K1151" s="7"/>
      <c r="L1151" s="8"/>
      <c r="M1151" s="7"/>
      <c r="N1151" s="60"/>
      <c r="Z1151" s="7"/>
      <c r="AB1151" s="7"/>
      <c r="AC1151" s="7"/>
      <c r="AD1151" s="7"/>
      <c r="AF1151" s="7"/>
      <c r="AH1151" s="7"/>
      <c r="AJ1151" s="7"/>
      <c r="AK1151" s="7"/>
      <c r="AL1151" s="7"/>
      <c r="AN1151" s="7"/>
      <c r="AO1151" s="7"/>
      <c r="AP1151" s="7"/>
      <c r="AR1151" s="7"/>
      <c r="AT1151" s="7"/>
      <c r="AV1151" s="7"/>
      <c r="AX1151" s="7"/>
      <c r="AZ1151" s="7"/>
      <c r="BB1151" s="7"/>
      <c r="BD1151" s="7"/>
      <c r="BF1151" s="7"/>
      <c r="BH1151" s="7"/>
      <c r="BI1151" s="7"/>
      <c r="BJ1151" s="7"/>
      <c r="BL1151" s="7"/>
      <c r="BN1151" s="7"/>
      <c r="BO1151" s="7"/>
      <c r="BP1151" s="7"/>
      <c r="BQ1151" s="7"/>
      <c r="BR1151" s="7"/>
    </row>
    <row r="1152" spans="1:70" customFormat="1">
      <c r="A1152" s="7"/>
      <c r="B1152" s="230"/>
      <c r="C1152" s="7"/>
      <c r="D1152" s="7"/>
      <c r="E1152" s="7"/>
      <c r="F1152" s="7"/>
      <c r="G1152" s="7"/>
      <c r="H1152" s="7"/>
      <c r="I1152" s="7"/>
      <c r="J1152" s="7"/>
      <c r="K1152" s="7"/>
      <c r="L1152" s="8"/>
      <c r="M1152" s="7"/>
      <c r="N1152" s="60"/>
      <c r="Z1152" s="7"/>
      <c r="AB1152" s="7"/>
      <c r="AC1152" s="7"/>
      <c r="AD1152" s="7"/>
      <c r="AF1152" s="7"/>
      <c r="AH1152" s="7"/>
      <c r="AJ1152" s="7"/>
      <c r="AK1152" s="7"/>
      <c r="AL1152" s="7"/>
      <c r="AN1152" s="7"/>
      <c r="AO1152" s="7"/>
      <c r="AP1152" s="7"/>
      <c r="AR1152" s="7"/>
      <c r="AT1152" s="7"/>
      <c r="AV1152" s="7"/>
      <c r="AX1152" s="7"/>
      <c r="AZ1152" s="7"/>
      <c r="BB1152" s="7"/>
      <c r="BD1152" s="7"/>
      <c r="BF1152" s="7"/>
      <c r="BH1152" s="7"/>
      <c r="BI1152" s="7"/>
      <c r="BJ1152" s="7"/>
      <c r="BL1152" s="7"/>
      <c r="BN1152" s="7"/>
      <c r="BO1152" s="7"/>
      <c r="BP1152" s="7"/>
      <c r="BQ1152" s="7"/>
      <c r="BR1152" s="7"/>
    </row>
    <row r="1153" spans="1:70" customFormat="1">
      <c r="A1153" s="7"/>
      <c r="B1153" s="230"/>
      <c r="C1153" s="7"/>
      <c r="D1153" s="7"/>
      <c r="E1153" s="7"/>
      <c r="F1153" s="7"/>
      <c r="G1153" s="7"/>
      <c r="H1153" s="7"/>
      <c r="I1153" s="7"/>
      <c r="J1153" s="7"/>
      <c r="K1153" s="7"/>
      <c r="L1153" s="8"/>
      <c r="M1153" s="7"/>
      <c r="N1153" s="60"/>
      <c r="Z1153" s="7"/>
      <c r="AB1153" s="7"/>
      <c r="AC1153" s="7"/>
      <c r="AD1153" s="7"/>
      <c r="AF1153" s="7"/>
      <c r="AH1153" s="7"/>
      <c r="AJ1153" s="7"/>
      <c r="AK1153" s="7"/>
      <c r="AL1153" s="7"/>
      <c r="AN1153" s="7"/>
      <c r="AO1153" s="7"/>
      <c r="AP1153" s="7"/>
      <c r="AR1153" s="7"/>
      <c r="AT1153" s="7"/>
      <c r="AV1153" s="7"/>
      <c r="AX1153" s="7"/>
      <c r="AZ1153" s="7"/>
      <c r="BB1153" s="7"/>
      <c r="BD1153" s="7"/>
      <c r="BF1153" s="7"/>
      <c r="BH1153" s="7"/>
      <c r="BI1153" s="7"/>
      <c r="BJ1153" s="7"/>
      <c r="BL1153" s="7"/>
      <c r="BN1153" s="7"/>
      <c r="BO1153" s="7"/>
      <c r="BP1153" s="7"/>
      <c r="BQ1153" s="7"/>
      <c r="BR1153" s="7"/>
    </row>
    <row r="1154" spans="1:70" customFormat="1">
      <c r="A1154" s="7"/>
      <c r="B1154" s="230"/>
      <c r="C1154" s="7"/>
      <c r="D1154" s="7"/>
      <c r="E1154" s="7"/>
      <c r="F1154" s="7"/>
      <c r="G1154" s="7"/>
      <c r="H1154" s="7"/>
      <c r="I1154" s="7"/>
      <c r="J1154" s="7"/>
      <c r="K1154" s="7"/>
      <c r="L1154" s="8"/>
      <c r="M1154" s="7"/>
      <c r="N1154" s="60"/>
      <c r="Z1154" s="7"/>
      <c r="AB1154" s="7"/>
      <c r="AC1154" s="7"/>
      <c r="AD1154" s="7"/>
      <c r="AF1154" s="7"/>
      <c r="AH1154" s="7"/>
      <c r="AJ1154" s="7"/>
      <c r="AK1154" s="7"/>
      <c r="AL1154" s="7"/>
      <c r="AN1154" s="7"/>
      <c r="AO1154" s="7"/>
      <c r="AP1154" s="7"/>
      <c r="AR1154" s="7"/>
      <c r="AT1154" s="7"/>
      <c r="AV1154" s="7"/>
      <c r="AX1154" s="7"/>
      <c r="AZ1154" s="7"/>
      <c r="BB1154" s="7"/>
      <c r="BD1154" s="7"/>
      <c r="BF1154" s="7"/>
      <c r="BH1154" s="7"/>
      <c r="BI1154" s="7"/>
      <c r="BJ1154" s="7"/>
      <c r="BL1154" s="7"/>
      <c r="BN1154" s="7"/>
      <c r="BO1154" s="7"/>
      <c r="BP1154" s="7"/>
      <c r="BQ1154" s="7"/>
      <c r="BR1154" s="7"/>
    </row>
    <row r="1155" spans="1:70" customFormat="1">
      <c r="A1155" s="7"/>
      <c r="B1155" s="230"/>
      <c r="C1155" s="7"/>
      <c r="D1155" s="7"/>
      <c r="E1155" s="7"/>
      <c r="F1155" s="7"/>
      <c r="G1155" s="7"/>
      <c r="H1155" s="7"/>
      <c r="I1155" s="7"/>
      <c r="J1155" s="7"/>
      <c r="K1155" s="7"/>
      <c r="L1155" s="8"/>
      <c r="M1155" s="7"/>
      <c r="N1155" s="60"/>
      <c r="Z1155" s="7"/>
      <c r="AB1155" s="7"/>
      <c r="AC1155" s="7"/>
      <c r="AD1155" s="7"/>
      <c r="AF1155" s="7"/>
      <c r="AH1155" s="7"/>
      <c r="AJ1155" s="7"/>
      <c r="AK1155" s="7"/>
      <c r="AL1155" s="7"/>
      <c r="AN1155" s="7"/>
      <c r="AO1155" s="7"/>
      <c r="AP1155" s="7"/>
      <c r="AR1155" s="7"/>
      <c r="AT1155" s="7"/>
      <c r="AV1155" s="7"/>
      <c r="AX1155" s="7"/>
      <c r="AZ1155" s="7"/>
      <c r="BB1155" s="7"/>
      <c r="BD1155" s="7"/>
      <c r="BF1155" s="7"/>
      <c r="BH1155" s="7"/>
      <c r="BI1155" s="7"/>
      <c r="BJ1155" s="7"/>
      <c r="BL1155" s="7"/>
      <c r="BN1155" s="7"/>
      <c r="BO1155" s="7"/>
      <c r="BP1155" s="7"/>
      <c r="BQ1155" s="7"/>
      <c r="BR1155" s="7"/>
    </row>
    <row r="1156" spans="1:70" customFormat="1">
      <c r="A1156" s="7"/>
      <c r="B1156" s="230"/>
      <c r="C1156" s="7"/>
      <c r="D1156" s="7"/>
      <c r="E1156" s="7"/>
      <c r="F1156" s="7"/>
      <c r="G1156" s="7"/>
      <c r="H1156" s="7"/>
      <c r="I1156" s="7"/>
      <c r="J1156" s="7"/>
      <c r="K1156" s="7"/>
      <c r="L1156" s="8"/>
      <c r="M1156" s="7"/>
      <c r="N1156" s="60"/>
      <c r="Z1156" s="7"/>
      <c r="AB1156" s="7"/>
      <c r="AC1156" s="7"/>
      <c r="AD1156" s="7"/>
      <c r="AF1156" s="7"/>
      <c r="AH1156" s="7"/>
      <c r="AJ1156" s="7"/>
      <c r="AK1156" s="7"/>
      <c r="AL1156" s="7"/>
      <c r="AN1156" s="7"/>
      <c r="AO1156" s="7"/>
      <c r="AP1156" s="7"/>
      <c r="AR1156" s="7"/>
      <c r="AT1156" s="7"/>
      <c r="AV1156" s="7"/>
      <c r="AX1156" s="7"/>
      <c r="AZ1156" s="7"/>
      <c r="BB1156" s="7"/>
      <c r="BD1156" s="7"/>
      <c r="BF1156" s="7"/>
      <c r="BH1156" s="7"/>
      <c r="BI1156" s="7"/>
      <c r="BJ1156" s="7"/>
      <c r="BL1156" s="7"/>
      <c r="BN1156" s="7"/>
      <c r="BO1156" s="7"/>
      <c r="BP1156" s="7"/>
      <c r="BQ1156" s="7"/>
      <c r="BR1156" s="7"/>
    </row>
    <row r="1157" spans="1:70" customFormat="1">
      <c r="A1157" s="7"/>
      <c r="B1157" s="230"/>
      <c r="C1157" s="7"/>
      <c r="D1157" s="7"/>
      <c r="E1157" s="7"/>
      <c r="F1157" s="7"/>
      <c r="G1157" s="7"/>
      <c r="H1157" s="7"/>
      <c r="I1157" s="7"/>
      <c r="J1157" s="7"/>
      <c r="K1157" s="7"/>
      <c r="L1157" s="8"/>
      <c r="M1157" s="7"/>
      <c r="N1157" s="60"/>
      <c r="Z1157" s="7"/>
      <c r="AB1157" s="7"/>
      <c r="AC1157" s="7"/>
      <c r="AD1157" s="7"/>
      <c r="AF1157" s="7"/>
      <c r="AH1157" s="7"/>
      <c r="AJ1157" s="7"/>
      <c r="AK1157" s="7"/>
      <c r="AL1157" s="7"/>
      <c r="AN1157" s="7"/>
      <c r="AO1157" s="7"/>
      <c r="AP1157" s="7"/>
      <c r="AR1157" s="7"/>
      <c r="AT1157" s="7"/>
      <c r="AV1157" s="7"/>
      <c r="AX1157" s="7"/>
      <c r="AZ1157" s="7"/>
      <c r="BB1157" s="7"/>
      <c r="BD1157" s="7"/>
      <c r="BF1157" s="7"/>
      <c r="BH1157" s="7"/>
      <c r="BI1157" s="7"/>
      <c r="BJ1157" s="7"/>
      <c r="BL1157" s="7"/>
      <c r="BN1157" s="7"/>
      <c r="BO1157" s="7"/>
      <c r="BP1157" s="7"/>
      <c r="BQ1157" s="7"/>
      <c r="BR1157" s="7"/>
    </row>
    <row r="1158" spans="1:70" customFormat="1">
      <c r="A1158" s="7"/>
      <c r="B1158" s="230"/>
      <c r="C1158" s="7"/>
      <c r="D1158" s="7"/>
      <c r="E1158" s="7"/>
      <c r="F1158" s="7"/>
      <c r="G1158" s="7"/>
      <c r="H1158" s="7"/>
      <c r="I1158" s="7"/>
      <c r="J1158" s="7"/>
      <c r="K1158" s="7"/>
      <c r="L1158" s="8"/>
      <c r="M1158" s="7"/>
      <c r="N1158" s="60"/>
      <c r="Z1158" s="7"/>
      <c r="AB1158" s="7"/>
      <c r="AC1158" s="7"/>
      <c r="AD1158" s="7"/>
      <c r="AF1158" s="7"/>
      <c r="AH1158" s="7"/>
      <c r="AJ1158" s="7"/>
      <c r="AK1158" s="7"/>
      <c r="AL1158" s="7"/>
      <c r="AN1158" s="7"/>
      <c r="AO1158" s="7"/>
      <c r="AP1158" s="7"/>
      <c r="AR1158" s="7"/>
      <c r="AT1158" s="7"/>
      <c r="AV1158" s="7"/>
      <c r="AX1158" s="7"/>
      <c r="AZ1158" s="7"/>
      <c r="BB1158" s="7"/>
      <c r="BD1158" s="7"/>
      <c r="BF1158" s="7"/>
      <c r="BH1158" s="7"/>
      <c r="BI1158" s="7"/>
      <c r="BJ1158" s="7"/>
      <c r="BL1158" s="7"/>
      <c r="BN1158" s="7"/>
      <c r="BO1158" s="7"/>
      <c r="BP1158" s="7"/>
      <c r="BQ1158" s="7"/>
      <c r="BR1158" s="7"/>
    </row>
    <row r="1159" spans="1:70" customFormat="1">
      <c r="A1159" s="7"/>
      <c r="B1159" s="230"/>
      <c r="C1159" s="7"/>
      <c r="D1159" s="7"/>
      <c r="E1159" s="7"/>
      <c r="F1159" s="7"/>
      <c r="G1159" s="7"/>
      <c r="H1159" s="7"/>
      <c r="I1159" s="7"/>
      <c r="J1159" s="7"/>
      <c r="K1159" s="7"/>
      <c r="L1159" s="8"/>
      <c r="M1159" s="7"/>
      <c r="N1159" s="60"/>
      <c r="Z1159" s="7"/>
      <c r="AB1159" s="7"/>
      <c r="AC1159" s="7"/>
      <c r="AD1159" s="7"/>
      <c r="AF1159" s="7"/>
      <c r="AH1159" s="7"/>
      <c r="AJ1159" s="7"/>
      <c r="AK1159" s="7"/>
      <c r="AL1159" s="7"/>
      <c r="AN1159" s="7"/>
      <c r="AO1159" s="7"/>
      <c r="AP1159" s="7"/>
      <c r="AR1159" s="7"/>
      <c r="AT1159" s="7"/>
      <c r="AV1159" s="7"/>
      <c r="AX1159" s="7"/>
      <c r="AZ1159" s="7"/>
      <c r="BB1159" s="7"/>
      <c r="BD1159" s="7"/>
      <c r="BF1159" s="7"/>
      <c r="BH1159" s="7"/>
      <c r="BI1159" s="7"/>
      <c r="BJ1159" s="7"/>
      <c r="BL1159" s="7"/>
      <c r="BN1159" s="7"/>
      <c r="BO1159" s="7"/>
      <c r="BP1159" s="7"/>
      <c r="BQ1159" s="7"/>
      <c r="BR1159" s="7"/>
    </row>
    <row r="1160" spans="1:70" customFormat="1">
      <c r="A1160" s="7"/>
      <c r="B1160" s="230"/>
      <c r="C1160" s="7"/>
      <c r="D1160" s="7"/>
      <c r="E1160" s="7"/>
      <c r="F1160" s="7"/>
      <c r="G1160" s="7"/>
      <c r="H1160" s="7"/>
      <c r="I1160" s="7"/>
      <c r="J1160" s="7"/>
      <c r="K1160" s="7"/>
      <c r="L1160" s="8"/>
      <c r="M1160" s="7"/>
      <c r="N1160" s="60"/>
      <c r="Z1160" s="7"/>
      <c r="AB1160" s="7"/>
      <c r="AC1160" s="7"/>
      <c r="AD1160" s="7"/>
      <c r="AF1160" s="7"/>
      <c r="AH1160" s="7"/>
      <c r="AJ1160" s="7"/>
      <c r="AK1160" s="7"/>
      <c r="AL1160" s="7"/>
      <c r="AN1160" s="7"/>
      <c r="AO1160" s="7"/>
      <c r="AP1160" s="7"/>
      <c r="AR1160" s="7"/>
      <c r="AT1160" s="7"/>
      <c r="AV1160" s="7"/>
      <c r="AX1160" s="7"/>
      <c r="AZ1160" s="7"/>
      <c r="BB1160" s="7"/>
      <c r="BD1160" s="7"/>
      <c r="BF1160" s="7"/>
      <c r="BH1160" s="7"/>
      <c r="BI1160" s="7"/>
      <c r="BJ1160" s="7"/>
      <c r="BL1160" s="7"/>
      <c r="BN1160" s="7"/>
      <c r="BO1160" s="7"/>
      <c r="BP1160" s="7"/>
      <c r="BQ1160" s="7"/>
      <c r="BR1160" s="7"/>
    </row>
    <row r="1161" spans="1:70" customFormat="1">
      <c r="A1161" s="7"/>
      <c r="B1161" s="230"/>
      <c r="C1161" s="7"/>
      <c r="D1161" s="7"/>
      <c r="E1161" s="7"/>
      <c r="F1161" s="7"/>
      <c r="G1161" s="7"/>
      <c r="H1161" s="7"/>
      <c r="I1161" s="7"/>
      <c r="J1161" s="7"/>
      <c r="K1161" s="7"/>
      <c r="L1161" s="8"/>
      <c r="M1161" s="7"/>
      <c r="N1161" s="60"/>
      <c r="Z1161" s="7"/>
      <c r="AB1161" s="7"/>
      <c r="AC1161" s="7"/>
      <c r="AD1161" s="7"/>
      <c r="AF1161" s="7"/>
      <c r="AH1161" s="7"/>
      <c r="AJ1161" s="7"/>
      <c r="AK1161" s="7"/>
      <c r="AL1161" s="7"/>
      <c r="AN1161" s="7"/>
      <c r="AO1161" s="7"/>
      <c r="AP1161" s="7"/>
      <c r="AR1161" s="7"/>
      <c r="AT1161" s="7"/>
      <c r="AV1161" s="7"/>
      <c r="AX1161" s="7"/>
      <c r="AZ1161" s="7"/>
      <c r="BB1161" s="7"/>
      <c r="BD1161" s="7"/>
      <c r="BF1161" s="7"/>
      <c r="BH1161" s="7"/>
      <c r="BI1161" s="7"/>
      <c r="BJ1161" s="7"/>
      <c r="BL1161" s="7"/>
      <c r="BN1161" s="7"/>
      <c r="BO1161" s="7"/>
      <c r="BP1161" s="7"/>
      <c r="BQ1161" s="7"/>
      <c r="BR1161" s="7"/>
    </row>
    <row r="1162" spans="1:70" customFormat="1">
      <c r="A1162" s="7"/>
      <c r="B1162" s="230"/>
      <c r="C1162" s="7"/>
      <c r="D1162" s="7"/>
      <c r="E1162" s="7"/>
      <c r="F1162" s="7"/>
      <c r="G1162" s="7"/>
      <c r="H1162" s="7"/>
      <c r="I1162" s="7"/>
      <c r="J1162" s="7"/>
      <c r="K1162" s="7"/>
      <c r="L1162" s="8"/>
      <c r="M1162" s="7"/>
      <c r="N1162" s="60"/>
      <c r="Z1162" s="7"/>
      <c r="AB1162" s="7"/>
      <c r="AC1162" s="7"/>
      <c r="AD1162" s="7"/>
      <c r="AF1162" s="7"/>
      <c r="AH1162" s="7"/>
      <c r="AJ1162" s="7"/>
      <c r="AK1162" s="7"/>
      <c r="AL1162" s="7"/>
      <c r="AN1162" s="7"/>
      <c r="AO1162" s="7"/>
      <c r="AP1162" s="7"/>
      <c r="AR1162" s="7"/>
      <c r="AT1162" s="7"/>
      <c r="AV1162" s="7"/>
      <c r="AX1162" s="7"/>
      <c r="AZ1162" s="7"/>
      <c r="BB1162" s="7"/>
      <c r="BD1162" s="7"/>
      <c r="BF1162" s="7"/>
      <c r="BH1162" s="7"/>
      <c r="BI1162" s="7"/>
      <c r="BJ1162" s="7"/>
      <c r="BL1162" s="7"/>
      <c r="BN1162" s="7"/>
      <c r="BO1162" s="7"/>
      <c r="BP1162" s="7"/>
      <c r="BQ1162" s="7"/>
      <c r="BR1162" s="7"/>
    </row>
    <row r="1163" spans="1:70" customFormat="1">
      <c r="A1163" s="7"/>
      <c r="B1163" s="230"/>
      <c r="C1163" s="7"/>
      <c r="D1163" s="7"/>
      <c r="E1163" s="7"/>
      <c r="F1163" s="7"/>
      <c r="G1163" s="7"/>
      <c r="H1163" s="7"/>
      <c r="I1163" s="7"/>
      <c r="J1163" s="7"/>
      <c r="K1163" s="7"/>
      <c r="L1163" s="8"/>
      <c r="M1163" s="7"/>
      <c r="N1163" s="60"/>
      <c r="Z1163" s="7"/>
      <c r="AB1163" s="7"/>
      <c r="AC1163" s="7"/>
      <c r="AD1163" s="7"/>
      <c r="AF1163" s="7"/>
      <c r="AH1163" s="7"/>
      <c r="AJ1163" s="7"/>
      <c r="AK1163" s="7"/>
      <c r="AL1163" s="7"/>
      <c r="AN1163" s="7"/>
      <c r="AO1163" s="7"/>
      <c r="AP1163" s="7"/>
      <c r="AR1163" s="7"/>
      <c r="AT1163" s="7"/>
      <c r="AV1163" s="7"/>
      <c r="AX1163" s="7"/>
      <c r="AZ1163" s="7"/>
      <c r="BB1163" s="7"/>
      <c r="BD1163" s="7"/>
      <c r="BF1163" s="7"/>
      <c r="BH1163" s="7"/>
      <c r="BI1163" s="7"/>
      <c r="BJ1163" s="7"/>
      <c r="BL1163" s="7"/>
      <c r="BN1163" s="7"/>
      <c r="BO1163" s="7"/>
      <c r="BP1163" s="7"/>
      <c r="BQ1163" s="7"/>
      <c r="BR1163" s="7"/>
    </row>
    <row r="1164" spans="1:70" customFormat="1">
      <c r="A1164" s="7"/>
      <c r="B1164" s="230"/>
      <c r="C1164" s="7"/>
      <c r="D1164" s="7"/>
      <c r="E1164" s="7"/>
      <c r="F1164" s="7"/>
      <c r="G1164" s="7"/>
      <c r="H1164" s="7"/>
      <c r="I1164" s="7"/>
      <c r="J1164" s="7"/>
      <c r="K1164" s="7"/>
      <c r="L1164" s="8"/>
      <c r="M1164" s="7"/>
      <c r="N1164" s="60"/>
      <c r="Z1164" s="7"/>
      <c r="AB1164" s="7"/>
      <c r="AC1164" s="7"/>
      <c r="AD1164" s="7"/>
      <c r="AF1164" s="7"/>
      <c r="AH1164" s="7"/>
      <c r="AJ1164" s="7"/>
      <c r="AK1164" s="7"/>
      <c r="AL1164" s="7"/>
      <c r="AN1164" s="7"/>
      <c r="AO1164" s="7"/>
      <c r="AP1164" s="7"/>
      <c r="AR1164" s="7"/>
      <c r="AT1164" s="7"/>
      <c r="AV1164" s="7"/>
      <c r="AX1164" s="7"/>
      <c r="AZ1164" s="7"/>
      <c r="BB1164" s="7"/>
      <c r="BD1164" s="7"/>
      <c r="BF1164" s="7"/>
      <c r="BH1164" s="7"/>
      <c r="BI1164" s="7"/>
      <c r="BJ1164" s="7"/>
      <c r="BL1164" s="7"/>
      <c r="BN1164" s="7"/>
      <c r="BO1164" s="7"/>
      <c r="BP1164" s="7"/>
      <c r="BQ1164" s="7"/>
      <c r="BR1164" s="7"/>
    </row>
    <row r="1165" spans="1:70" customFormat="1">
      <c r="A1165" s="7"/>
      <c r="B1165" s="230"/>
      <c r="C1165" s="7"/>
      <c r="D1165" s="7"/>
      <c r="E1165" s="7"/>
      <c r="F1165" s="7"/>
      <c r="G1165" s="7"/>
      <c r="H1165" s="7"/>
      <c r="I1165" s="7"/>
      <c r="J1165" s="7"/>
      <c r="K1165" s="7"/>
      <c r="L1165" s="8"/>
      <c r="M1165" s="7"/>
      <c r="N1165" s="60"/>
      <c r="Z1165" s="7"/>
      <c r="AB1165" s="7"/>
      <c r="AC1165" s="7"/>
      <c r="AD1165" s="7"/>
      <c r="AF1165" s="7"/>
      <c r="AH1165" s="7"/>
      <c r="AJ1165" s="7"/>
      <c r="AK1165" s="7"/>
      <c r="AL1165" s="7"/>
      <c r="AN1165" s="7"/>
      <c r="AO1165" s="7"/>
      <c r="AP1165" s="7"/>
      <c r="AR1165" s="7"/>
      <c r="AT1165" s="7"/>
      <c r="AV1165" s="7"/>
      <c r="AX1165" s="7"/>
      <c r="AZ1165" s="7"/>
      <c r="BB1165" s="7"/>
      <c r="BD1165" s="7"/>
      <c r="BF1165" s="7"/>
      <c r="BH1165" s="7"/>
      <c r="BI1165" s="7"/>
      <c r="BJ1165" s="7"/>
      <c r="BL1165" s="7"/>
      <c r="BN1165" s="7"/>
      <c r="BO1165" s="7"/>
      <c r="BP1165" s="7"/>
      <c r="BQ1165" s="7"/>
      <c r="BR1165" s="7"/>
    </row>
    <row r="1166" spans="1:70" customFormat="1">
      <c r="A1166" s="7"/>
      <c r="B1166" s="230"/>
      <c r="C1166" s="7"/>
      <c r="D1166" s="7"/>
      <c r="E1166" s="7"/>
      <c r="F1166" s="7"/>
      <c r="G1166" s="7"/>
      <c r="H1166" s="7"/>
      <c r="I1166" s="7"/>
      <c r="J1166" s="7"/>
      <c r="K1166" s="7"/>
      <c r="L1166" s="8"/>
      <c r="M1166" s="7"/>
      <c r="N1166" s="60"/>
      <c r="Z1166" s="7"/>
      <c r="AB1166" s="7"/>
      <c r="AC1166" s="7"/>
      <c r="AD1166" s="7"/>
      <c r="AF1166" s="7"/>
      <c r="AH1166" s="7"/>
      <c r="AJ1166" s="7"/>
      <c r="AK1166" s="7"/>
      <c r="AL1166" s="7"/>
      <c r="AN1166" s="7"/>
      <c r="AO1166" s="7"/>
      <c r="AP1166" s="7"/>
      <c r="AR1166" s="7"/>
      <c r="AT1166" s="7"/>
      <c r="AV1166" s="7"/>
      <c r="AX1166" s="7"/>
      <c r="AZ1166" s="7"/>
      <c r="BB1166" s="7"/>
      <c r="BD1166" s="7"/>
      <c r="BF1166" s="7"/>
      <c r="BH1166" s="7"/>
      <c r="BI1166" s="7"/>
      <c r="BJ1166" s="7"/>
      <c r="BL1166" s="7"/>
      <c r="BN1166" s="7"/>
      <c r="BO1166" s="7"/>
      <c r="BP1166" s="7"/>
      <c r="BQ1166" s="7"/>
      <c r="BR1166" s="7"/>
    </row>
    <row r="1167" spans="1:70" customFormat="1">
      <c r="A1167" s="7"/>
      <c r="B1167" s="230"/>
      <c r="C1167" s="7"/>
      <c r="D1167" s="7"/>
      <c r="E1167" s="7"/>
      <c r="F1167" s="7"/>
      <c r="G1167" s="7"/>
      <c r="H1167" s="7"/>
      <c r="I1167" s="7"/>
      <c r="J1167" s="7"/>
      <c r="K1167" s="7"/>
      <c r="L1167" s="8"/>
      <c r="M1167" s="7"/>
      <c r="N1167" s="60"/>
      <c r="Z1167" s="7"/>
      <c r="AB1167" s="7"/>
      <c r="AC1167" s="7"/>
      <c r="AD1167" s="7"/>
      <c r="AF1167" s="7"/>
      <c r="AH1167" s="7"/>
      <c r="AJ1167" s="7"/>
      <c r="AK1167" s="7"/>
      <c r="AL1167" s="7"/>
      <c r="AN1167" s="7"/>
      <c r="AO1167" s="7"/>
      <c r="AP1167" s="7"/>
      <c r="AR1167" s="7"/>
      <c r="AT1167" s="7"/>
      <c r="AV1167" s="7"/>
      <c r="AX1167" s="7"/>
      <c r="AZ1167" s="7"/>
      <c r="BB1167" s="7"/>
      <c r="BD1167" s="7"/>
      <c r="BF1167" s="7"/>
      <c r="BH1167" s="7"/>
      <c r="BI1167" s="7"/>
      <c r="BJ1167" s="7"/>
      <c r="BL1167" s="7"/>
      <c r="BN1167" s="7"/>
      <c r="BO1167" s="7"/>
      <c r="BP1167" s="7"/>
      <c r="BQ1167" s="7"/>
      <c r="BR1167" s="7"/>
    </row>
    <row r="1168" spans="1:70" customFormat="1">
      <c r="A1168" s="7"/>
      <c r="B1168" s="230"/>
      <c r="C1168" s="7"/>
      <c r="D1168" s="7"/>
      <c r="E1168" s="7"/>
      <c r="F1168" s="7"/>
      <c r="G1168" s="7"/>
      <c r="H1168" s="7"/>
      <c r="I1168" s="7"/>
      <c r="J1168" s="7"/>
      <c r="K1168" s="7"/>
      <c r="L1168" s="8"/>
      <c r="M1168" s="7"/>
      <c r="N1168" s="60"/>
      <c r="Z1168" s="7"/>
      <c r="AB1168" s="7"/>
      <c r="AC1168" s="7"/>
      <c r="AD1168" s="7"/>
      <c r="AF1168" s="7"/>
      <c r="AH1168" s="7"/>
      <c r="AJ1168" s="7"/>
      <c r="AK1168" s="7"/>
      <c r="AL1168" s="7"/>
      <c r="AN1168" s="7"/>
      <c r="AO1168" s="7"/>
      <c r="AP1168" s="7"/>
      <c r="AR1168" s="7"/>
      <c r="AT1168" s="7"/>
      <c r="AV1168" s="7"/>
      <c r="AX1168" s="7"/>
      <c r="AZ1168" s="7"/>
      <c r="BB1168" s="7"/>
      <c r="BD1168" s="7"/>
      <c r="BF1168" s="7"/>
      <c r="BH1168" s="7"/>
      <c r="BI1168" s="7"/>
      <c r="BJ1168" s="7"/>
      <c r="BL1168" s="7"/>
      <c r="BN1168" s="7"/>
      <c r="BO1168" s="7"/>
      <c r="BP1168" s="7"/>
      <c r="BQ1168" s="7"/>
      <c r="BR1168" s="7"/>
    </row>
    <row r="1169" spans="1:70" customFormat="1">
      <c r="A1169" s="7"/>
      <c r="B1169" s="230"/>
      <c r="C1169" s="7"/>
      <c r="D1169" s="7"/>
      <c r="E1169" s="7"/>
      <c r="F1169" s="7"/>
      <c r="G1169" s="7"/>
      <c r="H1169" s="7"/>
      <c r="I1169" s="7"/>
      <c r="J1169" s="7"/>
      <c r="K1169" s="7"/>
      <c r="L1169" s="8"/>
      <c r="M1169" s="7"/>
      <c r="N1169" s="60"/>
      <c r="Z1169" s="7"/>
      <c r="AB1169" s="7"/>
      <c r="AC1169" s="7"/>
      <c r="AD1169" s="7"/>
      <c r="AF1169" s="7"/>
      <c r="AH1169" s="7"/>
      <c r="AJ1169" s="7"/>
      <c r="AK1169" s="7"/>
      <c r="AL1169" s="7"/>
      <c r="AN1169" s="7"/>
      <c r="AO1169" s="7"/>
      <c r="AP1169" s="7"/>
      <c r="AR1169" s="7"/>
      <c r="AT1169" s="7"/>
      <c r="AV1169" s="7"/>
      <c r="AX1169" s="7"/>
      <c r="AZ1169" s="7"/>
      <c r="BB1169" s="7"/>
      <c r="BD1169" s="7"/>
      <c r="BF1169" s="7"/>
      <c r="BH1169" s="7"/>
      <c r="BI1169" s="7"/>
      <c r="BJ1169" s="7"/>
      <c r="BL1169" s="7"/>
      <c r="BN1169" s="7"/>
      <c r="BO1169" s="7"/>
      <c r="BP1169" s="7"/>
      <c r="BQ1169" s="7"/>
      <c r="BR1169" s="7"/>
    </row>
    <row r="1170" spans="1:70" customFormat="1">
      <c r="A1170" s="7"/>
      <c r="B1170" s="230"/>
      <c r="C1170" s="7"/>
      <c r="D1170" s="7"/>
      <c r="E1170" s="7"/>
      <c r="F1170" s="7"/>
      <c r="G1170" s="7"/>
      <c r="H1170" s="7"/>
      <c r="I1170" s="7"/>
      <c r="J1170" s="7"/>
      <c r="K1170" s="7"/>
      <c r="L1170" s="8"/>
      <c r="M1170" s="7"/>
      <c r="N1170" s="60"/>
      <c r="Z1170" s="7"/>
      <c r="AB1170" s="7"/>
      <c r="AC1170" s="7"/>
      <c r="AD1170" s="7"/>
      <c r="AF1170" s="7"/>
      <c r="AH1170" s="7"/>
      <c r="AJ1170" s="7"/>
      <c r="AK1170" s="7"/>
      <c r="AL1170" s="7"/>
      <c r="AN1170" s="7"/>
      <c r="AO1170" s="7"/>
      <c r="AP1170" s="7"/>
      <c r="AR1170" s="7"/>
      <c r="AT1170" s="7"/>
      <c r="AV1170" s="7"/>
      <c r="AX1170" s="7"/>
      <c r="AZ1170" s="7"/>
      <c r="BB1170" s="7"/>
      <c r="BD1170" s="7"/>
      <c r="BF1170" s="7"/>
      <c r="BH1170" s="7"/>
      <c r="BI1170" s="7"/>
      <c r="BJ1170" s="7"/>
      <c r="BL1170" s="7"/>
      <c r="BN1170" s="7"/>
      <c r="BO1170" s="7"/>
      <c r="BP1170" s="7"/>
      <c r="BQ1170" s="7"/>
      <c r="BR1170" s="7"/>
    </row>
    <row r="1171" spans="1:70" customFormat="1">
      <c r="A1171" s="7"/>
      <c r="B1171" s="230"/>
      <c r="C1171" s="7"/>
      <c r="D1171" s="7"/>
      <c r="E1171" s="7"/>
      <c r="F1171" s="7"/>
      <c r="G1171" s="7"/>
      <c r="H1171" s="7"/>
      <c r="I1171" s="7"/>
      <c r="J1171" s="7"/>
      <c r="K1171" s="7"/>
      <c r="L1171" s="8"/>
      <c r="M1171" s="7"/>
      <c r="N1171" s="60"/>
      <c r="Z1171" s="7"/>
      <c r="AB1171" s="7"/>
      <c r="AC1171" s="7"/>
      <c r="AD1171" s="7"/>
      <c r="AF1171" s="7"/>
      <c r="AH1171" s="7"/>
      <c r="AJ1171" s="7"/>
      <c r="AK1171" s="7"/>
      <c r="AL1171" s="7"/>
      <c r="AN1171" s="7"/>
      <c r="AO1171" s="7"/>
      <c r="AP1171" s="7"/>
      <c r="AR1171" s="7"/>
      <c r="AT1171" s="7"/>
      <c r="AV1171" s="7"/>
      <c r="AX1171" s="7"/>
      <c r="AZ1171" s="7"/>
      <c r="BB1171" s="7"/>
      <c r="BD1171" s="7"/>
      <c r="BF1171" s="7"/>
      <c r="BH1171" s="7"/>
      <c r="BI1171" s="7"/>
      <c r="BJ1171" s="7"/>
      <c r="BL1171" s="7"/>
      <c r="BN1171" s="7"/>
      <c r="BO1171" s="7"/>
      <c r="BP1171" s="7"/>
      <c r="BQ1171" s="7"/>
      <c r="BR1171" s="7"/>
    </row>
    <row r="1172" spans="1:70" customFormat="1">
      <c r="A1172" s="7"/>
      <c r="B1172" s="230"/>
      <c r="C1172" s="7"/>
      <c r="D1172" s="7"/>
      <c r="E1172" s="7"/>
      <c r="F1172" s="7"/>
      <c r="G1172" s="7"/>
      <c r="H1172" s="7"/>
      <c r="I1172" s="7"/>
      <c r="J1172" s="7"/>
      <c r="K1172" s="7"/>
      <c r="L1172" s="8"/>
      <c r="M1172" s="7"/>
      <c r="N1172" s="60"/>
      <c r="Z1172" s="7"/>
      <c r="AB1172" s="7"/>
      <c r="AC1172" s="7"/>
      <c r="AD1172" s="7"/>
      <c r="AF1172" s="7"/>
      <c r="AH1172" s="7"/>
      <c r="AJ1172" s="7"/>
      <c r="AK1172" s="7"/>
      <c r="AL1172" s="7"/>
      <c r="AN1172" s="7"/>
      <c r="AO1172" s="7"/>
      <c r="AP1172" s="7"/>
      <c r="AR1172" s="7"/>
      <c r="AT1172" s="7"/>
      <c r="AV1172" s="7"/>
      <c r="AX1172" s="7"/>
      <c r="AZ1172" s="7"/>
      <c r="BB1172" s="7"/>
      <c r="BD1172" s="7"/>
      <c r="BF1172" s="7"/>
      <c r="BH1172" s="7"/>
      <c r="BI1172" s="7"/>
      <c r="BJ1172" s="7"/>
      <c r="BL1172" s="7"/>
      <c r="BN1172" s="7"/>
      <c r="BO1172" s="7"/>
      <c r="BP1172" s="7"/>
      <c r="BQ1172" s="7"/>
      <c r="BR1172" s="7"/>
    </row>
    <row r="1173" spans="1:70" customFormat="1">
      <c r="A1173" s="7"/>
      <c r="B1173" s="230"/>
      <c r="C1173" s="7"/>
      <c r="D1173" s="7"/>
      <c r="E1173" s="7"/>
      <c r="F1173" s="7"/>
      <c r="G1173" s="7"/>
      <c r="H1173" s="7"/>
      <c r="I1173" s="7"/>
      <c r="J1173" s="7"/>
      <c r="K1173" s="7"/>
      <c r="L1173" s="8"/>
      <c r="M1173" s="7"/>
      <c r="N1173" s="60"/>
      <c r="Z1173" s="7"/>
      <c r="AB1173" s="7"/>
      <c r="AC1173" s="7"/>
      <c r="AD1173" s="7"/>
      <c r="AF1173" s="7"/>
      <c r="AH1173" s="7"/>
      <c r="AJ1173" s="7"/>
      <c r="AK1173" s="7"/>
      <c r="AL1173" s="7"/>
      <c r="AN1173" s="7"/>
      <c r="AO1173" s="7"/>
      <c r="AP1173" s="7"/>
      <c r="AR1173" s="7"/>
      <c r="AT1173" s="7"/>
      <c r="AV1173" s="7"/>
      <c r="AX1173" s="7"/>
      <c r="AZ1173" s="7"/>
      <c r="BB1173" s="7"/>
      <c r="BD1173" s="7"/>
      <c r="BF1173" s="7"/>
      <c r="BH1173" s="7"/>
      <c r="BI1173" s="7"/>
      <c r="BJ1173" s="7"/>
      <c r="BL1173" s="7"/>
      <c r="BN1173" s="7"/>
      <c r="BO1173" s="7"/>
      <c r="BP1173" s="7"/>
      <c r="BQ1173" s="7"/>
      <c r="BR1173" s="7"/>
    </row>
    <row r="1174" spans="1:70" customFormat="1">
      <c r="A1174" s="7"/>
      <c r="B1174" s="230"/>
      <c r="C1174" s="7"/>
      <c r="D1174" s="7"/>
      <c r="E1174" s="7"/>
      <c r="F1174" s="7"/>
      <c r="G1174" s="7"/>
      <c r="H1174" s="7"/>
      <c r="I1174" s="7"/>
      <c r="J1174" s="7"/>
      <c r="K1174" s="7"/>
      <c r="L1174" s="8"/>
      <c r="M1174" s="7"/>
      <c r="N1174" s="60"/>
      <c r="Z1174" s="7"/>
      <c r="AB1174" s="7"/>
      <c r="AC1174" s="7"/>
      <c r="AD1174" s="7"/>
      <c r="AF1174" s="7"/>
      <c r="AH1174" s="7"/>
      <c r="AJ1174" s="7"/>
      <c r="AK1174" s="7"/>
      <c r="AL1174" s="7"/>
      <c r="AN1174" s="7"/>
      <c r="AO1174" s="7"/>
      <c r="AP1174" s="7"/>
      <c r="AR1174" s="7"/>
      <c r="AT1174" s="7"/>
      <c r="AV1174" s="7"/>
      <c r="AX1174" s="7"/>
      <c r="AZ1174" s="7"/>
      <c r="BB1174" s="7"/>
      <c r="BD1174" s="7"/>
      <c r="BF1174" s="7"/>
      <c r="BH1174" s="7"/>
      <c r="BI1174" s="7"/>
      <c r="BJ1174" s="7"/>
      <c r="BL1174" s="7"/>
      <c r="BN1174" s="7"/>
      <c r="BO1174" s="7"/>
      <c r="BP1174" s="7"/>
      <c r="BQ1174" s="7"/>
      <c r="BR1174" s="7"/>
    </row>
    <row r="1175" spans="1:70" customFormat="1">
      <c r="A1175" s="7"/>
      <c r="B1175" s="230"/>
      <c r="C1175" s="7"/>
      <c r="D1175" s="7"/>
      <c r="E1175" s="7"/>
      <c r="F1175" s="7"/>
      <c r="G1175" s="7"/>
      <c r="H1175" s="7"/>
      <c r="I1175" s="7"/>
      <c r="J1175" s="7"/>
      <c r="K1175" s="7"/>
      <c r="L1175" s="8"/>
      <c r="M1175" s="7"/>
      <c r="N1175" s="60"/>
      <c r="Z1175" s="7"/>
      <c r="AB1175" s="7"/>
      <c r="AC1175" s="7"/>
      <c r="AD1175" s="7"/>
      <c r="AF1175" s="7"/>
      <c r="AH1175" s="7"/>
      <c r="AJ1175" s="7"/>
      <c r="AK1175" s="7"/>
      <c r="AL1175" s="7"/>
      <c r="AN1175" s="7"/>
      <c r="AO1175" s="7"/>
      <c r="AP1175" s="7"/>
      <c r="AR1175" s="7"/>
      <c r="AT1175" s="7"/>
      <c r="AV1175" s="7"/>
      <c r="AX1175" s="7"/>
      <c r="AZ1175" s="7"/>
      <c r="BB1175" s="7"/>
      <c r="BD1175" s="7"/>
      <c r="BF1175" s="7"/>
      <c r="BH1175" s="7"/>
      <c r="BI1175" s="7"/>
      <c r="BJ1175" s="7"/>
      <c r="BL1175" s="7"/>
      <c r="BN1175" s="7"/>
      <c r="BO1175" s="7"/>
      <c r="BP1175" s="7"/>
      <c r="BQ1175" s="7"/>
      <c r="BR1175" s="7"/>
    </row>
    <row r="1176" spans="1:70" customFormat="1">
      <c r="A1176" s="7"/>
      <c r="B1176" s="230"/>
      <c r="C1176" s="7"/>
      <c r="D1176" s="7"/>
      <c r="E1176" s="7"/>
      <c r="F1176" s="7"/>
      <c r="G1176" s="7"/>
      <c r="H1176" s="7"/>
      <c r="I1176" s="7"/>
      <c r="J1176" s="7"/>
      <c r="K1176" s="7"/>
      <c r="L1176" s="8"/>
      <c r="M1176" s="7"/>
      <c r="N1176" s="60"/>
      <c r="Z1176" s="7"/>
      <c r="AB1176" s="7"/>
      <c r="AC1176" s="7"/>
      <c r="AD1176" s="7"/>
      <c r="AF1176" s="7"/>
      <c r="AH1176" s="7"/>
      <c r="AJ1176" s="7"/>
      <c r="AK1176" s="7"/>
      <c r="AL1176" s="7"/>
      <c r="AN1176" s="7"/>
      <c r="AO1176" s="7"/>
      <c r="AP1176" s="7"/>
      <c r="AR1176" s="7"/>
      <c r="AT1176" s="7"/>
      <c r="AV1176" s="7"/>
      <c r="AX1176" s="7"/>
      <c r="AZ1176" s="7"/>
      <c r="BB1176" s="7"/>
      <c r="BD1176" s="7"/>
      <c r="BF1176" s="7"/>
      <c r="BH1176" s="7"/>
      <c r="BI1176" s="7"/>
      <c r="BJ1176" s="7"/>
      <c r="BL1176" s="7"/>
      <c r="BN1176" s="7"/>
      <c r="BO1176" s="7"/>
      <c r="BP1176" s="7"/>
      <c r="BQ1176" s="7"/>
      <c r="BR1176" s="7"/>
    </row>
    <row r="1177" spans="1:70" customFormat="1">
      <c r="A1177" s="7"/>
      <c r="B1177" s="230"/>
      <c r="C1177" s="7"/>
      <c r="D1177" s="7"/>
      <c r="E1177" s="7"/>
      <c r="F1177" s="7"/>
      <c r="G1177" s="7"/>
      <c r="H1177" s="7"/>
      <c r="I1177" s="7"/>
      <c r="J1177" s="7"/>
      <c r="K1177" s="7"/>
      <c r="L1177" s="8"/>
      <c r="M1177" s="7"/>
      <c r="N1177" s="60"/>
      <c r="Z1177" s="7"/>
      <c r="AB1177" s="7"/>
      <c r="AC1177" s="7"/>
      <c r="AD1177" s="7"/>
      <c r="AF1177" s="7"/>
      <c r="AH1177" s="7"/>
      <c r="AJ1177" s="7"/>
      <c r="AK1177" s="7"/>
      <c r="AL1177" s="7"/>
      <c r="AN1177" s="7"/>
      <c r="AO1177" s="7"/>
      <c r="AP1177" s="7"/>
      <c r="AR1177" s="7"/>
      <c r="AT1177" s="7"/>
      <c r="AV1177" s="7"/>
      <c r="AX1177" s="7"/>
      <c r="AZ1177" s="7"/>
      <c r="BB1177" s="7"/>
      <c r="BD1177" s="7"/>
      <c r="BF1177" s="7"/>
      <c r="BH1177" s="7"/>
      <c r="BI1177" s="7"/>
      <c r="BJ1177" s="7"/>
      <c r="BL1177" s="7"/>
      <c r="BN1177" s="7"/>
      <c r="BO1177" s="7"/>
      <c r="BP1177" s="7"/>
      <c r="BQ1177" s="7"/>
      <c r="BR1177" s="7"/>
    </row>
    <row r="1178" spans="1:70" customFormat="1">
      <c r="A1178" s="7"/>
      <c r="B1178" s="230"/>
      <c r="C1178" s="7"/>
      <c r="D1178" s="7"/>
      <c r="E1178" s="7"/>
      <c r="F1178" s="7"/>
      <c r="G1178" s="7"/>
      <c r="H1178" s="7"/>
      <c r="I1178" s="7"/>
      <c r="J1178" s="7"/>
      <c r="K1178" s="7"/>
      <c r="L1178" s="8"/>
      <c r="M1178" s="7"/>
      <c r="N1178" s="60"/>
      <c r="Z1178" s="7"/>
      <c r="AB1178" s="7"/>
      <c r="AC1178" s="7"/>
      <c r="AD1178" s="7"/>
      <c r="AF1178" s="7"/>
      <c r="AH1178" s="7"/>
      <c r="AJ1178" s="7"/>
      <c r="AK1178" s="7"/>
      <c r="AL1178" s="7"/>
      <c r="AN1178" s="7"/>
      <c r="AO1178" s="7"/>
      <c r="AP1178" s="7"/>
      <c r="AR1178" s="7"/>
      <c r="AT1178" s="7"/>
      <c r="AV1178" s="7"/>
      <c r="AX1178" s="7"/>
      <c r="AZ1178" s="7"/>
      <c r="BB1178" s="7"/>
      <c r="BD1178" s="7"/>
      <c r="BF1178" s="7"/>
      <c r="BH1178" s="7"/>
      <c r="BI1178" s="7"/>
      <c r="BJ1178" s="7"/>
      <c r="BL1178" s="7"/>
      <c r="BN1178" s="7"/>
      <c r="BO1178" s="7"/>
      <c r="BP1178" s="7"/>
      <c r="BQ1178" s="7"/>
      <c r="BR1178" s="7"/>
    </row>
    <row r="1179" spans="1:70" customFormat="1">
      <c r="A1179" s="7"/>
      <c r="B1179" s="230"/>
      <c r="C1179" s="7"/>
      <c r="D1179" s="7"/>
      <c r="E1179" s="7"/>
      <c r="F1179" s="7"/>
      <c r="G1179" s="7"/>
      <c r="H1179" s="7"/>
      <c r="I1179" s="7"/>
      <c r="J1179" s="7"/>
      <c r="K1179" s="7"/>
      <c r="L1179" s="8"/>
      <c r="M1179" s="7"/>
      <c r="N1179" s="60"/>
      <c r="Z1179" s="7"/>
      <c r="AB1179" s="7"/>
      <c r="AC1179" s="7"/>
      <c r="AD1179" s="7"/>
      <c r="AF1179" s="7"/>
      <c r="AH1179" s="7"/>
      <c r="AJ1179" s="7"/>
      <c r="AK1179" s="7"/>
      <c r="AL1179" s="7"/>
      <c r="AN1179" s="7"/>
      <c r="AO1179" s="7"/>
      <c r="AP1179" s="7"/>
      <c r="AR1179" s="7"/>
      <c r="AT1179" s="7"/>
      <c r="AV1179" s="7"/>
      <c r="AX1179" s="7"/>
      <c r="AZ1179" s="7"/>
      <c r="BB1179" s="7"/>
      <c r="BD1179" s="7"/>
      <c r="BF1179" s="7"/>
      <c r="BH1179" s="7"/>
      <c r="BI1179" s="7"/>
      <c r="BJ1179" s="7"/>
      <c r="BL1179" s="7"/>
      <c r="BN1179" s="7"/>
      <c r="BO1179" s="7"/>
      <c r="BP1179" s="7"/>
      <c r="BQ1179" s="7"/>
      <c r="BR1179" s="7"/>
    </row>
    <row r="1180" spans="1:70" customFormat="1">
      <c r="A1180" s="7"/>
      <c r="B1180" s="230"/>
      <c r="C1180" s="7"/>
      <c r="D1180" s="7"/>
      <c r="E1180" s="7"/>
      <c r="F1180" s="7"/>
      <c r="G1180" s="7"/>
      <c r="H1180" s="7"/>
      <c r="I1180" s="7"/>
      <c r="J1180" s="7"/>
      <c r="K1180" s="7"/>
      <c r="L1180" s="8"/>
      <c r="M1180" s="7"/>
      <c r="N1180" s="60"/>
      <c r="Z1180" s="7"/>
      <c r="AB1180" s="7"/>
      <c r="AC1180" s="7"/>
      <c r="AD1180" s="7"/>
      <c r="AF1180" s="7"/>
      <c r="AH1180" s="7"/>
      <c r="AJ1180" s="7"/>
      <c r="AK1180" s="7"/>
      <c r="AL1180" s="7"/>
      <c r="AN1180" s="7"/>
      <c r="AO1180" s="7"/>
      <c r="AP1180" s="7"/>
      <c r="AR1180" s="7"/>
      <c r="AT1180" s="7"/>
      <c r="AV1180" s="7"/>
      <c r="AX1180" s="7"/>
      <c r="AZ1180" s="7"/>
      <c r="BB1180" s="7"/>
      <c r="BD1180" s="7"/>
      <c r="BF1180" s="7"/>
      <c r="BH1180" s="7"/>
      <c r="BI1180" s="7"/>
      <c r="BJ1180" s="7"/>
      <c r="BL1180" s="7"/>
      <c r="BN1180" s="7"/>
      <c r="BO1180" s="7"/>
      <c r="BP1180" s="7"/>
      <c r="BQ1180" s="7"/>
      <c r="BR1180" s="7"/>
    </row>
    <row r="1181" spans="1:70" customFormat="1">
      <c r="A1181" s="7"/>
      <c r="B1181" s="230"/>
      <c r="C1181" s="7"/>
      <c r="D1181" s="7"/>
      <c r="E1181" s="7"/>
      <c r="F1181" s="7"/>
      <c r="G1181" s="7"/>
      <c r="H1181" s="7"/>
      <c r="I1181" s="7"/>
      <c r="J1181" s="7"/>
      <c r="K1181" s="7"/>
      <c r="L1181" s="8"/>
      <c r="M1181" s="7"/>
      <c r="N1181" s="60"/>
      <c r="Z1181" s="7"/>
      <c r="AB1181" s="7"/>
      <c r="AC1181" s="7"/>
      <c r="AD1181" s="7"/>
      <c r="AF1181" s="7"/>
      <c r="AH1181" s="7"/>
      <c r="AJ1181" s="7"/>
      <c r="AK1181" s="7"/>
      <c r="AL1181" s="7"/>
      <c r="AN1181" s="7"/>
      <c r="AO1181" s="7"/>
      <c r="AP1181" s="7"/>
      <c r="AR1181" s="7"/>
      <c r="AT1181" s="7"/>
      <c r="AV1181" s="7"/>
      <c r="AX1181" s="7"/>
      <c r="AZ1181" s="7"/>
      <c r="BB1181" s="7"/>
      <c r="BD1181" s="7"/>
      <c r="BF1181" s="7"/>
      <c r="BH1181" s="7"/>
      <c r="BI1181" s="7"/>
      <c r="BJ1181" s="7"/>
      <c r="BL1181" s="7"/>
      <c r="BN1181" s="7"/>
      <c r="BO1181" s="7"/>
      <c r="BP1181" s="7"/>
      <c r="BQ1181" s="7"/>
      <c r="BR1181" s="7"/>
    </row>
    <row r="1182" spans="1:70" customFormat="1">
      <c r="A1182" s="7"/>
      <c r="B1182" s="230"/>
      <c r="C1182" s="7"/>
      <c r="D1182" s="7"/>
      <c r="E1182" s="7"/>
      <c r="F1182" s="7"/>
      <c r="G1182" s="7"/>
      <c r="H1182" s="7"/>
      <c r="I1182" s="7"/>
      <c r="J1182" s="7"/>
      <c r="K1182" s="7"/>
      <c r="L1182" s="8"/>
      <c r="M1182" s="7"/>
      <c r="N1182" s="60"/>
      <c r="Z1182" s="7"/>
      <c r="AB1182" s="7"/>
      <c r="AC1182" s="7"/>
      <c r="AD1182" s="7"/>
      <c r="AF1182" s="7"/>
      <c r="AH1182" s="7"/>
      <c r="AJ1182" s="7"/>
      <c r="AK1182" s="7"/>
      <c r="AL1182" s="7"/>
      <c r="AN1182" s="7"/>
      <c r="AO1182" s="7"/>
      <c r="AP1182" s="7"/>
      <c r="AR1182" s="7"/>
      <c r="AT1182" s="7"/>
      <c r="AV1182" s="7"/>
      <c r="AX1182" s="7"/>
      <c r="AZ1182" s="7"/>
      <c r="BB1182" s="7"/>
      <c r="BD1182" s="7"/>
      <c r="BF1182" s="7"/>
      <c r="BH1182" s="7"/>
      <c r="BI1182" s="7"/>
      <c r="BJ1182" s="7"/>
      <c r="BL1182" s="7"/>
      <c r="BN1182" s="7"/>
      <c r="BO1182" s="7"/>
      <c r="BP1182" s="7"/>
      <c r="BQ1182" s="7"/>
      <c r="BR1182" s="7"/>
    </row>
    <row r="1183" spans="1:70" customFormat="1">
      <c r="A1183" s="7"/>
      <c r="B1183" s="230"/>
      <c r="C1183" s="7"/>
      <c r="D1183" s="7"/>
      <c r="E1183" s="7"/>
      <c r="F1183" s="7"/>
      <c r="G1183" s="7"/>
      <c r="H1183" s="7"/>
      <c r="I1183" s="7"/>
      <c r="J1183" s="7"/>
      <c r="K1183" s="7"/>
      <c r="L1183" s="8"/>
      <c r="M1183" s="7"/>
      <c r="N1183" s="60"/>
      <c r="Z1183" s="7"/>
      <c r="AB1183" s="7"/>
      <c r="AC1183" s="7"/>
      <c r="AD1183" s="7"/>
      <c r="AF1183" s="7"/>
      <c r="AH1183" s="7"/>
      <c r="AJ1183" s="7"/>
      <c r="AK1183" s="7"/>
      <c r="AL1183" s="7"/>
      <c r="AN1183" s="7"/>
      <c r="AO1183" s="7"/>
      <c r="AP1183" s="7"/>
      <c r="AR1183" s="7"/>
      <c r="AT1183" s="7"/>
      <c r="AV1183" s="7"/>
      <c r="AX1183" s="7"/>
      <c r="AZ1183" s="7"/>
      <c r="BB1183" s="7"/>
      <c r="BD1183" s="7"/>
      <c r="BF1183" s="7"/>
      <c r="BH1183" s="7"/>
      <c r="BI1183" s="7"/>
      <c r="BJ1183" s="7"/>
      <c r="BL1183" s="7"/>
      <c r="BN1183" s="7"/>
      <c r="BO1183" s="7"/>
      <c r="BP1183" s="7"/>
      <c r="BQ1183" s="7"/>
      <c r="BR1183" s="7"/>
    </row>
    <row r="1184" spans="1:70" customFormat="1">
      <c r="A1184" s="7"/>
      <c r="B1184" s="230"/>
      <c r="C1184" s="7"/>
      <c r="D1184" s="7"/>
      <c r="E1184" s="7"/>
      <c r="F1184" s="7"/>
      <c r="G1184" s="7"/>
      <c r="H1184" s="7"/>
      <c r="I1184" s="7"/>
      <c r="J1184" s="7"/>
      <c r="K1184" s="7"/>
      <c r="L1184" s="8"/>
      <c r="M1184" s="7"/>
      <c r="N1184" s="60"/>
      <c r="Z1184" s="7"/>
      <c r="AB1184" s="7"/>
      <c r="AC1184" s="7"/>
      <c r="AD1184" s="7"/>
      <c r="AF1184" s="7"/>
      <c r="AH1184" s="7"/>
      <c r="AJ1184" s="7"/>
      <c r="AK1184" s="7"/>
      <c r="AL1184" s="7"/>
      <c r="AN1184" s="7"/>
      <c r="AO1184" s="7"/>
      <c r="AP1184" s="7"/>
      <c r="AR1184" s="7"/>
      <c r="AT1184" s="7"/>
      <c r="AV1184" s="7"/>
      <c r="AX1184" s="7"/>
      <c r="AZ1184" s="7"/>
      <c r="BB1184" s="7"/>
      <c r="BD1184" s="7"/>
      <c r="BF1184" s="7"/>
      <c r="BH1184" s="7"/>
      <c r="BI1184" s="7"/>
      <c r="BJ1184" s="7"/>
      <c r="BL1184" s="7"/>
      <c r="BN1184" s="7"/>
      <c r="BO1184" s="7"/>
      <c r="BP1184" s="7"/>
      <c r="BQ1184" s="7"/>
      <c r="BR1184" s="7"/>
    </row>
    <row r="1185" spans="1:70" customFormat="1">
      <c r="A1185" s="7"/>
      <c r="B1185" s="230"/>
      <c r="C1185" s="7"/>
      <c r="D1185" s="7"/>
      <c r="E1185" s="7"/>
      <c r="F1185" s="7"/>
      <c r="G1185" s="7"/>
      <c r="H1185" s="7"/>
      <c r="I1185" s="7"/>
      <c r="J1185" s="7"/>
      <c r="K1185" s="7"/>
      <c r="L1185" s="8"/>
      <c r="M1185" s="7"/>
      <c r="N1185" s="60"/>
      <c r="Z1185" s="7"/>
      <c r="AB1185" s="7"/>
      <c r="AC1185" s="7"/>
      <c r="AD1185" s="7"/>
      <c r="AF1185" s="7"/>
      <c r="AH1185" s="7"/>
      <c r="AJ1185" s="7"/>
      <c r="AK1185" s="7"/>
      <c r="AL1185" s="7"/>
      <c r="AN1185" s="7"/>
      <c r="AO1185" s="7"/>
      <c r="AP1185" s="7"/>
      <c r="AR1185" s="7"/>
      <c r="AT1185" s="7"/>
      <c r="AV1185" s="7"/>
      <c r="AX1185" s="7"/>
      <c r="AZ1185" s="7"/>
      <c r="BB1185" s="7"/>
      <c r="BD1185" s="7"/>
      <c r="BF1185" s="7"/>
      <c r="BH1185" s="7"/>
      <c r="BI1185" s="7"/>
      <c r="BJ1185" s="7"/>
      <c r="BL1185" s="7"/>
      <c r="BN1185" s="7"/>
      <c r="BO1185" s="7"/>
      <c r="BP1185" s="7"/>
      <c r="BQ1185" s="7"/>
      <c r="BR1185" s="7"/>
    </row>
    <row r="1186" spans="1:70" customFormat="1">
      <c r="A1186" s="7"/>
      <c r="B1186" s="230"/>
      <c r="C1186" s="7"/>
      <c r="D1186" s="7"/>
      <c r="E1186" s="7"/>
      <c r="F1186" s="7"/>
      <c r="G1186" s="7"/>
      <c r="H1186" s="7"/>
      <c r="I1186" s="7"/>
      <c r="J1186" s="7"/>
      <c r="K1186" s="7"/>
      <c r="L1186" s="8"/>
      <c r="M1186" s="7"/>
      <c r="N1186" s="60"/>
      <c r="Z1186" s="7"/>
      <c r="AB1186" s="7"/>
      <c r="AC1186" s="7"/>
      <c r="AD1186" s="7"/>
      <c r="AF1186" s="7"/>
      <c r="AH1186" s="7"/>
      <c r="AJ1186" s="7"/>
      <c r="AK1186" s="7"/>
      <c r="AL1186" s="7"/>
      <c r="AN1186" s="7"/>
      <c r="AO1186" s="7"/>
      <c r="AP1186" s="7"/>
      <c r="AR1186" s="7"/>
      <c r="AT1186" s="7"/>
      <c r="AV1186" s="7"/>
      <c r="AX1186" s="7"/>
      <c r="AZ1186" s="7"/>
      <c r="BB1186" s="7"/>
      <c r="BD1186" s="7"/>
      <c r="BF1186" s="7"/>
      <c r="BH1186" s="7"/>
      <c r="BI1186" s="7"/>
      <c r="BJ1186" s="7"/>
      <c r="BL1186" s="7"/>
      <c r="BN1186" s="7"/>
      <c r="BO1186" s="7"/>
      <c r="BP1186" s="7"/>
      <c r="BQ1186" s="7"/>
      <c r="BR1186" s="7"/>
    </row>
    <row r="1187" spans="1:70" customFormat="1">
      <c r="A1187" s="7"/>
      <c r="B1187" s="230"/>
      <c r="C1187" s="7"/>
      <c r="D1187" s="7"/>
      <c r="E1187" s="7"/>
      <c r="F1187" s="7"/>
      <c r="G1187" s="7"/>
      <c r="H1187" s="7"/>
      <c r="I1187" s="7"/>
      <c r="J1187" s="7"/>
      <c r="K1187" s="7"/>
      <c r="L1187" s="8"/>
      <c r="M1187" s="7"/>
      <c r="N1187" s="60"/>
      <c r="Z1187" s="7"/>
      <c r="AB1187" s="7"/>
      <c r="AC1187" s="7"/>
      <c r="AD1187" s="7"/>
      <c r="AF1187" s="7"/>
      <c r="AH1187" s="7"/>
      <c r="AJ1187" s="7"/>
      <c r="AK1187" s="7"/>
      <c r="AL1187" s="7"/>
      <c r="AN1187" s="7"/>
      <c r="AO1187" s="7"/>
      <c r="AP1187" s="7"/>
      <c r="AR1187" s="7"/>
      <c r="AT1187" s="7"/>
      <c r="AV1187" s="7"/>
      <c r="AX1187" s="7"/>
      <c r="AZ1187" s="7"/>
      <c r="BB1187" s="7"/>
      <c r="BD1187" s="7"/>
      <c r="BF1187" s="7"/>
      <c r="BH1187" s="7"/>
      <c r="BI1187" s="7"/>
      <c r="BJ1187" s="7"/>
      <c r="BL1187" s="7"/>
      <c r="BN1187" s="7"/>
      <c r="BO1187" s="7"/>
      <c r="BP1187" s="7"/>
      <c r="BQ1187" s="7"/>
      <c r="BR1187" s="7"/>
    </row>
    <row r="1188" spans="1:70" customFormat="1">
      <c r="A1188" s="7"/>
      <c r="B1188" s="230"/>
      <c r="C1188" s="7"/>
      <c r="D1188" s="7"/>
      <c r="E1188" s="7"/>
      <c r="F1188" s="7"/>
      <c r="G1188" s="7"/>
      <c r="H1188" s="7"/>
      <c r="I1188" s="7"/>
      <c r="J1188" s="7"/>
      <c r="K1188" s="7"/>
      <c r="L1188" s="8"/>
      <c r="M1188" s="7"/>
      <c r="N1188" s="60"/>
      <c r="Z1188" s="7"/>
      <c r="AB1188" s="7"/>
      <c r="AC1188" s="7"/>
      <c r="AD1188" s="7"/>
      <c r="AF1188" s="7"/>
      <c r="AH1188" s="7"/>
      <c r="AJ1188" s="7"/>
      <c r="AK1188" s="7"/>
      <c r="AL1188" s="7"/>
      <c r="AN1188" s="7"/>
      <c r="AO1188" s="7"/>
      <c r="AP1188" s="7"/>
      <c r="AR1188" s="7"/>
      <c r="AT1188" s="7"/>
      <c r="AV1188" s="7"/>
      <c r="AX1188" s="7"/>
      <c r="AZ1188" s="7"/>
      <c r="BB1188" s="7"/>
      <c r="BD1188" s="7"/>
      <c r="BF1188" s="7"/>
      <c r="BH1188" s="7"/>
      <c r="BI1188" s="7"/>
      <c r="BJ1188" s="7"/>
      <c r="BL1188" s="7"/>
      <c r="BN1188" s="7"/>
      <c r="BO1188" s="7"/>
      <c r="BP1188" s="7"/>
      <c r="BQ1188" s="7"/>
      <c r="BR1188" s="7"/>
    </row>
    <row r="1189" spans="1:70" customFormat="1">
      <c r="A1189" s="7"/>
      <c r="B1189" s="230"/>
      <c r="C1189" s="7"/>
      <c r="D1189" s="7"/>
      <c r="E1189" s="7"/>
      <c r="F1189" s="7"/>
      <c r="G1189" s="7"/>
      <c r="H1189" s="7"/>
      <c r="I1189" s="7"/>
      <c r="J1189" s="7"/>
      <c r="K1189" s="7"/>
      <c r="L1189" s="8"/>
      <c r="M1189" s="7"/>
      <c r="N1189" s="60"/>
      <c r="Z1189" s="7"/>
      <c r="AB1189" s="7"/>
      <c r="AC1189" s="7"/>
      <c r="AD1189" s="7"/>
      <c r="AF1189" s="7"/>
      <c r="AH1189" s="7"/>
      <c r="AJ1189" s="7"/>
      <c r="AK1189" s="7"/>
      <c r="AL1189" s="7"/>
      <c r="AN1189" s="7"/>
      <c r="AO1189" s="7"/>
      <c r="AP1189" s="7"/>
      <c r="AR1189" s="7"/>
      <c r="AT1189" s="7"/>
      <c r="AV1189" s="7"/>
      <c r="AX1189" s="7"/>
      <c r="AZ1189" s="7"/>
      <c r="BB1189" s="7"/>
      <c r="BD1189" s="7"/>
      <c r="BF1189" s="7"/>
      <c r="BH1189" s="7"/>
      <c r="BI1189" s="7"/>
      <c r="BJ1189" s="7"/>
      <c r="BL1189" s="7"/>
      <c r="BN1189" s="7"/>
      <c r="BO1189" s="7"/>
      <c r="BP1189" s="7"/>
      <c r="BQ1189" s="7"/>
      <c r="BR1189" s="7"/>
    </row>
    <row r="1190" spans="1:70" customFormat="1">
      <c r="A1190" s="7"/>
      <c r="B1190" s="230"/>
      <c r="C1190" s="7"/>
      <c r="D1190" s="7"/>
      <c r="E1190" s="7"/>
      <c r="F1190" s="7"/>
      <c r="G1190" s="7"/>
      <c r="H1190" s="7"/>
      <c r="I1190" s="7"/>
      <c r="J1190" s="7"/>
      <c r="K1190" s="7"/>
      <c r="L1190" s="8"/>
      <c r="M1190" s="7"/>
      <c r="N1190" s="60"/>
      <c r="Z1190" s="7"/>
      <c r="AB1190" s="7"/>
      <c r="AC1190" s="7"/>
      <c r="AD1190" s="7"/>
      <c r="AF1190" s="7"/>
      <c r="AH1190" s="7"/>
      <c r="AJ1190" s="7"/>
      <c r="AK1190" s="7"/>
      <c r="AL1190" s="7"/>
      <c r="AN1190" s="7"/>
      <c r="AO1190" s="7"/>
      <c r="AP1190" s="7"/>
      <c r="AR1190" s="7"/>
      <c r="AT1190" s="7"/>
      <c r="AV1190" s="7"/>
      <c r="AX1190" s="7"/>
      <c r="AZ1190" s="7"/>
      <c r="BB1190" s="7"/>
      <c r="BD1190" s="7"/>
      <c r="BF1190" s="7"/>
      <c r="BH1190" s="7"/>
      <c r="BI1190" s="7"/>
      <c r="BJ1190" s="7"/>
      <c r="BL1190" s="7"/>
      <c r="BN1190" s="7"/>
      <c r="BO1190" s="7"/>
      <c r="BP1190" s="7"/>
      <c r="BQ1190" s="7"/>
      <c r="BR1190" s="7"/>
    </row>
    <row r="1191" spans="1:70" customFormat="1">
      <c r="A1191" s="7"/>
      <c r="B1191" s="230"/>
      <c r="C1191" s="7"/>
      <c r="D1191" s="7"/>
      <c r="E1191" s="7"/>
      <c r="F1191" s="7"/>
      <c r="G1191" s="7"/>
      <c r="H1191" s="7"/>
      <c r="I1191" s="7"/>
      <c r="J1191" s="7"/>
      <c r="K1191" s="7"/>
      <c r="L1191" s="8"/>
      <c r="M1191" s="7"/>
      <c r="N1191" s="60"/>
      <c r="Z1191" s="7"/>
      <c r="AB1191" s="7"/>
      <c r="AC1191" s="7"/>
      <c r="AD1191" s="7"/>
      <c r="AF1191" s="7"/>
      <c r="AH1191" s="7"/>
      <c r="AJ1191" s="7"/>
      <c r="AK1191" s="7"/>
      <c r="AL1191" s="7"/>
      <c r="AN1191" s="7"/>
      <c r="AO1191" s="7"/>
      <c r="AP1191" s="7"/>
      <c r="AR1191" s="7"/>
      <c r="AT1191" s="7"/>
      <c r="AV1191" s="7"/>
      <c r="AX1191" s="7"/>
      <c r="AZ1191" s="7"/>
      <c r="BB1191" s="7"/>
      <c r="BD1191" s="7"/>
      <c r="BF1191" s="7"/>
      <c r="BH1191" s="7"/>
      <c r="BI1191" s="7"/>
      <c r="BJ1191" s="7"/>
      <c r="BL1191" s="7"/>
      <c r="BN1191" s="7"/>
      <c r="BO1191" s="7"/>
      <c r="BP1191" s="7"/>
      <c r="BQ1191" s="7"/>
      <c r="BR1191" s="7"/>
    </row>
    <row r="1192" spans="1:70" customFormat="1">
      <c r="A1192" s="7"/>
      <c r="B1192" s="230"/>
      <c r="C1192" s="7"/>
      <c r="D1192" s="7"/>
      <c r="E1192" s="7"/>
      <c r="F1192" s="7"/>
      <c r="G1192" s="7"/>
      <c r="H1192" s="7"/>
      <c r="I1192" s="7"/>
      <c r="J1192" s="7"/>
      <c r="K1192" s="7"/>
      <c r="L1192" s="8"/>
      <c r="M1192" s="7"/>
      <c r="N1192" s="60"/>
      <c r="Z1192" s="7"/>
      <c r="AB1192" s="7"/>
      <c r="AC1192" s="7"/>
      <c r="AD1192" s="7"/>
      <c r="AF1192" s="7"/>
      <c r="AH1192" s="7"/>
      <c r="AJ1192" s="7"/>
      <c r="AK1192" s="7"/>
      <c r="AL1192" s="7"/>
      <c r="AN1192" s="7"/>
      <c r="AO1192" s="7"/>
      <c r="AP1192" s="7"/>
      <c r="AR1192" s="7"/>
      <c r="AT1192" s="7"/>
      <c r="AV1192" s="7"/>
      <c r="AX1192" s="7"/>
      <c r="AZ1192" s="7"/>
      <c r="BB1192" s="7"/>
      <c r="BD1192" s="7"/>
      <c r="BF1192" s="7"/>
      <c r="BH1192" s="7"/>
      <c r="BI1192" s="7"/>
      <c r="BJ1192" s="7"/>
      <c r="BL1192" s="7"/>
      <c r="BN1192" s="7"/>
      <c r="BO1192" s="7"/>
      <c r="BP1192" s="7"/>
      <c r="BQ1192" s="7"/>
      <c r="BR1192" s="7"/>
    </row>
    <row r="1193" spans="1:70" customFormat="1">
      <c r="A1193" s="7"/>
      <c r="B1193" s="230"/>
      <c r="C1193" s="7"/>
      <c r="D1193" s="7"/>
      <c r="E1193" s="7"/>
      <c r="F1193" s="7"/>
      <c r="G1193" s="7"/>
      <c r="H1193" s="7"/>
      <c r="I1193" s="7"/>
      <c r="J1193" s="7"/>
      <c r="K1193" s="7"/>
      <c r="L1193" s="8"/>
      <c r="M1193" s="7"/>
      <c r="N1193" s="60"/>
      <c r="Z1193" s="7"/>
      <c r="AB1193" s="7"/>
      <c r="AC1193" s="7"/>
      <c r="AD1193" s="7"/>
      <c r="AF1193" s="7"/>
      <c r="AH1193" s="7"/>
      <c r="AJ1193" s="7"/>
      <c r="AK1193" s="7"/>
      <c r="AL1193" s="7"/>
      <c r="AN1193" s="7"/>
      <c r="AO1193" s="7"/>
      <c r="AP1193" s="7"/>
      <c r="AR1193" s="7"/>
      <c r="AT1193" s="7"/>
      <c r="AV1193" s="7"/>
      <c r="AX1193" s="7"/>
      <c r="AZ1193" s="7"/>
      <c r="BB1193" s="7"/>
      <c r="BD1193" s="7"/>
      <c r="BF1193" s="7"/>
      <c r="BH1193" s="7"/>
      <c r="BI1193" s="7"/>
      <c r="BJ1193" s="7"/>
      <c r="BL1193" s="7"/>
      <c r="BN1193" s="7"/>
      <c r="BO1193" s="7"/>
      <c r="BP1193" s="7"/>
      <c r="BQ1193" s="7"/>
      <c r="BR1193" s="7"/>
    </row>
    <row r="1194" spans="1:70" customFormat="1">
      <c r="A1194" s="7"/>
      <c r="B1194" s="230"/>
      <c r="C1194" s="7"/>
      <c r="D1194" s="7"/>
      <c r="E1194" s="7"/>
      <c r="F1194" s="7"/>
      <c r="G1194" s="7"/>
      <c r="H1194" s="7"/>
      <c r="I1194" s="7"/>
      <c r="J1194" s="7"/>
      <c r="K1194" s="7"/>
      <c r="L1194" s="8"/>
      <c r="M1194" s="7"/>
      <c r="N1194" s="60"/>
      <c r="Z1194" s="7"/>
      <c r="AB1194" s="7"/>
      <c r="AC1194" s="7"/>
      <c r="AD1194" s="7"/>
      <c r="AF1194" s="7"/>
      <c r="AH1194" s="7"/>
      <c r="AJ1194" s="7"/>
      <c r="AK1194" s="7"/>
      <c r="AL1194" s="7"/>
      <c r="AN1194" s="7"/>
      <c r="AO1194" s="7"/>
      <c r="AP1194" s="7"/>
      <c r="AR1194" s="7"/>
      <c r="AT1194" s="7"/>
      <c r="AV1194" s="7"/>
      <c r="AX1194" s="7"/>
      <c r="AZ1194" s="7"/>
      <c r="BB1194" s="7"/>
      <c r="BD1194" s="7"/>
      <c r="BF1194" s="7"/>
      <c r="BH1194" s="7"/>
      <c r="BI1194" s="7"/>
      <c r="BJ1194" s="7"/>
      <c r="BL1194" s="7"/>
      <c r="BN1194" s="7"/>
      <c r="BO1194" s="7"/>
      <c r="BP1194" s="7"/>
      <c r="BQ1194" s="7"/>
      <c r="BR1194" s="7"/>
    </row>
    <row r="1195" spans="1:70" customFormat="1">
      <c r="A1195" s="7"/>
      <c r="B1195" s="230"/>
      <c r="C1195" s="7"/>
      <c r="D1195" s="7"/>
      <c r="E1195" s="7"/>
      <c r="F1195" s="7"/>
      <c r="G1195" s="7"/>
      <c r="H1195" s="7"/>
      <c r="I1195" s="7"/>
      <c r="J1195" s="7"/>
      <c r="K1195" s="7"/>
      <c r="L1195" s="8"/>
      <c r="M1195" s="7"/>
      <c r="N1195" s="60"/>
      <c r="Z1195" s="7"/>
      <c r="AB1195" s="7"/>
      <c r="AC1195" s="7"/>
      <c r="AD1195" s="7"/>
      <c r="AF1195" s="7"/>
      <c r="AH1195" s="7"/>
      <c r="AJ1195" s="7"/>
      <c r="AK1195" s="7"/>
      <c r="AL1195" s="7"/>
      <c r="AN1195" s="7"/>
      <c r="AO1195" s="7"/>
      <c r="AP1195" s="7"/>
      <c r="AR1195" s="7"/>
      <c r="AT1195" s="7"/>
      <c r="AV1195" s="7"/>
      <c r="AX1195" s="7"/>
      <c r="AZ1195" s="7"/>
      <c r="BB1195" s="7"/>
      <c r="BD1195" s="7"/>
      <c r="BF1195" s="7"/>
      <c r="BH1195" s="7"/>
      <c r="BI1195" s="7"/>
      <c r="BJ1195" s="7"/>
      <c r="BL1195" s="7"/>
      <c r="BN1195" s="7"/>
      <c r="BO1195" s="7"/>
      <c r="BP1195" s="7"/>
      <c r="BQ1195" s="7"/>
      <c r="BR1195" s="7"/>
    </row>
    <row r="1196" spans="1:70" customFormat="1">
      <c r="A1196" s="7"/>
      <c r="B1196" s="230"/>
      <c r="C1196" s="7"/>
      <c r="D1196" s="7"/>
      <c r="E1196" s="7"/>
      <c r="F1196" s="7"/>
      <c r="G1196" s="7"/>
      <c r="H1196" s="7"/>
      <c r="I1196" s="7"/>
      <c r="J1196" s="7"/>
      <c r="K1196" s="7"/>
      <c r="L1196" s="8"/>
      <c r="M1196" s="7"/>
      <c r="N1196" s="60"/>
      <c r="Z1196" s="7"/>
      <c r="AB1196" s="7"/>
      <c r="AC1196" s="7"/>
      <c r="AD1196" s="7"/>
      <c r="AF1196" s="7"/>
      <c r="AH1196" s="7"/>
      <c r="AJ1196" s="7"/>
      <c r="AK1196" s="7"/>
      <c r="AL1196" s="7"/>
      <c r="AN1196" s="7"/>
      <c r="AO1196" s="7"/>
      <c r="AP1196" s="7"/>
      <c r="AR1196" s="7"/>
      <c r="AT1196" s="7"/>
      <c r="AV1196" s="7"/>
      <c r="AX1196" s="7"/>
      <c r="AZ1196" s="7"/>
      <c r="BB1196" s="7"/>
      <c r="BD1196" s="7"/>
      <c r="BF1196" s="7"/>
      <c r="BH1196" s="7"/>
      <c r="BI1196" s="7"/>
      <c r="BJ1196" s="7"/>
      <c r="BL1196" s="7"/>
      <c r="BN1196" s="7"/>
      <c r="BO1196" s="7"/>
      <c r="BP1196" s="7"/>
      <c r="BQ1196" s="7"/>
      <c r="BR1196" s="7"/>
    </row>
    <row r="1197" spans="1:70" customFormat="1">
      <c r="A1197" s="7"/>
      <c r="B1197" s="230"/>
      <c r="C1197" s="7"/>
      <c r="D1197" s="7"/>
      <c r="E1197" s="7"/>
      <c r="F1197" s="7"/>
      <c r="G1197" s="7"/>
      <c r="H1197" s="7"/>
      <c r="I1197" s="7"/>
      <c r="J1197" s="7"/>
      <c r="K1197" s="7"/>
      <c r="L1197" s="8"/>
      <c r="M1197" s="7"/>
      <c r="N1197" s="60"/>
      <c r="Z1197" s="7"/>
      <c r="AB1197" s="7"/>
      <c r="AC1197" s="7"/>
      <c r="AD1197" s="7"/>
      <c r="AF1197" s="7"/>
      <c r="AH1197" s="7"/>
      <c r="AJ1197" s="7"/>
      <c r="AK1197" s="7"/>
      <c r="AL1197" s="7"/>
      <c r="AN1197" s="7"/>
      <c r="AO1197" s="7"/>
      <c r="AP1197" s="7"/>
      <c r="AR1197" s="7"/>
      <c r="AT1197" s="7"/>
      <c r="AV1197" s="7"/>
      <c r="AX1197" s="7"/>
      <c r="AZ1197" s="7"/>
      <c r="BB1197" s="7"/>
      <c r="BD1197" s="7"/>
      <c r="BF1197" s="7"/>
      <c r="BH1197" s="7"/>
      <c r="BI1197" s="7"/>
      <c r="BJ1197" s="7"/>
      <c r="BL1197" s="7"/>
      <c r="BN1197" s="7"/>
      <c r="BO1197" s="7"/>
      <c r="BP1197" s="7"/>
      <c r="BQ1197" s="7"/>
      <c r="BR1197" s="7"/>
    </row>
    <row r="1198" spans="1:70" customFormat="1">
      <c r="A1198" s="7"/>
      <c r="B1198" s="230"/>
      <c r="C1198" s="7"/>
      <c r="D1198" s="7"/>
      <c r="E1198" s="7"/>
      <c r="F1198" s="7"/>
      <c r="G1198" s="7"/>
      <c r="H1198" s="7"/>
      <c r="I1198" s="7"/>
      <c r="J1198" s="7"/>
      <c r="K1198" s="7"/>
      <c r="L1198" s="8"/>
      <c r="M1198" s="7"/>
      <c r="N1198" s="60"/>
      <c r="Z1198" s="7"/>
      <c r="AB1198" s="7"/>
      <c r="AC1198" s="7"/>
      <c r="AD1198" s="7"/>
      <c r="AF1198" s="7"/>
      <c r="AH1198" s="7"/>
      <c r="AJ1198" s="7"/>
      <c r="AK1198" s="7"/>
      <c r="AL1198" s="7"/>
      <c r="AN1198" s="7"/>
      <c r="AO1198" s="7"/>
      <c r="AP1198" s="7"/>
      <c r="AR1198" s="7"/>
      <c r="AT1198" s="7"/>
      <c r="AV1198" s="7"/>
      <c r="AX1198" s="7"/>
      <c r="AZ1198" s="7"/>
      <c r="BB1198" s="7"/>
      <c r="BD1198" s="7"/>
      <c r="BF1198" s="7"/>
      <c r="BH1198" s="7"/>
      <c r="BI1198" s="7"/>
      <c r="BJ1198" s="7"/>
      <c r="BL1198" s="7"/>
      <c r="BN1198" s="7"/>
      <c r="BO1198" s="7"/>
      <c r="BP1198" s="7"/>
      <c r="BQ1198" s="7"/>
      <c r="BR1198" s="7"/>
    </row>
    <row r="1199" spans="1:70" customFormat="1">
      <c r="A1199" s="7"/>
      <c r="B1199" s="230"/>
      <c r="C1199" s="7"/>
      <c r="D1199" s="7"/>
      <c r="E1199" s="7"/>
      <c r="F1199" s="7"/>
      <c r="G1199" s="7"/>
      <c r="H1199" s="7"/>
      <c r="I1199" s="7"/>
      <c r="J1199" s="7"/>
      <c r="K1199" s="7"/>
      <c r="L1199" s="8"/>
      <c r="M1199" s="7"/>
      <c r="N1199" s="60"/>
      <c r="Z1199" s="7"/>
      <c r="AB1199" s="7"/>
      <c r="AC1199" s="7"/>
      <c r="AD1199" s="7"/>
      <c r="AF1199" s="7"/>
      <c r="AH1199" s="7"/>
      <c r="AJ1199" s="7"/>
      <c r="AK1199" s="7"/>
      <c r="AL1199" s="7"/>
      <c r="AN1199" s="7"/>
      <c r="AO1199" s="7"/>
      <c r="AP1199" s="7"/>
      <c r="AR1199" s="7"/>
      <c r="AT1199" s="7"/>
      <c r="AV1199" s="7"/>
      <c r="AX1199" s="7"/>
      <c r="AZ1199" s="7"/>
      <c r="BB1199" s="7"/>
      <c r="BD1199" s="7"/>
      <c r="BF1199" s="7"/>
      <c r="BH1199" s="7"/>
      <c r="BI1199" s="7"/>
      <c r="BJ1199" s="7"/>
      <c r="BL1199" s="7"/>
      <c r="BN1199" s="7"/>
      <c r="BO1199" s="7"/>
      <c r="BP1199" s="7"/>
      <c r="BQ1199" s="7"/>
      <c r="BR1199" s="7"/>
    </row>
    <row r="1200" spans="1:70" customFormat="1">
      <c r="A1200" s="7"/>
      <c r="B1200" s="230"/>
      <c r="C1200" s="7"/>
      <c r="D1200" s="7"/>
      <c r="E1200" s="7"/>
      <c r="F1200" s="7"/>
      <c r="G1200" s="7"/>
      <c r="H1200" s="7"/>
      <c r="I1200" s="7"/>
      <c r="J1200" s="7"/>
      <c r="K1200" s="7"/>
      <c r="L1200" s="8"/>
      <c r="M1200" s="7"/>
      <c r="N1200" s="60"/>
      <c r="Z1200" s="7"/>
      <c r="AB1200" s="7"/>
      <c r="AC1200" s="7"/>
      <c r="AD1200" s="7"/>
      <c r="AF1200" s="7"/>
      <c r="AH1200" s="7"/>
      <c r="AJ1200" s="7"/>
      <c r="AK1200" s="7"/>
      <c r="AL1200" s="7"/>
      <c r="AN1200" s="7"/>
      <c r="AO1200" s="7"/>
      <c r="AP1200" s="7"/>
      <c r="AR1200" s="7"/>
      <c r="AT1200" s="7"/>
      <c r="AV1200" s="7"/>
      <c r="AX1200" s="7"/>
      <c r="AZ1200" s="7"/>
      <c r="BB1200" s="7"/>
      <c r="BD1200" s="7"/>
      <c r="BF1200" s="7"/>
      <c r="BH1200" s="7"/>
      <c r="BI1200" s="7"/>
      <c r="BJ1200" s="7"/>
      <c r="BL1200" s="7"/>
      <c r="BN1200" s="7"/>
      <c r="BO1200" s="7"/>
      <c r="BP1200" s="7"/>
      <c r="BQ1200" s="7"/>
      <c r="BR1200" s="7"/>
    </row>
    <row r="1201" spans="1:70" customFormat="1">
      <c r="A1201" s="7"/>
      <c r="B1201" s="230"/>
      <c r="C1201" s="7"/>
      <c r="D1201" s="7"/>
      <c r="E1201" s="7"/>
      <c r="F1201" s="7"/>
      <c r="G1201" s="7"/>
      <c r="H1201" s="7"/>
      <c r="I1201" s="7"/>
      <c r="J1201" s="7"/>
      <c r="K1201" s="7"/>
      <c r="L1201" s="8"/>
      <c r="M1201" s="7"/>
      <c r="N1201" s="60"/>
      <c r="Z1201" s="7"/>
      <c r="AB1201" s="7"/>
      <c r="AC1201" s="7"/>
      <c r="AD1201" s="7"/>
      <c r="AF1201" s="7"/>
      <c r="AH1201" s="7"/>
      <c r="AJ1201" s="7"/>
      <c r="AK1201" s="7"/>
      <c r="AL1201" s="7"/>
      <c r="AN1201" s="7"/>
      <c r="AO1201" s="7"/>
      <c r="AP1201" s="7"/>
      <c r="AR1201" s="7"/>
      <c r="AT1201" s="7"/>
      <c r="AV1201" s="7"/>
      <c r="AX1201" s="7"/>
      <c r="AZ1201" s="7"/>
      <c r="BB1201" s="7"/>
      <c r="BD1201" s="7"/>
      <c r="BF1201" s="7"/>
      <c r="BH1201" s="7"/>
      <c r="BI1201" s="7"/>
      <c r="BJ1201" s="7"/>
      <c r="BL1201" s="7"/>
      <c r="BN1201" s="7"/>
      <c r="BO1201" s="7"/>
      <c r="BP1201" s="7"/>
      <c r="BQ1201" s="7"/>
      <c r="BR1201" s="7"/>
    </row>
    <row r="1202" spans="1:70" customFormat="1">
      <c r="A1202" s="7"/>
      <c r="B1202" s="230"/>
      <c r="C1202" s="7"/>
      <c r="D1202" s="7"/>
      <c r="E1202" s="7"/>
      <c r="F1202" s="7"/>
      <c r="G1202" s="7"/>
      <c r="H1202" s="7"/>
      <c r="I1202" s="7"/>
      <c r="J1202" s="7"/>
      <c r="K1202" s="7"/>
      <c r="L1202" s="8"/>
      <c r="M1202" s="7"/>
      <c r="N1202" s="60"/>
      <c r="Z1202" s="7"/>
      <c r="AB1202" s="7"/>
      <c r="AC1202" s="7"/>
      <c r="AD1202" s="7"/>
      <c r="AF1202" s="7"/>
      <c r="AH1202" s="7"/>
      <c r="AJ1202" s="7"/>
      <c r="AK1202" s="7"/>
      <c r="AL1202" s="7"/>
      <c r="AN1202" s="7"/>
      <c r="AO1202" s="7"/>
      <c r="AP1202" s="7"/>
      <c r="AR1202" s="7"/>
      <c r="AT1202" s="7"/>
      <c r="AV1202" s="7"/>
      <c r="AX1202" s="7"/>
      <c r="AZ1202" s="7"/>
      <c r="BB1202" s="7"/>
      <c r="BD1202" s="7"/>
      <c r="BF1202" s="7"/>
      <c r="BH1202" s="7"/>
      <c r="BI1202" s="7"/>
      <c r="BJ1202" s="7"/>
      <c r="BL1202" s="7"/>
      <c r="BN1202" s="7"/>
      <c r="BO1202" s="7"/>
      <c r="BP1202" s="7"/>
      <c r="BQ1202" s="7"/>
      <c r="BR1202" s="7"/>
    </row>
    <row r="1203" spans="1:70" customFormat="1">
      <c r="A1203" s="7"/>
      <c r="B1203" s="230"/>
      <c r="C1203" s="7"/>
      <c r="D1203" s="7"/>
      <c r="E1203" s="7"/>
      <c r="F1203" s="7"/>
      <c r="G1203" s="7"/>
      <c r="H1203" s="7"/>
      <c r="I1203" s="7"/>
      <c r="J1203" s="7"/>
      <c r="K1203" s="7"/>
      <c r="L1203" s="8"/>
      <c r="M1203" s="7"/>
      <c r="N1203" s="60"/>
      <c r="Z1203" s="7"/>
      <c r="AB1203" s="7"/>
      <c r="AC1203" s="7"/>
      <c r="AD1203" s="7"/>
      <c r="AF1203" s="7"/>
      <c r="AH1203" s="7"/>
      <c r="AJ1203" s="7"/>
      <c r="AK1203" s="7"/>
      <c r="AL1203" s="7"/>
      <c r="AN1203" s="7"/>
      <c r="AO1203" s="7"/>
      <c r="AP1203" s="7"/>
      <c r="AR1203" s="7"/>
      <c r="AT1203" s="7"/>
      <c r="AV1203" s="7"/>
      <c r="AX1203" s="7"/>
      <c r="AZ1203" s="7"/>
      <c r="BB1203" s="7"/>
      <c r="BD1203" s="7"/>
      <c r="BF1203" s="7"/>
      <c r="BH1203" s="7"/>
      <c r="BI1203" s="7"/>
      <c r="BJ1203" s="7"/>
      <c r="BL1203" s="7"/>
      <c r="BN1203" s="7"/>
      <c r="BO1203" s="7"/>
      <c r="BP1203" s="7"/>
      <c r="BQ1203" s="7"/>
      <c r="BR1203" s="7"/>
    </row>
    <row r="1204" spans="1:70" customFormat="1">
      <c r="A1204" s="7"/>
      <c r="B1204" s="230"/>
      <c r="C1204" s="7"/>
      <c r="D1204" s="7"/>
      <c r="E1204" s="7"/>
      <c r="F1204" s="7"/>
      <c r="G1204" s="7"/>
      <c r="H1204" s="7"/>
      <c r="I1204" s="7"/>
      <c r="J1204" s="7"/>
      <c r="K1204" s="7"/>
      <c r="L1204" s="8"/>
      <c r="M1204" s="7"/>
      <c r="N1204" s="60"/>
      <c r="Z1204" s="7"/>
      <c r="AB1204" s="7"/>
      <c r="AC1204" s="7"/>
      <c r="AD1204" s="7"/>
      <c r="AF1204" s="7"/>
      <c r="AH1204" s="7"/>
      <c r="AJ1204" s="7"/>
      <c r="AK1204" s="7"/>
      <c r="AL1204" s="7"/>
      <c r="AN1204" s="7"/>
      <c r="AO1204" s="7"/>
      <c r="AP1204" s="7"/>
      <c r="AR1204" s="7"/>
      <c r="AT1204" s="7"/>
      <c r="AV1204" s="7"/>
      <c r="AX1204" s="7"/>
      <c r="AZ1204" s="7"/>
      <c r="BB1204" s="7"/>
      <c r="BD1204" s="7"/>
      <c r="BF1204" s="7"/>
      <c r="BH1204" s="7"/>
      <c r="BI1204" s="7"/>
      <c r="BJ1204" s="7"/>
      <c r="BL1204" s="7"/>
      <c r="BN1204" s="7"/>
      <c r="BO1204" s="7"/>
      <c r="BP1204" s="7"/>
      <c r="BQ1204" s="7"/>
      <c r="BR1204" s="7"/>
    </row>
    <row r="1205" spans="1:70" customFormat="1">
      <c r="A1205" s="7"/>
      <c r="B1205" s="230"/>
      <c r="C1205" s="7"/>
      <c r="D1205" s="7"/>
      <c r="E1205" s="7"/>
      <c r="F1205" s="7"/>
      <c r="G1205" s="7"/>
      <c r="H1205" s="7"/>
      <c r="I1205" s="7"/>
      <c r="J1205" s="7"/>
      <c r="K1205" s="7"/>
      <c r="L1205" s="8"/>
      <c r="M1205" s="7"/>
      <c r="N1205" s="60"/>
      <c r="Z1205" s="7"/>
      <c r="AB1205" s="7"/>
      <c r="AC1205" s="7"/>
      <c r="AD1205" s="7"/>
      <c r="AF1205" s="7"/>
      <c r="AH1205" s="7"/>
      <c r="AJ1205" s="7"/>
      <c r="AK1205" s="7"/>
      <c r="AL1205" s="7"/>
      <c r="AN1205" s="7"/>
      <c r="AO1205" s="7"/>
      <c r="AP1205" s="7"/>
      <c r="AR1205" s="7"/>
      <c r="AT1205" s="7"/>
      <c r="AV1205" s="7"/>
      <c r="AX1205" s="7"/>
      <c r="AZ1205" s="7"/>
      <c r="BB1205" s="7"/>
      <c r="BD1205" s="7"/>
      <c r="BF1205" s="7"/>
      <c r="BH1205" s="7"/>
      <c r="BI1205" s="7"/>
      <c r="BJ1205" s="7"/>
      <c r="BL1205" s="7"/>
      <c r="BN1205" s="7"/>
      <c r="BO1205" s="7"/>
      <c r="BP1205" s="7"/>
      <c r="BQ1205" s="7"/>
      <c r="BR1205" s="7"/>
    </row>
    <row r="1206" spans="1:70" customFormat="1">
      <c r="A1206" s="7"/>
      <c r="B1206" s="230"/>
      <c r="C1206" s="7"/>
      <c r="D1206" s="7"/>
      <c r="E1206" s="7"/>
      <c r="F1206" s="7"/>
      <c r="G1206" s="7"/>
      <c r="H1206" s="7"/>
      <c r="I1206" s="7"/>
      <c r="J1206" s="7"/>
      <c r="K1206" s="7"/>
      <c r="L1206" s="8"/>
      <c r="M1206" s="7"/>
      <c r="N1206" s="60"/>
      <c r="Z1206" s="7"/>
      <c r="AB1206" s="7"/>
      <c r="AC1206" s="7"/>
      <c r="AD1206" s="7"/>
      <c r="AF1206" s="7"/>
      <c r="AH1206" s="7"/>
      <c r="AJ1206" s="7"/>
      <c r="AK1206" s="7"/>
      <c r="AL1206" s="7"/>
      <c r="AN1206" s="7"/>
      <c r="AO1206" s="7"/>
      <c r="AP1206" s="7"/>
      <c r="AR1206" s="7"/>
      <c r="AT1206" s="7"/>
      <c r="AV1206" s="7"/>
      <c r="AX1206" s="7"/>
      <c r="AZ1206" s="7"/>
      <c r="BB1206" s="7"/>
      <c r="BD1206" s="7"/>
      <c r="BF1206" s="7"/>
      <c r="BH1206" s="7"/>
      <c r="BI1206" s="7"/>
      <c r="BJ1206" s="7"/>
      <c r="BL1206" s="7"/>
      <c r="BN1206" s="7"/>
      <c r="BO1206" s="7"/>
      <c r="BP1206" s="7"/>
      <c r="BQ1206" s="7"/>
      <c r="BR1206" s="7"/>
    </row>
    <row r="1207" spans="1:70" customFormat="1">
      <c r="A1207" s="7"/>
      <c r="B1207" s="230"/>
      <c r="C1207" s="7"/>
      <c r="D1207" s="7"/>
      <c r="E1207" s="7"/>
      <c r="F1207" s="7"/>
      <c r="G1207" s="7"/>
      <c r="H1207" s="7"/>
      <c r="I1207" s="7"/>
      <c r="J1207" s="7"/>
      <c r="K1207" s="7"/>
      <c r="L1207" s="8"/>
      <c r="M1207" s="7"/>
      <c r="N1207" s="60"/>
      <c r="Z1207" s="7"/>
      <c r="AB1207" s="7"/>
      <c r="AC1207" s="7"/>
      <c r="AD1207" s="7"/>
      <c r="AF1207" s="7"/>
      <c r="AH1207" s="7"/>
      <c r="AJ1207" s="7"/>
      <c r="AK1207" s="7"/>
      <c r="AL1207" s="7"/>
      <c r="AN1207" s="7"/>
      <c r="AO1207" s="7"/>
      <c r="AP1207" s="7"/>
      <c r="AR1207" s="7"/>
      <c r="AT1207" s="7"/>
      <c r="AV1207" s="7"/>
      <c r="AX1207" s="7"/>
      <c r="AZ1207" s="7"/>
      <c r="BB1207" s="7"/>
      <c r="BD1207" s="7"/>
      <c r="BF1207" s="7"/>
      <c r="BH1207" s="7"/>
      <c r="BI1207" s="7"/>
      <c r="BJ1207" s="7"/>
      <c r="BL1207" s="7"/>
      <c r="BN1207" s="7"/>
      <c r="BO1207" s="7"/>
      <c r="BP1207" s="7"/>
      <c r="BQ1207" s="7"/>
      <c r="BR1207" s="7"/>
    </row>
    <row r="1208" spans="1:70" customFormat="1">
      <c r="A1208" s="7"/>
      <c r="B1208" s="230"/>
      <c r="C1208" s="7"/>
      <c r="D1208" s="7"/>
      <c r="E1208" s="7"/>
      <c r="F1208" s="7"/>
      <c r="G1208" s="7"/>
      <c r="H1208" s="7"/>
      <c r="I1208" s="7"/>
      <c r="J1208" s="7"/>
      <c r="K1208" s="7"/>
      <c r="L1208" s="8"/>
      <c r="M1208" s="7"/>
      <c r="N1208" s="60"/>
      <c r="Z1208" s="7"/>
      <c r="AB1208" s="7"/>
      <c r="AC1208" s="7"/>
      <c r="AD1208" s="7"/>
      <c r="AF1208" s="7"/>
      <c r="AH1208" s="7"/>
      <c r="AJ1208" s="7"/>
      <c r="AK1208" s="7"/>
      <c r="AL1208" s="7"/>
      <c r="AN1208" s="7"/>
      <c r="AO1208" s="7"/>
      <c r="AP1208" s="7"/>
      <c r="AR1208" s="7"/>
      <c r="AT1208" s="7"/>
      <c r="AV1208" s="7"/>
      <c r="AX1208" s="7"/>
      <c r="AZ1208" s="7"/>
      <c r="BB1208" s="7"/>
      <c r="BD1208" s="7"/>
      <c r="BF1208" s="7"/>
      <c r="BH1208" s="7"/>
      <c r="BI1208" s="7"/>
      <c r="BJ1208" s="7"/>
      <c r="BL1208" s="7"/>
      <c r="BN1208" s="7"/>
      <c r="BO1208" s="7"/>
      <c r="BP1208" s="7"/>
      <c r="BQ1208" s="7"/>
      <c r="BR1208" s="7"/>
    </row>
    <row r="1209" spans="1:70" customFormat="1">
      <c r="A1209" s="7"/>
      <c r="B1209" s="230"/>
      <c r="C1209" s="7"/>
      <c r="D1209" s="7"/>
      <c r="E1209" s="7"/>
      <c r="F1209" s="7"/>
      <c r="G1209" s="7"/>
      <c r="H1209" s="7"/>
      <c r="I1209" s="7"/>
      <c r="J1209" s="7"/>
      <c r="K1209" s="7"/>
      <c r="L1209" s="8"/>
      <c r="M1209" s="7"/>
      <c r="N1209" s="60"/>
      <c r="Z1209" s="7"/>
      <c r="AB1209" s="7"/>
      <c r="AC1209" s="7"/>
      <c r="AD1209" s="7"/>
      <c r="AF1209" s="7"/>
      <c r="AH1209" s="7"/>
      <c r="AJ1209" s="7"/>
      <c r="AK1209" s="7"/>
      <c r="AL1209" s="7"/>
      <c r="AN1209" s="7"/>
      <c r="AO1209" s="7"/>
      <c r="AP1209" s="7"/>
      <c r="AR1209" s="7"/>
      <c r="AT1209" s="7"/>
      <c r="AV1209" s="7"/>
      <c r="AX1209" s="7"/>
      <c r="AZ1209" s="7"/>
      <c r="BB1209" s="7"/>
      <c r="BD1209" s="7"/>
      <c r="BF1209" s="7"/>
      <c r="BH1209" s="7"/>
      <c r="BI1209" s="7"/>
      <c r="BJ1209" s="7"/>
      <c r="BL1209" s="7"/>
      <c r="BN1209" s="7"/>
      <c r="BO1209" s="7"/>
      <c r="BP1209" s="7"/>
      <c r="BQ1209" s="7"/>
      <c r="BR1209" s="7"/>
    </row>
    <row r="1210" spans="1:70" customFormat="1">
      <c r="A1210" s="7"/>
      <c r="B1210" s="230"/>
      <c r="C1210" s="7"/>
      <c r="D1210" s="7"/>
      <c r="E1210" s="7"/>
      <c r="F1210" s="7"/>
      <c r="G1210" s="7"/>
      <c r="H1210" s="7"/>
      <c r="I1210" s="7"/>
      <c r="J1210" s="7"/>
      <c r="K1210" s="7"/>
      <c r="L1210" s="8"/>
      <c r="M1210" s="7"/>
      <c r="N1210" s="60"/>
      <c r="Z1210" s="7"/>
      <c r="AB1210" s="7"/>
      <c r="AC1210" s="7"/>
      <c r="AD1210" s="7"/>
      <c r="AF1210" s="7"/>
      <c r="AH1210" s="7"/>
      <c r="AJ1210" s="7"/>
      <c r="AK1210" s="7"/>
      <c r="AL1210" s="7"/>
      <c r="AN1210" s="7"/>
      <c r="AO1210" s="7"/>
      <c r="AP1210" s="7"/>
      <c r="AR1210" s="7"/>
      <c r="AT1210" s="7"/>
      <c r="AV1210" s="7"/>
      <c r="AX1210" s="7"/>
      <c r="AZ1210" s="7"/>
      <c r="BB1210" s="7"/>
      <c r="BD1210" s="7"/>
      <c r="BF1210" s="7"/>
      <c r="BH1210" s="7"/>
      <c r="BI1210" s="7"/>
      <c r="BJ1210" s="7"/>
      <c r="BL1210" s="7"/>
      <c r="BN1210" s="7"/>
      <c r="BO1210" s="7"/>
      <c r="BP1210" s="7"/>
      <c r="BQ1210" s="7"/>
      <c r="BR1210" s="7"/>
    </row>
    <row r="1211" spans="1:70" customFormat="1">
      <c r="A1211" s="7"/>
      <c r="B1211" s="230"/>
      <c r="C1211" s="7"/>
      <c r="D1211" s="7"/>
      <c r="E1211" s="7"/>
      <c r="F1211" s="7"/>
      <c r="G1211" s="7"/>
      <c r="H1211" s="7"/>
      <c r="I1211" s="7"/>
      <c r="J1211" s="7"/>
      <c r="K1211" s="7"/>
      <c r="L1211" s="8"/>
      <c r="M1211" s="7"/>
      <c r="N1211" s="60"/>
      <c r="Z1211" s="7"/>
      <c r="AB1211" s="7"/>
      <c r="AC1211" s="7"/>
      <c r="AD1211" s="7"/>
      <c r="AF1211" s="7"/>
      <c r="AH1211" s="7"/>
      <c r="AJ1211" s="7"/>
      <c r="AK1211" s="7"/>
      <c r="AL1211" s="7"/>
      <c r="AN1211" s="7"/>
      <c r="AO1211" s="7"/>
      <c r="AP1211" s="7"/>
      <c r="AR1211" s="7"/>
      <c r="AT1211" s="7"/>
      <c r="AV1211" s="7"/>
      <c r="AX1211" s="7"/>
      <c r="AZ1211" s="7"/>
      <c r="BB1211" s="7"/>
      <c r="BD1211" s="7"/>
      <c r="BF1211" s="7"/>
      <c r="BH1211" s="7"/>
      <c r="BI1211" s="7"/>
      <c r="BJ1211" s="7"/>
      <c r="BL1211" s="7"/>
      <c r="BN1211" s="7"/>
      <c r="BO1211" s="7"/>
      <c r="BP1211" s="7"/>
      <c r="BQ1211" s="7"/>
      <c r="BR1211" s="7"/>
    </row>
    <row r="1212" spans="1:70" customFormat="1">
      <c r="A1212" s="7"/>
      <c r="B1212" s="230"/>
      <c r="C1212" s="7"/>
      <c r="D1212" s="7"/>
      <c r="E1212" s="7"/>
      <c r="F1212" s="7"/>
      <c r="G1212" s="7"/>
      <c r="H1212" s="7"/>
      <c r="I1212" s="7"/>
      <c r="J1212" s="7"/>
      <c r="K1212" s="7"/>
      <c r="L1212" s="8"/>
      <c r="M1212" s="7"/>
      <c r="N1212" s="60"/>
      <c r="Z1212" s="7"/>
      <c r="AB1212" s="7"/>
      <c r="AC1212" s="7"/>
      <c r="AD1212" s="7"/>
      <c r="AF1212" s="7"/>
      <c r="AH1212" s="7"/>
      <c r="AJ1212" s="7"/>
      <c r="AK1212" s="7"/>
      <c r="AL1212" s="7"/>
      <c r="AN1212" s="7"/>
      <c r="AO1212" s="7"/>
      <c r="AP1212" s="7"/>
      <c r="AR1212" s="7"/>
      <c r="AT1212" s="7"/>
      <c r="AV1212" s="7"/>
      <c r="AX1212" s="7"/>
      <c r="AZ1212" s="7"/>
      <c r="BB1212" s="7"/>
      <c r="BD1212" s="7"/>
      <c r="BF1212" s="7"/>
      <c r="BH1212" s="7"/>
      <c r="BI1212" s="7"/>
      <c r="BJ1212" s="7"/>
      <c r="BL1212" s="7"/>
      <c r="BN1212" s="7"/>
      <c r="BO1212" s="7"/>
      <c r="BP1212" s="7"/>
      <c r="BQ1212" s="7"/>
      <c r="BR1212" s="7"/>
    </row>
    <row r="1213" spans="1:70" customFormat="1">
      <c r="A1213" s="7"/>
      <c r="B1213" s="230"/>
      <c r="C1213" s="7"/>
      <c r="D1213" s="7"/>
      <c r="E1213" s="7"/>
      <c r="F1213" s="7"/>
      <c r="G1213" s="7"/>
      <c r="H1213" s="7"/>
      <c r="I1213" s="7"/>
      <c r="J1213" s="7"/>
      <c r="K1213" s="7"/>
      <c r="L1213" s="8"/>
      <c r="M1213" s="7"/>
      <c r="N1213" s="60"/>
      <c r="Z1213" s="7"/>
      <c r="AB1213" s="7"/>
      <c r="AC1213" s="7"/>
      <c r="AD1213" s="7"/>
      <c r="AF1213" s="7"/>
      <c r="AH1213" s="7"/>
      <c r="AJ1213" s="7"/>
      <c r="AK1213" s="7"/>
      <c r="AL1213" s="7"/>
      <c r="AN1213" s="7"/>
      <c r="AO1213" s="7"/>
      <c r="AP1213" s="7"/>
      <c r="AR1213" s="7"/>
      <c r="AT1213" s="7"/>
      <c r="AV1213" s="7"/>
      <c r="AX1213" s="7"/>
      <c r="AZ1213" s="7"/>
      <c r="BB1213" s="7"/>
      <c r="BD1213" s="7"/>
      <c r="BF1213" s="7"/>
      <c r="BH1213" s="7"/>
      <c r="BI1213" s="7"/>
      <c r="BJ1213" s="7"/>
      <c r="BL1213" s="7"/>
      <c r="BN1213" s="7"/>
      <c r="BO1213" s="7"/>
      <c r="BP1213" s="7"/>
      <c r="BQ1213" s="7"/>
      <c r="BR1213" s="7"/>
    </row>
    <row r="1214" spans="1:70" customFormat="1">
      <c r="A1214" s="7"/>
      <c r="B1214" s="230"/>
      <c r="C1214" s="7"/>
      <c r="D1214" s="7"/>
      <c r="E1214" s="7"/>
      <c r="F1214" s="7"/>
      <c r="G1214" s="7"/>
      <c r="H1214" s="7"/>
      <c r="I1214" s="7"/>
      <c r="J1214" s="7"/>
      <c r="K1214" s="7"/>
      <c r="L1214" s="8"/>
      <c r="M1214" s="7"/>
      <c r="N1214" s="60"/>
      <c r="Z1214" s="7"/>
      <c r="AB1214" s="7"/>
      <c r="AC1214" s="7"/>
      <c r="AD1214" s="7"/>
      <c r="AF1214" s="7"/>
      <c r="AH1214" s="7"/>
      <c r="AJ1214" s="7"/>
      <c r="AK1214" s="7"/>
      <c r="AL1214" s="7"/>
      <c r="AN1214" s="7"/>
      <c r="AO1214" s="7"/>
      <c r="AP1214" s="7"/>
      <c r="AR1214" s="7"/>
      <c r="AT1214" s="7"/>
      <c r="AV1214" s="7"/>
      <c r="AX1214" s="7"/>
      <c r="AZ1214" s="7"/>
      <c r="BB1214" s="7"/>
      <c r="BD1214" s="7"/>
      <c r="BF1214" s="7"/>
      <c r="BH1214" s="7"/>
      <c r="BI1214" s="7"/>
      <c r="BJ1214" s="7"/>
      <c r="BL1214" s="7"/>
      <c r="BN1214" s="7"/>
      <c r="BO1214" s="7"/>
      <c r="BP1214" s="7"/>
      <c r="BQ1214" s="7"/>
      <c r="BR1214" s="7"/>
    </row>
    <row r="1215" spans="1:70" customFormat="1">
      <c r="A1215" s="7"/>
      <c r="B1215" s="230"/>
      <c r="C1215" s="7"/>
      <c r="D1215" s="7"/>
      <c r="E1215" s="7"/>
      <c r="F1215" s="7"/>
      <c r="G1215" s="7"/>
      <c r="H1215" s="7"/>
      <c r="I1215" s="7"/>
      <c r="J1215" s="7"/>
      <c r="K1215" s="7"/>
      <c r="L1215" s="8"/>
      <c r="M1215" s="7"/>
      <c r="N1215" s="60"/>
      <c r="Z1215" s="7"/>
      <c r="AB1215" s="7"/>
      <c r="AC1215" s="7"/>
      <c r="AD1215" s="7"/>
      <c r="AF1215" s="7"/>
      <c r="AH1215" s="7"/>
      <c r="AJ1215" s="7"/>
      <c r="AK1215" s="7"/>
      <c r="AL1215" s="7"/>
      <c r="AN1215" s="7"/>
      <c r="AO1215" s="7"/>
      <c r="AP1215" s="7"/>
      <c r="AR1215" s="7"/>
      <c r="AT1215" s="7"/>
      <c r="AV1215" s="7"/>
      <c r="AX1215" s="7"/>
      <c r="AZ1215" s="7"/>
      <c r="BB1215" s="7"/>
      <c r="BD1215" s="7"/>
      <c r="BF1215" s="7"/>
      <c r="BH1215" s="7"/>
      <c r="BI1215" s="7"/>
      <c r="BJ1215" s="7"/>
      <c r="BL1215" s="7"/>
      <c r="BN1215" s="7"/>
      <c r="BO1215" s="7"/>
      <c r="BP1215" s="7"/>
      <c r="BQ1215" s="7"/>
      <c r="BR1215" s="7"/>
    </row>
    <row r="1216" spans="1:70" customFormat="1">
      <c r="A1216" s="7"/>
      <c r="B1216" s="230"/>
      <c r="C1216" s="7"/>
      <c r="D1216" s="7"/>
      <c r="E1216" s="7"/>
      <c r="F1216" s="7"/>
      <c r="G1216" s="7"/>
      <c r="H1216" s="7"/>
      <c r="I1216" s="7"/>
      <c r="J1216" s="7"/>
      <c r="K1216" s="7"/>
      <c r="L1216" s="8"/>
      <c r="M1216" s="7"/>
      <c r="N1216" s="60"/>
      <c r="Z1216" s="7"/>
      <c r="AB1216" s="7"/>
      <c r="AC1216" s="7"/>
      <c r="AD1216" s="7"/>
      <c r="AF1216" s="7"/>
      <c r="AH1216" s="7"/>
      <c r="AJ1216" s="7"/>
      <c r="AK1216" s="7"/>
      <c r="AL1216" s="7"/>
      <c r="AN1216" s="7"/>
      <c r="AO1216" s="7"/>
      <c r="AP1216" s="7"/>
      <c r="AR1216" s="7"/>
      <c r="AT1216" s="7"/>
      <c r="AV1216" s="7"/>
      <c r="AX1216" s="7"/>
      <c r="AZ1216" s="7"/>
      <c r="BB1216" s="7"/>
      <c r="BD1216" s="7"/>
      <c r="BF1216" s="7"/>
      <c r="BH1216" s="7"/>
      <c r="BI1216" s="7"/>
      <c r="BJ1216" s="7"/>
      <c r="BL1216" s="7"/>
      <c r="BN1216" s="7"/>
      <c r="BO1216" s="7"/>
      <c r="BP1216" s="7"/>
      <c r="BQ1216" s="7"/>
      <c r="BR1216" s="7"/>
    </row>
    <row r="1217" spans="1:70" customFormat="1">
      <c r="A1217" s="7"/>
      <c r="B1217" s="230"/>
      <c r="C1217" s="7"/>
      <c r="D1217" s="7"/>
      <c r="E1217" s="7"/>
      <c r="F1217" s="7"/>
      <c r="G1217" s="7"/>
      <c r="H1217" s="7"/>
      <c r="I1217" s="7"/>
      <c r="J1217" s="7"/>
      <c r="K1217" s="7"/>
      <c r="L1217" s="8"/>
      <c r="M1217" s="7"/>
      <c r="N1217" s="60"/>
      <c r="Z1217" s="7"/>
      <c r="AB1217" s="7"/>
      <c r="AC1217" s="7"/>
      <c r="AD1217" s="7"/>
      <c r="AF1217" s="7"/>
      <c r="AH1217" s="7"/>
      <c r="AJ1217" s="7"/>
      <c r="AK1217" s="7"/>
      <c r="AL1217" s="7"/>
      <c r="AN1217" s="7"/>
      <c r="AO1217" s="7"/>
      <c r="AP1217" s="7"/>
      <c r="AR1217" s="7"/>
      <c r="AT1217" s="7"/>
      <c r="AV1217" s="7"/>
      <c r="AX1217" s="7"/>
      <c r="AZ1217" s="7"/>
      <c r="BB1217" s="7"/>
      <c r="BD1217" s="7"/>
      <c r="BF1217" s="7"/>
      <c r="BH1217" s="7"/>
      <c r="BI1217" s="7"/>
      <c r="BJ1217" s="7"/>
      <c r="BL1217" s="7"/>
      <c r="BN1217" s="7"/>
      <c r="BO1217" s="7"/>
      <c r="BP1217" s="7"/>
      <c r="BQ1217" s="7"/>
      <c r="BR1217" s="7"/>
    </row>
    <row r="1218" spans="1:70" customFormat="1">
      <c r="A1218" s="7"/>
      <c r="B1218" s="230"/>
      <c r="C1218" s="7"/>
      <c r="D1218" s="7"/>
      <c r="E1218" s="7"/>
      <c r="F1218" s="7"/>
      <c r="G1218" s="7"/>
      <c r="H1218" s="7"/>
      <c r="I1218" s="7"/>
      <c r="J1218" s="7"/>
      <c r="K1218" s="7"/>
      <c r="L1218" s="8"/>
      <c r="M1218" s="7"/>
      <c r="N1218" s="60"/>
      <c r="Z1218" s="7"/>
      <c r="AB1218" s="7"/>
      <c r="AC1218" s="7"/>
      <c r="AD1218" s="7"/>
      <c r="AF1218" s="7"/>
      <c r="AH1218" s="7"/>
      <c r="AJ1218" s="7"/>
      <c r="AK1218" s="7"/>
      <c r="AL1218" s="7"/>
      <c r="AN1218" s="7"/>
      <c r="AO1218" s="7"/>
      <c r="AP1218" s="7"/>
      <c r="AR1218" s="7"/>
      <c r="AT1218" s="7"/>
      <c r="AV1218" s="7"/>
      <c r="AX1218" s="7"/>
      <c r="AZ1218" s="7"/>
      <c r="BB1218" s="7"/>
      <c r="BD1218" s="7"/>
      <c r="BF1218" s="7"/>
      <c r="BH1218" s="7"/>
      <c r="BI1218" s="7"/>
      <c r="BJ1218" s="7"/>
      <c r="BL1218" s="7"/>
      <c r="BN1218" s="7"/>
      <c r="BO1218" s="7"/>
      <c r="BP1218" s="7"/>
      <c r="BQ1218" s="7"/>
      <c r="BR1218" s="7"/>
    </row>
    <row r="1219" spans="1:70" customFormat="1">
      <c r="A1219" s="7"/>
      <c r="B1219" s="230"/>
      <c r="C1219" s="7"/>
      <c r="D1219" s="7"/>
      <c r="E1219" s="7"/>
      <c r="F1219" s="7"/>
      <c r="G1219" s="7"/>
      <c r="H1219" s="7"/>
      <c r="I1219" s="7"/>
      <c r="J1219" s="7"/>
      <c r="K1219" s="7"/>
      <c r="L1219" s="8"/>
      <c r="M1219" s="7"/>
      <c r="N1219" s="60"/>
      <c r="Z1219" s="7"/>
      <c r="AB1219" s="7"/>
      <c r="AC1219" s="7"/>
      <c r="AD1219" s="7"/>
      <c r="AF1219" s="7"/>
      <c r="AH1219" s="7"/>
      <c r="AJ1219" s="7"/>
      <c r="AK1219" s="7"/>
      <c r="AL1219" s="7"/>
      <c r="AN1219" s="7"/>
      <c r="AO1219" s="7"/>
      <c r="AP1219" s="7"/>
      <c r="AR1219" s="7"/>
      <c r="AT1219" s="7"/>
      <c r="AV1219" s="7"/>
      <c r="AX1219" s="7"/>
      <c r="AZ1219" s="7"/>
      <c r="BB1219" s="7"/>
      <c r="BD1219" s="7"/>
      <c r="BF1219" s="7"/>
      <c r="BH1219" s="7"/>
      <c r="BI1219" s="7"/>
      <c r="BJ1219" s="7"/>
      <c r="BL1219" s="7"/>
      <c r="BN1219" s="7"/>
      <c r="BO1219" s="7"/>
      <c r="BP1219" s="7"/>
      <c r="BQ1219" s="7"/>
      <c r="BR1219" s="7"/>
    </row>
    <row r="1220" spans="1:70" customFormat="1">
      <c r="A1220" s="7"/>
      <c r="B1220" s="230"/>
      <c r="C1220" s="7"/>
      <c r="D1220" s="7"/>
      <c r="E1220" s="7"/>
      <c r="F1220" s="7"/>
      <c r="G1220" s="7"/>
      <c r="H1220" s="7"/>
      <c r="I1220" s="7"/>
      <c r="J1220" s="7"/>
      <c r="K1220" s="7"/>
      <c r="L1220" s="8"/>
      <c r="M1220" s="7"/>
      <c r="N1220" s="60"/>
      <c r="Z1220" s="7"/>
      <c r="AB1220" s="7"/>
      <c r="AC1220" s="7"/>
      <c r="AD1220" s="7"/>
      <c r="AF1220" s="7"/>
      <c r="AH1220" s="7"/>
      <c r="AJ1220" s="7"/>
      <c r="AK1220" s="7"/>
      <c r="AL1220" s="7"/>
      <c r="AN1220" s="7"/>
      <c r="AO1220" s="7"/>
      <c r="AP1220" s="7"/>
      <c r="AR1220" s="7"/>
      <c r="AT1220" s="7"/>
      <c r="AV1220" s="7"/>
      <c r="AX1220" s="7"/>
      <c r="AZ1220" s="7"/>
      <c r="BB1220" s="7"/>
      <c r="BD1220" s="7"/>
      <c r="BF1220" s="7"/>
      <c r="BH1220" s="7"/>
      <c r="BI1220" s="7"/>
      <c r="BJ1220" s="7"/>
      <c r="BL1220" s="7"/>
      <c r="BN1220" s="7"/>
      <c r="BO1220" s="7"/>
      <c r="BP1220" s="7"/>
      <c r="BQ1220" s="7"/>
      <c r="BR1220" s="7"/>
    </row>
    <row r="1221" spans="1:70" customFormat="1">
      <c r="A1221" s="7"/>
      <c r="B1221" s="230"/>
      <c r="C1221" s="7"/>
      <c r="D1221" s="7"/>
      <c r="E1221" s="7"/>
      <c r="F1221" s="7"/>
      <c r="G1221" s="7"/>
      <c r="H1221" s="7"/>
      <c r="I1221" s="7"/>
      <c r="J1221" s="7"/>
      <c r="K1221" s="7"/>
      <c r="L1221" s="8"/>
      <c r="M1221" s="7"/>
      <c r="N1221" s="60"/>
      <c r="Z1221" s="7"/>
      <c r="AB1221" s="7"/>
      <c r="AC1221" s="7"/>
      <c r="AD1221" s="7"/>
      <c r="AF1221" s="7"/>
      <c r="AH1221" s="7"/>
      <c r="AJ1221" s="7"/>
      <c r="AK1221" s="7"/>
      <c r="AL1221" s="7"/>
      <c r="AN1221" s="7"/>
      <c r="AO1221" s="7"/>
      <c r="AP1221" s="7"/>
      <c r="AR1221" s="7"/>
      <c r="AT1221" s="7"/>
      <c r="AV1221" s="7"/>
      <c r="AX1221" s="7"/>
      <c r="AZ1221" s="7"/>
      <c r="BB1221" s="7"/>
      <c r="BD1221" s="7"/>
      <c r="BF1221" s="7"/>
      <c r="BH1221" s="7"/>
      <c r="BI1221" s="7"/>
      <c r="BJ1221" s="7"/>
      <c r="BL1221" s="7"/>
      <c r="BN1221" s="7"/>
      <c r="BO1221" s="7"/>
      <c r="BP1221" s="7"/>
      <c r="BQ1221" s="7"/>
      <c r="BR1221" s="7"/>
    </row>
    <row r="1222" spans="1:70" customFormat="1">
      <c r="A1222" s="7"/>
      <c r="B1222" s="230"/>
      <c r="C1222" s="7"/>
      <c r="D1222" s="7"/>
      <c r="E1222" s="7"/>
      <c r="F1222" s="7"/>
      <c r="G1222" s="7"/>
      <c r="H1222" s="7"/>
      <c r="I1222" s="7"/>
      <c r="J1222" s="7"/>
      <c r="K1222" s="7"/>
      <c r="L1222" s="8"/>
      <c r="M1222" s="7"/>
      <c r="N1222" s="60"/>
      <c r="Z1222" s="7"/>
      <c r="AB1222" s="7"/>
      <c r="AC1222" s="7"/>
      <c r="AD1222" s="7"/>
      <c r="AF1222" s="7"/>
      <c r="AH1222" s="7"/>
      <c r="AJ1222" s="7"/>
      <c r="AK1222" s="7"/>
      <c r="AL1222" s="7"/>
      <c r="AN1222" s="7"/>
      <c r="AO1222" s="7"/>
      <c r="AP1222" s="7"/>
      <c r="AR1222" s="7"/>
      <c r="AT1222" s="7"/>
      <c r="AV1222" s="7"/>
      <c r="AX1222" s="7"/>
      <c r="AZ1222" s="7"/>
      <c r="BB1222" s="7"/>
      <c r="BD1222" s="7"/>
      <c r="BF1222" s="7"/>
      <c r="BH1222" s="7"/>
      <c r="BI1222" s="7"/>
      <c r="BJ1222" s="7"/>
      <c r="BL1222" s="7"/>
      <c r="BN1222" s="7"/>
      <c r="BO1222" s="7"/>
      <c r="BP1222" s="7"/>
      <c r="BQ1222" s="7"/>
      <c r="BR1222" s="7"/>
    </row>
    <row r="1223" spans="1:70" customFormat="1">
      <c r="A1223" s="7"/>
      <c r="B1223" s="230"/>
      <c r="C1223" s="7"/>
      <c r="D1223" s="7"/>
      <c r="E1223" s="7"/>
      <c r="F1223" s="7"/>
      <c r="G1223" s="7"/>
      <c r="H1223" s="7"/>
      <c r="I1223" s="7"/>
      <c r="J1223" s="7"/>
      <c r="K1223" s="7"/>
      <c r="L1223" s="8"/>
      <c r="M1223" s="7"/>
      <c r="N1223" s="60"/>
      <c r="Z1223" s="7"/>
      <c r="AB1223" s="7"/>
      <c r="AC1223" s="7"/>
      <c r="AD1223" s="7"/>
      <c r="AF1223" s="7"/>
      <c r="AH1223" s="7"/>
      <c r="AJ1223" s="7"/>
      <c r="AK1223" s="7"/>
      <c r="AL1223" s="7"/>
      <c r="AN1223" s="7"/>
      <c r="AO1223" s="7"/>
      <c r="AP1223" s="7"/>
      <c r="AR1223" s="7"/>
      <c r="AT1223" s="7"/>
      <c r="AV1223" s="7"/>
      <c r="AX1223" s="7"/>
      <c r="AZ1223" s="7"/>
      <c r="BB1223" s="7"/>
      <c r="BD1223" s="7"/>
      <c r="BF1223" s="7"/>
      <c r="BH1223" s="7"/>
      <c r="BI1223" s="7"/>
      <c r="BJ1223" s="7"/>
      <c r="BL1223" s="7"/>
      <c r="BN1223" s="7"/>
      <c r="BO1223" s="7"/>
      <c r="BP1223" s="7"/>
      <c r="BQ1223" s="7"/>
      <c r="BR1223" s="7"/>
    </row>
    <row r="1224" spans="1:70" customFormat="1">
      <c r="A1224" s="7"/>
      <c r="B1224" s="230"/>
      <c r="C1224" s="7"/>
      <c r="D1224" s="7"/>
      <c r="E1224" s="7"/>
      <c r="F1224" s="7"/>
      <c r="G1224" s="7"/>
      <c r="H1224" s="7"/>
      <c r="I1224" s="7"/>
      <c r="J1224" s="7"/>
      <c r="K1224" s="7"/>
      <c r="L1224" s="8"/>
      <c r="M1224" s="7"/>
      <c r="N1224" s="60"/>
      <c r="Z1224" s="7"/>
      <c r="AB1224" s="7"/>
      <c r="AC1224" s="7"/>
      <c r="AD1224" s="7"/>
      <c r="AF1224" s="7"/>
      <c r="AH1224" s="7"/>
      <c r="AJ1224" s="7"/>
      <c r="AK1224" s="7"/>
      <c r="AL1224" s="7"/>
      <c r="AN1224" s="7"/>
      <c r="AO1224" s="7"/>
      <c r="AP1224" s="7"/>
      <c r="AR1224" s="7"/>
      <c r="AT1224" s="7"/>
      <c r="AV1224" s="7"/>
      <c r="AX1224" s="7"/>
      <c r="AZ1224" s="7"/>
      <c r="BB1224" s="7"/>
      <c r="BD1224" s="7"/>
      <c r="BF1224" s="7"/>
      <c r="BH1224" s="7"/>
      <c r="BI1224" s="7"/>
      <c r="BJ1224" s="7"/>
      <c r="BL1224" s="7"/>
      <c r="BN1224" s="7"/>
      <c r="BO1224" s="7"/>
      <c r="BP1224" s="7"/>
      <c r="BQ1224" s="7"/>
      <c r="BR1224" s="7"/>
    </row>
    <row r="1225" spans="1:70" customFormat="1">
      <c r="A1225" s="7"/>
      <c r="B1225" s="230"/>
      <c r="C1225" s="7"/>
      <c r="D1225" s="7"/>
      <c r="E1225" s="7"/>
      <c r="F1225" s="7"/>
      <c r="G1225" s="7"/>
      <c r="H1225" s="7"/>
      <c r="I1225" s="7"/>
      <c r="J1225" s="7"/>
      <c r="K1225" s="7"/>
      <c r="L1225" s="8"/>
      <c r="M1225" s="7"/>
      <c r="N1225" s="60"/>
      <c r="Z1225" s="7"/>
      <c r="AB1225" s="7"/>
      <c r="AC1225" s="7"/>
      <c r="AD1225" s="7"/>
      <c r="AF1225" s="7"/>
      <c r="AH1225" s="7"/>
      <c r="AJ1225" s="7"/>
      <c r="AK1225" s="7"/>
      <c r="AL1225" s="7"/>
      <c r="AN1225" s="7"/>
      <c r="AO1225" s="7"/>
      <c r="AP1225" s="7"/>
      <c r="AR1225" s="7"/>
      <c r="AT1225" s="7"/>
      <c r="AV1225" s="7"/>
      <c r="AX1225" s="7"/>
      <c r="AZ1225" s="7"/>
      <c r="BB1225" s="7"/>
      <c r="BD1225" s="7"/>
      <c r="BF1225" s="7"/>
      <c r="BH1225" s="7"/>
      <c r="BI1225" s="7"/>
      <c r="BJ1225" s="7"/>
      <c r="BL1225" s="7"/>
      <c r="BN1225" s="7"/>
      <c r="BO1225" s="7"/>
      <c r="BP1225" s="7"/>
      <c r="BQ1225" s="7"/>
      <c r="BR1225" s="7"/>
    </row>
    <row r="1226" spans="1:70" customFormat="1">
      <c r="A1226" s="7"/>
      <c r="B1226" s="230"/>
      <c r="C1226" s="7"/>
      <c r="D1226" s="7"/>
      <c r="E1226" s="7"/>
      <c r="F1226" s="7"/>
      <c r="G1226" s="7"/>
      <c r="H1226" s="7"/>
      <c r="I1226" s="7"/>
      <c r="J1226" s="7"/>
      <c r="K1226" s="7"/>
      <c r="L1226" s="8"/>
      <c r="M1226" s="7"/>
      <c r="N1226" s="60"/>
      <c r="Z1226" s="7"/>
      <c r="AB1226" s="7"/>
      <c r="AC1226" s="7"/>
      <c r="AD1226" s="7"/>
      <c r="AF1226" s="7"/>
      <c r="AH1226" s="7"/>
      <c r="AJ1226" s="7"/>
      <c r="AK1226" s="7"/>
      <c r="AL1226" s="7"/>
      <c r="AN1226" s="7"/>
      <c r="AO1226" s="7"/>
      <c r="AP1226" s="7"/>
      <c r="AR1226" s="7"/>
      <c r="AT1226" s="7"/>
      <c r="AV1226" s="7"/>
      <c r="AX1226" s="7"/>
      <c r="AZ1226" s="7"/>
      <c r="BB1226" s="7"/>
      <c r="BD1226" s="7"/>
      <c r="BF1226" s="7"/>
      <c r="BH1226" s="7"/>
      <c r="BI1226" s="7"/>
      <c r="BJ1226" s="7"/>
      <c r="BL1226" s="7"/>
      <c r="BN1226" s="7"/>
      <c r="BO1226" s="7"/>
      <c r="BP1226" s="7"/>
      <c r="BQ1226" s="7"/>
      <c r="BR1226" s="7"/>
    </row>
    <row r="1227" spans="1:70" customFormat="1">
      <c r="A1227" s="7"/>
      <c r="B1227" s="230"/>
      <c r="C1227" s="7"/>
      <c r="D1227" s="7"/>
      <c r="E1227" s="7"/>
      <c r="F1227" s="7"/>
      <c r="G1227" s="7"/>
      <c r="H1227" s="7"/>
      <c r="I1227" s="7"/>
      <c r="J1227" s="7"/>
      <c r="K1227" s="7"/>
      <c r="L1227" s="8"/>
      <c r="M1227" s="7"/>
      <c r="N1227" s="60"/>
      <c r="Z1227" s="7"/>
      <c r="AB1227" s="7"/>
      <c r="AC1227" s="7"/>
      <c r="AD1227" s="7"/>
      <c r="AF1227" s="7"/>
      <c r="AH1227" s="7"/>
      <c r="AJ1227" s="7"/>
      <c r="AK1227" s="7"/>
      <c r="AL1227" s="7"/>
      <c r="AN1227" s="7"/>
      <c r="AO1227" s="7"/>
      <c r="AP1227" s="7"/>
      <c r="AR1227" s="7"/>
      <c r="AT1227" s="7"/>
      <c r="AV1227" s="7"/>
      <c r="AX1227" s="7"/>
      <c r="AZ1227" s="7"/>
      <c r="BB1227" s="7"/>
      <c r="BD1227" s="7"/>
      <c r="BF1227" s="7"/>
      <c r="BH1227" s="7"/>
      <c r="BI1227" s="7"/>
      <c r="BJ1227" s="7"/>
      <c r="BL1227" s="7"/>
      <c r="BN1227" s="7"/>
      <c r="BO1227" s="7"/>
      <c r="BP1227" s="7"/>
      <c r="BQ1227" s="7"/>
      <c r="BR1227" s="7"/>
    </row>
    <row r="1228" spans="1:70" customFormat="1">
      <c r="A1228" s="7"/>
      <c r="B1228" s="230"/>
      <c r="C1228" s="7"/>
      <c r="D1228" s="7"/>
      <c r="E1228" s="7"/>
      <c r="F1228" s="7"/>
      <c r="G1228" s="7"/>
      <c r="H1228" s="7"/>
      <c r="I1228" s="7"/>
      <c r="J1228" s="7"/>
      <c r="K1228" s="7"/>
      <c r="L1228" s="8"/>
      <c r="M1228" s="7"/>
      <c r="N1228" s="60"/>
      <c r="Z1228" s="7"/>
      <c r="AB1228" s="7"/>
      <c r="AC1228" s="7"/>
      <c r="AD1228" s="7"/>
      <c r="AF1228" s="7"/>
      <c r="AH1228" s="7"/>
      <c r="AJ1228" s="7"/>
      <c r="AK1228" s="7"/>
      <c r="AL1228" s="7"/>
      <c r="AN1228" s="7"/>
      <c r="AO1228" s="7"/>
      <c r="AP1228" s="7"/>
      <c r="AR1228" s="7"/>
      <c r="AT1228" s="7"/>
      <c r="AV1228" s="7"/>
      <c r="AX1228" s="7"/>
      <c r="AZ1228" s="7"/>
      <c r="BB1228" s="7"/>
      <c r="BD1228" s="7"/>
      <c r="BF1228" s="7"/>
      <c r="BH1228" s="7"/>
      <c r="BI1228" s="7"/>
      <c r="BJ1228" s="7"/>
      <c r="BL1228" s="7"/>
      <c r="BN1228" s="7"/>
      <c r="BO1228" s="7"/>
      <c r="BP1228" s="7"/>
      <c r="BQ1228" s="7"/>
      <c r="BR1228" s="7"/>
    </row>
    <row r="1229" spans="1:70" customFormat="1">
      <c r="A1229" s="7"/>
      <c r="B1229" s="230"/>
      <c r="C1229" s="7"/>
      <c r="D1229" s="7"/>
      <c r="E1229" s="7"/>
      <c r="F1229" s="7"/>
      <c r="G1229" s="7"/>
      <c r="H1229" s="7"/>
      <c r="I1229" s="7"/>
      <c r="J1229" s="7"/>
      <c r="K1229" s="7"/>
      <c r="L1229" s="8"/>
      <c r="M1229" s="7"/>
      <c r="N1229" s="60"/>
      <c r="Z1229" s="7"/>
      <c r="AB1229" s="7"/>
      <c r="AC1229" s="7"/>
      <c r="AD1229" s="7"/>
      <c r="AF1229" s="7"/>
      <c r="AH1229" s="7"/>
      <c r="AJ1229" s="7"/>
      <c r="AK1229" s="7"/>
      <c r="AL1229" s="7"/>
      <c r="AN1229" s="7"/>
      <c r="AO1229" s="7"/>
      <c r="AP1229" s="7"/>
      <c r="AR1229" s="7"/>
      <c r="AT1229" s="7"/>
      <c r="AV1229" s="7"/>
      <c r="AX1229" s="7"/>
      <c r="AZ1229" s="7"/>
      <c r="BB1229" s="7"/>
      <c r="BD1229" s="7"/>
      <c r="BF1229" s="7"/>
      <c r="BH1229" s="7"/>
      <c r="BI1229" s="7"/>
      <c r="BJ1229" s="7"/>
      <c r="BL1229" s="7"/>
      <c r="BN1229" s="7"/>
      <c r="BO1229" s="7"/>
      <c r="BP1229" s="7"/>
      <c r="BQ1229" s="7"/>
      <c r="BR1229" s="7"/>
    </row>
    <row r="1230" spans="1:70" customFormat="1">
      <c r="A1230" s="7"/>
      <c r="B1230" s="230"/>
      <c r="C1230" s="7"/>
      <c r="D1230" s="7"/>
      <c r="E1230" s="7"/>
      <c r="F1230" s="7"/>
      <c r="G1230" s="7"/>
      <c r="H1230" s="7"/>
      <c r="I1230" s="7"/>
      <c r="J1230" s="7"/>
      <c r="K1230" s="7"/>
      <c r="L1230" s="8"/>
      <c r="M1230" s="7"/>
      <c r="N1230" s="60"/>
      <c r="Z1230" s="7"/>
      <c r="AB1230" s="7"/>
      <c r="AC1230" s="7"/>
      <c r="AD1230" s="7"/>
      <c r="AF1230" s="7"/>
      <c r="AH1230" s="7"/>
      <c r="AJ1230" s="7"/>
      <c r="AK1230" s="7"/>
      <c r="AL1230" s="7"/>
      <c r="AN1230" s="7"/>
      <c r="AO1230" s="7"/>
      <c r="AP1230" s="7"/>
      <c r="AR1230" s="7"/>
      <c r="AT1230" s="7"/>
      <c r="AV1230" s="7"/>
      <c r="AX1230" s="7"/>
      <c r="AZ1230" s="7"/>
      <c r="BB1230" s="7"/>
      <c r="BD1230" s="7"/>
      <c r="BF1230" s="7"/>
      <c r="BH1230" s="7"/>
      <c r="BI1230" s="7"/>
      <c r="BJ1230" s="7"/>
      <c r="BL1230" s="7"/>
      <c r="BN1230" s="7"/>
      <c r="BO1230" s="7"/>
      <c r="BP1230" s="7"/>
      <c r="BQ1230" s="7"/>
      <c r="BR1230" s="7"/>
    </row>
    <row r="1231" spans="1:70" customFormat="1">
      <c r="A1231" s="7"/>
      <c r="B1231" s="230"/>
      <c r="C1231" s="7"/>
      <c r="D1231" s="7"/>
      <c r="E1231" s="7"/>
      <c r="F1231" s="7"/>
      <c r="G1231" s="7"/>
      <c r="H1231" s="7"/>
      <c r="I1231" s="7"/>
      <c r="J1231" s="7"/>
      <c r="K1231" s="7"/>
      <c r="L1231" s="8"/>
      <c r="M1231" s="7"/>
      <c r="N1231" s="60"/>
      <c r="Z1231" s="7"/>
      <c r="AB1231" s="7"/>
      <c r="AC1231" s="7"/>
      <c r="AD1231" s="7"/>
      <c r="AF1231" s="7"/>
      <c r="AH1231" s="7"/>
      <c r="AJ1231" s="7"/>
      <c r="AK1231" s="7"/>
      <c r="AL1231" s="7"/>
      <c r="AN1231" s="7"/>
      <c r="AO1231" s="7"/>
      <c r="AP1231" s="7"/>
      <c r="AR1231" s="7"/>
      <c r="AT1231" s="7"/>
      <c r="AV1231" s="7"/>
      <c r="AX1231" s="7"/>
      <c r="AZ1231" s="7"/>
      <c r="BB1231" s="7"/>
      <c r="BD1231" s="7"/>
      <c r="BF1231" s="7"/>
      <c r="BH1231" s="7"/>
      <c r="BI1231" s="7"/>
      <c r="BJ1231" s="7"/>
      <c r="BL1231" s="7"/>
      <c r="BN1231" s="7"/>
      <c r="BO1231" s="7"/>
      <c r="BP1231" s="7"/>
      <c r="BQ1231" s="7"/>
      <c r="BR1231" s="7"/>
    </row>
    <row r="1232" spans="1:70" customFormat="1">
      <c r="A1232" s="7"/>
      <c r="B1232" s="230"/>
      <c r="C1232" s="7"/>
      <c r="D1232" s="7"/>
      <c r="E1232" s="7"/>
      <c r="F1232" s="7"/>
      <c r="G1232" s="7"/>
      <c r="H1232" s="7"/>
      <c r="I1232" s="7"/>
      <c r="J1232" s="7"/>
      <c r="K1232" s="7"/>
      <c r="L1232" s="8"/>
      <c r="M1232" s="7"/>
      <c r="N1232" s="60"/>
      <c r="Z1232" s="7"/>
      <c r="AB1232" s="7"/>
      <c r="AC1232" s="7"/>
      <c r="AD1232" s="7"/>
      <c r="AF1232" s="7"/>
      <c r="AH1232" s="7"/>
      <c r="AJ1232" s="7"/>
      <c r="AK1232" s="7"/>
      <c r="AL1232" s="7"/>
      <c r="AN1232" s="7"/>
      <c r="AO1232" s="7"/>
      <c r="AP1232" s="7"/>
      <c r="AR1232" s="7"/>
      <c r="AT1232" s="7"/>
      <c r="AV1232" s="7"/>
      <c r="AX1232" s="7"/>
      <c r="AZ1232" s="7"/>
      <c r="BB1232" s="7"/>
      <c r="BD1232" s="7"/>
      <c r="BF1232" s="7"/>
      <c r="BH1232" s="7"/>
      <c r="BI1232" s="7"/>
      <c r="BJ1232" s="7"/>
      <c r="BL1232" s="7"/>
      <c r="BN1232" s="7"/>
      <c r="BO1232" s="7"/>
      <c r="BP1232" s="7"/>
      <c r="BQ1232" s="7"/>
      <c r="BR1232" s="7"/>
    </row>
    <row r="1233" spans="1:70" customFormat="1">
      <c r="A1233" s="7"/>
      <c r="B1233" s="230"/>
      <c r="C1233" s="7"/>
      <c r="D1233" s="7"/>
      <c r="E1233" s="7"/>
      <c r="F1233" s="7"/>
      <c r="G1233" s="7"/>
      <c r="H1233" s="7"/>
      <c r="I1233" s="7"/>
      <c r="J1233" s="7"/>
      <c r="K1233" s="7"/>
      <c r="L1233" s="8"/>
      <c r="M1233" s="7"/>
      <c r="N1233" s="60"/>
      <c r="Z1233" s="7"/>
      <c r="AB1233" s="7"/>
      <c r="AC1233" s="7"/>
      <c r="AD1233" s="7"/>
      <c r="AF1233" s="7"/>
      <c r="AH1233" s="7"/>
      <c r="AJ1233" s="7"/>
      <c r="AK1233" s="7"/>
      <c r="AL1233" s="7"/>
      <c r="AN1233" s="7"/>
      <c r="AO1233" s="7"/>
      <c r="AP1233" s="7"/>
      <c r="AR1233" s="7"/>
      <c r="AT1233" s="7"/>
      <c r="AV1233" s="7"/>
      <c r="AX1233" s="7"/>
      <c r="AZ1233" s="7"/>
      <c r="BB1233" s="7"/>
      <c r="BD1233" s="7"/>
      <c r="BF1233" s="7"/>
      <c r="BH1233" s="7"/>
      <c r="BI1233" s="7"/>
      <c r="BJ1233" s="7"/>
      <c r="BL1233" s="7"/>
      <c r="BN1233" s="7"/>
      <c r="BO1233" s="7"/>
      <c r="BP1233" s="7"/>
      <c r="BQ1233" s="7"/>
      <c r="BR1233" s="7"/>
    </row>
    <row r="1234" spans="1:70" customFormat="1">
      <c r="A1234" s="7"/>
      <c r="B1234" s="230"/>
      <c r="C1234" s="7"/>
      <c r="D1234" s="7"/>
      <c r="E1234" s="7"/>
      <c r="F1234" s="7"/>
      <c r="G1234" s="7"/>
      <c r="H1234" s="7"/>
      <c r="I1234" s="7"/>
      <c r="J1234" s="7"/>
      <c r="K1234" s="7"/>
      <c r="L1234" s="8"/>
      <c r="M1234" s="7"/>
      <c r="N1234" s="60"/>
      <c r="Z1234" s="7"/>
      <c r="AB1234" s="7"/>
      <c r="AC1234" s="7"/>
      <c r="AD1234" s="7"/>
      <c r="AF1234" s="7"/>
      <c r="AH1234" s="7"/>
      <c r="AJ1234" s="7"/>
      <c r="AK1234" s="7"/>
      <c r="AL1234" s="7"/>
      <c r="AN1234" s="7"/>
      <c r="AO1234" s="7"/>
      <c r="AP1234" s="7"/>
      <c r="AR1234" s="7"/>
      <c r="AT1234" s="7"/>
      <c r="AV1234" s="7"/>
      <c r="AX1234" s="7"/>
      <c r="AZ1234" s="7"/>
      <c r="BB1234" s="7"/>
      <c r="BD1234" s="7"/>
      <c r="BF1234" s="7"/>
      <c r="BH1234" s="7"/>
      <c r="BI1234" s="7"/>
      <c r="BJ1234" s="7"/>
      <c r="BL1234" s="7"/>
      <c r="BN1234" s="7"/>
      <c r="BO1234" s="7"/>
      <c r="BP1234" s="7"/>
      <c r="BQ1234" s="7"/>
      <c r="BR1234" s="7"/>
    </row>
    <row r="1235" spans="1:70" customFormat="1">
      <c r="A1235" s="7"/>
      <c r="B1235" s="230"/>
      <c r="C1235" s="7"/>
      <c r="D1235" s="7"/>
      <c r="E1235" s="7"/>
      <c r="F1235" s="7"/>
      <c r="G1235" s="7"/>
      <c r="H1235" s="7"/>
      <c r="I1235" s="7"/>
      <c r="J1235" s="7"/>
      <c r="K1235" s="7"/>
      <c r="L1235" s="8"/>
      <c r="M1235" s="7"/>
      <c r="N1235" s="60"/>
      <c r="Z1235" s="7"/>
      <c r="AB1235" s="7"/>
      <c r="AC1235" s="7"/>
      <c r="AD1235" s="7"/>
      <c r="AF1235" s="7"/>
      <c r="AH1235" s="7"/>
      <c r="AJ1235" s="7"/>
      <c r="AK1235" s="7"/>
      <c r="AL1235" s="7"/>
      <c r="AN1235" s="7"/>
      <c r="AO1235" s="7"/>
      <c r="AP1235" s="7"/>
      <c r="AR1235" s="7"/>
      <c r="AT1235" s="7"/>
      <c r="AV1235" s="7"/>
      <c r="AX1235" s="7"/>
      <c r="AZ1235" s="7"/>
      <c r="BB1235" s="7"/>
      <c r="BD1235" s="7"/>
      <c r="BF1235" s="7"/>
      <c r="BH1235" s="7"/>
      <c r="BI1235" s="7"/>
      <c r="BJ1235" s="7"/>
      <c r="BL1235" s="7"/>
      <c r="BN1235" s="7"/>
      <c r="BO1235" s="7"/>
      <c r="BP1235" s="7"/>
      <c r="BQ1235" s="7"/>
      <c r="BR1235" s="7"/>
    </row>
    <row r="1236" spans="1:70" customFormat="1">
      <c r="A1236" s="7"/>
      <c r="B1236" s="230"/>
      <c r="C1236" s="7"/>
      <c r="D1236" s="7"/>
      <c r="E1236" s="7"/>
      <c r="F1236" s="7"/>
      <c r="G1236" s="7"/>
      <c r="H1236" s="7"/>
      <c r="I1236" s="7"/>
      <c r="J1236" s="7"/>
      <c r="K1236" s="7"/>
      <c r="L1236" s="8"/>
      <c r="M1236" s="7"/>
      <c r="N1236" s="60"/>
      <c r="Z1236" s="7"/>
      <c r="AB1236" s="7"/>
      <c r="AC1236" s="7"/>
      <c r="AD1236" s="7"/>
      <c r="AF1236" s="7"/>
      <c r="AH1236" s="7"/>
      <c r="AJ1236" s="7"/>
      <c r="AK1236" s="7"/>
      <c r="AL1236" s="7"/>
      <c r="AN1236" s="7"/>
      <c r="AO1236" s="7"/>
      <c r="AP1236" s="7"/>
      <c r="AR1236" s="7"/>
      <c r="AT1236" s="7"/>
      <c r="AV1236" s="7"/>
      <c r="AX1236" s="7"/>
      <c r="AZ1236" s="7"/>
      <c r="BB1236" s="7"/>
      <c r="BD1236" s="7"/>
      <c r="BF1236" s="7"/>
      <c r="BH1236" s="7"/>
      <c r="BI1236" s="7"/>
      <c r="BJ1236" s="7"/>
      <c r="BL1236" s="7"/>
      <c r="BN1236" s="7"/>
      <c r="BO1236" s="7"/>
      <c r="BP1236" s="7"/>
      <c r="BQ1236" s="7"/>
      <c r="BR1236" s="7"/>
    </row>
    <row r="1237" spans="1:70" customFormat="1">
      <c r="A1237" s="7"/>
      <c r="B1237" s="230"/>
      <c r="C1237" s="7"/>
      <c r="D1237" s="7"/>
      <c r="E1237" s="7"/>
      <c r="F1237" s="7"/>
      <c r="G1237" s="7"/>
      <c r="H1237" s="7"/>
      <c r="I1237" s="7"/>
      <c r="J1237" s="7"/>
      <c r="K1237" s="7"/>
      <c r="L1237" s="8"/>
      <c r="M1237" s="7"/>
      <c r="N1237" s="60"/>
      <c r="Z1237" s="7"/>
      <c r="AB1237" s="7"/>
      <c r="AC1237" s="7"/>
      <c r="AD1237" s="7"/>
      <c r="AF1237" s="7"/>
      <c r="AH1237" s="7"/>
      <c r="AJ1237" s="7"/>
      <c r="AK1237" s="7"/>
      <c r="AL1237" s="7"/>
      <c r="AN1237" s="7"/>
      <c r="AO1237" s="7"/>
      <c r="AP1237" s="7"/>
      <c r="AR1237" s="7"/>
      <c r="AT1237" s="7"/>
      <c r="AV1237" s="7"/>
      <c r="AX1237" s="7"/>
      <c r="AZ1237" s="7"/>
      <c r="BB1237" s="7"/>
      <c r="BD1237" s="7"/>
      <c r="BF1237" s="7"/>
      <c r="BH1237" s="7"/>
      <c r="BI1237" s="7"/>
      <c r="BJ1237" s="7"/>
      <c r="BL1237" s="7"/>
      <c r="BN1237" s="7"/>
      <c r="BO1237" s="7"/>
      <c r="BP1237" s="7"/>
      <c r="BQ1237" s="7"/>
      <c r="BR1237" s="7"/>
    </row>
    <row r="1238" spans="1:70" customFormat="1">
      <c r="A1238" s="7"/>
      <c r="B1238" s="230"/>
      <c r="C1238" s="7"/>
      <c r="D1238" s="7"/>
      <c r="E1238" s="7"/>
      <c r="F1238" s="7"/>
      <c r="G1238" s="7"/>
      <c r="H1238" s="7"/>
      <c r="I1238" s="7"/>
      <c r="J1238" s="7"/>
      <c r="K1238" s="7"/>
      <c r="L1238" s="8"/>
      <c r="M1238" s="7"/>
      <c r="N1238" s="60"/>
      <c r="Z1238" s="7"/>
      <c r="AB1238" s="7"/>
      <c r="AC1238" s="7"/>
      <c r="AD1238" s="7"/>
      <c r="AF1238" s="7"/>
      <c r="AH1238" s="7"/>
      <c r="AJ1238" s="7"/>
      <c r="AK1238" s="7"/>
      <c r="AL1238" s="7"/>
      <c r="AN1238" s="7"/>
      <c r="AO1238" s="7"/>
      <c r="AP1238" s="7"/>
      <c r="AR1238" s="7"/>
      <c r="AT1238" s="7"/>
      <c r="AV1238" s="7"/>
      <c r="AX1238" s="7"/>
      <c r="AZ1238" s="7"/>
      <c r="BB1238" s="7"/>
      <c r="BD1238" s="7"/>
      <c r="BF1238" s="7"/>
      <c r="BH1238" s="7"/>
      <c r="BI1238" s="7"/>
      <c r="BJ1238" s="7"/>
      <c r="BL1238" s="7"/>
      <c r="BN1238" s="7"/>
      <c r="BO1238" s="7"/>
      <c r="BP1238" s="7"/>
      <c r="BQ1238" s="7"/>
      <c r="BR1238" s="7"/>
    </row>
    <row r="1239" spans="1:70" customFormat="1">
      <c r="A1239" s="7"/>
      <c r="B1239" s="230"/>
      <c r="C1239" s="7"/>
      <c r="D1239" s="7"/>
      <c r="E1239" s="7"/>
      <c r="F1239" s="7"/>
      <c r="G1239" s="7"/>
      <c r="H1239" s="7"/>
      <c r="I1239" s="7"/>
      <c r="J1239" s="7"/>
      <c r="K1239" s="7"/>
      <c r="L1239" s="8"/>
      <c r="M1239" s="7"/>
      <c r="N1239" s="60"/>
      <c r="Z1239" s="7"/>
      <c r="AB1239" s="7"/>
      <c r="AC1239" s="7"/>
      <c r="AD1239" s="7"/>
      <c r="AF1239" s="7"/>
      <c r="AH1239" s="7"/>
      <c r="AJ1239" s="7"/>
      <c r="AK1239" s="7"/>
      <c r="AL1239" s="7"/>
      <c r="AN1239" s="7"/>
      <c r="AO1239" s="7"/>
      <c r="AP1239" s="7"/>
      <c r="AR1239" s="7"/>
      <c r="AT1239" s="7"/>
      <c r="AV1239" s="7"/>
      <c r="AX1239" s="7"/>
      <c r="AZ1239" s="7"/>
      <c r="BB1239" s="7"/>
      <c r="BD1239" s="7"/>
      <c r="BF1239" s="7"/>
      <c r="BH1239" s="7"/>
      <c r="BI1239" s="7"/>
      <c r="BJ1239" s="7"/>
      <c r="BL1239" s="7"/>
      <c r="BN1239" s="7"/>
      <c r="BO1239" s="7"/>
      <c r="BP1239" s="7"/>
      <c r="BQ1239" s="7"/>
      <c r="BR1239" s="7"/>
    </row>
    <row r="1240" spans="1:70" customFormat="1">
      <c r="A1240" s="7"/>
      <c r="B1240" s="230"/>
      <c r="C1240" s="7"/>
      <c r="D1240" s="7"/>
      <c r="E1240" s="7"/>
      <c r="F1240" s="7"/>
      <c r="G1240" s="7"/>
      <c r="H1240" s="7"/>
      <c r="I1240" s="7"/>
      <c r="J1240" s="7"/>
      <c r="K1240" s="7"/>
      <c r="L1240" s="8"/>
      <c r="M1240" s="7"/>
      <c r="N1240" s="60"/>
      <c r="Z1240" s="7"/>
      <c r="AB1240" s="7"/>
      <c r="AC1240" s="7"/>
      <c r="AD1240" s="7"/>
      <c r="AF1240" s="7"/>
      <c r="AH1240" s="7"/>
      <c r="AJ1240" s="7"/>
      <c r="AK1240" s="7"/>
      <c r="AL1240" s="7"/>
      <c r="AN1240" s="7"/>
      <c r="AO1240" s="7"/>
      <c r="AP1240" s="7"/>
      <c r="AR1240" s="7"/>
      <c r="AT1240" s="7"/>
      <c r="AV1240" s="7"/>
      <c r="AX1240" s="7"/>
      <c r="AZ1240" s="7"/>
      <c r="BB1240" s="7"/>
      <c r="BD1240" s="7"/>
      <c r="BF1240" s="7"/>
      <c r="BH1240" s="7"/>
      <c r="BI1240" s="7"/>
      <c r="BJ1240" s="7"/>
      <c r="BL1240" s="7"/>
      <c r="BN1240" s="7"/>
      <c r="BO1240" s="7"/>
      <c r="BP1240" s="7"/>
      <c r="BQ1240" s="7"/>
      <c r="BR1240" s="7"/>
    </row>
    <row r="1241" spans="1:70" customFormat="1">
      <c r="A1241" s="7"/>
      <c r="B1241" s="230"/>
      <c r="C1241" s="7"/>
      <c r="D1241" s="7"/>
      <c r="E1241" s="7"/>
      <c r="F1241" s="7"/>
      <c r="G1241" s="7"/>
      <c r="H1241" s="7"/>
      <c r="I1241" s="7"/>
      <c r="J1241" s="7"/>
      <c r="K1241" s="7"/>
      <c r="L1241" s="8"/>
      <c r="M1241" s="7"/>
      <c r="N1241" s="60"/>
      <c r="Z1241" s="7"/>
      <c r="AB1241" s="7"/>
      <c r="AC1241" s="7"/>
      <c r="AD1241" s="7"/>
      <c r="AF1241" s="7"/>
      <c r="AH1241" s="7"/>
      <c r="AJ1241" s="7"/>
      <c r="AK1241" s="7"/>
      <c r="AL1241" s="7"/>
      <c r="AN1241" s="7"/>
      <c r="AO1241" s="7"/>
      <c r="AP1241" s="7"/>
      <c r="AR1241" s="7"/>
      <c r="AT1241" s="7"/>
      <c r="AV1241" s="7"/>
      <c r="AX1241" s="7"/>
      <c r="AZ1241" s="7"/>
      <c r="BB1241" s="7"/>
      <c r="BD1241" s="7"/>
      <c r="BF1241" s="7"/>
      <c r="BH1241" s="7"/>
      <c r="BI1241" s="7"/>
      <c r="BJ1241" s="7"/>
      <c r="BL1241" s="7"/>
      <c r="BN1241" s="7"/>
      <c r="BO1241" s="7"/>
      <c r="BP1241" s="7"/>
      <c r="BQ1241" s="7"/>
      <c r="BR1241" s="7"/>
    </row>
    <row r="1242" spans="1:70" customFormat="1">
      <c r="A1242" s="7"/>
      <c r="B1242" s="230"/>
      <c r="C1242" s="7"/>
      <c r="D1242" s="7"/>
      <c r="E1242" s="7"/>
      <c r="F1242" s="7"/>
      <c r="G1242" s="7"/>
      <c r="H1242" s="7"/>
      <c r="I1242" s="7"/>
      <c r="J1242" s="7"/>
      <c r="K1242" s="7"/>
      <c r="L1242" s="8"/>
      <c r="M1242" s="7"/>
      <c r="N1242" s="60"/>
      <c r="Z1242" s="7"/>
      <c r="AB1242" s="7"/>
      <c r="AC1242" s="7"/>
      <c r="AD1242" s="7"/>
      <c r="AF1242" s="7"/>
      <c r="AH1242" s="7"/>
      <c r="AJ1242" s="7"/>
      <c r="AK1242" s="7"/>
      <c r="AL1242" s="7"/>
      <c r="AN1242" s="7"/>
      <c r="AO1242" s="7"/>
      <c r="AP1242" s="7"/>
      <c r="AR1242" s="7"/>
      <c r="AT1242" s="7"/>
      <c r="AV1242" s="7"/>
      <c r="AX1242" s="7"/>
      <c r="AZ1242" s="7"/>
      <c r="BB1242" s="7"/>
      <c r="BD1242" s="7"/>
      <c r="BF1242" s="7"/>
      <c r="BH1242" s="7"/>
      <c r="BI1242" s="7"/>
      <c r="BJ1242" s="7"/>
      <c r="BL1242" s="7"/>
      <c r="BN1242" s="7"/>
      <c r="BO1242" s="7"/>
      <c r="BP1242" s="7"/>
      <c r="BQ1242" s="7"/>
      <c r="BR1242" s="7"/>
    </row>
    <row r="1243" spans="1:70" customFormat="1">
      <c r="A1243" s="7"/>
      <c r="B1243" s="230"/>
      <c r="C1243" s="7"/>
      <c r="D1243" s="7"/>
      <c r="E1243" s="7"/>
      <c r="F1243" s="7"/>
      <c r="G1243" s="7"/>
      <c r="H1243" s="7"/>
      <c r="I1243" s="7"/>
      <c r="J1243" s="7"/>
      <c r="K1243" s="7"/>
      <c r="L1243" s="8"/>
      <c r="M1243" s="7"/>
      <c r="N1243" s="60"/>
      <c r="Z1243" s="7"/>
      <c r="AB1243" s="7"/>
      <c r="AC1243" s="7"/>
      <c r="AD1243" s="7"/>
      <c r="AF1243" s="7"/>
      <c r="AH1243" s="7"/>
      <c r="AJ1243" s="7"/>
      <c r="AK1243" s="7"/>
      <c r="AL1243" s="7"/>
      <c r="AN1243" s="7"/>
      <c r="AO1243" s="7"/>
      <c r="AP1243" s="7"/>
      <c r="AR1243" s="7"/>
      <c r="AT1243" s="7"/>
      <c r="AV1243" s="7"/>
      <c r="AX1243" s="7"/>
      <c r="AZ1243" s="7"/>
      <c r="BB1243" s="7"/>
      <c r="BD1243" s="7"/>
      <c r="BF1243" s="7"/>
      <c r="BH1243" s="7"/>
      <c r="BI1243" s="7"/>
      <c r="BJ1243" s="7"/>
      <c r="BL1243" s="7"/>
      <c r="BN1243" s="7"/>
      <c r="BO1243" s="7"/>
      <c r="BP1243" s="7"/>
      <c r="BQ1243" s="7"/>
      <c r="BR1243" s="7"/>
    </row>
    <row r="1244" spans="1:70" customFormat="1">
      <c r="A1244" s="7"/>
      <c r="B1244" s="230"/>
      <c r="C1244" s="7"/>
      <c r="D1244" s="7"/>
      <c r="E1244" s="7"/>
      <c r="F1244" s="7"/>
      <c r="G1244" s="7"/>
      <c r="H1244" s="7"/>
      <c r="I1244" s="7"/>
      <c r="J1244" s="7"/>
      <c r="K1244" s="7"/>
      <c r="L1244" s="8"/>
      <c r="M1244" s="7"/>
      <c r="N1244" s="60"/>
      <c r="Z1244" s="7"/>
      <c r="AB1244" s="7"/>
      <c r="AC1244" s="7"/>
      <c r="AD1244" s="7"/>
      <c r="AF1244" s="7"/>
      <c r="AH1244" s="7"/>
      <c r="AJ1244" s="7"/>
      <c r="AK1244" s="7"/>
      <c r="AL1244" s="7"/>
      <c r="AN1244" s="7"/>
      <c r="AO1244" s="7"/>
      <c r="AP1244" s="7"/>
      <c r="AR1244" s="7"/>
      <c r="AT1244" s="7"/>
      <c r="AV1244" s="7"/>
      <c r="AX1244" s="7"/>
      <c r="AZ1244" s="7"/>
      <c r="BB1244" s="7"/>
      <c r="BD1244" s="7"/>
      <c r="BF1244" s="7"/>
      <c r="BH1244" s="7"/>
      <c r="BI1244" s="7"/>
      <c r="BJ1244" s="7"/>
      <c r="BL1244" s="7"/>
      <c r="BN1244" s="7"/>
      <c r="BO1244" s="7"/>
      <c r="BP1244" s="7"/>
      <c r="BQ1244" s="7"/>
      <c r="BR1244" s="7"/>
    </row>
    <row r="1245" spans="1:70" customFormat="1">
      <c r="A1245" s="7"/>
      <c r="B1245" s="230"/>
      <c r="C1245" s="7"/>
      <c r="D1245" s="7"/>
      <c r="E1245" s="7"/>
      <c r="F1245" s="7"/>
      <c r="G1245" s="7"/>
      <c r="H1245" s="7"/>
      <c r="I1245" s="7"/>
      <c r="J1245" s="7"/>
      <c r="K1245" s="7"/>
      <c r="L1245" s="8"/>
      <c r="M1245" s="7"/>
      <c r="N1245" s="60"/>
      <c r="Z1245" s="7"/>
      <c r="AB1245" s="7"/>
      <c r="AC1245" s="7"/>
      <c r="AD1245" s="7"/>
      <c r="AF1245" s="7"/>
      <c r="AH1245" s="7"/>
      <c r="AJ1245" s="7"/>
      <c r="AK1245" s="7"/>
      <c r="AL1245" s="7"/>
      <c r="AN1245" s="7"/>
      <c r="AO1245" s="7"/>
      <c r="AP1245" s="7"/>
      <c r="AR1245" s="7"/>
      <c r="AT1245" s="7"/>
      <c r="AV1245" s="7"/>
      <c r="AX1245" s="7"/>
      <c r="AZ1245" s="7"/>
      <c r="BB1245" s="7"/>
      <c r="BD1245" s="7"/>
      <c r="BF1245" s="7"/>
      <c r="BH1245" s="7"/>
      <c r="BI1245" s="7"/>
      <c r="BJ1245" s="7"/>
      <c r="BL1245" s="7"/>
      <c r="BN1245" s="7"/>
      <c r="BO1245" s="7"/>
      <c r="BP1245" s="7"/>
      <c r="BQ1245" s="7"/>
      <c r="BR1245" s="7"/>
    </row>
    <row r="1246" spans="1:70" customFormat="1">
      <c r="A1246" s="7"/>
      <c r="B1246" s="230"/>
      <c r="C1246" s="7"/>
      <c r="D1246" s="7"/>
      <c r="E1246" s="7"/>
      <c r="F1246" s="7"/>
      <c r="G1246" s="7"/>
      <c r="H1246" s="7"/>
      <c r="I1246" s="7"/>
      <c r="J1246" s="7"/>
      <c r="K1246" s="7"/>
      <c r="L1246" s="8"/>
      <c r="M1246" s="7"/>
      <c r="N1246" s="60"/>
      <c r="Z1246" s="7"/>
      <c r="AB1246" s="7"/>
      <c r="AC1246" s="7"/>
      <c r="AD1246" s="7"/>
      <c r="AF1246" s="7"/>
      <c r="AH1246" s="7"/>
      <c r="AJ1246" s="7"/>
      <c r="AK1246" s="7"/>
      <c r="AL1246" s="7"/>
      <c r="AN1246" s="7"/>
      <c r="AO1246" s="7"/>
      <c r="AP1246" s="7"/>
      <c r="AR1246" s="7"/>
      <c r="AT1246" s="7"/>
      <c r="AV1246" s="7"/>
      <c r="AX1246" s="7"/>
      <c r="AZ1246" s="7"/>
      <c r="BB1246" s="7"/>
      <c r="BD1246" s="7"/>
      <c r="BF1246" s="7"/>
      <c r="BH1246" s="7"/>
      <c r="BI1246" s="7"/>
      <c r="BJ1246" s="7"/>
      <c r="BL1246" s="7"/>
      <c r="BN1246" s="7"/>
      <c r="BO1246" s="7"/>
      <c r="BP1246" s="7"/>
      <c r="BQ1246" s="7"/>
      <c r="BR1246" s="7"/>
    </row>
    <row r="1247" spans="1:70" customFormat="1">
      <c r="A1247" s="7"/>
      <c r="B1247" s="230"/>
      <c r="C1247" s="7"/>
      <c r="D1247" s="7"/>
      <c r="E1247" s="7"/>
      <c r="F1247" s="7"/>
      <c r="G1247" s="7"/>
      <c r="H1247" s="7"/>
      <c r="I1247" s="7"/>
      <c r="J1247" s="7"/>
      <c r="K1247" s="7"/>
      <c r="L1247" s="8"/>
      <c r="M1247" s="7"/>
      <c r="N1247" s="60"/>
      <c r="Z1247" s="7"/>
      <c r="AB1247" s="7"/>
      <c r="AC1247" s="7"/>
      <c r="AD1247" s="7"/>
      <c r="AF1247" s="7"/>
      <c r="AH1247" s="7"/>
      <c r="AJ1247" s="7"/>
      <c r="AK1247" s="7"/>
      <c r="AL1247" s="7"/>
      <c r="AN1247" s="7"/>
      <c r="AO1247" s="7"/>
      <c r="AP1247" s="7"/>
      <c r="AR1247" s="7"/>
      <c r="AT1247" s="7"/>
      <c r="AV1247" s="7"/>
      <c r="AX1247" s="7"/>
      <c r="AZ1247" s="7"/>
      <c r="BB1247" s="7"/>
      <c r="BD1247" s="7"/>
      <c r="BF1247" s="7"/>
      <c r="BH1247" s="7"/>
      <c r="BI1247" s="7"/>
      <c r="BJ1247" s="7"/>
      <c r="BL1247" s="7"/>
      <c r="BN1247" s="7"/>
      <c r="BO1247" s="7"/>
      <c r="BP1247" s="7"/>
      <c r="BQ1247" s="7"/>
      <c r="BR1247" s="7"/>
    </row>
    <row r="1248" spans="1:70" customFormat="1">
      <c r="A1248" s="7"/>
      <c r="B1248" s="230"/>
      <c r="C1248" s="7"/>
      <c r="D1248" s="7"/>
      <c r="E1248" s="7"/>
      <c r="F1248" s="7"/>
      <c r="G1248" s="7"/>
      <c r="H1248" s="7"/>
      <c r="I1248" s="7"/>
      <c r="J1248" s="7"/>
      <c r="K1248" s="7"/>
      <c r="L1248" s="8"/>
      <c r="M1248" s="7"/>
      <c r="N1248" s="60"/>
      <c r="Z1248" s="7"/>
      <c r="AB1248" s="7"/>
      <c r="AC1248" s="7"/>
      <c r="AD1248" s="7"/>
      <c r="AF1248" s="7"/>
      <c r="AH1248" s="7"/>
      <c r="AJ1248" s="7"/>
      <c r="AK1248" s="7"/>
      <c r="AL1248" s="7"/>
      <c r="AN1248" s="7"/>
      <c r="AO1248" s="7"/>
      <c r="AP1248" s="7"/>
      <c r="AR1248" s="7"/>
      <c r="AT1248" s="7"/>
      <c r="AV1248" s="7"/>
      <c r="AX1248" s="7"/>
      <c r="AZ1248" s="7"/>
      <c r="BB1248" s="7"/>
      <c r="BD1248" s="7"/>
      <c r="BF1248" s="7"/>
      <c r="BH1248" s="7"/>
      <c r="BI1248" s="7"/>
      <c r="BJ1248" s="7"/>
      <c r="BL1248" s="7"/>
      <c r="BN1248" s="7"/>
      <c r="BO1248" s="7"/>
      <c r="BP1248" s="7"/>
      <c r="BQ1248" s="7"/>
      <c r="BR1248" s="7"/>
    </row>
    <row r="1249" spans="1:70" customFormat="1">
      <c r="A1249" s="7"/>
      <c r="B1249" s="230"/>
      <c r="C1249" s="7"/>
      <c r="D1249" s="7"/>
      <c r="E1249" s="7"/>
      <c r="F1249" s="7"/>
      <c r="G1249" s="7"/>
      <c r="H1249" s="7"/>
      <c r="I1249" s="7"/>
      <c r="J1249" s="7"/>
      <c r="K1249" s="7"/>
      <c r="L1249" s="8"/>
      <c r="M1249" s="7"/>
      <c r="N1249" s="60"/>
      <c r="Z1249" s="7"/>
      <c r="AB1249" s="7"/>
      <c r="AC1249" s="7"/>
      <c r="AD1249" s="7"/>
      <c r="AF1249" s="7"/>
      <c r="AH1249" s="7"/>
      <c r="AJ1249" s="7"/>
      <c r="AK1249" s="7"/>
      <c r="AL1249" s="7"/>
      <c r="AN1249" s="7"/>
      <c r="AO1249" s="7"/>
      <c r="AP1249" s="7"/>
      <c r="AR1249" s="7"/>
      <c r="AT1249" s="7"/>
      <c r="AV1249" s="7"/>
      <c r="AX1249" s="7"/>
      <c r="AZ1249" s="7"/>
      <c r="BB1249" s="7"/>
      <c r="BD1249" s="7"/>
      <c r="BF1249" s="7"/>
      <c r="BH1249" s="7"/>
      <c r="BI1249" s="7"/>
      <c r="BJ1249" s="7"/>
      <c r="BL1249" s="7"/>
      <c r="BN1249" s="7"/>
      <c r="BO1249" s="7"/>
      <c r="BP1249" s="7"/>
      <c r="BQ1249" s="7"/>
      <c r="BR1249" s="7"/>
    </row>
    <row r="1250" spans="1:70" customFormat="1">
      <c r="A1250" s="7"/>
      <c r="B1250" s="230"/>
      <c r="C1250" s="7"/>
      <c r="D1250" s="7"/>
      <c r="E1250" s="7"/>
      <c r="F1250" s="7"/>
      <c r="G1250" s="7"/>
      <c r="H1250" s="7"/>
      <c r="I1250" s="7"/>
      <c r="J1250" s="7"/>
      <c r="K1250" s="7"/>
      <c r="L1250" s="8"/>
      <c r="M1250" s="7"/>
      <c r="N1250" s="60"/>
      <c r="Z1250" s="7"/>
      <c r="AB1250" s="7"/>
      <c r="AC1250" s="7"/>
      <c r="AD1250" s="7"/>
      <c r="AF1250" s="7"/>
      <c r="AH1250" s="7"/>
      <c r="AJ1250" s="7"/>
      <c r="AK1250" s="7"/>
      <c r="AL1250" s="7"/>
      <c r="AN1250" s="7"/>
      <c r="AO1250" s="7"/>
      <c r="AP1250" s="7"/>
      <c r="AR1250" s="7"/>
      <c r="AT1250" s="7"/>
      <c r="AV1250" s="7"/>
      <c r="AX1250" s="7"/>
      <c r="AZ1250" s="7"/>
      <c r="BB1250" s="7"/>
      <c r="BD1250" s="7"/>
      <c r="BF1250" s="7"/>
      <c r="BH1250" s="7"/>
      <c r="BI1250" s="7"/>
      <c r="BJ1250" s="7"/>
      <c r="BL1250" s="7"/>
      <c r="BN1250" s="7"/>
      <c r="BO1250" s="7"/>
      <c r="BP1250" s="7"/>
      <c r="BQ1250" s="7"/>
      <c r="BR1250" s="7"/>
    </row>
    <row r="1251" spans="1:70" customFormat="1">
      <c r="A1251" s="7"/>
      <c r="B1251" s="230"/>
      <c r="C1251" s="7"/>
      <c r="D1251" s="7"/>
      <c r="E1251" s="7"/>
      <c r="F1251" s="7"/>
      <c r="G1251" s="7"/>
      <c r="H1251" s="7"/>
      <c r="I1251" s="7"/>
      <c r="J1251" s="7"/>
      <c r="K1251" s="7"/>
      <c r="L1251" s="8"/>
      <c r="M1251" s="7"/>
      <c r="N1251" s="60"/>
      <c r="Z1251" s="7"/>
      <c r="AB1251" s="7"/>
      <c r="AC1251" s="7"/>
      <c r="AD1251" s="7"/>
      <c r="AF1251" s="7"/>
      <c r="AH1251" s="7"/>
      <c r="AJ1251" s="7"/>
      <c r="AK1251" s="7"/>
      <c r="AL1251" s="7"/>
      <c r="AN1251" s="7"/>
      <c r="AO1251" s="7"/>
      <c r="AP1251" s="7"/>
      <c r="AR1251" s="7"/>
      <c r="AT1251" s="7"/>
      <c r="AV1251" s="7"/>
      <c r="AX1251" s="7"/>
      <c r="AZ1251" s="7"/>
      <c r="BB1251" s="7"/>
      <c r="BD1251" s="7"/>
      <c r="BF1251" s="7"/>
      <c r="BH1251" s="7"/>
      <c r="BI1251" s="7"/>
      <c r="BJ1251" s="7"/>
      <c r="BL1251" s="7"/>
      <c r="BN1251" s="7"/>
      <c r="BO1251" s="7"/>
      <c r="BP1251" s="7"/>
      <c r="BQ1251" s="7"/>
      <c r="BR1251" s="7"/>
    </row>
    <row r="1252" spans="1:70" customFormat="1">
      <c r="A1252" s="7"/>
      <c r="B1252" s="230"/>
      <c r="C1252" s="7"/>
      <c r="D1252" s="7"/>
      <c r="E1252" s="7"/>
      <c r="F1252" s="7"/>
      <c r="G1252" s="7"/>
      <c r="H1252" s="7"/>
      <c r="I1252" s="7"/>
      <c r="J1252" s="7"/>
      <c r="K1252" s="7"/>
      <c r="L1252" s="8"/>
      <c r="M1252" s="7"/>
      <c r="N1252" s="60"/>
      <c r="Z1252" s="7"/>
      <c r="AB1252" s="7"/>
      <c r="AC1252" s="7"/>
      <c r="AD1252" s="7"/>
      <c r="AF1252" s="7"/>
      <c r="AH1252" s="7"/>
      <c r="AJ1252" s="7"/>
      <c r="AK1252" s="7"/>
      <c r="AL1252" s="7"/>
      <c r="AN1252" s="7"/>
      <c r="AO1252" s="7"/>
      <c r="AP1252" s="7"/>
      <c r="AR1252" s="7"/>
      <c r="AT1252" s="7"/>
      <c r="AV1252" s="7"/>
      <c r="AX1252" s="7"/>
      <c r="AZ1252" s="7"/>
      <c r="BB1252" s="7"/>
      <c r="BD1252" s="7"/>
      <c r="BF1252" s="7"/>
      <c r="BH1252" s="7"/>
      <c r="BI1252" s="7"/>
      <c r="BJ1252" s="7"/>
      <c r="BL1252" s="7"/>
      <c r="BN1252" s="7"/>
      <c r="BO1252" s="7"/>
      <c r="BP1252" s="7"/>
      <c r="BQ1252" s="7"/>
      <c r="BR1252" s="7"/>
    </row>
    <row r="1253" spans="1:70" customFormat="1">
      <c r="A1253" s="7"/>
      <c r="B1253" s="230"/>
      <c r="C1253" s="7"/>
      <c r="D1253" s="7"/>
      <c r="E1253" s="7"/>
      <c r="F1253" s="7"/>
      <c r="G1253" s="7"/>
      <c r="H1253" s="7"/>
      <c r="I1253" s="7"/>
      <c r="J1253" s="7"/>
      <c r="K1253" s="7"/>
      <c r="L1253" s="8"/>
      <c r="M1253" s="7"/>
      <c r="N1253" s="60"/>
      <c r="Z1253" s="7"/>
      <c r="AB1253" s="7"/>
      <c r="AC1253" s="7"/>
      <c r="AD1253" s="7"/>
      <c r="AF1253" s="7"/>
      <c r="AH1253" s="7"/>
      <c r="AJ1253" s="7"/>
      <c r="AK1253" s="7"/>
      <c r="AL1253" s="7"/>
      <c r="AN1253" s="7"/>
      <c r="AO1253" s="7"/>
      <c r="AP1253" s="7"/>
      <c r="AR1253" s="7"/>
      <c r="AT1253" s="7"/>
      <c r="AV1253" s="7"/>
      <c r="AX1253" s="7"/>
      <c r="AZ1253" s="7"/>
      <c r="BB1253" s="7"/>
      <c r="BD1253" s="7"/>
      <c r="BF1253" s="7"/>
      <c r="BH1253" s="7"/>
      <c r="BI1253" s="7"/>
      <c r="BJ1253" s="7"/>
      <c r="BL1253" s="7"/>
      <c r="BN1253" s="7"/>
      <c r="BO1253" s="7"/>
      <c r="BP1253" s="7"/>
      <c r="BQ1253" s="7"/>
      <c r="BR1253" s="7"/>
    </row>
    <row r="1254" spans="1:70" customFormat="1">
      <c r="A1254" s="7"/>
      <c r="B1254" s="230"/>
      <c r="C1254" s="7"/>
      <c r="D1254" s="7"/>
      <c r="E1254" s="7"/>
      <c r="F1254" s="7"/>
      <c r="G1254" s="7"/>
      <c r="H1254" s="7"/>
      <c r="I1254" s="7"/>
      <c r="J1254" s="7"/>
      <c r="K1254" s="7"/>
      <c r="L1254" s="8"/>
      <c r="M1254" s="7"/>
      <c r="N1254" s="60"/>
      <c r="Z1254" s="7"/>
      <c r="AB1254" s="7"/>
      <c r="AC1254" s="7"/>
      <c r="AD1254" s="7"/>
      <c r="AF1254" s="7"/>
      <c r="AH1254" s="7"/>
      <c r="AJ1254" s="7"/>
      <c r="AK1254" s="7"/>
      <c r="AL1254" s="7"/>
      <c r="AN1254" s="7"/>
      <c r="AO1254" s="7"/>
      <c r="AP1254" s="7"/>
      <c r="AR1254" s="7"/>
      <c r="AT1254" s="7"/>
      <c r="AV1254" s="7"/>
      <c r="AX1254" s="7"/>
      <c r="AZ1254" s="7"/>
      <c r="BB1254" s="7"/>
      <c r="BD1254" s="7"/>
      <c r="BF1254" s="7"/>
      <c r="BH1254" s="7"/>
      <c r="BI1254" s="7"/>
      <c r="BJ1254" s="7"/>
      <c r="BL1254" s="7"/>
      <c r="BN1254" s="7"/>
      <c r="BO1254" s="7"/>
      <c r="BP1254" s="7"/>
      <c r="BQ1254" s="7"/>
      <c r="BR1254" s="7"/>
    </row>
    <row r="1255" spans="1:70" customFormat="1">
      <c r="A1255" s="7"/>
      <c r="B1255" s="230"/>
      <c r="C1255" s="7"/>
      <c r="D1255" s="7"/>
      <c r="E1255" s="7"/>
      <c r="F1255" s="7"/>
      <c r="G1255" s="7"/>
      <c r="H1255" s="7"/>
      <c r="I1255" s="7"/>
      <c r="J1255" s="7"/>
      <c r="K1255" s="7"/>
      <c r="L1255" s="8"/>
      <c r="M1255" s="7"/>
      <c r="N1255" s="60"/>
      <c r="Z1255" s="7"/>
      <c r="AB1255" s="7"/>
      <c r="AC1255" s="7"/>
      <c r="AD1255" s="7"/>
      <c r="AF1255" s="7"/>
      <c r="AH1255" s="7"/>
      <c r="AJ1255" s="7"/>
      <c r="AK1255" s="7"/>
      <c r="AL1255" s="7"/>
      <c r="AN1255" s="7"/>
      <c r="AO1255" s="7"/>
      <c r="AP1255" s="7"/>
      <c r="AR1255" s="7"/>
      <c r="AT1255" s="7"/>
      <c r="AV1255" s="7"/>
      <c r="AX1255" s="7"/>
      <c r="AZ1255" s="7"/>
      <c r="BB1255" s="7"/>
      <c r="BD1255" s="7"/>
      <c r="BF1255" s="7"/>
      <c r="BH1255" s="7"/>
      <c r="BI1255" s="7"/>
      <c r="BJ1255" s="7"/>
      <c r="BL1255" s="7"/>
      <c r="BN1255" s="7"/>
      <c r="BO1255" s="7"/>
      <c r="BP1255" s="7"/>
      <c r="BQ1255" s="7"/>
      <c r="BR1255" s="7"/>
    </row>
    <row r="1256" spans="1:70" customFormat="1">
      <c r="A1256" s="7"/>
      <c r="B1256" s="230"/>
      <c r="C1256" s="7"/>
      <c r="D1256" s="7"/>
      <c r="E1256" s="7"/>
      <c r="F1256" s="7"/>
      <c r="G1256" s="7"/>
      <c r="H1256" s="7"/>
      <c r="I1256" s="7"/>
      <c r="J1256" s="7"/>
      <c r="K1256" s="7"/>
      <c r="L1256" s="8"/>
      <c r="M1256" s="7"/>
      <c r="N1256" s="60"/>
      <c r="Z1256" s="7"/>
      <c r="AB1256" s="7"/>
      <c r="AC1256" s="7"/>
      <c r="AD1256" s="7"/>
      <c r="AF1256" s="7"/>
      <c r="AH1256" s="7"/>
      <c r="AJ1256" s="7"/>
      <c r="AK1256" s="7"/>
      <c r="AL1256" s="7"/>
      <c r="AN1256" s="7"/>
      <c r="AO1256" s="7"/>
      <c r="AP1256" s="7"/>
      <c r="AR1256" s="7"/>
      <c r="AT1256" s="7"/>
      <c r="AV1256" s="7"/>
      <c r="AX1256" s="7"/>
      <c r="AZ1256" s="7"/>
      <c r="BB1256" s="7"/>
      <c r="BD1256" s="7"/>
      <c r="BF1256" s="7"/>
      <c r="BH1256" s="7"/>
      <c r="BI1256" s="7"/>
      <c r="BJ1256" s="7"/>
      <c r="BL1256" s="7"/>
      <c r="BN1256" s="7"/>
      <c r="BO1256" s="7"/>
      <c r="BP1256" s="7"/>
      <c r="BQ1256" s="7"/>
      <c r="BR1256" s="7"/>
    </row>
    <row r="1257" spans="1:70" customFormat="1">
      <c r="A1257" s="7"/>
      <c r="B1257" s="230"/>
      <c r="C1257" s="7"/>
      <c r="D1257" s="7"/>
      <c r="E1257" s="7"/>
      <c r="F1257" s="7"/>
      <c r="G1257" s="7"/>
      <c r="H1257" s="7"/>
      <c r="I1257" s="7"/>
      <c r="J1257" s="7"/>
      <c r="K1257" s="7"/>
      <c r="L1257" s="8"/>
      <c r="M1257" s="7"/>
      <c r="N1257" s="60"/>
      <c r="Z1257" s="7"/>
      <c r="AB1257" s="7"/>
      <c r="AC1257" s="7"/>
      <c r="AD1257" s="7"/>
      <c r="AF1257" s="7"/>
      <c r="AH1257" s="7"/>
      <c r="AJ1257" s="7"/>
      <c r="AK1257" s="7"/>
      <c r="AL1257" s="7"/>
      <c r="AN1257" s="7"/>
      <c r="AO1257" s="7"/>
      <c r="AP1257" s="7"/>
      <c r="AR1257" s="7"/>
      <c r="AT1257" s="7"/>
      <c r="AV1257" s="7"/>
      <c r="AX1257" s="7"/>
      <c r="AZ1257" s="7"/>
      <c r="BB1257" s="7"/>
      <c r="BD1257" s="7"/>
      <c r="BF1257" s="7"/>
      <c r="BH1257" s="7"/>
      <c r="BI1257" s="7"/>
      <c r="BJ1257" s="7"/>
      <c r="BL1257" s="7"/>
      <c r="BN1257" s="7"/>
      <c r="BO1257" s="7"/>
      <c r="BP1257" s="7"/>
      <c r="BQ1257" s="7"/>
      <c r="BR1257" s="7"/>
    </row>
    <row r="1258" spans="1:70" customFormat="1">
      <c r="A1258" s="7"/>
      <c r="B1258" s="230"/>
      <c r="C1258" s="7"/>
      <c r="D1258" s="7"/>
      <c r="E1258" s="7"/>
      <c r="F1258" s="7"/>
      <c r="G1258" s="7"/>
      <c r="H1258" s="7"/>
      <c r="I1258" s="7"/>
      <c r="J1258" s="7"/>
      <c r="K1258" s="7"/>
      <c r="L1258" s="8"/>
      <c r="M1258" s="7"/>
      <c r="N1258" s="60"/>
      <c r="Z1258" s="7"/>
      <c r="AB1258" s="7"/>
      <c r="AC1258" s="7"/>
      <c r="AD1258" s="7"/>
      <c r="AF1258" s="7"/>
      <c r="AH1258" s="7"/>
      <c r="AJ1258" s="7"/>
      <c r="AK1258" s="7"/>
      <c r="AL1258" s="7"/>
      <c r="AN1258" s="7"/>
      <c r="AO1258" s="7"/>
      <c r="AP1258" s="7"/>
      <c r="AR1258" s="7"/>
      <c r="AT1258" s="7"/>
      <c r="AV1258" s="7"/>
      <c r="AX1258" s="7"/>
      <c r="AZ1258" s="7"/>
      <c r="BB1258" s="7"/>
      <c r="BD1258" s="7"/>
      <c r="BF1258" s="7"/>
      <c r="BH1258" s="7"/>
      <c r="BI1258" s="7"/>
      <c r="BJ1258" s="7"/>
      <c r="BL1258" s="7"/>
      <c r="BN1258" s="7"/>
      <c r="BO1258" s="7"/>
      <c r="BP1258" s="7"/>
      <c r="BQ1258" s="7"/>
      <c r="BR1258" s="7"/>
    </row>
    <row r="1259" spans="1:70" customFormat="1">
      <c r="A1259" s="7"/>
      <c r="B1259" s="230"/>
      <c r="C1259" s="7"/>
      <c r="D1259" s="7"/>
      <c r="E1259" s="7"/>
      <c r="F1259" s="7"/>
      <c r="G1259" s="7"/>
      <c r="H1259" s="7"/>
      <c r="I1259" s="7"/>
      <c r="J1259" s="7"/>
      <c r="K1259" s="7"/>
      <c r="L1259" s="8"/>
      <c r="M1259" s="7"/>
      <c r="N1259" s="60"/>
      <c r="Z1259" s="7"/>
      <c r="AB1259" s="7"/>
      <c r="AC1259" s="7"/>
      <c r="AD1259" s="7"/>
      <c r="AF1259" s="7"/>
      <c r="AH1259" s="7"/>
      <c r="AJ1259" s="7"/>
      <c r="AK1259" s="7"/>
      <c r="AL1259" s="7"/>
      <c r="AN1259" s="7"/>
      <c r="AO1259" s="7"/>
      <c r="AP1259" s="7"/>
      <c r="AR1259" s="7"/>
      <c r="AT1259" s="7"/>
      <c r="AV1259" s="7"/>
      <c r="AX1259" s="7"/>
      <c r="AZ1259" s="7"/>
      <c r="BB1259" s="7"/>
      <c r="BD1259" s="7"/>
      <c r="BF1259" s="7"/>
      <c r="BH1259" s="7"/>
      <c r="BI1259" s="7"/>
      <c r="BJ1259" s="7"/>
      <c r="BL1259" s="7"/>
      <c r="BN1259" s="7"/>
      <c r="BO1259" s="7"/>
      <c r="BP1259" s="7"/>
      <c r="BQ1259" s="7"/>
      <c r="BR1259" s="7"/>
    </row>
    <row r="1260" spans="1:70" customFormat="1">
      <c r="A1260" s="7"/>
      <c r="B1260" s="230"/>
      <c r="C1260" s="7"/>
      <c r="D1260" s="7"/>
      <c r="E1260" s="7"/>
      <c r="F1260" s="7"/>
      <c r="G1260" s="7"/>
      <c r="H1260" s="7"/>
      <c r="I1260" s="7"/>
      <c r="J1260" s="7"/>
      <c r="K1260" s="7"/>
      <c r="L1260" s="8"/>
      <c r="M1260" s="7"/>
      <c r="N1260" s="60"/>
      <c r="Z1260" s="7"/>
      <c r="AB1260" s="7"/>
      <c r="AC1260" s="7"/>
      <c r="AD1260" s="7"/>
      <c r="AF1260" s="7"/>
      <c r="AH1260" s="7"/>
      <c r="AJ1260" s="7"/>
      <c r="AK1260" s="7"/>
      <c r="AL1260" s="7"/>
      <c r="AN1260" s="7"/>
      <c r="AO1260" s="7"/>
      <c r="AP1260" s="7"/>
      <c r="AR1260" s="7"/>
      <c r="AT1260" s="7"/>
      <c r="AV1260" s="7"/>
      <c r="AX1260" s="7"/>
      <c r="AZ1260" s="7"/>
      <c r="BB1260" s="7"/>
      <c r="BD1260" s="7"/>
      <c r="BF1260" s="7"/>
      <c r="BH1260" s="7"/>
      <c r="BI1260" s="7"/>
      <c r="BJ1260" s="7"/>
      <c r="BL1260" s="7"/>
      <c r="BN1260" s="7"/>
      <c r="BO1260" s="7"/>
      <c r="BP1260" s="7"/>
      <c r="BQ1260" s="7"/>
      <c r="BR1260" s="7"/>
    </row>
    <row r="1261" spans="1:70" customFormat="1">
      <c r="A1261" s="7"/>
      <c r="B1261" s="230"/>
      <c r="C1261" s="7"/>
      <c r="D1261" s="7"/>
      <c r="E1261" s="7"/>
      <c r="F1261" s="7"/>
      <c r="G1261" s="7"/>
      <c r="H1261" s="7"/>
      <c r="I1261" s="7"/>
      <c r="J1261" s="7"/>
      <c r="K1261" s="7"/>
      <c r="L1261" s="8"/>
      <c r="M1261" s="7"/>
      <c r="N1261" s="60"/>
      <c r="Z1261" s="7"/>
      <c r="AB1261" s="7"/>
      <c r="AC1261" s="7"/>
      <c r="AD1261" s="7"/>
      <c r="AF1261" s="7"/>
      <c r="AH1261" s="7"/>
      <c r="AJ1261" s="7"/>
      <c r="AK1261" s="7"/>
      <c r="AL1261" s="7"/>
      <c r="AN1261" s="7"/>
      <c r="AO1261" s="7"/>
      <c r="AP1261" s="7"/>
      <c r="AR1261" s="7"/>
      <c r="AT1261" s="7"/>
      <c r="AV1261" s="7"/>
      <c r="AX1261" s="7"/>
      <c r="AZ1261" s="7"/>
      <c r="BB1261" s="7"/>
      <c r="BD1261" s="7"/>
      <c r="BF1261" s="7"/>
      <c r="BH1261" s="7"/>
      <c r="BI1261" s="7"/>
      <c r="BJ1261" s="7"/>
      <c r="BL1261" s="7"/>
      <c r="BN1261" s="7"/>
      <c r="BO1261" s="7"/>
      <c r="BP1261" s="7"/>
      <c r="BQ1261" s="7"/>
      <c r="BR1261" s="7"/>
    </row>
    <row r="1262" spans="1:70" customFormat="1">
      <c r="A1262" s="7"/>
      <c r="B1262" s="230"/>
      <c r="C1262" s="7"/>
      <c r="D1262" s="7"/>
      <c r="E1262" s="7"/>
      <c r="F1262" s="7"/>
      <c r="G1262" s="7"/>
      <c r="H1262" s="7"/>
      <c r="I1262" s="7"/>
      <c r="J1262" s="7"/>
      <c r="K1262" s="7"/>
      <c r="L1262" s="8"/>
      <c r="M1262" s="7"/>
      <c r="N1262" s="60"/>
      <c r="Z1262" s="7"/>
      <c r="AB1262" s="7"/>
      <c r="AC1262" s="7"/>
      <c r="AD1262" s="7"/>
      <c r="AF1262" s="7"/>
      <c r="AH1262" s="7"/>
      <c r="AJ1262" s="7"/>
      <c r="AK1262" s="7"/>
      <c r="AL1262" s="7"/>
      <c r="AN1262" s="7"/>
      <c r="AO1262" s="7"/>
      <c r="AP1262" s="7"/>
      <c r="AR1262" s="7"/>
      <c r="AT1262" s="7"/>
      <c r="AV1262" s="7"/>
      <c r="AX1262" s="7"/>
      <c r="AZ1262" s="7"/>
      <c r="BB1262" s="7"/>
      <c r="BD1262" s="7"/>
      <c r="BF1262" s="7"/>
      <c r="BH1262" s="7"/>
      <c r="BI1262" s="7"/>
      <c r="BJ1262" s="7"/>
      <c r="BL1262" s="7"/>
      <c r="BN1262" s="7"/>
      <c r="BO1262" s="7"/>
      <c r="BP1262" s="7"/>
      <c r="BQ1262" s="7"/>
      <c r="BR1262" s="7"/>
    </row>
    <row r="1263" spans="1:70" customFormat="1">
      <c r="A1263" s="7"/>
      <c r="B1263" s="230"/>
      <c r="C1263" s="7"/>
      <c r="D1263" s="7"/>
      <c r="E1263" s="7"/>
      <c r="F1263" s="7"/>
      <c r="G1263" s="7"/>
      <c r="H1263" s="7"/>
      <c r="I1263" s="7"/>
      <c r="J1263" s="7"/>
      <c r="K1263" s="7"/>
      <c r="L1263" s="8"/>
      <c r="M1263" s="7"/>
      <c r="N1263" s="60"/>
      <c r="Z1263" s="7"/>
      <c r="AB1263" s="7"/>
      <c r="AC1263" s="7"/>
      <c r="AD1263" s="7"/>
      <c r="AF1263" s="7"/>
      <c r="AH1263" s="7"/>
      <c r="AJ1263" s="7"/>
      <c r="AK1263" s="7"/>
      <c r="AL1263" s="7"/>
      <c r="AN1263" s="7"/>
      <c r="AO1263" s="7"/>
      <c r="AP1263" s="7"/>
      <c r="AR1263" s="7"/>
      <c r="AT1263" s="7"/>
      <c r="AV1263" s="7"/>
      <c r="AX1263" s="7"/>
      <c r="AZ1263" s="7"/>
      <c r="BB1263" s="7"/>
      <c r="BD1263" s="7"/>
      <c r="BF1263" s="7"/>
      <c r="BH1263" s="7"/>
      <c r="BI1263" s="7"/>
      <c r="BJ1263" s="7"/>
      <c r="BL1263" s="7"/>
      <c r="BN1263" s="7"/>
      <c r="BO1263" s="7"/>
      <c r="BP1263" s="7"/>
      <c r="BQ1263" s="7"/>
      <c r="BR1263" s="7"/>
    </row>
    <row r="1264" spans="1:70" customFormat="1">
      <c r="A1264" s="7"/>
      <c r="B1264" s="230"/>
      <c r="C1264" s="7"/>
      <c r="D1264" s="7"/>
      <c r="E1264" s="7"/>
      <c r="F1264" s="7"/>
      <c r="G1264" s="7"/>
      <c r="H1264" s="7"/>
      <c r="I1264" s="7"/>
      <c r="J1264" s="7"/>
      <c r="K1264" s="7"/>
      <c r="L1264" s="8"/>
      <c r="M1264" s="7"/>
      <c r="N1264" s="60"/>
      <c r="Z1264" s="7"/>
      <c r="AB1264" s="7"/>
      <c r="AC1264" s="7"/>
      <c r="AD1264" s="7"/>
      <c r="AF1264" s="7"/>
      <c r="AH1264" s="7"/>
      <c r="AJ1264" s="7"/>
      <c r="AK1264" s="7"/>
      <c r="AL1264" s="7"/>
      <c r="AN1264" s="7"/>
      <c r="AO1264" s="7"/>
      <c r="AP1264" s="7"/>
      <c r="AR1264" s="7"/>
      <c r="AT1264" s="7"/>
      <c r="AV1264" s="7"/>
      <c r="AX1264" s="7"/>
      <c r="AZ1264" s="7"/>
      <c r="BB1264" s="7"/>
      <c r="BD1264" s="7"/>
      <c r="BF1264" s="7"/>
      <c r="BH1264" s="7"/>
      <c r="BI1264" s="7"/>
      <c r="BJ1264" s="7"/>
      <c r="BL1264" s="7"/>
      <c r="BN1264" s="7"/>
      <c r="BO1264" s="7"/>
      <c r="BP1264" s="7"/>
      <c r="BQ1264" s="7"/>
      <c r="BR1264" s="7"/>
    </row>
    <row r="1265" spans="1:70" customFormat="1">
      <c r="A1265" s="7"/>
      <c r="B1265" s="230"/>
      <c r="C1265" s="7"/>
      <c r="D1265" s="7"/>
      <c r="E1265" s="7"/>
      <c r="F1265" s="7"/>
      <c r="G1265" s="7"/>
      <c r="H1265" s="7"/>
      <c r="I1265" s="7"/>
      <c r="J1265" s="7"/>
      <c r="K1265" s="7"/>
      <c r="L1265" s="8"/>
      <c r="M1265" s="7"/>
      <c r="N1265" s="60"/>
      <c r="Z1265" s="7"/>
      <c r="AB1265" s="7"/>
      <c r="AC1265" s="7"/>
      <c r="AD1265" s="7"/>
      <c r="AF1265" s="7"/>
      <c r="AH1265" s="7"/>
      <c r="AJ1265" s="7"/>
      <c r="AK1265" s="7"/>
      <c r="AL1265" s="7"/>
      <c r="AN1265" s="7"/>
      <c r="AO1265" s="7"/>
      <c r="AP1265" s="7"/>
      <c r="AR1265" s="7"/>
      <c r="AT1265" s="7"/>
      <c r="AV1265" s="7"/>
      <c r="AX1265" s="7"/>
      <c r="AZ1265" s="7"/>
      <c r="BB1265" s="7"/>
      <c r="BD1265" s="7"/>
      <c r="BF1265" s="7"/>
      <c r="BH1265" s="7"/>
      <c r="BI1265" s="7"/>
      <c r="BJ1265" s="7"/>
      <c r="BL1265" s="7"/>
      <c r="BN1265" s="7"/>
      <c r="BO1265" s="7"/>
      <c r="BP1265" s="7"/>
      <c r="BQ1265" s="7"/>
      <c r="BR1265" s="7"/>
    </row>
    <row r="1266" spans="1:70" customFormat="1">
      <c r="A1266" s="7"/>
      <c r="B1266" s="230"/>
      <c r="C1266" s="7"/>
      <c r="D1266" s="7"/>
      <c r="E1266" s="7"/>
      <c r="F1266" s="7"/>
      <c r="G1266" s="7"/>
      <c r="H1266" s="7"/>
      <c r="I1266" s="7"/>
      <c r="J1266" s="7"/>
      <c r="K1266" s="7"/>
      <c r="L1266" s="8"/>
      <c r="M1266" s="7"/>
      <c r="N1266" s="60"/>
      <c r="Z1266" s="7"/>
      <c r="AB1266" s="7"/>
      <c r="AC1266" s="7"/>
      <c r="AD1266" s="7"/>
      <c r="AF1266" s="7"/>
      <c r="AH1266" s="7"/>
      <c r="AJ1266" s="7"/>
      <c r="AK1266" s="7"/>
      <c r="AL1266" s="7"/>
      <c r="AN1266" s="7"/>
      <c r="AO1266" s="7"/>
      <c r="AP1266" s="7"/>
      <c r="AR1266" s="7"/>
      <c r="AT1266" s="7"/>
      <c r="AV1266" s="7"/>
      <c r="AX1266" s="7"/>
      <c r="AZ1266" s="7"/>
      <c r="BB1266" s="7"/>
      <c r="BD1266" s="7"/>
      <c r="BF1266" s="7"/>
      <c r="BH1266" s="7"/>
      <c r="BI1266" s="7"/>
      <c r="BJ1266" s="7"/>
      <c r="BL1266" s="7"/>
      <c r="BN1266" s="7"/>
      <c r="BO1266" s="7"/>
      <c r="BP1266" s="7"/>
      <c r="BQ1266" s="7"/>
      <c r="BR1266" s="7"/>
    </row>
    <row r="1267" spans="1:70" customFormat="1">
      <c r="A1267" s="7"/>
      <c r="B1267" s="230"/>
      <c r="C1267" s="7"/>
      <c r="D1267" s="7"/>
      <c r="E1267" s="7"/>
      <c r="F1267" s="7"/>
      <c r="G1267" s="7"/>
      <c r="H1267" s="7"/>
      <c r="I1267" s="7"/>
      <c r="J1267" s="7"/>
      <c r="K1267" s="7"/>
      <c r="L1267" s="8"/>
      <c r="M1267" s="7"/>
      <c r="N1267" s="60"/>
      <c r="Z1267" s="7"/>
      <c r="AB1267" s="7"/>
      <c r="AC1267" s="7"/>
      <c r="AD1267" s="7"/>
      <c r="AF1267" s="7"/>
      <c r="AH1267" s="7"/>
      <c r="AJ1267" s="7"/>
      <c r="AK1267" s="7"/>
      <c r="AL1267" s="7"/>
      <c r="AN1267" s="7"/>
      <c r="AO1267" s="7"/>
      <c r="AP1267" s="7"/>
      <c r="AR1267" s="7"/>
      <c r="AT1267" s="7"/>
      <c r="AV1267" s="7"/>
      <c r="AX1267" s="7"/>
      <c r="AZ1267" s="7"/>
      <c r="BB1267" s="7"/>
      <c r="BD1267" s="7"/>
      <c r="BF1267" s="7"/>
      <c r="BH1267" s="7"/>
      <c r="BI1267" s="7"/>
      <c r="BJ1267" s="7"/>
      <c r="BL1267" s="7"/>
      <c r="BN1267" s="7"/>
      <c r="BO1267" s="7"/>
      <c r="BP1267" s="7"/>
      <c r="BQ1267" s="7"/>
      <c r="BR1267" s="7"/>
    </row>
    <row r="1268" spans="1:70" customFormat="1">
      <c r="A1268" s="7"/>
      <c r="B1268" s="230"/>
      <c r="C1268" s="7"/>
      <c r="D1268" s="7"/>
      <c r="E1268" s="7"/>
      <c r="F1268" s="7"/>
      <c r="G1268" s="7"/>
      <c r="H1268" s="7"/>
      <c r="I1268" s="7"/>
      <c r="J1268" s="7"/>
      <c r="K1268" s="7"/>
      <c r="L1268" s="8"/>
      <c r="M1268" s="7"/>
      <c r="N1268" s="60"/>
      <c r="Z1268" s="7"/>
      <c r="AB1268" s="7"/>
      <c r="AC1268" s="7"/>
      <c r="AD1268" s="7"/>
      <c r="AF1268" s="7"/>
      <c r="AH1268" s="7"/>
      <c r="AJ1268" s="7"/>
      <c r="AK1268" s="7"/>
      <c r="AL1268" s="7"/>
      <c r="AN1268" s="7"/>
      <c r="AO1268" s="7"/>
      <c r="AP1268" s="7"/>
      <c r="AR1268" s="7"/>
      <c r="AT1268" s="7"/>
      <c r="AV1268" s="7"/>
      <c r="AX1268" s="7"/>
      <c r="AZ1268" s="7"/>
      <c r="BB1268" s="7"/>
      <c r="BD1268" s="7"/>
      <c r="BF1268" s="7"/>
      <c r="BH1268" s="7"/>
      <c r="BI1268" s="7"/>
      <c r="BJ1268" s="7"/>
      <c r="BL1268" s="7"/>
      <c r="BN1268" s="7"/>
      <c r="BO1268" s="7"/>
      <c r="BP1268" s="7"/>
      <c r="BQ1268" s="7"/>
      <c r="BR1268" s="7"/>
    </row>
    <row r="1269" spans="1:70" customFormat="1">
      <c r="A1269" s="7"/>
      <c r="B1269" s="230"/>
      <c r="C1269" s="7"/>
      <c r="D1269" s="7"/>
      <c r="E1269" s="7"/>
      <c r="F1269" s="7"/>
      <c r="G1269" s="7"/>
      <c r="H1269" s="7"/>
      <c r="I1269" s="7"/>
      <c r="J1269" s="7"/>
      <c r="K1269" s="7"/>
      <c r="L1269" s="8"/>
      <c r="M1269" s="7"/>
      <c r="N1269" s="60"/>
      <c r="Z1269" s="7"/>
      <c r="AB1269" s="7"/>
      <c r="AC1269" s="7"/>
      <c r="AD1269" s="7"/>
      <c r="AF1269" s="7"/>
      <c r="AH1269" s="7"/>
      <c r="AJ1269" s="7"/>
      <c r="AK1269" s="7"/>
      <c r="AL1269" s="7"/>
      <c r="AN1269" s="7"/>
      <c r="AO1269" s="7"/>
      <c r="AP1269" s="7"/>
      <c r="AR1269" s="7"/>
      <c r="AT1269" s="7"/>
      <c r="AV1269" s="7"/>
      <c r="AX1269" s="7"/>
      <c r="AZ1269" s="7"/>
      <c r="BB1269" s="7"/>
      <c r="BD1269" s="7"/>
      <c r="BF1269" s="7"/>
      <c r="BH1269" s="7"/>
      <c r="BI1269" s="7"/>
      <c r="BJ1269" s="7"/>
      <c r="BL1269" s="7"/>
      <c r="BN1269" s="7"/>
      <c r="BO1269" s="7"/>
      <c r="BP1269" s="7"/>
      <c r="BQ1269" s="7"/>
      <c r="BR1269" s="7"/>
    </row>
    <row r="1270" spans="1:70" customFormat="1">
      <c r="A1270" s="7"/>
      <c r="B1270" s="230"/>
      <c r="C1270" s="7"/>
      <c r="D1270" s="7"/>
      <c r="E1270" s="7"/>
      <c r="F1270" s="7"/>
      <c r="G1270" s="7"/>
      <c r="H1270" s="7"/>
      <c r="I1270" s="7"/>
      <c r="J1270" s="7"/>
      <c r="K1270" s="7"/>
      <c r="L1270" s="8"/>
      <c r="M1270" s="7"/>
      <c r="N1270" s="60"/>
      <c r="Z1270" s="7"/>
      <c r="AB1270" s="7"/>
      <c r="AC1270" s="7"/>
      <c r="AD1270" s="7"/>
      <c r="AF1270" s="7"/>
      <c r="AH1270" s="7"/>
      <c r="AJ1270" s="7"/>
      <c r="AK1270" s="7"/>
      <c r="AL1270" s="7"/>
      <c r="AN1270" s="7"/>
      <c r="AO1270" s="7"/>
      <c r="AP1270" s="7"/>
      <c r="AR1270" s="7"/>
      <c r="AT1270" s="7"/>
      <c r="AV1270" s="7"/>
      <c r="AX1270" s="7"/>
      <c r="AZ1270" s="7"/>
      <c r="BB1270" s="7"/>
      <c r="BD1270" s="7"/>
      <c r="BF1270" s="7"/>
      <c r="BH1270" s="7"/>
      <c r="BI1270" s="7"/>
      <c r="BJ1270" s="7"/>
      <c r="BL1270" s="7"/>
      <c r="BN1270" s="7"/>
      <c r="BO1270" s="7"/>
      <c r="BP1270" s="7"/>
      <c r="BQ1270" s="7"/>
      <c r="BR1270" s="7"/>
    </row>
    <row r="1271" spans="1:70" customFormat="1">
      <c r="A1271" s="7"/>
      <c r="B1271" s="230"/>
      <c r="C1271" s="7"/>
      <c r="D1271" s="7"/>
      <c r="E1271" s="7"/>
      <c r="F1271" s="7"/>
      <c r="G1271" s="7"/>
      <c r="H1271" s="7"/>
      <c r="I1271" s="7"/>
      <c r="J1271" s="7"/>
      <c r="K1271" s="7"/>
      <c r="L1271" s="8"/>
      <c r="M1271" s="7"/>
      <c r="N1271" s="60"/>
      <c r="Z1271" s="7"/>
      <c r="AB1271" s="7"/>
      <c r="AC1271" s="7"/>
      <c r="AD1271" s="7"/>
      <c r="AF1271" s="7"/>
      <c r="AH1271" s="7"/>
      <c r="AJ1271" s="7"/>
      <c r="AK1271" s="7"/>
      <c r="AL1271" s="7"/>
      <c r="AN1271" s="7"/>
      <c r="AO1271" s="7"/>
      <c r="AP1271" s="7"/>
      <c r="AR1271" s="7"/>
      <c r="AT1271" s="7"/>
      <c r="AV1271" s="7"/>
      <c r="AX1271" s="7"/>
      <c r="AZ1271" s="7"/>
      <c r="BB1271" s="7"/>
      <c r="BD1271" s="7"/>
      <c r="BF1271" s="7"/>
      <c r="BH1271" s="7"/>
      <c r="BI1271" s="7"/>
      <c r="BJ1271" s="7"/>
      <c r="BL1271" s="7"/>
      <c r="BN1271" s="7"/>
      <c r="BO1271" s="7"/>
      <c r="BP1271" s="7"/>
      <c r="BQ1271" s="7"/>
      <c r="BR1271" s="7"/>
    </row>
    <row r="1272" spans="1:70" customFormat="1">
      <c r="A1272" s="7"/>
      <c r="B1272" s="230"/>
      <c r="C1272" s="7"/>
      <c r="D1272" s="7"/>
      <c r="E1272" s="7"/>
      <c r="F1272" s="7"/>
      <c r="G1272" s="7"/>
      <c r="H1272" s="7"/>
      <c r="I1272" s="7"/>
      <c r="J1272" s="7"/>
      <c r="K1272" s="7"/>
      <c r="L1272" s="8"/>
      <c r="M1272" s="7"/>
      <c r="N1272" s="60"/>
      <c r="Z1272" s="7"/>
      <c r="AB1272" s="7"/>
      <c r="AC1272" s="7"/>
      <c r="AD1272" s="7"/>
      <c r="AF1272" s="7"/>
      <c r="AH1272" s="7"/>
      <c r="AJ1272" s="7"/>
      <c r="AK1272" s="7"/>
      <c r="AL1272" s="7"/>
      <c r="AN1272" s="7"/>
      <c r="AO1272" s="7"/>
      <c r="AP1272" s="7"/>
      <c r="AR1272" s="7"/>
      <c r="AT1272" s="7"/>
      <c r="AV1272" s="7"/>
      <c r="AX1272" s="7"/>
      <c r="AZ1272" s="7"/>
      <c r="BB1272" s="7"/>
      <c r="BD1272" s="7"/>
      <c r="BF1272" s="7"/>
      <c r="BH1272" s="7"/>
      <c r="BI1272" s="7"/>
      <c r="BJ1272" s="7"/>
      <c r="BL1272" s="7"/>
      <c r="BN1272" s="7"/>
      <c r="BO1272" s="7"/>
      <c r="BP1272" s="7"/>
      <c r="BQ1272" s="7"/>
      <c r="BR1272" s="7"/>
    </row>
    <row r="1273" spans="1:70" customFormat="1">
      <c r="A1273" s="7"/>
      <c r="B1273" s="230"/>
      <c r="C1273" s="7"/>
      <c r="D1273" s="7"/>
      <c r="E1273" s="7"/>
      <c r="F1273" s="7"/>
      <c r="G1273" s="7"/>
      <c r="H1273" s="7"/>
      <c r="I1273" s="7"/>
      <c r="J1273" s="7"/>
      <c r="K1273" s="7"/>
      <c r="L1273" s="8"/>
      <c r="M1273" s="7"/>
      <c r="N1273" s="60"/>
      <c r="Z1273" s="7"/>
      <c r="AB1273" s="7"/>
      <c r="AC1273" s="7"/>
      <c r="AD1273" s="7"/>
      <c r="AF1273" s="7"/>
      <c r="AH1273" s="7"/>
      <c r="AJ1273" s="7"/>
      <c r="AK1273" s="7"/>
      <c r="AL1273" s="7"/>
      <c r="AN1273" s="7"/>
      <c r="AO1273" s="7"/>
      <c r="AP1273" s="7"/>
      <c r="AR1273" s="7"/>
      <c r="AT1273" s="7"/>
      <c r="AV1273" s="7"/>
      <c r="AX1273" s="7"/>
      <c r="AZ1273" s="7"/>
      <c r="BB1273" s="7"/>
      <c r="BD1273" s="7"/>
      <c r="BF1273" s="7"/>
      <c r="BH1273" s="7"/>
      <c r="BI1273" s="7"/>
      <c r="BJ1273" s="7"/>
      <c r="BL1273" s="7"/>
      <c r="BN1273" s="7"/>
      <c r="BO1273" s="7"/>
      <c r="BP1273" s="7"/>
      <c r="BQ1273" s="7"/>
      <c r="BR1273" s="7"/>
    </row>
    <row r="1274" spans="1:70" customFormat="1">
      <c r="A1274" s="7"/>
      <c r="B1274" s="230"/>
      <c r="C1274" s="7"/>
      <c r="D1274" s="7"/>
      <c r="E1274" s="7"/>
      <c r="F1274" s="7"/>
      <c r="G1274" s="7"/>
      <c r="H1274" s="7"/>
      <c r="I1274" s="7"/>
      <c r="J1274" s="7"/>
      <c r="K1274" s="7"/>
      <c r="L1274" s="8"/>
      <c r="M1274" s="7"/>
      <c r="N1274" s="60"/>
      <c r="Z1274" s="7"/>
      <c r="AB1274" s="7"/>
      <c r="AC1274" s="7"/>
      <c r="AD1274" s="7"/>
      <c r="AF1274" s="7"/>
      <c r="AH1274" s="7"/>
      <c r="AJ1274" s="7"/>
      <c r="AK1274" s="7"/>
      <c r="AL1274" s="7"/>
      <c r="AN1274" s="7"/>
      <c r="AO1274" s="7"/>
      <c r="AP1274" s="7"/>
      <c r="AR1274" s="7"/>
      <c r="AT1274" s="7"/>
      <c r="AV1274" s="7"/>
      <c r="AX1274" s="7"/>
      <c r="AZ1274" s="7"/>
      <c r="BB1274" s="7"/>
      <c r="BD1274" s="7"/>
      <c r="BF1274" s="7"/>
      <c r="BH1274" s="7"/>
      <c r="BI1274" s="7"/>
      <c r="BJ1274" s="7"/>
      <c r="BL1274" s="7"/>
      <c r="BN1274" s="7"/>
      <c r="BO1274" s="7"/>
      <c r="BP1274" s="7"/>
      <c r="BQ1274" s="7"/>
      <c r="BR1274" s="7"/>
    </row>
    <row r="1275" spans="1:70" customFormat="1">
      <c r="A1275" s="7"/>
      <c r="B1275" s="230"/>
      <c r="C1275" s="7"/>
      <c r="D1275" s="7"/>
      <c r="E1275" s="7"/>
      <c r="F1275" s="7"/>
      <c r="G1275" s="7"/>
      <c r="H1275" s="7"/>
      <c r="I1275" s="7"/>
      <c r="J1275" s="7"/>
      <c r="K1275" s="7"/>
      <c r="L1275" s="8"/>
      <c r="M1275" s="7"/>
      <c r="N1275" s="60"/>
      <c r="Z1275" s="7"/>
      <c r="AB1275" s="7"/>
      <c r="AC1275" s="7"/>
      <c r="AD1275" s="7"/>
      <c r="AF1275" s="7"/>
      <c r="AH1275" s="7"/>
      <c r="AJ1275" s="7"/>
      <c r="AK1275" s="7"/>
      <c r="AL1275" s="7"/>
      <c r="AN1275" s="7"/>
      <c r="AO1275" s="7"/>
      <c r="AP1275" s="7"/>
      <c r="AR1275" s="7"/>
      <c r="AT1275" s="7"/>
      <c r="AV1275" s="7"/>
      <c r="AX1275" s="7"/>
      <c r="AZ1275" s="7"/>
      <c r="BB1275" s="7"/>
      <c r="BD1275" s="7"/>
      <c r="BF1275" s="7"/>
      <c r="BH1275" s="7"/>
      <c r="BI1275" s="7"/>
      <c r="BJ1275" s="7"/>
      <c r="BL1275" s="7"/>
      <c r="BN1275" s="7"/>
      <c r="BO1275" s="7"/>
      <c r="BP1275" s="7"/>
      <c r="BQ1275" s="7"/>
      <c r="BR1275" s="7"/>
    </row>
    <row r="1276" spans="1:70" customFormat="1">
      <c r="A1276" s="7"/>
      <c r="B1276" s="230"/>
      <c r="C1276" s="7"/>
      <c r="D1276" s="7"/>
      <c r="E1276" s="7"/>
      <c r="F1276" s="7"/>
      <c r="G1276" s="7"/>
      <c r="H1276" s="7"/>
      <c r="I1276" s="7"/>
      <c r="J1276" s="7"/>
      <c r="K1276" s="7"/>
      <c r="L1276" s="8"/>
      <c r="M1276" s="7"/>
      <c r="N1276" s="60"/>
      <c r="Z1276" s="7"/>
      <c r="AB1276" s="7"/>
      <c r="AC1276" s="7"/>
      <c r="AD1276" s="7"/>
      <c r="AF1276" s="7"/>
      <c r="AH1276" s="7"/>
      <c r="AJ1276" s="7"/>
      <c r="AK1276" s="7"/>
      <c r="AL1276" s="7"/>
      <c r="AN1276" s="7"/>
      <c r="AO1276" s="7"/>
      <c r="AP1276" s="7"/>
      <c r="AR1276" s="7"/>
      <c r="AT1276" s="7"/>
      <c r="AV1276" s="7"/>
      <c r="AX1276" s="7"/>
      <c r="AZ1276" s="7"/>
      <c r="BB1276" s="7"/>
      <c r="BD1276" s="7"/>
      <c r="BF1276" s="7"/>
      <c r="BH1276" s="7"/>
      <c r="BI1276" s="7"/>
      <c r="BJ1276" s="7"/>
      <c r="BL1276" s="7"/>
      <c r="BN1276" s="7"/>
      <c r="BO1276" s="7"/>
      <c r="BP1276" s="7"/>
      <c r="BQ1276" s="7"/>
      <c r="BR1276" s="7"/>
    </row>
    <row r="1277" spans="1:70" customFormat="1">
      <c r="A1277" s="7"/>
      <c r="B1277" s="230"/>
      <c r="C1277" s="7"/>
      <c r="D1277" s="7"/>
      <c r="E1277" s="7"/>
      <c r="F1277" s="7"/>
      <c r="G1277" s="7"/>
      <c r="H1277" s="7"/>
      <c r="I1277" s="7"/>
      <c r="J1277" s="7"/>
      <c r="K1277" s="7"/>
      <c r="L1277" s="8"/>
      <c r="M1277" s="7"/>
      <c r="N1277" s="60"/>
      <c r="Z1277" s="7"/>
      <c r="AB1277" s="7"/>
      <c r="AC1277" s="7"/>
      <c r="AD1277" s="7"/>
      <c r="AF1277" s="7"/>
      <c r="AH1277" s="7"/>
      <c r="AJ1277" s="7"/>
      <c r="AK1277" s="7"/>
      <c r="AL1277" s="7"/>
      <c r="AN1277" s="7"/>
      <c r="AO1277" s="7"/>
      <c r="AP1277" s="7"/>
      <c r="AR1277" s="7"/>
      <c r="AT1277" s="7"/>
      <c r="AV1277" s="7"/>
      <c r="AX1277" s="7"/>
      <c r="AZ1277" s="7"/>
      <c r="BB1277" s="7"/>
      <c r="BD1277" s="7"/>
      <c r="BF1277" s="7"/>
      <c r="BH1277" s="7"/>
      <c r="BI1277" s="7"/>
      <c r="BJ1277" s="7"/>
      <c r="BL1277" s="7"/>
      <c r="BN1277" s="7"/>
      <c r="BO1277" s="7"/>
      <c r="BP1277" s="7"/>
      <c r="BQ1277" s="7"/>
      <c r="BR1277" s="7"/>
    </row>
    <row r="1278" spans="1:70" customFormat="1">
      <c r="A1278" s="7"/>
      <c r="B1278" s="230"/>
      <c r="C1278" s="7"/>
      <c r="D1278" s="7"/>
      <c r="E1278" s="7"/>
      <c r="F1278" s="7"/>
      <c r="G1278" s="7"/>
      <c r="H1278" s="7"/>
      <c r="I1278" s="7"/>
      <c r="J1278" s="7"/>
      <c r="K1278" s="7"/>
      <c r="L1278" s="8"/>
      <c r="M1278" s="7"/>
      <c r="N1278" s="60"/>
      <c r="Z1278" s="7"/>
      <c r="AB1278" s="7"/>
      <c r="AC1278" s="7"/>
      <c r="AD1278" s="7"/>
      <c r="AF1278" s="7"/>
      <c r="AH1278" s="7"/>
      <c r="AJ1278" s="7"/>
      <c r="AK1278" s="7"/>
      <c r="AL1278" s="7"/>
      <c r="AN1278" s="7"/>
      <c r="AO1278" s="7"/>
      <c r="AP1278" s="7"/>
      <c r="AR1278" s="7"/>
      <c r="AT1278" s="7"/>
      <c r="AV1278" s="7"/>
      <c r="AX1278" s="7"/>
      <c r="AZ1278" s="7"/>
      <c r="BB1278" s="7"/>
      <c r="BD1278" s="7"/>
      <c r="BF1278" s="7"/>
      <c r="BH1278" s="7"/>
      <c r="BI1278" s="7"/>
      <c r="BJ1278" s="7"/>
      <c r="BL1278" s="7"/>
      <c r="BN1278" s="7"/>
      <c r="BO1278" s="7"/>
      <c r="BP1278" s="7"/>
      <c r="BQ1278" s="7"/>
      <c r="BR1278" s="7"/>
    </row>
    <row r="1279" spans="1:70" customFormat="1">
      <c r="A1279" s="7"/>
      <c r="B1279" s="230"/>
      <c r="C1279" s="7"/>
      <c r="D1279" s="7"/>
      <c r="E1279" s="7"/>
      <c r="F1279" s="7"/>
      <c r="G1279" s="7"/>
      <c r="H1279" s="7"/>
      <c r="I1279" s="7"/>
      <c r="J1279" s="7"/>
      <c r="K1279" s="7"/>
      <c r="L1279" s="8"/>
      <c r="M1279" s="7"/>
      <c r="N1279" s="60"/>
      <c r="Z1279" s="7"/>
      <c r="AB1279" s="7"/>
      <c r="AC1279" s="7"/>
      <c r="AD1279" s="7"/>
      <c r="AF1279" s="7"/>
      <c r="AH1279" s="7"/>
      <c r="AJ1279" s="7"/>
      <c r="AK1279" s="7"/>
      <c r="AL1279" s="7"/>
      <c r="AN1279" s="7"/>
      <c r="AO1279" s="7"/>
      <c r="AP1279" s="7"/>
      <c r="AR1279" s="7"/>
      <c r="AT1279" s="7"/>
      <c r="AV1279" s="7"/>
      <c r="AX1279" s="7"/>
      <c r="AZ1279" s="7"/>
      <c r="BB1279" s="7"/>
      <c r="BD1279" s="7"/>
      <c r="BF1279" s="7"/>
      <c r="BH1279" s="7"/>
      <c r="BI1279" s="7"/>
      <c r="BJ1279" s="7"/>
      <c r="BL1279" s="7"/>
      <c r="BN1279" s="7"/>
      <c r="BO1279" s="7"/>
      <c r="BP1279" s="7"/>
      <c r="BQ1279" s="7"/>
      <c r="BR1279" s="7"/>
    </row>
    <row r="1280" spans="1:70" customFormat="1">
      <c r="A1280" s="7"/>
      <c r="B1280" s="230"/>
      <c r="C1280" s="7"/>
      <c r="D1280" s="7"/>
      <c r="E1280" s="7"/>
      <c r="F1280" s="7"/>
      <c r="G1280" s="7"/>
      <c r="H1280" s="7"/>
      <c r="I1280" s="7"/>
      <c r="J1280" s="7"/>
      <c r="K1280" s="7"/>
      <c r="L1280" s="8"/>
      <c r="M1280" s="7"/>
      <c r="N1280" s="60"/>
      <c r="Z1280" s="7"/>
      <c r="AB1280" s="7"/>
      <c r="AC1280" s="7"/>
      <c r="AD1280" s="7"/>
      <c r="AF1280" s="7"/>
      <c r="AH1280" s="7"/>
      <c r="AJ1280" s="7"/>
      <c r="AK1280" s="7"/>
      <c r="AL1280" s="7"/>
      <c r="AN1280" s="7"/>
      <c r="AO1280" s="7"/>
      <c r="AP1280" s="7"/>
      <c r="AR1280" s="7"/>
      <c r="AT1280" s="7"/>
      <c r="AV1280" s="7"/>
      <c r="AX1280" s="7"/>
      <c r="AZ1280" s="7"/>
      <c r="BB1280" s="7"/>
      <c r="BD1280" s="7"/>
      <c r="BF1280" s="7"/>
      <c r="BH1280" s="7"/>
      <c r="BI1280" s="7"/>
      <c r="BJ1280" s="7"/>
      <c r="BL1280" s="7"/>
      <c r="BN1280" s="7"/>
      <c r="BO1280" s="7"/>
      <c r="BP1280" s="7"/>
      <c r="BQ1280" s="7"/>
      <c r="BR1280" s="7"/>
    </row>
    <row r="1281" spans="1:70" customFormat="1">
      <c r="A1281" s="7"/>
      <c r="B1281" s="230"/>
      <c r="C1281" s="7"/>
      <c r="D1281" s="7"/>
      <c r="E1281" s="7"/>
      <c r="F1281" s="7"/>
      <c r="G1281" s="7"/>
      <c r="H1281" s="7"/>
      <c r="I1281" s="7"/>
      <c r="J1281" s="7"/>
      <c r="K1281" s="7"/>
      <c r="L1281" s="8"/>
      <c r="M1281" s="7"/>
      <c r="N1281" s="60"/>
      <c r="Z1281" s="7"/>
      <c r="AB1281" s="7"/>
      <c r="AC1281" s="7"/>
      <c r="AD1281" s="7"/>
      <c r="AF1281" s="7"/>
      <c r="AH1281" s="7"/>
      <c r="AJ1281" s="7"/>
      <c r="AK1281" s="7"/>
      <c r="AL1281" s="7"/>
      <c r="AN1281" s="7"/>
      <c r="AO1281" s="7"/>
      <c r="AP1281" s="7"/>
      <c r="AR1281" s="7"/>
      <c r="AT1281" s="7"/>
      <c r="AV1281" s="7"/>
      <c r="AX1281" s="7"/>
      <c r="AZ1281" s="7"/>
      <c r="BB1281" s="7"/>
      <c r="BD1281" s="7"/>
      <c r="BF1281" s="7"/>
      <c r="BH1281" s="7"/>
      <c r="BI1281" s="7"/>
      <c r="BJ1281" s="7"/>
      <c r="BL1281" s="7"/>
      <c r="BN1281" s="7"/>
      <c r="BO1281" s="7"/>
      <c r="BP1281" s="7"/>
      <c r="BQ1281" s="7"/>
      <c r="BR1281" s="7"/>
    </row>
    <row r="1282" spans="1:70" customFormat="1">
      <c r="A1282" s="7"/>
      <c r="B1282" s="230"/>
      <c r="C1282" s="7"/>
      <c r="D1282" s="7"/>
      <c r="E1282" s="7"/>
      <c r="F1282" s="7"/>
      <c r="G1282" s="7"/>
      <c r="H1282" s="7"/>
      <c r="I1282" s="7"/>
      <c r="J1282" s="7"/>
      <c r="K1282" s="7"/>
      <c r="L1282" s="8"/>
      <c r="M1282" s="7"/>
      <c r="N1282" s="60"/>
      <c r="Z1282" s="7"/>
      <c r="AB1282" s="7"/>
      <c r="AC1282" s="7"/>
      <c r="AD1282" s="7"/>
      <c r="AF1282" s="7"/>
      <c r="AH1282" s="7"/>
      <c r="AJ1282" s="7"/>
      <c r="AK1282" s="7"/>
      <c r="AL1282" s="7"/>
      <c r="AN1282" s="7"/>
      <c r="AO1282" s="7"/>
      <c r="AP1282" s="7"/>
      <c r="AR1282" s="7"/>
      <c r="AT1282" s="7"/>
      <c r="AV1282" s="7"/>
      <c r="AX1282" s="7"/>
      <c r="AZ1282" s="7"/>
      <c r="BB1282" s="7"/>
      <c r="BD1282" s="7"/>
      <c r="BF1282" s="7"/>
      <c r="BH1282" s="7"/>
      <c r="BI1282" s="7"/>
      <c r="BJ1282" s="7"/>
      <c r="BL1282" s="7"/>
      <c r="BN1282" s="7"/>
      <c r="BO1282" s="7"/>
      <c r="BP1282" s="7"/>
      <c r="BQ1282" s="7"/>
      <c r="BR1282" s="7"/>
    </row>
    <row r="1283" spans="1:70" customFormat="1">
      <c r="A1283" s="7"/>
      <c r="B1283" s="230"/>
      <c r="C1283" s="7"/>
      <c r="D1283" s="7"/>
      <c r="E1283" s="7"/>
      <c r="F1283" s="7"/>
      <c r="G1283" s="7"/>
      <c r="H1283" s="7"/>
      <c r="I1283" s="7"/>
      <c r="J1283" s="7"/>
      <c r="K1283" s="7"/>
      <c r="L1283" s="8"/>
      <c r="M1283" s="7"/>
      <c r="N1283" s="60"/>
      <c r="Z1283" s="7"/>
      <c r="AB1283" s="7"/>
      <c r="AC1283" s="7"/>
      <c r="AD1283" s="7"/>
      <c r="AF1283" s="7"/>
      <c r="AH1283" s="7"/>
      <c r="AJ1283" s="7"/>
      <c r="AK1283" s="7"/>
      <c r="AL1283" s="7"/>
      <c r="AN1283" s="7"/>
      <c r="AO1283" s="7"/>
      <c r="AP1283" s="7"/>
      <c r="AR1283" s="7"/>
      <c r="AT1283" s="7"/>
      <c r="AV1283" s="7"/>
      <c r="AX1283" s="7"/>
      <c r="AZ1283" s="7"/>
      <c r="BB1283" s="7"/>
      <c r="BD1283" s="7"/>
      <c r="BF1283" s="7"/>
      <c r="BH1283" s="7"/>
      <c r="BI1283" s="7"/>
      <c r="BJ1283" s="7"/>
      <c r="BL1283" s="7"/>
      <c r="BN1283" s="7"/>
      <c r="BO1283" s="7"/>
      <c r="BP1283" s="7"/>
      <c r="BQ1283" s="7"/>
      <c r="BR1283" s="7"/>
    </row>
    <row r="1284" spans="1:70" customFormat="1">
      <c r="A1284" s="7"/>
      <c r="B1284" s="230"/>
      <c r="C1284" s="7"/>
      <c r="D1284" s="7"/>
      <c r="E1284" s="7"/>
      <c r="F1284" s="7"/>
      <c r="G1284" s="7"/>
      <c r="H1284" s="7"/>
      <c r="I1284" s="7"/>
      <c r="J1284" s="7"/>
      <c r="K1284" s="7"/>
      <c r="L1284" s="8"/>
      <c r="M1284" s="7"/>
      <c r="N1284" s="60"/>
      <c r="Z1284" s="7"/>
      <c r="AB1284" s="7"/>
      <c r="AC1284" s="7"/>
      <c r="AD1284" s="7"/>
      <c r="AF1284" s="7"/>
      <c r="AH1284" s="7"/>
      <c r="AJ1284" s="7"/>
      <c r="AK1284" s="7"/>
      <c r="AL1284" s="7"/>
      <c r="AN1284" s="7"/>
      <c r="AO1284" s="7"/>
      <c r="AP1284" s="7"/>
      <c r="AR1284" s="7"/>
      <c r="AT1284" s="7"/>
      <c r="AV1284" s="7"/>
      <c r="AX1284" s="7"/>
      <c r="AZ1284" s="7"/>
      <c r="BB1284" s="7"/>
      <c r="BD1284" s="7"/>
      <c r="BF1284" s="7"/>
      <c r="BH1284" s="7"/>
      <c r="BI1284" s="7"/>
      <c r="BJ1284" s="7"/>
      <c r="BL1284" s="7"/>
      <c r="BN1284" s="7"/>
      <c r="BO1284" s="7"/>
      <c r="BP1284" s="7"/>
      <c r="BQ1284" s="7"/>
      <c r="BR1284" s="7"/>
    </row>
    <row r="1285" spans="1:70" customFormat="1">
      <c r="A1285" s="7"/>
      <c r="B1285" s="230"/>
      <c r="C1285" s="7"/>
      <c r="D1285" s="7"/>
      <c r="E1285" s="7"/>
      <c r="F1285" s="7"/>
      <c r="G1285" s="7"/>
      <c r="H1285" s="7"/>
      <c r="I1285" s="7"/>
      <c r="J1285" s="7"/>
      <c r="K1285" s="7"/>
      <c r="L1285" s="8"/>
      <c r="M1285" s="7"/>
      <c r="N1285" s="60"/>
      <c r="Z1285" s="7"/>
      <c r="AB1285" s="7"/>
      <c r="AC1285" s="7"/>
      <c r="AD1285" s="7"/>
      <c r="AF1285" s="7"/>
      <c r="AH1285" s="7"/>
      <c r="AJ1285" s="7"/>
      <c r="AK1285" s="7"/>
      <c r="AL1285" s="7"/>
      <c r="AN1285" s="7"/>
      <c r="AO1285" s="7"/>
      <c r="AP1285" s="7"/>
      <c r="AR1285" s="7"/>
      <c r="AT1285" s="7"/>
      <c r="AV1285" s="7"/>
      <c r="AX1285" s="7"/>
      <c r="AZ1285" s="7"/>
      <c r="BB1285" s="7"/>
      <c r="BD1285" s="7"/>
      <c r="BF1285" s="7"/>
      <c r="BH1285" s="7"/>
      <c r="BI1285" s="7"/>
      <c r="BJ1285" s="7"/>
      <c r="BL1285" s="7"/>
      <c r="BN1285" s="7"/>
      <c r="BO1285" s="7"/>
      <c r="BP1285" s="7"/>
      <c r="BQ1285" s="7"/>
      <c r="BR1285" s="7"/>
    </row>
    <row r="1286" spans="1:70" customFormat="1">
      <c r="A1286" s="7"/>
      <c r="B1286" s="230"/>
      <c r="C1286" s="7"/>
      <c r="D1286" s="7"/>
      <c r="E1286" s="7"/>
      <c r="F1286" s="7"/>
      <c r="G1286" s="7"/>
      <c r="H1286" s="7"/>
      <c r="I1286" s="7"/>
      <c r="J1286" s="7"/>
      <c r="K1286" s="7"/>
      <c r="L1286" s="8"/>
      <c r="M1286" s="7"/>
      <c r="N1286" s="60"/>
      <c r="Z1286" s="7"/>
      <c r="AB1286" s="7"/>
      <c r="AC1286" s="7"/>
      <c r="AD1286" s="7"/>
      <c r="AF1286" s="7"/>
      <c r="AH1286" s="7"/>
      <c r="AJ1286" s="7"/>
      <c r="AK1286" s="7"/>
      <c r="AL1286" s="7"/>
      <c r="AN1286" s="7"/>
      <c r="AO1286" s="7"/>
      <c r="AP1286" s="7"/>
      <c r="AR1286" s="7"/>
      <c r="AT1286" s="7"/>
      <c r="AV1286" s="7"/>
      <c r="AX1286" s="7"/>
      <c r="AZ1286" s="7"/>
      <c r="BB1286" s="7"/>
      <c r="BD1286" s="7"/>
      <c r="BF1286" s="7"/>
      <c r="BH1286" s="7"/>
      <c r="BI1286" s="7"/>
      <c r="BJ1286" s="7"/>
      <c r="BL1286" s="7"/>
      <c r="BN1286" s="7"/>
      <c r="BO1286" s="7"/>
      <c r="BP1286" s="7"/>
      <c r="BQ1286" s="7"/>
      <c r="BR1286" s="7"/>
    </row>
    <row r="1287" spans="1:70" customFormat="1">
      <c r="A1287" s="7"/>
      <c r="B1287" s="230"/>
      <c r="C1287" s="7"/>
      <c r="D1287" s="7"/>
      <c r="E1287" s="7"/>
      <c r="F1287" s="7"/>
      <c r="G1287" s="7"/>
      <c r="H1287" s="7"/>
      <c r="I1287" s="7"/>
      <c r="J1287" s="7"/>
      <c r="K1287" s="7"/>
      <c r="L1287" s="8"/>
      <c r="M1287" s="7"/>
      <c r="N1287" s="60"/>
      <c r="Z1287" s="7"/>
      <c r="AB1287" s="7"/>
      <c r="AC1287" s="7"/>
      <c r="AD1287" s="7"/>
      <c r="AF1287" s="7"/>
      <c r="AH1287" s="7"/>
      <c r="AJ1287" s="7"/>
      <c r="AK1287" s="7"/>
      <c r="AL1287" s="7"/>
      <c r="AN1287" s="7"/>
      <c r="AO1287" s="7"/>
      <c r="AP1287" s="7"/>
      <c r="AR1287" s="7"/>
      <c r="AT1287" s="7"/>
      <c r="AV1287" s="7"/>
      <c r="AX1287" s="7"/>
      <c r="AZ1287" s="7"/>
      <c r="BB1287" s="7"/>
      <c r="BD1287" s="7"/>
      <c r="BF1287" s="7"/>
      <c r="BH1287" s="7"/>
      <c r="BI1287" s="7"/>
      <c r="BJ1287" s="7"/>
      <c r="BL1287" s="7"/>
      <c r="BN1287" s="7"/>
      <c r="BO1287" s="7"/>
      <c r="BP1287" s="7"/>
      <c r="BQ1287" s="7"/>
      <c r="BR1287" s="7"/>
    </row>
    <row r="1288" spans="1:70" customFormat="1">
      <c r="A1288" s="7"/>
      <c r="B1288" s="230"/>
      <c r="C1288" s="7"/>
      <c r="D1288" s="7"/>
      <c r="E1288" s="7"/>
      <c r="F1288" s="7"/>
      <c r="G1288" s="7"/>
      <c r="H1288" s="7"/>
      <c r="I1288" s="7"/>
      <c r="J1288" s="7"/>
      <c r="K1288" s="7"/>
      <c r="L1288" s="8"/>
      <c r="M1288" s="7"/>
      <c r="N1288" s="60"/>
      <c r="Z1288" s="7"/>
      <c r="AB1288" s="7"/>
      <c r="AC1288" s="7"/>
      <c r="AD1288" s="7"/>
      <c r="AF1288" s="7"/>
      <c r="AH1288" s="7"/>
      <c r="AJ1288" s="7"/>
      <c r="AK1288" s="7"/>
      <c r="AL1288" s="7"/>
      <c r="AN1288" s="7"/>
      <c r="AO1288" s="7"/>
      <c r="AP1288" s="7"/>
      <c r="AR1288" s="7"/>
      <c r="AT1288" s="7"/>
      <c r="AV1288" s="7"/>
      <c r="AX1288" s="7"/>
      <c r="AZ1288" s="7"/>
      <c r="BB1288" s="7"/>
      <c r="BD1288" s="7"/>
      <c r="BF1288" s="7"/>
      <c r="BH1288" s="7"/>
      <c r="BI1288" s="7"/>
      <c r="BJ1288" s="7"/>
      <c r="BL1288" s="7"/>
      <c r="BN1288" s="7"/>
      <c r="BO1288" s="7"/>
      <c r="BP1288" s="7"/>
      <c r="BQ1288" s="7"/>
      <c r="BR1288" s="7"/>
    </row>
    <row r="1289" spans="1:70" customFormat="1">
      <c r="A1289" s="7"/>
      <c r="B1289" s="230"/>
      <c r="C1289" s="7"/>
      <c r="D1289" s="7"/>
      <c r="E1289" s="7"/>
      <c r="F1289" s="7"/>
      <c r="G1289" s="7"/>
      <c r="H1289" s="7"/>
      <c r="I1289" s="7"/>
      <c r="J1289" s="7"/>
      <c r="K1289" s="7"/>
      <c r="L1289" s="8"/>
      <c r="M1289" s="7"/>
      <c r="N1289" s="60"/>
      <c r="Z1289" s="7"/>
      <c r="AB1289" s="7"/>
      <c r="AC1289" s="7"/>
      <c r="AD1289" s="7"/>
      <c r="AF1289" s="7"/>
      <c r="AH1289" s="7"/>
      <c r="AJ1289" s="7"/>
      <c r="AK1289" s="7"/>
      <c r="AL1289" s="7"/>
      <c r="AN1289" s="7"/>
      <c r="AO1289" s="7"/>
      <c r="AP1289" s="7"/>
      <c r="AR1289" s="7"/>
      <c r="AT1289" s="7"/>
      <c r="AV1289" s="7"/>
      <c r="AX1289" s="7"/>
      <c r="AZ1289" s="7"/>
      <c r="BB1289" s="7"/>
      <c r="BD1289" s="7"/>
      <c r="BF1289" s="7"/>
      <c r="BH1289" s="7"/>
      <c r="BI1289" s="7"/>
      <c r="BJ1289" s="7"/>
      <c r="BL1289" s="7"/>
      <c r="BN1289" s="7"/>
      <c r="BO1289" s="7"/>
      <c r="BP1289" s="7"/>
      <c r="BQ1289" s="7"/>
      <c r="BR1289" s="7"/>
    </row>
    <row r="1290" spans="1:70" customFormat="1">
      <c r="A1290" s="7"/>
      <c r="B1290" s="230"/>
      <c r="C1290" s="7"/>
      <c r="D1290" s="7"/>
      <c r="E1290" s="7"/>
      <c r="F1290" s="7"/>
      <c r="G1290" s="7"/>
      <c r="H1290" s="7"/>
      <c r="I1290" s="7"/>
      <c r="J1290" s="7"/>
      <c r="K1290" s="7"/>
      <c r="L1290" s="8"/>
      <c r="M1290" s="7"/>
      <c r="N1290" s="60"/>
      <c r="Z1290" s="7"/>
      <c r="AB1290" s="7"/>
      <c r="AC1290" s="7"/>
      <c r="AD1290" s="7"/>
      <c r="AF1290" s="7"/>
      <c r="AH1290" s="7"/>
      <c r="AJ1290" s="7"/>
      <c r="AK1290" s="7"/>
      <c r="AL1290" s="7"/>
      <c r="AN1290" s="7"/>
      <c r="AO1290" s="7"/>
      <c r="AP1290" s="7"/>
      <c r="AR1290" s="7"/>
      <c r="AT1290" s="7"/>
      <c r="AV1290" s="7"/>
      <c r="AX1290" s="7"/>
      <c r="AZ1290" s="7"/>
      <c r="BB1290" s="7"/>
      <c r="BD1290" s="7"/>
      <c r="BF1290" s="7"/>
      <c r="BH1290" s="7"/>
      <c r="BI1290" s="7"/>
      <c r="BJ1290" s="7"/>
      <c r="BL1290" s="7"/>
      <c r="BN1290" s="7"/>
      <c r="BO1290" s="7"/>
      <c r="BP1290" s="7"/>
      <c r="BQ1290" s="7"/>
      <c r="BR1290" s="7"/>
    </row>
    <row r="1291" spans="1:70" customFormat="1">
      <c r="A1291" s="7"/>
      <c r="B1291" s="230"/>
      <c r="C1291" s="7"/>
      <c r="D1291" s="7"/>
      <c r="E1291" s="7"/>
      <c r="F1291" s="7"/>
      <c r="G1291" s="7"/>
      <c r="H1291" s="7"/>
      <c r="I1291" s="7"/>
      <c r="J1291" s="7"/>
      <c r="K1291" s="7"/>
      <c r="L1291" s="8"/>
      <c r="M1291" s="7"/>
      <c r="N1291" s="60"/>
      <c r="Z1291" s="7"/>
      <c r="AB1291" s="7"/>
      <c r="AC1291" s="7"/>
      <c r="AD1291" s="7"/>
      <c r="AF1291" s="7"/>
      <c r="AH1291" s="7"/>
      <c r="AJ1291" s="7"/>
      <c r="AK1291" s="7"/>
      <c r="AL1291" s="7"/>
      <c r="AN1291" s="7"/>
      <c r="AO1291" s="7"/>
      <c r="AP1291" s="7"/>
      <c r="AR1291" s="7"/>
      <c r="AT1291" s="7"/>
      <c r="AV1291" s="7"/>
      <c r="AX1291" s="7"/>
      <c r="AZ1291" s="7"/>
      <c r="BB1291" s="7"/>
      <c r="BD1291" s="7"/>
      <c r="BF1291" s="7"/>
      <c r="BH1291" s="7"/>
      <c r="BI1291" s="7"/>
      <c r="BJ1291" s="7"/>
      <c r="BL1291" s="7"/>
      <c r="BN1291" s="7"/>
      <c r="BO1291" s="7"/>
      <c r="BP1291" s="7"/>
      <c r="BQ1291" s="7"/>
      <c r="BR1291" s="7"/>
    </row>
    <row r="1292" spans="1:70" customFormat="1">
      <c r="A1292" s="7"/>
      <c r="B1292" s="230"/>
      <c r="C1292" s="7"/>
      <c r="D1292" s="7"/>
      <c r="E1292" s="7"/>
      <c r="F1292" s="7"/>
      <c r="G1292" s="7"/>
      <c r="H1292" s="7"/>
      <c r="I1292" s="7"/>
      <c r="J1292" s="7"/>
      <c r="K1292" s="7"/>
      <c r="L1292" s="8"/>
      <c r="M1292" s="7"/>
      <c r="N1292" s="60"/>
      <c r="Z1292" s="7"/>
      <c r="AB1292" s="7"/>
      <c r="AC1292" s="7"/>
      <c r="AD1292" s="7"/>
      <c r="AF1292" s="7"/>
      <c r="AH1292" s="7"/>
      <c r="AJ1292" s="7"/>
      <c r="AK1292" s="7"/>
      <c r="AL1292" s="7"/>
      <c r="AN1292" s="7"/>
      <c r="AO1292" s="7"/>
      <c r="AP1292" s="7"/>
      <c r="AR1292" s="7"/>
      <c r="AT1292" s="7"/>
      <c r="AV1292" s="7"/>
      <c r="AX1292" s="7"/>
      <c r="AZ1292" s="7"/>
      <c r="BB1292" s="7"/>
      <c r="BD1292" s="7"/>
      <c r="BF1292" s="7"/>
      <c r="BH1292" s="7"/>
      <c r="BI1292" s="7"/>
      <c r="BJ1292" s="7"/>
      <c r="BL1292" s="7"/>
      <c r="BN1292" s="7"/>
      <c r="BO1292" s="7"/>
      <c r="BP1292" s="7"/>
      <c r="BQ1292" s="7"/>
      <c r="BR1292" s="7"/>
    </row>
    <row r="1293" spans="1:70" customFormat="1">
      <c r="A1293" s="7"/>
      <c r="B1293" s="230"/>
      <c r="C1293" s="7"/>
      <c r="D1293" s="7"/>
      <c r="E1293" s="7"/>
      <c r="F1293" s="7"/>
      <c r="G1293" s="7"/>
      <c r="H1293" s="7"/>
      <c r="I1293" s="7"/>
      <c r="J1293" s="7"/>
      <c r="K1293" s="7"/>
      <c r="L1293" s="8"/>
      <c r="M1293" s="7"/>
      <c r="N1293" s="60"/>
      <c r="Z1293" s="7"/>
      <c r="AB1293" s="7"/>
      <c r="AC1293" s="7"/>
      <c r="AD1293" s="7"/>
      <c r="AF1293" s="7"/>
      <c r="AH1293" s="7"/>
      <c r="AJ1293" s="7"/>
      <c r="AK1293" s="7"/>
      <c r="AL1293" s="7"/>
      <c r="AN1293" s="7"/>
      <c r="AO1293" s="7"/>
      <c r="AP1293" s="7"/>
      <c r="AR1293" s="7"/>
      <c r="AT1293" s="7"/>
      <c r="AV1293" s="7"/>
      <c r="AX1293" s="7"/>
      <c r="AZ1293" s="7"/>
      <c r="BB1293" s="7"/>
      <c r="BD1293" s="7"/>
      <c r="BF1293" s="7"/>
      <c r="BH1293" s="7"/>
      <c r="BI1293" s="7"/>
      <c r="BJ1293" s="7"/>
      <c r="BL1293" s="7"/>
      <c r="BN1293" s="7"/>
      <c r="BO1293" s="7"/>
      <c r="BP1293" s="7"/>
      <c r="BQ1293" s="7"/>
      <c r="BR1293" s="7"/>
    </row>
    <row r="1294" spans="1:70" customFormat="1">
      <c r="A1294" s="7"/>
      <c r="B1294" s="230"/>
      <c r="C1294" s="7"/>
      <c r="D1294" s="7"/>
      <c r="E1294" s="7"/>
      <c r="F1294" s="7"/>
      <c r="G1294" s="7"/>
      <c r="H1294" s="7"/>
      <c r="I1294" s="7"/>
      <c r="J1294" s="7"/>
      <c r="K1294" s="7"/>
      <c r="L1294" s="8"/>
      <c r="M1294" s="7"/>
      <c r="N1294" s="60"/>
      <c r="Z1294" s="7"/>
      <c r="AB1294" s="7"/>
      <c r="AC1294" s="7"/>
      <c r="AD1294" s="7"/>
      <c r="AF1294" s="7"/>
      <c r="AH1294" s="7"/>
      <c r="AJ1294" s="7"/>
      <c r="AK1294" s="7"/>
      <c r="AL1294" s="7"/>
      <c r="AN1294" s="7"/>
      <c r="AO1294" s="7"/>
      <c r="AP1294" s="7"/>
      <c r="AR1294" s="7"/>
      <c r="AT1294" s="7"/>
      <c r="AV1294" s="7"/>
      <c r="AX1294" s="7"/>
      <c r="AZ1294" s="7"/>
      <c r="BB1294" s="7"/>
      <c r="BD1294" s="7"/>
      <c r="BF1294" s="7"/>
      <c r="BH1294" s="7"/>
      <c r="BI1294" s="7"/>
      <c r="BJ1294" s="7"/>
      <c r="BL1294" s="7"/>
      <c r="BN1294" s="7"/>
      <c r="BO1294" s="7"/>
      <c r="BP1294" s="7"/>
      <c r="BQ1294" s="7"/>
      <c r="BR1294" s="7"/>
    </row>
    <row r="1295" spans="1:70" customFormat="1">
      <c r="A1295" s="7"/>
      <c r="B1295" s="230"/>
      <c r="C1295" s="7"/>
      <c r="D1295" s="7"/>
      <c r="E1295" s="7"/>
      <c r="F1295" s="7"/>
      <c r="G1295" s="7"/>
      <c r="H1295" s="7"/>
      <c r="I1295" s="7"/>
      <c r="J1295" s="7"/>
      <c r="K1295" s="7"/>
      <c r="L1295" s="8"/>
      <c r="M1295" s="7"/>
      <c r="N1295" s="60"/>
      <c r="Z1295" s="7"/>
      <c r="AB1295" s="7"/>
      <c r="AC1295" s="7"/>
      <c r="AD1295" s="7"/>
      <c r="AF1295" s="7"/>
      <c r="AH1295" s="7"/>
      <c r="AJ1295" s="7"/>
      <c r="AK1295" s="7"/>
      <c r="AL1295" s="7"/>
      <c r="AN1295" s="7"/>
      <c r="AO1295" s="7"/>
      <c r="AP1295" s="7"/>
      <c r="AR1295" s="7"/>
      <c r="AT1295" s="7"/>
      <c r="AV1295" s="7"/>
      <c r="AX1295" s="7"/>
      <c r="AZ1295" s="7"/>
      <c r="BB1295" s="7"/>
      <c r="BD1295" s="7"/>
      <c r="BF1295" s="7"/>
      <c r="BH1295" s="7"/>
      <c r="BI1295" s="7"/>
      <c r="BJ1295" s="7"/>
      <c r="BL1295" s="7"/>
      <c r="BN1295" s="7"/>
      <c r="BO1295" s="7"/>
      <c r="BP1295" s="7"/>
      <c r="BQ1295" s="7"/>
      <c r="BR1295" s="7"/>
    </row>
    <row r="1296" spans="1:70" customFormat="1">
      <c r="A1296" s="7"/>
      <c r="B1296" s="230"/>
      <c r="C1296" s="7"/>
      <c r="D1296" s="7"/>
      <c r="E1296" s="7"/>
      <c r="F1296" s="7"/>
      <c r="G1296" s="7"/>
      <c r="H1296" s="7"/>
      <c r="I1296" s="7"/>
      <c r="J1296" s="7"/>
      <c r="K1296" s="7"/>
      <c r="L1296" s="8"/>
      <c r="M1296" s="7"/>
      <c r="N1296" s="60"/>
      <c r="Z1296" s="7"/>
      <c r="AB1296" s="7"/>
      <c r="AC1296" s="7"/>
      <c r="AD1296" s="7"/>
      <c r="AF1296" s="7"/>
      <c r="AH1296" s="7"/>
      <c r="AJ1296" s="7"/>
      <c r="AK1296" s="7"/>
      <c r="AL1296" s="7"/>
      <c r="AN1296" s="7"/>
      <c r="AO1296" s="7"/>
      <c r="AP1296" s="7"/>
      <c r="AR1296" s="7"/>
      <c r="AT1296" s="7"/>
      <c r="AV1296" s="7"/>
      <c r="AX1296" s="7"/>
      <c r="AZ1296" s="7"/>
      <c r="BB1296" s="7"/>
      <c r="BD1296" s="7"/>
      <c r="BF1296" s="7"/>
      <c r="BH1296" s="7"/>
      <c r="BI1296" s="7"/>
      <c r="BJ1296" s="7"/>
      <c r="BL1296" s="7"/>
      <c r="BN1296" s="7"/>
      <c r="BO1296" s="7"/>
      <c r="BP1296" s="7"/>
      <c r="BQ1296" s="7"/>
      <c r="BR1296" s="7"/>
    </row>
    <row r="1297" spans="1:70" customFormat="1">
      <c r="A1297" s="7"/>
      <c r="B1297" s="230"/>
      <c r="C1297" s="7"/>
      <c r="D1297" s="7"/>
      <c r="E1297" s="7"/>
      <c r="F1297" s="7"/>
      <c r="G1297" s="7"/>
      <c r="H1297" s="7"/>
      <c r="I1297" s="7"/>
      <c r="J1297" s="7"/>
      <c r="K1297" s="7"/>
      <c r="L1297" s="8"/>
      <c r="M1297" s="7"/>
      <c r="N1297" s="60"/>
      <c r="Z1297" s="7"/>
      <c r="AB1297" s="7"/>
      <c r="AC1297" s="7"/>
      <c r="AD1297" s="7"/>
      <c r="AF1297" s="7"/>
      <c r="AH1297" s="7"/>
      <c r="AJ1297" s="7"/>
      <c r="AK1297" s="7"/>
      <c r="AL1297" s="7"/>
      <c r="AN1297" s="7"/>
      <c r="AO1297" s="7"/>
      <c r="AP1297" s="7"/>
      <c r="AR1297" s="7"/>
      <c r="AT1297" s="7"/>
      <c r="AV1297" s="7"/>
      <c r="AX1297" s="7"/>
      <c r="AZ1297" s="7"/>
      <c r="BB1297" s="7"/>
      <c r="BD1297" s="7"/>
      <c r="BF1297" s="7"/>
      <c r="BH1297" s="7"/>
      <c r="BI1297" s="7"/>
      <c r="BJ1297" s="7"/>
      <c r="BL1297" s="7"/>
      <c r="BN1297" s="7"/>
      <c r="BO1297" s="7"/>
      <c r="BP1297" s="7"/>
      <c r="BQ1297" s="7"/>
      <c r="BR1297" s="7"/>
    </row>
    <row r="1298" spans="1:70" customFormat="1">
      <c r="A1298" s="7"/>
      <c r="B1298" s="230"/>
      <c r="C1298" s="7"/>
      <c r="D1298" s="7"/>
      <c r="E1298" s="7"/>
      <c r="F1298" s="7"/>
      <c r="G1298" s="7"/>
      <c r="H1298" s="7"/>
      <c r="I1298" s="7"/>
      <c r="J1298" s="7"/>
      <c r="K1298" s="7"/>
      <c r="L1298" s="8"/>
      <c r="M1298" s="7"/>
      <c r="N1298" s="60"/>
      <c r="Z1298" s="7"/>
      <c r="AB1298" s="7"/>
      <c r="AC1298" s="7"/>
      <c r="AD1298" s="7"/>
      <c r="AF1298" s="7"/>
      <c r="AH1298" s="7"/>
      <c r="AJ1298" s="7"/>
      <c r="AK1298" s="7"/>
      <c r="AL1298" s="7"/>
      <c r="AN1298" s="7"/>
      <c r="AO1298" s="7"/>
      <c r="AP1298" s="7"/>
      <c r="AR1298" s="7"/>
      <c r="AT1298" s="7"/>
      <c r="AV1298" s="7"/>
      <c r="AX1298" s="7"/>
      <c r="AZ1298" s="7"/>
      <c r="BB1298" s="7"/>
      <c r="BD1298" s="7"/>
      <c r="BF1298" s="7"/>
      <c r="BH1298" s="7"/>
      <c r="BI1298" s="7"/>
      <c r="BJ1298" s="7"/>
      <c r="BL1298" s="7"/>
      <c r="BN1298" s="7"/>
      <c r="BO1298" s="7"/>
      <c r="BP1298" s="7"/>
      <c r="BQ1298" s="7"/>
      <c r="BR1298" s="7"/>
    </row>
    <row r="1299" spans="1:70" customFormat="1">
      <c r="A1299" s="7"/>
      <c r="B1299" s="230"/>
      <c r="C1299" s="7"/>
      <c r="D1299" s="7"/>
      <c r="E1299" s="7"/>
      <c r="F1299" s="7"/>
      <c r="G1299" s="7"/>
      <c r="H1299" s="7"/>
      <c r="I1299" s="7"/>
      <c r="J1299" s="7"/>
      <c r="K1299" s="7"/>
      <c r="L1299" s="8"/>
      <c r="M1299" s="7"/>
      <c r="N1299" s="60"/>
      <c r="Z1299" s="7"/>
      <c r="AB1299" s="7"/>
      <c r="AC1299" s="7"/>
      <c r="AD1299" s="7"/>
      <c r="AF1299" s="7"/>
      <c r="AH1299" s="7"/>
      <c r="AJ1299" s="7"/>
      <c r="AK1299" s="7"/>
      <c r="AL1299" s="7"/>
      <c r="AN1299" s="7"/>
      <c r="AO1299" s="7"/>
      <c r="AP1299" s="7"/>
      <c r="AR1299" s="7"/>
      <c r="AT1299" s="7"/>
      <c r="AV1299" s="7"/>
      <c r="AX1299" s="7"/>
      <c r="AZ1299" s="7"/>
      <c r="BB1299" s="7"/>
      <c r="BD1299" s="7"/>
      <c r="BF1299" s="7"/>
      <c r="BH1299" s="7"/>
      <c r="BI1299" s="7"/>
      <c r="BJ1299" s="7"/>
      <c r="BL1299" s="7"/>
      <c r="BN1299" s="7"/>
      <c r="BO1299" s="7"/>
      <c r="BP1299" s="7"/>
      <c r="BQ1299" s="7"/>
      <c r="BR1299" s="7"/>
    </row>
    <row r="1300" spans="1:70" customFormat="1">
      <c r="A1300" s="7"/>
      <c r="B1300" s="230"/>
      <c r="C1300" s="7"/>
      <c r="D1300" s="7"/>
      <c r="E1300" s="7"/>
      <c r="F1300" s="7"/>
      <c r="G1300" s="7"/>
      <c r="H1300" s="7"/>
      <c r="I1300" s="7"/>
      <c r="J1300" s="7"/>
      <c r="K1300" s="7"/>
      <c r="L1300" s="8"/>
      <c r="M1300" s="7"/>
      <c r="N1300" s="60"/>
      <c r="Z1300" s="7"/>
      <c r="AB1300" s="7"/>
      <c r="AC1300" s="7"/>
      <c r="AD1300" s="7"/>
      <c r="AF1300" s="7"/>
      <c r="AH1300" s="7"/>
      <c r="AJ1300" s="7"/>
      <c r="AK1300" s="7"/>
      <c r="AL1300" s="7"/>
      <c r="AN1300" s="7"/>
      <c r="AO1300" s="7"/>
      <c r="AP1300" s="7"/>
      <c r="AR1300" s="7"/>
      <c r="AT1300" s="7"/>
      <c r="AV1300" s="7"/>
      <c r="AX1300" s="7"/>
      <c r="AZ1300" s="7"/>
      <c r="BB1300" s="7"/>
      <c r="BD1300" s="7"/>
      <c r="BF1300" s="7"/>
      <c r="BH1300" s="7"/>
      <c r="BI1300" s="7"/>
      <c r="BJ1300" s="7"/>
      <c r="BL1300" s="7"/>
      <c r="BN1300" s="7"/>
      <c r="BO1300" s="7"/>
      <c r="BP1300" s="7"/>
      <c r="BQ1300" s="7"/>
      <c r="BR1300" s="7"/>
    </row>
    <row r="1301" spans="1:70" customFormat="1">
      <c r="A1301" s="7"/>
      <c r="B1301" s="230"/>
      <c r="C1301" s="7"/>
      <c r="D1301" s="7"/>
      <c r="E1301" s="7"/>
      <c r="F1301" s="7"/>
      <c r="G1301" s="7"/>
      <c r="H1301" s="7"/>
      <c r="I1301" s="7"/>
      <c r="J1301" s="7"/>
      <c r="K1301" s="7"/>
      <c r="L1301" s="8"/>
      <c r="M1301" s="7"/>
      <c r="N1301" s="60"/>
      <c r="Z1301" s="7"/>
      <c r="AB1301" s="7"/>
      <c r="AC1301" s="7"/>
      <c r="AD1301" s="7"/>
      <c r="AF1301" s="7"/>
      <c r="AH1301" s="7"/>
      <c r="AJ1301" s="7"/>
      <c r="AK1301" s="7"/>
      <c r="AL1301" s="7"/>
      <c r="AN1301" s="7"/>
      <c r="AO1301" s="7"/>
      <c r="AP1301" s="7"/>
      <c r="AR1301" s="7"/>
      <c r="AT1301" s="7"/>
      <c r="AV1301" s="7"/>
      <c r="AX1301" s="7"/>
      <c r="AZ1301" s="7"/>
      <c r="BB1301" s="7"/>
      <c r="BD1301" s="7"/>
      <c r="BF1301" s="7"/>
      <c r="BH1301" s="7"/>
      <c r="BI1301" s="7"/>
      <c r="BJ1301" s="7"/>
      <c r="BL1301" s="7"/>
      <c r="BN1301" s="7"/>
      <c r="BO1301" s="7"/>
      <c r="BP1301" s="7"/>
      <c r="BQ1301" s="7"/>
      <c r="BR1301" s="7"/>
    </row>
    <row r="1302" spans="1:70" customFormat="1">
      <c r="A1302" s="7"/>
      <c r="B1302" s="230"/>
      <c r="C1302" s="7"/>
      <c r="D1302" s="7"/>
      <c r="E1302" s="7"/>
      <c r="F1302" s="7"/>
      <c r="G1302" s="7"/>
      <c r="H1302" s="7"/>
      <c r="I1302" s="7"/>
      <c r="J1302" s="7"/>
      <c r="K1302" s="7"/>
      <c r="L1302" s="8"/>
      <c r="M1302" s="7"/>
      <c r="N1302" s="60"/>
      <c r="Z1302" s="7"/>
      <c r="AB1302" s="7"/>
      <c r="AC1302" s="7"/>
      <c r="AD1302" s="7"/>
      <c r="AF1302" s="7"/>
      <c r="AH1302" s="7"/>
      <c r="AJ1302" s="7"/>
      <c r="AK1302" s="7"/>
      <c r="AL1302" s="7"/>
      <c r="AN1302" s="7"/>
      <c r="AO1302" s="7"/>
      <c r="AP1302" s="7"/>
      <c r="AR1302" s="7"/>
      <c r="AT1302" s="7"/>
      <c r="AV1302" s="7"/>
      <c r="AX1302" s="7"/>
      <c r="AZ1302" s="7"/>
      <c r="BB1302" s="7"/>
      <c r="BD1302" s="7"/>
      <c r="BF1302" s="7"/>
      <c r="BH1302" s="7"/>
      <c r="BI1302" s="7"/>
      <c r="BJ1302" s="7"/>
      <c r="BL1302" s="7"/>
      <c r="BN1302" s="7"/>
      <c r="BO1302" s="7"/>
      <c r="BP1302" s="7"/>
      <c r="BQ1302" s="7"/>
      <c r="BR1302" s="7"/>
    </row>
    <row r="1303" spans="1:70" customFormat="1">
      <c r="A1303" s="7"/>
      <c r="B1303" s="230"/>
      <c r="C1303" s="7"/>
      <c r="D1303" s="7"/>
      <c r="E1303" s="7"/>
      <c r="F1303" s="7"/>
      <c r="G1303" s="7"/>
      <c r="H1303" s="7"/>
      <c r="I1303" s="7"/>
      <c r="J1303" s="7"/>
      <c r="K1303" s="7"/>
      <c r="L1303" s="8"/>
      <c r="M1303" s="7"/>
      <c r="N1303" s="60"/>
      <c r="Z1303" s="7"/>
      <c r="AB1303" s="7"/>
      <c r="AC1303" s="7"/>
      <c r="AD1303" s="7"/>
      <c r="AF1303" s="7"/>
      <c r="AH1303" s="7"/>
      <c r="AJ1303" s="7"/>
      <c r="AK1303" s="7"/>
      <c r="AL1303" s="7"/>
      <c r="AN1303" s="7"/>
      <c r="AO1303" s="7"/>
      <c r="AP1303" s="7"/>
      <c r="AR1303" s="7"/>
      <c r="AT1303" s="7"/>
      <c r="AV1303" s="7"/>
      <c r="AX1303" s="7"/>
      <c r="AZ1303" s="7"/>
      <c r="BB1303" s="7"/>
      <c r="BD1303" s="7"/>
      <c r="BF1303" s="7"/>
      <c r="BH1303" s="7"/>
      <c r="BI1303" s="7"/>
      <c r="BJ1303" s="7"/>
      <c r="BL1303" s="7"/>
      <c r="BN1303" s="7"/>
      <c r="BO1303" s="7"/>
      <c r="BP1303" s="7"/>
      <c r="BQ1303" s="7"/>
      <c r="BR1303" s="7"/>
    </row>
    <row r="1304" spans="1:70" customFormat="1">
      <c r="A1304" s="7"/>
      <c r="B1304" s="230"/>
      <c r="C1304" s="7"/>
      <c r="D1304" s="7"/>
      <c r="E1304" s="7"/>
      <c r="F1304" s="7"/>
      <c r="G1304" s="7"/>
      <c r="H1304" s="7"/>
      <c r="I1304" s="7"/>
      <c r="J1304" s="7"/>
      <c r="K1304" s="7"/>
      <c r="L1304" s="8"/>
      <c r="M1304" s="7"/>
      <c r="N1304" s="60"/>
      <c r="Z1304" s="7"/>
      <c r="AB1304" s="7"/>
      <c r="AC1304" s="7"/>
      <c r="AD1304" s="7"/>
      <c r="AF1304" s="7"/>
      <c r="AH1304" s="7"/>
      <c r="AJ1304" s="7"/>
      <c r="AK1304" s="7"/>
      <c r="AL1304" s="7"/>
      <c r="AN1304" s="7"/>
      <c r="AO1304" s="7"/>
      <c r="AP1304" s="7"/>
      <c r="AR1304" s="7"/>
      <c r="AT1304" s="7"/>
      <c r="AV1304" s="7"/>
      <c r="AX1304" s="7"/>
      <c r="AZ1304" s="7"/>
      <c r="BB1304" s="7"/>
      <c r="BD1304" s="7"/>
      <c r="BF1304" s="7"/>
      <c r="BH1304" s="7"/>
      <c r="BI1304" s="7"/>
      <c r="BJ1304" s="7"/>
      <c r="BL1304" s="7"/>
      <c r="BN1304" s="7"/>
      <c r="BO1304" s="7"/>
      <c r="BP1304" s="7"/>
      <c r="BQ1304" s="7"/>
      <c r="BR1304" s="7"/>
    </row>
    <row r="1305" spans="1:70" customFormat="1">
      <c r="A1305" s="7"/>
      <c r="B1305" s="230"/>
      <c r="C1305" s="7"/>
      <c r="D1305" s="7"/>
      <c r="E1305" s="7"/>
      <c r="F1305" s="7"/>
      <c r="G1305" s="7"/>
      <c r="H1305" s="7"/>
      <c r="I1305" s="7"/>
      <c r="J1305" s="7"/>
      <c r="K1305" s="7"/>
      <c r="L1305" s="8"/>
      <c r="M1305" s="7"/>
      <c r="N1305" s="60"/>
      <c r="Z1305" s="7"/>
      <c r="AB1305" s="7"/>
      <c r="AC1305" s="7"/>
      <c r="AD1305" s="7"/>
      <c r="AF1305" s="7"/>
      <c r="AH1305" s="7"/>
      <c r="AJ1305" s="7"/>
      <c r="AK1305" s="7"/>
      <c r="AL1305" s="7"/>
      <c r="AN1305" s="7"/>
      <c r="AO1305" s="7"/>
      <c r="AP1305" s="7"/>
      <c r="AR1305" s="7"/>
      <c r="AT1305" s="7"/>
      <c r="AV1305" s="7"/>
      <c r="AX1305" s="7"/>
      <c r="AZ1305" s="7"/>
      <c r="BB1305" s="7"/>
      <c r="BD1305" s="7"/>
      <c r="BF1305" s="7"/>
      <c r="BH1305" s="7"/>
      <c r="BI1305" s="7"/>
      <c r="BJ1305" s="7"/>
      <c r="BL1305" s="7"/>
      <c r="BN1305" s="7"/>
      <c r="BO1305" s="7"/>
      <c r="BP1305" s="7"/>
      <c r="BQ1305" s="7"/>
      <c r="BR1305" s="7"/>
    </row>
    <row r="1306" spans="1:70" customFormat="1">
      <c r="A1306" s="7"/>
      <c r="B1306" s="230"/>
      <c r="C1306" s="7"/>
      <c r="D1306" s="7"/>
      <c r="E1306" s="7"/>
      <c r="F1306" s="7"/>
      <c r="G1306" s="7"/>
      <c r="H1306" s="7"/>
      <c r="I1306" s="7"/>
      <c r="J1306" s="7"/>
      <c r="K1306" s="7"/>
      <c r="L1306" s="8"/>
      <c r="M1306" s="7"/>
      <c r="N1306" s="60"/>
      <c r="Z1306" s="7"/>
      <c r="AB1306" s="7"/>
      <c r="AC1306" s="7"/>
      <c r="AD1306" s="7"/>
      <c r="AF1306" s="7"/>
      <c r="AH1306" s="7"/>
      <c r="AJ1306" s="7"/>
      <c r="AK1306" s="7"/>
      <c r="AL1306" s="7"/>
      <c r="AN1306" s="7"/>
      <c r="AO1306" s="7"/>
      <c r="AP1306" s="7"/>
      <c r="AR1306" s="7"/>
      <c r="AT1306" s="7"/>
      <c r="AV1306" s="7"/>
      <c r="AX1306" s="7"/>
      <c r="AZ1306" s="7"/>
      <c r="BB1306" s="7"/>
      <c r="BD1306" s="7"/>
      <c r="BF1306" s="7"/>
      <c r="BH1306" s="7"/>
      <c r="BI1306" s="7"/>
      <c r="BJ1306" s="7"/>
      <c r="BL1306" s="7"/>
      <c r="BN1306" s="7"/>
      <c r="BO1306" s="7"/>
      <c r="BP1306" s="7"/>
      <c r="BQ1306" s="7"/>
      <c r="BR1306" s="7"/>
    </row>
    <row r="1307" spans="1:70" customFormat="1">
      <c r="A1307" s="7"/>
      <c r="B1307" s="230"/>
      <c r="C1307" s="7"/>
      <c r="D1307" s="7"/>
      <c r="E1307" s="7"/>
      <c r="F1307" s="7"/>
      <c r="G1307" s="7"/>
      <c r="H1307" s="7"/>
      <c r="I1307" s="7"/>
      <c r="J1307" s="7"/>
      <c r="K1307" s="7"/>
      <c r="L1307" s="8"/>
      <c r="M1307" s="7"/>
      <c r="N1307" s="60"/>
      <c r="Z1307" s="7"/>
      <c r="AB1307" s="7"/>
      <c r="AC1307" s="7"/>
      <c r="AD1307" s="7"/>
      <c r="AF1307" s="7"/>
      <c r="AH1307" s="7"/>
      <c r="AJ1307" s="7"/>
      <c r="AK1307" s="7"/>
      <c r="AL1307" s="7"/>
      <c r="AN1307" s="7"/>
      <c r="AO1307" s="7"/>
      <c r="AP1307" s="7"/>
      <c r="AR1307" s="7"/>
      <c r="AT1307" s="7"/>
      <c r="AV1307" s="7"/>
      <c r="AX1307" s="7"/>
      <c r="AZ1307" s="7"/>
      <c r="BB1307" s="7"/>
      <c r="BD1307" s="7"/>
      <c r="BF1307" s="7"/>
      <c r="BH1307" s="7"/>
      <c r="BI1307" s="7"/>
      <c r="BJ1307" s="7"/>
      <c r="BL1307" s="7"/>
      <c r="BN1307" s="7"/>
      <c r="BO1307" s="7"/>
      <c r="BP1307" s="7"/>
      <c r="BQ1307" s="7"/>
      <c r="BR1307" s="7"/>
    </row>
    <row r="1308" spans="1:70" customFormat="1">
      <c r="A1308" s="7"/>
      <c r="B1308" s="230"/>
      <c r="C1308" s="7"/>
      <c r="D1308" s="7"/>
      <c r="E1308" s="7"/>
      <c r="F1308" s="7"/>
      <c r="G1308" s="7"/>
      <c r="H1308" s="7"/>
      <c r="I1308" s="7"/>
      <c r="J1308" s="7"/>
      <c r="K1308" s="7"/>
      <c r="L1308" s="8"/>
      <c r="M1308" s="7"/>
      <c r="N1308" s="60"/>
      <c r="Z1308" s="7"/>
      <c r="AB1308" s="7"/>
      <c r="AC1308" s="7"/>
      <c r="AD1308" s="7"/>
      <c r="AF1308" s="7"/>
      <c r="AH1308" s="7"/>
      <c r="AJ1308" s="7"/>
      <c r="AK1308" s="7"/>
      <c r="AL1308" s="7"/>
      <c r="AN1308" s="7"/>
      <c r="AO1308" s="7"/>
      <c r="AP1308" s="7"/>
      <c r="AR1308" s="7"/>
      <c r="AT1308" s="7"/>
      <c r="AV1308" s="7"/>
      <c r="AX1308" s="7"/>
      <c r="AZ1308" s="7"/>
      <c r="BB1308" s="7"/>
      <c r="BD1308" s="7"/>
      <c r="BF1308" s="7"/>
      <c r="BH1308" s="7"/>
      <c r="BI1308" s="7"/>
      <c r="BJ1308" s="7"/>
      <c r="BL1308" s="7"/>
      <c r="BN1308" s="7"/>
      <c r="BO1308" s="7"/>
      <c r="BP1308" s="7"/>
      <c r="BQ1308" s="7"/>
      <c r="BR1308" s="7"/>
    </row>
    <row r="1309" spans="1:70" customFormat="1">
      <c r="A1309" s="7"/>
      <c r="B1309" s="230"/>
      <c r="C1309" s="7"/>
      <c r="D1309" s="7"/>
      <c r="E1309" s="7"/>
      <c r="F1309" s="7"/>
      <c r="G1309" s="7"/>
      <c r="H1309" s="7"/>
      <c r="I1309" s="7"/>
      <c r="J1309" s="7"/>
      <c r="K1309" s="7"/>
      <c r="L1309" s="8"/>
      <c r="M1309" s="7"/>
      <c r="N1309" s="60"/>
      <c r="Z1309" s="7"/>
      <c r="AB1309" s="7"/>
      <c r="AC1309" s="7"/>
      <c r="AD1309" s="7"/>
      <c r="AF1309" s="7"/>
      <c r="AH1309" s="7"/>
      <c r="AJ1309" s="7"/>
      <c r="AK1309" s="7"/>
      <c r="AL1309" s="7"/>
      <c r="AN1309" s="7"/>
      <c r="AO1309" s="7"/>
      <c r="AP1309" s="7"/>
      <c r="AR1309" s="7"/>
      <c r="AT1309" s="7"/>
      <c r="AV1309" s="7"/>
      <c r="AX1309" s="7"/>
      <c r="AZ1309" s="7"/>
      <c r="BB1309" s="7"/>
      <c r="BD1309" s="7"/>
      <c r="BF1309" s="7"/>
      <c r="BH1309" s="7"/>
      <c r="BI1309" s="7"/>
      <c r="BJ1309" s="7"/>
      <c r="BL1309" s="7"/>
      <c r="BN1309" s="7"/>
      <c r="BO1309" s="7"/>
      <c r="BP1309" s="7"/>
      <c r="BQ1309" s="7"/>
      <c r="BR1309" s="7"/>
    </row>
    <row r="1310" spans="1:70" customFormat="1">
      <c r="A1310" s="7"/>
      <c r="B1310" s="230"/>
      <c r="C1310" s="7"/>
      <c r="D1310" s="7"/>
      <c r="E1310" s="7"/>
      <c r="F1310" s="7"/>
      <c r="G1310" s="7"/>
      <c r="H1310" s="7"/>
      <c r="I1310" s="7"/>
      <c r="J1310" s="7"/>
      <c r="K1310" s="7"/>
      <c r="L1310" s="8"/>
      <c r="M1310" s="7"/>
      <c r="N1310" s="60"/>
      <c r="Z1310" s="7"/>
      <c r="AB1310" s="7"/>
      <c r="AC1310" s="7"/>
      <c r="AD1310" s="7"/>
      <c r="AF1310" s="7"/>
      <c r="AH1310" s="7"/>
      <c r="AJ1310" s="7"/>
      <c r="AK1310" s="7"/>
      <c r="AL1310" s="7"/>
      <c r="AN1310" s="7"/>
      <c r="AO1310" s="7"/>
      <c r="AP1310" s="7"/>
      <c r="AR1310" s="7"/>
      <c r="AT1310" s="7"/>
      <c r="AV1310" s="7"/>
      <c r="AX1310" s="7"/>
      <c r="AZ1310" s="7"/>
      <c r="BB1310" s="7"/>
      <c r="BD1310" s="7"/>
      <c r="BF1310" s="7"/>
      <c r="BH1310" s="7"/>
      <c r="BI1310" s="7"/>
      <c r="BJ1310" s="7"/>
      <c r="BL1310" s="7"/>
      <c r="BN1310" s="7"/>
      <c r="BO1310" s="7"/>
      <c r="BP1310" s="7"/>
      <c r="BQ1310" s="7"/>
      <c r="BR1310" s="7"/>
    </row>
    <row r="1311" spans="1:70" customFormat="1">
      <c r="A1311" s="7"/>
      <c r="B1311" s="230"/>
      <c r="C1311" s="7"/>
      <c r="D1311" s="7"/>
      <c r="E1311" s="7"/>
      <c r="F1311" s="7"/>
      <c r="G1311" s="7"/>
      <c r="H1311" s="7"/>
      <c r="I1311" s="7"/>
      <c r="J1311" s="7"/>
      <c r="K1311" s="7"/>
      <c r="L1311" s="8"/>
      <c r="M1311" s="7"/>
      <c r="N1311" s="60"/>
      <c r="Z1311" s="7"/>
      <c r="AB1311" s="7"/>
      <c r="AC1311" s="7"/>
      <c r="AD1311" s="7"/>
      <c r="AF1311" s="7"/>
      <c r="AH1311" s="7"/>
      <c r="AJ1311" s="7"/>
      <c r="AK1311" s="7"/>
      <c r="AL1311" s="7"/>
      <c r="AN1311" s="7"/>
      <c r="AO1311" s="7"/>
      <c r="AP1311" s="7"/>
      <c r="AR1311" s="7"/>
      <c r="AT1311" s="7"/>
      <c r="AV1311" s="7"/>
      <c r="AX1311" s="7"/>
      <c r="AZ1311" s="7"/>
      <c r="BB1311" s="7"/>
      <c r="BD1311" s="7"/>
      <c r="BF1311" s="7"/>
      <c r="BH1311" s="7"/>
      <c r="BI1311" s="7"/>
      <c r="BJ1311" s="7"/>
      <c r="BL1311" s="7"/>
      <c r="BN1311" s="7"/>
      <c r="BO1311" s="7"/>
      <c r="BP1311" s="7"/>
      <c r="BQ1311" s="7"/>
      <c r="BR1311" s="7"/>
    </row>
    <row r="1312" spans="1:70" customFormat="1">
      <c r="A1312" s="7"/>
      <c r="B1312" s="230"/>
      <c r="C1312" s="7"/>
      <c r="D1312" s="7"/>
      <c r="E1312" s="7"/>
      <c r="F1312" s="7"/>
      <c r="G1312" s="7"/>
      <c r="H1312" s="7"/>
      <c r="I1312" s="7"/>
      <c r="J1312" s="7"/>
      <c r="K1312" s="7"/>
      <c r="L1312" s="8"/>
      <c r="M1312" s="7"/>
      <c r="N1312" s="60"/>
      <c r="Z1312" s="7"/>
      <c r="AB1312" s="7"/>
      <c r="AC1312" s="7"/>
      <c r="AD1312" s="7"/>
      <c r="AF1312" s="7"/>
      <c r="AH1312" s="7"/>
      <c r="AJ1312" s="7"/>
      <c r="AK1312" s="7"/>
      <c r="AL1312" s="7"/>
      <c r="AN1312" s="7"/>
      <c r="AO1312" s="7"/>
      <c r="AP1312" s="7"/>
      <c r="AR1312" s="7"/>
      <c r="AT1312" s="7"/>
      <c r="AV1312" s="7"/>
      <c r="AX1312" s="7"/>
      <c r="AZ1312" s="7"/>
      <c r="BB1312" s="7"/>
      <c r="BD1312" s="7"/>
      <c r="BF1312" s="7"/>
      <c r="BH1312" s="7"/>
      <c r="BI1312" s="7"/>
      <c r="BJ1312" s="7"/>
      <c r="BL1312" s="7"/>
      <c r="BN1312" s="7"/>
      <c r="BO1312" s="7"/>
      <c r="BP1312" s="7"/>
      <c r="BQ1312" s="7"/>
      <c r="BR1312" s="7"/>
    </row>
    <row r="1313" spans="1:70" customFormat="1">
      <c r="A1313" s="7"/>
      <c r="B1313" s="230"/>
      <c r="C1313" s="7"/>
      <c r="D1313" s="7"/>
      <c r="E1313" s="7"/>
      <c r="F1313" s="7"/>
      <c r="G1313" s="7"/>
      <c r="H1313" s="7"/>
      <c r="I1313" s="7"/>
      <c r="J1313" s="7"/>
      <c r="K1313" s="7"/>
      <c r="L1313" s="8"/>
      <c r="M1313" s="7"/>
      <c r="N1313" s="60"/>
      <c r="Z1313" s="7"/>
      <c r="AB1313" s="7"/>
      <c r="AC1313" s="7"/>
      <c r="AD1313" s="7"/>
      <c r="AF1313" s="7"/>
      <c r="AH1313" s="7"/>
      <c r="AJ1313" s="7"/>
      <c r="AK1313" s="7"/>
      <c r="AL1313" s="7"/>
      <c r="AN1313" s="7"/>
      <c r="AO1313" s="7"/>
      <c r="AP1313" s="7"/>
      <c r="AR1313" s="7"/>
      <c r="AT1313" s="7"/>
      <c r="AV1313" s="7"/>
      <c r="AX1313" s="7"/>
      <c r="AZ1313" s="7"/>
      <c r="BB1313" s="7"/>
      <c r="BD1313" s="7"/>
      <c r="BF1313" s="7"/>
      <c r="BH1313" s="7"/>
      <c r="BI1313" s="7"/>
      <c r="BJ1313" s="7"/>
      <c r="BL1313" s="7"/>
      <c r="BN1313" s="7"/>
      <c r="BO1313" s="7"/>
      <c r="BP1313" s="7"/>
      <c r="BQ1313" s="7"/>
      <c r="BR1313" s="7"/>
    </row>
    <row r="1314" spans="1:70" customFormat="1">
      <c r="A1314" s="7"/>
      <c r="B1314" s="230"/>
      <c r="C1314" s="7"/>
      <c r="D1314" s="7"/>
      <c r="E1314" s="7"/>
      <c r="F1314" s="7"/>
      <c r="G1314" s="7"/>
      <c r="H1314" s="7"/>
      <c r="I1314" s="7"/>
      <c r="J1314" s="7"/>
      <c r="K1314" s="7"/>
      <c r="L1314" s="8"/>
      <c r="M1314" s="7"/>
      <c r="N1314" s="60"/>
      <c r="Z1314" s="7"/>
      <c r="AB1314" s="7"/>
      <c r="AC1314" s="7"/>
      <c r="AD1314" s="7"/>
      <c r="AF1314" s="7"/>
      <c r="AH1314" s="7"/>
      <c r="AJ1314" s="7"/>
      <c r="AK1314" s="7"/>
      <c r="AL1314" s="7"/>
      <c r="AN1314" s="7"/>
      <c r="AO1314" s="7"/>
      <c r="AP1314" s="7"/>
      <c r="AR1314" s="7"/>
      <c r="AT1314" s="7"/>
      <c r="AV1314" s="7"/>
      <c r="AX1314" s="7"/>
      <c r="AZ1314" s="7"/>
      <c r="BB1314" s="7"/>
      <c r="BD1314" s="7"/>
      <c r="BF1314" s="7"/>
      <c r="BH1314" s="7"/>
      <c r="BI1314" s="7"/>
      <c r="BJ1314" s="7"/>
      <c r="BL1314" s="7"/>
      <c r="BN1314" s="7"/>
      <c r="BO1314" s="7"/>
      <c r="BP1314" s="7"/>
      <c r="BQ1314" s="7"/>
      <c r="BR1314" s="7"/>
    </row>
    <row r="1315" spans="1:70" customFormat="1">
      <c r="A1315" s="7"/>
      <c r="B1315" s="230"/>
      <c r="C1315" s="7"/>
      <c r="D1315" s="7"/>
      <c r="E1315" s="7"/>
      <c r="F1315" s="7"/>
      <c r="G1315" s="7"/>
      <c r="H1315" s="7"/>
      <c r="I1315" s="7"/>
      <c r="J1315" s="7"/>
      <c r="K1315" s="7"/>
      <c r="L1315" s="8"/>
      <c r="M1315" s="7"/>
      <c r="N1315" s="60"/>
      <c r="Z1315" s="7"/>
      <c r="AB1315" s="7"/>
      <c r="AC1315" s="7"/>
      <c r="AD1315" s="7"/>
      <c r="AF1315" s="7"/>
      <c r="AH1315" s="7"/>
      <c r="AJ1315" s="7"/>
      <c r="AK1315" s="7"/>
      <c r="AL1315" s="7"/>
      <c r="AN1315" s="7"/>
      <c r="AO1315" s="7"/>
      <c r="AP1315" s="7"/>
      <c r="AR1315" s="7"/>
      <c r="AT1315" s="7"/>
      <c r="AV1315" s="7"/>
      <c r="AX1315" s="7"/>
      <c r="AZ1315" s="7"/>
      <c r="BB1315" s="7"/>
      <c r="BD1315" s="7"/>
      <c r="BF1315" s="7"/>
      <c r="BH1315" s="7"/>
      <c r="BI1315" s="7"/>
      <c r="BJ1315" s="7"/>
      <c r="BL1315" s="7"/>
      <c r="BN1315" s="7"/>
      <c r="BO1315" s="7"/>
      <c r="BP1315" s="7"/>
      <c r="BQ1315" s="7"/>
      <c r="BR1315" s="7"/>
    </row>
    <row r="1316" spans="1:70" customFormat="1">
      <c r="A1316" s="7"/>
      <c r="B1316" s="230"/>
      <c r="C1316" s="7"/>
      <c r="D1316" s="7"/>
      <c r="E1316" s="7"/>
      <c r="F1316" s="7"/>
      <c r="G1316" s="7"/>
      <c r="H1316" s="7"/>
      <c r="I1316" s="7"/>
      <c r="J1316" s="7"/>
      <c r="K1316" s="7"/>
      <c r="L1316" s="8"/>
      <c r="M1316" s="7"/>
      <c r="N1316" s="60"/>
      <c r="Z1316" s="7"/>
      <c r="AB1316" s="7"/>
      <c r="AC1316" s="7"/>
      <c r="AD1316" s="7"/>
      <c r="AF1316" s="7"/>
      <c r="AH1316" s="7"/>
      <c r="AJ1316" s="7"/>
      <c r="AK1316" s="7"/>
      <c r="AL1316" s="7"/>
      <c r="AN1316" s="7"/>
      <c r="AO1316" s="7"/>
      <c r="AP1316" s="7"/>
      <c r="AR1316" s="7"/>
      <c r="AT1316" s="7"/>
      <c r="AV1316" s="7"/>
      <c r="AX1316" s="7"/>
      <c r="AZ1316" s="7"/>
      <c r="BB1316" s="7"/>
      <c r="BD1316" s="7"/>
      <c r="BF1316" s="7"/>
      <c r="BH1316" s="7"/>
      <c r="BI1316" s="7"/>
      <c r="BJ1316" s="7"/>
      <c r="BL1316" s="7"/>
      <c r="BN1316" s="7"/>
      <c r="BO1316" s="7"/>
      <c r="BP1316" s="7"/>
      <c r="BQ1316" s="7"/>
      <c r="BR1316" s="7"/>
    </row>
    <row r="1317" spans="1:70" customFormat="1">
      <c r="A1317" s="7"/>
      <c r="B1317" s="230"/>
      <c r="C1317" s="7"/>
      <c r="D1317" s="7"/>
      <c r="E1317" s="7"/>
      <c r="F1317" s="7"/>
      <c r="G1317" s="7"/>
      <c r="H1317" s="7"/>
      <c r="I1317" s="7"/>
      <c r="J1317" s="7"/>
      <c r="K1317" s="7"/>
      <c r="L1317" s="8"/>
      <c r="M1317" s="7"/>
      <c r="N1317" s="60"/>
      <c r="Z1317" s="7"/>
      <c r="AB1317" s="7"/>
      <c r="AC1317" s="7"/>
      <c r="AD1317" s="7"/>
      <c r="AF1317" s="7"/>
      <c r="AH1317" s="7"/>
      <c r="AJ1317" s="7"/>
      <c r="AK1317" s="7"/>
      <c r="AL1317" s="7"/>
      <c r="AN1317" s="7"/>
      <c r="AO1317" s="7"/>
      <c r="AP1317" s="7"/>
      <c r="AR1317" s="7"/>
      <c r="AT1317" s="7"/>
      <c r="AV1317" s="7"/>
      <c r="AX1317" s="7"/>
      <c r="AZ1317" s="7"/>
      <c r="BB1317" s="7"/>
      <c r="BD1317" s="7"/>
      <c r="BF1317" s="7"/>
      <c r="BH1317" s="7"/>
      <c r="BI1317" s="7"/>
      <c r="BJ1317" s="7"/>
      <c r="BL1317" s="7"/>
      <c r="BN1317" s="7"/>
      <c r="BO1317" s="7"/>
      <c r="BP1317" s="7"/>
      <c r="BQ1317" s="7"/>
      <c r="BR1317" s="7"/>
    </row>
    <row r="1318" spans="1:70" customFormat="1">
      <c r="A1318" s="7"/>
      <c r="B1318" s="230"/>
      <c r="C1318" s="7"/>
      <c r="D1318" s="7"/>
      <c r="E1318" s="7"/>
      <c r="F1318" s="7"/>
      <c r="G1318" s="7"/>
      <c r="H1318" s="7"/>
      <c r="I1318" s="7"/>
      <c r="J1318" s="7"/>
      <c r="K1318" s="7"/>
      <c r="L1318" s="8"/>
      <c r="M1318" s="7"/>
      <c r="N1318" s="60"/>
      <c r="Z1318" s="7"/>
      <c r="AB1318" s="7"/>
      <c r="AC1318" s="7"/>
      <c r="AD1318" s="7"/>
      <c r="AF1318" s="7"/>
      <c r="AH1318" s="7"/>
      <c r="AJ1318" s="7"/>
      <c r="AK1318" s="7"/>
      <c r="AL1318" s="7"/>
      <c r="AN1318" s="7"/>
      <c r="AO1318" s="7"/>
      <c r="AP1318" s="7"/>
      <c r="AR1318" s="7"/>
      <c r="AT1318" s="7"/>
      <c r="AV1318" s="7"/>
      <c r="AX1318" s="7"/>
      <c r="AZ1318" s="7"/>
      <c r="BB1318" s="7"/>
      <c r="BD1318" s="7"/>
      <c r="BF1318" s="7"/>
      <c r="BH1318" s="7"/>
      <c r="BI1318" s="7"/>
      <c r="BJ1318" s="7"/>
      <c r="BL1318" s="7"/>
      <c r="BN1318" s="7"/>
      <c r="BO1318" s="7"/>
      <c r="BP1318" s="7"/>
      <c r="BQ1318" s="7"/>
      <c r="BR1318" s="7"/>
    </row>
    <row r="1319" spans="1:70" customFormat="1">
      <c r="A1319" s="7"/>
      <c r="B1319" s="230"/>
      <c r="C1319" s="7"/>
      <c r="D1319" s="7"/>
      <c r="E1319" s="7"/>
      <c r="F1319" s="7"/>
      <c r="G1319" s="7"/>
      <c r="H1319" s="7"/>
      <c r="I1319" s="7"/>
      <c r="J1319" s="7"/>
      <c r="K1319" s="7"/>
      <c r="L1319" s="8"/>
      <c r="M1319" s="7"/>
      <c r="N1319" s="60"/>
      <c r="Z1319" s="7"/>
      <c r="AB1319" s="7"/>
      <c r="AC1319" s="7"/>
      <c r="AD1319" s="7"/>
      <c r="AF1319" s="7"/>
      <c r="AH1319" s="7"/>
      <c r="AJ1319" s="7"/>
      <c r="AK1319" s="7"/>
      <c r="AL1319" s="7"/>
      <c r="AN1319" s="7"/>
      <c r="AO1319" s="7"/>
      <c r="AP1319" s="7"/>
      <c r="AR1319" s="7"/>
      <c r="AT1319" s="7"/>
      <c r="AV1319" s="7"/>
      <c r="AX1319" s="7"/>
      <c r="AZ1319" s="7"/>
      <c r="BB1319" s="7"/>
      <c r="BD1319" s="7"/>
      <c r="BF1319" s="7"/>
      <c r="BH1319" s="7"/>
      <c r="BI1319" s="7"/>
      <c r="BJ1319" s="7"/>
      <c r="BL1319" s="7"/>
      <c r="BN1319" s="7"/>
      <c r="BO1319" s="7"/>
      <c r="BP1319" s="7"/>
      <c r="BQ1319" s="7"/>
      <c r="BR1319" s="7"/>
    </row>
    <row r="1320" spans="1:70" customFormat="1">
      <c r="A1320" s="7"/>
      <c r="B1320" s="230"/>
      <c r="C1320" s="7"/>
      <c r="D1320" s="7"/>
      <c r="E1320" s="7"/>
      <c r="F1320" s="7"/>
      <c r="G1320" s="7"/>
      <c r="H1320" s="7"/>
      <c r="I1320" s="7"/>
      <c r="J1320" s="7"/>
      <c r="K1320" s="7"/>
      <c r="L1320" s="8"/>
      <c r="M1320" s="7"/>
      <c r="N1320" s="60"/>
      <c r="Z1320" s="7"/>
      <c r="AB1320" s="7"/>
      <c r="AC1320" s="7"/>
      <c r="AD1320" s="7"/>
      <c r="AF1320" s="7"/>
      <c r="AH1320" s="7"/>
      <c r="AJ1320" s="7"/>
      <c r="AK1320" s="7"/>
      <c r="AL1320" s="7"/>
      <c r="AN1320" s="7"/>
      <c r="AO1320" s="7"/>
      <c r="AP1320" s="7"/>
      <c r="AR1320" s="7"/>
      <c r="AT1320" s="7"/>
      <c r="AV1320" s="7"/>
      <c r="AX1320" s="7"/>
      <c r="AZ1320" s="7"/>
      <c r="BB1320" s="7"/>
      <c r="BD1320" s="7"/>
      <c r="BF1320" s="7"/>
      <c r="BH1320" s="7"/>
      <c r="BI1320" s="7"/>
      <c r="BJ1320" s="7"/>
      <c r="BL1320" s="7"/>
      <c r="BN1320" s="7"/>
      <c r="BO1320" s="7"/>
      <c r="BP1320" s="7"/>
      <c r="BQ1320" s="7"/>
      <c r="BR1320" s="7"/>
    </row>
    <row r="1321" spans="1:70" customFormat="1">
      <c r="A1321" s="7"/>
      <c r="B1321" s="230"/>
      <c r="C1321" s="7"/>
      <c r="D1321" s="7"/>
      <c r="E1321" s="7"/>
      <c r="F1321" s="7"/>
      <c r="G1321" s="7"/>
      <c r="H1321" s="7"/>
      <c r="I1321" s="7"/>
      <c r="J1321" s="7"/>
      <c r="K1321" s="7"/>
      <c r="L1321" s="8"/>
      <c r="M1321" s="7"/>
      <c r="N1321" s="60"/>
      <c r="Z1321" s="7"/>
      <c r="AB1321" s="7"/>
      <c r="AC1321" s="7"/>
      <c r="AD1321" s="7"/>
      <c r="AF1321" s="7"/>
      <c r="AH1321" s="7"/>
      <c r="AJ1321" s="7"/>
      <c r="AK1321" s="7"/>
      <c r="AL1321" s="7"/>
      <c r="AN1321" s="7"/>
      <c r="AO1321" s="7"/>
      <c r="AP1321" s="7"/>
      <c r="AR1321" s="7"/>
      <c r="AT1321" s="7"/>
      <c r="AV1321" s="7"/>
      <c r="AX1321" s="7"/>
      <c r="AZ1321" s="7"/>
      <c r="BB1321" s="7"/>
      <c r="BD1321" s="7"/>
      <c r="BF1321" s="7"/>
      <c r="BH1321" s="7"/>
      <c r="BI1321" s="7"/>
      <c r="BJ1321" s="7"/>
      <c r="BL1321" s="7"/>
      <c r="BN1321" s="7"/>
      <c r="BO1321" s="7"/>
      <c r="BP1321" s="7"/>
      <c r="BQ1321" s="7"/>
      <c r="BR1321" s="7"/>
    </row>
    <row r="1322" spans="1:70" customFormat="1">
      <c r="A1322" s="7"/>
      <c r="B1322" s="230"/>
      <c r="C1322" s="7"/>
      <c r="D1322" s="7"/>
      <c r="E1322" s="7"/>
      <c r="F1322" s="7"/>
      <c r="G1322" s="7"/>
      <c r="H1322" s="7"/>
      <c r="I1322" s="7"/>
      <c r="J1322" s="7"/>
      <c r="K1322" s="7"/>
      <c r="L1322" s="8"/>
      <c r="M1322" s="7"/>
      <c r="N1322" s="60"/>
      <c r="Z1322" s="7"/>
      <c r="AB1322" s="7"/>
      <c r="AC1322" s="7"/>
      <c r="AD1322" s="7"/>
      <c r="AF1322" s="7"/>
      <c r="AH1322" s="7"/>
      <c r="AJ1322" s="7"/>
      <c r="AK1322" s="7"/>
      <c r="AL1322" s="7"/>
      <c r="AN1322" s="7"/>
      <c r="AO1322" s="7"/>
      <c r="AP1322" s="7"/>
      <c r="AR1322" s="7"/>
      <c r="AT1322" s="7"/>
      <c r="AV1322" s="7"/>
      <c r="AX1322" s="7"/>
      <c r="AZ1322" s="7"/>
      <c r="BB1322" s="7"/>
      <c r="BD1322" s="7"/>
      <c r="BF1322" s="7"/>
      <c r="BH1322" s="7"/>
      <c r="BI1322" s="7"/>
      <c r="BJ1322" s="7"/>
      <c r="BL1322" s="7"/>
      <c r="BN1322" s="7"/>
      <c r="BO1322" s="7"/>
      <c r="BP1322" s="7"/>
      <c r="BQ1322" s="7"/>
      <c r="BR1322" s="7"/>
    </row>
    <row r="1323" spans="1:70" customFormat="1">
      <c r="A1323" s="7"/>
      <c r="B1323" s="230"/>
      <c r="C1323" s="7"/>
      <c r="D1323" s="7"/>
      <c r="E1323" s="7"/>
      <c r="F1323" s="7"/>
      <c r="G1323" s="7"/>
      <c r="H1323" s="7"/>
      <c r="I1323" s="7"/>
      <c r="J1323" s="7"/>
      <c r="K1323" s="7"/>
      <c r="L1323" s="8"/>
      <c r="M1323" s="7"/>
      <c r="N1323" s="60"/>
      <c r="Z1323" s="7"/>
      <c r="AB1323" s="7"/>
      <c r="AC1323" s="7"/>
      <c r="AD1323" s="7"/>
      <c r="AF1323" s="7"/>
      <c r="AH1323" s="7"/>
      <c r="AJ1323" s="7"/>
      <c r="AK1323" s="7"/>
      <c r="AL1323" s="7"/>
      <c r="AN1323" s="7"/>
      <c r="AO1323" s="7"/>
      <c r="AP1323" s="7"/>
      <c r="AR1323" s="7"/>
      <c r="AT1323" s="7"/>
      <c r="AV1323" s="7"/>
      <c r="AX1323" s="7"/>
      <c r="AZ1323" s="7"/>
      <c r="BB1323" s="7"/>
      <c r="BD1323" s="7"/>
      <c r="BF1323" s="7"/>
      <c r="BH1323" s="7"/>
      <c r="BI1323" s="7"/>
      <c r="BJ1323" s="7"/>
      <c r="BL1323" s="7"/>
      <c r="BN1323" s="7"/>
      <c r="BO1323" s="7"/>
      <c r="BP1323" s="7"/>
      <c r="BQ1323" s="7"/>
      <c r="BR1323" s="7"/>
    </row>
    <row r="1324" spans="1:70" customFormat="1">
      <c r="A1324" s="7"/>
      <c r="B1324" s="230"/>
      <c r="C1324" s="7"/>
      <c r="D1324" s="7"/>
      <c r="E1324" s="7"/>
      <c r="F1324" s="7"/>
      <c r="G1324" s="7"/>
      <c r="H1324" s="7"/>
      <c r="I1324" s="7"/>
      <c r="J1324" s="7"/>
      <c r="K1324" s="7"/>
      <c r="L1324" s="8"/>
      <c r="M1324" s="7"/>
      <c r="N1324" s="60"/>
      <c r="Z1324" s="7"/>
      <c r="AB1324" s="7"/>
      <c r="AC1324" s="7"/>
      <c r="AD1324" s="7"/>
      <c r="AF1324" s="7"/>
      <c r="AH1324" s="7"/>
      <c r="AJ1324" s="7"/>
      <c r="AK1324" s="7"/>
      <c r="AL1324" s="7"/>
      <c r="AN1324" s="7"/>
      <c r="AO1324" s="7"/>
      <c r="AP1324" s="7"/>
      <c r="AR1324" s="7"/>
      <c r="AT1324" s="7"/>
      <c r="AV1324" s="7"/>
      <c r="AX1324" s="7"/>
      <c r="AZ1324" s="7"/>
      <c r="BB1324" s="7"/>
      <c r="BD1324" s="7"/>
      <c r="BF1324" s="7"/>
      <c r="BH1324" s="7"/>
      <c r="BI1324" s="7"/>
      <c r="BJ1324" s="7"/>
      <c r="BL1324" s="7"/>
      <c r="BN1324" s="7"/>
      <c r="BO1324" s="7"/>
      <c r="BP1324" s="7"/>
      <c r="BQ1324" s="7"/>
      <c r="BR1324" s="7"/>
    </row>
    <row r="1325" spans="1:70" customFormat="1">
      <c r="A1325" s="7"/>
      <c r="B1325" s="230"/>
      <c r="C1325" s="7"/>
      <c r="D1325" s="7"/>
      <c r="E1325" s="7"/>
      <c r="F1325" s="7"/>
      <c r="G1325" s="7"/>
      <c r="H1325" s="7"/>
      <c r="I1325" s="7"/>
      <c r="J1325" s="7"/>
      <c r="K1325" s="7"/>
      <c r="L1325" s="8"/>
      <c r="M1325" s="7"/>
      <c r="N1325" s="60"/>
      <c r="Z1325" s="7"/>
      <c r="AB1325" s="7"/>
      <c r="AC1325" s="7"/>
      <c r="AD1325" s="7"/>
      <c r="AF1325" s="7"/>
      <c r="AH1325" s="7"/>
      <c r="AJ1325" s="7"/>
      <c r="AK1325" s="7"/>
      <c r="AL1325" s="7"/>
      <c r="AN1325" s="7"/>
      <c r="AO1325" s="7"/>
      <c r="AP1325" s="7"/>
      <c r="AR1325" s="7"/>
      <c r="AT1325" s="7"/>
      <c r="AV1325" s="7"/>
      <c r="AX1325" s="7"/>
      <c r="AZ1325" s="7"/>
      <c r="BB1325" s="7"/>
      <c r="BD1325" s="7"/>
      <c r="BF1325" s="7"/>
      <c r="BH1325" s="7"/>
      <c r="BI1325" s="7"/>
      <c r="BJ1325" s="7"/>
      <c r="BL1325" s="7"/>
      <c r="BN1325" s="7"/>
      <c r="BO1325" s="7"/>
      <c r="BP1325" s="7"/>
      <c r="BQ1325" s="7"/>
      <c r="BR1325" s="7"/>
    </row>
    <row r="1326" spans="1:70" customFormat="1">
      <c r="A1326" s="7"/>
      <c r="B1326" s="230"/>
      <c r="C1326" s="7"/>
      <c r="D1326" s="7"/>
      <c r="E1326" s="7"/>
      <c r="F1326" s="7"/>
      <c r="G1326" s="7"/>
      <c r="H1326" s="7"/>
      <c r="I1326" s="7"/>
      <c r="J1326" s="7"/>
      <c r="K1326" s="7"/>
      <c r="L1326" s="8"/>
      <c r="M1326" s="7"/>
      <c r="N1326" s="60"/>
      <c r="Z1326" s="7"/>
      <c r="AB1326" s="7"/>
      <c r="AC1326" s="7"/>
      <c r="AD1326" s="7"/>
      <c r="AF1326" s="7"/>
      <c r="AH1326" s="7"/>
      <c r="AJ1326" s="7"/>
      <c r="AK1326" s="7"/>
      <c r="AL1326" s="7"/>
      <c r="AN1326" s="7"/>
      <c r="AO1326" s="7"/>
      <c r="AP1326" s="7"/>
      <c r="AR1326" s="7"/>
      <c r="AT1326" s="7"/>
      <c r="AV1326" s="7"/>
      <c r="AX1326" s="7"/>
      <c r="AZ1326" s="7"/>
      <c r="BB1326" s="7"/>
      <c r="BD1326" s="7"/>
      <c r="BF1326" s="7"/>
      <c r="BH1326" s="7"/>
      <c r="BI1326" s="7"/>
      <c r="BJ1326" s="7"/>
      <c r="BL1326" s="7"/>
      <c r="BN1326" s="7"/>
      <c r="BO1326" s="7"/>
      <c r="BP1326" s="7"/>
      <c r="BQ1326" s="7"/>
      <c r="BR1326" s="7"/>
    </row>
    <row r="1327" spans="1:70" customFormat="1">
      <c r="A1327" s="7"/>
      <c r="B1327" s="230"/>
      <c r="C1327" s="7"/>
      <c r="D1327" s="7"/>
      <c r="E1327" s="7"/>
      <c r="F1327" s="7"/>
      <c r="G1327" s="7"/>
      <c r="H1327" s="7"/>
      <c r="I1327" s="7"/>
      <c r="J1327" s="7"/>
      <c r="K1327" s="7"/>
      <c r="L1327" s="8"/>
      <c r="M1327" s="7"/>
      <c r="N1327" s="60"/>
      <c r="Z1327" s="7"/>
      <c r="AB1327" s="7"/>
      <c r="AC1327" s="7"/>
      <c r="AD1327" s="7"/>
      <c r="AF1327" s="7"/>
      <c r="AH1327" s="7"/>
      <c r="AJ1327" s="7"/>
      <c r="AK1327" s="7"/>
      <c r="AL1327" s="7"/>
      <c r="AN1327" s="7"/>
      <c r="AO1327" s="7"/>
      <c r="AP1327" s="7"/>
      <c r="AR1327" s="7"/>
      <c r="AT1327" s="7"/>
      <c r="AV1327" s="7"/>
      <c r="AX1327" s="7"/>
      <c r="AZ1327" s="7"/>
      <c r="BB1327" s="7"/>
      <c r="BD1327" s="7"/>
      <c r="BF1327" s="7"/>
      <c r="BH1327" s="7"/>
      <c r="BI1327" s="7"/>
      <c r="BJ1327" s="7"/>
      <c r="BL1327" s="7"/>
      <c r="BN1327" s="7"/>
      <c r="BO1327" s="7"/>
      <c r="BP1327" s="7"/>
      <c r="BQ1327" s="7"/>
      <c r="BR1327" s="7"/>
    </row>
    <row r="1328" spans="1:70" customFormat="1">
      <c r="A1328" s="7"/>
      <c r="B1328" s="230"/>
      <c r="C1328" s="7"/>
      <c r="D1328" s="7"/>
      <c r="E1328" s="7"/>
      <c r="F1328" s="7"/>
      <c r="G1328" s="7"/>
      <c r="H1328" s="7"/>
      <c r="I1328" s="7"/>
      <c r="J1328" s="7"/>
      <c r="K1328" s="7"/>
      <c r="L1328" s="8"/>
      <c r="M1328" s="7"/>
      <c r="N1328" s="60"/>
      <c r="Z1328" s="7"/>
      <c r="AB1328" s="7"/>
      <c r="AC1328" s="7"/>
      <c r="AD1328" s="7"/>
      <c r="AF1328" s="7"/>
      <c r="AH1328" s="7"/>
      <c r="AJ1328" s="7"/>
      <c r="AK1328" s="7"/>
      <c r="AL1328" s="7"/>
      <c r="AN1328" s="7"/>
      <c r="AO1328" s="7"/>
      <c r="AP1328" s="7"/>
      <c r="AR1328" s="7"/>
      <c r="AT1328" s="7"/>
      <c r="AV1328" s="7"/>
      <c r="AX1328" s="7"/>
      <c r="AZ1328" s="7"/>
      <c r="BB1328" s="7"/>
      <c r="BD1328" s="7"/>
      <c r="BF1328" s="7"/>
      <c r="BH1328" s="7"/>
      <c r="BI1328" s="7"/>
      <c r="BJ1328" s="7"/>
      <c r="BL1328" s="7"/>
      <c r="BN1328" s="7"/>
      <c r="BO1328" s="7"/>
      <c r="BP1328" s="7"/>
      <c r="BQ1328" s="7"/>
      <c r="BR1328" s="7"/>
    </row>
    <row r="1329" spans="1:70" customFormat="1">
      <c r="A1329" s="7"/>
      <c r="B1329" s="230"/>
      <c r="C1329" s="7"/>
      <c r="D1329" s="7"/>
      <c r="E1329" s="7"/>
      <c r="F1329" s="7"/>
      <c r="G1329" s="7"/>
      <c r="H1329" s="7"/>
      <c r="I1329" s="7"/>
      <c r="J1329" s="7"/>
      <c r="K1329" s="7"/>
      <c r="L1329" s="8"/>
      <c r="M1329" s="7"/>
      <c r="N1329" s="60"/>
      <c r="Z1329" s="7"/>
      <c r="AB1329" s="7"/>
      <c r="AC1329" s="7"/>
      <c r="AD1329" s="7"/>
      <c r="AF1329" s="7"/>
      <c r="AH1329" s="7"/>
      <c r="AJ1329" s="7"/>
      <c r="AK1329" s="7"/>
      <c r="AL1329" s="7"/>
      <c r="AN1329" s="7"/>
      <c r="AO1329" s="7"/>
      <c r="AP1329" s="7"/>
      <c r="AR1329" s="7"/>
      <c r="AT1329" s="7"/>
      <c r="AV1329" s="7"/>
      <c r="AX1329" s="7"/>
      <c r="AZ1329" s="7"/>
      <c r="BB1329" s="7"/>
      <c r="BD1329" s="7"/>
      <c r="BF1329" s="7"/>
      <c r="BH1329" s="7"/>
      <c r="BI1329" s="7"/>
      <c r="BJ1329" s="7"/>
      <c r="BL1329" s="7"/>
      <c r="BN1329" s="7"/>
      <c r="BO1329" s="7"/>
      <c r="BP1329" s="7"/>
      <c r="BQ1329" s="7"/>
      <c r="BR1329" s="7"/>
    </row>
    <row r="1330" spans="1:70" customFormat="1">
      <c r="A1330" s="7"/>
      <c r="B1330" s="230"/>
      <c r="C1330" s="7"/>
      <c r="D1330" s="7"/>
      <c r="E1330" s="7"/>
      <c r="F1330" s="7"/>
      <c r="G1330" s="7"/>
      <c r="H1330" s="7"/>
      <c r="I1330" s="7"/>
      <c r="J1330" s="7"/>
      <c r="K1330" s="7"/>
      <c r="L1330" s="8"/>
      <c r="M1330" s="7"/>
      <c r="N1330" s="60"/>
      <c r="Z1330" s="7"/>
      <c r="AB1330" s="7"/>
      <c r="AC1330" s="7"/>
      <c r="AD1330" s="7"/>
      <c r="AF1330" s="7"/>
      <c r="AH1330" s="7"/>
      <c r="AJ1330" s="7"/>
      <c r="AK1330" s="7"/>
      <c r="AL1330" s="7"/>
      <c r="AN1330" s="7"/>
      <c r="AO1330" s="7"/>
      <c r="AP1330" s="7"/>
      <c r="AR1330" s="7"/>
      <c r="AT1330" s="7"/>
      <c r="AV1330" s="7"/>
      <c r="AX1330" s="7"/>
      <c r="AZ1330" s="7"/>
      <c r="BB1330" s="7"/>
      <c r="BD1330" s="7"/>
      <c r="BF1330" s="7"/>
      <c r="BH1330" s="7"/>
      <c r="BI1330" s="7"/>
      <c r="BJ1330" s="7"/>
      <c r="BL1330" s="7"/>
      <c r="BN1330" s="7"/>
      <c r="BO1330" s="7"/>
      <c r="BP1330" s="7"/>
      <c r="BQ1330" s="7"/>
      <c r="BR1330" s="7"/>
    </row>
    <row r="1331" spans="1:70" customFormat="1">
      <c r="A1331" s="7"/>
      <c r="B1331" s="230"/>
      <c r="C1331" s="7"/>
      <c r="D1331" s="7"/>
      <c r="E1331" s="7"/>
      <c r="F1331" s="7"/>
      <c r="G1331" s="7"/>
      <c r="H1331" s="7"/>
      <c r="I1331" s="7"/>
      <c r="J1331" s="7"/>
      <c r="K1331" s="7"/>
      <c r="L1331" s="8"/>
      <c r="M1331" s="7"/>
      <c r="N1331" s="60"/>
      <c r="Z1331" s="7"/>
      <c r="AB1331" s="7"/>
      <c r="AC1331" s="7"/>
      <c r="AD1331" s="7"/>
      <c r="AF1331" s="7"/>
      <c r="AH1331" s="7"/>
      <c r="AJ1331" s="7"/>
      <c r="AK1331" s="7"/>
      <c r="AL1331" s="7"/>
      <c r="AN1331" s="7"/>
      <c r="AO1331" s="7"/>
      <c r="AP1331" s="7"/>
      <c r="AR1331" s="7"/>
      <c r="AT1331" s="7"/>
      <c r="AV1331" s="7"/>
      <c r="AX1331" s="7"/>
      <c r="AZ1331" s="7"/>
      <c r="BB1331" s="7"/>
      <c r="BD1331" s="7"/>
      <c r="BF1331" s="7"/>
      <c r="BH1331" s="7"/>
      <c r="BI1331" s="7"/>
      <c r="BJ1331" s="7"/>
      <c r="BL1331" s="7"/>
      <c r="BN1331" s="7"/>
      <c r="BO1331" s="7"/>
      <c r="BP1331" s="7"/>
      <c r="BQ1331" s="7"/>
      <c r="BR1331" s="7"/>
    </row>
    <row r="1332" spans="1:70" customFormat="1">
      <c r="A1332" s="7"/>
      <c r="B1332" s="230"/>
      <c r="C1332" s="7"/>
      <c r="D1332" s="7"/>
      <c r="E1332" s="7"/>
      <c r="F1332" s="7"/>
      <c r="G1332" s="7"/>
      <c r="H1332" s="7"/>
      <c r="I1332" s="7"/>
      <c r="J1332" s="7"/>
      <c r="K1332" s="7"/>
      <c r="L1332" s="8"/>
      <c r="M1332" s="7"/>
      <c r="N1332" s="60"/>
      <c r="Z1332" s="7"/>
      <c r="AB1332" s="7"/>
      <c r="AC1332" s="7"/>
      <c r="AD1332" s="7"/>
      <c r="AF1332" s="7"/>
      <c r="AH1332" s="7"/>
      <c r="AJ1332" s="7"/>
      <c r="AK1332" s="7"/>
      <c r="AL1332" s="7"/>
      <c r="AN1332" s="7"/>
      <c r="AO1332" s="7"/>
      <c r="AP1332" s="7"/>
      <c r="AR1332" s="7"/>
      <c r="AT1332" s="7"/>
      <c r="AV1332" s="7"/>
      <c r="AX1332" s="7"/>
      <c r="AZ1332" s="7"/>
      <c r="BB1332" s="7"/>
      <c r="BD1332" s="7"/>
      <c r="BF1332" s="7"/>
      <c r="BH1332" s="7"/>
      <c r="BI1332" s="7"/>
      <c r="BJ1332" s="7"/>
      <c r="BL1332" s="7"/>
      <c r="BN1332" s="7"/>
      <c r="BO1332" s="7"/>
      <c r="BP1332" s="7"/>
      <c r="BQ1332" s="7"/>
      <c r="BR1332" s="7"/>
    </row>
    <row r="1333" spans="1:70" customFormat="1">
      <c r="A1333" s="7"/>
      <c r="B1333" s="230"/>
      <c r="C1333" s="7"/>
      <c r="D1333" s="7"/>
      <c r="E1333" s="7"/>
      <c r="F1333" s="7"/>
      <c r="G1333" s="7"/>
      <c r="H1333" s="7"/>
      <c r="I1333" s="7"/>
      <c r="J1333" s="7"/>
      <c r="K1333" s="7"/>
      <c r="L1333" s="8"/>
      <c r="M1333" s="7"/>
      <c r="N1333" s="60"/>
      <c r="Z1333" s="7"/>
      <c r="AB1333" s="7"/>
      <c r="AC1333" s="7"/>
      <c r="AD1333" s="7"/>
      <c r="AF1333" s="7"/>
      <c r="AH1333" s="7"/>
      <c r="AJ1333" s="7"/>
      <c r="AK1333" s="7"/>
      <c r="AL1333" s="7"/>
      <c r="AN1333" s="7"/>
      <c r="AO1333" s="7"/>
      <c r="AP1333" s="7"/>
      <c r="AR1333" s="7"/>
      <c r="AT1333" s="7"/>
      <c r="AV1333" s="7"/>
      <c r="AX1333" s="7"/>
      <c r="AZ1333" s="7"/>
      <c r="BB1333" s="7"/>
      <c r="BD1333" s="7"/>
      <c r="BF1333" s="7"/>
      <c r="BH1333" s="7"/>
      <c r="BI1333" s="7"/>
      <c r="BJ1333" s="7"/>
      <c r="BL1333" s="7"/>
      <c r="BN1333" s="7"/>
      <c r="BO1333" s="7"/>
      <c r="BP1333" s="7"/>
      <c r="BQ1333" s="7"/>
      <c r="BR1333" s="7"/>
    </row>
    <row r="1334" spans="1:70" customFormat="1">
      <c r="A1334" s="7"/>
      <c r="B1334" s="230"/>
      <c r="C1334" s="7"/>
      <c r="D1334" s="7"/>
      <c r="E1334" s="7"/>
      <c r="F1334" s="7"/>
      <c r="G1334" s="7"/>
      <c r="H1334" s="7"/>
      <c r="I1334" s="7"/>
      <c r="J1334" s="7"/>
      <c r="K1334" s="7"/>
      <c r="L1334" s="8"/>
      <c r="M1334" s="7"/>
      <c r="N1334" s="60"/>
      <c r="Z1334" s="7"/>
      <c r="AB1334" s="7"/>
      <c r="AC1334" s="7"/>
      <c r="AD1334" s="7"/>
      <c r="AF1334" s="7"/>
      <c r="AH1334" s="7"/>
      <c r="AJ1334" s="7"/>
      <c r="AK1334" s="7"/>
      <c r="AL1334" s="7"/>
      <c r="AN1334" s="7"/>
      <c r="AO1334" s="7"/>
      <c r="AP1334" s="7"/>
      <c r="AR1334" s="7"/>
      <c r="AT1334" s="7"/>
      <c r="AV1334" s="7"/>
      <c r="AX1334" s="7"/>
      <c r="AZ1334" s="7"/>
      <c r="BB1334" s="7"/>
      <c r="BD1334" s="7"/>
      <c r="BF1334" s="7"/>
      <c r="BH1334" s="7"/>
      <c r="BI1334" s="7"/>
      <c r="BJ1334" s="7"/>
      <c r="BL1334" s="7"/>
      <c r="BN1334" s="7"/>
      <c r="BO1334" s="7"/>
      <c r="BP1334" s="7"/>
      <c r="BQ1334" s="7"/>
      <c r="BR1334" s="7"/>
    </row>
    <row r="1335" spans="1:70" customFormat="1">
      <c r="A1335" s="7"/>
      <c r="B1335" s="230"/>
      <c r="C1335" s="7"/>
      <c r="D1335" s="7"/>
      <c r="E1335" s="7"/>
      <c r="F1335" s="7"/>
      <c r="G1335" s="7"/>
      <c r="H1335" s="7"/>
      <c r="I1335" s="7"/>
      <c r="J1335" s="7"/>
      <c r="K1335" s="7"/>
      <c r="L1335" s="8"/>
      <c r="M1335" s="7"/>
      <c r="N1335" s="60"/>
      <c r="Z1335" s="7"/>
      <c r="AB1335" s="7"/>
      <c r="AC1335" s="7"/>
      <c r="AD1335" s="7"/>
      <c r="AF1335" s="7"/>
      <c r="AH1335" s="7"/>
      <c r="AJ1335" s="7"/>
      <c r="AK1335" s="7"/>
      <c r="AL1335" s="7"/>
      <c r="AN1335" s="7"/>
      <c r="AO1335" s="7"/>
      <c r="AP1335" s="7"/>
      <c r="AR1335" s="7"/>
      <c r="AT1335" s="7"/>
      <c r="AV1335" s="7"/>
      <c r="AX1335" s="7"/>
      <c r="AZ1335" s="7"/>
      <c r="BB1335" s="7"/>
      <c r="BD1335" s="7"/>
      <c r="BF1335" s="7"/>
      <c r="BH1335" s="7"/>
      <c r="BI1335" s="7"/>
      <c r="BJ1335" s="7"/>
      <c r="BL1335" s="7"/>
      <c r="BN1335" s="7"/>
      <c r="BO1335" s="7"/>
      <c r="BP1335" s="7"/>
      <c r="BQ1335" s="7"/>
      <c r="BR1335" s="7"/>
    </row>
    <row r="1336" spans="1:70" customFormat="1">
      <c r="A1336" s="7"/>
      <c r="B1336" s="230"/>
      <c r="C1336" s="7"/>
      <c r="D1336" s="7"/>
      <c r="E1336" s="7"/>
      <c r="F1336" s="7"/>
      <c r="G1336" s="7"/>
      <c r="H1336" s="7"/>
      <c r="I1336" s="7"/>
      <c r="J1336" s="7"/>
      <c r="K1336" s="7"/>
      <c r="L1336" s="8"/>
      <c r="M1336" s="7"/>
      <c r="N1336" s="60"/>
      <c r="Z1336" s="7"/>
      <c r="AB1336" s="7"/>
      <c r="AC1336" s="7"/>
      <c r="AD1336" s="7"/>
      <c r="AF1336" s="7"/>
      <c r="AH1336" s="7"/>
      <c r="AJ1336" s="7"/>
      <c r="AK1336" s="7"/>
      <c r="AL1336" s="7"/>
      <c r="AN1336" s="7"/>
      <c r="AO1336" s="7"/>
      <c r="AP1336" s="7"/>
      <c r="AR1336" s="7"/>
      <c r="AT1336" s="7"/>
      <c r="AV1336" s="7"/>
      <c r="AX1336" s="7"/>
      <c r="AZ1336" s="7"/>
      <c r="BB1336" s="7"/>
      <c r="BD1336" s="7"/>
      <c r="BF1336" s="7"/>
      <c r="BH1336" s="7"/>
      <c r="BI1336" s="7"/>
      <c r="BJ1336" s="7"/>
      <c r="BL1336" s="7"/>
      <c r="BN1336" s="7"/>
      <c r="BO1336" s="7"/>
      <c r="BP1336" s="7"/>
      <c r="BQ1336" s="7"/>
      <c r="BR1336" s="7"/>
    </row>
    <row r="1337" spans="1:70" customFormat="1">
      <c r="A1337" s="7"/>
      <c r="B1337" s="230"/>
      <c r="C1337" s="7"/>
      <c r="D1337" s="7"/>
      <c r="E1337" s="7"/>
      <c r="F1337" s="7"/>
      <c r="G1337" s="7"/>
      <c r="H1337" s="7"/>
      <c r="I1337" s="7"/>
      <c r="J1337" s="7"/>
      <c r="K1337" s="7"/>
      <c r="L1337" s="8"/>
      <c r="M1337" s="7"/>
      <c r="N1337" s="60"/>
      <c r="Z1337" s="7"/>
      <c r="AB1337" s="7"/>
      <c r="AC1337" s="7"/>
      <c r="AD1337" s="7"/>
      <c r="AF1337" s="7"/>
      <c r="AH1337" s="7"/>
      <c r="AJ1337" s="7"/>
      <c r="AK1337" s="7"/>
      <c r="AL1337" s="7"/>
      <c r="AN1337" s="7"/>
      <c r="AO1337" s="7"/>
      <c r="AP1337" s="7"/>
      <c r="AR1337" s="7"/>
      <c r="AT1337" s="7"/>
      <c r="AV1337" s="7"/>
      <c r="AX1337" s="7"/>
      <c r="AZ1337" s="7"/>
      <c r="BB1337" s="7"/>
      <c r="BD1337" s="7"/>
      <c r="BF1337" s="7"/>
      <c r="BH1337" s="7"/>
      <c r="BI1337" s="7"/>
      <c r="BJ1337" s="7"/>
      <c r="BL1337" s="7"/>
      <c r="BN1337" s="7"/>
      <c r="BO1337" s="7"/>
      <c r="BP1337" s="7"/>
      <c r="BQ1337" s="7"/>
      <c r="BR1337" s="7"/>
    </row>
    <row r="1338" spans="1:70" customFormat="1">
      <c r="A1338" s="7"/>
      <c r="B1338" s="230"/>
      <c r="C1338" s="7"/>
      <c r="D1338" s="7"/>
      <c r="E1338" s="7"/>
      <c r="F1338" s="7"/>
      <c r="G1338" s="7"/>
      <c r="H1338" s="7"/>
      <c r="I1338" s="7"/>
      <c r="J1338" s="7"/>
      <c r="K1338" s="7"/>
      <c r="L1338" s="8"/>
      <c r="M1338" s="7"/>
      <c r="N1338" s="60"/>
      <c r="Z1338" s="7"/>
      <c r="AB1338" s="7"/>
      <c r="AC1338" s="7"/>
      <c r="AD1338" s="7"/>
      <c r="AF1338" s="7"/>
      <c r="AH1338" s="7"/>
      <c r="AJ1338" s="7"/>
      <c r="AK1338" s="7"/>
      <c r="AL1338" s="7"/>
      <c r="AN1338" s="7"/>
      <c r="AO1338" s="7"/>
      <c r="AP1338" s="7"/>
      <c r="AR1338" s="7"/>
      <c r="AT1338" s="7"/>
      <c r="AV1338" s="7"/>
      <c r="AX1338" s="7"/>
      <c r="AZ1338" s="7"/>
      <c r="BB1338" s="7"/>
      <c r="BD1338" s="7"/>
      <c r="BF1338" s="7"/>
      <c r="BH1338" s="7"/>
      <c r="BI1338" s="7"/>
      <c r="BJ1338" s="7"/>
      <c r="BL1338" s="7"/>
      <c r="BN1338" s="7"/>
      <c r="BO1338" s="7"/>
      <c r="BP1338" s="7"/>
      <c r="BQ1338" s="7"/>
      <c r="BR1338" s="7"/>
    </row>
    <row r="1339" spans="1:70" customFormat="1">
      <c r="A1339" s="7"/>
      <c r="B1339" s="230"/>
      <c r="C1339" s="7"/>
      <c r="D1339" s="7"/>
      <c r="E1339" s="7"/>
      <c r="F1339" s="7"/>
      <c r="G1339" s="7"/>
      <c r="H1339" s="7"/>
      <c r="I1339" s="7"/>
      <c r="J1339" s="7"/>
      <c r="K1339" s="7"/>
      <c r="L1339" s="8"/>
      <c r="M1339" s="7"/>
      <c r="N1339" s="60"/>
      <c r="Z1339" s="7"/>
      <c r="AB1339" s="7"/>
      <c r="AC1339" s="7"/>
      <c r="AD1339" s="7"/>
      <c r="AF1339" s="7"/>
      <c r="AH1339" s="7"/>
      <c r="AJ1339" s="7"/>
      <c r="AK1339" s="7"/>
      <c r="AL1339" s="7"/>
      <c r="AN1339" s="7"/>
      <c r="AO1339" s="7"/>
      <c r="AP1339" s="7"/>
      <c r="AR1339" s="7"/>
      <c r="AT1339" s="7"/>
      <c r="AV1339" s="7"/>
      <c r="AX1339" s="7"/>
      <c r="AZ1339" s="7"/>
      <c r="BB1339" s="7"/>
      <c r="BD1339" s="7"/>
      <c r="BF1339" s="7"/>
      <c r="BH1339" s="7"/>
      <c r="BI1339" s="7"/>
      <c r="BJ1339" s="7"/>
      <c r="BL1339" s="7"/>
      <c r="BN1339" s="7"/>
      <c r="BO1339" s="7"/>
      <c r="BP1339" s="7"/>
      <c r="BQ1339" s="7"/>
      <c r="BR1339" s="7"/>
    </row>
    <row r="1340" spans="1:70" customFormat="1">
      <c r="A1340" s="7"/>
      <c r="B1340" s="230"/>
      <c r="C1340" s="7"/>
      <c r="D1340" s="7"/>
      <c r="E1340" s="7"/>
      <c r="F1340" s="7"/>
      <c r="G1340" s="7"/>
      <c r="H1340" s="7"/>
      <c r="I1340" s="7"/>
      <c r="J1340" s="7"/>
      <c r="K1340" s="7"/>
      <c r="L1340" s="8"/>
      <c r="M1340" s="7"/>
      <c r="N1340" s="60"/>
      <c r="Z1340" s="7"/>
      <c r="AB1340" s="7"/>
      <c r="AC1340" s="7"/>
      <c r="AD1340" s="7"/>
      <c r="AF1340" s="7"/>
      <c r="AH1340" s="7"/>
      <c r="AJ1340" s="7"/>
      <c r="AK1340" s="7"/>
      <c r="AL1340" s="7"/>
      <c r="AN1340" s="7"/>
      <c r="AO1340" s="7"/>
      <c r="AP1340" s="7"/>
      <c r="AR1340" s="7"/>
      <c r="AT1340" s="7"/>
      <c r="AV1340" s="7"/>
      <c r="AX1340" s="7"/>
      <c r="AZ1340" s="7"/>
      <c r="BB1340" s="7"/>
      <c r="BD1340" s="7"/>
      <c r="BF1340" s="7"/>
      <c r="BH1340" s="7"/>
      <c r="BI1340" s="7"/>
      <c r="BJ1340" s="7"/>
      <c r="BL1340" s="7"/>
      <c r="BN1340" s="7"/>
      <c r="BO1340" s="7"/>
      <c r="BP1340" s="7"/>
      <c r="BQ1340" s="7"/>
      <c r="BR1340" s="7"/>
    </row>
    <row r="1341" spans="1:70" customFormat="1">
      <c r="A1341" s="7"/>
      <c r="B1341" s="230"/>
      <c r="C1341" s="7"/>
      <c r="D1341" s="7"/>
      <c r="E1341" s="7"/>
      <c r="F1341" s="7"/>
      <c r="G1341" s="7"/>
      <c r="H1341" s="7"/>
      <c r="I1341" s="7"/>
      <c r="J1341" s="7"/>
      <c r="K1341" s="7"/>
      <c r="L1341" s="8"/>
      <c r="M1341" s="7"/>
      <c r="N1341" s="60"/>
      <c r="Z1341" s="7"/>
      <c r="AB1341" s="7"/>
      <c r="AC1341" s="7"/>
      <c r="AD1341" s="7"/>
      <c r="AF1341" s="7"/>
      <c r="AH1341" s="7"/>
      <c r="AJ1341" s="7"/>
      <c r="AK1341" s="7"/>
      <c r="AL1341" s="7"/>
      <c r="AN1341" s="7"/>
      <c r="AO1341" s="7"/>
      <c r="AP1341" s="7"/>
      <c r="AR1341" s="7"/>
      <c r="AT1341" s="7"/>
      <c r="AV1341" s="7"/>
      <c r="AX1341" s="7"/>
      <c r="AZ1341" s="7"/>
      <c r="BB1341" s="7"/>
      <c r="BD1341" s="7"/>
      <c r="BF1341" s="7"/>
      <c r="BH1341" s="7"/>
      <c r="BI1341" s="7"/>
      <c r="BJ1341" s="7"/>
      <c r="BL1341" s="7"/>
      <c r="BN1341" s="7"/>
      <c r="BO1341" s="7"/>
      <c r="BP1341" s="7"/>
      <c r="BQ1341" s="7"/>
      <c r="BR1341" s="7"/>
    </row>
    <row r="1342" spans="1:70" customFormat="1">
      <c r="A1342" s="7"/>
      <c r="B1342" s="230"/>
      <c r="C1342" s="7"/>
      <c r="D1342" s="7"/>
      <c r="E1342" s="7"/>
      <c r="F1342" s="7"/>
      <c r="G1342" s="7"/>
      <c r="H1342" s="7"/>
      <c r="I1342" s="7"/>
      <c r="J1342" s="7"/>
      <c r="K1342" s="7"/>
      <c r="L1342" s="8"/>
      <c r="M1342" s="7"/>
      <c r="N1342" s="60"/>
      <c r="Z1342" s="7"/>
      <c r="AB1342" s="7"/>
      <c r="AC1342" s="7"/>
      <c r="AD1342" s="7"/>
      <c r="AF1342" s="7"/>
      <c r="AH1342" s="7"/>
      <c r="AJ1342" s="7"/>
      <c r="AK1342" s="7"/>
      <c r="AL1342" s="7"/>
      <c r="AN1342" s="7"/>
      <c r="AO1342" s="7"/>
      <c r="AP1342" s="7"/>
      <c r="AR1342" s="7"/>
      <c r="AT1342" s="7"/>
      <c r="AV1342" s="7"/>
      <c r="AX1342" s="7"/>
      <c r="AZ1342" s="7"/>
      <c r="BB1342" s="7"/>
      <c r="BD1342" s="7"/>
      <c r="BF1342" s="7"/>
      <c r="BH1342" s="7"/>
      <c r="BI1342" s="7"/>
      <c r="BJ1342" s="7"/>
      <c r="BL1342" s="7"/>
      <c r="BN1342" s="7"/>
      <c r="BO1342" s="7"/>
      <c r="BP1342" s="7"/>
      <c r="BQ1342" s="7"/>
      <c r="BR1342" s="7"/>
    </row>
    <row r="1343" spans="1:70" customFormat="1">
      <c r="A1343" s="7"/>
      <c r="B1343" s="230"/>
      <c r="C1343" s="7"/>
      <c r="D1343" s="7"/>
      <c r="E1343" s="7"/>
      <c r="F1343" s="7"/>
      <c r="G1343" s="7"/>
      <c r="H1343" s="7"/>
      <c r="I1343" s="7"/>
      <c r="J1343" s="7"/>
      <c r="K1343" s="7"/>
      <c r="L1343" s="8"/>
      <c r="M1343" s="7"/>
      <c r="N1343" s="60"/>
      <c r="Z1343" s="7"/>
      <c r="AB1343" s="7"/>
      <c r="AC1343" s="7"/>
      <c r="AD1343" s="7"/>
      <c r="AF1343" s="7"/>
      <c r="AH1343" s="7"/>
      <c r="AJ1343" s="7"/>
      <c r="AK1343" s="7"/>
      <c r="AL1343" s="7"/>
      <c r="AN1343" s="7"/>
      <c r="AO1343" s="7"/>
      <c r="AP1343" s="7"/>
      <c r="AR1343" s="7"/>
      <c r="AT1343" s="7"/>
      <c r="AV1343" s="7"/>
      <c r="AX1343" s="7"/>
      <c r="AZ1343" s="7"/>
      <c r="BB1343" s="7"/>
      <c r="BD1343" s="7"/>
      <c r="BF1343" s="7"/>
      <c r="BH1343" s="7"/>
      <c r="BI1343" s="7"/>
      <c r="BJ1343" s="7"/>
      <c r="BL1343" s="7"/>
      <c r="BN1343" s="7"/>
      <c r="BO1343" s="7"/>
      <c r="BP1343" s="7"/>
      <c r="BQ1343" s="7"/>
      <c r="BR1343" s="7"/>
    </row>
    <row r="1344" spans="1:70" customFormat="1">
      <c r="A1344" s="7"/>
      <c r="B1344" s="230"/>
      <c r="C1344" s="7"/>
      <c r="D1344" s="7"/>
      <c r="E1344" s="7"/>
      <c r="F1344" s="7"/>
      <c r="G1344" s="7"/>
      <c r="H1344" s="7"/>
      <c r="I1344" s="7"/>
      <c r="J1344" s="7"/>
      <c r="K1344" s="7"/>
      <c r="L1344" s="8"/>
      <c r="M1344" s="7"/>
      <c r="N1344" s="60"/>
      <c r="Z1344" s="7"/>
      <c r="AB1344" s="7"/>
      <c r="AC1344" s="7"/>
      <c r="AD1344" s="7"/>
      <c r="AF1344" s="7"/>
      <c r="AH1344" s="7"/>
      <c r="AJ1344" s="7"/>
      <c r="AK1344" s="7"/>
      <c r="AL1344" s="7"/>
      <c r="AN1344" s="7"/>
      <c r="AO1344" s="7"/>
      <c r="AP1344" s="7"/>
      <c r="AR1344" s="7"/>
      <c r="AT1344" s="7"/>
      <c r="AV1344" s="7"/>
      <c r="AX1344" s="7"/>
      <c r="AZ1344" s="7"/>
      <c r="BB1344" s="7"/>
      <c r="BD1344" s="7"/>
      <c r="BF1344" s="7"/>
      <c r="BH1344" s="7"/>
      <c r="BI1344" s="7"/>
      <c r="BJ1344" s="7"/>
      <c r="BL1344" s="7"/>
      <c r="BN1344" s="7"/>
      <c r="BO1344" s="7"/>
      <c r="BP1344" s="7"/>
      <c r="BQ1344" s="7"/>
      <c r="BR1344" s="7"/>
    </row>
    <row r="1345" spans="1:70" customFormat="1">
      <c r="A1345" s="7"/>
      <c r="B1345" s="230"/>
      <c r="C1345" s="7"/>
      <c r="D1345" s="7"/>
      <c r="E1345" s="7"/>
      <c r="F1345" s="7"/>
      <c r="G1345" s="7"/>
      <c r="H1345" s="7"/>
      <c r="I1345" s="7"/>
      <c r="J1345" s="7"/>
      <c r="K1345" s="7"/>
      <c r="L1345" s="8"/>
      <c r="M1345" s="7"/>
      <c r="N1345" s="60"/>
      <c r="Z1345" s="7"/>
      <c r="AB1345" s="7"/>
      <c r="AC1345" s="7"/>
      <c r="AD1345" s="7"/>
      <c r="AF1345" s="7"/>
      <c r="AH1345" s="7"/>
      <c r="AJ1345" s="7"/>
      <c r="AK1345" s="7"/>
      <c r="AL1345" s="7"/>
      <c r="AN1345" s="7"/>
      <c r="AO1345" s="7"/>
      <c r="AP1345" s="7"/>
      <c r="AR1345" s="7"/>
      <c r="AT1345" s="7"/>
      <c r="AV1345" s="7"/>
      <c r="AX1345" s="7"/>
      <c r="AZ1345" s="7"/>
      <c r="BB1345" s="7"/>
      <c r="BD1345" s="7"/>
      <c r="BF1345" s="7"/>
      <c r="BH1345" s="7"/>
      <c r="BI1345" s="7"/>
      <c r="BJ1345" s="7"/>
      <c r="BL1345" s="7"/>
      <c r="BN1345" s="7"/>
      <c r="BO1345" s="7"/>
      <c r="BP1345" s="7"/>
      <c r="BQ1345" s="7"/>
      <c r="BR1345" s="7"/>
    </row>
    <row r="1346" spans="1:70" customFormat="1">
      <c r="A1346" s="7"/>
      <c r="B1346" s="230"/>
      <c r="C1346" s="7"/>
      <c r="D1346" s="7"/>
      <c r="E1346" s="7"/>
      <c r="F1346" s="7"/>
      <c r="G1346" s="7"/>
      <c r="H1346" s="7"/>
      <c r="I1346" s="7"/>
      <c r="J1346" s="7"/>
      <c r="K1346" s="7"/>
      <c r="L1346" s="8"/>
      <c r="M1346" s="7"/>
      <c r="N1346" s="60"/>
      <c r="Z1346" s="7"/>
      <c r="AB1346" s="7"/>
      <c r="AC1346" s="7"/>
      <c r="AD1346" s="7"/>
      <c r="AF1346" s="7"/>
      <c r="AH1346" s="7"/>
      <c r="AJ1346" s="7"/>
      <c r="AK1346" s="7"/>
      <c r="AL1346" s="7"/>
      <c r="AN1346" s="7"/>
      <c r="AO1346" s="7"/>
      <c r="AP1346" s="7"/>
      <c r="AR1346" s="7"/>
      <c r="AT1346" s="7"/>
      <c r="AV1346" s="7"/>
      <c r="AX1346" s="7"/>
      <c r="AZ1346" s="7"/>
      <c r="BB1346" s="7"/>
      <c r="BD1346" s="7"/>
      <c r="BF1346" s="7"/>
      <c r="BH1346" s="7"/>
      <c r="BI1346" s="7"/>
      <c r="BJ1346" s="7"/>
      <c r="BL1346" s="7"/>
      <c r="BN1346" s="7"/>
      <c r="BO1346" s="7"/>
      <c r="BP1346" s="7"/>
      <c r="BQ1346" s="7"/>
      <c r="BR1346" s="7"/>
    </row>
    <row r="1347" spans="1:70" customFormat="1">
      <c r="A1347" s="7"/>
      <c r="B1347" s="230"/>
      <c r="C1347" s="7"/>
      <c r="D1347" s="7"/>
      <c r="E1347" s="7"/>
      <c r="F1347" s="7"/>
      <c r="G1347" s="7"/>
      <c r="H1347" s="7"/>
      <c r="I1347" s="7"/>
      <c r="J1347" s="7"/>
      <c r="K1347" s="7"/>
      <c r="L1347" s="8"/>
      <c r="M1347" s="7"/>
      <c r="N1347" s="60"/>
      <c r="Z1347" s="7"/>
      <c r="AB1347" s="7"/>
      <c r="AC1347" s="7"/>
      <c r="AD1347" s="7"/>
      <c r="AF1347" s="7"/>
      <c r="AH1347" s="7"/>
      <c r="AJ1347" s="7"/>
      <c r="AK1347" s="7"/>
      <c r="AL1347" s="7"/>
      <c r="AN1347" s="7"/>
      <c r="AO1347" s="7"/>
      <c r="AP1347" s="7"/>
      <c r="AR1347" s="7"/>
      <c r="AT1347" s="7"/>
      <c r="AV1347" s="7"/>
      <c r="AX1347" s="7"/>
      <c r="AZ1347" s="7"/>
      <c r="BB1347" s="7"/>
      <c r="BD1347" s="7"/>
      <c r="BF1347" s="7"/>
      <c r="BH1347" s="7"/>
      <c r="BI1347" s="7"/>
      <c r="BJ1347" s="7"/>
      <c r="BL1347" s="7"/>
      <c r="BN1347" s="7"/>
      <c r="BO1347" s="7"/>
      <c r="BP1347" s="7"/>
      <c r="BQ1347" s="7"/>
      <c r="BR1347" s="7"/>
    </row>
    <row r="1348" spans="1:70" customFormat="1">
      <c r="A1348" s="7"/>
      <c r="B1348" s="230"/>
      <c r="C1348" s="7"/>
      <c r="D1348" s="7"/>
      <c r="E1348" s="7"/>
      <c r="F1348" s="7"/>
      <c r="G1348" s="7"/>
      <c r="H1348" s="7"/>
      <c r="I1348" s="7"/>
      <c r="J1348" s="7"/>
      <c r="K1348" s="7"/>
      <c r="L1348" s="8"/>
      <c r="M1348" s="7"/>
      <c r="N1348" s="60"/>
      <c r="Z1348" s="7"/>
      <c r="AB1348" s="7"/>
      <c r="AC1348" s="7"/>
      <c r="AD1348" s="7"/>
      <c r="AF1348" s="7"/>
      <c r="AH1348" s="7"/>
      <c r="AJ1348" s="7"/>
      <c r="AK1348" s="7"/>
      <c r="AL1348" s="7"/>
      <c r="AN1348" s="7"/>
      <c r="AO1348" s="7"/>
      <c r="AP1348" s="7"/>
      <c r="AR1348" s="7"/>
      <c r="AT1348" s="7"/>
      <c r="AV1348" s="7"/>
      <c r="AX1348" s="7"/>
      <c r="AZ1348" s="7"/>
      <c r="BB1348" s="7"/>
      <c r="BD1348" s="7"/>
      <c r="BF1348" s="7"/>
      <c r="BH1348" s="7"/>
      <c r="BI1348" s="7"/>
      <c r="BJ1348" s="7"/>
      <c r="BL1348" s="7"/>
      <c r="BN1348" s="7"/>
      <c r="BO1348" s="7"/>
      <c r="BP1348" s="7"/>
      <c r="BQ1348" s="7"/>
      <c r="BR1348" s="7"/>
    </row>
    <row r="1349" spans="1:70" customFormat="1">
      <c r="A1349" s="7"/>
      <c r="B1349" s="230"/>
      <c r="C1349" s="7"/>
      <c r="D1349" s="7"/>
      <c r="E1349" s="7"/>
      <c r="F1349" s="7"/>
      <c r="G1349" s="7"/>
      <c r="H1349" s="7"/>
      <c r="I1349" s="7"/>
      <c r="J1349" s="7"/>
      <c r="K1349" s="7"/>
      <c r="L1349" s="8"/>
      <c r="M1349" s="7"/>
      <c r="N1349" s="60"/>
      <c r="Z1349" s="7"/>
      <c r="AB1349" s="7"/>
      <c r="AC1349" s="7"/>
      <c r="AD1349" s="7"/>
      <c r="AF1349" s="7"/>
      <c r="AH1349" s="7"/>
      <c r="AJ1349" s="7"/>
      <c r="AK1349" s="7"/>
      <c r="AL1349" s="7"/>
      <c r="AN1349" s="7"/>
      <c r="AO1349" s="7"/>
      <c r="AP1349" s="7"/>
      <c r="AR1349" s="7"/>
      <c r="AT1349" s="7"/>
      <c r="AV1349" s="7"/>
      <c r="AX1349" s="7"/>
      <c r="AZ1349" s="7"/>
      <c r="BB1349" s="7"/>
      <c r="BD1349" s="7"/>
      <c r="BF1349" s="7"/>
      <c r="BH1349" s="7"/>
      <c r="BI1349" s="7"/>
      <c r="BJ1349" s="7"/>
      <c r="BL1349" s="7"/>
      <c r="BN1349" s="7"/>
      <c r="BO1349" s="7"/>
      <c r="BP1349" s="7"/>
      <c r="BQ1349" s="7"/>
      <c r="BR1349" s="7"/>
    </row>
    <row r="1350" spans="1:70" customFormat="1">
      <c r="A1350" s="7"/>
      <c r="B1350" s="230"/>
      <c r="C1350" s="7"/>
      <c r="D1350" s="7"/>
      <c r="E1350" s="7"/>
      <c r="F1350" s="7"/>
      <c r="G1350" s="7"/>
      <c r="H1350" s="7"/>
      <c r="I1350" s="7"/>
      <c r="J1350" s="7"/>
      <c r="K1350" s="7"/>
      <c r="L1350" s="8"/>
      <c r="M1350" s="7"/>
      <c r="N1350" s="60"/>
      <c r="Z1350" s="7"/>
      <c r="AB1350" s="7"/>
      <c r="AC1350" s="7"/>
      <c r="AD1350" s="7"/>
      <c r="AF1350" s="7"/>
      <c r="AH1350" s="7"/>
      <c r="AJ1350" s="7"/>
      <c r="AK1350" s="7"/>
      <c r="AL1350" s="7"/>
      <c r="AN1350" s="7"/>
      <c r="AO1350" s="7"/>
      <c r="AP1350" s="7"/>
      <c r="AR1350" s="7"/>
      <c r="AT1350" s="7"/>
      <c r="AV1350" s="7"/>
      <c r="AX1350" s="7"/>
      <c r="AZ1350" s="7"/>
      <c r="BB1350" s="7"/>
      <c r="BD1350" s="7"/>
      <c r="BF1350" s="7"/>
      <c r="BH1350" s="7"/>
      <c r="BI1350" s="7"/>
      <c r="BJ1350" s="7"/>
      <c r="BL1350" s="7"/>
      <c r="BN1350" s="7"/>
      <c r="BO1350" s="7"/>
      <c r="BP1350" s="7"/>
      <c r="BQ1350" s="7"/>
      <c r="BR1350" s="7"/>
    </row>
    <row r="1351" spans="1:70" customFormat="1">
      <c r="A1351" s="7"/>
      <c r="B1351" s="230"/>
      <c r="C1351" s="7"/>
      <c r="D1351" s="7"/>
      <c r="E1351" s="7"/>
      <c r="F1351" s="7"/>
      <c r="G1351" s="7"/>
      <c r="H1351" s="7"/>
      <c r="I1351" s="7"/>
      <c r="J1351" s="7"/>
      <c r="K1351" s="7"/>
      <c r="L1351" s="8"/>
      <c r="M1351" s="7"/>
      <c r="N1351" s="60"/>
      <c r="Z1351" s="7"/>
      <c r="AB1351" s="7"/>
      <c r="AC1351" s="7"/>
      <c r="AD1351" s="7"/>
      <c r="AF1351" s="7"/>
      <c r="AH1351" s="7"/>
      <c r="AJ1351" s="7"/>
      <c r="AK1351" s="7"/>
      <c r="AL1351" s="7"/>
      <c r="AN1351" s="7"/>
      <c r="AO1351" s="7"/>
      <c r="AP1351" s="7"/>
      <c r="AR1351" s="7"/>
      <c r="AT1351" s="7"/>
      <c r="AV1351" s="7"/>
      <c r="AX1351" s="7"/>
      <c r="AZ1351" s="7"/>
      <c r="BB1351" s="7"/>
      <c r="BD1351" s="7"/>
      <c r="BF1351" s="7"/>
      <c r="BH1351" s="7"/>
      <c r="BI1351" s="7"/>
      <c r="BJ1351" s="7"/>
      <c r="BL1351" s="7"/>
      <c r="BN1351" s="7"/>
      <c r="BO1351" s="7"/>
      <c r="BP1351" s="7"/>
      <c r="BQ1351" s="7"/>
      <c r="BR1351" s="7"/>
    </row>
    <row r="1352" spans="1:70" customFormat="1">
      <c r="A1352" s="7"/>
      <c r="B1352" s="230"/>
      <c r="C1352" s="7"/>
      <c r="D1352" s="7"/>
      <c r="E1352" s="7"/>
      <c r="F1352" s="7"/>
      <c r="G1352" s="7"/>
      <c r="H1352" s="7"/>
      <c r="I1352" s="7"/>
      <c r="J1352" s="7"/>
      <c r="K1352" s="7"/>
      <c r="L1352" s="8"/>
      <c r="M1352" s="7"/>
      <c r="N1352" s="60"/>
      <c r="Z1352" s="7"/>
      <c r="AB1352" s="7"/>
      <c r="AC1352" s="7"/>
      <c r="AD1352" s="7"/>
      <c r="AF1352" s="7"/>
      <c r="AH1352" s="7"/>
      <c r="AJ1352" s="7"/>
      <c r="AK1352" s="7"/>
      <c r="AL1352" s="7"/>
      <c r="AN1352" s="7"/>
      <c r="AO1352" s="7"/>
      <c r="AP1352" s="7"/>
      <c r="AR1352" s="7"/>
      <c r="AT1352" s="7"/>
      <c r="AV1352" s="7"/>
      <c r="AX1352" s="7"/>
      <c r="AZ1352" s="7"/>
      <c r="BB1352" s="7"/>
      <c r="BD1352" s="7"/>
      <c r="BF1352" s="7"/>
      <c r="BH1352" s="7"/>
      <c r="BI1352" s="7"/>
      <c r="BJ1352" s="7"/>
      <c r="BL1352" s="7"/>
      <c r="BN1352" s="7"/>
      <c r="BO1352" s="7"/>
      <c r="BP1352" s="7"/>
      <c r="BQ1352" s="7"/>
      <c r="BR1352" s="7"/>
    </row>
    <row r="1353" spans="1:70" customFormat="1">
      <c r="A1353" s="7"/>
      <c r="B1353" s="230"/>
      <c r="C1353" s="7"/>
      <c r="D1353" s="7"/>
      <c r="E1353" s="7"/>
      <c r="F1353" s="7"/>
      <c r="G1353" s="7"/>
      <c r="H1353" s="7"/>
      <c r="I1353" s="7"/>
      <c r="J1353" s="7"/>
      <c r="K1353" s="7"/>
      <c r="L1353" s="8"/>
      <c r="M1353" s="7"/>
      <c r="N1353" s="60"/>
      <c r="Z1353" s="7"/>
      <c r="AB1353" s="7"/>
      <c r="AC1353" s="7"/>
      <c r="AD1353" s="7"/>
      <c r="AF1353" s="7"/>
      <c r="AH1353" s="7"/>
      <c r="AJ1353" s="7"/>
      <c r="AK1353" s="7"/>
      <c r="AL1353" s="7"/>
      <c r="AN1353" s="7"/>
      <c r="AO1353" s="7"/>
      <c r="AP1353" s="7"/>
      <c r="AR1353" s="7"/>
      <c r="AT1353" s="7"/>
      <c r="AV1353" s="7"/>
      <c r="AX1353" s="7"/>
      <c r="AZ1353" s="7"/>
      <c r="BB1353" s="7"/>
      <c r="BD1353" s="7"/>
      <c r="BF1353" s="7"/>
      <c r="BH1353" s="7"/>
      <c r="BI1353" s="7"/>
      <c r="BJ1353" s="7"/>
      <c r="BL1353" s="7"/>
      <c r="BN1353" s="7"/>
      <c r="BO1353" s="7"/>
      <c r="BP1353" s="7"/>
      <c r="BQ1353" s="7"/>
      <c r="BR1353" s="7"/>
    </row>
    <row r="1354" spans="1:70" customFormat="1">
      <c r="A1354" s="7"/>
      <c r="B1354" s="230"/>
      <c r="C1354" s="7"/>
      <c r="D1354" s="7"/>
      <c r="E1354" s="7"/>
      <c r="F1354" s="7"/>
      <c r="G1354" s="7"/>
      <c r="H1354" s="7"/>
      <c r="I1354" s="7"/>
      <c r="J1354" s="7"/>
      <c r="K1354" s="7"/>
      <c r="L1354" s="8"/>
      <c r="M1354" s="7"/>
      <c r="N1354" s="60"/>
      <c r="Z1354" s="7"/>
      <c r="AB1354" s="7"/>
      <c r="AC1354" s="7"/>
      <c r="AD1354" s="7"/>
      <c r="AF1354" s="7"/>
      <c r="AH1354" s="7"/>
      <c r="AJ1354" s="7"/>
      <c r="AK1354" s="7"/>
      <c r="AL1354" s="7"/>
      <c r="AN1354" s="7"/>
      <c r="AO1354" s="7"/>
      <c r="AP1354" s="7"/>
      <c r="AR1354" s="7"/>
      <c r="AT1354" s="7"/>
      <c r="AV1354" s="7"/>
      <c r="AX1354" s="7"/>
      <c r="AZ1354" s="7"/>
      <c r="BB1354" s="7"/>
      <c r="BD1354" s="7"/>
      <c r="BF1354" s="7"/>
      <c r="BH1354" s="7"/>
      <c r="BI1354" s="7"/>
      <c r="BJ1354" s="7"/>
      <c r="BL1354" s="7"/>
      <c r="BN1354" s="7"/>
      <c r="BO1354" s="7"/>
      <c r="BP1354" s="7"/>
      <c r="BQ1354" s="7"/>
      <c r="BR1354" s="7"/>
    </row>
    <row r="1355" spans="1:70" customFormat="1">
      <c r="A1355" s="7"/>
      <c r="B1355" s="230"/>
      <c r="C1355" s="7"/>
      <c r="D1355" s="7"/>
      <c r="E1355" s="7"/>
      <c r="F1355" s="7"/>
      <c r="G1355" s="7"/>
      <c r="H1355" s="7"/>
      <c r="I1355" s="7"/>
      <c r="J1355" s="7"/>
      <c r="K1355" s="7"/>
      <c r="L1355" s="8"/>
      <c r="M1355" s="7"/>
      <c r="N1355" s="60"/>
      <c r="Z1355" s="7"/>
      <c r="AB1355" s="7"/>
      <c r="AC1355" s="7"/>
      <c r="AD1355" s="7"/>
      <c r="AF1355" s="7"/>
      <c r="AH1355" s="7"/>
      <c r="AJ1355" s="7"/>
      <c r="AK1355" s="7"/>
      <c r="AL1355" s="7"/>
      <c r="AN1355" s="7"/>
      <c r="AO1355" s="7"/>
      <c r="AP1355" s="7"/>
      <c r="AR1355" s="7"/>
      <c r="AT1355" s="7"/>
      <c r="AV1355" s="7"/>
      <c r="AX1355" s="7"/>
      <c r="AZ1355" s="7"/>
      <c r="BB1355" s="7"/>
      <c r="BD1355" s="7"/>
      <c r="BF1355" s="7"/>
      <c r="BH1355" s="7"/>
      <c r="BI1355" s="7"/>
      <c r="BJ1355" s="7"/>
      <c r="BL1355" s="7"/>
      <c r="BN1355" s="7"/>
      <c r="BO1355" s="7"/>
      <c r="BP1355" s="7"/>
      <c r="BQ1355" s="7"/>
      <c r="BR1355" s="7"/>
    </row>
    <row r="1356" spans="1:70" customFormat="1">
      <c r="A1356" s="7"/>
      <c r="B1356" s="230"/>
      <c r="C1356" s="7"/>
      <c r="D1356" s="7"/>
      <c r="E1356" s="7"/>
      <c r="F1356" s="7"/>
      <c r="G1356" s="7"/>
      <c r="H1356" s="7"/>
      <c r="I1356" s="7"/>
      <c r="J1356" s="7"/>
      <c r="K1356" s="7"/>
      <c r="L1356" s="8"/>
      <c r="M1356" s="7"/>
      <c r="N1356" s="60"/>
      <c r="Z1356" s="7"/>
      <c r="AB1356" s="7"/>
      <c r="AC1356" s="7"/>
      <c r="AD1356" s="7"/>
      <c r="AF1356" s="7"/>
      <c r="AH1356" s="7"/>
      <c r="AJ1356" s="7"/>
      <c r="AK1356" s="7"/>
      <c r="AL1356" s="7"/>
      <c r="AN1356" s="7"/>
      <c r="AO1356" s="7"/>
      <c r="AP1356" s="7"/>
      <c r="AR1356" s="7"/>
      <c r="AT1356" s="7"/>
      <c r="AV1356" s="7"/>
      <c r="AX1356" s="7"/>
      <c r="AZ1356" s="7"/>
      <c r="BB1356" s="7"/>
      <c r="BD1356" s="7"/>
      <c r="BF1356" s="7"/>
      <c r="BH1356" s="7"/>
      <c r="BI1356" s="7"/>
      <c r="BJ1356" s="7"/>
      <c r="BL1356" s="7"/>
      <c r="BN1356" s="7"/>
      <c r="BO1356" s="7"/>
      <c r="BP1356" s="7"/>
      <c r="BQ1356" s="7"/>
      <c r="BR1356" s="7"/>
    </row>
    <row r="1357" spans="1:70" customFormat="1">
      <c r="A1357" s="7"/>
      <c r="B1357" s="230"/>
      <c r="C1357" s="7"/>
      <c r="D1357" s="7"/>
      <c r="E1357" s="7"/>
      <c r="F1357" s="7"/>
      <c r="G1357" s="7"/>
      <c r="H1357" s="7"/>
      <c r="I1357" s="7"/>
      <c r="J1357" s="7"/>
      <c r="K1357" s="7"/>
      <c r="L1357" s="8"/>
      <c r="M1357" s="7"/>
      <c r="N1357" s="60"/>
      <c r="Z1357" s="7"/>
      <c r="AB1357" s="7"/>
      <c r="AC1357" s="7"/>
      <c r="AD1357" s="7"/>
      <c r="AF1357" s="7"/>
      <c r="AH1357" s="7"/>
      <c r="AJ1357" s="7"/>
      <c r="AK1357" s="7"/>
      <c r="AL1357" s="7"/>
      <c r="AN1357" s="7"/>
      <c r="AO1357" s="7"/>
      <c r="AP1357" s="7"/>
      <c r="AR1357" s="7"/>
      <c r="AT1357" s="7"/>
      <c r="AV1357" s="7"/>
      <c r="AX1357" s="7"/>
      <c r="AZ1357" s="7"/>
      <c r="BB1357" s="7"/>
      <c r="BD1357" s="7"/>
      <c r="BF1357" s="7"/>
      <c r="BH1357" s="7"/>
      <c r="BI1357" s="7"/>
      <c r="BJ1357" s="7"/>
      <c r="BL1357" s="7"/>
      <c r="BN1357" s="7"/>
      <c r="BO1357" s="7"/>
      <c r="BP1357" s="7"/>
      <c r="BQ1357" s="7"/>
      <c r="BR1357" s="7"/>
    </row>
    <row r="1358" spans="1:70" customFormat="1">
      <c r="A1358" s="7"/>
      <c r="B1358" s="230"/>
      <c r="C1358" s="7"/>
      <c r="D1358" s="7"/>
      <c r="E1358" s="7"/>
      <c r="F1358" s="7"/>
      <c r="G1358" s="7"/>
      <c r="H1358" s="7"/>
      <c r="I1358" s="7"/>
      <c r="J1358" s="7"/>
      <c r="K1358" s="7"/>
      <c r="L1358" s="8"/>
      <c r="M1358" s="7"/>
      <c r="N1358" s="60"/>
      <c r="Z1358" s="7"/>
      <c r="AB1358" s="7"/>
      <c r="AC1358" s="7"/>
      <c r="AD1358" s="7"/>
      <c r="AF1358" s="7"/>
      <c r="AH1358" s="7"/>
      <c r="AJ1358" s="7"/>
      <c r="AK1358" s="7"/>
      <c r="AL1358" s="7"/>
      <c r="AN1358" s="7"/>
      <c r="AO1358" s="7"/>
      <c r="AP1358" s="7"/>
      <c r="AR1358" s="7"/>
      <c r="AT1358" s="7"/>
      <c r="AV1358" s="7"/>
      <c r="AX1358" s="7"/>
      <c r="AZ1358" s="7"/>
      <c r="BB1358" s="7"/>
      <c r="BD1358" s="7"/>
      <c r="BF1358" s="7"/>
      <c r="BH1358" s="7"/>
      <c r="BI1358" s="7"/>
      <c r="BJ1358" s="7"/>
      <c r="BL1358" s="7"/>
      <c r="BN1358" s="7"/>
      <c r="BO1358" s="7"/>
      <c r="BP1358" s="7"/>
      <c r="BQ1358" s="7"/>
      <c r="BR1358" s="7"/>
    </row>
    <row r="1359" spans="1:70" customFormat="1">
      <c r="A1359" s="7"/>
      <c r="B1359" s="230"/>
      <c r="C1359" s="7"/>
      <c r="D1359" s="7"/>
      <c r="E1359" s="7"/>
      <c r="F1359" s="7"/>
      <c r="G1359" s="7"/>
      <c r="H1359" s="7"/>
      <c r="I1359" s="7"/>
      <c r="J1359" s="7"/>
      <c r="K1359" s="7"/>
      <c r="L1359" s="8"/>
      <c r="M1359" s="7"/>
      <c r="N1359" s="60"/>
      <c r="Z1359" s="7"/>
      <c r="AB1359" s="7"/>
      <c r="AC1359" s="7"/>
      <c r="AD1359" s="7"/>
      <c r="AF1359" s="7"/>
      <c r="AH1359" s="7"/>
      <c r="AJ1359" s="7"/>
      <c r="AK1359" s="7"/>
      <c r="AL1359" s="7"/>
      <c r="AN1359" s="7"/>
      <c r="AO1359" s="7"/>
      <c r="AP1359" s="7"/>
      <c r="AR1359" s="7"/>
      <c r="AT1359" s="7"/>
      <c r="AV1359" s="7"/>
      <c r="AX1359" s="7"/>
      <c r="AZ1359" s="7"/>
      <c r="BB1359" s="7"/>
      <c r="BD1359" s="7"/>
      <c r="BF1359" s="7"/>
      <c r="BH1359" s="7"/>
      <c r="BI1359" s="7"/>
      <c r="BJ1359" s="7"/>
      <c r="BL1359" s="7"/>
      <c r="BN1359" s="7"/>
      <c r="BO1359" s="7"/>
      <c r="BP1359" s="7"/>
      <c r="BQ1359" s="7"/>
      <c r="BR1359" s="7"/>
    </row>
    <row r="1360" spans="1:70" customFormat="1">
      <c r="A1360" s="7"/>
      <c r="B1360" s="230"/>
      <c r="C1360" s="7"/>
      <c r="D1360" s="7"/>
      <c r="E1360" s="7"/>
      <c r="F1360" s="7"/>
      <c r="G1360" s="7"/>
      <c r="H1360" s="7"/>
      <c r="I1360" s="7"/>
      <c r="J1360" s="7"/>
      <c r="K1360" s="7"/>
      <c r="L1360" s="8"/>
      <c r="M1360" s="7"/>
      <c r="N1360" s="60"/>
      <c r="Z1360" s="7"/>
      <c r="AB1360" s="7"/>
      <c r="AC1360" s="7"/>
      <c r="AD1360" s="7"/>
      <c r="AF1360" s="7"/>
      <c r="AH1360" s="7"/>
      <c r="AJ1360" s="7"/>
      <c r="AK1360" s="7"/>
      <c r="AL1360" s="7"/>
      <c r="AN1360" s="7"/>
      <c r="AO1360" s="7"/>
      <c r="AP1360" s="7"/>
      <c r="AR1360" s="7"/>
      <c r="AT1360" s="7"/>
      <c r="AV1360" s="7"/>
      <c r="AX1360" s="7"/>
      <c r="AZ1360" s="7"/>
      <c r="BB1360" s="7"/>
      <c r="BD1360" s="7"/>
      <c r="BF1360" s="7"/>
      <c r="BH1360" s="7"/>
      <c r="BI1360" s="7"/>
      <c r="BJ1360" s="7"/>
      <c r="BL1360" s="7"/>
      <c r="BN1360" s="7"/>
      <c r="BO1360" s="7"/>
      <c r="BP1360" s="7"/>
      <c r="BQ1360" s="7"/>
      <c r="BR1360" s="7"/>
    </row>
    <row r="1361" spans="1:70" customFormat="1">
      <c r="A1361" s="7"/>
      <c r="B1361" s="230"/>
      <c r="C1361" s="7"/>
      <c r="D1361" s="7"/>
      <c r="E1361" s="7"/>
      <c r="F1361" s="7"/>
      <c r="G1361" s="7"/>
      <c r="H1361" s="7"/>
      <c r="I1361" s="7"/>
      <c r="J1361" s="7"/>
      <c r="K1361" s="7"/>
      <c r="L1361" s="8"/>
      <c r="M1361" s="7"/>
      <c r="N1361" s="60"/>
      <c r="Z1361" s="7"/>
      <c r="AB1361" s="7"/>
      <c r="AC1361" s="7"/>
      <c r="AD1361" s="7"/>
      <c r="AF1361" s="7"/>
      <c r="AH1361" s="7"/>
      <c r="AJ1361" s="7"/>
      <c r="AK1361" s="7"/>
      <c r="AL1361" s="7"/>
      <c r="AN1361" s="7"/>
      <c r="AO1361" s="7"/>
      <c r="AP1361" s="7"/>
      <c r="AR1361" s="7"/>
      <c r="AT1361" s="7"/>
      <c r="AV1361" s="7"/>
      <c r="AX1361" s="7"/>
      <c r="AZ1361" s="7"/>
      <c r="BB1361" s="7"/>
      <c r="BD1361" s="7"/>
      <c r="BF1361" s="7"/>
      <c r="BH1361" s="7"/>
      <c r="BI1361" s="7"/>
      <c r="BJ1361" s="7"/>
      <c r="BL1361" s="7"/>
      <c r="BN1361" s="7"/>
      <c r="BO1361" s="7"/>
      <c r="BP1361" s="7"/>
      <c r="BQ1361" s="7"/>
      <c r="BR1361" s="7"/>
    </row>
    <row r="1362" spans="1:70" customFormat="1">
      <c r="A1362" s="7"/>
      <c r="B1362" s="230"/>
      <c r="C1362" s="7"/>
      <c r="D1362" s="7"/>
      <c r="E1362" s="7"/>
      <c r="F1362" s="7"/>
      <c r="G1362" s="7"/>
      <c r="H1362" s="7"/>
      <c r="I1362" s="7"/>
      <c r="J1362" s="7"/>
      <c r="K1362" s="7"/>
      <c r="L1362" s="8"/>
      <c r="M1362" s="7"/>
      <c r="N1362" s="60"/>
      <c r="Z1362" s="7"/>
      <c r="AB1362" s="7"/>
      <c r="AC1362" s="7"/>
      <c r="AD1362" s="7"/>
      <c r="AF1362" s="7"/>
      <c r="AH1362" s="7"/>
      <c r="AJ1362" s="7"/>
      <c r="AK1362" s="7"/>
      <c r="AL1362" s="7"/>
      <c r="AN1362" s="7"/>
      <c r="AO1362" s="7"/>
      <c r="AP1362" s="7"/>
      <c r="AR1362" s="7"/>
      <c r="AT1362" s="7"/>
      <c r="AV1362" s="7"/>
      <c r="AX1362" s="7"/>
      <c r="AZ1362" s="7"/>
      <c r="BB1362" s="7"/>
      <c r="BD1362" s="7"/>
      <c r="BF1362" s="7"/>
      <c r="BH1362" s="7"/>
      <c r="BI1362" s="7"/>
      <c r="BJ1362" s="7"/>
      <c r="BL1362" s="7"/>
      <c r="BN1362" s="7"/>
      <c r="BO1362" s="7"/>
      <c r="BP1362" s="7"/>
      <c r="BQ1362" s="7"/>
      <c r="BR1362" s="7"/>
    </row>
    <row r="1363" spans="1:70" customFormat="1">
      <c r="A1363" s="7"/>
      <c r="B1363" s="230"/>
      <c r="C1363" s="7"/>
      <c r="D1363" s="7"/>
      <c r="E1363" s="7"/>
      <c r="F1363" s="7"/>
      <c r="G1363" s="7"/>
      <c r="H1363" s="7"/>
      <c r="I1363" s="7"/>
      <c r="J1363" s="7"/>
      <c r="K1363" s="7"/>
      <c r="L1363" s="8"/>
      <c r="M1363" s="7"/>
      <c r="N1363" s="60"/>
      <c r="Z1363" s="7"/>
      <c r="AB1363" s="7"/>
      <c r="AC1363" s="7"/>
      <c r="AD1363" s="7"/>
      <c r="AF1363" s="7"/>
      <c r="AH1363" s="7"/>
      <c r="AJ1363" s="7"/>
      <c r="AK1363" s="7"/>
      <c r="AL1363" s="7"/>
      <c r="AN1363" s="7"/>
      <c r="AO1363" s="7"/>
      <c r="AP1363" s="7"/>
      <c r="AR1363" s="7"/>
      <c r="AT1363" s="7"/>
      <c r="AV1363" s="7"/>
      <c r="AX1363" s="7"/>
      <c r="AZ1363" s="7"/>
      <c r="BB1363" s="7"/>
      <c r="BD1363" s="7"/>
      <c r="BF1363" s="7"/>
      <c r="BH1363" s="7"/>
      <c r="BI1363" s="7"/>
      <c r="BJ1363" s="7"/>
      <c r="BL1363" s="7"/>
      <c r="BN1363" s="7"/>
      <c r="BO1363" s="7"/>
      <c r="BP1363" s="7"/>
      <c r="BQ1363" s="7"/>
      <c r="BR1363" s="7"/>
    </row>
    <row r="1364" spans="1:70" customFormat="1">
      <c r="A1364" s="7"/>
      <c r="B1364" s="230"/>
      <c r="C1364" s="7"/>
      <c r="D1364" s="7"/>
      <c r="E1364" s="7"/>
      <c r="F1364" s="7"/>
      <c r="G1364" s="7"/>
      <c r="H1364" s="7"/>
      <c r="I1364" s="7"/>
      <c r="J1364" s="7"/>
      <c r="K1364" s="7"/>
      <c r="L1364" s="8"/>
      <c r="M1364" s="7"/>
      <c r="N1364" s="60"/>
      <c r="Z1364" s="7"/>
      <c r="AB1364" s="7"/>
      <c r="AC1364" s="7"/>
      <c r="AD1364" s="7"/>
      <c r="AF1364" s="7"/>
      <c r="AH1364" s="7"/>
      <c r="AJ1364" s="7"/>
      <c r="AK1364" s="7"/>
      <c r="AL1364" s="7"/>
      <c r="AN1364" s="7"/>
      <c r="AO1364" s="7"/>
      <c r="AP1364" s="7"/>
      <c r="AR1364" s="7"/>
      <c r="AT1364" s="7"/>
      <c r="AV1364" s="7"/>
      <c r="AX1364" s="7"/>
      <c r="AZ1364" s="7"/>
      <c r="BB1364" s="7"/>
      <c r="BD1364" s="7"/>
      <c r="BF1364" s="7"/>
      <c r="BH1364" s="7"/>
      <c r="BI1364" s="7"/>
      <c r="BJ1364" s="7"/>
      <c r="BL1364" s="7"/>
      <c r="BN1364" s="7"/>
      <c r="BO1364" s="7"/>
      <c r="BP1364" s="7"/>
      <c r="BQ1364" s="7"/>
      <c r="BR1364" s="7"/>
    </row>
    <row r="1365" spans="1:70" customFormat="1">
      <c r="A1365" s="7"/>
      <c r="B1365" s="230"/>
      <c r="C1365" s="7"/>
      <c r="D1365" s="7"/>
      <c r="E1365" s="7"/>
      <c r="F1365" s="7"/>
      <c r="G1365" s="7"/>
      <c r="H1365" s="7"/>
      <c r="I1365" s="7"/>
      <c r="J1365" s="7"/>
      <c r="K1365" s="7"/>
      <c r="L1365" s="8"/>
      <c r="M1365" s="7"/>
      <c r="N1365" s="60"/>
      <c r="Z1365" s="7"/>
      <c r="AB1365" s="7"/>
      <c r="AC1365" s="7"/>
      <c r="AD1365" s="7"/>
      <c r="AF1365" s="7"/>
      <c r="AH1365" s="7"/>
      <c r="AJ1365" s="7"/>
      <c r="AK1365" s="7"/>
      <c r="AL1365" s="7"/>
      <c r="AN1365" s="7"/>
      <c r="AO1365" s="7"/>
      <c r="AP1365" s="7"/>
      <c r="AR1365" s="7"/>
      <c r="AT1365" s="7"/>
      <c r="AV1365" s="7"/>
      <c r="AX1365" s="7"/>
      <c r="AZ1365" s="7"/>
      <c r="BB1365" s="7"/>
      <c r="BD1365" s="7"/>
      <c r="BF1365" s="7"/>
      <c r="BH1365" s="7"/>
      <c r="BI1365" s="7"/>
      <c r="BJ1365" s="7"/>
      <c r="BL1365" s="7"/>
      <c r="BN1365" s="7"/>
      <c r="BO1365" s="7"/>
      <c r="BP1365" s="7"/>
      <c r="BQ1365" s="7"/>
      <c r="BR1365" s="7"/>
    </row>
    <row r="1366" spans="1:70" customFormat="1">
      <c r="A1366" s="7"/>
      <c r="B1366" s="230"/>
      <c r="C1366" s="7"/>
      <c r="D1366" s="7"/>
      <c r="E1366" s="7"/>
      <c r="F1366" s="7"/>
      <c r="G1366" s="7"/>
      <c r="H1366" s="7"/>
      <c r="I1366" s="7"/>
      <c r="J1366" s="7"/>
      <c r="K1366" s="7"/>
      <c r="L1366" s="8"/>
      <c r="M1366" s="7"/>
      <c r="N1366" s="60"/>
      <c r="Z1366" s="7"/>
      <c r="AB1366" s="7"/>
      <c r="AC1366" s="7"/>
      <c r="AD1366" s="7"/>
      <c r="AF1366" s="7"/>
      <c r="AH1366" s="7"/>
      <c r="AJ1366" s="7"/>
      <c r="AK1366" s="7"/>
      <c r="AL1366" s="7"/>
      <c r="AN1366" s="7"/>
      <c r="AO1366" s="7"/>
      <c r="AP1366" s="7"/>
      <c r="AR1366" s="7"/>
      <c r="AT1366" s="7"/>
      <c r="AV1366" s="7"/>
      <c r="AX1366" s="7"/>
      <c r="AZ1366" s="7"/>
      <c r="BB1366" s="7"/>
      <c r="BD1366" s="7"/>
      <c r="BF1366" s="7"/>
      <c r="BH1366" s="7"/>
      <c r="BI1366" s="7"/>
      <c r="BJ1366" s="7"/>
      <c r="BL1366" s="7"/>
      <c r="BN1366" s="7"/>
      <c r="BO1366" s="7"/>
      <c r="BP1366" s="7"/>
      <c r="BQ1366" s="7"/>
      <c r="BR1366" s="7"/>
    </row>
    <row r="1367" spans="1:70" customFormat="1">
      <c r="A1367" s="7"/>
      <c r="B1367" s="230"/>
      <c r="C1367" s="7"/>
      <c r="D1367" s="7"/>
      <c r="E1367" s="7"/>
      <c r="F1367" s="7"/>
      <c r="G1367" s="7"/>
      <c r="H1367" s="7"/>
      <c r="I1367" s="7"/>
      <c r="J1367" s="7"/>
      <c r="K1367" s="7"/>
      <c r="L1367" s="8"/>
      <c r="M1367" s="7"/>
      <c r="N1367" s="60"/>
      <c r="Z1367" s="7"/>
      <c r="AB1367" s="7"/>
      <c r="AC1367" s="7"/>
      <c r="AD1367" s="7"/>
      <c r="AF1367" s="7"/>
      <c r="AH1367" s="7"/>
      <c r="AJ1367" s="7"/>
      <c r="AK1367" s="7"/>
      <c r="AL1367" s="7"/>
      <c r="AN1367" s="7"/>
      <c r="AO1367" s="7"/>
      <c r="AP1367" s="7"/>
      <c r="AR1367" s="7"/>
      <c r="AT1367" s="7"/>
      <c r="AV1367" s="7"/>
      <c r="AX1367" s="7"/>
      <c r="AZ1367" s="7"/>
      <c r="BB1367" s="7"/>
      <c r="BD1367" s="7"/>
      <c r="BF1367" s="7"/>
      <c r="BH1367" s="7"/>
      <c r="BI1367" s="7"/>
      <c r="BJ1367" s="7"/>
      <c r="BL1367" s="7"/>
      <c r="BN1367" s="7"/>
      <c r="BO1367" s="7"/>
      <c r="BP1367" s="7"/>
      <c r="BQ1367" s="7"/>
      <c r="BR1367" s="7"/>
    </row>
    <row r="1368" spans="1:70" customFormat="1">
      <c r="A1368" s="7"/>
      <c r="B1368" s="230"/>
      <c r="C1368" s="7"/>
      <c r="D1368" s="7"/>
      <c r="E1368" s="7"/>
      <c r="F1368" s="7"/>
      <c r="G1368" s="7"/>
      <c r="H1368" s="7"/>
      <c r="I1368" s="7"/>
      <c r="J1368" s="7"/>
      <c r="K1368" s="7"/>
      <c r="L1368" s="8"/>
      <c r="M1368" s="7"/>
      <c r="N1368" s="60"/>
      <c r="Z1368" s="7"/>
      <c r="AB1368" s="7"/>
      <c r="AC1368" s="7"/>
      <c r="AD1368" s="7"/>
      <c r="AF1368" s="7"/>
      <c r="AH1368" s="7"/>
      <c r="AJ1368" s="7"/>
      <c r="AK1368" s="7"/>
      <c r="AL1368" s="7"/>
      <c r="AN1368" s="7"/>
      <c r="AO1368" s="7"/>
      <c r="AP1368" s="7"/>
      <c r="AR1368" s="7"/>
      <c r="AT1368" s="7"/>
      <c r="AV1368" s="7"/>
      <c r="AX1368" s="7"/>
      <c r="AZ1368" s="7"/>
      <c r="BB1368" s="7"/>
      <c r="BD1368" s="7"/>
      <c r="BF1368" s="7"/>
      <c r="BH1368" s="7"/>
      <c r="BI1368" s="7"/>
      <c r="BJ1368" s="7"/>
      <c r="BL1368" s="7"/>
      <c r="BN1368" s="7"/>
      <c r="BO1368" s="7"/>
      <c r="BP1368" s="7"/>
      <c r="BQ1368" s="7"/>
      <c r="BR1368" s="7"/>
    </row>
    <row r="1369" spans="1:70" customFormat="1">
      <c r="A1369" s="7"/>
      <c r="B1369" s="230"/>
      <c r="C1369" s="7"/>
      <c r="D1369" s="7"/>
      <c r="E1369" s="7"/>
      <c r="F1369" s="7"/>
      <c r="G1369" s="7"/>
      <c r="H1369" s="7"/>
      <c r="I1369" s="7"/>
      <c r="J1369" s="7"/>
      <c r="K1369" s="7"/>
      <c r="L1369" s="8"/>
      <c r="M1369" s="7"/>
      <c r="N1369" s="60"/>
      <c r="Z1369" s="7"/>
      <c r="AB1369" s="7"/>
      <c r="AC1369" s="7"/>
      <c r="AD1369" s="7"/>
      <c r="AF1369" s="7"/>
      <c r="AH1369" s="7"/>
      <c r="AJ1369" s="7"/>
      <c r="AK1369" s="7"/>
      <c r="AL1369" s="7"/>
      <c r="AN1369" s="7"/>
      <c r="AO1369" s="7"/>
      <c r="AP1369" s="7"/>
      <c r="AR1369" s="7"/>
      <c r="AT1369" s="7"/>
      <c r="AV1369" s="7"/>
      <c r="AX1369" s="7"/>
      <c r="AZ1369" s="7"/>
      <c r="BB1369" s="7"/>
      <c r="BD1369" s="7"/>
      <c r="BF1369" s="7"/>
      <c r="BH1369" s="7"/>
      <c r="BI1369" s="7"/>
      <c r="BJ1369" s="7"/>
      <c r="BL1369" s="7"/>
      <c r="BN1369" s="7"/>
      <c r="BO1369" s="7"/>
      <c r="BP1369" s="7"/>
      <c r="BQ1369" s="7"/>
      <c r="BR1369" s="7"/>
    </row>
    <row r="1370" spans="1:70" customFormat="1">
      <c r="A1370" s="7"/>
      <c r="B1370" s="230"/>
      <c r="C1370" s="7"/>
      <c r="D1370" s="7"/>
      <c r="E1370" s="7"/>
      <c r="F1370" s="7"/>
      <c r="G1370" s="7"/>
      <c r="H1370" s="7"/>
      <c r="I1370" s="7"/>
      <c r="J1370" s="7"/>
      <c r="K1370" s="7"/>
      <c r="L1370" s="8"/>
      <c r="M1370" s="7"/>
      <c r="N1370" s="60"/>
      <c r="Z1370" s="7"/>
      <c r="AB1370" s="7"/>
      <c r="AC1370" s="7"/>
      <c r="AD1370" s="7"/>
      <c r="AF1370" s="7"/>
      <c r="AH1370" s="7"/>
      <c r="AJ1370" s="7"/>
      <c r="AK1370" s="7"/>
      <c r="AL1370" s="7"/>
      <c r="AN1370" s="7"/>
      <c r="AO1370" s="7"/>
      <c r="AP1370" s="7"/>
      <c r="AR1370" s="7"/>
      <c r="AT1370" s="7"/>
      <c r="AV1370" s="7"/>
      <c r="AX1370" s="7"/>
      <c r="AZ1370" s="7"/>
      <c r="BB1370" s="7"/>
      <c r="BD1370" s="7"/>
      <c r="BF1370" s="7"/>
      <c r="BH1370" s="7"/>
      <c r="BI1370" s="7"/>
      <c r="BJ1370" s="7"/>
      <c r="BL1370" s="7"/>
      <c r="BN1370" s="7"/>
      <c r="BO1370" s="7"/>
      <c r="BP1370" s="7"/>
      <c r="BQ1370" s="7"/>
      <c r="BR1370" s="7"/>
    </row>
    <row r="1371" spans="1:70" customFormat="1">
      <c r="A1371" s="7"/>
      <c r="B1371" s="230"/>
      <c r="C1371" s="7"/>
      <c r="D1371" s="7"/>
      <c r="E1371" s="7"/>
      <c r="F1371" s="7"/>
      <c r="G1371" s="7"/>
      <c r="H1371" s="7"/>
      <c r="I1371" s="7"/>
      <c r="J1371" s="7"/>
      <c r="K1371" s="7"/>
      <c r="L1371" s="8"/>
      <c r="M1371" s="7"/>
      <c r="N1371" s="60"/>
      <c r="Z1371" s="7"/>
      <c r="AB1371" s="7"/>
      <c r="AC1371" s="7"/>
      <c r="AD1371" s="7"/>
      <c r="AF1371" s="7"/>
      <c r="AH1371" s="7"/>
      <c r="AJ1371" s="7"/>
      <c r="AK1371" s="7"/>
      <c r="AL1371" s="7"/>
      <c r="AN1371" s="7"/>
      <c r="AO1371" s="7"/>
      <c r="AP1371" s="7"/>
      <c r="AR1371" s="7"/>
      <c r="AT1371" s="7"/>
      <c r="AV1371" s="7"/>
      <c r="AX1371" s="7"/>
      <c r="AZ1371" s="7"/>
      <c r="BB1371" s="7"/>
      <c r="BD1371" s="7"/>
      <c r="BF1371" s="7"/>
      <c r="BH1371" s="7"/>
      <c r="BI1371" s="7"/>
      <c r="BJ1371" s="7"/>
      <c r="BL1371" s="7"/>
      <c r="BN1371" s="7"/>
      <c r="BO1371" s="7"/>
      <c r="BP1371" s="7"/>
      <c r="BQ1371" s="7"/>
      <c r="BR1371" s="7"/>
    </row>
    <row r="1372" spans="1:70" customFormat="1">
      <c r="A1372" s="7"/>
      <c r="B1372" s="230"/>
      <c r="C1372" s="7"/>
      <c r="D1372" s="7"/>
      <c r="E1372" s="7"/>
      <c r="F1372" s="7"/>
      <c r="G1372" s="7"/>
      <c r="H1372" s="7"/>
      <c r="I1372" s="7"/>
      <c r="J1372" s="7"/>
      <c r="K1372" s="7"/>
      <c r="L1372" s="8"/>
      <c r="M1372" s="7"/>
      <c r="N1372" s="60"/>
      <c r="Z1372" s="7"/>
      <c r="AB1372" s="7"/>
      <c r="AC1372" s="7"/>
      <c r="AD1372" s="7"/>
      <c r="AF1372" s="7"/>
      <c r="AH1372" s="7"/>
      <c r="AJ1372" s="7"/>
      <c r="AK1372" s="7"/>
      <c r="AL1372" s="7"/>
      <c r="AN1372" s="7"/>
      <c r="AO1372" s="7"/>
      <c r="AP1372" s="7"/>
      <c r="AR1372" s="7"/>
      <c r="AT1372" s="7"/>
      <c r="AV1372" s="7"/>
      <c r="AX1372" s="7"/>
      <c r="AZ1372" s="7"/>
      <c r="BB1372" s="7"/>
      <c r="BD1372" s="7"/>
      <c r="BF1372" s="7"/>
      <c r="BH1372" s="7"/>
      <c r="BI1372" s="7"/>
      <c r="BJ1372" s="7"/>
      <c r="BL1372" s="7"/>
      <c r="BN1372" s="7"/>
      <c r="BO1372" s="7"/>
      <c r="BP1372" s="7"/>
      <c r="BQ1372" s="7"/>
      <c r="BR1372" s="7"/>
    </row>
    <row r="1373" spans="1:70" customFormat="1">
      <c r="A1373" s="7"/>
      <c r="B1373" s="230"/>
      <c r="C1373" s="7"/>
      <c r="D1373" s="7"/>
      <c r="E1373" s="7"/>
      <c r="F1373" s="7"/>
      <c r="G1373" s="7"/>
      <c r="H1373" s="7"/>
      <c r="I1373" s="7"/>
      <c r="J1373" s="7"/>
      <c r="K1373" s="7"/>
      <c r="L1373" s="8"/>
      <c r="M1373" s="7"/>
      <c r="N1373" s="60"/>
      <c r="Z1373" s="7"/>
      <c r="AB1373" s="7"/>
      <c r="AC1373" s="7"/>
      <c r="AD1373" s="7"/>
      <c r="AF1373" s="7"/>
      <c r="AH1373" s="7"/>
      <c r="AJ1373" s="7"/>
      <c r="AK1373" s="7"/>
      <c r="AL1373" s="7"/>
      <c r="AN1373" s="7"/>
      <c r="AO1373" s="7"/>
      <c r="AP1373" s="7"/>
      <c r="AR1373" s="7"/>
      <c r="AT1373" s="7"/>
      <c r="AV1373" s="7"/>
      <c r="AX1373" s="7"/>
      <c r="AZ1373" s="7"/>
      <c r="BB1373" s="7"/>
      <c r="BD1373" s="7"/>
      <c r="BF1373" s="7"/>
      <c r="BH1373" s="7"/>
      <c r="BI1373" s="7"/>
      <c r="BJ1373" s="7"/>
      <c r="BL1373" s="7"/>
      <c r="BN1373" s="7"/>
      <c r="BO1373" s="7"/>
      <c r="BP1373" s="7"/>
      <c r="BQ1373" s="7"/>
      <c r="BR1373" s="7"/>
    </row>
    <row r="1374" spans="1:70" customFormat="1">
      <c r="A1374" s="7"/>
      <c r="B1374" s="230"/>
      <c r="C1374" s="7"/>
      <c r="D1374" s="7"/>
      <c r="E1374" s="7"/>
      <c r="F1374" s="7"/>
      <c r="G1374" s="7"/>
      <c r="H1374" s="7"/>
      <c r="I1374" s="7"/>
      <c r="J1374" s="7"/>
      <c r="K1374" s="7"/>
      <c r="L1374" s="8"/>
      <c r="M1374" s="7"/>
      <c r="N1374" s="60"/>
      <c r="Z1374" s="7"/>
      <c r="AB1374" s="7"/>
      <c r="AC1374" s="7"/>
      <c r="AD1374" s="7"/>
      <c r="AF1374" s="7"/>
      <c r="AH1374" s="7"/>
      <c r="AJ1374" s="7"/>
      <c r="AK1374" s="7"/>
      <c r="AL1374" s="7"/>
      <c r="AN1374" s="7"/>
      <c r="AO1374" s="7"/>
      <c r="AP1374" s="7"/>
      <c r="AR1374" s="7"/>
      <c r="AT1374" s="7"/>
      <c r="AV1374" s="7"/>
      <c r="AX1374" s="7"/>
      <c r="AZ1374" s="7"/>
      <c r="BB1374" s="7"/>
      <c r="BD1374" s="7"/>
      <c r="BF1374" s="7"/>
      <c r="BH1374" s="7"/>
      <c r="BI1374" s="7"/>
      <c r="BJ1374" s="7"/>
      <c r="BL1374" s="7"/>
      <c r="BN1374" s="7"/>
      <c r="BO1374" s="7"/>
      <c r="BP1374" s="7"/>
      <c r="BQ1374" s="7"/>
      <c r="BR1374" s="7"/>
    </row>
    <row r="1375" spans="1:70" customFormat="1">
      <c r="A1375" s="7"/>
      <c r="B1375" s="230"/>
      <c r="C1375" s="7"/>
      <c r="D1375" s="7"/>
      <c r="E1375" s="7"/>
      <c r="F1375" s="7"/>
      <c r="G1375" s="7"/>
      <c r="H1375" s="7"/>
      <c r="I1375" s="7"/>
      <c r="J1375" s="7"/>
      <c r="K1375" s="7"/>
      <c r="L1375" s="8"/>
      <c r="M1375" s="7"/>
      <c r="N1375" s="60"/>
      <c r="Z1375" s="7"/>
      <c r="AB1375" s="7"/>
      <c r="AC1375" s="7"/>
      <c r="AD1375" s="7"/>
      <c r="AF1375" s="7"/>
      <c r="AH1375" s="7"/>
      <c r="AJ1375" s="7"/>
      <c r="AK1375" s="7"/>
      <c r="AL1375" s="7"/>
      <c r="AN1375" s="7"/>
      <c r="AO1375" s="7"/>
      <c r="AP1375" s="7"/>
      <c r="AR1375" s="7"/>
      <c r="AT1375" s="7"/>
      <c r="AV1375" s="7"/>
      <c r="AX1375" s="7"/>
      <c r="AZ1375" s="7"/>
      <c r="BB1375" s="7"/>
      <c r="BD1375" s="7"/>
      <c r="BF1375" s="7"/>
      <c r="BH1375" s="7"/>
      <c r="BI1375" s="7"/>
      <c r="BJ1375" s="7"/>
      <c r="BL1375" s="7"/>
      <c r="BN1375" s="7"/>
      <c r="BO1375" s="7"/>
      <c r="BP1375" s="7"/>
      <c r="BQ1375" s="7"/>
      <c r="BR1375" s="7"/>
    </row>
    <row r="1376" spans="1:70" customFormat="1">
      <c r="A1376" s="7"/>
      <c r="B1376" s="230"/>
      <c r="C1376" s="7"/>
      <c r="D1376" s="7"/>
      <c r="E1376" s="7"/>
      <c r="F1376" s="7"/>
      <c r="G1376" s="7"/>
      <c r="H1376" s="7"/>
      <c r="I1376" s="7"/>
      <c r="J1376" s="7"/>
      <c r="K1376" s="7"/>
      <c r="L1376" s="8"/>
      <c r="M1376" s="7"/>
      <c r="N1376" s="60"/>
      <c r="Z1376" s="7"/>
      <c r="AB1376" s="7"/>
      <c r="AC1376" s="7"/>
      <c r="AD1376" s="7"/>
      <c r="AF1376" s="7"/>
      <c r="AH1376" s="7"/>
      <c r="AJ1376" s="7"/>
      <c r="AK1376" s="7"/>
      <c r="AL1376" s="7"/>
      <c r="AN1376" s="7"/>
      <c r="AO1376" s="7"/>
      <c r="AP1376" s="7"/>
      <c r="AR1376" s="7"/>
      <c r="AT1376" s="7"/>
      <c r="AV1376" s="7"/>
      <c r="AX1376" s="7"/>
      <c r="AZ1376" s="7"/>
      <c r="BB1376" s="7"/>
      <c r="BD1376" s="7"/>
      <c r="BF1376" s="7"/>
      <c r="BH1376" s="7"/>
      <c r="BI1376" s="7"/>
      <c r="BJ1376" s="7"/>
      <c r="BL1376" s="7"/>
      <c r="BN1376" s="7"/>
      <c r="BO1376" s="7"/>
      <c r="BP1376" s="7"/>
      <c r="BQ1376" s="7"/>
      <c r="BR1376" s="7"/>
    </row>
    <row r="1377" spans="1:70" customFormat="1">
      <c r="A1377" s="7"/>
      <c r="B1377" s="230"/>
      <c r="C1377" s="7"/>
      <c r="D1377" s="7"/>
      <c r="E1377" s="7"/>
      <c r="F1377" s="7"/>
      <c r="G1377" s="7"/>
      <c r="H1377" s="7"/>
      <c r="I1377" s="7"/>
      <c r="J1377" s="7"/>
      <c r="K1377" s="7"/>
      <c r="L1377" s="8"/>
      <c r="M1377" s="7"/>
      <c r="N1377" s="60"/>
      <c r="Z1377" s="7"/>
      <c r="AB1377" s="7"/>
      <c r="AC1377" s="7"/>
      <c r="AD1377" s="7"/>
      <c r="AF1377" s="7"/>
      <c r="AH1377" s="7"/>
      <c r="AJ1377" s="7"/>
      <c r="AK1377" s="7"/>
      <c r="AL1377" s="7"/>
      <c r="AN1377" s="7"/>
      <c r="AO1377" s="7"/>
      <c r="AP1377" s="7"/>
      <c r="AR1377" s="7"/>
      <c r="AT1377" s="7"/>
      <c r="AV1377" s="7"/>
      <c r="AX1377" s="7"/>
      <c r="AZ1377" s="7"/>
      <c r="BB1377" s="7"/>
      <c r="BD1377" s="7"/>
      <c r="BF1377" s="7"/>
      <c r="BH1377" s="7"/>
      <c r="BI1377" s="7"/>
      <c r="BJ1377" s="7"/>
      <c r="BL1377" s="7"/>
      <c r="BN1377" s="7"/>
      <c r="BO1377" s="7"/>
      <c r="BP1377" s="7"/>
      <c r="BQ1377" s="7"/>
      <c r="BR1377" s="7"/>
    </row>
    <row r="1378" spans="1:70" customFormat="1">
      <c r="A1378" s="7"/>
      <c r="B1378" s="230"/>
      <c r="C1378" s="7"/>
      <c r="D1378" s="7"/>
      <c r="E1378" s="7"/>
      <c r="F1378" s="7"/>
      <c r="G1378" s="7"/>
      <c r="H1378" s="7"/>
      <c r="I1378" s="7"/>
      <c r="J1378" s="7"/>
      <c r="K1378" s="7"/>
      <c r="L1378" s="8"/>
      <c r="M1378" s="7"/>
      <c r="N1378" s="60"/>
      <c r="Z1378" s="7"/>
      <c r="AB1378" s="7"/>
      <c r="AC1378" s="7"/>
      <c r="AD1378" s="7"/>
      <c r="AF1378" s="7"/>
      <c r="AH1378" s="7"/>
      <c r="AJ1378" s="7"/>
      <c r="AK1378" s="7"/>
      <c r="AL1378" s="7"/>
      <c r="AN1378" s="7"/>
      <c r="AO1378" s="7"/>
      <c r="AP1378" s="7"/>
      <c r="AR1378" s="7"/>
      <c r="AT1378" s="7"/>
      <c r="AV1378" s="7"/>
      <c r="AX1378" s="7"/>
      <c r="AZ1378" s="7"/>
      <c r="BB1378" s="7"/>
      <c r="BD1378" s="7"/>
      <c r="BF1378" s="7"/>
      <c r="BH1378" s="7"/>
      <c r="BI1378" s="7"/>
      <c r="BJ1378" s="7"/>
      <c r="BL1378" s="7"/>
      <c r="BN1378" s="7"/>
      <c r="BO1378" s="7"/>
      <c r="BP1378" s="7"/>
      <c r="BQ1378" s="7"/>
      <c r="BR1378" s="7"/>
    </row>
    <row r="1379" spans="1:70" customFormat="1">
      <c r="A1379" s="7"/>
      <c r="B1379" s="230"/>
      <c r="C1379" s="7"/>
      <c r="D1379" s="7"/>
      <c r="E1379" s="7"/>
      <c r="F1379" s="7"/>
      <c r="G1379" s="7"/>
      <c r="H1379" s="7"/>
      <c r="I1379" s="7"/>
      <c r="J1379" s="7"/>
      <c r="K1379" s="7"/>
      <c r="L1379" s="8"/>
      <c r="M1379" s="7"/>
      <c r="N1379" s="60"/>
      <c r="Z1379" s="7"/>
      <c r="AB1379" s="7"/>
      <c r="AC1379" s="7"/>
      <c r="AD1379" s="7"/>
      <c r="AF1379" s="7"/>
      <c r="AH1379" s="7"/>
      <c r="AJ1379" s="7"/>
      <c r="AK1379" s="7"/>
      <c r="AL1379" s="7"/>
      <c r="AN1379" s="7"/>
      <c r="AO1379" s="7"/>
      <c r="AP1379" s="7"/>
      <c r="AR1379" s="7"/>
      <c r="AT1379" s="7"/>
      <c r="AV1379" s="7"/>
      <c r="AX1379" s="7"/>
      <c r="AZ1379" s="7"/>
      <c r="BB1379" s="7"/>
      <c r="BD1379" s="7"/>
      <c r="BF1379" s="7"/>
      <c r="BH1379" s="7"/>
      <c r="BI1379" s="7"/>
      <c r="BJ1379" s="7"/>
      <c r="BL1379" s="7"/>
      <c r="BN1379" s="7"/>
      <c r="BO1379" s="7"/>
      <c r="BP1379" s="7"/>
      <c r="BQ1379" s="7"/>
      <c r="BR1379" s="7"/>
    </row>
    <row r="1380" spans="1:70" customFormat="1">
      <c r="A1380" s="7"/>
      <c r="B1380" s="230"/>
      <c r="C1380" s="7"/>
      <c r="D1380" s="7"/>
      <c r="E1380" s="7"/>
      <c r="F1380" s="7"/>
      <c r="G1380" s="7"/>
      <c r="H1380" s="7"/>
      <c r="I1380" s="7"/>
      <c r="J1380" s="7"/>
      <c r="K1380" s="7"/>
      <c r="L1380" s="8"/>
      <c r="M1380" s="7"/>
      <c r="N1380" s="60"/>
      <c r="Z1380" s="7"/>
      <c r="AB1380" s="7"/>
      <c r="AC1380" s="7"/>
      <c r="AD1380" s="7"/>
      <c r="AF1380" s="7"/>
      <c r="AH1380" s="7"/>
      <c r="AJ1380" s="7"/>
      <c r="AK1380" s="7"/>
      <c r="AL1380" s="7"/>
      <c r="AN1380" s="7"/>
      <c r="AO1380" s="7"/>
      <c r="AP1380" s="7"/>
      <c r="AR1380" s="7"/>
      <c r="AT1380" s="7"/>
      <c r="AV1380" s="7"/>
      <c r="AX1380" s="7"/>
      <c r="AZ1380" s="7"/>
      <c r="BB1380" s="7"/>
      <c r="BD1380" s="7"/>
      <c r="BF1380" s="7"/>
      <c r="BH1380" s="7"/>
      <c r="BI1380" s="7"/>
      <c r="BJ1380" s="7"/>
      <c r="BL1380" s="7"/>
      <c r="BN1380" s="7"/>
      <c r="BO1380" s="7"/>
      <c r="BP1380" s="7"/>
      <c r="BQ1380" s="7"/>
      <c r="BR1380" s="7"/>
    </row>
    <row r="1381" spans="1:70" customFormat="1">
      <c r="A1381" s="7"/>
      <c r="B1381" s="230"/>
      <c r="C1381" s="7"/>
      <c r="D1381" s="7"/>
      <c r="E1381" s="7"/>
      <c r="F1381" s="7"/>
      <c r="G1381" s="7"/>
      <c r="H1381" s="7"/>
      <c r="I1381" s="7"/>
      <c r="J1381" s="7"/>
      <c r="K1381" s="7"/>
      <c r="L1381" s="8"/>
      <c r="M1381" s="7"/>
      <c r="N1381" s="60"/>
      <c r="Z1381" s="7"/>
      <c r="AB1381" s="7"/>
      <c r="AC1381" s="7"/>
      <c r="AD1381" s="7"/>
      <c r="AF1381" s="7"/>
      <c r="AH1381" s="7"/>
      <c r="AJ1381" s="7"/>
      <c r="AK1381" s="7"/>
      <c r="AL1381" s="7"/>
      <c r="AN1381" s="7"/>
      <c r="AO1381" s="7"/>
      <c r="AP1381" s="7"/>
      <c r="AR1381" s="7"/>
      <c r="AT1381" s="7"/>
      <c r="AV1381" s="7"/>
      <c r="AX1381" s="7"/>
      <c r="AZ1381" s="7"/>
      <c r="BB1381" s="7"/>
      <c r="BD1381" s="7"/>
      <c r="BF1381" s="7"/>
      <c r="BH1381" s="7"/>
      <c r="BI1381" s="7"/>
      <c r="BJ1381" s="7"/>
      <c r="BL1381" s="7"/>
      <c r="BN1381" s="7"/>
      <c r="BO1381" s="7"/>
      <c r="BP1381" s="7"/>
      <c r="BQ1381" s="7"/>
      <c r="BR1381" s="7"/>
    </row>
    <row r="1382" spans="1:70" customFormat="1">
      <c r="A1382" s="7"/>
      <c r="B1382" s="230"/>
      <c r="C1382" s="7"/>
      <c r="D1382" s="7"/>
      <c r="E1382" s="7"/>
      <c r="F1382" s="7"/>
      <c r="G1382" s="7"/>
      <c r="H1382" s="7"/>
      <c r="I1382" s="7"/>
      <c r="J1382" s="7"/>
      <c r="K1382" s="7"/>
      <c r="L1382" s="8"/>
      <c r="M1382" s="7"/>
      <c r="N1382" s="60"/>
      <c r="Z1382" s="7"/>
      <c r="AB1382" s="7"/>
      <c r="AC1382" s="7"/>
      <c r="AD1382" s="7"/>
      <c r="AF1382" s="7"/>
      <c r="AH1382" s="7"/>
      <c r="AJ1382" s="7"/>
      <c r="AK1382" s="7"/>
      <c r="AL1382" s="7"/>
      <c r="AN1382" s="7"/>
      <c r="AO1382" s="7"/>
      <c r="AP1382" s="7"/>
      <c r="AR1382" s="7"/>
      <c r="AT1382" s="7"/>
      <c r="AV1382" s="7"/>
      <c r="AX1382" s="7"/>
      <c r="AZ1382" s="7"/>
      <c r="BB1382" s="7"/>
      <c r="BD1382" s="7"/>
      <c r="BF1382" s="7"/>
      <c r="BH1382" s="7"/>
      <c r="BI1382" s="7"/>
      <c r="BJ1382" s="7"/>
      <c r="BL1382" s="7"/>
      <c r="BN1382" s="7"/>
      <c r="BO1382" s="7"/>
      <c r="BP1382" s="7"/>
      <c r="BQ1382" s="7"/>
      <c r="BR1382" s="7"/>
    </row>
    <row r="1383" spans="1:70" customFormat="1">
      <c r="A1383" s="7"/>
      <c r="B1383" s="230"/>
      <c r="C1383" s="7"/>
      <c r="D1383" s="7"/>
      <c r="E1383" s="7"/>
      <c r="F1383" s="7"/>
      <c r="G1383" s="7"/>
      <c r="H1383" s="7"/>
      <c r="I1383" s="7"/>
      <c r="J1383" s="7"/>
      <c r="K1383" s="7"/>
      <c r="L1383" s="8"/>
      <c r="M1383" s="7"/>
      <c r="N1383" s="60"/>
      <c r="Z1383" s="7"/>
      <c r="AB1383" s="7"/>
      <c r="AC1383" s="7"/>
      <c r="AD1383" s="7"/>
      <c r="AF1383" s="7"/>
      <c r="AH1383" s="7"/>
      <c r="AJ1383" s="7"/>
      <c r="AK1383" s="7"/>
      <c r="AL1383" s="7"/>
      <c r="AN1383" s="7"/>
      <c r="AO1383" s="7"/>
      <c r="AP1383" s="7"/>
      <c r="AR1383" s="7"/>
      <c r="AT1383" s="7"/>
      <c r="AV1383" s="7"/>
      <c r="AX1383" s="7"/>
      <c r="AZ1383" s="7"/>
      <c r="BB1383" s="7"/>
      <c r="BD1383" s="7"/>
      <c r="BF1383" s="7"/>
      <c r="BH1383" s="7"/>
      <c r="BI1383" s="7"/>
      <c r="BJ1383" s="7"/>
      <c r="BL1383" s="7"/>
      <c r="BN1383" s="7"/>
      <c r="BO1383" s="7"/>
      <c r="BP1383" s="7"/>
      <c r="BQ1383" s="7"/>
      <c r="BR1383" s="7"/>
    </row>
    <row r="1384" spans="1:70" customFormat="1">
      <c r="A1384" s="7"/>
      <c r="B1384" s="230"/>
      <c r="C1384" s="7"/>
      <c r="D1384" s="7"/>
      <c r="E1384" s="7"/>
      <c r="F1384" s="7"/>
      <c r="G1384" s="7"/>
      <c r="H1384" s="7"/>
      <c r="I1384" s="7"/>
      <c r="J1384" s="7"/>
      <c r="K1384" s="7"/>
      <c r="L1384" s="8"/>
      <c r="M1384" s="7"/>
      <c r="N1384" s="60"/>
      <c r="Z1384" s="7"/>
      <c r="AB1384" s="7"/>
      <c r="AC1384" s="7"/>
      <c r="AD1384" s="7"/>
      <c r="AF1384" s="7"/>
      <c r="AH1384" s="7"/>
      <c r="AJ1384" s="7"/>
      <c r="AK1384" s="7"/>
      <c r="AL1384" s="7"/>
      <c r="AN1384" s="7"/>
      <c r="AO1384" s="7"/>
      <c r="AP1384" s="7"/>
      <c r="AR1384" s="7"/>
      <c r="AT1384" s="7"/>
      <c r="AV1384" s="7"/>
      <c r="AX1384" s="7"/>
      <c r="AZ1384" s="7"/>
      <c r="BB1384" s="7"/>
      <c r="BD1384" s="7"/>
      <c r="BF1384" s="7"/>
      <c r="BH1384" s="7"/>
      <c r="BI1384" s="7"/>
      <c r="BJ1384" s="7"/>
      <c r="BL1384" s="7"/>
      <c r="BN1384" s="7"/>
      <c r="BO1384" s="7"/>
      <c r="BP1384" s="7"/>
      <c r="BQ1384" s="7"/>
      <c r="BR1384" s="7"/>
    </row>
    <row r="1385" spans="1:70" customFormat="1">
      <c r="A1385" s="7"/>
      <c r="B1385" s="230"/>
      <c r="C1385" s="7"/>
      <c r="D1385" s="7"/>
      <c r="E1385" s="7"/>
      <c r="F1385" s="7"/>
      <c r="G1385" s="7"/>
      <c r="H1385" s="7"/>
      <c r="I1385" s="7"/>
      <c r="J1385" s="7"/>
      <c r="K1385" s="7"/>
      <c r="L1385" s="8"/>
      <c r="M1385" s="7"/>
      <c r="N1385" s="60"/>
      <c r="Z1385" s="7"/>
      <c r="AB1385" s="7"/>
      <c r="AC1385" s="7"/>
      <c r="AD1385" s="7"/>
      <c r="AF1385" s="7"/>
      <c r="AH1385" s="7"/>
      <c r="AJ1385" s="7"/>
      <c r="AK1385" s="7"/>
      <c r="AL1385" s="7"/>
      <c r="AN1385" s="7"/>
      <c r="AO1385" s="7"/>
      <c r="AP1385" s="7"/>
      <c r="AR1385" s="7"/>
      <c r="AT1385" s="7"/>
      <c r="AV1385" s="7"/>
      <c r="AX1385" s="7"/>
      <c r="AZ1385" s="7"/>
      <c r="BB1385" s="7"/>
      <c r="BD1385" s="7"/>
      <c r="BF1385" s="7"/>
      <c r="BH1385" s="7"/>
      <c r="BI1385" s="7"/>
      <c r="BJ1385" s="7"/>
      <c r="BL1385" s="7"/>
      <c r="BN1385" s="7"/>
      <c r="BO1385" s="7"/>
      <c r="BP1385" s="7"/>
      <c r="BQ1385" s="7"/>
      <c r="BR1385" s="7"/>
    </row>
    <row r="1386" spans="1:70" customFormat="1">
      <c r="A1386" s="7"/>
      <c r="B1386" s="230"/>
      <c r="C1386" s="7"/>
      <c r="D1386" s="7"/>
      <c r="E1386" s="7"/>
      <c r="F1386" s="7"/>
      <c r="G1386" s="7"/>
      <c r="H1386" s="7"/>
      <c r="I1386" s="7"/>
      <c r="J1386" s="7"/>
      <c r="K1386" s="7"/>
      <c r="L1386" s="8"/>
      <c r="M1386" s="7"/>
      <c r="N1386" s="60"/>
      <c r="Z1386" s="7"/>
      <c r="AB1386" s="7"/>
      <c r="AC1386" s="7"/>
      <c r="AD1386" s="7"/>
      <c r="AF1386" s="7"/>
      <c r="AH1386" s="7"/>
      <c r="AJ1386" s="7"/>
      <c r="AK1386" s="7"/>
      <c r="AL1386" s="7"/>
      <c r="AN1386" s="7"/>
      <c r="AO1386" s="7"/>
      <c r="AP1386" s="7"/>
      <c r="AR1386" s="7"/>
      <c r="AT1386" s="7"/>
      <c r="AV1386" s="7"/>
      <c r="AX1386" s="7"/>
      <c r="AZ1386" s="7"/>
      <c r="BB1386" s="7"/>
      <c r="BD1386" s="7"/>
      <c r="BF1386" s="7"/>
      <c r="BH1386" s="7"/>
      <c r="BI1386" s="7"/>
      <c r="BJ1386" s="7"/>
      <c r="BL1386" s="7"/>
      <c r="BN1386" s="7"/>
      <c r="BO1386" s="7"/>
      <c r="BP1386" s="7"/>
      <c r="BQ1386" s="7"/>
      <c r="BR1386" s="7"/>
    </row>
    <row r="1387" spans="1:70" customFormat="1">
      <c r="A1387" s="7"/>
      <c r="B1387" s="230"/>
      <c r="C1387" s="7"/>
      <c r="D1387" s="7"/>
      <c r="E1387" s="7"/>
      <c r="F1387" s="7"/>
      <c r="G1387" s="7"/>
      <c r="H1387" s="7"/>
      <c r="I1387" s="7"/>
      <c r="J1387" s="7"/>
      <c r="K1387" s="7"/>
      <c r="L1387" s="8"/>
      <c r="M1387" s="7"/>
      <c r="N1387" s="60"/>
      <c r="Z1387" s="7"/>
      <c r="AB1387" s="7"/>
      <c r="AC1387" s="7"/>
      <c r="AD1387" s="7"/>
      <c r="AF1387" s="7"/>
      <c r="AH1387" s="7"/>
      <c r="AJ1387" s="7"/>
      <c r="AK1387" s="7"/>
      <c r="AL1387" s="7"/>
      <c r="AN1387" s="7"/>
      <c r="AO1387" s="7"/>
      <c r="AP1387" s="7"/>
      <c r="AR1387" s="7"/>
      <c r="AT1387" s="7"/>
      <c r="AV1387" s="7"/>
      <c r="AX1387" s="7"/>
      <c r="AZ1387" s="7"/>
      <c r="BB1387" s="7"/>
      <c r="BD1387" s="7"/>
      <c r="BF1387" s="7"/>
      <c r="BH1387" s="7"/>
      <c r="BI1387" s="7"/>
      <c r="BJ1387" s="7"/>
      <c r="BL1387" s="7"/>
      <c r="BN1387" s="7"/>
      <c r="BO1387" s="7"/>
      <c r="BP1387" s="7"/>
      <c r="BQ1387" s="7"/>
      <c r="BR1387" s="7"/>
    </row>
    <row r="1388" spans="1:70" customFormat="1">
      <c r="A1388" s="7"/>
      <c r="B1388" s="230"/>
      <c r="C1388" s="7"/>
      <c r="D1388" s="7"/>
      <c r="E1388" s="7"/>
      <c r="F1388" s="7"/>
      <c r="G1388" s="7"/>
      <c r="H1388" s="7"/>
      <c r="I1388" s="7"/>
      <c r="J1388" s="7"/>
      <c r="K1388" s="7"/>
      <c r="L1388" s="8"/>
      <c r="M1388" s="7"/>
      <c r="N1388" s="60"/>
      <c r="Z1388" s="7"/>
      <c r="AB1388" s="7"/>
      <c r="AC1388" s="7"/>
      <c r="AD1388" s="7"/>
      <c r="AF1388" s="7"/>
      <c r="AH1388" s="7"/>
      <c r="AJ1388" s="7"/>
      <c r="AK1388" s="7"/>
      <c r="AL1388" s="7"/>
      <c r="AN1388" s="7"/>
      <c r="AO1388" s="7"/>
      <c r="AP1388" s="7"/>
      <c r="AR1388" s="7"/>
      <c r="AT1388" s="7"/>
      <c r="AV1388" s="7"/>
      <c r="AX1388" s="7"/>
      <c r="AZ1388" s="7"/>
      <c r="BB1388" s="7"/>
      <c r="BD1388" s="7"/>
      <c r="BF1388" s="7"/>
      <c r="BH1388" s="7"/>
      <c r="BI1388" s="7"/>
      <c r="BJ1388" s="7"/>
      <c r="BL1388" s="7"/>
      <c r="BN1388" s="7"/>
      <c r="BO1388" s="7"/>
      <c r="BP1388" s="7"/>
      <c r="BQ1388" s="7"/>
      <c r="BR1388" s="7"/>
    </row>
    <row r="1389" spans="1:70" customFormat="1">
      <c r="A1389" s="7"/>
      <c r="B1389" s="230"/>
      <c r="C1389" s="7"/>
      <c r="D1389" s="7"/>
      <c r="E1389" s="7"/>
      <c r="F1389" s="7"/>
      <c r="G1389" s="7"/>
      <c r="H1389" s="7"/>
      <c r="I1389" s="7"/>
      <c r="J1389" s="7"/>
      <c r="K1389" s="7"/>
      <c r="L1389" s="8"/>
      <c r="M1389" s="7"/>
      <c r="N1389" s="60"/>
      <c r="Z1389" s="7"/>
      <c r="AB1389" s="7"/>
      <c r="AC1389" s="7"/>
      <c r="AD1389" s="7"/>
      <c r="AF1389" s="7"/>
      <c r="AH1389" s="7"/>
      <c r="AJ1389" s="7"/>
      <c r="AK1389" s="7"/>
      <c r="AL1389" s="7"/>
      <c r="AN1389" s="7"/>
      <c r="AO1389" s="7"/>
      <c r="AP1389" s="7"/>
      <c r="AR1389" s="7"/>
      <c r="AT1389" s="7"/>
      <c r="AV1389" s="7"/>
      <c r="AX1389" s="7"/>
      <c r="AZ1389" s="7"/>
      <c r="BB1389" s="7"/>
      <c r="BD1389" s="7"/>
      <c r="BF1389" s="7"/>
      <c r="BH1389" s="7"/>
      <c r="BI1389" s="7"/>
      <c r="BJ1389" s="7"/>
      <c r="BL1389" s="7"/>
      <c r="BN1389" s="7"/>
      <c r="BO1389" s="7"/>
      <c r="BP1389" s="7"/>
      <c r="BQ1389" s="7"/>
      <c r="BR1389" s="7"/>
    </row>
    <row r="1390" spans="1:70" customFormat="1">
      <c r="A1390" s="7"/>
      <c r="B1390" s="230"/>
      <c r="C1390" s="7"/>
      <c r="D1390" s="7"/>
      <c r="E1390" s="7"/>
      <c r="F1390" s="7"/>
      <c r="G1390" s="7"/>
      <c r="H1390" s="7"/>
      <c r="I1390" s="7"/>
      <c r="J1390" s="7"/>
      <c r="K1390" s="7"/>
      <c r="L1390" s="8"/>
      <c r="M1390" s="7"/>
      <c r="N1390" s="60"/>
      <c r="Z1390" s="7"/>
      <c r="AB1390" s="7"/>
      <c r="AC1390" s="7"/>
      <c r="AD1390" s="7"/>
      <c r="AF1390" s="7"/>
      <c r="AH1390" s="7"/>
      <c r="AJ1390" s="7"/>
      <c r="AK1390" s="7"/>
      <c r="AL1390" s="7"/>
      <c r="AN1390" s="7"/>
      <c r="AO1390" s="7"/>
      <c r="AP1390" s="7"/>
      <c r="AR1390" s="7"/>
      <c r="AT1390" s="7"/>
      <c r="AV1390" s="7"/>
      <c r="AX1390" s="7"/>
      <c r="AZ1390" s="7"/>
      <c r="BB1390" s="7"/>
      <c r="BD1390" s="7"/>
      <c r="BF1390" s="7"/>
      <c r="BH1390" s="7"/>
      <c r="BI1390" s="7"/>
      <c r="BJ1390" s="7"/>
      <c r="BL1390" s="7"/>
      <c r="BN1390" s="7"/>
      <c r="BO1390" s="7"/>
      <c r="BP1390" s="7"/>
      <c r="BQ1390" s="7"/>
      <c r="BR1390" s="7"/>
    </row>
    <row r="1391" spans="1:70" customFormat="1">
      <c r="A1391" s="7"/>
      <c r="B1391" s="230"/>
      <c r="C1391" s="7"/>
      <c r="D1391" s="7"/>
      <c r="E1391" s="7"/>
      <c r="F1391" s="7"/>
      <c r="G1391" s="7"/>
      <c r="H1391" s="7"/>
      <c r="I1391" s="7"/>
      <c r="J1391" s="7"/>
      <c r="K1391" s="7"/>
      <c r="L1391" s="8"/>
      <c r="M1391" s="7"/>
      <c r="N1391" s="60"/>
      <c r="Z1391" s="7"/>
      <c r="AB1391" s="7"/>
      <c r="AC1391" s="7"/>
      <c r="AD1391" s="7"/>
      <c r="AF1391" s="7"/>
      <c r="AH1391" s="7"/>
      <c r="AJ1391" s="7"/>
      <c r="AK1391" s="7"/>
      <c r="AL1391" s="7"/>
      <c r="AN1391" s="7"/>
      <c r="AO1391" s="7"/>
      <c r="AP1391" s="7"/>
      <c r="AR1391" s="7"/>
      <c r="AT1391" s="7"/>
      <c r="AV1391" s="7"/>
      <c r="AX1391" s="7"/>
      <c r="AZ1391" s="7"/>
      <c r="BB1391" s="7"/>
      <c r="BD1391" s="7"/>
      <c r="BF1391" s="7"/>
      <c r="BH1391" s="7"/>
      <c r="BI1391" s="7"/>
      <c r="BJ1391" s="7"/>
      <c r="BL1391" s="7"/>
      <c r="BN1391" s="7"/>
      <c r="BO1391" s="7"/>
      <c r="BP1391" s="7"/>
      <c r="BQ1391" s="7"/>
      <c r="BR1391" s="7"/>
    </row>
    <row r="1392" spans="1:70" customFormat="1">
      <c r="A1392" s="7"/>
      <c r="B1392" s="230"/>
      <c r="C1392" s="7"/>
      <c r="D1392" s="7"/>
      <c r="E1392" s="7"/>
      <c r="F1392" s="7"/>
      <c r="G1392" s="7"/>
      <c r="H1392" s="7"/>
      <c r="I1392" s="7"/>
      <c r="J1392" s="7"/>
      <c r="K1392" s="7"/>
      <c r="L1392" s="8"/>
      <c r="M1392" s="7"/>
      <c r="N1392" s="60"/>
      <c r="Z1392" s="7"/>
      <c r="AB1392" s="7"/>
      <c r="AC1392" s="7"/>
      <c r="AD1392" s="7"/>
      <c r="AF1392" s="7"/>
      <c r="AH1392" s="7"/>
      <c r="AJ1392" s="7"/>
      <c r="AK1392" s="7"/>
      <c r="AL1392" s="7"/>
      <c r="AN1392" s="7"/>
      <c r="AO1392" s="7"/>
      <c r="AP1392" s="7"/>
      <c r="AR1392" s="7"/>
      <c r="AT1392" s="7"/>
      <c r="AV1392" s="7"/>
      <c r="AX1392" s="7"/>
      <c r="AZ1392" s="7"/>
      <c r="BB1392" s="7"/>
      <c r="BD1392" s="7"/>
      <c r="BF1392" s="7"/>
      <c r="BH1392" s="7"/>
      <c r="BI1392" s="7"/>
      <c r="BJ1392" s="7"/>
      <c r="BL1392" s="7"/>
      <c r="BN1392" s="7"/>
      <c r="BO1392" s="7"/>
      <c r="BP1392" s="7"/>
      <c r="BQ1392" s="7"/>
      <c r="BR1392" s="7"/>
    </row>
    <row r="1393" spans="1:70" customFormat="1">
      <c r="A1393" s="7"/>
      <c r="B1393" s="230"/>
      <c r="C1393" s="7"/>
      <c r="D1393" s="7"/>
      <c r="E1393" s="7"/>
      <c r="F1393" s="7"/>
      <c r="G1393" s="7"/>
      <c r="H1393" s="7"/>
      <c r="I1393" s="7"/>
      <c r="J1393" s="7"/>
      <c r="K1393" s="7"/>
      <c r="L1393" s="8"/>
      <c r="M1393" s="7"/>
      <c r="N1393" s="60"/>
      <c r="Z1393" s="7"/>
      <c r="AB1393" s="7"/>
      <c r="AC1393" s="7"/>
      <c r="AD1393" s="7"/>
      <c r="AF1393" s="7"/>
      <c r="AH1393" s="7"/>
      <c r="AJ1393" s="7"/>
      <c r="AK1393" s="7"/>
      <c r="AL1393" s="7"/>
      <c r="AN1393" s="7"/>
      <c r="AO1393" s="7"/>
      <c r="AP1393" s="7"/>
      <c r="AR1393" s="7"/>
      <c r="AT1393" s="7"/>
      <c r="AV1393" s="7"/>
      <c r="AX1393" s="7"/>
      <c r="AZ1393" s="7"/>
      <c r="BB1393" s="7"/>
      <c r="BD1393" s="7"/>
      <c r="BF1393" s="7"/>
      <c r="BH1393" s="7"/>
      <c r="BI1393" s="7"/>
      <c r="BJ1393" s="7"/>
      <c r="BL1393" s="7"/>
      <c r="BN1393" s="7"/>
      <c r="BO1393" s="7"/>
      <c r="BP1393" s="7"/>
      <c r="BQ1393" s="7"/>
      <c r="BR1393" s="7"/>
    </row>
    <row r="1394" spans="1:70" customFormat="1">
      <c r="A1394" s="7"/>
      <c r="B1394" s="230"/>
      <c r="C1394" s="7"/>
      <c r="D1394" s="7"/>
      <c r="E1394" s="7"/>
      <c r="F1394" s="7"/>
      <c r="G1394" s="7"/>
      <c r="H1394" s="7"/>
      <c r="I1394" s="7"/>
      <c r="J1394" s="7"/>
      <c r="K1394" s="7"/>
      <c r="L1394" s="8"/>
      <c r="M1394" s="7"/>
      <c r="N1394" s="60"/>
      <c r="Z1394" s="7"/>
      <c r="AB1394" s="7"/>
      <c r="AC1394" s="7"/>
      <c r="AD1394" s="7"/>
      <c r="AF1394" s="7"/>
      <c r="AH1394" s="7"/>
      <c r="AJ1394" s="7"/>
      <c r="AK1394" s="7"/>
      <c r="AL1394" s="7"/>
      <c r="AN1394" s="7"/>
      <c r="AO1394" s="7"/>
      <c r="AP1394" s="7"/>
      <c r="AR1394" s="7"/>
      <c r="AT1394" s="7"/>
      <c r="AV1394" s="7"/>
      <c r="AX1394" s="7"/>
      <c r="AZ1394" s="7"/>
      <c r="BB1394" s="7"/>
      <c r="BD1394" s="7"/>
      <c r="BF1394" s="7"/>
      <c r="BH1394" s="7"/>
      <c r="BI1394" s="7"/>
      <c r="BJ1394" s="7"/>
      <c r="BL1394" s="7"/>
      <c r="BN1394" s="7"/>
      <c r="BO1394" s="7"/>
      <c r="BP1394" s="7"/>
      <c r="BQ1394" s="7"/>
      <c r="BR1394" s="7"/>
    </row>
    <row r="1395" spans="1:70" customFormat="1">
      <c r="A1395" s="7"/>
      <c r="B1395" s="230"/>
      <c r="C1395" s="7"/>
      <c r="D1395" s="7"/>
      <c r="E1395" s="7"/>
      <c r="F1395" s="7"/>
      <c r="G1395" s="7"/>
      <c r="H1395" s="7"/>
      <c r="I1395" s="7"/>
      <c r="J1395" s="7"/>
      <c r="K1395" s="7"/>
      <c r="L1395" s="8"/>
      <c r="M1395" s="7"/>
      <c r="N1395" s="60"/>
      <c r="Z1395" s="7"/>
      <c r="AB1395" s="7"/>
      <c r="AC1395" s="7"/>
      <c r="AD1395" s="7"/>
      <c r="AF1395" s="7"/>
      <c r="AH1395" s="7"/>
      <c r="AJ1395" s="7"/>
      <c r="AK1395" s="7"/>
      <c r="AL1395" s="7"/>
      <c r="AN1395" s="7"/>
      <c r="AO1395" s="7"/>
      <c r="AP1395" s="7"/>
      <c r="AR1395" s="7"/>
      <c r="AT1395" s="7"/>
      <c r="AV1395" s="7"/>
      <c r="AX1395" s="7"/>
      <c r="AZ1395" s="7"/>
      <c r="BB1395" s="7"/>
      <c r="BD1395" s="7"/>
      <c r="BF1395" s="7"/>
      <c r="BH1395" s="7"/>
      <c r="BI1395" s="7"/>
      <c r="BJ1395" s="7"/>
      <c r="BL1395" s="7"/>
      <c r="BN1395" s="7"/>
      <c r="BO1395" s="7"/>
      <c r="BP1395" s="7"/>
      <c r="BQ1395" s="7"/>
      <c r="BR1395" s="7"/>
    </row>
    <row r="1396" spans="1:70" customFormat="1">
      <c r="A1396" s="7"/>
      <c r="B1396" s="230"/>
      <c r="C1396" s="7"/>
      <c r="D1396" s="7"/>
      <c r="E1396" s="7"/>
      <c r="F1396" s="7"/>
      <c r="G1396" s="7"/>
      <c r="H1396" s="7"/>
      <c r="I1396" s="7"/>
      <c r="J1396" s="7"/>
      <c r="K1396" s="7"/>
      <c r="L1396" s="8"/>
      <c r="M1396" s="7"/>
      <c r="N1396" s="60"/>
      <c r="Z1396" s="7"/>
      <c r="AB1396" s="7"/>
      <c r="AC1396" s="7"/>
      <c r="AD1396" s="7"/>
      <c r="AF1396" s="7"/>
      <c r="AH1396" s="7"/>
      <c r="AJ1396" s="7"/>
      <c r="AK1396" s="7"/>
      <c r="AL1396" s="7"/>
      <c r="AN1396" s="7"/>
      <c r="AO1396" s="7"/>
      <c r="AP1396" s="7"/>
      <c r="AR1396" s="7"/>
      <c r="AT1396" s="7"/>
      <c r="AV1396" s="7"/>
      <c r="AX1396" s="7"/>
      <c r="AZ1396" s="7"/>
      <c r="BB1396" s="7"/>
      <c r="BD1396" s="7"/>
      <c r="BF1396" s="7"/>
      <c r="BH1396" s="7"/>
      <c r="BI1396" s="7"/>
      <c r="BJ1396" s="7"/>
      <c r="BL1396" s="7"/>
      <c r="BN1396" s="7"/>
      <c r="BO1396" s="7"/>
      <c r="BP1396" s="7"/>
      <c r="BQ1396" s="7"/>
      <c r="BR1396" s="7"/>
    </row>
    <row r="1397" spans="1:70" customFormat="1">
      <c r="A1397" s="7"/>
      <c r="B1397" s="230"/>
      <c r="C1397" s="7"/>
      <c r="D1397" s="7"/>
      <c r="E1397" s="7"/>
      <c r="F1397" s="7"/>
      <c r="G1397" s="7"/>
      <c r="H1397" s="7"/>
      <c r="I1397" s="7"/>
      <c r="J1397" s="7"/>
      <c r="K1397" s="7"/>
      <c r="L1397" s="8"/>
      <c r="M1397" s="7"/>
      <c r="N1397" s="60"/>
      <c r="Z1397" s="7"/>
      <c r="AB1397" s="7"/>
      <c r="AC1397" s="7"/>
      <c r="AD1397" s="7"/>
      <c r="AF1397" s="7"/>
      <c r="AH1397" s="7"/>
      <c r="AJ1397" s="7"/>
      <c r="AK1397" s="7"/>
      <c r="AL1397" s="7"/>
      <c r="AN1397" s="7"/>
      <c r="AO1397" s="7"/>
      <c r="AP1397" s="7"/>
      <c r="AR1397" s="7"/>
      <c r="AT1397" s="7"/>
      <c r="AV1397" s="7"/>
      <c r="AX1397" s="7"/>
      <c r="AZ1397" s="7"/>
      <c r="BB1397" s="7"/>
      <c r="BD1397" s="7"/>
      <c r="BF1397" s="7"/>
      <c r="BH1397" s="7"/>
      <c r="BI1397" s="7"/>
      <c r="BJ1397" s="7"/>
      <c r="BL1397" s="7"/>
      <c r="BN1397" s="7"/>
      <c r="BO1397" s="7"/>
      <c r="BP1397" s="7"/>
      <c r="BQ1397" s="7"/>
      <c r="BR1397" s="7"/>
    </row>
    <row r="1398" spans="1:70" customFormat="1">
      <c r="A1398" s="7"/>
      <c r="B1398" s="230"/>
      <c r="C1398" s="7"/>
      <c r="D1398" s="7"/>
      <c r="E1398" s="7"/>
      <c r="F1398" s="7"/>
      <c r="G1398" s="7"/>
      <c r="H1398" s="7"/>
      <c r="I1398" s="7"/>
      <c r="J1398" s="7"/>
      <c r="K1398" s="7"/>
      <c r="L1398" s="8"/>
      <c r="M1398" s="7"/>
      <c r="N1398" s="60"/>
      <c r="Z1398" s="7"/>
      <c r="AB1398" s="7"/>
      <c r="AC1398" s="7"/>
      <c r="AD1398" s="7"/>
      <c r="AF1398" s="7"/>
      <c r="AH1398" s="7"/>
      <c r="AJ1398" s="7"/>
      <c r="AK1398" s="7"/>
      <c r="AL1398" s="7"/>
      <c r="AN1398" s="7"/>
      <c r="AO1398" s="7"/>
      <c r="AP1398" s="7"/>
      <c r="AR1398" s="7"/>
      <c r="AT1398" s="7"/>
      <c r="AV1398" s="7"/>
      <c r="AX1398" s="7"/>
      <c r="AZ1398" s="7"/>
      <c r="BB1398" s="7"/>
      <c r="BD1398" s="7"/>
      <c r="BF1398" s="7"/>
      <c r="BH1398" s="7"/>
      <c r="BI1398" s="7"/>
      <c r="BJ1398" s="7"/>
      <c r="BL1398" s="7"/>
      <c r="BN1398" s="7"/>
      <c r="BO1398" s="7"/>
      <c r="BP1398" s="7"/>
      <c r="BQ1398" s="7"/>
      <c r="BR1398" s="7"/>
    </row>
    <row r="1399" spans="1:70" customFormat="1">
      <c r="A1399" s="7"/>
      <c r="B1399" s="230"/>
      <c r="C1399" s="7"/>
      <c r="D1399" s="7"/>
      <c r="E1399" s="7"/>
      <c r="F1399" s="7"/>
      <c r="G1399" s="7"/>
      <c r="H1399" s="7"/>
      <c r="I1399" s="7"/>
      <c r="J1399" s="7"/>
      <c r="K1399" s="7"/>
      <c r="L1399" s="8"/>
      <c r="M1399" s="7"/>
      <c r="N1399" s="60"/>
      <c r="Z1399" s="7"/>
      <c r="AB1399" s="7"/>
      <c r="AC1399" s="7"/>
      <c r="AD1399" s="7"/>
      <c r="AF1399" s="7"/>
      <c r="AH1399" s="7"/>
      <c r="AJ1399" s="7"/>
      <c r="AK1399" s="7"/>
      <c r="AL1399" s="7"/>
      <c r="AN1399" s="7"/>
      <c r="AO1399" s="7"/>
      <c r="AP1399" s="7"/>
      <c r="AR1399" s="7"/>
      <c r="AT1399" s="7"/>
      <c r="AV1399" s="7"/>
      <c r="AX1399" s="7"/>
      <c r="AZ1399" s="7"/>
      <c r="BB1399" s="7"/>
      <c r="BD1399" s="7"/>
      <c r="BF1399" s="7"/>
      <c r="BH1399" s="7"/>
      <c r="BI1399" s="7"/>
      <c r="BJ1399" s="7"/>
      <c r="BL1399" s="7"/>
      <c r="BN1399" s="7"/>
      <c r="BO1399" s="7"/>
      <c r="BP1399" s="7"/>
      <c r="BQ1399" s="7"/>
      <c r="BR1399" s="7"/>
    </row>
    <row r="1400" spans="1:70" customFormat="1">
      <c r="A1400" s="7"/>
      <c r="B1400" s="230"/>
      <c r="C1400" s="7"/>
      <c r="D1400" s="7"/>
      <c r="E1400" s="7"/>
      <c r="F1400" s="7"/>
      <c r="G1400" s="7"/>
      <c r="H1400" s="7"/>
      <c r="I1400" s="7"/>
      <c r="J1400" s="7"/>
      <c r="K1400" s="7"/>
      <c r="L1400" s="8"/>
      <c r="M1400" s="7"/>
      <c r="N1400" s="60"/>
      <c r="Z1400" s="7"/>
      <c r="AB1400" s="7"/>
      <c r="AC1400" s="7"/>
      <c r="AD1400" s="7"/>
      <c r="AF1400" s="7"/>
      <c r="AH1400" s="7"/>
      <c r="AJ1400" s="7"/>
      <c r="AK1400" s="7"/>
      <c r="AL1400" s="7"/>
      <c r="AN1400" s="7"/>
      <c r="AO1400" s="7"/>
      <c r="AP1400" s="7"/>
      <c r="AR1400" s="7"/>
      <c r="AT1400" s="7"/>
      <c r="AV1400" s="7"/>
      <c r="AX1400" s="7"/>
      <c r="AZ1400" s="7"/>
      <c r="BB1400" s="7"/>
      <c r="BD1400" s="7"/>
      <c r="BF1400" s="7"/>
      <c r="BH1400" s="7"/>
      <c r="BI1400" s="7"/>
      <c r="BJ1400" s="7"/>
      <c r="BL1400" s="7"/>
      <c r="BN1400" s="7"/>
      <c r="BO1400" s="7"/>
      <c r="BP1400" s="7"/>
      <c r="BQ1400" s="7"/>
      <c r="BR1400" s="7"/>
    </row>
    <row r="1401" spans="1:70" customFormat="1">
      <c r="A1401" s="7"/>
      <c r="B1401" s="230"/>
      <c r="C1401" s="7"/>
      <c r="D1401" s="7"/>
      <c r="E1401" s="7"/>
      <c r="F1401" s="7"/>
      <c r="G1401" s="7"/>
      <c r="H1401" s="7"/>
      <c r="I1401" s="7"/>
      <c r="J1401" s="7"/>
      <c r="K1401" s="7"/>
      <c r="L1401" s="8"/>
      <c r="M1401" s="7"/>
      <c r="N1401" s="60"/>
      <c r="Z1401" s="7"/>
      <c r="AB1401" s="7"/>
      <c r="AC1401" s="7"/>
      <c r="AD1401" s="7"/>
      <c r="AF1401" s="7"/>
      <c r="AH1401" s="7"/>
      <c r="AJ1401" s="7"/>
      <c r="AK1401" s="7"/>
      <c r="AL1401" s="7"/>
      <c r="AN1401" s="7"/>
      <c r="AO1401" s="7"/>
      <c r="AP1401" s="7"/>
      <c r="AR1401" s="7"/>
      <c r="AT1401" s="7"/>
      <c r="AV1401" s="7"/>
      <c r="AX1401" s="7"/>
      <c r="AZ1401" s="7"/>
      <c r="BB1401" s="7"/>
      <c r="BD1401" s="7"/>
      <c r="BF1401" s="7"/>
      <c r="BH1401" s="7"/>
      <c r="BI1401" s="7"/>
      <c r="BJ1401" s="7"/>
      <c r="BL1401" s="7"/>
      <c r="BN1401" s="7"/>
      <c r="BO1401" s="7"/>
      <c r="BP1401" s="7"/>
      <c r="BQ1401" s="7"/>
      <c r="BR1401" s="7"/>
    </row>
    <row r="1402" spans="1:70" customFormat="1">
      <c r="A1402" s="7"/>
      <c r="B1402" s="230"/>
      <c r="C1402" s="7"/>
      <c r="D1402" s="7"/>
      <c r="E1402" s="7"/>
      <c r="F1402" s="7"/>
      <c r="G1402" s="7"/>
      <c r="H1402" s="7"/>
      <c r="I1402" s="7"/>
      <c r="J1402" s="7"/>
      <c r="K1402" s="7"/>
      <c r="L1402" s="8"/>
      <c r="M1402" s="7"/>
      <c r="N1402" s="60"/>
      <c r="Z1402" s="7"/>
      <c r="AB1402" s="7"/>
      <c r="AC1402" s="7"/>
      <c r="AD1402" s="7"/>
      <c r="AF1402" s="7"/>
      <c r="AH1402" s="7"/>
      <c r="AJ1402" s="7"/>
      <c r="AK1402" s="7"/>
      <c r="AL1402" s="7"/>
      <c r="AN1402" s="7"/>
      <c r="AO1402" s="7"/>
      <c r="AP1402" s="7"/>
      <c r="AR1402" s="7"/>
      <c r="AT1402" s="7"/>
      <c r="AV1402" s="7"/>
      <c r="AX1402" s="7"/>
      <c r="AZ1402" s="7"/>
      <c r="BB1402" s="7"/>
      <c r="BD1402" s="7"/>
      <c r="BF1402" s="7"/>
      <c r="BH1402" s="7"/>
      <c r="BI1402" s="7"/>
      <c r="BJ1402" s="7"/>
      <c r="BL1402" s="7"/>
      <c r="BN1402" s="7"/>
      <c r="BO1402" s="7"/>
      <c r="BP1402" s="7"/>
      <c r="BQ1402" s="7"/>
      <c r="BR1402" s="7"/>
    </row>
    <row r="1403" spans="1:70" customFormat="1">
      <c r="A1403" s="7"/>
      <c r="B1403" s="230"/>
      <c r="C1403" s="7"/>
      <c r="D1403" s="7"/>
      <c r="E1403" s="7"/>
      <c r="F1403" s="7"/>
      <c r="G1403" s="7"/>
      <c r="H1403" s="7"/>
      <c r="I1403" s="7"/>
      <c r="J1403" s="7"/>
      <c r="K1403" s="7"/>
      <c r="L1403" s="8"/>
      <c r="M1403" s="7"/>
      <c r="N1403" s="60"/>
      <c r="Z1403" s="7"/>
      <c r="AB1403" s="7"/>
      <c r="AC1403" s="7"/>
      <c r="AD1403" s="7"/>
      <c r="AF1403" s="7"/>
      <c r="AH1403" s="7"/>
      <c r="AJ1403" s="7"/>
      <c r="AK1403" s="7"/>
      <c r="AL1403" s="7"/>
      <c r="AN1403" s="7"/>
      <c r="AO1403" s="7"/>
      <c r="AP1403" s="7"/>
      <c r="AR1403" s="7"/>
      <c r="AT1403" s="7"/>
      <c r="AV1403" s="7"/>
      <c r="AX1403" s="7"/>
      <c r="AZ1403" s="7"/>
      <c r="BB1403" s="7"/>
      <c r="BD1403" s="7"/>
      <c r="BF1403" s="7"/>
      <c r="BH1403" s="7"/>
      <c r="BI1403" s="7"/>
      <c r="BJ1403" s="7"/>
      <c r="BL1403" s="7"/>
      <c r="BN1403" s="7"/>
      <c r="BO1403" s="7"/>
      <c r="BP1403" s="7"/>
      <c r="BQ1403" s="7"/>
      <c r="BR1403" s="7"/>
    </row>
    <row r="1404" spans="1:70" customFormat="1">
      <c r="A1404" s="7"/>
      <c r="B1404" s="230"/>
      <c r="C1404" s="7"/>
      <c r="D1404" s="7"/>
      <c r="E1404" s="7"/>
      <c r="F1404" s="7"/>
      <c r="G1404" s="7"/>
      <c r="H1404" s="7"/>
      <c r="I1404" s="7"/>
      <c r="J1404" s="7"/>
      <c r="K1404" s="7"/>
      <c r="L1404" s="8"/>
      <c r="M1404" s="7"/>
      <c r="N1404" s="60"/>
      <c r="Z1404" s="7"/>
      <c r="AB1404" s="7"/>
      <c r="AC1404" s="7"/>
      <c r="AD1404" s="7"/>
      <c r="AF1404" s="7"/>
      <c r="AH1404" s="7"/>
      <c r="AJ1404" s="7"/>
      <c r="AK1404" s="7"/>
      <c r="AL1404" s="7"/>
      <c r="AN1404" s="7"/>
      <c r="AO1404" s="7"/>
      <c r="AP1404" s="7"/>
      <c r="AR1404" s="7"/>
      <c r="AT1404" s="7"/>
      <c r="AV1404" s="7"/>
      <c r="AX1404" s="7"/>
      <c r="AZ1404" s="7"/>
      <c r="BB1404" s="7"/>
      <c r="BD1404" s="7"/>
      <c r="BF1404" s="7"/>
      <c r="BH1404" s="7"/>
      <c r="BI1404" s="7"/>
      <c r="BJ1404" s="7"/>
      <c r="BL1404" s="7"/>
      <c r="BN1404" s="7"/>
      <c r="BO1404" s="7"/>
      <c r="BP1404" s="7"/>
      <c r="BQ1404" s="7"/>
      <c r="BR1404" s="7"/>
    </row>
    <row r="1405" spans="1:70" customFormat="1">
      <c r="A1405" s="7"/>
      <c r="B1405" s="230"/>
      <c r="C1405" s="7"/>
      <c r="D1405" s="7"/>
      <c r="E1405" s="7"/>
      <c r="F1405" s="7"/>
      <c r="G1405" s="7"/>
      <c r="H1405" s="7"/>
      <c r="I1405" s="7"/>
      <c r="J1405" s="7"/>
      <c r="K1405" s="7"/>
      <c r="L1405" s="8"/>
      <c r="M1405" s="7"/>
      <c r="N1405" s="60"/>
      <c r="Z1405" s="7"/>
      <c r="AB1405" s="7"/>
      <c r="AC1405" s="7"/>
      <c r="AD1405" s="7"/>
      <c r="AF1405" s="7"/>
      <c r="AH1405" s="7"/>
      <c r="AJ1405" s="7"/>
      <c r="AK1405" s="7"/>
      <c r="AL1405" s="7"/>
      <c r="AN1405" s="7"/>
      <c r="AO1405" s="7"/>
      <c r="AP1405" s="7"/>
      <c r="AR1405" s="7"/>
      <c r="AT1405" s="7"/>
      <c r="AV1405" s="7"/>
      <c r="AX1405" s="7"/>
      <c r="AZ1405" s="7"/>
      <c r="BB1405" s="7"/>
      <c r="BD1405" s="7"/>
      <c r="BF1405" s="7"/>
      <c r="BH1405" s="7"/>
      <c r="BI1405" s="7"/>
      <c r="BJ1405" s="7"/>
      <c r="BL1405" s="7"/>
      <c r="BN1405" s="7"/>
      <c r="BO1405" s="7"/>
      <c r="BP1405" s="7"/>
      <c r="BQ1405" s="7"/>
      <c r="BR1405" s="7"/>
    </row>
    <row r="1406" spans="1:70" customFormat="1">
      <c r="A1406" s="7"/>
      <c r="B1406" s="230"/>
      <c r="C1406" s="7"/>
      <c r="D1406" s="7"/>
      <c r="E1406" s="7"/>
      <c r="F1406" s="7"/>
      <c r="G1406" s="7"/>
      <c r="H1406" s="7"/>
      <c r="I1406" s="7"/>
      <c r="J1406" s="7"/>
      <c r="K1406" s="7"/>
      <c r="L1406" s="8"/>
      <c r="M1406" s="7"/>
      <c r="N1406" s="60"/>
      <c r="Z1406" s="7"/>
      <c r="AB1406" s="7"/>
      <c r="AC1406" s="7"/>
      <c r="AD1406" s="7"/>
      <c r="AF1406" s="7"/>
      <c r="AH1406" s="7"/>
      <c r="AJ1406" s="7"/>
      <c r="AK1406" s="7"/>
      <c r="AL1406" s="7"/>
      <c r="AN1406" s="7"/>
      <c r="AO1406" s="7"/>
      <c r="AP1406" s="7"/>
      <c r="AR1406" s="7"/>
      <c r="AT1406" s="7"/>
      <c r="AV1406" s="7"/>
      <c r="AX1406" s="7"/>
      <c r="AZ1406" s="7"/>
      <c r="BB1406" s="7"/>
      <c r="BD1406" s="7"/>
      <c r="BF1406" s="7"/>
      <c r="BH1406" s="7"/>
      <c r="BI1406" s="7"/>
      <c r="BJ1406" s="7"/>
      <c r="BL1406" s="7"/>
      <c r="BN1406" s="7"/>
      <c r="BO1406" s="7"/>
      <c r="BP1406" s="7"/>
      <c r="BQ1406" s="7"/>
      <c r="BR1406" s="7"/>
    </row>
    <row r="1407" spans="1:70" customFormat="1">
      <c r="A1407" s="7"/>
      <c r="B1407" s="230"/>
      <c r="C1407" s="7"/>
      <c r="D1407" s="7"/>
      <c r="E1407" s="7"/>
      <c r="F1407" s="7"/>
      <c r="G1407" s="7"/>
      <c r="H1407" s="7"/>
      <c r="I1407" s="7"/>
      <c r="J1407" s="7"/>
      <c r="K1407" s="7"/>
      <c r="L1407" s="8"/>
      <c r="M1407" s="7"/>
      <c r="N1407" s="60"/>
      <c r="Z1407" s="7"/>
      <c r="AB1407" s="7"/>
      <c r="AC1407" s="7"/>
      <c r="AD1407" s="7"/>
      <c r="AF1407" s="7"/>
      <c r="AH1407" s="7"/>
      <c r="AJ1407" s="7"/>
      <c r="AK1407" s="7"/>
      <c r="AL1407" s="7"/>
      <c r="AN1407" s="7"/>
      <c r="AO1407" s="7"/>
      <c r="AP1407" s="7"/>
      <c r="AR1407" s="7"/>
      <c r="AT1407" s="7"/>
      <c r="AV1407" s="7"/>
      <c r="AX1407" s="7"/>
      <c r="AZ1407" s="7"/>
      <c r="BB1407" s="7"/>
      <c r="BD1407" s="7"/>
      <c r="BF1407" s="7"/>
      <c r="BH1407" s="7"/>
      <c r="BI1407" s="7"/>
      <c r="BJ1407" s="7"/>
      <c r="BL1407" s="7"/>
      <c r="BN1407" s="7"/>
      <c r="BO1407" s="7"/>
      <c r="BP1407" s="7"/>
      <c r="BQ1407" s="7"/>
      <c r="BR1407" s="7"/>
    </row>
    <row r="1408" spans="1:70" customFormat="1">
      <c r="A1408" s="7"/>
      <c r="B1408" s="230"/>
      <c r="C1408" s="7"/>
      <c r="D1408" s="7"/>
      <c r="E1408" s="7"/>
      <c r="F1408" s="7"/>
      <c r="G1408" s="7"/>
      <c r="H1408" s="7"/>
      <c r="I1408" s="7"/>
      <c r="J1408" s="7"/>
      <c r="K1408" s="7"/>
      <c r="L1408" s="8"/>
      <c r="M1408" s="7"/>
      <c r="N1408" s="60"/>
      <c r="Z1408" s="7"/>
      <c r="AB1408" s="7"/>
      <c r="AC1408" s="7"/>
      <c r="AD1408" s="7"/>
      <c r="AF1408" s="7"/>
      <c r="AH1408" s="7"/>
      <c r="AJ1408" s="7"/>
      <c r="AK1408" s="7"/>
      <c r="AL1408" s="7"/>
      <c r="AN1408" s="7"/>
      <c r="AO1408" s="7"/>
      <c r="AP1408" s="7"/>
      <c r="AR1408" s="7"/>
      <c r="AT1408" s="7"/>
      <c r="AV1408" s="7"/>
      <c r="AX1408" s="7"/>
      <c r="AZ1408" s="7"/>
      <c r="BB1408" s="7"/>
      <c r="BD1408" s="7"/>
      <c r="BF1408" s="7"/>
      <c r="BH1408" s="7"/>
      <c r="BI1408" s="7"/>
      <c r="BJ1408" s="7"/>
      <c r="BL1408" s="7"/>
      <c r="BN1408" s="7"/>
      <c r="BO1408" s="7"/>
      <c r="BP1408" s="7"/>
      <c r="BQ1408" s="7"/>
      <c r="BR1408" s="7"/>
    </row>
    <row r="1409" spans="1:70" customFormat="1">
      <c r="A1409" s="7"/>
      <c r="B1409" s="230"/>
      <c r="C1409" s="7"/>
      <c r="D1409" s="7"/>
      <c r="E1409" s="7"/>
      <c r="F1409" s="7"/>
      <c r="G1409" s="7"/>
      <c r="H1409" s="7"/>
      <c r="I1409" s="7"/>
      <c r="J1409" s="7"/>
      <c r="K1409" s="7"/>
      <c r="L1409" s="8"/>
      <c r="M1409" s="7"/>
      <c r="N1409" s="60"/>
      <c r="Z1409" s="7"/>
      <c r="AB1409" s="7"/>
      <c r="AC1409" s="7"/>
      <c r="AD1409" s="7"/>
      <c r="AF1409" s="7"/>
      <c r="AH1409" s="7"/>
      <c r="AJ1409" s="7"/>
      <c r="AK1409" s="7"/>
      <c r="AL1409" s="7"/>
      <c r="AN1409" s="7"/>
      <c r="AO1409" s="7"/>
      <c r="AP1409" s="7"/>
      <c r="AR1409" s="7"/>
      <c r="AT1409" s="7"/>
      <c r="AV1409" s="7"/>
      <c r="AX1409" s="7"/>
      <c r="AZ1409" s="7"/>
      <c r="BB1409" s="7"/>
      <c r="BD1409" s="7"/>
      <c r="BF1409" s="7"/>
      <c r="BH1409" s="7"/>
      <c r="BI1409" s="7"/>
      <c r="BJ1409" s="7"/>
      <c r="BL1409" s="7"/>
      <c r="BN1409" s="7"/>
      <c r="BO1409" s="7"/>
      <c r="BP1409" s="7"/>
      <c r="BQ1409" s="7"/>
      <c r="BR1409" s="7"/>
    </row>
    <row r="1410" spans="1:70" customFormat="1">
      <c r="A1410" s="7"/>
      <c r="B1410" s="230"/>
      <c r="C1410" s="7"/>
      <c r="D1410" s="7"/>
      <c r="E1410" s="7"/>
      <c r="F1410" s="7"/>
      <c r="G1410" s="7"/>
      <c r="H1410" s="7"/>
      <c r="I1410" s="7"/>
      <c r="J1410" s="7"/>
      <c r="K1410" s="7"/>
      <c r="L1410" s="8"/>
      <c r="M1410" s="7"/>
      <c r="N1410" s="60"/>
      <c r="Z1410" s="7"/>
      <c r="AB1410" s="7"/>
      <c r="AC1410" s="7"/>
      <c r="AD1410" s="7"/>
      <c r="AF1410" s="7"/>
      <c r="AH1410" s="7"/>
      <c r="AJ1410" s="7"/>
      <c r="AK1410" s="7"/>
      <c r="AL1410" s="7"/>
      <c r="AN1410" s="7"/>
      <c r="AO1410" s="7"/>
      <c r="AP1410" s="7"/>
      <c r="AR1410" s="7"/>
      <c r="AT1410" s="7"/>
      <c r="AV1410" s="7"/>
      <c r="AX1410" s="7"/>
      <c r="AZ1410" s="7"/>
      <c r="BB1410" s="7"/>
      <c r="BD1410" s="7"/>
      <c r="BF1410" s="7"/>
      <c r="BH1410" s="7"/>
      <c r="BI1410" s="7"/>
      <c r="BJ1410" s="7"/>
      <c r="BL1410" s="7"/>
      <c r="BN1410" s="7"/>
      <c r="BO1410" s="7"/>
      <c r="BP1410" s="7"/>
      <c r="BQ1410" s="7"/>
      <c r="BR1410" s="7"/>
    </row>
    <row r="1411" spans="1:70" customFormat="1">
      <c r="A1411" s="7"/>
      <c r="B1411" s="230"/>
      <c r="C1411" s="7"/>
      <c r="D1411" s="7"/>
      <c r="E1411" s="7"/>
      <c r="F1411" s="7"/>
      <c r="G1411" s="7"/>
      <c r="H1411" s="7"/>
      <c r="I1411" s="7"/>
      <c r="J1411" s="7"/>
      <c r="K1411" s="7"/>
      <c r="L1411" s="8"/>
      <c r="M1411" s="7"/>
      <c r="N1411" s="60"/>
      <c r="Z1411" s="7"/>
      <c r="AB1411" s="7"/>
      <c r="AC1411" s="7"/>
      <c r="AD1411" s="7"/>
      <c r="AF1411" s="7"/>
      <c r="AH1411" s="7"/>
      <c r="AJ1411" s="7"/>
      <c r="AK1411" s="7"/>
      <c r="AL1411" s="7"/>
      <c r="AN1411" s="7"/>
      <c r="AO1411" s="7"/>
      <c r="AP1411" s="7"/>
      <c r="AR1411" s="7"/>
      <c r="AT1411" s="7"/>
      <c r="AV1411" s="7"/>
      <c r="AX1411" s="7"/>
      <c r="AZ1411" s="7"/>
      <c r="BB1411" s="7"/>
      <c r="BD1411" s="7"/>
      <c r="BF1411" s="7"/>
      <c r="BH1411" s="7"/>
      <c r="BI1411" s="7"/>
      <c r="BJ1411" s="7"/>
      <c r="BL1411" s="7"/>
      <c r="BN1411" s="7"/>
      <c r="BO1411" s="7"/>
      <c r="BP1411" s="7"/>
      <c r="BQ1411" s="7"/>
      <c r="BR1411" s="7"/>
    </row>
    <row r="1412" spans="1:70" customFormat="1">
      <c r="A1412" s="7"/>
      <c r="B1412" s="230"/>
      <c r="C1412" s="7"/>
      <c r="D1412" s="7"/>
      <c r="E1412" s="7"/>
      <c r="F1412" s="7"/>
      <c r="G1412" s="7"/>
      <c r="H1412" s="7"/>
      <c r="I1412" s="7"/>
      <c r="J1412" s="7"/>
      <c r="K1412" s="7"/>
      <c r="L1412" s="8"/>
      <c r="M1412" s="7"/>
      <c r="N1412" s="60"/>
      <c r="Z1412" s="7"/>
      <c r="AB1412" s="7"/>
      <c r="AC1412" s="7"/>
      <c r="AD1412" s="7"/>
      <c r="AF1412" s="7"/>
      <c r="AH1412" s="7"/>
      <c r="AJ1412" s="7"/>
      <c r="AK1412" s="7"/>
      <c r="AL1412" s="7"/>
      <c r="AN1412" s="7"/>
      <c r="AO1412" s="7"/>
      <c r="AP1412" s="7"/>
      <c r="AR1412" s="7"/>
      <c r="AT1412" s="7"/>
      <c r="AV1412" s="7"/>
      <c r="AX1412" s="7"/>
      <c r="AZ1412" s="7"/>
      <c r="BB1412" s="7"/>
      <c r="BD1412" s="7"/>
      <c r="BF1412" s="7"/>
      <c r="BH1412" s="7"/>
      <c r="BI1412" s="7"/>
      <c r="BJ1412" s="7"/>
      <c r="BL1412" s="7"/>
      <c r="BN1412" s="7"/>
      <c r="BO1412" s="7"/>
      <c r="BP1412" s="7"/>
      <c r="BQ1412" s="7"/>
      <c r="BR1412" s="7"/>
    </row>
    <row r="1413" spans="1:70" customFormat="1">
      <c r="A1413" s="7"/>
      <c r="B1413" s="230"/>
      <c r="C1413" s="7"/>
      <c r="D1413" s="7"/>
      <c r="E1413" s="7"/>
      <c r="F1413" s="7"/>
      <c r="G1413" s="7"/>
      <c r="H1413" s="7"/>
      <c r="I1413" s="7"/>
      <c r="J1413" s="7"/>
      <c r="K1413" s="7"/>
      <c r="L1413" s="8"/>
      <c r="M1413" s="7"/>
      <c r="N1413" s="60"/>
      <c r="Z1413" s="7"/>
      <c r="AB1413" s="7"/>
      <c r="AC1413" s="7"/>
      <c r="AD1413" s="7"/>
      <c r="AF1413" s="7"/>
      <c r="AH1413" s="7"/>
      <c r="AJ1413" s="7"/>
      <c r="AK1413" s="7"/>
      <c r="AL1413" s="7"/>
      <c r="AN1413" s="7"/>
      <c r="AO1413" s="7"/>
      <c r="AP1413" s="7"/>
      <c r="AR1413" s="7"/>
      <c r="AT1413" s="7"/>
      <c r="AV1413" s="7"/>
      <c r="AX1413" s="7"/>
      <c r="AZ1413" s="7"/>
      <c r="BB1413" s="7"/>
      <c r="BD1413" s="7"/>
      <c r="BF1413" s="7"/>
      <c r="BH1413" s="7"/>
      <c r="BI1413" s="7"/>
      <c r="BJ1413" s="7"/>
      <c r="BL1413" s="7"/>
      <c r="BN1413" s="7"/>
      <c r="BO1413" s="7"/>
      <c r="BP1413" s="7"/>
      <c r="BQ1413" s="7"/>
      <c r="BR1413" s="7"/>
    </row>
    <row r="1414" spans="1:70" customFormat="1">
      <c r="A1414" s="7"/>
      <c r="B1414" s="230"/>
      <c r="C1414" s="7"/>
      <c r="D1414" s="7"/>
      <c r="E1414" s="7"/>
      <c r="F1414" s="7"/>
      <c r="G1414" s="7"/>
      <c r="H1414" s="7"/>
      <c r="I1414" s="7"/>
      <c r="J1414" s="7"/>
      <c r="K1414" s="7"/>
      <c r="L1414" s="8"/>
      <c r="M1414" s="7"/>
      <c r="N1414" s="60"/>
      <c r="Z1414" s="7"/>
      <c r="AB1414" s="7"/>
      <c r="AC1414" s="7"/>
      <c r="AD1414" s="7"/>
      <c r="AF1414" s="7"/>
      <c r="AH1414" s="7"/>
      <c r="AJ1414" s="7"/>
      <c r="AK1414" s="7"/>
      <c r="AL1414" s="7"/>
      <c r="AN1414" s="7"/>
      <c r="AO1414" s="7"/>
      <c r="AP1414" s="7"/>
      <c r="AR1414" s="7"/>
      <c r="AT1414" s="7"/>
      <c r="AV1414" s="7"/>
      <c r="AX1414" s="7"/>
      <c r="AZ1414" s="7"/>
      <c r="BB1414" s="7"/>
      <c r="BD1414" s="7"/>
      <c r="BF1414" s="7"/>
      <c r="BH1414" s="7"/>
      <c r="BI1414" s="7"/>
      <c r="BJ1414" s="7"/>
      <c r="BL1414" s="7"/>
      <c r="BN1414" s="7"/>
      <c r="BO1414" s="7"/>
      <c r="BP1414" s="7"/>
      <c r="BQ1414" s="7"/>
      <c r="BR1414" s="7"/>
    </row>
    <row r="1415" spans="1:70" customFormat="1">
      <c r="A1415" s="7"/>
      <c r="B1415" s="230"/>
      <c r="C1415" s="7"/>
      <c r="D1415" s="7"/>
      <c r="E1415" s="7"/>
      <c r="F1415" s="7"/>
      <c r="G1415" s="7"/>
      <c r="H1415" s="7"/>
      <c r="I1415" s="7"/>
      <c r="J1415" s="7"/>
      <c r="K1415" s="7"/>
      <c r="L1415" s="8"/>
      <c r="M1415" s="7"/>
      <c r="N1415" s="60"/>
      <c r="Z1415" s="7"/>
      <c r="AB1415" s="7"/>
      <c r="AC1415" s="7"/>
      <c r="AD1415" s="7"/>
      <c r="AF1415" s="7"/>
      <c r="AH1415" s="7"/>
      <c r="AJ1415" s="7"/>
      <c r="AK1415" s="7"/>
      <c r="AL1415" s="7"/>
      <c r="AN1415" s="7"/>
      <c r="AO1415" s="7"/>
      <c r="AP1415" s="7"/>
      <c r="AR1415" s="7"/>
      <c r="AT1415" s="7"/>
      <c r="AV1415" s="7"/>
      <c r="AX1415" s="7"/>
      <c r="AZ1415" s="7"/>
      <c r="BB1415" s="7"/>
      <c r="BD1415" s="7"/>
      <c r="BF1415" s="7"/>
      <c r="BH1415" s="7"/>
      <c r="BI1415" s="7"/>
      <c r="BJ1415" s="7"/>
      <c r="BL1415" s="7"/>
      <c r="BN1415" s="7"/>
      <c r="BO1415" s="7"/>
      <c r="BP1415" s="7"/>
      <c r="BQ1415" s="7"/>
      <c r="BR1415" s="7"/>
    </row>
    <row r="1416" spans="1:70" customFormat="1">
      <c r="A1416" s="7"/>
      <c r="B1416" s="230"/>
      <c r="C1416" s="7"/>
      <c r="D1416" s="7"/>
      <c r="E1416" s="7"/>
      <c r="F1416" s="7"/>
      <c r="G1416" s="7"/>
      <c r="H1416" s="7"/>
      <c r="I1416" s="7"/>
      <c r="J1416" s="7"/>
      <c r="K1416" s="7"/>
      <c r="L1416" s="8"/>
      <c r="M1416" s="7"/>
      <c r="N1416" s="60"/>
      <c r="Z1416" s="7"/>
      <c r="AB1416" s="7"/>
      <c r="AC1416" s="7"/>
      <c r="AD1416" s="7"/>
      <c r="AF1416" s="7"/>
      <c r="AH1416" s="7"/>
      <c r="AJ1416" s="7"/>
      <c r="AK1416" s="7"/>
      <c r="AL1416" s="7"/>
      <c r="AN1416" s="7"/>
      <c r="AO1416" s="7"/>
      <c r="AP1416" s="7"/>
      <c r="AR1416" s="7"/>
      <c r="AT1416" s="7"/>
      <c r="AV1416" s="7"/>
      <c r="AX1416" s="7"/>
      <c r="AZ1416" s="7"/>
      <c r="BB1416" s="7"/>
      <c r="BD1416" s="7"/>
      <c r="BF1416" s="7"/>
      <c r="BH1416" s="7"/>
      <c r="BI1416" s="7"/>
      <c r="BJ1416" s="7"/>
      <c r="BL1416" s="7"/>
      <c r="BN1416" s="7"/>
      <c r="BO1416" s="7"/>
      <c r="BP1416" s="7"/>
      <c r="BQ1416" s="7"/>
      <c r="BR1416" s="7"/>
    </row>
    <row r="1417" spans="1:70" customFormat="1">
      <c r="A1417" s="7"/>
      <c r="B1417" s="230"/>
      <c r="C1417" s="7"/>
      <c r="D1417" s="7"/>
      <c r="E1417" s="7"/>
      <c r="F1417" s="7"/>
      <c r="G1417" s="7"/>
      <c r="H1417" s="7"/>
      <c r="I1417" s="7"/>
      <c r="J1417" s="7"/>
      <c r="K1417" s="7"/>
      <c r="L1417" s="8"/>
      <c r="M1417" s="7"/>
      <c r="N1417" s="60"/>
      <c r="Z1417" s="7"/>
      <c r="AB1417" s="7"/>
      <c r="AC1417" s="7"/>
      <c r="AD1417" s="7"/>
      <c r="AF1417" s="7"/>
      <c r="AH1417" s="7"/>
      <c r="AJ1417" s="7"/>
      <c r="AK1417" s="7"/>
      <c r="AL1417" s="7"/>
      <c r="AN1417" s="7"/>
      <c r="AO1417" s="7"/>
      <c r="AP1417" s="7"/>
      <c r="AR1417" s="7"/>
      <c r="AT1417" s="7"/>
      <c r="AV1417" s="7"/>
      <c r="AX1417" s="7"/>
      <c r="AZ1417" s="7"/>
      <c r="BB1417" s="7"/>
      <c r="BD1417" s="7"/>
      <c r="BF1417" s="7"/>
      <c r="BH1417" s="7"/>
      <c r="BI1417" s="7"/>
      <c r="BJ1417" s="7"/>
      <c r="BL1417" s="7"/>
      <c r="BN1417" s="7"/>
      <c r="BO1417" s="7"/>
      <c r="BP1417" s="7"/>
      <c r="BQ1417" s="7"/>
      <c r="BR1417" s="7"/>
    </row>
    <row r="1418" spans="1:70" customFormat="1">
      <c r="A1418" s="7"/>
      <c r="B1418" s="230"/>
      <c r="C1418" s="7"/>
      <c r="D1418" s="7"/>
      <c r="E1418" s="7"/>
      <c r="F1418" s="7"/>
      <c r="G1418" s="7"/>
      <c r="H1418" s="7"/>
      <c r="I1418" s="7"/>
      <c r="J1418" s="7"/>
      <c r="K1418" s="7"/>
      <c r="L1418" s="8"/>
      <c r="M1418" s="7"/>
      <c r="N1418" s="60"/>
      <c r="Z1418" s="7"/>
      <c r="AB1418" s="7"/>
      <c r="AC1418" s="7"/>
      <c r="AD1418" s="7"/>
      <c r="AF1418" s="7"/>
      <c r="AH1418" s="7"/>
      <c r="AJ1418" s="7"/>
      <c r="AK1418" s="7"/>
      <c r="AL1418" s="7"/>
      <c r="AN1418" s="7"/>
      <c r="AO1418" s="7"/>
      <c r="AP1418" s="7"/>
      <c r="AR1418" s="7"/>
      <c r="AT1418" s="7"/>
      <c r="AV1418" s="7"/>
      <c r="AX1418" s="7"/>
      <c r="AZ1418" s="7"/>
      <c r="BB1418" s="7"/>
      <c r="BD1418" s="7"/>
      <c r="BF1418" s="7"/>
      <c r="BH1418" s="7"/>
      <c r="BI1418" s="7"/>
      <c r="BJ1418" s="7"/>
      <c r="BL1418" s="7"/>
      <c r="BN1418" s="7"/>
      <c r="BO1418" s="7"/>
      <c r="BP1418" s="7"/>
      <c r="BQ1418" s="7"/>
      <c r="BR1418" s="7"/>
    </row>
    <row r="1419" spans="1:70" customFormat="1">
      <c r="A1419" s="7"/>
      <c r="B1419" s="230"/>
      <c r="C1419" s="7"/>
      <c r="D1419" s="7"/>
      <c r="E1419" s="7"/>
      <c r="F1419" s="7"/>
      <c r="G1419" s="7"/>
      <c r="H1419" s="7"/>
      <c r="I1419" s="7"/>
      <c r="J1419" s="7"/>
      <c r="K1419" s="7"/>
      <c r="L1419" s="8"/>
      <c r="M1419" s="7"/>
      <c r="N1419" s="60"/>
      <c r="Z1419" s="7"/>
      <c r="AB1419" s="7"/>
      <c r="AC1419" s="7"/>
      <c r="AD1419" s="7"/>
      <c r="AF1419" s="7"/>
      <c r="AH1419" s="7"/>
      <c r="AJ1419" s="7"/>
      <c r="AK1419" s="7"/>
      <c r="AL1419" s="7"/>
      <c r="AN1419" s="7"/>
      <c r="AO1419" s="7"/>
      <c r="AP1419" s="7"/>
      <c r="AR1419" s="7"/>
      <c r="AT1419" s="7"/>
      <c r="AV1419" s="7"/>
      <c r="AX1419" s="7"/>
      <c r="AZ1419" s="7"/>
      <c r="BB1419" s="7"/>
      <c r="BD1419" s="7"/>
      <c r="BF1419" s="7"/>
      <c r="BH1419" s="7"/>
      <c r="BI1419" s="7"/>
      <c r="BJ1419" s="7"/>
      <c r="BL1419" s="7"/>
      <c r="BN1419" s="7"/>
      <c r="BO1419" s="7"/>
      <c r="BP1419" s="7"/>
      <c r="BQ1419" s="7"/>
      <c r="BR1419" s="7"/>
    </row>
    <row r="1420" spans="1:70" customFormat="1">
      <c r="A1420" s="7"/>
      <c r="B1420" s="230"/>
      <c r="C1420" s="7"/>
      <c r="D1420" s="7"/>
      <c r="E1420" s="7"/>
      <c r="F1420" s="7"/>
      <c r="G1420" s="7"/>
      <c r="H1420" s="7"/>
      <c r="I1420" s="7"/>
      <c r="J1420" s="7"/>
      <c r="K1420" s="7"/>
      <c r="L1420" s="8"/>
      <c r="M1420" s="7"/>
      <c r="N1420" s="60"/>
      <c r="Z1420" s="7"/>
      <c r="AB1420" s="7"/>
      <c r="AC1420" s="7"/>
      <c r="AD1420" s="7"/>
      <c r="AF1420" s="7"/>
      <c r="AH1420" s="7"/>
      <c r="AJ1420" s="7"/>
      <c r="AK1420" s="7"/>
      <c r="AL1420" s="7"/>
      <c r="AN1420" s="7"/>
      <c r="AO1420" s="7"/>
      <c r="AP1420" s="7"/>
      <c r="AR1420" s="7"/>
      <c r="AT1420" s="7"/>
      <c r="AV1420" s="7"/>
      <c r="AX1420" s="7"/>
      <c r="AZ1420" s="7"/>
      <c r="BB1420" s="7"/>
      <c r="BD1420" s="7"/>
      <c r="BF1420" s="7"/>
      <c r="BH1420" s="7"/>
      <c r="BI1420" s="7"/>
      <c r="BJ1420" s="7"/>
      <c r="BL1420" s="7"/>
      <c r="BN1420" s="7"/>
      <c r="BO1420" s="7"/>
      <c r="BP1420" s="7"/>
      <c r="BQ1420" s="7"/>
      <c r="BR1420" s="7"/>
    </row>
    <row r="1421" spans="1:70" customFormat="1">
      <c r="A1421" s="7"/>
      <c r="B1421" s="230"/>
      <c r="C1421" s="7"/>
      <c r="D1421" s="7"/>
      <c r="E1421" s="7"/>
      <c r="F1421" s="7"/>
      <c r="G1421" s="7"/>
      <c r="H1421" s="7"/>
      <c r="I1421" s="7"/>
      <c r="J1421" s="7"/>
      <c r="K1421" s="7"/>
      <c r="L1421" s="8"/>
      <c r="M1421" s="7"/>
      <c r="N1421" s="60"/>
      <c r="Z1421" s="7"/>
      <c r="AB1421" s="7"/>
      <c r="AC1421" s="7"/>
      <c r="AD1421" s="7"/>
      <c r="AF1421" s="7"/>
      <c r="AH1421" s="7"/>
      <c r="AJ1421" s="7"/>
      <c r="AK1421" s="7"/>
      <c r="AL1421" s="7"/>
      <c r="AN1421" s="7"/>
      <c r="AO1421" s="7"/>
      <c r="AP1421" s="7"/>
      <c r="AR1421" s="7"/>
      <c r="AT1421" s="7"/>
      <c r="AV1421" s="7"/>
      <c r="AX1421" s="7"/>
      <c r="AZ1421" s="7"/>
      <c r="BB1421" s="7"/>
      <c r="BD1421" s="7"/>
      <c r="BF1421" s="7"/>
      <c r="BH1421" s="7"/>
      <c r="BI1421" s="7"/>
      <c r="BJ1421" s="7"/>
      <c r="BL1421" s="7"/>
      <c r="BN1421" s="7"/>
      <c r="BO1421" s="7"/>
      <c r="BP1421" s="7"/>
      <c r="BQ1421" s="7"/>
      <c r="BR1421" s="7"/>
    </row>
    <row r="1422" spans="1:70" customFormat="1">
      <c r="A1422" s="7"/>
      <c r="B1422" s="230"/>
      <c r="C1422" s="7"/>
      <c r="D1422" s="7"/>
      <c r="E1422" s="7"/>
      <c r="F1422" s="7"/>
      <c r="G1422" s="7"/>
      <c r="H1422" s="7"/>
      <c r="I1422" s="7"/>
      <c r="J1422" s="7"/>
      <c r="K1422" s="7"/>
      <c r="L1422" s="8"/>
      <c r="M1422" s="7"/>
      <c r="N1422" s="60"/>
      <c r="Z1422" s="7"/>
      <c r="AB1422" s="7"/>
      <c r="AC1422" s="7"/>
      <c r="AD1422" s="7"/>
      <c r="AF1422" s="7"/>
      <c r="AH1422" s="7"/>
      <c r="AJ1422" s="7"/>
      <c r="AK1422" s="7"/>
      <c r="AL1422" s="7"/>
      <c r="AN1422" s="7"/>
      <c r="AO1422" s="7"/>
      <c r="AP1422" s="7"/>
      <c r="AR1422" s="7"/>
      <c r="AT1422" s="7"/>
      <c r="AV1422" s="7"/>
      <c r="AX1422" s="7"/>
      <c r="AZ1422" s="7"/>
      <c r="BB1422" s="7"/>
      <c r="BD1422" s="7"/>
      <c r="BF1422" s="7"/>
      <c r="BH1422" s="7"/>
      <c r="BI1422" s="7"/>
      <c r="BJ1422" s="7"/>
      <c r="BL1422" s="7"/>
      <c r="BN1422" s="7"/>
      <c r="BO1422" s="7"/>
      <c r="BP1422" s="7"/>
      <c r="BQ1422" s="7"/>
      <c r="BR1422" s="7"/>
    </row>
    <row r="1423" spans="1:70" customFormat="1">
      <c r="A1423" s="7"/>
      <c r="B1423" s="230"/>
      <c r="C1423" s="7"/>
      <c r="D1423" s="7"/>
      <c r="E1423" s="7"/>
      <c r="F1423" s="7"/>
      <c r="G1423" s="7"/>
      <c r="H1423" s="7"/>
      <c r="I1423" s="7"/>
      <c r="J1423" s="7"/>
      <c r="K1423" s="7"/>
      <c r="L1423" s="8"/>
      <c r="M1423" s="7"/>
      <c r="N1423" s="60"/>
      <c r="Z1423" s="7"/>
      <c r="AB1423" s="7"/>
      <c r="AC1423" s="7"/>
      <c r="AD1423" s="7"/>
      <c r="AF1423" s="7"/>
      <c r="AH1423" s="7"/>
      <c r="AJ1423" s="7"/>
      <c r="AK1423" s="7"/>
      <c r="AL1423" s="7"/>
      <c r="AN1423" s="7"/>
      <c r="AO1423" s="7"/>
      <c r="AP1423" s="7"/>
      <c r="AR1423" s="7"/>
      <c r="AT1423" s="7"/>
      <c r="AV1423" s="7"/>
      <c r="AX1423" s="7"/>
      <c r="AZ1423" s="7"/>
      <c r="BB1423" s="7"/>
      <c r="BD1423" s="7"/>
      <c r="BF1423" s="7"/>
      <c r="BH1423" s="7"/>
      <c r="BI1423" s="7"/>
      <c r="BJ1423" s="7"/>
      <c r="BL1423" s="7"/>
      <c r="BN1423" s="7"/>
      <c r="BO1423" s="7"/>
      <c r="BP1423" s="7"/>
      <c r="BQ1423" s="7"/>
      <c r="BR1423" s="7"/>
    </row>
    <row r="1424" spans="1:70" customFormat="1">
      <c r="A1424" s="7"/>
      <c r="B1424" s="230"/>
      <c r="C1424" s="7"/>
      <c r="D1424" s="7"/>
      <c r="E1424" s="7"/>
      <c r="F1424" s="7"/>
      <c r="G1424" s="7"/>
      <c r="H1424" s="7"/>
      <c r="I1424" s="7"/>
      <c r="J1424" s="7"/>
      <c r="K1424" s="7"/>
      <c r="L1424" s="8"/>
      <c r="M1424" s="7"/>
      <c r="N1424" s="60"/>
      <c r="Z1424" s="7"/>
      <c r="AB1424" s="7"/>
      <c r="AC1424" s="7"/>
      <c r="AD1424" s="7"/>
      <c r="AF1424" s="7"/>
      <c r="AH1424" s="7"/>
      <c r="AJ1424" s="7"/>
      <c r="AK1424" s="7"/>
      <c r="AL1424" s="7"/>
      <c r="AN1424" s="7"/>
      <c r="AO1424" s="7"/>
      <c r="AP1424" s="7"/>
      <c r="AR1424" s="7"/>
      <c r="AT1424" s="7"/>
      <c r="AV1424" s="7"/>
      <c r="AX1424" s="7"/>
      <c r="AZ1424" s="7"/>
      <c r="BB1424" s="7"/>
      <c r="BD1424" s="7"/>
      <c r="BF1424" s="7"/>
      <c r="BH1424" s="7"/>
      <c r="BI1424" s="7"/>
      <c r="BJ1424" s="7"/>
      <c r="BL1424" s="7"/>
      <c r="BN1424" s="7"/>
      <c r="BO1424" s="7"/>
      <c r="BP1424" s="7"/>
      <c r="BQ1424" s="7"/>
      <c r="BR1424" s="7"/>
    </row>
    <row r="1425" spans="1:70" customFormat="1">
      <c r="A1425" s="7"/>
      <c r="B1425" s="230"/>
      <c r="C1425" s="7"/>
      <c r="D1425" s="7"/>
      <c r="E1425" s="7"/>
      <c r="F1425" s="7"/>
      <c r="G1425" s="7"/>
      <c r="H1425" s="7"/>
      <c r="I1425" s="7"/>
      <c r="J1425" s="7"/>
      <c r="K1425" s="7"/>
      <c r="L1425" s="8"/>
      <c r="M1425" s="7"/>
      <c r="N1425" s="60"/>
      <c r="Z1425" s="7"/>
      <c r="AB1425" s="7"/>
      <c r="AC1425" s="7"/>
      <c r="AD1425" s="7"/>
      <c r="AF1425" s="7"/>
      <c r="AH1425" s="7"/>
      <c r="AJ1425" s="7"/>
      <c r="AK1425" s="7"/>
      <c r="AL1425" s="7"/>
      <c r="AN1425" s="7"/>
      <c r="AO1425" s="7"/>
      <c r="AP1425" s="7"/>
      <c r="AR1425" s="7"/>
      <c r="AT1425" s="7"/>
      <c r="AV1425" s="7"/>
      <c r="AX1425" s="7"/>
      <c r="AZ1425" s="7"/>
      <c r="BB1425" s="7"/>
      <c r="BD1425" s="7"/>
      <c r="BF1425" s="7"/>
      <c r="BH1425" s="7"/>
      <c r="BI1425" s="7"/>
      <c r="BJ1425" s="7"/>
      <c r="BL1425" s="7"/>
      <c r="BN1425" s="7"/>
      <c r="BO1425" s="7"/>
      <c r="BP1425" s="7"/>
      <c r="BQ1425" s="7"/>
      <c r="BR1425" s="7"/>
    </row>
    <row r="1426" spans="1:70" customFormat="1">
      <c r="A1426" s="7"/>
      <c r="B1426" s="230"/>
      <c r="C1426" s="7"/>
      <c r="D1426" s="7"/>
      <c r="E1426" s="7"/>
      <c r="F1426" s="7"/>
      <c r="G1426" s="7"/>
      <c r="H1426" s="7"/>
      <c r="I1426" s="7"/>
      <c r="J1426" s="7"/>
      <c r="K1426" s="7"/>
      <c r="L1426" s="8"/>
      <c r="M1426" s="7"/>
      <c r="N1426" s="60"/>
      <c r="Z1426" s="7"/>
      <c r="AB1426" s="7"/>
      <c r="AC1426" s="7"/>
      <c r="AD1426" s="7"/>
      <c r="AF1426" s="7"/>
      <c r="AH1426" s="7"/>
      <c r="AJ1426" s="7"/>
      <c r="AK1426" s="7"/>
      <c r="AL1426" s="7"/>
      <c r="AN1426" s="7"/>
      <c r="AO1426" s="7"/>
      <c r="AP1426" s="7"/>
      <c r="AR1426" s="7"/>
      <c r="AT1426" s="7"/>
      <c r="AV1426" s="7"/>
      <c r="AX1426" s="7"/>
      <c r="AZ1426" s="7"/>
      <c r="BB1426" s="7"/>
      <c r="BD1426" s="7"/>
      <c r="BF1426" s="7"/>
      <c r="BH1426" s="7"/>
      <c r="BI1426" s="7"/>
      <c r="BJ1426" s="7"/>
      <c r="BL1426" s="7"/>
      <c r="BN1426" s="7"/>
      <c r="BO1426" s="7"/>
      <c r="BP1426" s="7"/>
      <c r="BQ1426" s="7"/>
      <c r="BR1426" s="7"/>
    </row>
    <row r="1427" spans="1:70" customFormat="1">
      <c r="A1427" s="7"/>
      <c r="B1427" s="230"/>
      <c r="C1427" s="7"/>
      <c r="D1427" s="7"/>
      <c r="E1427" s="7"/>
      <c r="F1427" s="7"/>
      <c r="G1427" s="7"/>
      <c r="H1427" s="7"/>
      <c r="I1427" s="7"/>
      <c r="J1427" s="7"/>
      <c r="K1427" s="7"/>
      <c r="L1427" s="8"/>
      <c r="M1427" s="7"/>
      <c r="N1427" s="60"/>
      <c r="Z1427" s="7"/>
      <c r="AB1427" s="7"/>
      <c r="AC1427" s="7"/>
      <c r="AD1427" s="7"/>
      <c r="AF1427" s="7"/>
      <c r="AH1427" s="7"/>
      <c r="AJ1427" s="7"/>
      <c r="AK1427" s="7"/>
      <c r="AL1427" s="7"/>
      <c r="AN1427" s="7"/>
      <c r="AO1427" s="7"/>
      <c r="AP1427" s="7"/>
      <c r="AR1427" s="7"/>
      <c r="AT1427" s="7"/>
      <c r="AV1427" s="7"/>
      <c r="AX1427" s="7"/>
      <c r="AZ1427" s="7"/>
      <c r="BB1427" s="7"/>
      <c r="BD1427" s="7"/>
      <c r="BF1427" s="7"/>
      <c r="BH1427" s="7"/>
      <c r="BI1427" s="7"/>
      <c r="BJ1427" s="7"/>
      <c r="BL1427" s="7"/>
      <c r="BN1427" s="7"/>
      <c r="BO1427" s="7"/>
      <c r="BP1427" s="7"/>
      <c r="BQ1427" s="7"/>
      <c r="BR1427" s="7"/>
    </row>
    <row r="1428" spans="1:70" customFormat="1">
      <c r="A1428" s="7"/>
      <c r="B1428" s="230"/>
      <c r="C1428" s="7"/>
      <c r="D1428" s="7"/>
      <c r="E1428" s="7"/>
      <c r="F1428" s="7"/>
      <c r="G1428" s="7"/>
      <c r="H1428" s="7"/>
      <c r="I1428" s="7"/>
      <c r="J1428" s="7"/>
      <c r="K1428" s="7"/>
      <c r="L1428" s="8"/>
      <c r="M1428" s="7"/>
      <c r="N1428" s="60"/>
      <c r="Z1428" s="7"/>
      <c r="AB1428" s="7"/>
      <c r="AC1428" s="7"/>
      <c r="AD1428" s="7"/>
      <c r="AF1428" s="7"/>
      <c r="AH1428" s="7"/>
      <c r="AJ1428" s="7"/>
      <c r="AK1428" s="7"/>
      <c r="AL1428" s="7"/>
      <c r="AN1428" s="7"/>
      <c r="AO1428" s="7"/>
      <c r="AP1428" s="7"/>
      <c r="AR1428" s="7"/>
      <c r="AT1428" s="7"/>
      <c r="AV1428" s="7"/>
      <c r="AX1428" s="7"/>
      <c r="AZ1428" s="7"/>
      <c r="BB1428" s="7"/>
      <c r="BD1428" s="7"/>
      <c r="BF1428" s="7"/>
      <c r="BH1428" s="7"/>
      <c r="BI1428" s="7"/>
      <c r="BJ1428" s="7"/>
      <c r="BL1428" s="7"/>
      <c r="BN1428" s="7"/>
      <c r="BO1428" s="7"/>
      <c r="BP1428" s="7"/>
      <c r="BQ1428" s="7"/>
      <c r="BR1428" s="7"/>
    </row>
    <row r="1429" spans="1:70" customFormat="1">
      <c r="A1429" s="7"/>
      <c r="B1429" s="230"/>
      <c r="C1429" s="7"/>
      <c r="D1429" s="7"/>
      <c r="E1429" s="7"/>
      <c r="F1429" s="7"/>
      <c r="G1429" s="7"/>
      <c r="H1429" s="7"/>
      <c r="I1429" s="7"/>
      <c r="J1429" s="7"/>
      <c r="K1429" s="7"/>
      <c r="L1429" s="8"/>
      <c r="M1429" s="7"/>
      <c r="N1429" s="60"/>
      <c r="Z1429" s="7"/>
      <c r="AB1429" s="7"/>
      <c r="AC1429" s="7"/>
      <c r="AD1429" s="7"/>
      <c r="AF1429" s="7"/>
      <c r="AH1429" s="7"/>
      <c r="AJ1429" s="7"/>
      <c r="AK1429" s="7"/>
      <c r="AL1429" s="7"/>
      <c r="AN1429" s="7"/>
      <c r="AO1429" s="7"/>
      <c r="AP1429" s="7"/>
      <c r="AR1429" s="7"/>
      <c r="AT1429" s="7"/>
      <c r="AV1429" s="7"/>
      <c r="AX1429" s="7"/>
      <c r="AZ1429" s="7"/>
      <c r="BB1429" s="7"/>
      <c r="BD1429" s="7"/>
      <c r="BF1429" s="7"/>
      <c r="BH1429" s="7"/>
      <c r="BI1429" s="7"/>
      <c r="BJ1429" s="7"/>
      <c r="BL1429" s="7"/>
      <c r="BN1429" s="7"/>
      <c r="BO1429" s="7"/>
      <c r="BP1429" s="7"/>
      <c r="BQ1429" s="7"/>
      <c r="BR1429" s="7"/>
    </row>
    <row r="1430" spans="1:70" customFormat="1">
      <c r="A1430" s="7"/>
      <c r="B1430" s="230"/>
      <c r="C1430" s="7"/>
      <c r="D1430" s="7"/>
      <c r="E1430" s="7"/>
      <c r="F1430" s="7"/>
      <c r="G1430" s="7"/>
      <c r="H1430" s="7"/>
      <c r="I1430" s="7"/>
      <c r="J1430" s="7"/>
      <c r="K1430" s="7"/>
      <c r="L1430" s="8"/>
      <c r="M1430" s="7"/>
      <c r="N1430" s="60"/>
      <c r="Z1430" s="7"/>
      <c r="AB1430" s="7"/>
      <c r="AC1430" s="7"/>
      <c r="AD1430" s="7"/>
      <c r="AF1430" s="7"/>
      <c r="AH1430" s="7"/>
      <c r="AJ1430" s="7"/>
      <c r="AK1430" s="7"/>
      <c r="AL1430" s="7"/>
      <c r="AN1430" s="7"/>
      <c r="AO1430" s="7"/>
      <c r="AP1430" s="7"/>
      <c r="AR1430" s="7"/>
      <c r="AT1430" s="7"/>
      <c r="AV1430" s="7"/>
      <c r="AX1430" s="7"/>
      <c r="AZ1430" s="7"/>
      <c r="BB1430" s="7"/>
      <c r="BD1430" s="7"/>
      <c r="BF1430" s="7"/>
      <c r="BH1430" s="7"/>
      <c r="BI1430" s="7"/>
      <c r="BJ1430" s="7"/>
      <c r="BL1430" s="7"/>
      <c r="BN1430" s="7"/>
      <c r="BO1430" s="7"/>
      <c r="BP1430" s="7"/>
      <c r="BQ1430" s="7"/>
      <c r="BR1430" s="7"/>
    </row>
    <row r="1431" spans="1:70" customFormat="1">
      <c r="A1431" s="7"/>
      <c r="B1431" s="230"/>
      <c r="C1431" s="7"/>
      <c r="D1431" s="7"/>
      <c r="E1431" s="7"/>
      <c r="F1431" s="7"/>
      <c r="G1431" s="7"/>
      <c r="H1431" s="7"/>
      <c r="I1431" s="7"/>
      <c r="J1431" s="7"/>
      <c r="K1431" s="7"/>
      <c r="L1431" s="8"/>
      <c r="M1431" s="7"/>
      <c r="N1431" s="60"/>
      <c r="Z1431" s="7"/>
      <c r="AB1431" s="7"/>
      <c r="AC1431" s="7"/>
      <c r="AD1431" s="7"/>
      <c r="AF1431" s="7"/>
      <c r="AH1431" s="7"/>
      <c r="AJ1431" s="7"/>
      <c r="AK1431" s="7"/>
      <c r="AL1431" s="7"/>
      <c r="AN1431" s="7"/>
      <c r="AO1431" s="7"/>
      <c r="AP1431" s="7"/>
      <c r="AR1431" s="7"/>
      <c r="AT1431" s="7"/>
      <c r="AV1431" s="7"/>
      <c r="AX1431" s="7"/>
      <c r="AZ1431" s="7"/>
      <c r="BB1431" s="7"/>
      <c r="BD1431" s="7"/>
      <c r="BF1431" s="7"/>
      <c r="BH1431" s="7"/>
      <c r="BI1431" s="7"/>
      <c r="BJ1431" s="7"/>
      <c r="BL1431" s="7"/>
      <c r="BN1431" s="7"/>
      <c r="BO1431" s="7"/>
      <c r="BP1431" s="7"/>
      <c r="BQ1431" s="7"/>
      <c r="BR1431" s="7"/>
    </row>
    <row r="1432" spans="1:70" customFormat="1">
      <c r="A1432" s="7"/>
      <c r="B1432" s="230"/>
      <c r="C1432" s="7"/>
      <c r="D1432" s="7"/>
      <c r="E1432" s="7"/>
      <c r="F1432" s="7"/>
      <c r="G1432" s="7"/>
      <c r="H1432" s="7"/>
      <c r="I1432" s="7"/>
      <c r="J1432" s="7"/>
      <c r="K1432" s="7"/>
      <c r="L1432" s="8"/>
      <c r="M1432" s="7"/>
      <c r="N1432" s="60"/>
      <c r="Z1432" s="7"/>
      <c r="AB1432" s="7"/>
      <c r="AC1432" s="7"/>
      <c r="AD1432" s="7"/>
      <c r="AF1432" s="7"/>
      <c r="AH1432" s="7"/>
      <c r="AJ1432" s="7"/>
      <c r="AK1432" s="7"/>
      <c r="AL1432" s="7"/>
      <c r="AN1432" s="7"/>
      <c r="AO1432" s="7"/>
      <c r="AP1432" s="7"/>
      <c r="AR1432" s="7"/>
      <c r="AT1432" s="7"/>
      <c r="AV1432" s="7"/>
      <c r="AX1432" s="7"/>
      <c r="AZ1432" s="7"/>
      <c r="BB1432" s="7"/>
      <c r="BD1432" s="7"/>
      <c r="BF1432" s="7"/>
      <c r="BH1432" s="7"/>
      <c r="BI1432" s="7"/>
      <c r="BJ1432" s="7"/>
      <c r="BL1432" s="7"/>
      <c r="BN1432" s="7"/>
      <c r="BO1432" s="7"/>
      <c r="BP1432" s="7"/>
      <c r="BQ1432" s="7"/>
      <c r="BR1432" s="7"/>
    </row>
    <row r="1433" spans="1:70" customFormat="1">
      <c r="A1433" s="7"/>
      <c r="B1433" s="230"/>
      <c r="C1433" s="7"/>
      <c r="D1433" s="7"/>
      <c r="E1433" s="7"/>
      <c r="F1433" s="7"/>
      <c r="G1433" s="7"/>
      <c r="H1433" s="7"/>
      <c r="I1433" s="7"/>
      <c r="J1433" s="7"/>
      <c r="K1433" s="7"/>
      <c r="L1433" s="8"/>
      <c r="M1433" s="7"/>
      <c r="N1433" s="60"/>
      <c r="Z1433" s="7"/>
      <c r="AB1433" s="7"/>
      <c r="AC1433" s="7"/>
      <c r="AD1433" s="7"/>
      <c r="AF1433" s="7"/>
      <c r="AH1433" s="7"/>
      <c r="AJ1433" s="7"/>
      <c r="AK1433" s="7"/>
      <c r="AL1433" s="7"/>
      <c r="AN1433" s="7"/>
      <c r="AO1433" s="7"/>
      <c r="AP1433" s="7"/>
      <c r="AR1433" s="7"/>
      <c r="AT1433" s="7"/>
      <c r="AV1433" s="7"/>
      <c r="AX1433" s="7"/>
      <c r="AZ1433" s="7"/>
      <c r="BB1433" s="7"/>
      <c r="BD1433" s="7"/>
      <c r="BF1433" s="7"/>
      <c r="BH1433" s="7"/>
      <c r="BI1433" s="7"/>
      <c r="BJ1433" s="7"/>
      <c r="BL1433" s="7"/>
      <c r="BN1433" s="7"/>
      <c r="BO1433" s="7"/>
      <c r="BP1433" s="7"/>
      <c r="BQ1433" s="7"/>
      <c r="BR1433" s="7"/>
    </row>
    <row r="1434" spans="1:70" customFormat="1">
      <c r="A1434" s="7"/>
      <c r="B1434" s="230"/>
      <c r="C1434" s="7"/>
      <c r="D1434" s="7"/>
      <c r="E1434" s="7"/>
      <c r="F1434" s="7"/>
      <c r="G1434" s="7"/>
      <c r="H1434" s="7"/>
      <c r="I1434" s="7"/>
      <c r="J1434" s="7"/>
      <c r="K1434" s="7"/>
      <c r="L1434" s="8"/>
      <c r="M1434" s="7"/>
      <c r="N1434" s="60"/>
      <c r="Z1434" s="7"/>
      <c r="AB1434" s="7"/>
      <c r="AC1434" s="7"/>
      <c r="AD1434" s="7"/>
      <c r="AF1434" s="7"/>
      <c r="AH1434" s="7"/>
      <c r="AJ1434" s="7"/>
      <c r="AK1434" s="7"/>
      <c r="AL1434" s="7"/>
      <c r="AN1434" s="7"/>
      <c r="AO1434" s="7"/>
      <c r="AP1434" s="7"/>
      <c r="AR1434" s="7"/>
      <c r="AT1434" s="7"/>
      <c r="AV1434" s="7"/>
      <c r="AX1434" s="7"/>
      <c r="AZ1434" s="7"/>
      <c r="BB1434" s="7"/>
      <c r="BD1434" s="7"/>
      <c r="BF1434" s="7"/>
      <c r="BH1434" s="7"/>
      <c r="BI1434" s="7"/>
      <c r="BJ1434" s="7"/>
      <c r="BL1434" s="7"/>
      <c r="BN1434" s="7"/>
      <c r="BO1434" s="7"/>
      <c r="BP1434" s="7"/>
      <c r="BQ1434" s="7"/>
      <c r="BR1434" s="7"/>
    </row>
    <row r="1435" spans="1:70" customFormat="1">
      <c r="A1435" s="7"/>
      <c r="B1435" s="230"/>
      <c r="C1435" s="7"/>
      <c r="D1435" s="7"/>
      <c r="E1435" s="7"/>
      <c r="F1435" s="7"/>
      <c r="G1435" s="7"/>
      <c r="H1435" s="7"/>
      <c r="I1435" s="7"/>
      <c r="J1435" s="7"/>
      <c r="K1435" s="7"/>
      <c r="L1435" s="8"/>
      <c r="M1435" s="7"/>
      <c r="N1435" s="60"/>
      <c r="Z1435" s="7"/>
      <c r="AB1435" s="7"/>
      <c r="AC1435" s="7"/>
      <c r="AD1435" s="7"/>
      <c r="AF1435" s="7"/>
      <c r="AH1435" s="7"/>
      <c r="AJ1435" s="7"/>
      <c r="AK1435" s="7"/>
      <c r="AL1435" s="7"/>
      <c r="AN1435" s="7"/>
      <c r="AO1435" s="7"/>
      <c r="AP1435" s="7"/>
      <c r="AR1435" s="7"/>
      <c r="AT1435" s="7"/>
      <c r="AV1435" s="7"/>
      <c r="AX1435" s="7"/>
      <c r="AZ1435" s="7"/>
      <c r="BB1435" s="7"/>
      <c r="BD1435" s="7"/>
      <c r="BF1435" s="7"/>
      <c r="BH1435" s="7"/>
      <c r="BI1435" s="7"/>
      <c r="BJ1435" s="7"/>
      <c r="BL1435" s="7"/>
      <c r="BN1435" s="7"/>
      <c r="BO1435" s="7"/>
      <c r="BP1435" s="7"/>
      <c r="BQ1435" s="7"/>
      <c r="BR1435" s="7"/>
    </row>
    <row r="1436" spans="1:70" customFormat="1">
      <c r="A1436" s="7"/>
      <c r="B1436" s="230"/>
      <c r="C1436" s="7"/>
      <c r="D1436" s="7"/>
      <c r="E1436" s="7"/>
      <c r="F1436" s="7"/>
      <c r="G1436" s="7"/>
      <c r="H1436" s="7"/>
      <c r="I1436" s="7"/>
      <c r="J1436" s="7"/>
      <c r="K1436" s="7"/>
      <c r="L1436" s="8"/>
      <c r="M1436" s="7"/>
      <c r="N1436" s="60"/>
      <c r="Z1436" s="7"/>
      <c r="AB1436" s="7"/>
      <c r="AC1436" s="7"/>
      <c r="AD1436" s="7"/>
      <c r="AF1436" s="7"/>
      <c r="AH1436" s="7"/>
      <c r="AJ1436" s="7"/>
      <c r="AK1436" s="7"/>
      <c r="AL1436" s="7"/>
      <c r="AN1436" s="7"/>
      <c r="AO1436" s="7"/>
      <c r="AP1436" s="7"/>
      <c r="AR1436" s="7"/>
      <c r="AT1436" s="7"/>
      <c r="AV1436" s="7"/>
      <c r="AX1436" s="7"/>
      <c r="AZ1436" s="7"/>
      <c r="BB1436" s="7"/>
      <c r="BD1436" s="7"/>
      <c r="BF1436" s="7"/>
      <c r="BH1436" s="7"/>
      <c r="BI1436" s="7"/>
      <c r="BJ1436" s="7"/>
      <c r="BL1436" s="7"/>
      <c r="BN1436" s="7"/>
      <c r="BO1436" s="7"/>
      <c r="BP1436" s="7"/>
      <c r="BQ1436" s="7"/>
      <c r="BR1436" s="7"/>
    </row>
    <row r="1437" spans="1:70" customFormat="1">
      <c r="A1437" s="7"/>
      <c r="B1437" s="230"/>
      <c r="C1437" s="7"/>
      <c r="D1437" s="7"/>
      <c r="E1437" s="7"/>
      <c r="F1437" s="7"/>
      <c r="G1437" s="7"/>
      <c r="H1437" s="7"/>
      <c r="I1437" s="7"/>
      <c r="J1437" s="7"/>
      <c r="K1437" s="7"/>
      <c r="L1437" s="8"/>
      <c r="M1437" s="7"/>
      <c r="N1437" s="60"/>
      <c r="Z1437" s="7"/>
      <c r="AB1437" s="7"/>
      <c r="AC1437" s="7"/>
      <c r="AD1437" s="7"/>
      <c r="AF1437" s="7"/>
      <c r="AH1437" s="7"/>
      <c r="AJ1437" s="7"/>
      <c r="AK1437" s="7"/>
      <c r="AL1437" s="7"/>
      <c r="AN1437" s="7"/>
      <c r="AO1437" s="7"/>
      <c r="AP1437" s="7"/>
      <c r="AR1437" s="7"/>
      <c r="AT1437" s="7"/>
      <c r="AV1437" s="7"/>
      <c r="AX1437" s="7"/>
      <c r="AZ1437" s="7"/>
      <c r="BB1437" s="7"/>
      <c r="BD1437" s="7"/>
      <c r="BF1437" s="7"/>
      <c r="BH1437" s="7"/>
      <c r="BI1437" s="7"/>
      <c r="BJ1437" s="7"/>
      <c r="BL1437" s="7"/>
      <c r="BN1437" s="7"/>
      <c r="BO1437" s="7"/>
      <c r="BP1437" s="7"/>
      <c r="BQ1437" s="7"/>
      <c r="BR1437" s="7"/>
    </row>
    <row r="1438" spans="1:70" customFormat="1">
      <c r="A1438" s="7"/>
      <c r="B1438" s="230"/>
      <c r="C1438" s="7"/>
      <c r="D1438" s="7"/>
      <c r="E1438" s="7"/>
      <c r="F1438" s="7"/>
      <c r="G1438" s="7"/>
      <c r="H1438" s="7"/>
      <c r="I1438" s="7"/>
      <c r="J1438" s="7"/>
      <c r="K1438" s="7"/>
      <c r="L1438" s="8"/>
      <c r="M1438" s="7"/>
      <c r="N1438" s="60"/>
      <c r="Z1438" s="7"/>
      <c r="AB1438" s="7"/>
      <c r="AC1438" s="7"/>
      <c r="AD1438" s="7"/>
      <c r="AF1438" s="7"/>
      <c r="AH1438" s="7"/>
      <c r="AJ1438" s="7"/>
      <c r="AK1438" s="7"/>
      <c r="AL1438" s="7"/>
      <c r="AN1438" s="7"/>
      <c r="AO1438" s="7"/>
      <c r="AP1438" s="7"/>
      <c r="AR1438" s="7"/>
      <c r="AT1438" s="7"/>
      <c r="AV1438" s="7"/>
      <c r="AX1438" s="7"/>
      <c r="AZ1438" s="7"/>
      <c r="BB1438" s="7"/>
      <c r="BD1438" s="7"/>
      <c r="BF1438" s="7"/>
      <c r="BH1438" s="7"/>
      <c r="BI1438" s="7"/>
      <c r="BJ1438" s="7"/>
      <c r="BL1438" s="7"/>
      <c r="BN1438" s="7"/>
      <c r="BO1438" s="7"/>
      <c r="BP1438" s="7"/>
      <c r="BQ1438" s="7"/>
      <c r="BR1438" s="7"/>
    </row>
    <row r="1439" spans="1:70" customFormat="1">
      <c r="A1439" s="7"/>
      <c r="B1439" s="230"/>
      <c r="C1439" s="7"/>
      <c r="D1439" s="7"/>
      <c r="E1439" s="7"/>
      <c r="F1439" s="7"/>
      <c r="G1439" s="7"/>
      <c r="H1439" s="7"/>
      <c r="I1439" s="7"/>
      <c r="J1439" s="7"/>
      <c r="K1439" s="7"/>
      <c r="L1439" s="8"/>
      <c r="M1439" s="7"/>
      <c r="N1439" s="60"/>
      <c r="Z1439" s="7"/>
      <c r="AB1439" s="7"/>
      <c r="AC1439" s="7"/>
      <c r="AD1439" s="7"/>
      <c r="AF1439" s="7"/>
      <c r="AH1439" s="7"/>
      <c r="AJ1439" s="7"/>
      <c r="AK1439" s="7"/>
      <c r="AL1439" s="7"/>
      <c r="AN1439" s="7"/>
      <c r="AO1439" s="7"/>
      <c r="AP1439" s="7"/>
      <c r="AR1439" s="7"/>
      <c r="AT1439" s="7"/>
      <c r="AV1439" s="7"/>
      <c r="AX1439" s="7"/>
      <c r="AZ1439" s="7"/>
      <c r="BB1439" s="7"/>
      <c r="BD1439" s="7"/>
      <c r="BF1439" s="7"/>
      <c r="BH1439" s="7"/>
      <c r="BI1439" s="7"/>
      <c r="BJ1439" s="7"/>
      <c r="BL1439" s="7"/>
      <c r="BN1439" s="7"/>
      <c r="BO1439" s="7"/>
      <c r="BP1439" s="7"/>
      <c r="BQ1439" s="7"/>
      <c r="BR1439" s="7"/>
    </row>
    <row r="1440" spans="1:70" customFormat="1">
      <c r="A1440" s="7"/>
      <c r="B1440" s="230"/>
      <c r="C1440" s="7"/>
      <c r="D1440" s="7"/>
      <c r="E1440" s="7"/>
      <c r="F1440" s="7"/>
      <c r="G1440" s="7"/>
      <c r="H1440" s="7"/>
      <c r="I1440" s="7"/>
      <c r="J1440" s="7"/>
      <c r="K1440" s="7"/>
      <c r="L1440" s="8"/>
      <c r="M1440" s="7"/>
      <c r="N1440" s="60"/>
      <c r="Z1440" s="7"/>
      <c r="AB1440" s="7"/>
      <c r="AC1440" s="7"/>
      <c r="AD1440" s="7"/>
      <c r="AF1440" s="7"/>
      <c r="AH1440" s="7"/>
      <c r="AJ1440" s="7"/>
      <c r="AK1440" s="7"/>
      <c r="AL1440" s="7"/>
      <c r="AN1440" s="7"/>
      <c r="AO1440" s="7"/>
      <c r="AP1440" s="7"/>
      <c r="AR1440" s="7"/>
      <c r="AT1440" s="7"/>
      <c r="AV1440" s="7"/>
      <c r="AX1440" s="7"/>
      <c r="AZ1440" s="7"/>
      <c r="BB1440" s="7"/>
      <c r="BD1440" s="7"/>
      <c r="BF1440" s="7"/>
      <c r="BH1440" s="7"/>
      <c r="BI1440" s="7"/>
      <c r="BJ1440" s="7"/>
      <c r="BL1440" s="7"/>
      <c r="BN1440" s="7"/>
      <c r="BO1440" s="7"/>
      <c r="BP1440" s="7"/>
      <c r="BQ1440" s="7"/>
      <c r="BR1440" s="7"/>
    </row>
    <row r="1441" spans="1:70" customFormat="1">
      <c r="A1441" s="7"/>
      <c r="B1441" s="230"/>
      <c r="C1441" s="7"/>
      <c r="D1441" s="7"/>
      <c r="E1441" s="7"/>
      <c r="F1441" s="7"/>
      <c r="G1441" s="7"/>
      <c r="H1441" s="7"/>
      <c r="I1441" s="7"/>
      <c r="J1441" s="7"/>
      <c r="K1441" s="7"/>
      <c r="L1441" s="8"/>
      <c r="M1441" s="7"/>
      <c r="N1441" s="60"/>
      <c r="Z1441" s="7"/>
      <c r="AB1441" s="7"/>
      <c r="AC1441" s="7"/>
      <c r="AD1441" s="7"/>
      <c r="AF1441" s="7"/>
      <c r="AH1441" s="7"/>
      <c r="AJ1441" s="7"/>
      <c r="AK1441" s="7"/>
      <c r="AL1441" s="7"/>
      <c r="AN1441" s="7"/>
      <c r="AO1441" s="7"/>
      <c r="AP1441" s="7"/>
      <c r="AR1441" s="7"/>
      <c r="AT1441" s="7"/>
      <c r="AV1441" s="7"/>
      <c r="AX1441" s="7"/>
      <c r="AZ1441" s="7"/>
      <c r="BB1441" s="7"/>
      <c r="BD1441" s="7"/>
      <c r="BF1441" s="7"/>
      <c r="BH1441" s="7"/>
      <c r="BI1441" s="7"/>
      <c r="BJ1441" s="7"/>
      <c r="BL1441" s="7"/>
      <c r="BN1441" s="7"/>
      <c r="BO1441" s="7"/>
      <c r="BP1441" s="7"/>
      <c r="BQ1441" s="7"/>
      <c r="BR1441" s="7"/>
    </row>
    <row r="1442" spans="1:70" customFormat="1">
      <c r="A1442" s="7"/>
      <c r="B1442" s="230"/>
      <c r="C1442" s="7"/>
      <c r="D1442" s="7"/>
      <c r="E1442" s="7"/>
      <c r="F1442" s="7"/>
      <c r="G1442" s="7"/>
      <c r="H1442" s="7"/>
      <c r="I1442" s="7"/>
      <c r="J1442" s="7"/>
      <c r="K1442" s="7"/>
      <c r="L1442" s="8"/>
      <c r="M1442" s="7"/>
      <c r="N1442" s="60"/>
      <c r="Z1442" s="7"/>
      <c r="AB1442" s="7"/>
      <c r="AC1442" s="7"/>
      <c r="AD1442" s="7"/>
      <c r="AF1442" s="7"/>
      <c r="AH1442" s="7"/>
      <c r="AJ1442" s="7"/>
      <c r="AK1442" s="7"/>
      <c r="AL1442" s="7"/>
      <c r="AN1442" s="7"/>
      <c r="AO1442" s="7"/>
      <c r="AP1442" s="7"/>
      <c r="AR1442" s="7"/>
      <c r="AT1442" s="7"/>
      <c r="AV1442" s="7"/>
      <c r="AX1442" s="7"/>
      <c r="AZ1442" s="7"/>
      <c r="BB1442" s="7"/>
      <c r="BD1442" s="7"/>
      <c r="BF1442" s="7"/>
      <c r="BH1442" s="7"/>
      <c r="BI1442" s="7"/>
      <c r="BJ1442" s="7"/>
      <c r="BL1442" s="7"/>
      <c r="BN1442" s="7"/>
      <c r="BO1442" s="7"/>
      <c r="BP1442" s="7"/>
      <c r="BQ1442" s="7"/>
      <c r="BR1442" s="7"/>
    </row>
    <row r="1443" spans="1:70" customFormat="1">
      <c r="A1443" s="7"/>
      <c r="B1443" s="230"/>
      <c r="C1443" s="7"/>
      <c r="D1443" s="7"/>
      <c r="E1443" s="7"/>
      <c r="F1443" s="7"/>
      <c r="G1443" s="7"/>
      <c r="H1443" s="7"/>
      <c r="I1443" s="7"/>
      <c r="J1443" s="7"/>
      <c r="K1443" s="7"/>
      <c r="L1443" s="8"/>
      <c r="M1443" s="7"/>
      <c r="N1443" s="60"/>
      <c r="Z1443" s="7"/>
      <c r="AB1443" s="7"/>
      <c r="AC1443" s="7"/>
      <c r="AD1443" s="7"/>
      <c r="AF1443" s="7"/>
      <c r="AH1443" s="7"/>
      <c r="AJ1443" s="7"/>
      <c r="AK1443" s="7"/>
      <c r="AL1443" s="7"/>
      <c r="AN1443" s="7"/>
      <c r="AO1443" s="7"/>
      <c r="AP1443" s="7"/>
      <c r="AR1443" s="7"/>
      <c r="AT1443" s="7"/>
      <c r="AV1443" s="7"/>
      <c r="AX1443" s="7"/>
      <c r="AZ1443" s="7"/>
      <c r="BB1443" s="7"/>
      <c r="BD1443" s="7"/>
      <c r="BF1443" s="7"/>
      <c r="BH1443" s="7"/>
      <c r="BI1443" s="7"/>
      <c r="BJ1443" s="7"/>
      <c r="BL1443" s="7"/>
      <c r="BN1443" s="7"/>
      <c r="BO1443" s="7"/>
      <c r="BP1443" s="7"/>
      <c r="BQ1443" s="7"/>
      <c r="BR1443" s="7"/>
    </row>
    <row r="1444" spans="1:70" customFormat="1">
      <c r="A1444" s="7"/>
      <c r="B1444" s="230"/>
      <c r="C1444" s="7"/>
      <c r="D1444" s="7"/>
      <c r="E1444" s="7"/>
      <c r="F1444" s="7"/>
      <c r="G1444" s="7"/>
      <c r="H1444" s="7"/>
      <c r="I1444" s="7"/>
      <c r="J1444" s="7"/>
      <c r="K1444" s="7"/>
      <c r="L1444" s="8"/>
      <c r="M1444" s="7"/>
      <c r="N1444" s="60"/>
      <c r="Z1444" s="7"/>
      <c r="AB1444" s="7"/>
      <c r="AC1444" s="7"/>
      <c r="AD1444" s="7"/>
      <c r="AF1444" s="7"/>
      <c r="AH1444" s="7"/>
      <c r="AJ1444" s="7"/>
      <c r="AK1444" s="7"/>
      <c r="AL1444" s="7"/>
      <c r="AN1444" s="7"/>
      <c r="AO1444" s="7"/>
      <c r="AP1444" s="7"/>
      <c r="AR1444" s="7"/>
      <c r="AT1444" s="7"/>
      <c r="AV1444" s="7"/>
      <c r="AX1444" s="7"/>
      <c r="AZ1444" s="7"/>
      <c r="BB1444" s="7"/>
      <c r="BD1444" s="7"/>
      <c r="BF1444" s="7"/>
      <c r="BH1444" s="7"/>
      <c r="BI1444" s="7"/>
      <c r="BJ1444" s="7"/>
      <c r="BL1444" s="7"/>
      <c r="BN1444" s="7"/>
      <c r="BO1444" s="7"/>
      <c r="BP1444" s="7"/>
      <c r="BQ1444" s="7"/>
      <c r="BR1444" s="7"/>
    </row>
    <row r="1445" spans="1:70" customFormat="1">
      <c r="A1445" s="7"/>
      <c r="B1445" s="230"/>
      <c r="C1445" s="7"/>
      <c r="D1445" s="7"/>
      <c r="E1445" s="7"/>
      <c r="F1445" s="7"/>
      <c r="G1445" s="7"/>
      <c r="H1445" s="7"/>
      <c r="I1445" s="7"/>
      <c r="J1445" s="7"/>
      <c r="K1445" s="7"/>
      <c r="L1445" s="8"/>
      <c r="M1445" s="7"/>
      <c r="N1445" s="60"/>
      <c r="Z1445" s="7"/>
      <c r="AB1445" s="7"/>
      <c r="AC1445" s="7"/>
      <c r="AD1445" s="7"/>
      <c r="AF1445" s="7"/>
      <c r="AH1445" s="7"/>
      <c r="AJ1445" s="7"/>
      <c r="AK1445" s="7"/>
      <c r="AL1445" s="7"/>
      <c r="AN1445" s="7"/>
      <c r="AO1445" s="7"/>
      <c r="AP1445" s="7"/>
      <c r="AR1445" s="7"/>
      <c r="AT1445" s="7"/>
      <c r="AV1445" s="7"/>
      <c r="AX1445" s="7"/>
      <c r="AZ1445" s="7"/>
      <c r="BB1445" s="7"/>
      <c r="BD1445" s="7"/>
      <c r="BF1445" s="7"/>
      <c r="BH1445" s="7"/>
      <c r="BI1445" s="7"/>
      <c r="BJ1445" s="7"/>
      <c r="BL1445" s="7"/>
      <c r="BN1445" s="7"/>
      <c r="BO1445" s="7"/>
      <c r="BP1445" s="7"/>
      <c r="BQ1445" s="7"/>
      <c r="BR1445" s="7"/>
    </row>
    <row r="1446" spans="1:70" customFormat="1">
      <c r="A1446" s="7"/>
      <c r="B1446" s="230"/>
      <c r="C1446" s="7"/>
      <c r="D1446" s="7"/>
      <c r="E1446" s="7"/>
      <c r="F1446" s="7"/>
      <c r="G1446" s="7"/>
      <c r="H1446" s="7"/>
      <c r="I1446" s="7"/>
      <c r="J1446" s="7"/>
      <c r="K1446" s="7"/>
      <c r="L1446" s="8"/>
      <c r="M1446" s="7"/>
      <c r="N1446" s="60"/>
      <c r="Z1446" s="7"/>
      <c r="AB1446" s="7"/>
      <c r="AC1446" s="7"/>
      <c r="AD1446" s="7"/>
      <c r="AF1446" s="7"/>
      <c r="AH1446" s="7"/>
      <c r="AJ1446" s="7"/>
      <c r="AK1446" s="7"/>
      <c r="AL1446" s="7"/>
      <c r="AN1446" s="7"/>
      <c r="AO1446" s="7"/>
      <c r="AP1446" s="7"/>
      <c r="AR1446" s="7"/>
      <c r="AT1446" s="7"/>
      <c r="AV1446" s="7"/>
      <c r="AX1446" s="7"/>
      <c r="AZ1446" s="7"/>
      <c r="BB1446" s="7"/>
      <c r="BD1446" s="7"/>
      <c r="BF1446" s="7"/>
      <c r="BH1446" s="7"/>
      <c r="BI1446" s="7"/>
      <c r="BJ1446" s="7"/>
      <c r="BL1446" s="7"/>
      <c r="BN1446" s="7"/>
      <c r="BO1446" s="7"/>
      <c r="BP1446" s="7"/>
      <c r="BQ1446" s="7"/>
      <c r="BR1446" s="7"/>
    </row>
    <row r="1447" spans="1:70" customFormat="1">
      <c r="A1447" s="7"/>
      <c r="B1447" s="230"/>
      <c r="C1447" s="7"/>
      <c r="D1447" s="7"/>
      <c r="E1447" s="7"/>
      <c r="F1447" s="7"/>
      <c r="G1447" s="7"/>
      <c r="H1447" s="7"/>
      <c r="I1447" s="7"/>
      <c r="J1447" s="7"/>
      <c r="K1447" s="7"/>
      <c r="L1447" s="8"/>
      <c r="M1447" s="7"/>
      <c r="N1447" s="60"/>
      <c r="Z1447" s="7"/>
      <c r="AB1447" s="7"/>
      <c r="AC1447" s="7"/>
      <c r="AD1447" s="7"/>
      <c r="AF1447" s="7"/>
      <c r="AH1447" s="7"/>
      <c r="AJ1447" s="7"/>
      <c r="AK1447" s="7"/>
      <c r="AL1447" s="7"/>
      <c r="AN1447" s="7"/>
      <c r="AO1447" s="7"/>
      <c r="AP1447" s="7"/>
      <c r="AR1447" s="7"/>
      <c r="AT1447" s="7"/>
      <c r="AV1447" s="7"/>
      <c r="AX1447" s="7"/>
      <c r="AZ1447" s="7"/>
      <c r="BB1447" s="7"/>
      <c r="BD1447" s="7"/>
      <c r="BF1447" s="7"/>
      <c r="BH1447" s="7"/>
      <c r="BI1447" s="7"/>
      <c r="BJ1447" s="7"/>
      <c r="BL1447" s="7"/>
      <c r="BN1447" s="7"/>
      <c r="BO1447" s="7"/>
      <c r="BP1447" s="7"/>
      <c r="BQ1447" s="7"/>
      <c r="BR1447" s="7"/>
    </row>
    <row r="1448" spans="1:70" customFormat="1">
      <c r="A1448" s="7"/>
      <c r="B1448" s="230"/>
      <c r="C1448" s="7"/>
      <c r="D1448" s="7"/>
      <c r="E1448" s="7"/>
      <c r="F1448" s="7"/>
      <c r="G1448" s="7"/>
      <c r="H1448" s="7"/>
      <c r="I1448" s="7"/>
      <c r="J1448" s="7"/>
      <c r="K1448" s="7"/>
      <c r="L1448" s="8"/>
      <c r="M1448" s="7"/>
      <c r="N1448" s="60"/>
      <c r="Z1448" s="7"/>
      <c r="AB1448" s="7"/>
      <c r="AC1448" s="7"/>
      <c r="AD1448" s="7"/>
      <c r="AF1448" s="7"/>
      <c r="AH1448" s="7"/>
      <c r="AJ1448" s="7"/>
      <c r="AK1448" s="7"/>
      <c r="AL1448" s="7"/>
      <c r="AN1448" s="7"/>
      <c r="AO1448" s="7"/>
      <c r="AP1448" s="7"/>
      <c r="AR1448" s="7"/>
      <c r="AT1448" s="7"/>
      <c r="AV1448" s="7"/>
      <c r="AX1448" s="7"/>
      <c r="AZ1448" s="7"/>
      <c r="BB1448" s="7"/>
      <c r="BD1448" s="7"/>
      <c r="BF1448" s="7"/>
      <c r="BH1448" s="7"/>
      <c r="BI1448" s="7"/>
      <c r="BJ1448" s="7"/>
      <c r="BL1448" s="7"/>
      <c r="BN1448" s="7"/>
      <c r="BO1448" s="7"/>
      <c r="BP1448" s="7"/>
      <c r="BQ1448" s="7"/>
      <c r="BR1448" s="7"/>
    </row>
    <row r="1449" spans="1:70" customFormat="1">
      <c r="A1449" s="7"/>
      <c r="B1449" s="230"/>
      <c r="C1449" s="7"/>
      <c r="D1449" s="7"/>
      <c r="E1449" s="7"/>
      <c r="F1449" s="7"/>
      <c r="G1449" s="7"/>
      <c r="H1449" s="7"/>
      <c r="I1449" s="7"/>
      <c r="J1449" s="7"/>
      <c r="K1449" s="7"/>
      <c r="L1449" s="8"/>
      <c r="M1449" s="7"/>
      <c r="N1449" s="60"/>
      <c r="Z1449" s="7"/>
      <c r="AB1449" s="7"/>
      <c r="AC1449" s="7"/>
      <c r="AD1449" s="7"/>
      <c r="AF1449" s="7"/>
      <c r="AH1449" s="7"/>
      <c r="AJ1449" s="7"/>
      <c r="AK1449" s="7"/>
      <c r="AL1449" s="7"/>
      <c r="AN1449" s="7"/>
      <c r="AO1449" s="7"/>
      <c r="AP1449" s="7"/>
      <c r="AR1449" s="7"/>
      <c r="AT1449" s="7"/>
      <c r="AV1449" s="7"/>
      <c r="AX1449" s="7"/>
      <c r="AZ1449" s="7"/>
      <c r="BB1449" s="7"/>
      <c r="BD1449" s="7"/>
      <c r="BF1449" s="7"/>
      <c r="BH1449" s="7"/>
      <c r="BI1449" s="7"/>
      <c r="BJ1449" s="7"/>
      <c r="BL1449" s="7"/>
      <c r="BN1449" s="7"/>
      <c r="BO1449" s="7"/>
      <c r="BP1449" s="7"/>
      <c r="BQ1449" s="7"/>
      <c r="BR1449" s="7"/>
    </row>
    <row r="1450" spans="1:70" customFormat="1">
      <c r="A1450" s="7"/>
      <c r="B1450" s="230"/>
      <c r="C1450" s="7"/>
      <c r="D1450" s="7"/>
      <c r="E1450" s="7"/>
      <c r="F1450" s="7"/>
      <c r="G1450" s="7"/>
      <c r="H1450" s="7"/>
      <c r="I1450" s="7"/>
      <c r="J1450" s="7"/>
      <c r="K1450" s="7"/>
      <c r="L1450" s="8"/>
      <c r="M1450" s="7"/>
      <c r="N1450" s="60"/>
      <c r="Z1450" s="7"/>
      <c r="AB1450" s="7"/>
      <c r="AC1450" s="7"/>
      <c r="AD1450" s="7"/>
      <c r="AF1450" s="7"/>
      <c r="AH1450" s="7"/>
      <c r="AJ1450" s="7"/>
      <c r="AK1450" s="7"/>
      <c r="AL1450" s="7"/>
      <c r="AN1450" s="7"/>
      <c r="AO1450" s="7"/>
      <c r="AP1450" s="7"/>
      <c r="AR1450" s="7"/>
      <c r="AT1450" s="7"/>
      <c r="AV1450" s="7"/>
      <c r="AX1450" s="7"/>
      <c r="AZ1450" s="7"/>
      <c r="BB1450" s="7"/>
      <c r="BD1450" s="7"/>
      <c r="BF1450" s="7"/>
      <c r="BH1450" s="7"/>
      <c r="BI1450" s="7"/>
      <c r="BJ1450" s="7"/>
      <c r="BL1450" s="7"/>
      <c r="BN1450" s="7"/>
      <c r="BO1450" s="7"/>
      <c r="BP1450" s="7"/>
      <c r="BQ1450" s="7"/>
      <c r="BR1450" s="7"/>
    </row>
    <row r="1451" spans="1:70" customFormat="1">
      <c r="A1451" s="7"/>
      <c r="B1451" s="230"/>
      <c r="C1451" s="7"/>
      <c r="D1451" s="7"/>
      <c r="E1451" s="7"/>
      <c r="F1451" s="7"/>
      <c r="G1451" s="7"/>
      <c r="H1451" s="7"/>
      <c r="I1451" s="7"/>
      <c r="J1451" s="7"/>
      <c r="K1451" s="7"/>
      <c r="L1451" s="8"/>
      <c r="M1451" s="7"/>
      <c r="N1451" s="60"/>
      <c r="Z1451" s="7"/>
      <c r="AB1451" s="7"/>
      <c r="AC1451" s="7"/>
      <c r="AD1451" s="7"/>
      <c r="AF1451" s="7"/>
      <c r="AH1451" s="7"/>
      <c r="AJ1451" s="7"/>
      <c r="AK1451" s="7"/>
      <c r="AL1451" s="7"/>
      <c r="AN1451" s="7"/>
      <c r="AO1451" s="7"/>
      <c r="AP1451" s="7"/>
      <c r="AR1451" s="7"/>
      <c r="AT1451" s="7"/>
      <c r="AV1451" s="7"/>
      <c r="AX1451" s="7"/>
      <c r="AZ1451" s="7"/>
      <c r="BB1451" s="7"/>
      <c r="BD1451" s="7"/>
      <c r="BF1451" s="7"/>
      <c r="BH1451" s="7"/>
      <c r="BI1451" s="7"/>
      <c r="BJ1451" s="7"/>
      <c r="BL1451" s="7"/>
      <c r="BN1451" s="7"/>
      <c r="BO1451" s="7"/>
      <c r="BP1451" s="7"/>
      <c r="BQ1451" s="7"/>
      <c r="BR1451" s="7"/>
    </row>
    <row r="1452" spans="1:70" customFormat="1">
      <c r="A1452" s="7"/>
      <c r="B1452" s="230"/>
      <c r="C1452" s="7"/>
      <c r="D1452" s="7"/>
      <c r="E1452" s="7"/>
      <c r="F1452" s="7"/>
      <c r="G1452" s="7"/>
      <c r="H1452" s="7"/>
      <c r="I1452" s="7"/>
      <c r="J1452" s="7"/>
      <c r="K1452" s="7"/>
      <c r="L1452" s="8"/>
      <c r="M1452" s="7"/>
      <c r="N1452" s="60"/>
      <c r="Z1452" s="7"/>
      <c r="AB1452" s="7"/>
      <c r="AC1452" s="7"/>
      <c r="AD1452" s="7"/>
      <c r="AF1452" s="7"/>
      <c r="AH1452" s="7"/>
      <c r="AJ1452" s="7"/>
      <c r="AK1452" s="7"/>
      <c r="AL1452" s="7"/>
      <c r="AN1452" s="7"/>
      <c r="AO1452" s="7"/>
      <c r="AP1452" s="7"/>
      <c r="AR1452" s="7"/>
      <c r="AT1452" s="7"/>
      <c r="AV1452" s="7"/>
      <c r="AX1452" s="7"/>
      <c r="AZ1452" s="7"/>
      <c r="BB1452" s="7"/>
      <c r="BD1452" s="7"/>
      <c r="BF1452" s="7"/>
      <c r="BH1452" s="7"/>
      <c r="BI1452" s="7"/>
      <c r="BJ1452" s="7"/>
      <c r="BL1452" s="7"/>
      <c r="BN1452" s="7"/>
      <c r="BO1452" s="7"/>
      <c r="BP1452" s="7"/>
      <c r="BQ1452" s="7"/>
      <c r="BR1452" s="7"/>
    </row>
    <row r="1453" spans="1:70" customFormat="1">
      <c r="A1453" s="7"/>
      <c r="B1453" s="230"/>
      <c r="C1453" s="7"/>
      <c r="D1453" s="7"/>
      <c r="E1453" s="7"/>
      <c r="F1453" s="7"/>
      <c r="G1453" s="7"/>
      <c r="H1453" s="7"/>
      <c r="I1453" s="7"/>
      <c r="J1453" s="7"/>
      <c r="K1453" s="7"/>
      <c r="L1453" s="8"/>
      <c r="M1453" s="7"/>
      <c r="N1453" s="60"/>
      <c r="Z1453" s="7"/>
      <c r="AB1453" s="7"/>
      <c r="AC1453" s="7"/>
      <c r="AD1453" s="7"/>
      <c r="AF1453" s="7"/>
      <c r="AH1453" s="7"/>
      <c r="AJ1453" s="7"/>
      <c r="AK1453" s="7"/>
      <c r="AL1453" s="7"/>
      <c r="AN1453" s="7"/>
      <c r="AO1453" s="7"/>
      <c r="AP1453" s="7"/>
      <c r="AR1453" s="7"/>
      <c r="AT1453" s="7"/>
      <c r="AV1453" s="7"/>
      <c r="AX1453" s="7"/>
      <c r="AZ1453" s="7"/>
      <c r="BB1453" s="7"/>
      <c r="BD1453" s="7"/>
      <c r="BF1453" s="7"/>
      <c r="BH1453" s="7"/>
      <c r="BI1453" s="7"/>
      <c r="BJ1453" s="7"/>
      <c r="BL1453" s="7"/>
      <c r="BN1453" s="7"/>
      <c r="BO1453" s="7"/>
      <c r="BP1453" s="7"/>
      <c r="BQ1453" s="7"/>
      <c r="BR1453" s="7"/>
    </row>
    <row r="1454" spans="1:70" customFormat="1">
      <c r="A1454" s="7"/>
      <c r="B1454" s="230"/>
      <c r="C1454" s="7"/>
      <c r="D1454" s="7"/>
      <c r="E1454" s="7"/>
      <c r="F1454" s="7"/>
      <c r="G1454" s="7"/>
      <c r="H1454" s="7"/>
      <c r="I1454" s="7"/>
      <c r="J1454" s="7"/>
      <c r="K1454" s="7"/>
      <c r="L1454" s="8"/>
      <c r="M1454" s="7"/>
      <c r="N1454" s="60"/>
      <c r="Z1454" s="7"/>
      <c r="AB1454" s="7"/>
      <c r="AC1454" s="7"/>
      <c r="AD1454" s="7"/>
      <c r="AF1454" s="7"/>
      <c r="AH1454" s="7"/>
      <c r="AJ1454" s="7"/>
      <c r="AK1454" s="7"/>
      <c r="AL1454" s="7"/>
      <c r="AN1454" s="7"/>
      <c r="AO1454" s="7"/>
      <c r="AP1454" s="7"/>
      <c r="AR1454" s="7"/>
      <c r="AT1454" s="7"/>
      <c r="AV1454" s="7"/>
      <c r="AX1454" s="7"/>
      <c r="AZ1454" s="7"/>
      <c r="BB1454" s="7"/>
      <c r="BD1454" s="7"/>
      <c r="BF1454" s="7"/>
      <c r="BH1454" s="7"/>
      <c r="BI1454" s="7"/>
      <c r="BJ1454" s="7"/>
      <c r="BL1454" s="7"/>
      <c r="BN1454" s="7"/>
      <c r="BO1454" s="7"/>
      <c r="BP1454" s="7"/>
      <c r="BQ1454" s="7"/>
      <c r="BR1454" s="7"/>
    </row>
    <row r="1455" spans="1:70" customFormat="1">
      <c r="A1455" s="7"/>
      <c r="B1455" s="230"/>
      <c r="C1455" s="7"/>
      <c r="D1455" s="7"/>
      <c r="E1455" s="7"/>
      <c r="F1455" s="7"/>
      <c r="G1455" s="7"/>
      <c r="H1455" s="7"/>
      <c r="I1455" s="7"/>
      <c r="J1455" s="7"/>
      <c r="K1455" s="7"/>
      <c r="L1455" s="8"/>
      <c r="M1455" s="7"/>
      <c r="N1455" s="60"/>
      <c r="Z1455" s="7"/>
      <c r="AB1455" s="7"/>
      <c r="AC1455" s="7"/>
      <c r="AD1455" s="7"/>
      <c r="AF1455" s="7"/>
      <c r="AH1455" s="7"/>
      <c r="AJ1455" s="7"/>
      <c r="AK1455" s="7"/>
      <c r="AL1455" s="7"/>
      <c r="AN1455" s="7"/>
      <c r="AO1455" s="7"/>
      <c r="AP1455" s="7"/>
      <c r="AR1455" s="7"/>
      <c r="AT1455" s="7"/>
      <c r="AV1455" s="7"/>
      <c r="AX1455" s="7"/>
      <c r="AZ1455" s="7"/>
      <c r="BB1455" s="7"/>
      <c r="BD1455" s="7"/>
      <c r="BF1455" s="7"/>
      <c r="BH1455" s="7"/>
      <c r="BI1455" s="7"/>
      <c r="BJ1455" s="7"/>
      <c r="BL1455" s="7"/>
      <c r="BN1455" s="7"/>
      <c r="BO1455" s="7"/>
      <c r="BP1455" s="7"/>
      <c r="BQ1455" s="7"/>
      <c r="BR1455" s="7"/>
    </row>
    <row r="1456" spans="1:70" customFormat="1">
      <c r="A1456" s="7"/>
      <c r="B1456" s="230"/>
      <c r="C1456" s="7"/>
      <c r="D1456" s="7"/>
      <c r="E1456" s="7"/>
      <c r="F1456" s="7"/>
      <c r="G1456" s="7"/>
      <c r="H1456" s="7"/>
      <c r="I1456" s="7"/>
      <c r="J1456" s="7"/>
      <c r="K1456" s="7"/>
      <c r="L1456" s="8"/>
      <c r="M1456" s="7"/>
      <c r="N1456" s="60"/>
      <c r="Z1456" s="7"/>
      <c r="AB1456" s="7"/>
      <c r="AC1456" s="7"/>
      <c r="AD1456" s="7"/>
      <c r="AF1456" s="7"/>
      <c r="AH1456" s="7"/>
      <c r="AJ1456" s="7"/>
      <c r="AK1456" s="7"/>
      <c r="AL1456" s="7"/>
      <c r="AN1456" s="7"/>
      <c r="AO1456" s="7"/>
      <c r="AP1456" s="7"/>
      <c r="AR1456" s="7"/>
      <c r="AT1456" s="7"/>
      <c r="AV1456" s="7"/>
      <c r="AX1456" s="7"/>
      <c r="AZ1456" s="7"/>
      <c r="BB1456" s="7"/>
      <c r="BD1456" s="7"/>
      <c r="BF1456" s="7"/>
      <c r="BH1456" s="7"/>
      <c r="BI1456" s="7"/>
      <c r="BJ1456" s="7"/>
      <c r="BL1456" s="7"/>
      <c r="BN1456" s="7"/>
      <c r="BO1456" s="7"/>
      <c r="BP1456" s="7"/>
      <c r="BQ1456" s="7"/>
      <c r="BR1456" s="7"/>
    </row>
    <row r="1457" spans="1:70" customFormat="1">
      <c r="A1457" s="7"/>
      <c r="B1457" s="230"/>
      <c r="C1457" s="7"/>
      <c r="D1457" s="7"/>
      <c r="E1457" s="7"/>
      <c r="F1457" s="7"/>
      <c r="G1457" s="7"/>
      <c r="H1457" s="7"/>
      <c r="I1457" s="7"/>
      <c r="J1457" s="7"/>
      <c r="K1457" s="7"/>
      <c r="L1457" s="8"/>
      <c r="M1457" s="7"/>
      <c r="N1457" s="60"/>
      <c r="Z1457" s="7"/>
      <c r="AB1457" s="7"/>
      <c r="AC1457" s="7"/>
      <c r="AD1457" s="7"/>
      <c r="AF1457" s="7"/>
      <c r="AH1457" s="7"/>
      <c r="AJ1457" s="7"/>
      <c r="AK1457" s="7"/>
      <c r="AL1457" s="7"/>
      <c r="AN1457" s="7"/>
      <c r="AO1457" s="7"/>
      <c r="AP1457" s="7"/>
      <c r="AR1457" s="7"/>
      <c r="AT1457" s="7"/>
      <c r="AV1457" s="7"/>
      <c r="AX1457" s="7"/>
      <c r="AZ1457" s="7"/>
      <c r="BB1457" s="7"/>
      <c r="BD1457" s="7"/>
      <c r="BF1457" s="7"/>
      <c r="BH1457" s="7"/>
      <c r="BI1457" s="7"/>
      <c r="BJ1457" s="7"/>
      <c r="BL1457" s="7"/>
      <c r="BN1457" s="7"/>
      <c r="BO1457" s="7"/>
      <c r="BP1457" s="7"/>
      <c r="BQ1457" s="7"/>
      <c r="BR1457" s="7"/>
    </row>
    <row r="1458" spans="1:70" customFormat="1">
      <c r="A1458" s="7"/>
      <c r="B1458" s="230"/>
      <c r="C1458" s="7"/>
      <c r="D1458" s="7"/>
      <c r="E1458" s="7"/>
      <c r="F1458" s="7"/>
      <c r="G1458" s="7"/>
      <c r="H1458" s="7"/>
      <c r="I1458" s="7"/>
      <c r="J1458" s="7"/>
      <c r="K1458" s="7"/>
      <c r="L1458" s="8"/>
      <c r="M1458" s="7"/>
      <c r="N1458" s="60"/>
      <c r="Z1458" s="7"/>
      <c r="AB1458" s="7"/>
      <c r="AC1458" s="7"/>
      <c r="AD1458" s="7"/>
      <c r="AF1458" s="7"/>
      <c r="AH1458" s="7"/>
      <c r="AJ1458" s="7"/>
      <c r="AK1458" s="7"/>
      <c r="AL1458" s="7"/>
      <c r="AN1458" s="7"/>
      <c r="AO1458" s="7"/>
      <c r="AP1458" s="7"/>
      <c r="AR1458" s="7"/>
      <c r="AT1458" s="7"/>
      <c r="AV1458" s="7"/>
      <c r="AX1458" s="7"/>
      <c r="AZ1458" s="7"/>
      <c r="BB1458" s="7"/>
      <c r="BD1458" s="7"/>
      <c r="BF1458" s="7"/>
      <c r="BH1458" s="7"/>
      <c r="BI1458" s="7"/>
      <c r="BJ1458" s="7"/>
      <c r="BL1458" s="7"/>
      <c r="BN1458" s="7"/>
      <c r="BO1458" s="7"/>
      <c r="BP1458" s="7"/>
      <c r="BQ1458" s="7"/>
      <c r="BR1458" s="7"/>
    </row>
    <row r="1459" spans="1:70" customFormat="1">
      <c r="A1459" s="7"/>
      <c r="B1459" s="230"/>
      <c r="C1459" s="7"/>
      <c r="D1459" s="7"/>
      <c r="E1459" s="7"/>
      <c r="F1459" s="7"/>
      <c r="G1459" s="7"/>
      <c r="H1459" s="7"/>
      <c r="I1459" s="7"/>
      <c r="J1459" s="7"/>
      <c r="K1459" s="7"/>
      <c r="L1459" s="8"/>
      <c r="M1459" s="7"/>
      <c r="N1459" s="60"/>
      <c r="Z1459" s="7"/>
      <c r="AB1459" s="7"/>
      <c r="AC1459" s="7"/>
      <c r="AD1459" s="7"/>
      <c r="AF1459" s="7"/>
      <c r="AH1459" s="7"/>
      <c r="AJ1459" s="7"/>
      <c r="AK1459" s="7"/>
      <c r="AL1459" s="7"/>
      <c r="AN1459" s="7"/>
      <c r="AO1459" s="7"/>
      <c r="AP1459" s="7"/>
      <c r="AR1459" s="7"/>
      <c r="AT1459" s="7"/>
      <c r="AV1459" s="7"/>
      <c r="AX1459" s="7"/>
      <c r="AZ1459" s="7"/>
      <c r="BB1459" s="7"/>
      <c r="BD1459" s="7"/>
      <c r="BF1459" s="7"/>
      <c r="BH1459" s="7"/>
      <c r="BI1459" s="7"/>
      <c r="BJ1459" s="7"/>
      <c r="BL1459" s="7"/>
      <c r="BN1459" s="7"/>
      <c r="BO1459" s="7"/>
      <c r="BP1459" s="7"/>
      <c r="BQ1459" s="7"/>
      <c r="BR1459" s="7"/>
    </row>
    <row r="1460" spans="1:70" customFormat="1">
      <c r="A1460" s="7"/>
      <c r="B1460" s="230"/>
      <c r="C1460" s="7"/>
      <c r="D1460" s="7"/>
      <c r="E1460" s="7"/>
      <c r="F1460" s="7"/>
      <c r="G1460" s="7"/>
      <c r="H1460" s="7"/>
      <c r="I1460" s="7"/>
      <c r="J1460" s="7"/>
      <c r="K1460" s="7"/>
      <c r="L1460" s="8"/>
      <c r="M1460" s="7"/>
      <c r="N1460" s="60"/>
      <c r="Z1460" s="7"/>
      <c r="AB1460" s="7"/>
      <c r="AC1460" s="7"/>
      <c r="AD1460" s="7"/>
      <c r="AF1460" s="7"/>
      <c r="AH1460" s="7"/>
      <c r="AJ1460" s="7"/>
      <c r="AK1460" s="7"/>
      <c r="AL1460" s="7"/>
      <c r="AN1460" s="7"/>
      <c r="AO1460" s="7"/>
      <c r="AP1460" s="7"/>
      <c r="AR1460" s="7"/>
      <c r="AT1460" s="7"/>
      <c r="AV1460" s="7"/>
      <c r="AX1460" s="7"/>
      <c r="AZ1460" s="7"/>
      <c r="BB1460" s="7"/>
      <c r="BD1460" s="7"/>
      <c r="BF1460" s="7"/>
      <c r="BH1460" s="7"/>
      <c r="BI1460" s="7"/>
      <c r="BJ1460" s="7"/>
      <c r="BL1460" s="7"/>
      <c r="BN1460" s="7"/>
      <c r="BO1460" s="7"/>
      <c r="BP1460" s="7"/>
      <c r="BQ1460" s="7"/>
      <c r="BR1460" s="7"/>
    </row>
    <row r="1461" spans="1:70" customFormat="1">
      <c r="A1461" s="7"/>
      <c r="B1461" s="230"/>
      <c r="C1461" s="7"/>
      <c r="D1461" s="7"/>
      <c r="E1461" s="7"/>
      <c r="F1461" s="7"/>
      <c r="G1461" s="7"/>
      <c r="H1461" s="7"/>
      <c r="I1461" s="7"/>
      <c r="J1461" s="7"/>
      <c r="K1461" s="7"/>
      <c r="L1461" s="8"/>
      <c r="M1461" s="7"/>
      <c r="N1461" s="60"/>
      <c r="Z1461" s="7"/>
      <c r="AB1461" s="7"/>
      <c r="AC1461" s="7"/>
      <c r="AD1461" s="7"/>
      <c r="AF1461" s="7"/>
      <c r="AH1461" s="7"/>
      <c r="AJ1461" s="7"/>
      <c r="AK1461" s="7"/>
      <c r="AL1461" s="7"/>
      <c r="AN1461" s="7"/>
      <c r="AO1461" s="7"/>
      <c r="AP1461" s="7"/>
      <c r="AR1461" s="7"/>
      <c r="AT1461" s="7"/>
      <c r="AV1461" s="7"/>
      <c r="AX1461" s="7"/>
      <c r="AZ1461" s="7"/>
      <c r="BB1461" s="7"/>
      <c r="BD1461" s="7"/>
      <c r="BF1461" s="7"/>
      <c r="BH1461" s="7"/>
      <c r="BI1461" s="7"/>
      <c r="BJ1461" s="7"/>
      <c r="BL1461" s="7"/>
      <c r="BN1461" s="7"/>
      <c r="BO1461" s="7"/>
      <c r="BP1461" s="7"/>
      <c r="BQ1461" s="7"/>
      <c r="BR1461" s="7"/>
    </row>
    <row r="1462" spans="1:70" customFormat="1">
      <c r="A1462" s="7"/>
      <c r="B1462" s="230"/>
      <c r="C1462" s="7"/>
      <c r="D1462" s="7"/>
      <c r="E1462" s="7"/>
      <c r="F1462" s="7"/>
      <c r="G1462" s="7"/>
      <c r="H1462" s="7"/>
      <c r="I1462" s="7"/>
      <c r="J1462" s="7"/>
      <c r="K1462" s="7"/>
      <c r="L1462" s="8"/>
      <c r="M1462" s="7"/>
      <c r="N1462" s="60"/>
      <c r="Z1462" s="7"/>
      <c r="AB1462" s="7"/>
      <c r="AC1462" s="7"/>
      <c r="AD1462" s="7"/>
      <c r="AF1462" s="7"/>
      <c r="AH1462" s="7"/>
      <c r="AJ1462" s="7"/>
      <c r="AK1462" s="7"/>
      <c r="AL1462" s="7"/>
      <c r="AN1462" s="7"/>
      <c r="AO1462" s="7"/>
      <c r="AP1462" s="7"/>
      <c r="AR1462" s="7"/>
      <c r="AT1462" s="7"/>
      <c r="AV1462" s="7"/>
      <c r="AX1462" s="7"/>
      <c r="AZ1462" s="7"/>
      <c r="BB1462" s="7"/>
      <c r="BD1462" s="7"/>
      <c r="BF1462" s="7"/>
      <c r="BH1462" s="7"/>
      <c r="BI1462" s="7"/>
      <c r="BJ1462" s="7"/>
      <c r="BL1462" s="7"/>
      <c r="BN1462" s="7"/>
      <c r="BO1462" s="7"/>
      <c r="BP1462" s="7"/>
      <c r="BQ1462" s="7"/>
      <c r="BR1462" s="7"/>
    </row>
    <row r="1463" spans="1:70" customFormat="1">
      <c r="A1463" s="7"/>
      <c r="B1463" s="230"/>
      <c r="C1463" s="7"/>
      <c r="D1463" s="7"/>
      <c r="E1463" s="7"/>
      <c r="F1463" s="7"/>
      <c r="G1463" s="7"/>
      <c r="H1463" s="7"/>
      <c r="I1463" s="7"/>
      <c r="J1463" s="7"/>
      <c r="K1463" s="7"/>
      <c r="L1463" s="8"/>
      <c r="M1463" s="7"/>
      <c r="N1463" s="60"/>
      <c r="Z1463" s="7"/>
      <c r="AB1463" s="7"/>
      <c r="AC1463" s="7"/>
      <c r="AD1463" s="7"/>
      <c r="AF1463" s="7"/>
      <c r="AH1463" s="7"/>
      <c r="AJ1463" s="7"/>
      <c r="AK1463" s="7"/>
      <c r="AL1463" s="7"/>
      <c r="AN1463" s="7"/>
      <c r="AO1463" s="7"/>
      <c r="AP1463" s="7"/>
      <c r="AR1463" s="7"/>
      <c r="AT1463" s="7"/>
      <c r="AV1463" s="7"/>
      <c r="AX1463" s="7"/>
      <c r="AZ1463" s="7"/>
      <c r="BB1463" s="7"/>
      <c r="BD1463" s="7"/>
      <c r="BF1463" s="7"/>
      <c r="BH1463" s="7"/>
      <c r="BI1463" s="7"/>
      <c r="BJ1463" s="7"/>
      <c r="BL1463" s="7"/>
      <c r="BN1463" s="7"/>
      <c r="BO1463" s="7"/>
      <c r="BP1463" s="7"/>
      <c r="BQ1463" s="7"/>
      <c r="BR1463" s="7"/>
    </row>
    <row r="1464" spans="1:70" customFormat="1">
      <c r="A1464" s="7"/>
      <c r="B1464" s="230"/>
      <c r="C1464" s="7"/>
      <c r="D1464" s="7"/>
      <c r="E1464" s="7"/>
      <c r="F1464" s="7"/>
      <c r="G1464" s="7"/>
      <c r="H1464" s="7"/>
      <c r="I1464" s="7"/>
      <c r="J1464" s="7"/>
      <c r="K1464" s="7"/>
      <c r="L1464" s="8"/>
      <c r="M1464" s="7"/>
      <c r="N1464" s="60"/>
      <c r="Z1464" s="7"/>
      <c r="AB1464" s="7"/>
      <c r="AC1464" s="7"/>
      <c r="AD1464" s="7"/>
      <c r="AF1464" s="7"/>
      <c r="AH1464" s="7"/>
      <c r="AJ1464" s="7"/>
      <c r="AK1464" s="7"/>
      <c r="AL1464" s="7"/>
      <c r="AN1464" s="7"/>
      <c r="AO1464" s="7"/>
      <c r="AP1464" s="7"/>
      <c r="AR1464" s="7"/>
      <c r="AT1464" s="7"/>
      <c r="AV1464" s="7"/>
      <c r="AX1464" s="7"/>
      <c r="AZ1464" s="7"/>
      <c r="BB1464" s="7"/>
      <c r="BD1464" s="7"/>
      <c r="BF1464" s="7"/>
      <c r="BH1464" s="7"/>
      <c r="BI1464" s="7"/>
      <c r="BJ1464" s="7"/>
      <c r="BL1464" s="7"/>
      <c r="BN1464" s="7"/>
      <c r="BO1464" s="7"/>
      <c r="BP1464" s="7"/>
      <c r="BQ1464" s="7"/>
      <c r="BR1464" s="7"/>
    </row>
    <row r="1465" spans="1:70" customFormat="1">
      <c r="A1465" s="7"/>
      <c r="B1465" s="230"/>
      <c r="C1465" s="7"/>
      <c r="D1465" s="7"/>
      <c r="E1465" s="7"/>
      <c r="F1465" s="7"/>
      <c r="G1465" s="7"/>
      <c r="H1465" s="7"/>
      <c r="I1465" s="7"/>
      <c r="J1465" s="7"/>
      <c r="K1465" s="7"/>
      <c r="L1465" s="8"/>
      <c r="M1465" s="7"/>
      <c r="N1465" s="60"/>
      <c r="Z1465" s="7"/>
      <c r="AB1465" s="7"/>
      <c r="AC1465" s="7"/>
      <c r="AD1465" s="7"/>
      <c r="AF1465" s="7"/>
      <c r="AH1465" s="7"/>
      <c r="AJ1465" s="7"/>
      <c r="AK1465" s="7"/>
      <c r="AL1465" s="7"/>
      <c r="AN1465" s="7"/>
      <c r="AO1465" s="7"/>
      <c r="AP1465" s="7"/>
      <c r="AR1465" s="7"/>
      <c r="AT1465" s="7"/>
      <c r="AV1465" s="7"/>
      <c r="AX1465" s="7"/>
      <c r="AZ1465" s="7"/>
      <c r="BB1465" s="7"/>
      <c r="BD1465" s="7"/>
      <c r="BF1465" s="7"/>
      <c r="BH1465" s="7"/>
      <c r="BI1465" s="7"/>
      <c r="BJ1465" s="7"/>
      <c r="BL1465" s="7"/>
      <c r="BN1465" s="7"/>
      <c r="BO1465" s="7"/>
      <c r="BP1465" s="7"/>
      <c r="BQ1465" s="7"/>
      <c r="BR1465" s="7"/>
    </row>
    <row r="1466" spans="1:70" customFormat="1">
      <c r="A1466" s="7"/>
      <c r="B1466" s="230"/>
      <c r="C1466" s="7"/>
      <c r="D1466" s="7"/>
      <c r="E1466" s="7"/>
      <c r="F1466" s="7"/>
      <c r="G1466" s="7"/>
      <c r="H1466" s="7"/>
      <c r="I1466" s="7"/>
      <c r="J1466" s="7"/>
      <c r="K1466" s="7"/>
      <c r="L1466" s="8"/>
      <c r="M1466" s="7"/>
      <c r="N1466" s="60"/>
      <c r="Z1466" s="7"/>
      <c r="AB1466" s="7"/>
      <c r="AC1466" s="7"/>
      <c r="AD1466" s="7"/>
      <c r="AF1466" s="7"/>
      <c r="AH1466" s="7"/>
      <c r="AJ1466" s="7"/>
      <c r="AK1466" s="7"/>
      <c r="AL1466" s="7"/>
      <c r="AN1466" s="7"/>
      <c r="AO1466" s="7"/>
      <c r="AP1466" s="7"/>
      <c r="AR1466" s="7"/>
      <c r="AT1466" s="7"/>
      <c r="AV1466" s="7"/>
      <c r="AX1466" s="7"/>
      <c r="AZ1466" s="7"/>
      <c r="BB1466" s="7"/>
      <c r="BD1466" s="7"/>
      <c r="BF1466" s="7"/>
      <c r="BH1466" s="7"/>
      <c r="BI1466" s="7"/>
      <c r="BJ1466" s="7"/>
      <c r="BL1466" s="7"/>
      <c r="BN1466" s="7"/>
      <c r="BO1466" s="7"/>
      <c r="BP1466" s="7"/>
      <c r="BQ1466" s="7"/>
      <c r="BR1466" s="7"/>
    </row>
    <row r="1467" spans="1:70" customFormat="1">
      <c r="A1467" s="7"/>
      <c r="B1467" s="230"/>
      <c r="C1467" s="7"/>
      <c r="D1467" s="7"/>
      <c r="E1467" s="7"/>
      <c r="F1467" s="7"/>
      <c r="G1467" s="7"/>
      <c r="H1467" s="7"/>
      <c r="I1467" s="7"/>
      <c r="J1467" s="7"/>
      <c r="K1467" s="7"/>
      <c r="L1467" s="8"/>
      <c r="M1467" s="7"/>
      <c r="N1467" s="60"/>
      <c r="Z1467" s="7"/>
      <c r="AB1467" s="7"/>
      <c r="AC1467" s="7"/>
      <c r="AD1467" s="7"/>
      <c r="AF1467" s="7"/>
      <c r="AH1467" s="7"/>
      <c r="AJ1467" s="7"/>
      <c r="AK1467" s="7"/>
      <c r="AL1467" s="7"/>
      <c r="AN1467" s="7"/>
      <c r="AO1467" s="7"/>
      <c r="AP1467" s="7"/>
      <c r="AR1467" s="7"/>
      <c r="AT1467" s="7"/>
      <c r="AV1467" s="7"/>
      <c r="AX1467" s="7"/>
      <c r="AZ1467" s="7"/>
      <c r="BB1467" s="7"/>
      <c r="BD1467" s="7"/>
      <c r="BF1467" s="7"/>
      <c r="BH1467" s="7"/>
      <c r="BI1467" s="7"/>
      <c r="BJ1467" s="7"/>
      <c r="BL1467" s="7"/>
      <c r="BN1467" s="7"/>
      <c r="BO1467" s="7"/>
      <c r="BP1467" s="7"/>
      <c r="BQ1467" s="7"/>
      <c r="BR1467" s="7"/>
    </row>
    <row r="1468" spans="1:70" customFormat="1">
      <c r="A1468" s="7"/>
      <c r="B1468" s="230"/>
      <c r="C1468" s="7"/>
      <c r="D1468" s="7"/>
      <c r="E1468" s="7"/>
      <c r="F1468" s="7"/>
      <c r="G1468" s="7"/>
      <c r="H1468" s="7"/>
      <c r="I1468" s="7"/>
      <c r="J1468" s="7"/>
      <c r="K1468" s="7"/>
      <c r="L1468" s="8"/>
      <c r="M1468" s="7"/>
      <c r="N1468" s="60"/>
      <c r="Z1468" s="7"/>
      <c r="AB1468" s="7"/>
      <c r="AC1468" s="7"/>
      <c r="AD1468" s="7"/>
      <c r="AF1468" s="7"/>
      <c r="AH1468" s="7"/>
      <c r="AJ1468" s="7"/>
      <c r="AK1468" s="7"/>
      <c r="AL1468" s="7"/>
      <c r="AN1468" s="7"/>
      <c r="AO1468" s="7"/>
      <c r="AP1468" s="7"/>
      <c r="AR1468" s="7"/>
      <c r="AT1468" s="7"/>
      <c r="AV1468" s="7"/>
      <c r="AX1468" s="7"/>
      <c r="AZ1468" s="7"/>
      <c r="BB1468" s="7"/>
      <c r="BD1468" s="7"/>
      <c r="BF1468" s="7"/>
      <c r="BH1468" s="7"/>
      <c r="BI1468" s="7"/>
      <c r="BJ1468" s="7"/>
      <c r="BL1468" s="7"/>
      <c r="BN1468" s="7"/>
      <c r="BO1468" s="7"/>
      <c r="BP1468" s="7"/>
      <c r="BQ1468" s="7"/>
      <c r="BR1468" s="7"/>
    </row>
    <row r="1469" spans="1:70" customFormat="1">
      <c r="A1469" s="7"/>
      <c r="B1469" s="230"/>
      <c r="C1469" s="7"/>
      <c r="D1469" s="7"/>
      <c r="E1469" s="7"/>
      <c r="F1469" s="7"/>
      <c r="G1469" s="7"/>
      <c r="H1469" s="7"/>
      <c r="I1469" s="7"/>
      <c r="J1469" s="7"/>
      <c r="K1469" s="7"/>
      <c r="L1469" s="8"/>
      <c r="M1469" s="7"/>
      <c r="N1469" s="60"/>
      <c r="Z1469" s="7"/>
      <c r="AB1469" s="7"/>
      <c r="AC1469" s="7"/>
      <c r="AD1469" s="7"/>
      <c r="AF1469" s="7"/>
      <c r="AH1469" s="7"/>
      <c r="AJ1469" s="7"/>
      <c r="AK1469" s="7"/>
      <c r="AL1469" s="7"/>
      <c r="AN1469" s="7"/>
      <c r="AO1469" s="7"/>
      <c r="AP1469" s="7"/>
      <c r="AR1469" s="7"/>
      <c r="AT1469" s="7"/>
      <c r="AV1469" s="7"/>
      <c r="AX1469" s="7"/>
      <c r="AZ1469" s="7"/>
      <c r="BB1469" s="7"/>
      <c r="BD1469" s="7"/>
      <c r="BF1469" s="7"/>
      <c r="BH1469" s="7"/>
      <c r="BI1469" s="7"/>
      <c r="BJ1469" s="7"/>
      <c r="BL1469" s="7"/>
      <c r="BN1469" s="7"/>
      <c r="BO1469" s="7"/>
      <c r="BP1469" s="7"/>
      <c r="BQ1469" s="7"/>
      <c r="BR1469" s="7"/>
    </row>
    <row r="1470" spans="1:70" customFormat="1">
      <c r="A1470" s="7"/>
      <c r="B1470" s="230"/>
      <c r="C1470" s="7"/>
      <c r="D1470" s="7"/>
      <c r="E1470" s="7"/>
      <c r="F1470" s="7"/>
      <c r="G1470" s="7"/>
      <c r="H1470" s="7"/>
      <c r="I1470" s="7"/>
      <c r="J1470" s="7"/>
      <c r="K1470" s="7"/>
      <c r="L1470" s="8"/>
      <c r="M1470" s="7"/>
      <c r="N1470" s="60"/>
      <c r="Z1470" s="7"/>
      <c r="AB1470" s="7"/>
      <c r="AC1470" s="7"/>
      <c r="AD1470" s="7"/>
      <c r="AF1470" s="7"/>
      <c r="AH1470" s="7"/>
      <c r="AJ1470" s="7"/>
      <c r="AK1470" s="7"/>
      <c r="AL1470" s="7"/>
      <c r="AN1470" s="7"/>
      <c r="AO1470" s="7"/>
      <c r="AP1470" s="7"/>
      <c r="AR1470" s="7"/>
      <c r="AT1470" s="7"/>
      <c r="AV1470" s="7"/>
      <c r="AX1470" s="7"/>
      <c r="AZ1470" s="7"/>
      <c r="BB1470" s="7"/>
      <c r="BD1470" s="7"/>
      <c r="BF1470" s="7"/>
      <c r="BH1470" s="7"/>
      <c r="BI1470" s="7"/>
      <c r="BJ1470" s="7"/>
      <c r="BL1470" s="7"/>
      <c r="BN1470" s="7"/>
      <c r="BO1470" s="7"/>
      <c r="BP1470" s="7"/>
      <c r="BQ1470" s="7"/>
      <c r="BR1470" s="7"/>
    </row>
    <row r="1471" spans="1:70" customFormat="1">
      <c r="A1471" s="7"/>
      <c r="B1471" s="230"/>
      <c r="C1471" s="7"/>
      <c r="D1471" s="7"/>
      <c r="E1471" s="7"/>
      <c r="F1471" s="7"/>
      <c r="G1471" s="7"/>
      <c r="H1471" s="7"/>
      <c r="I1471" s="7"/>
      <c r="J1471" s="7"/>
      <c r="K1471" s="7"/>
      <c r="L1471" s="8"/>
      <c r="M1471" s="7"/>
      <c r="N1471" s="60"/>
      <c r="Z1471" s="7"/>
      <c r="AB1471" s="7"/>
      <c r="AC1471" s="7"/>
      <c r="AD1471" s="7"/>
      <c r="AF1471" s="7"/>
      <c r="AH1471" s="7"/>
      <c r="AJ1471" s="7"/>
      <c r="AK1471" s="7"/>
      <c r="AL1471" s="7"/>
      <c r="AN1471" s="7"/>
      <c r="AO1471" s="7"/>
      <c r="AP1471" s="7"/>
      <c r="AR1471" s="7"/>
      <c r="AT1471" s="7"/>
      <c r="AV1471" s="7"/>
      <c r="AX1471" s="7"/>
      <c r="AZ1471" s="7"/>
      <c r="BB1471" s="7"/>
      <c r="BD1471" s="7"/>
      <c r="BF1471" s="7"/>
      <c r="BH1471" s="7"/>
      <c r="BI1471" s="7"/>
      <c r="BJ1471" s="7"/>
      <c r="BL1471" s="7"/>
      <c r="BN1471" s="7"/>
      <c r="BO1471" s="7"/>
      <c r="BP1471" s="7"/>
      <c r="BQ1471" s="7"/>
      <c r="BR1471" s="7"/>
    </row>
    <row r="1472" spans="1:70" customFormat="1">
      <c r="A1472" s="7"/>
      <c r="B1472" s="230"/>
      <c r="C1472" s="7"/>
      <c r="D1472" s="7"/>
      <c r="E1472" s="7"/>
      <c r="F1472" s="7"/>
      <c r="G1472" s="7"/>
      <c r="H1472" s="7"/>
      <c r="I1472" s="7"/>
      <c r="J1472" s="7"/>
      <c r="K1472" s="7"/>
      <c r="L1472" s="8"/>
      <c r="M1472" s="7"/>
      <c r="N1472" s="60"/>
      <c r="Z1472" s="7"/>
      <c r="AB1472" s="7"/>
      <c r="AC1472" s="7"/>
      <c r="AD1472" s="7"/>
      <c r="AF1472" s="7"/>
      <c r="AH1472" s="7"/>
      <c r="AJ1472" s="7"/>
      <c r="AK1472" s="7"/>
      <c r="AL1472" s="7"/>
      <c r="AN1472" s="7"/>
      <c r="AO1472" s="7"/>
      <c r="AP1472" s="7"/>
      <c r="AR1472" s="7"/>
      <c r="AT1472" s="7"/>
      <c r="AV1472" s="7"/>
      <c r="AX1472" s="7"/>
      <c r="AZ1472" s="7"/>
      <c r="BB1472" s="7"/>
      <c r="BD1472" s="7"/>
      <c r="BF1472" s="7"/>
      <c r="BH1472" s="7"/>
      <c r="BI1472" s="7"/>
      <c r="BJ1472" s="7"/>
      <c r="BL1472" s="7"/>
      <c r="BN1472" s="7"/>
      <c r="BO1472" s="7"/>
      <c r="BP1472" s="7"/>
      <c r="BQ1472" s="7"/>
      <c r="BR1472" s="7"/>
    </row>
    <row r="1473" spans="1:70" customFormat="1">
      <c r="A1473" s="7"/>
      <c r="B1473" s="230"/>
      <c r="C1473" s="7"/>
      <c r="D1473" s="7"/>
      <c r="E1473" s="7"/>
      <c r="F1473" s="7"/>
      <c r="G1473" s="7"/>
      <c r="H1473" s="7"/>
      <c r="I1473" s="7"/>
      <c r="J1473" s="7"/>
      <c r="K1473" s="7"/>
      <c r="L1473" s="8"/>
      <c r="M1473" s="7"/>
      <c r="N1473" s="60"/>
      <c r="Z1473" s="7"/>
      <c r="AB1473" s="7"/>
      <c r="AC1473" s="7"/>
      <c r="AD1473" s="7"/>
      <c r="AF1473" s="7"/>
      <c r="AH1473" s="7"/>
      <c r="AJ1473" s="7"/>
      <c r="AK1473" s="7"/>
      <c r="AL1473" s="7"/>
      <c r="AN1473" s="7"/>
      <c r="AO1473" s="7"/>
      <c r="AP1473" s="7"/>
      <c r="AR1473" s="7"/>
      <c r="AT1473" s="7"/>
      <c r="AV1473" s="7"/>
      <c r="AX1473" s="7"/>
      <c r="AZ1473" s="7"/>
      <c r="BB1473" s="7"/>
      <c r="BD1473" s="7"/>
      <c r="BF1473" s="7"/>
      <c r="BH1473" s="7"/>
      <c r="BI1473" s="7"/>
      <c r="BJ1473" s="7"/>
      <c r="BL1473" s="7"/>
      <c r="BN1473" s="7"/>
      <c r="BO1473" s="7"/>
      <c r="BP1473" s="7"/>
      <c r="BQ1473" s="7"/>
      <c r="BR1473" s="7"/>
    </row>
    <row r="1474" spans="1:70" customFormat="1">
      <c r="A1474" s="7"/>
      <c r="B1474" s="230"/>
      <c r="C1474" s="7"/>
      <c r="D1474" s="7"/>
      <c r="E1474" s="7"/>
      <c r="F1474" s="7"/>
      <c r="G1474" s="7"/>
      <c r="H1474" s="7"/>
      <c r="I1474" s="7"/>
      <c r="J1474" s="7"/>
      <c r="K1474" s="7"/>
      <c r="L1474" s="8"/>
      <c r="M1474" s="7"/>
      <c r="N1474" s="60"/>
      <c r="Z1474" s="7"/>
      <c r="AB1474" s="7"/>
      <c r="AC1474" s="7"/>
      <c r="AD1474" s="7"/>
      <c r="AF1474" s="7"/>
      <c r="AH1474" s="7"/>
      <c r="AJ1474" s="7"/>
      <c r="AK1474" s="7"/>
      <c r="AL1474" s="7"/>
      <c r="AN1474" s="7"/>
      <c r="AO1474" s="7"/>
      <c r="AP1474" s="7"/>
      <c r="AR1474" s="7"/>
      <c r="AT1474" s="7"/>
      <c r="AV1474" s="7"/>
      <c r="AX1474" s="7"/>
      <c r="AZ1474" s="7"/>
      <c r="BB1474" s="7"/>
      <c r="BD1474" s="7"/>
      <c r="BF1474" s="7"/>
      <c r="BH1474" s="7"/>
      <c r="BI1474" s="7"/>
      <c r="BJ1474" s="7"/>
      <c r="BL1474" s="7"/>
      <c r="BN1474" s="7"/>
      <c r="BO1474" s="7"/>
      <c r="BP1474" s="7"/>
      <c r="BQ1474" s="7"/>
      <c r="BR1474" s="7"/>
    </row>
    <row r="1475" spans="1:70" customFormat="1">
      <c r="A1475" s="7"/>
      <c r="B1475" s="230"/>
      <c r="C1475" s="7"/>
      <c r="D1475" s="7"/>
      <c r="E1475" s="7"/>
      <c r="F1475" s="7"/>
      <c r="G1475" s="7"/>
      <c r="H1475" s="7"/>
      <c r="I1475" s="7"/>
      <c r="J1475" s="7"/>
      <c r="K1475" s="7"/>
      <c r="L1475" s="8"/>
      <c r="M1475" s="7"/>
      <c r="N1475" s="60"/>
      <c r="Z1475" s="7"/>
      <c r="AB1475" s="7"/>
      <c r="AC1475" s="7"/>
      <c r="AD1475" s="7"/>
      <c r="AF1475" s="7"/>
      <c r="AH1475" s="7"/>
      <c r="AJ1475" s="7"/>
      <c r="AK1475" s="7"/>
      <c r="AL1475" s="7"/>
      <c r="AN1475" s="7"/>
      <c r="AO1475" s="7"/>
      <c r="AP1475" s="7"/>
      <c r="AR1475" s="7"/>
      <c r="AT1475" s="7"/>
      <c r="AV1475" s="7"/>
      <c r="AX1475" s="7"/>
      <c r="AZ1475" s="7"/>
      <c r="BB1475" s="7"/>
      <c r="BD1475" s="7"/>
      <c r="BF1475" s="7"/>
      <c r="BH1475" s="7"/>
      <c r="BI1475" s="7"/>
      <c r="BJ1475" s="7"/>
      <c r="BL1475" s="7"/>
      <c r="BN1475" s="7"/>
      <c r="BO1475" s="7"/>
      <c r="BP1475" s="7"/>
      <c r="BQ1475" s="7"/>
      <c r="BR1475" s="7"/>
    </row>
    <row r="1476" spans="1:70" customFormat="1">
      <c r="A1476" s="7"/>
      <c r="B1476" s="230"/>
      <c r="C1476" s="7"/>
      <c r="D1476" s="7"/>
      <c r="E1476" s="7"/>
      <c r="F1476" s="7"/>
      <c r="G1476" s="7"/>
      <c r="H1476" s="7"/>
      <c r="I1476" s="7"/>
      <c r="J1476" s="7"/>
      <c r="K1476" s="7"/>
      <c r="L1476" s="8"/>
      <c r="M1476" s="7"/>
      <c r="N1476" s="60"/>
      <c r="Z1476" s="7"/>
      <c r="AB1476" s="7"/>
      <c r="AC1476" s="7"/>
      <c r="AD1476" s="7"/>
      <c r="AF1476" s="7"/>
      <c r="AH1476" s="7"/>
      <c r="AJ1476" s="7"/>
      <c r="AK1476" s="7"/>
      <c r="AL1476" s="7"/>
      <c r="AN1476" s="7"/>
      <c r="AO1476" s="7"/>
      <c r="AP1476" s="7"/>
      <c r="AR1476" s="7"/>
      <c r="AT1476" s="7"/>
      <c r="AV1476" s="7"/>
      <c r="AX1476" s="7"/>
      <c r="AZ1476" s="7"/>
      <c r="BB1476" s="7"/>
      <c r="BD1476" s="7"/>
      <c r="BF1476" s="7"/>
      <c r="BH1476" s="7"/>
      <c r="BI1476" s="7"/>
      <c r="BJ1476" s="7"/>
      <c r="BL1476" s="7"/>
      <c r="BN1476" s="7"/>
      <c r="BO1476" s="7"/>
      <c r="BP1476" s="7"/>
      <c r="BQ1476" s="7"/>
      <c r="BR1476" s="7"/>
    </row>
    <row r="1477" spans="1:70" customFormat="1">
      <c r="A1477" s="7"/>
      <c r="B1477" s="230"/>
      <c r="C1477" s="7"/>
      <c r="D1477" s="7"/>
      <c r="E1477" s="7"/>
      <c r="F1477" s="7"/>
      <c r="G1477" s="7"/>
      <c r="H1477" s="7"/>
      <c r="I1477" s="7"/>
      <c r="J1477" s="7"/>
      <c r="K1477" s="7"/>
      <c r="L1477" s="8"/>
      <c r="M1477" s="7"/>
      <c r="N1477" s="60"/>
      <c r="Z1477" s="7"/>
      <c r="AB1477" s="7"/>
      <c r="AC1477" s="7"/>
      <c r="AD1477" s="7"/>
      <c r="AF1477" s="7"/>
      <c r="AH1477" s="7"/>
      <c r="AJ1477" s="7"/>
      <c r="AK1477" s="7"/>
      <c r="AL1477" s="7"/>
      <c r="AN1477" s="7"/>
      <c r="AO1477" s="7"/>
      <c r="AP1477" s="7"/>
      <c r="AR1477" s="7"/>
      <c r="AT1477" s="7"/>
      <c r="AV1477" s="7"/>
      <c r="AX1477" s="7"/>
      <c r="AZ1477" s="7"/>
      <c r="BB1477" s="7"/>
      <c r="BD1477" s="7"/>
      <c r="BF1477" s="7"/>
      <c r="BH1477" s="7"/>
      <c r="BI1477" s="7"/>
      <c r="BJ1477" s="7"/>
      <c r="BL1477" s="7"/>
      <c r="BN1477" s="7"/>
      <c r="BO1477" s="7"/>
      <c r="BP1477" s="7"/>
      <c r="BQ1477" s="7"/>
      <c r="BR1477" s="7"/>
    </row>
    <row r="1478" spans="1:70" customFormat="1">
      <c r="A1478" s="7"/>
      <c r="B1478" s="230"/>
      <c r="C1478" s="7"/>
      <c r="D1478" s="7"/>
      <c r="E1478" s="7"/>
      <c r="F1478" s="7"/>
      <c r="G1478" s="7"/>
      <c r="H1478" s="7"/>
      <c r="I1478" s="7"/>
      <c r="J1478" s="7"/>
      <c r="K1478" s="7"/>
      <c r="L1478" s="8"/>
      <c r="M1478" s="7"/>
      <c r="N1478" s="60"/>
      <c r="Z1478" s="7"/>
      <c r="AB1478" s="7"/>
      <c r="AC1478" s="7"/>
      <c r="AD1478" s="7"/>
      <c r="AF1478" s="7"/>
      <c r="AH1478" s="7"/>
      <c r="AJ1478" s="7"/>
      <c r="AK1478" s="7"/>
      <c r="AL1478" s="7"/>
      <c r="AN1478" s="7"/>
      <c r="AO1478" s="7"/>
      <c r="AP1478" s="7"/>
      <c r="AR1478" s="7"/>
      <c r="AT1478" s="7"/>
      <c r="AV1478" s="7"/>
      <c r="AX1478" s="7"/>
      <c r="AZ1478" s="7"/>
      <c r="BB1478" s="7"/>
      <c r="BD1478" s="7"/>
      <c r="BF1478" s="7"/>
      <c r="BH1478" s="7"/>
      <c r="BI1478" s="7"/>
      <c r="BJ1478" s="7"/>
      <c r="BL1478" s="7"/>
      <c r="BN1478" s="7"/>
      <c r="BO1478" s="7"/>
      <c r="BP1478" s="7"/>
      <c r="BQ1478" s="7"/>
      <c r="BR1478" s="7"/>
    </row>
    <row r="1479" spans="1:70" customFormat="1">
      <c r="A1479" s="7"/>
      <c r="B1479" s="230"/>
      <c r="C1479" s="7"/>
      <c r="D1479" s="7"/>
      <c r="E1479" s="7"/>
      <c r="F1479" s="7"/>
      <c r="G1479" s="7"/>
      <c r="H1479" s="7"/>
      <c r="I1479" s="7"/>
      <c r="J1479" s="7"/>
      <c r="K1479" s="7"/>
      <c r="L1479" s="8"/>
      <c r="M1479" s="7"/>
      <c r="N1479" s="60"/>
      <c r="Z1479" s="7"/>
      <c r="AB1479" s="7"/>
      <c r="AC1479" s="7"/>
      <c r="AD1479" s="7"/>
      <c r="AF1479" s="7"/>
      <c r="AH1479" s="7"/>
      <c r="AJ1479" s="7"/>
      <c r="AK1479" s="7"/>
      <c r="AL1479" s="7"/>
      <c r="AN1479" s="7"/>
      <c r="AO1479" s="7"/>
      <c r="AP1479" s="7"/>
      <c r="AR1479" s="7"/>
      <c r="AT1479" s="7"/>
      <c r="AV1479" s="7"/>
      <c r="AX1479" s="7"/>
      <c r="AZ1479" s="7"/>
      <c r="BB1479" s="7"/>
      <c r="BD1479" s="7"/>
      <c r="BF1479" s="7"/>
      <c r="BH1479" s="7"/>
      <c r="BI1479" s="7"/>
      <c r="BJ1479" s="7"/>
      <c r="BL1479" s="7"/>
      <c r="BN1479" s="7"/>
      <c r="BO1479" s="7"/>
      <c r="BP1479" s="7"/>
      <c r="BQ1479" s="7"/>
      <c r="BR1479" s="7"/>
    </row>
    <row r="1480" spans="1:70" customFormat="1">
      <c r="A1480" s="7"/>
      <c r="B1480" s="230"/>
      <c r="C1480" s="7"/>
      <c r="D1480" s="7"/>
      <c r="E1480" s="7"/>
      <c r="F1480" s="7"/>
      <c r="G1480" s="7"/>
      <c r="H1480" s="7"/>
      <c r="I1480" s="7"/>
      <c r="J1480" s="7"/>
      <c r="K1480" s="7"/>
      <c r="L1480" s="8"/>
      <c r="M1480" s="7"/>
      <c r="N1480" s="60"/>
      <c r="Z1480" s="7"/>
      <c r="AB1480" s="7"/>
      <c r="AC1480" s="7"/>
      <c r="AD1480" s="7"/>
      <c r="AF1480" s="7"/>
      <c r="AH1480" s="7"/>
      <c r="AJ1480" s="7"/>
      <c r="AK1480" s="7"/>
      <c r="AL1480" s="7"/>
      <c r="AN1480" s="7"/>
      <c r="AO1480" s="7"/>
      <c r="AP1480" s="7"/>
      <c r="AR1480" s="7"/>
      <c r="AT1480" s="7"/>
      <c r="AV1480" s="7"/>
      <c r="AX1480" s="7"/>
      <c r="AZ1480" s="7"/>
      <c r="BB1480" s="7"/>
      <c r="BD1480" s="7"/>
      <c r="BF1480" s="7"/>
      <c r="BH1480" s="7"/>
      <c r="BI1480" s="7"/>
      <c r="BJ1480" s="7"/>
      <c r="BL1480" s="7"/>
      <c r="BN1480" s="7"/>
      <c r="BO1480" s="7"/>
      <c r="BP1480" s="7"/>
      <c r="BQ1480" s="7"/>
      <c r="BR1480" s="7"/>
    </row>
    <row r="1481" spans="1:70" customFormat="1">
      <c r="A1481" s="7"/>
      <c r="B1481" s="230"/>
      <c r="C1481" s="7"/>
      <c r="D1481" s="7"/>
      <c r="E1481" s="7"/>
      <c r="F1481" s="7"/>
      <c r="G1481" s="7"/>
      <c r="H1481" s="7"/>
      <c r="I1481" s="7"/>
      <c r="J1481" s="7"/>
      <c r="K1481" s="7"/>
      <c r="L1481" s="8"/>
      <c r="M1481" s="7"/>
      <c r="N1481" s="60"/>
      <c r="Z1481" s="7"/>
      <c r="AB1481" s="7"/>
      <c r="AC1481" s="7"/>
      <c r="AD1481" s="7"/>
      <c r="AF1481" s="7"/>
      <c r="AH1481" s="7"/>
      <c r="AJ1481" s="7"/>
      <c r="AK1481" s="7"/>
      <c r="AL1481" s="7"/>
      <c r="AN1481" s="7"/>
      <c r="AO1481" s="7"/>
      <c r="AP1481" s="7"/>
      <c r="AR1481" s="7"/>
      <c r="AT1481" s="7"/>
      <c r="AV1481" s="7"/>
      <c r="AX1481" s="7"/>
      <c r="AZ1481" s="7"/>
      <c r="BB1481" s="7"/>
      <c r="BD1481" s="7"/>
      <c r="BF1481" s="7"/>
      <c r="BH1481" s="7"/>
      <c r="BI1481" s="7"/>
      <c r="BJ1481" s="7"/>
      <c r="BL1481" s="7"/>
      <c r="BN1481" s="7"/>
      <c r="BO1481" s="7"/>
      <c r="BP1481" s="7"/>
      <c r="BQ1481" s="7"/>
      <c r="BR1481" s="7"/>
    </row>
    <row r="1482" spans="1:70" customFormat="1">
      <c r="A1482" s="7"/>
      <c r="B1482" s="230"/>
      <c r="C1482" s="7"/>
      <c r="D1482" s="7"/>
      <c r="E1482" s="7"/>
      <c r="F1482" s="7"/>
      <c r="G1482" s="7"/>
      <c r="H1482" s="7"/>
      <c r="I1482" s="7"/>
      <c r="J1482" s="7"/>
      <c r="K1482" s="7"/>
      <c r="L1482" s="8"/>
      <c r="M1482" s="7"/>
      <c r="N1482" s="60"/>
      <c r="Z1482" s="7"/>
      <c r="AB1482" s="7"/>
      <c r="AC1482" s="7"/>
      <c r="AD1482" s="7"/>
      <c r="AF1482" s="7"/>
      <c r="AH1482" s="7"/>
      <c r="AJ1482" s="7"/>
      <c r="AK1482" s="7"/>
      <c r="AL1482" s="7"/>
      <c r="AN1482" s="7"/>
      <c r="AO1482" s="7"/>
      <c r="AP1482" s="7"/>
      <c r="AR1482" s="7"/>
      <c r="AT1482" s="7"/>
      <c r="AV1482" s="7"/>
      <c r="AX1482" s="7"/>
      <c r="AZ1482" s="7"/>
      <c r="BB1482" s="7"/>
      <c r="BD1482" s="7"/>
      <c r="BF1482" s="7"/>
      <c r="BH1482" s="7"/>
      <c r="BI1482" s="7"/>
      <c r="BJ1482" s="7"/>
      <c r="BL1482" s="7"/>
      <c r="BN1482" s="7"/>
      <c r="BO1482" s="7"/>
      <c r="BP1482" s="7"/>
      <c r="BQ1482" s="7"/>
      <c r="BR1482" s="7"/>
    </row>
    <row r="1483" spans="1:70" customFormat="1">
      <c r="A1483" s="7"/>
      <c r="B1483" s="230"/>
      <c r="C1483" s="7"/>
      <c r="D1483" s="7"/>
      <c r="E1483" s="7"/>
      <c r="F1483" s="7"/>
      <c r="G1483" s="7"/>
      <c r="H1483" s="7"/>
      <c r="I1483" s="7"/>
      <c r="J1483" s="7"/>
      <c r="K1483" s="7"/>
      <c r="L1483" s="8"/>
      <c r="M1483" s="7"/>
      <c r="N1483" s="60"/>
      <c r="Z1483" s="7"/>
      <c r="AB1483" s="7"/>
      <c r="AC1483" s="7"/>
      <c r="AD1483" s="7"/>
      <c r="AF1483" s="7"/>
      <c r="AH1483" s="7"/>
      <c r="AJ1483" s="7"/>
      <c r="AK1483" s="7"/>
      <c r="AL1483" s="7"/>
      <c r="AN1483" s="7"/>
      <c r="AO1483" s="7"/>
      <c r="AP1483" s="7"/>
      <c r="AR1483" s="7"/>
      <c r="AT1483" s="7"/>
      <c r="AV1483" s="7"/>
      <c r="AX1483" s="7"/>
      <c r="AZ1483" s="7"/>
      <c r="BB1483" s="7"/>
      <c r="BD1483" s="7"/>
      <c r="BF1483" s="7"/>
      <c r="BH1483" s="7"/>
      <c r="BI1483" s="7"/>
      <c r="BJ1483" s="7"/>
      <c r="BL1483" s="7"/>
      <c r="BN1483" s="7"/>
      <c r="BO1483" s="7"/>
      <c r="BP1483" s="7"/>
      <c r="BQ1483" s="7"/>
      <c r="BR1483" s="7"/>
    </row>
    <row r="1484" spans="1:70" customFormat="1">
      <c r="A1484" s="7"/>
      <c r="B1484" s="230"/>
      <c r="C1484" s="7"/>
      <c r="D1484" s="7"/>
      <c r="E1484" s="7"/>
      <c r="F1484" s="7"/>
      <c r="G1484" s="7"/>
      <c r="H1484" s="7"/>
      <c r="I1484" s="7"/>
      <c r="J1484" s="7"/>
      <c r="K1484" s="7"/>
      <c r="L1484" s="8"/>
      <c r="M1484" s="7"/>
      <c r="N1484" s="60"/>
      <c r="Z1484" s="7"/>
      <c r="AB1484" s="7"/>
      <c r="AC1484" s="7"/>
      <c r="AD1484" s="7"/>
      <c r="AF1484" s="7"/>
      <c r="AH1484" s="7"/>
      <c r="AJ1484" s="7"/>
      <c r="AK1484" s="7"/>
      <c r="AL1484" s="7"/>
      <c r="AN1484" s="7"/>
      <c r="AO1484" s="7"/>
      <c r="AP1484" s="7"/>
      <c r="AR1484" s="7"/>
      <c r="AT1484" s="7"/>
      <c r="AV1484" s="7"/>
      <c r="AX1484" s="7"/>
      <c r="AZ1484" s="7"/>
      <c r="BB1484" s="7"/>
      <c r="BD1484" s="7"/>
      <c r="BF1484" s="7"/>
      <c r="BH1484" s="7"/>
      <c r="BI1484" s="7"/>
      <c r="BJ1484" s="7"/>
      <c r="BL1484" s="7"/>
      <c r="BN1484" s="7"/>
      <c r="BO1484" s="7"/>
      <c r="BP1484" s="7"/>
      <c r="BQ1484" s="7"/>
      <c r="BR1484" s="7"/>
    </row>
    <row r="1485" spans="1:70" customFormat="1">
      <c r="A1485" s="7"/>
      <c r="B1485" s="230"/>
      <c r="C1485" s="7"/>
      <c r="D1485" s="7"/>
      <c r="E1485" s="7"/>
      <c r="F1485" s="7"/>
      <c r="G1485" s="7"/>
      <c r="H1485" s="7"/>
      <c r="I1485" s="7"/>
      <c r="J1485" s="7"/>
      <c r="K1485" s="7"/>
      <c r="L1485" s="8"/>
      <c r="M1485" s="7"/>
      <c r="N1485" s="60"/>
      <c r="Z1485" s="7"/>
      <c r="AB1485" s="7"/>
      <c r="AC1485" s="7"/>
      <c r="AD1485" s="7"/>
      <c r="AF1485" s="7"/>
      <c r="AH1485" s="7"/>
      <c r="AJ1485" s="7"/>
      <c r="AK1485" s="7"/>
      <c r="AL1485" s="7"/>
      <c r="AN1485" s="7"/>
      <c r="AO1485" s="7"/>
      <c r="AP1485" s="7"/>
      <c r="AR1485" s="7"/>
      <c r="AT1485" s="7"/>
      <c r="AV1485" s="7"/>
      <c r="AX1485" s="7"/>
      <c r="AZ1485" s="7"/>
      <c r="BB1485" s="7"/>
      <c r="BD1485" s="7"/>
      <c r="BF1485" s="7"/>
      <c r="BH1485" s="7"/>
      <c r="BI1485" s="7"/>
      <c r="BJ1485" s="7"/>
      <c r="BL1485" s="7"/>
      <c r="BN1485" s="7"/>
      <c r="BO1485" s="7"/>
      <c r="BP1485" s="7"/>
      <c r="BQ1485" s="7"/>
      <c r="BR1485" s="7"/>
    </row>
    <row r="1486" spans="1:70" customFormat="1">
      <c r="A1486" s="7"/>
      <c r="B1486" s="230"/>
      <c r="C1486" s="7"/>
      <c r="D1486" s="7"/>
      <c r="E1486" s="7"/>
      <c r="F1486" s="7"/>
      <c r="G1486" s="7"/>
      <c r="H1486" s="7"/>
      <c r="I1486" s="7"/>
      <c r="J1486" s="7"/>
      <c r="K1486" s="7"/>
      <c r="L1486" s="8"/>
      <c r="M1486" s="7"/>
      <c r="N1486" s="60"/>
      <c r="Z1486" s="7"/>
      <c r="AB1486" s="7"/>
      <c r="AC1486" s="7"/>
      <c r="AD1486" s="7"/>
      <c r="AF1486" s="7"/>
      <c r="AH1486" s="7"/>
      <c r="AJ1486" s="7"/>
      <c r="AK1486" s="7"/>
      <c r="AL1486" s="7"/>
      <c r="AN1486" s="7"/>
      <c r="AO1486" s="7"/>
      <c r="AP1486" s="7"/>
      <c r="AR1486" s="7"/>
      <c r="AT1486" s="7"/>
      <c r="AV1486" s="7"/>
      <c r="AX1486" s="7"/>
      <c r="AZ1486" s="7"/>
      <c r="BB1486" s="7"/>
      <c r="BD1486" s="7"/>
      <c r="BF1486" s="7"/>
      <c r="BH1486" s="7"/>
      <c r="BI1486" s="7"/>
      <c r="BJ1486" s="7"/>
      <c r="BL1486" s="7"/>
      <c r="BN1486" s="7"/>
      <c r="BO1486" s="7"/>
      <c r="BP1486" s="7"/>
      <c r="BQ1486" s="7"/>
      <c r="BR1486" s="7"/>
    </row>
    <row r="1487" spans="1:70" customFormat="1">
      <c r="A1487" s="7"/>
      <c r="B1487" s="230"/>
      <c r="C1487" s="7"/>
      <c r="D1487" s="7"/>
      <c r="E1487" s="7"/>
      <c r="F1487" s="7"/>
      <c r="G1487" s="7"/>
      <c r="H1487" s="7"/>
      <c r="I1487" s="7"/>
      <c r="J1487" s="7"/>
      <c r="K1487" s="7"/>
      <c r="L1487" s="8"/>
      <c r="M1487" s="7"/>
      <c r="N1487" s="60"/>
      <c r="Z1487" s="7"/>
      <c r="AB1487" s="7"/>
      <c r="AC1487" s="7"/>
      <c r="AD1487" s="7"/>
      <c r="AF1487" s="7"/>
      <c r="AH1487" s="7"/>
      <c r="AJ1487" s="7"/>
      <c r="AK1487" s="7"/>
      <c r="AL1487" s="7"/>
      <c r="AN1487" s="7"/>
      <c r="AO1487" s="7"/>
      <c r="AP1487" s="7"/>
      <c r="AR1487" s="7"/>
      <c r="AT1487" s="7"/>
      <c r="AV1487" s="7"/>
      <c r="AX1487" s="7"/>
      <c r="AZ1487" s="7"/>
      <c r="BB1487" s="7"/>
      <c r="BD1487" s="7"/>
      <c r="BF1487" s="7"/>
      <c r="BH1487" s="7"/>
      <c r="BI1487" s="7"/>
      <c r="BJ1487" s="7"/>
      <c r="BL1487" s="7"/>
      <c r="BN1487" s="7"/>
      <c r="BO1487" s="7"/>
      <c r="BP1487" s="7"/>
      <c r="BQ1487" s="7"/>
      <c r="BR1487" s="7"/>
    </row>
    <row r="1488" spans="1:70" customFormat="1">
      <c r="A1488" s="7"/>
      <c r="B1488" s="230"/>
      <c r="C1488" s="7"/>
      <c r="D1488" s="7"/>
      <c r="E1488" s="7"/>
      <c r="F1488" s="7"/>
      <c r="G1488" s="7"/>
      <c r="H1488" s="7"/>
      <c r="I1488" s="7"/>
      <c r="J1488" s="7"/>
      <c r="K1488" s="7"/>
      <c r="L1488" s="8"/>
      <c r="M1488" s="7"/>
      <c r="N1488" s="60"/>
      <c r="Z1488" s="7"/>
      <c r="AB1488" s="7"/>
      <c r="AC1488" s="7"/>
      <c r="AD1488" s="7"/>
      <c r="AF1488" s="7"/>
      <c r="AH1488" s="7"/>
      <c r="AJ1488" s="7"/>
      <c r="AK1488" s="7"/>
      <c r="AL1488" s="7"/>
      <c r="AN1488" s="7"/>
      <c r="AO1488" s="7"/>
      <c r="AP1488" s="7"/>
      <c r="AR1488" s="7"/>
      <c r="AT1488" s="7"/>
      <c r="AV1488" s="7"/>
      <c r="AX1488" s="7"/>
      <c r="AZ1488" s="7"/>
      <c r="BB1488" s="7"/>
      <c r="BD1488" s="7"/>
      <c r="BF1488" s="7"/>
      <c r="BH1488" s="7"/>
      <c r="BI1488" s="7"/>
      <c r="BJ1488" s="7"/>
      <c r="BL1488" s="7"/>
      <c r="BN1488" s="7"/>
      <c r="BO1488" s="7"/>
      <c r="BP1488" s="7"/>
      <c r="BQ1488" s="7"/>
      <c r="BR1488" s="7"/>
    </row>
    <row r="1489" spans="1:70" customFormat="1">
      <c r="A1489" s="7"/>
      <c r="B1489" s="230"/>
      <c r="C1489" s="7"/>
      <c r="D1489" s="7"/>
      <c r="E1489" s="7"/>
      <c r="F1489" s="7"/>
      <c r="G1489" s="7"/>
      <c r="H1489" s="7"/>
      <c r="I1489" s="7"/>
      <c r="J1489" s="7"/>
      <c r="K1489" s="7"/>
      <c r="L1489" s="8"/>
      <c r="M1489" s="7"/>
      <c r="N1489" s="60"/>
      <c r="Z1489" s="7"/>
      <c r="AB1489" s="7"/>
      <c r="AC1489" s="7"/>
      <c r="AD1489" s="7"/>
      <c r="AF1489" s="7"/>
      <c r="AH1489" s="7"/>
      <c r="AJ1489" s="7"/>
      <c r="AK1489" s="7"/>
      <c r="AL1489" s="7"/>
      <c r="AN1489" s="7"/>
      <c r="AO1489" s="7"/>
      <c r="AP1489" s="7"/>
      <c r="AR1489" s="7"/>
      <c r="AT1489" s="7"/>
      <c r="AV1489" s="7"/>
      <c r="AX1489" s="7"/>
      <c r="AZ1489" s="7"/>
      <c r="BB1489" s="7"/>
      <c r="BD1489" s="7"/>
      <c r="BF1489" s="7"/>
      <c r="BH1489" s="7"/>
      <c r="BI1489" s="7"/>
      <c r="BJ1489" s="7"/>
      <c r="BL1489" s="7"/>
      <c r="BN1489" s="7"/>
      <c r="BO1489" s="7"/>
      <c r="BP1489" s="7"/>
      <c r="BQ1489" s="7"/>
      <c r="BR1489" s="7"/>
    </row>
    <row r="1490" spans="1:70" customFormat="1">
      <c r="A1490" s="7"/>
      <c r="B1490" s="230"/>
      <c r="C1490" s="7"/>
      <c r="D1490" s="7"/>
      <c r="E1490" s="7"/>
      <c r="F1490" s="7"/>
      <c r="G1490" s="7"/>
      <c r="H1490" s="7"/>
      <c r="I1490" s="7"/>
      <c r="J1490" s="7"/>
      <c r="K1490" s="7"/>
      <c r="L1490" s="8"/>
      <c r="M1490" s="7"/>
      <c r="N1490" s="60"/>
      <c r="Z1490" s="7"/>
      <c r="AB1490" s="7"/>
      <c r="AC1490" s="7"/>
      <c r="AD1490" s="7"/>
      <c r="AF1490" s="7"/>
      <c r="AH1490" s="7"/>
      <c r="AJ1490" s="7"/>
      <c r="AK1490" s="7"/>
      <c r="AL1490" s="7"/>
      <c r="AN1490" s="7"/>
      <c r="AO1490" s="7"/>
      <c r="AP1490" s="7"/>
      <c r="AR1490" s="7"/>
      <c r="AT1490" s="7"/>
      <c r="AV1490" s="7"/>
      <c r="AX1490" s="7"/>
      <c r="AZ1490" s="7"/>
      <c r="BB1490" s="7"/>
      <c r="BD1490" s="7"/>
      <c r="BF1490" s="7"/>
      <c r="BH1490" s="7"/>
      <c r="BI1490" s="7"/>
      <c r="BJ1490" s="7"/>
      <c r="BL1490" s="7"/>
      <c r="BN1490" s="7"/>
      <c r="BO1490" s="7"/>
      <c r="BP1490" s="7"/>
      <c r="BQ1490" s="7"/>
      <c r="BR1490" s="7"/>
    </row>
    <row r="1491" spans="1:70" customFormat="1">
      <c r="A1491" s="7"/>
      <c r="B1491" s="230"/>
      <c r="C1491" s="7"/>
      <c r="D1491" s="7"/>
      <c r="E1491" s="7"/>
      <c r="F1491" s="7"/>
      <c r="G1491" s="7"/>
      <c r="H1491" s="7"/>
      <c r="I1491" s="7"/>
      <c r="J1491" s="7"/>
      <c r="K1491" s="7"/>
      <c r="L1491" s="8"/>
      <c r="M1491" s="7"/>
      <c r="N1491" s="60"/>
      <c r="Z1491" s="7"/>
      <c r="AB1491" s="7"/>
      <c r="AC1491" s="7"/>
      <c r="AD1491" s="7"/>
      <c r="AF1491" s="7"/>
      <c r="AH1491" s="7"/>
      <c r="AJ1491" s="7"/>
      <c r="AK1491" s="7"/>
      <c r="AL1491" s="7"/>
      <c r="AN1491" s="7"/>
      <c r="AO1491" s="7"/>
      <c r="AP1491" s="7"/>
      <c r="AR1491" s="7"/>
      <c r="AT1491" s="7"/>
      <c r="AV1491" s="7"/>
      <c r="AX1491" s="7"/>
      <c r="AZ1491" s="7"/>
      <c r="BB1491" s="7"/>
      <c r="BD1491" s="7"/>
      <c r="BF1491" s="7"/>
      <c r="BH1491" s="7"/>
      <c r="BI1491" s="7"/>
      <c r="BJ1491" s="7"/>
      <c r="BL1491" s="7"/>
      <c r="BN1491" s="7"/>
      <c r="BO1491" s="7"/>
      <c r="BP1491" s="7"/>
      <c r="BQ1491" s="7"/>
      <c r="BR1491" s="7"/>
    </row>
    <row r="1492" spans="1:70" customFormat="1">
      <c r="A1492" s="7"/>
      <c r="B1492" s="230"/>
      <c r="C1492" s="7"/>
      <c r="D1492" s="7"/>
      <c r="E1492" s="7"/>
      <c r="F1492" s="7"/>
      <c r="G1492" s="7"/>
      <c r="H1492" s="7"/>
      <c r="I1492" s="7"/>
      <c r="J1492" s="7"/>
      <c r="K1492" s="7"/>
      <c r="L1492" s="8"/>
      <c r="M1492" s="7"/>
      <c r="N1492" s="60"/>
      <c r="Z1492" s="7"/>
      <c r="AB1492" s="7"/>
      <c r="AC1492" s="7"/>
      <c r="AD1492" s="7"/>
      <c r="AF1492" s="7"/>
      <c r="AH1492" s="7"/>
      <c r="AJ1492" s="7"/>
      <c r="AK1492" s="7"/>
      <c r="AL1492" s="7"/>
      <c r="AN1492" s="7"/>
      <c r="AO1492" s="7"/>
      <c r="AP1492" s="7"/>
      <c r="AR1492" s="7"/>
      <c r="AT1492" s="7"/>
      <c r="AV1492" s="7"/>
      <c r="AX1492" s="7"/>
      <c r="AZ1492" s="7"/>
      <c r="BB1492" s="7"/>
      <c r="BD1492" s="7"/>
      <c r="BF1492" s="7"/>
      <c r="BH1492" s="7"/>
      <c r="BI1492" s="7"/>
      <c r="BJ1492" s="7"/>
      <c r="BL1492" s="7"/>
      <c r="BN1492" s="7"/>
      <c r="BO1492" s="7"/>
      <c r="BP1492" s="7"/>
      <c r="BQ1492" s="7"/>
      <c r="BR1492" s="7"/>
    </row>
    <row r="1493" spans="1:70" customFormat="1">
      <c r="A1493" s="7"/>
      <c r="B1493" s="230"/>
      <c r="C1493" s="7"/>
      <c r="D1493" s="7"/>
      <c r="E1493" s="7"/>
      <c r="F1493" s="7"/>
      <c r="G1493" s="7"/>
      <c r="H1493" s="7"/>
      <c r="I1493" s="7"/>
      <c r="J1493" s="7"/>
      <c r="K1493" s="7"/>
      <c r="L1493" s="8"/>
      <c r="M1493" s="7"/>
      <c r="N1493" s="60"/>
      <c r="Z1493" s="7"/>
      <c r="AB1493" s="7"/>
      <c r="AC1493" s="7"/>
      <c r="AD1493" s="7"/>
      <c r="AF1493" s="7"/>
      <c r="AH1493" s="7"/>
      <c r="AJ1493" s="7"/>
      <c r="AK1493" s="7"/>
      <c r="AL1493" s="7"/>
      <c r="AN1493" s="7"/>
      <c r="AO1493" s="7"/>
      <c r="AP1493" s="7"/>
      <c r="AR1493" s="7"/>
      <c r="AT1493" s="7"/>
      <c r="AV1493" s="7"/>
      <c r="AX1493" s="7"/>
      <c r="AZ1493" s="7"/>
      <c r="BB1493" s="7"/>
      <c r="BD1493" s="7"/>
      <c r="BF1493" s="7"/>
      <c r="BH1493" s="7"/>
      <c r="BI1493" s="7"/>
      <c r="BJ1493" s="7"/>
      <c r="BL1493" s="7"/>
      <c r="BN1493" s="7"/>
      <c r="BO1493" s="7"/>
      <c r="BP1493" s="7"/>
      <c r="BQ1493" s="7"/>
      <c r="BR1493" s="7"/>
    </row>
    <row r="1494" spans="1:70" customFormat="1">
      <c r="A1494" s="7"/>
      <c r="B1494" s="230"/>
      <c r="C1494" s="7"/>
      <c r="D1494" s="7"/>
      <c r="E1494" s="7"/>
      <c r="F1494" s="7"/>
      <c r="G1494" s="7"/>
      <c r="H1494" s="7"/>
      <c r="I1494" s="7"/>
      <c r="J1494" s="7"/>
      <c r="K1494" s="7"/>
      <c r="L1494" s="8"/>
      <c r="M1494" s="7"/>
      <c r="N1494" s="60"/>
      <c r="Z1494" s="7"/>
      <c r="AB1494" s="7"/>
      <c r="AC1494" s="7"/>
      <c r="AD1494" s="7"/>
      <c r="AF1494" s="7"/>
      <c r="AH1494" s="7"/>
      <c r="AJ1494" s="7"/>
      <c r="AK1494" s="7"/>
      <c r="AL1494" s="7"/>
      <c r="AN1494" s="7"/>
      <c r="AO1494" s="7"/>
      <c r="AP1494" s="7"/>
      <c r="AR1494" s="7"/>
      <c r="AT1494" s="7"/>
      <c r="AV1494" s="7"/>
      <c r="AX1494" s="7"/>
      <c r="AZ1494" s="7"/>
      <c r="BB1494" s="7"/>
      <c r="BD1494" s="7"/>
      <c r="BF1494" s="7"/>
      <c r="BH1494" s="7"/>
      <c r="BI1494" s="7"/>
      <c r="BJ1494" s="7"/>
      <c r="BL1494" s="7"/>
      <c r="BN1494" s="7"/>
      <c r="BO1494" s="7"/>
      <c r="BP1494" s="7"/>
      <c r="BQ1494" s="7"/>
      <c r="BR1494" s="7"/>
    </row>
    <row r="1495" spans="1:70" customFormat="1">
      <c r="A1495" s="7"/>
      <c r="B1495" s="230"/>
      <c r="C1495" s="7"/>
      <c r="D1495" s="7"/>
      <c r="E1495" s="7"/>
      <c r="F1495" s="7"/>
      <c r="G1495" s="7"/>
      <c r="H1495" s="7"/>
      <c r="I1495" s="7"/>
      <c r="J1495" s="7"/>
      <c r="K1495" s="7"/>
      <c r="L1495" s="8"/>
      <c r="M1495" s="7"/>
      <c r="N1495" s="60"/>
      <c r="Z1495" s="7"/>
      <c r="AB1495" s="7"/>
      <c r="AC1495" s="7"/>
      <c r="AD1495" s="7"/>
      <c r="AF1495" s="7"/>
      <c r="AH1495" s="7"/>
      <c r="AJ1495" s="7"/>
      <c r="AK1495" s="7"/>
      <c r="AL1495" s="7"/>
      <c r="AN1495" s="7"/>
      <c r="AO1495" s="7"/>
      <c r="AP1495" s="7"/>
      <c r="AR1495" s="7"/>
      <c r="AT1495" s="7"/>
      <c r="AV1495" s="7"/>
      <c r="AX1495" s="7"/>
      <c r="AZ1495" s="7"/>
      <c r="BB1495" s="7"/>
      <c r="BD1495" s="7"/>
      <c r="BF1495" s="7"/>
      <c r="BH1495" s="7"/>
      <c r="BI1495" s="7"/>
      <c r="BJ1495" s="7"/>
      <c r="BL1495" s="7"/>
      <c r="BN1495" s="7"/>
      <c r="BO1495" s="7"/>
      <c r="BP1495" s="7"/>
      <c r="BQ1495" s="7"/>
      <c r="BR1495" s="7"/>
    </row>
    <row r="1496" spans="1:70" customFormat="1">
      <c r="A1496" s="7"/>
      <c r="B1496" s="230"/>
      <c r="C1496" s="7"/>
      <c r="D1496" s="7"/>
      <c r="E1496" s="7"/>
      <c r="F1496" s="7"/>
      <c r="G1496" s="7"/>
      <c r="H1496" s="7"/>
      <c r="I1496" s="7"/>
      <c r="J1496" s="7"/>
      <c r="K1496" s="7"/>
      <c r="L1496" s="8"/>
      <c r="M1496" s="7"/>
      <c r="N1496" s="60"/>
      <c r="Z1496" s="7"/>
      <c r="AB1496" s="7"/>
      <c r="AC1496" s="7"/>
      <c r="AD1496" s="7"/>
      <c r="AF1496" s="7"/>
      <c r="AH1496" s="7"/>
      <c r="AJ1496" s="7"/>
      <c r="AK1496" s="7"/>
      <c r="AL1496" s="7"/>
      <c r="AN1496" s="7"/>
      <c r="AO1496" s="7"/>
      <c r="AP1496" s="7"/>
      <c r="AR1496" s="7"/>
      <c r="AT1496" s="7"/>
      <c r="AV1496" s="7"/>
      <c r="AX1496" s="7"/>
      <c r="AZ1496" s="7"/>
      <c r="BB1496" s="7"/>
      <c r="BD1496" s="7"/>
      <c r="BF1496" s="7"/>
      <c r="BH1496" s="7"/>
      <c r="BI1496" s="7"/>
      <c r="BJ1496" s="7"/>
      <c r="BL1496" s="7"/>
      <c r="BN1496" s="7"/>
      <c r="BO1496" s="7"/>
      <c r="BP1496" s="7"/>
      <c r="BQ1496" s="7"/>
      <c r="BR1496" s="7"/>
    </row>
    <row r="1497" spans="1:70" customFormat="1">
      <c r="A1497" s="7"/>
      <c r="B1497" s="230"/>
      <c r="C1497" s="7"/>
      <c r="D1497" s="7"/>
      <c r="E1497" s="7"/>
      <c r="F1497" s="7"/>
      <c r="G1497" s="7"/>
      <c r="H1497" s="7"/>
      <c r="I1497" s="7"/>
      <c r="J1497" s="7"/>
      <c r="K1497" s="7"/>
      <c r="L1497" s="8"/>
      <c r="M1497" s="7"/>
      <c r="N1497" s="60"/>
      <c r="Z1497" s="7"/>
      <c r="AB1497" s="7"/>
      <c r="AC1497" s="7"/>
      <c r="AD1497" s="7"/>
      <c r="AF1497" s="7"/>
      <c r="AH1497" s="7"/>
      <c r="AJ1497" s="7"/>
      <c r="AK1497" s="7"/>
      <c r="AL1497" s="7"/>
      <c r="AN1497" s="7"/>
      <c r="AO1497" s="7"/>
      <c r="AP1497" s="7"/>
      <c r="AR1497" s="7"/>
      <c r="AT1497" s="7"/>
      <c r="AV1497" s="7"/>
      <c r="AX1497" s="7"/>
      <c r="AZ1497" s="7"/>
      <c r="BB1497" s="7"/>
      <c r="BD1497" s="7"/>
      <c r="BF1497" s="7"/>
      <c r="BH1497" s="7"/>
      <c r="BI1497" s="7"/>
      <c r="BJ1497" s="7"/>
      <c r="BL1497" s="7"/>
      <c r="BN1497" s="7"/>
      <c r="BO1497" s="7"/>
      <c r="BP1497" s="7"/>
      <c r="BQ1497" s="7"/>
      <c r="BR1497" s="7"/>
    </row>
    <row r="1498" spans="1:70" customFormat="1">
      <c r="A1498" s="7"/>
      <c r="B1498" s="230"/>
      <c r="C1498" s="7"/>
      <c r="D1498" s="7"/>
      <c r="E1498" s="7"/>
      <c r="F1498" s="7"/>
      <c r="G1498" s="7"/>
      <c r="H1498" s="7"/>
      <c r="I1498" s="7"/>
      <c r="J1498" s="7"/>
      <c r="K1498" s="7"/>
      <c r="L1498" s="8"/>
      <c r="M1498" s="7"/>
      <c r="N1498" s="60"/>
      <c r="Z1498" s="7"/>
      <c r="AB1498" s="7"/>
      <c r="AC1498" s="7"/>
      <c r="AD1498" s="7"/>
      <c r="AF1498" s="7"/>
      <c r="AH1498" s="7"/>
      <c r="AJ1498" s="7"/>
      <c r="AK1498" s="7"/>
      <c r="AL1498" s="7"/>
      <c r="AN1498" s="7"/>
      <c r="AO1498" s="7"/>
      <c r="AP1498" s="7"/>
      <c r="AR1498" s="7"/>
      <c r="AT1498" s="7"/>
      <c r="AV1498" s="7"/>
      <c r="AX1498" s="7"/>
      <c r="AZ1498" s="7"/>
      <c r="BB1498" s="7"/>
      <c r="BD1498" s="7"/>
      <c r="BF1498" s="7"/>
      <c r="BH1498" s="7"/>
      <c r="BI1498" s="7"/>
      <c r="BJ1498" s="7"/>
      <c r="BL1498" s="7"/>
      <c r="BN1498" s="7"/>
      <c r="BO1498" s="7"/>
      <c r="BP1498" s="7"/>
      <c r="BQ1498" s="7"/>
      <c r="BR1498" s="7"/>
    </row>
    <row r="1499" spans="1:70" customFormat="1">
      <c r="A1499" s="7"/>
      <c r="B1499" s="230"/>
      <c r="C1499" s="7"/>
      <c r="D1499" s="7"/>
      <c r="E1499" s="7"/>
      <c r="F1499" s="7"/>
      <c r="G1499" s="7"/>
      <c r="H1499" s="7"/>
      <c r="I1499" s="7"/>
      <c r="J1499" s="7"/>
      <c r="K1499" s="7"/>
      <c r="L1499" s="8"/>
      <c r="M1499" s="7"/>
      <c r="N1499" s="60"/>
      <c r="Z1499" s="7"/>
      <c r="AB1499" s="7"/>
      <c r="AC1499" s="7"/>
      <c r="AD1499" s="7"/>
      <c r="AF1499" s="7"/>
      <c r="AH1499" s="7"/>
      <c r="AJ1499" s="7"/>
      <c r="AK1499" s="7"/>
      <c r="AL1499" s="7"/>
      <c r="AN1499" s="7"/>
      <c r="AO1499" s="7"/>
      <c r="AP1499" s="7"/>
      <c r="AR1499" s="7"/>
      <c r="AT1499" s="7"/>
      <c r="AV1499" s="7"/>
      <c r="AX1499" s="7"/>
      <c r="AZ1499" s="7"/>
      <c r="BB1499" s="7"/>
      <c r="BD1499" s="7"/>
      <c r="BF1499" s="7"/>
      <c r="BH1499" s="7"/>
      <c r="BI1499" s="7"/>
      <c r="BJ1499" s="7"/>
      <c r="BL1499" s="7"/>
      <c r="BN1499" s="7"/>
      <c r="BO1499" s="7"/>
      <c r="BP1499" s="7"/>
      <c r="BQ1499" s="7"/>
      <c r="BR1499" s="7"/>
    </row>
    <row r="1500" spans="1:70" customFormat="1">
      <c r="A1500" s="7"/>
      <c r="B1500" s="230"/>
      <c r="C1500" s="7"/>
      <c r="D1500" s="7"/>
      <c r="E1500" s="7"/>
      <c r="F1500" s="7"/>
      <c r="G1500" s="7"/>
      <c r="H1500" s="7"/>
      <c r="I1500" s="7"/>
      <c r="J1500" s="7"/>
      <c r="K1500" s="7"/>
      <c r="L1500" s="8"/>
      <c r="M1500" s="7"/>
      <c r="N1500" s="60"/>
      <c r="Z1500" s="7"/>
      <c r="AB1500" s="7"/>
      <c r="AC1500" s="7"/>
      <c r="AD1500" s="7"/>
      <c r="AF1500" s="7"/>
      <c r="AH1500" s="7"/>
      <c r="AJ1500" s="7"/>
      <c r="AK1500" s="7"/>
      <c r="AL1500" s="7"/>
      <c r="AN1500" s="7"/>
      <c r="AO1500" s="7"/>
      <c r="AP1500" s="7"/>
      <c r="AR1500" s="7"/>
      <c r="AT1500" s="7"/>
      <c r="AV1500" s="7"/>
      <c r="AX1500" s="7"/>
      <c r="AZ1500" s="7"/>
      <c r="BB1500" s="7"/>
      <c r="BD1500" s="7"/>
      <c r="BF1500" s="7"/>
      <c r="BH1500" s="7"/>
      <c r="BI1500" s="7"/>
      <c r="BJ1500" s="7"/>
      <c r="BL1500" s="7"/>
      <c r="BN1500" s="7"/>
      <c r="BO1500" s="7"/>
      <c r="BP1500" s="7"/>
      <c r="BQ1500" s="7"/>
      <c r="BR1500" s="7"/>
    </row>
    <row r="1501" spans="1:70" customFormat="1">
      <c r="A1501" s="7"/>
      <c r="B1501" s="230"/>
      <c r="C1501" s="7"/>
      <c r="D1501" s="7"/>
      <c r="E1501" s="7"/>
      <c r="F1501" s="7"/>
      <c r="G1501" s="7"/>
      <c r="H1501" s="7"/>
      <c r="I1501" s="7"/>
      <c r="J1501" s="7"/>
      <c r="K1501" s="7"/>
      <c r="L1501" s="8"/>
      <c r="M1501" s="7"/>
      <c r="N1501" s="60"/>
      <c r="Z1501" s="7"/>
      <c r="AB1501" s="7"/>
      <c r="AC1501" s="7"/>
      <c r="AD1501" s="7"/>
      <c r="AF1501" s="7"/>
      <c r="AH1501" s="7"/>
      <c r="AJ1501" s="7"/>
      <c r="AK1501" s="7"/>
      <c r="AL1501" s="7"/>
      <c r="AN1501" s="7"/>
      <c r="AO1501" s="7"/>
      <c r="AP1501" s="7"/>
      <c r="AR1501" s="7"/>
      <c r="AT1501" s="7"/>
      <c r="AV1501" s="7"/>
      <c r="AX1501" s="7"/>
      <c r="AZ1501" s="7"/>
      <c r="BB1501" s="7"/>
      <c r="BD1501" s="7"/>
      <c r="BF1501" s="7"/>
      <c r="BH1501" s="7"/>
      <c r="BI1501" s="7"/>
      <c r="BJ1501" s="7"/>
      <c r="BL1501" s="7"/>
      <c r="BN1501" s="7"/>
      <c r="BO1501" s="7"/>
      <c r="BP1501" s="7"/>
      <c r="BQ1501" s="7"/>
      <c r="BR1501" s="7"/>
    </row>
    <row r="1502" spans="1:70" customFormat="1">
      <c r="A1502" s="7"/>
      <c r="B1502" s="230"/>
      <c r="C1502" s="7"/>
      <c r="D1502" s="7"/>
      <c r="E1502" s="7"/>
      <c r="F1502" s="7"/>
      <c r="G1502" s="7"/>
      <c r="H1502" s="7"/>
      <c r="I1502" s="7"/>
      <c r="J1502" s="7"/>
      <c r="K1502" s="7"/>
      <c r="L1502" s="8"/>
      <c r="M1502" s="7"/>
      <c r="N1502" s="60"/>
      <c r="Z1502" s="7"/>
      <c r="AB1502" s="7"/>
      <c r="AC1502" s="7"/>
      <c r="AD1502" s="7"/>
      <c r="AF1502" s="7"/>
      <c r="AH1502" s="7"/>
      <c r="AJ1502" s="7"/>
      <c r="AK1502" s="7"/>
      <c r="AL1502" s="7"/>
      <c r="AN1502" s="7"/>
      <c r="AO1502" s="7"/>
      <c r="AP1502" s="7"/>
      <c r="AR1502" s="7"/>
      <c r="AT1502" s="7"/>
      <c r="AV1502" s="7"/>
      <c r="AX1502" s="7"/>
      <c r="AZ1502" s="7"/>
      <c r="BB1502" s="7"/>
      <c r="BD1502" s="7"/>
      <c r="BF1502" s="7"/>
      <c r="BH1502" s="7"/>
      <c r="BI1502" s="7"/>
      <c r="BJ1502" s="7"/>
      <c r="BL1502" s="7"/>
      <c r="BN1502" s="7"/>
      <c r="BO1502" s="7"/>
      <c r="BP1502" s="7"/>
      <c r="BQ1502" s="7"/>
      <c r="BR1502" s="7"/>
    </row>
    <row r="1503" spans="1:70" customFormat="1">
      <c r="A1503" s="7"/>
      <c r="B1503" s="230"/>
      <c r="C1503" s="7"/>
      <c r="D1503" s="7"/>
      <c r="E1503" s="7"/>
      <c r="F1503" s="7"/>
      <c r="G1503" s="7"/>
      <c r="H1503" s="7"/>
      <c r="I1503" s="7"/>
      <c r="J1503" s="7"/>
      <c r="K1503" s="7"/>
      <c r="L1503" s="8"/>
      <c r="M1503" s="7"/>
      <c r="N1503" s="60"/>
      <c r="Z1503" s="7"/>
      <c r="AB1503" s="7"/>
      <c r="AC1503" s="7"/>
      <c r="AD1503" s="7"/>
      <c r="AF1503" s="7"/>
      <c r="AH1503" s="7"/>
      <c r="AJ1503" s="7"/>
      <c r="AK1503" s="7"/>
      <c r="AL1503" s="7"/>
      <c r="AN1503" s="7"/>
      <c r="AO1503" s="7"/>
      <c r="AP1503" s="7"/>
      <c r="AR1503" s="7"/>
      <c r="AT1503" s="7"/>
      <c r="AV1503" s="7"/>
      <c r="AX1503" s="7"/>
      <c r="AZ1503" s="7"/>
      <c r="BB1503" s="7"/>
      <c r="BD1503" s="7"/>
      <c r="BF1503" s="7"/>
      <c r="BH1503" s="7"/>
      <c r="BI1503" s="7"/>
      <c r="BJ1503" s="7"/>
      <c r="BL1503" s="7"/>
      <c r="BN1503" s="7"/>
      <c r="BO1503" s="7"/>
      <c r="BP1503" s="7"/>
      <c r="BQ1503" s="7"/>
      <c r="BR1503" s="7"/>
    </row>
    <row r="1504" spans="1:70" customFormat="1">
      <c r="A1504" s="7"/>
      <c r="B1504" s="230"/>
      <c r="C1504" s="7"/>
      <c r="D1504" s="7"/>
      <c r="E1504" s="7"/>
      <c r="F1504" s="7"/>
      <c r="G1504" s="7"/>
      <c r="H1504" s="7"/>
      <c r="I1504" s="7"/>
      <c r="J1504" s="7"/>
      <c r="K1504" s="7"/>
      <c r="L1504" s="8"/>
      <c r="M1504" s="7"/>
      <c r="N1504" s="60"/>
      <c r="Z1504" s="7"/>
      <c r="AB1504" s="7"/>
      <c r="AC1504" s="7"/>
      <c r="AD1504" s="7"/>
      <c r="AF1504" s="7"/>
      <c r="AH1504" s="7"/>
      <c r="AJ1504" s="7"/>
      <c r="AK1504" s="7"/>
      <c r="AL1504" s="7"/>
      <c r="AN1504" s="7"/>
      <c r="AO1504" s="7"/>
      <c r="AP1504" s="7"/>
      <c r="AR1504" s="7"/>
      <c r="AT1504" s="7"/>
      <c r="AV1504" s="7"/>
      <c r="AX1504" s="7"/>
      <c r="AZ1504" s="7"/>
      <c r="BB1504" s="7"/>
      <c r="BD1504" s="7"/>
      <c r="BF1504" s="7"/>
      <c r="BH1504" s="7"/>
      <c r="BI1504" s="7"/>
      <c r="BJ1504" s="7"/>
      <c r="BL1504" s="7"/>
      <c r="BN1504" s="7"/>
      <c r="BO1504" s="7"/>
      <c r="BP1504" s="7"/>
      <c r="BQ1504" s="7"/>
      <c r="BR1504" s="7"/>
    </row>
    <row r="1505" spans="1:70" customFormat="1">
      <c r="A1505" s="7"/>
      <c r="B1505" s="230"/>
      <c r="C1505" s="7"/>
      <c r="D1505" s="7"/>
      <c r="E1505" s="7"/>
      <c r="F1505" s="7"/>
      <c r="G1505" s="7"/>
      <c r="H1505" s="7"/>
      <c r="I1505" s="7"/>
      <c r="J1505" s="7"/>
      <c r="K1505" s="7"/>
      <c r="L1505" s="8"/>
      <c r="M1505" s="7"/>
      <c r="N1505" s="60"/>
      <c r="Z1505" s="7"/>
      <c r="AB1505" s="7"/>
      <c r="AC1505" s="7"/>
      <c r="AD1505" s="7"/>
      <c r="AF1505" s="7"/>
      <c r="AH1505" s="7"/>
      <c r="AJ1505" s="7"/>
      <c r="AK1505" s="7"/>
      <c r="AL1505" s="7"/>
      <c r="AN1505" s="7"/>
      <c r="AO1505" s="7"/>
      <c r="AP1505" s="7"/>
      <c r="AR1505" s="7"/>
      <c r="AT1505" s="7"/>
      <c r="AV1505" s="7"/>
      <c r="AX1505" s="7"/>
      <c r="AZ1505" s="7"/>
      <c r="BB1505" s="7"/>
      <c r="BD1505" s="7"/>
      <c r="BF1505" s="7"/>
      <c r="BH1505" s="7"/>
      <c r="BI1505" s="7"/>
      <c r="BJ1505" s="7"/>
      <c r="BL1505" s="7"/>
      <c r="BN1505" s="7"/>
      <c r="BO1505" s="7"/>
      <c r="BP1505" s="7"/>
      <c r="BQ1505" s="7"/>
      <c r="BR1505" s="7"/>
    </row>
    <row r="1506" spans="1:70" customFormat="1">
      <c r="A1506" s="7"/>
      <c r="B1506" s="230"/>
      <c r="C1506" s="7"/>
      <c r="D1506" s="7"/>
      <c r="E1506" s="7"/>
      <c r="F1506" s="7"/>
      <c r="G1506" s="7"/>
      <c r="H1506" s="7"/>
      <c r="I1506" s="7"/>
      <c r="J1506" s="7"/>
      <c r="K1506" s="7"/>
      <c r="L1506" s="8"/>
      <c r="M1506" s="7"/>
      <c r="N1506" s="60"/>
      <c r="Z1506" s="7"/>
      <c r="AB1506" s="7"/>
      <c r="AC1506" s="7"/>
      <c r="AD1506" s="7"/>
      <c r="AF1506" s="7"/>
      <c r="AH1506" s="7"/>
      <c r="AJ1506" s="7"/>
      <c r="AK1506" s="7"/>
      <c r="AL1506" s="7"/>
      <c r="AN1506" s="7"/>
      <c r="AO1506" s="7"/>
      <c r="AP1506" s="7"/>
      <c r="AR1506" s="7"/>
      <c r="AT1506" s="7"/>
      <c r="AV1506" s="7"/>
      <c r="AX1506" s="7"/>
      <c r="AZ1506" s="7"/>
      <c r="BB1506" s="7"/>
      <c r="BD1506" s="7"/>
      <c r="BF1506" s="7"/>
      <c r="BH1506" s="7"/>
      <c r="BI1506" s="7"/>
      <c r="BJ1506" s="7"/>
      <c r="BL1506" s="7"/>
      <c r="BN1506" s="7"/>
      <c r="BO1506" s="7"/>
      <c r="BP1506" s="7"/>
      <c r="BQ1506" s="7"/>
      <c r="BR1506" s="7"/>
    </row>
    <row r="1507" spans="1:70" customFormat="1">
      <c r="A1507" s="7"/>
      <c r="B1507" s="230"/>
      <c r="C1507" s="7"/>
      <c r="D1507" s="7"/>
      <c r="E1507" s="7"/>
      <c r="F1507" s="7"/>
      <c r="G1507" s="7"/>
      <c r="H1507" s="7"/>
      <c r="I1507" s="7"/>
      <c r="J1507" s="7"/>
      <c r="K1507" s="7"/>
      <c r="L1507" s="8"/>
      <c r="M1507" s="7"/>
      <c r="N1507" s="60"/>
      <c r="Z1507" s="7"/>
      <c r="AB1507" s="7"/>
      <c r="AC1507" s="7"/>
      <c r="AD1507" s="7"/>
      <c r="AF1507" s="7"/>
      <c r="AH1507" s="7"/>
      <c r="AJ1507" s="7"/>
      <c r="AK1507" s="7"/>
      <c r="AL1507" s="7"/>
      <c r="AN1507" s="7"/>
      <c r="AO1507" s="7"/>
      <c r="AP1507" s="7"/>
      <c r="AR1507" s="7"/>
      <c r="AT1507" s="7"/>
      <c r="AV1507" s="7"/>
      <c r="AX1507" s="7"/>
      <c r="AZ1507" s="7"/>
      <c r="BB1507" s="7"/>
      <c r="BD1507" s="7"/>
      <c r="BF1507" s="7"/>
      <c r="BH1507" s="7"/>
      <c r="BI1507" s="7"/>
      <c r="BJ1507" s="7"/>
      <c r="BL1507" s="7"/>
      <c r="BN1507" s="7"/>
      <c r="BO1507" s="7"/>
      <c r="BP1507" s="7"/>
      <c r="BQ1507" s="7"/>
      <c r="BR1507" s="7"/>
    </row>
    <row r="1508" spans="1:70" customFormat="1">
      <c r="A1508" s="7"/>
      <c r="B1508" s="230"/>
      <c r="C1508" s="7"/>
      <c r="D1508" s="7"/>
      <c r="E1508" s="7"/>
      <c r="F1508" s="7"/>
      <c r="G1508" s="7"/>
      <c r="H1508" s="7"/>
      <c r="I1508" s="7"/>
      <c r="J1508" s="7"/>
      <c r="K1508" s="7"/>
      <c r="L1508" s="8"/>
      <c r="M1508" s="7"/>
      <c r="N1508" s="60"/>
      <c r="Z1508" s="7"/>
      <c r="AB1508" s="7"/>
      <c r="AC1508" s="7"/>
      <c r="AD1508" s="7"/>
      <c r="AF1508" s="7"/>
      <c r="AH1508" s="7"/>
      <c r="AJ1508" s="7"/>
      <c r="AK1508" s="7"/>
      <c r="AL1508" s="7"/>
      <c r="AN1508" s="7"/>
      <c r="AO1508" s="7"/>
      <c r="AP1508" s="7"/>
      <c r="AR1508" s="7"/>
      <c r="AT1508" s="7"/>
      <c r="AV1508" s="7"/>
      <c r="AX1508" s="7"/>
      <c r="AZ1508" s="7"/>
      <c r="BB1508" s="7"/>
      <c r="BD1508" s="7"/>
      <c r="BF1508" s="7"/>
      <c r="BH1508" s="7"/>
      <c r="BI1508" s="7"/>
      <c r="BJ1508" s="7"/>
      <c r="BL1508" s="7"/>
      <c r="BN1508" s="7"/>
      <c r="BO1508" s="7"/>
      <c r="BP1508" s="7"/>
      <c r="BQ1508" s="7"/>
      <c r="BR1508" s="7"/>
    </row>
    <row r="1509" spans="1:70" customFormat="1">
      <c r="A1509" s="7"/>
      <c r="B1509" s="230"/>
      <c r="C1509" s="7"/>
      <c r="D1509" s="7"/>
      <c r="E1509" s="7"/>
      <c r="F1509" s="7"/>
      <c r="G1509" s="7"/>
      <c r="H1509" s="7"/>
      <c r="I1509" s="7"/>
      <c r="J1509" s="7"/>
      <c r="K1509" s="7"/>
      <c r="L1509" s="8"/>
      <c r="M1509" s="7"/>
      <c r="N1509" s="60"/>
      <c r="Z1509" s="7"/>
      <c r="AB1509" s="7"/>
      <c r="AC1509" s="7"/>
      <c r="AD1509" s="7"/>
      <c r="AF1509" s="7"/>
      <c r="AH1509" s="7"/>
      <c r="AJ1509" s="7"/>
      <c r="AK1509" s="7"/>
      <c r="AL1509" s="7"/>
      <c r="AN1509" s="7"/>
      <c r="AO1509" s="7"/>
      <c r="AP1509" s="7"/>
      <c r="AR1509" s="7"/>
      <c r="AT1509" s="7"/>
      <c r="AV1509" s="7"/>
      <c r="AX1509" s="7"/>
      <c r="AZ1509" s="7"/>
      <c r="BB1509" s="7"/>
      <c r="BD1509" s="7"/>
      <c r="BF1509" s="7"/>
      <c r="BH1509" s="7"/>
      <c r="BI1509" s="7"/>
      <c r="BJ1509" s="7"/>
      <c r="BL1509" s="7"/>
      <c r="BN1509" s="7"/>
      <c r="BO1509" s="7"/>
      <c r="BP1509" s="7"/>
      <c r="BQ1509" s="7"/>
      <c r="BR1509" s="7"/>
    </row>
    <row r="1510" spans="1:70" customFormat="1">
      <c r="A1510" s="7"/>
      <c r="B1510" s="230"/>
      <c r="C1510" s="7"/>
      <c r="D1510" s="7"/>
      <c r="E1510" s="7"/>
      <c r="F1510" s="7"/>
      <c r="G1510" s="7"/>
      <c r="H1510" s="7"/>
      <c r="I1510" s="7"/>
      <c r="J1510" s="7"/>
      <c r="K1510" s="7"/>
      <c r="L1510" s="8"/>
      <c r="M1510" s="7"/>
      <c r="N1510" s="60"/>
      <c r="Z1510" s="7"/>
      <c r="AB1510" s="7"/>
      <c r="AC1510" s="7"/>
      <c r="AD1510" s="7"/>
      <c r="AF1510" s="7"/>
      <c r="AH1510" s="7"/>
      <c r="AJ1510" s="7"/>
      <c r="AK1510" s="7"/>
      <c r="AL1510" s="7"/>
      <c r="AN1510" s="7"/>
      <c r="AO1510" s="7"/>
      <c r="AP1510" s="7"/>
      <c r="AR1510" s="7"/>
      <c r="AT1510" s="7"/>
      <c r="AV1510" s="7"/>
      <c r="AX1510" s="7"/>
      <c r="AZ1510" s="7"/>
      <c r="BB1510" s="7"/>
      <c r="BD1510" s="7"/>
      <c r="BF1510" s="7"/>
      <c r="BH1510" s="7"/>
      <c r="BI1510" s="7"/>
      <c r="BJ1510" s="7"/>
      <c r="BL1510" s="7"/>
      <c r="BN1510" s="7"/>
      <c r="BO1510" s="7"/>
      <c r="BP1510" s="7"/>
      <c r="BQ1510" s="7"/>
      <c r="BR1510" s="7"/>
    </row>
    <row r="1511" spans="1:70" customFormat="1">
      <c r="A1511" s="7"/>
      <c r="B1511" s="230"/>
      <c r="C1511" s="7"/>
      <c r="D1511" s="7"/>
      <c r="E1511" s="7"/>
      <c r="F1511" s="7"/>
      <c r="G1511" s="7"/>
      <c r="H1511" s="7"/>
      <c r="I1511" s="7"/>
      <c r="J1511" s="7"/>
      <c r="K1511" s="7"/>
      <c r="L1511" s="8"/>
      <c r="M1511" s="7"/>
      <c r="N1511" s="60"/>
      <c r="Z1511" s="7"/>
      <c r="AB1511" s="7"/>
      <c r="AC1511" s="7"/>
      <c r="AD1511" s="7"/>
      <c r="AF1511" s="7"/>
      <c r="AH1511" s="7"/>
      <c r="AJ1511" s="7"/>
      <c r="AK1511" s="7"/>
      <c r="AL1511" s="7"/>
      <c r="AN1511" s="7"/>
      <c r="AO1511" s="7"/>
      <c r="AP1511" s="7"/>
      <c r="AR1511" s="7"/>
      <c r="AT1511" s="7"/>
      <c r="AV1511" s="7"/>
      <c r="AX1511" s="7"/>
      <c r="AZ1511" s="7"/>
      <c r="BB1511" s="7"/>
      <c r="BD1511" s="7"/>
      <c r="BF1511" s="7"/>
      <c r="BH1511" s="7"/>
      <c r="BI1511" s="7"/>
      <c r="BJ1511" s="7"/>
      <c r="BL1511" s="7"/>
      <c r="BN1511" s="7"/>
      <c r="BO1511" s="7"/>
      <c r="BP1511" s="7"/>
      <c r="BQ1511" s="7"/>
      <c r="BR1511" s="7"/>
    </row>
    <row r="1512" spans="1:70" customFormat="1">
      <c r="A1512" s="7"/>
      <c r="B1512" s="230"/>
      <c r="C1512" s="7"/>
      <c r="D1512" s="7"/>
      <c r="E1512" s="7"/>
      <c r="F1512" s="7"/>
      <c r="G1512" s="7"/>
      <c r="H1512" s="7"/>
      <c r="I1512" s="7"/>
      <c r="J1512" s="7"/>
      <c r="K1512" s="7"/>
      <c r="L1512" s="8"/>
      <c r="M1512" s="7"/>
      <c r="N1512" s="60"/>
      <c r="Z1512" s="7"/>
      <c r="AB1512" s="7"/>
      <c r="AC1512" s="7"/>
      <c r="AD1512" s="7"/>
      <c r="AF1512" s="7"/>
      <c r="AH1512" s="7"/>
      <c r="AJ1512" s="7"/>
      <c r="AK1512" s="7"/>
      <c r="AL1512" s="7"/>
      <c r="AN1512" s="7"/>
      <c r="AO1512" s="7"/>
      <c r="AP1512" s="7"/>
      <c r="AR1512" s="7"/>
      <c r="AT1512" s="7"/>
      <c r="AV1512" s="7"/>
      <c r="AX1512" s="7"/>
      <c r="AZ1512" s="7"/>
      <c r="BB1512" s="7"/>
      <c r="BD1512" s="7"/>
      <c r="BF1512" s="7"/>
      <c r="BH1512" s="7"/>
      <c r="BI1512" s="7"/>
      <c r="BJ1512" s="7"/>
      <c r="BL1512" s="7"/>
      <c r="BN1512" s="7"/>
      <c r="BO1512" s="7"/>
      <c r="BP1512" s="7"/>
      <c r="BQ1512" s="7"/>
      <c r="BR1512" s="7"/>
    </row>
    <row r="1513" spans="1:70" customFormat="1">
      <c r="A1513" s="7"/>
      <c r="B1513" s="230"/>
      <c r="C1513" s="7"/>
      <c r="D1513" s="7"/>
      <c r="E1513" s="7"/>
      <c r="F1513" s="7"/>
      <c r="G1513" s="7"/>
      <c r="H1513" s="7"/>
      <c r="I1513" s="7"/>
      <c r="J1513" s="7"/>
      <c r="K1513" s="7"/>
      <c r="L1513" s="8"/>
      <c r="M1513" s="7"/>
      <c r="N1513" s="60"/>
      <c r="Z1513" s="7"/>
      <c r="AB1513" s="7"/>
      <c r="AC1513" s="7"/>
      <c r="AD1513" s="7"/>
      <c r="AF1513" s="7"/>
      <c r="AH1513" s="7"/>
      <c r="AJ1513" s="7"/>
      <c r="AK1513" s="7"/>
      <c r="AL1513" s="7"/>
      <c r="AN1513" s="7"/>
      <c r="AO1513" s="7"/>
      <c r="AP1513" s="7"/>
      <c r="AR1513" s="7"/>
      <c r="AT1513" s="7"/>
      <c r="AV1513" s="7"/>
      <c r="AX1513" s="7"/>
      <c r="AZ1513" s="7"/>
      <c r="BB1513" s="7"/>
      <c r="BD1513" s="7"/>
      <c r="BF1513" s="7"/>
      <c r="BH1513" s="7"/>
      <c r="BI1513" s="7"/>
      <c r="BJ1513" s="7"/>
      <c r="BL1513" s="7"/>
      <c r="BN1513" s="7"/>
      <c r="BO1513" s="7"/>
      <c r="BP1513" s="7"/>
      <c r="BQ1513" s="7"/>
      <c r="BR1513" s="7"/>
    </row>
    <row r="1514" spans="1:70" customFormat="1">
      <c r="A1514" s="7"/>
      <c r="B1514" s="230"/>
      <c r="C1514" s="7"/>
      <c r="D1514" s="7"/>
      <c r="E1514" s="7"/>
      <c r="F1514" s="7"/>
      <c r="G1514" s="7"/>
      <c r="H1514" s="7"/>
      <c r="I1514" s="7"/>
      <c r="J1514" s="7"/>
      <c r="K1514" s="7"/>
      <c r="L1514" s="8"/>
      <c r="M1514" s="7"/>
      <c r="N1514" s="60"/>
      <c r="Z1514" s="7"/>
      <c r="AB1514" s="7"/>
      <c r="AC1514" s="7"/>
      <c r="AD1514" s="7"/>
      <c r="AF1514" s="7"/>
      <c r="AH1514" s="7"/>
      <c r="AJ1514" s="7"/>
      <c r="AK1514" s="7"/>
      <c r="AL1514" s="7"/>
      <c r="AN1514" s="7"/>
      <c r="AO1514" s="7"/>
      <c r="AP1514" s="7"/>
      <c r="AR1514" s="7"/>
      <c r="AT1514" s="7"/>
      <c r="AV1514" s="7"/>
      <c r="AX1514" s="7"/>
      <c r="AZ1514" s="7"/>
      <c r="BB1514" s="7"/>
      <c r="BD1514" s="7"/>
      <c r="BF1514" s="7"/>
      <c r="BH1514" s="7"/>
      <c r="BI1514" s="7"/>
      <c r="BJ1514" s="7"/>
      <c r="BL1514" s="7"/>
      <c r="BN1514" s="7"/>
      <c r="BO1514" s="7"/>
      <c r="BP1514" s="7"/>
      <c r="BQ1514" s="7"/>
      <c r="BR1514" s="7"/>
    </row>
    <row r="1515" spans="1:70" customFormat="1">
      <c r="A1515" s="7"/>
      <c r="B1515" s="230"/>
      <c r="C1515" s="7"/>
      <c r="D1515" s="7"/>
      <c r="E1515" s="7"/>
      <c r="F1515" s="7"/>
      <c r="G1515" s="7"/>
      <c r="H1515" s="7"/>
      <c r="I1515" s="7"/>
      <c r="J1515" s="7"/>
      <c r="K1515" s="7"/>
      <c r="L1515" s="8"/>
      <c r="M1515" s="7"/>
      <c r="N1515" s="60"/>
      <c r="Z1515" s="7"/>
      <c r="AB1515" s="7"/>
      <c r="AC1515" s="7"/>
      <c r="AD1515" s="7"/>
      <c r="AF1515" s="7"/>
      <c r="AH1515" s="7"/>
      <c r="AJ1515" s="7"/>
      <c r="AK1515" s="7"/>
      <c r="AL1515" s="7"/>
      <c r="AN1515" s="7"/>
      <c r="AO1515" s="7"/>
      <c r="AP1515" s="7"/>
      <c r="AR1515" s="7"/>
      <c r="AT1515" s="7"/>
      <c r="AV1515" s="7"/>
      <c r="AX1515" s="7"/>
      <c r="AZ1515" s="7"/>
      <c r="BB1515" s="7"/>
      <c r="BD1515" s="7"/>
      <c r="BF1515" s="7"/>
      <c r="BH1515" s="7"/>
      <c r="BI1515" s="7"/>
      <c r="BJ1515" s="7"/>
      <c r="BL1515" s="7"/>
      <c r="BN1515" s="7"/>
      <c r="BO1515" s="7"/>
      <c r="BP1515" s="7"/>
      <c r="BQ1515" s="7"/>
      <c r="BR1515" s="7"/>
    </row>
    <row r="1516" spans="1:70" customFormat="1">
      <c r="A1516" s="7"/>
      <c r="B1516" s="230"/>
      <c r="C1516" s="7"/>
      <c r="D1516" s="7"/>
      <c r="E1516" s="7"/>
      <c r="F1516" s="7"/>
      <c r="G1516" s="7"/>
      <c r="H1516" s="7"/>
      <c r="I1516" s="7"/>
      <c r="J1516" s="7"/>
      <c r="K1516" s="7"/>
      <c r="L1516" s="8"/>
      <c r="M1516" s="7"/>
      <c r="N1516" s="60"/>
      <c r="Z1516" s="7"/>
      <c r="AB1516" s="7"/>
      <c r="AC1516" s="7"/>
      <c r="AD1516" s="7"/>
      <c r="AF1516" s="7"/>
      <c r="AH1516" s="7"/>
      <c r="AJ1516" s="7"/>
      <c r="AK1516" s="7"/>
      <c r="AL1516" s="7"/>
      <c r="AN1516" s="7"/>
      <c r="AO1516" s="7"/>
      <c r="AP1516" s="7"/>
      <c r="AR1516" s="7"/>
      <c r="AT1516" s="7"/>
      <c r="AV1516" s="7"/>
      <c r="AX1516" s="7"/>
      <c r="AZ1516" s="7"/>
      <c r="BB1516" s="7"/>
      <c r="BD1516" s="7"/>
      <c r="BF1516" s="7"/>
      <c r="BH1516" s="7"/>
      <c r="BI1516" s="7"/>
      <c r="BJ1516" s="7"/>
      <c r="BL1516" s="7"/>
      <c r="BN1516" s="7"/>
      <c r="BO1516" s="7"/>
      <c r="BP1516" s="7"/>
      <c r="BQ1516" s="7"/>
      <c r="BR1516" s="7"/>
    </row>
    <row r="1517" spans="1:70" customFormat="1">
      <c r="A1517" s="7"/>
      <c r="B1517" s="230"/>
      <c r="C1517" s="7"/>
      <c r="D1517" s="7"/>
      <c r="E1517" s="7"/>
      <c r="F1517" s="7"/>
      <c r="G1517" s="7"/>
      <c r="H1517" s="7"/>
      <c r="I1517" s="7"/>
      <c r="J1517" s="7"/>
      <c r="K1517" s="7"/>
      <c r="L1517" s="8"/>
      <c r="M1517" s="7"/>
      <c r="N1517" s="60"/>
      <c r="Z1517" s="7"/>
      <c r="AB1517" s="7"/>
      <c r="AC1517" s="7"/>
      <c r="AD1517" s="7"/>
      <c r="AF1517" s="7"/>
      <c r="AH1517" s="7"/>
      <c r="AJ1517" s="7"/>
      <c r="AK1517" s="7"/>
      <c r="AL1517" s="7"/>
      <c r="AN1517" s="7"/>
      <c r="AO1517" s="7"/>
      <c r="AP1517" s="7"/>
      <c r="AR1517" s="7"/>
      <c r="AT1517" s="7"/>
      <c r="AV1517" s="7"/>
      <c r="AX1517" s="7"/>
      <c r="AZ1517" s="7"/>
      <c r="BB1517" s="7"/>
      <c r="BD1517" s="7"/>
      <c r="BF1517" s="7"/>
      <c r="BH1517" s="7"/>
      <c r="BI1517" s="7"/>
      <c r="BJ1517" s="7"/>
      <c r="BL1517" s="7"/>
      <c r="BN1517" s="7"/>
      <c r="BO1517" s="7"/>
      <c r="BP1517" s="7"/>
      <c r="BQ1517" s="7"/>
      <c r="BR1517" s="7"/>
    </row>
    <row r="1518" spans="1:70" customFormat="1">
      <c r="A1518" s="7"/>
      <c r="B1518" s="230"/>
      <c r="C1518" s="7"/>
      <c r="D1518" s="7"/>
      <c r="E1518" s="7"/>
      <c r="F1518" s="7"/>
      <c r="G1518" s="7"/>
      <c r="H1518" s="7"/>
      <c r="I1518" s="7"/>
      <c r="J1518" s="7"/>
      <c r="K1518" s="7"/>
      <c r="L1518" s="8"/>
      <c r="M1518" s="7"/>
      <c r="N1518" s="60"/>
      <c r="Z1518" s="7"/>
      <c r="AB1518" s="7"/>
      <c r="AC1518" s="7"/>
      <c r="AD1518" s="7"/>
      <c r="AF1518" s="7"/>
      <c r="AH1518" s="7"/>
      <c r="AJ1518" s="7"/>
      <c r="AK1518" s="7"/>
      <c r="AL1518" s="7"/>
      <c r="AN1518" s="7"/>
      <c r="AO1518" s="7"/>
      <c r="AP1518" s="7"/>
      <c r="AR1518" s="7"/>
      <c r="AT1518" s="7"/>
      <c r="AV1518" s="7"/>
      <c r="AX1518" s="7"/>
      <c r="AZ1518" s="7"/>
      <c r="BB1518" s="7"/>
      <c r="BD1518" s="7"/>
      <c r="BF1518" s="7"/>
      <c r="BH1518" s="7"/>
      <c r="BI1518" s="7"/>
      <c r="BJ1518" s="7"/>
      <c r="BL1518" s="7"/>
      <c r="BN1518" s="7"/>
      <c r="BO1518" s="7"/>
      <c r="BP1518" s="7"/>
      <c r="BQ1518" s="7"/>
      <c r="BR1518" s="7"/>
    </row>
    <row r="1519" spans="1:70" customFormat="1">
      <c r="A1519" s="7"/>
      <c r="B1519" s="230"/>
      <c r="C1519" s="7"/>
      <c r="D1519" s="7"/>
      <c r="E1519" s="7"/>
      <c r="F1519" s="7"/>
      <c r="G1519" s="7"/>
      <c r="H1519" s="7"/>
      <c r="I1519" s="7"/>
      <c r="J1519" s="7"/>
      <c r="K1519" s="7"/>
      <c r="L1519" s="8"/>
      <c r="M1519" s="7"/>
      <c r="N1519" s="60"/>
      <c r="Z1519" s="7"/>
      <c r="AB1519" s="7"/>
      <c r="AC1519" s="7"/>
      <c r="AD1519" s="7"/>
      <c r="AF1519" s="7"/>
      <c r="AH1519" s="7"/>
      <c r="AJ1519" s="7"/>
      <c r="AK1519" s="7"/>
      <c r="AL1519" s="7"/>
      <c r="AN1519" s="7"/>
      <c r="AO1519" s="7"/>
      <c r="AP1519" s="7"/>
      <c r="AR1519" s="7"/>
      <c r="AT1519" s="7"/>
      <c r="AV1519" s="7"/>
      <c r="AX1519" s="7"/>
      <c r="AZ1519" s="7"/>
      <c r="BB1519" s="7"/>
      <c r="BD1519" s="7"/>
      <c r="BF1519" s="7"/>
      <c r="BH1519" s="7"/>
      <c r="BI1519" s="7"/>
      <c r="BJ1519" s="7"/>
      <c r="BL1519" s="7"/>
      <c r="BN1519" s="7"/>
      <c r="BO1519" s="7"/>
      <c r="BP1519" s="7"/>
      <c r="BQ1519" s="7"/>
      <c r="BR1519" s="7"/>
    </row>
    <row r="1520" spans="1:70" customFormat="1">
      <c r="A1520" s="7"/>
      <c r="B1520" s="230"/>
      <c r="C1520" s="7"/>
      <c r="D1520" s="7"/>
      <c r="E1520" s="7"/>
      <c r="F1520" s="7"/>
      <c r="G1520" s="7"/>
      <c r="H1520" s="7"/>
      <c r="I1520" s="7"/>
      <c r="J1520" s="7"/>
      <c r="K1520" s="7"/>
      <c r="L1520" s="8"/>
      <c r="M1520" s="7"/>
      <c r="N1520" s="60"/>
      <c r="Z1520" s="7"/>
      <c r="AB1520" s="7"/>
      <c r="AC1520" s="7"/>
      <c r="AD1520" s="7"/>
      <c r="AF1520" s="7"/>
      <c r="AH1520" s="7"/>
      <c r="AJ1520" s="7"/>
      <c r="AK1520" s="7"/>
      <c r="AL1520" s="7"/>
      <c r="AN1520" s="7"/>
      <c r="AO1520" s="7"/>
      <c r="AP1520" s="7"/>
      <c r="AR1520" s="7"/>
      <c r="AT1520" s="7"/>
      <c r="AV1520" s="7"/>
      <c r="AX1520" s="7"/>
      <c r="AZ1520" s="7"/>
      <c r="BB1520" s="7"/>
      <c r="BD1520" s="7"/>
      <c r="BF1520" s="7"/>
      <c r="BH1520" s="7"/>
      <c r="BI1520" s="7"/>
      <c r="BJ1520" s="7"/>
      <c r="BL1520" s="7"/>
      <c r="BN1520" s="7"/>
      <c r="BO1520" s="7"/>
      <c r="BP1520" s="7"/>
      <c r="BQ1520" s="7"/>
      <c r="BR1520" s="7"/>
    </row>
    <row r="1521" spans="1:70" customFormat="1">
      <c r="A1521" s="7"/>
      <c r="B1521" s="230"/>
      <c r="C1521" s="7"/>
      <c r="D1521" s="7"/>
      <c r="E1521" s="7"/>
      <c r="F1521" s="7"/>
      <c r="G1521" s="7"/>
      <c r="H1521" s="7"/>
      <c r="I1521" s="7"/>
      <c r="J1521" s="7"/>
      <c r="K1521" s="7"/>
      <c r="L1521" s="8"/>
      <c r="M1521" s="7"/>
      <c r="N1521" s="60"/>
      <c r="Z1521" s="7"/>
      <c r="AB1521" s="7"/>
      <c r="AC1521" s="7"/>
      <c r="AD1521" s="7"/>
      <c r="AF1521" s="7"/>
      <c r="AH1521" s="7"/>
      <c r="AJ1521" s="7"/>
      <c r="AK1521" s="7"/>
      <c r="AL1521" s="7"/>
      <c r="AN1521" s="7"/>
      <c r="AO1521" s="7"/>
      <c r="AP1521" s="7"/>
      <c r="AR1521" s="7"/>
      <c r="AT1521" s="7"/>
      <c r="AV1521" s="7"/>
      <c r="AX1521" s="7"/>
      <c r="AZ1521" s="7"/>
      <c r="BB1521" s="7"/>
      <c r="BD1521" s="7"/>
      <c r="BF1521" s="7"/>
      <c r="BH1521" s="7"/>
      <c r="BI1521" s="7"/>
      <c r="BJ1521" s="7"/>
      <c r="BL1521" s="7"/>
      <c r="BN1521" s="7"/>
      <c r="BO1521" s="7"/>
      <c r="BP1521" s="7"/>
      <c r="BQ1521" s="7"/>
      <c r="BR1521" s="7"/>
    </row>
    <row r="1522" spans="1:70" customFormat="1">
      <c r="A1522" s="7"/>
      <c r="B1522" s="230"/>
      <c r="C1522" s="7"/>
      <c r="D1522" s="7"/>
      <c r="E1522" s="7"/>
      <c r="F1522" s="7"/>
      <c r="G1522" s="7"/>
      <c r="H1522" s="7"/>
      <c r="I1522" s="7"/>
      <c r="J1522" s="7"/>
      <c r="K1522" s="7"/>
      <c r="L1522" s="8"/>
      <c r="M1522" s="7"/>
      <c r="N1522" s="60"/>
      <c r="Z1522" s="7"/>
      <c r="AB1522" s="7"/>
      <c r="AC1522" s="7"/>
      <c r="AD1522" s="7"/>
      <c r="AF1522" s="7"/>
      <c r="AH1522" s="7"/>
      <c r="AJ1522" s="7"/>
      <c r="AK1522" s="7"/>
      <c r="AL1522" s="7"/>
      <c r="AN1522" s="7"/>
      <c r="AO1522" s="7"/>
      <c r="AP1522" s="7"/>
      <c r="AR1522" s="7"/>
      <c r="AT1522" s="7"/>
      <c r="AV1522" s="7"/>
      <c r="AX1522" s="7"/>
      <c r="AZ1522" s="7"/>
      <c r="BB1522" s="7"/>
      <c r="BD1522" s="7"/>
      <c r="BF1522" s="7"/>
      <c r="BH1522" s="7"/>
      <c r="BI1522" s="7"/>
      <c r="BJ1522" s="7"/>
      <c r="BL1522" s="7"/>
      <c r="BN1522" s="7"/>
      <c r="BO1522" s="7"/>
      <c r="BP1522" s="7"/>
      <c r="BQ1522" s="7"/>
      <c r="BR1522" s="7"/>
    </row>
    <row r="1523" spans="1:70" customFormat="1">
      <c r="A1523" s="7"/>
      <c r="B1523" s="230"/>
      <c r="C1523" s="7"/>
      <c r="D1523" s="7"/>
      <c r="E1523" s="7"/>
      <c r="F1523" s="7"/>
      <c r="G1523" s="7"/>
      <c r="H1523" s="7"/>
      <c r="I1523" s="7"/>
      <c r="J1523" s="7"/>
      <c r="K1523" s="7"/>
      <c r="L1523" s="8"/>
      <c r="M1523" s="7"/>
      <c r="N1523" s="60"/>
      <c r="Z1523" s="7"/>
      <c r="AB1523" s="7"/>
      <c r="AC1523" s="7"/>
      <c r="AD1523" s="7"/>
      <c r="AF1523" s="7"/>
      <c r="AH1523" s="7"/>
      <c r="AJ1523" s="7"/>
      <c r="AK1523" s="7"/>
      <c r="AL1523" s="7"/>
      <c r="AN1523" s="7"/>
      <c r="AO1523" s="7"/>
      <c r="AP1523" s="7"/>
      <c r="AR1523" s="7"/>
      <c r="AT1523" s="7"/>
      <c r="AV1523" s="7"/>
      <c r="AX1523" s="7"/>
      <c r="AZ1523" s="7"/>
      <c r="BB1523" s="7"/>
      <c r="BD1523" s="7"/>
      <c r="BF1523" s="7"/>
      <c r="BH1523" s="7"/>
      <c r="BI1523" s="7"/>
      <c r="BJ1523" s="7"/>
      <c r="BL1523" s="7"/>
      <c r="BN1523" s="7"/>
      <c r="BO1523" s="7"/>
      <c r="BP1523" s="7"/>
      <c r="BQ1523" s="7"/>
      <c r="BR1523" s="7"/>
    </row>
    <row r="1524" spans="1:70" customFormat="1">
      <c r="A1524" s="7"/>
      <c r="B1524" s="230"/>
      <c r="C1524" s="7"/>
      <c r="D1524" s="7"/>
      <c r="E1524" s="7"/>
      <c r="F1524" s="7"/>
      <c r="G1524" s="7"/>
      <c r="H1524" s="7"/>
      <c r="I1524" s="7"/>
      <c r="J1524" s="7"/>
      <c r="K1524" s="7"/>
      <c r="L1524" s="8"/>
      <c r="M1524" s="7"/>
      <c r="N1524" s="60"/>
      <c r="Z1524" s="7"/>
      <c r="AB1524" s="7"/>
      <c r="AC1524" s="7"/>
      <c r="AD1524" s="7"/>
      <c r="AF1524" s="7"/>
      <c r="AH1524" s="7"/>
      <c r="AJ1524" s="7"/>
      <c r="AK1524" s="7"/>
      <c r="AL1524" s="7"/>
      <c r="AN1524" s="7"/>
      <c r="AO1524" s="7"/>
      <c r="AP1524" s="7"/>
      <c r="AR1524" s="7"/>
      <c r="AT1524" s="7"/>
      <c r="AV1524" s="7"/>
      <c r="AX1524" s="7"/>
      <c r="AZ1524" s="7"/>
      <c r="BB1524" s="7"/>
      <c r="BD1524" s="7"/>
      <c r="BF1524" s="7"/>
      <c r="BH1524" s="7"/>
      <c r="BI1524" s="7"/>
      <c r="BJ1524" s="7"/>
      <c r="BL1524" s="7"/>
      <c r="BN1524" s="7"/>
      <c r="BO1524" s="7"/>
      <c r="BP1524" s="7"/>
      <c r="BQ1524" s="7"/>
      <c r="BR1524" s="7"/>
    </row>
    <row r="1525" spans="1:70" customFormat="1">
      <c r="A1525" s="7"/>
      <c r="B1525" s="230"/>
      <c r="C1525" s="7"/>
      <c r="D1525" s="7"/>
      <c r="E1525" s="7"/>
      <c r="F1525" s="7"/>
      <c r="G1525" s="7"/>
      <c r="H1525" s="7"/>
      <c r="I1525" s="7"/>
      <c r="J1525" s="7"/>
      <c r="K1525" s="7"/>
      <c r="L1525" s="8"/>
      <c r="M1525" s="7"/>
      <c r="N1525" s="60"/>
      <c r="Z1525" s="7"/>
      <c r="AB1525" s="7"/>
      <c r="AC1525" s="7"/>
      <c r="AD1525" s="7"/>
      <c r="AF1525" s="7"/>
      <c r="AH1525" s="7"/>
      <c r="AJ1525" s="7"/>
      <c r="AK1525" s="7"/>
      <c r="AL1525" s="7"/>
      <c r="AN1525" s="7"/>
      <c r="AO1525" s="7"/>
      <c r="AP1525" s="7"/>
      <c r="AR1525" s="7"/>
      <c r="AT1525" s="7"/>
      <c r="AV1525" s="7"/>
      <c r="AX1525" s="7"/>
      <c r="AZ1525" s="7"/>
      <c r="BB1525" s="7"/>
      <c r="BD1525" s="7"/>
      <c r="BF1525" s="7"/>
      <c r="BH1525" s="7"/>
      <c r="BI1525" s="7"/>
      <c r="BJ1525" s="7"/>
      <c r="BL1525" s="7"/>
      <c r="BN1525" s="7"/>
      <c r="BO1525" s="7"/>
      <c r="BP1525" s="7"/>
      <c r="BQ1525" s="7"/>
      <c r="BR1525" s="7"/>
    </row>
    <row r="1526" spans="1:70" customFormat="1">
      <c r="A1526" s="7"/>
      <c r="B1526" s="230"/>
      <c r="C1526" s="7"/>
      <c r="D1526" s="7"/>
      <c r="E1526" s="7"/>
      <c r="F1526" s="7"/>
      <c r="G1526" s="7"/>
      <c r="H1526" s="7"/>
      <c r="I1526" s="7"/>
      <c r="J1526" s="7"/>
      <c r="K1526" s="7"/>
      <c r="L1526" s="8"/>
      <c r="M1526" s="7"/>
      <c r="N1526" s="60"/>
      <c r="Z1526" s="7"/>
      <c r="AB1526" s="7"/>
      <c r="AC1526" s="7"/>
      <c r="AD1526" s="7"/>
      <c r="AF1526" s="7"/>
      <c r="AH1526" s="7"/>
      <c r="AJ1526" s="7"/>
      <c r="AK1526" s="7"/>
      <c r="AL1526" s="7"/>
      <c r="AN1526" s="7"/>
      <c r="AO1526" s="7"/>
      <c r="AP1526" s="7"/>
      <c r="AR1526" s="7"/>
      <c r="AT1526" s="7"/>
      <c r="AV1526" s="7"/>
      <c r="AX1526" s="7"/>
      <c r="AZ1526" s="7"/>
      <c r="BB1526" s="7"/>
      <c r="BD1526" s="7"/>
      <c r="BF1526" s="7"/>
      <c r="BH1526" s="7"/>
      <c r="BI1526" s="7"/>
      <c r="BJ1526" s="7"/>
      <c r="BL1526" s="7"/>
      <c r="BN1526" s="7"/>
      <c r="BO1526" s="7"/>
      <c r="BP1526" s="7"/>
      <c r="BQ1526" s="7"/>
      <c r="BR1526" s="7"/>
    </row>
    <row r="1527" spans="1:70" customFormat="1">
      <c r="A1527" s="7"/>
      <c r="B1527" s="230"/>
      <c r="C1527" s="7"/>
      <c r="D1527" s="7"/>
      <c r="E1527" s="7"/>
      <c r="F1527" s="7"/>
      <c r="G1527" s="7"/>
      <c r="H1527" s="7"/>
      <c r="I1527" s="7"/>
      <c r="J1527" s="7"/>
      <c r="K1527" s="7"/>
      <c r="L1527" s="8"/>
      <c r="M1527" s="7"/>
      <c r="N1527" s="60"/>
      <c r="Z1527" s="7"/>
      <c r="AB1527" s="7"/>
      <c r="AC1527" s="7"/>
      <c r="AD1527" s="7"/>
      <c r="AF1527" s="7"/>
      <c r="AH1527" s="7"/>
      <c r="AJ1527" s="7"/>
      <c r="AK1527" s="7"/>
      <c r="AL1527" s="7"/>
      <c r="AN1527" s="7"/>
      <c r="AO1527" s="7"/>
      <c r="AP1527" s="7"/>
      <c r="AR1527" s="7"/>
      <c r="AT1527" s="7"/>
      <c r="AV1527" s="7"/>
      <c r="AX1527" s="7"/>
      <c r="AZ1527" s="7"/>
      <c r="BB1527" s="7"/>
      <c r="BD1527" s="7"/>
      <c r="BF1527" s="7"/>
      <c r="BH1527" s="7"/>
      <c r="BI1527" s="7"/>
      <c r="BJ1527" s="7"/>
      <c r="BL1527" s="7"/>
      <c r="BN1527" s="7"/>
      <c r="BO1527" s="7"/>
      <c r="BP1527" s="7"/>
      <c r="BQ1527" s="7"/>
      <c r="BR1527" s="7"/>
    </row>
    <row r="1528" spans="1:70" customFormat="1">
      <c r="A1528" s="7"/>
      <c r="B1528" s="230"/>
      <c r="C1528" s="7"/>
      <c r="D1528" s="7"/>
      <c r="E1528" s="7"/>
      <c r="F1528" s="7"/>
      <c r="G1528" s="7"/>
      <c r="H1528" s="7"/>
      <c r="I1528" s="7"/>
      <c r="J1528" s="7"/>
      <c r="K1528" s="7"/>
      <c r="L1528" s="8"/>
      <c r="M1528" s="7"/>
      <c r="N1528" s="60"/>
      <c r="Z1528" s="7"/>
      <c r="AB1528" s="7"/>
      <c r="AC1528" s="7"/>
      <c r="AD1528" s="7"/>
      <c r="AF1528" s="7"/>
      <c r="AH1528" s="7"/>
      <c r="AJ1528" s="7"/>
      <c r="AK1528" s="7"/>
      <c r="AL1528" s="7"/>
      <c r="AN1528" s="7"/>
      <c r="AO1528" s="7"/>
      <c r="AP1528" s="7"/>
      <c r="AR1528" s="7"/>
      <c r="AT1528" s="7"/>
      <c r="AV1528" s="7"/>
      <c r="AX1528" s="7"/>
      <c r="AZ1528" s="7"/>
      <c r="BB1528" s="7"/>
      <c r="BD1528" s="7"/>
      <c r="BF1528" s="7"/>
      <c r="BH1528" s="7"/>
      <c r="BI1528" s="7"/>
      <c r="BJ1528" s="7"/>
      <c r="BL1528" s="7"/>
      <c r="BN1528" s="7"/>
      <c r="BO1528" s="7"/>
      <c r="BP1528" s="7"/>
      <c r="BQ1528" s="7"/>
      <c r="BR1528" s="7"/>
    </row>
    <row r="1529" spans="1:70" customFormat="1">
      <c r="A1529" s="7"/>
      <c r="B1529" s="230"/>
      <c r="C1529" s="7"/>
      <c r="D1529" s="7"/>
      <c r="E1529" s="7"/>
      <c r="F1529" s="7"/>
      <c r="G1529" s="7"/>
      <c r="H1529" s="7"/>
      <c r="I1529" s="7"/>
      <c r="J1529" s="7"/>
      <c r="K1529" s="7"/>
      <c r="L1529" s="8"/>
      <c r="M1529" s="7"/>
      <c r="N1529" s="60"/>
      <c r="Z1529" s="7"/>
      <c r="AB1529" s="7"/>
      <c r="AC1529" s="7"/>
      <c r="AD1529" s="7"/>
      <c r="AF1529" s="7"/>
      <c r="AH1529" s="7"/>
      <c r="AJ1529" s="7"/>
      <c r="AK1529" s="7"/>
      <c r="AL1529" s="7"/>
      <c r="AN1529" s="7"/>
      <c r="AO1529" s="7"/>
      <c r="AP1529" s="7"/>
      <c r="AR1529" s="7"/>
      <c r="AT1529" s="7"/>
      <c r="AV1529" s="7"/>
      <c r="AX1529" s="7"/>
      <c r="AZ1529" s="7"/>
      <c r="BB1529" s="7"/>
      <c r="BD1529" s="7"/>
      <c r="BF1529" s="7"/>
      <c r="BH1529" s="7"/>
      <c r="BI1529" s="7"/>
      <c r="BJ1529" s="7"/>
      <c r="BL1529" s="7"/>
      <c r="BN1529" s="7"/>
      <c r="BO1529" s="7"/>
      <c r="BP1529" s="7"/>
      <c r="BQ1529" s="7"/>
      <c r="BR1529" s="7"/>
    </row>
    <row r="1530" spans="1:70" customFormat="1">
      <c r="A1530" s="7"/>
      <c r="B1530" s="230"/>
      <c r="C1530" s="7"/>
      <c r="D1530" s="7"/>
      <c r="E1530" s="7"/>
      <c r="F1530" s="7"/>
      <c r="G1530" s="7"/>
      <c r="H1530" s="7"/>
      <c r="I1530" s="7"/>
      <c r="J1530" s="7"/>
      <c r="K1530" s="7"/>
      <c r="L1530" s="8"/>
      <c r="M1530" s="7"/>
      <c r="N1530" s="60"/>
      <c r="Z1530" s="7"/>
      <c r="AB1530" s="7"/>
      <c r="AC1530" s="7"/>
      <c r="AD1530" s="7"/>
      <c r="AF1530" s="7"/>
      <c r="AH1530" s="7"/>
      <c r="AJ1530" s="7"/>
      <c r="AK1530" s="7"/>
      <c r="AL1530" s="7"/>
      <c r="AN1530" s="7"/>
      <c r="AO1530" s="7"/>
      <c r="AP1530" s="7"/>
      <c r="AR1530" s="7"/>
      <c r="AT1530" s="7"/>
      <c r="AV1530" s="7"/>
      <c r="AX1530" s="7"/>
      <c r="AZ1530" s="7"/>
      <c r="BB1530" s="7"/>
      <c r="BD1530" s="7"/>
      <c r="BF1530" s="7"/>
      <c r="BH1530" s="7"/>
      <c r="BI1530" s="7"/>
      <c r="BJ1530" s="7"/>
      <c r="BL1530" s="7"/>
      <c r="BN1530" s="7"/>
      <c r="BO1530" s="7"/>
      <c r="BP1530" s="7"/>
      <c r="BQ1530" s="7"/>
      <c r="BR1530" s="7"/>
    </row>
    <row r="1531" spans="1:70" customFormat="1">
      <c r="A1531" s="7"/>
      <c r="B1531" s="230"/>
      <c r="C1531" s="7"/>
      <c r="D1531" s="7"/>
      <c r="E1531" s="7"/>
      <c r="F1531" s="7"/>
      <c r="G1531" s="7"/>
      <c r="H1531" s="7"/>
      <c r="I1531" s="7"/>
      <c r="J1531" s="7"/>
      <c r="K1531" s="7"/>
      <c r="L1531" s="8"/>
      <c r="M1531" s="7"/>
      <c r="N1531" s="60"/>
      <c r="Z1531" s="7"/>
      <c r="AB1531" s="7"/>
      <c r="AC1531" s="7"/>
      <c r="AD1531" s="7"/>
      <c r="AF1531" s="7"/>
      <c r="AH1531" s="7"/>
      <c r="AJ1531" s="7"/>
      <c r="AK1531" s="7"/>
      <c r="AL1531" s="7"/>
      <c r="AN1531" s="7"/>
      <c r="AO1531" s="7"/>
      <c r="AP1531" s="7"/>
      <c r="AR1531" s="7"/>
      <c r="AT1531" s="7"/>
      <c r="AV1531" s="7"/>
      <c r="AX1531" s="7"/>
      <c r="AZ1531" s="7"/>
      <c r="BB1531" s="7"/>
      <c r="BD1531" s="7"/>
      <c r="BF1531" s="7"/>
      <c r="BH1531" s="7"/>
      <c r="BI1531" s="7"/>
      <c r="BJ1531" s="7"/>
      <c r="BL1531" s="7"/>
      <c r="BN1531" s="7"/>
      <c r="BO1531" s="7"/>
      <c r="BP1531" s="7"/>
      <c r="BQ1531" s="7"/>
      <c r="BR1531" s="7"/>
    </row>
    <row r="1532" spans="1:70" customFormat="1">
      <c r="A1532" s="7"/>
      <c r="B1532" s="230"/>
      <c r="C1532" s="7"/>
      <c r="D1532" s="7"/>
      <c r="E1532" s="7"/>
      <c r="F1532" s="7"/>
      <c r="G1532" s="7"/>
      <c r="H1532" s="7"/>
      <c r="I1532" s="7"/>
      <c r="J1532" s="7"/>
      <c r="K1532" s="7"/>
      <c r="L1532" s="8"/>
      <c r="M1532" s="7"/>
      <c r="N1532" s="60"/>
      <c r="Z1532" s="7"/>
      <c r="AB1532" s="7"/>
      <c r="AC1532" s="7"/>
      <c r="AD1532" s="7"/>
      <c r="AF1532" s="7"/>
      <c r="AH1532" s="7"/>
      <c r="AJ1532" s="7"/>
      <c r="AK1532" s="7"/>
      <c r="AL1532" s="7"/>
      <c r="AN1532" s="7"/>
      <c r="AO1532" s="7"/>
      <c r="AP1532" s="7"/>
      <c r="AR1532" s="7"/>
      <c r="AT1532" s="7"/>
      <c r="AV1532" s="7"/>
      <c r="AX1532" s="7"/>
      <c r="AZ1532" s="7"/>
      <c r="BB1532" s="7"/>
      <c r="BD1532" s="7"/>
      <c r="BF1532" s="7"/>
      <c r="BH1532" s="7"/>
      <c r="BI1532" s="7"/>
      <c r="BJ1532" s="7"/>
      <c r="BL1532" s="7"/>
      <c r="BN1532" s="7"/>
      <c r="BO1532" s="7"/>
      <c r="BP1532" s="7"/>
      <c r="BQ1532" s="7"/>
      <c r="BR1532" s="7"/>
    </row>
    <row r="1533" spans="1:70" customFormat="1">
      <c r="A1533" s="7"/>
      <c r="B1533" s="230"/>
      <c r="C1533" s="7"/>
      <c r="D1533" s="7"/>
      <c r="E1533" s="7"/>
      <c r="F1533" s="7"/>
      <c r="G1533" s="7"/>
      <c r="H1533" s="7"/>
      <c r="I1533" s="7"/>
      <c r="J1533" s="7"/>
      <c r="K1533" s="7"/>
      <c r="L1533" s="8"/>
      <c r="M1533" s="7"/>
      <c r="N1533" s="60"/>
      <c r="Z1533" s="7"/>
      <c r="AB1533" s="7"/>
      <c r="AC1533" s="7"/>
      <c r="AD1533" s="7"/>
      <c r="AF1533" s="7"/>
      <c r="AH1533" s="7"/>
      <c r="AJ1533" s="7"/>
      <c r="AK1533" s="7"/>
      <c r="AL1533" s="7"/>
      <c r="AN1533" s="7"/>
      <c r="AO1533" s="7"/>
      <c r="AP1533" s="7"/>
      <c r="AR1533" s="7"/>
      <c r="AT1533" s="7"/>
      <c r="AV1533" s="7"/>
      <c r="AX1533" s="7"/>
      <c r="AZ1533" s="7"/>
      <c r="BB1533" s="7"/>
      <c r="BD1533" s="7"/>
      <c r="BF1533" s="7"/>
      <c r="BH1533" s="7"/>
      <c r="BI1533" s="7"/>
      <c r="BJ1533" s="7"/>
      <c r="BL1533" s="7"/>
      <c r="BN1533" s="7"/>
      <c r="BO1533" s="7"/>
      <c r="BP1533" s="7"/>
      <c r="BQ1533" s="7"/>
      <c r="BR1533" s="7"/>
    </row>
    <row r="1534" spans="1:70" customFormat="1">
      <c r="A1534" s="7"/>
      <c r="B1534" s="230"/>
      <c r="C1534" s="7"/>
      <c r="D1534" s="7"/>
      <c r="E1534" s="7"/>
      <c r="F1534" s="7"/>
      <c r="G1534" s="7"/>
      <c r="H1534" s="7"/>
      <c r="I1534" s="7"/>
      <c r="J1534" s="7"/>
      <c r="K1534" s="7"/>
      <c r="L1534" s="8"/>
      <c r="M1534" s="7"/>
      <c r="N1534" s="60"/>
      <c r="Z1534" s="7"/>
      <c r="AB1534" s="7"/>
      <c r="AC1534" s="7"/>
      <c r="AD1534" s="7"/>
      <c r="AF1534" s="7"/>
      <c r="AH1534" s="7"/>
      <c r="AJ1534" s="7"/>
      <c r="AK1534" s="7"/>
      <c r="AL1534" s="7"/>
      <c r="AN1534" s="7"/>
      <c r="AO1534" s="7"/>
      <c r="AP1534" s="7"/>
      <c r="AR1534" s="7"/>
      <c r="AT1534" s="7"/>
      <c r="AV1534" s="7"/>
      <c r="AX1534" s="7"/>
      <c r="AZ1534" s="7"/>
      <c r="BB1534" s="7"/>
      <c r="BD1534" s="7"/>
      <c r="BF1534" s="7"/>
      <c r="BH1534" s="7"/>
      <c r="BI1534" s="7"/>
      <c r="BJ1534" s="7"/>
      <c r="BL1534" s="7"/>
      <c r="BN1534" s="7"/>
      <c r="BO1534" s="7"/>
      <c r="BP1534" s="7"/>
      <c r="BQ1534" s="7"/>
      <c r="BR1534" s="7"/>
    </row>
    <row r="1535" spans="1:70" customFormat="1">
      <c r="A1535" s="7"/>
      <c r="B1535" s="230"/>
      <c r="C1535" s="7"/>
      <c r="D1535" s="7"/>
      <c r="E1535" s="7"/>
      <c r="F1535" s="7"/>
      <c r="G1535" s="7"/>
      <c r="H1535" s="7"/>
      <c r="I1535" s="7"/>
      <c r="J1535" s="7"/>
      <c r="K1535" s="7"/>
      <c r="L1535" s="8"/>
      <c r="M1535" s="7"/>
      <c r="N1535" s="60"/>
      <c r="Z1535" s="7"/>
      <c r="AB1535" s="7"/>
      <c r="AC1535" s="7"/>
      <c r="AD1535" s="7"/>
      <c r="AF1535" s="7"/>
      <c r="AH1535" s="7"/>
      <c r="AJ1535" s="7"/>
      <c r="AK1535" s="7"/>
      <c r="AL1535" s="7"/>
      <c r="AN1535" s="7"/>
      <c r="AO1535" s="7"/>
      <c r="AP1535" s="7"/>
      <c r="AR1535" s="7"/>
      <c r="AT1535" s="7"/>
      <c r="AV1535" s="7"/>
      <c r="AX1535" s="7"/>
      <c r="AZ1535" s="7"/>
      <c r="BB1535" s="7"/>
      <c r="BD1535" s="7"/>
      <c r="BF1535" s="7"/>
      <c r="BH1535" s="7"/>
      <c r="BI1535" s="7"/>
      <c r="BJ1535" s="7"/>
      <c r="BL1535" s="7"/>
      <c r="BN1535" s="7"/>
      <c r="BO1535" s="7"/>
      <c r="BP1535" s="7"/>
      <c r="BQ1535" s="7"/>
      <c r="BR1535" s="7"/>
    </row>
    <row r="1536" spans="1:70" customFormat="1">
      <c r="A1536" s="7"/>
      <c r="B1536" s="230"/>
      <c r="C1536" s="7"/>
      <c r="D1536" s="7"/>
      <c r="E1536" s="7"/>
      <c r="F1536" s="7"/>
      <c r="G1536" s="7"/>
      <c r="H1536" s="7"/>
      <c r="I1536" s="7"/>
      <c r="J1536" s="7"/>
      <c r="K1536" s="7"/>
      <c r="L1536" s="8"/>
      <c r="M1536" s="7"/>
      <c r="N1536" s="60"/>
      <c r="Z1536" s="7"/>
      <c r="AB1536" s="7"/>
      <c r="AC1536" s="7"/>
      <c r="AD1536" s="7"/>
      <c r="AF1536" s="7"/>
      <c r="AH1536" s="7"/>
      <c r="AJ1536" s="7"/>
      <c r="AK1536" s="7"/>
      <c r="AL1536" s="7"/>
      <c r="AN1536" s="7"/>
      <c r="AO1536" s="7"/>
      <c r="AP1536" s="7"/>
      <c r="AR1536" s="7"/>
      <c r="AT1536" s="7"/>
      <c r="AV1536" s="7"/>
      <c r="AX1536" s="7"/>
      <c r="AZ1536" s="7"/>
      <c r="BB1536" s="7"/>
      <c r="BD1536" s="7"/>
      <c r="BF1536" s="7"/>
      <c r="BH1536" s="7"/>
      <c r="BI1536" s="7"/>
      <c r="BJ1536" s="7"/>
      <c r="BL1536" s="7"/>
      <c r="BN1536" s="7"/>
      <c r="BO1536" s="7"/>
      <c r="BP1536" s="7"/>
      <c r="BQ1536" s="7"/>
      <c r="BR1536" s="7"/>
    </row>
    <row r="1537" spans="1:70" customFormat="1">
      <c r="A1537" s="7"/>
      <c r="B1537" s="230"/>
      <c r="C1537" s="7"/>
      <c r="D1537" s="7"/>
      <c r="E1537" s="7"/>
      <c r="F1537" s="7"/>
      <c r="G1537" s="7"/>
      <c r="H1537" s="7"/>
      <c r="I1537" s="7"/>
      <c r="J1537" s="7"/>
      <c r="K1537" s="7"/>
      <c r="L1537" s="8"/>
      <c r="M1537" s="7"/>
      <c r="N1537" s="60"/>
      <c r="Z1537" s="7"/>
      <c r="AB1537" s="7"/>
      <c r="AC1537" s="7"/>
      <c r="AD1537" s="7"/>
      <c r="AF1537" s="7"/>
      <c r="AH1537" s="7"/>
      <c r="AJ1537" s="7"/>
      <c r="AK1537" s="7"/>
      <c r="AL1537" s="7"/>
      <c r="AN1537" s="7"/>
      <c r="AO1537" s="7"/>
      <c r="AP1537" s="7"/>
      <c r="AR1537" s="7"/>
      <c r="AT1537" s="7"/>
      <c r="AV1537" s="7"/>
      <c r="AX1537" s="7"/>
      <c r="AZ1537" s="7"/>
      <c r="BB1537" s="7"/>
      <c r="BD1537" s="7"/>
      <c r="BF1537" s="7"/>
      <c r="BH1537" s="7"/>
      <c r="BI1537" s="7"/>
      <c r="BJ1537" s="7"/>
      <c r="BL1537" s="7"/>
      <c r="BN1537" s="7"/>
      <c r="BO1537" s="7"/>
      <c r="BP1537" s="7"/>
      <c r="BQ1537" s="7"/>
      <c r="BR1537" s="7"/>
    </row>
    <row r="1538" spans="1:70" customFormat="1">
      <c r="A1538" s="7"/>
      <c r="B1538" s="230"/>
      <c r="C1538" s="7"/>
      <c r="D1538" s="7"/>
      <c r="E1538" s="7"/>
      <c r="F1538" s="7"/>
      <c r="G1538" s="7"/>
      <c r="H1538" s="7"/>
      <c r="I1538" s="7"/>
      <c r="J1538" s="7"/>
      <c r="K1538" s="7"/>
      <c r="L1538" s="8"/>
      <c r="M1538" s="7"/>
      <c r="N1538" s="60"/>
      <c r="Z1538" s="7"/>
      <c r="AB1538" s="7"/>
      <c r="AC1538" s="7"/>
      <c r="AD1538" s="7"/>
      <c r="AF1538" s="7"/>
      <c r="AH1538" s="7"/>
      <c r="AJ1538" s="7"/>
      <c r="AK1538" s="7"/>
      <c r="AL1538" s="7"/>
      <c r="AN1538" s="7"/>
      <c r="AO1538" s="7"/>
      <c r="AP1538" s="7"/>
      <c r="AR1538" s="7"/>
      <c r="AT1538" s="7"/>
      <c r="AV1538" s="7"/>
      <c r="AX1538" s="7"/>
      <c r="AZ1538" s="7"/>
      <c r="BB1538" s="7"/>
      <c r="BD1538" s="7"/>
      <c r="BF1538" s="7"/>
      <c r="BH1538" s="7"/>
      <c r="BI1538" s="7"/>
      <c r="BJ1538" s="7"/>
      <c r="BL1538" s="7"/>
      <c r="BN1538" s="7"/>
      <c r="BO1538" s="7"/>
      <c r="BP1538" s="7"/>
      <c r="BQ1538" s="7"/>
      <c r="BR1538" s="7"/>
    </row>
    <row r="1539" spans="1:70" customFormat="1">
      <c r="A1539" s="7"/>
      <c r="B1539" s="230"/>
      <c r="C1539" s="7"/>
      <c r="D1539" s="7"/>
      <c r="E1539" s="7"/>
      <c r="F1539" s="7"/>
      <c r="G1539" s="7"/>
      <c r="H1539" s="7"/>
      <c r="I1539" s="7"/>
      <c r="J1539" s="7"/>
      <c r="K1539" s="7"/>
      <c r="L1539" s="8"/>
      <c r="M1539" s="7"/>
      <c r="N1539" s="60"/>
      <c r="Z1539" s="7"/>
      <c r="AB1539" s="7"/>
      <c r="AC1539" s="7"/>
      <c r="AD1539" s="7"/>
      <c r="AF1539" s="7"/>
      <c r="AH1539" s="7"/>
      <c r="AJ1539" s="7"/>
      <c r="AK1539" s="7"/>
      <c r="AL1539" s="7"/>
      <c r="AN1539" s="7"/>
      <c r="AO1539" s="7"/>
      <c r="AP1539" s="7"/>
      <c r="AR1539" s="7"/>
      <c r="AT1539" s="7"/>
      <c r="AV1539" s="7"/>
      <c r="AX1539" s="7"/>
      <c r="AZ1539" s="7"/>
      <c r="BB1539" s="7"/>
      <c r="BD1539" s="7"/>
      <c r="BF1539" s="7"/>
      <c r="BH1539" s="7"/>
      <c r="BI1539" s="7"/>
      <c r="BJ1539" s="7"/>
      <c r="BL1539" s="7"/>
      <c r="BN1539" s="7"/>
      <c r="BO1539" s="7"/>
      <c r="BP1539" s="7"/>
      <c r="BQ1539" s="7"/>
      <c r="BR1539" s="7"/>
    </row>
    <row r="1540" spans="1:70" customFormat="1">
      <c r="A1540" s="7"/>
      <c r="B1540" s="230"/>
      <c r="C1540" s="7"/>
      <c r="D1540" s="7"/>
      <c r="E1540" s="7"/>
      <c r="F1540" s="7"/>
      <c r="G1540" s="7"/>
      <c r="H1540" s="7"/>
      <c r="I1540" s="7"/>
      <c r="J1540" s="7"/>
      <c r="K1540" s="7"/>
      <c r="L1540" s="8"/>
      <c r="M1540" s="7"/>
      <c r="N1540" s="60"/>
      <c r="Z1540" s="7"/>
      <c r="AB1540" s="7"/>
      <c r="AC1540" s="7"/>
      <c r="AD1540" s="7"/>
      <c r="AF1540" s="7"/>
      <c r="AH1540" s="7"/>
      <c r="AJ1540" s="7"/>
      <c r="AK1540" s="7"/>
      <c r="AL1540" s="7"/>
      <c r="AN1540" s="7"/>
      <c r="AO1540" s="7"/>
      <c r="AP1540" s="7"/>
      <c r="AR1540" s="7"/>
      <c r="AT1540" s="7"/>
      <c r="AV1540" s="7"/>
      <c r="AX1540" s="7"/>
      <c r="AZ1540" s="7"/>
      <c r="BB1540" s="7"/>
      <c r="BD1540" s="7"/>
      <c r="BF1540" s="7"/>
      <c r="BH1540" s="7"/>
      <c r="BI1540" s="7"/>
      <c r="BJ1540" s="7"/>
      <c r="BL1540" s="7"/>
      <c r="BN1540" s="7"/>
      <c r="BO1540" s="7"/>
      <c r="BP1540" s="7"/>
      <c r="BQ1540" s="7"/>
      <c r="BR1540" s="7"/>
    </row>
    <row r="1541" spans="1:70" customFormat="1">
      <c r="A1541" s="7"/>
      <c r="B1541" s="230"/>
      <c r="C1541" s="7"/>
      <c r="D1541" s="7"/>
      <c r="E1541" s="7"/>
      <c r="F1541" s="7"/>
      <c r="G1541" s="7"/>
      <c r="H1541" s="7"/>
      <c r="I1541" s="7"/>
      <c r="J1541" s="7"/>
      <c r="K1541" s="7"/>
      <c r="L1541" s="8"/>
      <c r="M1541" s="7"/>
      <c r="N1541" s="60"/>
      <c r="Z1541" s="7"/>
      <c r="AB1541" s="7"/>
      <c r="AC1541" s="7"/>
      <c r="AD1541" s="7"/>
      <c r="AF1541" s="7"/>
      <c r="AH1541" s="7"/>
      <c r="AJ1541" s="7"/>
      <c r="AK1541" s="7"/>
      <c r="AL1541" s="7"/>
      <c r="AN1541" s="7"/>
      <c r="AO1541" s="7"/>
      <c r="AP1541" s="7"/>
      <c r="AR1541" s="7"/>
      <c r="AT1541" s="7"/>
      <c r="AV1541" s="7"/>
      <c r="AX1541" s="7"/>
      <c r="AZ1541" s="7"/>
      <c r="BB1541" s="7"/>
      <c r="BD1541" s="7"/>
      <c r="BF1541" s="7"/>
      <c r="BH1541" s="7"/>
      <c r="BI1541" s="7"/>
      <c r="BJ1541" s="7"/>
      <c r="BL1541" s="7"/>
      <c r="BN1541" s="7"/>
      <c r="BO1541" s="7"/>
      <c r="BP1541" s="7"/>
      <c r="BQ1541" s="7"/>
      <c r="BR1541" s="7"/>
    </row>
    <row r="1542" spans="1:70" customFormat="1">
      <c r="A1542" s="7"/>
      <c r="B1542" s="230"/>
      <c r="C1542" s="7"/>
      <c r="D1542" s="7"/>
      <c r="E1542" s="7"/>
      <c r="F1542" s="7"/>
      <c r="G1542" s="7"/>
      <c r="H1542" s="7"/>
      <c r="I1542" s="7"/>
      <c r="J1542" s="7"/>
      <c r="K1542" s="7"/>
      <c r="L1542" s="8"/>
      <c r="M1542" s="7"/>
      <c r="N1542" s="60"/>
      <c r="Z1542" s="7"/>
      <c r="AB1542" s="7"/>
      <c r="AC1542" s="7"/>
      <c r="AD1542" s="7"/>
      <c r="AF1542" s="7"/>
      <c r="AH1542" s="7"/>
      <c r="AJ1542" s="7"/>
      <c r="AK1542" s="7"/>
      <c r="AL1542" s="7"/>
      <c r="AN1542" s="7"/>
      <c r="AO1542" s="7"/>
      <c r="AP1542" s="7"/>
      <c r="AR1542" s="7"/>
      <c r="AT1542" s="7"/>
      <c r="AV1542" s="7"/>
      <c r="AX1542" s="7"/>
      <c r="AZ1542" s="7"/>
      <c r="BB1542" s="7"/>
      <c r="BD1542" s="7"/>
      <c r="BF1542" s="7"/>
      <c r="BH1542" s="7"/>
      <c r="BI1542" s="7"/>
      <c r="BJ1542" s="7"/>
      <c r="BL1542" s="7"/>
      <c r="BN1542" s="7"/>
      <c r="BO1542" s="7"/>
      <c r="BP1542" s="7"/>
      <c r="BQ1542" s="7"/>
      <c r="BR1542" s="7"/>
    </row>
    <row r="1543" spans="1:70" customFormat="1">
      <c r="A1543" s="7"/>
      <c r="B1543" s="230"/>
      <c r="C1543" s="7"/>
      <c r="D1543" s="7"/>
      <c r="E1543" s="7"/>
      <c r="F1543" s="7"/>
      <c r="G1543" s="7"/>
      <c r="H1543" s="7"/>
      <c r="I1543" s="7"/>
      <c r="J1543" s="7"/>
      <c r="K1543" s="7"/>
      <c r="L1543" s="8"/>
      <c r="M1543" s="7"/>
      <c r="N1543" s="60"/>
      <c r="Z1543" s="7"/>
      <c r="AB1543" s="7"/>
      <c r="AC1543" s="7"/>
      <c r="AD1543" s="7"/>
      <c r="AF1543" s="7"/>
      <c r="AH1543" s="7"/>
      <c r="AJ1543" s="7"/>
      <c r="AK1543" s="7"/>
      <c r="AL1543" s="7"/>
      <c r="AN1543" s="7"/>
      <c r="AO1543" s="7"/>
      <c r="AP1543" s="7"/>
      <c r="AR1543" s="7"/>
      <c r="AT1543" s="7"/>
      <c r="AV1543" s="7"/>
      <c r="AX1543" s="7"/>
      <c r="AZ1543" s="7"/>
      <c r="BB1543" s="7"/>
      <c r="BD1543" s="7"/>
      <c r="BF1543" s="7"/>
      <c r="BH1543" s="7"/>
      <c r="BI1543" s="7"/>
      <c r="BJ1543" s="7"/>
      <c r="BL1543" s="7"/>
      <c r="BN1543" s="7"/>
      <c r="BO1543" s="7"/>
      <c r="BP1543" s="7"/>
      <c r="BQ1543" s="7"/>
      <c r="BR1543" s="7"/>
    </row>
    <row r="1544" spans="1:70" customFormat="1">
      <c r="A1544" s="7"/>
      <c r="B1544" s="230"/>
      <c r="C1544" s="7"/>
      <c r="D1544" s="7"/>
      <c r="E1544" s="7"/>
      <c r="F1544" s="7"/>
      <c r="G1544" s="7"/>
      <c r="H1544" s="7"/>
      <c r="I1544" s="7"/>
      <c r="J1544" s="7"/>
      <c r="K1544" s="7"/>
      <c r="L1544" s="8"/>
      <c r="M1544" s="7"/>
      <c r="N1544" s="60"/>
      <c r="Z1544" s="7"/>
      <c r="AB1544" s="7"/>
      <c r="AC1544" s="7"/>
      <c r="AD1544" s="7"/>
      <c r="AF1544" s="7"/>
      <c r="AH1544" s="7"/>
      <c r="AJ1544" s="7"/>
      <c r="AK1544" s="7"/>
      <c r="AL1544" s="7"/>
      <c r="AN1544" s="7"/>
      <c r="AO1544" s="7"/>
      <c r="AP1544" s="7"/>
      <c r="AR1544" s="7"/>
      <c r="AT1544" s="7"/>
      <c r="AV1544" s="7"/>
      <c r="AX1544" s="7"/>
      <c r="AZ1544" s="7"/>
      <c r="BB1544" s="7"/>
      <c r="BD1544" s="7"/>
      <c r="BF1544" s="7"/>
      <c r="BH1544" s="7"/>
      <c r="BI1544" s="7"/>
      <c r="BJ1544" s="7"/>
      <c r="BL1544" s="7"/>
      <c r="BN1544" s="7"/>
      <c r="BO1544" s="7"/>
      <c r="BP1544" s="7"/>
      <c r="BQ1544" s="7"/>
      <c r="BR1544" s="7"/>
    </row>
    <row r="1545" spans="1:70" customFormat="1">
      <c r="A1545" s="7"/>
      <c r="B1545" s="230"/>
      <c r="C1545" s="7"/>
      <c r="D1545" s="7"/>
      <c r="E1545" s="7"/>
      <c r="F1545" s="7"/>
      <c r="G1545" s="7"/>
      <c r="H1545" s="7"/>
      <c r="I1545" s="7"/>
      <c r="J1545" s="7"/>
      <c r="K1545" s="7"/>
      <c r="L1545" s="8"/>
      <c r="M1545" s="7"/>
      <c r="N1545" s="60"/>
      <c r="Z1545" s="7"/>
      <c r="AB1545" s="7"/>
      <c r="AC1545" s="7"/>
      <c r="AD1545" s="7"/>
      <c r="AF1545" s="7"/>
      <c r="AH1545" s="7"/>
      <c r="AJ1545" s="7"/>
      <c r="AK1545" s="7"/>
      <c r="AL1545" s="7"/>
      <c r="AN1545" s="7"/>
      <c r="AO1545" s="7"/>
      <c r="AP1545" s="7"/>
      <c r="AR1545" s="7"/>
      <c r="AT1545" s="7"/>
      <c r="AV1545" s="7"/>
      <c r="AX1545" s="7"/>
      <c r="AZ1545" s="7"/>
      <c r="BB1545" s="7"/>
      <c r="BD1545" s="7"/>
      <c r="BF1545" s="7"/>
      <c r="BH1545" s="7"/>
      <c r="BI1545" s="7"/>
      <c r="BJ1545" s="7"/>
      <c r="BL1545" s="7"/>
      <c r="BN1545" s="7"/>
      <c r="BO1545" s="7"/>
      <c r="BP1545" s="7"/>
      <c r="BQ1545" s="7"/>
      <c r="BR1545" s="7"/>
    </row>
    <row r="1546" spans="1:70" customFormat="1">
      <c r="A1546" s="7"/>
      <c r="B1546" s="230"/>
      <c r="C1546" s="7"/>
      <c r="D1546" s="7"/>
      <c r="E1546" s="7"/>
      <c r="F1546" s="7"/>
      <c r="G1546" s="7"/>
      <c r="H1546" s="7"/>
      <c r="I1546" s="7"/>
      <c r="J1546" s="7"/>
      <c r="K1546" s="7"/>
      <c r="L1546" s="8"/>
      <c r="M1546" s="7"/>
      <c r="N1546" s="60"/>
      <c r="Z1546" s="7"/>
      <c r="AB1546" s="7"/>
      <c r="AC1546" s="7"/>
      <c r="AD1546" s="7"/>
      <c r="AF1546" s="7"/>
      <c r="AH1546" s="7"/>
      <c r="AJ1546" s="7"/>
      <c r="AK1546" s="7"/>
      <c r="AL1546" s="7"/>
      <c r="AN1546" s="7"/>
      <c r="AO1546" s="7"/>
      <c r="AP1546" s="7"/>
      <c r="AR1546" s="7"/>
      <c r="AT1546" s="7"/>
      <c r="AV1546" s="7"/>
      <c r="AX1546" s="7"/>
      <c r="AZ1546" s="7"/>
      <c r="BB1546" s="7"/>
      <c r="BD1546" s="7"/>
      <c r="BF1546" s="7"/>
      <c r="BH1546" s="7"/>
      <c r="BI1546" s="7"/>
      <c r="BJ1546" s="7"/>
      <c r="BL1546" s="7"/>
      <c r="BN1546" s="7"/>
      <c r="BO1546" s="7"/>
      <c r="BP1546" s="7"/>
      <c r="BQ1546" s="7"/>
      <c r="BR1546" s="7"/>
    </row>
    <row r="1547" spans="1:70" customFormat="1">
      <c r="A1547" s="7"/>
      <c r="B1547" s="230"/>
      <c r="C1547" s="7"/>
      <c r="D1547" s="7"/>
      <c r="E1547" s="7"/>
      <c r="F1547" s="7"/>
      <c r="G1547" s="7"/>
      <c r="H1547" s="7"/>
      <c r="I1547" s="7"/>
      <c r="J1547" s="7"/>
      <c r="K1547" s="7"/>
      <c r="L1547" s="8"/>
      <c r="M1547" s="7"/>
      <c r="N1547" s="60"/>
      <c r="Z1547" s="7"/>
      <c r="AB1547" s="7"/>
      <c r="AC1547" s="7"/>
      <c r="AD1547" s="7"/>
      <c r="AF1547" s="7"/>
      <c r="AH1547" s="7"/>
      <c r="AJ1547" s="7"/>
      <c r="AK1547" s="7"/>
      <c r="AL1547" s="7"/>
      <c r="AN1547" s="7"/>
      <c r="AO1547" s="7"/>
      <c r="AP1547" s="7"/>
      <c r="AR1547" s="7"/>
      <c r="AT1547" s="7"/>
      <c r="AV1547" s="7"/>
      <c r="AX1547" s="7"/>
      <c r="AZ1547" s="7"/>
      <c r="BB1547" s="7"/>
      <c r="BD1547" s="7"/>
      <c r="BF1547" s="7"/>
      <c r="BH1547" s="7"/>
      <c r="BI1547" s="7"/>
      <c r="BJ1547" s="7"/>
      <c r="BL1547" s="7"/>
      <c r="BN1547" s="7"/>
      <c r="BO1547" s="7"/>
      <c r="BP1547" s="7"/>
      <c r="BQ1547" s="7"/>
      <c r="BR1547" s="7"/>
    </row>
    <row r="1548" spans="1:70" customFormat="1">
      <c r="A1548" s="7"/>
      <c r="B1548" s="230"/>
      <c r="C1548" s="7"/>
      <c r="D1548" s="7"/>
      <c r="E1548" s="7"/>
      <c r="F1548" s="7"/>
      <c r="G1548" s="7"/>
      <c r="H1548" s="7"/>
      <c r="I1548" s="7"/>
      <c r="J1548" s="7"/>
      <c r="K1548" s="7"/>
      <c r="L1548" s="8"/>
      <c r="M1548" s="7"/>
      <c r="N1548" s="60"/>
      <c r="Z1548" s="7"/>
      <c r="AB1548" s="7"/>
      <c r="AC1548" s="7"/>
      <c r="AD1548" s="7"/>
      <c r="AF1548" s="7"/>
      <c r="AH1548" s="7"/>
      <c r="AJ1548" s="7"/>
      <c r="AK1548" s="7"/>
      <c r="AL1548" s="7"/>
      <c r="AN1548" s="7"/>
      <c r="AO1548" s="7"/>
      <c r="AP1548" s="7"/>
      <c r="AR1548" s="7"/>
      <c r="AT1548" s="7"/>
      <c r="AV1548" s="7"/>
      <c r="AX1548" s="7"/>
      <c r="AZ1548" s="7"/>
      <c r="BB1548" s="7"/>
      <c r="BD1548" s="7"/>
      <c r="BF1548" s="7"/>
      <c r="BH1548" s="7"/>
      <c r="BI1548" s="7"/>
      <c r="BJ1548" s="7"/>
      <c r="BL1548" s="7"/>
      <c r="BN1548" s="7"/>
      <c r="BO1548" s="7"/>
      <c r="BP1548" s="7"/>
      <c r="BQ1548" s="7"/>
      <c r="BR1548" s="7"/>
    </row>
    <row r="1549" spans="1:70" customFormat="1">
      <c r="A1549" s="7"/>
      <c r="B1549" s="230"/>
      <c r="C1549" s="7"/>
      <c r="D1549" s="7"/>
      <c r="E1549" s="7"/>
      <c r="F1549" s="7"/>
      <c r="G1549" s="7"/>
      <c r="H1549" s="7"/>
      <c r="I1549" s="7"/>
      <c r="J1549" s="7"/>
      <c r="K1549" s="7"/>
      <c r="L1549" s="8"/>
      <c r="M1549" s="7"/>
      <c r="N1549" s="60"/>
      <c r="Z1549" s="7"/>
      <c r="AB1549" s="7"/>
      <c r="AC1549" s="7"/>
      <c r="AD1549" s="7"/>
      <c r="AF1549" s="7"/>
      <c r="AH1549" s="7"/>
      <c r="AJ1549" s="7"/>
      <c r="AK1549" s="7"/>
      <c r="AL1549" s="7"/>
      <c r="AN1549" s="7"/>
      <c r="AO1549" s="7"/>
      <c r="AP1549" s="7"/>
      <c r="AR1549" s="7"/>
      <c r="AT1549" s="7"/>
      <c r="AV1549" s="7"/>
      <c r="AX1549" s="7"/>
      <c r="AZ1549" s="7"/>
      <c r="BB1549" s="7"/>
      <c r="BD1549" s="7"/>
      <c r="BF1549" s="7"/>
      <c r="BH1549" s="7"/>
      <c r="BI1549" s="7"/>
      <c r="BJ1549" s="7"/>
      <c r="BL1549" s="7"/>
      <c r="BN1549" s="7"/>
      <c r="BO1549" s="7"/>
      <c r="BP1549" s="7"/>
      <c r="BQ1549" s="7"/>
      <c r="BR1549" s="7"/>
    </row>
    <row r="1550" spans="1:70" customFormat="1">
      <c r="A1550" s="7"/>
      <c r="B1550" s="230"/>
      <c r="C1550" s="7"/>
      <c r="D1550" s="7"/>
      <c r="E1550" s="7"/>
      <c r="F1550" s="7"/>
      <c r="G1550" s="7"/>
      <c r="H1550" s="7"/>
      <c r="I1550" s="7"/>
      <c r="J1550" s="7"/>
      <c r="K1550" s="7"/>
      <c r="L1550" s="8"/>
      <c r="M1550" s="7"/>
      <c r="N1550" s="60"/>
      <c r="Z1550" s="7"/>
      <c r="AB1550" s="7"/>
      <c r="AC1550" s="7"/>
      <c r="AD1550" s="7"/>
      <c r="AF1550" s="7"/>
      <c r="AH1550" s="7"/>
      <c r="AJ1550" s="7"/>
      <c r="AK1550" s="7"/>
      <c r="AL1550" s="7"/>
      <c r="AN1550" s="7"/>
      <c r="AO1550" s="7"/>
      <c r="AP1550" s="7"/>
      <c r="AR1550" s="7"/>
      <c r="AT1550" s="7"/>
      <c r="AV1550" s="7"/>
      <c r="AX1550" s="7"/>
      <c r="AZ1550" s="7"/>
      <c r="BB1550" s="7"/>
      <c r="BD1550" s="7"/>
      <c r="BF1550" s="7"/>
      <c r="BH1550" s="7"/>
      <c r="BI1550" s="7"/>
      <c r="BJ1550" s="7"/>
      <c r="BL1550" s="7"/>
      <c r="BN1550" s="7"/>
      <c r="BO1550" s="7"/>
      <c r="BP1550" s="7"/>
      <c r="BQ1550" s="7"/>
      <c r="BR1550" s="7"/>
    </row>
    <row r="1551" spans="1:70" customFormat="1">
      <c r="A1551" s="7"/>
      <c r="B1551" s="230"/>
      <c r="C1551" s="7"/>
      <c r="D1551" s="7"/>
      <c r="E1551" s="7"/>
      <c r="F1551" s="7"/>
      <c r="G1551" s="7"/>
      <c r="H1551" s="7"/>
      <c r="I1551" s="7"/>
      <c r="J1551" s="7"/>
      <c r="K1551" s="7"/>
      <c r="L1551" s="8"/>
      <c r="M1551" s="7"/>
      <c r="N1551" s="60"/>
      <c r="Z1551" s="7"/>
      <c r="AB1551" s="7"/>
      <c r="AC1551" s="7"/>
      <c r="AD1551" s="7"/>
      <c r="AF1551" s="7"/>
      <c r="AH1551" s="7"/>
      <c r="AJ1551" s="7"/>
      <c r="AK1551" s="7"/>
      <c r="AL1551" s="7"/>
      <c r="AN1551" s="7"/>
      <c r="AO1551" s="7"/>
      <c r="AP1551" s="7"/>
      <c r="AR1551" s="7"/>
      <c r="AT1551" s="7"/>
      <c r="AV1551" s="7"/>
      <c r="AX1551" s="7"/>
      <c r="AZ1551" s="7"/>
      <c r="BB1551" s="7"/>
      <c r="BD1551" s="7"/>
      <c r="BF1551" s="7"/>
      <c r="BH1551" s="7"/>
      <c r="BI1551" s="7"/>
      <c r="BJ1551" s="7"/>
      <c r="BL1551" s="7"/>
      <c r="BN1551" s="7"/>
      <c r="BO1551" s="7"/>
      <c r="BP1551" s="7"/>
      <c r="BQ1551" s="7"/>
      <c r="BR1551" s="7"/>
    </row>
    <row r="1552" spans="1:70" customFormat="1">
      <c r="A1552" s="7"/>
      <c r="B1552" s="230"/>
      <c r="C1552" s="7"/>
      <c r="D1552" s="7"/>
      <c r="E1552" s="7"/>
      <c r="F1552" s="7"/>
      <c r="G1552" s="7"/>
      <c r="H1552" s="7"/>
      <c r="I1552" s="7"/>
      <c r="J1552" s="7"/>
      <c r="K1552" s="7"/>
      <c r="L1552" s="8"/>
      <c r="M1552" s="7"/>
      <c r="N1552" s="60"/>
      <c r="Z1552" s="7"/>
      <c r="AB1552" s="7"/>
      <c r="AC1552" s="7"/>
      <c r="AD1552" s="7"/>
      <c r="AF1552" s="7"/>
      <c r="AH1552" s="7"/>
      <c r="AJ1552" s="7"/>
      <c r="AK1552" s="7"/>
      <c r="AL1552" s="7"/>
      <c r="AN1552" s="7"/>
      <c r="AO1552" s="7"/>
      <c r="AP1552" s="7"/>
      <c r="AR1552" s="7"/>
      <c r="AT1552" s="7"/>
      <c r="AV1552" s="7"/>
      <c r="AX1552" s="7"/>
      <c r="AZ1552" s="7"/>
      <c r="BB1552" s="7"/>
      <c r="BD1552" s="7"/>
      <c r="BF1552" s="7"/>
      <c r="BH1552" s="7"/>
      <c r="BI1552" s="7"/>
      <c r="BJ1552" s="7"/>
      <c r="BL1552" s="7"/>
      <c r="BN1552" s="7"/>
      <c r="BO1552" s="7"/>
      <c r="BP1552" s="7"/>
      <c r="BQ1552" s="7"/>
      <c r="BR1552" s="7"/>
    </row>
    <row r="1553" spans="1:70" customFormat="1">
      <c r="A1553" s="7"/>
      <c r="B1553" s="230"/>
      <c r="C1553" s="7"/>
      <c r="D1553" s="7"/>
      <c r="E1553" s="7"/>
      <c r="F1553" s="7"/>
      <c r="G1553" s="7"/>
      <c r="H1553" s="7"/>
      <c r="I1553" s="7"/>
      <c r="J1553" s="7"/>
      <c r="K1553" s="7"/>
      <c r="L1553" s="8"/>
      <c r="M1553" s="7"/>
      <c r="N1553" s="60"/>
      <c r="Z1553" s="7"/>
      <c r="AB1553" s="7"/>
      <c r="AC1553" s="7"/>
      <c r="AD1553" s="7"/>
      <c r="AF1553" s="7"/>
      <c r="AH1553" s="7"/>
      <c r="AJ1553" s="7"/>
      <c r="AK1553" s="7"/>
      <c r="AL1553" s="7"/>
      <c r="AN1553" s="7"/>
      <c r="AO1553" s="7"/>
      <c r="AP1553" s="7"/>
      <c r="AR1553" s="7"/>
      <c r="AT1553" s="7"/>
      <c r="AV1553" s="7"/>
      <c r="AX1553" s="7"/>
      <c r="AZ1553" s="7"/>
      <c r="BB1553" s="7"/>
      <c r="BD1553" s="7"/>
      <c r="BF1553" s="7"/>
      <c r="BH1553" s="7"/>
      <c r="BI1553" s="7"/>
      <c r="BJ1553" s="7"/>
      <c r="BL1553" s="7"/>
      <c r="BN1553" s="7"/>
      <c r="BO1553" s="7"/>
      <c r="BP1553" s="7"/>
      <c r="BQ1553" s="7"/>
      <c r="BR1553" s="7"/>
    </row>
    <row r="1554" spans="1:70" customFormat="1">
      <c r="A1554" s="7"/>
      <c r="B1554" s="230"/>
      <c r="C1554" s="7"/>
      <c r="D1554" s="7"/>
      <c r="E1554" s="7"/>
      <c r="F1554" s="7"/>
      <c r="G1554" s="7"/>
      <c r="H1554" s="7"/>
      <c r="I1554" s="7"/>
      <c r="J1554" s="7"/>
      <c r="K1554" s="7"/>
      <c r="L1554" s="8"/>
      <c r="M1554" s="7"/>
      <c r="N1554" s="60"/>
      <c r="Z1554" s="7"/>
      <c r="AB1554" s="7"/>
      <c r="AC1554" s="7"/>
      <c r="AD1554" s="7"/>
      <c r="AF1554" s="7"/>
      <c r="AH1554" s="7"/>
      <c r="AJ1554" s="7"/>
      <c r="AK1554" s="7"/>
      <c r="AL1554" s="7"/>
      <c r="AN1554" s="7"/>
      <c r="AO1554" s="7"/>
      <c r="AP1554" s="7"/>
      <c r="AR1554" s="7"/>
      <c r="AT1554" s="7"/>
      <c r="AV1554" s="7"/>
      <c r="AX1554" s="7"/>
      <c r="AZ1554" s="7"/>
      <c r="BB1554" s="7"/>
      <c r="BD1554" s="7"/>
      <c r="BF1554" s="7"/>
      <c r="BH1554" s="7"/>
      <c r="BI1554" s="7"/>
      <c r="BJ1554" s="7"/>
      <c r="BL1554" s="7"/>
      <c r="BN1554" s="7"/>
      <c r="BO1554" s="7"/>
      <c r="BP1554" s="7"/>
      <c r="BQ1554" s="7"/>
      <c r="BR1554" s="7"/>
    </row>
    <row r="1555" spans="1:70" customFormat="1">
      <c r="A1555" s="7"/>
      <c r="B1555" s="230"/>
      <c r="C1555" s="7"/>
      <c r="D1555" s="7"/>
      <c r="E1555" s="7"/>
      <c r="F1555" s="7"/>
      <c r="G1555" s="7"/>
      <c r="H1555" s="7"/>
      <c r="I1555" s="7"/>
      <c r="J1555" s="7"/>
      <c r="K1555" s="7"/>
      <c r="L1555" s="8"/>
      <c r="M1555" s="7"/>
      <c r="N1555" s="60"/>
      <c r="Z1555" s="7"/>
      <c r="AB1555" s="7"/>
      <c r="AC1555" s="7"/>
      <c r="AD1555" s="7"/>
      <c r="AF1555" s="7"/>
      <c r="AH1555" s="7"/>
      <c r="AJ1555" s="7"/>
      <c r="AK1555" s="7"/>
      <c r="AL1555" s="7"/>
      <c r="AN1555" s="7"/>
      <c r="AO1555" s="7"/>
      <c r="AP1555" s="7"/>
      <c r="AR1555" s="7"/>
      <c r="AT1555" s="7"/>
      <c r="AV1555" s="7"/>
      <c r="AX1555" s="7"/>
      <c r="AZ1555" s="7"/>
      <c r="BB1555" s="7"/>
      <c r="BD1555" s="7"/>
      <c r="BF1555" s="7"/>
      <c r="BH1555" s="7"/>
      <c r="BI1555" s="7"/>
      <c r="BJ1555" s="7"/>
      <c r="BL1555" s="7"/>
      <c r="BN1555" s="7"/>
      <c r="BO1555" s="7"/>
      <c r="BP1555" s="7"/>
      <c r="BQ1555" s="7"/>
      <c r="BR1555" s="7"/>
    </row>
    <row r="1556" spans="1:70" customFormat="1">
      <c r="A1556" s="7"/>
      <c r="B1556" s="230"/>
      <c r="C1556" s="7"/>
      <c r="D1556" s="7"/>
      <c r="E1556" s="7"/>
      <c r="F1556" s="7"/>
      <c r="G1556" s="7"/>
      <c r="H1556" s="7"/>
      <c r="I1556" s="7"/>
      <c r="J1556" s="7"/>
      <c r="K1556" s="7"/>
      <c r="L1556" s="8"/>
      <c r="M1556" s="7"/>
      <c r="N1556" s="60"/>
      <c r="Z1556" s="7"/>
      <c r="AB1556" s="7"/>
      <c r="AC1556" s="7"/>
      <c r="AD1556" s="7"/>
      <c r="AF1556" s="7"/>
      <c r="AH1556" s="7"/>
      <c r="AJ1556" s="7"/>
      <c r="AK1556" s="7"/>
      <c r="AL1556" s="7"/>
      <c r="AN1556" s="7"/>
      <c r="AO1556" s="7"/>
      <c r="AP1556" s="7"/>
      <c r="AR1556" s="7"/>
      <c r="AT1556" s="7"/>
      <c r="AV1556" s="7"/>
      <c r="AX1556" s="7"/>
      <c r="AZ1556" s="7"/>
      <c r="BB1556" s="7"/>
      <c r="BD1556" s="7"/>
      <c r="BF1556" s="7"/>
      <c r="BH1556" s="7"/>
      <c r="BI1556" s="7"/>
      <c r="BJ1556" s="7"/>
      <c r="BL1556" s="7"/>
      <c r="BN1556" s="7"/>
      <c r="BO1556" s="7"/>
      <c r="BP1556" s="7"/>
      <c r="BQ1556" s="7"/>
      <c r="BR1556" s="7"/>
    </row>
    <row r="1557" spans="1:70" customFormat="1">
      <c r="A1557" s="7"/>
      <c r="B1557" s="230"/>
      <c r="C1557" s="7"/>
      <c r="D1557" s="7"/>
      <c r="E1557" s="7"/>
      <c r="F1557" s="7"/>
      <c r="G1557" s="7"/>
      <c r="H1557" s="7"/>
      <c r="I1557" s="7"/>
      <c r="J1557" s="7"/>
      <c r="K1557" s="7"/>
      <c r="L1557" s="8"/>
      <c r="M1557" s="7"/>
      <c r="N1557" s="60"/>
      <c r="Z1557" s="7"/>
      <c r="AB1557" s="7"/>
      <c r="AC1557" s="7"/>
      <c r="AD1557" s="7"/>
      <c r="AF1557" s="7"/>
      <c r="AH1557" s="7"/>
      <c r="AJ1557" s="7"/>
      <c r="AK1557" s="7"/>
      <c r="AL1557" s="7"/>
      <c r="AN1557" s="7"/>
      <c r="AO1557" s="7"/>
      <c r="AP1557" s="7"/>
      <c r="AR1557" s="7"/>
      <c r="AT1557" s="7"/>
      <c r="AV1557" s="7"/>
      <c r="AX1557" s="7"/>
      <c r="AZ1557" s="7"/>
      <c r="BB1557" s="7"/>
      <c r="BD1557" s="7"/>
      <c r="BF1557" s="7"/>
      <c r="BH1557" s="7"/>
      <c r="BI1557" s="7"/>
      <c r="BJ1557" s="7"/>
      <c r="BL1557" s="7"/>
      <c r="BN1557" s="7"/>
      <c r="BO1557" s="7"/>
      <c r="BP1557" s="7"/>
      <c r="BQ1557" s="7"/>
      <c r="BR1557" s="7"/>
    </row>
    <row r="1558" spans="1:70" customFormat="1">
      <c r="A1558" s="7"/>
      <c r="B1558" s="230"/>
      <c r="C1558" s="7"/>
      <c r="D1558" s="7"/>
      <c r="E1558" s="7"/>
      <c r="F1558" s="7"/>
      <c r="G1558" s="7"/>
      <c r="H1558" s="7"/>
      <c r="I1558" s="7"/>
      <c r="J1558" s="7"/>
      <c r="K1558" s="7"/>
      <c r="L1558" s="8"/>
      <c r="M1558" s="7"/>
      <c r="N1558" s="60"/>
      <c r="Z1558" s="7"/>
      <c r="AB1558" s="7"/>
      <c r="AC1558" s="7"/>
      <c r="AD1558" s="7"/>
      <c r="AF1558" s="7"/>
      <c r="AH1558" s="7"/>
      <c r="AJ1558" s="7"/>
      <c r="AK1558" s="7"/>
      <c r="AL1558" s="7"/>
      <c r="AN1558" s="7"/>
      <c r="AO1558" s="7"/>
      <c r="AP1558" s="7"/>
      <c r="AR1558" s="7"/>
      <c r="AT1558" s="7"/>
      <c r="AV1558" s="7"/>
      <c r="AX1558" s="7"/>
      <c r="AZ1558" s="7"/>
      <c r="BB1558" s="7"/>
      <c r="BD1558" s="7"/>
      <c r="BF1558" s="7"/>
      <c r="BH1558" s="7"/>
      <c r="BI1558" s="7"/>
      <c r="BJ1558" s="7"/>
      <c r="BL1558" s="7"/>
      <c r="BN1558" s="7"/>
      <c r="BO1558" s="7"/>
      <c r="BP1558" s="7"/>
      <c r="BQ1558" s="7"/>
      <c r="BR1558" s="7"/>
    </row>
    <row r="1559" spans="1:70" customFormat="1">
      <c r="A1559" s="7"/>
      <c r="B1559" s="230"/>
      <c r="C1559" s="7"/>
      <c r="D1559" s="7"/>
      <c r="E1559" s="7"/>
      <c r="F1559" s="7"/>
      <c r="G1559" s="7"/>
      <c r="H1559" s="7"/>
      <c r="I1559" s="7"/>
      <c r="J1559" s="7"/>
      <c r="K1559" s="7"/>
      <c r="L1559" s="8"/>
      <c r="M1559" s="7"/>
      <c r="N1559" s="60"/>
      <c r="Z1559" s="7"/>
      <c r="AB1559" s="7"/>
      <c r="AC1559" s="7"/>
      <c r="AD1559" s="7"/>
      <c r="AF1559" s="7"/>
      <c r="AH1559" s="7"/>
      <c r="AJ1559" s="7"/>
      <c r="AK1559" s="7"/>
      <c r="AL1559" s="7"/>
      <c r="AN1559" s="7"/>
      <c r="AO1559" s="7"/>
      <c r="AP1559" s="7"/>
      <c r="AR1559" s="7"/>
      <c r="AT1559" s="7"/>
      <c r="AV1559" s="7"/>
      <c r="AX1559" s="7"/>
      <c r="AZ1559" s="7"/>
      <c r="BB1559" s="7"/>
      <c r="BD1559" s="7"/>
      <c r="BF1559" s="7"/>
      <c r="BH1559" s="7"/>
      <c r="BI1559" s="7"/>
      <c r="BJ1559" s="7"/>
      <c r="BL1559" s="7"/>
      <c r="BN1559" s="7"/>
      <c r="BO1559" s="7"/>
      <c r="BP1559" s="7"/>
      <c r="BQ1559" s="7"/>
      <c r="BR1559" s="7"/>
    </row>
    <row r="1560" spans="1:70" customFormat="1">
      <c r="A1560" s="7"/>
      <c r="B1560" s="230"/>
      <c r="C1560" s="7"/>
      <c r="D1560" s="7"/>
      <c r="E1560" s="7"/>
      <c r="F1560" s="7"/>
      <c r="G1560" s="7"/>
      <c r="H1560" s="7"/>
      <c r="I1560" s="7"/>
      <c r="J1560" s="7"/>
      <c r="K1560" s="7"/>
      <c r="L1560" s="8"/>
      <c r="M1560" s="7"/>
      <c r="N1560" s="60"/>
      <c r="Z1560" s="7"/>
      <c r="AB1560" s="7"/>
      <c r="AC1560" s="7"/>
      <c r="AD1560" s="7"/>
      <c r="AF1560" s="7"/>
      <c r="AH1560" s="7"/>
      <c r="AJ1560" s="7"/>
      <c r="AK1560" s="7"/>
      <c r="AL1560" s="7"/>
      <c r="AN1560" s="7"/>
      <c r="AO1560" s="7"/>
      <c r="AP1560" s="7"/>
      <c r="AR1560" s="7"/>
      <c r="AT1560" s="7"/>
      <c r="AV1560" s="7"/>
      <c r="AX1560" s="7"/>
      <c r="AZ1560" s="7"/>
      <c r="BB1560" s="7"/>
      <c r="BD1560" s="7"/>
      <c r="BF1560" s="7"/>
      <c r="BH1560" s="7"/>
      <c r="BI1560" s="7"/>
      <c r="BJ1560" s="7"/>
      <c r="BL1560" s="7"/>
      <c r="BN1560" s="7"/>
      <c r="BO1560" s="7"/>
      <c r="BP1560" s="7"/>
      <c r="BQ1560" s="7"/>
      <c r="BR1560" s="7"/>
    </row>
    <row r="1561" spans="1:70" customFormat="1">
      <c r="A1561" s="7"/>
      <c r="B1561" s="230"/>
      <c r="C1561" s="7"/>
      <c r="D1561" s="7"/>
      <c r="E1561" s="7"/>
      <c r="F1561" s="7"/>
      <c r="G1561" s="7"/>
      <c r="H1561" s="7"/>
      <c r="I1561" s="7"/>
      <c r="J1561" s="7"/>
      <c r="K1561" s="7"/>
      <c r="L1561" s="8"/>
      <c r="M1561" s="7"/>
      <c r="N1561" s="60"/>
      <c r="Z1561" s="7"/>
      <c r="AB1561" s="7"/>
      <c r="AC1561" s="7"/>
      <c r="AD1561" s="7"/>
      <c r="AF1561" s="7"/>
      <c r="AH1561" s="7"/>
      <c r="AJ1561" s="7"/>
      <c r="AK1561" s="7"/>
      <c r="AL1561" s="7"/>
      <c r="AN1561" s="7"/>
      <c r="AO1561" s="7"/>
      <c r="AP1561" s="7"/>
      <c r="AR1561" s="7"/>
      <c r="AT1561" s="7"/>
      <c r="AV1561" s="7"/>
      <c r="AX1561" s="7"/>
      <c r="AZ1561" s="7"/>
      <c r="BB1561" s="7"/>
      <c r="BD1561" s="7"/>
      <c r="BF1561" s="7"/>
      <c r="BH1561" s="7"/>
      <c r="BI1561" s="7"/>
      <c r="BJ1561" s="7"/>
      <c r="BL1561" s="7"/>
      <c r="BN1561" s="7"/>
      <c r="BO1561" s="7"/>
      <c r="BP1561" s="7"/>
      <c r="BQ1561" s="7"/>
      <c r="BR1561" s="7"/>
    </row>
    <row r="1562" spans="1:70" customFormat="1">
      <c r="A1562" s="7"/>
      <c r="B1562" s="230"/>
      <c r="C1562" s="7"/>
      <c r="D1562" s="7"/>
      <c r="E1562" s="7"/>
      <c r="F1562" s="7"/>
      <c r="G1562" s="7"/>
      <c r="H1562" s="7"/>
      <c r="I1562" s="7"/>
      <c r="J1562" s="7"/>
      <c r="K1562" s="7"/>
      <c r="L1562" s="8"/>
      <c r="M1562" s="7"/>
      <c r="N1562" s="60"/>
      <c r="Z1562" s="7"/>
      <c r="AB1562" s="7"/>
      <c r="AC1562" s="7"/>
      <c r="AD1562" s="7"/>
      <c r="AF1562" s="7"/>
      <c r="AH1562" s="7"/>
      <c r="AJ1562" s="7"/>
      <c r="AK1562" s="7"/>
      <c r="AL1562" s="7"/>
      <c r="AN1562" s="7"/>
      <c r="AO1562" s="7"/>
      <c r="AP1562" s="7"/>
      <c r="AR1562" s="7"/>
      <c r="AT1562" s="7"/>
      <c r="AV1562" s="7"/>
      <c r="AX1562" s="7"/>
      <c r="AZ1562" s="7"/>
      <c r="BB1562" s="7"/>
      <c r="BD1562" s="7"/>
      <c r="BF1562" s="7"/>
      <c r="BH1562" s="7"/>
      <c r="BI1562" s="7"/>
      <c r="BJ1562" s="7"/>
      <c r="BL1562" s="7"/>
      <c r="BN1562" s="7"/>
      <c r="BO1562" s="7"/>
      <c r="BP1562" s="7"/>
      <c r="BQ1562" s="7"/>
      <c r="BR1562" s="7"/>
    </row>
    <row r="1563" spans="1:70" customFormat="1">
      <c r="A1563" s="7"/>
      <c r="B1563" s="230"/>
      <c r="C1563" s="7"/>
      <c r="D1563" s="7"/>
      <c r="E1563" s="7"/>
      <c r="F1563" s="7"/>
      <c r="G1563" s="7"/>
      <c r="H1563" s="7"/>
      <c r="I1563" s="7"/>
      <c r="J1563" s="7"/>
      <c r="K1563" s="7"/>
      <c r="L1563" s="8"/>
      <c r="M1563" s="7"/>
      <c r="N1563" s="60"/>
      <c r="Z1563" s="7"/>
      <c r="AB1563" s="7"/>
      <c r="AC1563" s="7"/>
      <c r="AD1563" s="7"/>
      <c r="AF1563" s="7"/>
      <c r="AH1563" s="7"/>
      <c r="AJ1563" s="7"/>
      <c r="AK1563" s="7"/>
      <c r="AL1563" s="7"/>
      <c r="AN1563" s="7"/>
      <c r="AO1563" s="7"/>
      <c r="AP1563" s="7"/>
      <c r="AR1563" s="7"/>
      <c r="AT1563" s="7"/>
      <c r="AV1563" s="7"/>
      <c r="AX1563" s="7"/>
      <c r="AZ1563" s="7"/>
      <c r="BB1563" s="7"/>
      <c r="BD1563" s="7"/>
      <c r="BF1563" s="7"/>
      <c r="BH1563" s="7"/>
      <c r="BI1563" s="7"/>
      <c r="BJ1563" s="7"/>
      <c r="BL1563" s="7"/>
      <c r="BN1563" s="7"/>
      <c r="BO1563" s="7"/>
      <c r="BP1563" s="7"/>
      <c r="BQ1563" s="7"/>
      <c r="BR1563" s="7"/>
    </row>
    <row r="1564" spans="1:70" customFormat="1">
      <c r="A1564" s="7"/>
      <c r="B1564" s="230"/>
      <c r="C1564" s="7"/>
      <c r="D1564" s="7"/>
      <c r="E1564" s="7"/>
      <c r="F1564" s="7"/>
      <c r="G1564" s="7"/>
      <c r="H1564" s="7"/>
      <c r="I1564" s="7"/>
      <c r="J1564" s="7"/>
      <c r="K1564" s="7"/>
      <c r="L1564" s="8"/>
      <c r="M1564" s="7"/>
      <c r="N1564" s="60"/>
      <c r="Z1564" s="7"/>
      <c r="AB1564" s="7"/>
      <c r="AC1564" s="7"/>
      <c r="AD1564" s="7"/>
      <c r="AF1564" s="7"/>
      <c r="AH1564" s="7"/>
      <c r="AJ1564" s="7"/>
      <c r="AK1564" s="7"/>
      <c r="AL1564" s="7"/>
      <c r="AN1564" s="7"/>
      <c r="AO1564" s="7"/>
      <c r="AP1564" s="7"/>
      <c r="AR1564" s="7"/>
      <c r="AT1564" s="7"/>
      <c r="AV1564" s="7"/>
      <c r="AX1564" s="7"/>
      <c r="AZ1564" s="7"/>
      <c r="BB1564" s="7"/>
      <c r="BD1564" s="7"/>
      <c r="BF1564" s="7"/>
      <c r="BH1564" s="7"/>
      <c r="BI1564" s="7"/>
      <c r="BJ1564" s="7"/>
      <c r="BL1564" s="7"/>
      <c r="BN1564" s="7"/>
      <c r="BO1564" s="7"/>
      <c r="BP1564" s="7"/>
      <c r="BQ1564" s="7"/>
      <c r="BR1564" s="7"/>
    </row>
    <row r="1565" spans="1:70" customFormat="1">
      <c r="A1565" s="7"/>
      <c r="B1565" s="230"/>
      <c r="C1565" s="7"/>
      <c r="D1565" s="7"/>
      <c r="E1565" s="7"/>
      <c r="F1565" s="7"/>
      <c r="G1565" s="7"/>
      <c r="H1565" s="7"/>
      <c r="I1565" s="7"/>
      <c r="J1565" s="7"/>
      <c r="K1565" s="7"/>
      <c r="L1565" s="8"/>
      <c r="M1565" s="7"/>
      <c r="N1565" s="60"/>
      <c r="Z1565" s="7"/>
      <c r="AB1565" s="7"/>
      <c r="AC1565" s="7"/>
      <c r="AD1565" s="7"/>
      <c r="AF1565" s="7"/>
      <c r="AH1565" s="7"/>
      <c r="AJ1565" s="7"/>
      <c r="AK1565" s="7"/>
      <c r="AL1565" s="7"/>
      <c r="AN1565" s="7"/>
      <c r="AO1565" s="7"/>
      <c r="AP1565" s="7"/>
      <c r="AR1565" s="7"/>
      <c r="AT1565" s="7"/>
      <c r="AV1565" s="7"/>
      <c r="AX1565" s="7"/>
      <c r="AZ1565" s="7"/>
      <c r="BB1565" s="7"/>
      <c r="BD1565" s="7"/>
      <c r="BF1565" s="7"/>
      <c r="BH1565" s="7"/>
      <c r="BI1565" s="7"/>
      <c r="BJ1565" s="7"/>
      <c r="BL1565" s="7"/>
      <c r="BN1565" s="7"/>
      <c r="BO1565" s="7"/>
      <c r="BP1565" s="7"/>
      <c r="BQ1565" s="7"/>
      <c r="BR1565" s="7"/>
    </row>
    <row r="1566" spans="1:70" customFormat="1">
      <c r="A1566" s="7"/>
      <c r="B1566" s="230"/>
      <c r="C1566" s="7"/>
      <c r="D1566" s="7"/>
      <c r="E1566" s="7"/>
      <c r="F1566" s="7"/>
      <c r="G1566" s="7"/>
      <c r="H1566" s="7"/>
      <c r="I1566" s="7"/>
      <c r="J1566" s="7"/>
      <c r="K1566" s="7"/>
      <c r="L1566" s="8"/>
      <c r="M1566" s="7"/>
      <c r="N1566" s="60"/>
      <c r="Z1566" s="7"/>
      <c r="AB1566" s="7"/>
      <c r="AC1566" s="7"/>
      <c r="AD1566" s="7"/>
      <c r="AF1566" s="7"/>
      <c r="AH1566" s="7"/>
      <c r="AJ1566" s="7"/>
      <c r="AK1566" s="7"/>
      <c r="AL1566" s="7"/>
      <c r="AN1566" s="7"/>
      <c r="AO1566" s="7"/>
      <c r="AP1566" s="7"/>
      <c r="AR1566" s="7"/>
      <c r="AT1566" s="7"/>
      <c r="AV1566" s="7"/>
      <c r="AX1566" s="7"/>
      <c r="AZ1566" s="7"/>
      <c r="BB1566" s="7"/>
      <c r="BD1566" s="7"/>
      <c r="BF1566" s="7"/>
      <c r="BH1566" s="7"/>
      <c r="BI1566" s="7"/>
      <c r="BJ1566" s="7"/>
      <c r="BL1566" s="7"/>
      <c r="BN1566" s="7"/>
      <c r="BO1566" s="7"/>
      <c r="BP1566" s="7"/>
      <c r="BQ1566" s="7"/>
      <c r="BR1566" s="7"/>
    </row>
    <row r="1567" spans="1:70" customFormat="1">
      <c r="A1567" s="7"/>
      <c r="B1567" s="230"/>
      <c r="C1567" s="7"/>
      <c r="D1567" s="7"/>
      <c r="E1567" s="7"/>
      <c r="F1567" s="7"/>
      <c r="G1567" s="7"/>
      <c r="H1567" s="7"/>
      <c r="I1567" s="7"/>
      <c r="J1567" s="7"/>
      <c r="K1567" s="7"/>
      <c r="L1567" s="8"/>
      <c r="M1567" s="7"/>
      <c r="N1567" s="60"/>
      <c r="Z1567" s="7"/>
      <c r="AB1567" s="7"/>
      <c r="AC1567" s="7"/>
      <c r="AD1567" s="7"/>
      <c r="AF1567" s="7"/>
      <c r="AH1567" s="7"/>
      <c r="AJ1567" s="7"/>
      <c r="AK1567" s="7"/>
      <c r="AL1567" s="7"/>
      <c r="AN1567" s="7"/>
      <c r="AO1567" s="7"/>
      <c r="AP1567" s="7"/>
      <c r="AR1567" s="7"/>
      <c r="AT1567" s="7"/>
      <c r="AV1567" s="7"/>
      <c r="AX1567" s="7"/>
      <c r="AZ1567" s="7"/>
      <c r="BB1567" s="7"/>
      <c r="BD1567" s="7"/>
      <c r="BF1567" s="7"/>
      <c r="BH1567" s="7"/>
      <c r="BI1567" s="7"/>
      <c r="BJ1567" s="7"/>
      <c r="BL1567" s="7"/>
      <c r="BN1567" s="7"/>
      <c r="BO1567" s="7"/>
      <c r="BP1567" s="7"/>
      <c r="BQ1567" s="7"/>
      <c r="BR1567" s="7"/>
    </row>
    <row r="1568" spans="1:70" customFormat="1">
      <c r="A1568" s="7"/>
      <c r="B1568" s="230"/>
      <c r="C1568" s="7"/>
      <c r="D1568" s="7"/>
      <c r="E1568" s="7"/>
      <c r="F1568" s="7"/>
      <c r="G1568" s="7"/>
      <c r="H1568" s="7"/>
      <c r="I1568" s="7"/>
      <c r="J1568" s="7"/>
      <c r="K1568" s="7"/>
      <c r="L1568" s="8"/>
      <c r="M1568" s="7"/>
      <c r="N1568" s="60"/>
      <c r="Z1568" s="7"/>
      <c r="AB1568" s="7"/>
      <c r="AC1568" s="7"/>
      <c r="AD1568" s="7"/>
      <c r="AF1568" s="7"/>
      <c r="AH1568" s="7"/>
      <c r="AJ1568" s="7"/>
      <c r="AK1568" s="7"/>
      <c r="AL1568" s="7"/>
      <c r="AN1568" s="7"/>
      <c r="AO1568" s="7"/>
      <c r="AP1568" s="7"/>
      <c r="AR1568" s="7"/>
      <c r="AT1568" s="7"/>
      <c r="AV1568" s="7"/>
      <c r="AX1568" s="7"/>
      <c r="AZ1568" s="7"/>
      <c r="BB1568" s="7"/>
      <c r="BD1568" s="7"/>
      <c r="BF1568" s="7"/>
      <c r="BH1568" s="7"/>
      <c r="BI1568" s="7"/>
      <c r="BJ1568" s="7"/>
      <c r="BL1568" s="7"/>
      <c r="BN1568" s="7"/>
      <c r="BO1568" s="7"/>
      <c r="BP1568" s="7"/>
      <c r="BQ1568" s="7"/>
      <c r="BR1568" s="7"/>
    </row>
    <row r="1569" spans="1:70" customFormat="1">
      <c r="A1569" s="7"/>
      <c r="B1569" s="230"/>
      <c r="C1569" s="7"/>
      <c r="D1569" s="7"/>
      <c r="E1569" s="7"/>
      <c r="F1569" s="7"/>
      <c r="G1569" s="7"/>
      <c r="H1569" s="7"/>
      <c r="I1569" s="7"/>
      <c r="J1569" s="7"/>
      <c r="K1569" s="7"/>
      <c r="L1569" s="8"/>
      <c r="M1569" s="7"/>
      <c r="N1569" s="60"/>
      <c r="Z1569" s="7"/>
      <c r="AB1569" s="7"/>
      <c r="AC1569" s="7"/>
      <c r="AD1569" s="7"/>
      <c r="AF1569" s="7"/>
      <c r="AH1569" s="7"/>
      <c r="AJ1569" s="7"/>
      <c r="AK1569" s="7"/>
      <c r="AL1569" s="7"/>
      <c r="AN1569" s="7"/>
      <c r="AO1569" s="7"/>
      <c r="AP1569" s="7"/>
      <c r="AR1569" s="7"/>
      <c r="AT1569" s="7"/>
      <c r="AV1569" s="7"/>
      <c r="AX1569" s="7"/>
      <c r="AZ1569" s="7"/>
      <c r="BB1569" s="7"/>
      <c r="BD1569" s="7"/>
      <c r="BF1569" s="7"/>
      <c r="BH1569" s="7"/>
      <c r="BI1569" s="7"/>
      <c r="BJ1569" s="7"/>
      <c r="BL1569" s="7"/>
      <c r="BN1569" s="7"/>
      <c r="BO1569" s="7"/>
      <c r="BP1569" s="7"/>
      <c r="BQ1569" s="7"/>
      <c r="BR1569" s="7"/>
    </row>
    <row r="1570" spans="1:70" customFormat="1">
      <c r="A1570" s="7"/>
      <c r="B1570" s="230"/>
      <c r="C1570" s="7"/>
      <c r="D1570" s="7"/>
      <c r="E1570" s="7"/>
      <c r="F1570" s="7"/>
      <c r="G1570" s="7"/>
      <c r="H1570" s="7"/>
      <c r="I1570" s="7"/>
      <c r="J1570" s="7"/>
      <c r="K1570" s="7"/>
      <c r="L1570" s="8"/>
      <c r="M1570" s="7"/>
      <c r="N1570" s="60"/>
      <c r="Z1570" s="7"/>
      <c r="AB1570" s="7"/>
      <c r="AC1570" s="7"/>
      <c r="AD1570" s="7"/>
      <c r="AF1570" s="7"/>
      <c r="AH1570" s="7"/>
      <c r="AJ1570" s="7"/>
      <c r="AK1570" s="7"/>
      <c r="AL1570" s="7"/>
      <c r="AN1570" s="7"/>
      <c r="AO1570" s="7"/>
      <c r="AP1570" s="7"/>
      <c r="AR1570" s="7"/>
      <c r="AT1570" s="7"/>
      <c r="AV1570" s="7"/>
      <c r="AX1570" s="7"/>
      <c r="AZ1570" s="7"/>
      <c r="BB1570" s="7"/>
      <c r="BD1570" s="7"/>
      <c r="BF1570" s="7"/>
      <c r="BH1570" s="7"/>
      <c r="BI1570" s="7"/>
      <c r="BJ1570" s="7"/>
      <c r="BL1570" s="7"/>
      <c r="BN1570" s="7"/>
      <c r="BO1570" s="7"/>
      <c r="BP1570" s="7"/>
      <c r="BQ1570" s="7"/>
      <c r="BR1570" s="7"/>
    </row>
    <row r="1571" spans="1:70" customFormat="1">
      <c r="A1571" s="7"/>
      <c r="B1571" s="230"/>
      <c r="C1571" s="7"/>
      <c r="D1571" s="7"/>
      <c r="E1571" s="7"/>
      <c r="F1571" s="7"/>
      <c r="G1571" s="7"/>
      <c r="H1571" s="7"/>
      <c r="I1571" s="7"/>
      <c r="J1571" s="7"/>
      <c r="K1571" s="7"/>
      <c r="L1571" s="8"/>
      <c r="M1571" s="7"/>
      <c r="N1571" s="60"/>
      <c r="Z1571" s="7"/>
      <c r="AB1571" s="7"/>
      <c r="AC1571" s="7"/>
      <c r="AD1571" s="7"/>
      <c r="AF1571" s="7"/>
      <c r="AH1571" s="7"/>
      <c r="AJ1571" s="7"/>
      <c r="AK1571" s="7"/>
      <c r="AL1571" s="7"/>
      <c r="AN1571" s="7"/>
      <c r="AO1571" s="7"/>
      <c r="AP1571" s="7"/>
      <c r="AR1571" s="7"/>
      <c r="AT1571" s="7"/>
      <c r="AV1571" s="7"/>
      <c r="AX1571" s="7"/>
      <c r="AZ1571" s="7"/>
      <c r="BB1571" s="7"/>
      <c r="BD1571" s="7"/>
      <c r="BF1571" s="7"/>
      <c r="BH1571" s="7"/>
      <c r="BI1571" s="7"/>
      <c r="BJ1571" s="7"/>
      <c r="BL1571" s="7"/>
      <c r="BN1571" s="7"/>
      <c r="BO1571" s="7"/>
      <c r="BP1571" s="7"/>
      <c r="BQ1571" s="7"/>
      <c r="BR1571" s="7"/>
    </row>
    <row r="1572" spans="1:70" customFormat="1">
      <c r="A1572" s="7"/>
      <c r="B1572" s="230"/>
      <c r="C1572" s="7"/>
      <c r="D1572" s="7"/>
      <c r="E1572" s="7"/>
      <c r="F1572" s="7"/>
      <c r="G1572" s="7"/>
      <c r="H1572" s="7"/>
      <c r="I1572" s="7"/>
      <c r="J1572" s="7"/>
      <c r="K1572" s="7"/>
      <c r="L1572" s="8"/>
      <c r="M1572" s="7"/>
      <c r="N1572" s="60"/>
      <c r="Z1572" s="7"/>
      <c r="AB1572" s="7"/>
      <c r="AC1572" s="7"/>
      <c r="AD1572" s="7"/>
      <c r="AF1572" s="7"/>
      <c r="AH1572" s="7"/>
      <c r="AJ1572" s="7"/>
      <c r="AK1572" s="7"/>
      <c r="AL1572" s="7"/>
      <c r="AN1572" s="7"/>
      <c r="AO1572" s="7"/>
      <c r="AP1572" s="7"/>
      <c r="AR1572" s="7"/>
      <c r="AT1572" s="7"/>
      <c r="AV1572" s="7"/>
      <c r="AX1572" s="7"/>
      <c r="AZ1572" s="7"/>
      <c r="BB1572" s="7"/>
      <c r="BD1572" s="7"/>
      <c r="BF1572" s="7"/>
      <c r="BH1572" s="7"/>
      <c r="BI1572" s="7"/>
      <c r="BJ1572" s="7"/>
      <c r="BL1572" s="7"/>
      <c r="BN1572" s="7"/>
      <c r="BO1572" s="7"/>
      <c r="BP1572" s="7"/>
      <c r="BQ1572" s="7"/>
      <c r="BR1572" s="7"/>
    </row>
    <row r="1573" spans="1:70" customFormat="1">
      <c r="A1573" s="7"/>
      <c r="B1573" s="230"/>
      <c r="C1573" s="7"/>
      <c r="D1573" s="7"/>
      <c r="E1573" s="7"/>
      <c r="F1573" s="7"/>
      <c r="G1573" s="7"/>
      <c r="H1573" s="7"/>
      <c r="I1573" s="7"/>
      <c r="J1573" s="7"/>
      <c r="K1573" s="7"/>
      <c r="L1573" s="8"/>
      <c r="M1573" s="7"/>
      <c r="N1573" s="60"/>
      <c r="Z1573" s="7"/>
      <c r="AB1573" s="7"/>
      <c r="AC1573" s="7"/>
      <c r="AD1573" s="7"/>
      <c r="AF1573" s="7"/>
      <c r="AH1573" s="7"/>
      <c r="AJ1573" s="7"/>
      <c r="AK1573" s="7"/>
      <c r="AL1573" s="7"/>
      <c r="AN1573" s="7"/>
      <c r="AO1573" s="7"/>
      <c r="AP1573" s="7"/>
      <c r="AR1573" s="7"/>
      <c r="AT1573" s="7"/>
      <c r="AV1573" s="7"/>
      <c r="AX1573" s="7"/>
      <c r="AZ1573" s="7"/>
      <c r="BB1573" s="7"/>
      <c r="BD1573" s="7"/>
      <c r="BF1573" s="7"/>
      <c r="BH1573" s="7"/>
      <c r="BI1573" s="7"/>
      <c r="BJ1573" s="7"/>
      <c r="BL1573" s="7"/>
      <c r="BN1573" s="7"/>
      <c r="BO1573" s="7"/>
      <c r="BP1573" s="7"/>
      <c r="BQ1573" s="7"/>
      <c r="BR1573" s="7"/>
    </row>
    <row r="1574" spans="1:70" customFormat="1">
      <c r="A1574" s="7"/>
      <c r="B1574" s="230"/>
      <c r="C1574" s="7"/>
      <c r="D1574" s="7"/>
      <c r="E1574" s="7"/>
      <c r="F1574" s="7"/>
      <c r="G1574" s="7"/>
      <c r="H1574" s="7"/>
      <c r="I1574" s="7"/>
      <c r="J1574" s="7"/>
      <c r="K1574" s="7"/>
      <c r="L1574" s="8"/>
      <c r="M1574" s="7"/>
      <c r="N1574" s="60"/>
      <c r="Z1574" s="7"/>
      <c r="AB1574" s="7"/>
      <c r="AC1574" s="7"/>
      <c r="AD1574" s="7"/>
      <c r="AF1574" s="7"/>
      <c r="AH1574" s="7"/>
      <c r="AJ1574" s="7"/>
      <c r="AK1574" s="7"/>
      <c r="AL1574" s="7"/>
      <c r="AN1574" s="7"/>
      <c r="AO1574" s="7"/>
      <c r="AP1574" s="7"/>
      <c r="AR1574" s="7"/>
      <c r="AT1574" s="7"/>
      <c r="AV1574" s="7"/>
      <c r="AX1574" s="7"/>
      <c r="AZ1574" s="7"/>
      <c r="BB1574" s="7"/>
      <c r="BD1574" s="7"/>
      <c r="BF1574" s="7"/>
      <c r="BH1574" s="7"/>
      <c r="BI1574" s="7"/>
      <c r="BJ1574" s="7"/>
      <c r="BL1574" s="7"/>
      <c r="BN1574" s="7"/>
      <c r="BO1574" s="7"/>
      <c r="BP1574" s="7"/>
      <c r="BQ1574" s="7"/>
      <c r="BR1574" s="7"/>
    </row>
    <row r="1575" spans="1:70" customFormat="1">
      <c r="A1575" s="7"/>
      <c r="B1575" s="230"/>
      <c r="C1575" s="7"/>
      <c r="D1575" s="7"/>
      <c r="E1575" s="7"/>
      <c r="F1575" s="7"/>
      <c r="G1575" s="7"/>
      <c r="H1575" s="7"/>
      <c r="I1575" s="7"/>
      <c r="J1575" s="7"/>
      <c r="K1575" s="7"/>
      <c r="L1575" s="8"/>
      <c r="M1575" s="7"/>
      <c r="N1575" s="60"/>
      <c r="Z1575" s="7"/>
      <c r="AB1575" s="7"/>
      <c r="AC1575" s="7"/>
      <c r="AD1575" s="7"/>
      <c r="AF1575" s="7"/>
      <c r="AH1575" s="7"/>
      <c r="AJ1575" s="7"/>
      <c r="AK1575" s="7"/>
      <c r="AL1575" s="7"/>
      <c r="AN1575" s="7"/>
      <c r="AO1575" s="7"/>
      <c r="AP1575" s="7"/>
      <c r="AR1575" s="7"/>
      <c r="AT1575" s="7"/>
      <c r="AV1575" s="7"/>
      <c r="AX1575" s="7"/>
      <c r="AZ1575" s="7"/>
      <c r="BB1575" s="7"/>
      <c r="BD1575" s="7"/>
      <c r="BF1575" s="7"/>
      <c r="BH1575" s="7"/>
      <c r="BI1575" s="7"/>
      <c r="BJ1575" s="7"/>
      <c r="BL1575" s="7"/>
      <c r="BN1575" s="7"/>
      <c r="BO1575" s="7"/>
      <c r="BP1575" s="7"/>
      <c r="BQ1575" s="7"/>
      <c r="BR1575" s="7"/>
    </row>
    <row r="1576" spans="1:70" customFormat="1">
      <c r="A1576" s="7"/>
      <c r="B1576" s="230"/>
      <c r="C1576" s="7"/>
      <c r="D1576" s="7"/>
      <c r="E1576" s="7"/>
      <c r="F1576" s="7"/>
      <c r="G1576" s="7"/>
      <c r="H1576" s="7"/>
      <c r="I1576" s="7"/>
      <c r="J1576" s="7"/>
      <c r="K1576" s="7"/>
      <c r="L1576" s="8"/>
      <c r="M1576" s="7"/>
      <c r="N1576" s="60"/>
      <c r="Z1576" s="7"/>
      <c r="AB1576" s="7"/>
      <c r="AC1576" s="7"/>
      <c r="AD1576" s="7"/>
      <c r="AF1576" s="7"/>
      <c r="AH1576" s="7"/>
      <c r="AJ1576" s="7"/>
      <c r="AK1576" s="7"/>
      <c r="AL1576" s="7"/>
      <c r="AN1576" s="7"/>
      <c r="AO1576" s="7"/>
      <c r="AP1576" s="7"/>
      <c r="AR1576" s="7"/>
      <c r="AT1576" s="7"/>
      <c r="AV1576" s="7"/>
      <c r="AX1576" s="7"/>
      <c r="AZ1576" s="7"/>
      <c r="BB1576" s="7"/>
      <c r="BD1576" s="7"/>
      <c r="BF1576" s="7"/>
      <c r="BH1576" s="7"/>
      <c r="BI1576" s="7"/>
      <c r="BJ1576" s="7"/>
      <c r="BL1576" s="7"/>
      <c r="BN1576" s="7"/>
      <c r="BO1576" s="7"/>
      <c r="BP1576" s="7"/>
      <c r="BQ1576" s="7"/>
      <c r="BR1576" s="7"/>
    </row>
    <row r="1577" spans="1:70" customFormat="1">
      <c r="A1577" s="7"/>
      <c r="B1577" s="230"/>
      <c r="C1577" s="7"/>
      <c r="D1577" s="7"/>
      <c r="E1577" s="7"/>
      <c r="F1577" s="7"/>
      <c r="G1577" s="7"/>
      <c r="H1577" s="7"/>
      <c r="I1577" s="7"/>
      <c r="J1577" s="7"/>
      <c r="K1577" s="7"/>
      <c r="L1577" s="8"/>
      <c r="M1577" s="7"/>
      <c r="N1577" s="60"/>
      <c r="Z1577" s="7"/>
      <c r="AB1577" s="7"/>
      <c r="AC1577" s="7"/>
      <c r="AD1577" s="7"/>
      <c r="AF1577" s="7"/>
      <c r="AH1577" s="7"/>
      <c r="AJ1577" s="7"/>
      <c r="AK1577" s="7"/>
      <c r="AL1577" s="7"/>
      <c r="AN1577" s="7"/>
      <c r="AO1577" s="7"/>
      <c r="AP1577" s="7"/>
      <c r="AR1577" s="7"/>
      <c r="AT1577" s="7"/>
      <c r="AV1577" s="7"/>
      <c r="AX1577" s="7"/>
      <c r="AZ1577" s="7"/>
      <c r="BB1577" s="7"/>
      <c r="BD1577" s="7"/>
      <c r="BF1577" s="7"/>
      <c r="BH1577" s="7"/>
      <c r="BI1577" s="7"/>
      <c r="BJ1577" s="7"/>
      <c r="BL1577" s="7"/>
      <c r="BN1577" s="7"/>
      <c r="BO1577" s="7"/>
      <c r="BP1577" s="7"/>
      <c r="BQ1577" s="7"/>
      <c r="BR1577" s="7"/>
    </row>
    <row r="1578" spans="1:70" customFormat="1">
      <c r="A1578" s="7"/>
      <c r="B1578" s="230"/>
      <c r="C1578" s="7"/>
      <c r="D1578" s="7"/>
      <c r="E1578" s="7"/>
      <c r="F1578" s="7"/>
      <c r="G1578" s="7"/>
      <c r="H1578" s="7"/>
      <c r="I1578" s="7"/>
      <c r="J1578" s="7"/>
      <c r="K1578" s="7"/>
      <c r="L1578" s="8"/>
      <c r="M1578" s="7"/>
      <c r="N1578" s="60"/>
      <c r="Z1578" s="7"/>
      <c r="AB1578" s="7"/>
      <c r="AC1578" s="7"/>
      <c r="AD1578" s="7"/>
      <c r="AF1578" s="7"/>
      <c r="AH1578" s="7"/>
      <c r="AJ1578" s="7"/>
      <c r="AK1578" s="7"/>
      <c r="AL1578" s="7"/>
      <c r="AN1578" s="7"/>
      <c r="AO1578" s="7"/>
      <c r="AP1578" s="7"/>
      <c r="AR1578" s="7"/>
      <c r="AT1578" s="7"/>
      <c r="AV1578" s="7"/>
      <c r="AX1578" s="7"/>
      <c r="AZ1578" s="7"/>
      <c r="BB1578" s="7"/>
      <c r="BD1578" s="7"/>
      <c r="BF1578" s="7"/>
      <c r="BH1578" s="7"/>
      <c r="BI1578" s="7"/>
      <c r="BJ1578" s="7"/>
      <c r="BL1578" s="7"/>
      <c r="BN1578" s="7"/>
      <c r="BO1578" s="7"/>
      <c r="BP1578" s="7"/>
      <c r="BQ1578" s="7"/>
      <c r="BR1578" s="7"/>
    </row>
    <row r="1579" spans="1:70" customFormat="1">
      <c r="A1579" s="7"/>
      <c r="B1579" s="230"/>
      <c r="C1579" s="7"/>
      <c r="D1579" s="7"/>
      <c r="E1579" s="7"/>
      <c r="F1579" s="7"/>
      <c r="G1579" s="7"/>
      <c r="H1579" s="7"/>
      <c r="I1579" s="7"/>
      <c r="J1579" s="7"/>
      <c r="K1579" s="7"/>
      <c r="L1579" s="8"/>
      <c r="M1579" s="7"/>
      <c r="N1579" s="60"/>
      <c r="Z1579" s="7"/>
      <c r="AB1579" s="7"/>
      <c r="AC1579" s="7"/>
      <c r="AD1579" s="7"/>
      <c r="AF1579" s="7"/>
      <c r="AH1579" s="7"/>
      <c r="AJ1579" s="7"/>
      <c r="AK1579" s="7"/>
      <c r="AL1579" s="7"/>
      <c r="AN1579" s="7"/>
      <c r="AO1579" s="7"/>
      <c r="AP1579" s="7"/>
      <c r="AR1579" s="7"/>
      <c r="AT1579" s="7"/>
      <c r="AV1579" s="7"/>
      <c r="AX1579" s="7"/>
      <c r="AZ1579" s="7"/>
      <c r="BB1579" s="7"/>
      <c r="BD1579" s="7"/>
      <c r="BF1579" s="7"/>
      <c r="BH1579" s="7"/>
      <c r="BI1579" s="7"/>
      <c r="BJ1579" s="7"/>
      <c r="BL1579" s="7"/>
      <c r="BN1579" s="7"/>
      <c r="BO1579" s="7"/>
      <c r="BP1579" s="7"/>
      <c r="BQ1579" s="7"/>
      <c r="BR1579" s="7"/>
    </row>
    <row r="1580" spans="1:70" customFormat="1">
      <c r="A1580" s="7"/>
      <c r="B1580" s="230"/>
      <c r="C1580" s="7"/>
      <c r="D1580" s="7"/>
      <c r="E1580" s="7"/>
      <c r="F1580" s="7"/>
      <c r="G1580" s="7"/>
      <c r="H1580" s="7"/>
      <c r="I1580" s="7"/>
      <c r="J1580" s="7"/>
      <c r="K1580" s="7"/>
      <c r="L1580" s="8"/>
      <c r="M1580" s="7"/>
      <c r="N1580" s="60"/>
      <c r="Z1580" s="7"/>
      <c r="AB1580" s="7"/>
      <c r="AC1580" s="7"/>
      <c r="AD1580" s="7"/>
      <c r="AF1580" s="7"/>
      <c r="AH1580" s="7"/>
      <c r="AJ1580" s="7"/>
      <c r="AK1580" s="7"/>
      <c r="AL1580" s="7"/>
      <c r="AN1580" s="7"/>
      <c r="AO1580" s="7"/>
      <c r="AP1580" s="7"/>
      <c r="AR1580" s="7"/>
      <c r="AT1580" s="7"/>
      <c r="AV1580" s="7"/>
      <c r="AX1580" s="7"/>
      <c r="AZ1580" s="7"/>
      <c r="BB1580" s="7"/>
      <c r="BD1580" s="7"/>
      <c r="BF1580" s="7"/>
      <c r="BH1580" s="7"/>
      <c r="BI1580" s="7"/>
      <c r="BJ1580" s="7"/>
      <c r="BL1580" s="7"/>
      <c r="BN1580" s="7"/>
      <c r="BO1580" s="7"/>
      <c r="BP1580" s="7"/>
      <c r="BQ1580" s="7"/>
      <c r="BR1580" s="7"/>
    </row>
    <row r="1581" spans="1:70" customFormat="1">
      <c r="A1581" s="7"/>
      <c r="B1581" s="230"/>
      <c r="C1581" s="7"/>
      <c r="D1581" s="7"/>
      <c r="E1581" s="7"/>
      <c r="F1581" s="7"/>
      <c r="G1581" s="7"/>
      <c r="H1581" s="7"/>
      <c r="I1581" s="7"/>
      <c r="J1581" s="7"/>
      <c r="K1581" s="7"/>
      <c r="L1581" s="8"/>
      <c r="M1581" s="7"/>
      <c r="N1581" s="60"/>
      <c r="Z1581" s="7"/>
      <c r="AB1581" s="7"/>
      <c r="AC1581" s="7"/>
      <c r="AD1581" s="7"/>
      <c r="AF1581" s="7"/>
      <c r="AH1581" s="7"/>
      <c r="AJ1581" s="7"/>
      <c r="AK1581" s="7"/>
      <c r="AL1581" s="7"/>
      <c r="AN1581" s="7"/>
      <c r="AO1581" s="7"/>
      <c r="AP1581" s="7"/>
      <c r="AR1581" s="7"/>
      <c r="AT1581" s="7"/>
      <c r="AV1581" s="7"/>
      <c r="AX1581" s="7"/>
      <c r="AZ1581" s="7"/>
      <c r="BB1581" s="7"/>
      <c r="BD1581" s="7"/>
      <c r="BF1581" s="7"/>
      <c r="BH1581" s="7"/>
      <c r="BI1581" s="7"/>
      <c r="BJ1581" s="7"/>
      <c r="BL1581" s="7"/>
      <c r="BN1581" s="7"/>
      <c r="BO1581" s="7"/>
      <c r="BP1581" s="7"/>
      <c r="BQ1581" s="7"/>
      <c r="BR1581" s="7"/>
    </row>
    <row r="1582" spans="1:70" customFormat="1">
      <c r="A1582" s="7"/>
      <c r="B1582" s="230"/>
      <c r="C1582" s="7"/>
      <c r="D1582" s="7"/>
      <c r="E1582" s="7"/>
      <c r="F1582" s="7"/>
      <c r="G1582" s="7"/>
      <c r="H1582" s="7"/>
      <c r="I1582" s="7"/>
      <c r="J1582" s="7"/>
      <c r="K1582" s="7"/>
      <c r="L1582" s="8"/>
      <c r="M1582" s="7"/>
      <c r="N1582" s="60"/>
      <c r="Z1582" s="7"/>
      <c r="AB1582" s="7"/>
      <c r="AC1582" s="7"/>
      <c r="AD1582" s="7"/>
      <c r="AF1582" s="7"/>
      <c r="AH1582" s="7"/>
      <c r="AJ1582" s="7"/>
      <c r="AK1582" s="7"/>
      <c r="AL1582" s="7"/>
      <c r="AN1582" s="7"/>
      <c r="AO1582" s="7"/>
      <c r="AP1582" s="7"/>
      <c r="AR1582" s="7"/>
      <c r="AT1582" s="7"/>
      <c r="AV1582" s="7"/>
      <c r="AX1582" s="7"/>
      <c r="AZ1582" s="7"/>
      <c r="BB1582" s="7"/>
      <c r="BD1582" s="7"/>
      <c r="BF1582" s="7"/>
      <c r="BH1582" s="7"/>
      <c r="BI1582" s="7"/>
      <c r="BJ1582" s="7"/>
      <c r="BL1582" s="7"/>
      <c r="BN1582" s="7"/>
      <c r="BO1582" s="7"/>
      <c r="BP1582" s="7"/>
      <c r="BQ1582" s="7"/>
      <c r="BR1582" s="7"/>
    </row>
    <row r="1583" spans="1:70" customFormat="1">
      <c r="A1583" s="7"/>
      <c r="B1583" s="230"/>
      <c r="C1583" s="7"/>
      <c r="D1583" s="7"/>
      <c r="E1583" s="7"/>
      <c r="F1583" s="7"/>
      <c r="G1583" s="7"/>
      <c r="H1583" s="7"/>
      <c r="I1583" s="7"/>
      <c r="J1583" s="7"/>
      <c r="K1583" s="7"/>
      <c r="L1583" s="8"/>
      <c r="M1583" s="7"/>
      <c r="N1583" s="60"/>
      <c r="Z1583" s="7"/>
      <c r="AB1583" s="7"/>
      <c r="AC1583" s="7"/>
      <c r="AD1583" s="7"/>
      <c r="AF1583" s="7"/>
      <c r="AH1583" s="7"/>
      <c r="AJ1583" s="7"/>
      <c r="AK1583" s="7"/>
      <c r="AL1583" s="7"/>
      <c r="AN1583" s="7"/>
      <c r="AO1583" s="7"/>
      <c r="AP1583" s="7"/>
      <c r="AR1583" s="7"/>
      <c r="AT1583" s="7"/>
      <c r="AV1583" s="7"/>
      <c r="AX1583" s="7"/>
      <c r="AZ1583" s="7"/>
      <c r="BB1583" s="7"/>
      <c r="BD1583" s="7"/>
      <c r="BF1583" s="7"/>
      <c r="BH1583" s="7"/>
      <c r="BI1583" s="7"/>
      <c r="BJ1583" s="7"/>
      <c r="BL1583" s="7"/>
      <c r="BN1583" s="7"/>
      <c r="BO1583" s="7"/>
      <c r="BP1583" s="7"/>
      <c r="BQ1583" s="7"/>
      <c r="BR1583" s="7"/>
    </row>
    <row r="1584" spans="1:70" customFormat="1">
      <c r="A1584" s="7"/>
      <c r="B1584" s="230"/>
      <c r="C1584" s="7"/>
      <c r="D1584" s="7"/>
      <c r="E1584" s="7"/>
      <c r="F1584" s="7"/>
      <c r="G1584" s="7"/>
      <c r="H1584" s="7"/>
      <c r="I1584" s="7"/>
      <c r="J1584" s="7"/>
      <c r="K1584" s="7"/>
      <c r="L1584" s="8"/>
      <c r="M1584" s="7"/>
      <c r="N1584" s="60"/>
      <c r="Z1584" s="7"/>
      <c r="AB1584" s="7"/>
      <c r="AC1584" s="7"/>
      <c r="AD1584" s="7"/>
      <c r="AF1584" s="7"/>
      <c r="AH1584" s="7"/>
      <c r="AJ1584" s="7"/>
      <c r="AK1584" s="7"/>
      <c r="AL1584" s="7"/>
      <c r="AN1584" s="7"/>
      <c r="AO1584" s="7"/>
      <c r="AP1584" s="7"/>
      <c r="AR1584" s="7"/>
      <c r="AT1584" s="7"/>
      <c r="AV1584" s="7"/>
      <c r="AX1584" s="7"/>
      <c r="AZ1584" s="7"/>
      <c r="BB1584" s="7"/>
      <c r="BD1584" s="7"/>
      <c r="BF1584" s="7"/>
      <c r="BH1584" s="7"/>
      <c r="BI1584" s="7"/>
      <c r="BJ1584" s="7"/>
      <c r="BL1584" s="7"/>
      <c r="BN1584" s="7"/>
      <c r="BO1584" s="7"/>
      <c r="BP1584" s="7"/>
      <c r="BQ1584" s="7"/>
      <c r="BR1584" s="7"/>
    </row>
    <row r="1585" spans="1:70" customFormat="1">
      <c r="A1585" s="7"/>
      <c r="B1585" s="230"/>
      <c r="C1585" s="7"/>
      <c r="D1585" s="7"/>
      <c r="E1585" s="7"/>
      <c r="F1585" s="7"/>
      <c r="G1585" s="7"/>
      <c r="H1585" s="7"/>
      <c r="I1585" s="7"/>
      <c r="J1585" s="7"/>
      <c r="K1585" s="7"/>
      <c r="L1585" s="8"/>
      <c r="M1585" s="7"/>
      <c r="N1585" s="60"/>
      <c r="Z1585" s="7"/>
      <c r="AB1585" s="7"/>
      <c r="AC1585" s="7"/>
      <c r="AD1585" s="7"/>
      <c r="AF1585" s="7"/>
      <c r="AH1585" s="7"/>
      <c r="AJ1585" s="7"/>
      <c r="AK1585" s="7"/>
      <c r="AL1585" s="7"/>
      <c r="AN1585" s="7"/>
      <c r="AO1585" s="7"/>
      <c r="AP1585" s="7"/>
      <c r="AR1585" s="7"/>
      <c r="AT1585" s="7"/>
      <c r="AV1585" s="7"/>
      <c r="AX1585" s="7"/>
      <c r="AZ1585" s="7"/>
      <c r="BB1585" s="7"/>
      <c r="BD1585" s="7"/>
      <c r="BF1585" s="7"/>
      <c r="BH1585" s="7"/>
      <c r="BI1585" s="7"/>
      <c r="BJ1585" s="7"/>
      <c r="BL1585" s="7"/>
      <c r="BN1585" s="7"/>
      <c r="BO1585" s="7"/>
      <c r="BP1585" s="7"/>
      <c r="BQ1585" s="7"/>
      <c r="BR1585" s="7"/>
    </row>
    <row r="1586" spans="1:70" customFormat="1">
      <c r="A1586" s="7"/>
      <c r="B1586" s="230"/>
      <c r="C1586" s="7"/>
      <c r="D1586" s="7"/>
      <c r="E1586" s="7"/>
      <c r="F1586" s="7"/>
      <c r="G1586" s="7"/>
      <c r="H1586" s="7"/>
      <c r="I1586" s="7"/>
      <c r="J1586" s="7"/>
      <c r="K1586" s="7"/>
      <c r="L1586" s="8"/>
      <c r="M1586" s="7"/>
      <c r="N1586" s="60"/>
      <c r="Z1586" s="7"/>
      <c r="AB1586" s="7"/>
      <c r="AC1586" s="7"/>
      <c r="AD1586" s="7"/>
      <c r="AF1586" s="7"/>
      <c r="AH1586" s="7"/>
      <c r="AJ1586" s="7"/>
      <c r="AK1586" s="7"/>
      <c r="AL1586" s="7"/>
      <c r="AN1586" s="7"/>
      <c r="AO1586" s="7"/>
      <c r="AP1586" s="7"/>
      <c r="AR1586" s="7"/>
      <c r="AT1586" s="7"/>
      <c r="AV1586" s="7"/>
      <c r="AX1586" s="7"/>
      <c r="AZ1586" s="7"/>
      <c r="BB1586" s="7"/>
      <c r="BD1586" s="7"/>
      <c r="BF1586" s="7"/>
      <c r="BH1586" s="7"/>
      <c r="BI1586" s="7"/>
      <c r="BJ1586" s="7"/>
      <c r="BL1586" s="7"/>
      <c r="BN1586" s="7"/>
      <c r="BO1586" s="7"/>
      <c r="BP1586" s="7"/>
      <c r="BQ1586" s="7"/>
      <c r="BR1586" s="7"/>
    </row>
    <row r="1587" spans="1:70" customFormat="1">
      <c r="A1587" s="7"/>
      <c r="B1587" s="230"/>
      <c r="C1587" s="7"/>
      <c r="D1587" s="7"/>
      <c r="E1587" s="7"/>
      <c r="F1587" s="7"/>
      <c r="G1587" s="7"/>
      <c r="H1587" s="7"/>
      <c r="I1587" s="7"/>
      <c r="J1587" s="7"/>
      <c r="K1587" s="7"/>
      <c r="L1587" s="8"/>
      <c r="M1587" s="7"/>
      <c r="N1587" s="60"/>
      <c r="Z1587" s="7"/>
      <c r="AB1587" s="7"/>
      <c r="AC1587" s="7"/>
      <c r="AD1587" s="7"/>
      <c r="AF1587" s="7"/>
      <c r="AH1587" s="7"/>
      <c r="AJ1587" s="7"/>
      <c r="AK1587" s="7"/>
      <c r="AL1587" s="7"/>
      <c r="AN1587" s="7"/>
      <c r="AO1587" s="7"/>
      <c r="AP1587" s="7"/>
      <c r="AR1587" s="7"/>
      <c r="AT1587" s="7"/>
      <c r="AV1587" s="7"/>
      <c r="AX1587" s="7"/>
      <c r="AZ1587" s="7"/>
      <c r="BB1587" s="7"/>
      <c r="BD1587" s="7"/>
      <c r="BF1587" s="7"/>
      <c r="BH1587" s="7"/>
      <c r="BI1587" s="7"/>
      <c r="BJ1587" s="7"/>
      <c r="BL1587" s="7"/>
      <c r="BN1587" s="7"/>
      <c r="BO1587" s="7"/>
      <c r="BP1587" s="7"/>
      <c r="BQ1587" s="7"/>
      <c r="BR1587" s="7"/>
    </row>
    <row r="1588" spans="1:70" customFormat="1">
      <c r="A1588" s="7"/>
      <c r="B1588" s="230"/>
      <c r="C1588" s="7"/>
      <c r="D1588" s="7"/>
      <c r="E1588" s="7"/>
      <c r="F1588" s="7"/>
      <c r="G1588" s="7"/>
      <c r="H1588" s="7"/>
      <c r="I1588" s="7"/>
      <c r="J1588" s="7"/>
      <c r="K1588" s="7"/>
      <c r="L1588" s="8"/>
      <c r="M1588" s="7"/>
      <c r="N1588" s="60"/>
      <c r="Z1588" s="7"/>
      <c r="AB1588" s="7"/>
      <c r="AC1588" s="7"/>
      <c r="AD1588" s="7"/>
      <c r="AF1588" s="7"/>
      <c r="AH1588" s="7"/>
      <c r="AJ1588" s="7"/>
      <c r="AK1588" s="7"/>
      <c r="AL1588" s="7"/>
      <c r="AN1588" s="7"/>
      <c r="AO1588" s="7"/>
      <c r="AP1588" s="7"/>
      <c r="AR1588" s="7"/>
      <c r="AT1588" s="7"/>
      <c r="AV1588" s="7"/>
      <c r="AX1588" s="7"/>
      <c r="AZ1588" s="7"/>
      <c r="BB1588" s="7"/>
      <c r="BD1588" s="7"/>
      <c r="BF1588" s="7"/>
      <c r="BH1588" s="7"/>
      <c r="BI1588" s="7"/>
      <c r="BJ1588" s="7"/>
      <c r="BL1588" s="7"/>
      <c r="BN1588" s="7"/>
      <c r="BO1588" s="7"/>
      <c r="BP1588" s="7"/>
      <c r="BQ1588" s="7"/>
      <c r="BR1588" s="7"/>
    </row>
    <row r="1589" spans="1:70" customFormat="1">
      <c r="A1589" s="7"/>
      <c r="B1589" s="230"/>
      <c r="C1589" s="7"/>
      <c r="D1589" s="7"/>
      <c r="E1589" s="7"/>
      <c r="F1589" s="7"/>
      <c r="G1589" s="7"/>
      <c r="H1589" s="7"/>
      <c r="I1589" s="7"/>
      <c r="J1589" s="7"/>
      <c r="K1589" s="7"/>
      <c r="L1589" s="8"/>
      <c r="M1589" s="7"/>
      <c r="N1589" s="60"/>
      <c r="Z1589" s="7"/>
      <c r="AB1589" s="7"/>
      <c r="AC1589" s="7"/>
      <c r="AD1589" s="7"/>
      <c r="AF1589" s="7"/>
      <c r="AH1589" s="7"/>
      <c r="AJ1589" s="7"/>
      <c r="AK1589" s="7"/>
      <c r="AL1589" s="7"/>
      <c r="AN1589" s="7"/>
      <c r="AO1589" s="7"/>
      <c r="AP1589" s="7"/>
      <c r="AR1589" s="7"/>
      <c r="AT1589" s="7"/>
      <c r="AV1589" s="7"/>
      <c r="AX1589" s="7"/>
      <c r="AZ1589" s="7"/>
      <c r="BB1589" s="7"/>
      <c r="BD1589" s="7"/>
      <c r="BF1589" s="7"/>
      <c r="BH1589" s="7"/>
      <c r="BI1589" s="7"/>
      <c r="BJ1589" s="7"/>
      <c r="BL1589" s="7"/>
      <c r="BN1589" s="7"/>
      <c r="BO1589" s="7"/>
      <c r="BP1589" s="7"/>
      <c r="BQ1589" s="7"/>
      <c r="BR1589" s="7"/>
    </row>
    <row r="1590" spans="1:70" customFormat="1">
      <c r="A1590" s="7"/>
      <c r="B1590" s="230"/>
      <c r="C1590" s="7"/>
      <c r="D1590" s="7"/>
      <c r="E1590" s="7"/>
      <c r="F1590" s="7"/>
      <c r="G1590" s="7"/>
      <c r="H1590" s="7"/>
      <c r="I1590" s="7"/>
      <c r="J1590" s="7"/>
      <c r="K1590" s="7"/>
      <c r="L1590" s="8"/>
      <c r="M1590" s="7"/>
      <c r="N1590" s="60"/>
      <c r="Z1590" s="7"/>
      <c r="AB1590" s="7"/>
      <c r="AC1590" s="7"/>
      <c r="AD1590" s="7"/>
      <c r="AF1590" s="7"/>
      <c r="AH1590" s="7"/>
      <c r="AJ1590" s="7"/>
      <c r="AK1590" s="7"/>
      <c r="AL1590" s="7"/>
      <c r="AN1590" s="7"/>
      <c r="AO1590" s="7"/>
      <c r="AP1590" s="7"/>
      <c r="AR1590" s="7"/>
      <c r="AT1590" s="7"/>
      <c r="AV1590" s="7"/>
      <c r="AX1590" s="7"/>
      <c r="AZ1590" s="7"/>
      <c r="BB1590" s="7"/>
      <c r="BD1590" s="7"/>
      <c r="BF1590" s="7"/>
      <c r="BH1590" s="7"/>
      <c r="BI1590" s="7"/>
      <c r="BJ1590" s="7"/>
      <c r="BL1590" s="7"/>
      <c r="BN1590" s="7"/>
      <c r="BO1590" s="7"/>
      <c r="BP1590" s="7"/>
      <c r="BQ1590" s="7"/>
      <c r="BR1590" s="7"/>
    </row>
    <row r="1591" spans="1:70" customFormat="1">
      <c r="A1591" s="7"/>
      <c r="B1591" s="230"/>
      <c r="C1591" s="7"/>
      <c r="D1591" s="7"/>
      <c r="E1591" s="7"/>
      <c r="F1591" s="7"/>
      <c r="G1591" s="7"/>
      <c r="H1591" s="7"/>
      <c r="I1591" s="7"/>
      <c r="J1591" s="7"/>
      <c r="K1591" s="7"/>
      <c r="L1591" s="8"/>
      <c r="M1591" s="7"/>
      <c r="N1591" s="60"/>
      <c r="Z1591" s="7"/>
      <c r="AB1591" s="7"/>
      <c r="AC1591" s="7"/>
      <c r="AD1591" s="7"/>
      <c r="AF1591" s="7"/>
      <c r="AH1591" s="7"/>
      <c r="AJ1591" s="7"/>
      <c r="AK1591" s="7"/>
      <c r="AL1591" s="7"/>
      <c r="AN1591" s="7"/>
      <c r="AO1591" s="7"/>
      <c r="AP1591" s="7"/>
      <c r="AR1591" s="7"/>
      <c r="AT1591" s="7"/>
      <c r="AV1591" s="7"/>
      <c r="AX1591" s="7"/>
      <c r="AZ1591" s="7"/>
      <c r="BB1591" s="7"/>
      <c r="BD1591" s="7"/>
      <c r="BF1591" s="7"/>
      <c r="BH1591" s="7"/>
      <c r="BI1591" s="7"/>
      <c r="BJ1591" s="7"/>
      <c r="BL1591" s="7"/>
      <c r="BN1591" s="7"/>
      <c r="BO1591" s="7"/>
      <c r="BP1591" s="7"/>
      <c r="BQ1591" s="7"/>
      <c r="BR1591" s="7"/>
    </row>
    <row r="1592" spans="1:70" customFormat="1">
      <c r="A1592" s="7"/>
      <c r="B1592" s="230"/>
      <c r="C1592" s="7"/>
      <c r="D1592" s="7"/>
      <c r="E1592" s="7"/>
      <c r="F1592" s="7"/>
      <c r="G1592" s="7"/>
      <c r="H1592" s="7"/>
      <c r="I1592" s="7"/>
      <c r="J1592" s="7"/>
      <c r="K1592" s="7"/>
      <c r="L1592" s="8"/>
      <c r="M1592" s="7"/>
      <c r="N1592" s="60"/>
      <c r="Z1592" s="7"/>
      <c r="AB1592" s="7"/>
      <c r="AC1592" s="7"/>
      <c r="AD1592" s="7"/>
      <c r="AF1592" s="7"/>
      <c r="AH1592" s="7"/>
      <c r="AJ1592" s="7"/>
      <c r="AK1592" s="7"/>
      <c r="AL1592" s="7"/>
      <c r="AN1592" s="7"/>
      <c r="AO1592" s="7"/>
      <c r="AP1592" s="7"/>
      <c r="AR1592" s="7"/>
      <c r="AT1592" s="7"/>
      <c r="AV1592" s="7"/>
      <c r="AX1592" s="7"/>
      <c r="AZ1592" s="7"/>
      <c r="BB1592" s="7"/>
      <c r="BD1592" s="7"/>
      <c r="BF1592" s="7"/>
      <c r="BH1592" s="7"/>
      <c r="BI1592" s="7"/>
      <c r="BJ1592" s="7"/>
      <c r="BL1592" s="7"/>
      <c r="BN1592" s="7"/>
      <c r="BO1592" s="7"/>
      <c r="BP1592" s="7"/>
      <c r="BQ1592" s="7"/>
      <c r="BR1592" s="7"/>
    </row>
    <row r="1593" spans="1:70" customFormat="1">
      <c r="A1593" s="7"/>
      <c r="B1593" s="230"/>
      <c r="C1593" s="7"/>
      <c r="D1593" s="7"/>
      <c r="E1593" s="7"/>
      <c r="F1593" s="7"/>
      <c r="G1593" s="7"/>
      <c r="H1593" s="7"/>
      <c r="I1593" s="7"/>
      <c r="J1593" s="7"/>
      <c r="K1593" s="7"/>
      <c r="L1593" s="8"/>
      <c r="M1593" s="7"/>
      <c r="N1593" s="60"/>
      <c r="Z1593" s="7"/>
      <c r="AB1593" s="7"/>
      <c r="AC1593" s="7"/>
      <c r="AD1593" s="7"/>
      <c r="AF1593" s="7"/>
      <c r="AH1593" s="7"/>
      <c r="AJ1593" s="7"/>
      <c r="AK1593" s="7"/>
      <c r="AL1593" s="7"/>
      <c r="AN1593" s="7"/>
      <c r="AO1593" s="7"/>
      <c r="AP1593" s="7"/>
      <c r="AR1593" s="7"/>
      <c r="AT1593" s="7"/>
      <c r="AV1593" s="7"/>
      <c r="AX1593" s="7"/>
      <c r="AZ1593" s="7"/>
      <c r="BB1593" s="7"/>
      <c r="BD1593" s="7"/>
      <c r="BF1593" s="7"/>
      <c r="BH1593" s="7"/>
      <c r="BI1593" s="7"/>
      <c r="BJ1593" s="7"/>
      <c r="BL1593" s="7"/>
      <c r="BN1593" s="7"/>
      <c r="BO1593" s="7"/>
      <c r="BP1593" s="7"/>
      <c r="BQ1593" s="7"/>
      <c r="BR1593" s="7"/>
    </row>
    <row r="1594" spans="1:70" customFormat="1">
      <c r="A1594" s="7"/>
      <c r="B1594" s="230"/>
      <c r="C1594" s="7"/>
      <c r="D1594" s="7"/>
      <c r="E1594" s="7"/>
      <c r="F1594" s="7"/>
      <c r="G1594" s="7"/>
      <c r="H1594" s="7"/>
      <c r="I1594" s="7"/>
      <c r="J1594" s="7"/>
      <c r="K1594" s="7"/>
      <c r="L1594" s="8"/>
      <c r="M1594" s="7"/>
      <c r="N1594" s="60"/>
      <c r="Z1594" s="7"/>
      <c r="AB1594" s="7"/>
      <c r="AC1594" s="7"/>
      <c r="AD1594" s="7"/>
      <c r="AF1594" s="7"/>
      <c r="AH1594" s="7"/>
      <c r="AJ1594" s="7"/>
      <c r="AK1594" s="7"/>
      <c r="AL1594" s="7"/>
      <c r="AN1594" s="7"/>
      <c r="AO1594" s="7"/>
      <c r="AP1594" s="7"/>
      <c r="AR1594" s="7"/>
      <c r="AT1594" s="7"/>
      <c r="AV1594" s="7"/>
      <c r="AX1594" s="7"/>
      <c r="AZ1594" s="7"/>
      <c r="BB1594" s="7"/>
      <c r="BD1594" s="7"/>
      <c r="BF1594" s="7"/>
      <c r="BH1594" s="7"/>
      <c r="BI1594" s="7"/>
      <c r="BJ1594" s="7"/>
      <c r="BL1594" s="7"/>
      <c r="BN1594" s="7"/>
      <c r="BO1594" s="7"/>
      <c r="BP1594" s="7"/>
      <c r="BQ1594" s="7"/>
      <c r="BR1594" s="7"/>
    </row>
    <row r="1595" spans="1:70" customFormat="1">
      <c r="A1595" s="7"/>
      <c r="B1595" s="230"/>
      <c r="C1595" s="7"/>
      <c r="D1595" s="7"/>
      <c r="E1595" s="7"/>
      <c r="F1595" s="7"/>
      <c r="G1595" s="7"/>
      <c r="H1595" s="7"/>
      <c r="I1595" s="7"/>
      <c r="J1595" s="7"/>
      <c r="K1595" s="7"/>
      <c r="L1595" s="8"/>
      <c r="M1595" s="7"/>
      <c r="N1595" s="60"/>
      <c r="Z1595" s="7"/>
      <c r="AB1595" s="7"/>
      <c r="AC1595" s="7"/>
      <c r="AD1595" s="7"/>
      <c r="AF1595" s="7"/>
      <c r="AH1595" s="7"/>
      <c r="AJ1595" s="7"/>
      <c r="AK1595" s="7"/>
      <c r="AL1595" s="7"/>
      <c r="AN1595" s="7"/>
      <c r="AO1595" s="7"/>
      <c r="AP1595" s="7"/>
      <c r="AR1595" s="7"/>
      <c r="AT1595" s="7"/>
      <c r="AV1595" s="7"/>
      <c r="AX1595" s="7"/>
      <c r="AZ1595" s="7"/>
      <c r="BB1595" s="7"/>
      <c r="BD1595" s="7"/>
      <c r="BF1595" s="7"/>
      <c r="BH1595" s="7"/>
      <c r="BI1595" s="7"/>
      <c r="BJ1595" s="7"/>
      <c r="BL1595" s="7"/>
      <c r="BN1595" s="7"/>
      <c r="BO1595" s="7"/>
      <c r="BP1595" s="7"/>
      <c r="BQ1595" s="7"/>
      <c r="BR1595" s="7"/>
    </row>
    <row r="1596" spans="1:70" customFormat="1">
      <c r="A1596" s="7"/>
      <c r="B1596" s="230"/>
      <c r="C1596" s="7"/>
      <c r="D1596" s="7"/>
      <c r="E1596" s="7"/>
      <c r="F1596" s="7"/>
      <c r="G1596" s="7"/>
      <c r="H1596" s="7"/>
      <c r="I1596" s="7"/>
      <c r="J1596" s="7"/>
      <c r="K1596" s="7"/>
      <c r="L1596" s="8"/>
      <c r="M1596" s="7"/>
      <c r="N1596" s="60"/>
      <c r="Z1596" s="7"/>
      <c r="AB1596" s="7"/>
      <c r="AC1596" s="7"/>
      <c r="AD1596" s="7"/>
      <c r="AF1596" s="7"/>
      <c r="AH1596" s="7"/>
      <c r="AJ1596" s="7"/>
      <c r="AK1596" s="7"/>
      <c r="AL1596" s="7"/>
      <c r="AN1596" s="7"/>
      <c r="AO1596" s="7"/>
      <c r="AP1596" s="7"/>
      <c r="AR1596" s="7"/>
      <c r="AT1596" s="7"/>
      <c r="AV1596" s="7"/>
      <c r="AX1596" s="7"/>
      <c r="AZ1596" s="7"/>
      <c r="BB1596" s="7"/>
      <c r="BD1596" s="7"/>
      <c r="BF1596" s="7"/>
      <c r="BH1596" s="7"/>
      <c r="BI1596" s="7"/>
      <c r="BJ1596" s="7"/>
      <c r="BL1596" s="7"/>
      <c r="BN1596" s="7"/>
      <c r="BO1596" s="7"/>
      <c r="BP1596" s="7"/>
      <c r="BQ1596" s="7"/>
      <c r="BR1596" s="7"/>
    </row>
    <row r="1597" spans="1:70" customFormat="1">
      <c r="A1597" s="7"/>
      <c r="B1597" s="230"/>
      <c r="C1597" s="7"/>
      <c r="D1597" s="7"/>
      <c r="E1597" s="7"/>
      <c r="F1597" s="7"/>
      <c r="G1597" s="7"/>
      <c r="H1597" s="7"/>
      <c r="I1597" s="7"/>
      <c r="J1597" s="7"/>
      <c r="K1597" s="7"/>
      <c r="L1597" s="8"/>
      <c r="M1597" s="7"/>
      <c r="N1597" s="60"/>
      <c r="Z1597" s="7"/>
      <c r="AB1597" s="7"/>
      <c r="AC1597" s="7"/>
      <c r="AD1597" s="7"/>
      <c r="AF1597" s="7"/>
      <c r="AH1597" s="7"/>
      <c r="AJ1597" s="7"/>
      <c r="AK1597" s="7"/>
      <c r="AL1597" s="7"/>
      <c r="AN1597" s="7"/>
      <c r="AO1597" s="7"/>
      <c r="AP1597" s="7"/>
      <c r="AR1597" s="7"/>
      <c r="AT1597" s="7"/>
      <c r="AV1597" s="7"/>
      <c r="AX1597" s="7"/>
      <c r="AZ1597" s="7"/>
      <c r="BB1597" s="7"/>
      <c r="BD1597" s="7"/>
      <c r="BF1597" s="7"/>
      <c r="BH1597" s="7"/>
      <c r="BI1597" s="7"/>
      <c r="BJ1597" s="7"/>
      <c r="BL1597" s="7"/>
      <c r="BN1597" s="7"/>
      <c r="BO1597" s="7"/>
      <c r="BP1597" s="7"/>
      <c r="BQ1597" s="7"/>
      <c r="BR1597" s="7"/>
    </row>
    <row r="1598" spans="1:70" customFormat="1">
      <c r="A1598" s="7"/>
      <c r="B1598" s="230"/>
      <c r="C1598" s="7"/>
      <c r="D1598" s="7"/>
      <c r="E1598" s="7"/>
      <c r="F1598" s="7"/>
      <c r="G1598" s="7"/>
      <c r="H1598" s="7"/>
      <c r="I1598" s="7"/>
      <c r="J1598" s="7"/>
      <c r="K1598" s="7"/>
      <c r="L1598" s="8"/>
      <c r="M1598" s="7"/>
      <c r="N1598" s="60"/>
      <c r="Z1598" s="7"/>
      <c r="AB1598" s="7"/>
      <c r="AC1598" s="7"/>
      <c r="AD1598" s="7"/>
      <c r="AF1598" s="7"/>
      <c r="AH1598" s="7"/>
      <c r="AJ1598" s="7"/>
      <c r="AK1598" s="7"/>
      <c r="AL1598" s="7"/>
      <c r="AN1598" s="7"/>
      <c r="AO1598" s="7"/>
      <c r="AP1598" s="7"/>
      <c r="AR1598" s="7"/>
      <c r="AT1598" s="7"/>
      <c r="AV1598" s="7"/>
      <c r="AX1598" s="7"/>
      <c r="AZ1598" s="7"/>
      <c r="BB1598" s="7"/>
      <c r="BD1598" s="7"/>
      <c r="BF1598" s="7"/>
      <c r="BH1598" s="7"/>
      <c r="BI1598" s="7"/>
      <c r="BJ1598" s="7"/>
      <c r="BL1598" s="7"/>
      <c r="BN1598" s="7"/>
      <c r="BO1598" s="7"/>
      <c r="BP1598" s="7"/>
      <c r="BQ1598" s="7"/>
      <c r="BR1598" s="7"/>
    </row>
    <row r="1599" spans="1:70" customFormat="1">
      <c r="A1599" s="7"/>
      <c r="B1599" s="230"/>
      <c r="C1599" s="7"/>
      <c r="D1599" s="7"/>
      <c r="E1599" s="7"/>
      <c r="F1599" s="7"/>
      <c r="G1599" s="7"/>
      <c r="H1599" s="7"/>
      <c r="I1599" s="7"/>
      <c r="J1599" s="7"/>
      <c r="K1599" s="7"/>
      <c r="L1599" s="8"/>
      <c r="M1599" s="7"/>
      <c r="N1599" s="60"/>
      <c r="Z1599" s="7"/>
      <c r="AB1599" s="7"/>
      <c r="AC1599" s="7"/>
      <c r="AD1599" s="7"/>
      <c r="AF1599" s="7"/>
      <c r="AH1599" s="7"/>
      <c r="AJ1599" s="7"/>
      <c r="AK1599" s="7"/>
      <c r="AL1599" s="7"/>
      <c r="AN1599" s="7"/>
      <c r="AO1599" s="7"/>
      <c r="AP1599" s="7"/>
      <c r="AR1599" s="7"/>
      <c r="AT1599" s="7"/>
      <c r="AV1599" s="7"/>
      <c r="AX1599" s="7"/>
      <c r="AZ1599" s="7"/>
      <c r="BB1599" s="7"/>
      <c r="BD1599" s="7"/>
      <c r="BF1599" s="7"/>
      <c r="BH1599" s="7"/>
      <c r="BI1599" s="7"/>
      <c r="BJ1599" s="7"/>
      <c r="BL1599" s="7"/>
      <c r="BN1599" s="7"/>
      <c r="BO1599" s="7"/>
      <c r="BP1599" s="7"/>
      <c r="BQ1599" s="7"/>
      <c r="BR1599" s="7"/>
    </row>
    <row r="1600" spans="1:70" customFormat="1">
      <c r="A1600" s="7"/>
      <c r="B1600" s="230"/>
      <c r="C1600" s="7"/>
      <c r="D1600" s="7"/>
      <c r="E1600" s="7"/>
      <c r="F1600" s="7"/>
      <c r="G1600" s="7"/>
      <c r="H1600" s="7"/>
      <c r="I1600" s="7"/>
      <c r="J1600" s="7"/>
      <c r="K1600" s="7"/>
      <c r="L1600" s="8"/>
      <c r="M1600" s="7"/>
      <c r="N1600" s="60"/>
      <c r="Z1600" s="7"/>
      <c r="AB1600" s="7"/>
      <c r="AC1600" s="7"/>
      <c r="AD1600" s="7"/>
      <c r="AF1600" s="7"/>
      <c r="AH1600" s="7"/>
      <c r="AJ1600" s="7"/>
      <c r="AK1600" s="7"/>
      <c r="AL1600" s="7"/>
      <c r="AN1600" s="7"/>
      <c r="AO1600" s="7"/>
      <c r="AP1600" s="7"/>
      <c r="AR1600" s="7"/>
      <c r="AT1600" s="7"/>
      <c r="AV1600" s="7"/>
      <c r="AX1600" s="7"/>
      <c r="AZ1600" s="7"/>
      <c r="BB1600" s="7"/>
      <c r="BD1600" s="7"/>
      <c r="BF1600" s="7"/>
      <c r="BH1600" s="7"/>
      <c r="BI1600" s="7"/>
      <c r="BJ1600" s="7"/>
      <c r="BL1600" s="7"/>
      <c r="BN1600" s="7"/>
      <c r="BO1600" s="7"/>
      <c r="BP1600" s="7"/>
      <c r="BQ1600" s="7"/>
      <c r="BR1600" s="7"/>
    </row>
    <row r="1601" spans="1:70" customFormat="1">
      <c r="A1601" s="7"/>
      <c r="B1601" s="230"/>
      <c r="C1601" s="7"/>
      <c r="D1601" s="7"/>
      <c r="E1601" s="7"/>
      <c r="F1601" s="7"/>
      <c r="G1601" s="7"/>
      <c r="H1601" s="7"/>
      <c r="I1601" s="7"/>
      <c r="J1601" s="7"/>
      <c r="K1601" s="7"/>
      <c r="L1601" s="8"/>
      <c r="M1601" s="7"/>
      <c r="N1601" s="60"/>
      <c r="Z1601" s="7"/>
      <c r="AB1601" s="7"/>
      <c r="AC1601" s="7"/>
      <c r="AD1601" s="7"/>
      <c r="AF1601" s="7"/>
      <c r="AH1601" s="7"/>
      <c r="AJ1601" s="7"/>
      <c r="AK1601" s="7"/>
      <c r="AL1601" s="7"/>
      <c r="AN1601" s="7"/>
      <c r="AO1601" s="7"/>
      <c r="AP1601" s="7"/>
      <c r="AR1601" s="7"/>
      <c r="AT1601" s="7"/>
      <c r="AV1601" s="7"/>
      <c r="AX1601" s="7"/>
      <c r="AZ1601" s="7"/>
      <c r="BB1601" s="7"/>
      <c r="BD1601" s="7"/>
      <c r="BF1601" s="7"/>
      <c r="BH1601" s="7"/>
      <c r="BI1601" s="7"/>
      <c r="BJ1601" s="7"/>
      <c r="BL1601" s="7"/>
      <c r="BN1601" s="7"/>
      <c r="BO1601" s="7"/>
      <c r="BP1601" s="7"/>
      <c r="BQ1601" s="7"/>
      <c r="BR1601" s="7"/>
    </row>
    <row r="1602" spans="1:70" customFormat="1">
      <c r="A1602" s="7"/>
      <c r="B1602" s="230"/>
      <c r="C1602" s="7"/>
      <c r="D1602" s="7"/>
      <c r="E1602" s="7"/>
      <c r="F1602" s="7"/>
      <c r="G1602" s="7"/>
      <c r="H1602" s="7"/>
      <c r="I1602" s="7"/>
      <c r="J1602" s="7"/>
      <c r="K1602" s="7"/>
      <c r="L1602" s="8"/>
      <c r="M1602" s="7"/>
      <c r="N1602" s="60"/>
      <c r="Z1602" s="7"/>
      <c r="AB1602" s="7"/>
      <c r="AC1602" s="7"/>
      <c r="AD1602" s="7"/>
      <c r="AF1602" s="7"/>
      <c r="AH1602" s="7"/>
      <c r="AJ1602" s="7"/>
      <c r="AK1602" s="7"/>
      <c r="AL1602" s="7"/>
      <c r="AN1602" s="7"/>
      <c r="AO1602" s="7"/>
      <c r="AP1602" s="7"/>
      <c r="AR1602" s="7"/>
      <c r="AT1602" s="7"/>
      <c r="AV1602" s="7"/>
      <c r="AX1602" s="7"/>
      <c r="AZ1602" s="7"/>
      <c r="BB1602" s="7"/>
      <c r="BD1602" s="7"/>
      <c r="BF1602" s="7"/>
      <c r="BH1602" s="7"/>
      <c r="BI1602" s="7"/>
      <c r="BJ1602" s="7"/>
      <c r="BL1602" s="7"/>
      <c r="BN1602" s="7"/>
      <c r="BO1602" s="7"/>
      <c r="BP1602" s="7"/>
      <c r="BQ1602" s="7"/>
      <c r="BR1602" s="7"/>
    </row>
    <row r="1603" spans="1:70" customFormat="1">
      <c r="A1603" s="7"/>
      <c r="B1603" s="230"/>
      <c r="C1603" s="7"/>
      <c r="D1603" s="7"/>
      <c r="E1603" s="7"/>
      <c r="F1603" s="7"/>
      <c r="G1603" s="7"/>
      <c r="H1603" s="7"/>
      <c r="I1603" s="7"/>
      <c r="J1603" s="7"/>
      <c r="K1603" s="7"/>
      <c r="L1603" s="8"/>
      <c r="M1603" s="7"/>
      <c r="N1603" s="60"/>
      <c r="Z1603" s="7"/>
      <c r="AB1603" s="7"/>
      <c r="AC1603" s="7"/>
      <c r="AD1603" s="7"/>
      <c r="AF1603" s="7"/>
      <c r="AH1603" s="7"/>
      <c r="AJ1603" s="7"/>
      <c r="AK1603" s="7"/>
      <c r="AL1603" s="7"/>
      <c r="AN1603" s="7"/>
      <c r="AO1603" s="7"/>
      <c r="AP1603" s="7"/>
      <c r="AR1603" s="7"/>
      <c r="AT1603" s="7"/>
      <c r="AV1603" s="7"/>
      <c r="AX1603" s="7"/>
      <c r="AZ1603" s="7"/>
      <c r="BB1603" s="7"/>
      <c r="BD1603" s="7"/>
      <c r="BF1603" s="7"/>
      <c r="BH1603" s="7"/>
      <c r="BI1603" s="7"/>
      <c r="BJ1603" s="7"/>
      <c r="BL1603" s="7"/>
      <c r="BN1603" s="7"/>
      <c r="BO1603" s="7"/>
      <c r="BP1603" s="7"/>
      <c r="BQ1603" s="7"/>
      <c r="BR1603" s="7"/>
    </row>
    <row r="1604" spans="1:70" customFormat="1">
      <c r="A1604" s="7"/>
      <c r="B1604" s="230"/>
      <c r="C1604" s="7"/>
      <c r="D1604" s="7"/>
      <c r="E1604" s="7"/>
      <c r="F1604" s="7"/>
      <c r="G1604" s="7"/>
      <c r="H1604" s="7"/>
      <c r="I1604" s="7"/>
      <c r="J1604" s="7"/>
      <c r="K1604" s="7"/>
      <c r="L1604" s="8"/>
      <c r="M1604" s="7"/>
      <c r="N1604" s="60"/>
      <c r="Z1604" s="7"/>
      <c r="AB1604" s="7"/>
      <c r="AC1604" s="7"/>
      <c r="AD1604" s="7"/>
      <c r="AF1604" s="7"/>
      <c r="AH1604" s="7"/>
      <c r="AJ1604" s="7"/>
      <c r="AK1604" s="7"/>
      <c r="AL1604" s="7"/>
      <c r="AN1604" s="7"/>
      <c r="AO1604" s="7"/>
      <c r="AP1604" s="7"/>
      <c r="AR1604" s="7"/>
      <c r="AT1604" s="7"/>
      <c r="AV1604" s="7"/>
      <c r="AX1604" s="7"/>
      <c r="AZ1604" s="7"/>
      <c r="BB1604" s="7"/>
      <c r="BD1604" s="7"/>
      <c r="BF1604" s="7"/>
      <c r="BH1604" s="7"/>
      <c r="BI1604" s="7"/>
      <c r="BJ1604" s="7"/>
      <c r="BL1604" s="7"/>
      <c r="BN1604" s="7"/>
      <c r="BO1604" s="7"/>
      <c r="BP1604" s="7"/>
      <c r="BQ1604" s="7"/>
      <c r="BR1604" s="7"/>
    </row>
    <row r="1605" spans="1:70" customFormat="1">
      <c r="A1605" s="7"/>
      <c r="B1605" s="230"/>
      <c r="C1605" s="7"/>
      <c r="D1605" s="7"/>
      <c r="E1605" s="7"/>
      <c r="F1605" s="7"/>
      <c r="G1605" s="7"/>
      <c r="H1605" s="7"/>
      <c r="I1605" s="7"/>
      <c r="J1605" s="7"/>
      <c r="K1605" s="7"/>
      <c r="L1605" s="8"/>
      <c r="M1605" s="7"/>
      <c r="N1605" s="60"/>
      <c r="Z1605" s="7"/>
      <c r="AB1605" s="7"/>
      <c r="AC1605" s="7"/>
      <c r="AD1605" s="7"/>
      <c r="AF1605" s="7"/>
      <c r="AH1605" s="7"/>
      <c r="AJ1605" s="7"/>
      <c r="AK1605" s="7"/>
      <c r="AL1605" s="7"/>
      <c r="AN1605" s="7"/>
      <c r="AO1605" s="7"/>
      <c r="AP1605" s="7"/>
      <c r="AR1605" s="7"/>
      <c r="AT1605" s="7"/>
      <c r="AV1605" s="7"/>
      <c r="AX1605" s="7"/>
      <c r="AZ1605" s="7"/>
      <c r="BB1605" s="7"/>
      <c r="BD1605" s="7"/>
      <c r="BF1605" s="7"/>
      <c r="BH1605" s="7"/>
      <c r="BI1605" s="7"/>
      <c r="BJ1605" s="7"/>
      <c r="BL1605" s="7"/>
      <c r="BN1605" s="7"/>
      <c r="BO1605" s="7"/>
      <c r="BP1605" s="7"/>
      <c r="BQ1605" s="7"/>
      <c r="BR1605" s="7"/>
    </row>
    <row r="1606" spans="1:70" customFormat="1">
      <c r="A1606" s="7"/>
      <c r="B1606" s="230"/>
      <c r="C1606" s="7"/>
      <c r="D1606" s="7"/>
      <c r="E1606" s="7"/>
      <c r="F1606" s="7"/>
      <c r="G1606" s="7"/>
      <c r="H1606" s="7"/>
      <c r="I1606" s="7"/>
      <c r="J1606" s="7"/>
      <c r="K1606" s="7"/>
      <c r="L1606" s="8"/>
      <c r="M1606" s="7"/>
      <c r="N1606" s="60"/>
      <c r="Z1606" s="7"/>
      <c r="AB1606" s="7"/>
      <c r="AC1606" s="7"/>
      <c r="AD1606" s="7"/>
      <c r="AF1606" s="7"/>
      <c r="AH1606" s="7"/>
      <c r="AJ1606" s="7"/>
      <c r="AK1606" s="7"/>
      <c r="AL1606" s="7"/>
      <c r="AN1606" s="7"/>
      <c r="AO1606" s="7"/>
      <c r="AP1606" s="7"/>
      <c r="AR1606" s="7"/>
      <c r="AT1606" s="7"/>
      <c r="AV1606" s="7"/>
      <c r="AX1606" s="7"/>
      <c r="AZ1606" s="7"/>
      <c r="BB1606" s="7"/>
      <c r="BD1606" s="7"/>
      <c r="BF1606" s="7"/>
      <c r="BH1606" s="7"/>
      <c r="BI1606" s="7"/>
      <c r="BJ1606" s="7"/>
      <c r="BL1606" s="7"/>
      <c r="BN1606" s="7"/>
      <c r="BO1606" s="7"/>
      <c r="BP1606" s="7"/>
      <c r="BQ1606" s="7"/>
      <c r="BR1606" s="7"/>
    </row>
    <row r="1607" spans="1:70" customFormat="1">
      <c r="A1607" s="7"/>
      <c r="B1607" s="230"/>
      <c r="C1607" s="7"/>
      <c r="D1607" s="7"/>
      <c r="E1607" s="7"/>
      <c r="F1607" s="7"/>
      <c r="G1607" s="7"/>
      <c r="H1607" s="7"/>
      <c r="I1607" s="7"/>
      <c r="J1607" s="7"/>
      <c r="K1607" s="7"/>
      <c r="L1607" s="8"/>
      <c r="M1607" s="7"/>
      <c r="N1607" s="60"/>
      <c r="Z1607" s="7"/>
      <c r="AB1607" s="7"/>
      <c r="AC1607" s="7"/>
      <c r="AD1607" s="7"/>
      <c r="AF1607" s="7"/>
      <c r="AH1607" s="7"/>
      <c r="AJ1607" s="7"/>
      <c r="AK1607" s="7"/>
      <c r="AL1607" s="7"/>
      <c r="AN1607" s="7"/>
      <c r="AO1607" s="7"/>
      <c r="AP1607" s="7"/>
      <c r="AR1607" s="7"/>
      <c r="AT1607" s="7"/>
      <c r="AV1607" s="7"/>
      <c r="AX1607" s="7"/>
      <c r="AZ1607" s="7"/>
      <c r="BB1607" s="7"/>
      <c r="BD1607" s="7"/>
      <c r="BF1607" s="7"/>
      <c r="BH1607" s="7"/>
      <c r="BI1607" s="7"/>
      <c r="BJ1607" s="7"/>
      <c r="BL1607" s="7"/>
      <c r="BN1607" s="7"/>
      <c r="BO1607" s="7"/>
      <c r="BP1607" s="7"/>
      <c r="BQ1607" s="7"/>
      <c r="BR1607" s="7"/>
    </row>
    <row r="1608" spans="1:70" customFormat="1">
      <c r="A1608" s="7"/>
      <c r="B1608" s="230"/>
      <c r="C1608" s="7"/>
      <c r="D1608" s="7"/>
      <c r="E1608" s="7"/>
      <c r="F1608" s="7"/>
      <c r="G1608" s="7"/>
      <c r="H1608" s="7"/>
      <c r="I1608" s="7"/>
      <c r="J1608" s="7"/>
      <c r="K1608" s="7"/>
      <c r="L1608" s="8"/>
      <c r="M1608" s="7"/>
      <c r="N1608" s="60"/>
      <c r="Z1608" s="7"/>
      <c r="AB1608" s="7"/>
      <c r="AC1608" s="7"/>
      <c r="AD1608" s="7"/>
      <c r="AF1608" s="7"/>
      <c r="AH1608" s="7"/>
      <c r="AJ1608" s="7"/>
      <c r="AK1608" s="7"/>
      <c r="AL1608" s="7"/>
      <c r="AN1608" s="7"/>
      <c r="AO1608" s="7"/>
      <c r="AP1608" s="7"/>
      <c r="AR1608" s="7"/>
      <c r="AT1608" s="7"/>
      <c r="AV1608" s="7"/>
      <c r="AX1608" s="7"/>
      <c r="AZ1608" s="7"/>
      <c r="BB1608" s="7"/>
      <c r="BD1608" s="7"/>
      <c r="BF1608" s="7"/>
      <c r="BH1608" s="7"/>
      <c r="BI1608" s="7"/>
      <c r="BJ1608" s="7"/>
      <c r="BL1608" s="7"/>
      <c r="BN1608" s="7"/>
      <c r="BO1608" s="7"/>
      <c r="BP1608" s="7"/>
      <c r="BQ1608" s="7"/>
      <c r="BR1608" s="7"/>
    </row>
    <row r="1609" spans="1:70" customFormat="1">
      <c r="A1609" s="7"/>
      <c r="B1609" s="230"/>
      <c r="C1609" s="7"/>
      <c r="D1609" s="7"/>
      <c r="E1609" s="7"/>
      <c r="F1609" s="7"/>
      <c r="G1609" s="7"/>
      <c r="H1609" s="7"/>
      <c r="I1609" s="7"/>
      <c r="J1609" s="7"/>
      <c r="K1609" s="7"/>
      <c r="L1609" s="8"/>
      <c r="M1609" s="7"/>
      <c r="N1609" s="60"/>
      <c r="Z1609" s="7"/>
      <c r="AB1609" s="7"/>
      <c r="AC1609" s="7"/>
      <c r="AD1609" s="7"/>
      <c r="AF1609" s="7"/>
      <c r="AH1609" s="7"/>
      <c r="AJ1609" s="7"/>
      <c r="AK1609" s="7"/>
      <c r="AL1609" s="7"/>
      <c r="AN1609" s="7"/>
      <c r="AO1609" s="7"/>
      <c r="AP1609" s="7"/>
      <c r="AR1609" s="7"/>
      <c r="AT1609" s="7"/>
      <c r="AV1609" s="7"/>
      <c r="AX1609" s="7"/>
      <c r="AZ1609" s="7"/>
      <c r="BB1609" s="7"/>
      <c r="BD1609" s="7"/>
      <c r="BF1609" s="7"/>
      <c r="BH1609" s="7"/>
      <c r="BI1609" s="7"/>
      <c r="BJ1609" s="7"/>
      <c r="BL1609" s="7"/>
      <c r="BN1609" s="7"/>
      <c r="BO1609" s="7"/>
      <c r="BP1609" s="7"/>
      <c r="BQ1609" s="7"/>
      <c r="BR1609" s="7"/>
    </row>
    <row r="1610" spans="1:70" customFormat="1">
      <c r="A1610" s="7"/>
      <c r="B1610" s="230"/>
      <c r="C1610" s="7"/>
      <c r="D1610" s="7"/>
      <c r="E1610" s="7"/>
      <c r="F1610" s="7"/>
      <c r="G1610" s="7"/>
      <c r="H1610" s="7"/>
      <c r="I1610" s="7"/>
      <c r="J1610" s="7"/>
      <c r="K1610" s="7"/>
      <c r="L1610" s="8"/>
      <c r="M1610" s="7"/>
      <c r="N1610" s="60"/>
      <c r="Z1610" s="7"/>
      <c r="AB1610" s="7"/>
      <c r="AC1610" s="7"/>
      <c r="AD1610" s="7"/>
      <c r="AF1610" s="7"/>
      <c r="AH1610" s="7"/>
      <c r="AJ1610" s="7"/>
      <c r="AK1610" s="7"/>
      <c r="AL1610" s="7"/>
      <c r="AN1610" s="7"/>
      <c r="AO1610" s="7"/>
      <c r="AP1610" s="7"/>
      <c r="AR1610" s="7"/>
      <c r="AT1610" s="7"/>
      <c r="AV1610" s="7"/>
      <c r="AX1610" s="7"/>
      <c r="AZ1610" s="7"/>
      <c r="BB1610" s="7"/>
      <c r="BD1610" s="7"/>
      <c r="BF1610" s="7"/>
      <c r="BH1610" s="7"/>
      <c r="BI1610" s="7"/>
      <c r="BJ1610" s="7"/>
      <c r="BL1610" s="7"/>
      <c r="BN1610" s="7"/>
      <c r="BO1610" s="7"/>
      <c r="BP1610" s="7"/>
      <c r="BQ1610" s="7"/>
      <c r="BR1610" s="7"/>
    </row>
    <row r="1611" spans="1:70" customFormat="1">
      <c r="A1611" s="7"/>
      <c r="B1611" s="230"/>
      <c r="C1611" s="7"/>
      <c r="D1611" s="7"/>
      <c r="E1611" s="7"/>
      <c r="F1611" s="7"/>
      <c r="G1611" s="7"/>
      <c r="H1611" s="7"/>
      <c r="I1611" s="7"/>
      <c r="J1611" s="7"/>
      <c r="K1611" s="7"/>
      <c r="L1611" s="8"/>
      <c r="M1611" s="7"/>
      <c r="N1611" s="60"/>
      <c r="Z1611" s="7"/>
      <c r="AB1611" s="7"/>
      <c r="AC1611" s="7"/>
      <c r="AD1611" s="7"/>
      <c r="AF1611" s="7"/>
      <c r="AH1611" s="7"/>
      <c r="AJ1611" s="7"/>
      <c r="AK1611" s="7"/>
      <c r="AL1611" s="7"/>
      <c r="AN1611" s="7"/>
      <c r="AO1611" s="7"/>
      <c r="AP1611" s="7"/>
      <c r="AR1611" s="7"/>
      <c r="AT1611" s="7"/>
      <c r="AV1611" s="7"/>
      <c r="AX1611" s="7"/>
      <c r="AZ1611" s="7"/>
      <c r="BB1611" s="7"/>
      <c r="BD1611" s="7"/>
      <c r="BF1611" s="7"/>
      <c r="BH1611" s="7"/>
      <c r="BI1611" s="7"/>
      <c r="BJ1611" s="7"/>
      <c r="BL1611" s="7"/>
      <c r="BN1611" s="7"/>
      <c r="BO1611" s="7"/>
      <c r="BP1611" s="7"/>
      <c r="BQ1611" s="7"/>
      <c r="BR1611" s="7"/>
    </row>
    <row r="1612" spans="1:70" customFormat="1">
      <c r="A1612" s="7"/>
      <c r="B1612" s="230"/>
      <c r="C1612" s="7"/>
      <c r="D1612" s="7"/>
      <c r="E1612" s="7"/>
      <c r="F1612" s="7"/>
      <c r="G1612" s="7"/>
      <c r="H1612" s="7"/>
      <c r="I1612" s="7"/>
      <c r="J1612" s="7"/>
      <c r="K1612" s="7"/>
      <c r="L1612" s="8"/>
      <c r="M1612" s="7"/>
      <c r="N1612" s="60"/>
      <c r="Z1612" s="7"/>
      <c r="AB1612" s="7"/>
      <c r="AC1612" s="7"/>
      <c r="AD1612" s="7"/>
      <c r="AF1612" s="7"/>
      <c r="AH1612" s="7"/>
      <c r="AJ1612" s="7"/>
      <c r="AK1612" s="7"/>
      <c r="AL1612" s="7"/>
      <c r="AN1612" s="7"/>
      <c r="AO1612" s="7"/>
      <c r="AP1612" s="7"/>
      <c r="AR1612" s="7"/>
      <c r="AT1612" s="7"/>
      <c r="AV1612" s="7"/>
      <c r="AX1612" s="7"/>
      <c r="AZ1612" s="7"/>
      <c r="BB1612" s="7"/>
      <c r="BD1612" s="7"/>
      <c r="BF1612" s="7"/>
      <c r="BH1612" s="7"/>
      <c r="BI1612" s="7"/>
      <c r="BJ1612" s="7"/>
      <c r="BL1612" s="7"/>
      <c r="BN1612" s="7"/>
      <c r="BO1612" s="7"/>
      <c r="BP1612" s="7"/>
      <c r="BQ1612" s="7"/>
      <c r="BR1612" s="7"/>
    </row>
    <row r="1613" spans="1:70" customFormat="1">
      <c r="A1613" s="7"/>
      <c r="B1613" s="230"/>
      <c r="C1613" s="7"/>
      <c r="D1613" s="7"/>
      <c r="E1613" s="7"/>
      <c r="F1613" s="7"/>
      <c r="G1613" s="7"/>
      <c r="H1613" s="7"/>
      <c r="I1613" s="7"/>
      <c r="J1613" s="7"/>
      <c r="K1613" s="7"/>
      <c r="L1613" s="8"/>
      <c r="M1613" s="7"/>
      <c r="N1613" s="60"/>
      <c r="Z1613" s="7"/>
      <c r="AB1613" s="7"/>
      <c r="AC1613" s="7"/>
      <c r="AD1613" s="7"/>
      <c r="AF1613" s="7"/>
      <c r="AH1613" s="7"/>
      <c r="AJ1613" s="7"/>
      <c r="AK1613" s="7"/>
      <c r="AL1613" s="7"/>
      <c r="AN1613" s="7"/>
      <c r="AO1613" s="7"/>
      <c r="AP1613" s="7"/>
      <c r="AR1613" s="7"/>
      <c r="AT1613" s="7"/>
      <c r="AV1613" s="7"/>
      <c r="AX1613" s="7"/>
      <c r="AZ1613" s="7"/>
      <c r="BB1613" s="7"/>
      <c r="BD1613" s="7"/>
      <c r="BF1613" s="7"/>
      <c r="BH1613" s="7"/>
      <c r="BI1613" s="7"/>
      <c r="BJ1613" s="7"/>
      <c r="BL1613" s="7"/>
      <c r="BN1613" s="7"/>
      <c r="BO1613" s="7"/>
      <c r="BP1613" s="7"/>
      <c r="BQ1613" s="7"/>
      <c r="BR1613" s="7"/>
    </row>
    <row r="1614" spans="1:70" customFormat="1">
      <c r="A1614" s="7"/>
      <c r="B1614" s="230"/>
      <c r="C1614" s="7"/>
      <c r="D1614" s="7"/>
      <c r="E1614" s="7"/>
      <c r="F1614" s="7"/>
      <c r="G1614" s="7"/>
      <c r="H1614" s="7"/>
      <c r="I1614" s="7"/>
      <c r="J1614" s="7"/>
      <c r="K1614" s="7"/>
      <c r="L1614" s="8"/>
      <c r="M1614" s="7"/>
      <c r="N1614" s="60"/>
      <c r="Z1614" s="7"/>
      <c r="AB1614" s="7"/>
      <c r="AC1614" s="7"/>
      <c r="AD1614" s="7"/>
      <c r="AF1614" s="7"/>
      <c r="AH1614" s="7"/>
      <c r="AJ1614" s="7"/>
      <c r="AK1614" s="7"/>
      <c r="AL1614" s="7"/>
      <c r="AN1614" s="7"/>
      <c r="AO1614" s="7"/>
      <c r="AP1614" s="7"/>
      <c r="AR1614" s="7"/>
      <c r="AT1614" s="7"/>
      <c r="AV1614" s="7"/>
      <c r="AX1614" s="7"/>
      <c r="AZ1614" s="7"/>
      <c r="BB1614" s="7"/>
      <c r="BD1614" s="7"/>
      <c r="BF1614" s="7"/>
      <c r="BH1614" s="7"/>
      <c r="BI1614" s="7"/>
      <c r="BJ1614" s="7"/>
      <c r="BL1614" s="7"/>
      <c r="BN1614" s="7"/>
      <c r="BO1614" s="7"/>
      <c r="BP1614" s="7"/>
      <c r="BQ1614" s="7"/>
      <c r="BR1614" s="7"/>
    </row>
    <row r="1615" spans="1:70" customFormat="1">
      <c r="A1615" s="7"/>
      <c r="B1615" s="230"/>
      <c r="C1615" s="7"/>
      <c r="D1615" s="7"/>
      <c r="E1615" s="7"/>
      <c r="F1615" s="7"/>
      <c r="G1615" s="7"/>
      <c r="H1615" s="7"/>
      <c r="I1615" s="7"/>
      <c r="J1615" s="7"/>
      <c r="K1615" s="7"/>
      <c r="L1615" s="8"/>
      <c r="M1615" s="7"/>
      <c r="N1615" s="60"/>
      <c r="Z1615" s="7"/>
      <c r="AB1615" s="7"/>
      <c r="AC1615" s="7"/>
      <c r="AD1615" s="7"/>
      <c r="AF1615" s="7"/>
      <c r="AH1615" s="7"/>
      <c r="AJ1615" s="7"/>
      <c r="AK1615" s="7"/>
      <c r="AL1615" s="7"/>
      <c r="AN1615" s="7"/>
      <c r="AO1615" s="7"/>
      <c r="AP1615" s="7"/>
      <c r="AR1615" s="7"/>
      <c r="AT1615" s="7"/>
      <c r="AV1615" s="7"/>
      <c r="AX1615" s="7"/>
      <c r="AZ1615" s="7"/>
      <c r="BB1615" s="7"/>
      <c r="BD1615" s="7"/>
      <c r="BF1615" s="7"/>
      <c r="BH1615" s="7"/>
      <c r="BI1615" s="7"/>
      <c r="BJ1615" s="7"/>
      <c r="BL1615" s="7"/>
      <c r="BN1615" s="7"/>
      <c r="BO1615" s="7"/>
      <c r="BP1615" s="7"/>
      <c r="BQ1615" s="7"/>
      <c r="BR1615" s="7"/>
    </row>
    <row r="1616" spans="1:70" customFormat="1" ht="15.75">
      <c r="A1616" s="7"/>
      <c r="B1616" s="230"/>
      <c r="C1616" s="7"/>
      <c r="D1616" s="7"/>
      <c r="E1616" s="7"/>
      <c r="F1616" s="7"/>
      <c r="G1616" s="7"/>
      <c r="H1616" s="7"/>
      <c r="I1616" s="7"/>
      <c r="J1616" s="7"/>
      <c r="K1616" s="7"/>
      <c r="L1616" s="8"/>
      <c r="M1616" s="142"/>
      <c r="N1616" s="146"/>
      <c r="Z1616" s="142"/>
      <c r="AB1616" s="142"/>
      <c r="AC1616" s="142"/>
      <c r="AD1616" s="142"/>
      <c r="AF1616" s="142"/>
      <c r="AH1616" s="142"/>
      <c r="AJ1616" s="142"/>
      <c r="AK1616" s="142"/>
      <c r="AL1616" s="142"/>
      <c r="AN1616" s="142"/>
      <c r="AO1616" s="7"/>
      <c r="AP1616" s="142"/>
      <c r="AR1616" s="142"/>
      <c r="AT1616" s="142"/>
      <c r="AV1616" s="142"/>
      <c r="AX1616" s="142"/>
      <c r="AZ1616" s="142"/>
      <c r="BB1616" s="142"/>
      <c r="BD1616" s="142"/>
      <c r="BF1616" s="142"/>
      <c r="BH1616" s="142"/>
      <c r="BI1616" s="7"/>
      <c r="BJ1616" s="142"/>
      <c r="BL1616" s="142"/>
      <c r="BN1616" s="7"/>
      <c r="BO1616" s="7"/>
      <c r="BP1616" s="7"/>
      <c r="BQ1616" s="7"/>
      <c r="BR1616" s="7"/>
    </row>
    <row r="1617" spans="1:70" customFormat="1" ht="15.75">
      <c r="A1617" s="7"/>
      <c r="B1617" s="230"/>
      <c r="C1617" s="7"/>
      <c r="D1617" s="7"/>
      <c r="E1617" s="7"/>
      <c r="F1617" s="7"/>
      <c r="G1617" s="7"/>
      <c r="H1617" s="7"/>
      <c r="I1617" s="7"/>
      <c r="J1617" s="7"/>
      <c r="K1617" s="7"/>
      <c r="L1617" s="8"/>
      <c r="M1617" s="142"/>
      <c r="N1617" s="146"/>
      <c r="Z1617" s="142"/>
      <c r="AB1617" s="142"/>
      <c r="AC1617" s="142"/>
      <c r="AD1617" s="142"/>
      <c r="AF1617" s="142"/>
      <c r="AH1617" s="142"/>
      <c r="AJ1617" s="142"/>
      <c r="AK1617" s="142"/>
      <c r="AL1617" s="142"/>
      <c r="AN1617" s="142"/>
      <c r="AO1617" s="7"/>
      <c r="AP1617" s="142"/>
      <c r="AR1617" s="142"/>
      <c r="AT1617" s="142"/>
      <c r="AV1617" s="142"/>
      <c r="AX1617" s="142"/>
      <c r="AZ1617" s="142"/>
      <c r="BB1617" s="142"/>
      <c r="BD1617" s="142"/>
      <c r="BF1617" s="142"/>
      <c r="BH1617" s="142"/>
      <c r="BI1617" s="7"/>
      <c r="BJ1617" s="142"/>
      <c r="BL1617" s="142"/>
      <c r="BN1617" s="7"/>
      <c r="BO1617" s="7"/>
      <c r="BP1617" s="7"/>
      <c r="BQ1617" s="7"/>
      <c r="BR1617" s="7"/>
    </row>
    <row r="1618" spans="1:70" customFormat="1" ht="15.75">
      <c r="A1618" s="7"/>
      <c r="B1618" s="230"/>
      <c r="C1618" s="7"/>
      <c r="D1618" s="7"/>
      <c r="E1618" s="7"/>
      <c r="F1618" s="7"/>
      <c r="G1618" s="7"/>
      <c r="H1618" s="7"/>
      <c r="I1618" s="7"/>
      <c r="J1618" s="7"/>
      <c r="K1618" s="7"/>
      <c r="L1618" s="8"/>
      <c r="M1618" s="142"/>
      <c r="N1618" s="146"/>
      <c r="Z1618" s="142"/>
      <c r="AB1618" s="142"/>
      <c r="AC1618" s="142"/>
      <c r="AD1618" s="142"/>
      <c r="AF1618" s="142"/>
      <c r="AH1618" s="142"/>
      <c r="AJ1618" s="142"/>
      <c r="AK1618" s="142"/>
      <c r="AL1618" s="142"/>
      <c r="AN1618" s="142"/>
      <c r="AO1618" s="7"/>
      <c r="AP1618" s="142"/>
      <c r="AR1618" s="142"/>
      <c r="AT1618" s="142"/>
      <c r="AV1618" s="142"/>
      <c r="AX1618" s="142"/>
      <c r="AZ1618" s="142"/>
      <c r="BB1618" s="142"/>
      <c r="BD1618" s="142"/>
      <c r="BF1618" s="142"/>
      <c r="BH1618" s="142"/>
      <c r="BI1618" s="7"/>
      <c r="BJ1618" s="142"/>
      <c r="BL1618" s="142"/>
      <c r="BN1618" s="7"/>
      <c r="BO1618" s="7"/>
      <c r="BP1618" s="7"/>
      <c r="BQ1618" s="7"/>
      <c r="BR1618" s="7"/>
    </row>
    <row r="1619" spans="1:70" customFormat="1" ht="15.75">
      <c r="A1619" s="7"/>
      <c r="B1619" s="230"/>
      <c r="C1619" s="7"/>
      <c r="D1619" s="7"/>
      <c r="E1619" s="7"/>
      <c r="F1619" s="7"/>
      <c r="G1619" s="7"/>
      <c r="H1619" s="7"/>
      <c r="I1619" s="7"/>
      <c r="J1619" s="7"/>
      <c r="K1619" s="7"/>
      <c r="L1619" s="8"/>
      <c r="M1619" s="142"/>
      <c r="N1619" s="146"/>
      <c r="Z1619" s="142"/>
      <c r="AB1619" s="142"/>
      <c r="AC1619" s="142"/>
      <c r="AD1619" s="142"/>
      <c r="AF1619" s="142"/>
      <c r="AH1619" s="142"/>
      <c r="AJ1619" s="142"/>
      <c r="AK1619" s="142"/>
      <c r="AL1619" s="142"/>
      <c r="AN1619" s="142"/>
      <c r="AO1619" s="7"/>
      <c r="AP1619" s="142"/>
      <c r="AR1619" s="142"/>
      <c r="AT1619" s="142"/>
      <c r="AV1619" s="142"/>
      <c r="AX1619" s="142"/>
      <c r="AZ1619" s="142"/>
      <c r="BB1619" s="142"/>
      <c r="BD1619" s="142"/>
      <c r="BF1619" s="142"/>
      <c r="BH1619" s="142"/>
      <c r="BI1619" s="7"/>
      <c r="BJ1619" s="142"/>
      <c r="BL1619" s="142"/>
      <c r="BN1619" s="7"/>
      <c r="BO1619" s="7"/>
      <c r="BP1619" s="7"/>
      <c r="BQ1619" s="7"/>
      <c r="BR1619" s="7"/>
    </row>
    <row r="1620" spans="1:70" customFormat="1" ht="15.75">
      <c r="A1620" s="7"/>
      <c r="B1620" s="230"/>
      <c r="C1620" s="7"/>
      <c r="D1620" s="7"/>
      <c r="E1620" s="7"/>
      <c r="F1620" s="7"/>
      <c r="G1620" s="7"/>
      <c r="H1620" s="7"/>
      <c r="I1620" s="7"/>
      <c r="J1620" s="7"/>
      <c r="K1620" s="7"/>
      <c r="L1620" s="8"/>
      <c r="M1620" s="142"/>
      <c r="N1620" s="146"/>
      <c r="Z1620" s="142"/>
      <c r="AB1620" s="142"/>
      <c r="AC1620" s="142"/>
      <c r="AD1620" s="142"/>
      <c r="AF1620" s="142"/>
      <c r="AH1620" s="142"/>
      <c r="AJ1620" s="142"/>
      <c r="AK1620" s="142"/>
      <c r="AL1620" s="142"/>
      <c r="AN1620" s="142"/>
      <c r="AO1620" s="7"/>
      <c r="AP1620" s="142"/>
      <c r="AR1620" s="142"/>
      <c r="AT1620" s="142"/>
      <c r="AV1620" s="142"/>
      <c r="AX1620" s="142"/>
      <c r="AZ1620" s="142"/>
      <c r="BB1620" s="142"/>
      <c r="BD1620" s="142"/>
      <c r="BF1620" s="142"/>
      <c r="BH1620" s="142"/>
      <c r="BI1620" s="7"/>
      <c r="BJ1620" s="142"/>
      <c r="BL1620" s="142"/>
      <c r="BN1620" s="7"/>
      <c r="BO1620" s="7"/>
      <c r="BP1620" s="7"/>
      <c r="BQ1620" s="7"/>
      <c r="BR1620" s="7"/>
    </row>
    <row r="1621" spans="1:70" customFormat="1" ht="15.75">
      <c r="A1621" s="7"/>
      <c r="B1621" s="230"/>
      <c r="C1621" s="7"/>
      <c r="D1621" s="7"/>
      <c r="E1621" s="7"/>
      <c r="F1621" s="7"/>
      <c r="G1621" s="7"/>
      <c r="H1621" s="7"/>
      <c r="I1621" s="7"/>
      <c r="J1621" s="7"/>
      <c r="K1621" s="7"/>
      <c r="L1621" s="8"/>
      <c r="M1621" s="142"/>
      <c r="N1621" s="146"/>
      <c r="Z1621" s="142"/>
      <c r="AB1621" s="142"/>
      <c r="AC1621" s="142"/>
      <c r="AD1621" s="142"/>
      <c r="AF1621" s="142"/>
      <c r="AH1621" s="142"/>
      <c r="AJ1621" s="142"/>
      <c r="AK1621" s="142"/>
      <c r="AL1621" s="142"/>
      <c r="AN1621" s="142"/>
      <c r="AO1621" s="7"/>
      <c r="AP1621" s="142"/>
      <c r="AR1621" s="142"/>
      <c r="AT1621" s="142"/>
      <c r="AV1621" s="142"/>
      <c r="AX1621" s="142"/>
      <c r="AZ1621" s="142"/>
      <c r="BB1621" s="142"/>
      <c r="BD1621" s="142"/>
      <c r="BF1621" s="142"/>
      <c r="BH1621" s="142"/>
      <c r="BI1621" s="7"/>
      <c r="BJ1621" s="142"/>
      <c r="BL1621" s="142"/>
      <c r="BN1621" s="7"/>
      <c r="BO1621" s="7"/>
      <c r="BP1621" s="7"/>
      <c r="BQ1621" s="7"/>
      <c r="BR1621" s="7"/>
    </row>
    <row r="1622" spans="1:70" customFormat="1" ht="15.75">
      <c r="A1622" s="7"/>
      <c r="B1622" s="230"/>
      <c r="C1622" s="7"/>
      <c r="D1622" s="7"/>
      <c r="E1622" s="7"/>
      <c r="F1622" s="7"/>
      <c r="G1622" s="7"/>
      <c r="H1622" s="7"/>
      <c r="I1622" s="7"/>
      <c r="J1622" s="7"/>
      <c r="K1622" s="7"/>
      <c r="L1622" s="8"/>
      <c r="M1622" s="142"/>
      <c r="N1622" s="146"/>
      <c r="Z1622" s="142"/>
      <c r="AB1622" s="142"/>
      <c r="AC1622" s="142"/>
      <c r="AD1622" s="142"/>
      <c r="AF1622" s="142"/>
      <c r="AH1622" s="142"/>
      <c r="AJ1622" s="142"/>
      <c r="AK1622" s="142"/>
      <c r="AL1622" s="142"/>
      <c r="AN1622" s="142"/>
      <c r="AO1622" s="7"/>
      <c r="AP1622" s="142"/>
      <c r="AR1622" s="142"/>
      <c r="AT1622" s="142"/>
      <c r="AV1622" s="142"/>
      <c r="AX1622" s="142"/>
      <c r="AZ1622" s="142"/>
      <c r="BB1622" s="142"/>
      <c r="BD1622" s="142"/>
      <c r="BF1622" s="142"/>
      <c r="BH1622" s="142"/>
      <c r="BI1622" s="7"/>
      <c r="BJ1622" s="142"/>
      <c r="BL1622" s="142"/>
      <c r="BN1622" s="7"/>
      <c r="BO1622" s="7"/>
      <c r="BP1622" s="7"/>
      <c r="BQ1622" s="7"/>
      <c r="BR1622" s="7"/>
    </row>
    <row r="1623" spans="1:70" customFormat="1" ht="15.75">
      <c r="A1623" s="7"/>
      <c r="B1623" s="230"/>
      <c r="C1623" s="7"/>
      <c r="D1623" s="7"/>
      <c r="E1623" s="7"/>
      <c r="F1623" s="7"/>
      <c r="G1623" s="7"/>
      <c r="H1623" s="7"/>
      <c r="I1623" s="7"/>
      <c r="J1623" s="7"/>
      <c r="K1623" s="7"/>
      <c r="L1623" s="8"/>
      <c r="M1623" s="142"/>
      <c r="N1623" s="146"/>
      <c r="Z1623" s="142"/>
      <c r="AB1623" s="142"/>
      <c r="AC1623" s="142"/>
      <c r="AD1623" s="142"/>
      <c r="AF1623" s="142"/>
      <c r="AH1623" s="142"/>
      <c r="AJ1623" s="142"/>
      <c r="AK1623" s="142"/>
      <c r="AL1623" s="142"/>
      <c r="AN1623" s="142"/>
      <c r="AO1623" s="7"/>
      <c r="AP1623" s="142"/>
      <c r="AR1623" s="142"/>
      <c r="AT1623" s="142"/>
      <c r="AV1623" s="142"/>
      <c r="AX1623" s="142"/>
      <c r="AZ1623" s="142"/>
      <c r="BB1623" s="142"/>
      <c r="BD1623" s="142"/>
      <c r="BF1623" s="142"/>
      <c r="BH1623" s="142"/>
      <c r="BI1623" s="7"/>
      <c r="BJ1623" s="142"/>
      <c r="BL1623" s="142"/>
      <c r="BN1623" s="7"/>
      <c r="BO1623" s="7"/>
      <c r="BP1623" s="7"/>
      <c r="BQ1623" s="7"/>
      <c r="BR1623" s="7"/>
    </row>
    <row r="1624" spans="1:70" customFormat="1" ht="15.75">
      <c r="A1624" s="7"/>
      <c r="B1624" s="230"/>
      <c r="C1624" s="7"/>
      <c r="D1624" s="7"/>
      <c r="E1624" s="7"/>
      <c r="F1624" s="7"/>
      <c r="G1624" s="7"/>
      <c r="H1624" s="7"/>
      <c r="I1624" s="7"/>
      <c r="J1624" s="7"/>
      <c r="K1624" s="7"/>
      <c r="L1624" s="8"/>
      <c r="M1624" s="142"/>
      <c r="N1624" s="146"/>
      <c r="Z1624" s="142"/>
      <c r="AB1624" s="142"/>
      <c r="AC1624" s="142"/>
      <c r="AD1624" s="142"/>
      <c r="AF1624" s="142"/>
      <c r="AH1624" s="142"/>
      <c r="AJ1624" s="142"/>
      <c r="AK1624" s="142"/>
      <c r="AL1624" s="142"/>
      <c r="AN1624" s="142"/>
      <c r="AO1624" s="7"/>
      <c r="AP1624" s="142"/>
      <c r="AR1624" s="142"/>
      <c r="AT1624" s="142"/>
      <c r="AV1624" s="142"/>
      <c r="AX1624" s="142"/>
      <c r="AZ1624" s="142"/>
      <c r="BB1624" s="142"/>
      <c r="BD1624" s="142"/>
      <c r="BF1624" s="142"/>
      <c r="BH1624" s="142"/>
      <c r="BI1624" s="7"/>
      <c r="BJ1624" s="142"/>
      <c r="BL1624" s="142"/>
      <c r="BN1624" s="7"/>
      <c r="BO1624" s="7"/>
      <c r="BP1624" s="7"/>
      <c r="BQ1624" s="7"/>
      <c r="BR1624" s="7"/>
    </row>
    <row r="1625" spans="1:70" customFormat="1" ht="15.75">
      <c r="A1625" s="7"/>
      <c r="B1625" s="230"/>
      <c r="C1625" s="7"/>
      <c r="D1625" s="7"/>
      <c r="E1625" s="7"/>
      <c r="F1625" s="7"/>
      <c r="G1625" s="7"/>
      <c r="H1625" s="7"/>
      <c r="I1625" s="7"/>
      <c r="J1625" s="7"/>
      <c r="K1625" s="7"/>
      <c r="L1625" s="8"/>
      <c r="M1625" s="142"/>
      <c r="N1625" s="146"/>
      <c r="Z1625" s="142"/>
      <c r="AB1625" s="142"/>
      <c r="AC1625" s="142"/>
      <c r="AD1625" s="142"/>
      <c r="AF1625" s="142"/>
      <c r="AH1625" s="142"/>
      <c r="AJ1625" s="142"/>
      <c r="AK1625" s="142"/>
      <c r="AL1625" s="142"/>
      <c r="AN1625" s="142"/>
      <c r="AO1625" s="7"/>
      <c r="AP1625" s="142"/>
      <c r="AR1625" s="142"/>
      <c r="AT1625" s="142"/>
      <c r="AV1625" s="142"/>
      <c r="AX1625" s="142"/>
      <c r="AZ1625" s="142"/>
      <c r="BB1625" s="142"/>
      <c r="BD1625" s="142"/>
      <c r="BF1625" s="142"/>
      <c r="BH1625" s="142"/>
      <c r="BI1625" s="7"/>
      <c r="BJ1625" s="142"/>
      <c r="BL1625" s="142"/>
      <c r="BN1625" s="7"/>
      <c r="BO1625" s="7"/>
      <c r="BP1625" s="7"/>
      <c r="BQ1625" s="7"/>
      <c r="BR1625" s="7"/>
    </row>
    <row r="1626" spans="1:70" customFormat="1" ht="15.75">
      <c r="A1626" s="7"/>
      <c r="B1626" s="230"/>
      <c r="C1626" s="7"/>
      <c r="D1626" s="7"/>
      <c r="E1626" s="7"/>
      <c r="F1626" s="7"/>
      <c r="G1626" s="7"/>
      <c r="H1626" s="7"/>
      <c r="I1626" s="7"/>
      <c r="J1626" s="7"/>
      <c r="K1626" s="7"/>
      <c r="L1626" s="8"/>
      <c r="M1626" s="142"/>
      <c r="N1626" s="146"/>
      <c r="Z1626" s="142"/>
      <c r="AB1626" s="142"/>
      <c r="AC1626" s="142"/>
      <c r="AD1626" s="142"/>
      <c r="AF1626" s="142"/>
      <c r="AH1626" s="142"/>
      <c r="AJ1626" s="142"/>
      <c r="AK1626" s="142"/>
      <c r="AL1626" s="142"/>
      <c r="AN1626" s="142"/>
      <c r="AO1626" s="7"/>
      <c r="AP1626" s="142"/>
      <c r="AR1626" s="142"/>
      <c r="AT1626" s="142"/>
      <c r="AV1626" s="142"/>
      <c r="AX1626" s="142"/>
      <c r="AZ1626" s="142"/>
      <c r="BB1626" s="142"/>
      <c r="BD1626" s="142"/>
      <c r="BF1626" s="142"/>
      <c r="BH1626" s="142"/>
      <c r="BI1626" s="7"/>
      <c r="BJ1626" s="142"/>
      <c r="BL1626" s="142"/>
      <c r="BN1626" s="7"/>
      <c r="BO1626" s="7"/>
      <c r="BP1626" s="7"/>
      <c r="BQ1626" s="7"/>
      <c r="BR1626" s="7"/>
    </row>
    <row r="1627" spans="1:70" customFormat="1" ht="15.75">
      <c r="A1627" s="7"/>
      <c r="B1627" s="230"/>
      <c r="C1627" s="7"/>
      <c r="D1627" s="7"/>
      <c r="E1627" s="7"/>
      <c r="F1627" s="7"/>
      <c r="G1627" s="7"/>
      <c r="H1627" s="7"/>
      <c r="I1627" s="7"/>
      <c r="J1627" s="7"/>
      <c r="K1627" s="7"/>
      <c r="L1627" s="8"/>
      <c r="M1627" s="142"/>
      <c r="N1627" s="146"/>
      <c r="Z1627" s="142"/>
      <c r="AB1627" s="142"/>
      <c r="AC1627" s="142"/>
      <c r="AD1627" s="142"/>
      <c r="AF1627" s="142"/>
      <c r="AH1627" s="142"/>
      <c r="AJ1627" s="142"/>
      <c r="AK1627" s="142"/>
      <c r="AL1627" s="142"/>
      <c r="AN1627" s="142"/>
      <c r="AO1627" s="7"/>
      <c r="AP1627" s="142"/>
      <c r="AR1627" s="142"/>
      <c r="AT1627" s="142"/>
      <c r="AV1627" s="142"/>
      <c r="AX1627" s="142"/>
      <c r="AZ1627" s="142"/>
      <c r="BB1627" s="142"/>
      <c r="BD1627" s="142"/>
      <c r="BF1627" s="142"/>
      <c r="BH1627" s="142"/>
      <c r="BI1627" s="7"/>
      <c r="BJ1627" s="142"/>
      <c r="BL1627" s="142"/>
      <c r="BN1627" s="7"/>
      <c r="BO1627" s="7"/>
      <c r="BP1627" s="7"/>
      <c r="BQ1627" s="7"/>
      <c r="BR1627" s="7"/>
    </row>
    <row r="1628" spans="1:70" customFormat="1" ht="15.75">
      <c r="A1628" s="7"/>
      <c r="B1628" s="230"/>
      <c r="C1628" s="7"/>
      <c r="D1628" s="7"/>
      <c r="E1628" s="7"/>
      <c r="F1628" s="7"/>
      <c r="G1628" s="7"/>
      <c r="H1628" s="7"/>
      <c r="I1628" s="7"/>
      <c r="J1628" s="7"/>
      <c r="K1628" s="7"/>
      <c r="L1628" s="8"/>
      <c r="M1628" s="142"/>
      <c r="N1628" s="146"/>
      <c r="Z1628" s="142"/>
      <c r="AB1628" s="142"/>
      <c r="AC1628" s="142"/>
      <c r="AD1628" s="142"/>
      <c r="AF1628" s="142"/>
      <c r="AH1628" s="142"/>
      <c r="AJ1628" s="142"/>
      <c r="AK1628" s="142"/>
      <c r="AL1628" s="142"/>
      <c r="AN1628" s="142"/>
      <c r="AO1628" s="7"/>
      <c r="AP1628" s="142"/>
      <c r="AR1628" s="142"/>
      <c r="AT1628" s="142"/>
      <c r="AV1628" s="142"/>
      <c r="AX1628" s="142"/>
      <c r="AZ1628" s="142"/>
      <c r="BB1628" s="142"/>
      <c r="BD1628" s="142"/>
      <c r="BF1628" s="142"/>
      <c r="BH1628" s="142"/>
      <c r="BI1628" s="7"/>
      <c r="BJ1628" s="142"/>
      <c r="BL1628" s="142"/>
      <c r="BN1628" s="7"/>
      <c r="BO1628" s="7"/>
      <c r="BP1628" s="7"/>
      <c r="BQ1628" s="7"/>
      <c r="BR1628" s="7"/>
    </row>
    <row r="1629" spans="1:70" customFormat="1" ht="15.75">
      <c r="A1629" s="7"/>
      <c r="B1629" s="230"/>
      <c r="C1629" s="7"/>
      <c r="D1629" s="7"/>
      <c r="E1629" s="7"/>
      <c r="F1629" s="7"/>
      <c r="G1629" s="7"/>
      <c r="H1629" s="7"/>
      <c r="I1629" s="7"/>
      <c r="J1629" s="7"/>
      <c r="K1629" s="7"/>
      <c r="L1629" s="8"/>
      <c r="M1629" s="142"/>
      <c r="N1629" s="146"/>
      <c r="Z1629" s="142"/>
      <c r="AB1629" s="142"/>
      <c r="AC1629" s="142"/>
      <c r="AD1629" s="142"/>
      <c r="AF1629" s="142"/>
      <c r="AH1629" s="142"/>
      <c r="AJ1629" s="142"/>
      <c r="AK1629" s="142"/>
      <c r="AL1629" s="142"/>
      <c r="AN1629" s="142"/>
      <c r="AO1629" s="7"/>
      <c r="AP1629" s="142"/>
      <c r="AR1629" s="142"/>
      <c r="AT1629" s="142"/>
      <c r="AV1629" s="142"/>
      <c r="AX1629" s="142"/>
      <c r="AZ1629" s="142"/>
      <c r="BB1629" s="142"/>
      <c r="BD1629" s="142"/>
      <c r="BF1629" s="142"/>
      <c r="BH1629" s="142"/>
      <c r="BI1629" s="7"/>
      <c r="BJ1629" s="142"/>
      <c r="BL1629" s="142"/>
      <c r="BN1629" s="7"/>
      <c r="BO1629" s="7"/>
      <c r="BP1629" s="7"/>
      <c r="BQ1629" s="7"/>
      <c r="BR1629" s="7"/>
    </row>
    <row r="1630" spans="1:70" customFormat="1" ht="15.75">
      <c r="A1630" s="7"/>
      <c r="B1630" s="230"/>
      <c r="C1630" s="7"/>
      <c r="D1630" s="7"/>
      <c r="E1630" s="7"/>
      <c r="F1630" s="7"/>
      <c r="G1630" s="7"/>
      <c r="H1630" s="7"/>
      <c r="I1630" s="7"/>
      <c r="J1630" s="7"/>
      <c r="K1630" s="7"/>
      <c r="L1630" s="8"/>
      <c r="M1630" s="142"/>
      <c r="N1630" s="146"/>
      <c r="Z1630" s="142"/>
      <c r="AB1630" s="142"/>
      <c r="AC1630" s="142"/>
      <c r="AD1630" s="142"/>
      <c r="AF1630" s="142"/>
      <c r="AH1630" s="142"/>
      <c r="AJ1630" s="142"/>
      <c r="AK1630" s="142"/>
      <c r="AL1630" s="142"/>
      <c r="AN1630" s="142"/>
      <c r="AO1630" s="7"/>
      <c r="AP1630" s="142"/>
      <c r="AR1630" s="142"/>
      <c r="AT1630" s="142"/>
      <c r="AV1630" s="142"/>
      <c r="AX1630" s="142"/>
      <c r="AZ1630" s="142"/>
      <c r="BB1630" s="142"/>
      <c r="BD1630" s="142"/>
      <c r="BF1630" s="142"/>
      <c r="BH1630" s="142"/>
      <c r="BI1630" s="7"/>
      <c r="BJ1630" s="142"/>
      <c r="BL1630" s="142"/>
      <c r="BN1630" s="7"/>
      <c r="BO1630" s="7"/>
      <c r="BP1630" s="7"/>
      <c r="BQ1630" s="7"/>
      <c r="BR1630" s="7"/>
    </row>
    <row r="1631" spans="1:70" customFormat="1" ht="15.75">
      <c r="A1631" s="7"/>
      <c r="B1631" s="230"/>
      <c r="C1631" s="7"/>
      <c r="D1631" s="7"/>
      <c r="E1631" s="7"/>
      <c r="F1631" s="7"/>
      <c r="G1631" s="7"/>
      <c r="H1631" s="7"/>
      <c r="I1631" s="7"/>
      <c r="J1631" s="7"/>
      <c r="K1631" s="7"/>
      <c r="L1631" s="8"/>
      <c r="M1631" s="142"/>
      <c r="N1631" s="146"/>
      <c r="Z1631" s="142"/>
      <c r="AB1631" s="142"/>
      <c r="AC1631" s="142"/>
      <c r="AD1631" s="142"/>
      <c r="AF1631" s="142"/>
      <c r="AH1631" s="142"/>
      <c r="AJ1631" s="142"/>
      <c r="AK1631" s="142"/>
      <c r="AL1631" s="142"/>
      <c r="AN1631" s="142"/>
      <c r="AO1631" s="7"/>
      <c r="AP1631" s="142"/>
      <c r="AR1631" s="142"/>
      <c r="AT1631" s="142"/>
      <c r="AV1631" s="142"/>
      <c r="AX1631" s="142"/>
      <c r="AZ1631" s="142"/>
      <c r="BB1631" s="142"/>
      <c r="BD1631" s="142"/>
      <c r="BF1631" s="142"/>
      <c r="BH1631" s="142"/>
      <c r="BI1631" s="7"/>
      <c r="BJ1631" s="142"/>
      <c r="BL1631" s="142"/>
      <c r="BN1631" s="7"/>
      <c r="BO1631" s="7"/>
      <c r="BP1631" s="7"/>
      <c r="BQ1631" s="7"/>
      <c r="BR1631" s="7"/>
    </row>
    <row r="1632" spans="1:70" customFormat="1" ht="15.75">
      <c r="A1632" s="7"/>
      <c r="B1632" s="230"/>
      <c r="C1632" s="7"/>
      <c r="D1632" s="7"/>
      <c r="E1632" s="7"/>
      <c r="F1632" s="7"/>
      <c r="G1632" s="7"/>
      <c r="H1632" s="7"/>
      <c r="I1632" s="7"/>
      <c r="J1632" s="7"/>
      <c r="K1632" s="7"/>
      <c r="L1632" s="8"/>
      <c r="M1632" s="142"/>
      <c r="N1632" s="146"/>
      <c r="Z1632" s="142"/>
      <c r="AB1632" s="142"/>
      <c r="AC1632" s="142"/>
      <c r="AD1632" s="142"/>
      <c r="AF1632" s="142"/>
      <c r="AH1632" s="142"/>
      <c r="AJ1632" s="142"/>
      <c r="AK1632" s="142"/>
      <c r="AL1632" s="142"/>
      <c r="AN1632" s="142"/>
      <c r="AO1632" s="7"/>
      <c r="AP1632" s="142"/>
      <c r="AR1632" s="142"/>
      <c r="AT1632" s="142"/>
      <c r="AV1632" s="142"/>
      <c r="AX1632" s="142"/>
      <c r="AZ1632" s="142"/>
      <c r="BB1632" s="142"/>
      <c r="BD1632" s="142"/>
      <c r="BF1632" s="142"/>
      <c r="BH1632" s="142"/>
      <c r="BI1632" s="7"/>
      <c r="BJ1632" s="142"/>
      <c r="BL1632" s="142"/>
      <c r="BN1632" s="7"/>
      <c r="BO1632" s="7"/>
      <c r="BP1632" s="7"/>
      <c r="BQ1632" s="7"/>
      <c r="BR1632" s="7"/>
    </row>
    <row r="1633" spans="1:70" customFormat="1" ht="15.75">
      <c r="A1633" s="7"/>
      <c r="B1633" s="230"/>
      <c r="C1633" s="7"/>
      <c r="D1633" s="7"/>
      <c r="E1633" s="7"/>
      <c r="F1633" s="7"/>
      <c r="G1633" s="7"/>
      <c r="H1633" s="7"/>
      <c r="I1633" s="7"/>
      <c r="J1633" s="7"/>
      <c r="K1633" s="7"/>
      <c r="L1633" s="8"/>
      <c r="M1633" s="142"/>
      <c r="N1633" s="146"/>
      <c r="Z1633" s="142"/>
      <c r="AB1633" s="142"/>
      <c r="AC1633" s="142"/>
      <c r="AD1633" s="142"/>
      <c r="AF1633" s="142"/>
      <c r="AH1633" s="142"/>
      <c r="AJ1633" s="142"/>
      <c r="AK1633" s="142"/>
      <c r="AL1633" s="142"/>
      <c r="AN1633" s="142"/>
      <c r="AO1633" s="7"/>
      <c r="AP1633" s="142"/>
      <c r="AR1633" s="142"/>
      <c r="AT1633" s="142"/>
      <c r="AV1633" s="142"/>
      <c r="AX1633" s="142"/>
      <c r="AZ1633" s="142"/>
      <c r="BB1633" s="142"/>
      <c r="BD1633" s="142"/>
      <c r="BF1633" s="142"/>
      <c r="BH1633" s="142"/>
      <c r="BI1633" s="7"/>
      <c r="BJ1633" s="142"/>
      <c r="BL1633" s="142"/>
      <c r="BN1633" s="7"/>
      <c r="BO1633" s="7"/>
      <c r="BP1633" s="7"/>
      <c r="BQ1633" s="7"/>
      <c r="BR1633" s="7"/>
    </row>
    <row r="1634" spans="1:70" customFormat="1" ht="15.75">
      <c r="A1634" s="7"/>
      <c r="B1634" s="230"/>
      <c r="C1634" s="7"/>
      <c r="D1634" s="7"/>
      <c r="E1634" s="7"/>
      <c r="F1634" s="7"/>
      <c r="G1634" s="7"/>
      <c r="H1634" s="7"/>
      <c r="I1634" s="7"/>
      <c r="J1634" s="7"/>
      <c r="K1634" s="7"/>
      <c r="L1634" s="8"/>
      <c r="M1634" s="142"/>
      <c r="N1634" s="146"/>
      <c r="Z1634" s="142"/>
      <c r="AB1634" s="142"/>
      <c r="AC1634" s="142"/>
      <c r="AD1634" s="142"/>
      <c r="AF1634" s="142"/>
      <c r="AH1634" s="142"/>
      <c r="AJ1634" s="142"/>
      <c r="AK1634" s="142"/>
      <c r="AL1634" s="142"/>
      <c r="AN1634" s="142"/>
      <c r="AO1634" s="7"/>
      <c r="AP1634" s="142"/>
      <c r="AR1634" s="142"/>
      <c r="AT1634" s="142"/>
      <c r="AV1634" s="142"/>
      <c r="AX1634" s="142"/>
      <c r="AZ1634" s="142"/>
      <c r="BB1634" s="142"/>
      <c r="BD1634" s="142"/>
      <c r="BF1634" s="142"/>
      <c r="BH1634" s="142"/>
      <c r="BI1634" s="7"/>
      <c r="BJ1634" s="142"/>
      <c r="BL1634" s="142"/>
      <c r="BN1634" s="7"/>
      <c r="BO1634" s="7"/>
      <c r="BP1634" s="7"/>
      <c r="BQ1634" s="7"/>
      <c r="BR1634" s="7"/>
    </row>
    <row r="1635" spans="1:70" customFormat="1" ht="15.75">
      <c r="A1635" s="7"/>
      <c r="B1635" s="230"/>
      <c r="C1635" s="7"/>
      <c r="D1635" s="7"/>
      <c r="E1635" s="7"/>
      <c r="F1635" s="7"/>
      <c r="G1635" s="7"/>
      <c r="H1635" s="7"/>
      <c r="I1635" s="7"/>
      <c r="J1635" s="7"/>
      <c r="K1635" s="7"/>
      <c r="L1635" s="8"/>
      <c r="M1635" s="142"/>
      <c r="N1635" s="146"/>
      <c r="Z1635" s="142"/>
      <c r="AB1635" s="142"/>
      <c r="AC1635" s="142"/>
      <c r="AD1635" s="142"/>
      <c r="AF1635" s="142"/>
      <c r="AH1635" s="142"/>
      <c r="AJ1635" s="142"/>
      <c r="AK1635" s="142"/>
      <c r="AL1635" s="142"/>
      <c r="AN1635" s="142"/>
      <c r="AO1635" s="7"/>
      <c r="AP1635" s="142"/>
      <c r="AR1635" s="142"/>
      <c r="AT1635" s="142"/>
      <c r="AV1635" s="142"/>
      <c r="AX1635" s="142"/>
      <c r="AZ1635" s="142"/>
      <c r="BB1635" s="142"/>
      <c r="BD1635" s="142"/>
      <c r="BF1635" s="142"/>
      <c r="BH1635" s="142"/>
      <c r="BI1635" s="7"/>
      <c r="BJ1635" s="142"/>
      <c r="BL1635" s="142"/>
      <c r="BN1635" s="7"/>
      <c r="BO1635" s="7"/>
      <c r="BP1635" s="7"/>
      <c r="BQ1635" s="7"/>
      <c r="BR1635" s="7"/>
    </row>
    <row r="1636" spans="1:70" customFormat="1" ht="15.75">
      <c r="A1636" s="7"/>
      <c r="B1636" s="230"/>
      <c r="C1636" s="7"/>
      <c r="D1636" s="7"/>
      <c r="E1636" s="7"/>
      <c r="F1636" s="7"/>
      <c r="G1636" s="7"/>
      <c r="H1636" s="7"/>
      <c r="I1636" s="7"/>
      <c r="J1636" s="7"/>
      <c r="K1636" s="7"/>
      <c r="L1636" s="8"/>
      <c r="M1636" s="142"/>
      <c r="N1636" s="146"/>
      <c r="Z1636" s="142"/>
      <c r="AB1636" s="142"/>
      <c r="AC1636" s="142"/>
      <c r="AD1636" s="142"/>
      <c r="AF1636" s="142"/>
      <c r="AH1636" s="142"/>
      <c r="AJ1636" s="142"/>
      <c r="AK1636" s="142"/>
      <c r="AL1636" s="142"/>
      <c r="AN1636" s="142"/>
      <c r="AO1636" s="7"/>
      <c r="AP1636" s="142"/>
      <c r="AR1636" s="142"/>
      <c r="AT1636" s="142"/>
      <c r="AV1636" s="142"/>
      <c r="AX1636" s="142"/>
      <c r="AZ1636" s="142"/>
      <c r="BB1636" s="142"/>
      <c r="BD1636" s="142"/>
      <c r="BF1636" s="142"/>
      <c r="BH1636" s="142"/>
      <c r="BI1636" s="7"/>
      <c r="BJ1636" s="142"/>
      <c r="BL1636" s="142"/>
      <c r="BN1636" s="7"/>
      <c r="BO1636" s="7"/>
      <c r="BP1636" s="7"/>
      <c r="BQ1636" s="7"/>
      <c r="BR1636" s="7"/>
    </row>
    <row r="1637" spans="1:70" customFormat="1" ht="15.75">
      <c r="A1637" s="7"/>
      <c r="B1637" s="230"/>
      <c r="C1637" s="7"/>
      <c r="D1637" s="7"/>
      <c r="E1637" s="7"/>
      <c r="F1637" s="7"/>
      <c r="G1637" s="7"/>
      <c r="H1637" s="7"/>
      <c r="I1637" s="7"/>
      <c r="J1637" s="7"/>
      <c r="K1637" s="7"/>
      <c r="L1637" s="8"/>
      <c r="M1637" s="142"/>
      <c r="N1637" s="146"/>
      <c r="Z1637" s="142"/>
      <c r="AB1637" s="142"/>
      <c r="AC1637" s="142"/>
      <c r="AD1637" s="142"/>
      <c r="AF1637" s="142"/>
      <c r="AH1637" s="142"/>
      <c r="AJ1637" s="142"/>
      <c r="AK1637" s="142"/>
      <c r="AL1637" s="142"/>
      <c r="AN1637" s="142"/>
      <c r="AO1637" s="7"/>
      <c r="AP1637" s="142"/>
      <c r="AR1637" s="142"/>
      <c r="AT1637" s="142"/>
      <c r="AV1637" s="142"/>
      <c r="AX1637" s="142"/>
      <c r="AZ1637" s="142"/>
      <c r="BB1637" s="142"/>
      <c r="BD1637" s="142"/>
      <c r="BF1637" s="142"/>
      <c r="BH1637" s="142"/>
      <c r="BI1637" s="7"/>
      <c r="BJ1637" s="142"/>
      <c r="BL1637" s="142"/>
      <c r="BN1637" s="7"/>
      <c r="BO1637" s="7"/>
      <c r="BP1637" s="7"/>
      <c r="BQ1637" s="7"/>
      <c r="BR1637" s="7"/>
    </row>
    <row r="1638" spans="1:70" customFormat="1" ht="15.75">
      <c r="A1638" s="7"/>
      <c r="B1638" s="230"/>
      <c r="C1638" s="7"/>
      <c r="D1638" s="7"/>
      <c r="E1638" s="7"/>
      <c r="F1638" s="7"/>
      <c r="G1638" s="7"/>
      <c r="H1638" s="7"/>
      <c r="I1638" s="7"/>
      <c r="J1638" s="7"/>
      <c r="K1638" s="7"/>
      <c r="L1638" s="8"/>
      <c r="M1638" s="142"/>
      <c r="N1638" s="146"/>
      <c r="Z1638" s="142"/>
      <c r="AB1638" s="142"/>
      <c r="AC1638" s="142"/>
      <c r="AD1638" s="142"/>
      <c r="AF1638" s="142"/>
      <c r="AH1638" s="142"/>
      <c r="AJ1638" s="142"/>
      <c r="AK1638" s="142"/>
      <c r="AL1638" s="142"/>
      <c r="AN1638" s="142"/>
      <c r="AO1638" s="7"/>
      <c r="AP1638" s="142"/>
      <c r="AR1638" s="142"/>
      <c r="AT1638" s="142"/>
      <c r="AV1638" s="142"/>
      <c r="AX1638" s="142"/>
      <c r="AZ1638" s="142"/>
      <c r="BB1638" s="142"/>
      <c r="BD1638" s="142"/>
      <c r="BF1638" s="142"/>
      <c r="BH1638" s="142"/>
      <c r="BI1638" s="7"/>
      <c r="BJ1638" s="142"/>
      <c r="BL1638" s="142"/>
      <c r="BN1638" s="7"/>
      <c r="BO1638" s="7"/>
      <c r="BP1638" s="7"/>
      <c r="BQ1638" s="7"/>
      <c r="BR1638" s="7"/>
    </row>
    <row r="1639" spans="1:70" customFormat="1" ht="15.75">
      <c r="A1639" s="7"/>
      <c r="B1639" s="230"/>
      <c r="C1639" s="7"/>
      <c r="D1639" s="7"/>
      <c r="E1639" s="7"/>
      <c r="F1639" s="7"/>
      <c r="G1639" s="7"/>
      <c r="H1639" s="7"/>
      <c r="I1639" s="7"/>
      <c r="J1639" s="7"/>
      <c r="K1639" s="7"/>
      <c r="L1639" s="8"/>
      <c r="M1639" s="142"/>
      <c r="N1639" s="146"/>
      <c r="Z1639" s="142"/>
      <c r="AB1639" s="142"/>
      <c r="AC1639" s="142"/>
      <c r="AD1639" s="142"/>
      <c r="AF1639" s="142"/>
      <c r="AH1639" s="142"/>
      <c r="AJ1639" s="142"/>
      <c r="AK1639" s="142"/>
      <c r="AL1639" s="142"/>
      <c r="AN1639" s="142"/>
      <c r="AO1639" s="7"/>
      <c r="AP1639" s="142"/>
      <c r="AR1639" s="142"/>
      <c r="AT1639" s="142"/>
      <c r="AV1639" s="142"/>
      <c r="AX1639" s="142"/>
      <c r="AZ1639" s="142"/>
      <c r="BB1639" s="142"/>
      <c r="BD1639" s="142"/>
      <c r="BF1639" s="142"/>
      <c r="BH1639" s="142"/>
      <c r="BI1639" s="7"/>
      <c r="BJ1639" s="142"/>
      <c r="BL1639" s="142"/>
      <c r="BN1639" s="7"/>
      <c r="BO1639" s="7"/>
      <c r="BP1639" s="7"/>
      <c r="BQ1639" s="7"/>
      <c r="BR1639" s="7"/>
    </row>
    <row r="1640" spans="1:70" customFormat="1" ht="15.75">
      <c r="A1640" s="7"/>
      <c r="B1640" s="230"/>
      <c r="C1640" s="7"/>
      <c r="D1640" s="7"/>
      <c r="E1640" s="7"/>
      <c r="F1640" s="7"/>
      <c r="G1640" s="7"/>
      <c r="H1640" s="7"/>
      <c r="I1640" s="7"/>
      <c r="J1640" s="7"/>
      <c r="K1640" s="7"/>
      <c r="L1640" s="8"/>
      <c r="M1640" s="142"/>
      <c r="N1640" s="146"/>
      <c r="Z1640" s="142"/>
      <c r="AB1640" s="142"/>
      <c r="AC1640" s="142"/>
      <c r="AD1640" s="142"/>
      <c r="AF1640" s="142"/>
      <c r="AH1640" s="142"/>
      <c r="AJ1640" s="142"/>
      <c r="AK1640" s="142"/>
      <c r="AL1640" s="142"/>
      <c r="AN1640" s="142"/>
      <c r="AO1640" s="7"/>
      <c r="AP1640" s="142"/>
      <c r="AR1640" s="142"/>
      <c r="AT1640" s="142"/>
      <c r="AV1640" s="142"/>
      <c r="AX1640" s="142"/>
      <c r="AZ1640" s="142"/>
      <c r="BB1640" s="142"/>
      <c r="BD1640" s="142"/>
      <c r="BF1640" s="142"/>
      <c r="BH1640" s="142"/>
      <c r="BI1640" s="7"/>
      <c r="BJ1640" s="142"/>
      <c r="BL1640" s="142"/>
      <c r="BN1640" s="7"/>
      <c r="BO1640" s="7"/>
      <c r="BP1640" s="7"/>
      <c r="BQ1640" s="7"/>
      <c r="BR1640" s="7"/>
    </row>
    <row r="1641" spans="1:70" customFormat="1" ht="15.75">
      <c r="A1641" s="7"/>
      <c r="B1641" s="230"/>
      <c r="C1641" s="7"/>
      <c r="D1641" s="7"/>
      <c r="E1641" s="7"/>
      <c r="F1641" s="7"/>
      <c r="G1641" s="7"/>
      <c r="H1641" s="7"/>
      <c r="I1641" s="7"/>
      <c r="J1641" s="7"/>
      <c r="K1641" s="7"/>
      <c r="L1641" s="8"/>
      <c r="M1641" s="142"/>
      <c r="N1641" s="146"/>
      <c r="Z1641" s="142"/>
      <c r="AB1641" s="142"/>
      <c r="AC1641" s="142"/>
      <c r="AD1641" s="142"/>
      <c r="AF1641" s="142"/>
      <c r="AH1641" s="142"/>
      <c r="AJ1641" s="142"/>
      <c r="AK1641" s="142"/>
      <c r="AL1641" s="142"/>
      <c r="AN1641" s="142"/>
      <c r="AO1641" s="7"/>
      <c r="AP1641" s="142"/>
      <c r="AR1641" s="142"/>
      <c r="AT1641" s="142"/>
      <c r="AV1641" s="142"/>
      <c r="AX1641" s="142"/>
      <c r="AZ1641" s="142"/>
      <c r="BB1641" s="142"/>
      <c r="BD1641" s="142"/>
      <c r="BF1641" s="142"/>
      <c r="BH1641" s="142"/>
      <c r="BI1641" s="7"/>
      <c r="BJ1641" s="142"/>
      <c r="BL1641" s="142"/>
      <c r="BN1641" s="7"/>
      <c r="BO1641" s="7"/>
      <c r="BP1641" s="7"/>
      <c r="BQ1641" s="7"/>
      <c r="BR1641" s="7"/>
    </row>
    <row r="1642" spans="1:70" customFormat="1" ht="15.75">
      <c r="A1642" s="7"/>
      <c r="B1642" s="230"/>
      <c r="C1642" s="7"/>
      <c r="D1642" s="7"/>
      <c r="E1642" s="7"/>
      <c r="F1642" s="7"/>
      <c r="G1642" s="7"/>
      <c r="H1642" s="7"/>
      <c r="I1642" s="7"/>
      <c r="J1642" s="7"/>
      <c r="K1642" s="7"/>
      <c r="L1642" s="8"/>
      <c r="M1642" s="142"/>
      <c r="N1642" s="146"/>
      <c r="Z1642" s="142"/>
      <c r="AB1642" s="142"/>
      <c r="AC1642" s="142"/>
      <c r="AD1642" s="142"/>
      <c r="AF1642" s="142"/>
      <c r="AH1642" s="142"/>
      <c r="AJ1642" s="142"/>
      <c r="AK1642" s="142"/>
      <c r="AL1642" s="142"/>
      <c r="AN1642" s="142"/>
      <c r="AO1642" s="7"/>
      <c r="AP1642" s="142"/>
      <c r="AR1642" s="142"/>
      <c r="AT1642" s="142"/>
      <c r="AV1642" s="142"/>
      <c r="AX1642" s="142"/>
      <c r="AZ1642" s="142"/>
      <c r="BB1642" s="142"/>
      <c r="BD1642" s="142"/>
      <c r="BF1642" s="142"/>
      <c r="BH1642" s="142"/>
      <c r="BI1642" s="7"/>
      <c r="BJ1642" s="142"/>
      <c r="BL1642" s="142"/>
      <c r="BN1642" s="7"/>
      <c r="BO1642" s="7"/>
      <c r="BP1642" s="7"/>
      <c r="BQ1642" s="7"/>
      <c r="BR1642" s="7"/>
    </row>
    <row r="1643" spans="1:70" customFormat="1" ht="15.75">
      <c r="A1643" s="7"/>
      <c r="B1643" s="230"/>
      <c r="C1643" s="7"/>
      <c r="D1643" s="7"/>
      <c r="E1643" s="7"/>
      <c r="F1643" s="7"/>
      <c r="G1643" s="7"/>
      <c r="H1643" s="7"/>
      <c r="I1643" s="7"/>
      <c r="J1643" s="7"/>
      <c r="K1643" s="7"/>
      <c r="L1643" s="8"/>
      <c r="M1643" s="142"/>
      <c r="N1643" s="146"/>
      <c r="Z1643" s="142"/>
      <c r="AB1643" s="142"/>
      <c r="AC1643" s="142"/>
      <c r="AD1643" s="142"/>
      <c r="AF1643" s="142"/>
      <c r="AH1643" s="142"/>
      <c r="AJ1643" s="142"/>
      <c r="AK1643" s="142"/>
      <c r="AL1643" s="142"/>
      <c r="AN1643" s="142"/>
      <c r="AO1643" s="7"/>
      <c r="AP1643" s="142"/>
      <c r="AR1643" s="142"/>
      <c r="AT1643" s="142"/>
      <c r="AV1643" s="142"/>
      <c r="AX1643" s="142"/>
      <c r="AZ1643" s="142"/>
      <c r="BB1643" s="142"/>
      <c r="BD1643" s="142"/>
      <c r="BF1643" s="142"/>
      <c r="BH1643" s="142"/>
      <c r="BI1643" s="7"/>
      <c r="BJ1643" s="142"/>
      <c r="BL1643" s="142"/>
      <c r="BN1643" s="7"/>
      <c r="BO1643" s="7"/>
      <c r="BP1643" s="7"/>
      <c r="BQ1643" s="7"/>
      <c r="BR1643" s="7"/>
    </row>
    <row r="1644" spans="1:70" customFormat="1" ht="15.75">
      <c r="A1644" s="7"/>
      <c r="B1644" s="230"/>
      <c r="C1644" s="7"/>
      <c r="D1644" s="7"/>
      <c r="E1644" s="7"/>
      <c r="F1644" s="7"/>
      <c r="G1644" s="7"/>
      <c r="H1644" s="7"/>
      <c r="I1644" s="7"/>
      <c r="J1644" s="7"/>
      <c r="K1644" s="7"/>
      <c r="L1644" s="8"/>
      <c r="M1644" s="142"/>
      <c r="N1644" s="146"/>
      <c r="Z1644" s="142"/>
      <c r="AB1644" s="142"/>
      <c r="AC1644" s="142"/>
      <c r="AD1644" s="142"/>
      <c r="AF1644" s="142"/>
      <c r="AH1644" s="142"/>
      <c r="AJ1644" s="142"/>
      <c r="AK1644" s="142"/>
      <c r="AL1644" s="142"/>
      <c r="AN1644" s="142"/>
      <c r="AO1644" s="7"/>
      <c r="AP1644" s="142"/>
      <c r="AR1644" s="142"/>
      <c r="AT1644" s="142"/>
      <c r="AV1644" s="142"/>
      <c r="AX1644" s="142"/>
      <c r="AZ1644" s="142"/>
      <c r="BB1644" s="142"/>
      <c r="BD1644" s="142"/>
      <c r="BF1644" s="142"/>
      <c r="BH1644" s="142"/>
      <c r="BI1644" s="7"/>
      <c r="BJ1644" s="142"/>
      <c r="BL1644" s="142"/>
      <c r="BN1644" s="7"/>
      <c r="BO1644" s="7"/>
      <c r="BP1644" s="7"/>
      <c r="BQ1644" s="7"/>
      <c r="BR1644" s="7"/>
    </row>
    <row r="1645" spans="1:70" customFormat="1" ht="15.75">
      <c r="A1645" s="7"/>
      <c r="B1645" s="230"/>
      <c r="C1645" s="7"/>
      <c r="D1645" s="7"/>
      <c r="E1645" s="7"/>
      <c r="F1645" s="7"/>
      <c r="G1645" s="7"/>
      <c r="H1645" s="7"/>
      <c r="I1645" s="7"/>
      <c r="J1645" s="7"/>
      <c r="K1645" s="7"/>
      <c r="L1645" s="8"/>
      <c r="M1645" s="142"/>
      <c r="N1645" s="146"/>
      <c r="Z1645" s="142"/>
      <c r="AB1645" s="142"/>
      <c r="AC1645" s="142"/>
      <c r="AD1645" s="142"/>
      <c r="AF1645" s="142"/>
      <c r="AH1645" s="142"/>
      <c r="AJ1645" s="142"/>
      <c r="AK1645" s="142"/>
      <c r="AL1645" s="142"/>
      <c r="AN1645" s="142"/>
      <c r="AO1645" s="7"/>
      <c r="AP1645" s="142"/>
      <c r="AR1645" s="142"/>
      <c r="AT1645" s="142"/>
      <c r="AV1645" s="142"/>
      <c r="AX1645" s="142"/>
      <c r="AZ1645" s="142"/>
      <c r="BB1645" s="142"/>
      <c r="BD1645" s="142"/>
      <c r="BF1645" s="142"/>
      <c r="BH1645" s="142"/>
      <c r="BI1645" s="7"/>
      <c r="BJ1645" s="142"/>
      <c r="BL1645" s="142"/>
      <c r="BN1645" s="7"/>
      <c r="BO1645" s="7"/>
      <c r="BP1645" s="7"/>
      <c r="BQ1645" s="7"/>
      <c r="BR1645" s="7"/>
    </row>
    <row r="1646" spans="1:70" customFormat="1" ht="15.75">
      <c r="A1646" s="7"/>
      <c r="B1646" s="230"/>
      <c r="C1646" s="7"/>
      <c r="D1646" s="7"/>
      <c r="E1646" s="7"/>
      <c r="F1646" s="7"/>
      <c r="G1646" s="7"/>
      <c r="H1646" s="7"/>
      <c r="I1646" s="7"/>
      <c r="J1646" s="7"/>
      <c r="K1646" s="7"/>
      <c r="L1646" s="8"/>
      <c r="M1646" s="142"/>
      <c r="N1646" s="146"/>
      <c r="Z1646" s="142"/>
      <c r="AB1646" s="142"/>
      <c r="AC1646" s="142"/>
      <c r="AD1646" s="142"/>
      <c r="AF1646" s="142"/>
      <c r="AH1646" s="142"/>
      <c r="AJ1646" s="142"/>
      <c r="AK1646" s="142"/>
      <c r="AL1646" s="142"/>
      <c r="AN1646" s="142"/>
      <c r="AO1646" s="7"/>
      <c r="AP1646" s="142"/>
      <c r="AR1646" s="142"/>
      <c r="AT1646" s="142"/>
      <c r="AV1646" s="142"/>
      <c r="AX1646" s="142"/>
      <c r="AZ1646" s="142"/>
      <c r="BB1646" s="142"/>
      <c r="BD1646" s="142"/>
      <c r="BF1646" s="142"/>
      <c r="BH1646" s="142"/>
      <c r="BI1646" s="7"/>
      <c r="BJ1646" s="142"/>
      <c r="BL1646" s="142"/>
      <c r="BN1646" s="7"/>
      <c r="BO1646" s="7"/>
      <c r="BP1646" s="7"/>
      <c r="BQ1646" s="7"/>
      <c r="BR1646" s="7"/>
    </row>
    <row r="1647" spans="1:70" customFormat="1" ht="15.75">
      <c r="A1647" s="7"/>
      <c r="B1647" s="230"/>
      <c r="C1647" s="7"/>
      <c r="D1647" s="7"/>
      <c r="E1647" s="7"/>
      <c r="F1647" s="7"/>
      <c r="G1647" s="7"/>
      <c r="H1647" s="7"/>
      <c r="I1647" s="7"/>
      <c r="J1647" s="7"/>
      <c r="K1647" s="7"/>
      <c r="L1647" s="8"/>
      <c r="M1647" s="142"/>
      <c r="N1647" s="146"/>
      <c r="Z1647" s="142"/>
      <c r="AB1647" s="142"/>
      <c r="AC1647" s="142"/>
      <c r="AD1647" s="142"/>
      <c r="AF1647" s="142"/>
      <c r="AH1647" s="142"/>
      <c r="AJ1647" s="142"/>
      <c r="AK1647" s="142"/>
      <c r="AL1647" s="142"/>
      <c r="AN1647" s="142"/>
      <c r="AO1647" s="7"/>
      <c r="AP1647" s="142"/>
      <c r="AR1647" s="142"/>
      <c r="AT1647" s="142"/>
      <c r="AV1647" s="142"/>
      <c r="AX1647" s="142"/>
      <c r="AZ1647" s="142"/>
      <c r="BB1647" s="142"/>
      <c r="BD1647" s="142"/>
      <c r="BF1647" s="142"/>
      <c r="BH1647" s="142"/>
      <c r="BI1647" s="7"/>
      <c r="BJ1647" s="142"/>
      <c r="BL1647" s="142"/>
      <c r="BN1647" s="7"/>
      <c r="BO1647" s="7"/>
      <c r="BP1647" s="7"/>
      <c r="BQ1647" s="7"/>
      <c r="BR1647" s="7"/>
    </row>
    <row r="1648" spans="1:70" customFormat="1" ht="15.75">
      <c r="A1648" s="7"/>
      <c r="B1648" s="230"/>
      <c r="C1648" s="7"/>
      <c r="D1648" s="7"/>
      <c r="E1648" s="7"/>
      <c r="F1648" s="7"/>
      <c r="G1648" s="7"/>
      <c r="H1648" s="7"/>
      <c r="I1648" s="7"/>
      <c r="J1648" s="7"/>
      <c r="K1648" s="7"/>
      <c r="L1648" s="8"/>
      <c r="M1648" s="142"/>
      <c r="N1648" s="146"/>
      <c r="Z1648" s="142"/>
      <c r="AB1648" s="142"/>
      <c r="AC1648" s="142"/>
      <c r="AD1648" s="142"/>
      <c r="AF1648" s="142"/>
      <c r="AH1648" s="142"/>
      <c r="AJ1648" s="142"/>
      <c r="AK1648" s="142"/>
      <c r="AL1648" s="142"/>
      <c r="AN1648" s="142"/>
      <c r="AO1648" s="7"/>
      <c r="AP1648" s="142"/>
      <c r="AR1648" s="142"/>
      <c r="AT1648" s="142"/>
      <c r="AV1648" s="142"/>
      <c r="AX1648" s="142"/>
      <c r="AZ1648" s="142"/>
      <c r="BB1648" s="142"/>
      <c r="BD1648" s="142"/>
      <c r="BF1648" s="142"/>
      <c r="BH1648" s="142"/>
      <c r="BI1648" s="7"/>
      <c r="BJ1648" s="142"/>
      <c r="BL1648" s="142"/>
      <c r="BN1648" s="7"/>
      <c r="BO1648" s="7"/>
      <c r="BP1648" s="7"/>
      <c r="BQ1648" s="7"/>
      <c r="BR1648" s="7"/>
    </row>
    <row r="1649" spans="1:70" customFormat="1" ht="15.75">
      <c r="A1649" s="7"/>
      <c r="B1649" s="230"/>
      <c r="C1649" s="7"/>
      <c r="D1649" s="7"/>
      <c r="E1649" s="7"/>
      <c r="F1649" s="7"/>
      <c r="G1649" s="7"/>
      <c r="H1649" s="7"/>
      <c r="I1649" s="7"/>
      <c r="J1649" s="7"/>
      <c r="K1649" s="7"/>
      <c r="L1649" s="8"/>
      <c r="M1649" s="142"/>
      <c r="N1649" s="146"/>
      <c r="Z1649" s="142"/>
      <c r="AB1649" s="142"/>
      <c r="AC1649" s="142"/>
      <c r="AD1649" s="142"/>
      <c r="AF1649" s="142"/>
      <c r="AH1649" s="142"/>
      <c r="AJ1649" s="142"/>
      <c r="AK1649" s="142"/>
      <c r="AL1649" s="142"/>
      <c r="AN1649" s="142"/>
      <c r="AO1649" s="7"/>
      <c r="AP1649" s="142"/>
      <c r="AR1649" s="142"/>
      <c r="AT1649" s="142"/>
      <c r="AV1649" s="142"/>
      <c r="AX1649" s="142"/>
      <c r="AZ1649" s="142"/>
      <c r="BB1649" s="142"/>
      <c r="BD1649" s="142"/>
      <c r="BF1649" s="142"/>
      <c r="BH1649" s="142"/>
      <c r="BI1649" s="7"/>
      <c r="BJ1649" s="142"/>
      <c r="BL1649" s="142"/>
      <c r="BN1649" s="7"/>
      <c r="BO1649" s="7"/>
      <c r="BP1649" s="7"/>
      <c r="BQ1649" s="7"/>
      <c r="BR1649" s="7"/>
    </row>
    <row r="1650" spans="1:70" customFormat="1" ht="15.75">
      <c r="A1650" s="7"/>
      <c r="B1650" s="230"/>
      <c r="C1650" s="7"/>
      <c r="D1650" s="7"/>
      <c r="E1650" s="7"/>
      <c r="F1650" s="7"/>
      <c r="G1650" s="7"/>
      <c r="H1650" s="7"/>
      <c r="I1650" s="7"/>
      <c r="J1650" s="7"/>
      <c r="K1650" s="7"/>
      <c r="L1650" s="8"/>
      <c r="M1650" s="142"/>
      <c r="N1650" s="146"/>
      <c r="Z1650" s="142"/>
      <c r="AB1650" s="142"/>
      <c r="AC1650" s="142"/>
      <c r="AD1650" s="142"/>
      <c r="AF1650" s="142"/>
      <c r="AH1650" s="142"/>
      <c r="AJ1650" s="142"/>
      <c r="AK1650" s="142"/>
      <c r="AL1650" s="142"/>
      <c r="AN1650" s="142"/>
      <c r="AO1650" s="7"/>
      <c r="AP1650" s="142"/>
      <c r="AR1650" s="142"/>
      <c r="AT1650" s="142"/>
      <c r="AV1650" s="142"/>
      <c r="AX1650" s="142"/>
      <c r="AZ1650" s="142"/>
      <c r="BB1650" s="142"/>
      <c r="BD1650" s="142"/>
      <c r="BF1650" s="142"/>
      <c r="BH1650" s="142"/>
      <c r="BI1650" s="7"/>
      <c r="BJ1650" s="142"/>
      <c r="BL1650" s="142"/>
      <c r="BN1650" s="7"/>
      <c r="BO1650" s="7"/>
      <c r="BP1650" s="7"/>
      <c r="BQ1650" s="7"/>
      <c r="BR1650" s="7"/>
    </row>
    <row r="1651" spans="1:70" customFormat="1" ht="15.75">
      <c r="A1651" s="7"/>
      <c r="B1651" s="230"/>
      <c r="C1651" s="7"/>
      <c r="D1651" s="7"/>
      <c r="E1651" s="7"/>
      <c r="F1651" s="7"/>
      <c r="G1651" s="7"/>
      <c r="H1651" s="7"/>
      <c r="I1651" s="7"/>
      <c r="J1651" s="7"/>
      <c r="K1651" s="7"/>
      <c r="L1651" s="8"/>
      <c r="M1651" s="142"/>
      <c r="N1651" s="146"/>
      <c r="Z1651" s="142"/>
      <c r="AB1651" s="142"/>
      <c r="AC1651" s="142"/>
      <c r="AD1651" s="142"/>
      <c r="AF1651" s="142"/>
      <c r="AH1651" s="142"/>
      <c r="AJ1651" s="142"/>
      <c r="AK1651" s="142"/>
      <c r="AL1651" s="142"/>
      <c r="AN1651" s="142"/>
      <c r="AO1651" s="7"/>
      <c r="AP1651" s="142"/>
      <c r="AR1651" s="142"/>
      <c r="AT1651" s="142"/>
      <c r="AV1651" s="142"/>
      <c r="AX1651" s="142"/>
      <c r="AZ1651" s="142"/>
      <c r="BB1651" s="142"/>
      <c r="BD1651" s="142"/>
      <c r="BF1651" s="142"/>
      <c r="BH1651" s="142"/>
      <c r="BI1651" s="7"/>
      <c r="BJ1651" s="142"/>
      <c r="BL1651" s="142"/>
      <c r="BN1651" s="7"/>
      <c r="BO1651" s="7"/>
      <c r="BP1651" s="7"/>
      <c r="BQ1651" s="7"/>
      <c r="BR1651" s="7"/>
    </row>
    <row r="1652" spans="1:70" customFormat="1" ht="15.75">
      <c r="A1652" s="7"/>
      <c r="B1652" s="230"/>
      <c r="C1652" s="7"/>
      <c r="D1652" s="7"/>
      <c r="E1652" s="7"/>
      <c r="F1652" s="7"/>
      <c r="G1652" s="7"/>
      <c r="H1652" s="7"/>
      <c r="I1652" s="7"/>
      <c r="J1652" s="7"/>
      <c r="K1652" s="7"/>
      <c r="L1652" s="8"/>
      <c r="M1652" s="142"/>
      <c r="N1652" s="146"/>
      <c r="Z1652" s="142"/>
      <c r="AB1652" s="142"/>
      <c r="AC1652" s="142"/>
      <c r="AD1652" s="142"/>
      <c r="AF1652" s="142"/>
      <c r="AH1652" s="142"/>
      <c r="AJ1652" s="142"/>
      <c r="AK1652" s="142"/>
      <c r="AL1652" s="142"/>
      <c r="AN1652" s="142"/>
      <c r="AO1652" s="7"/>
      <c r="AP1652" s="142"/>
      <c r="AR1652" s="142"/>
      <c r="AT1652" s="142"/>
      <c r="AV1652" s="142"/>
      <c r="AX1652" s="142"/>
      <c r="AZ1652" s="142"/>
      <c r="BB1652" s="142"/>
      <c r="BD1652" s="142"/>
      <c r="BF1652" s="142"/>
      <c r="BH1652" s="142"/>
      <c r="BI1652" s="7"/>
      <c r="BJ1652" s="142"/>
      <c r="BL1652" s="142"/>
      <c r="BN1652" s="7"/>
      <c r="BO1652" s="7"/>
      <c r="BP1652" s="7"/>
      <c r="BQ1652" s="7"/>
      <c r="BR1652" s="7"/>
    </row>
    <row r="1653" spans="1:70" customFormat="1" ht="15.75">
      <c r="A1653" s="7"/>
      <c r="B1653" s="230"/>
      <c r="C1653" s="7"/>
      <c r="D1653" s="7"/>
      <c r="E1653" s="7"/>
      <c r="F1653" s="7"/>
      <c r="G1653" s="7"/>
      <c r="H1653" s="7"/>
      <c r="I1653" s="7"/>
      <c r="J1653" s="7"/>
      <c r="K1653" s="7"/>
      <c r="L1653" s="8"/>
      <c r="M1653" s="142"/>
      <c r="N1653" s="146"/>
      <c r="Z1653" s="142"/>
      <c r="AB1653" s="142"/>
      <c r="AC1653" s="142"/>
      <c r="AD1653" s="142"/>
      <c r="AF1653" s="142"/>
      <c r="AH1653" s="142"/>
      <c r="AJ1653" s="142"/>
      <c r="AK1653" s="142"/>
      <c r="AL1653" s="142"/>
      <c r="AN1653" s="142"/>
      <c r="AO1653" s="7"/>
      <c r="AP1653" s="142"/>
      <c r="AR1653" s="142"/>
      <c r="AT1653" s="142"/>
      <c r="AV1653" s="142"/>
      <c r="AX1653" s="142"/>
      <c r="AZ1653" s="142"/>
      <c r="BB1653" s="142"/>
      <c r="BD1653" s="142"/>
      <c r="BF1653" s="142"/>
      <c r="BH1653" s="142"/>
      <c r="BI1653" s="7"/>
      <c r="BJ1653" s="142"/>
      <c r="BL1653" s="142"/>
      <c r="BN1653" s="7"/>
      <c r="BO1653" s="7"/>
      <c r="BP1653" s="7"/>
      <c r="BQ1653" s="7"/>
      <c r="BR1653" s="7"/>
    </row>
    <row r="1654" spans="1:70" customFormat="1" ht="15.75">
      <c r="A1654" s="7"/>
      <c r="B1654" s="230"/>
      <c r="C1654" s="7"/>
      <c r="D1654" s="7"/>
      <c r="E1654" s="7"/>
      <c r="F1654" s="7"/>
      <c r="G1654" s="7"/>
      <c r="H1654" s="7"/>
      <c r="I1654" s="7"/>
      <c r="J1654" s="7"/>
      <c r="K1654" s="7"/>
      <c r="L1654" s="8"/>
      <c r="M1654" s="142"/>
      <c r="N1654" s="146"/>
      <c r="Z1654" s="142"/>
      <c r="AB1654" s="142"/>
      <c r="AC1654" s="142"/>
      <c r="AD1654" s="142"/>
      <c r="AF1654" s="142"/>
      <c r="AH1654" s="142"/>
      <c r="AJ1654" s="142"/>
      <c r="AK1654" s="142"/>
      <c r="AL1654" s="142"/>
      <c r="AN1654" s="142"/>
      <c r="AO1654" s="7"/>
      <c r="AP1654" s="142"/>
      <c r="AR1654" s="142"/>
      <c r="AT1654" s="142"/>
      <c r="AV1654" s="142"/>
      <c r="AX1654" s="142"/>
      <c r="AZ1654" s="142"/>
      <c r="BB1654" s="142"/>
      <c r="BD1654" s="142"/>
      <c r="BF1654" s="142"/>
      <c r="BH1654" s="142"/>
      <c r="BI1654" s="7"/>
      <c r="BJ1654" s="142"/>
      <c r="BL1654" s="142"/>
      <c r="BN1654" s="7"/>
      <c r="BO1654" s="7"/>
      <c r="BP1654" s="7"/>
      <c r="BQ1654" s="7"/>
      <c r="BR1654" s="7"/>
    </row>
    <row r="1655" spans="1:70" customFormat="1" ht="15.75">
      <c r="A1655" s="7"/>
      <c r="B1655" s="230"/>
      <c r="C1655" s="7"/>
      <c r="D1655" s="7"/>
      <c r="E1655" s="7"/>
      <c r="F1655" s="7"/>
      <c r="G1655" s="7"/>
      <c r="H1655" s="7"/>
      <c r="I1655" s="7"/>
      <c r="J1655" s="7"/>
      <c r="K1655" s="7"/>
      <c r="L1655" s="8"/>
      <c r="M1655" s="142"/>
      <c r="N1655" s="146"/>
      <c r="Z1655" s="142"/>
      <c r="AB1655" s="142"/>
      <c r="AC1655" s="142"/>
      <c r="AD1655" s="142"/>
      <c r="AF1655" s="142"/>
      <c r="AH1655" s="142"/>
      <c r="AJ1655" s="142"/>
      <c r="AK1655" s="142"/>
      <c r="AL1655" s="142"/>
      <c r="AN1655" s="142"/>
      <c r="AO1655" s="7"/>
      <c r="AP1655" s="142"/>
      <c r="AR1655" s="142"/>
      <c r="AT1655" s="142"/>
      <c r="AV1655" s="142"/>
      <c r="AX1655" s="142"/>
      <c r="AZ1655" s="142"/>
      <c r="BB1655" s="142"/>
      <c r="BD1655" s="142"/>
      <c r="BF1655" s="142"/>
      <c r="BH1655" s="142"/>
      <c r="BI1655" s="7"/>
      <c r="BJ1655" s="142"/>
      <c r="BL1655" s="142"/>
      <c r="BN1655" s="7"/>
      <c r="BO1655" s="7"/>
      <c r="BP1655" s="7"/>
      <c r="BQ1655" s="7"/>
      <c r="BR1655" s="7"/>
    </row>
    <row r="1656" spans="1:70" customFormat="1" ht="15.75">
      <c r="A1656" s="7"/>
      <c r="B1656" s="230"/>
      <c r="C1656" s="7"/>
      <c r="D1656" s="7"/>
      <c r="E1656" s="7"/>
      <c r="F1656" s="7"/>
      <c r="G1656" s="7"/>
      <c r="H1656" s="7"/>
      <c r="I1656" s="7"/>
      <c r="J1656" s="7"/>
      <c r="K1656" s="7"/>
      <c r="L1656" s="8"/>
      <c r="M1656" s="142"/>
      <c r="N1656" s="146"/>
      <c r="Z1656" s="142"/>
      <c r="AB1656" s="142"/>
      <c r="AC1656" s="142"/>
      <c r="AD1656" s="142"/>
      <c r="AF1656" s="142"/>
      <c r="AH1656" s="142"/>
      <c r="AJ1656" s="142"/>
      <c r="AK1656" s="142"/>
      <c r="AL1656" s="142"/>
      <c r="AN1656" s="142"/>
      <c r="AO1656" s="7"/>
      <c r="AP1656" s="142"/>
      <c r="AR1656" s="142"/>
      <c r="AT1656" s="142"/>
      <c r="AV1656" s="142"/>
      <c r="AX1656" s="142"/>
      <c r="AZ1656" s="142"/>
      <c r="BB1656" s="142"/>
      <c r="BD1656" s="142"/>
      <c r="BF1656" s="142"/>
      <c r="BH1656" s="142"/>
      <c r="BI1656" s="7"/>
      <c r="BJ1656" s="142"/>
      <c r="BL1656" s="142"/>
      <c r="BN1656" s="7"/>
      <c r="BO1656" s="7"/>
      <c r="BP1656" s="7"/>
      <c r="BQ1656" s="7"/>
      <c r="BR1656" s="7"/>
    </row>
    <row r="1657" spans="1:70" customFormat="1" ht="15.75">
      <c r="A1657" s="7"/>
      <c r="B1657" s="230"/>
      <c r="C1657" s="7"/>
      <c r="D1657" s="7"/>
      <c r="E1657" s="7"/>
      <c r="F1657" s="7"/>
      <c r="G1657" s="7"/>
      <c r="H1657" s="7"/>
      <c r="I1657" s="7"/>
      <c r="J1657" s="7"/>
      <c r="K1657" s="7"/>
      <c r="L1657" s="8"/>
      <c r="M1657" s="142"/>
      <c r="N1657" s="146"/>
      <c r="Z1657" s="142"/>
      <c r="AB1657" s="142"/>
      <c r="AC1657" s="142"/>
      <c r="AD1657" s="142"/>
      <c r="AF1657" s="142"/>
      <c r="AH1657" s="142"/>
      <c r="AJ1657" s="142"/>
      <c r="AK1657" s="142"/>
      <c r="AL1657" s="142"/>
      <c r="AN1657" s="142"/>
      <c r="AO1657" s="7"/>
      <c r="AP1657" s="142"/>
      <c r="AR1657" s="142"/>
      <c r="AT1657" s="142"/>
      <c r="AV1657" s="142"/>
      <c r="AX1657" s="142"/>
      <c r="AZ1657" s="142"/>
      <c r="BB1657" s="142"/>
      <c r="BD1657" s="142"/>
      <c r="BF1657" s="142"/>
      <c r="BH1657" s="142"/>
      <c r="BI1657" s="7"/>
      <c r="BJ1657" s="142"/>
      <c r="BL1657" s="142"/>
      <c r="BN1657" s="7"/>
      <c r="BO1657" s="7"/>
      <c r="BP1657" s="7"/>
      <c r="BQ1657" s="7"/>
      <c r="BR1657" s="7"/>
    </row>
    <row r="1658" spans="1:70" customFormat="1" ht="15.75">
      <c r="A1658" s="7"/>
      <c r="B1658" s="230"/>
      <c r="C1658" s="7"/>
      <c r="D1658" s="7"/>
      <c r="E1658" s="7"/>
      <c r="F1658" s="7"/>
      <c r="G1658" s="7"/>
      <c r="H1658" s="7"/>
      <c r="I1658" s="7"/>
      <c r="J1658" s="7"/>
      <c r="K1658" s="7"/>
      <c r="L1658" s="8"/>
      <c r="M1658" s="142"/>
      <c r="N1658" s="146"/>
      <c r="Z1658" s="142"/>
      <c r="AB1658" s="142"/>
      <c r="AC1658" s="142"/>
      <c r="AD1658" s="142"/>
      <c r="AF1658" s="142"/>
      <c r="AH1658" s="142"/>
      <c r="AJ1658" s="142"/>
      <c r="AK1658" s="142"/>
      <c r="AL1658" s="142"/>
      <c r="AN1658" s="142"/>
      <c r="AO1658" s="7"/>
      <c r="AP1658" s="142"/>
      <c r="AR1658" s="142"/>
      <c r="AT1658" s="142"/>
      <c r="AV1658" s="142"/>
      <c r="AX1658" s="142"/>
      <c r="AZ1658" s="142"/>
      <c r="BB1658" s="142"/>
      <c r="BD1658" s="142"/>
      <c r="BF1658" s="142"/>
      <c r="BH1658" s="142"/>
      <c r="BI1658" s="7"/>
      <c r="BJ1658" s="142"/>
      <c r="BL1658" s="142"/>
      <c r="BN1658" s="7"/>
      <c r="BO1658" s="7"/>
      <c r="BP1658" s="7"/>
      <c r="BQ1658" s="7"/>
      <c r="BR1658" s="7"/>
    </row>
    <row r="1659" spans="1:70" customFormat="1" ht="15.75">
      <c r="A1659" s="7"/>
      <c r="B1659" s="230"/>
      <c r="C1659" s="7"/>
      <c r="D1659" s="7"/>
      <c r="E1659" s="7"/>
      <c r="F1659" s="7"/>
      <c r="G1659" s="7"/>
      <c r="H1659" s="7"/>
      <c r="I1659" s="7"/>
      <c r="J1659" s="7"/>
      <c r="K1659" s="7"/>
      <c r="L1659" s="8"/>
      <c r="M1659" s="142"/>
      <c r="N1659" s="146"/>
      <c r="Z1659" s="142"/>
      <c r="AB1659" s="142"/>
      <c r="AC1659" s="142"/>
      <c r="AD1659" s="142"/>
      <c r="AF1659" s="142"/>
      <c r="AH1659" s="142"/>
      <c r="AJ1659" s="142"/>
      <c r="AK1659" s="142"/>
      <c r="AL1659" s="142"/>
      <c r="AN1659" s="142"/>
      <c r="AO1659" s="7"/>
      <c r="AP1659" s="142"/>
      <c r="AR1659" s="142"/>
      <c r="AT1659" s="142"/>
      <c r="AV1659" s="142"/>
      <c r="AX1659" s="142"/>
      <c r="AZ1659" s="142"/>
      <c r="BB1659" s="142"/>
      <c r="BD1659" s="142"/>
      <c r="BF1659" s="142"/>
      <c r="BH1659" s="142"/>
      <c r="BI1659" s="7"/>
      <c r="BJ1659" s="142"/>
      <c r="BL1659" s="142"/>
      <c r="BN1659" s="7"/>
      <c r="BO1659" s="7"/>
      <c r="BP1659" s="7"/>
      <c r="BQ1659" s="7"/>
      <c r="BR1659" s="7"/>
    </row>
    <row r="1660" spans="1:70" customFormat="1" ht="15.75">
      <c r="A1660" s="7"/>
      <c r="B1660" s="230"/>
      <c r="C1660" s="7"/>
      <c r="D1660" s="7"/>
      <c r="E1660" s="7"/>
      <c r="F1660" s="7"/>
      <c r="G1660" s="7"/>
      <c r="H1660" s="7"/>
      <c r="I1660" s="7"/>
      <c r="J1660" s="7"/>
      <c r="K1660" s="7"/>
      <c r="L1660" s="8"/>
      <c r="M1660" s="142"/>
      <c r="N1660" s="146"/>
      <c r="Z1660" s="142"/>
      <c r="AB1660" s="142"/>
      <c r="AC1660" s="142"/>
      <c r="AD1660" s="142"/>
      <c r="AF1660" s="142"/>
      <c r="AH1660" s="142"/>
      <c r="AJ1660" s="142"/>
      <c r="AK1660" s="142"/>
      <c r="AL1660" s="142"/>
      <c r="AN1660" s="142"/>
      <c r="AO1660" s="7"/>
      <c r="AP1660" s="142"/>
      <c r="AR1660" s="142"/>
      <c r="AT1660" s="142"/>
      <c r="AV1660" s="142"/>
      <c r="AX1660" s="142"/>
      <c r="AZ1660" s="142"/>
      <c r="BB1660" s="142"/>
      <c r="BD1660" s="142"/>
      <c r="BF1660" s="142"/>
      <c r="BH1660" s="142"/>
      <c r="BI1660" s="7"/>
      <c r="BJ1660" s="142"/>
      <c r="BL1660" s="142"/>
      <c r="BN1660" s="7"/>
      <c r="BO1660" s="7"/>
      <c r="BP1660" s="7"/>
      <c r="BQ1660" s="7"/>
      <c r="BR1660" s="7"/>
    </row>
    <row r="1661" spans="1:70" customFormat="1" ht="15.75">
      <c r="A1661" s="7"/>
      <c r="B1661" s="230"/>
      <c r="C1661" s="7"/>
      <c r="D1661" s="7"/>
      <c r="E1661" s="7"/>
      <c r="F1661" s="7"/>
      <c r="G1661" s="7"/>
      <c r="H1661" s="7"/>
      <c r="I1661" s="7"/>
      <c r="J1661" s="7"/>
      <c r="K1661" s="7"/>
      <c r="L1661" s="8"/>
      <c r="M1661" s="142"/>
      <c r="N1661" s="146"/>
      <c r="Z1661" s="142"/>
      <c r="AB1661" s="142"/>
      <c r="AC1661" s="142"/>
      <c r="AD1661" s="142"/>
      <c r="AF1661" s="142"/>
      <c r="AH1661" s="142"/>
      <c r="AJ1661" s="142"/>
      <c r="AK1661" s="142"/>
      <c r="AL1661" s="142"/>
      <c r="AN1661" s="142"/>
      <c r="AO1661" s="7"/>
      <c r="AP1661" s="142"/>
      <c r="AR1661" s="142"/>
      <c r="AT1661" s="142"/>
      <c r="AV1661" s="142"/>
      <c r="AX1661" s="142"/>
      <c r="AZ1661" s="142"/>
      <c r="BB1661" s="142"/>
      <c r="BD1661" s="142"/>
      <c r="BF1661" s="142"/>
      <c r="BH1661" s="142"/>
      <c r="BI1661" s="7"/>
      <c r="BJ1661" s="142"/>
      <c r="BL1661" s="142"/>
      <c r="BN1661" s="7"/>
      <c r="BO1661" s="7"/>
      <c r="BP1661" s="7"/>
      <c r="BQ1661" s="7"/>
      <c r="BR1661" s="7"/>
    </row>
    <row r="1662" spans="1:70" customFormat="1" ht="15.75">
      <c r="A1662" s="7"/>
      <c r="B1662" s="230"/>
      <c r="C1662" s="7"/>
      <c r="D1662" s="7"/>
      <c r="E1662" s="7"/>
      <c r="F1662" s="7"/>
      <c r="G1662" s="7"/>
      <c r="H1662" s="7"/>
      <c r="I1662" s="7"/>
      <c r="J1662" s="7"/>
      <c r="K1662" s="7"/>
      <c r="L1662" s="8"/>
      <c r="M1662" s="142"/>
      <c r="N1662" s="146"/>
      <c r="Z1662" s="142"/>
      <c r="AB1662" s="142"/>
      <c r="AC1662" s="142"/>
      <c r="AD1662" s="142"/>
      <c r="AF1662" s="142"/>
      <c r="AH1662" s="142"/>
      <c r="AJ1662" s="142"/>
      <c r="AK1662" s="142"/>
      <c r="AL1662" s="142"/>
      <c r="AN1662" s="142"/>
      <c r="AO1662" s="7"/>
      <c r="AP1662" s="142"/>
      <c r="AR1662" s="142"/>
      <c r="AT1662" s="142"/>
      <c r="AV1662" s="142"/>
      <c r="AX1662" s="142"/>
      <c r="AZ1662" s="142"/>
      <c r="BB1662" s="142"/>
      <c r="BD1662" s="142"/>
      <c r="BF1662" s="142"/>
      <c r="BH1662" s="142"/>
      <c r="BI1662" s="7"/>
      <c r="BJ1662" s="142"/>
      <c r="BL1662" s="142"/>
      <c r="BN1662" s="7"/>
      <c r="BO1662" s="7"/>
      <c r="BP1662" s="7"/>
      <c r="BQ1662" s="7"/>
      <c r="BR1662" s="7"/>
    </row>
    <row r="1663" spans="1:70" customFormat="1" ht="15.75">
      <c r="A1663" s="7"/>
      <c r="B1663" s="230"/>
      <c r="C1663" s="7"/>
      <c r="D1663" s="7"/>
      <c r="E1663" s="7"/>
      <c r="F1663" s="7"/>
      <c r="G1663" s="7"/>
      <c r="H1663" s="7"/>
      <c r="I1663" s="7"/>
      <c r="J1663" s="7"/>
      <c r="K1663" s="7"/>
      <c r="L1663" s="8"/>
      <c r="M1663" s="142"/>
      <c r="N1663" s="146"/>
      <c r="Z1663" s="142"/>
      <c r="AB1663" s="142"/>
      <c r="AC1663" s="142"/>
      <c r="AD1663" s="142"/>
      <c r="AF1663" s="142"/>
      <c r="AH1663" s="142"/>
      <c r="AJ1663" s="142"/>
      <c r="AK1663" s="142"/>
      <c r="AL1663" s="142"/>
      <c r="AN1663" s="142"/>
      <c r="AO1663" s="7"/>
      <c r="AP1663" s="142"/>
      <c r="AR1663" s="142"/>
      <c r="AT1663" s="142"/>
      <c r="AV1663" s="142"/>
      <c r="AX1663" s="142"/>
      <c r="AZ1663" s="142"/>
      <c r="BB1663" s="142"/>
      <c r="BD1663" s="142"/>
      <c r="BF1663" s="142"/>
      <c r="BH1663" s="142"/>
      <c r="BI1663" s="7"/>
      <c r="BJ1663" s="142"/>
      <c r="BL1663" s="142"/>
      <c r="BN1663" s="7"/>
      <c r="BO1663" s="7"/>
      <c r="BP1663" s="7"/>
      <c r="BQ1663" s="7"/>
      <c r="BR1663" s="7"/>
    </row>
    <row r="1664" spans="1:70" customFormat="1" ht="15.75">
      <c r="A1664" s="7"/>
      <c r="B1664" s="230"/>
      <c r="C1664" s="7"/>
      <c r="D1664" s="7"/>
      <c r="E1664" s="7"/>
      <c r="F1664" s="7"/>
      <c r="G1664" s="7"/>
      <c r="H1664" s="7"/>
      <c r="I1664" s="7"/>
      <c r="J1664" s="7"/>
      <c r="K1664" s="7"/>
      <c r="L1664" s="8"/>
      <c r="M1664" s="142"/>
      <c r="N1664" s="146"/>
      <c r="Z1664" s="142"/>
      <c r="AB1664" s="142"/>
      <c r="AC1664" s="142"/>
      <c r="AD1664" s="142"/>
      <c r="AF1664" s="142"/>
      <c r="AH1664" s="142"/>
      <c r="AJ1664" s="142"/>
      <c r="AK1664" s="142"/>
      <c r="AL1664" s="142"/>
      <c r="AN1664" s="142"/>
      <c r="AO1664" s="7"/>
      <c r="AP1664" s="142"/>
      <c r="AR1664" s="142"/>
      <c r="AT1664" s="142"/>
      <c r="AV1664" s="142"/>
      <c r="AX1664" s="142"/>
      <c r="AZ1664" s="142"/>
      <c r="BB1664" s="142"/>
      <c r="BD1664" s="142"/>
      <c r="BF1664" s="142"/>
      <c r="BH1664" s="142"/>
      <c r="BI1664" s="7"/>
      <c r="BJ1664" s="142"/>
      <c r="BL1664" s="142"/>
      <c r="BN1664" s="7"/>
      <c r="BO1664" s="7"/>
      <c r="BP1664" s="7"/>
      <c r="BQ1664" s="7"/>
      <c r="BR1664" s="7"/>
    </row>
    <row r="1665" spans="1:70" customFormat="1" ht="15.75">
      <c r="A1665" s="7"/>
      <c r="B1665" s="230"/>
      <c r="C1665" s="7"/>
      <c r="D1665" s="7"/>
      <c r="E1665" s="7"/>
      <c r="F1665" s="7"/>
      <c r="G1665" s="7"/>
      <c r="H1665" s="7"/>
      <c r="I1665" s="7"/>
      <c r="J1665" s="7"/>
      <c r="K1665" s="7"/>
      <c r="L1665" s="8"/>
      <c r="M1665" s="142"/>
      <c r="N1665" s="146"/>
      <c r="Z1665" s="142"/>
      <c r="AB1665" s="142"/>
      <c r="AC1665" s="142"/>
      <c r="AD1665" s="142"/>
      <c r="AF1665" s="142"/>
      <c r="AH1665" s="142"/>
      <c r="AJ1665" s="142"/>
      <c r="AK1665" s="142"/>
      <c r="AL1665" s="142"/>
      <c r="AN1665" s="142"/>
      <c r="AO1665" s="7"/>
      <c r="AP1665" s="142"/>
      <c r="AR1665" s="142"/>
      <c r="AT1665" s="142"/>
      <c r="AV1665" s="142"/>
      <c r="AX1665" s="142"/>
      <c r="AZ1665" s="142"/>
      <c r="BB1665" s="142"/>
      <c r="BD1665" s="142"/>
      <c r="BF1665" s="142"/>
      <c r="BH1665" s="142"/>
      <c r="BI1665" s="7"/>
      <c r="BJ1665" s="142"/>
      <c r="BL1665" s="142"/>
      <c r="BN1665" s="7"/>
      <c r="BO1665" s="7"/>
      <c r="BP1665" s="7"/>
      <c r="BQ1665" s="7"/>
      <c r="BR1665" s="7"/>
    </row>
    <row r="1666" spans="1:70" customFormat="1" ht="15.75">
      <c r="A1666" s="7"/>
      <c r="B1666" s="230"/>
      <c r="C1666" s="7"/>
      <c r="D1666" s="7"/>
      <c r="E1666" s="7"/>
      <c r="F1666" s="7"/>
      <c r="G1666" s="7"/>
      <c r="H1666" s="7"/>
      <c r="I1666" s="7"/>
      <c r="J1666" s="7"/>
      <c r="K1666" s="7"/>
      <c r="L1666" s="8"/>
      <c r="M1666" s="142"/>
      <c r="N1666" s="146"/>
      <c r="Z1666" s="142"/>
      <c r="AB1666" s="142"/>
      <c r="AC1666" s="142"/>
      <c r="AD1666" s="142"/>
      <c r="AF1666" s="142"/>
      <c r="AH1666" s="142"/>
      <c r="AJ1666" s="142"/>
      <c r="AK1666" s="142"/>
      <c r="AL1666" s="142"/>
      <c r="AN1666" s="142"/>
      <c r="AO1666" s="7"/>
      <c r="AP1666" s="142"/>
      <c r="AR1666" s="142"/>
      <c r="AT1666" s="142"/>
      <c r="AV1666" s="142"/>
      <c r="AX1666" s="142"/>
      <c r="AZ1666" s="142"/>
      <c r="BB1666" s="142"/>
      <c r="BD1666" s="142"/>
      <c r="BF1666" s="142"/>
      <c r="BH1666" s="142"/>
      <c r="BI1666" s="7"/>
      <c r="BJ1666" s="142"/>
      <c r="BL1666" s="142"/>
      <c r="BN1666" s="7"/>
      <c r="BO1666" s="7"/>
      <c r="BP1666" s="7"/>
      <c r="BQ1666" s="7"/>
      <c r="BR1666" s="7"/>
    </row>
    <row r="1667" spans="1:70" customFormat="1" ht="15.75">
      <c r="A1667" s="7"/>
      <c r="B1667" s="230"/>
      <c r="C1667" s="7"/>
      <c r="D1667" s="7"/>
      <c r="E1667" s="7"/>
      <c r="F1667" s="7"/>
      <c r="G1667" s="7"/>
      <c r="H1667" s="7"/>
      <c r="I1667" s="7"/>
      <c r="J1667" s="7"/>
      <c r="K1667" s="7"/>
      <c r="L1667" s="8"/>
      <c r="M1667" s="142"/>
      <c r="N1667" s="146"/>
      <c r="Z1667" s="142"/>
      <c r="AB1667" s="142"/>
      <c r="AC1667" s="142"/>
      <c r="AD1667" s="142"/>
      <c r="AF1667" s="142"/>
      <c r="AH1667" s="142"/>
      <c r="AJ1667" s="142"/>
      <c r="AK1667" s="142"/>
      <c r="AL1667" s="142"/>
      <c r="AN1667" s="142"/>
      <c r="AO1667" s="7"/>
      <c r="AP1667" s="142"/>
      <c r="AR1667" s="142"/>
      <c r="AT1667" s="142"/>
      <c r="AV1667" s="142"/>
      <c r="AX1667" s="142"/>
      <c r="AZ1667" s="142"/>
      <c r="BB1667" s="142"/>
      <c r="BD1667" s="142"/>
      <c r="BF1667" s="142"/>
      <c r="BH1667" s="142"/>
      <c r="BI1667" s="7"/>
      <c r="BJ1667" s="142"/>
      <c r="BL1667" s="142"/>
      <c r="BN1667" s="7"/>
      <c r="BO1667" s="7"/>
      <c r="BP1667" s="7"/>
      <c r="BQ1667" s="7"/>
      <c r="BR1667" s="7"/>
    </row>
    <row r="1668" spans="1:70" customFormat="1" ht="15.75">
      <c r="A1668" s="7"/>
      <c r="B1668" s="230"/>
      <c r="C1668" s="7"/>
      <c r="D1668" s="7"/>
      <c r="E1668" s="7"/>
      <c r="F1668" s="7"/>
      <c r="G1668" s="7"/>
      <c r="H1668" s="7"/>
      <c r="I1668" s="7"/>
      <c r="J1668" s="7"/>
      <c r="K1668" s="7"/>
      <c r="L1668" s="8"/>
      <c r="M1668" s="142"/>
      <c r="N1668" s="146"/>
      <c r="Z1668" s="142"/>
      <c r="AB1668" s="142"/>
      <c r="AC1668" s="142"/>
      <c r="AD1668" s="142"/>
      <c r="AF1668" s="142"/>
      <c r="AH1668" s="142"/>
      <c r="AJ1668" s="142"/>
      <c r="AK1668" s="142"/>
      <c r="AL1668" s="142"/>
      <c r="AN1668" s="142"/>
      <c r="AO1668" s="7"/>
      <c r="AP1668" s="142"/>
      <c r="AR1668" s="142"/>
      <c r="AT1668" s="142"/>
      <c r="AV1668" s="142"/>
      <c r="AX1668" s="142"/>
      <c r="AZ1668" s="142"/>
      <c r="BB1668" s="142"/>
      <c r="BD1668" s="142"/>
      <c r="BF1668" s="142"/>
      <c r="BH1668" s="142"/>
      <c r="BI1668" s="7"/>
      <c r="BJ1668" s="142"/>
      <c r="BL1668" s="142"/>
      <c r="BN1668" s="7"/>
      <c r="BO1668" s="7"/>
      <c r="BP1668" s="7"/>
      <c r="BQ1668" s="7"/>
      <c r="BR1668" s="7"/>
    </row>
    <row r="1669" spans="1:70" customFormat="1" ht="15.75">
      <c r="A1669" s="7"/>
      <c r="B1669" s="230"/>
      <c r="C1669" s="7"/>
      <c r="D1669" s="7"/>
      <c r="E1669" s="7"/>
      <c r="F1669" s="7"/>
      <c r="G1669" s="7"/>
      <c r="H1669" s="7"/>
      <c r="I1669" s="7"/>
      <c r="J1669" s="7"/>
      <c r="K1669" s="7"/>
      <c r="L1669" s="8"/>
      <c r="M1669" s="142"/>
      <c r="N1669" s="146"/>
      <c r="Z1669" s="142"/>
      <c r="AB1669" s="142"/>
      <c r="AC1669" s="142"/>
      <c r="AD1669" s="142"/>
      <c r="AF1669" s="142"/>
      <c r="AH1669" s="142"/>
      <c r="AJ1669" s="142"/>
      <c r="AK1669" s="142"/>
      <c r="AL1669" s="142"/>
      <c r="AN1669" s="142"/>
      <c r="AO1669" s="7"/>
      <c r="AP1669" s="142"/>
      <c r="AR1669" s="142"/>
      <c r="AT1669" s="142"/>
      <c r="AV1669" s="142"/>
      <c r="AX1669" s="142"/>
      <c r="AZ1669" s="142"/>
      <c r="BB1669" s="142"/>
      <c r="BD1669" s="142"/>
      <c r="BF1669" s="142"/>
      <c r="BH1669" s="142"/>
      <c r="BI1669" s="7"/>
      <c r="BJ1669" s="142"/>
      <c r="BL1669" s="142"/>
      <c r="BN1669" s="7"/>
      <c r="BO1669" s="7"/>
      <c r="BP1669" s="7"/>
      <c r="BQ1669" s="7"/>
      <c r="BR1669" s="7"/>
    </row>
    <row r="1670" spans="1:70" customFormat="1" ht="15.75">
      <c r="A1670" s="7"/>
      <c r="B1670" s="230"/>
      <c r="C1670" s="7"/>
      <c r="D1670" s="7"/>
      <c r="E1670" s="7"/>
      <c r="F1670" s="7"/>
      <c r="G1670" s="7"/>
      <c r="H1670" s="7"/>
      <c r="I1670" s="7"/>
      <c r="J1670" s="7"/>
      <c r="K1670" s="7"/>
      <c r="L1670" s="8"/>
      <c r="M1670" s="142"/>
      <c r="N1670" s="146"/>
      <c r="Z1670" s="142"/>
      <c r="AB1670" s="142"/>
      <c r="AC1670" s="142"/>
      <c r="AD1670" s="142"/>
      <c r="AF1670" s="142"/>
      <c r="AH1670" s="142"/>
      <c r="AJ1670" s="142"/>
      <c r="AK1670" s="142"/>
      <c r="AL1670" s="142"/>
      <c r="AN1670" s="142"/>
      <c r="AO1670" s="7"/>
      <c r="AP1670" s="142"/>
      <c r="AR1670" s="142"/>
      <c r="AT1670" s="142"/>
      <c r="AV1670" s="142"/>
      <c r="AX1670" s="142"/>
      <c r="AZ1670" s="142"/>
      <c r="BB1670" s="142"/>
      <c r="BD1670" s="142"/>
      <c r="BF1670" s="142"/>
      <c r="BH1670" s="142"/>
      <c r="BI1670" s="7"/>
      <c r="BJ1670" s="142"/>
      <c r="BL1670" s="142"/>
      <c r="BN1670" s="7"/>
      <c r="BO1670" s="7"/>
      <c r="BP1670" s="7"/>
      <c r="BQ1670" s="7"/>
      <c r="BR1670" s="7"/>
    </row>
    <row r="1671" spans="1:70" customFormat="1" ht="15.75">
      <c r="A1671" s="7"/>
      <c r="B1671" s="230"/>
      <c r="C1671" s="7"/>
      <c r="D1671" s="7"/>
      <c r="E1671" s="7"/>
      <c r="F1671" s="7"/>
      <c r="G1671" s="7"/>
      <c r="H1671" s="7"/>
      <c r="I1671" s="7"/>
      <c r="J1671" s="7"/>
      <c r="K1671" s="7"/>
      <c r="L1671" s="8"/>
      <c r="M1671" s="142"/>
      <c r="N1671" s="146"/>
      <c r="Z1671" s="142"/>
      <c r="AB1671" s="142"/>
      <c r="AC1671" s="142"/>
      <c r="AD1671" s="142"/>
      <c r="AF1671" s="142"/>
      <c r="AH1671" s="142"/>
      <c r="AJ1671" s="142"/>
      <c r="AK1671" s="142"/>
      <c r="AL1671" s="142"/>
      <c r="AN1671" s="142"/>
      <c r="AO1671" s="7"/>
      <c r="AP1671" s="142"/>
      <c r="AR1671" s="142"/>
      <c r="AT1671" s="142"/>
      <c r="AV1671" s="142"/>
      <c r="AX1671" s="142"/>
      <c r="AZ1671" s="142"/>
      <c r="BB1671" s="142"/>
      <c r="BD1671" s="142"/>
      <c r="BF1671" s="142"/>
      <c r="BH1671" s="142"/>
      <c r="BI1671" s="7"/>
      <c r="BJ1671" s="142"/>
      <c r="BL1671" s="142"/>
      <c r="BN1671" s="7"/>
      <c r="BO1671" s="7"/>
      <c r="BP1671" s="7"/>
      <c r="BQ1671" s="7"/>
      <c r="BR1671" s="7"/>
    </row>
    <row r="1672" spans="1:70" customFormat="1" ht="15.75">
      <c r="A1672" s="7"/>
      <c r="B1672" s="230"/>
      <c r="C1672" s="7"/>
      <c r="D1672" s="7"/>
      <c r="E1672" s="7"/>
      <c r="F1672" s="7"/>
      <c r="G1672" s="7"/>
      <c r="H1672" s="7"/>
      <c r="I1672" s="7"/>
      <c r="J1672" s="7"/>
      <c r="K1672" s="7"/>
      <c r="L1672" s="8"/>
      <c r="M1672" s="142"/>
      <c r="N1672" s="146"/>
      <c r="Z1672" s="142"/>
      <c r="AB1672" s="142"/>
      <c r="AC1672" s="142"/>
      <c r="AD1672" s="142"/>
      <c r="AF1672" s="142"/>
      <c r="AH1672" s="142"/>
      <c r="AJ1672" s="142"/>
      <c r="AK1672" s="142"/>
      <c r="AL1672" s="142"/>
      <c r="AN1672" s="142"/>
      <c r="AO1672" s="7"/>
      <c r="AP1672" s="142"/>
      <c r="AR1672" s="142"/>
      <c r="AT1672" s="142"/>
      <c r="AV1672" s="142"/>
      <c r="AX1672" s="142"/>
      <c r="AZ1672" s="142"/>
      <c r="BB1672" s="142"/>
      <c r="BD1672" s="142"/>
      <c r="BF1672" s="142"/>
      <c r="BH1672" s="142"/>
      <c r="BI1672" s="7"/>
      <c r="BJ1672" s="142"/>
      <c r="BL1672" s="142"/>
      <c r="BN1672" s="7"/>
      <c r="BO1672" s="7"/>
      <c r="BP1672" s="7"/>
      <c r="BQ1672" s="7"/>
      <c r="BR1672" s="7"/>
    </row>
    <row r="1673" spans="1:70" customFormat="1" ht="15.75">
      <c r="A1673" s="7"/>
      <c r="B1673" s="230"/>
      <c r="C1673" s="7"/>
      <c r="D1673" s="7"/>
      <c r="E1673" s="7"/>
      <c r="F1673" s="7"/>
      <c r="G1673" s="7"/>
      <c r="H1673" s="7"/>
      <c r="I1673" s="7"/>
      <c r="J1673" s="7"/>
      <c r="K1673" s="7"/>
      <c r="L1673" s="8"/>
      <c r="M1673" s="142"/>
      <c r="N1673" s="146"/>
      <c r="Z1673" s="142"/>
      <c r="AB1673" s="142"/>
      <c r="AC1673" s="142"/>
      <c r="AD1673" s="142"/>
      <c r="AF1673" s="142"/>
      <c r="AH1673" s="142"/>
      <c r="AJ1673" s="142"/>
      <c r="AK1673" s="142"/>
      <c r="AL1673" s="142"/>
      <c r="AN1673" s="142"/>
      <c r="AO1673" s="7"/>
      <c r="AP1673" s="142"/>
      <c r="AR1673" s="142"/>
      <c r="AT1673" s="142"/>
      <c r="AV1673" s="142"/>
      <c r="AX1673" s="142"/>
      <c r="AZ1673" s="142"/>
      <c r="BB1673" s="142"/>
      <c r="BD1673" s="142"/>
      <c r="BF1673" s="142"/>
      <c r="BH1673" s="142"/>
      <c r="BI1673" s="7"/>
      <c r="BJ1673" s="142"/>
      <c r="BL1673" s="142"/>
      <c r="BN1673" s="7"/>
      <c r="BO1673" s="7"/>
      <c r="BP1673" s="7"/>
      <c r="BQ1673" s="7"/>
      <c r="BR1673" s="7"/>
    </row>
    <row r="1674" spans="1:70" customFormat="1" ht="15.75">
      <c r="A1674" s="7"/>
      <c r="B1674" s="230"/>
      <c r="C1674" s="7"/>
      <c r="D1674" s="7"/>
      <c r="E1674" s="7"/>
      <c r="F1674" s="7"/>
      <c r="G1674" s="7"/>
      <c r="H1674" s="7"/>
      <c r="I1674" s="7"/>
      <c r="J1674" s="7"/>
      <c r="K1674" s="7"/>
      <c r="L1674" s="8"/>
      <c r="M1674" s="142"/>
      <c r="N1674" s="146"/>
      <c r="Z1674" s="142"/>
      <c r="AB1674" s="142"/>
      <c r="AC1674" s="142"/>
      <c r="AD1674" s="142"/>
      <c r="AF1674" s="142"/>
      <c r="AH1674" s="142"/>
      <c r="AJ1674" s="142"/>
      <c r="AK1674" s="142"/>
      <c r="AL1674" s="142"/>
      <c r="AN1674" s="142"/>
      <c r="AO1674" s="7"/>
      <c r="AP1674" s="142"/>
      <c r="AR1674" s="142"/>
      <c r="AT1674" s="142"/>
      <c r="AV1674" s="142"/>
      <c r="AX1674" s="142"/>
      <c r="AZ1674" s="142"/>
      <c r="BB1674" s="142"/>
      <c r="BD1674" s="142"/>
      <c r="BF1674" s="142"/>
      <c r="BH1674" s="142"/>
      <c r="BI1674" s="7"/>
      <c r="BJ1674" s="142"/>
      <c r="BL1674" s="142"/>
      <c r="BN1674" s="7"/>
      <c r="BO1674" s="7"/>
      <c r="BP1674" s="7"/>
      <c r="BQ1674" s="7"/>
      <c r="BR1674" s="7"/>
    </row>
    <row r="1675" spans="1:70" customFormat="1" ht="15.75">
      <c r="A1675" s="7"/>
      <c r="B1675" s="230"/>
      <c r="C1675" s="7"/>
      <c r="D1675" s="7"/>
      <c r="E1675" s="7"/>
      <c r="F1675" s="7"/>
      <c r="G1675" s="7"/>
      <c r="H1675" s="7"/>
      <c r="I1675" s="7"/>
      <c r="J1675" s="7"/>
      <c r="K1675" s="7"/>
      <c r="L1675" s="8"/>
      <c r="M1675" s="142"/>
      <c r="N1675" s="146"/>
      <c r="Z1675" s="142"/>
      <c r="AB1675" s="142"/>
      <c r="AC1675" s="142"/>
      <c r="AD1675" s="142"/>
      <c r="AF1675" s="142"/>
      <c r="AH1675" s="142"/>
      <c r="AJ1675" s="142"/>
      <c r="AK1675" s="142"/>
      <c r="AL1675" s="142"/>
      <c r="AN1675" s="142"/>
      <c r="AO1675" s="7"/>
      <c r="AP1675" s="142"/>
      <c r="AR1675" s="142"/>
      <c r="AT1675" s="142"/>
      <c r="AV1675" s="142"/>
      <c r="AX1675" s="142"/>
      <c r="AZ1675" s="142"/>
      <c r="BB1675" s="142"/>
      <c r="BD1675" s="142"/>
      <c r="BF1675" s="142"/>
      <c r="BH1675" s="142"/>
      <c r="BI1675" s="7"/>
      <c r="BJ1675" s="142"/>
      <c r="BL1675" s="142"/>
      <c r="BN1675" s="7"/>
      <c r="BO1675" s="7"/>
      <c r="BP1675" s="7"/>
      <c r="BQ1675" s="7"/>
      <c r="BR1675" s="7"/>
    </row>
    <row r="1676" spans="1:70" customFormat="1" ht="15.75">
      <c r="A1676" s="7"/>
      <c r="B1676" s="230"/>
      <c r="C1676" s="7"/>
      <c r="D1676" s="7"/>
      <c r="E1676" s="7"/>
      <c r="F1676" s="7"/>
      <c r="G1676" s="7"/>
      <c r="H1676" s="7"/>
      <c r="I1676" s="7"/>
      <c r="J1676" s="7"/>
      <c r="K1676" s="7"/>
      <c r="L1676" s="8"/>
      <c r="M1676" s="142"/>
      <c r="N1676" s="146"/>
      <c r="Z1676" s="142"/>
      <c r="AB1676" s="142"/>
      <c r="AC1676" s="142"/>
      <c r="AD1676" s="142"/>
      <c r="AF1676" s="142"/>
      <c r="AH1676" s="142"/>
      <c r="AJ1676" s="142"/>
      <c r="AK1676" s="142"/>
      <c r="AL1676" s="142"/>
      <c r="AN1676" s="142"/>
      <c r="AO1676" s="7"/>
      <c r="AP1676" s="142"/>
      <c r="AR1676" s="142"/>
      <c r="AT1676" s="142"/>
      <c r="AV1676" s="142"/>
      <c r="AX1676" s="142"/>
      <c r="AZ1676" s="142"/>
      <c r="BB1676" s="142"/>
      <c r="BD1676" s="142"/>
      <c r="BF1676" s="142"/>
      <c r="BH1676" s="142"/>
      <c r="BI1676" s="7"/>
      <c r="BJ1676" s="142"/>
      <c r="BL1676" s="142"/>
      <c r="BN1676" s="7"/>
      <c r="BO1676" s="7"/>
      <c r="BP1676" s="7"/>
      <c r="BQ1676" s="7"/>
      <c r="BR1676" s="7"/>
    </row>
    <row r="1677" spans="1:70" customFormat="1" ht="15.75">
      <c r="A1677" s="7"/>
      <c r="B1677" s="230"/>
      <c r="C1677" s="7"/>
      <c r="D1677" s="7"/>
      <c r="E1677" s="7"/>
      <c r="F1677" s="7"/>
      <c r="G1677" s="7"/>
      <c r="H1677" s="7"/>
      <c r="I1677" s="7"/>
      <c r="J1677" s="7"/>
      <c r="K1677" s="7"/>
      <c r="L1677" s="8"/>
      <c r="M1677" s="142"/>
      <c r="N1677" s="146"/>
      <c r="Z1677" s="142"/>
      <c r="AB1677" s="142"/>
      <c r="AC1677" s="142"/>
      <c r="AD1677" s="142"/>
      <c r="AF1677" s="142"/>
      <c r="AH1677" s="142"/>
      <c r="AJ1677" s="142"/>
      <c r="AK1677" s="142"/>
      <c r="AL1677" s="142"/>
      <c r="AN1677" s="142"/>
      <c r="AO1677" s="7"/>
      <c r="AP1677" s="142"/>
      <c r="AR1677" s="142"/>
      <c r="AT1677" s="142"/>
      <c r="AV1677" s="142"/>
      <c r="AX1677" s="142"/>
      <c r="AZ1677" s="142"/>
      <c r="BB1677" s="142"/>
      <c r="BD1677" s="142"/>
      <c r="BF1677" s="142"/>
      <c r="BH1677" s="142"/>
      <c r="BI1677" s="7"/>
      <c r="BJ1677" s="142"/>
      <c r="BL1677" s="142"/>
      <c r="BN1677" s="7"/>
      <c r="BO1677" s="7"/>
      <c r="BP1677" s="7"/>
      <c r="BQ1677" s="7"/>
      <c r="BR1677" s="7"/>
    </row>
    <row r="1678" spans="1:70" customFormat="1" ht="15.75">
      <c r="A1678" s="7"/>
      <c r="B1678" s="230"/>
      <c r="C1678" s="7"/>
      <c r="D1678" s="7"/>
      <c r="E1678" s="7"/>
      <c r="F1678" s="7"/>
      <c r="G1678" s="7"/>
      <c r="H1678" s="7"/>
      <c r="I1678" s="7"/>
      <c r="J1678" s="7"/>
      <c r="K1678" s="7"/>
      <c r="L1678" s="8"/>
      <c r="M1678" s="142"/>
      <c r="N1678" s="146"/>
      <c r="Z1678" s="142"/>
      <c r="AB1678" s="142"/>
      <c r="AC1678" s="142"/>
      <c r="AD1678" s="142"/>
      <c r="AF1678" s="142"/>
      <c r="AH1678" s="142"/>
      <c r="AJ1678" s="142"/>
      <c r="AK1678" s="142"/>
      <c r="AL1678" s="142"/>
      <c r="AN1678" s="142"/>
      <c r="AO1678" s="7"/>
      <c r="AP1678" s="142"/>
      <c r="AR1678" s="142"/>
      <c r="AT1678" s="142"/>
      <c r="AV1678" s="142"/>
      <c r="AX1678" s="142"/>
      <c r="AZ1678" s="142"/>
      <c r="BB1678" s="142"/>
      <c r="BD1678" s="142"/>
      <c r="BF1678" s="142"/>
      <c r="BH1678" s="142"/>
      <c r="BI1678" s="7"/>
      <c r="BJ1678" s="142"/>
      <c r="BL1678" s="142"/>
      <c r="BN1678" s="7"/>
      <c r="BO1678" s="7"/>
      <c r="BP1678" s="7"/>
      <c r="BQ1678" s="7"/>
      <c r="BR1678" s="7"/>
    </row>
    <row r="1679" spans="1:70" customFormat="1" ht="15.75">
      <c r="A1679" s="7"/>
      <c r="B1679" s="230"/>
      <c r="C1679" s="7"/>
      <c r="D1679" s="7"/>
      <c r="E1679" s="7"/>
      <c r="F1679" s="7"/>
      <c r="G1679" s="7"/>
      <c r="H1679" s="7"/>
      <c r="I1679" s="7"/>
      <c r="J1679" s="7"/>
      <c r="K1679" s="7"/>
      <c r="L1679" s="8"/>
      <c r="M1679" s="142"/>
      <c r="N1679" s="146"/>
      <c r="Z1679" s="142"/>
      <c r="AB1679" s="142"/>
      <c r="AC1679" s="142"/>
      <c r="AD1679" s="142"/>
      <c r="AF1679" s="142"/>
      <c r="AH1679" s="142"/>
      <c r="AJ1679" s="142"/>
      <c r="AK1679" s="142"/>
      <c r="AL1679" s="142"/>
      <c r="AN1679" s="142"/>
      <c r="AO1679" s="7"/>
      <c r="AP1679" s="142"/>
      <c r="AR1679" s="142"/>
      <c r="AT1679" s="142"/>
      <c r="AV1679" s="142"/>
      <c r="AX1679" s="142"/>
      <c r="AZ1679" s="142"/>
      <c r="BB1679" s="142"/>
      <c r="BD1679" s="142"/>
      <c r="BF1679" s="142"/>
      <c r="BH1679" s="142"/>
      <c r="BI1679" s="7"/>
      <c r="BJ1679" s="142"/>
      <c r="BL1679" s="142"/>
      <c r="BN1679" s="7"/>
      <c r="BO1679" s="7"/>
      <c r="BP1679" s="7"/>
      <c r="BQ1679" s="7"/>
      <c r="BR1679" s="7"/>
    </row>
    <row r="1680" spans="1:70" customFormat="1" ht="15.75">
      <c r="A1680" s="7"/>
      <c r="B1680" s="230"/>
      <c r="C1680" s="7"/>
      <c r="D1680" s="7"/>
      <c r="E1680" s="7"/>
      <c r="F1680" s="7"/>
      <c r="G1680" s="7"/>
      <c r="H1680" s="7"/>
      <c r="I1680" s="7"/>
      <c r="J1680" s="7"/>
      <c r="K1680" s="7"/>
      <c r="L1680" s="8"/>
      <c r="M1680" s="142"/>
      <c r="N1680" s="146"/>
      <c r="Z1680" s="142"/>
      <c r="AB1680" s="142"/>
      <c r="AC1680" s="142"/>
      <c r="AD1680" s="142"/>
      <c r="AF1680" s="142"/>
      <c r="AH1680" s="142"/>
      <c r="AJ1680" s="142"/>
      <c r="AK1680" s="142"/>
      <c r="AL1680" s="142"/>
      <c r="AN1680" s="142"/>
      <c r="AO1680" s="7"/>
      <c r="AP1680" s="142"/>
      <c r="AR1680" s="142"/>
      <c r="AT1680" s="142"/>
      <c r="AV1680" s="142"/>
      <c r="AX1680" s="142"/>
      <c r="AZ1680" s="142"/>
      <c r="BB1680" s="142"/>
      <c r="BD1680" s="142"/>
      <c r="BF1680" s="142"/>
      <c r="BH1680" s="142"/>
      <c r="BI1680" s="7"/>
      <c r="BJ1680" s="142"/>
      <c r="BL1680" s="142"/>
      <c r="BN1680" s="7"/>
      <c r="BO1680" s="7"/>
      <c r="BP1680" s="7"/>
      <c r="BQ1680" s="7"/>
      <c r="BR1680" s="7"/>
    </row>
    <row r="1681" spans="1:70" customFormat="1" ht="15.75">
      <c r="A1681" s="7"/>
      <c r="B1681" s="230"/>
      <c r="C1681" s="7"/>
      <c r="D1681" s="7"/>
      <c r="E1681" s="7"/>
      <c r="F1681" s="7"/>
      <c r="G1681" s="7"/>
      <c r="H1681" s="7"/>
      <c r="I1681" s="7"/>
      <c r="J1681" s="7"/>
      <c r="K1681" s="7"/>
      <c r="L1681" s="8"/>
      <c r="M1681" s="142"/>
      <c r="N1681" s="146"/>
      <c r="Z1681" s="142"/>
      <c r="AB1681" s="142"/>
      <c r="AC1681" s="142"/>
      <c r="AD1681" s="142"/>
      <c r="AF1681" s="142"/>
      <c r="AH1681" s="142"/>
      <c r="AJ1681" s="142"/>
      <c r="AK1681" s="142"/>
      <c r="AL1681" s="142"/>
      <c r="AN1681" s="142"/>
      <c r="AO1681" s="7"/>
      <c r="AP1681" s="142"/>
      <c r="AR1681" s="142"/>
      <c r="AT1681" s="142"/>
      <c r="AV1681" s="142"/>
      <c r="AX1681" s="142"/>
      <c r="AZ1681" s="142"/>
      <c r="BB1681" s="142"/>
      <c r="BD1681" s="142"/>
      <c r="BF1681" s="142"/>
      <c r="BH1681" s="142"/>
      <c r="BI1681" s="7"/>
      <c r="BJ1681" s="142"/>
      <c r="BL1681" s="142"/>
      <c r="BN1681" s="7"/>
      <c r="BO1681" s="7"/>
      <c r="BP1681" s="7"/>
      <c r="BQ1681" s="7"/>
      <c r="BR1681" s="7"/>
    </row>
    <row r="1682" spans="1:70" customFormat="1" ht="15.75">
      <c r="A1682" s="7"/>
      <c r="B1682" s="230"/>
      <c r="C1682" s="7"/>
      <c r="D1682" s="7"/>
      <c r="E1682" s="7"/>
      <c r="F1682" s="7"/>
      <c r="G1682" s="7"/>
      <c r="H1682" s="7"/>
      <c r="I1682" s="7"/>
      <c r="J1682" s="7"/>
      <c r="K1682" s="7"/>
      <c r="L1682" s="8"/>
      <c r="M1682" s="142"/>
      <c r="N1682" s="146"/>
      <c r="Z1682" s="142"/>
      <c r="AB1682" s="142"/>
      <c r="AC1682" s="142"/>
      <c r="AD1682" s="142"/>
      <c r="AF1682" s="142"/>
      <c r="AH1682" s="142"/>
      <c r="AJ1682" s="142"/>
      <c r="AK1682" s="142"/>
      <c r="AL1682" s="142"/>
      <c r="AN1682" s="142"/>
      <c r="AO1682" s="7"/>
      <c r="AP1682" s="142"/>
      <c r="AR1682" s="142"/>
      <c r="AT1682" s="142"/>
      <c r="AV1682" s="142"/>
      <c r="AX1682" s="142"/>
      <c r="AZ1682" s="142"/>
      <c r="BB1682" s="142"/>
      <c r="BD1682" s="142"/>
      <c r="BF1682" s="142"/>
      <c r="BH1682" s="142"/>
      <c r="BI1682" s="7"/>
      <c r="BJ1682" s="142"/>
      <c r="BL1682" s="142"/>
      <c r="BN1682" s="7"/>
      <c r="BO1682" s="7"/>
      <c r="BP1682" s="7"/>
      <c r="BQ1682" s="7"/>
      <c r="BR1682" s="7"/>
    </row>
    <row r="1683" spans="1:70" customFormat="1" ht="15.75">
      <c r="A1683" s="7"/>
      <c r="B1683" s="230"/>
      <c r="C1683" s="7"/>
      <c r="D1683" s="7"/>
      <c r="E1683" s="7"/>
      <c r="F1683" s="7"/>
      <c r="G1683" s="7"/>
      <c r="H1683" s="7"/>
      <c r="I1683" s="7"/>
      <c r="J1683" s="7"/>
      <c r="K1683" s="7"/>
      <c r="L1683" s="8"/>
      <c r="M1683" s="142"/>
      <c r="N1683" s="146"/>
      <c r="Z1683" s="142"/>
      <c r="AB1683" s="142"/>
      <c r="AC1683" s="142"/>
      <c r="AD1683" s="142"/>
      <c r="AF1683" s="142"/>
      <c r="AH1683" s="142"/>
      <c r="AJ1683" s="142"/>
      <c r="AK1683" s="142"/>
      <c r="AL1683" s="142"/>
      <c r="AN1683" s="142"/>
      <c r="AO1683" s="7"/>
      <c r="AP1683" s="142"/>
      <c r="AR1683" s="142"/>
      <c r="AT1683" s="142"/>
      <c r="AV1683" s="142"/>
      <c r="AX1683" s="142"/>
      <c r="AZ1683" s="142"/>
      <c r="BB1683" s="142"/>
      <c r="BD1683" s="142"/>
      <c r="BF1683" s="142"/>
      <c r="BH1683" s="142"/>
      <c r="BI1683" s="7"/>
      <c r="BJ1683" s="142"/>
      <c r="BL1683" s="142"/>
      <c r="BN1683" s="7"/>
      <c r="BO1683" s="7"/>
      <c r="BP1683" s="7"/>
      <c r="BQ1683" s="7"/>
      <c r="BR1683" s="7"/>
    </row>
    <row r="1684" spans="1:70" customFormat="1" ht="15.75">
      <c r="A1684" s="7"/>
      <c r="B1684" s="230"/>
      <c r="C1684" s="7"/>
      <c r="D1684" s="7"/>
      <c r="E1684" s="7"/>
      <c r="F1684" s="7"/>
      <c r="G1684" s="7"/>
      <c r="H1684" s="7"/>
      <c r="I1684" s="7"/>
      <c r="J1684" s="7"/>
      <c r="K1684" s="7"/>
      <c r="L1684" s="8"/>
      <c r="M1684" s="142"/>
      <c r="N1684" s="146"/>
      <c r="Z1684" s="142"/>
      <c r="AB1684" s="142"/>
      <c r="AC1684" s="142"/>
      <c r="AD1684" s="142"/>
      <c r="AF1684" s="142"/>
      <c r="AH1684" s="142"/>
      <c r="AJ1684" s="142"/>
      <c r="AK1684" s="142"/>
      <c r="AL1684" s="142"/>
      <c r="AN1684" s="142"/>
      <c r="AO1684" s="7"/>
      <c r="AP1684" s="142"/>
      <c r="AR1684" s="142"/>
      <c r="AT1684" s="142"/>
      <c r="AV1684" s="142"/>
      <c r="AX1684" s="142"/>
      <c r="AZ1684" s="142"/>
      <c r="BB1684" s="142"/>
      <c r="BD1684" s="142"/>
      <c r="BF1684" s="142"/>
      <c r="BH1684" s="142"/>
      <c r="BI1684" s="7"/>
      <c r="BJ1684" s="142"/>
      <c r="BL1684" s="142"/>
      <c r="BN1684" s="7"/>
      <c r="BO1684" s="7"/>
      <c r="BP1684" s="7"/>
      <c r="BQ1684" s="7"/>
      <c r="BR1684" s="7"/>
    </row>
    <row r="1685" spans="1:70" customFormat="1" ht="15.75">
      <c r="A1685" s="7"/>
      <c r="B1685" s="230"/>
      <c r="C1685" s="7"/>
      <c r="D1685" s="7"/>
      <c r="E1685" s="7"/>
      <c r="F1685" s="7"/>
      <c r="G1685" s="7"/>
      <c r="H1685" s="7"/>
      <c r="I1685" s="7"/>
      <c r="J1685" s="7"/>
      <c r="K1685" s="7"/>
      <c r="L1685" s="8"/>
      <c r="M1685" s="142"/>
      <c r="N1685" s="146"/>
      <c r="Z1685" s="142"/>
      <c r="AB1685" s="142"/>
      <c r="AC1685" s="142"/>
      <c r="AD1685" s="142"/>
      <c r="AF1685" s="142"/>
      <c r="AH1685" s="142"/>
      <c r="AJ1685" s="142"/>
      <c r="AK1685" s="142"/>
      <c r="AL1685" s="142"/>
      <c r="AN1685" s="142"/>
      <c r="AO1685" s="7"/>
      <c r="AP1685" s="142"/>
      <c r="AR1685" s="142"/>
      <c r="AT1685" s="142"/>
      <c r="AV1685" s="142"/>
      <c r="AX1685" s="142"/>
      <c r="AZ1685" s="142"/>
      <c r="BB1685" s="142"/>
      <c r="BD1685" s="142"/>
      <c r="BF1685" s="142"/>
      <c r="BH1685" s="142"/>
      <c r="BI1685" s="7"/>
      <c r="BJ1685" s="142"/>
      <c r="BL1685" s="142"/>
      <c r="BN1685" s="7"/>
      <c r="BO1685" s="7"/>
      <c r="BP1685" s="7"/>
      <c r="BQ1685" s="7"/>
      <c r="BR1685" s="7"/>
    </row>
    <row r="1686" spans="1:70" customFormat="1" ht="15.75">
      <c r="A1686" s="7"/>
      <c r="B1686" s="230"/>
      <c r="C1686" s="7"/>
      <c r="D1686" s="7"/>
      <c r="E1686" s="7"/>
      <c r="F1686" s="7"/>
      <c r="G1686" s="7"/>
      <c r="H1686" s="7"/>
      <c r="I1686" s="7"/>
      <c r="J1686" s="7"/>
      <c r="K1686" s="7"/>
      <c r="L1686" s="8"/>
      <c r="M1686" s="142"/>
      <c r="N1686" s="146"/>
      <c r="Z1686" s="142"/>
      <c r="AB1686" s="142"/>
      <c r="AC1686" s="142"/>
      <c r="AD1686" s="142"/>
      <c r="AF1686" s="142"/>
      <c r="AH1686" s="142"/>
      <c r="AJ1686" s="142"/>
      <c r="AK1686" s="142"/>
      <c r="AL1686" s="142"/>
      <c r="AN1686" s="142"/>
      <c r="AO1686" s="7"/>
      <c r="AP1686" s="142"/>
      <c r="AR1686" s="142"/>
      <c r="AT1686" s="142"/>
      <c r="AV1686" s="142"/>
      <c r="AX1686" s="142"/>
      <c r="AZ1686" s="142"/>
      <c r="BB1686" s="142"/>
      <c r="BD1686" s="142"/>
      <c r="BF1686" s="142"/>
      <c r="BH1686" s="142"/>
      <c r="BI1686" s="7"/>
      <c r="BJ1686" s="142"/>
      <c r="BL1686" s="142"/>
      <c r="BN1686" s="7"/>
      <c r="BO1686" s="7"/>
      <c r="BP1686" s="7"/>
      <c r="BQ1686" s="7"/>
      <c r="BR1686" s="7"/>
    </row>
    <row r="1687" spans="1:70" customFormat="1" ht="15.75">
      <c r="A1687" s="7"/>
      <c r="B1687" s="230"/>
      <c r="C1687" s="7"/>
      <c r="D1687" s="7"/>
      <c r="E1687" s="7"/>
      <c r="F1687" s="7"/>
      <c r="G1687" s="7"/>
      <c r="H1687" s="7"/>
      <c r="I1687" s="7"/>
      <c r="J1687" s="7"/>
      <c r="K1687" s="7"/>
      <c r="L1687" s="8"/>
      <c r="M1687" s="142"/>
      <c r="N1687" s="146"/>
      <c r="Z1687" s="142"/>
      <c r="AB1687" s="142"/>
      <c r="AC1687" s="142"/>
      <c r="AD1687" s="142"/>
      <c r="AF1687" s="142"/>
      <c r="AH1687" s="142"/>
      <c r="AJ1687" s="142"/>
      <c r="AK1687" s="142"/>
      <c r="AL1687" s="142"/>
      <c r="AN1687" s="142"/>
      <c r="AO1687" s="7"/>
      <c r="AP1687" s="142"/>
      <c r="AR1687" s="142"/>
      <c r="AT1687" s="142"/>
      <c r="AV1687" s="142"/>
      <c r="AX1687" s="142"/>
      <c r="AZ1687" s="142"/>
      <c r="BB1687" s="142"/>
      <c r="BD1687" s="142"/>
      <c r="BF1687" s="142"/>
      <c r="BH1687" s="142"/>
      <c r="BI1687" s="7"/>
      <c r="BJ1687" s="142"/>
      <c r="BL1687" s="142"/>
      <c r="BN1687" s="7"/>
      <c r="BO1687" s="7"/>
      <c r="BP1687" s="7"/>
      <c r="BQ1687" s="7"/>
      <c r="BR1687" s="7"/>
    </row>
    <row r="1688" spans="1:70" customFormat="1" ht="15.75">
      <c r="A1688" s="7"/>
      <c r="B1688" s="230"/>
      <c r="C1688" s="7"/>
      <c r="D1688" s="7"/>
      <c r="E1688" s="7"/>
      <c r="F1688" s="7"/>
      <c r="G1688" s="7"/>
      <c r="H1688" s="7"/>
      <c r="I1688" s="7"/>
      <c r="J1688" s="7"/>
      <c r="K1688" s="7"/>
      <c r="L1688" s="8"/>
      <c r="M1688" s="142"/>
      <c r="N1688" s="146"/>
      <c r="Z1688" s="142"/>
      <c r="AB1688" s="142"/>
      <c r="AC1688" s="142"/>
      <c r="AD1688" s="142"/>
      <c r="AF1688" s="142"/>
      <c r="AH1688" s="142"/>
      <c r="AJ1688" s="142"/>
      <c r="AK1688" s="142"/>
      <c r="AL1688" s="142"/>
      <c r="AN1688" s="142"/>
      <c r="AO1688" s="7"/>
      <c r="AP1688" s="142"/>
      <c r="AR1688" s="142"/>
      <c r="AT1688" s="142"/>
      <c r="AV1688" s="142"/>
      <c r="AX1688" s="142"/>
      <c r="AZ1688" s="142"/>
      <c r="BB1688" s="142"/>
      <c r="BD1688" s="142"/>
      <c r="BF1688" s="142"/>
      <c r="BH1688" s="142"/>
      <c r="BI1688" s="7"/>
      <c r="BJ1688" s="142"/>
      <c r="BL1688" s="142"/>
      <c r="BN1688" s="7"/>
      <c r="BO1688" s="7"/>
      <c r="BP1688" s="7"/>
      <c r="BQ1688" s="7"/>
      <c r="BR1688" s="7"/>
    </row>
    <row r="1689" spans="1:70" customFormat="1" ht="15.75">
      <c r="A1689" s="7"/>
      <c r="B1689" s="230"/>
      <c r="C1689" s="7"/>
      <c r="D1689" s="7"/>
      <c r="E1689" s="7"/>
      <c r="F1689" s="7"/>
      <c r="G1689" s="7"/>
      <c r="H1689" s="7"/>
      <c r="I1689" s="7"/>
      <c r="J1689" s="7"/>
      <c r="K1689" s="7"/>
      <c r="L1689" s="8"/>
      <c r="M1689" s="142"/>
      <c r="N1689" s="146"/>
      <c r="Z1689" s="142"/>
      <c r="AB1689" s="142"/>
      <c r="AC1689" s="142"/>
      <c r="AD1689" s="142"/>
      <c r="AF1689" s="142"/>
      <c r="AH1689" s="142"/>
      <c r="AJ1689" s="142"/>
      <c r="AK1689" s="142"/>
      <c r="AL1689" s="142"/>
      <c r="AN1689" s="142"/>
      <c r="AO1689" s="7"/>
      <c r="AP1689" s="142"/>
      <c r="AR1689" s="142"/>
      <c r="AT1689" s="142"/>
      <c r="AV1689" s="142"/>
      <c r="AX1689" s="142"/>
      <c r="AZ1689" s="142"/>
      <c r="BB1689" s="142"/>
      <c r="BD1689" s="142"/>
      <c r="BF1689" s="142"/>
      <c r="BH1689" s="142"/>
      <c r="BI1689" s="7"/>
      <c r="BJ1689" s="142"/>
      <c r="BL1689" s="142"/>
      <c r="BN1689" s="7"/>
      <c r="BO1689" s="7"/>
      <c r="BP1689" s="7"/>
      <c r="BQ1689" s="7"/>
      <c r="BR1689" s="7"/>
    </row>
    <row r="1690" spans="1:70" customFormat="1" ht="15.75">
      <c r="A1690" s="7"/>
      <c r="B1690" s="230"/>
      <c r="C1690" s="7"/>
      <c r="D1690" s="7"/>
      <c r="E1690" s="7"/>
      <c r="F1690" s="7"/>
      <c r="G1690" s="7"/>
      <c r="H1690" s="7"/>
      <c r="I1690" s="7"/>
      <c r="J1690" s="7"/>
      <c r="K1690" s="7"/>
      <c r="L1690" s="8"/>
      <c r="M1690" s="142"/>
      <c r="N1690" s="146"/>
      <c r="Z1690" s="142"/>
      <c r="AB1690" s="142"/>
      <c r="AC1690" s="142"/>
      <c r="AD1690" s="142"/>
      <c r="AF1690" s="142"/>
      <c r="AH1690" s="142"/>
      <c r="AJ1690" s="142"/>
      <c r="AK1690" s="142"/>
      <c r="AL1690" s="142"/>
      <c r="AN1690" s="142"/>
      <c r="AO1690" s="7"/>
      <c r="AP1690" s="142"/>
      <c r="AR1690" s="142"/>
      <c r="AT1690" s="142"/>
      <c r="AV1690" s="142"/>
      <c r="AX1690" s="142"/>
      <c r="AZ1690" s="142"/>
      <c r="BB1690" s="142"/>
      <c r="BD1690" s="142"/>
      <c r="BF1690" s="142"/>
      <c r="BH1690" s="142"/>
      <c r="BI1690" s="7"/>
      <c r="BJ1690" s="142"/>
      <c r="BL1690" s="142"/>
      <c r="BN1690" s="7"/>
      <c r="BO1690" s="7"/>
      <c r="BP1690" s="7"/>
      <c r="BQ1690" s="7"/>
      <c r="BR1690" s="7"/>
    </row>
    <row r="1691" spans="1:70" customFormat="1" ht="15.75">
      <c r="A1691" s="7"/>
      <c r="B1691" s="230"/>
      <c r="C1691" s="7"/>
      <c r="D1691" s="7"/>
      <c r="E1691" s="7"/>
      <c r="F1691" s="7"/>
      <c r="G1691" s="7"/>
      <c r="H1691" s="7"/>
      <c r="I1691" s="7"/>
      <c r="J1691" s="7"/>
      <c r="K1691" s="7"/>
      <c r="L1691" s="8"/>
      <c r="M1691" s="142"/>
      <c r="N1691" s="146"/>
      <c r="Z1691" s="142"/>
      <c r="AB1691" s="142"/>
      <c r="AC1691" s="142"/>
      <c r="AD1691" s="142"/>
      <c r="AF1691" s="142"/>
      <c r="AH1691" s="142"/>
      <c r="AJ1691" s="142"/>
      <c r="AK1691" s="142"/>
      <c r="AL1691" s="142"/>
      <c r="AN1691" s="142"/>
      <c r="AO1691" s="7"/>
      <c r="AP1691" s="142"/>
      <c r="AR1691" s="142"/>
      <c r="AT1691" s="142"/>
      <c r="AV1691" s="142"/>
      <c r="AX1691" s="142"/>
      <c r="AZ1691" s="142"/>
      <c r="BB1691" s="142"/>
      <c r="BD1691" s="142"/>
      <c r="BF1691" s="142"/>
      <c r="BH1691" s="142"/>
      <c r="BI1691" s="7"/>
      <c r="BJ1691" s="142"/>
      <c r="BL1691" s="142"/>
      <c r="BN1691" s="7"/>
      <c r="BO1691" s="7"/>
      <c r="BP1691" s="7"/>
      <c r="BQ1691" s="7"/>
      <c r="BR1691" s="7"/>
    </row>
    <row r="1692" spans="1:70" customFormat="1" ht="15.75">
      <c r="A1692" s="7"/>
      <c r="B1692" s="230"/>
      <c r="C1692" s="7"/>
      <c r="D1692" s="7"/>
      <c r="E1692" s="7"/>
      <c r="F1692" s="7"/>
      <c r="G1692" s="7"/>
      <c r="H1692" s="7"/>
      <c r="I1692" s="7"/>
      <c r="J1692" s="7"/>
      <c r="K1692" s="7"/>
      <c r="L1692" s="8"/>
      <c r="M1692" s="142"/>
      <c r="N1692" s="146"/>
      <c r="Z1692" s="142"/>
      <c r="AB1692" s="142"/>
      <c r="AC1692" s="142"/>
      <c r="AD1692" s="142"/>
      <c r="AF1692" s="142"/>
      <c r="AH1692" s="142"/>
      <c r="AJ1692" s="142"/>
      <c r="AK1692" s="142"/>
      <c r="AL1692" s="142"/>
      <c r="AN1692" s="142"/>
      <c r="AO1692" s="7"/>
      <c r="AP1692" s="142"/>
      <c r="AR1692" s="142"/>
      <c r="AT1692" s="142"/>
      <c r="AV1692" s="142"/>
      <c r="AX1692" s="142"/>
      <c r="AZ1692" s="142"/>
      <c r="BB1692" s="142"/>
      <c r="BD1692" s="142"/>
      <c r="BF1692" s="142"/>
      <c r="BH1692" s="142"/>
      <c r="BI1692" s="7"/>
      <c r="BJ1692" s="142"/>
      <c r="BL1692" s="142"/>
      <c r="BN1692" s="7"/>
      <c r="BO1692" s="7"/>
      <c r="BP1692" s="7"/>
      <c r="BQ1692" s="7"/>
      <c r="BR1692" s="7"/>
    </row>
    <row r="1693" spans="1:70" customFormat="1" ht="15.75">
      <c r="A1693" s="7"/>
      <c r="B1693" s="230"/>
      <c r="C1693" s="7"/>
      <c r="D1693" s="7"/>
      <c r="E1693" s="7"/>
      <c r="F1693" s="7"/>
      <c r="G1693" s="7"/>
      <c r="H1693" s="7"/>
      <c r="I1693" s="7"/>
      <c r="J1693" s="7"/>
      <c r="K1693" s="7"/>
      <c r="L1693" s="8"/>
      <c r="M1693" s="142"/>
      <c r="N1693" s="146"/>
      <c r="Z1693" s="142"/>
      <c r="AB1693" s="142"/>
      <c r="AC1693" s="142"/>
      <c r="AD1693" s="142"/>
      <c r="AF1693" s="142"/>
      <c r="AH1693" s="142"/>
      <c r="AJ1693" s="142"/>
      <c r="AK1693" s="142"/>
      <c r="AL1693" s="142"/>
      <c r="AN1693" s="142"/>
      <c r="AO1693" s="7"/>
      <c r="AP1693" s="142"/>
      <c r="AR1693" s="142"/>
      <c r="AT1693" s="142"/>
      <c r="AV1693" s="142"/>
      <c r="AX1693" s="142"/>
      <c r="AZ1693" s="142"/>
      <c r="BB1693" s="142"/>
      <c r="BD1693" s="142"/>
      <c r="BF1693" s="142"/>
      <c r="BH1693" s="142"/>
      <c r="BI1693" s="7"/>
      <c r="BJ1693" s="142"/>
      <c r="BL1693" s="142"/>
      <c r="BN1693" s="7"/>
      <c r="BO1693" s="7"/>
      <c r="BP1693" s="7"/>
      <c r="BQ1693" s="7"/>
      <c r="BR1693" s="7"/>
    </row>
    <row r="1694" spans="1:70" customFormat="1" ht="15.75">
      <c r="A1694" s="7"/>
      <c r="B1694" s="230"/>
      <c r="C1694" s="7"/>
      <c r="D1694" s="7"/>
      <c r="E1694" s="7"/>
      <c r="F1694" s="7"/>
      <c r="G1694" s="7"/>
      <c r="H1694" s="7"/>
      <c r="I1694" s="7"/>
      <c r="J1694" s="7"/>
      <c r="K1694" s="7"/>
      <c r="L1694" s="8"/>
      <c r="M1694" s="142"/>
      <c r="N1694" s="146"/>
      <c r="Z1694" s="142"/>
      <c r="AB1694" s="142"/>
      <c r="AC1694" s="142"/>
      <c r="AD1694" s="142"/>
      <c r="AF1694" s="142"/>
      <c r="AH1694" s="142"/>
      <c r="AJ1694" s="142"/>
      <c r="AK1694" s="142"/>
      <c r="AL1694" s="142"/>
      <c r="AN1694" s="142"/>
      <c r="AO1694" s="7"/>
      <c r="AP1694" s="142"/>
      <c r="AR1694" s="142"/>
      <c r="AT1694" s="142"/>
      <c r="AV1694" s="142"/>
      <c r="AX1694" s="142"/>
      <c r="AZ1694" s="142"/>
      <c r="BB1694" s="142"/>
      <c r="BD1694" s="142"/>
      <c r="BF1694" s="142"/>
      <c r="BH1694" s="142"/>
      <c r="BI1694" s="7"/>
      <c r="BJ1694" s="142"/>
      <c r="BL1694" s="142"/>
      <c r="BN1694" s="7"/>
      <c r="BO1694" s="7"/>
      <c r="BP1694" s="7"/>
      <c r="BQ1694" s="7"/>
      <c r="BR1694" s="7"/>
    </row>
    <row r="1695" spans="1:70" customFormat="1" ht="15.75">
      <c r="A1695" s="7"/>
      <c r="B1695" s="230"/>
      <c r="C1695" s="7"/>
      <c r="D1695" s="7"/>
      <c r="E1695" s="7"/>
      <c r="F1695" s="7"/>
      <c r="G1695" s="7"/>
      <c r="H1695" s="7"/>
      <c r="I1695" s="7"/>
      <c r="J1695" s="7"/>
      <c r="K1695" s="7"/>
      <c r="L1695" s="8"/>
      <c r="M1695" s="142"/>
      <c r="N1695" s="146"/>
      <c r="Z1695" s="142"/>
      <c r="AB1695" s="142"/>
      <c r="AC1695" s="142"/>
      <c r="AD1695" s="142"/>
      <c r="AF1695" s="142"/>
      <c r="AH1695" s="142"/>
      <c r="AJ1695" s="142"/>
      <c r="AK1695" s="142"/>
      <c r="AL1695" s="142"/>
      <c r="AN1695" s="142"/>
      <c r="AO1695" s="7"/>
      <c r="AP1695" s="142"/>
      <c r="AR1695" s="142"/>
      <c r="AT1695" s="142"/>
      <c r="AV1695" s="142"/>
      <c r="AX1695" s="142"/>
      <c r="AZ1695" s="142"/>
      <c r="BB1695" s="142"/>
      <c r="BD1695" s="142"/>
      <c r="BF1695" s="142"/>
      <c r="BH1695" s="142"/>
      <c r="BI1695" s="7"/>
      <c r="BJ1695" s="142"/>
      <c r="BL1695" s="142"/>
      <c r="BN1695" s="7"/>
      <c r="BO1695" s="7"/>
      <c r="BP1695" s="7"/>
      <c r="BQ1695" s="7"/>
      <c r="BR1695" s="7"/>
    </row>
    <row r="1696" spans="1:70" customFormat="1" ht="15.75">
      <c r="A1696" s="7"/>
      <c r="B1696" s="230"/>
      <c r="C1696" s="7"/>
      <c r="D1696" s="7"/>
      <c r="E1696" s="7"/>
      <c r="F1696" s="7"/>
      <c r="G1696" s="7"/>
      <c r="H1696" s="7"/>
      <c r="I1696" s="7"/>
      <c r="J1696" s="7"/>
      <c r="K1696" s="7"/>
      <c r="L1696" s="8"/>
      <c r="M1696" s="142"/>
      <c r="N1696" s="146"/>
      <c r="Z1696" s="142"/>
      <c r="AB1696" s="142"/>
      <c r="AC1696" s="142"/>
      <c r="AD1696" s="142"/>
      <c r="AF1696" s="142"/>
      <c r="AH1696" s="142"/>
      <c r="AJ1696" s="142"/>
      <c r="AK1696" s="142"/>
      <c r="AL1696" s="142"/>
      <c r="AN1696" s="142"/>
      <c r="AO1696" s="7"/>
      <c r="AP1696" s="142"/>
      <c r="AR1696" s="142"/>
      <c r="AT1696" s="142"/>
      <c r="AV1696" s="142"/>
      <c r="AX1696" s="142"/>
      <c r="AZ1696" s="142"/>
      <c r="BB1696" s="142"/>
      <c r="BD1696" s="142"/>
      <c r="BF1696" s="142"/>
      <c r="BH1696" s="142"/>
      <c r="BI1696" s="7"/>
      <c r="BJ1696" s="142"/>
      <c r="BL1696" s="142"/>
      <c r="BN1696" s="7"/>
      <c r="BO1696" s="7"/>
      <c r="BP1696" s="7"/>
      <c r="BQ1696" s="7"/>
      <c r="BR1696" s="7"/>
    </row>
    <row r="1697" spans="1:70" customFormat="1" ht="15.75">
      <c r="A1697" s="7"/>
      <c r="B1697" s="230"/>
      <c r="C1697" s="7"/>
      <c r="D1697" s="7"/>
      <c r="E1697" s="7"/>
      <c r="F1697" s="7"/>
      <c r="G1697" s="7"/>
      <c r="H1697" s="7"/>
      <c r="I1697" s="7"/>
      <c r="J1697" s="7"/>
      <c r="K1697" s="7"/>
      <c r="L1697" s="8"/>
      <c r="M1697" s="142"/>
      <c r="N1697" s="146"/>
      <c r="Z1697" s="142"/>
      <c r="AB1697" s="142"/>
      <c r="AC1697" s="142"/>
      <c r="AD1697" s="142"/>
      <c r="AF1697" s="142"/>
      <c r="AH1697" s="142"/>
      <c r="AJ1697" s="142"/>
      <c r="AK1697" s="142"/>
      <c r="AL1697" s="142"/>
      <c r="AN1697" s="142"/>
      <c r="AO1697" s="7"/>
      <c r="AP1697" s="142"/>
      <c r="AR1697" s="142"/>
      <c r="AT1697" s="142"/>
      <c r="AV1697" s="142"/>
      <c r="AX1697" s="142"/>
      <c r="AZ1697" s="142"/>
      <c r="BB1697" s="142"/>
      <c r="BD1697" s="142"/>
      <c r="BF1697" s="142"/>
      <c r="BH1697" s="142"/>
      <c r="BI1697" s="7"/>
      <c r="BJ1697" s="142"/>
      <c r="BL1697" s="142"/>
      <c r="BN1697" s="7"/>
      <c r="BO1697" s="7"/>
      <c r="BP1697" s="7"/>
      <c r="BQ1697" s="7"/>
      <c r="BR1697" s="7"/>
    </row>
    <row r="1698" spans="1:70" customFormat="1" ht="15.75">
      <c r="A1698" s="7"/>
      <c r="B1698" s="230"/>
      <c r="C1698" s="7"/>
      <c r="D1698" s="7"/>
      <c r="E1698" s="7"/>
      <c r="F1698" s="7"/>
      <c r="G1698" s="7"/>
      <c r="H1698" s="7"/>
      <c r="I1698" s="7"/>
      <c r="J1698" s="7"/>
      <c r="K1698" s="7"/>
      <c r="L1698" s="8"/>
      <c r="M1698" s="142"/>
      <c r="N1698" s="146"/>
      <c r="Z1698" s="142"/>
      <c r="AB1698" s="142"/>
      <c r="AC1698" s="142"/>
      <c r="AD1698" s="142"/>
      <c r="AF1698" s="142"/>
      <c r="AH1698" s="142"/>
      <c r="AJ1698" s="142"/>
      <c r="AK1698" s="142"/>
      <c r="AL1698" s="142"/>
      <c r="AN1698" s="142"/>
      <c r="AO1698" s="7"/>
      <c r="AP1698" s="142"/>
      <c r="AR1698" s="142"/>
      <c r="AT1698" s="142"/>
      <c r="AV1698" s="142"/>
      <c r="AX1698" s="142"/>
      <c r="AZ1698" s="142"/>
      <c r="BB1698" s="142"/>
      <c r="BD1698" s="142"/>
      <c r="BF1698" s="142"/>
      <c r="BH1698" s="142"/>
      <c r="BI1698" s="7"/>
      <c r="BJ1698" s="142"/>
      <c r="BL1698" s="142"/>
      <c r="BN1698" s="7"/>
      <c r="BO1698" s="7"/>
      <c r="BP1698" s="7"/>
      <c r="BQ1698" s="7"/>
      <c r="BR1698" s="7"/>
    </row>
    <row r="1699" spans="1:70" customFormat="1" ht="15.75">
      <c r="A1699" s="7"/>
      <c r="B1699" s="230"/>
      <c r="C1699" s="7"/>
      <c r="D1699" s="7"/>
      <c r="E1699" s="7"/>
      <c r="F1699" s="7"/>
      <c r="G1699" s="7"/>
      <c r="H1699" s="7"/>
      <c r="I1699" s="7"/>
      <c r="J1699" s="7"/>
      <c r="K1699" s="7"/>
      <c r="L1699" s="8"/>
      <c r="M1699" s="142"/>
      <c r="N1699" s="146"/>
      <c r="Z1699" s="142"/>
      <c r="AB1699" s="142"/>
      <c r="AC1699" s="142"/>
      <c r="AD1699" s="142"/>
      <c r="AF1699" s="142"/>
      <c r="AH1699" s="142"/>
      <c r="AJ1699" s="142"/>
      <c r="AK1699" s="142"/>
      <c r="AL1699" s="142"/>
      <c r="AN1699" s="142"/>
      <c r="AO1699" s="7"/>
      <c r="AP1699" s="142"/>
      <c r="AR1699" s="142"/>
      <c r="AT1699" s="142"/>
      <c r="AV1699" s="142"/>
      <c r="AX1699" s="142"/>
      <c r="AZ1699" s="142"/>
      <c r="BB1699" s="142"/>
      <c r="BD1699" s="142"/>
      <c r="BF1699" s="142"/>
      <c r="BH1699" s="142"/>
      <c r="BI1699" s="7"/>
      <c r="BJ1699" s="142"/>
      <c r="BL1699" s="142"/>
      <c r="BN1699" s="7"/>
      <c r="BO1699" s="7"/>
      <c r="BP1699" s="7"/>
      <c r="BQ1699" s="7"/>
      <c r="BR1699" s="7"/>
    </row>
    <row r="1700" spans="1:70" customFormat="1" ht="15.75">
      <c r="A1700" s="7"/>
      <c r="B1700" s="230"/>
      <c r="C1700" s="7"/>
      <c r="D1700" s="7"/>
      <c r="E1700" s="7"/>
      <c r="F1700" s="7"/>
      <c r="G1700" s="7"/>
      <c r="H1700" s="7"/>
      <c r="I1700" s="7"/>
      <c r="J1700" s="7"/>
      <c r="K1700" s="7"/>
      <c r="L1700" s="8"/>
      <c r="M1700" s="142"/>
      <c r="N1700" s="146"/>
      <c r="Z1700" s="142"/>
      <c r="AB1700" s="142"/>
      <c r="AC1700" s="142"/>
      <c r="AD1700" s="142"/>
      <c r="AF1700" s="142"/>
      <c r="AH1700" s="142"/>
      <c r="AJ1700" s="142"/>
      <c r="AK1700" s="142"/>
      <c r="AL1700" s="142"/>
      <c r="AN1700" s="142"/>
      <c r="AO1700" s="7"/>
      <c r="AP1700" s="142"/>
      <c r="AR1700" s="142"/>
      <c r="AT1700" s="142"/>
      <c r="AV1700" s="142"/>
      <c r="AX1700" s="142"/>
      <c r="AZ1700" s="142"/>
      <c r="BB1700" s="142"/>
      <c r="BD1700" s="142"/>
      <c r="BF1700" s="142"/>
      <c r="BH1700" s="142"/>
      <c r="BI1700" s="7"/>
      <c r="BJ1700" s="142"/>
      <c r="BL1700" s="142"/>
      <c r="BN1700" s="7"/>
      <c r="BO1700" s="7"/>
      <c r="BP1700" s="7"/>
      <c r="BQ1700" s="7"/>
      <c r="BR1700" s="7"/>
    </row>
    <row r="1701" spans="1:70" customFormat="1" ht="15.75">
      <c r="A1701" s="7"/>
      <c r="B1701" s="230"/>
      <c r="C1701" s="7"/>
      <c r="D1701" s="7"/>
      <c r="E1701" s="7"/>
      <c r="F1701" s="7"/>
      <c r="G1701" s="7"/>
      <c r="H1701" s="7"/>
      <c r="I1701" s="7"/>
      <c r="J1701" s="7"/>
      <c r="K1701" s="7"/>
      <c r="L1701" s="8"/>
      <c r="M1701" s="142"/>
      <c r="N1701" s="146"/>
      <c r="Z1701" s="142"/>
      <c r="AB1701" s="142"/>
      <c r="AC1701" s="142"/>
      <c r="AD1701" s="142"/>
      <c r="AF1701" s="142"/>
      <c r="AH1701" s="142"/>
      <c r="AJ1701" s="142"/>
      <c r="AK1701" s="142"/>
      <c r="AL1701" s="142"/>
      <c r="AN1701" s="142"/>
      <c r="AO1701" s="7"/>
      <c r="AP1701" s="142"/>
      <c r="AR1701" s="142"/>
      <c r="AT1701" s="142"/>
      <c r="AV1701" s="142"/>
      <c r="AX1701" s="142"/>
      <c r="AZ1701" s="142"/>
      <c r="BB1701" s="142"/>
      <c r="BD1701" s="142"/>
      <c r="BF1701" s="142"/>
      <c r="BH1701" s="142"/>
      <c r="BI1701" s="7"/>
      <c r="BJ1701" s="142"/>
      <c r="BL1701" s="142"/>
      <c r="BN1701" s="7"/>
      <c r="BO1701" s="7"/>
      <c r="BP1701" s="7"/>
      <c r="BQ1701" s="7"/>
      <c r="BR1701" s="7"/>
    </row>
    <row r="1702" spans="1:70" customFormat="1" ht="15.75">
      <c r="A1702" s="7"/>
      <c r="B1702" s="230"/>
      <c r="C1702" s="7"/>
      <c r="D1702" s="7"/>
      <c r="E1702" s="7"/>
      <c r="F1702" s="7"/>
      <c r="G1702" s="7"/>
      <c r="H1702" s="7"/>
      <c r="I1702" s="7"/>
      <c r="J1702" s="7"/>
      <c r="K1702" s="7"/>
      <c r="L1702" s="8"/>
      <c r="M1702" s="142"/>
      <c r="N1702" s="146"/>
      <c r="Z1702" s="142"/>
      <c r="AB1702" s="142"/>
      <c r="AC1702" s="142"/>
      <c r="AD1702" s="142"/>
      <c r="AF1702" s="142"/>
      <c r="AH1702" s="142"/>
      <c r="AJ1702" s="142"/>
      <c r="AK1702" s="142"/>
      <c r="AL1702" s="142"/>
      <c r="AN1702" s="142"/>
      <c r="AO1702" s="7"/>
      <c r="AP1702" s="142"/>
      <c r="AR1702" s="142"/>
      <c r="AT1702" s="142"/>
      <c r="AV1702" s="142"/>
      <c r="AX1702" s="142"/>
      <c r="AZ1702" s="142"/>
      <c r="BB1702" s="142"/>
      <c r="BD1702" s="142"/>
      <c r="BF1702" s="142"/>
      <c r="BH1702" s="142"/>
      <c r="BI1702" s="7"/>
      <c r="BJ1702" s="142"/>
      <c r="BL1702" s="142"/>
      <c r="BN1702" s="7"/>
      <c r="BO1702" s="7"/>
      <c r="BP1702" s="7"/>
      <c r="BQ1702" s="7"/>
      <c r="BR1702" s="7"/>
    </row>
    <row r="1703" spans="1:70" customFormat="1" ht="15.75">
      <c r="A1703" s="7"/>
      <c r="B1703" s="230"/>
      <c r="C1703" s="7"/>
      <c r="D1703" s="7"/>
      <c r="E1703" s="7"/>
      <c r="F1703" s="7"/>
      <c r="G1703" s="7"/>
      <c r="H1703" s="7"/>
      <c r="I1703" s="7"/>
      <c r="J1703" s="7"/>
      <c r="K1703" s="7"/>
      <c r="L1703" s="8"/>
      <c r="M1703" s="142"/>
      <c r="N1703" s="146"/>
      <c r="Z1703" s="142"/>
      <c r="AB1703" s="142"/>
      <c r="AC1703" s="142"/>
      <c r="AD1703" s="142"/>
      <c r="AF1703" s="142"/>
      <c r="AH1703" s="142"/>
      <c r="AJ1703" s="142"/>
      <c r="AK1703" s="142"/>
      <c r="AL1703" s="142"/>
      <c r="AN1703" s="142"/>
      <c r="AO1703" s="7"/>
      <c r="AP1703" s="142"/>
      <c r="AR1703" s="142"/>
      <c r="AT1703" s="142"/>
      <c r="AV1703" s="142"/>
      <c r="AX1703" s="142"/>
      <c r="AZ1703" s="142"/>
      <c r="BB1703" s="142"/>
      <c r="BD1703" s="142"/>
      <c r="BF1703" s="142"/>
      <c r="BH1703" s="142"/>
      <c r="BI1703" s="7"/>
      <c r="BJ1703" s="142"/>
      <c r="BL1703" s="142"/>
      <c r="BN1703" s="7"/>
      <c r="BO1703" s="7"/>
      <c r="BP1703" s="7"/>
      <c r="BQ1703" s="7"/>
      <c r="BR1703" s="7"/>
    </row>
    <row r="1704" spans="1:70" customFormat="1" ht="15.75">
      <c r="A1704" s="7"/>
      <c r="B1704" s="230"/>
      <c r="C1704" s="7"/>
      <c r="D1704" s="7"/>
      <c r="E1704" s="7"/>
      <c r="F1704" s="7"/>
      <c r="G1704" s="7"/>
      <c r="H1704" s="7"/>
      <c r="I1704" s="7"/>
      <c r="J1704" s="7"/>
      <c r="K1704" s="7"/>
      <c r="L1704" s="8"/>
      <c r="M1704" s="142"/>
      <c r="N1704" s="146"/>
      <c r="Z1704" s="142"/>
      <c r="AB1704" s="142"/>
      <c r="AC1704" s="142"/>
      <c r="AD1704" s="142"/>
      <c r="AF1704" s="142"/>
      <c r="AH1704" s="142"/>
      <c r="AJ1704" s="142"/>
      <c r="AK1704" s="142"/>
      <c r="AL1704" s="142"/>
      <c r="AN1704" s="142"/>
      <c r="AO1704" s="7"/>
      <c r="AP1704" s="142"/>
      <c r="AR1704" s="142"/>
      <c r="AT1704" s="142"/>
      <c r="AV1704" s="142"/>
      <c r="AX1704" s="142"/>
      <c r="AZ1704" s="142"/>
      <c r="BB1704" s="142"/>
      <c r="BD1704" s="142"/>
      <c r="BF1704" s="142"/>
      <c r="BH1704" s="142"/>
      <c r="BI1704" s="7"/>
      <c r="BJ1704" s="142"/>
      <c r="BL1704" s="142"/>
      <c r="BN1704" s="7"/>
      <c r="BO1704" s="7"/>
      <c r="BP1704" s="7"/>
      <c r="BQ1704" s="7"/>
      <c r="BR1704" s="7"/>
    </row>
    <row r="1705" spans="1:70" customFormat="1" ht="15.75">
      <c r="A1705" s="7"/>
      <c r="B1705" s="230"/>
      <c r="C1705" s="7"/>
      <c r="D1705" s="7"/>
      <c r="E1705" s="7"/>
      <c r="F1705" s="7"/>
      <c r="G1705" s="7"/>
      <c r="H1705" s="7"/>
      <c r="I1705" s="7"/>
      <c r="J1705" s="7"/>
      <c r="K1705" s="7"/>
      <c r="L1705" s="8"/>
      <c r="M1705" s="142"/>
      <c r="N1705" s="146"/>
      <c r="Z1705" s="142"/>
      <c r="AB1705" s="142"/>
      <c r="AC1705" s="142"/>
      <c r="AD1705" s="142"/>
      <c r="AF1705" s="142"/>
      <c r="AH1705" s="142"/>
      <c r="AJ1705" s="142"/>
      <c r="AK1705" s="142"/>
      <c r="AL1705" s="142"/>
      <c r="AN1705" s="142"/>
      <c r="AO1705" s="7"/>
      <c r="AP1705" s="142"/>
      <c r="AR1705" s="142"/>
      <c r="AT1705" s="142"/>
      <c r="AV1705" s="142"/>
      <c r="AX1705" s="142"/>
      <c r="AZ1705" s="142"/>
      <c r="BB1705" s="142"/>
      <c r="BD1705" s="142"/>
      <c r="BF1705" s="142"/>
      <c r="BH1705" s="142"/>
      <c r="BI1705" s="7"/>
      <c r="BJ1705" s="142"/>
      <c r="BL1705" s="142"/>
      <c r="BN1705" s="7"/>
      <c r="BO1705" s="7"/>
      <c r="BP1705" s="7"/>
      <c r="BQ1705" s="7"/>
      <c r="BR1705" s="7"/>
    </row>
    <row r="1706" spans="1:70" customFormat="1" ht="15.75">
      <c r="A1706" s="7"/>
      <c r="B1706" s="230"/>
      <c r="C1706" s="7"/>
      <c r="D1706" s="7"/>
      <c r="E1706" s="7"/>
      <c r="F1706" s="7"/>
      <c r="G1706" s="7"/>
      <c r="H1706" s="7"/>
      <c r="I1706" s="7"/>
      <c r="J1706" s="7"/>
      <c r="K1706" s="7"/>
      <c r="L1706" s="8"/>
      <c r="M1706" s="142"/>
      <c r="N1706" s="146"/>
      <c r="Z1706" s="142"/>
      <c r="AB1706" s="142"/>
      <c r="AC1706" s="142"/>
      <c r="AD1706" s="142"/>
      <c r="AF1706" s="142"/>
      <c r="AH1706" s="142"/>
      <c r="AJ1706" s="142"/>
      <c r="AK1706" s="142"/>
      <c r="AL1706" s="142"/>
      <c r="AN1706" s="142"/>
      <c r="AO1706" s="7"/>
      <c r="AP1706" s="142"/>
      <c r="AR1706" s="142"/>
      <c r="AT1706" s="142"/>
      <c r="AV1706" s="142"/>
      <c r="AX1706" s="142"/>
      <c r="AZ1706" s="142"/>
      <c r="BB1706" s="142"/>
      <c r="BD1706" s="142"/>
      <c r="BF1706" s="142"/>
      <c r="BH1706" s="142"/>
      <c r="BI1706" s="7"/>
      <c r="BJ1706" s="142"/>
      <c r="BL1706" s="142"/>
      <c r="BN1706" s="7"/>
      <c r="BO1706" s="7"/>
      <c r="BP1706" s="7"/>
      <c r="BQ1706" s="7"/>
      <c r="BR1706" s="7"/>
    </row>
    <row r="1707" spans="1:70" customFormat="1" ht="15.75">
      <c r="A1707" s="7"/>
      <c r="B1707" s="230"/>
      <c r="C1707" s="7"/>
      <c r="D1707" s="7"/>
      <c r="E1707" s="7"/>
      <c r="F1707" s="7"/>
      <c r="G1707" s="7"/>
      <c r="H1707" s="7"/>
      <c r="I1707" s="7"/>
      <c r="J1707" s="7"/>
      <c r="K1707" s="7"/>
      <c r="L1707" s="8"/>
      <c r="M1707" s="142"/>
      <c r="N1707" s="146"/>
      <c r="Z1707" s="142"/>
      <c r="AB1707" s="142"/>
      <c r="AC1707" s="142"/>
      <c r="AD1707" s="142"/>
      <c r="AF1707" s="142"/>
      <c r="AH1707" s="142"/>
      <c r="AJ1707" s="142"/>
      <c r="AK1707" s="142"/>
      <c r="AL1707" s="142"/>
      <c r="AN1707" s="142"/>
      <c r="AO1707" s="7"/>
      <c r="AP1707" s="142"/>
      <c r="AR1707" s="142"/>
      <c r="AT1707" s="142"/>
      <c r="AV1707" s="142"/>
      <c r="AX1707" s="142"/>
      <c r="AZ1707" s="142"/>
      <c r="BB1707" s="142"/>
      <c r="BD1707" s="142"/>
      <c r="BF1707" s="142"/>
      <c r="BH1707" s="142"/>
      <c r="BI1707" s="7"/>
      <c r="BJ1707" s="142"/>
      <c r="BL1707" s="142"/>
      <c r="BN1707" s="7"/>
      <c r="BO1707" s="7"/>
      <c r="BP1707" s="7"/>
      <c r="BQ1707" s="7"/>
      <c r="BR1707" s="7"/>
    </row>
    <row r="1708" spans="1:70" customFormat="1" ht="15.75">
      <c r="A1708" s="7"/>
      <c r="B1708" s="230"/>
      <c r="C1708" s="7"/>
      <c r="D1708" s="7"/>
      <c r="E1708" s="7"/>
      <c r="F1708" s="7"/>
      <c r="G1708" s="7"/>
      <c r="H1708" s="7"/>
      <c r="I1708" s="7"/>
      <c r="J1708" s="7"/>
      <c r="K1708" s="7"/>
      <c r="L1708" s="8"/>
      <c r="M1708" s="142"/>
      <c r="N1708" s="146"/>
      <c r="Z1708" s="142"/>
      <c r="AB1708" s="142"/>
      <c r="AC1708" s="142"/>
      <c r="AD1708" s="142"/>
      <c r="AF1708" s="142"/>
      <c r="AH1708" s="142"/>
      <c r="AJ1708" s="142"/>
      <c r="AK1708" s="142"/>
      <c r="AL1708" s="142"/>
      <c r="AN1708" s="142"/>
      <c r="AO1708" s="7"/>
      <c r="AP1708" s="142"/>
      <c r="AR1708" s="142"/>
      <c r="AT1708" s="142"/>
      <c r="AV1708" s="142"/>
      <c r="AX1708" s="142"/>
      <c r="AZ1708" s="142"/>
      <c r="BB1708" s="142"/>
      <c r="BD1708" s="142"/>
      <c r="BF1708" s="142"/>
      <c r="BH1708" s="142"/>
      <c r="BI1708" s="7"/>
      <c r="BJ1708" s="142"/>
      <c r="BL1708" s="142"/>
      <c r="BN1708" s="7"/>
      <c r="BO1708" s="7"/>
      <c r="BP1708" s="7"/>
      <c r="BQ1708" s="7"/>
      <c r="BR1708" s="7"/>
    </row>
    <row r="1709" spans="1:70" customFormat="1" ht="15.75">
      <c r="A1709" s="7"/>
      <c r="B1709" s="230"/>
      <c r="C1709" s="7"/>
      <c r="D1709" s="7"/>
      <c r="E1709" s="7"/>
      <c r="F1709" s="7"/>
      <c r="G1709" s="7"/>
      <c r="H1709" s="7"/>
      <c r="I1709" s="7"/>
      <c r="J1709" s="7"/>
      <c r="K1709" s="7"/>
      <c r="L1709" s="8"/>
      <c r="M1709" s="142"/>
      <c r="N1709" s="146"/>
      <c r="Z1709" s="142"/>
      <c r="AB1709" s="142"/>
      <c r="AC1709" s="142"/>
      <c r="AD1709" s="142"/>
      <c r="AF1709" s="142"/>
      <c r="AH1709" s="142"/>
      <c r="AJ1709" s="142"/>
      <c r="AK1709" s="142"/>
      <c r="AL1709" s="142"/>
      <c r="AN1709" s="142"/>
      <c r="AO1709" s="7"/>
      <c r="AP1709" s="142"/>
      <c r="AR1709" s="142"/>
      <c r="AT1709" s="142"/>
      <c r="AV1709" s="142"/>
      <c r="AX1709" s="142"/>
      <c r="AZ1709" s="142"/>
      <c r="BB1709" s="142"/>
      <c r="BD1709" s="142"/>
      <c r="BF1709" s="142"/>
      <c r="BH1709" s="142"/>
      <c r="BI1709" s="7"/>
      <c r="BJ1709" s="142"/>
      <c r="BL1709" s="142"/>
      <c r="BN1709" s="7"/>
      <c r="BO1709" s="7"/>
      <c r="BP1709" s="7"/>
      <c r="BQ1709" s="7"/>
      <c r="BR1709" s="7"/>
    </row>
    <row r="1710" spans="1:70" customFormat="1" ht="15.75">
      <c r="A1710" s="7"/>
      <c r="B1710" s="230"/>
      <c r="C1710" s="7"/>
      <c r="D1710" s="7"/>
      <c r="E1710" s="7"/>
      <c r="F1710" s="7"/>
      <c r="G1710" s="7"/>
      <c r="H1710" s="7"/>
      <c r="I1710" s="7"/>
      <c r="J1710" s="7"/>
      <c r="K1710" s="7"/>
      <c r="L1710" s="8"/>
      <c r="M1710" s="142"/>
      <c r="N1710" s="146"/>
      <c r="Z1710" s="142"/>
      <c r="AB1710" s="142"/>
      <c r="AC1710" s="142"/>
      <c r="AD1710" s="142"/>
      <c r="AF1710" s="142"/>
      <c r="AH1710" s="142"/>
      <c r="AJ1710" s="142"/>
      <c r="AK1710" s="142"/>
      <c r="AL1710" s="142"/>
      <c r="AN1710" s="142"/>
      <c r="AO1710" s="7"/>
      <c r="AP1710" s="142"/>
      <c r="AR1710" s="142"/>
      <c r="AT1710" s="142"/>
      <c r="AV1710" s="142"/>
      <c r="AX1710" s="142"/>
      <c r="AZ1710" s="142"/>
      <c r="BB1710" s="142"/>
      <c r="BD1710" s="142"/>
      <c r="BF1710" s="142"/>
      <c r="BH1710" s="142"/>
      <c r="BI1710" s="7"/>
      <c r="BJ1710" s="142"/>
      <c r="BL1710" s="142"/>
      <c r="BN1710" s="7"/>
      <c r="BO1710" s="7"/>
      <c r="BP1710" s="7"/>
      <c r="BQ1710" s="7"/>
      <c r="BR1710" s="7"/>
    </row>
    <row r="1711" spans="1:70" customFormat="1" ht="15.75">
      <c r="A1711" s="7"/>
      <c r="B1711" s="230"/>
      <c r="C1711" s="7"/>
      <c r="D1711" s="7"/>
      <c r="E1711" s="7"/>
      <c r="F1711" s="7"/>
      <c r="G1711" s="7"/>
      <c r="H1711" s="7"/>
      <c r="I1711" s="7"/>
      <c r="J1711" s="7"/>
      <c r="K1711" s="7"/>
      <c r="L1711" s="8"/>
      <c r="M1711" s="142"/>
      <c r="N1711" s="146"/>
      <c r="Z1711" s="142"/>
      <c r="AB1711" s="142"/>
      <c r="AC1711" s="142"/>
      <c r="AD1711" s="142"/>
      <c r="AF1711" s="142"/>
      <c r="AH1711" s="142"/>
      <c r="AJ1711" s="142"/>
      <c r="AK1711" s="142"/>
      <c r="AL1711" s="142"/>
      <c r="AN1711" s="142"/>
      <c r="AO1711" s="7"/>
      <c r="AP1711" s="142"/>
      <c r="AR1711" s="142"/>
      <c r="AT1711" s="142"/>
      <c r="AV1711" s="142"/>
      <c r="AX1711" s="142"/>
      <c r="AZ1711" s="142"/>
      <c r="BB1711" s="142"/>
      <c r="BD1711" s="142"/>
      <c r="BF1711" s="142"/>
      <c r="BH1711" s="142"/>
      <c r="BI1711" s="7"/>
      <c r="BJ1711" s="142"/>
      <c r="BL1711" s="142"/>
      <c r="BN1711" s="7"/>
      <c r="BO1711" s="7"/>
      <c r="BP1711" s="7"/>
      <c r="BQ1711" s="7"/>
      <c r="BR1711" s="7"/>
    </row>
    <row r="1712" spans="1:70" customFormat="1" ht="15.75">
      <c r="A1712" s="7"/>
      <c r="B1712" s="230"/>
      <c r="C1712" s="7"/>
      <c r="D1712" s="7"/>
      <c r="E1712" s="7"/>
      <c r="F1712" s="7"/>
      <c r="G1712" s="7"/>
      <c r="H1712" s="7"/>
      <c r="I1712" s="7"/>
      <c r="J1712" s="7"/>
      <c r="K1712" s="7"/>
      <c r="L1712" s="8"/>
      <c r="M1712" s="142"/>
      <c r="N1712" s="146"/>
      <c r="Z1712" s="142"/>
      <c r="AB1712" s="142"/>
      <c r="AC1712" s="142"/>
      <c r="AD1712" s="142"/>
      <c r="AF1712" s="142"/>
      <c r="AH1712" s="142"/>
      <c r="AJ1712" s="142"/>
      <c r="AK1712" s="142"/>
      <c r="AL1712" s="142"/>
      <c r="AN1712" s="142"/>
      <c r="AO1712" s="7"/>
      <c r="AP1712" s="142"/>
      <c r="AR1712" s="142"/>
      <c r="AT1712" s="142"/>
      <c r="AV1712" s="142"/>
      <c r="AX1712" s="142"/>
      <c r="AZ1712" s="142"/>
      <c r="BB1712" s="142"/>
      <c r="BD1712" s="142"/>
      <c r="BF1712" s="142"/>
      <c r="BH1712" s="142"/>
      <c r="BI1712" s="7"/>
      <c r="BJ1712" s="142"/>
      <c r="BL1712" s="142"/>
      <c r="BN1712" s="7"/>
      <c r="BO1712" s="7"/>
      <c r="BP1712" s="7"/>
      <c r="BQ1712" s="7"/>
      <c r="BR1712" s="7"/>
    </row>
    <row r="1713" spans="1:70" customFormat="1" ht="15.75">
      <c r="A1713" s="7"/>
      <c r="B1713" s="230"/>
      <c r="C1713" s="7"/>
      <c r="D1713" s="7"/>
      <c r="E1713" s="7"/>
      <c r="F1713" s="7"/>
      <c r="G1713" s="7"/>
      <c r="H1713" s="7"/>
      <c r="I1713" s="7"/>
      <c r="J1713" s="7"/>
      <c r="K1713" s="7"/>
      <c r="L1713" s="8"/>
      <c r="M1713" s="142"/>
      <c r="N1713" s="146"/>
      <c r="Z1713" s="142"/>
      <c r="AB1713" s="142"/>
      <c r="AC1713" s="142"/>
      <c r="AD1713" s="142"/>
      <c r="AF1713" s="142"/>
      <c r="AH1713" s="142"/>
      <c r="AJ1713" s="142"/>
      <c r="AK1713" s="142"/>
      <c r="AL1713" s="142"/>
      <c r="AN1713" s="142"/>
      <c r="AO1713" s="7"/>
      <c r="AP1713" s="142"/>
      <c r="AR1713" s="142"/>
      <c r="AT1713" s="142"/>
      <c r="AV1713" s="142"/>
      <c r="AX1713" s="142"/>
      <c r="AZ1713" s="142"/>
      <c r="BB1713" s="142"/>
      <c r="BD1713" s="142"/>
      <c r="BF1713" s="142"/>
      <c r="BH1713" s="142"/>
      <c r="BI1713" s="7"/>
      <c r="BJ1713" s="142"/>
      <c r="BL1713" s="142"/>
      <c r="BN1713" s="7"/>
      <c r="BO1713" s="7"/>
      <c r="BP1713" s="7"/>
      <c r="BQ1713" s="7"/>
      <c r="BR1713" s="7"/>
    </row>
    <row r="1714" spans="1:70" customFormat="1" ht="15.75">
      <c r="A1714" s="7"/>
      <c r="B1714" s="230"/>
      <c r="C1714" s="7"/>
      <c r="D1714" s="7"/>
      <c r="E1714" s="7"/>
      <c r="F1714" s="7"/>
      <c r="G1714" s="7"/>
      <c r="H1714" s="7"/>
      <c r="I1714" s="7"/>
      <c r="J1714" s="7"/>
      <c r="K1714" s="7"/>
      <c r="L1714" s="8"/>
      <c r="M1714" s="142"/>
      <c r="N1714" s="146"/>
      <c r="Z1714" s="142"/>
      <c r="AB1714" s="142"/>
      <c r="AC1714" s="142"/>
      <c r="AD1714" s="142"/>
      <c r="AF1714" s="142"/>
      <c r="AH1714" s="142"/>
      <c r="AJ1714" s="142"/>
      <c r="AK1714" s="142"/>
      <c r="AL1714" s="142"/>
      <c r="AN1714" s="142"/>
      <c r="AO1714" s="7"/>
      <c r="AP1714" s="142"/>
      <c r="AR1714" s="142"/>
      <c r="AT1714" s="142"/>
      <c r="AV1714" s="142"/>
      <c r="AX1714" s="142"/>
      <c r="AZ1714" s="142"/>
      <c r="BB1714" s="142"/>
      <c r="BD1714" s="142"/>
      <c r="BF1714" s="142"/>
      <c r="BH1714" s="142"/>
      <c r="BI1714" s="7"/>
      <c r="BJ1714" s="142"/>
      <c r="BL1714" s="142"/>
      <c r="BN1714" s="7"/>
      <c r="BO1714" s="7"/>
      <c r="BP1714" s="7"/>
      <c r="BQ1714" s="7"/>
      <c r="BR1714" s="7"/>
    </row>
    <row r="1715" spans="1:70" customFormat="1" ht="15.75">
      <c r="A1715" s="7"/>
      <c r="B1715" s="230"/>
      <c r="C1715" s="7"/>
      <c r="D1715" s="7"/>
      <c r="E1715" s="7"/>
      <c r="F1715" s="7"/>
      <c r="G1715" s="7"/>
      <c r="H1715" s="7"/>
      <c r="I1715" s="7"/>
      <c r="J1715" s="7"/>
      <c r="K1715" s="7"/>
      <c r="L1715" s="8"/>
      <c r="M1715" s="142"/>
      <c r="N1715" s="146"/>
      <c r="Z1715" s="142"/>
      <c r="AB1715" s="142"/>
      <c r="AC1715" s="142"/>
      <c r="AD1715" s="142"/>
      <c r="AF1715" s="142"/>
      <c r="AH1715" s="142"/>
      <c r="AJ1715" s="142"/>
      <c r="AK1715" s="142"/>
      <c r="AL1715" s="142"/>
      <c r="AN1715" s="142"/>
      <c r="AO1715" s="7"/>
      <c r="AP1715" s="142"/>
      <c r="AR1715" s="142"/>
      <c r="AT1715" s="142"/>
      <c r="AV1715" s="142"/>
      <c r="AX1715" s="142"/>
      <c r="AZ1715" s="142"/>
      <c r="BB1715" s="142"/>
      <c r="BD1715" s="142"/>
      <c r="BF1715" s="142"/>
      <c r="BH1715" s="142"/>
      <c r="BI1715" s="7"/>
      <c r="BJ1715" s="142"/>
      <c r="BL1715" s="142"/>
      <c r="BN1715" s="7"/>
      <c r="BO1715" s="7"/>
      <c r="BP1715" s="7"/>
      <c r="BQ1715" s="7"/>
      <c r="BR1715" s="7"/>
    </row>
    <row r="1716" spans="1:70" customFormat="1" ht="15.75">
      <c r="A1716" s="7"/>
      <c r="B1716" s="230"/>
      <c r="C1716" s="7"/>
      <c r="D1716" s="7"/>
      <c r="E1716" s="7"/>
      <c r="F1716" s="7"/>
      <c r="G1716" s="7"/>
      <c r="H1716" s="7"/>
      <c r="I1716" s="7"/>
      <c r="J1716" s="7"/>
      <c r="K1716" s="7"/>
      <c r="L1716" s="8"/>
      <c r="M1716" s="142"/>
      <c r="N1716" s="146"/>
      <c r="Z1716" s="142"/>
      <c r="AB1716" s="142"/>
      <c r="AC1716" s="142"/>
      <c r="AD1716" s="142"/>
      <c r="AF1716" s="142"/>
      <c r="AH1716" s="142"/>
      <c r="AJ1716" s="142"/>
      <c r="AK1716" s="142"/>
      <c r="AL1716" s="142"/>
      <c r="AN1716" s="142"/>
      <c r="AO1716" s="7"/>
      <c r="AP1716" s="142"/>
      <c r="AR1716" s="142"/>
      <c r="AT1716" s="142"/>
      <c r="AV1716" s="142"/>
      <c r="AX1716" s="142"/>
      <c r="AZ1716" s="142"/>
      <c r="BB1716" s="142"/>
      <c r="BD1716" s="142"/>
      <c r="BF1716" s="142"/>
      <c r="BH1716" s="142"/>
      <c r="BI1716" s="7"/>
      <c r="BJ1716" s="142"/>
      <c r="BL1716" s="142"/>
      <c r="BN1716" s="7"/>
      <c r="BO1716" s="7"/>
      <c r="BP1716" s="7"/>
      <c r="BQ1716" s="7"/>
      <c r="BR1716" s="7"/>
    </row>
    <row r="1717" spans="1:70" customFormat="1" ht="15.75">
      <c r="A1717" s="7"/>
      <c r="B1717" s="230"/>
      <c r="C1717" s="7"/>
      <c r="D1717" s="7"/>
      <c r="E1717" s="7"/>
      <c r="F1717" s="7"/>
      <c r="G1717" s="7"/>
      <c r="H1717" s="7"/>
      <c r="I1717" s="7"/>
      <c r="J1717" s="7"/>
      <c r="K1717" s="7"/>
      <c r="L1717" s="8"/>
      <c r="M1717" s="142"/>
      <c r="N1717" s="146"/>
      <c r="Z1717" s="142"/>
      <c r="AB1717" s="142"/>
      <c r="AC1717" s="142"/>
      <c r="AD1717" s="142"/>
      <c r="AF1717" s="142"/>
      <c r="AH1717" s="142"/>
      <c r="AJ1717" s="142"/>
      <c r="AK1717" s="142"/>
      <c r="AL1717" s="142"/>
      <c r="AN1717" s="142"/>
      <c r="AO1717" s="7"/>
      <c r="AP1717" s="142"/>
      <c r="AR1717" s="142"/>
      <c r="AT1717" s="142"/>
      <c r="AV1717" s="142"/>
      <c r="AX1717" s="142"/>
      <c r="AZ1717" s="142"/>
      <c r="BB1717" s="142"/>
      <c r="BD1717" s="142"/>
      <c r="BF1717" s="142"/>
      <c r="BH1717" s="142"/>
      <c r="BI1717" s="7"/>
      <c r="BJ1717" s="142"/>
      <c r="BL1717" s="142"/>
      <c r="BN1717" s="7"/>
      <c r="BO1717" s="7"/>
      <c r="BP1717" s="7"/>
      <c r="BQ1717" s="7"/>
      <c r="BR1717" s="7"/>
    </row>
    <row r="1718" spans="1:70" customFormat="1" ht="15.75">
      <c r="A1718" s="7"/>
      <c r="B1718" s="230"/>
      <c r="C1718" s="7"/>
      <c r="D1718" s="7"/>
      <c r="E1718" s="7"/>
      <c r="F1718" s="7"/>
      <c r="G1718" s="7"/>
      <c r="H1718" s="7"/>
      <c r="I1718" s="7"/>
      <c r="J1718" s="7"/>
      <c r="K1718" s="7"/>
      <c r="L1718" s="8"/>
      <c r="M1718" s="142"/>
      <c r="N1718" s="146"/>
      <c r="Z1718" s="142"/>
      <c r="AB1718" s="142"/>
      <c r="AC1718" s="142"/>
      <c r="AD1718" s="142"/>
      <c r="AF1718" s="142"/>
      <c r="AH1718" s="142"/>
      <c r="AJ1718" s="142"/>
      <c r="AK1718" s="142"/>
      <c r="AL1718" s="142"/>
      <c r="AN1718" s="142"/>
      <c r="AO1718" s="7"/>
      <c r="AP1718" s="142"/>
      <c r="AR1718" s="142"/>
      <c r="AT1718" s="142"/>
      <c r="AV1718" s="142"/>
      <c r="AX1718" s="142"/>
      <c r="AZ1718" s="142"/>
      <c r="BB1718" s="142"/>
      <c r="BD1718" s="142"/>
      <c r="BF1718" s="142"/>
      <c r="BH1718" s="142"/>
      <c r="BI1718" s="7"/>
      <c r="BJ1718" s="142"/>
      <c r="BL1718" s="142"/>
      <c r="BN1718" s="7"/>
      <c r="BO1718" s="7"/>
      <c r="BP1718" s="7"/>
      <c r="BQ1718" s="7"/>
      <c r="BR1718" s="7"/>
    </row>
    <row r="1719" spans="1:70" customFormat="1" ht="15.75">
      <c r="A1719" s="7"/>
      <c r="B1719" s="230"/>
      <c r="C1719" s="7"/>
      <c r="D1719" s="7"/>
      <c r="E1719" s="7"/>
      <c r="F1719" s="7"/>
      <c r="G1719" s="7"/>
      <c r="H1719" s="7"/>
      <c r="I1719" s="7"/>
      <c r="J1719" s="7"/>
      <c r="K1719" s="7"/>
      <c r="L1719" s="8"/>
      <c r="M1719" s="142"/>
      <c r="N1719" s="146"/>
      <c r="Z1719" s="142"/>
      <c r="AB1719" s="142"/>
      <c r="AC1719" s="142"/>
      <c r="AD1719" s="142"/>
      <c r="AF1719" s="142"/>
      <c r="AH1719" s="142"/>
      <c r="AJ1719" s="142"/>
      <c r="AK1719" s="142"/>
      <c r="AL1719" s="142"/>
      <c r="AN1719" s="142"/>
      <c r="AO1719" s="7"/>
      <c r="AP1719" s="142"/>
      <c r="AR1719" s="142"/>
      <c r="AT1719" s="142"/>
      <c r="AV1719" s="142"/>
      <c r="AX1719" s="142"/>
      <c r="AZ1719" s="142"/>
      <c r="BB1719" s="142"/>
      <c r="BD1719" s="142"/>
      <c r="BF1719" s="142"/>
      <c r="BH1719" s="142"/>
      <c r="BI1719" s="7"/>
      <c r="BJ1719" s="142"/>
      <c r="BL1719" s="142"/>
      <c r="BN1719" s="7"/>
      <c r="BO1719" s="7"/>
      <c r="BP1719" s="7"/>
      <c r="BQ1719" s="7"/>
      <c r="BR1719" s="7"/>
    </row>
    <row r="1720" spans="1:70" customFormat="1" ht="15.75">
      <c r="A1720" s="7"/>
      <c r="B1720" s="230"/>
      <c r="C1720" s="7"/>
      <c r="D1720" s="7"/>
      <c r="E1720" s="7"/>
      <c r="F1720" s="7"/>
      <c r="G1720" s="7"/>
      <c r="H1720" s="7"/>
      <c r="I1720" s="7"/>
      <c r="J1720" s="7"/>
      <c r="K1720" s="7"/>
      <c r="L1720" s="8"/>
      <c r="M1720" s="142"/>
      <c r="N1720" s="146"/>
      <c r="Z1720" s="142"/>
      <c r="AB1720" s="142"/>
      <c r="AC1720" s="142"/>
      <c r="AD1720" s="142"/>
      <c r="AF1720" s="142"/>
      <c r="AH1720" s="142"/>
      <c r="AJ1720" s="142"/>
      <c r="AK1720" s="142"/>
      <c r="AL1720" s="142"/>
      <c r="AN1720" s="142"/>
      <c r="AO1720" s="7"/>
      <c r="AP1720" s="142"/>
      <c r="AR1720" s="142"/>
      <c r="AT1720" s="142"/>
      <c r="AV1720" s="142"/>
      <c r="AX1720" s="142"/>
      <c r="AZ1720" s="142"/>
      <c r="BB1720" s="142"/>
      <c r="BD1720" s="142"/>
      <c r="BF1720" s="142"/>
      <c r="BH1720" s="142"/>
      <c r="BI1720" s="7"/>
      <c r="BJ1720" s="142"/>
      <c r="BL1720" s="142"/>
      <c r="BN1720" s="7"/>
      <c r="BO1720" s="7"/>
      <c r="BP1720" s="7"/>
      <c r="BQ1720" s="7"/>
      <c r="BR1720" s="7"/>
    </row>
    <row r="1721" spans="1:70" customFormat="1" ht="15.75">
      <c r="A1721" s="7"/>
      <c r="B1721" s="230"/>
      <c r="C1721" s="7"/>
      <c r="D1721" s="7"/>
      <c r="E1721" s="7"/>
      <c r="F1721" s="7"/>
      <c r="G1721" s="7"/>
      <c r="H1721" s="7"/>
      <c r="I1721" s="7"/>
      <c r="J1721" s="7"/>
      <c r="K1721" s="7"/>
      <c r="L1721" s="8"/>
      <c r="M1721" s="142"/>
      <c r="N1721" s="146"/>
      <c r="Z1721" s="142"/>
      <c r="AB1721" s="142"/>
      <c r="AC1721" s="142"/>
      <c r="AD1721" s="142"/>
      <c r="AF1721" s="142"/>
      <c r="AH1721" s="142"/>
      <c r="AJ1721" s="142"/>
      <c r="AK1721" s="142"/>
      <c r="AL1721" s="142"/>
      <c r="AN1721" s="142"/>
      <c r="AO1721" s="7"/>
      <c r="AP1721" s="142"/>
      <c r="AR1721" s="142"/>
      <c r="AT1721" s="142"/>
      <c r="AV1721" s="142"/>
      <c r="AX1721" s="142"/>
      <c r="AZ1721" s="142"/>
      <c r="BB1721" s="142"/>
      <c r="BD1721" s="142"/>
      <c r="BF1721" s="142"/>
      <c r="BH1721" s="142"/>
      <c r="BI1721" s="7"/>
      <c r="BJ1721" s="142"/>
      <c r="BL1721" s="142"/>
      <c r="BN1721" s="7"/>
      <c r="BO1721" s="7"/>
      <c r="BP1721" s="7"/>
      <c r="BQ1721" s="7"/>
      <c r="BR1721" s="7"/>
    </row>
    <row r="1722" spans="1:70" customFormat="1" ht="15.75">
      <c r="A1722" s="7"/>
      <c r="B1722" s="230"/>
      <c r="C1722" s="7"/>
      <c r="D1722" s="7"/>
      <c r="E1722" s="7"/>
      <c r="F1722" s="7"/>
      <c r="G1722" s="7"/>
      <c r="H1722" s="7"/>
      <c r="I1722" s="7"/>
      <c r="J1722" s="7"/>
      <c r="K1722" s="7"/>
      <c r="L1722" s="8"/>
      <c r="M1722" s="142"/>
      <c r="N1722" s="146"/>
      <c r="Z1722" s="142"/>
      <c r="AB1722" s="142"/>
      <c r="AC1722" s="142"/>
      <c r="AD1722" s="142"/>
      <c r="AF1722" s="142"/>
      <c r="AH1722" s="142"/>
      <c r="AJ1722" s="142"/>
      <c r="AK1722" s="142"/>
      <c r="AL1722" s="142"/>
      <c r="AN1722" s="142"/>
      <c r="AO1722" s="7"/>
      <c r="AP1722" s="142"/>
      <c r="AR1722" s="142"/>
      <c r="AT1722" s="142"/>
      <c r="AV1722" s="142"/>
      <c r="AX1722" s="142"/>
      <c r="AZ1722" s="142"/>
      <c r="BB1722" s="142"/>
      <c r="BD1722" s="142"/>
      <c r="BF1722" s="142"/>
      <c r="BH1722" s="142"/>
      <c r="BI1722" s="7"/>
      <c r="BJ1722" s="142"/>
      <c r="BL1722" s="142"/>
      <c r="BN1722" s="7"/>
      <c r="BO1722" s="7"/>
      <c r="BP1722" s="7"/>
      <c r="BQ1722" s="7"/>
      <c r="BR1722" s="7"/>
    </row>
    <row r="1723" spans="1:70" customFormat="1" ht="15.75">
      <c r="A1723" s="7"/>
      <c r="B1723" s="230"/>
      <c r="C1723" s="7"/>
      <c r="D1723" s="7"/>
      <c r="E1723" s="7"/>
      <c r="F1723" s="7"/>
      <c r="G1723" s="7"/>
      <c r="H1723" s="7"/>
      <c r="I1723" s="7"/>
      <c r="J1723" s="7"/>
      <c r="K1723" s="7"/>
      <c r="L1723" s="8"/>
      <c r="M1723" s="142"/>
      <c r="N1723" s="146"/>
      <c r="Z1723" s="142"/>
      <c r="AB1723" s="142"/>
      <c r="AC1723" s="142"/>
      <c r="AD1723" s="142"/>
      <c r="AF1723" s="142"/>
      <c r="AH1723" s="142"/>
      <c r="AJ1723" s="142"/>
      <c r="AK1723" s="142"/>
      <c r="AL1723" s="142"/>
      <c r="AN1723" s="142"/>
      <c r="AO1723" s="7"/>
      <c r="AP1723" s="142"/>
      <c r="AR1723" s="142"/>
      <c r="AT1723" s="142"/>
      <c r="AV1723" s="142"/>
      <c r="AX1723" s="142"/>
      <c r="AZ1723" s="142"/>
      <c r="BB1723" s="142"/>
      <c r="BD1723" s="142"/>
      <c r="BF1723" s="142"/>
      <c r="BH1723" s="142"/>
      <c r="BI1723" s="7"/>
      <c r="BJ1723" s="142"/>
      <c r="BL1723" s="142"/>
      <c r="BN1723" s="7"/>
      <c r="BO1723" s="7"/>
      <c r="BP1723" s="7"/>
      <c r="BQ1723" s="7"/>
      <c r="BR1723" s="7"/>
    </row>
    <row r="1724" spans="1:70" customFormat="1" ht="15.75">
      <c r="A1724" s="7"/>
      <c r="B1724" s="230"/>
      <c r="C1724" s="7"/>
      <c r="D1724" s="7"/>
      <c r="E1724" s="7"/>
      <c r="F1724" s="7"/>
      <c r="G1724" s="7"/>
      <c r="H1724" s="7"/>
      <c r="I1724" s="7"/>
      <c r="J1724" s="7"/>
      <c r="K1724" s="7"/>
      <c r="L1724" s="8"/>
      <c r="M1724" s="142"/>
      <c r="N1724" s="146"/>
      <c r="Z1724" s="142"/>
      <c r="AB1724" s="142"/>
      <c r="AC1724" s="142"/>
      <c r="AD1724" s="142"/>
      <c r="AF1724" s="142"/>
      <c r="AH1724" s="142"/>
      <c r="AJ1724" s="142"/>
      <c r="AK1724" s="142"/>
      <c r="AL1724" s="142"/>
      <c r="AN1724" s="142"/>
      <c r="AO1724" s="7"/>
      <c r="AP1724" s="142"/>
      <c r="AR1724" s="142"/>
      <c r="AT1724" s="142"/>
      <c r="AV1724" s="142"/>
      <c r="AX1724" s="142"/>
      <c r="AZ1724" s="142"/>
      <c r="BB1724" s="142"/>
      <c r="BD1724" s="142"/>
      <c r="BF1724" s="142"/>
      <c r="BH1724" s="142"/>
      <c r="BI1724" s="7"/>
      <c r="BJ1724" s="142"/>
      <c r="BL1724" s="142"/>
      <c r="BN1724" s="7"/>
      <c r="BO1724" s="7"/>
      <c r="BP1724" s="7"/>
      <c r="BQ1724" s="7"/>
      <c r="BR1724" s="7"/>
    </row>
    <row r="1725" spans="1:70" customFormat="1" ht="15.75">
      <c r="A1725" s="7"/>
      <c r="B1725" s="230"/>
      <c r="C1725" s="7"/>
      <c r="D1725" s="7"/>
      <c r="E1725" s="7"/>
      <c r="F1725" s="7"/>
      <c r="G1725" s="7"/>
      <c r="H1725" s="7"/>
      <c r="I1725" s="7"/>
      <c r="J1725" s="7"/>
      <c r="K1725" s="7"/>
      <c r="L1725" s="8"/>
      <c r="M1725" s="142"/>
      <c r="N1725" s="146"/>
      <c r="Z1725" s="142"/>
      <c r="AB1725" s="142"/>
      <c r="AC1725" s="142"/>
      <c r="AD1725" s="142"/>
      <c r="AF1725" s="142"/>
      <c r="AH1725" s="142"/>
      <c r="AJ1725" s="142"/>
      <c r="AK1725" s="142"/>
      <c r="AL1725" s="142"/>
      <c r="AN1725" s="142"/>
      <c r="AO1725" s="7"/>
      <c r="AP1725" s="142"/>
      <c r="AR1725" s="142"/>
      <c r="AT1725" s="142"/>
      <c r="AV1725" s="142"/>
      <c r="AX1725" s="142"/>
      <c r="AZ1725" s="142"/>
      <c r="BB1725" s="142"/>
      <c r="BD1725" s="142"/>
      <c r="BF1725" s="142"/>
      <c r="BH1725" s="142"/>
      <c r="BI1725" s="7"/>
      <c r="BJ1725" s="142"/>
      <c r="BL1725" s="142"/>
      <c r="BN1725" s="7"/>
      <c r="BO1725" s="7"/>
      <c r="BP1725" s="7"/>
      <c r="BQ1725" s="7"/>
      <c r="BR1725" s="7"/>
    </row>
    <row r="1726" spans="1:70" customFormat="1" ht="15.75">
      <c r="A1726" s="7"/>
      <c r="B1726" s="230"/>
      <c r="C1726" s="7"/>
      <c r="D1726" s="7"/>
      <c r="E1726" s="7"/>
      <c r="F1726" s="7"/>
      <c r="G1726" s="7"/>
      <c r="H1726" s="7"/>
      <c r="I1726" s="7"/>
      <c r="J1726" s="7"/>
      <c r="K1726" s="7"/>
      <c r="L1726" s="8"/>
      <c r="M1726" s="142"/>
      <c r="N1726" s="146"/>
      <c r="Z1726" s="142"/>
      <c r="AB1726" s="142"/>
      <c r="AC1726" s="142"/>
      <c r="AD1726" s="142"/>
      <c r="AF1726" s="142"/>
      <c r="AH1726" s="142"/>
      <c r="AJ1726" s="142"/>
      <c r="AK1726" s="142"/>
      <c r="AL1726" s="142"/>
      <c r="AN1726" s="142"/>
      <c r="AO1726" s="7"/>
      <c r="AP1726" s="142"/>
      <c r="AR1726" s="142"/>
      <c r="AT1726" s="142"/>
      <c r="AV1726" s="142"/>
      <c r="AX1726" s="142"/>
      <c r="AZ1726" s="142"/>
      <c r="BB1726" s="142"/>
      <c r="BD1726" s="142"/>
      <c r="BF1726" s="142"/>
      <c r="BH1726" s="142"/>
      <c r="BI1726" s="7"/>
      <c r="BJ1726" s="142"/>
      <c r="BL1726" s="142"/>
      <c r="BN1726" s="7"/>
      <c r="BO1726" s="7"/>
      <c r="BP1726" s="7"/>
      <c r="BQ1726" s="7"/>
      <c r="BR1726" s="7"/>
    </row>
    <row r="1727" spans="1:70" customFormat="1" ht="15.75">
      <c r="A1727" s="7"/>
      <c r="B1727" s="230"/>
      <c r="C1727" s="7"/>
      <c r="D1727" s="7"/>
      <c r="E1727" s="7"/>
      <c r="F1727" s="7"/>
      <c r="G1727" s="7"/>
      <c r="H1727" s="7"/>
      <c r="I1727" s="7"/>
      <c r="J1727" s="7"/>
      <c r="K1727" s="7"/>
      <c r="L1727" s="8"/>
      <c r="M1727" s="142"/>
      <c r="N1727" s="146"/>
      <c r="Z1727" s="142"/>
      <c r="AB1727" s="142"/>
      <c r="AC1727" s="142"/>
      <c r="AD1727" s="142"/>
      <c r="AF1727" s="142"/>
      <c r="AH1727" s="142"/>
      <c r="AJ1727" s="142"/>
      <c r="AK1727" s="142"/>
      <c r="AL1727" s="142"/>
      <c r="AN1727" s="142"/>
      <c r="AO1727" s="7"/>
      <c r="AP1727" s="142"/>
      <c r="AR1727" s="142"/>
      <c r="AT1727" s="142"/>
      <c r="AV1727" s="142"/>
      <c r="AX1727" s="142"/>
      <c r="AZ1727" s="142"/>
      <c r="BB1727" s="142"/>
      <c r="BD1727" s="142"/>
      <c r="BF1727" s="142"/>
      <c r="BH1727" s="142"/>
      <c r="BI1727" s="7"/>
      <c r="BJ1727" s="142"/>
      <c r="BL1727" s="142"/>
      <c r="BN1727" s="7"/>
      <c r="BO1727" s="7"/>
      <c r="BP1727" s="7"/>
      <c r="BQ1727" s="7"/>
      <c r="BR1727" s="7"/>
    </row>
    <row r="1728" spans="1:70" customFormat="1" ht="15.75">
      <c r="A1728" s="7"/>
      <c r="B1728" s="230"/>
      <c r="C1728" s="7"/>
      <c r="D1728" s="7"/>
      <c r="E1728" s="7"/>
      <c r="F1728" s="7"/>
      <c r="G1728" s="7"/>
      <c r="H1728" s="7"/>
      <c r="I1728" s="7"/>
      <c r="J1728" s="7"/>
      <c r="K1728" s="7"/>
      <c r="L1728" s="8"/>
      <c r="M1728" s="142"/>
      <c r="N1728" s="146"/>
      <c r="Z1728" s="142"/>
      <c r="AB1728" s="142"/>
      <c r="AC1728" s="142"/>
      <c r="AD1728" s="142"/>
      <c r="AF1728" s="142"/>
      <c r="AH1728" s="142"/>
      <c r="AJ1728" s="142"/>
      <c r="AK1728" s="142"/>
      <c r="AL1728" s="142"/>
      <c r="AN1728" s="142"/>
      <c r="AO1728" s="7"/>
      <c r="AP1728" s="142"/>
      <c r="AR1728" s="142"/>
      <c r="AT1728" s="142"/>
      <c r="AV1728" s="142"/>
      <c r="AX1728" s="142"/>
      <c r="AZ1728" s="142"/>
      <c r="BB1728" s="142"/>
      <c r="BD1728" s="142"/>
      <c r="BF1728" s="142"/>
      <c r="BH1728" s="142"/>
      <c r="BI1728" s="7"/>
      <c r="BJ1728" s="142"/>
      <c r="BL1728" s="142"/>
      <c r="BN1728" s="7"/>
      <c r="BO1728" s="7"/>
      <c r="BP1728" s="7"/>
      <c r="BQ1728" s="7"/>
      <c r="BR1728" s="7"/>
    </row>
    <row r="1729" spans="1:70" customFormat="1" ht="15.75">
      <c r="A1729" s="7"/>
      <c r="B1729" s="230"/>
      <c r="C1729" s="7"/>
      <c r="D1729" s="7"/>
      <c r="E1729" s="7"/>
      <c r="F1729" s="7"/>
      <c r="G1729" s="7"/>
      <c r="H1729" s="7"/>
      <c r="I1729" s="7"/>
      <c r="J1729" s="7"/>
      <c r="K1729" s="7"/>
      <c r="L1729" s="8"/>
      <c r="M1729" s="142"/>
      <c r="N1729" s="146"/>
      <c r="Z1729" s="142"/>
      <c r="AB1729" s="142"/>
      <c r="AC1729" s="142"/>
      <c r="AD1729" s="142"/>
      <c r="AF1729" s="142"/>
      <c r="AH1729" s="142"/>
      <c r="AJ1729" s="142"/>
      <c r="AK1729" s="142"/>
      <c r="AL1729" s="142"/>
      <c r="AN1729" s="142"/>
      <c r="AO1729" s="7"/>
      <c r="AP1729" s="142"/>
      <c r="AR1729" s="142"/>
      <c r="AT1729" s="142"/>
      <c r="AV1729" s="142"/>
      <c r="AX1729" s="142"/>
      <c r="AZ1729" s="142"/>
      <c r="BB1729" s="142"/>
      <c r="BD1729" s="142"/>
      <c r="BF1729" s="142"/>
      <c r="BH1729" s="142"/>
      <c r="BI1729" s="7"/>
      <c r="BJ1729" s="142"/>
      <c r="BL1729" s="142"/>
      <c r="BN1729" s="7"/>
      <c r="BO1729" s="7"/>
      <c r="BP1729" s="7"/>
      <c r="BQ1729" s="7"/>
      <c r="BR1729" s="7"/>
    </row>
    <row r="1730" spans="1:70" customFormat="1" ht="15.75">
      <c r="A1730" s="7"/>
      <c r="B1730" s="230"/>
      <c r="C1730" s="7"/>
      <c r="D1730" s="7"/>
      <c r="E1730" s="7"/>
      <c r="F1730" s="7"/>
      <c r="G1730" s="7"/>
      <c r="H1730" s="7"/>
      <c r="I1730" s="7"/>
      <c r="J1730" s="7"/>
      <c r="K1730" s="7"/>
      <c r="L1730" s="8"/>
      <c r="M1730" s="142"/>
      <c r="N1730" s="146"/>
      <c r="Z1730" s="142"/>
      <c r="AB1730" s="142"/>
      <c r="AC1730" s="142"/>
      <c r="AD1730" s="142"/>
      <c r="AF1730" s="142"/>
      <c r="AH1730" s="142"/>
      <c r="AJ1730" s="142"/>
      <c r="AK1730" s="142"/>
      <c r="AL1730" s="142"/>
      <c r="AN1730" s="142"/>
      <c r="AO1730" s="7"/>
      <c r="AP1730" s="142"/>
      <c r="AR1730" s="142"/>
      <c r="AT1730" s="142"/>
      <c r="AV1730" s="142"/>
      <c r="AX1730" s="142"/>
      <c r="AZ1730" s="142"/>
      <c r="BB1730" s="142"/>
      <c r="BD1730" s="142"/>
      <c r="BF1730" s="142"/>
      <c r="BH1730" s="142"/>
      <c r="BI1730" s="7"/>
      <c r="BJ1730" s="142"/>
      <c r="BL1730" s="142"/>
      <c r="BN1730" s="7"/>
      <c r="BO1730" s="7"/>
      <c r="BP1730" s="7"/>
      <c r="BQ1730" s="7"/>
      <c r="BR1730" s="7"/>
    </row>
    <row r="1731" spans="1:70" customFormat="1" ht="15.75">
      <c r="A1731" s="7"/>
      <c r="B1731" s="230"/>
      <c r="C1731" s="7"/>
      <c r="D1731" s="7"/>
      <c r="E1731" s="7"/>
      <c r="F1731" s="7"/>
      <c r="G1731" s="7"/>
      <c r="H1731" s="7"/>
      <c r="I1731" s="7"/>
      <c r="J1731" s="7"/>
      <c r="K1731" s="7"/>
      <c r="L1731" s="8"/>
      <c r="M1731" s="142"/>
      <c r="N1731" s="146"/>
      <c r="Z1731" s="142"/>
      <c r="AB1731" s="142"/>
      <c r="AC1731" s="142"/>
      <c r="AD1731" s="142"/>
      <c r="AF1731" s="142"/>
      <c r="AH1731" s="142"/>
      <c r="AJ1731" s="142"/>
      <c r="AK1731" s="142"/>
      <c r="AL1731" s="142"/>
      <c r="AN1731" s="142"/>
      <c r="AO1731" s="7"/>
      <c r="AP1731" s="142"/>
      <c r="AR1731" s="142"/>
      <c r="AT1731" s="142"/>
      <c r="AV1731" s="142"/>
      <c r="AX1731" s="142"/>
      <c r="AZ1731" s="142"/>
      <c r="BB1731" s="142"/>
      <c r="BD1731" s="142"/>
      <c r="BF1731" s="142"/>
      <c r="BH1731" s="142"/>
      <c r="BI1731" s="7"/>
      <c r="BJ1731" s="142"/>
      <c r="BL1731" s="142"/>
      <c r="BN1731" s="7"/>
      <c r="BO1731" s="7"/>
      <c r="BP1731" s="7"/>
      <c r="BQ1731" s="7"/>
      <c r="BR1731" s="7"/>
    </row>
    <row r="1732" spans="1:70" customFormat="1" ht="15.75">
      <c r="A1732" s="7"/>
      <c r="B1732" s="230"/>
      <c r="C1732" s="7"/>
      <c r="D1732" s="7"/>
      <c r="E1732" s="7"/>
      <c r="F1732" s="7"/>
      <c r="G1732" s="7"/>
      <c r="H1732" s="7"/>
      <c r="I1732" s="7"/>
      <c r="J1732" s="7"/>
      <c r="K1732" s="7"/>
      <c r="L1732" s="8"/>
      <c r="M1732" s="142"/>
      <c r="N1732" s="146"/>
      <c r="Z1732" s="142"/>
      <c r="AB1732" s="142"/>
      <c r="AC1732" s="142"/>
      <c r="AD1732" s="142"/>
      <c r="AF1732" s="142"/>
      <c r="AH1732" s="142"/>
      <c r="AJ1732" s="142"/>
      <c r="AK1732" s="142"/>
      <c r="AL1732" s="142"/>
      <c r="AN1732" s="142"/>
      <c r="AO1732" s="7"/>
      <c r="AP1732" s="142"/>
      <c r="AR1732" s="142"/>
      <c r="AT1732" s="142"/>
      <c r="AV1732" s="142"/>
      <c r="AX1732" s="142"/>
      <c r="AZ1732" s="142"/>
      <c r="BB1732" s="142"/>
      <c r="BD1732" s="142"/>
      <c r="BF1732" s="142"/>
      <c r="BH1732" s="142"/>
      <c r="BI1732" s="7"/>
      <c r="BJ1732" s="142"/>
      <c r="BL1732" s="142"/>
      <c r="BN1732" s="7"/>
      <c r="BO1732" s="7"/>
      <c r="BP1732" s="7"/>
      <c r="BQ1732" s="7"/>
      <c r="BR1732" s="7"/>
    </row>
    <row r="1733" spans="1:70" customFormat="1" ht="15.75">
      <c r="A1733" s="7"/>
      <c r="B1733" s="230"/>
      <c r="C1733" s="7"/>
      <c r="D1733" s="7"/>
      <c r="E1733" s="7"/>
      <c r="F1733" s="7"/>
      <c r="G1733" s="7"/>
      <c r="H1733" s="7"/>
      <c r="I1733" s="7"/>
      <c r="J1733" s="7"/>
      <c r="K1733" s="7"/>
      <c r="L1733" s="8"/>
      <c r="M1733" s="142"/>
      <c r="N1733" s="146"/>
      <c r="Z1733" s="142"/>
      <c r="AB1733" s="142"/>
      <c r="AC1733" s="142"/>
      <c r="AD1733" s="142"/>
      <c r="AF1733" s="142"/>
      <c r="AH1733" s="142"/>
      <c r="AJ1733" s="142"/>
      <c r="AK1733" s="142"/>
      <c r="AL1733" s="142"/>
      <c r="AN1733" s="142"/>
      <c r="AO1733" s="7"/>
      <c r="AP1733" s="142"/>
      <c r="AR1733" s="142"/>
      <c r="AT1733" s="142"/>
      <c r="AV1733" s="142"/>
      <c r="AX1733" s="142"/>
      <c r="AZ1733" s="142"/>
      <c r="BB1733" s="142"/>
      <c r="BD1733" s="142"/>
      <c r="BF1733" s="142"/>
      <c r="BH1733" s="142"/>
      <c r="BI1733" s="7"/>
      <c r="BJ1733" s="142"/>
      <c r="BL1733" s="142"/>
      <c r="BN1733" s="7"/>
      <c r="BO1733" s="7"/>
      <c r="BP1733" s="7"/>
      <c r="BQ1733" s="7"/>
      <c r="BR1733" s="7"/>
    </row>
    <row r="1734" spans="1:70" customFormat="1" ht="15.75">
      <c r="A1734" s="7"/>
      <c r="B1734" s="230"/>
      <c r="C1734" s="7"/>
      <c r="D1734" s="7"/>
      <c r="E1734" s="7"/>
      <c r="F1734" s="7"/>
      <c r="G1734" s="7"/>
      <c r="H1734" s="7"/>
      <c r="I1734" s="7"/>
      <c r="J1734" s="7"/>
      <c r="K1734" s="7"/>
      <c r="L1734" s="8"/>
      <c r="M1734" s="142"/>
      <c r="N1734" s="146"/>
      <c r="Z1734" s="142"/>
      <c r="AB1734" s="142"/>
      <c r="AC1734" s="142"/>
      <c r="AD1734" s="142"/>
      <c r="AF1734" s="142"/>
      <c r="AH1734" s="142"/>
      <c r="AJ1734" s="142"/>
      <c r="AK1734" s="142"/>
      <c r="AL1734" s="142"/>
      <c r="AN1734" s="142"/>
      <c r="AO1734" s="7"/>
      <c r="AP1734" s="142"/>
      <c r="AR1734" s="142"/>
      <c r="AT1734" s="142"/>
      <c r="AV1734" s="142"/>
      <c r="AX1734" s="142"/>
      <c r="AZ1734" s="142"/>
      <c r="BB1734" s="142"/>
      <c r="BD1734" s="142"/>
      <c r="BF1734" s="142"/>
      <c r="BH1734" s="142"/>
      <c r="BI1734" s="7"/>
      <c r="BJ1734" s="142"/>
      <c r="BL1734" s="142"/>
      <c r="BN1734" s="7"/>
      <c r="BO1734" s="7"/>
      <c r="BP1734" s="7"/>
      <c r="BQ1734" s="7"/>
      <c r="BR1734" s="7"/>
    </row>
    <row r="1735" spans="1:70" customFormat="1" ht="15.75">
      <c r="A1735" s="7"/>
      <c r="B1735" s="230"/>
      <c r="C1735" s="7"/>
      <c r="D1735" s="7"/>
      <c r="E1735" s="7"/>
      <c r="F1735" s="7"/>
      <c r="G1735" s="7"/>
      <c r="H1735" s="7"/>
      <c r="I1735" s="7"/>
      <c r="J1735" s="7"/>
      <c r="K1735" s="7"/>
      <c r="L1735" s="8"/>
      <c r="M1735" s="142"/>
      <c r="N1735" s="146"/>
      <c r="Z1735" s="142"/>
      <c r="AB1735" s="142"/>
      <c r="AC1735" s="142"/>
      <c r="AD1735" s="142"/>
      <c r="AF1735" s="142"/>
      <c r="AH1735" s="142"/>
      <c r="AJ1735" s="142"/>
      <c r="AK1735" s="142"/>
      <c r="AL1735" s="142"/>
      <c r="AN1735" s="142"/>
      <c r="AO1735" s="7"/>
      <c r="AP1735" s="142"/>
      <c r="AR1735" s="142"/>
      <c r="AT1735" s="142"/>
      <c r="AV1735" s="142"/>
      <c r="AX1735" s="142"/>
      <c r="AZ1735" s="142"/>
      <c r="BB1735" s="142"/>
      <c r="BD1735" s="142"/>
      <c r="BF1735" s="142"/>
      <c r="BH1735" s="142"/>
      <c r="BI1735" s="7"/>
      <c r="BJ1735" s="142"/>
      <c r="BL1735" s="142"/>
      <c r="BN1735" s="7"/>
      <c r="BO1735" s="7"/>
      <c r="BP1735" s="7"/>
      <c r="BQ1735" s="7"/>
      <c r="BR1735" s="7"/>
    </row>
    <row r="1736" spans="1:70" customFormat="1" ht="15.75">
      <c r="A1736" s="7"/>
      <c r="B1736" s="230"/>
      <c r="C1736" s="7"/>
      <c r="D1736" s="7"/>
      <c r="E1736" s="7"/>
      <c r="F1736" s="7"/>
      <c r="G1736" s="7"/>
      <c r="H1736" s="7"/>
      <c r="I1736" s="7"/>
      <c r="J1736" s="7"/>
      <c r="K1736" s="7"/>
      <c r="L1736" s="8"/>
      <c r="M1736" s="142"/>
      <c r="N1736" s="146"/>
      <c r="Z1736" s="142"/>
      <c r="AB1736" s="142"/>
      <c r="AC1736" s="142"/>
      <c r="AD1736" s="142"/>
      <c r="AF1736" s="142"/>
      <c r="AH1736" s="142"/>
      <c r="AJ1736" s="142"/>
      <c r="AK1736" s="142"/>
      <c r="AL1736" s="142"/>
      <c r="AN1736" s="142"/>
      <c r="AO1736" s="7"/>
      <c r="AP1736" s="142"/>
      <c r="AR1736" s="142"/>
      <c r="AT1736" s="142"/>
      <c r="AV1736" s="142"/>
      <c r="AX1736" s="142"/>
      <c r="AZ1736" s="142"/>
      <c r="BB1736" s="142"/>
      <c r="BD1736" s="142"/>
      <c r="BF1736" s="142"/>
      <c r="BH1736" s="142"/>
      <c r="BI1736" s="7"/>
      <c r="BJ1736" s="142"/>
      <c r="BL1736" s="142"/>
      <c r="BN1736" s="7"/>
      <c r="BO1736" s="7"/>
      <c r="BP1736" s="7"/>
      <c r="BQ1736" s="7"/>
      <c r="BR1736" s="7"/>
    </row>
    <row r="1737" spans="1:70" customFormat="1" ht="15.75">
      <c r="A1737" s="7"/>
      <c r="B1737" s="230"/>
      <c r="C1737" s="7"/>
      <c r="D1737" s="7"/>
      <c r="E1737" s="7"/>
      <c r="F1737" s="7"/>
      <c r="G1737" s="7"/>
      <c r="H1737" s="7"/>
      <c r="I1737" s="7"/>
      <c r="J1737" s="7"/>
      <c r="K1737" s="7"/>
      <c r="L1737" s="8"/>
      <c r="M1737" s="142"/>
      <c r="N1737" s="146"/>
      <c r="Z1737" s="142"/>
      <c r="AB1737" s="142"/>
      <c r="AC1737" s="142"/>
      <c r="AD1737" s="142"/>
      <c r="AF1737" s="142"/>
      <c r="AH1737" s="142"/>
      <c r="AJ1737" s="142"/>
      <c r="AK1737" s="142"/>
      <c r="AL1737" s="142"/>
      <c r="AN1737" s="142"/>
      <c r="AO1737" s="7"/>
      <c r="AP1737" s="142"/>
      <c r="AR1737" s="142"/>
      <c r="AT1737" s="142"/>
      <c r="AV1737" s="142"/>
      <c r="AX1737" s="142"/>
      <c r="AZ1737" s="142"/>
      <c r="BB1737" s="142"/>
      <c r="BD1737" s="142"/>
      <c r="BF1737" s="142"/>
      <c r="BH1737" s="142"/>
      <c r="BI1737" s="7"/>
      <c r="BJ1737" s="142"/>
      <c r="BL1737" s="142"/>
      <c r="BN1737" s="7"/>
      <c r="BO1737" s="7"/>
      <c r="BP1737" s="7"/>
      <c r="BQ1737" s="7"/>
      <c r="BR1737" s="7"/>
    </row>
    <row r="1738" spans="1:70" customFormat="1" ht="15.75">
      <c r="A1738" s="7"/>
      <c r="B1738" s="230"/>
      <c r="C1738" s="7"/>
      <c r="D1738" s="7"/>
      <c r="E1738" s="7"/>
      <c r="F1738" s="7"/>
      <c r="G1738" s="7"/>
      <c r="H1738" s="7"/>
      <c r="I1738" s="7"/>
      <c r="J1738" s="7"/>
      <c r="K1738" s="7"/>
      <c r="L1738" s="8"/>
      <c r="M1738" s="142"/>
      <c r="N1738" s="146"/>
      <c r="Z1738" s="142"/>
      <c r="AB1738" s="142"/>
      <c r="AC1738" s="142"/>
      <c r="AD1738" s="142"/>
      <c r="AF1738" s="142"/>
      <c r="AH1738" s="142"/>
      <c r="AJ1738" s="142"/>
      <c r="AK1738" s="142"/>
      <c r="AL1738" s="142"/>
      <c r="AN1738" s="142"/>
      <c r="AO1738" s="7"/>
      <c r="AP1738" s="142"/>
      <c r="AR1738" s="142"/>
      <c r="AT1738" s="142"/>
      <c r="AV1738" s="142"/>
      <c r="AX1738" s="142"/>
      <c r="AZ1738" s="142"/>
      <c r="BB1738" s="142"/>
      <c r="BD1738" s="142"/>
      <c r="BF1738" s="142"/>
      <c r="BH1738" s="142"/>
      <c r="BI1738" s="7"/>
      <c r="BJ1738" s="142"/>
      <c r="BL1738" s="142"/>
      <c r="BN1738" s="7"/>
      <c r="BO1738" s="7"/>
      <c r="BP1738" s="7"/>
      <c r="BQ1738" s="7"/>
      <c r="BR1738" s="7"/>
    </row>
    <row r="1739" spans="1:70" customFormat="1" ht="15.75">
      <c r="A1739" s="7"/>
      <c r="B1739" s="230"/>
      <c r="C1739" s="7"/>
      <c r="D1739" s="7"/>
      <c r="E1739" s="7"/>
      <c r="F1739" s="7"/>
      <c r="G1739" s="7"/>
      <c r="H1739" s="7"/>
      <c r="I1739" s="7"/>
      <c r="J1739" s="7"/>
      <c r="K1739" s="7"/>
      <c r="L1739" s="8"/>
      <c r="M1739" s="142"/>
      <c r="N1739" s="146"/>
      <c r="Z1739" s="142"/>
      <c r="AB1739" s="142"/>
      <c r="AC1739" s="142"/>
      <c r="AD1739" s="142"/>
      <c r="AF1739" s="142"/>
      <c r="AH1739" s="142"/>
      <c r="AJ1739" s="142"/>
      <c r="AK1739" s="142"/>
      <c r="AL1739" s="142"/>
      <c r="AN1739" s="142"/>
      <c r="AO1739" s="7"/>
      <c r="AP1739" s="142"/>
      <c r="AR1739" s="142"/>
      <c r="AT1739" s="142"/>
      <c r="AV1739" s="142"/>
      <c r="AX1739" s="142"/>
      <c r="AZ1739" s="142"/>
      <c r="BB1739" s="142"/>
      <c r="BD1739" s="142"/>
      <c r="BF1739" s="142"/>
      <c r="BH1739" s="142"/>
      <c r="BI1739" s="7"/>
      <c r="BJ1739" s="142"/>
      <c r="BL1739" s="142"/>
      <c r="BN1739" s="7"/>
      <c r="BO1739" s="7"/>
      <c r="BP1739" s="7"/>
      <c r="BQ1739" s="7"/>
      <c r="BR1739" s="7"/>
    </row>
    <row r="1740" spans="1:70" customFormat="1" ht="15.75">
      <c r="A1740" s="7"/>
      <c r="B1740" s="230"/>
      <c r="C1740" s="7"/>
      <c r="D1740" s="7"/>
      <c r="E1740" s="7"/>
      <c r="F1740" s="7"/>
      <c r="G1740" s="7"/>
      <c r="H1740" s="7"/>
      <c r="I1740" s="7"/>
      <c r="J1740" s="7"/>
      <c r="K1740" s="7"/>
      <c r="L1740" s="8"/>
      <c r="M1740" s="142"/>
      <c r="N1740" s="146"/>
      <c r="Z1740" s="142"/>
      <c r="AB1740" s="142"/>
      <c r="AC1740" s="142"/>
      <c r="AD1740" s="142"/>
      <c r="AF1740" s="142"/>
      <c r="AH1740" s="142"/>
      <c r="AJ1740" s="142"/>
      <c r="AK1740" s="142"/>
      <c r="AL1740" s="142"/>
      <c r="AN1740" s="142"/>
      <c r="AO1740" s="7"/>
      <c r="AP1740" s="142"/>
      <c r="AR1740" s="142"/>
      <c r="AT1740" s="142"/>
      <c r="AV1740" s="142"/>
      <c r="AX1740" s="142"/>
      <c r="AZ1740" s="142"/>
      <c r="BB1740" s="142"/>
      <c r="BD1740" s="142"/>
      <c r="BF1740" s="142"/>
      <c r="BH1740" s="142"/>
      <c r="BI1740" s="7"/>
      <c r="BJ1740" s="142"/>
      <c r="BL1740" s="142"/>
      <c r="BN1740" s="7"/>
      <c r="BO1740" s="7"/>
      <c r="BP1740" s="7"/>
      <c r="BQ1740" s="7"/>
      <c r="BR1740" s="7"/>
    </row>
    <row r="1741" spans="1:70" customFormat="1" ht="15.75">
      <c r="A1741" s="7"/>
      <c r="B1741" s="230"/>
      <c r="C1741" s="7"/>
      <c r="D1741" s="7"/>
      <c r="E1741" s="7"/>
      <c r="F1741" s="7"/>
      <c r="G1741" s="7"/>
      <c r="H1741" s="7"/>
      <c r="I1741" s="7"/>
      <c r="J1741" s="7"/>
      <c r="K1741" s="7"/>
      <c r="L1741" s="8"/>
      <c r="M1741" s="142"/>
      <c r="N1741" s="146"/>
      <c r="Z1741" s="142"/>
      <c r="AB1741" s="142"/>
      <c r="AC1741" s="142"/>
      <c r="AD1741" s="142"/>
      <c r="AF1741" s="142"/>
      <c r="AH1741" s="142"/>
      <c r="AJ1741" s="142"/>
      <c r="AK1741" s="142"/>
      <c r="AL1741" s="142"/>
      <c r="AN1741" s="142"/>
      <c r="AO1741" s="7"/>
      <c r="AP1741" s="142"/>
      <c r="AR1741" s="142"/>
      <c r="AT1741" s="142"/>
      <c r="AV1741" s="142"/>
      <c r="AX1741" s="142"/>
      <c r="AZ1741" s="142"/>
      <c r="BB1741" s="142"/>
      <c r="BD1741" s="142"/>
      <c r="BF1741" s="142"/>
      <c r="BH1741" s="142"/>
      <c r="BI1741" s="7"/>
      <c r="BJ1741" s="142"/>
      <c r="BL1741" s="142"/>
      <c r="BN1741" s="7"/>
      <c r="BO1741" s="7"/>
      <c r="BP1741" s="7"/>
      <c r="BQ1741" s="7"/>
      <c r="BR1741" s="7"/>
    </row>
    <row r="1742" spans="1:70" customFormat="1" ht="15.75">
      <c r="A1742" s="7"/>
      <c r="B1742" s="230"/>
      <c r="C1742" s="7"/>
      <c r="D1742" s="7"/>
      <c r="E1742" s="7"/>
      <c r="F1742" s="7"/>
      <c r="G1742" s="7"/>
      <c r="H1742" s="7"/>
      <c r="I1742" s="7"/>
      <c r="J1742" s="7"/>
      <c r="K1742" s="7"/>
      <c r="L1742" s="8"/>
      <c r="M1742" s="142"/>
      <c r="N1742" s="146"/>
      <c r="Z1742" s="142"/>
      <c r="AB1742" s="142"/>
      <c r="AC1742" s="142"/>
      <c r="AD1742" s="142"/>
      <c r="AF1742" s="142"/>
      <c r="AH1742" s="142"/>
      <c r="AJ1742" s="142"/>
      <c r="AK1742" s="142"/>
      <c r="AL1742" s="142"/>
      <c r="AN1742" s="142"/>
      <c r="AO1742" s="7"/>
      <c r="AP1742" s="142"/>
      <c r="AR1742" s="142"/>
      <c r="AT1742" s="142"/>
      <c r="AV1742" s="142"/>
      <c r="AX1742" s="142"/>
      <c r="AZ1742" s="142"/>
      <c r="BB1742" s="142"/>
      <c r="BD1742" s="142"/>
      <c r="BF1742" s="142"/>
      <c r="BH1742" s="142"/>
      <c r="BI1742" s="7"/>
      <c r="BJ1742" s="142"/>
      <c r="BL1742" s="142"/>
      <c r="BN1742" s="7"/>
      <c r="BO1742" s="7"/>
      <c r="BP1742" s="7"/>
      <c r="BQ1742" s="7"/>
      <c r="BR1742" s="7"/>
    </row>
    <row r="1743" spans="1:70" customFormat="1" ht="15.75">
      <c r="A1743" s="7"/>
      <c r="B1743" s="230"/>
      <c r="C1743" s="7"/>
      <c r="D1743" s="7"/>
      <c r="E1743" s="7"/>
      <c r="F1743" s="7"/>
      <c r="G1743" s="7"/>
      <c r="H1743" s="7"/>
      <c r="I1743" s="7"/>
      <c r="J1743" s="7"/>
      <c r="K1743" s="7"/>
      <c r="L1743" s="8"/>
      <c r="M1743" s="142"/>
      <c r="N1743" s="146"/>
      <c r="Z1743" s="142"/>
      <c r="AB1743" s="142"/>
      <c r="AC1743" s="142"/>
      <c r="AD1743" s="142"/>
      <c r="AF1743" s="142"/>
      <c r="AH1743" s="142"/>
      <c r="AJ1743" s="142"/>
      <c r="AK1743" s="142"/>
      <c r="AL1743" s="142"/>
      <c r="AN1743" s="142"/>
      <c r="AO1743" s="7"/>
      <c r="AP1743" s="142"/>
      <c r="AR1743" s="142"/>
      <c r="AT1743" s="142"/>
      <c r="AV1743" s="142"/>
      <c r="AX1743" s="142"/>
      <c r="AZ1743" s="142"/>
      <c r="BB1743" s="142"/>
      <c r="BD1743" s="142"/>
      <c r="BF1743" s="142"/>
      <c r="BH1743" s="142"/>
      <c r="BI1743" s="7"/>
      <c r="BJ1743" s="142"/>
      <c r="BL1743" s="142"/>
      <c r="BN1743" s="7"/>
      <c r="BO1743" s="7"/>
      <c r="BP1743" s="7"/>
      <c r="BQ1743" s="7"/>
      <c r="BR1743" s="7"/>
    </row>
    <row r="1744" spans="1:70" customFormat="1" ht="15.75">
      <c r="A1744" s="7"/>
      <c r="B1744" s="230"/>
      <c r="C1744" s="7"/>
      <c r="D1744" s="7"/>
      <c r="E1744" s="7"/>
      <c r="F1744" s="7"/>
      <c r="G1744" s="7"/>
      <c r="H1744" s="7"/>
      <c r="I1744" s="7"/>
      <c r="J1744" s="7"/>
      <c r="K1744" s="7"/>
      <c r="L1744" s="8"/>
      <c r="M1744" s="142"/>
      <c r="N1744" s="146"/>
      <c r="Z1744" s="142"/>
      <c r="AB1744" s="142"/>
      <c r="AC1744" s="142"/>
      <c r="AD1744" s="142"/>
      <c r="AF1744" s="142"/>
      <c r="AH1744" s="142"/>
      <c r="AJ1744" s="142"/>
      <c r="AK1744" s="142"/>
      <c r="AL1744" s="142"/>
      <c r="AN1744" s="142"/>
      <c r="AO1744" s="7"/>
      <c r="AP1744" s="142"/>
      <c r="AR1744" s="142"/>
      <c r="AT1744" s="142"/>
      <c r="AV1744" s="142"/>
      <c r="AX1744" s="142"/>
      <c r="AZ1744" s="142"/>
      <c r="BB1744" s="142"/>
      <c r="BD1744" s="142"/>
      <c r="BF1744" s="142"/>
      <c r="BH1744" s="142"/>
      <c r="BI1744" s="7"/>
      <c r="BJ1744" s="142"/>
      <c r="BL1744" s="142"/>
      <c r="BN1744" s="7"/>
      <c r="BO1744" s="7"/>
      <c r="BP1744" s="7"/>
      <c r="BQ1744" s="7"/>
      <c r="BR1744" s="7"/>
    </row>
    <row r="1745" spans="1:70" customFormat="1" ht="15.75">
      <c r="A1745" s="7"/>
      <c r="B1745" s="230"/>
      <c r="C1745" s="7"/>
      <c r="D1745" s="7"/>
      <c r="E1745" s="7"/>
      <c r="F1745" s="7"/>
      <c r="G1745" s="7"/>
      <c r="H1745" s="7"/>
      <c r="I1745" s="7"/>
      <c r="J1745" s="7"/>
      <c r="K1745" s="7"/>
      <c r="L1745" s="8"/>
      <c r="M1745" s="142"/>
      <c r="N1745" s="146"/>
      <c r="Z1745" s="142"/>
      <c r="AB1745" s="142"/>
      <c r="AC1745" s="142"/>
      <c r="AD1745" s="142"/>
      <c r="AF1745" s="142"/>
      <c r="AH1745" s="142"/>
      <c r="AJ1745" s="142"/>
      <c r="AK1745" s="142"/>
      <c r="AL1745" s="142"/>
      <c r="AN1745" s="142"/>
      <c r="AO1745" s="7"/>
      <c r="AP1745" s="142"/>
      <c r="AR1745" s="142"/>
      <c r="AT1745" s="142"/>
      <c r="AV1745" s="142"/>
      <c r="AX1745" s="142"/>
      <c r="AZ1745" s="142"/>
      <c r="BB1745" s="142"/>
      <c r="BD1745" s="142"/>
      <c r="BF1745" s="142"/>
      <c r="BH1745" s="142"/>
      <c r="BI1745" s="7"/>
      <c r="BJ1745" s="142"/>
      <c r="BL1745" s="142"/>
      <c r="BN1745" s="7"/>
      <c r="BO1745" s="7"/>
      <c r="BP1745" s="7"/>
      <c r="BQ1745" s="7"/>
      <c r="BR1745" s="7"/>
    </row>
    <row r="1746" spans="1:70" customFormat="1" ht="15.75">
      <c r="A1746" s="7"/>
      <c r="B1746" s="230"/>
      <c r="C1746" s="7"/>
      <c r="D1746" s="7"/>
      <c r="E1746" s="7"/>
      <c r="F1746" s="7"/>
      <c r="G1746" s="7"/>
      <c r="H1746" s="7"/>
      <c r="I1746" s="7"/>
      <c r="J1746" s="7"/>
      <c r="K1746" s="7"/>
      <c r="L1746" s="8"/>
      <c r="M1746" s="142"/>
      <c r="N1746" s="146"/>
      <c r="Z1746" s="142"/>
      <c r="AB1746" s="142"/>
      <c r="AC1746" s="142"/>
      <c r="AD1746" s="142"/>
      <c r="AF1746" s="142"/>
      <c r="AH1746" s="142"/>
      <c r="AJ1746" s="142"/>
      <c r="AK1746" s="142"/>
      <c r="AL1746" s="142"/>
      <c r="AN1746" s="142"/>
      <c r="AO1746" s="7"/>
      <c r="AP1746" s="142"/>
      <c r="AR1746" s="142"/>
      <c r="AT1746" s="142"/>
      <c r="AV1746" s="142"/>
      <c r="AX1746" s="142"/>
      <c r="AZ1746" s="142"/>
      <c r="BB1746" s="142"/>
      <c r="BD1746" s="142"/>
      <c r="BF1746" s="142"/>
      <c r="BH1746" s="142"/>
      <c r="BI1746" s="7"/>
      <c r="BJ1746" s="142"/>
      <c r="BL1746" s="142"/>
      <c r="BN1746" s="7"/>
      <c r="BO1746" s="7"/>
      <c r="BP1746" s="7"/>
      <c r="BQ1746" s="7"/>
      <c r="BR1746" s="7"/>
    </row>
    <row r="1747" spans="1:70" customFormat="1" ht="15.75">
      <c r="A1747" s="7"/>
      <c r="B1747" s="230"/>
      <c r="C1747" s="7"/>
      <c r="D1747" s="7"/>
      <c r="E1747" s="7"/>
      <c r="F1747" s="7"/>
      <c r="G1747" s="7"/>
      <c r="H1747" s="7"/>
      <c r="I1747" s="7"/>
      <c r="J1747" s="7"/>
      <c r="K1747" s="7"/>
      <c r="L1747" s="8"/>
      <c r="M1747" s="142"/>
      <c r="N1747" s="146"/>
      <c r="Z1747" s="142"/>
      <c r="AB1747" s="142"/>
      <c r="AC1747" s="142"/>
      <c r="AD1747" s="142"/>
      <c r="AF1747" s="142"/>
      <c r="AH1747" s="142"/>
      <c r="AJ1747" s="142"/>
      <c r="AK1747" s="142"/>
      <c r="AL1747" s="142"/>
      <c r="AN1747" s="142"/>
      <c r="AO1747" s="7"/>
      <c r="AP1747" s="142"/>
      <c r="AR1747" s="142"/>
      <c r="AT1747" s="142"/>
      <c r="AV1747" s="142"/>
      <c r="AX1747" s="142"/>
      <c r="AZ1747" s="142"/>
      <c r="BB1747" s="142"/>
      <c r="BD1747" s="142"/>
      <c r="BF1747" s="142"/>
      <c r="BH1747" s="142"/>
      <c r="BI1747" s="7"/>
      <c r="BJ1747" s="142"/>
      <c r="BL1747" s="142"/>
      <c r="BN1747" s="7"/>
      <c r="BO1747" s="7"/>
      <c r="BP1747" s="7"/>
      <c r="BQ1747" s="7"/>
      <c r="BR1747" s="7"/>
    </row>
    <row r="1748" spans="1:70" customFormat="1" ht="15.75">
      <c r="A1748" s="7"/>
      <c r="B1748" s="230"/>
      <c r="C1748" s="7"/>
      <c r="D1748" s="7"/>
      <c r="E1748" s="7"/>
      <c r="F1748" s="7"/>
      <c r="G1748" s="7"/>
      <c r="H1748" s="7"/>
      <c r="I1748" s="7"/>
      <c r="J1748" s="7"/>
      <c r="K1748" s="7"/>
      <c r="L1748" s="8"/>
      <c r="M1748" s="142"/>
      <c r="N1748" s="146"/>
      <c r="Z1748" s="142"/>
      <c r="AB1748" s="142"/>
      <c r="AC1748" s="142"/>
      <c r="AD1748" s="142"/>
      <c r="AF1748" s="142"/>
      <c r="AH1748" s="142"/>
      <c r="AJ1748" s="142"/>
      <c r="AK1748" s="142"/>
      <c r="AL1748" s="142"/>
      <c r="AN1748" s="142"/>
      <c r="AO1748" s="7"/>
      <c r="AP1748" s="142"/>
      <c r="AR1748" s="142"/>
      <c r="AT1748" s="142"/>
      <c r="AV1748" s="142"/>
      <c r="AX1748" s="142"/>
      <c r="AZ1748" s="142"/>
      <c r="BB1748" s="142"/>
      <c r="BD1748" s="142"/>
      <c r="BF1748" s="142"/>
      <c r="BH1748" s="142"/>
      <c r="BI1748" s="7"/>
      <c r="BJ1748" s="142"/>
      <c r="BL1748" s="142"/>
      <c r="BN1748" s="7"/>
      <c r="BO1748" s="7"/>
      <c r="BP1748" s="7"/>
      <c r="BQ1748" s="7"/>
      <c r="BR1748" s="7"/>
    </row>
    <row r="1749" spans="1:70" customFormat="1" ht="15.75">
      <c r="A1749" s="7"/>
      <c r="B1749" s="230"/>
      <c r="C1749" s="7"/>
      <c r="D1749" s="7"/>
      <c r="E1749" s="7"/>
      <c r="F1749" s="7"/>
      <c r="G1749" s="7"/>
      <c r="H1749" s="7"/>
      <c r="I1749" s="7"/>
      <c r="J1749" s="7"/>
      <c r="K1749" s="7"/>
      <c r="L1749" s="8"/>
      <c r="M1749" s="142"/>
      <c r="N1749" s="146"/>
      <c r="Z1749" s="142"/>
      <c r="AB1749" s="142"/>
      <c r="AC1749" s="142"/>
      <c r="AD1749" s="142"/>
      <c r="AF1749" s="142"/>
      <c r="AH1749" s="142"/>
      <c r="AJ1749" s="142"/>
      <c r="AK1749" s="142"/>
      <c r="AL1749" s="142"/>
      <c r="AN1749" s="142"/>
      <c r="AO1749" s="7"/>
      <c r="AP1749" s="142"/>
      <c r="AR1749" s="142"/>
      <c r="AT1749" s="142"/>
      <c r="AV1749" s="142"/>
      <c r="AX1749" s="142"/>
      <c r="AZ1749" s="142"/>
      <c r="BB1749" s="142"/>
      <c r="BD1749" s="142"/>
      <c r="BF1749" s="142"/>
      <c r="BH1749" s="142"/>
      <c r="BI1749" s="7"/>
      <c r="BJ1749" s="142"/>
      <c r="BL1749" s="142"/>
      <c r="BN1749" s="7"/>
      <c r="BO1749" s="7"/>
      <c r="BP1749" s="7"/>
      <c r="BQ1749" s="7"/>
      <c r="BR1749" s="7"/>
    </row>
    <row r="1750" spans="1:70" customFormat="1" ht="15.75">
      <c r="A1750" s="7"/>
      <c r="B1750" s="230"/>
      <c r="C1750" s="7"/>
      <c r="D1750" s="7"/>
      <c r="E1750" s="7"/>
      <c r="F1750" s="7"/>
      <c r="G1750" s="7"/>
      <c r="H1750" s="7"/>
      <c r="I1750" s="7"/>
      <c r="J1750" s="7"/>
      <c r="K1750" s="7"/>
      <c r="L1750" s="8"/>
      <c r="M1750" s="142"/>
      <c r="N1750" s="146"/>
      <c r="Z1750" s="142"/>
      <c r="AB1750" s="142"/>
      <c r="AC1750" s="142"/>
      <c r="AD1750" s="142"/>
      <c r="AF1750" s="142"/>
      <c r="AH1750" s="142"/>
      <c r="AJ1750" s="142"/>
      <c r="AK1750" s="142"/>
      <c r="AL1750" s="142"/>
      <c r="AN1750" s="142"/>
      <c r="AO1750" s="7"/>
      <c r="AP1750" s="142"/>
      <c r="AR1750" s="142"/>
      <c r="AT1750" s="142"/>
      <c r="AV1750" s="142"/>
      <c r="AX1750" s="142"/>
      <c r="AZ1750" s="142"/>
      <c r="BB1750" s="142"/>
      <c r="BD1750" s="142"/>
      <c r="BF1750" s="142"/>
      <c r="BH1750" s="142"/>
      <c r="BI1750" s="7"/>
      <c r="BJ1750" s="142"/>
      <c r="BL1750" s="142"/>
      <c r="BN1750" s="7"/>
      <c r="BO1750" s="7"/>
      <c r="BP1750" s="7"/>
      <c r="BQ1750" s="7"/>
      <c r="BR1750" s="7"/>
    </row>
    <row r="1751" spans="1:70" customFormat="1" ht="15.75">
      <c r="A1751" s="7"/>
      <c r="B1751" s="230"/>
      <c r="C1751" s="7"/>
      <c r="D1751" s="7"/>
      <c r="E1751" s="7"/>
      <c r="F1751" s="7"/>
      <c r="G1751" s="7"/>
      <c r="H1751" s="7"/>
      <c r="I1751" s="7"/>
      <c r="J1751" s="7"/>
      <c r="K1751" s="7"/>
      <c r="L1751" s="8"/>
      <c r="M1751" s="142"/>
      <c r="N1751" s="146"/>
      <c r="Z1751" s="142"/>
      <c r="AB1751" s="142"/>
      <c r="AC1751" s="142"/>
      <c r="AD1751" s="142"/>
      <c r="AF1751" s="142"/>
      <c r="AH1751" s="142"/>
      <c r="AJ1751" s="142"/>
      <c r="AK1751" s="142"/>
      <c r="AL1751" s="142"/>
      <c r="AN1751" s="142"/>
      <c r="AO1751" s="7"/>
      <c r="AP1751" s="142"/>
      <c r="AR1751" s="142"/>
      <c r="AT1751" s="142"/>
      <c r="AV1751" s="142"/>
      <c r="AX1751" s="142"/>
      <c r="AZ1751" s="142"/>
      <c r="BB1751" s="142"/>
      <c r="BD1751" s="142"/>
      <c r="BF1751" s="142"/>
      <c r="BH1751" s="142"/>
      <c r="BI1751" s="7"/>
      <c r="BJ1751" s="142"/>
      <c r="BL1751" s="142"/>
      <c r="BN1751" s="7"/>
      <c r="BO1751" s="7"/>
      <c r="BP1751" s="7"/>
      <c r="BQ1751" s="7"/>
      <c r="BR1751" s="7"/>
    </row>
    <row r="1752" spans="1:70" customFormat="1" ht="15.75">
      <c r="A1752" s="7"/>
      <c r="B1752" s="230"/>
      <c r="C1752" s="7"/>
      <c r="D1752" s="7"/>
      <c r="E1752" s="7"/>
      <c r="F1752" s="7"/>
      <c r="G1752" s="7"/>
      <c r="H1752" s="7"/>
      <c r="I1752" s="7"/>
      <c r="J1752" s="7"/>
      <c r="K1752" s="7"/>
      <c r="L1752" s="8"/>
      <c r="M1752" s="142"/>
      <c r="N1752" s="146"/>
      <c r="Z1752" s="142"/>
      <c r="AB1752" s="142"/>
      <c r="AC1752" s="142"/>
      <c r="AD1752" s="142"/>
      <c r="AF1752" s="142"/>
      <c r="AH1752" s="142"/>
      <c r="AJ1752" s="142"/>
      <c r="AK1752" s="142"/>
      <c r="AL1752" s="142"/>
      <c r="AN1752" s="142"/>
      <c r="AO1752" s="7"/>
      <c r="AP1752" s="142"/>
      <c r="AR1752" s="142"/>
      <c r="AT1752" s="142"/>
      <c r="AV1752" s="142"/>
      <c r="AX1752" s="142"/>
      <c r="AZ1752" s="142"/>
      <c r="BB1752" s="142"/>
      <c r="BD1752" s="142"/>
      <c r="BF1752" s="142"/>
      <c r="BH1752" s="142"/>
      <c r="BI1752" s="7"/>
      <c r="BJ1752" s="142"/>
      <c r="BL1752" s="142"/>
      <c r="BN1752" s="7"/>
      <c r="BO1752" s="7"/>
      <c r="BP1752" s="7"/>
      <c r="BQ1752" s="7"/>
      <c r="BR1752" s="7"/>
    </row>
    <row r="1753" spans="1:70" customFormat="1" ht="15.75">
      <c r="A1753" s="7"/>
      <c r="B1753" s="230"/>
      <c r="C1753" s="7"/>
      <c r="D1753" s="7"/>
      <c r="E1753" s="7"/>
      <c r="F1753" s="7"/>
      <c r="G1753" s="7"/>
      <c r="H1753" s="7"/>
      <c r="I1753" s="7"/>
      <c r="J1753" s="7"/>
      <c r="K1753" s="7"/>
      <c r="L1753" s="8"/>
      <c r="M1753" s="142"/>
      <c r="N1753" s="146"/>
      <c r="Z1753" s="142"/>
      <c r="AB1753" s="142"/>
      <c r="AC1753" s="142"/>
      <c r="AD1753" s="142"/>
      <c r="AF1753" s="142"/>
      <c r="AH1753" s="142"/>
      <c r="AJ1753" s="142"/>
      <c r="AK1753" s="142"/>
      <c r="AL1753" s="142"/>
      <c r="AN1753" s="142"/>
      <c r="AO1753" s="7"/>
      <c r="AP1753" s="142"/>
      <c r="AR1753" s="142"/>
      <c r="AT1753" s="142"/>
      <c r="AV1753" s="142"/>
      <c r="AX1753" s="142"/>
      <c r="AZ1753" s="142"/>
      <c r="BB1753" s="142"/>
      <c r="BD1753" s="142"/>
      <c r="BF1753" s="142"/>
      <c r="BH1753" s="142"/>
      <c r="BI1753" s="7"/>
      <c r="BJ1753" s="142"/>
      <c r="BL1753" s="142"/>
      <c r="BN1753" s="7"/>
      <c r="BO1753" s="7"/>
      <c r="BP1753" s="7"/>
      <c r="BQ1753" s="7"/>
      <c r="BR1753" s="7"/>
    </row>
    <row r="1754" spans="1:70" customFormat="1" ht="15.75">
      <c r="A1754" s="7"/>
      <c r="B1754" s="230"/>
      <c r="C1754" s="7"/>
      <c r="D1754" s="7"/>
      <c r="E1754" s="7"/>
      <c r="F1754" s="7"/>
      <c r="G1754" s="7"/>
      <c r="H1754" s="7"/>
      <c r="I1754" s="7"/>
      <c r="J1754" s="7"/>
      <c r="K1754" s="7"/>
      <c r="L1754" s="8"/>
      <c r="M1754" s="142"/>
      <c r="N1754" s="146"/>
      <c r="Z1754" s="142"/>
      <c r="AB1754" s="142"/>
      <c r="AC1754" s="142"/>
      <c r="AD1754" s="142"/>
      <c r="AF1754" s="142"/>
      <c r="AH1754" s="142"/>
      <c r="AJ1754" s="142"/>
      <c r="AK1754" s="142"/>
      <c r="AL1754" s="142"/>
      <c r="AN1754" s="142"/>
      <c r="AO1754" s="7"/>
      <c r="AP1754" s="142"/>
      <c r="AR1754" s="142"/>
      <c r="AT1754" s="142"/>
      <c r="AV1754" s="142"/>
      <c r="AX1754" s="142"/>
      <c r="AZ1754" s="142"/>
      <c r="BB1754" s="142"/>
      <c r="BD1754" s="142"/>
      <c r="BF1754" s="142"/>
      <c r="BH1754" s="142"/>
      <c r="BI1754" s="7"/>
      <c r="BJ1754" s="142"/>
      <c r="BL1754" s="142"/>
      <c r="BN1754" s="7"/>
      <c r="BO1754" s="7"/>
      <c r="BP1754" s="7"/>
      <c r="BQ1754" s="7"/>
      <c r="BR1754" s="7"/>
    </row>
    <row r="1755" spans="1:70" customFormat="1" ht="15.75">
      <c r="A1755" s="7"/>
      <c r="B1755" s="230"/>
      <c r="C1755" s="7"/>
      <c r="D1755" s="7"/>
      <c r="E1755" s="7"/>
      <c r="F1755" s="7"/>
      <c r="G1755" s="7"/>
      <c r="H1755" s="7"/>
      <c r="I1755" s="7"/>
      <c r="J1755" s="7"/>
      <c r="K1755" s="7"/>
      <c r="L1755" s="8"/>
      <c r="M1755" s="142"/>
      <c r="N1755" s="146"/>
      <c r="Z1755" s="142"/>
      <c r="AB1755" s="142"/>
      <c r="AC1755" s="142"/>
      <c r="AD1755" s="142"/>
      <c r="AF1755" s="142"/>
      <c r="AH1755" s="142"/>
      <c r="AJ1755" s="142"/>
      <c r="AK1755" s="142"/>
      <c r="AL1755" s="142"/>
      <c r="AN1755" s="142"/>
      <c r="AO1755" s="7"/>
      <c r="AP1755" s="142"/>
      <c r="AR1755" s="142"/>
      <c r="AT1755" s="142"/>
      <c r="AV1755" s="142"/>
      <c r="AX1755" s="142"/>
      <c r="AZ1755" s="142"/>
      <c r="BB1755" s="142"/>
      <c r="BD1755" s="142"/>
      <c r="BF1755" s="142"/>
      <c r="BH1755" s="142"/>
      <c r="BI1755" s="7"/>
      <c r="BJ1755" s="142"/>
      <c r="BL1755" s="142"/>
      <c r="BN1755" s="7"/>
      <c r="BO1755" s="7"/>
      <c r="BP1755" s="7"/>
      <c r="BQ1755" s="7"/>
      <c r="BR1755" s="7"/>
    </row>
    <row r="1756" spans="1:70" customFormat="1" ht="15.75">
      <c r="A1756" s="7"/>
      <c r="B1756" s="230"/>
      <c r="C1756" s="7"/>
      <c r="D1756" s="7"/>
      <c r="E1756" s="7"/>
      <c r="F1756" s="7"/>
      <c r="G1756" s="7"/>
      <c r="H1756" s="7"/>
      <c r="I1756" s="7"/>
      <c r="J1756" s="7"/>
      <c r="K1756" s="7"/>
      <c r="L1756" s="8"/>
      <c r="M1756" s="142"/>
      <c r="N1756" s="146"/>
      <c r="Z1756" s="142"/>
      <c r="AB1756" s="142"/>
      <c r="AC1756" s="142"/>
      <c r="AD1756" s="142"/>
      <c r="AF1756" s="142"/>
      <c r="AH1756" s="142"/>
      <c r="AJ1756" s="142"/>
      <c r="AK1756" s="142"/>
      <c r="AL1756" s="142"/>
      <c r="AN1756" s="142"/>
      <c r="AO1756" s="7"/>
      <c r="AP1756" s="142"/>
      <c r="AR1756" s="142"/>
      <c r="AT1756" s="142"/>
      <c r="AV1756" s="142"/>
      <c r="AX1756" s="142"/>
      <c r="AZ1756" s="142"/>
      <c r="BB1756" s="142"/>
      <c r="BD1756" s="142"/>
      <c r="BF1756" s="142"/>
      <c r="BH1756" s="142"/>
      <c r="BI1756" s="7"/>
      <c r="BJ1756" s="142"/>
      <c r="BL1756" s="142"/>
      <c r="BN1756" s="7"/>
      <c r="BO1756" s="7"/>
      <c r="BP1756" s="7"/>
      <c r="BQ1756" s="7"/>
      <c r="BR1756" s="7"/>
    </row>
    <row r="1757" spans="1:70" customFormat="1" ht="15.75">
      <c r="A1757" s="7"/>
      <c r="B1757" s="230"/>
      <c r="C1757" s="7"/>
      <c r="D1757" s="7"/>
      <c r="E1757" s="7"/>
      <c r="F1757" s="7"/>
      <c r="G1757" s="7"/>
      <c r="H1757" s="7"/>
      <c r="I1757" s="7"/>
      <c r="J1757" s="7"/>
      <c r="K1757" s="7"/>
      <c r="L1757" s="8"/>
      <c r="M1757" s="142"/>
      <c r="N1757" s="146"/>
      <c r="Z1757" s="142"/>
      <c r="AB1757" s="142"/>
      <c r="AC1757" s="142"/>
      <c r="AD1757" s="142"/>
      <c r="AF1757" s="142"/>
      <c r="AH1757" s="142"/>
      <c r="AJ1757" s="142"/>
      <c r="AK1757" s="142"/>
      <c r="AL1757" s="142"/>
      <c r="AN1757" s="142"/>
      <c r="AO1757" s="7"/>
      <c r="AP1757" s="142"/>
      <c r="AR1757" s="142"/>
      <c r="AT1757" s="142"/>
      <c r="AV1757" s="142"/>
      <c r="AX1757" s="142"/>
      <c r="AZ1757" s="142"/>
      <c r="BB1757" s="142"/>
      <c r="BD1757" s="142"/>
      <c r="BF1757" s="142"/>
      <c r="BH1757" s="142"/>
      <c r="BI1757" s="7"/>
      <c r="BJ1757" s="142"/>
      <c r="BL1757" s="142"/>
      <c r="BN1757" s="7"/>
      <c r="BO1757" s="7"/>
      <c r="BP1757" s="7"/>
      <c r="BQ1757" s="7"/>
      <c r="BR1757" s="7"/>
    </row>
    <row r="1758" spans="1:70" customFormat="1" ht="15.75">
      <c r="A1758" s="7"/>
      <c r="B1758" s="230"/>
      <c r="C1758" s="7"/>
      <c r="D1758" s="7"/>
      <c r="E1758" s="7"/>
      <c r="F1758" s="7"/>
      <c r="G1758" s="7"/>
      <c r="H1758" s="7"/>
      <c r="I1758" s="7"/>
      <c r="J1758" s="7"/>
      <c r="K1758" s="7"/>
      <c r="L1758" s="8"/>
      <c r="M1758" s="142"/>
      <c r="N1758" s="146"/>
      <c r="Z1758" s="142"/>
      <c r="AB1758" s="142"/>
      <c r="AC1758" s="142"/>
      <c r="AD1758" s="142"/>
      <c r="AF1758" s="142"/>
      <c r="AH1758" s="142"/>
      <c r="AJ1758" s="142"/>
      <c r="AK1758" s="142"/>
      <c r="AL1758" s="142"/>
      <c r="AN1758" s="142"/>
      <c r="AO1758" s="7"/>
      <c r="AP1758" s="142"/>
      <c r="AR1758" s="142"/>
      <c r="AT1758" s="142"/>
      <c r="AV1758" s="142"/>
      <c r="AX1758" s="142"/>
      <c r="AZ1758" s="142"/>
      <c r="BB1758" s="142"/>
      <c r="BD1758" s="142"/>
      <c r="BF1758" s="142"/>
      <c r="BH1758" s="142"/>
      <c r="BI1758" s="7"/>
      <c r="BJ1758" s="142"/>
      <c r="BL1758" s="142"/>
      <c r="BN1758" s="7"/>
      <c r="BO1758" s="7"/>
      <c r="BP1758" s="7"/>
      <c r="BQ1758" s="7"/>
      <c r="BR1758" s="7"/>
    </row>
    <row r="1759" spans="1:70" customFormat="1" ht="15.75">
      <c r="A1759" s="7"/>
      <c r="B1759" s="230"/>
      <c r="C1759" s="7"/>
      <c r="D1759" s="7"/>
      <c r="E1759" s="7"/>
      <c r="F1759" s="7"/>
      <c r="G1759" s="7"/>
      <c r="H1759" s="7"/>
      <c r="I1759" s="7"/>
      <c r="J1759" s="7"/>
      <c r="K1759" s="7"/>
      <c r="L1759" s="8"/>
      <c r="M1759" s="142"/>
      <c r="N1759" s="146"/>
      <c r="Z1759" s="142"/>
      <c r="AB1759" s="142"/>
      <c r="AC1759" s="142"/>
      <c r="AD1759" s="142"/>
      <c r="AF1759" s="142"/>
      <c r="AH1759" s="142"/>
      <c r="AJ1759" s="142"/>
      <c r="AK1759" s="142"/>
      <c r="AL1759" s="142"/>
      <c r="AN1759" s="142"/>
      <c r="AO1759" s="7"/>
      <c r="AP1759" s="142"/>
      <c r="AR1759" s="142"/>
      <c r="AT1759" s="142"/>
      <c r="AV1759" s="142"/>
      <c r="AX1759" s="142"/>
      <c r="AZ1759" s="142"/>
      <c r="BB1759" s="142"/>
      <c r="BD1759" s="142"/>
      <c r="BF1759" s="142"/>
      <c r="BH1759" s="142"/>
      <c r="BI1759" s="7"/>
      <c r="BJ1759" s="142"/>
      <c r="BL1759" s="142"/>
      <c r="BN1759" s="7"/>
      <c r="BO1759" s="7"/>
      <c r="BP1759" s="7"/>
      <c r="BQ1759" s="7"/>
      <c r="BR1759" s="7"/>
    </row>
    <row r="1760" spans="1:70" customFormat="1" ht="15.75">
      <c r="A1760" s="7"/>
      <c r="B1760" s="230"/>
      <c r="C1760" s="7"/>
      <c r="D1760" s="7"/>
      <c r="E1760" s="7"/>
      <c r="F1760" s="7"/>
      <c r="G1760" s="7"/>
      <c r="H1760" s="7"/>
      <c r="I1760" s="7"/>
      <c r="J1760" s="7"/>
      <c r="K1760" s="7"/>
      <c r="L1760" s="8"/>
      <c r="M1760" s="142"/>
      <c r="N1760" s="146"/>
      <c r="Z1760" s="142"/>
      <c r="AB1760" s="142"/>
      <c r="AC1760" s="142"/>
      <c r="AD1760" s="142"/>
      <c r="AF1760" s="142"/>
      <c r="AH1760" s="142"/>
      <c r="AJ1760" s="142"/>
      <c r="AK1760" s="142"/>
      <c r="AL1760" s="142"/>
      <c r="AN1760" s="142"/>
      <c r="AO1760" s="7"/>
      <c r="AP1760" s="142"/>
      <c r="AR1760" s="142"/>
      <c r="AT1760" s="142"/>
      <c r="AV1760" s="142"/>
      <c r="AX1760" s="142"/>
      <c r="AZ1760" s="142"/>
      <c r="BB1760" s="142"/>
      <c r="BD1760" s="142"/>
      <c r="BF1760" s="142"/>
      <c r="BH1760" s="142"/>
      <c r="BI1760" s="7"/>
      <c r="BJ1760" s="142"/>
      <c r="BL1760" s="142"/>
      <c r="BN1760" s="7"/>
      <c r="BO1760" s="7"/>
      <c r="BP1760" s="7"/>
      <c r="BQ1760" s="7"/>
      <c r="BR1760" s="7"/>
    </row>
    <row r="1761" spans="1:70" customFormat="1" ht="15.75">
      <c r="A1761" s="7"/>
      <c r="B1761" s="230"/>
      <c r="C1761" s="7"/>
      <c r="D1761" s="7"/>
      <c r="E1761" s="7"/>
      <c r="F1761" s="7"/>
      <c r="G1761" s="7"/>
      <c r="H1761" s="7"/>
      <c r="I1761" s="7"/>
      <c r="J1761" s="7"/>
      <c r="K1761" s="7"/>
      <c r="L1761" s="8"/>
      <c r="M1761" s="142"/>
      <c r="N1761" s="146"/>
      <c r="Z1761" s="142"/>
      <c r="AB1761" s="142"/>
      <c r="AC1761" s="142"/>
      <c r="AD1761" s="142"/>
      <c r="AF1761" s="142"/>
      <c r="AH1761" s="142"/>
      <c r="AJ1761" s="142"/>
      <c r="AK1761" s="142"/>
      <c r="AL1761" s="142"/>
      <c r="AN1761" s="142"/>
      <c r="AO1761" s="7"/>
      <c r="AP1761" s="142"/>
      <c r="AR1761" s="142"/>
      <c r="AT1761" s="142"/>
      <c r="AV1761" s="142"/>
      <c r="AX1761" s="142"/>
      <c r="AZ1761" s="142"/>
      <c r="BB1761" s="142"/>
      <c r="BD1761" s="142"/>
      <c r="BF1761" s="142"/>
      <c r="BH1761" s="142"/>
      <c r="BI1761" s="7"/>
      <c r="BJ1761" s="142"/>
      <c r="BL1761" s="142"/>
      <c r="BN1761" s="7"/>
      <c r="BO1761" s="7"/>
      <c r="BP1761" s="7"/>
      <c r="BQ1761" s="7"/>
      <c r="BR1761" s="7"/>
    </row>
    <row r="1762" spans="1:70" customFormat="1" ht="15.75">
      <c r="A1762" s="7"/>
      <c r="B1762" s="230"/>
      <c r="C1762" s="7"/>
      <c r="D1762" s="7"/>
      <c r="E1762" s="7"/>
      <c r="F1762" s="7"/>
      <c r="G1762" s="7"/>
      <c r="H1762" s="7"/>
      <c r="I1762" s="7"/>
      <c r="J1762" s="7"/>
      <c r="K1762" s="7"/>
      <c r="L1762" s="8"/>
      <c r="M1762" s="142"/>
      <c r="N1762" s="146"/>
      <c r="Z1762" s="142"/>
      <c r="AB1762" s="142"/>
      <c r="AC1762" s="142"/>
      <c r="AD1762" s="142"/>
      <c r="AF1762" s="142"/>
      <c r="AH1762" s="142"/>
      <c r="AJ1762" s="142"/>
      <c r="AK1762" s="142"/>
      <c r="AL1762" s="142"/>
      <c r="AN1762" s="142"/>
      <c r="AO1762" s="7"/>
      <c r="AP1762" s="142"/>
      <c r="AR1762" s="142"/>
      <c r="AT1762" s="142"/>
      <c r="AV1762" s="142"/>
      <c r="AX1762" s="142"/>
      <c r="AZ1762" s="142"/>
      <c r="BB1762" s="142"/>
      <c r="BD1762" s="142"/>
      <c r="BF1762" s="142"/>
      <c r="BH1762" s="142"/>
      <c r="BI1762" s="7"/>
      <c r="BJ1762" s="142"/>
      <c r="BL1762" s="142"/>
      <c r="BN1762" s="7"/>
      <c r="BO1762" s="7"/>
      <c r="BP1762" s="7"/>
      <c r="BQ1762" s="7"/>
      <c r="BR1762" s="7"/>
    </row>
    <row r="1763" spans="1:70" customFormat="1" ht="15.75">
      <c r="A1763" s="7"/>
      <c r="B1763" s="230"/>
      <c r="C1763" s="7"/>
      <c r="D1763" s="7"/>
      <c r="E1763" s="7"/>
      <c r="F1763" s="7"/>
      <c r="G1763" s="7"/>
      <c r="H1763" s="7"/>
      <c r="I1763" s="7"/>
      <c r="J1763" s="7"/>
      <c r="K1763" s="7"/>
      <c r="L1763" s="8"/>
      <c r="M1763" s="142"/>
      <c r="N1763" s="146"/>
      <c r="Z1763" s="142"/>
      <c r="AB1763" s="142"/>
      <c r="AC1763" s="142"/>
      <c r="AD1763" s="142"/>
      <c r="AF1763" s="142"/>
      <c r="AH1763" s="142"/>
      <c r="AJ1763" s="142"/>
      <c r="AK1763" s="142"/>
      <c r="AL1763" s="142"/>
      <c r="AN1763" s="142"/>
      <c r="AO1763" s="7"/>
      <c r="AP1763" s="142"/>
      <c r="AR1763" s="142"/>
      <c r="AT1763" s="142"/>
      <c r="AV1763" s="142"/>
      <c r="AX1763" s="142"/>
      <c r="AZ1763" s="142"/>
      <c r="BB1763" s="142"/>
      <c r="BD1763" s="142"/>
      <c r="BF1763" s="142"/>
      <c r="BH1763" s="142"/>
      <c r="BI1763" s="7"/>
      <c r="BJ1763" s="142"/>
      <c r="BL1763" s="142"/>
      <c r="BN1763" s="7"/>
      <c r="BO1763" s="7"/>
      <c r="BP1763" s="7"/>
      <c r="BQ1763" s="7"/>
      <c r="BR1763" s="7"/>
    </row>
    <row r="1764" spans="1:70" customFormat="1" ht="15.75">
      <c r="A1764" s="7"/>
      <c r="B1764" s="230"/>
      <c r="C1764" s="7"/>
      <c r="D1764" s="7"/>
      <c r="E1764" s="7"/>
      <c r="F1764" s="7"/>
      <c r="G1764" s="7"/>
      <c r="H1764" s="7"/>
      <c r="I1764" s="7"/>
      <c r="J1764" s="7"/>
      <c r="K1764" s="7"/>
      <c r="L1764" s="8"/>
      <c r="M1764" s="142"/>
      <c r="N1764" s="146"/>
      <c r="Z1764" s="142"/>
      <c r="AB1764" s="142"/>
      <c r="AC1764" s="142"/>
      <c r="AD1764" s="142"/>
      <c r="AF1764" s="142"/>
      <c r="AH1764" s="142"/>
      <c r="AJ1764" s="142"/>
      <c r="AK1764" s="142"/>
      <c r="AL1764" s="142"/>
      <c r="AN1764" s="142"/>
      <c r="AO1764" s="7"/>
      <c r="AP1764" s="142"/>
      <c r="AR1764" s="142"/>
      <c r="AT1764" s="142"/>
      <c r="AV1764" s="142"/>
      <c r="AX1764" s="142"/>
      <c r="AZ1764" s="142"/>
      <c r="BB1764" s="142"/>
      <c r="BD1764" s="142"/>
      <c r="BF1764" s="142"/>
      <c r="BH1764" s="142"/>
      <c r="BI1764" s="7"/>
      <c r="BJ1764" s="142"/>
      <c r="BL1764" s="142"/>
      <c r="BN1764" s="7"/>
      <c r="BO1764" s="7"/>
      <c r="BP1764" s="7"/>
      <c r="BQ1764" s="7"/>
      <c r="BR1764" s="7"/>
    </row>
    <row r="1765" spans="1:70" customFormat="1" ht="15.75">
      <c r="A1765" s="7"/>
      <c r="B1765" s="230"/>
      <c r="C1765" s="7"/>
      <c r="D1765" s="7"/>
      <c r="E1765" s="7"/>
      <c r="F1765" s="7"/>
      <c r="G1765" s="7"/>
      <c r="H1765" s="7"/>
      <c r="I1765" s="7"/>
      <c r="J1765" s="7"/>
      <c r="K1765" s="7"/>
      <c r="L1765" s="8"/>
      <c r="M1765" s="142"/>
      <c r="N1765" s="146"/>
      <c r="Z1765" s="142"/>
      <c r="AB1765" s="142"/>
      <c r="AC1765" s="142"/>
      <c r="AD1765" s="142"/>
      <c r="AF1765" s="142"/>
      <c r="AH1765" s="142"/>
      <c r="AJ1765" s="142"/>
      <c r="AK1765" s="142"/>
      <c r="AL1765" s="142"/>
      <c r="AN1765" s="142"/>
      <c r="AO1765" s="7"/>
      <c r="AP1765" s="142"/>
      <c r="AR1765" s="142"/>
      <c r="AT1765" s="142"/>
      <c r="AV1765" s="142"/>
      <c r="AX1765" s="142"/>
      <c r="AZ1765" s="142"/>
      <c r="BB1765" s="142"/>
      <c r="BD1765" s="142"/>
      <c r="BF1765" s="142"/>
      <c r="BH1765" s="142"/>
      <c r="BI1765" s="7"/>
      <c r="BJ1765" s="142"/>
      <c r="BL1765" s="142"/>
      <c r="BN1765" s="7"/>
      <c r="BO1765" s="7"/>
      <c r="BP1765" s="7"/>
      <c r="BQ1765" s="7"/>
      <c r="BR1765" s="7"/>
    </row>
    <row r="1766" spans="1:70" customFormat="1" ht="15.75">
      <c r="A1766" s="7"/>
      <c r="B1766" s="230"/>
      <c r="C1766" s="7"/>
      <c r="D1766" s="7"/>
      <c r="E1766" s="7"/>
      <c r="F1766" s="7"/>
      <c r="G1766" s="7"/>
      <c r="H1766" s="7"/>
      <c r="I1766" s="7"/>
      <c r="J1766" s="7"/>
      <c r="K1766" s="7"/>
      <c r="L1766" s="8"/>
      <c r="M1766" s="142"/>
      <c r="N1766" s="146"/>
      <c r="Z1766" s="142"/>
      <c r="AB1766" s="142"/>
      <c r="AC1766" s="142"/>
      <c r="AD1766" s="142"/>
      <c r="AF1766" s="142"/>
      <c r="AH1766" s="142"/>
      <c r="AJ1766" s="142"/>
      <c r="AK1766" s="142"/>
      <c r="AL1766" s="142"/>
      <c r="AN1766" s="142"/>
      <c r="AO1766" s="7"/>
      <c r="AP1766" s="142"/>
      <c r="AR1766" s="142"/>
      <c r="AT1766" s="142"/>
      <c r="AV1766" s="142"/>
      <c r="AX1766" s="142"/>
      <c r="AZ1766" s="142"/>
      <c r="BB1766" s="142"/>
      <c r="BD1766" s="142"/>
      <c r="BF1766" s="142"/>
      <c r="BH1766" s="142"/>
      <c r="BI1766" s="7"/>
      <c r="BJ1766" s="142"/>
      <c r="BL1766" s="142"/>
      <c r="BN1766" s="7"/>
      <c r="BO1766" s="7"/>
      <c r="BP1766" s="7"/>
      <c r="BQ1766" s="7"/>
      <c r="BR1766" s="7"/>
    </row>
    <row r="1767" spans="1:70" customFormat="1" ht="15.75">
      <c r="A1767" s="7"/>
      <c r="B1767" s="230"/>
      <c r="C1767" s="7"/>
      <c r="D1767" s="7"/>
      <c r="E1767" s="7"/>
      <c r="F1767" s="7"/>
      <c r="G1767" s="7"/>
      <c r="H1767" s="7"/>
      <c r="I1767" s="7"/>
      <c r="J1767" s="7"/>
      <c r="K1767" s="7"/>
      <c r="L1767" s="8"/>
      <c r="M1767" s="142"/>
      <c r="N1767" s="146"/>
      <c r="Z1767" s="142"/>
      <c r="AB1767" s="142"/>
      <c r="AC1767" s="142"/>
      <c r="AD1767" s="142"/>
      <c r="AF1767" s="142"/>
      <c r="AH1767" s="142"/>
      <c r="AJ1767" s="142"/>
      <c r="AK1767" s="142"/>
      <c r="AL1767" s="142"/>
      <c r="AN1767" s="142"/>
      <c r="AO1767" s="7"/>
      <c r="AP1767" s="142"/>
      <c r="AR1767" s="142"/>
      <c r="AT1767" s="142"/>
      <c r="AV1767" s="142"/>
      <c r="AX1767" s="142"/>
      <c r="AZ1767" s="142"/>
      <c r="BB1767" s="142"/>
      <c r="BD1767" s="142"/>
      <c r="BF1767" s="142"/>
      <c r="BH1767" s="142"/>
      <c r="BI1767" s="7"/>
      <c r="BJ1767" s="142"/>
      <c r="BL1767" s="142"/>
      <c r="BN1767" s="7"/>
      <c r="BO1767" s="7"/>
      <c r="BP1767" s="7"/>
      <c r="BQ1767" s="7"/>
      <c r="BR1767" s="7"/>
    </row>
    <row r="1768" spans="1:70" customFormat="1" ht="15.75">
      <c r="A1768" s="7"/>
      <c r="B1768" s="230"/>
      <c r="C1768" s="7"/>
      <c r="D1768" s="7"/>
      <c r="E1768" s="7"/>
      <c r="F1768" s="7"/>
      <c r="G1768" s="7"/>
      <c r="H1768" s="7"/>
      <c r="I1768" s="7"/>
      <c r="J1768" s="7"/>
      <c r="K1768" s="7"/>
      <c r="L1768" s="8"/>
      <c r="M1768" s="142"/>
      <c r="N1768" s="146"/>
      <c r="Z1768" s="142"/>
      <c r="AB1768" s="142"/>
      <c r="AC1768" s="142"/>
      <c r="AD1768" s="142"/>
      <c r="AF1768" s="142"/>
      <c r="AH1768" s="142"/>
      <c r="AJ1768" s="142"/>
      <c r="AK1768" s="142"/>
      <c r="AL1768" s="142"/>
      <c r="AN1768" s="142"/>
      <c r="AO1768" s="7"/>
      <c r="AP1768" s="142"/>
      <c r="AR1768" s="142"/>
      <c r="AT1768" s="142"/>
      <c r="AV1768" s="142"/>
      <c r="AX1768" s="142"/>
      <c r="AZ1768" s="142"/>
      <c r="BB1768" s="142"/>
      <c r="BD1768" s="142"/>
      <c r="BF1768" s="142"/>
      <c r="BH1768" s="142"/>
      <c r="BI1768" s="7"/>
      <c r="BJ1768" s="142"/>
      <c r="BL1768" s="142"/>
      <c r="BN1768" s="7"/>
      <c r="BO1768" s="7"/>
      <c r="BP1768" s="7"/>
      <c r="BQ1768" s="7"/>
      <c r="BR1768" s="7"/>
    </row>
    <row r="1769" spans="1:70" customFormat="1" ht="15.75">
      <c r="A1769" s="7"/>
      <c r="B1769" s="230"/>
      <c r="C1769" s="7"/>
      <c r="D1769" s="7"/>
      <c r="E1769" s="7"/>
      <c r="F1769" s="7"/>
      <c r="G1769" s="7"/>
      <c r="H1769" s="7"/>
      <c r="I1769" s="7"/>
      <c r="J1769" s="7"/>
      <c r="K1769" s="7"/>
      <c r="L1769" s="8"/>
      <c r="M1769" s="142"/>
      <c r="N1769" s="146"/>
      <c r="Z1769" s="142"/>
      <c r="AB1769" s="142"/>
      <c r="AC1769" s="142"/>
      <c r="AD1769" s="142"/>
      <c r="AF1769" s="142"/>
      <c r="AH1769" s="142"/>
      <c r="AJ1769" s="142"/>
      <c r="AK1769" s="142"/>
      <c r="AL1769" s="142"/>
      <c r="AN1769" s="142"/>
      <c r="AO1769" s="7"/>
      <c r="AP1769" s="142"/>
      <c r="AR1769" s="142"/>
      <c r="AT1769" s="142"/>
      <c r="AV1769" s="142"/>
      <c r="AX1769" s="142"/>
      <c r="AZ1769" s="142"/>
      <c r="BB1769" s="142"/>
      <c r="BD1769" s="142"/>
      <c r="BF1769" s="142"/>
      <c r="BH1769" s="142"/>
      <c r="BI1769" s="7"/>
      <c r="BJ1769" s="142"/>
      <c r="BL1769" s="142"/>
      <c r="BN1769" s="7"/>
      <c r="BO1769" s="7"/>
      <c r="BP1769" s="7"/>
      <c r="BQ1769" s="7"/>
      <c r="BR1769" s="7"/>
    </row>
    <row r="1770" spans="1:70" customFormat="1" ht="15.75">
      <c r="A1770" s="7"/>
      <c r="B1770" s="230"/>
      <c r="C1770" s="7"/>
      <c r="D1770" s="7"/>
      <c r="E1770" s="7"/>
      <c r="F1770" s="7"/>
      <c r="G1770" s="7"/>
      <c r="H1770" s="7"/>
      <c r="I1770" s="7"/>
      <c r="J1770" s="7"/>
      <c r="K1770" s="7"/>
      <c r="L1770" s="8"/>
      <c r="M1770" s="142"/>
      <c r="N1770" s="146"/>
      <c r="Z1770" s="142"/>
      <c r="AB1770" s="142"/>
      <c r="AC1770" s="142"/>
      <c r="AD1770" s="142"/>
      <c r="AF1770" s="142"/>
      <c r="AH1770" s="142"/>
      <c r="AJ1770" s="142"/>
      <c r="AK1770" s="142"/>
      <c r="AL1770" s="142"/>
      <c r="AN1770" s="142"/>
      <c r="AO1770" s="7"/>
      <c r="AP1770" s="142"/>
      <c r="AR1770" s="142"/>
      <c r="AT1770" s="142"/>
      <c r="AV1770" s="142"/>
      <c r="AX1770" s="142"/>
      <c r="AZ1770" s="142"/>
      <c r="BB1770" s="142"/>
      <c r="BD1770" s="142"/>
      <c r="BF1770" s="142"/>
      <c r="BH1770" s="142"/>
      <c r="BI1770" s="7"/>
      <c r="BJ1770" s="142"/>
      <c r="BL1770" s="142"/>
      <c r="BN1770" s="7"/>
      <c r="BO1770" s="7"/>
      <c r="BP1770" s="7"/>
      <c r="BQ1770" s="7"/>
      <c r="BR1770" s="7"/>
    </row>
    <row r="1771" spans="1:70" customFormat="1" ht="15.75">
      <c r="A1771" s="7"/>
      <c r="B1771" s="230"/>
      <c r="C1771" s="7"/>
      <c r="D1771" s="7"/>
      <c r="E1771" s="7"/>
      <c r="F1771" s="7"/>
      <c r="G1771" s="7"/>
      <c r="H1771" s="7"/>
      <c r="I1771" s="7"/>
      <c r="J1771" s="7"/>
      <c r="K1771" s="7"/>
      <c r="L1771" s="8"/>
      <c r="M1771" s="142"/>
      <c r="N1771" s="146"/>
      <c r="Z1771" s="142"/>
      <c r="AB1771" s="142"/>
      <c r="AC1771" s="142"/>
      <c r="AD1771" s="142"/>
      <c r="AF1771" s="142"/>
      <c r="AH1771" s="142"/>
      <c r="AJ1771" s="142"/>
      <c r="AK1771" s="142"/>
      <c r="AL1771" s="142"/>
      <c r="AN1771" s="142"/>
      <c r="AO1771" s="7"/>
      <c r="AP1771" s="142"/>
      <c r="AR1771" s="142"/>
      <c r="AT1771" s="142"/>
      <c r="AV1771" s="142"/>
      <c r="AX1771" s="142"/>
      <c r="AZ1771" s="142"/>
      <c r="BB1771" s="142"/>
      <c r="BD1771" s="142"/>
      <c r="BF1771" s="142"/>
      <c r="BH1771" s="142"/>
      <c r="BI1771" s="7"/>
      <c r="BJ1771" s="142"/>
      <c r="BL1771" s="142"/>
      <c r="BN1771" s="7"/>
      <c r="BO1771" s="7"/>
      <c r="BP1771" s="7"/>
      <c r="BQ1771" s="7"/>
      <c r="BR1771" s="7"/>
    </row>
    <row r="1772" spans="1:70" customFormat="1" ht="15.75">
      <c r="A1772" s="7"/>
      <c r="B1772" s="230"/>
      <c r="C1772" s="7"/>
      <c r="D1772" s="7"/>
      <c r="E1772" s="7"/>
      <c r="F1772" s="7"/>
      <c r="G1772" s="7"/>
      <c r="H1772" s="7"/>
      <c r="I1772" s="7"/>
      <c r="J1772" s="7"/>
      <c r="K1772" s="7"/>
      <c r="L1772" s="8"/>
      <c r="M1772" s="142"/>
      <c r="N1772" s="146"/>
      <c r="Z1772" s="142"/>
      <c r="AB1772" s="142"/>
      <c r="AC1772" s="142"/>
      <c r="AD1772" s="142"/>
      <c r="AF1772" s="142"/>
      <c r="AH1772" s="142"/>
      <c r="AJ1772" s="142"/>
      <c r="AK1772" s="142"/>
      <c r="AL1772" s="142"/>
      <c r="AN1772" s="142"/>
      <c r="AO1772" s="7"/>
      <c r="AP1772" s="142"/>
      <c r="AR1772" s="142"/>
      <c r="AT1772" s="142"/>
      <c r="AV1772" s="142"/>
      <c r="AX1772" s="142"/>
      <c r="AZ1772" s="142"/>
      <c r="BB1772" s="142"/>
      <c r="BD1772" s="142"/>
      <c r="BF1772" s="142"/>
      <c r="BH1772" s="142"/>
      <c r="BI1772" s="7"/>
      <c r="BJ1772" s="142"/>
      <c r="BL1772" s="142"/>
      <c r="BN1772" s="7"/>
      <c r="BO1772" s="7"/>
      <c r="BP1772" s="7"/>
      <c r="BQ1772" s="7"/>
      <c r="BR1772" s="7"/>
    </row>
    <row r="1773" spans="1:70" customFormat="1" ht="15.75">
      <c r="A1773" s="7"/>
      <c r="B1773" s="230"/>
      <c r="C1773" s="7"/>
      <c r="D1773" s="7"/>
      <c r="E1773" s="7"/>
      <c r="F1773" s="7"/>
      <c r="G1773" s="7"/>
      <c r="H1773" s="7"/>
      <c r="I1773" s="7"/>
      <c r="J1773" s="7"/>
      <c r="K1773" s="7"/>
      <c r="L1773" s="8"/>
      <c r="M1773" s="142"/>
      <c r="N1773" s="146"/>
      <c r="Z1773" s="142"/>
      <c r="AB1773" s="142"/>
      <c r="AC1773" s="142"/>
      <c r="AD1773" s="142"/>
      <c r="AF1773" s="142"/>
      <c r="AH1773" s="142"/>
      <c r="AJ1773" s="142"/>
      <c r="AK1773" s="142"/>
      <c r="AL1773" s="142"/>
      <c r="AN1773" s="142"/>
      <c r="AO1773" s="7"/>
      <c r="AP1773" s="142"/>
      <c r="AR1773" s="142"/>
      <c r="AT1773" s="142"/>
      <c r="AV1773" s="142"/>
      <c r="AX1773" s="142"/>
      <c r="AZ1773" s="142"/>
      <c r="BB1773" s="142"/>
      <c r="BD1773" s="142"/>
      <c r="BF1773" s="142"/>
      <c r="BH1773" s="142"/>
      <c r="BI1773" s="7"/>
      <c r="BJ1773" s="142"/>
      <c r="BL1773" s="142"/>
      <c r="BN1773" s="7"/>
      <c r="BO1773" s="7"/>
      <c r="BP1773" s="7"/>
      <c r="BQ1773" s="7"/>
      <c r="BR1773" s="7"/>
    </row>
    <row r="1774" spans="1:70" customFormat="1" ht="15.75">
      <c r="A1774" s="7"/>
      <c r="B1774" s="230"/>
      <c r="C1774" s="7"/>
      <c r="D1774" s="7"/>
      <c r="E1774" s="7"/>
      <c r="F1774" s="7"/>
      <c r="G1774" s="7"/>
      <c r="H1774" s="7"/>
      <c r="I1774" s="7"/>
      <c r="J1774" s="7"/>
      <c r="K1774" s="7"/>
      <c r="L1774" s="8"/>
      <c r="M1774" s="142"/>
      <c r="N1774" s="146"/>
      <c r="Z1774" s="142"/>
      <c r="AB1774" s="142"/>
      <c r="AC1774" s="142"/>
      <c r="AD1774" s="142"/>
      <c r="AF1774" s="142"/>
      <c r="AH1774" s="142"/>
      <c r="AJ1774" s="142"/>
      <c r="AK1774" s="142"/>
      <c r="AL1774" s="142"/>
      <c r="AN1774" s="142"/>
      <c r="AO1774" s="7"/>
      <c r="AP1774" s="142"/>
      <c r="AR1774" s="142"/>
      <c r="AT1774" s="142"/>
      <c r="AV1774" s="142"/>
      <c r="AX1774" s="142"/>
      <c r="AZ1774" s="142"/>
      <c r="BB1774" s="142"/>
      <c r="BD1774" s="142"/>
      <c r="BF1774" s="142"/>
      <c r="BH1774" s="142"/>
      <c r="BI1774" s="7"/>
      <c r="BJ1774" s="142"/>
      <c r="BL1774" s="142"/>
      <c r="BN1774" s="7"/>
      <c r="BO1774" s="7"/>
      <c r="BP1774" s="7"/>
      <c r="BQ1774" s="7"/>
      <c r="BR1774" s="7"/>
    </row>
    <row r="1775" spans="1:70" customFormat="1" ht="15.75">
      <c r="A1775" s="7"/>
      <c r="B1775" s="230"/>
      <c r="C1775" s="7"/>
      <c r="D1775" s="7"/>
      <c r="E1775" s="7"/>
      <c r="F1775" s="7"/>
      <c r="G1775" s="7"/>
      <c r="H1775" s="7"/>
      <c r="I1775" s="7"/>
      <c r="J1775" s="7"/>
      <c r="K1775" s="7"/>
      <c r="L1775" s="8"/>
      <c r="M1775" s="142"/>
      <c r="N1775" s="146"/>
      <c r="Z1775" s="142"/>
      <c r="AB1775" s="142"/>
      <c r="AC1775" s="142"/>
      <c r="AD1775" s="142"/>
      <c r="AF1775" s="142"/>
      <c r="AH1775" s="142"/>
      <c r="AJ1775" s="142"/>
      <c r="AK1775" s="142"/>
      <c r="AL1775" s="142"/>
      <c r="AN1775" s="142"/>
      <c r="AO1775" s="7"/>
      <c r="AP1775" s="142"/>
      <c r="AR1775" s="142"/>
      <c r="AT1775" s="142"/>
      <c r="AV1775" s="142"/>
      <c r="AX1775" s="142"/>
      <c r="AZ1775" s="142"/>
      <c r="BB1775" s="142"/>
      <c r="BD1775" s="142"/>
      <c r="BF1775" s="142"/>
      <c r="BH1775" s="142"/>
      <c r="BI1775" s="7"/>
      <c r="BJ1775" s="142"/>
      <c r="BL1775" s="142"/>
      <c r="BN1775" s="7"/>
      <c r="BO1775" s="7"/>
      <c r="BP1775" s="7"/>
      <c r="BQ1775" s="7"/>
      <c r="BR1775" s="7"/>
    </row>
    <row r="1776" spans="1:70" customFormat="1" ht="15.75">
      <c r="A1776" s="7"/>
      <c r="B1776" s="230"/>
      <c r="C1776" s="7"/>
      <c r="D1776" s="7"/>
      <c r="E1776" s="7"/>
      <c r="F1776" s="7"/>
      <c r="G1776" s="7"/>
      <c r="H1776" s="7"/>
      <c r="I1776" s="7"/>
      <c r="J1776" s="7"/>
      <c r="K1776" s="7"/>
      <c r="L1776" s="8"/>
      <c r="M1776" s="142"/>
      <c r="N1776" s="146"/>
      <c r="Z1776" s="142"/>
      <c r="AB1776" s="142"/>
      <c r="AC1776" s="142"/>
      <c r="AD1776" s="142"/>
      <c r="AF1776" s="142"/>
      <c r="AH1776" s="142"/>
      <c r="AJ1776" s="142"/>
      <c r="AK1776" s="142"/>
      <c r="AL1776" s="142"/>
      <c r="AN1776" s="142"/>
      <c r="AO1776" s="7"/>
      <c r="AP1776" s="142"/>
      <c r="AR1776" s="142"/>
      <c r="AT1776" s="142"/>
      <c r="AV1776" s="142"/>
      <c r="AX1776" s="142"/>
      <c r="AZ1776" s="142"/>
      <c r="BB1776" s="142"/>
      <c r="BD1776" s="142"/>
      <c r="BF1776" s="142"/>
      <c r="BH1776" s="142"/>
      <c r="BI1776" s="7"/>
      <c r="BJ1776" s="142"/>
      <c r="BL1776" s="142"/>
      <c r="BN1776" s="7"/>
      <c r="BO1776" s="7"/>
      <c r="BP1776" s="7"/>
      <c r="BQ1776" s="7"/>
      <c r="BR1776" s="7"/>
    </row>
    <row r="1777" spans="1:70" customFormat="1" ht="15.75">
      <c r="A1777" s="7"/>
      <c r="B1777" s="230"/>
      <c r="C1777" s="7"/>
      <c r="D1777" s="7"/>
      <c r="E1777" s="7"/>
      <c r="F1777" s="7"/>
      <c r="G1777" s="7"/>
      <c r="H1777" s="7"/>
      <c r="I1777" s="7"/>
      <c r="J1777" s="7"/>
      <c r="K1777" s="7"/>
      <c r="L1777" s="8"/>
      <c r="M1777" s="142"/>
      <c r="N1777" s="146"/>
      <c r="Z1777" s="142"/>
      <c r="AB1777" s="142"/>
      <c r="AC1777" s="142"/>
      <c r="AD1777" s="142"/>
      <c r="AF1777" s="142"/>
      <c r="AH1777" s="142"/>
      <c r="AJ1777" s="142"/>
      <c r="AK1777" s="142"/>
      <c r="AL1777" s="142"/>
      <c r="AN1777" s="142"/>
      <c r="AO1777" s="7"/>
      <c r="AP1777" s="142"/>
      <c r="AR1777" s="142"/>
      <c r="AT1777" s="142"/>
      <c r="AV1777" s="142"/>
      <c r="AX1777" s="142"/>
      <c r="AZ1777" s="142"/>
      <c r="BB1777" s="142"/>
      <c r="BD1777" s="142"/>
      <c r="BF1777" s="142"/>
      <c r="BH1777" s="142"/>
      <c r="BI1777" s="7"/>
      <c r="BJ1777" s="142"/>
      <c r="BL1777" s="142"/>
      <c r="BN1777" s="7"/>
      <c r="BO1777" s="7"/>
      <c r="BP1777" s="7"/>
      <c r="BQ1777" s="7"/>
      <c r="BR1777" s="7"/>
    </row>
    <row r="1778" spans="1:70" customFormat="1" ht="15.75">
      <c r="A1778" s="7"/>
      <c r="B1778" s="230"/>
      <c r="C1778" s="7"/>
      <c r="D1778" s="7"/>
      <c r="E1778" s="7"/>
      <c r="F1778" s="7"/>
      <c r="G1778" s="7"/>
      <c r="H1778" s="7"/>
      <c r="I1778" s="7"/>
      <c r="J1778" s="7"/>
      <c r="K1778" s="7"/>
      <c r="L1778" s="8"/>
      <c r="M1778" s="142"/>
      <c r="N1778" s="146"/>
      <c r="Z1778" s="142"/>
      <c r="AB1778" s="142"/>
      <c r="AC1778" s="142"/>
      <c r="AD1778" s="142"/>
      <c r="AF1778" s="142"/>
      <c r="AH1778" s="142"/>
      <c r="AJ1778" s="142"/>
      <c r="AK1778" s="142"/>
      <c r="AL1778" s="142"/>
      <c r="AN1778" s="142"/>
      <c r="AO1778" s="7"/>
      <c r="AP1778" s="142"/>
      <c r="AR1778" s="142"/>
      <c r="AT1778" s="142"/>
      <c r="AV1778" s="142"/>
      <c r="AX1778" s="142"/>
      <c r="AZ1778" s="142"/>
      <c r="BB1778" s="142"/>
      <c r="BD1778" s="142"/>
      <c r="BF1778" s="142"/>
      <c r="BH1778" s="142"/>
      <c r="BI1778" s="7"/>
      <c r="BJ1778" s="142"/>
      <c r="BL1778" s="142"/>
      <c r="BN1778" s="7"/>
      <c r="BO1778" s="7"/>
      <c r="BP1778" s="7"/>
      <c r="BQ1778" s="7"/>
      <c r="BR1778" s="7"/>
    </row>
    <row r="1779" spans="1:70" customFormat="1" ht="15.75">
      <c r="A1779" s="7"/>
      <c r="B1779" s="230"/>
      <c r="C1779" s="7"/>
      <c r="D1779" s="7"/>
      <c r="E1779" s="7"/>
      <c r="F1779" s="7"/>
      <c r="G1779" s="7"/>
      <c r="H1779" s="7"/>
      <c r="I1779" s="7"/>
      <c r="J1779" s="7"/>
      <c r="K1779" s="7"/>
      <c r="L1779" s="8"/>
      <c r="M1779" s="142"/>
      <c r="N1779" s="146"/>
      <c r="Z1779" s="142"/>
      <c r="AB1779" s="142"/>
      <c r="AC1779" s="142"/>
      <c r="AD1779" s="142"/>
      <c r="AF1779" s="142"/>
      <c r="AH1779" s="142"/>
      <c r="AJ1779" s="142"/>
      <c r="AK1779" s="142"/>
      <c r="AL1779" s="142"/>
      <c r="AN1779" s="142"/>
      <c r="AO1779" s="7"/>
      <c r="AP1779" s="142"/>
      <c r="AR1779" s="142"/>
      <c r="AT1779" s="142"/>
      <c r="AV1779" s="142"/>
      <c r="AX1779" s="142"/>
      <c r="AZ1779" s="142"/>
      <c r="BB1779" s="142"/>
      <c r="BD1779" s="142"/>
      <c r="BF1779" s="142"/>
      <c r="BH1779" s="142"/>
      <c r="BI1779" s="7"/>
      <c r="BJ1779" s="142"/>
      <c r="BL1779" s="142"/>
      <c r="BN1779" s="7"/>
      <c r="BO1779" s="7"/>
      <c r="BP1779" s="7"/>
      <c r="BQ1779" s="7"/>
      <c r="BR1779" s="7"/>
    </row>
    <row r="1780" spans="1:70" customFormat="1" ht="15.75">
      <c r="A1780" s="7"/>
      <c r="B1780" s="230"/>
      <c r="C1780" s="7"/>
      <c r="D1780" s="7"/>
      <c r="E1780" s="7"/>
      <c r="F1780" s="7"/>
      <c r="G1780" s="7"/>
      <c r="H1780" s="7"/>
      <c r="I1780" s="7"/>
      <c r="J1780" s="7"/>
      <c r="K1780" s="7"/>
      <c r="L1780" s="8"/>
      <c r="M1780" s="142"/>
      <c r="N1780" s="146"/>
      <c r="Z1780" s="142"/>
      <c r="AB1780" s="142"/>
      <c r="AC1780" s="142"/>
      <c r="AD1780" s="142"/>
      <c r="AF1780" s="142"/>
      <c r="AH1780" s="142"/>
      <c r="AJ1780" s="142"/>
      <c r="AK1780" s="142"/>
      <c r="AL1780" s="142"/>
      <c r="AN1780" s="142"/>
      <c r="AO1780" s="7"/>
      <c r="AP1780" s="142"/>
      <c r="AR1780" s="142"/>
      <c r="AT1780" s="142"/>
      <c r="AV1780" s="142"/>
      <c r="AX1780" s="142"/>
      <c r="AZ1780" s="142"/>
      <c r="BB1780" s="142"/>
      <c r="BD1780" s="142"/>
      <c r="BF1780" s="142"/>
      <c r="BH1780" s="142"/>
      <c r="BI1780" s="7"/>
      <c r="BJ1780" s="142"/>
      <c r="BL1780" s="142"/>
      <c r="BN1780" s="7"/>
      <c r="BO1780" s="7"/>
      <c r="BP1780" s="7"/>
      <c r="BQ1780" s="7"/>
      <c r="BR1780" s="7"/>
    </row>
    <row r="1781" spans="1:70" customFormat="1" ht="15.75">
      <c r="A1781" s="7"/>
      <c r="B1781" s="230"/>
      <c r="C1781" s="7"/>
      <c r="D1781" s="7"/>
      <c r="E1781" s="7"/>
      <c r="F1781" s="7"/>
      <c r="G1781" s="7"/>
      <c r="H1781" s="7"/>
      <c r="I1781" s="7"/>
      <c r="J1781" s="7"/>
      <c r="K1781" s="7"/>
      <c r="L1781" s="8"/>
      <c r="M1781" s="142"/>
      <c r="N1781" s="146"/>
      <c r="Z1781" s="142"/>
      <c r="AB1781" s="142"/>
      <c r="AC1781" s="142"/>
      <c r="AD1781" s="142"/>
      <c r="AF1781" s="142"/>
      <c r="AH1781" s="142"/>
      <c r="AJ1781" s="142"/>
      <c r="AK1781" s="142"/>
      <c r="AL1781" s="142"/>
      <c r="AN1781" s="142"/>
      <c r="AO1781" s="7"/>
      <c r="AP1781" s="142"/>
      <c r="AR1781" s="142"/>
      <c r="AT1781" s="142"/>
      <c r="AV1781" s="142"/>
      <c r="AX1781" s="142"/>
      <c r="AZ1781" s="142"/>
      <c r="BB1781" s="142"/>
      <c r="BD1781" s="142"/>
      <c r="BF1781" s="142"/>
      <c r="BH1781" s="142"/>
      <c r="BI1781" s="7"/>
      <c r="BJ1781" s="142"/>
      <c r="BL1781" s="142"/>
      <c r="BN1781" s="7"/>
      <c r="BO1781" s="7"/>
      <c r="BP1781" s="7"/>
      <c r="BQ1781" s="7"/>
      <c r="BR1781" s="7"/>
    </row>
    <row r="1782" spans="1:70" customFormat="1" ht="15.75">
      <c r="A1782" s="7"/>
      <c r="B1782" s="230"/>
      <c r="C1782" s="7"/>
      <c r="D1782" s="7"/>
      <c r="E1782" s="7"/>
      <c r="F1782" s="7"/>
      <c r="G1782" s="7"/>
      <c r="H1782" s="7"/>
      <c r="I1782" s="7"/>
      <c r="J1782" s="7"/>
      <c r="K1782" s="7"/>
      <c r="L1782" s="8"/>
      <c r="M1782" s="142"/>
      <c r="N1782" s="146"/>
      <c r="Z1782" s="142"/>
      <c r="AB1782" s="142"/>
      <c r="AC1782" s="142"/>
      <c r="AD1782" s="142"/>
      <c r="AF1782" s="142"/>
      <c r="AH1782" s="142"/>
      <c r="AJ1782" s="142"/>
      <c r="AK1782" s="142"/>
      <c r="AL1782" s="142"/>
      <c r="AN1782" s="142"/>
      <c r="AO1782" s="7"/>
      <c r="AP1782" s="142"/>
      <c r="AR1782" s="142"/>
      <c r="AT1782" s="142"/>
      <c r="AV1782" s="142"/>
      <c r="AX1782" s="142"/>
      <c r="AZ1782" s="142"/>
      <c r="BB1782" s="142"/>
      <c r="BD1782" s="142"/>
      <c r="BF1782" s="142"/>
      <c r="BH1782" s="142"/>
      <c r="BI1782" s="7"/>
      <c r="BJ1782" s="142"/>
      <c r="BL1782" s="142"/>
      <c r="BN1782" s="7"/>
      <c r="BO1782" s="7"/>
      <c r="BP1782" s="7"/>
      <c r="BQ1782" s="7"/>
      <c r="BR1782" s="7"/>
    </row>
    <row r="1783" spans="1:70" customFormat="1" ht="15.75">
      <c r="A1783" s="7"/>
      <c r="B1783" s="230"/>
      <c r="C1783" s="7"/>
      <c r="D1783" s="7"/>
      <c r="E1783" s="7"/>
      <c r="F1783" s="7"/>
      <c r="G1783" s="7"/>
      <c r="H1783" s="7"/>
      <c r="I1783" s="7"/>
      <c r="J1783" s="7"/>
      <c r="K1783" s="7"/>
      <c r="L1783" s="8"/>
      <c r="M1783" s="142"/>
      <c r="N1783" s="146"/>
      <c r="Z1783" s="142"/>
      <c r="AB1783" s="142"/>
      <c r="AC1783" s="142"/>
      <c r="AD1783" s="142"/>
      <c r="AF1783" s="142"/>
      <c r="AH1783" s="142"/>
      <c r="AJ1783" s="142"/>
      <c r="AK1783" s="142"/>
      <c r="AL1783" s="142"/>
      <c r="AN1783" s="142"/>
      <c r="AO1783" s="7"/>
      <c r="AP1783" s="142"/>
      <c r="AR1783" s="142"/>
      <c r="AT1783" s="142"/>
      <c r="AV1783" s="142"/>
      <c r="AX1783" s="142"/>
      <c r="AZ1783" s="142"/>
      <c r="BB1783" s="142"/>
      <c r="BD1783" s="142"/>
      <c r="BF1783" s="142"/>
      <c r="BH1783" s="142"/>
      <c r="BI1783" s="7"/>
      <c r="BJ1783" s="142"/>
      <c r="BL1783" s="142"/>
      <c r="BN1783" s="7"/>
      <c r="BO1783" s="7"/>
      <c r="BP1783" s="7"/>
      <c r="BQ1783" s="7"/>
      <c r="BR1783" s="7"/>
    </row>
    <row r="1784" spans="1:70" customFormat="1" ht="15.75">
      <c r="A1784" s="7"/>
      <c r="B1784" s="230"/>
      <c r="C1784" s="7"/>
      <c r="D1784" s="7"/>
      <c r="E1784" s="7"/>
      <c r="F1784" s="7"/>
      <c r="G1784" s="7"/>
      <c r="H1784" s="7"/>
      <c r="I1784" s="7"/>
      <c r="J1784" s="7"/>
      <c r="K1784" s="7"/>
      <c r="L1784" s="8"/>
      <c r="M1784" s="142"/>
      <c r="N1784" s="146"/>
      <c r="Z1784" s="142"/>
      <c r="AB1784" s="142"/>
      <c r="AC1784" s="142"/>
      <c r="AD1784" s="142"/>
      <c r="AF1784" s="142"/>
      <c r="AH1784" s="142"/>
      <c r="AJ1784" s="142"/>
      <c r="AK1784" s="142"/>
      <c r="AL1784" s="142"/>
      <c r="AN1784" s="142"/>
      <c r="AO1784" s="7"/>
      <c r="AP1784" s="142"/>
      <c r="AR1784" s="142"/>
      <c r="AT1784" s="142"/>
      <c r="AV1784" s="142"/>
      <c r="AX1784" s="142"/>
      <c r="AZ1784" s="142"/>
      <c r="BB1784" s="142"/>
      <c r="BD1784" s="142"/>
      <c r="BF1784" s="142"/>
      <c r="BH1784" s="142"/>
      <c r="BI1784" s="7"/>
      <c r="BJ1784" s="142"/>
      <c r="BL1784" s="142"/>
      <c r="BN1784" s="7"/>
      <c r="BO1784" s="7"/>
      <c r="BP1784" s="7"/>
      <c r="BQ1784" s="7"/>
      <c r="BR1784" s="7"/>
    </row>
    <row r="1785" spans="1:70" customFormat="1" ht="15.75">
      <c r="A1785" s="7"/>
      <c r="B1785" s="230"/>
      <c r="C1785" s="7"/>
      <c r="D1785" s="7"/>
      <c r="E1785" s="7"/>
      <c r="F1785" s="7"/>
      <c r="G1785" s="7"/>
      <c r="H1785" s="7"/>
      <c r="I1785" s="7"/>
      <c r="J1785" s="7"/>
      <c r="K1785" s="7"/>
      <c r="L1785" s="8"/>
      <c r="M1785" s="142"/>
      <c r="N1785" s="146"/>
      <c r="Z1785" s="142"/>
      <c r="AB1785" s="142"/>
      <c r="AC1785" s="142"/>
      <c r="AD1785" s="142"/>
      <c r="AF1785" s="142"/>
      <c r="AH1785" s="142"/>
      <c r="AJ1785" s="142"/>
      <c r="AK1785" s="142"/>
      <c r="AL1785" s="142"/>
      <c r="AN1785" s="142"/>
      <c r="AO1785" s="7"/>
      <c r="AP1785" s="142"/>
      <c r="AR1785" s="142"/>
      <c r="AT1785" s="142"/>
      <c r="AV1785" s="142"/>
      <c r="AX1785" s="142"/>
      <c r="AZ1785" s="142"/>
      <c r="BB1785" s="142"/>
      <c r="BD1785" s="142"/>
      <c r="BF1785" s="142"/>
      <c r="BH1785" s="142"/>
      <c r="BI1785" s="7"/>
      <c r="BJ1785" s="142"/>
      <c r="BL1785" s="142"/>
      <c r="BN1785" s="7"/>
      <c r="BO1785" s="7"/>
      <c r="BP1785" s="7"/>
      <c r="BQ1785" s="7"/>
      <c r="BR1785" s="7"/>
    </row>
    <row r="1786" spans="1:70" customFormat="1" ht="15.75">
      <c r="A1786" s="7"/>
      <c r="B1786" s="230"/>
      <c r="C1786" s="7"/>
      <c r="D1786" s="7"/>
      <c r="E1786" s="7"/>
      <c r="F1786" s="7"/>
      <c r="G1786" s="7"/>
      <c r="H1786" s="7"/>
      <c r="I1786" s="7"/>
      <c r="J1786" s="7"/>
      <c r="K1786" s="7"/>
      <c r="L1786" s="8"/>
      <c r="M1786" s="142"/>
      <c r="N1786" s="146"/>
      <c r="Z1786" s="142"/>
      <c r="AB1786" s="142"/>
      <c r="AC1786" s="142"/>
      <c r="AD1786" s="142"/>
      <c r="AF1786" s="142"/>
      <c r="AH1786" s="142"/>
      <c r="AJ1786" s="142"/>
      <c r="AK1786" s="142"/>
      <c r="AL1786" s="142"/>
      <c r="AN1786" s="142"/>
      <c r="AO1786" s="7"/>
      <c r="AP1786" s="142"/>
      <c r="AR1786" s="142"/>
      <c r="AT1786" s="142"/>
      <c r="AV1786" s="142"/>
      <c r="AX1786" s="142"/>
      <c r="AZ1786" s="142"/>
      <c r="BB1786" s="142"/>
      <c r="BD1786" s="142"/>
      <c r="BF1786" s="142"/>
      <c r="BH1786" s="142"/>
      <c r="BI1786" s="7"/>
      <c r="BJ1786" s="142"/>
      <c r="BL1786" s="142"/>
      <c r="BN1786" s="7"/>
      <c r="BO1786" s="7"/>
      <c r="BP1786" s="7"/>
      <c r="BQ1786" s="7"/>
      <c r="BR1786" s="7"/>
    </row>
    <row r="1787" spans="1:70" customFormat="1" ht="15.75">
      <c r="A1787" s="7"/>
      <c r="B1787" s="230"/>
      <c r="C1787" s="7"/>
      <c r="D1787" s="7"/>
      <c r="E1787" s="7"/>
      <c r="F1787" s="7"/>
      <c r="G1787" s="7"/>
      <c r="H1787" s="7"/>
      <c r="I1787" s="7"/>
      <c r="J1787" s="7"/>
      <c r="K1787" s="7"/>
      <c r="L1787" s="8"/>
      <c r="M1787" s="142"/>
      <c r="N1787" s="146"/>
      <c r="Z1787" s="142"/>
      <c r="AB1787" s="142"/>
      <c r="AC1787" s="142"/>
      <c r="AD1787" s="142"/>
      <c r="AF1787" s="142"/>
      <c r="AH1787" s="142"/>
      <c r="AJ1787" s="142"/>
      <c r="AK1787" s="142"/>
      <c r="AL1787" s="142"/>
      <c r="AN1787" s="142"/>
      <c r="AO1787" s="7"/>
      <c r="AP1787" s="142"/>
      <c r="AR1787" s="142"/>
      <c r="AT1787" s="142"/>
      <c r="AV1787" s="142"/>
      <c r="AX1787" s="142"/>
      <c r="AZ1787" s="142"/>
      <c r="BB1787" s="142"/>
      <c r="BD1787" s="142"/>
      <c r="BF1787" s="142"/>
      <c r="BH1787" s="142"/>
      <c r="BI1787" s="7"/>
      <c r="BJ1787" s="142"/>
      <c r="BL1787" s="142"/>
      <c r="BN1787" s="7"/>
      <c r="BO1787" s="7"/>
      <c r="BP1787" s="7"/>
      <c r="BQ1787" s="7"/>
      <c r="BR1787" s="7"/>
    </row>
    <row r="1788" spans="1:70" customFormat="1" ht="15.75">
      <c r="A1788" s="7"/>
      <c r="B1788" s="230"/>
      <c r="C1788" s="7"/>
      <c r="D1788" s="7"/>
      <c r="E1788" s="7"/>
      <c r="F1788" s="7"/>
      <c r="G1788" s="7"/>
      <c r="H1788" s="7"/>
      <c r="I1788" s="7"/>
      <c r="J1788" s="7"/>
      <c r="K1788" s="7"/>
      <c r="L1788" s="8"/>
      <c r="M1788" s="142"/>
      <c r="N1788" s="146"/>
      <c r="Z1788" s="142"/>
      <c r="AB1788" s="142"/>
      <c r="AC1788" s="142"/>
      <c r="AD1788" s="142"/>
      <c r="AF1788" s="142"/>
      <c r="AH1788" s="142"/>
      <c r="AJ1788" s="142"/>
      <c r="AK1788" s="142"/>
      <c r="AL1788" s="142"/>
      <c r="AN1788" s="142"/>
      <c r="AO1788" s="7"/>
      <c r="AP1788" s="142"/>
      <c r="AR1788" s="142"/>
      <c r="AT1788" s="142"/>
      <c r="AV1788" s="142"/>
      <c r="AX1788" s="142"/>
      <c r="AZ1788" s="142"/>
      <c r="BB1788" s="142"/>
      <c r="BD1788" s="142"/>
      <c r="BF1788" s="142"/>
      <c r="BH1788" s="142"/>
      <c r="BI1788" s="7"/>
      <c r="BJ1788" s="142"/>
      <c r="BL1788" s="142"/>
      <c r="BN1788" s="7"/>
      <c r="BO1788" s="7"/>
      <c r="BP1788" s="7"/>
      <c r="BQ1788" s="7"/>
      <c r="BR1788" s="7"/>
    </row>
    <row r="1789" spans="1:70" customFormat="1" ht="15.75">
      <c r="A1789" s="7"/>
      <c r="B1789" s="230"/>
      <c r="C1789" s="7"/>
      <c r="D1789" s="7"/>
      <c r="E1789" s="7"/>
      <c r="F1789" s="7"/>
      <c r="G1789" s="7"/>
      <c r="H1789" s="7"/>
      <c r="I1789" s="7"/>
      <c r="J1789" s="7"/>
      <c r="K1789" s="7"/>
      <c r="L1789" s="8"/>
      <c r="M1789" s="142"/>
      <c r="N1789" s="146"/>
      <c r="Z1789" s="142"/>
      <c r="AB1789" s="142"/>
      <c r="AC1789" s="142"/>
      <c r="AD1789" s="142"/>
      <c r="AF1789" s="142"/>
      <c r="AH1789" s="142"/>
      <c r="AJ1789" s="142"/>
      <c r="AK1789" s="142"/>
      <c r="AL1789" s="142"/>
      <c r="AN1789" s="142"/>
      <c r="AO1789" s="7"/>
      <c r="AP1789" s="142"/>
      <c r="AR1789" s="142"/>
      <c r="AT1789" s="142"/>
      <c r="AV1789" s="142"/>
      <c r="AX1789" s="142"/>
      <c r="AZ1789" s="142"/>
      <c r="BB1789" s="142"/>
      <c r="BD1789" s="142"/>
      <c r="BF1789" s="142"/>
      <c r="BH1789" s="142"/>
      <c r="BI1789" s="7"/>
      <c r="BJ1789" s="142"/>
      <c r="BL1789" s="142"/>
      <c r="BN1789" s="7"/>
      <c r="BO1789" s="7"/>
      <c r="BP1789" s="7"/>
      <c r="BQ1789" s="7"/>
      <c r="BR1789" s="7"/>
    </row>
    <row r="1790" spans="1:70" customFormat="1" ht="15.75">
      <c r="A1790" s="7"/>
      <c r="B1790" s="230"/>
      <c r="C1790" s="7"/>
      <c r="D1790" s="7"/>
      <c r="E1790" s="7"/>
      <c r="F1790" s="7"/>
      <c r="G1790" s="7"/>
      <c r="H1790" s="7"/>
      <c r="I1790" s="7"/>
      <c r="J1790" s="7"/>
      <c r="K1790" s="7"/>
      <c r="L1790" s="8"/>
      <c r="M1790" s="142"/>
      <c r="N1790" s="146"/>
      <c r="Z1790" s="142"/>
      <c r="AB1790" s="142"/>
      <c r="AC1790" s="142"/>
      <c r="AD1790" s="142"/>
      <c r="AF1790" s="142"/>
      <c r="AH1790" s="142"/>
      <c r="AJ1790" s="142"/>
      <c r="AK1790" s="142"/>
      <c r="AL1790" s="142"/>
      <c r="AN1790" s="142"/>
      <c r="AO1790" s="7"/>
      <c r="AP1790" s="142"/>
      <c r="AR1790" s="142"/>
      <c r="AT1790" s="142"/>
      <c r="AV1790" s="142"/>
      <c r="AX1790" s="142"/>
      <c r="AZ1790" s="142"/>
      <c r="BB1790" s="142"/>
      <c r="BD1790" s="142"/>
      <c r="BF1790" s="142"/>
      <c r="BH1790" s="142"/>
      <c r="BI1790" s="7"/>
      <c r="BJ1790" s="142"/>
      <c r="BL1790" s="142"/>
      <c r="BN1790" s="7"/>
      <c r="BO1790" s="7"/>
      <c r="BP1790" s="7"/>
      <c r="BQ1790" s="7"/>
      <c r="BR1790" s="7"/>
    </row>
    <row r="1791" spans="1:70" customFormat="1" ht="15.75">
      <c r="A1791" s="7"/>
      <c r="B1791" s="230"/>
      <c r="C1791" s="7"/>
      <c r="D1791" s="7"/>
      <c r="E1791" s="7"/>
      <c r="F1791" s="7"/>
      <c r="G1791" s="7"/>
      <c r="H1791" s="7"/>
      <c r="I1791" s="7"/>
      <c r="J1791" s="7"/>
      <c r="K1791" s="7"/>
      <c r="L1791" s="8"/>
      <c r="M1791" s="142"/>
      <c r="N1791" s="146"/>
      <c r="Z1791" s="142"/>
      <c r="AB1791" s="142"/>
      <c r="AC1791" s="142"/>
      <c r="AD1791" s="142"/>
      <c r="AF1791" s="142"/>
      <c r="AH1791" s="142"/>
      <c r="AJ1791" s="142"/>
      <c r="AK1791" s="142"/>
      <c r="AL1791" s="142"/>
      <c r="AN1791" s="142"/>
      <c r="AO1791" s="7"/>
      <c r="AP1791" s="142"/>
      <c r="AR1791" s="142"/>
      <c r="AT1791" s="142"/>
      <c r="AV1791" s="142"/>
      <c r="AX1791" s="142"/>
      <c r="AZ1791" s="142"/>
      <c r="BB1791" s="142"/>
      <c r="BD1791" s="142"/>
      <c r="BF1791" s="142"/>
      <c r="BH1791" s="142"/>
      <c r="BI1791" s="7"/>
      <c r="BJ1791" s="142"/>
      <c r="BL1791" s="142"/>
      <c r="BN1791" s="7"/>
      <c r="BO1791" s="7"/>
      <c r="BP1791" s="7"/>
      <c r="BQ1791" s="7"/>
      <c r="BR1791" s="7"/>
    </row>
    <row r="1792" spans="1:70" customFormat="1" ht="15.75">
      <c r="A1792" s="7"/>
      <c r="B1792" s="230"/>
      <c r="C1792" s="7"/>
      <c r="D1792" s="7"/>
      <c r="E1792" s="7"/>
      <c r="F1792" s="7"/>
      <c r="G1792" s="7"/>
      <c r="H1792" s="7"/>
      <c r="I1792" s="7"/>
      <c r="J1792" s="7"/>
      <c r="K1792" s="7"/>
      <c r="L1792" s="8"/>
      <c r="M1792" s="142"/>
      <c r="N1792" s="146"/>
      <c r="Z1792" s="142"/>
      <c r="AB1792" s="142"/>
      <c r="AC1792" s="142"/>
      <c r="AD1792" s="142"/>
      <c r="AF1792" s="142"/>
      <c r="AH1792" s="142"/>
      <c r="AJ1792" s="142"/>
      <c r="AK1792" s="142"/>
      <c r="AL1792" s="142"/>
      <c r="AN1792" s="142"/>
      <c r="AO1792" s="7"/>
      <c r="AP1792" s="142"/>
      <c r="AR1792" s="142"/>
      <c r="AT1792" s="142"/>
      <c r="AV1792" s="142"/>
      <c r="AX1792" s="142"/>
      <c r="AZ1792" s="142"/>
      <c r="BB1792" s="142"/>
      <c r="BD1792" s="142"/>
      <c r="BF1792" s="142"/>
      <c r="BH1792" s="142"/>
      <c r="BI1792" s="7"/>
      <c r="BJ1792" s="142"/>
      <c r="BL1792" s="142"/>
      <c r="BN1792" s="7"/>
      <c r="BO1792" s="7"/>
      <c r="BP1792" s="7"/>
      <c r="BQ1792" s="7"/>
      <c r="BR1792" s="7"/>
    </row>
    <row r="1793" spans="1:70" customFormat="1" ht="15.75">
      <c r="A1793" s="7"/>
      <c r="B1793" s="230"/>
      <c r="C1793" s="7"/>
      <c r="D1793" s="7"/>
      <c r="E1793" s="7"/>
      <c r="F1793" s="7"/>
      <c r="G1793" s="7"/>
      <c r="H1793" s="7"/>
      <c r="I1793" s="7"/>
      <c r="J1793" s="7"/>
      <c r="K1793" s="7"/>
      <c r="L1793" s="8"/>
      <c r="M1793" s="142"/>
      <c r="N1793" s="146"/>
      <c r="Z1793" s="142"/>
      <c r="AB1793" s="142"/>
      <c r="AC1793" s="142"/>
      <c r="AD1793" s="142"/>
      <c r="AF1793" s="142"/>
      <c r="AH1793" s="142"/>
      <c r="AJ1793" s="142"/>
      <c r="AK1793" s="142"/>
      <c r="AL1793" s="142"/>
      <c r="AN1793" s="142"/>
      <c r="AO1793" s="7"/>
      <c r="AP1793" s="142"/>
      <c r="AR1793" s="142"/>
      <c r="AT1793" s="142"/>
      <c r="AV1793" s="142"/>
      <c r="AX1793" s="142"/>
      <c r="AZ1793" s="142"/>
      <c r="BB1793" s="142"/>
      <c r="BD1793" s="142"/>
      <c r="BF1793" s="142"/>
      <c r="BH1793" s="142"/>
      <c r="BI1793" s="7"/>
      <c r="BJ1793" s="142"/>
      <c r="BL1793" s="142"/>
      <c r="BN1793" s="7"/>
      <c r="BO1793" s="7"/>
      <c r="BP1793" s="7"/>
      <c r="BQ1793" s="7"/>
      <c r="BR1793" s="7"/>
    </row>
    <row r="1794" spans="1:70" customFormat="1" ht="15.75">
      <c r="A1794" s="7"/>
      <c r="B1794" s="230"/>
      <c r="C1794" s="7"/>
      <c r="D1794" s="7"/>
      <c r="E1794" s="7"/>
      <c r="F1794" s="7"/>
      <c r="G1794" s="7"/>
      <c r="H1794" s="7"/>
      <c r="I1794" s="7"/>
      <c r="J1794" s="7"/>
      <c r="K1794" s="7"/>
      <c r="L1794" s="8"/>
      <c r="M1794" s="142"/>
      <c r="N1794" s="146"/>
      <c r="Z1794" s="142"/>
      <c r="AB1794" s="142"/>
      <c r="AC1794" s="142"/>
      <c r="AD1794" s="142"/>
      <c r="AF1794" s="142"/>
      <c r="AH1794" s="142"/>
      <c r="AJ1794" s="142"/>
      <c r="AK1794" s="142"/>
      <c r="AL1794" s="142"/>
      <c r="AN1794" s="142"/>
      <c r="AO1794" s="7"/>
      <c r="AP1794" s="142"/>
      <c r="AR1794" s="142"/>
      <c r="AT1794" s="142"/>
      <c r="AV1794" s="142"/>
      <c r="AX1794" s="142"/>
      <c r="AZ1794" s="142"/>
      <c r="BB1794" s="142"/>
      <c r="BD1794" s="142"/>
      <c r="BF1794" s="142"/>
      <c r="BH1794" s="142"/>
      <c r="BI1794" s="7"/>
      <c r="BJ1794" s="142"/>
      <c r="BL1794" s="142"/>
      <c r="BN1794" s="7"/>
      <c r="BO1794" s="7"/>
      <c r="BP1794" s="7"/>
      <c r="BQ1794" s="7"/>
      <c r="BR1794" s="7"/>
    </row>
    <row r="1795" spans="1:70" customFormat="1" ht="15.75">
      <c r="A1795" s="7"/>
      <c r="B1795" s="230"/>
      <c r="C1795" s="7"/>
      <c r="D1795" s="7"/>
      <c r="E1795" s="7"/>
      <c r="F1795" s="7"/>
      <c r="G1795" s="7"/>
      <c r="H1795" s="7"/>
      <c r="I1795" s="7"/>
      <c r="J1795" s="7"/>
      <c r="K1795" s="7"/>
      <c r="L1795" s="8"/>
      <c r="M1795" s="142"/>
      <c r="N1795" s="146"/>
      <c r="Z1795" s="142"/>
      <c r="AB1795" s="142"/>
      <c r="AC1795" s="142"/>
      <c r="AD1795" s="142"/>
      <c r="AF1795" s="142"/>
      <c r="AH1795" s="142"/>
      <c r="AJ1795" s="142"/>
      <c r="AK1795" s="142"/>
      <c r="AL1795" s="142"/>
      <c r="AN1795" s="142"/>
      <c r="AO1795" s="7"/>
      <c r="AP1795" s="142"/>
      <c r="AR1795" s="142"/>
      <c r="AT1795" s="142"/>
      <c r="AV1795" s="142"/>
      <c r="AX1795" s="142"/>
      <c r="AZ1795" s="142"/>
      <c r="BB1795" s="142"/>
      <c r="BD1795" s="142"/>
      <c r="BF1795" s="142"/>
      <c r="BH1795" s="142"/>
      <c r="BI1795" s="7"/>
      <c r="BJ1795" s="142"/>
      <c r="BL1795" s="142"/>
      <c r="BN1795" s="7"/>
      <c r="BO1795" s="7"/>
      <c r="BP1795" s="7"/>
      <c r="BQ1795" s="7"/>
      <c r="BR1795" s="7"/>
    </row>
    <row r="1796" spans="1:70" customFormat="1" ht="15.75">
      <c r="A1796" s="7"/>
      <c r="B1796" s="230"/>
      <c r="C1796" s="7"/>
      <c r="D1796" s="7"/>
      <c r="E1796" s="7"/>
      <c r="F1796" s="7"/>
      <c r="G1796" s="7"/>
      <c r="H1796" s="7"/>
      <c r="I1796" s="7"/>
      <c r="J1796" s="7"/>
      <c r="K1796" s="7"/>
      <c r="L1796" s="8"/>
      <c r="M1796" s="142"/>
      <c r="N1796" s="146"/>
      <c r="Z1796" s="142"/>
      <c r="AB1796" s="142"/>
      <c r="AC1796" s="142"/>
      <c r="AD1796" s="142"/>
      <c r="AF1796" s="142"/>
      <c r="AH1796" s="142"/>
      <c r="AJ1796" s="142"/>
      <c r="AK1796" s="142"/>
      <c r="AL1796" s="142"/>
      <c r="AN1796" s="142"/>
      <c r="AO1796" s="7"/>
      <c r="AP1796" s="142"/>
      <c r="AR1796" s="142"/>
      <c r="AT1796" s="142"/>
      <c r="AV1796" s="142"/>
      <c r="AX1796" s="142"/>
      <c r="AZ1796" s="142"/>
      <c r="BB1796" s="142"/>
      <c r="BD1796" s="142"/>
      <c r="BF1796" s="142"/>
      <c r="BH1796" s="142"/>
      <c r="BI1796" s="7"/>
      <c r="BJ1796" s="142"/>
      <c r="BL1796" s="142"/>
      <c r="BN1796" s="7"/>
      <c r="BO1796" s="7"/>
      <c r="BP1796" s="7"/>
      <c r="BQ1796" s="7"/>
      <c r="BR1796" s="7"/>
    </row>
    <row r="1797" spans="1:70" customFormat="1" ht="15.75">
      <c r="A1797" s="7"/>
      <c r="B1797" s="230"/>
      <c r="C1797" s="7"/>
      <c r="D1797" s="7"/>
      <c r="E1797" s="7"/>
      <c r="F1797" s="7"/>
      <c r="G1797" s="7"/>
      <c r="H1797" s="7"/>
      <c r="I1797" s="7"/>
      <c r="J1797" s="7"/>
      <c r="K1797" s="7"/>
      <c r="L1797" s="8"/>
      <c r="M1797" s="142"/>
      <c r="N1797" s="146"/>
      <c r="Z1797" s="142"/>
      <c r="AB1797" s="142"/>
      <c r="AC1797" s="142"/>
      <c r="AD1797" s="142"/>
      <c r="AF1797" s="142"/>
      <c r="AH1797" s="142"/>
      <c r="AJ1797" s="142"/>
      <c r="AK1797" s="142"/>
      <c r="AL1797" s="142"/>
      <c r="AN1797" s="142"/>
      <c r="AO1797" s="7"/>
      <c r="AP1797" s="142"/>
      <c r="AR1797" s="142"/>
      <c r="AT1797" s="142"/>
      <c r="AV1797" s="142"/>
      <c r="AX1797" s="142"/>
      <c r="AZ1797" s="142"/>
      <c r="BB1797" s="142"/>
      <c r="BD1797" s="142"/>
      <c r="BF1797" s="142"/>
      <c r="BH1797" s="142"/>
      <c r="BI1797" s="7"/>
      <c r="BJ1797" s="142"/>
      <c r="BL1797" s="142"/>
      <c r="BN1797" s="7"/>
      <c r="BO1797" s="7"/>
      <c r="BP1797" s="7"/>
      <c r="BQ1797" s="7"/>
      <c r="BR1797" s="7"/>
    </row>
    <row r="1798" spans="1:70" customFormat="1" ht="15.75">
      <c r="A1798" s="7"/>
      <c r="B1798" s="230"/>
      <c r="C1798" s="7"/>
      <c r="D1798" s="7"/>
      <c r="E1798" s="7"/>
      <c r="F1798" s="7"/>
      <c r="G1798" s="7"/>
      <c r="H1798" s="7"/>
      <c r="I1798" s="7"/>
      <c r="J1798" s="7"/>
      <c r="K1798" s="7"/>
      <c r="L1798" s="8"/>
      <c r="M1798" s="142"/>
      <c r="N1798" s="146"/>
      <c r="Z1798" s="142"/>
      <c r="AB1798" s="142"/>
      <c r="AC1798" s="142"/>
      <c r="AD1798" s="142"/>
      <c r="AF1798" s="142"/>
      <c r="AH1798" s="142"/>
      <c r="AJ1798" s="142"/>
      <c r="AK1798" s="142"/>
      <c r="AL1798" s="142"/>
      <c r="AN1798" s="142"/>
      <c r="AO1798" s="7"/>
      <c r="AP1798" s="142"/>
      <c r="AR1798" s="142"/>
      <c r="AT1798" s="142"/>
      <c r="AV1798" s="142"/>
      <c r="AX1798" s="142"/>
      <c r="AZ1798" s="142"/>
      <c r="BB1798" s="142"/>
      <c r="BD1798" s="142"/>
      <c r="BF1798" s="142"/>
      <c r="BH1798" s="142"/>
      <c r="BI1798" s="7"/>
      <c r="BJ1798" s="142"/>
      <c r="BL1798" s="142"/>
      <c r="BN1798" s="7"/>
      <c r="BO1798" s="7"/>
      <c r="BP1798" s="7"/>
      <c r="BQ1798" s="7"/>
      <c r="BR1798" s="7"/>
    </row>
    <row r="1799" spans="1:70" customFormat="1" ht="15.75">
      <c r="A1799" s="7"/>
      <c r="B1799" s="230"/>
      <c r="C1799" s="7"/>
      <c r="D1799" s="7"/>
      <c r="E1799" s="7"/>
      <c r="F1799" s="7"/>
      <c r="G1799" s="7"/>
      <c r="H1799" s="7"/>
      <c r="I1799" s="7"/>
      <c r="J1799" s="7"/>
      <c r="K1799" s="7"/>
      <c r="L1799" s="8"/>
      <c r="M1799" s="142"/>
      <c r="N1799" s="146"/>
      <c r="Z1799" s="142"/>
      <c r="AB1799" s="142"/>
      <c r="AC1799" s="142"/>
      <c r="AD1799" s="142"/>
      <c r="AF1799" s="142"/>
      <c r="AH1799" s="142"/>
      <c r="AJ1799" s="142"/>
      <c r="AK1799" s="142"/>
      <c r="AL1799" s="142"/>
      <c r="AN1799" s="142"/>
      <c r="AO1799" s="7"/>
      <c r="AP1799" s="142"/>
      <c r="AR1799" s="142"/>
      <c r="AT1799" s="142"/>
      <c r="AV1799" s="142"/>
      <c r="AX1799" s="142"/>
      <c r="AZ1799" s="142"/>
      <c r="BB1799" s="142"/>
      <c r="BD1799" s="142"/>
      <c r="BF1799" s="142"/>
      <c r="BH1799" s="142"/>
      <c r="BI1799" s="7"/>
      <c r="BJ1799" s="142"/>
      <c r="BL1799" s="142"/>
      <c r="BN1799" s="7"/>
      <c r="BO1799" s="7"/>
      <c r="BP1799" s="7"/>
      <c r="BQ1799" s="7"/>
      <c r="BR1799" s="7"/>
    </row>
    <row r="1800" spans="1:70" customFormat="1" ht="15.75">
      <c r="A1800" s="7"/>
      <c r="B1800" s="230"/>
      <c r="C1800" s="7"/>
      <c r="D1800" s="7"/>
      <c r="E1800" s="7"/>
      <c r="F1800" s="7"/>
      <c r="G1800" s="7"/>
      <c r="H1800" s="7"/>
      <c r="I1800" s="7"/>
      <c r="J1800" s="7"/>
      <c r="K1800" s="7"/>
      <c r="L1800" s="8"/>
      <c r="M1800" s="142"/>
      <c r="N1800" s="146"/>
      <c r="Z1800" s="142"/>
      <c r="AB1800" s="142"/>
      <c r="AC1800" s="142"/>
      <c r="AD1800" s="142"/>
      <c r="AF1800" s="142"/>
      <c r="AH1800" s="142"/>
      <c r="AJ1800" s="142"/>
      <c r="AK1800" s="142"/>
      <c r="AL1800" s="142"/>
      <c r="AN1800" s="142"/>
      <c r="AO1800" s="7"/>
      <c r="AP1800" s="142"/>
      <c r="AR1800" s="142"/>
      <c r="AT1800" s="142"/>
      <c r="AV1800" s="142"/>
      <c r="AX1800" s="142"/>
      <c r="AZ1800" s="142"/>
      <c r="BB1800" s="142"/>
      <c r="BD1800" s="142"/>
      <c r="BF1800" s="142"/>
      <c r="BH1800" s="142"/>
      <c r="BI1800" s="7"/>
      <c r="BJ1800" s="142"/>
      <c r="BL1800" s="142"/>
      <c r="BN1800" s="7"/>
      <c r="BO1800" s="7"/>
      <c r="BP1800" s="7"/>
      <c r="BQ1800" s="7"/>
      <c r="BR1800" s="7"/>
    </row>
    <row r="1801" spans="1:70" customFormat="1" ht="15.75">
      <c r="A1801" s="7"/>
      <c r="B1801" s="230"/>
      <c r="C1801" s="7"/>
      <c r="D1801" s="7"/>
      <c r="E1801" s="7"/>
      <c r="F1801" s="7"/>
      <c r="G1801" s="7"/>
      <c r="H1801" s="7"/>
      <c r="I1801" s="7"/>
      <c r="J1801" s="7"/>
      <c r="K1801" s="7"/>
      <c r="L1801" s="8"/>
      <c r="M1801" s="142"/>
      <c r="N1801" s="146"/>
      <c r="Z1801" s="142"/>
      <c r="AB1801" s="142"/>
      <c r="AC1801" s="142"/>
      <c r="AD1801" s="142"/>
      <c r="AF1801" s="142"/>
      <c r="AH1801" s="142"/>
      <c r="AJ1801" s="142"/>
      <c r="AK1801" s="142"/>
      <c r="AL1801" s="142"/>
      <c r="AN1801" s="142"/>
      <c r="AO1801" s="7"/>
      <c r="AP1801" s="142"/>
      <c r="AR1801" s="142"/>
      <c r="AT1801" s="142"/>
      <c r="AV1801" s="142"/>
      <c r="AX1801" s="142"/>
      <c r="AZ1801" s="142"/>
      <c r="BB1801" s="142"/>
      <c r="BD1801" s="142"/>
      <c r="BF1801" s="142"/>
      <c r="BH1801" s="142"/>
      <c r="BI1801" s="7"/>
      <c r="BJ1801" s="142"/>
      <c r="BL1801" s="142"/>
      <c r="BN1801" s="7"/>
      <c r="BO1801" s="7"/>
      <c r="BP1801" s="7"/>
      <c r="BQ1801" s="7"/>
      <c r="BR1801" s="7"/>
    </row>
    <row r="1802" spans="1:70" customFormat="1" ht="15.75">
      <c r="A1802" s="7"/>
      <c r="B1802" s="230"/>
      <c r="C1802" s="7"/>
      <c r="D1802" s="7"/>
      <c r="E1802" s="7"/>
      <c r="F1802" s="7"/>
      <c r="G1802" s="7"/>
      <c r="H1802" s="7"/>
      <c r="I1802" s="7"/>
      <c r="J1802" s="7"/>
      <c r="K1802" s="7"/>
      <c r="L1802" s="8"/>
      <c r="M1802" s="142"/>
      <c r="N1802" s="146"/>
      <c r="Z1802" s="142"/>
      <c r="AB1802" s="142"/>
      <c r="AC1802" s="142"/>
      <c r="AD1802" s="142"/>
      <c r="AF1802" s="142"/>
      <c r="AH1802" s="142"/>
      <c r="AJ1802" s="142"/>
      <c r="AK1802" s="142"/>
      <c r="AL1802" s="142"/>
      <c r="AN1802" s="142"/>
      <c r="AO1802" s="7"/>
      <c r="AP1802" s="142"/>
      <c r="AR1802" s="142"/>
      <c r="AT1802" s="142"/>
      <c r="AV1802" s="142"/>
      <c r="AX1802" s="142"/>
      <c r="AZ1802" s="142"/>
      <c r="BB1802" s="142"/>
      <c r="BD1802" s="142"/>
      <c r="BF1802" s="142"/>
      <c r="BH1802" s="142"/>
      <c r="BI1802" s="7"/>
      <c r="BJ1802" s="142"/>
      <c r="BL1802" s="142"/>
      <c r="BN1802" s="7"/>
      <c r="BO1802" s="7"/>
      <c r="BP1802" s="7"/>
      <c r="BQ1802" s="7"/>
      <c r="BR1802" s="7"/>
    </row>
    <row r="1803" spans="1:70" customFormat="1" ht="15.75">
      <c r="A1803" s="7"/>
      <c r="B1803" s="230"/>
      <c r="C1803" s="7"/>
      <c r="D1803" s="7"/>
      <c r="E1803" s="7"/>
      <c r="F1803" s="7"/>
      <c r="G1803" s="7"/>
      <c r="H1803" s="7"/>
      <c r="I1803" s="7"/>
      <c r="J1803" s="7"/>
      <c r="K1803" s="7"/>
      <c r="L1803" s="8"/>
      <c r="M1803" s="142"/>
      <c r="N1803" s="146"/>
      <c r="Z1803" s="142"/>
      <c r="AB1803" s="142"/>
      <c r="AC1803" s="142"/>
      <c r="AD1803" s="142"/>
      <c r="AF1803" s="142"/>
      <c r="AH1803" s="142"/>
      <c r="AJ1803" s="142"/>
      <c r="AK1803" s="142"/>
      <c r="AL1803" s="142"/>
      <c r="AN1803" s="142"/>
      <c r="AO1803" s="7"/>
      <c r="AP1803" s="142"/>
      <c r="AR1803" s="142"/>
      <c r="AT1803" s="142"/>
      <c r="AV1803" s="142"/>
      <c r="AX1803" s="142"/>
      <c r="AZ1803" s="142"/>
      <c r="BB1803" s="142"/>
      <c r="BD1803" s="142"/>
      <c r="BF1803" s="142"/>
      <c r="BH1803" s="142"/>
      <c r="BI1803" s="7"/>
      <c r="BJ1803" s="142"/>
      <c r="BL1803" s="142"/>
      <c r="BN1803" s="7"/>
      <c r="BO1803" s="7"/>
      <c r="BP1803" s="7"/>
      <c r="BQ1803" s="7"/>
      <c r="BR1803" s="7"/>
    </row>
    <row r="1804" spans="1:70" customFormat="1" ht="15.75">
      <c r="A1804" s="7"/>
      <c r="B1804" s="230"/>
      <c r="C1804" s="7"/>
      <c r="D1804" s="7"/>
      <c r="E1804" s="7"/>
      <c r="F1804" s="7"/>
      <c r="G1804" s="7"/>
      <c r="H1804" s="7"/>
      <c r="I1804" s="7"/>
      <c r="J1804" s="7"/>
      <c r="K1804" s="7"/>
      <c r="L1804" s="8"/>
      <c r="M1804" s="142"/>
      <c r="N1804" s="146"/>
      <c r="Z1804" s="142"/>
      <c r="AB1804" s="142"/>
      <c r="AC1804" s="142"/>
      <c r="AD1804" s="142"/>
      <c r="AF1804" s="142"/>
      <c r="AH1804" s="142"/>
      <c r="AJ1804" s="142"/>
      <c r="AK1804" s="142"/>
      <c r="AL1804" s="142"/>
      <c r="AN1804" s="142"/>
      <c r="AO1804" s="7"/>
      <c r="AP1804" s="142"/>
      <c r="AR1804" s="142"/>
      <c r="AT1804" s="142"/>
      <c r="AV1804" s="142"/>
      <c r="AX1804" s="142"/>
      <c r="AZ1804" s="142"/>
      <c r="BB1804" s="142"/>
      <c r="BD1804" s="142"/>
      <c r="BF1804" s="142"/>
      <c r="BH1804" s="142"/>
      <c r="BI1804" s="7"/>
      <c r="BJ1804" s="142"/>
      <c r="BL1804" s="142"/>
      <c r="BN1804" s="7"/>
      <c r="BO1804" s="7"/>
      <c r="BP1804" s="7"/>
      <c r="BQ1804" s="7"/>
      <c r="BR1804" s="7"/>
    </row>
    <row r="1805" spans="1:70" customFormat="1" ht="15.75">
      <c r="A1805" s="7"/>
      <c r="B1805" s="230"/>
      <c r="C1805" s="7"/>
      <c r="D1805" s="7"/>
      <c r="E1805" s="7"/>
      <c r="F1805" s="7"/>
      <c r="G1805" s="7"/>
      <c r="H1805" s="7"/>
      <c r="I1805" s="7"/>
      <c r="J1805" s="7"/>
      <c r="K1805" s="7"/>
      <c r="L1805" s="8"/>
      <c r="M1805" s="142"/>
      <c r="N1805" s="146"/>
      <c r="Z1805" s="142"/>
      <c r="AB1805" s="142"/>
      <c r="AC1805" s="142"/>
      <c r="AD1805" s="142"/>
      <c r="AF1805" s="142"/>
      <c r="AH1805" s="142"/>
      <c r="AJ1805" s="142"/>
      <c r="AK1805" s="142"/>
      <c r="AL1805" s="142"/>
      <c r="AN1805" s="142"/>
      <c r="AO1805" s="7"/>
      <c r="AP1805" s="142"/>
      <c r="AR1805" s="142"/>
      <c r="AT1805" s="142"/>
      <c r="AV1805" s="142"/>
      <c r="AX1805" s="142"/>
      <c r="AZ1805" s="142"/>
      <c r="BB1805" s="142"/>
      <c r="BD1805" s="142"/>
      <c r="BF1805" s="142"/>
      <c r="BH1805" s="142"/>
      <c r="BI1805" s="7"/>
      <c r="BJ1805" s="142"/>
      <c r="BL1805" s="142"/>
      <c r="BN1805" s="7"/>
      <c r="BO1805" s="7"/>
      <c r="BP1805" s="7"/>
      <c r="BQ1805" s="7"/>
      <c r="BR1805" s="7"/>
    </row>
    <row r="1806" spans="1:70" customFormat="1" ht="15.75">
      <c r="A1806" s="7"/>
      <c r="B1806" s="230"/>
      <c r="C1806" s="7"/>
      <c r="D1806" s="7"/>
      <c r="E1806" s="7"/>
      <c r="F1806" s="7"/>
      <c r="G1806" s="7"/>
      <c r="H1806" s="7"/>
      <c r="I1806" s="7"/>
      <c r="J1806" s="7"/>
      <c r="K1806" s="7"/>
      <c r="L1806" s="8"/>
      <c r="M1806" s="142"/>
      <c r="N1806" s="146"/>
      <c r="Z1806" s="142"/>
      <c r="AB1806" s="142"/>
      <c r="AC1806" s="142"/>
      <c r="AD1806" s="142"/>
      <c r="AF1806" s="142"/>
      <c r="AH1806" s="142"/>
      <c r="AJ1806" s="142"/>
      <c r="AK1806" s="142"/>
      <c r="AL1806" s="142"/>
      <c r="AN1806" s="142"/>
      <c r="AO1806" s="7"/>
      <c r="AP1806" s="142"/>
      <c r="AR1806" s="142"/>
      <c r="AT1806" s="142"/>
      <c r="AV1806" s="142"/>
      <c r="AX1806" s="142"/>
      <c r="AZ1806" s="142"/>
      <c r="BB1806" s="142"/>
      <c r="BD1806" s="142"/>
      <c r="BF1806" s="142"/>
      <c r="BH1806" s="142"/>
      <c r="BI1806" s="7"/>
      <c r="BJ1806" s="142"/>
      <c r="BL1806" s="142"/>
      <c r="BN1806" s="7"/>
      <c r="BO1806" s="7"/>
      <c r="BP1806" s="7"/>
      <c r="BQ1806" s="7"/>
      <c r="BR1806" s="7"/>
    </row>
    <row r="1807" spans="1:70" customFormat="1" ht="15.75">
      <c r="A1807" s="7"/>
      <c r="B1807" s="230"/>
      <c r="C1807" s="7"/>
      <c r="D1807" s="7"/>
      <c r="E1807" s="7"/>
      <c r="F1807" s="7"/>
      <c r="G1807" s="7"/>
      <c r="H1807" s="7"/>
      <c r="I1807" s="7"/>
      <c r="J1807" s="7"/>
      <c r="K1807" s="7"/>
      <c r="L1807" s="8"/>
      <c r="M1807" s="142"/>
      <c r="N1807" s="146"/>
      <c r="Z1807" s="142"/>
      <c r="AB1807" s="142"/>
      <c r="AC1807" s="142"/>
      <c r="AD1807" s="142"/>
      <c r="AF1807" s="142"/>
      <c r="AH1807" s="142"/>
      <c r="AJ1807" s="142"/>
      <c r="AK1807" s="142"/>
      <c r="AL1807" s="142"/>
      <c r="AN1807" s="142"/>
      <c r="AO1807" s="7"/>
      <c r="AP1807" s="142"/>
      <c r="AR1807" s="142"/>
      <c r="AT1807" s="142"/>
      <c r="AV1807" s="142"/>
      <c r="AX1807" s="142"/>
      <c r="AZ1807" s="142"/>
      <c r="BB1807" s="142"/>
      <c r="BD1807" s="142"/>
      <c r="BF1807" s="142"/>
      <c r="BH1807" s="142"/>
      <c r="BI1807" s="7"/>
      <c r="BJ1807" s="142"/>
      <c r="BL1807" s="142"/>
      <c r="BN1807" s="7"/>
      <c r="BO1807" s="7"/>
      <c r="BP1807" s="7"/>
      <c r="BQ1807" s="7"/>
      <c r="BR1807" s="7"/>
    </row>
    <row r="1808" spans="1:70" customFormat="1" ht="15.75">
      <c r="A1808" s="7"/>
      <c r="B1808" s="230"/>
      <c r="C1808" s="7"/>
      <c r="D1808" s="7"/>
      <c r="E1808" s="7"/>
      <c r="F1808" s="7"/>
      <c r="G1808" s="7"/>
      <c r="H1808" s="7"/>
      <c r="I1808" s="7"/>
      <c r="J1808" s="7"/>
      <c r="K1808" s="7"/>
      <c r="L1808" s="8"/>
      <c r="M1808" s="142"/>
      <c r="N1808" s="146"/>
      <c r="Z1808" s="142"/>
      <c r="AB1808" s="142"/>
      <c r="AC1808" s="142"/>
      <c r="AD1808" s="142"/>
      <c r="AF1808" s="142"/>
      <c r="AH1808" s="142"/>
      <c r="AJ1808" s="142"/>
      <c r="AK1808" s="142"/>
      <c r="AL1808" s="142"/>
      <c r="AN1808" s="142"/>
      <c r="AO1808" s="7"/>
      <c r="AP1808" s="142"/>
      <c r="AR1808" s="142"/>
      <c r="AT1808" s="142"/>
      <c r="AV1808" s="142"/>
      <c r="AX1808" s="142"/>
      <c r="AZ1808" s="142"/>
      <c r="BB1808" s="142"/>
      <c r="BD1808" s="142"/>
      <c r="BF1808" s="142"/>
      <c r="BH1808" s="142"/>
      <c r="BI1808" s="7"/>
      <c r="BJ1808" s="142"/>
      <c r="BL1808" s="142"/>
      <c r="BN1808" s="7"/>
      <c r="BO1808" s="7"/>
      <c r="BP1808" s="7"/>
      <c r="BQ1808" s="7"/>
      <c r="BR1808" s="7"/>
    </row>
    <row r="1809" spans="1:70" customFormat="1" ht="15.75">
      <c r="A1809" s="7"/>
      <c r="B1809" s="230"/>
      <c r="C1809" s="7"/>
      <c r="D1809" s="7"/>
      <c r="E1809" s="7"/>
      <c r="F1809" s="7"/>
      <c r="G1809" s="7"/>
      <c r="H1809" s="7"/>
      <c r="I1809" s="7"/>
      <c r="J1809" s="7"/>
      <c r="K1809" s="7"/>
      <c r="L1809" s="8"/>
      <c r="M1809" s="142"/>
      <c r="N1809" s="146"/>
      <c r="Z1809" s="142"/>
      <c r="AB1809" s="142"/>
      <c r="AC1809" s="142"/>
      <c r="AD1809" s="142"/>
      <c r="AF1809" s="142"/>
      <c r="AH1809" s="142"/>
      <c r="AJ1809" s="142"/>
      <c r="AK1809" s="142"/>
      <c r="AL1809" s="142"/>
      <c r="AN1809" s="142"/>
      <c r="AO1809" s="7"/>
      <c r="AP1809" s="142"/>
      <c r="AR1809" s="142"/>
      <c r="AT1809" s="142"/>
      <c r="AV1809" s="142"/>
      <c r="AX1809" s="142"/>
      <c r="AZ1809" s="142"/>
      <c r="BB1809" s="142"/>
      <c r="BD1809" s="142"/>
      <c r="BF1809" s="142"/>
      <c r="BH1809" s="142"/>
      <c r="BI1809" s="7"/>
      <c r="BJ1809" s="142"/>
      <c r="BL1809" s="142"/>
      <c r="BN1809" s="7"/>
      <c r="BO1809" s="7"/>
      <c r="BP1809" s="7"/>
      <c r="BQ1809" s="7"/>
      <c r="BR1809" s="7"/>
    </row>
    <row r="1810" spans="1:70" customFormat="1" ht="15.75">
      <c r="A1810" s="7"/>
      <c r="B1810" s="230"/>
      <c r="C1810" s="7"/>
      <c r="D1810" s="7"/>
      <c r="E1810" s="7"/>
      <c r="F1810" s="7"/>
      <c r="G1810" s="7"/>
      <c r="H1810" s="7"/>
      <c r="I1810" s="7"/>
      <c r="J1810" s="7"/>
      <c r="K1810" s="7"/>
      <c r="L1810" s="8"/>
      <c r="M1810" s="142"/>
      <c r="N1810" s="146"/>
      <c r="Z1810" s="142"/>
      <c r="AB1810" s="142"/>
      <c r="AC1810" s="142"/>
      <c r="AD1810" s="142"/>
      <c r="AF1810" s="142"/>
      <c r="AH1810" s="142"/>
      <c r="AJ1810" s="142"/>
      <c r="AK1810" s="142"/>
      <c r="AL1810" s="142"/>
      <c r="AN1810" s="142"/>
      <c r="AO1810" s="7"/>
      <c r="AP1810" s="142"/>
      <c r="AR1810" s="142"/>
      <c r="AT1810" s="142"/>
      <c r="AV1810" s="142"/>
      <c r="AX1810" s="142"/>
      <c r="AZ1810" s="142"/>
      <c r="BB1810" s="142"/>
      <c r="BD1810" s="142"/>
      <c r="BF1810" s="142"/>
      <c r="BH1810" s="142"/>
      <c r="BI1810" s="7"/>
      <c r="BJ1810" s="142"/>
      <c r="BL1810" s="142"/>
      <c r="BN1810" s="7"/>
      <c r="BO1810" s="7"/>
      <c r="BP1810" s="7"/>
      <c r="BQ1810" s="7"/>
      <c r="BR1810" s="7"/>
    </row>
    <row r="1811" spans="1:70" customFormat="1" ht="15.75">
      <c r="A1811" s="7"/>
      <c r="B1811" s="230"/>
      <c r="C1811" s="7"/>
      <c r="D1811" s="7"/>
      <c r="E1811" s="7"/>
      <c r="F1811" s="7"/>
      <c r="G1811" s="7"/>
      <c r="H1811" s="7"/>
      <c r="I1811" s="7"/>
      <c r="J1811" s="7"/>
      <c r="K1811" s="7"/>
      <c r="L1811" s="8"/>
      <c r="M1811" s="142"/>
      <c r="N1811" s="142"/>
      <c r="Z1811" s="142"/>
      <c r="AB1811" s="142"/>
      <c r="AC1811" s="142"/>
      <c r="AD1811" s="142"/>
      <c r="AF1811" s="142"/>
      <c r="AH1811" s="142"/>
      <c r="AJ1811" s="142"/>
      <c r="AK1811" s="142"/>
      <c r="AL1811" s="142"/>
      <c r="AN1811" s="142"/>
      <c r="AO1811" s="7"/>
      <c r="AP1811" s="142"/>
      <c r="AR1811" s="142"/>
      <c r="AT1811" s="142"/>
      <c r="AV1811" s="142"/>
      <c r="AX1811" s="142"/>
      <c r="AZ1811" s="142"/>
      <c r="BB1811" s="142"/>
      <c r="BD1811" s="142"/>
      <c r="BF1811" s="142"/>
      <c r="BH1811" s="142"/>
      <c r="BI1811" s="7"/>
      <c r="BJ1811" s="142"/>
      <c r="BL1811" s="142"/>
      <c r="BN1811" s="7"/>
      <c r="BO1811" s="7"/>
      <c r="BP1811" s="7"/>
      <c r="BQ1811" s="7"/>
      <c r="BR1811" s="7"/>
    </row>
    <row r="1812" spans="1:70" customFormat="1" ht="15.75">
      <c r="A1812" s="7"/>
      <c r="B1812" s="230"/>
      <c r="C1812" s="7"/>
      <c r="D1812" s="7"/>
      <c r="E1812" s="7"/>
      <c r="F1812" s="7"/>
      <c r="G1812" s="7"/>
      <c r="H1812" s="7"/>
      <c r="I1812" s="7"/>
      <c r="J1812" s="7"/>
      <c r="K1812" s="7"/>
      <c r="L1812" s="8"/>
      <c r="M1812" s="142"/>
      <c r="N1812" s="142"/>
      <c r="Z1812" s="142"/>
      <c r="AB1812" s="142"/>
      <c r="AC1812" s="142"/>
      <c r="AD1812" s="142"/>
      <c r="AF1812" s="142"/>
      <c r="AH1812" s="142"/>
      <c r="AJ1812" s="142"/>
      <c r="AK1812" s="142"/>
      <c r="AL1812" s="142"/>
      <c r="AN1812" s="142"/>
      <c r="AO1812" s="7"/>
      <c r="AP1812" s="142"/>
      <c r="AR1812" s="142"/>
      <c r="AT1812" s="142"/>
      <c r="AV1812" s="142"/>
      <c r="AX1812" s="142"/>
      <c r="AZ1812" s="142"/>
      <c r="BB1812" s="142"/>
      <c r="BD1812" s="142"/>
      <c r="BF1812" s="142"/>
      <c r="BH1812" s="142"/>
      <c r="BI1812" s="7"/>
      <c r="BJ1812" s="142"/>
      <c r="BL1812" s="142"/>
      <c r="BN1812" s="7"/>
      <c r="BO1812" s="7"/>
      <c r="BP1812" s="7"/>
      <c r="BQ1812" s="7"/>
      <c r="BR1812" s="7"/>
    </row>
    <row r="1813" spans="1:70" customFormat="1" ht="15.75">
      <c r="A1813" s="7"/>
      <c r="B1813" s="230"/>
      <c r="C1813" s="7"/>
      <c r="D1813" s="7"/>
      <c r="E1813" s="7"/>
      <c r="F1813" s="7"/>
      <c r="G1813" s="7"/>
      <c r="H1813" s="7"/>
      <c r="I1813" s="7"/>
      <c r="J1813" s="7"/>
      <c r="K1813" s="7"/>
      <c r="L1813" s="8"/>
      <c r="M1813" s="142"/>
      <c r="N1813" s="142"/>
      <c r="Z1813" s="142"/>
      <c r="AB1813" s="142"/>
      <c r="AC1813" s="142"/>
      <c r="AD1813" s="142"/>
      <c r="AF1813" s="142"/>
      <c r="AH1813" s="142"/>
      <c r="AJ1813" s="142"/>
      <c r="AK1813" s="142"/>
      <c r="AL1813" s="142"/>
      <c r="AN1813" s="142"/>
      <c r="AO1813" s="7"/>
      <c r="AP1813" s="142"/>
      <c r="AR1813" s="142"/>
      <c r="AT1813" s="142"/>
      <c r="AV1813" s="142"/>
      <c r="AX1813" s="142"/>
      <c r="AZ1813" s="142"/>
      <c r="BB1813" s="142"/>
      <c r="BD1813" s="142"/>
      <c r="BF1813" s="142"/>
      <c r="BH1813" s="142"/>
      <c r="BI1813" s="7"/>
      <c r="BJ1813" s="142"/>
      <c r="BL1813" s="142"/>
      <c r="BN1813" s="7"/>
      <c r="BO1813" s="7"/>
      <c r="BP1813" s="7"/>
      <c r="BQ1813" s="7"/>
      <c r="BR1813" s="7"/>
    </row>
    <row r="1814" spans="1:70" customFormat="1" ht="15.75">
      <c r="A1814" s="7"/>
      <c r="B1814" s="230"/>
      <c r="C1814" s="7"/>
      <c r="D1814" s="7"/>
      <c r="E1814" s="7"/>
      <c r="F1814" s="7"/>
      <c r="G1814" s="7"/>
      <c r="H1814" s="7"/>
      <c r="I1814" s="7"/>
      <c r="J1814" s="7"/>
      <c r="K1814" s="7"/>
      <c r="L1814" s="8"/>
      <c r="M1814" s="142"/>
      <c r="N1814" s="142"/>
      <c r="Z1814" s="142"/>
      <c r="AB1814" s="142"/>
      <c r="AC1814" s="142"/>
      <c r="AD1814" s="142"/>
      <c r="AF1814" s="142"/>
      <c r="AH1814" s="142"/>
      <c r="AJ1814" s="142"/>
      <c r="AK1814" s="142"/>
      <c r="AL1814" s="142"/>
      <c r="AN1814" s="142"/>
      <c r="AO1814" s="7"/>
      <c r="AP1814" s="142"/>
      <c r="AR1814" s="142"/>
      <c r="AT1814" s="142"/>
      <c r="AV1814" s="142"/>
      <c r="AX1814" s="142"/>
      <c r="AZ1814" s="142"/>
      <c r="BB1814" s="142"/>
      <c r="BD1814" s="142"/>
      <c r="BF1814" s="142"/>
      <c r="BH1814" s="142"/>
      <c r="BI1814" s="7"/>
      <c r="BJ1814" s="142"/>
      <c r="BL1814" s="142"/>
      <c r="BN1814" s="7"/>
      <c r="BO1814" s="7"/>
      <c r="BP1814" s="7"/>
      <c r="BQ1814" s="7"/>
      <c r="BR1814" s="7"/>
    </row>
    <row r="1815" spans="1:70" customFormat="1" ht="15.75">
      <c r="A1815" s="7"/>
      <c r="B1815" s="230"/>
      <c r="C1815" s="7"/>
      <c r="D1815" s="7"/>
      <c r="E1815" s="7"/>
      <c r="F1815" s="7"/>
      <c r="G1815" s="7"/>
      <c r="H1815" s="7"/>
      <c r="I1815" s="7"/>
      <c r="J1815" s="7"/>
      <c r="K1815" s="7"/>
      <c r="L1815" s="8"/>
      <c r="M1815" s="142"/>
      <c r="N1815" s="142"/>
      <c r="Z1815" s="142"/>
      <c r="AB1815" s="142"/>
      <c r="AC1815" s="142"/>
      <c r="AD1815" s="142"/>
      <c r="AF1815" s="142"/>
      <c r="AH1815" s="142"/>
      <c r="AJ1815" s="142"/>
      <c r="AK1815" s="142"/>
      <c r="AL1815" s="142"/>
      <c r="AN1815" s="142"/>
      <c r="AO1815" s="7"/>
      <c r="AP1815" s="142"/>
      <c r="AR1815" s="142"/>
      <c r="AT1815" s="142"/>
      <c r="AV1815" s="142"/>
      <c r="AX1815" s="142"/>
      <c r="AZ1815" s="142"/>
      <c r="BB1815" s="142"/>
      <c r="BD1815" s="142"/>
      <c r="BF1815" s="142"/>
      <c r="BH1815" s="142"/>
      <c r="BI1815" s="7"/>
      <c r="BJ1815" s="142"/>
      <c r="BL1815" s="142"/>
      <c r="BN1815" s="7"/>
      <c r="BO1815" s="7"/>
      <c r="BP1815" s="7"/>
      <c r="BQ1815" s="7"/>
      <c r="BR1815" s="7"/>
    </row>
    <row r="1816" spans="1:70" customFormat="1" ht="15.75">
      <c r="A1816" s="7"/>
      <c r="B1816" s="230"/>
      <c r="C1816" s="7"/>
      <c r="D1816" s="7"/>
      <c r="E1816" s="7"/>
      <c r="F1816" s="7"/>
      <c r="G1816" s="7"/>
      <c r="H1816" s="7"/>
      <c r="I1816" s="7"/>
      <c r="J1816" s="7"/>
      <c r="K1816" s="7"/>
      <c r="L1816" s="8"/>
      <c r="M1816" s="142"/>
      <c r="N1816" s="142"/>
      <c r="Z1816" s="142"/>
      <c r="AB1816" s="142"/>
      <c r="AC1816" s="142"/>
      <c r="AD1816" s="142"/>
      <c r="AF1816" s="142"/>
      <c r="AH1816" s="142"/>
      <c r="AJ1816" s="142"/>
      <c r="AK1816" s="142"/>
      <c r="AL1816" s="142"/>
      <c r="AN1816" s="142"/>
      <c r="AO1816" s="7"/>
      <c r="AP1816" s="142"/>
      <c r="AR1816" s="142"/>
      <c r="AT1816" s="142"/>
      <c r="AV1816" s="142"/>
      <c r="AX1816" s="142"/>
      <c r="AZ1816" s="142"/>
      <c r="BB1816" s="142"/>
      <c r="BD1816" s="142"/>
      <c r="BF1816" s="142"/>
      <c r="BH1816" s="142"/>
      <c r="BI1816" s="7"/>
      <c r="BJ1816" s="142"/>
      <c r="BL1816" s="142"/>
      <c r="BN1816" s="7"/>
      <c r="BO1816" s="7"/>
      <c r="BP1816" s="7"/>
      <c r="BQ1816" s="7"/>
      <c r="BR1816" s="7"/>
    </row>
    <row r="1817" spans="1:70" customFormat="1" ht="15.75">
      <c r="A1817" s="7"/>
      <c r="B1817" s="230"/>
      <c r="C1817" s="7"/>
      <c r="D1817" s="7"/>
      <c r="E1817" s="7"/>
      <c r="F1817" s="7"/>
      <c r="G1817" s="7"/>
      <c r="H1817" s="7"/>
      <c r="I1817" s="7"/>
      <c r="J1817" s="7"/>
      <c r="K1817" s="7"/>
      <c r="L1817" s="8"/>
      <c r="M1817" s="142"/>
      <c r="N1817" s="142"/>
      <c r="Z1817" s="142"/>
      <c r="AB1817" s="142"/>
      <c r="AC1817" s="142"/>
      <c r="AD1817" s="142"/>
      <c r="AF1817" s="142"/>
      <c r="AH1817" s="142"/>
      <c r="AJ1817" s="142"/>
      <c r="AK1817" s="142"/>
      <c r="AL1817" s="142"/>
      <c r="AN1817" s="142"/>
      <c r="AO1817" s="7"/>
      <c r="AP1817" s="142"/>
      <c r="AR1817" s="142"/>
      <c r="AT1817" s="142"/>
      <c r="AV1817" s="142"/>
      <c r="AX1817" s="142"/>
      <c r="AZ1817" s="142"/>
      <c r="BB1817" s="142"/>
      <c r="BD1817" s="142"/>
      <c r="BF1817" s="142"/>
      <c r="BH1817" s="142"/>
      <c r="BI1817" s="7"/>
      <c r="BJ1817" s="142"/>
      <c r="BL1817" s="142"/>
      <c r="BN1817" s="7"/>
      <c r="BO1817" s="7"/>
      <c r="BP1817" s="7"/>
      <c r="BQ1817" s="7"/>
      <c r="BR1817" s="7"/>
    </row>
    <row r="1818" spans="1:70" customFormat="1" ht="15.75">
      <c r="A1818" s="7"/>
      <c r="B1818" s="230"/>
      <c r="C1818" s="7"/>
      <c r="D1818" s="7"/>
      <c r="E1818" s="7"/>
      <c r="F1818" s="7"/>
      <c r="G1818" s="7"/>
      <c r="H1818" s="7"/>
      <c r="I1818" s="7"/>
      <c r="J1818" s="7"/>
      <c r="K1818" s="7"/>
      <c r="L1818" s="8"/>
      <c r="M1818" s="142"/>
      <c r="N1818" s="142"/>
      <c r="Z1818" s="142"/>
      <c r="AB1818" s="142"/>
      <c r="AC1818" s="142"/>
      <c r="AD1818" s="142"/>
      <c r="AF1818" s="142"/>
      <c r="AH1818" s="142"/>
      <c r="AJ1818" s="142"/>
      <c r="AK1818" s="142"/>
      <c r="AL1818" s="142"/>
      <c r="AN1818" s="142"/>
      <c r="AO1818" s="7"/>
      <c r="AP1818" s="142"/>
      <c r="AR1818" s="142"/>
      <c r="AT1818" s="142"/>
      <c r="AV1818" s="142"/>
      <c r="AX1818" s="142"/>
      <c r="AZ1818" s="142"/>
      <c r="BB1818" s="142"/>
      <c r="BD1818" s="142"/>
      <c r="BF1818" s="142"/>
      <c r="BH1818" s="142"/>
      <c r="BI1818" s="7"/>
      <c r="BJ1818" s="142"/>
      <c r="BL1818" s="142"/>
      <c r="BN1818" s="7"/>
      <c r="BO1818" s="7"/>
      <c r="BP1818" s="7"/>
      <c r="BQ1818" s="7"/>
      <c r="BR1818" s="7"/>
    </row>
    <row r="1819" spans="1:70" customFormat="1" ht="15.75">
      <c r="A1819" s="7"/>
      <c r="B1819" s="230"/>
      <c r="C1819" s="7"/>
      <c r="D1819" s="7"/>
      <c r="E1819" s="7"/>
      <c r="F1819" s="7"/>
      <c r="G1819" s="7"/>
      <c r="H1819" s="7"/>
      <c r="I1819" s="7"/>
      <c r="J1819" s="7"/>
      <c r="K1819" s="7"/>
      <c r="L1819" s="8"/>
      <c r="M1819" s="142"/>
      <c r="N1819" s="142"/>
      <c r="Z1819" s="142"/>
      <c r="AB1819" s="142"/>
      <c r="AC1819" s="142"/>
      <c r="AD1819" s="142"/>
      <c r="AF1819" s="142"/>
      <c r="AH1819" s="142"/>
      <c r="AJ1819" s="142"/>
      <c r="AK1819" s="142"/>
      <c r="AL1819" s="142"/>
      <c r="AN1819" s="142"/>
      <c r="AO1819" s="7"/>
      <c r="AP1819" s="142"/>
      <c r="AR1819" s="142"/>
      <c r="AT1819" s="142"/>
      <c r="AV1819" s="142"/>
      <c r="AX1819" s="142"/>
      <c r="AZ1819" s="142"/>
      <c r="BB1819" s="142"/>
      <c r="BD1819" s="142"/>
      <c r="BF1819" s="142"/>
      <c r="BH1819" s="142"/>
      <c r="BI1819" s="7"/>
      <c r="BJ1819" s="142"/>
      <c r="BL1819" s="142"/>
      <c r="BN1819" s="7"/>
      <c r="BO1819" s="7"/>
      <c r="BP1819" s="7"/>
      <c r="BQ1819" s="7"/>
      <c r="BR1819" s="7"/>
    </row>
    <row r="1820" spans="1:70" customFormat="1" ht="15.75">
      <c r="A1820" s="7"/>
      <c r="B1820" s="230"/>
      <c r="C1820" s="7"/>
      <c r="D1820" s="7"/>
      <c r="E1820" s="7"/>
      <c r="F1820" s="7"/>
      <c r="G1820" s="7"/>
      <c r="H1820" s="7"/>
      <c r="I1820" s="7"/>
      <c r="J1820" s="7"/>
      <c r="K1820" s="7"/>
      <c r="L1820" s="8"/>
      <c r="M1820" s="142"/>
      <c r="N1820" s="142"/>
      <c r="Z1820" s="142"/>
      <c r="AB1820" s="142"/>
      <c r="AC1820" s="142"/>
      <c r="AD1820" s="142"/>
      <c r="AF1820" s="142"/>
      <c r="AH1820" s="142"/>
      <c r="AJ1820" s="142"/>
      <c r="AK1820" s="142"/>
      <c r="AL1820" s="142"/>
      <c r="AN1820" s="142"/>
      <c r="AO1820" s="7"/>
      <c r="AP1820" s="142"/>
      <c r="AR1820" s="142"/>
      <c r="AT1820" s="142"/>
      <c r="AV1820" s="142"/>
      <c r="AX1820" s="142"/>
      <c r="AZ1820" s="142"/>
      <c r="BB1820" s="142"/>
      <c r="BD1820" s="142"/>
      <c r="BF1820" s="142"/>
      <c r="BH1820" s="142"/>
      <c r="BI1820" s="7"/>
      <c r="BJ1820" s="142"/>
      <c r="BL1820" s="142"/>
      <c r="BN1820" s="7"/>
      <c r="BO1820" s="7"/>
      <c r="BP1820" s="7"/>
      <c r="BQ1820" s="7"/>
      <c r="BR1820" s="7"/>
    </row>
    <row r="1821" spans="1:70" customFormat="1" ht="15.75">
      <c r="A1821" s="7"/>
      <c r="B1821" s="230"/>
      <c r="C1821" s="7"/>
      <c r="D1821" s="7"/>
      <c r="E1821" s="7"/>
      <c r="F1821" s="7"/>
      <c r="G1821" s="7"/>
      <c r="H1821" s="7"/>
      <c r="I1821" s="7"/>
      <c r="J1821" s="7"/>
      <c r="K1821" s="7"/>
      <c r="L1821" s="8"/>
      <c r="M1821" s="142"/>
      <c r="N1821" s="142"/>
      <c r="Z1821" s="142"/>
      <c r="AB1821" s="142"/>
      <c r="AC1821" s="142"/>
      <c r="AD1821" s="142"/>
      <c r="AF1821" s="142"/>
      <c r="AH1821" s="142"/>
      <c r="AJ1821" s="142"/>
      <c r="AK1821" s="142"/>
      <c r="AL1821" s="142"/>
      <c r="AN1821" s="142"/>
      <c r="AO1821" s="7"/>
      <c r="AP1821" s="142"/>
      <c r="AR1821" s="142"/>
      <c r="AT1821" s="142"/>
      <c r="AV1821" s="142"/>
      <c r="AX1821" s="142"/>
      <c r="AZ1821" s="142"/>
      <c r="BB1821" s="142"/>
      <c r="BD1821" s="142"/>
      <c r="BF1821" s="142"/>
      <c r="BH1821" s="142"/>
      <c r="BI1821" s="7"/>
      <c r="BJ1821" s="142"/>
      <c r="BL1821" s="142"/>
      <c r="BN1821" s="7"/>
      <c r="BO1821" s="7"/>
      <c r="BP1821" s="7"/>
      <c r="BQ1821" s="7"/>
      <c r="BR1821" s="7"/>
    </row>
    <row r="1822" spans="1:70" customFormat="1" ht="15.75">
      <c r="A1822" s="7"/>
      <c r="B1822" s="230"/>
      <c r="C1822" s="7"/>
      <c r="D1822" s="7"/>
      <c r="E1822" s="7"/>
      <c r="F1822" s="7"/>
      <c r="G1822" s="7"/>
      <c r="H1822" s="7"/>
      <c r="I1822" s="7"/>
      <c r="J1822" s="7"/>
      <c r="K1822" s="7"/>
      <c r="L1822" s="8"/>
      <c r="M1822" s="142"/>
      <c r="N1822" s="142"/>
      <c r="Z1822" s="142"/>
      <c r="AB1822" s="142"/>
      <c r="AC1822" s="142"/>
      <c r="AD1822" s="142"/>
      <c r="AF1822" s="142"/>
      <c r="AH1822" s="142"/>
      <c r="AJ1822" s="142"/>
      <c r="AK1822" s="142"/>
      <c r="AL1822" s="142"/>
      <c r="AN1822" s="142"/>
      <c r="AO1822" s="7"/>
      <c r="AP1822" s="142"/>
      <c r="AR1822" s="142"/>
      <c r="AT1822" s="142"/>
      <c r="AV1822" s="142"/>
      <c r="AX1822" s="142"/>
      <c r="AZ1822" s="142"/>
      <c r="BB1822" s="142"/>
      <c r="BD1822" s="142"/>
      <c r="BF1822" s="142"/>
      <c r="BH1822" s="142"/>
      <c r="BI1822" s="7"/>
      <c r="BJ1822" s="142"/>
      <c r="BL1822" s="142"/>
      <c r="BN1822" s="7"/>
      <c r="BO1822" s="7"/>
      <c r="BP1822" s="7"/>
      <c r="BQ1822" s="7"/>
      <c r="BR1822" s="7"/>
    </row>
    <row r="1823" spans="1:70" customFormat="1" ht="15.75">
      <c r="A1823" s="7"/>
      <c r="B1823" s="230"/>
      <c r="C1823" s="7"/>
      <c r="D1823" s="7"/>
      <c r="E1823" s="7"/>
      <c r="F1823" s="7"/>
      <c r="G1823" s="7"/>
      <c r="H1823" s="7"/>
      <c r="I1823" s="7"/>
      <c r="J1823" s="7"/>
      <c r="K1823" s="7"/>
      <c r="L1823" s="8"/>
      <c r="M1823" s="142"/>
      <c r="N1823" s="142"/>
      <c r="Z1823" s="142"/>
      <c r="AB1823" s="142"/>
      <c r="AC1823" s="142"/>
      <c r="AD1823" s="142"/>
      <c r="AF1823" s="142"/>
      <c r="AH1823" s="142"/>
      <c r="AJ1823" s="142"/>
      <c r="AK1823" s="142"/>
      <c r="AL1823" s="142"/>
      <c r="AN1823" s="142"/>
      <c r="AO1823" s="7"/>
      <c r="AP1823" s="142"/>
      <c r="AR1823" s="142"/>
      <c r="AT1823" s="142"/>
      <c r="AV1823" s="142"/>
      <c r="AX1823" s="142"/>
      <c r="AZ1823" s="142"/>
      <c r="BB1823" s="142"/>
      <c r="BD1823" s="142"/>
      <c r="BF1823" s="142"/>
      <c r="BH1823" s="142"/>
      <c r="BI1823" s="7"/>
      <c r="BJ1823" s="142"/>
      <c r="BL1823" s="142"/>
      <c r="BN1823" s="7"/>
      <c r="BO1823" s="7"/>
      <c r="BP1823" s="7"/>
      <c r="BQ1823" s="7"/>
      <c r="BR1823" s="7"/>
    </row>
    <row r="1824" spans="1:70" customFormat="1" ht="15.75">
      <c r="A1824" s="7"/>
      <c r="B1824" s="230"/>
      <c r="C1824" s="7"/>
      <c r="D1824" s="7"/>
      <c r="E1824" s="7"/>
      <c r="F1824" s="7"/>
      <c r="G1824" s="7"/>
      <c r="H1824" s="7"/>
      <c r="I1824" s="7"/>
      <c r="J1824" s="7"/>
      <c r="K1824" s="7"/>
      <c r="L1824" s="8"/>
      <c r="M1824" s="142"/>
      <c r="N1824" s="142"/>
      <c r="Z1824" s="142"/>
      <c r="AB1824" s="142"/>
      <c r="AC1824" s="142"/>
      <c r="AD1824" s="142"/>
      <c r="AF1824" s="142"/>
      <c r="AH1824" s="142"/>
      <c r="AJ1824" s="142"/>
      <c r="AK1824" s="142"/>
      <c r="AL1824" s="142"/>
      <c r="AN1824" s="142"/>
      <c r="AO1824" s="7"/>
      <c r="AP1824" s="142"/>
      <c r="AR1824" s="142"/>
      <c r="AT1824" s="142"/>
      <c r="AV1824" s="142"/>
      <c r="AX1824" s="142"/>
      <c r="AZ1824" s="142"/>
      <c r="BB1824" s="142"/>
      <c r="BD1824" s="142"/>
      <c r="BF1824" s="142"/>
      <c r="BH1824" s="142"/>
      <c r="BI1824" s="7"/>
      <c r="BJ1824" s="142"/>
      <c r="BL1824" s="142"/>
      <c r="BN1824" s="7"/>
      <c r="BO1824" s="7"/>
      <c r="BP1824" s="7"/>
      <c r="BQ1824" s="7"/>
      <c r="BR1824" s="7"/>
    </row>
    <row r="1825" spans="1:70" customFormat="1" ht="15.75">
      <c r="A1825" s="7"/>
      <c r="B1825" s="230"/>
      <c r="C1825" s="7"/>
      <c r="D1825" s="7"/>
      <c r="E1825" s="7"/>
      <c r="F1825" s="7"/>
      <c r="G1825" s="7"/>
      <c r="H1825" s="7"/>
      <c r="I1825" s="7"/>
      <c r="J1825" s="7"/>
      <c r="K1825" s="7"/>
      <c r="L1825" s="8"/>
      <c r="M1825" s="142"/>
      <c r="N1825" s="142"/>
      <c r="Z1825" s="142"/>
      <c r="AB1825" s="142"/>
      <c r="AC1825" s="142"/>
      <c r="AD1825" s="142"/>
      <c r="AF1825" s="142"/>
      <c r="AH1825" s="142"/>
      <c r="AJ1825" s="142"/>
      <c r="AK1825" s="142"/>
      <c r="AL1825" s="142"/>
      <c r="AN1825" s="142"/>
      <c r="AO1825" s="7"/>
      <c r="AP1825" s="142"/>
      <c r="AR1825" s="142"/>
      <c r="AT1825" s="142"/>
      <c r="AV1825" s="142"/>
      <c r="AX1825" s="142"/>
      <c r="AZ1825" s="142"/>
      <c r="BB1825" s="142"/>
      <c r="BD1825" s="142"/>
      <c r="BF1825" s="142"/>
      <c r="BH1825" s="142"/>
      <c r="BI1825" s="7"/>
      <c r="BJ1825" s="142"/>
      <c r="BL1825" s="142"/>
      <c r="BN1825" s="7"/>
      <c r="BO1825" s="7"/>
      <c r="BP1825" s="7"/>
      <c r="BQ1825" s="7"/>
      <c r="BR1825" s="7"/>
    </row>
    <row r="1826" spans="1:70" customFormat="1" ht="15.75">
      <c r="A1826" s="7"/>
      <c r="B1826" s="230"/>
      <c r="C1826" s="7"/>
      <c r="D1826" s="7"/>
      <c r="E1826" s="7"/>
      <c r="F1826" s="7"/>
      <c r="G1826" s="7"/>
      <c r="H1826" s="7"/>
      <c r="I1826" s="7"/>
      <c r="J1826" s="7"/>
      <c r="K1826" s="7"/>
      <c r="L1826" s="8"/>
      <c r="M1826" s="142"/>
      <c r="N1826" s="142"/>
      <c r="Z1826" s="142"/>
      <c r="AB1826" s="142"/>
      <c r="AC1826" s="142"/>
      <c r="AD1826" s="142"/>
      <c r="AF1826" s="142"/>
      <c r="AH1826" s="142"/>
      <c r="AJ1826" s="142"/>
      <c r="AK1826" s="142"/>
      <c r="AL1826" s="142"/>
      <c r="AN1826" s="142"/>
      <c r="AO1826" s="7"/>
      <c r="AP1826" s="142"/>
      <c r="AR1826" s="142"/>
      <c r="AT1826" s="142"/>
      <c r="AV1826" s="142"/>
      <c r="AX1826" s="142"/>
      <c r="AZ1826" s="142"/>
      <c r="BB1826" s="142"/>
      <c r="BD1826" s="142"/>
      <c r="BF1826" s="142"/>
      <c r="BH1826" s="142"/>
      <c r="BI1826" s="7"/>
      <c r="BJ1826" s="142"/>
      <c r="BL1826" s="142"/>
      <c r="BN1826" s="7"/>
      <c r="BO1826" s="7"/>
      <c r="BP1826" s="7"/>
      <c r="BQ1826" s="7"/>
      <c r="BR1826" s="7"/>
    </row>
    <row r="1827" spans="1:70" customFormat="1" ht="15.75">
      <c r="A1827" s="7"/>
      <c r="B1827" s="230"/>
      <c r="C1827" s="7"/>
      <c r="D1827" s="7"/>
      <c r="E1827" s="7"/>
      <c r="F1827" s="7"/>
      <c r="G1827" s="7"/>
      <c r="H1827" s="7"/>
      <c r="I1827" s="7"/>
      <c r="J1827" s="7"/>
      <c r="K1827" s="7"/>
      <c r="L1827" s="8"/>
      <c r="M1827" s="142"/>
      <c r="N1827" s="142"/>
      <c r="Z1827" s="142"/>
      <c r="AB1827" s="142"/>
      <c r="AC1827" s="142"/>
      <c r="AD1827" s="142"/>
      <c r="AF1827" s="142"/>
      <c r="AH1827" s="142"/>
      <c r="AJ1827" s="142"/>
      <c r="AK1827" s="142"/>
      <c r="AL1827" s="142"/>
      <c r="AN1827" s="142"/>
      <c r="AO1827" s="7"/>
      <c r="AP1827" s="142"/>
      <c r="AR1827" s="142"/>
      <c r="AT1827" s="142"/>
      <c r="AV1827" s="142"/>
      <c r="AX1827" s="142"/>
      <c r="AZ1827" s="142"/>
      <c r="BB1827" s="142"/>
      <c r="BD1827" s="142"/>
      <c r="BF1827" s="142"/>
      <c r="BH1827" s="142"/>
      <c r="BI1827" s="7"/>
      <c r="BJ1827" s="142"/>
      <c r="BL1827" s="142"/>
      <c r="BN1827" s="7"/>
      <c r="BO1827" s="7"/>
      <c r="BP1827" s="7"/>
      <c r="BQ1827" s="7"/>
      <c r="BR1827" s="7"/>
    </row>
    <row r="1828" spans="1:70" customFormat="1" ht="15.75">
      <c r="A1828" s="7"/>
      <c r="B1828" s="230"/>
      <c r="C1828" s="7"/>
      <c r="D1828" s="7"/>
      <c r="E1828" s="7"/>
      <c r="F1828" s="7"/>
      <c r="G1828" s="7"/>
      <c r="H1828" s="7"/>
      <c r="I1828" s="7"/>
      <c r="J1828" s="7"/>
      <c r="K1828" s="7"/>
      <c r="L1828" s="8"/>
      <c r="M1828" s="142"/>
      <c r="N1828" s="142"/>
      <c r="Z1828" s="142"/>
      <c r="AB1828" s="142"/>
      <c r="AC1828" s="142"/>
      <c r="AD1828" s="142"/>
      <c r="AF1828" s="142"/>
      <c r="AH1828" s="142"/>
      <c r="AJ1828" s="142"/>
      <c r="AK1828" s="142"/>
      <c r="AL1828" s="142"/>
      <c r="AN1828" s="142"/>
      <c r="AO1828" s="7"/>
      <c r="AP1828" s="142"/>
      <c r="AR1828" s="142"/>
      <c r="AT1828" s="142"/>
      <c r="AV1828" s="142"/>
      <c r="AX1828" s="142"/>
      <c r="AZ1828" s="142"/>
      <c r="BB1828" s="142"/>
      <c r="BD1828" s="142"/>
      <c r="BF1828" s="142"/>
      <c r="BH1828" s="142"/>
      <c r="BI1828" s="7"/>
      <c r="BJ1828" s="142"/>
      <c r="BL1828" s="142"/>
      <c r="BN1828" s="7"/>
      <c r="BO1828" s="7"/>
      <c r="BP1828" s="7"/>
      <c r="BQ1828" s="7"/>
      <c r="BR1828" s="7"/>
    </row>
    <row r="1829" spans="1:70" customFormat="1" ht="15.75">
      <c r="A1829" s="7"/>
      <c r="B1829" s="230"/>
      <c r="C1829" s="7"/>
      <c r="D1829" s="7"/>
      <c r="E1829" s="7"/>
      <c r="F1829" s="7"/>
      <c r="G1829" s="7"/>
      <c r="H1829" s="7"/>
      <c r="I1829" s="7"/>
      <c r="J1829" s="7"/>
      <c r="K1829" s="7"/>
      <c r="L1829" s="8"/>
      <c r="M1829" s="142"/>
      <c r="N1829" s="142"/>
      <c r="Z1829" s="142"/>
      <c r="AB1829" s="142"/>
      <c r="AC1829" s="142"/>
      <c r="AD1829" s="142"/>
      <c r="AF1829" s="142"/>
      <c r="AH1829" s="142"/>
      <c r="AJ1829" s="142"/>
      <c r="AK1829" s="142"/>
      <c r="AL1829" s="142"/>
      <c r="AN1829" s="142"/>
      <c r="AO1829" s="7"/>
      <c r="AP1829" s="142"/>
      <c r="AR1829" s="142"/>
      <c r="AT1829" s="142"/>
      <c r="AV1829" s="142"/>
      <c r="AX1829" s="142"/>
      <c r="AZ1829" s="142"/>
      <c r="BB1829" s="142"/>
      <c r="BD1829" s="142"/>
      <c r="BF1829" s="142"/>
      <c r="BH1829" s="142"/>
      <c r="BI1829" s="7"/>
      <c r="BJ1829" s="142"/>
      <c r="BL1829" s="142"/>
      <c r="BN1829" s="7"/>
      <c r="BO1829" s="7"/>
      <c r="BP1829" s="7"/>
      <c r="BQ1829" s="7"/>
      <c r="BR1829" s="7"/>
    </row>
    <row r="1830" spans="1:70" customFormat="1" ht="15.75">
      <c r="A1830" s="7"/>
      <c r="B1830" s="230"/>
      <c r="C1830" s="7"/>
      <c r="D1830" s="7"/>
      <c r="E1830" s="7"/>
      <c r="F1830" s="7"/>
      <c r="G1830" s="7"/>
      <c r="H1830" s="7"/>
      <c r="I1830" s="7"/>
      <c r="J1830" s="7"/>
      <c r="K1830" s="7"/>
      <c r="L1830" s="8"/>
      <c r="M1830" s="142"/>
      <c r="N1830" s="142"/>
      <c r="Z1830" s="142"/>
      <c r="AB1830" s="142"/>
      <c r="AC1830" s="142"/>
      <c r="AD1830" s="142"/>
      <c r="AF1830" s="142"/>
      <c r="AH1830" s="142"/>
      <c r="AJ1830" s="142"/>
      <c r="AK1830" s="142"/>
      <c r="AL1830" s="142"/>
      <c r="AN1830" s="142"/>
      <c r="AO1830" s="7"/>
      <c r="AP1830" s="142"/>
      <c r="AR1830" s="142"/>
      <c r="AT1830" s="142"/>
      <c r="AV1830" s="142"/>
      <c r="AX1830" s="142"/>
      <c r="AZ1830" s="142"/>
      <c r="BB1830" s="142"/>
      <c r="BD1830" s="142"/>
      <c r="BF1830" s="142"/>
      <c r="BH1830" s="142"/>
      <c r="BI1830" s="7"/>
      <c r="BJ1830" s="142"/>
      <c r="BL1830" s="142"/>
      <c r="BN1830" s="7"/>
      <c r="BO1830" s="7"/>
      <c r="BP1830" s="7"/>
      <c r="BQ1830" s="7"/>
      <c r="BR1830" s="7"/>
    </row>
    <row r="1831" spans="1:70" customFormat="1" ht="15.75">
      <c r="A1831" s="7"/>
      <c r="B1831" s="230"/>
      <c r="C1831" s="7"/>
      <c r="D1831" s="7"/>
      <c r="E1831" s="7"/>
      <c r="F1831" s="7"/>
      <c r="G1831" s="7"/>
      <c r="H1831" s="7"/>
      <c r="I1831" s="7"/>
      <c r="J1831" s="7"/>
      <c r="K1831" s="7"/>
      <c r="L1831" s="8"/>
      <c r="M1831" s="142"/>
      <c r="N1831" s="142"/>
      <c r="Z1831" s="142"/>
      <c r="AB1831" s="142"/>
      <c r="AC1831" s="142"/>
      <c r="AD1831" s="142"/>
      <c r="AF1831" s="142"/>
      <c r="AH1831" s="142"/>
      <c r="AJ1831" s="142"/>
      <c r="AK1831" s="142"/>
      <c r="AL1831" s="142"/>
      <c r="AN1831" s="142"/>
      <c r="AO1831" s="7"/>
      <c r="AP1831" s="142"/>
      <c r="AR1831" s="142"/>
      <c r="AT1831" s="142"/>
      <c r="AV1831" s="142"/>
      <c r="AX1831" s="142"/>
      <c r="AZ1831" s="142"/>
      <c r="BB1831" s="142"/>
      <c r="BD1831" s="142"/>
      <c r="BF1831" s="142"/>
      <c r="BH1831" s="142"/>
      <c r="BI1831" s="7"/>
      <c r="BJ1831" s="142"/>
      <c r="BL1831" s="142"/>
      <c r="BN1831" s="7"/>
      <c r="BO1831" s="7"/>
      <c r="BP1831" s="7"/>
      <c r="BQ1831" s="7"/>
      <c r="BR1831" s="7"/>
    </row>
    <row r="1832" spans="1:70" customFormat="1" ht="15.75">
      <c r="A1832" s="7"/>
      <c r="B1832" s="230"/>
      <c r="C1832" s="7"/>
      <c r="D1832" s="7"/>
      <c r="E1832" s="7"/>
      <c r="F1832" s="7"/>
      <c r="G1832" s="7"/>
      <c r="H1832" s="7"/>
      <c r="I1832" s="7"/>
      <c r="J1832" s="7"/>
      <c r="K1832" s="7"/>
      <c r="L1832" s="8"/>
      <c r="M1832" s="142"/>
      <c r="N1832" s="142"/>
      <c r="Z1832" s="142"/>
      <c r="AB1832" s="142"/>
      <c r="AC1832" s="142"/>
      <c r="AD1832" s="142"/>
      <c r="AF1832" s="142"/>
      <c r="AH1832" s="142"/>
      <c r="AJ1832" s="142"/>
      <c r="AK1832" s="142"/>
      <c r="AL1832" s="142"/>
      <c r="AN1832" s="142"/>
      <c r="AO1832" s="7"/>
      <c r="AP1832" s="142"/>
      <c r="AR1832" s="142"/>
      <c r="AT1832" s="142"/>
      <c r="AV1832" s="142"/>
      <c r="AX1832" s="142"/>
      <c r="AZ1832" s="142"/>
      <c r="BB1832" s="142"/>
      <c r="BD1832" s="142"/>
      <c r="BF1832" s="142"/>
      <c r="BH1832" s="142"/>
      <c r="BI1832" s="7"/>
      <c r="BJ1832" s="142"/>
      <c r="BL1832" s="142"/>
      <c r="BN1832" s="7"/>
      <c r="BO1832" s="7"/>
      <c r="BP1832" s="7"/>
      <c r="BQ1832" s="7"/>
      <c r="BR1832" s="7"/>
    </row>
    <row r="1833" spans="1:70" customFormat="1" ht="15.75">
      <c r="A1833" s="7"/>
      <c r="B1833" s="230"/>
      <c r="C1833" s="7"/>
      <c r="D1833" s="7"/>
      <c r="E1833" s="7"/>
      <c r="F1833" s="7"/>
      <c r="G1833" s="7"/>
      <c r="H1833" s="7"/>
      <c r="I1833" s="7"/>
      <c r="J1833" s="7"/>
      <c r="K1833" s="7"/>
      <c r="L1833" s="8"/>
      <c r="M1833" s="142"/>
      <c r="N1833" s="142"/>
      <c r="Z1833" s="142"/>
      <c r="AB1833" s="142"/>
      <c r="AC1833" s="142"/>
      <c r="AD1833" s="142"/>
      <c r="AF1833" s="142"/>
      <c r="AH1833" s="142"/>
      <c r="AJ1833" s="142"/>
      <c r="AK1833" s="142"/>
      <c r="AL1833" s="142"/>
      <c r="AN1833" s="142"/>
      <c r="AO1833" s="7"/>
      <c r="AP1833" s="142"/>
      <c r="AR1833" s="142"/>
      <c r="AT1833" s="142"/>
      <c r="AV1833" s="142"/>
      <c r="AX1833" s="142"/>
      <c r="AZ1833" s="142"/>
      <c r="BB1833" s="142"/>
      <c r="BD1833" s="142"/>
      <c r="BF1833" s="142"/>
      <c r="BH1833" s="142"/>
      <c r="BI1833" s="7"/>
      <c r="BJ1833" s="142"/>
      <c r="BL1833" s="142"/>
      <c r="BN1833" s="7"/>
      <c r="BO1833" s="7"/>
      <c r="BP1833" s="7"/>
      <c r="BQ1833" s="7"/>
      <c r="BR1833" s="7"/>
    </row>
    <row r="1834" spans="1:70" customFormat="1" ht="15.75">
      <c r="A1834" s="7"/>
      <c r="B1834" s="230"/>
      <c r="C1834" s="7"/>
      <c r="D1834" s="7"/>
      <c r="E1834" s="7"/>
      <c r="F1834" s="7"/>
      <c r="G1834" s="7"/>
      <c r="H1834" s="7"/>
      <c r="I1834" s="7"/>
      <c r="J1834" s="7"/>
      <c r="K1834" s="7"/>
      <c r="L1834" s="8"/>
      <c r="M1834" s="142"/>
      <c r="N1834" s="142"/>
      <c r="Z1834" s="142"/>
      <c r="AB1834" s="142"/>
      <c r="AC1834" s="142"/>
      <c r="AD1834" s="142"/>
      <c r="AF1834" s="142"/>
      <c r="AH1834" s="142"/>
      <c r="AJ1834" s="142"/>
      <c r="AK1834" s="142"/>
      <c r="AL1834" s="142"/>
      <c r="AN1834" s="142"/>
      <c r="AO1834" s="7"/>
      <c r="AP1834" s="142"/>
      <c r="AR1834" s="142"/>
      <c r="AT1834" s="142"/>
      <c r="AV1834" s="142"/>
      <c r="AX1834" s="142"/>
      <c r="AZ1834" s="142"/>
      <c r="BB1834" s="142"/>
      <c r="BD1834" s="142"/>
      <c r="BF1834" s="142"/>
      <c r="BH1834" s="142"/>
      <c r="BI1834" s="7"/>
      <c r="BJ1834" s="142"/>
      <c r="BL1834" s="142"/>
      <c r="BN1834" s="7"/>
      <c r="BO1834" s="7"/>
      <c r="BP1834" s="7"/>
      <c r="BQ1834" s="7"/>
      <c r="BR1834" s="7"/>
    </row>
    <row r="1835" spans="1:70" customFormat="1" ht="15.75">
      <c r="A1835" s="7"/>
      <c r="B1835" s="230"/>
      <c r="C1835" s="7"/>
      <c r="D1835" s="7"/>
      <c r="E1835" s="7"/>
      <c r="F1835" s="7"/>
      <c r="G1835" s="7"/>
      <c r="H1835" s="7"/>
      <c r="I1835" s="7"/>
      <c r="J1835" s="7"/>
      <c r="K1835" s="7"/>
      <c r="L1835" s="8"/>
      <c r="M1835" s="142"/>
      <c r="N1835" s="142"/>
      <c r="Z1835" s="142"/>
      <c r="AB1835" s="142"/>
      <c r="AC1835" s="142"/>
      <c r="AD1835" s="142"/>
      <c r="AF1835" s="142"/>
      <c r="AH1835" s="142"/>
      <c r="AJ1835" s="142"/>
      <c r="AK1835" s="142"/>
      <c r="AL1835" s="142"/>
      <c r="AN1835" s="142"/>
      <c r="AO1835" s="7"/>
      <c r="AP1835" s="142"/>
      <c r="AR1835" s="142"/>
      <c r="AT1835" s="142"/>
      <c r="AV1835" s="142"/>
      <c r="AX1835" s="142"/>
      <c r="AZ1835" s="142"/>
      <c r="BB1835" s="142"/>
      <c r="BD1835" s="142"/>
      <c r="BF1835" s="142"/>
      <c r="BH1835" s="142"/>
      <c r="BI1835" s="7"/>
      <c r="BJ1835" s="142"/>
      <c r="BL1835" s="142"/>
      <c r="BN1835" s="7"/>
      <c r="BO1835" s="7"/>
      <c r="BP1835" s="7"/>
      <c r="BQ1835" s="7"/>
      <c r="BR1835" s="7"/>
    </row>
    <row r="1836" spans="1:70" customFormat="1" ht="15.75">
      <c r="A1836" s="7"/>
      <c r="B1836" s="230"/>
      <c r="C1836" s="7"/>
      <c r="D1836" s="7"/>
      <c r="E1836" s="7"/>
      <c r="F1836" s="7"/>
      <c r="G1836" s="7"/>
      <c r="H1836" s="7"/>
      <c r="I1836" s="7"/>
      <c r="J1836" s="7"/>
      <c r="K1836" s="7"/>
      <c r="L1836" s="8"/>
      <c r="M1836" s="142"/>
      <c r="N1836" s="142"/>
      <c r="Z1836" s="142"/>
      <c r="AB1836" s="142"/>
      <c r="AC1836" s="142"/>
      <c r="AD1836" s="142"/>
      <c r="AF1836" s="142"/>
      <c r="AH1836" s="142"/>
      <c r="AJ1836" s="142"/>
      <c r="AK1836" s="142"/>
      <c r="AL1836" s="142"/>
      <c r="AN1836" s="142"/>
      <c r="AO1836" s="7"/>
      <c r="AP1836" s="142"/>
      <c r="AR1836" s="142"/>
      <c r="AT1836" s="142"/>
      <c r="AV1836" s="142"/>
      <c r="AX1836" s="142"/>
      <c r="AZ1836" s="142"/>
      <c r="BB1836" s="142"/>
      <c r="BD1836" s="142"/>
      <c r="BF1836" s="142"/>
      <c r="BH1836" s="142"/>
      <c r="BI1836" s="7"/>
      <c r="BJ1836" s="142"/>
      <c r="BL1836" s="142"/>
      <c r="BN1836" s="7"/>
      <c r="BO1836" s="7"/>
      <c r="BP1836" s="7"/>
      <c r="BQ1836" s="7"/>
      <c r="BR1836" s="7"/>
    </row>
    <row r="1837" spans="1:70" customFormat="1" ht="15.75">
      <c r="A1837" s="7"/>
      <c r="B1837" s="230"/>
      <c r="C1837" s="7"/>
      <c r="D1837" s="7"/>
      <c r="E1837" s="7"/>
      <c r="F1837" s="7"/>
      <c r="G1837" s="7"/>
      <c r="H1837" s="7"/>
      <c r="I1837" s="7"/>
      <c r="J1837" s="7"/>
      <c r="K1837" s="7"/>
      <c r="L1837" s="8"/>
      <c r="M1837" s="142"/>
      <c r="N1837" s="142"/>
      <c r="Z1837" s="142"/>
      <c r="AB1837" s="142"/>
      <c r="AC1837" s="142"/>
      <c r="AD1837" s="142"/>
      <c r="AF1837" s="142"/>
      <c r="AH1837" s="142"/>
      <c r="AJ1837" s="142"/>
      <c r="AK1837" s="142"/>
      <c r="AL1837" s="142"/>
      <c r="AN1837" s="142"/>
      <c r="AO1837" s="7"/>
      <c r="AP1837" s="142"/>
      <c r="AR1837" s="142"/>
      <c r="AT1837" s="142"/>
      <c r="AV1837" s="142"/>
      <c r="AX1837" s="142"/>
      <c r="AZ1837" s="142"/>
      <c r="BB1837" s="142"/>
      <c r="BD1837" s="142"/>
      <c r="BF1837" s="142"/>
      <c r="BH1837" s="142"/>
      <c r="BI1837" s="7"/>
      <c r="BJ1837" s="142"/>
      <c r="BL1837" s="142"/>
      <c r="BN1837" s="7"/>
      <c r="BO1837" s="7"/>
      <c r="BP1837" s="7"/>
      <c r="BQ1837" s="7"/>
      <c r="BR1837" s="7"/>
    </row>
    <row r="1838" spans="1:70" customFormat="1" ht="15.75">
      <c r="A1838" s="7"/>
      <c r="B1838" s="230"/>
      <c r="C1838" s="7"/>
      <c r="D1838" s="7"/>
      <c r="E1838" s="7"/>
      <c r="F1838" s="7"/>
      <c r="G1838" s="7"/>
      <c r="H1838" s="7"/>
      <c r="I1838" s="7"/>
      <c r="J1838" s="7"/>
      <c r="K1838" s="7"/>
      <c r="L1838" s="8"/>
      <c r="M1838" s="142"/>
      <c r="N1838" s="142"/>
      <c r="Z1838" s="142"/>
      <c r="AB1838" s="142"/>
      <c r="AC1838" s="142"/>
      <c r="AD1838" s="142"/>
      <c r="AF1838" s="142"/>
      <c r="AH1838" s="142"/>
      <c r="AJ1838" s="142"/>
      <c r="AK1838" s="142"/>
      <c r="AL1838" s="142"/>
      <c r="AN1838" s="142"/>
      <c r="AO1838" s="7"/>
      <c r="AP1838" s="142"/>
      <c r="AR1838" s="142"/>
      <c r="AT1838" s="142"/>
      <c r="AV1838" s="142"/>
      <c r="AX1838" s="142"/>
      <c r="AZ1838" s="142"/>
      <c r="BB1838" s="142"/>
      <c r="BD1838" s="142"/>
      <c r="BF1838" s="142"/>
      <c r="BH1838" s="142"/>
      <c r="BI1838" s="7"/>
      <c r="BJ1838" s="142"/>
      <c r="BL1838" s="142"/>
      <c r="BN1838" s="7"/>
      <c r="BO1838" s="7"/>
      <c r="BP1838" s="7"/>
      <c r="BQ1838" s="7"/>
      <c r="BR1838" s="7"/>
    </row>
    <row r="1839" spans="1:70" customFormat="1" ht="15.75">
      <c r="A1839" s="7"/>
      <c r="B1839" s="230"/>
      <c r="C1839" s="7"/>
      <c r="D1839" s="7"/>
      <c r="E1839" s="7"/>
      <c r="F1839" s="7"/>
      <c r="G1839" s="7"/>
      <c r="H1839" s="7"/>
      <c r="I1839" s="7"/>
      <c r="J1839" s="7"/>
      <c r="K1839" s="7"/>
      <c r="L1839" s="8"/>
      <c r="M1839" s="142"/>
      <c r="N1839" s="142"/>
      <c r="Z1839" s="142"/>
      <c r="AB1839" s="142"/>
      <c r="AC1839" s="142"/>
      <c r="AD1839" s="142"/>
      <c r="AF1839" s="142"/>
      <c r="AH1839" s="142"/>
      <c r="AJ1839" s="142"/>
      <c r="AK1839" s="142"/>
      <c r="AL1839" s="142"/>
      <c r="AN1839" s="142"/>
      <c r="AO1839" s="7"/>
      <c r="AP1839" s="142"/>
      <c r="AR1839" s="142"/>
      <c r="AT1839" s="142"/>
      <c r="AV1839" s="142"/>
      <c r="AX1839" s="142"/>
      <c r="AZ1839" s="142"/>
      <c r="BB1839" s="142"/>
      <c r="BD1839" s="142"/>
      <c r="BF1839" s="142"/>
      <c r="BH1839" s="142"/>
      <c r="BI1839" s="7"/>
      <c r="BJ1839" s="142"/>
      <c r="BL1839" s="142"/>
      <c r="BN1839" s="7"/>
      <c r="BO1839" s="7"/>
      <c r="BP1839" s="7"/>
      <c r="BQ1839" s="7"/>
      <c r="BR1839" s="7"/>
    </row>
    <row r="1840" spans="1:70" customFormat="1" ht="15.75">
      <c r="A1840" s="7"/>
      <c r="B1840" s="230"/>
      <c r="C1840" s="7"/>
      <c r="D1840" s="7"/>
      <c r="E1840" s="7"/>
      <c r="F1840" s="7"/>
      <c r="G1840" s="7"/>
      <c r="H1840" s="7"/>
      <c r="I1840" s="7"/>
      <c r="J1840" s="7"/>
      <c r="K1840" s="7"/>
      <c r="L1840" s="8"/>
      <c r="M1840" s="142"/>
      <c r="N1840" s="142"/>
      <c r="Z1840" s="142"/>
      <c r="AB1840" s="142"/>
      <c r="AC1840" s="142"/>
      <c r="AD1840" s="142"/>
      <c r="AF1840" s="142"/>
      <c r="AH1840" s="142"/>
      <c r="AJ1840" s="142"/>
      <c r="AK1840" s="142"/>
      <c r="AL1840" s="142"/>
      <c r="AN1840" s="142"/>
      <c r="AO1840" s="7"/>
      <c r="AP1840" s="142"/>
      <c r="AR1840" s="142"/>
      <c r="AT1840" s="142"/>
      <c r="AV1840" s="142"/>
      <c r="AX1840" s="142"/>
      <c r="AZ1840" s="142"/>
      <c r="BB1840" s="142"/>
      <c r="BD1840" s="142"/>
      <c r="BF1840" s="142"/>
      <c r="BH1840" s="142"/>
      <c r="BI1840" s="7"/>
      <c r="BJ1840" s="142"/>
      <c r="BL1840" s="142"/>
      <c r="BN1840" s="7"/>
      <c r="BO1840" s="7"/>
      <c r="BP1840" s="7"/>
      <c r="BQ1840" s="7"/>
      <c r="BR1840" s="7"/>
    </row>
    <row r="1841" spans="1:70" customFormat="1" ht="15.75">
      <c r="A1841" s="7"/>
      <c r="B1841" s="230"/>
      <c r="C1841" s="7"/>
      <c r="D1841" s="7"/>
      <c r="E1841" s="7"/>
      <c r="F1841" s="7"/>
      <c r="G1841" s="7"/>
      <c r="H1841" s="7"/>
      <c r="I1841" s="7"/>
      <c r="J1841" s="7"/>
      <c r="K1841" s="7"/>
      <c r="L1841" s="8"/>
      <c r="M1841" s="142"/>
      <c r="N1841" s="142"/>
      <c r="Z1841" s="142"/>
      <c r="AB1841" s="142"/>
      <c r="AC1841" s="142"/>
      <c r="AD1841" s="142"/>
      <c r="AF1841" s="142"/>
      <c r="AH1841" s="142"/>
      <c r="AJ1841" s="142"/>
      <c r="AK1841" s="142"/>
      <c r="AL1841" s="142"/>
      <c r="AN1841" s="142"/>
      <c r="AO1841" s="7"/>
      <c r="AP1841" s="142"/>
      <c r="AR1841" s="142"/>
      <c r="AT1841" s="142"/>
      <c r="AV1841" s="142"/>
      <c r="AX1841" s="142"/>
      <c r="AZ1841" s="142"/>
      <c r="BB1841" s="142"/>
      <c r="BD1841" s="142"/>
      <c r="BF1841" s="142"/>
      <c r="BH1841" s="142"/>
      <c r="BI1841" s="7"/>
      <c r="BJ1841" s="142"/>
      <c r="BL1841" s="142"/>
      <c r="BN1841" s="7"/>
      <c r="BO1841" s="7"/>
      <c r="BP1841" s="7"/>
      <c r="BQ1841" s="7"/>
      <c r="BR1841" s="7"/>
    </row>
    <row r="1842" spans="1:70" customFormat="1" ht="15.75">
      <c r="A1842" s="7"/>
      <c r="B1842" s="230"/>
      <c r="C1842" s="7"/>
      <c r="D1842" s="7"/>
      <c r="E1842" s="7"/>
      <c r="F1842" s="7"/>
      <c r="G1842" s="7"/>
      <c r="H1842" s="7"/>
      <c r="I1842" s="7"/>
      <c r="J1842" s="7"/>
      <c r="K1842" s="7"/>
      <c r="L1842" s="8"/>
      <c r="M1842" s="142"/>
      <c r="N1842" s="142"/>
      <c r="Z1842" s="142"/>
      <c r="AB1842" s="142"/>
      <c r="AC1842" s="142"/>
      <c r="AD1842" s="142"/>
      <c r="AF1842" s="142"/>
      <c r="AH1842" s="142"/>
      <c r="AJ1842" s="142"/>
      <c r="AK1842" s="142"/>
      <c r="AL1842" s="142"/>
      <c r="AN1842" s="142"/>
      <c r="AO1842" s="7"/>
      <c r="AP1842" s="142"/>
      <c r="AR1842" s="142"/>
      <c r="AT1842" s="142"/>
      <c r="AV1842" s="142"/>
      <c r="AX1842" s="142"/>
      <c r="AZ1842" s="142"/>
      <c r="BB1842" s="142"/>
      <c r="BD1842" s="142"/>
      <c r="BF1842" s="142"/>
      <c r="BH1842" s="142"/>
      <c r="BI1842" s="7"/>
      <c r="BJ1842" s="142"/>
      <c r="BL1842" s="142"/>
      <c r="BN1842" s="7"/>
      <c r="BO1842" s="7"/>
      <c r="BP1842" s="7"/>
      <c r="BQ1842" s="7"/>
      <c r="BR1842" s="7"/>
    </row>
    <row r="1843" spans="1:70" customFormat="1" ht="15.75">
      <c r="A1843" s="7"/>
      <c r="B1843" s="230"/>
      <c r="C1843" s="7"/>
      <c r="D1843" s="7"/>
      <c r="E1843" s="7"/>
      <c r="F1843" s="7"/>
      <c r="G1843" s="7"/>
      <c r="H1843" s="7"/>
      <c r="I1843" s="7"/>
      <c r="J1843" s="7"/>
      <c r="K1843" s="7"/>
      <c r="L1843" s="8"/>
      <c r="M1843" s="142"/>
      <c r="N1843" s="142"/>
      <c r="Z1843" s="142"/>
      <c r="AB1843" s="142"/>
      <c r="AC1843" s="142"/>
      <c r="AD1843" s="142"/>
      <c r="AF1843" s="142"/>
      <c r="AH1843" s="142"/>
      <c r="AJ1843" s="142"/>
      <c r="AK1843" s="142"/>
      <c r="AL1843" s="142"/>
      <c r="AN1843" s="142"/>
      <c r="AO1843" s="7"/>
      <c r="AP1843" s="142"/>
      <c r="AR1843" s="142"/>
      <c r="AT1843" s="142"/>
      <c r="AV1843" s="142"/>
      <c r="AX1843" s="142"/>
      <c r="AZ1843" s="142"/>
      <c r="BB1843" s="142"/>
      <c r="BD1843" s="142"/>
      <c r="BF1843" s="142"/>
      <c r="BH1843" s="142"/>
      <c r="BI1843" s="7"/>
      <c r="BJ1843" s="142"/>
      <c r="BL1843" s="142"/>
      <c r="BN1843" s="7"/>
      <c r="BO1843" s="7"/>
      <c r="BP1843" s="7"/>
      <c r="BQ1843" s="7"/>
      <c r="BR1843" s="7"/>
    </row>
    <row r="1844" spans="1:70" customFormat="1" ht="15.75">
      <c r="A1844" s="7"/>
      <c r="B1844" s="230"/>
      <c r="C1844" s="7"/>
      <c r="D1844" s="7"/>
      <c r="E1844" s="7"/>
      <c r="F1844" s="7"/>
      <c r="G1844" s="7"/>
      <c r="H1844" s="7"/>
      <c r="I1844" s="7"/>
      <c r="J1844" s="7"/>
      <c r="K1844" s="7"/>
      <c r="L1844" s="8"/>
      <c r="M1844" s="142"/>
      <c r="N1844" s="142"/>
      <c r="Z1844" s="142"/>
      <c r="AB1844" s="142"/>
      <c r="AC1844" s="142"/>
      <c r="AD1844" s="142"/>
      <c r="AF1844" s="142"/>
      <c r="AH1844" s="142"/>
      <c r="AJ1844" s="142"/>
      <c r="AK1844" s="142"/>
      <c r="AL1844" s="142"/>
      <c r="AN1844" s="142"/>
      <c r="AO1844" s="7"/>
      <c r="AP1844" s="142"/>
      <c r="AR1844" s="142"/>
      <c r="AT1844" s="142"/>
      <c r="AV1844" s="142"/>
      <c r="AX1844" s="142"/>
      <c r="AZ1844" s="142"/>
      <c r="BB1844" s="142"/>
      <c r="BD1844" s="142"/>
      <c r="BF1844" s="142"/>
      <c r="BH1844" s="142"/>
      <c r="BI1844" s="7"/>
      <c r="BJ1844" s="142"/>
      <c r="BL1844" s="142"/>
      <c r="BN1844" s="7"/>
      <c r="BO1844" s="7"/>
      <c r="BP1844" s="7"/>
      <c r="BQ1844" s="7"/>
      <c r="BR1844" s="7"/>
    </row>
    <row r="1845" spans="1:70" customFormat="1" ht="15.75">
      <c r="A1845" s="7"/>
      <c r="B1845" s="230"/>
      <c r="C1845" s="7"/>
      <c r="D1845" s="7"/>
      <c r="E1845" s="7"/>
      <c r="F1845" s="7"/>
      <c r="G1845" s="7"/>
      <c r="H1845" s="7"/>
      <c r="I1845" s="7"/>
      <c r="J1845" s="7"/>
      <c r="K1845" s="7"/>
      <c r="L1845" s="8"/>
      <c r="M1845" s="142"/>
      <c r="N1845" s="142"/>
      <c r="Z1845" s="142"/>
      <c r="AB1845" s="142"/>
      <c r="AC1845" s="142"/>
      <c r="AD1845" s="142"/>
      <c r="AF1845" s="142"/>
      <c r="AH1845" s="142"/>
      <c r="AJ1845" s="142"/>
      <c r="AK1845" s="142"/>
      <c r="AL1845" s="142"/>
      <c r="AN1845" s="142"/>
      <c r="AO1845" s="7"/>
      <c r="AP1845" s="142"/>
      <c r="AR1845" s="142"/>
      <c r="AT1845" s="142"/>
      <c r="AV1845" s="142"/>
      <c r="AX1845" s="142"/>
      <c r="AZ1845" s="142"/>
      <c r="BB1845" s="142"/>
      <c r="BD1845" s="142"/>
      <c r="BF1845" s="142"/>
      <c r="BH1845" s="142"/>
      <c r="BI1845" s="7"/>
      <c r="BJ1845" s="142"/>
      <c r="BL1845" s="142"/>
      <c r="BN1845" s="7"/>
      <c r="BO1845" s="7"/>
      <c r="BP1845" s="7"/>
      <c r="BQ1845" s="7"/>
      <c r="BR1845" s="7"/>
    </row>
    <row r="1846" spans="1:70" customFormat="1" ht="15.75">
      <c r="A1846" s="7"/>
      <c r="B1846" s="230"/>
      <c r="C1846" s="7"/>
      <c r="D1846" s="7"/>
      <c r="E1846" s="7"/>
      <c r="F1846" s="7"/>
      <c r="G1846" s="7"/>
      <c r="H1846" s="7"/>
      <c r="I1846" s="7"/>
      <c r="J1846" s="7"/>
      <c r="K1846" s="7"/>
      <c r="L1846" s="8"/>
      <c r="M1846" s="142"/>
      <c r="N1846" s="142"/>
      <c r="Z1846" s="142"/>
      <c r="AB1846" s="142"/>
      <c r="AC1846" s="142"/>
      <c r="AD1846" s="142"/>
      <c r="AF1846" s="142"/>
      <c r="AH1846" s="142"/>
      <c r="AJ1846" s="142"/>
      <c r="AK1846" s="142"/>
      <c r="AL1846" s="142"/>
      <c r="AN1846" s="142"/>
      <c r="AO1846" s="7"/>
      <c r="AP1846" s="142"/>
      <c r="AR1846" s="142"/>
      <c r="AT1846" s="142"/>
      <c r="AV1846" s="142"/>
      <c r="AX1846" s="142"/>
      <c r="AZ1846" s="142"/>
      <c r="BB1846" s="142"/>
      <c r="BD1846" s="142"/>
      <c r="BF1846" s="142"/>
      <c r="BH1846" s="142"/>
      <c r="BI1846" s="7"/>
      <c r="BJ1846" s="142"/>
      <c r="BL1846" s="142"/>
      <c r="BN1846" s="7"/>
      <c r="BO1846" s="7"/>
      <c r="BP1846" s="7"/>
      <c r="BQ1846" s="7"/>
      <c r="BR1846" s="7"/>
    </row>
    <row r="1847" spans="1:70" customFormat="1" ht="15.75">
      <c r="A1847" s="7"/>
      <c r="B1847" s="230"/>
      <c r="C1847" s="7"/>
      <c r="D1847" s="7"/>
      <c r="E1847" s="7"/>
      <c r="F1847" s="7"/>
      <c r="G1847" s="7"/>
      <c r="H1847" s="7"/>
      <c r="I1847" s="7"/>
      <c r="J1847" s="7"/>
      <c r="K1847" s="7"/>
      <c r="L1847" s="8"/>
      <c r="M1847" s="142"/>
      <c r="N1847" s="142"/>
      <c r="Z1847" s="142"/>
      <c r="AB1847" s="142"/>
      <c r="AC1847" s="142"/>
      <c r="AD1847" s="142"/>
      <c r="AF1847" s="142"/>
      <c r="AH1847" s="142"/>
      <c r="AJ1847" s="142"/>
      <c r="AK1847" s="142"/>
      <c r="AL1847" s="142"/>
      <c r="AN1847" s="142"/>
      <c r="AO1847" s="7"/>
      <c r="AP1847" s="142"/>
      <c r="AR1847" s="142"/>
      <c r="AT1847" s="142"/>
      <c r="AV1847" s="142"/>
      <c r="AX1847" s="142"/>
      <c r="AZ1847" s="142"/>
      <c r="BB1847" s="142"/>
      <c r="BD1847" s="142"/>
      <c r="BF1847" s="142"/>
      <c r="BH1847" s="142"/>
      <c r="BI1847" s="7"/>
      <c r="BJ1847" s="142"/>
      <c r="BL1847" s="142"/>
      <c r="BN1847" s="7"/>
      <c r="BO1847" s="7"/>
      <c r="BP1847" s="7"/>
      <c r="BQ1847" s="7"/>
      <c r="BR1847" s="7"/>
    </row>
    <row r="1848" spans="1:70" customFormat="1" ht="15.75">
      <c r="A1848" s="7"/>
      <c r="B1848" s="230"/>
      <c r="C1848" s="7"/>
      <c r="D1848" s="7"/>
      <c r="E1848" s="7"/>
      <c r="F1848" s="7"/>
      <c r="G1848" s="7"/>
      <c r="H1848" s="7"/>
      <c r="I1848" s="7"/>
      <c r="J1848" s="7"/>
      <c r="K1848" s="7"/>
      <c r="L1848" s="8"/>
      <c r="M1848" s="142"/>
      <c r="N1848" s="142"/>
      <c r="Z1848" s="142"/>
      <c r="AB1848" s="142"/>
      <c r="AC1848" s="142"/>
      <c r="AD1848" s="142"/>
      <c r="AF1848" s="142"/>
      <c r="AH1848" s="142"/>
      <c r="AJ1848" s="142"/>
      <c r="AK1848" s="142"/>
      <c r="AL1848" s="142"/>
      <c r="AN1848" s="142"/>
      <c r="AO1848" s="7"/>
      <c r="AP1848" s="142"/>
      <c r="AR1848" s="142"/>
      <c r="AT1848" s="142"/>
      <c r="AV1848" s="142"/>
      <c r="AX1848" s="142"/>
      <c r="AZ1848" s="142"/>
      <c r="BB1848" s="142"/>
      <c r="BD1848" s="142"/>
      <c r="BF1848" s="142"/>
      <c r="BH1848" s="142"/>
      <c r="BI1848" s="7"/>
      <c r="BJ1848" s="142"/>
      <c r="BL1848" s="142"/>
      <c r="BN1848" s="7"/>
      <c r="BO1848" s="7"/>
      <c r="BP1848" s="7"/>
      <c r="BQ1848" s="7"/>
      <c r="BR1848" s="7"/>
    </row>
    <row r="1849" spans="1:70" customFormat="1" ht="15.75">
      <c r="A1849" s="7"/>
      <c r="B1849" s="230"/>
      <c r="C1849" s="7"/>
      <c r="D1849" s="7"/>
      <c r="E1849" s="7"/>
      <c r="F1849" s="7"/>
      <c r="G1849" s="7"/>
      <c r="H1849" s="7"/>
      <c r="I1849" s="7"/>
      <c r="J1849" s="7"/>
      <c r="K1849" s="7"/>
      <c r="L1849" s="8"/>
      <c r="M1849" s="142"/>
      <c r="N1849" s="142"/>
      <c r="Z1849" s="142"/>
      <c r="AB1849" s="142"/>
      <c r="AC1849" s="142"/>
      <c r="AD1849" s="142"/>
      <c r="AF1849" s="142"/>
      <c r="AH1849" s="142"/>
      <c r="AJ1849" s="142"/>
      <c r="AK1849" s="142"/>
      <c r="AL1849" s="142"/>
      <c r="AN1849" s="142"/>
      <c r="AO1849" s="7"/>
      <c r="AP1849" s="142"/>
      <c r="AR1849" s="142"/>
      <c r="AT1849" s="142"/>
      <c r="AV1849" s="142"/>
      <c r="AX1849" s="142"/>
      <c r="AZ1849" s="142"/>
      <c r="BB1849" s="142"/>
      <c r="BD1849" s="142"/>
      <c r="BF1849" s="142"/>
      <c r="BH1849" s="142"/>
      <c r="BI1849" s="7"/>
      <c r="BJ1849" s="142"/>
      <c r="BL1849" s="142"/>
      <c r="BN1849" s="7"/>
      <c r="BO1849" s="7"/>
      <c r="BP1849" s="7"/>
      <c r="BQ1849" s="7"/>
      <c r="BR1849" s="7"/>
    </row>
    <row r="1850" spans="1:70" customFormat="1" ht="15.75">
      <c r="A1850" s="7"/>
      <c r="B1850" s="230"/>
      <c r="C1850" s="7"/>
      <c r="D1850" s="7"/>
      <c r="E1850" s="7"/>
      <c r="F1850" s="7"/>
      <c r="G1850" s="7"/>
      <c r="H1850" s="7"/>
      <c r="I1850" s="7"/>
      <c r="J1850" s="7"/>
      <c r="K1850" s="7"/>
      <c r="L1850" s="8"/>
      <c r="M1850" s="142"/>
      <c r="N1850" s="142"/>
      <c r="Z1850" s="142"/>
      <c r="AB1850" s="142"/>
      <c r="AC1850" s="142"/>
      <c r="AD1850" s="142"/>
      <c r="AF1850" s="142"/>
      <c r="AH1850" s="142"/>
      <c r="AJ1850" s="142"/>
      <c r="AK1850" s="142"/>
      <c r="AL1850" s="142"/>
      <c r="AN1850" s="142"/>
      <c r="AO1850" s="7"/>
      <c r="AP1850" s="142"/>
      <c r="AR1850" s="142"/>
      <c r="AT1850" s="142"/>
      <c r="AV1850" s="142"/>
      <c r="AX1850" s="142"/>
      <c r="AZ1850" s="142"/>
      <c r="BB1850" s="142"/>
      <c r="BD1850" s="142"/>
      <c r="BF1850" s="142"/>
      <c r="BH1850" s="142"/>
      <c r="BI1850" s="7"/>
      <c r="BJ1850" s="142"/>
      <c r="BL1850" s="142"/>
      <c r="BN1850" s="7"/>
      <c r="BO1850" s="7"/>
      <c r="BP1850" s="7"/>
      <c r="BQ1850" s="7"/>
      <c r="BR1850" s="7"/>
    </row>
    <row r="1851" spans="1:70" customFormat="1" ht="15.75">
      <c r="A1851" s="7"/>
      <c r="B1851" s="230"/>
      <c r="C1851" s="7"/>
      <c r="D1851" s="7"/>
      <c r="E1851" s="7"/>
      <c r="F1851" s="7"/>
      <c r="G1851" s="7"/>
      <c r="H1851" s="7"/>
      <c r="I1851" s="7"/>
      <c r="J1851" s="7"/>
      <c r="K1851" s="7"/>
      <c r="L1851" s="8"/>
      <c r="M1851" s="142"/>
      <c r="N1851" s="142"/>
      <c r="Z1851" s="142"/>
      <c r="AB1851" s="142"/>
      <c r="AC1851" s="142"/>
      <c r="AD1851" s="142"/>
      <c r="AF1851" s="142"/>
      <c r="AH1851" s="142"/>
      <c r="AJ1851" s="142"/>
      <c r="AK1851" s="142"/>
      <c r="AL1851" s="142"/>
      <c r="AN1851" s="142"/>
      <c r="AO1851" s="7"/>
      <c r="AP1851" s="142"/>
      <c r="AR1851" s="142"/>
      <c r="AT1851" s="142"/>
      <c r="AV1851" s="142"/>
      <c r="AX1851" s="142"/>
      <c r="AZ1851" s="142"/>
      <c r="BB1851" s="142"/>
      <c r="BD1851" s="142"/>
      <c r="BF1851" s="142"/>
      <c r="BH1851" s="142"/>
      <c r="BI1851" s="7"/>
      <c r="BJ1851" s="142"/>
      <c r="BL1851" s="142"/>
      <c r="BN1851" s="7"/>
      <c r="BO1851" s="7"/>
      <c r="BP1851" s="7"/>
      <c r="BQ1851" s="7"/>
      <c r="BR1851" s="7"/>
    </row>
    <row r="1852" spans="1:70" customFormat="1" ht="15.75">
      <c r="A1852" s="7"/>
      <c r="B1852" s="230"/>
      <c r="C1852" s="7"/>
      <c r="D1852" s="7"/>
      <c r="E1852" s="7"/>
      <c r="F1852" s="7"/>
      <c r="G1852" s="7"/>
      <c r="H1852" s="7"/>
      <c r="I1852" s="7"/>
      <c r="J1852" s="7"/>
      <c r="K1852" s="7"/>
      <c r="L1852" s="8"/>
      <c r="M1852" s="142"/>
      <c r="N1852" s="142"/>
      <c r="Z1852" s="142"/>
      <c r="AB1852" s="142"/>
      <c r="AC1852" s="142"/>
      <c r="AD1852" s="142"/>
      <c r="AF1852" s="142"/>
      <c r="AH1852" s="142"/>
      <c r="AJ1852" s="142"/>
      <c r="AK1852" s="142"/>
      <c r="AL1852" s="142"/>
      <c r="AN1852" s="142"/>
      <c r="AO1852" s="7"/>
      <c r="AP1852" s="142"/>
      <c r="AR1852" s="142"/>
      <c r="AT1852" s="142"/>
      <c r="AV1852" s="142"/>
      <c r="AX1852" s="142"/>
      <c r="AZ1852" s="142"/>
      <c r="BB1852" s="142"/>
      <c r="BD1852" s="142"/>
      <c r="BF1852" s="142"/>
      <c r="BH1852" s="142"/>
      <c r="BI1852" s="7"/>
      <c r="BJ1852" s="142"/>
      <c r="BL1852" s="142"/>
      <c r="BN1852" s="7"/>
      <c r="BO1852" s="7"/>
      <c r="BP1852" s="7"/>
      <c r="BQ1852" s="7"/>
      <c r="BR1852" s="7"/>
    </row>
    <row r="1853" spans="1:70" customFormat="1" ht="15.75">
      <c r="A1853" s="7"/>
      <c r="B1853" s="230"/>
      <c r="C1853" s="7"/>
      <c r="D1853" s="7"/>
      <c r="E1853" s="7"/>
      <c r="F1853" s="7"/>
      <c r="G1853" s="7"/>
      <c r="H1853" s="7"/>
      <c r="I1853" s="7"/>
      <c r="J1853" s="7"/>
      <c r="K1853" s="7"/>
      <c r="L1853" s="8"/>
      <c r="M1853" s="142"/>
      <c r="N1853" s="142"/>
      <c r="Z1853" s="142"/>
      <c r="AB1853" s="142"/>
      <c r="AC1853" s="142"/>
      <c r="AD1853" s="142"/>
      <c r="AF1853" s="142"/>
      <c r="AH1853" s="142"/>
      <c r="AJ1853" s="142"/>
      <c r="AK1853" s="142"/>
      <c r="AL1853" s="142"/>
      <c r="AN1853" s="142"/>
      <c r="AO1853" s="7"/>
      <c r="AP1853" s="142"/>
      <c r="AR1853" s="142"/>
      <c r="AT1853" s="142"/>
      <c r="AV1853" s="142"/>
      <c r="AX1853" s="142"/>
      <c r="AZ1853" s="142"/>
      <c r="BB1853" s="142"/>
      <c r="BD1853" s="142"/>
      <c r="BF1853" s="142"/>
      <c r="BH1853" s="142"/>
      <c r="BI1853" s="7"/>
      <c r="BJ1853" s="142"/>
      <c r="BL1853" s="142"/>
      <c r="BN1853" s="7"/>
      <c r="BO1853" s="7"/>
      <c r="BP1853" s="7"/>
      <c r="BQ1853" s="7"/>
      <c r="BR1853" s="7"/>
    </row>
    <row r="1854" spans="1:70" customFormat="1" ht="15.75">
      <c r="A1854" s="7"/>
      <c r="B1854" s="230"/>
      <c r="C1854" s="7"/>
      <c r="D1854" s="7"/>
      <c r="E1854" s="7"/>
      <c r="F1854" s="7"/>
      <c r="G1854" s="7"/>
      <c r="H1854" s="7"/>
      <c r="I1854" s="7"/>
      <c r="J1854" s="7"/>
      <c r="K1854" s="7"/>
      <c r="L1854" s="8"/>
      <c r="M1854" s="142"/>
      <c r="N1854" s="142"/>
      <c r="Z1854" s="142"/>
      <c r="AB1854" s="142"/>
      <c r="AC1854" s="142"/>
      <c r="AD1854" s="142"/>
      <c r="AF1854" s="142"/>
      <c r="AH1854" s="142"/>
      <c r="AJ1854" s="142"/>
      <c r="AK1854" s="142"/>
      <c r="AL1854" s="142"/>
      <c r="AN1854" s="142"/>
      <c r="AO1854" s="7"/>
      <c r="AP1854" s="142"/>
      <c r="AR1854" s="142"/>
      <c r="AT1854" s="142"/>
      <c r="AV1854" s="142"/>
      <c r="AX1854" s="142"/>
      <c r="AZ1854" s="142"/>
      <c r="BB1854" s="142"/>
      <c r="BD1854" s="142"/>
      <c r="BF1854" s="142"/>
      <c r="BH1854" s="142"/>
      <c r="BI1854" s="7"/>
      <c r="BJ1854" s="142"/>
      <c r="BL1854" s="142"/>
      <c r="BN1854" s="7"/>
      <c r="BO1854" s="7"/>
      <c r="BP1854" s="7"/>
      <c r="BQ1854" s="7"/>
      <c r="BR1854" s="7"/>
    </row>
    <row r="1855" spans="1:70" customFormat="1" ht="15.75">
      <c r="A1855" s="7"/>
      <c r="B1855" s="230"/>
      <c r="C1855" s="7"/>
      <c r="D1855" s="7"/>
      <c r="E1855" s="7"/>
      <c r="F1855" s="7"/>
      <c r="G1855" s="7"/>
      <c r="H1855" s="7"/>
      <c r="I1855" s="7"/>
      <c r="J1855" s="7"/>
      <c r="K1855" s="7"/>
      <c r="L1855" s="8"/>
      <c r="M1855" s="142"/>
      <c r="N1855" s="142"/>
      <c r="Z1855" s="142"/>
      <c r="AB1855" s="142"/>
      <c r="AC1855" s="142"/>
      <c r="AD1855" s="142"/>
      <c r="AF1855" s="142"/>
      <c r="AH1855" s="142"/>
      <c r="AJ1855" s="142"/>
      <c r="AK1855" s="142"/>
      <c r="AL1855" s="142"/>
      <c r="AN1855" s="142"/>
      <c r="AO1855" s="7"/>
      <c r="AP1855" s="142"/>
      <c r="AR1855" s="142"/>
      <c r="AT1855" s="142"/>
      <c r="AV1855" s="142"/>
      <c r="AX1855" s="142"/>
      <c r="AZ1855" s="142"/>
      <c r="BB1855" s="142"/>
      <c r="BD1855" s="142"/>
      <c r="BF1855" s="142"/>
      <c r="BH1855" s="142"/>
      <c r="BI1855" s="7"/>
      <c r="BJ1855" s="142"/>
      <c r="BL1855" s="142"/>
      <c r="BN1855" s="7"/>
      <c r="BO1855" s="7"/>
      <c r="BP1855" s="7"/>
      <c r="BQ1855" s="7"/>
      <c r="BR1855" s="7"/>
    </row>
    <row r="1856" spans="1:70" customFormat="1" ht="15.75">
      <c r="A1856" s="7"/>
      <c r="B1856" s="230"/>
      <c r="C1856" s="7"/>
      <c r="D1856" s="7"/>
      <c r="E1856" s="7"/>
      <c r="F1856" s="7"/>
      <c r="G1856" s="7"/>
      <c r="H1856" s="7"/>
      <c r="I1856" s="7"/>
      <c r="J1856" s="7"/>
      <c r="K1856" s="7"/>
      <c r="L1856" s="8"/>
      <c r="M1856" s="142"/>
      <c r="N1856" s="142"/>
      <c r="Z1856" s="142"/>
      <c r="AB1856" s="142"/>
      <c r="AC1856" s="142"/>
      <c r="AD1856" s="142"/>
      <c r="AF1856" s="142"/>
      <c r="AH1856" s="142"/>
      <c r="AJ1856" s="142"/>
      <c r="AK1856" s="142"/>
      <c r="AL1856" s="142"/>
      <c r="AN1856" s="142"/>
      <c r="AO1856" s="7"/>
      <c r="AP1856" s="142"/>
      <c r="AR1856" s="142"/>
      <c r="AT1856" s="142"/>
      <c r="AV1856" s="142"/>
      <c r="AX1856" s="142"/>
      <c r="AZ1856" s="142"/>
      <c r="BB1856" s="142"/>
      <c r="BD1856" s="142"/>
      <c r="BF1856" s="142"/>
      <c r="BH1856" s="142"/>
      <c r="BI1856" s="7"/>
      <c r="BJ1856" s="142"/>
      <c r="BL1856" s="142"/>
      <c r="BN1856" s="7"/>
      <c r="BO1856" s="7"/>
      <c r="BP1856" s="7"/>
      <c r="BQ1856" s="7"/>
      <c r="BR1856" s="7"/>
    </row>
    <row r="1857" spans="1:70" customFormat="1" ht="15.75">
      <c r="A1857" s="7"/>
      <c r="B1857" s="230"/>
      <c r="C1857" s="7"/>
      <c r="D1857" s="7"/>
      <c r="E1857" s="7"/>
      <c r="F1857" s="7"/>
      <c r="G1857" s="7"/>
      <c r="H1857" s="7"/>
      <c r="I1857" s="7"/>
      <c r="J1857" s="7"/>
      <c r="K1857" s="7"/>
      <c r="L1857" s="8"/>
      <c r="M1857" s="142"/>
      <c r="N1857" s="142"/>
      <c r="Z1857" s="142"/>
      <c r="AB1857" s="142"/>
      <c r="AC1857" s="142"/>
      <c r="AD1857" s="142"/>
      <c r="AF1857" s="142"/>
      <c r="AH1857" s="142"/>
      <c r="AJ1857" s="142"/>
      <c r="AK1857" s="142"/>
      <c r="AL1857" s="142"/>
      <c r="AN1857" s="142"/>
      <c r="AO1857" s="7"/>
      <c r="AP1857" s="142"/>
      <c r="AR1857" s="142"/>
      <c r="AT1857" s="142"/>
      <c r="AV1857" s="142"/>
      <c r="AX1857" s="142"/>
      <c r="AZ1857" s="142"/>
      <c r="BB1857" s="142"/>
      <c r="BD1857" s="142"/>
      <c r="BF1857" s="142"/>
      <c r="BH1857" s="142"/>
      <c r="BI1857" s="7"/>
      <c r="BJ1857" s="142"/>
      <c r="BL1857" s="142"/>
      <c r="BN1857" s="7"/>
      <c r="BO1857" s="7"/>
      <c r="BP1857" s="7"/>
      <c r="BQ1857" s="7"/>
      <c r="BR1857" s="7"/>
    </row>
    <row r="1858" spans="1:70" customFormat="1" ht="15.75">
      <c r="A1858" s="7"/>
      <c r="B1858" s="230"/>
      <c r="C1858" s="7"/>
      <c r="D1858" s="7"/>
      <c r="E1858" s="7"/>
      <c r="F1858" s="7"/>
      <c r="G1858" s="7"/>
      <c r="H1858" s="7"/>
      <c r="I1858" s="7"/>
      <c r="J1858" s="7"/>
      <c r="K1858" s="7"/>
      <c r="L1858" s="8"/>
      <c r="M1858" s="142"/>
      <c r="N1858" s="142"/>
      <c r="Z1858" s="142"/>
      <c r="AB1858" s="142"/>
      <c r="AC1858" s="142"/>
      <c r="AD1858" s="142"/>
      <c r="AF1858" s="142"/>
      <c r="AH1858" s="142"/>
      <c r="AJ1858" s="142"/>
      <c r="AK1858" s="142"/>
      <c r="AL1858" s="142"/>
      <c r="AN1858" s="142"/>
      <c r="AO1858" s="7"/>
      <c r="AP1858" s="142"/>
      <c r="AR1858" s="142"/>
      <c r="AT1858" s="142"/>
      <c r="AV1858" s="142"/>
      <c r="AX1858" s="142"/>
      <c r="AZ1858" s="142"/>
      <c r="BB1858" s="142"/>
      <c r="BD1858" s="142"/>
      <c r="BF1858" s="142"/>
      <c r="BH1858" s="142"/>
      <c r="BI1858" s="7"/>
      <c r="BJ1858" s="142"/>
      <c r="BL1858" s="142"/>
      <c r="BN1858" s="7"/>
      <c r="BO1858" s="7"/>
      <c r="BP1858" s="7"/>
      <c r="BQ1858" s="7"/>
      <c r="BR1858" s="7"/>
    </row>
    <row r="1859" spans="1:70" customFormat="1" ht="15.75">
      <c r="A1859" s="7"/>
      <c r="B1859" s="230"/>
      <c r="C1859" s="7"/>
      <c r="D1859" s="7"/>
      <c r="E1859" s="7"/>
      <c r="F1859" s="7"/>
      <c r="G1859" s="7"/>
      <c r="H1859" s="7"/>
      <c r="I1859" s="7"/>
      <c r="J1859" s="7"/>
      <c r="K1859" s="7"/>
      <c r="L1859" s="8"/>
      <c r="M1859" s="142"/>
      <c r="N1859" s="142"/>
      <c r="Z1859" s="142"/>
      <c r="AB1859" s="142"/>
      <c r="AC1859" s="142"/>
      <c r="AD1859" s="142"/>
      <c r="AF1859" s="142"/>
      <c r="AH1859" s="142"/>
      <c r="AJ1859" s="142"/>
      <c r="AK1859" s="142"/>
      <c r="AL1859" s="142"/>
      <c r="AN1859" s="142"/>
      <c r="AO1859" s="7"/>
      <c r="AP1859" s="142"/>
      <c r="AR1859" s="142"/>
      <c r="AT1859" s="142"/>
      <c r="AV1859" s="142"/>
      <c r="AX1859" s="142"/>
      <c r="AZ1859" s="142"/>
      <c r="BB1859" s="142"/>
      <c r="BD1859" s="142"/>
      <c r="BF1859" s="142"/>
      <c r="BH1859" s="142"/>
      <c r="BI1859" s="7"/>
      <c r="BJ1859" s="142"/>
      <c r="BL1859" s="142"/>
      <c r="BN1859" s="7"/>
      <c r="BO1859" s="7"/>
      <c r="BP1859" s="7"/>
      <c r="BQ1859" s="7"/>
      <c r="BR1859" s="7"/>
    </row>
    <row r="1860" spans="1:70" customFormat="1" ht="15.75">
      <c r="A1860" s="7"/>
      <c r="B1860" s="230"/>
      <c r="C1860" s="7"/>
      <c r="D1860" s="7"/>
      <c r="E1860" s="7"/>
      <c r="F1860" s="7"/>
      <c r="G1860" s="7"/>
      <c r="H1860" s="7"/>
      <c r="I1860" s="7"/>
      <c r="J1860" s="7"/>
      <c r="K1860" s="7"/>
      <c r="L1860" s="8"/>
      <c r="M1860" s="142"/>
      <c r="N1860" s="142"/>
      <c r="Z1860" s="142"/>
      <c r="AB1860" s="142"/>
      <c r="AC1860" s="142"/>
      <c r="AD1860" s="142"/>
      <c r="AF1860" s="142"/>
      <c r="AH1860" s="142"/>
      <c r="AJ1860" s="142"/>
      <c r="AK1860" s="142"/>
      <c r="AL1860" s="142"/>
      <c r="AN1860" s="142"/>
      <c r="AO1860" s="7"/>
      <c r="AP1860" s="142"/>
      <c r="AR1860" s="142"/>
      <c r="AT1860" s="142"/>
      <c r="AV1860" s="142"/>
      <c r="AX1860" s="142"/>
      <c r="AZ1860" s="142"/>
      <c r="BB1860" s="142"/>
      <c r="BD1860" s="142"/>
      <c r="BF1860" s="142"/>
      <c r="BH1860" s="142"/>
      <c r="BI1860" s="7"/>
      <c r="BJ1860" s="142"/>
      <c r="BL1860" s="142"/>
      <c r="BN1860" s="7"/>
      <c r="BO1860" s="7"/>
      <c r="BP1860" s="7"/>
      <c r="BQ1860" s="7"/>
      <c r="BR1860" s="7"/>
    </row>
    <row r="1861" spans="1:70" customFormat="1" ht="15.75">
      <c r="A1861" s="7"/>
      <c r="B1861" s="230"/>
      <c r="C1861" s="7"/>
      <c r="D1861" s="7"/>
      <c r="E1861" s="7"/>
      <c r="F1861" s="7"/>
      <c r="G1861" s="7"/>
      <c r="H1861" s="7"/>
      <c r="I1861" s="7"/>
      <c r="J1861" s="7"/>
      <c r="K1861" s="7"/>
      <c r="L1861" s="8"/>
      <c r="M1861" s="142"/>
      <c r="N1861" s="142"/>
      <c r="Z1861" s="142"/>
      <c r="AB1861" s="142"/>
      <c r="AC1861" s="142"/>
      <c r="AD1861" s="142"/>
      <c r="AF1861" s="142"/>
      <c r="AH1861" s="142"/>
      <c r="AJ1861" s="142"/>
      <c r="AK1861" s="142"/>
      <c r="AL1861" s="142"/>
      <c r="AN1861" s="142"/>
      <c r="AO1861" s="7"/>
      <c r="AP1861" s="142"/>
      <c r="AR1861" s="142"/>
      <c r="AT1861" s="142"/>
      <c r="AV1861" s="142"/>
      <c r="AX1861" s="142"/>
      <c r="AZ1861" s="142"/>
      <c r="BB1861" s="142"/>
      <c r="BD1861" s="142"/>
      <c r="BF1861" s="142"/>
      <c r="BH1861" s="142"/>
      <c r="BI1861" s="7"/>
      <c r="BJ1861" s="142"/>
      <c r="BL1861" s="142"/>
      <c r="BN1861" s="7"/>
      <c r="BO1861" s="7"/>
      <c r="BP1861" s="7"/>
      <c r="BQ1861" s="7"/>
      <c r="BR1861" s="7"/>
    </row>
    <row r="1862" spans="1:70" customFormat="1" ht="15.75">
      <c r="A1862" s="7"/>
      <c r="B1862" s="230"/>
      <c r="C1862" s="7"/>
      <c r="D1862" s="7"/>
      <c r="E1862" s="7"/>
      <c r="F1862" s="7"/>
      <c r="G1862" s="7"/>
      <c r="H1862" s="7"/>
      <c r="I1862" s="7"/>
      <c r="J1862" s="7"/>
      <c r="K1862" s="7"/>
      <c r="L1862" s="8"/>
      <c r="M1862" s="142"/>
      <c r="N1862" s="142"/>
      <c r="Z1862" s="142"/>
      <c r="AB1862" s="142"/>
      <c r="AC1862" s="142"/>
      <c r="AD1862" s="142"/>
      <c r="AF1862" s="142"/>
      <c r="AH1862" s="142"/>
      <c r="AJ1862" s="142"/>
      <c r="AK1862" s="142"/>
      <c r="AL1862" s="142"/>
      <c r="AN1862" s="142"/>
      <c r="AO1862" s="7"/>
      <c r="AP1862" s="142"/>
      <c r="AR1862" s="142"/>
      <c r="AT1862" s="142"/>
      <c r="AV1862" s="142"/>
      <c r="AX1862" s="142"/>
      <c r="AZ1862" s="142"/>
      <c r="BB1862" s="142"/>
      <c r="BD1862" s="142"/>
      <c r="BF1862" s="142"/>
      <c r="BH1862" s="142"/>
      <c r="BI1862" s="7"/>
      <c r="BJ1862" s="142"/>
      <c r="BL1862" s="142"/>
      <c r="BN1862" s="7"/>
      <c r="BO1862" s="7"/>
      <c r="BP1862" s="7"/>
      <c r="BQ1862" s="7"/>
      <c r="BR1862" s="7"/>
    </row>
    <row r="1863" spans="1:70" customFormat="1" ht="15.75">
      <c r="A1863" s="7"/>
      <c r="B1863" s="230"/>
      <c r="C1863" s="7"/>
      <c r="D1863" s="7"/>
      <c r="E1863" s="7"/>
      <c r="F1863" s="7"/>
      <c r="G1863" s="7"/>
      <c r="H1863" s="7"/>
      <c r="I1863" s="7"/>
      <c r="J1863" s="7"/>
      <c r="K1863" s="7"/>
      <c r="L1863" s="8"/>
      <c r="M1863" s="142"/>
      <c r="N1863" s="142"/>
      <c r="Z1863" s="142"/>
      <c r="AB1863" s="142"/>
      <c r="AC1863" s="142"/>
      <c r="AD1863" s="142"/>
      <c r="AF1863" s="142"/>
      <c r="AH1863" s="142"/>
      <c r="AJ1863" s="142"/>
      <c r="AK1863" s="142"/>
      <c r="AL1863" s="142"/>
      <c r="AN1863" s="142"/>
      <c r="AO1863" s="7"/>
      <c r="AP1863" s="142"/>
      <c r="AR1863" s="142"/>
      <c r="AT1863" s="142"/>
      <c r="AV1863" s="142"/>
      <c r="AX1863" s="142"/>
      <c r="AZ1863" s="142"/>
      <c r="BB1863" s="142"/>
      <c r="BD1863" s="142"/>
      <c r="BF1863" s="142"/>
      <c r="BH1863" s="142"/>
      <c r="BI1863" s="7"/>
      <c r="BJ1863" s="142"/>
      <c r="BL1863" s="142"/>
      <c r="BN1863" s="7"/>
      <c r="BO1863" s="7"/>
      <c r="BP1863" s="7"/>
      <c r="BQ1863" s="7"/>
      <c r="BR1863" s="7"/>
    </row>
    <row r="1864" spans="1:70" customFormat="1" ht="15.75">
      <c r="A1864" s="7"/>
      <c r="B1864" s="230"/>
      <c r="C1864" s="7"/>
      <c r="D1864" s="7"/>
      <c r="E1864" s="7"/>
      <c r="F1864" s="7"/>
      <c r="G1864" s="7"/>
      <c r="H1864" s="7"/>
      <c r="I1864" s="7"/>
      <c r="J1864" s="7"/>
      <c r="K1864" s="7"/>
      <c r="L1864" s="8"/>
      <c r="M1864" s="142"/>
      <c r="N1864" s="142"/>
      <c r="Z1864" s="142"/>
      <c r="AB1864" s="142"/>
      <c r="AC1864" s="142"/>
      <c r="AD1864" s="142"/>
      <c r="AF1864" s="142"/>
      <c r="AH1864" s="142"/>
      <c r="AJ1864" s="142"/>
      <c r="AK1864" s="142"/>
      <c r="AL1864" s="142"/>
      <c r="AN1864" s="142"/>
      <c r="AO1864" s="7"/>
      <c r="AP1864" s="142"/>
      <c r="AR1864" s="142"/>
      <c r="AT1864" s="142"/>
      <c r="AV1864" s="142"/>
      <c r="AX1864" s="142"/>
      <c r="AZ1864" s="142"/>
      <c r="BB1864" s="142"/>
      <c r="BD1864" s="142"/>
      <c r="BF1864" s="142"/>
      <c r="BH1864" s="142"/>
      <c r="BI1864" s="7"/>
      <c r="BJ1864" s="142"/>
      <c r="BL1864" s="142"/>
      <c r="BN1864" s="7"/>
      <c r="BO1864" s="7"/>
      <c r="BP1864" s="7"/>
      <c r="BQ1864" s="7"/>
      <c r="BR1864" s="7"/>
    </row>
    <row r="1865" spans="1:70" customFormat="1" ht="15.75">
      <c r="A1865" s="7"/>
      <c r="B1865" s="230"/>
      <c r="C1865" s="7"/>
      <c r="D1865" s="7"/>
      <c r="E1865" s="7"/>
      <c r="F1865" s="7"/>
      <c r="G1865" s="7"/>
      <c r="H1865" s="7"/>
      <c r="I1865" s="7"/>
      <c r="J1865" s="7"/>
      <c r="K1865" s="7"/>
      <c r="L1865" s="8"/>
      <c r="M1865" s="142"/>
      <c r="N1865" s="142"/>
      <c r="Z1865" s="142"/>
      <c r="AB1865" s="142"/>
      <c r="AC1865" s="142"/>
      <c r="AD1865" s="142"/>
      <c r="AF1865" s="142"/>
      <c r="AH1865" s="142"/>
      <c r="AJ1865" s="142"/>
      <c r="AK1865" s="142"/>
      <c r="AL1865" s="142"/>
      <c r="AN1865" s="142"/>
      <c r="AO1865" s="7"/>
      <c r="AP1865" s="142"/>
      <c r="AR1865" s="142"/>
      <c r="AT1865" s="142"/>
      <c r="AV1865" s="142"/>
      <c r="AX1865" s="142"/>
      <c r="AZ1865" s="142"/>
      <c r="BB1865" s="142"/>
      <c r="BD1865" s="142"/>
      <c r="BF1865" s="142"/>
      <c r="BH1865" s="142"/>
      <c r="BI1865" s="7"/>
      <c r="BJ1865" s="142"/>
      <c r="BL1865" s="142"/>
      <c r="BN1865" s="7"/>
      <c r="BO1865" s="7"/>
      <c r="BP1865" s="7"/>
      <c r="BQ1865" s="7"/>
      <c r="BR1865" s="7"/>
    </row>
    <row r="1866" spans="1:70" customFormat="1" ht="15.75">
      <c r="A1866" s="7"/>
      <c r="B1866" s="230"/>
      <c r="C1866" s="7"/>
      <c r="D1866" s="7"/>
      <c r="E1866" s="7"/>
      <c r="F1866" s="7"/>
      <c r="G1866" s="7"/>
      <c r="H1866" s="7"/>
      <c r="I1866" s="7"/>
      <c r="J1866" s="7"/>
      <c r="K1866" s="7"/>
      <c r="L1866" s="8"/>
      <c r="M1866" s="142"/>
      <c r="N1866" s="142"/>
      <c r="Z1866" s="142"/>
      <c r="AB1866" s="142"/>
      <c r="AC1866" s="142"/>
      <c r="AD1866" s="142"/>
      <c r="AF1866" s="142"/>
      <c r="AH1866" s="142"/>
      <c r="AJ1866" s="142"/>
      <c r="AK1866" s="142"/>
      <c r="AL1866" s="142"/>
      <c r="AN1866" s="142"/>
      <c r="AO1866" s="7"/>
      <c r="AP1866" s="142"/>
      <c r="AR1866" s="142"/>
      <c r="AT1866" s="142"/>
      <c r="AV1866" s="142"/>
      <c r="AX1866" s="142"/>
      <c r="AZ1866" s="142"/>
      <c r="BB1866" s="142"/>
      <c r="BD1866" s="142"/>
      <c r="BF1866" s="142"/>
      <c r="BH1866" s="142"/>
      <c r="BI1866" s="7"/>
      <c r="BJ1866" s="142"/>
      <c r="BL1866" s="142"/>
      <c r="BN1866" s="7"/>
      <c r="BO1866" s="7"/>
      <c r="BP1866" s="7"/>
      <c r="BQ1866" s="7"/>
      <c r="BR1866" s="7"/>
    </row>
    <row r="1867" spans="1:70" customFormat="1" ht="15.75">
      <c r="A1867" s="7"/>
      <c r="B1867" s="230"/>
      <c r="C1867" s="7"/>
      <c r="D1867" s="7"/>
      <c r="E1867" s="7"/>
      <c r="F1867" s="7"/>
      <c r="G1867" s="7"/>
      <c r="H1867" s="7"/>
      <c r="I1867" s="7"/>
      <c r="J1867" s="7"/>
      <c r="K1867" s="7"/>
      <c r="L1867" s="8"/>
      <c r="M1867" s="142"/>
      <c r="N1867" s="142"/>
      <c r="Z1867" s="142"/>
      <c r="AB1867" s="142"/>
      <c r="AC1867" s="142"/>
      <c r="AD1867" s="142"/>
      <c r="AF1867" s="142"/>
      <c r="AH1867" s="142"/>
      <c r="AJ1867" s="142"/>
      <c r="AK1867" s="142"/>
      <c r="AL1867" s="142"/>
      <c r="AN1867" s="142"/>
      <c r="AO1867" s="7"/>
      <c r="AP1867" s="142"/>
      <c r="AR1867" s="142"/>
      <c r="AT1867" s="142"/>
      <c r="AV1867" s="142"/>
      <c r="AX1867" s="142"/>
      <c r="AZ1867" s="142"/>
      <c r="BB1867" s="142"/>
      <c r="BD1867" s="142"/>
      <c r="BF1867" s="142"/>
      <c r="BH1867" s="142"/>
      <c r="BI1867" s="7"/>
      <c r="BJ1867" s="142"/>
      <c r="BL1867" s="142"/>
      <c r="BN1867" s="7"/>
      <c r="BO1867" s="7"/>
      <c r="BP1867" s="7"/>
      <c r="BQ1867" s="7"/>
      <c r="BR1867" s="7"/>
    </row>
    <row r="1868" spans="1:70" customFormat="1" ht="15.75">
      <c r="A1868" s="7"/>
      <c r="B1868" s="230"/>
      <c r="C1868" s="7"/>
      <c r="D1868" s="7"/>
      <c r="E1868" s="7"/>
      <c r="F1868" s="7"/>
      <c r="G1868" s="7"/>
      <c r="H1868" s="7"/>
      <c r="I1868" s="7"/>
      <c r="J1868" s="7"/>
      <c r="K1868" s="7"/>
      <c r="L1868" s="8"/>
      <c r="M1868" s="142"/>
      <c r="N1868" s="142"/>
      <c r="Z1868" s="142"/>
      <c r="AB1868" s="142"/>
      <c r="AC1868" s="142"/>
      <c r="AD1868" s="142"/>
      <c r="AF1868" s="142"/>
      <c r="AH1868" s="142"/>
      <c r="AJ1868" s="142"/>
      <c r="AK1868" s="142"/>
      <c r="AL1868" s="142"/>
      <c r="AN1868" s="142"/>
      <c r="AO1868" s="7"/>
      <c r="AP1868" s="142"/>
      <c r="AR1868" s="142"/>
      <c r="AT1868" s="142"/>
      <c r="AV1868" s="142"/>
      <c r="AX1868" s="142"/>
      <c r="AZ1868" s="142"/>
      <c r="BB1868" s="142"/>
      <c r="BD1868" s="142"/>
      <c r="BF1868" s="142"/>
      <c r="BH1868" s="142"/>
      <c r="BI1868" s="7"/>
      <c r="BJ1868" s="142"/>
      <c r="BL1868" s="142"/>
      <c r="BN1868" s="7"/>
      <c r="BO1868" s="7"/>
      <c r="BP1868" s="7"/>
      <c r="BQ1868" s="7"/>
      <c r="BR1868" s="7"/>
    </row>
    <row r="1869" spans="1:70" customFormat="1" ht="15.75">
      <c r="A1869" s="7"/>
      <c r="B1869" s="230"/>
      <c r="C1869" s="7"/>
      <c r="D1869" s="7"/>
      <c r="E1869" s="7"/>
      <c r="F1869" s="7"/>
      <c r="G1869" s="7"/>
      <c r="H1869" s="7"/>
      <c r="I1869" s="7"/>
      <c r="J1869" s="7"/>
      <c r="K1869" s="7"/>
      <c r="L1869" s="8"/>
      <c r="M1869" s="142"/>
      <c r="N1869" s="142"/>
      <c r="Z1869" s="142"/>
      <c r="AB1869" s="142"/>
      <c r="AC1869" s="142"/>
      <c r="AD1869" s="142"/>
      <c r="AF1869" s="142"/>
      <c r="AH1869" s="142"/>
      <c r="AJ1869" s="142"/>
      <c r="AK1869" s="142"/>
      <c r="AL1869" s="142"/>
      <c r="AN1869" s="142"/>
      <c r="AO1869" s="7"/>
      <c r="AP1869" s="142"/>
      <c r="AR1869" s="142"/>
      <c r="AT1869" s="142"/>
      <c r="AV1869" s="142"/>
      <c r="AX1869" s="142"/>
      <c r="AZ1869" s="142"/>
      <c r="BB1869" s="142"/>
      <c r="BD1869" s="142"/>
      <c r="BF1869" s="142"/>
      <c r="BH1869" s="142"/>
      <c r="BI1869" s="7"/>
      <c r="BJ1869" s="142"/>
      <c r="BL1869" s="142"/>
      <c r="BN1869" s="7"/>
      <c r="BO1869" s="7"/>
      <c r="BP1869" s="7"/>
      <c r="BQ1869" s="7"/>
      <c r="BR1869" s="7"/>
    </row>
    <row r="1870" spans="1:70" customFormat="1" ht="15.75">
      <c r="A1870" s="7"/>
      <c r="B1870" s="230"/>
      <c r="C1870" s="7"/>
      <c r="D1870" s="7"/>
      <c r="E1870" s="7"/>
      <c r="F1870" s="7"/>
      <c r="G1870" s="7"/>
      <c r="H1870" s="7"/>
      <c r="I1870" s="7"/>
      <c r="J1870" s="7"/>
      <c r="K1870" s="7"/>
      <c r="L1870" s="8"/>
      <c r="M1870" s="142"/>
      <c r="N1870" s="142"/>
      <c r="Z1870" s="142"/>
      <c r="AB1870" s="142"/>
      <c r="AC1870" s="142"/>
      <c r="AD1870" s="142"/>
      <c r="AF1870" s="142"/>
      <c r="AH1870" s="142"/>
      <c r="AJ1870" s="142"/>
      <c r="AK1870" s="142"/>
      <c r="AL1870" s="142"/>
      <c r="AN1870" s="142"/>
      <c r="AO1870" s="7"/>
      <c r="AP1870" s="142"/>
      <c r="AR1870" s="142"/>
      <c r="AT1870" s="142"/>
      <c r="AV1870" s="142"/>
      <c r="AX1870" s="142"/>
      <c r="AZ1870" s="142"/>
      <c r="BB1870" s="142"/>
      <c r="BD1870" s="142"/>
      <c r="BF1870" s="142"/>
      <c r="BH1870" s="142"/>
      <c r="BI1870" s="7"/>
      <c r="BJ1870" s="142"/>
      <c r="BL1870" s="142"/>
      <c r="BN1870" s="7"/>
      <c r="BO1870" s="7"/>
      <c r="BP1870" s="7"/>
      <c r="BQ1870" s="7"/>
      <c r="BR1870" s="7"/>
    </row>
    <row r="1871" spans="1:70" customFormat="1" ht="15.75">
      <c r="A1871" s="7"/>
      <c r="B1871" s="230"/>
      <c r="C1871" s="7"/>
      <c r="D1871" s="7"/>
      <c r="E1871" s="7"/>
      <c r="F1871" s="7"/>
      <c r="G1871" s="7"/>
      <c r="H1871" s="7"/>
      <c r="I1871" s="7"/>
      <c r="J1871" s="7"/>
      <c r="K1871" s="7"/>
      <c r="L1871" s="8"/>
      <c r="M1871" s="142"/>
      <c r="N1871" s="142"/>
      <c r="Z1871" s="142"/>
      <c r="AB1871" s="142"/>
      <c r="AC1871" s="142"/>
      <c r="AD1871" s="142"/>
      <c r="AF1871" s="142"/>
      <c r="AH1871" s="142"/>
      <c r="AJ1871" s="142"/>
      <c r="AK1871" s="142"/>
      <c r="AL1871" s="142"/>
      <c r="AN1871" s="142"/>
      <c r="AO1871" s="7"/>
      <c r="AP1871" s="142"/>
      <c r="AR1871" s="142"/>
      <c r="AT1871" s="142"/>
      <c r="AV1871" s="142"/>
      <c r="AX1871" s="142"/>
      <c r="AZ1871" s="142"/>
      <c r="BB1871" s="142"/>
      <c r="BD1871" s="142"/>
      <c r="BF1871" s="142"/>
      <c r="BH1871" s="142"/>
      <c r="BI1871" s="7"/>
      <c r="BJ1871" s="142"/>
      <c r="BL1871" s="142"/>
      <c r="BN1871" s="7"/>
      <c r="BO1871" s="7"/>
      <c r="BP1871" s="7"/>
      <c r="BQ1871" s="7"/>
      <c r="BR1871" s="7"/>
    </row>
    <row r="1872" spans="1:70" customFormat="1" ht="15.75">
      <c r="A1872" s="7"/>
      <c r="B1872" s="230"/>
      <c r="C1872" s="7"/>
      <c r="D1872" s="7"/>
      <c r="E1872" s="7"/>
      <c r="F1872" s="7"/>
      <c r="G1872" s="7"/>
      <c r="H1872" s="7"/>
      <c r="I1872" s="7"/>
      <c r="J1872" s="7"/>
      <c r="K1872" s="7"/>
      <c r="L1872" s="8"/>
      <c r="M1872" s="142"/>
      <c r="N1872" s="142"/>
      <c r="Z1872" s="142"/>
      <c r="AB1872" s="142"/>
      <c r="AC1872" s="142"/>
      <c r="AD1872" s="142"/>
      <c r="AF1872" s="142"/>
      <c r="AH1872" s="142"/>
      <c r="AJ1872" s="142"/>
      <c r="AK1872" s="142"/>
      <c r="AL1872" s="142"/>
      <c r="AN1872" s="142"/>
      <c r="AO1872" s="7"/>
      <c r="AP1872" s="142"/>
      <c r="AR1872" s="142"/>
      <c r="AT1872" s="142"/>
      <c r="AV1872" s="142"/>
      <c r="AX1872" s="142"/>
      <c r="AZ1872" s="142"/>
      <c r="BB1872" s="142"/>
      <c r="BD1872" s="142"/>
      <c r="BF1872" s="142"/>
      <c r="BH1872" s="142"/>
      <c r="BI1872" s="7"/>
      <c r="BJ1872" s="142"/>
      <c r="BL1872" s="142"/>
      <c r="BN1872" s="7"/>
      <c r="BO1872" s="7"/>
      <c r="BP1872" s="7"/>
      <c r="BQ1872" s="7"/>
      <c r="BR1872" s="7"/>
    </row>
    <row r="1873" spans="1:70" customFormat="1" ht="15.75">
      <c r="A1873" s="7"/>
      <c r="B1873" s="230"/>
      <c r="C1873" s="7"/>
      <c r="D1873" s="7"/>
      <c r="E1873" s="7"/>
      <c r="F1873" s="7"/>
      <c r="G1873" s="7"/>
      <c r="H1873" s="7"/>
      <c r="I1873" s="7"/>
      <c r="J1873" s="7"/>
      <c r="K1873" s="7"/>
      <c r="L1873" s="8"/>
      <c r="M1873" s="142"/>
      <c r="N1873" s="142"/>
      <c r="Z1873" s="142"/>
      <c r="AB1873" s="142"/>
      <c r="AC1873" s="142"/>
      <c r="AD1873" s="142"/>
      <c r="AF1873" s="142"/>
      <c r="AH1873" s="142"/>
      <c r="AJ1873" s="142"/>
      <c r="AK1873" s="142"/>
      <c r="AL1873" s="142"/>
      <c r="AN1873" s="142"/>
      <c r="AO1873" s="7"/>
      <c r="AP1873" s="142"/>
      <c r="AR1873" s="142"/>
      <c r="AT1873" s="142"/>
      <c r="AV1873" s="142"/>
      <c r="AX1873" s="142"/>
      <c r="AZ1873" s="142"/>
      <c r="BB1873" s="142"/>
      <c r="BD1873" s="142"/>
      <c r="BF1873" s="142"/>
      <c r="BH1873" s="142"/>
      <c r="BI1873" s="7"/>
      <c r="BJ1873" s="142"/>
      <c r="BL1873" s="142"/>
      <c r="BN1873" s="7"/>
      <c r="BO1873" s="7"/>
      <c r="BP1873" s="7"/>
      <c r="BQ1873" s="7"/>
      <c r="BR1873" s="7"/>
    </row>
    <row r="1874" spans="1:70" customFormat="1" ht="15.75">
      <c r="A1874" s="7"/>
      <c r="B1874" s="230"/>
      <c r="C1874" s="7"/>
      <c r="D1874" s="7"/>
      <c r="E1874" s="7"/>
      <c r="F1874" s="7"/>
      <c r="G1874" s="7"/>
      <c r="H1874" s="7"/>
      <c r="I1874" s="7"/>
      <c r="J1874" s="7"/>
      <c r="K1874" s="7"/>
      <c r="L1874" s="8"/>
      <c r="M1874" s="142"/>
      <c r="N1874" s="142"/>
      <c r="Z1874" s="142"/>
      <c r="AB1874" s="142"/>
      <c r="AC1874" s="142"/>
      <c r="AD1874" s="142"/>
      <c r="AF1874" s="142"/>
      <c r="AH1874" s="142"/>
      <c r="AJ1874" s="142"/>
      <c r="AK1874" s="142"/>
      <c r="AL1874" s="142"/>
      <c r="AN1874" s="142"/>
      <c r="AO1874" s="7"/>
      <c r="AP1874" s="142"/>
      <c r="AR1874" s="142"/>
      <c r="AT1874" s="142"/>
      <c r="AV1874" s="142"/>
      <c r="AX1874" s="142"/>
      <c r="AZ1874" s="142"/>
      <c r="BB1874" s="142"/>
      <c r="BD1874" s="142"/>
      <c r="BF1874" s="142"/>
      <c r="BH1874" s="142"/>
      <c r="BI1874" s="7"/>
      <c r="BJ1874" s="142"/>
      <c r="BL1874" s="142"/>
      <c r="BN1874" s="7"/>
      <c r="BO1874" s="7"/>
      <c r="BP1874" s="7"/>
      <c r="BQ1874" s="7"/>
      <c r="BR1874" s="7"/>
    </row>
    <row r="1875" spans="1:70" customFormat="1" ht="15.75">
      <c r="A1875" s="7"/>
      <c r="B1875" s="230"/>
      <c r="C1875" s="7"/>
      <c r="D1875" s="7"/>
      <c r="E1875" s="7"/>
      <c r="F1875" s="7"/>
      <c r="G1875" s="7"/>
      <c r="H1875" s="7"/>
      <c r="I1875" s="7"/>
      <c r="J1875" s="7"/>
      <c r="K1875" s="7"/>
      <c r="L1875" s="8"/>
      <c r="M1875" s="142"/>
      <c r="N1875" s="142"/>
      <c r="Z1875" s="142"/>
      <c r="AB1875" s="142"/>
      <c r="AC1875" s="142"/>
      <c r="AD1875" s="142"/>
      <c r="AF1875" s="142"/>
      <c r="AH1875" s="142"/>
      <c r="AJ1875" s="142"/>
      <c r="AK1875" s="142"/>
      <c r="AL1875" s="142"/>
      <c r="AN1875" s="142"/>
      <c r="AO1875" s="7"/>
      <c r="AP1875" s="142"/>
      <c r="AR1875" s="142"/>
      <c r="AT1875" s="142"/>
      <c r="AV1875" s="142"/>
      <c r="AX1875" s="142"/>
      <c r="AZ1875" s="142"/>
      <c r="BB1875" s="142"/>
      <c r="BD1875" s="142"/>
      <c r="BF1875" s="142"/>
      <c r="BH1875" s="142"/>
      <c r="BI1875" s="7"/>
      <c r="BJ1875" s="142"/>
      <c r="BL1875" s="142"/>
      <c r="BN1875" s="7"/>
      <c r="BO1875" s="7"/>
      <c r="BP1875" s="7"/>
      <c r="BQ1875" s="7"/>
      <c r="BR1875" s="7"/>
    </row>
    <row r="1876" spans="1:70" customFormat="1" ht="15.75">
      <c r="A1876" s="7"/>
      <c r="B1876" s="230"/>
      <c r="C1876" s="7"/>
      <c r="D1876" s="7"/>
      <c r="E1876" s="7"/>
      <c r="F1876" s="7"/>
      <c r="G1876" s="7"/>
      <c r="H1876" s="7"/>
      <c r="I1876" s="7"/>
      <c r="J1876" s="7"/>
      <c r="K1876" s="7"/>
      <c r="L1876" s="8"/>
      <c r="M1876" s="142"/>
      <c r="N1876" s="142"/>
      <c r="Z1876" s="142"/>
      <c r="AB1876" s="142"/>
      <c r="AC1876" s="142"/>
      <c r="AD1876" s="142"/>
      <c r="AF1876" s="142"/>
      <c r="AH1876" s="142"/>
      <c r="AJ1876" s="142"/>
      <c r="AK1876" s="142"/>
      <c r="AL1876" s="142"/>
      <c r="AN1876" s="142"/>
      <c r="AO1876" s="7"/>
      <c r="AP1876" s="142"/>
      <c r="AR1876" s="142"/>
      <c r="AT1876" s="142"/>
      <c r="AV1876" s="142"/>
      <c r="AX1876" s="142"/>
      <c r="AZ1876" s="142"/>
      <c r="BB1876" s="142"/>
      <c r="BD1876" s="142"/>
      <c r="BF1876" s="142"/>
      <c r="BH1876" s="142"/>
      <c r="BI1876" s="7"/>
      <c r="BJ1876" s="142"/>
      <c r="BL1876" s="142"/>
      <c r="BN1876" s="7"/>
      <c r="BO1876" s="7"/>
      <c r="BP1876" s="7"/>
      <c r="BQ1876" s="7"/>
      <c r="BR1876" s="7"/>
    </row>
    <row r="1877" spans="1:70" customFormat="1" ht="15.75">
      <c r="A1877" s="7"/>
      <c r="B1877" s="230"/>
      <c r="C1877" s="7"/>
      <c r="D1877" s="7"/>
      <c r="E1877" s="7"/>
      <c r="F1877" s="7"/>
      <c r="G1877" s="7"/>
      <c r="H1877" s="7"/>
      <c r="I1877" s="7"/>
      <c r="J1877" s="7"/>
      <c r="K1877" s="7"/>
      <c r="L1877" s="8"/>
      <c r="M1877" s="142"/>
      <c r="N1877" s="142"/>
      <c r="Z1877" s="142"/>
      <c r="AB1877" s="142"/>
      <c r="AC1877" s="142"/>
      <c r="AD1877" s="142"/>
      <c r="AF1877" s="142"/>
      <c r="AH1877" s="142"/>
      <c r="AJ1877" s="142"/>
      <c r="AK1877" s="142"/>
      <c r="AL1877" s="142"/>
      <c r="AN1877" s="142"/>
      <c r="AO1877" s="7"/>
      <c r="AP1877" s="142"/>
      <c r="AR1877" s="142"/>
      <c r="AT1877" s="142"/>
      <c r="AV1877" s="142"/>
      <c r="AX1877" s="142"/>
      <c r="AZ1877" s="142"/>
      <c r="BB1877" s="142"/>
      <c r="BD1877" s="142"/>
      <c r="BF1877" s="142"/>
      <c r="BH1877" s="142"/>
      <c r="BI1877" s="7"/>
      <c r="BJ1877" s="142"/>
      <c r="BL1877" s="142"/>
      <c r="BN1877" s="7"/>
      <c r="BO1877" s="7"/>
      <c r="BP1877" s="7"/>
      <c r="BQ1877" s="7"/>
      <c r="BR1877" s="7"/>
    </row>
    <row r="1878" spans="1:70" customFormat="1" ht="15.75">
      <c r="A1878" s="7"/>
      <c r="B1878" s="230"/>
      <c r="C1878" s="7"/>
      <c r="D1878" s="7"/>
      <c r="E1878" s="7"/>
      <c r="F1878" s="7"/>
      <c r="G1878" s="7"/>
      <c r="H1878" s="7"/>
      <c r="I1878" s="7"/>
      <c r="J1878" s="7"/>
      <c r="K1878" s="7"/>
      <c r="L1878" s="8"/>
      <c r="M1878" s="142"/>
      <c r="N1878" s="142"/>
      <c r="Z1878" s="142"/>
      <c r="AB1878" s="142"/>
      <c r="AC1878" s="142"/>
      <c r="AD1878" s="142"/>
      <c r="AF1878" s="142"/>
      <c r="AH1878" s="142"/>
      <c r="AJ1878" s="142"/>
      <c r="AK1878" s="142"/>
      <c r="AL1878" s="142"/>
      <c r="AN1878" s="142"/>
      <c r="AO1878" s="7"/>
      <c r="AP1878" s="142"/>
      <c r="AR1878" s="142"/>
      <c r="AT1878" s="142"/>
      <c r="AV1878" s="142"/>
      <c r="AX1878" s="142"/>
      <c r="AZ1878" s="142"/>
      <c r="BB1878" s="142"/>
      <c r="BD1878" s="142"/>
      <c r="BF1878" s="142"/>
      <c r="BH1878" s="142"/>
      <c r="BI1878" s="7"/>
      <c r="BJ1878" s="142"/>
      <c r="BL1878" s="142"/>
      <c r="BN1878" s="7"/>
      <c r="BO1878" s="7"/>
      <c r="BP1878" s="7"/>
      <c r="BQ1878" s="7"/>
      <c r="BR1878" s="7"/>
    </row>
    <row r="1879" spans="1:70" customFormat="1" ht="15.75">
      <c r="A1879" s="7"/>
      <c r="B1879" s="230"/>
      <c r="C1879" s="7"/>
      <c r="D1879" s="7"/>
      <c r="E1879" s="7"/>
      <c r="F1879" s="7"/>
      <c r="G1879" s="7"/>
      <c r="H1879" s="7"/>
      <c r="I1879" s="7"/>
      <c r="J1879" s="7"/>
      <c r="K1879" s="7"/>
      <c r="L1879" s="8"/>
      <c r="M1879" s="142"/>
      <c r="N1879" s="142"/>
      <c r="Z1879" s="142"/>
      <c r="AB1879" s="142"/>
      <c r="AC1879" s="142"/>
      <c r="AD1879" s="142"/>
      <c r="AF1879" s="142"/>
      <c r="AH1879" s="142"/>
      <c r="AJ1879" s="142"/>
      <c r="AK1879" s="142"/>
      <c r="AL1879" s="142"/>
      <c r="AN1879" s="142"/>
      <c r="AO1879" s="7"/>
      <c r="AP1879" s="142"/>
      <c r="AR1879" s="142"/>
      <c r="AT1879" s="142"/>
      <c r="AV1879" s="142"/>
      <c r="AX1879" s="142"/>
      <c r="AZ1879" s="142"/>
      <c r="BB1879" s="142"/>
      <c r="BD1879" s="142"/>
      <c r="BF1879" s="142"/>
      <c r="BH1879" s="142"/>
      <c r="BI1879" s="7"/>
      <c r="BJ1879" s="142"/>
      <c r="BL1879" s="142"/>
      <c r="BN1879" s="7"/>
      <c r="BO1879" s="7"/>
      <c r="BP1879" s="7"/>
      <c r="BQ1879" s="7"/>
      <c r="BR1879" s="7"/>
    </row>
    <row r="1880" spans="1:70" customFormat="1" ht="15.75">
      <c r="A1880" s="7"/>
      <c r="B1880" s="230"/>
      <c r="C1880" s="7"/>
      <c r="D1880" s="7"/>
      <c r="E1880" s="7"/>
      <c r="F1880" s="7"/>
      <c r="G1880" s="7"/>
      <c r="H1880" s="7"/>
      <c r="I1880" s="7"/>
      <c r="J1880" s="7"/>
      <c r="K1880" s="7"/>
      <c r="L1880" s="8"/>
      <c r="M1880" s="142"/>
      <c r="N1880" s="142"/>
      <c r="Z1880" s="142"/>
      <c r="AB1880" s="142"/>
      <c r="AC1880" s="142"/>
      <c r="AD1880" s="142"/>
      <c r="AF1880" s="142"/>
      <c r="AH1880" s="142"/>
      <c r="AJ1880" s="142"/>
      <c r="AK1880" s="142"/>
      <c r="AL1880" s="142"/>
      <c r="AN1880" s="142"/>
      <c r="AO1880" s="7"/>
      <c r="AP1880" s="142"/>
      <c r="AR1880" s="142"/>
      <c r="AT1880" s="142"/>
      <c r="AV1880" s="142"/>
      <c r="AX1880" s="142"/>
      <c r="AZ1880" s="142"/>
      <c r="BB1880" s="142"/>
      <c r="BD1880" s="142"/>
      <c r="BF1880" s="142"/>
      <c r="BH1880" s="142"/>
      <c r="BI1880" s="7"/>
      <c r="BJ1880" s="142"/>
      <c r="BL1880" s="142"/>
      <c r="BN1880" s="7"/>
      <c r="BO1880" s="7"/>
      <c r="BP1880" s="7"/>
      <c r="BQ1880" s="7"/>
      <c r="BR1880" s="7"/>
    </row>
    <row r="1881" spans="1:70" customFormat="1" ht="15.75">
      <c r="A1881" s="7"/>
      <c r="B1881" s="230"/>
      <c r="C1881" s="7"/>
      <c r="D1881" s="7"/>
      <c r="E1881" s="7"/>
      <c r="F1881" s="7"/>
      <c r="G1881" s="7"/>
      <c r="H1881" s="7"/>
      <c r="I1881" s="7"/>
      <c r="J1881" s="7"/>
      <c r="K1881" s="7"/>
      <c r="L1881" s="8"/>
      <c r="M1881" s="142"/>
      <c r="N1881" s="142"/>
      <c r="Z1881" s="142"/>
      <c r="AB1881" s="142"/>
      <c r="AC1881" s="142"/>
      <c r="AD1881" s="142"/>
      <c r="AF1881" s="142"/>
      <c r="AH1881" s="142"/>
      <c r="AJ1881" s="142"/>
      <c r="AK1881" s="142"/>
      <c r="AL1881" s="142"/>
      <c r="AN1881" s="142"/>
      <c r="AO1881" s="7"/>
      <c r="AP1881" s="142"/>
      <c r="AR1881" s="142"/>
      <c r="AT1881" s="142"/>
      <c r="AV1881" s="142"/>
      <c r="AX1881" s="142"/>
      <c r="AZ1881" s="142"/>
      <c r="BB1881" s="142"/>
      <c r="BD1881" s="142"/>
      <c r="BF1881" s="142"/>
      <c r="BH1881" s="142"/>
      <c r="BI1881" s="7"/>
      <c r="BJ1881" s="142"/>
      <c r="BL1881" s="142"/>
      <c r="BN1881" s="7"/>
      <c r="BO1881" s="7"/>
      <c r="BP1881" s="7"/>
      <c r="BQ1881" s="7"/>
      <c r="BR1881" s="7"/>
    </row>
    <row r="1882" spans="1:70" customFormat="1" ht="15.75">
      <c r="A1882" s="7"/>
      <c r="B1882" s="230"/>
      <c r="C1882" s="7"/>
      <c r="D1882" s="7"/>
      <c r="E1882" s="7"/>
      <c r="F1882" s="7"/>
      <c r="G1882" s="7"/>
      <c r="H1882" s="7"/>
      <c r="I1882" s="7"/>
      <c r="J1882" s="7"/>
      <c r="K1882" s="7"/>
      <c r="L1882" s="8"/>
      <c r="M1882" s="142"/>
      <c r="N1882" s="142"/>
      <c r="Z1882" s="142"/>
      <c r="AB1882" s="142"/>
      <c r="AC1882" s="142"/>
      <c r="AD1882" s="142"/>
      <c r="AF1882" s="142"/>
      <c r="AH1882" s="142"/>
      <c r="AJ1882" s="142"/>
      <c r="AK1882" s="142"/>
      <c r="AL1882" s="142"/>
      <c r="AN1882" s="142"/>
      <c r="AO1882" s="7"/>
      <c r="AP1882" s="142"/>
      <c r="AR1882" s="142"/>
      <c r="AT1882" s="142"/>
      <c r="AV1882" s="142"/>
      <c r="AX1882" s="142"/>
      <c r="AZ1882" s="142"/>
      <c r="BB1882" s="142"/>
      <c r="BD1882" s="142"/>
      <c r="BF1882" s="142"/>
      <c r="BH1882" s="142"/>
      <c r="BI1882" s="7"/>
      <c r="BJ1882" s="142"/>
      <c r="BL1882" s="142"/>
      <c r="BN1882" s="7"/>
      <c r="BO1882" s="7"/>
      <c r="BP1882" s="7"/>
      <c r="BQ1882" s="7"/>
      <c r="BR1882" s="7"/>
    </row>
    <row r="1883" spans="1:70" customFormat="1" ht="15.75">
      <c r="A1883" s="7"/>
      <c r="B1883" s="230"/>
      <c r="C1883" s="7"/>
      <c r="D1883" s="7"/>
      <c r="E1883" s="7"/>
      <c r="F1883" s="7"/>
      <c r="G1883" s="7"/>
      <c r="H1883" s="7"/>
      <c r="I1883" s="7"/>
      <c r="J1883" s="7"/>
      <c r="K1883" s="7"/>
      <c r="L1883" s="8"/>
      <c r="M1883" s="142"/>
      <c r="N1883" s="142"/>
      <c r="Z1883" s="142"/>
      <c r="AB1883" s="142"/>
      <c r="AC1883" s="142"/>
      <c r="AD1883" s="142"/>
      <c r="AF1883" s="142"/>
      <c r="AH1883" s="142"/>
      <c r="AJ1883" s="142"/>
      <c r="AK1883" s="142"/>
      <c r="AL1883" s="142"/>
      <c r="AN1883" s="142"/>
      <c r="AO1883" s="7"/>
      <c r="AP1883" s="142"/>
      <c r="AR1883" s="142"/>
      <c r="AT1883" s="142"/>
      <c r="AV1883" s="142"/>
      <c r="AX1883" s="142"/>
      <c r="AZ1883" s="142"/>
      <c r="BB1883" s="142"/>
      <c r="BD1883" s="142"/>
      <c r="BF1883" s="142"/>
      <c r="BH1883" s="142"/>
      <c r="BI1883" s="7"/>
      <c r="BJ1883" s="142"/>
      <c r="BL1883" s="142"/>
      <c r="BN1883" s="7"/>
      <c r="BO1883" s="7"/>
      <c r="BP1883" s="7"/>
      <c r="BQ1883" s="7"/>
      <c r="BR1883" s="7"/>
    </row>
    <row r="1884" spans="1:70" customFormat="1" ht="15.75">
      <c r="A1884" s="7"/>
      <c r="B1884" s="230"/>
      <c r="C1884" s="7"/>
      <c r="D1884" s="7"/>
      <c r="E1884" s="7"/>
      <c r="F1884" s="7"/>
      <c r="G1884" s="7"/>
      <c r="H1884" s="7"/>
      <c r="I1884" s="7"/>
      <c r="J1884" s="7"/>
      <c r="K1884" s="7"/>
      <c r="L1884" s="8"/>
      <c r="M1884" s="142"/>
      <c r="N1884" s="142"/>
      <c r="Z1884" s="142"/>
      <c r="AB1884" s="142"/>
      <c r="AC1884" s="142"/>
      <c r="AD1884" s="142"/>
      <c r="AF1884" s="142"/>
      <c r="AH1884" s="142"/>
      <c r="AJ1884" s="142"/>
      <c r="AK1884" s="142"/>
      <c r="AL1884" s="142"/>
      <c r="AN1884" s="142"/>
      <c r="AO1884" s="7"/>
      <c r="AP1884" s="142"/>
      <c r="AR1884" s="142"/>
      <c r="AT1884" s="142"/>
      <c r="AV1884" s="142"/>
      <c r="AX1884" s="142"/>
      <c r="AZ1884" s="142"/>
      <c r="BB1884" s="142"/>
      <c r="BD1884" s="142"/>
      <c r="BF1884" s="142"/>
      <c r="BH1884" s="142"/>
      <c r="BI1884" s="7"/>
      <c r="BJ1884" s="142"/>
      <c r="BL1884" s="142"/>
      <c r="BN1884" s="7"/>
      <c r="BO1884" s="7"/>
      <c r="BP1884" s="7"/>
      <c r="BQ1884" s="7"/>
      <c r="BR1884" s="7"/>
    </row>
    <row r="1885" spans="1:70" customFormat="1" ht="15.75">
      <c r="A1885" s="7"/>
      <c r="B1885" s="230"/>
      <c r="C1885" s="7"/>
      <c r="D1885" s="7"/>
      <c r="E1885" s="7"/>
      <c r="F1885" s="7"/>
      <c r="G1885" s="7"/>
      <c r="H1885" s="7"/>
      <c r="I1885" s="7"/>
      <c r="J1885" s="7"/>
      <c r="K1885" s="7"/>
      <c r="L1885" s="8"/>
      <c r="M1885" s="142"/>
      <c r="N1885" s="142"/>
      <c r="Z1885" s="142"/>
      <c r="AB1885" s="142"/>
      <c r="AC1885" s="142"/>
      <c r="AD1885" s="142"/>
      <c r="AF1885" s="142"/>
      <c r="AH1885" s="142"/>
      <c r="AJ1885" s="142"/>
      <c r="AK1885" s="142"/>
      <c r="AL1885" s="142"/>
      <c r="AN1885" s="142"/>
      <c r="AO1885" s="7"/>
      <c r="AP1885" s="142"/>
      <c r="AR1885" s="142"/>
      <c r="AT1885" s="142"/>
      <c r="AV1885" s="142"/>
      <c r="AX1885" s="142"/>
      <c r="AZ1885" s="142"/>
      <c r="BB1885" s="142"/>
      <c r="BD1885" s="142"/>
      <c r="BF1885" s="142"/>
      <c r="BH1885" s="142"/>
      <c r="BI1885" s="7"/>
      <c r="BJ1885" s="142"/>
      <c r="BL1885" s="142"/>
      <c r="BN1885" s="7"/>
      <c r="BO1885" s="7"/>
      <c r="BP1885" s="7"/>
      <c r="BQ1885" s="7"/>
      <c r="BR1885" s="7"/>
    </row>
    <row r="1886" spans="1:70" customFormat="1" ht="15.75">
      <c r="A1886" s="7"/>
      <c r="B1886" s="230"/>
      <c r="C1886" s="7"/>
      <c r="D1886" s="7"/>
      <c r="E1886" s="7"/>
      <c r="F1886" s="7"/>
      <c r="G1886" s="7"/>
      <c r="H1886" s="7"/>
      <c r="I1886" s="7"/>
      <c r="J1886" s="7"/>
      <c r="K1886" s="7"/>
      <c r="L1886" s="8"/>
      <c r="M1886" s="142"/>
      <c r="N1886" s="142"/>
      <c r="Z1886" s="142"/>
      <c r="AB1886" s="142"/>
      <c r="AC1886" s="142"/>
      <c r="AD1886" s="142"/>
      <c r="AF1886" s="142"/>
      <c r="AH1886" s="142"/>
      <c r="AJ1886" s="142"/>
      <c r="AK1886" s="142"/>
      <c r="AL1886" s="142"/>
      <c r="AN1886" s="142"/>
      <c r="AO1886" s="7"/>
      <c r="AP1886" s="142"/>
      <c r="AR1886" s="142"/>
      <c r="AT1886" s="142"/>
      <c r="AV1886" s="142"/>
      <c r="AX1886" s="142"/>
      <c r="AZ1886" s="142"/>
      <c r="BB1886" s="142"/>
      <c r="BD1886" s="142"/>
      <c r="BF1886" s="142"/>
      <c r="BH1886" s="142"/>
      <c r="BI1886" s="7"/>
      <c r="BJ1886" s="142"/>
      <c r="BL1886" s="142"/>
      <c r="BN1886" s="7"/>
      <c r="BO1886" s="7"/>
      <c r="BP1886" s="7"/>
      <c r="BQ1886" s="7"/>
      <c r="BR1886" s="7"/>
    </row>
    <row r="1887" spans="1:70" customFormat="1" ht="15.75">
      <c r="A1887" s="7"/>
      <c r="B1887" s="230"/>
      <c r="C1887" s="7"/>
      <c r="D1887" s="7"/>
      <c r="E1887" s="7"/>
      <c r="F1887" s="7"/>
      <c r="G1887" s="7"/>
      <c r="H1887" s="7"/>
      <c r="I1887" s="7"/>
      <c r="J1887" s="7"/>
      <c r="K1887" s="7"/>
      <c r="L1887" s="8"/>
      <c r="M1887" s="142"/>
      <c r="N1887" s="142"/>
      <c r="Z1887" s="142"/>
      <c r="AB1887" s="142"/>
      <c r="AC1887" s="142"/>
      <c r="AD1887" s="142"/>
      <c r="AF1887" s="142"/>
      <c r="AH1887" s="142"/>
      <c r="AJ1887" s="142"/>
      <c r="AK1887" s="142"/>
      <c r="AL1887" s="142"/>
      <c r="AN1887" s="142"/>
      <c r="AO1887" s="7"/>
      <c r="AP1887" s="142"/>
      <c r="AR1887" s="142"/>
      <c r="AT1887" s="142"/>
      <c r="AV1887" s="142"/>
      <c r="AX1887" s="142"/>
      <c r="AZ1887" s="142"/>
      <c r="BB1887" s="142"/>
      <c r="BD1887" s="142"/>
      <c r="BF1887" s="142"/>
      <c r="BH1887" s="142"/>
      <c r="BI1887" s="7"/>
      <c r="BJ1887" s="142"/>
      <c r="BL1887" s="142"/>
      <c r="BN1887" s="7"/>
      <c r="BO1887" s="7"/>
      <c r="BP1887" s="7"/>
      <c r="BQ1887" s="7"/>
      <c r="BR1887" s="7"/>
    </row>
    <row r="1888" spans="1:70" customFormat="1" ht="15.75">
      <c r="A1888" s="7"/>
      <c r="B1888" s="230"/>
      <c r="C1888" s="7"/>
      <c r="D1888" s="7"/>
      <c r="E1888" s="7"/>
      <c r="F1888" s="7"/>
      <c r="G1888" s="7"/>
      <c r="H1888" s="7"/>
      <c r="I1888" s="7"/>
      <c r="J1888" s="7"/>
      <c r="K1888" s="7"/>
      <c r="L1888" s="8"/>
      <c r="M1888" s="142"/>
      <c r="N1888" s="142"/>
      <c r="Z1888" s="142"/>
      <c r="AB1888" s="142"/>
      <c r="AC1888" s="142"/>
      <c r="AD1888" s="142"/>
      <c r="AF1888" s="142"/>
      <c r="AH1888" s="142"/>
      <c r="AJ1888" s="142"/>
      <c r="AK1888" s="142"/>
      <c r="AL1888" s="142"/>
      <c r="AN1888" s="142"/>
      <c r="AO1888" s="7"/>
      <c r="AP1888" s="142"/>
      <c r="AR1888" s="142"/>
      <c r="AT1888" s="142"/>
      <c r="AV1888" s="142"/>
      <c r="AX1888" s="142"/>
      <c r="AZ1888" s="142"/>
      <c r="BB1888" s="142"/>
      <c r="BD1888" s="142"/>
      <c r="BF1888" s="142"/>
      <c r="BH1888" s="142"/>
      <c r="BI1888" s="7"/>
      <c r="BJ1888" s="142"/>
      <c r="BL1888" s="142"/>
      <c r="BN1888" s="7"/>
      <c r="BO1888" s="7"/>
      <c r="BP1888" s="7"/>
      <c r="BQ1888" s="7"/>
      <c r="BR1888" s="7"/>
    </row>
    <row r="1889" spans="1:70" customFormat="1" ht="15.75">
      <c r="A1889" s="7"/>
      <c r="B1889" s="230"/>
      <c r="C1889" s="7"/>
      <c r="D1889" s="7"/>
      <c r="E1889" s="7"/>
      <c r="F1889" s="7"/>
      <c r="G1889" s="7"/>
      <c r="H1889" s="7"/>
      <c r="I1889" s="7"/>
      <c r="J1889" s="7"/>
      <c r="K1889" s="7"/>
      <c r="L1889" s="8"/>
      <c r="M1889" s="142"/>
      <c r="N1889" s="142"/>
      <c r="Z1889" s="142"/>
      <c r="AB1889" s="142"/>
      <c r="AC1889" s="142"/>
      <c r="AD1889" s="142"/>
      <c r="AF1889" s="142"/>
      <c r="AH1889" s="142"/>
      <c r="AJ1889" s="142"/>
      <c r="AK1889" s="142"/>
      <c r="AL1889" s="142"/>
      <c r="AN1889" s="142"/>
      <c r="AO1889" s="7"/>
      <c r="AP1889" s="142"/>
      <c r="AR1889" s="142"/>
      <c r="AT1889" s="142"/>
      <c r="AV1889" s="142"/>
      <c r="AX1889" s="142"/>
      <c r="AZ1889" s="142"/>
      <c r="BB1889" s="142"/>
      <c r="BD1889" s="142"/>
      <c r="BF1889" s="142"/>
      <c r="BH1889" s="142"/>
      <c r="BI1889" s="7"/>
      <c r="BJ1889" s="142"/>
      <c r="BL1889" s="142"/>
      <c r="BN1889" s="7"/>
      <c r="BO1889" s="7"/>
      <c r="BP1889" s="7"/>
      <c r="BQ1889" s="7"/>
      <c r="BR1889" s="7"/>
    </row>
    <row r="1890" spans="1:70" customFormat="1" ht="15.75">
      <c r="A1890" s="7"/>
      <c r="B1890" s="230"/>
      <c r="C1890" s="7"/>
      <c r="D1890" s="7"/>
      <c r="E1890" s="7"/>
      <c r="F1890" s="7"/>
      <c r="G1890" s="7"/>
      <c r="H1890" s="7"/>
      <c r="I1890" s="7"/>
      <c r="J1890" s="7"/>
      <c r="K1890" s="7"/>
      <c r="L1890" s="8"/>
      <c r="M1890" s="142"/>
      <c r="N1890" s="142"/>
      <c r="Z1890" s="142"/>
      <c r="AB1890" s="142"/>
      <c r="AC1890" s="142"/>
      <c r="AD1890" s="142"/>
      <c r="AF1890" s="142"/>
      <c r="AH1890" s="142"/>
      <c r="AJ1890" s="142"/>
      <c r="AK1890" s="142"/>
      <c r="AL1890" s="142"/>
      <c r="AN1890" s="142"/>
      <c r="AO1890" s="7"/>
      <c r="AP1890" s="142"/>
      <c r="AR1890" s="142"/>
      <c r="AT1890" s="142"/>
      <c r="AV1890" s="142"/>
      <c r="AX1890" s="142"/>
      <c r="AZ1890" s="142"/>
      <c r="BB1890" s="142"/>
      <c r="BD1890" s="142"/>
      <c r="BF1890" s="142"/>
      <c r="BH1890" s="142"/>
      <c r="BI1890" s="7"/>
      <c r="BJ1890" s="142"/>
      <c r="BL1890" s="142"/>
      <c r="BN1890" s="7"/>
      <c r="BO1890" s="7"/>
      <c r="BP1890" s="7"/>
      <c r="BQ1890" s="7"/>
      <c r="BR1890" s="7"/>
    </row>
    <row r="1891" spans="1:70" customFormat="1" ht="15.75">
      <c r="A1891" s="7"/>
      <c r="B1891" s="230"/>
      <c r="C1891" s="7"/>
      <c r="D1891" s="7"/>
      <c r="E1891" s="7"/>
      <c r="F1891" s="7"/>
      <c r="G1891" s="7"/>
      <c r="H1891" s="7"/>
      <c r="I1891" s="7"/>
      <c r="J1891" s="7"/>
      <c r="K1891" s="7"/>
      <c r="L1891" s="8"/>
      <c r="M1891" s="142"/>
      <c r="N1891" s="142"/>
      <c r="Z1891" s="142"/>
      <c r="AB1891" s="142"/>
      <c r="AC1891" s="142"/>
      <c r="AD1891" s="142"/>
      <c r="AF1891" s="142"/>
      <c r="AH1891" s="142"/>
      <c r="AJ1891" s="142"/>
      <c r="AK1891" s="142"/>
      <c r="AL1891" s="142"/>
      <c r="AN1891" s="142"/>
      <c r="AO1891" s="7"/>
      <c r="AP1891" s="142"/>
      <c r="AR1891" s="142"/>
      <c r="AT1891" s="142"/>
      <c r="AV1891" s="142"/>
      <c r="AX1891" s="142"/>
      <c r="AZ1891" s="142"/>
      <c r="BB1891" s="142"/>
      <c r="BD1891" s="142"/>
      <c r="BF1891" s="142"/>
      <c r="BH1891" s="142"/>
      <c r="BI1891" s="7"/>
      <c r="BJ1891" s="142"/>
      <c r="BL1891" s="142"/>
      <c r="BN1891" s="7"/>
      <c r="BO1891" s="7"/>
      <c r="BP1891" s="7"/>
      <c r="BQ1891" s="7"/>
      <c r="BR1891" s="7"/>
    </row>
    <row r="1892" spans="1:70" customFormat="1" ht="15.75">
      <c r="A1892" s="7"/>
      <c r="B1892" s="230"/>
      <c r="C1892" s="7"/>
      <c r="D1892" s="7"/>
      <c r="E1892" s="7"/>
      <c r="F1892" s="7"/>
      <c r="G1892" s="7"/>
      <c r="H1892" s="7"/>
      <c r="I1892" s="7"/>
      <c r="J1892" s="7"/>
      <c r="K1892" s="7"/>
      <c r="L1892" s="8"/>
      <c r="M1892" s="142"/>
      <c r="N1892" s="142"/>
      <c r="Z1892" s="142"/>
      <c r="AB1892" s="142"/>
      <c r="AC1892" s="142"/>
      <c r="AD1892" s="142"/>
      <c r="AF1892" s="142"/>
      <c r="AH1892" s="142"/>
      <c r="AJ1892" s="142"/>
      <c r="AK1892" s="142"/>
      <c r="AL1892" s="142"/>
      <c r="AN1892" s="142"/>
      <c r="AO1892" s="7"/>
      <c r="AP1892" s="142"/>
      <c r="AR1892" s="142"/>
      <c r="AT1892" s="142"/>
      <c r="AV1892" s="142"/>
      <c r="AX1892" s="142"/>
      <c r="AZ1892" s="142"/>
      <c r="BB1892" s="142"/>
      <c r="BD1892" s="142"/>
      <c r="BF1892" s="142"/>
      <c r="BH1892" s="142"/>
      <c r="BI1892" s="7"/>
      <c r="BJ1892" s="142"/>
      <c r="BL1892" s="142"/>
      <c r="BN1892" s="7"/>
      <c r="BO1892" s="7"/>
      <c r="BP1892" s="7"/>
      <c r="BQ1892" s="7"/>
      <c r="BR1892" s="7"/>
    </row>
    <row r="1893" spans="1:70" customFormat="1" ht="15.75">
      <c r="A1893" s="7"/>
      <c r="B1893" s="230"/>
      <c r="C1893" s="7"/>
      <c r="D1893" s="7"/>
      <c r="E1893" s="7"/>
      <c r="F1893" s="7"/>
      <c r="G1893" s="7"/>
      <c r="H1893" s="7"/>
      <c r="I1893" s="7"/>
      <c r="J1893" s="7"/>
      <c r="K1893" s="7"/>
      <c r="L1893" s="8"/>
      <c r="M1893" s="142"/>
      <c r="N1893" s="142"/>
      <c r="Z1893" s="142"/>
      <c r="AB1893" s="142"/>
      <c r="AC1893" s="142"/>
      <c r="AD1893" s="142"/>
      <c r="AF1893" s="142"/>
      <c r="AH1893" s="142"/>
      <c r="AJ1893" s="142"/>
      <c r="AK1893" s="142"/>
      <c r="AL1893" s="142"/>
      <c r="AN1893" s="142"/>
      <c r="AO1893" s="7"/>
      <c r="AP1893" s="142"/>
      <c r="AR1893" s="142"/>
      <c r="AT1893" s="142"/>
      <c r="AV1893" s="142"/>
      <c r="AX1893" s="142"/>
      <c r="AZ1893" s="142"/>
      <c r="BB1893" s="142"/>
      <c r="BD1893" s="142"/>
      <c r="BF1893" s="142"/>
      <c r="BH1893" s="142"/>
      <c r="BI1893" s="7"/>
      <c r="BJ1893" s="142"/>
      <c r="BL1893" s="142"/>
      <c r="BN1893" s="7"/>
      <c r="BO1893" s="7"/>
      <c r="BP1893" s="7"/>
      <c r="BQ1893" s="7"/>
      <c r="BR1893" s="7"/>
    </row>
    <row r="1894" spans="1:70" customFormat="1" ht="15.75">
      <c r="A1894" s="7"/>
      <c r="B1894" s="230"/>
      <c r="C1894" s="7"/>
      <c r="D1894" s="7"/>
      <c r="E1894" s="7"/>
      <c r="F1894" s="7"/>
      <c r="G1894" s="7"/>
      <c r="H1894" s="7"/>
      <c r="I1894" s="7"/>
      <c r="J1894" s="7"/>
      <c r="K1894" s="7"/>
      <c r="L1894" s="8"/>
      <c r="M1894" s="142"/>
      <c r="N1894" s="142"/>
      <c r="Z1894" s="142"/>
      <c r="AB1894" s="142"/>
      <c r="AC1894" s="142"/>
      <c r="AD1894" s="142"/>
      <c r="AF1894" s="142"/>
      <c r="AH1894" s="142"/>
      <c r="AJ1894" s="142"/>
      <c r="AK1894" s="142"/>
      <c r="AL1894" s="142"/>
      <c r="AN1894" s="142"/>
      <c r="AO1894" s="7"/>
      <c r="AP1894" s="142"/>
      <c r="AR1894" s="142"/>
      <c r="AT1894" s="142"/>
      <c r="AV1894" s="142"/>
      <c r="AX1894" s="142"/>
      <c r="AZ1894" s="142"/>
      <c r="BB1894" s="142"/>
      <c r="BD1894" s="142"/>
      <c r="BF1894" s="142"/>
      <c r="BH1894" s="142"/>
      <c r="BI1894" s="7"/>
      <c r="BJ1894" s="142"/>
      <c r="BL1894" s="142"/>
      <c r="BN1894" s="7"/>
      <c r="BO1894" s="7"/>
      <c r="BP1894" s="7"/>
      <c r="BQ1894" s="7"/>
      <c r="BR1894" s="7"/>
    </row>
    <row r="1895" spans="1:70" customFormat="1" ht="15.75">
      <c r="A1895" s="7"/>
      <c r="B1895" s="230"/>
      <c r="C1895" s="7"/>
      <c r="D1895" s="7"/>
      <c r="E1895" s="7"/>
      <c r="F1895" s="7"/>
      <c r="G1895" s="7"/>
      <c r="H1895" s="7"/>
      <c r="I1895" s="7"/>
      <c r="J1895" s="7"/>
      <c r="K1895" s="7"/>
      <c r="L1895" s="8"/>
      <c r="M1895" s="142"/>
      <c r="N1895" s="142"/>
      <c r="Z1895" s="142"/>
      <c r="AB1895" s="142"/>
      <c r="AC1895" s="142"/>
      <c r="AD1895" s="142"/>
      <c r="AF1895" s="142"/>
      <c r="AH1895" s="142"/>
      <c r="AJ1895" s="142"/>
      <c r="AK1895" s="142"/>
      <c r="AL1895" s="142"/>
      <c r="AN1895" s="142"/>
      <c r="AO1895" s="7"/>
      <c r="AP1895" s="142"/>
      <c r="AR1895" s="142"/>
      <c r="AT1895" s="142"/>
      <c r="AV1895" s="142"/>
      <c r="AX1895" s="142"/>
      <c r="AZ1895" s="142"/>
      <c r="BB1895" s="142"/>
      <c r="BD1895" s="142"/>
      <c r="BF1895" s="142"/>
      <c r="BH1895" s="142"/>
      <c r="BI1895" s="7"/>
      <c r="BJ1895" s="142"/>
      <c r="BL1895" s="142"/>
      <c r="BN1895" s="7"/>
      <c r="BO1895" s="7"/>
      <c r="BP1895" s="7"/>
      <c r="BQ1895" s="7"/>
      <c r="BR1895" s="7"/>
    </row>
    <row r="1896" spans="1:70" customFormat="1" ht="15.75">
      <c r="A1896" s="7"/>
      <c r="B1896" s="230"/>
      <c r="C1896" s="7"/>
      <c r="D1896" s="7"/>
      <c r="E1896" s="7"/>
      <c r="F1896" s="7"/>
      <c r="G1896" s="7"/>
      <c r="H1896" s="7"/>
      <c r="I1896" s="7"/>
      <c r="J1896" s="7"/>
      <c r="K1896" s="7"/>
      <c r="L1896" s="8"/>
      <c r="M1896" s="142"/>
      <c r="N1896" s="142"/>
      <c r="Z1896" s="142"/>
      <c r="AB1896" s="142"/>
      <c r="AC1896" s="142"/>
      <c r="AD1896" s="142"/>
      <c r="AF1896" s="142"/>
      <c r="AH1896" s="142"/>
      <c r="AJ1896" s="142"/>
      <c r="AK1896" s="142"/>
      <c r="AL1896" s="142"/>
      <c r="AN1896" s="142"/>
      <c r="AO1896" s="7"/>
      <c r="AP1896" s="142"/>
      <c r="AR1896" s="142"/>
      <c r="AT1896" s="142"/>
      <c r="AV1896" s="142"/>
      <c r="AX1896" s="142"/>
      <c r="AZ1896" s="142"/>
      <c r="BB1896" s="142"/>
      <c r="BD1896" s="142"/>
      <c r="BF1896" s="142"/>
      <c r="BH1896" s="142"/>
      <c r="BI1896" s="7"/>
      <c r="BJ1896" s="142"/>
      <c r="BL1896" s="142"/>
      <c r="BN1896" s="7"/>
      <c r="BO1896" s="7"/>
      <c r="BP1896" s="7"/>
      <c r="BQ1896" s="7"/>
      <c r="BR1896" s="7"/>
    </row>
    <row r="1897" spans="1:70" customFormat="1" ht="15.75">
      <c r="A1897" s="7"/>
      <c r="B1897" s="230"/>
      <c r="C1897" s="7"/>
      <c r="D1897" s="7"/>
      <c r="E1897" s="7"/>
      <c r="F1897" s="7"/>
      <c r="G1897" s="7"/>
      <c r="H1897" s="7"/>
      <c r="I1897" s="7"/>
      <c r="J1897" s="7"/>
      <c r="K1897" s="7"/>
      <c r="L1897" s="8"/>
      <c r="M1897" s="142"/>
      <c r="N1897" s="142"/>
      <c r="Z1897" s="142"/>
      <c r="AB1897" s="142"/>
      <c r="AC1897" s="142"/>
      <c r="AD1897" s="142"/>
      <c r="AF1897" s="142"/>
      <c r="AH1897" s="142"/>
      <c r="AJ1897" s="142"/>
      <c r="AK1897" s="142"/>
      <c r="AL1897" s="142"/>
      <c r="AN1897" s="142"/>
      <c r="AO1897" s="7"/>
      <c r="AP1897" s="142"/>
      <c r="AR1897" s="142"/>
      <c r="AT1897" s="142"/>
      <c r="AV1897" s="142"/>
      <c r="AX1897" s="142"/>
      <c r="AZ1897" s="142"/>
      <c r="BB1897" s="142"/>
      <c r="BD1897" s="142"/>
      <c r="BF1897" s="142"/>
      <c r="BH1897" s="142"/>
      <c r="BI1897" s="7"/>
      <c r="BJ1897" s="142"/>
      <c r="BL1897" s="142"/>
      <c r="BN1897" s="7"/>
      <c r="BO1897" s="7"/>
      <c r="BP1897" s="7"/>
      <c r="BQ1897" s="7"/>
      <c r="BR1897" s="7"/>
    </row>
    <row r="1898" spans="1:70" customFormat="1" ht="15.75">
      <c r="A1898" s="7"/>
      <c r="B1898" s="230"/>
      <c r="C1898" s="7"/>
      <c r="D1898" s="7"/>
      <c r="E1898" s="7"/>
      <c r="F1898" s="7"/>
      <c r="G1898" s="7"/>
      <c r="H1898" s="7"/>
      <c r="I1898" s="7"/>
      <c r="J1898" s="7"/>
      <c r="K1898" s="7"/>
      <c r="L1898" s="8"/>
      <c r="M1898" s="142"/>
      <c r="N1898" s="142"/>
      <c r="Z1898" s="142"/>
      <c r="AB1898" s="142"/>
      <c r="AC1898" s="142"/>
      <c r="AD1898" s="142"/>
      <c r="AF1898" s="142"/>
      <c r="AH1898" s="142"/>
      <c r="AJ1898" s="142"/>
      <c r="AK1898" s="142"/>
      <c r="AL1898" s="142"/>
      <c r="AN1898" s="142"/>
      <c r="AO1898" s="7"/>
      <c r="AP1898" s="142"/>
      <c r="AR1898" s="142"/>
      <c r="AT1898" s="142"/>
      <c r="AV1898" s="142"/>
      <c r="AX1898" s="142"/>
      <c r="AZ1898" s="142"/>
      <c r="BB1898" s="142"/>
      <c r="BD1898" s="142"/>
      <c r="BF1898" s="142"/>
      <c r="BH1898" s="142"/>
      <c r="BI1898" s="7"/>
      <c r="BJ1898" s="142"/>
      <c r="BL1898" s="142"/>
      <c r="BN1898" s="7"/>
      <c r="BO1898" s="7"/>
      <c r="BP1898" s="7"/>
      <c r="BQ1898" s="7"/>
      <c r="BR1898" s="7"/>
    </row>
    <row r="1899" spans="1:70" customFormat="1" ht="15.75">
      <c r="A1899" s="7"/>
      <c r="B1899" s="230"/>
      <c r="C1899" s="7"/>
      <c r="D1899" s="7"/>
      <c r="E1899" s="7"/>
      <c r="F1899" s="7"/>
      <c r="G1899" s="7"/>
      <c r="H1899" s="7"/>
      <c r="I1899" s="7"/>
      <c r="J1899" s="7"/>
      <c r="K1899" s="7"/>
      <c r="L1899" s="8"/>
      <c r="M1899" s="142"/>
      <c r="N1899" s="142"/>
      <c r="Z1899" s="142"/>
      <c r="AB1899" s="142"/>
      <c r="AC1899" s="142"/>
      <c r="AD1899" s="142"/>
      <c r="AF1899" s="142"/>
      <c r="AH1899" s="142"/>
      <c r="AJ1899" s="142"/>
      <c r="AK1899" s="142"/>
      <c r="AL1899" s="142"/>
      <c r="AN1899" s="142"/>
      <c r="AO1899" s="7"/>
      <c r="AP1899" s="142"/>
      <c r="AR1899" s="142"/>
      <c r="AT1899" s="142"/>
      <c r="AV1899" s="142"/>
      <c r="AX1899" s="142"/>
      <c r="AZ1899" s="142"/>
      <c r="BB1899" s="142"/>
      <c r="BD1899" s="142"/>
      <c r="BF1899" s="142"/>
      <c r="BH1899" s="142"/>
      <c r="BI1899" s="7"/>
      <c r="BJ1899" s="142"/>
      <c r="BL1899" s="142"/>
      <c r="BN1899" s="7"/>
      <c r="BO1899" s="7"/>
      <c r="BP1899" s="7"/>
      <c r="BQ1899" s="7"/>
      <c r="BR1899" s="7"/>
    </row>
    <row r="1900" spans="1:70" customFormat="1" ht="15.75">
      <c r="A1900" s="7"/>
      <c r="B1900" s="230"/>
      <c r="C1900" s="7"/>
      <c r="D1900" s="7"/>
      <c r="E1900" s="7"/>
      <c r="F1900" s="7"/>
      <c r="G1900" s="7"/>
      <c r="H1900" s="7"/>
      <c r="I1900" s="7"/>
      <c r="J1900" s="7"/>
      <c r="K1900" s="7"/>
      <c r="L1900" s="8"/>
      <c r="M1900" s="142"/>
      <c r="N1900" s="142"/>
      <c r="Z1900" s="142"/>
      <c r="AB1900" s="142"/>
      <c r="AC1900" s="142"/>
      <c r="AD1900" s="142"/>
      <c r="AF1900" s="142"/>
      <c r="AH1900" s="142"/>
      <c r="AJ1900" s="142"/>
      <c r="AK1900" s="142"/>
      <c r="AL1900" s="142"/>
      <c r="AN1900" s="142"/>
      <c r="AO1900" s="7"/>
      <c r="AP1900" s="142"/>
      <c r="AR1900" s="142"/>
      <c r="AT1900" s="142"/>
      <c r="AV1900" s="142"/>
      <c r="AX1900" s="142"/>
      <c r="AZ1900" s="142"/>
      <c r="BB1900" s="142"/>
      <c r="BD1900" s="142"/>
      <c r="BF1900" s="142"/>
      <c r="BH1900" s="142"/>
      <c r="BI1900" s="7"/>
      <c r="BJ1900" s="142"/>
      <c r="BL1900" s="142"/>
      <c r="BN1900" s="7"/>
      <c r="BO1900" s="7"/>
      <c r="BP1900" s="7"/>
      <c r="BQ1900" s="7"/>
      <c r="BR1900" s="7"/>
    </row>
    <row r="1901" spans="1:70" customFormat="1" ht="15.75">
      <c r="A1901" s="7"/>
      <c r="B1901" s="230"/>
      <c r="C1901" s="7"/>
      <c r="D1901" s="7"/>
      <c r="E1901" s="7"/>
      <c r="F1901" s="7"/>
      <c r="G1901" s="7"/>
      <c r="H1901" s="7"/>
      <c r="I1901" s="7"/>
      <c r="J1901" s="7"/>
      <c r="K1901" s="7"/>
      <c r="L1901" s="8"/>
      <c r="M1901" s="142"/>
      <c r="N1901" s="142"/>
      <c r="Z1901" s="142"/>
      <c r="AB1901" s="142"/>
      <c r="AC1901" s="142"/>
      <c r="AD1901" s="142"/>
      <c r="AF1901" s="142"/>
      <c r="AH1901" s="142"/>
      <c r="AJ1901" s="142"/>
      <c r="AK1901" s="142"/>
      <c r="AL1901" s="142"/>
      <c r="AN1901" s="142"/>
      <c r="AO1901" s="7"/>
      <c r="AP1901" s="142"/>
      <c r="AR1901" s="142"/>
      <c r="AT1901" s="142"/>
      <c r="AV1901" s="142"/>
      <c r="AX1901" s="142"/>
      <c r="AZ1901" s="142"/>
      <c r="BB1901" s="142"/>
      <c r="BD1901" s="142"/>
      <c r="BF1901" s="142"/>
      <c r="BH1901" s="142"/>
      <c r="BI1901" s="7"/>
      <c r="BJ1901" s="142"/>
      <c r="BL1901" s="142"/>
      <c r="BN1901" s="7"/>
      <c r="BO1901" s="7"/>
      <c r="BP1901" s="7"/>
      <c r="BQ1901" s="7"/>
      <c r="BR1901" s="7"/>
    </row>
    <row r="1902" spans="1:70" customFormat="1" ht="15.75">
      <c r="A1902" s="7"/>
      <c r="B1902" s="230"/>
      <c r="C1902" s="7"/>
      <c r="D1902" s="7"/>
      <c r="E1902" s="7"/>
      <c r="F1902" s="7"/>
      <c r="G1902" s="7"/>
      <c r="H1902" s="7"/>
      <c r="I1902" s="7"/>
      <c r="J1902" s="7"/>
      <c r="K1902" s="7"/>
      <c r="L1902" s="8"/>
      <c r="M1902" s="142"/>
      <c r="N1902" s="142"/>
      <c r="Z1902" s="142"/>
      <c r="AB1902" s="142"/>
      <c r="AC1902" s="142"/>
      <c r="AD1902" s="142"/>
      <c r="AF1902" s="142"/>
      <c r="AH1902" s="142"/>
      <c r="AJ1902" s="142"/>
      <c r="AK1902" s="142"/>
      <c r="AL1902" s="142"/>
      <c r="AN1902" s="142"/>
      <c r="AO1902" s="7"/>
      <c r="AP1902" s="142"/>
      <c r="AR1902" s="142"/>
      <c r="AT1902" s="142"/>
      <c r="AV1902" s="142"/>
      <c r="AX1902" s="142"/>
      <c r="AZ1902" s="142"/>
      <c r="BB1902" s="142"/>
      <c r="BD1902" s="142"/>
      <c r="BF1902" s="142"/>
      <c r="BH1902" s="142"/>
      <c r="BI1902" s="7"/>
      <c r="BJ1902" s="142"/>
      <c r="BL1902" s="142"/>
      <c r="BN1902" s="7"/>
      <c r="BO1902" s="7"/>
      <c r="BP1902" s="7"/>
      <c r="BQ1902" s="7"/>
      <c r="BR1902" s="7"/>
    </row>
    <row r="1903" spans="1:70" customFormat="1" ht="15.75">
      <c r="A1903" s="7"/>
      <c r="B1903" s="230"/>
      <c r="C1903" s="7"/>
      <c r="D1903" s="7"/>
      <c r="E1903" s="7"/>
      <c r="F1903" s="7"/>
      <c r="G1903" s="7"/>
      <c r="H1903" s="7"/>
      <c r="I1903" s="7"/>
      <c r="J1903" s="7"/>
      <c r="K1903" s="7"/>
      <c r="L1903" s="8"/>
      <c r="M1903" s="142"/>
      <c r="N1903" s="142"/>
      <c r="Z1903" s="142"/>
      <c r="AB1903" s="142"/>
      <c r="AC1903" s="142"/>
      <c r="AD1903" s="142"/>
      <c r="AF1903" s="142"/>
      <c r="AH1903" s="142"/>
      <c r="AJ1903" s="142"/>
      <c r="AK1903" s="142"/>
      <c r="AL1903" s="142"/>
      <c r="AN1903" s="142"/>
      <c r="AO1903" s="7"/>
      <c r="AP1903" s="142"/>
      <c r="AR1903" s="142"/>
      <c r="AT1903" s="142"/>
      <c r="AV1903" s="142"/>
      <c r="AX1903" s="142"/>
      <c r="AZ1903" s="142"/>
      <c r="BB1903" s="142"/>
      <c r="BD1903" s="142"/>
      <c r="BF1903" s="142"/>
      <c r="BH1903" s="142"/>
      <c r="BI1903" s="7"/>
      <c r="BJ1903" s="142"/>
      <c r="BL1903" s="142"/>
      <c r="BN1903" s="7"/>
      <c r="BO1903" s="7"/>
      <c r="BP1903" s="7"/>
      <c r="BQ1903" s="7"/>
      <c r="BR1903" s="7"/>
    </row>
    <row r="1904" spans="1:70" customFormat="1" ht="15.75">
      <c r="A1904" s="7"/>
      <c r="B1904" s="230"/>
      <c r="C1904" s="7"/>
      <c r="D1904" s="7"/>
      <c r="E1904" s="7"/>
      <c r="F1904" s="7"/>
      <c r="G1904" s="7"/>
      <c r="H1904" s="7"/>
      <c r="I1904" s="7"/>
      <c r="J1904" s="7"/>
      <c r="K1904" s="7"/>
      <c r="L1904" s="8"/>
      <c r="M1904" s="142"/>
      <c r="N1904" s="142"/>
      <c r="Z1904" s="142"/>
      <c r="AB1904" s="142"/>
      <c r="AC1904" s="142"/>
      <c r="AD1904" s="142"/>
      <c r="AF1904" s="142"/>
      <c r="AH1904" s="142"/>
      <c r="AJ1904" s="142"/>
      <c r="AK1904" s="142"/>
      <c r="AL1904" s="142"/>
      <c r="AN1904" s="142"/>
      <c r="AO1904" s="7"/>
      <c r="AP1904" s="142"/>
      <c r="AR1904" s="142"/>
      <c r="AT1904" s="142"/>
      <c r="AV1904" s="142"/>
      <c r="AX1904" s="142"/>
      <c r="AZ1904" s="142"/>
      <c r="BB1904" s="142"/>
      <c r="BD1904" s="142"/>
      <c r="BF1904" s="142"/>
      <c r="BH1904" s="142"/>
      <c r="BI1904" s="7"/>
      <c r="BJ1904" s="142"/>
      <c r="BL1904" s="142"/>
      <c r="BN1904" s="7"/>
      <c r="BO1904" s="7"/>
      <c r="BP1904" s="7"/>
      <c r="BQ1904" s="7"/>
      <c r="BR1904" s="7"/>
    </row>
    <row r="1905" spans="1:70" customFormat="1" ht="15.75">
      <c r="A1905" s="7"/>
      <c r="B1905" s="230"/>
      <c r="C1905" s="7"/>
      <c r="D1905" s="7"/>
      <c r="E1905" s="7"/>
      <c r="F1905" s="7"/>
      <c r="G1905" s="7"/>
      <c r="H1905" s="7"/>
      <c r="I1905" s="7"/>
      <c r="J1905" s="7"/>
      <c r="K1905" s="7"/>
      <c r="L1905" s="8"/>
      <c r="M1905" s="142"/>
      <c r="N1905" s="142"/>
      <c r="Z1905" s="142"/>
      <c r="AB1905" s="142"/>
      <c r="AC1905" s="142"/>
      <c r="AD1905" s="142"/>
      <c r="AF1905" s="142"/>
      <c r="AH1905" s="142"/>
      <c r="AJ1905" s="142"/>
      <c r="AK1905" s="142"/>
      <c r="AL1905" s="142"/>
      <c r="AN1905" s="142"/>
      <c r="AO1905" s="7"/>
      <c r="AP1905" s="142"/>
      <c r="AR1905" s="142"/>
      <c r="AT1905" s="142"/>
      <c r="AV1905" s="142"/>
      <c r="AX1905" s="142"/>
      <c r="AZ1905" s="142"/>
      <c r="BB1905" s="142"/>
      <c r="BD1905" s="142"/>
      <c r="BF1905" s="142"/>
      <c r="BH1905" s="142"/>
      <c r="BI1905" s="7"/>
      <c r="BJ1905" s="142"/>
      <c r="BL1905" s="142"/>
      <c r="BN1905" s="7"/>
      <c r="BO1905" s="7"/>
      <c r="BP1905" s="7"/>
      <c r="BQ1905" s="7"/>
      <c r="BR1905" s="7"/>
    </row>
    <row r="1906" spans="1:70" customFormat="1" ht="15.75">
      <c r="A1906" s="7"/>
      <c r="B1906" s="230"/>
      <c r="C1906" s="7"/>
      <c r="D1906" s="7"/>
      <c r="E1906" s="7"/>
      <c r="F1906" s="7"/>
      <c r="G1906" s="7"/>
      <c r="H1906" s="7"/>
      <c r="I1906" s="7"/>
      <c r="J1906" s="7"/>
      <c r="K1906" s="7"/>
      <c r="L1906" s="8"/>
      <c r="M1906" s="142"/>
      <c r="N1906" s="142"/>
      <c r="Z1906" s="142"/>
      <c r="AB1906" s="142"/>
      <c r="AC1906" s="142"/>
      <c r="AD1906" s="142"/>
      <c r="AF1906" s="142"/>
      <c r="AH1906" s="142"/>
      <c r="AJ1906" s="142"/>
      <c r="AK1906" s="142"/>
      <c r="AL1906" s="142"/>
      <c r="AN1906" s="142"/>
      <c r="AO1906" s="7"/>
      <c r="AP1906" s="142"/>
      <c r="AR1906" s="142"/>
      <c r="AT1906" s="142"/>
      <c r="AV1906" s="142"/>
      <c r="AX1906" s="142"/>
      <c r="AZ1906" s="142"/>
      <c r="BB1906" s="142"/>
      <c r="BD1906" s="142"/>
      <c r="BF1906" s="142"/>
      <c r="BH1906" s="142"/>
      <c r="BI1906" s="7"/>
      <c r="BJ1906" s="142"/>
      <c r="BL1906" s="142"/>
      <c r="BN1906" s="7"/>
      <c r="BO1906" s="7"/>
      <c r="BP1906" s="7"/>
      <c r="BQ1906" s="7"/>
      <c r="BR1906" s="7"/>
    </row>
    <row r="1907" spans="1:70" customFormat="1" ht="15.75">
      <c r="A1907" s="7"/>
      <c r="B1907" s="230"/>
      <c r="C1907" s="7"/>
      <c r="D1907" s="7"/>
      <c r="E1907" s="7"/>
      <c r="F1907" s="7"/>
      <c r="G1907" s="7"/>
      <c r="H1907" s="7"/>
      <c r="I1907" s="7"/>
      <c r="J1907" s="7"/>
      <c r="K1907" s="7"/>
      <c r="L1907" s="8"/>
      <c r="M1907" s="142"/>
      <c r="N1907" s="142"/>
      <c r="Z1907" s="142"/>
      <c r="AB1907" s="142"/>
      <c r="AC1907" s="142"/>
      <c r="AD1907" s="142"/>
      <c r="AF1907" s="142"/>
      <c r="AH1907" s="142"/>
      <c r="AJ1907" s="142"/>
      <c r="AK1907" s="142"/>
      <c r="AL1907" s="142"/>
      <c r="AN1907" s="142"/>
      <c r="AO1907" s="7"/>
      <c r="AP1907" s="142"/>
      <c r="AR1907" s="142"/>
      <c r="AT1907" s="142"/>
      <c r="AV1907" s="142"/>
      <c r="AX1907" s="142"/>
      <c r="AZ1907" s="142"/>
      <c r="BB1907" s="142"/>
      <c r="BD1907" s="142"/>
      <c r="BF1907" s="142"/>
      <c r="BH1907" s="142"/>
      <c r="BI1907" s="7"/>
      <c r="BJ1907" s="142"/>
      <c r="BL1907" s="142"/>
      <c r="BN1907" s="7"/>
      <c r="BO1907" s="7"/>
      <c r="BP1907" s="7"/>
      <c r="BQ1907" s="7"/>
      <c r="BR1907" s="7"/>
    </row>
    <row r="1908" spans="1:70" customFormat="1" ht="15.75">
      <c r="A1908" s="7"/>
      <c r="B1908" s="230"/>
      <c r="C1908" s="7"/>
      <c r="D1908" s="7"/>
      <c r="E1908" s="7"/>
      <c r="F1908" s="7"/>
      <c r="G1908" s="7"/>
      <c r="H1908" s="7"/>
      <c r="I1908" s="7"/>
      <c r="J1908" s="7"/>
      <c r="K1908" s="7"/>
      <c r="L1908" s="8"/>
      <c r="M1908" s="142"/>
      <c r="N1908" s="142"/>
      <c r="Z1908" s="142"/>
      <c r="AB1908" s="142"/>
      <c r="AC1908" s="142"/>
      <c r="AD1908" s="142"/>
      <c r="AF1908" s="142"/>
      <c r="AH1908" s="142"/>
      <c r="AJ1908" s="142"/>
      <c r="AK1908" s="142"/>
      <c r="AL1908" s="142"/>
      <c r="AN1908" s="142"/>
      <c r="AO1908" s="7"/>
      <c r="AP1908" s="142"/>
      <c r="AR1908" s="142"/>
      <c r="AT1908" s="142"/>
      <c r="AV1908" s="142"/>
      <c r="AX1908" s="142"/>
      <c r="AZ1908" s="142"/>
      <c r="BB1908" s="142"/>
      <c r="BD1908" s="142"/>
      <c r="BF1908" s="142"/>
      <c r="BH1908" s="142"/>
      <c r="BI1908" s="7"/>
      <c r="BJ1908" s="142"/>
      <c r="BL1908" s="142"/>
      <c r="BN1908" s="7"/>
      <c r="BO1908" s="7"/>
      <c r="BP1908" s="7"/>
      <c r="BQ1908" s="7"/>
      <c r="BR1908" s="7"/>
    </row>
    <row r="1909" spans="1:70" customFormat="1" ht="15.75">
      <c r="A1909" s="7"/>
      <c r="B1909" s="230"/>
      <c r="C1909" s="7"/>
      <c r="D1909" s="7"/>
      <c r="E1909" s="7"/>
      <c r="F1909" s="7"/>
      <c r="G1909" s="7"/>
      <c r="H1909" s="7"/>
      <c r="I1909" s="7"/>
      <c r="J1909" s="7"/>
      <c r="K1909" s="7"/>
      <c r="L1909" s="8"/>
      <c r="M1909" s="142"/>
      <c r="N1909" s="142"/>
      <c r="Z1909" s="142"/>
      <c r="AB1909" s="142"/>
      <c r="AC1909" s="142"/>
      <c r="AD1909" s="142"/>
      <c r="AF1909" s="142"/>
      <c r="AH1909" s="142"/>
      <c r="AJ1909" s="142"/>
      <c r="AK1909" s="142"/>
      <c r="AL1909" s="142"/>
      <c r="AN1909" s="142"/>
      <c r="AO1909" s="7"/>
      <c r="AP1909" s="142"/>
      <c r="AR1909" s="142"/>
      <c r="AT1909" s="142"/>
      <c r="AV1909" s="142"/>
      <c r="AX1909" s="142"/>
      <c r="AZ1909" s="142"/>
      <c r="BB1909" s="142"/>
      <c r="BD1909" s="142"/>
      <c r="BF1909" s="142"/>
      <c r="BH1909" s="142"/>
      <c r="BI1909" s="7"/>
      <c r="BJ1909" s="142"/>
      <c r="BL1909" s="142"/>
      <c r="BN1909" s="7"/>
      <c r="BO1909" s="7"/>
      <c r="BP1909" s="7"/>
      <c r="BQ1909" s="7"/>
      <c r="BR1909" s="7"/>
    </row>
    <row r="1910" spans="1:70" customFormat="1" ht="15.75">
      <c r="A1910" s="7"/>
      <c r="B1910" s="230"/>
      <c r="C1910" s="7"/>
      <c r="D1910" s="7"/>
      <c r="E1910" s="7"/>
      <c r="F1910" s="7"/>
      <c r="G1910" s="7"/>
      <c r="H1910" s="7"/>
      <c r="I1910" s="7"/>
      <c r="J1910" s="7"/>
      <c r="K1910" s="7"/>
      <c r="L1910" s="8"/>
      <c r="M1910" s="142"/>
      <c r="N1910" s="142"/>
      <c r="Z1910" s="142"/>
      <c r="AB1910" s="142"/>
      <c r="AC1910" s="142"/>
      <c r="AD1910" s="142"/>
      <c r="AF1910" s="142"/>
      <c r="AH1910" s="142"/>
      <c r="AJ1910" s="142"/>
      <c r="AK1910" s="142"/>
      <c r="AL1910" s="142"/>
      <c r="AN1910" s="142"/>
      <c r="AO1910" s="7"/>
      <c r="AP1910" s="142"/>
      <c r="AR1910" s="142"/>
      <c r="AT1910" s="142"/>
      <c r="AV1910" s="142"/>
      <c r="AX1910" s="142"/>
      <c r="AZ1910" s="142"/>
      <c r="BB1910" s="142"/>
      <c r="BD1910" s="142"/>
      <c r="BF1910" s="142"/>
      <c r="BH1910" s="142"/>
      <c r="BI1910" s="7"/>
      <c r="BJ1910" s="142"/>
      <c r="BL1910" s="142"/>
      <c r="BN1910" s="7"/>
      <c r="BO1910" s="7"/>
      <c r="BP1910" s="7"/>
      <c r="BQ1910" s="7"/>
      <c r="BR1910" s="7"/>
    </row>
    <row r="1911" spans="1:70" customFormat="1" ht="15.75">
      <c r="A1911" s="7"/>
      <c r="B1911" s="230"/>
      <c r="C1911" s="7"/>
      <c r="D1911" s="7"/>
      <c r="E1911" s="7"/>
      <c r="F1911" s="7"/>
      <c r="G1911" s="7"/>
      <c r="H1911" s="7"/>
      <c r="I1911" s="7"/>
      <c r="J1911" s="7"/>
      <c r="K1911" s="7"/>
      <c r="L1911" s="8"/>
      <c r="M1911" s="142"/>
      <c r="N1911" s="142"/>
      <c r="Z1911" s="142"/>
      <c r="AB1911" s="142"/>
      <c r="AC1911" s="142"/>
      <c r="AD1911" s="142"/>
      <c r="AF1911" s="142"/>
      <c r="AH1911" s="142"/>
      <c r="AJ1911" s="142"/>
      <c r="AK1911" s="142"/>
      <c r="AL1911" s="142"/>
      <c r="AN1911" s="142"/>
      <c r="AO1911" s="7"/>
      <c r="AP1911" s="142"/>
      <c r="AR1911" s="142"/>
      <c r="AT1911" s="142"/>
      <c r="AV1911" s="142"/>
      <c r="AX1911" s="142"/>
      <c r="AZ1911" s="142"/>
      <c r="BB1911" s="142"/>
      <c r="BD1911" s="142"/>
      <c r="BF1911" s="142"/>
      <c r="BH1911" s="142"/>
      <c r="BI1911" s="7"/>
      <c r="BJ1911" s="142"/>
      <c r="BL1911" s="142"/>
      <c r="BN1911" s="7"/>
      <c r="BO1911" s="7"/>
      <c r="BP1911" s="7"/>
      <c r="BQ1911" s="7"/>
      <c r="BR1911" s="7"/>
    </row>
    <row r="1912" spans="1:70" customFormat="1" ht="15.75">
      <c r="A1912" s="7"/>
      <c r="B1912" s="230"/>
      <c r="C1912" s="7"/>
      <c r="D1912" s="7"/>
      <c r="E1912" s="7"/>
      <c r="F1912" s="7"/>
      <c r="G1912" s="7"/>
      <c r="H1912" s="7"/>
      <c r="I1912" s="7"/>
      <c r="J1912" s="7"/>
      <c r="K1912" s="7"/>
      <c r="L1912" s="8"/>
      <c r="M1912" s="142"/>
      <c r="N1912" s="142"/>
      <c r="Z1912" s="142"/>
      <c r="AB1912" s="142"/>
      <c r="AC1912" s="142"/>
      <c r="AD1912" s="142"/>
      <c r="AF1912" s="142"/>
      <c r="AH1912" s="142"/>
      <c r="AJ1912" s="142"/>
      <c r="AK1912" s="142"/>
      <c r="AL1912" s="142"/>
      <c r="AN1912" s="142"/>
      <c r="AO1912" s="7"/>
      <c r="AP1912" s="142"/>
      <c r="AR1912" s="142"/>
      <c r="AT1912" s="142"/>
      <c r="AV1912" s="142"/>
      <c r="AX1912" s="142"/>
      <c r="AZ1912" s="142"/>
      <c r="BB1912" s="142"/>
      <c r="BD1912" s="142"/>
      <c r="BF1912" s="142"/>
      <c r="BH1912" s="142"/>
      <c r="BI1912" s="7"/>
      <c r="BJ1912" s="142"/>
      <c r="BL1912" s="142"/>
      <c r="BN1912" s="7"/>
      <c r="BO1912" s="7"/>
      <c r="BP1912" s="7"/>
      <c r="BQ1912" s="7"/>
      <c r="BR1912" s="7"/>
    </row>
    <row r="1913" spans="1:70" customFormat="1" ht="15.75">
      <c r="A1913" s="7"/>
      <c r="B1913" s="230"/>
      <c r="C1913" s="7"/>
      <c r="D1913" s="7"/>
      <c r="E1913" s="7"/>
      <c r="F1913" s="7"/>
      <c r="G1913" s="7"/>
      <c r="H1913" s="7"/>
      <c r="I1913" s="7"/>
      <c r="J1913" s="7"/>
      <c r="K1913" s="7"/>
      <c r="L1913" s="8"/>
      <c r="M1913" s="142"/>
      <c r="N1913" s="142"/>
      <c r="Z1913" s="142"/>
      <c r="AB1913" s="142"/>
      <c r="AC1913" s="142"/>
      <c r="AD1913" s="142"/>
      <c r="AF1913" s="142"/>
      <c r="AH1913" s="142"/>
      <c r="AJ1913" s="142"/>
      <c r="AK1913" s="142"/>
      <c r="AL1913" s="142"/>
      <c r="AN1913" s="142"/>
      <c r="AO1913" s="7"/>
      <c r="AP1913" s="142"/>
      <c r="AR1913" s="142"/>
      <c r="AT1913" s="142"/>
      <c r="AV1913" s="142"/>
      <c r="AX1913" s="142"/>
      <c r="AZ1913" s="142"/>
      <c r="BB1913" s="142"/>
      <c r="BD1913" s="142"/>
      <c r="BF1913" s="142"/>
      <c r="BH1913" s="142"/>
      <c r="BI1913" s="7"/>
      <c r="BJ1913" s="142"/>
      <c r="BL1913" s="142"/>
      <c r="BN1913" s="7"/>
      <c r="BO1913" s="7"/>
      <c r="BP1913" s="7"/>
      <c r="BQ1913" s="7"/>
      <c r="BR1913" s="7"/>
    </row>
    <row r="1914" spans="1:70" customFormat="1" ht="15.75">
      <c r="A1914" s="7"/>
      <c r="B1914" s="230"/>
      <c r="C1914" s="7"/>
      <c r="D1914" s="7"/>
      <c r="E1914" s="7"/>
      <c r="F1914" s="7"/>
      <c r="G1914" s="7"/>
      <c r="H1914" s="7"/>
      <c r="I1914" s="7"/>
      <c r="J1914" s="7"/>
      <c r="K1914" s="7"/>
      <c r="L1914" s="8"/>
      <c r="M1914" s="142"/>
      <c r="N1914" s="142"/>
      <c r="Z1914" s="142"/>
      <c r="AB1914" s="142"/>
      <c r="AC1914" s="142"/>
      <c r="AD1914" s="142"/>
      <c r="AF1914" s="142"/>
      <c r="AH1914" s="142"/>
      <c r="AJ1914" s="142"/>
      <c r="AK1914" s="142"/>
      <c r="AL1914" s="142"/>
      <c r="AN1914" s="142"/>
      <c r="AO1914" s="7"/>
      <c r="AP1914" s="142"/>
      <c r="AR1914" s="142"/>
      <c r="AT1914" s="142"/>
      <c r="AV1914" s="142"/>
      <c r="AX1914" s="142"/>
      <c r="AZ1914" s="142"/>
      <c r="BB1914" s="142"/>
      <c r="BD1914" s="142"/>
      <c r="BF1914" s="142"/>
      <c r="BH1914" s="142"/>
      <c r="BI1914" s="7"/>
      <c r="BJ1914" s="142"/>
      <c r="BL1914" s="142"/>
      <c r="BN1914" s="7"/>
      <c r="BO1914" s="7"/>
      <c r="BP1914" s="7"/>
      <c r="BQ1914" s="7"/>
      <c r="BR1914" s="7"/>
    </row>
    <row r="1915" spans="1:70" customFormat="1" ht="15.75">
      <c r="A1915" s="7"/>
      <c r="B1915" s="230"/>
      <c r="C1915" s="7"/>
      <c r="D1915" s="7"/>
      <c r="E1915" s="7"/>
      <c r="F1915" s="7"/>
      <c r="G1915" s="7"/>
      <c r="H1915" s="7"/>
      <c r="I1915" s="7"/>
      <c r="J1915" s="7"/>
      <c r="K1915" s="7"/>
      <c r="L1915" s="8"/>
      <c r="M1915" s="142"/>
      <c r="N1915" s="142"/>
      <c r="Z1915" s="142"/>
      <c r="AB1915" s="142"/>
      <c r="AC1915" s="142"/>
      <c r="AD1915" s="142"/>
      <c r="AF1915" s="142"/>
      <c r="AH1915" s="142"/>
      <c r="AJ1915" s="142"/>
      <c r="AK1915" s="142"/>
      <c r="AL1915" s="142"/>
      <c r="AN1915" s="142"/>
      <c r="AO1915" s="7"/>
      <c r="AP1915" s="142"/>
      <c r="AR1915" s="142"/>
      <c r="AT1915" s="142"/>
      <c r="AV1915" s="142"/>
      <c r="AX1915" s="142"/>
      <c r="AZ1915" s="142"/>
      <c r="BB1915" s="142"/>
      <c r="BD1915" s="142"/>
      <c r="BF1915" s="142"/>
      <c r="BH1915" s="142"/>
      <c r="BI1915" s="7"/>
      <c r="BJ1915" s="142"/>
      <c r="BL1915" s="142"/>
      <c r="BN1915" s="7"/>
      <c r="BO1915" s="7"/>
      <c r="BP1915" s="7"/>
      <c r="BQ1915" s="7"/>
      <c r="BR1915" s="7"/>
    </row>
    <row r="1916" spans="1:70" customFormat="1" ht="15.75">
      <c r="A1916" s="7"/>
      <c r="B1916" s="230"/>
      <c r="C1916" s="7"/>
      <c r="D1916" s="7"/>
      <c r="E1916" s="7"/>
      <c r="F1916" s="7"/>
      <c r="G1916" s="7"/>
      <c r="H1916" s="7"/>
      <c r="I1916" s="7"/>
      <c r="J1916" s="7"/>
      <c r="K1916" s="7"/>
      <c r="L1916" s="8"/>
      <c r="M1916" s="142"/>
      <c r="N1916" s="142"/>
      <c r="Z1916" s="142"/>
      <c r="AB1916" s="142"/>
      <c r="AC1916" s="142"/>
      <c r="AD1916" s="142"/>
      <c r="AF1916" s="142"/>
      <c r="AH1916" s="142"/>
      <c r="AJ1916" s="142"/>
      <c r="AK1916" s="142"/>
      <c r="AL1916" s="142"/>
      <c r="AN1916" s="142"/>
      <c r="AO1916" s="7"/>
      <c r="AP1916" s="142"/>
      <c r="AR1916" s="142"/>
      <c r="AT1916" s="142"/>
      <c r="AV1916" s="142"/>
      <c r="AX1916" s="142"/>
      <c r="AZ1916" s="142"/>
      <c r="BB1916" s="142"/>
      <c r="BD1916" s="142"/>
      <c r="BF1916" s="142"/>
      <c r="BH1916" s="142"/>
      <c r="BI1916" s="7"/>
      <c r="BJ1916" s="142"/>
      <c r="BL1916" s="142"/>
      <c r="BN1916" s="7"/>
      <c r="BO1916" s="7"/>
      <c r="BP1916" s="7"/>
      <c r="BQ1916" s="7"/>
      <c r="BR1916" s="7"/>
    </row>
    <row r="1917" spans="1:70" customFormat="1" ht="15.75">
      <c r="A1917" s="7"/>
      <c r="B1917" s="230"/>
      <c r="C1917" s="7"/>
      <c r="D1917" s="7"/>
      <c r="E1917" s="7"/>
      <c r="F1917" s="7"/>
      <c r="G1917" s="7"/>
      <c r="H1917" s="7"/>
      <c r="I1917" s="7"/>
      <c r="J1917" s="7"/>
      <c r="K1917" s="7"/>
      <c r="L1917" s="8"/>
      <c r="M1917" s="142"/>
      <c r="N1917" s="142"/>
      <c r="Z1917" s="142"/>
      <c r="AB1917" s="142"/>
      <c r="AC1917" s="142"/>
      <c r="AD1917" s="142"/>
      <c r="AF1917" s="142"/>
      <c r="AH1917" s="142"/>
      <c r="AJ1917" s="142"/>
      <c r="AK1917" s="142"/>
      <c r="AL1917" s="142"/>
      <c r="AN1917" s="142"/>
      <c r="AO1917" s="7"/>
      <c r="AP1917" s="142"/>
      <c r="AR1917" s="142"/>
      <c r="AT1917" s="142"/>
      <c r="AV1917" s="142"/>
      <c r="AX1917" s="142"/>
      <c r="AZ1917" s="142"/>
      <c r="BB1917" s="142"/>
      <c r="BD1917" s="142"/>
      <c r="BF1917" s="142"/>
      <c r="BH1917" s="142"/>
      <c r="BI1917" s="7"/>
      <c r="BJ1917" s="142"/>
      <c r="BL1917" s="142"/>
      <c r="BN1917" s="7"/>
      <c r="BO1917" s="7"/>
      <c r="BP1917" s="7"/>
      <c r="BQ1917" s="7"/>
      <c r="BR1917" s="7"/>
    </row>
    <row r="1918" spans="1:70" customFormat="1" ht="15.75">
      <c r="A1918" s="7"/>
      <c r="B1918" s="230"/>
      <c r="C1918" s="7"/>
      <c r="D1918" s="7"/>
      <c r="E1918" s="7"/>
      <c r="F1918" s="7"/>
      <c r="G1918" s="7"/>
      <c r="H1918" s="7"/>
      <c r="I1918" s="7"/>
      <c r="J1918" s="7"/>
      <c r="K1918" s="7"/>
      <c r="L1918" s="8"/>
      <c r="M1918" s="142"/>
      <c r="N1918" s="142"/>
      <c r="Z1918" s="142"/>
      <c r="AB1918" s="142"/>
      <c r="AC1918" s="142"/>
      <c r="AD1918" s="142"/>
      <c r="AF1918" s="142"/>
      <c r="AH1918" s="142"/>
      <c r="AJ1918" s="142"/>
      <c r="AK1918" s="142"/>
      <c r="AL1918" s="142"/>
      <c r="AN1918" s="142"/>
      <c r="AO1918" s="7"/>
      <c r="AP1918" s="142"/>
      <c r="AR1918" s="142"/>
      <c r="AT1918" s="142"/>
      <c r="AV1918" s="142"/>
      <c r="AX1918" s="142"/>
      <c r="AZ1918" s="142"/>
      <c r="BB1918" s="142"/>
      <c r="BD1918" s="142"/>
      <c r="BF1918" s="142"/>
      <c r="BH1918" s="142"/>
      <c r="BI1918" s="7"/>
      <c r="BJ1918" s="142"/>
      <c r="BL1918" s="142"/>
      <c r="BN1918" s="7"/>
      <c r="BO1918" s="7"/>
      <c r="BP1918" s="7"/>
      <c r="BQ1918" s="7"/>
      <c r="BR1918" s="7"/>
    </row>
    <row r="1919" spans="1:70" customFormat="1" ht="15.75">
      <c r="A1919" s="7"/>
      <c r="B1919" s="230"/>
      <c r="C1919" s="7"/>
      <c r="D1919" s="7"/>
      <c r="E1919" s="7"/>
      <c r="F1919" s="7"/>
      <c r="G1919" s="7"/>
      <c r="H1919" s="7"/>
      <c r="I1919" s="7"/>
      <c r="J1919" s="7"/>
      <c r="K1919" s="7"/>
      <c r="L1919" s="8"/>
      <c r="M1919" s="142"/>
      <c r="N1919" s="142"/>
      <c r="Z1919" s="142"/>
      <c r="AB1919" s="142"/>
      <c r="AC1919" s="142"/>
      <c r="AD1919" s="142"/>
      <c r="AF1919" s="142"/>
      <c r="AH1919" s="142"/>
      <c r="AJ1919" s="142"/>
      <c r="AK1919" s="142"/>
      <c r="AL1919" s="142"/>
      <c r="AN1919" s="142"/>
      <c r="AO1919" s="7"/>
      <c r="AP1919" s="142"/>
      <c r="AR1919" s="142"/>
      <c r="AT1919" s="142"/>
      <c r="AV1919" s="142"/>
      <c r="AX1919" s="142"/>
      <c r="AZ1919" s="142"/>
      <c r="BB1919" s="142"/>
      <c r="BD1919" s="142"/>
      <c r="BF1919" s="142"/>
      <c r="BH1919" s="142"/>
      <c r="BI1919" s="7"/>
      <c r="BJ1919" s="142"/>
      <c r="BL1919" s="142"/>
      <c r="BN1919" s="7"/>
      <c r="BO1919" s="7"/>
      <c r="BP1919" s="7"/>
      <c r="BQ1919" s="7"/>
      <c r="BR1919" s="7"/>
    </row>
    <row r="1920" spans="1:70" customFormat="1" ht="15.75">
      <c r="A1920" s="7"/>
      <c r="B1920" s="230"/>
      <c r="C1920" s="7"/>
      <c r="D1920" s="7"/>
      <c r="E1920" s="7"/>
      <c r="F1920" s="7"/>
      <c r="G1920" s="7"/>
      <c r="H1920" s="7"/>
      <c r="I1920" s="7"/>
      <c r="J1920" s="7"/>
      <c r="K1920" s="7"/>
      <c r="L1920" s="8"/>
      <c r="M1920" s="142"/>
      <c r="N1920" s="142"/>
      <c r="Z1920" s="142"/>
      <c r="AB1920" s="142"/>
      <c r="AC1920" s="142"/>
      <c r="AD1920" s="142"/>
      <c r="AF1920" s="142"/>
      <c r="AH1920" s="142"/>
      <c r="AJ1920" s="142"/>
      <c r="AK1920" s="142"/>
      <c r="AL1920" s="142"/>
      <c r="AN1920" s="142"/>
      <c r="AO1920" s="7"/>
      <c r="AP1920" s="142"/>
      <c r="AR1920" s="142"/>
      <c r="AT1920" s="142"/>
      <c r="AV1920" s="142"/>
      <c r="AX1920" s="142"/>
      <c r="AZ1920" s="142"/>
      <c r="BB1920" s="142"/>
      <c r="BD1920" s="142"/>
      <c r="BF1920" s="142"/>
      <c r="BH1920" s="142"/>
      <c r="BI1920" s="7"/>
      <c r="BJ1920" s="142"/>
      <c r="BL1920" s="142"/>
      <c r="BN1920" s="7"/>
      <c r="BO1920" s="7"/>
      <c r="BP1920" s="7"/>
      <c r="BQ1920" s="7"/>
      <c r="BR1920" s="7"/>
    </row>
    <row r="1921" spans="1:70" customFormat="1" ht="15.75">
      <c r="A1921" s="7"/>
      <c r="B1921" s="230"/>
      <c r="C1921" s="7"/>
      <c r="D1921" s="7"/>
      <c r="E1921" s="7"/>
      <c r="F1921" s="7"/>
      <c r="G1921" s="7"/>
      <c r="H1921" s="7"/>
      <c r="I1921" s="7"/>
      <c r="J1921" s="7"/>
      <c r="K1921" s="7"/>
      <c r="L1921" s="8"/>
      <c r="M1921" s="142"/>
      <c r="N1921" s="142"/>
      <c r="Z1921" s="142"/>
      <c r="AB1921" s="142"/>
      <c r="AC1921" s="142"/>
      <c r="AD1921" s="142"/>
      <c r="AF1921" s="142"/>
      <c r="AH1921" s="142"/>
      <c r="AJ1921" s="142"/>
      <c r="AK1921" s="142"/>
      <c r="AL1921" s="142"/>
      <c r="AN1921" s="142"/>
      <c r="AO1921" s="7"/>
      <c r="AP1921" s="142"/>
      <c r="AR1921" s="142"/>
      <c r="AT1921" s="142"/>
      <c r="AV1921" s="142"/>
      <c r="AX1921" s="142"/>
      <c r="AZ1921" s="142"/>
      <c r="BB1921" s="142"/>
      <c r="BD1921" s="142"/>
      <c r="BF1921" s="142"/>
      <c r="BH1921" s="142"/>
      <c r="BI1921" s="7"/>
      <c r="BJ1921" s="142"/>
      <c r="BL1921" s="142"/>
      <c r="BN1921" s="7"/>
      <c r="BO1921" s="7"/>
      <c r="BP1921" s="7"/>
      <c r="BQ1921" s="7"/>
      <c r="BR1921" s="7"/>
    </row>
    <row r="1922" spans="1:70" customFormat="1" ht="15.75">
      <c r="A1922" s="7"/>
      <c r="B1922" s="230"/>
      <c r="C1922" s="7"/>
      <c r="D1922" s="7"/>
      <c r="E1922" s="7"/>
      <c r="F1922" s="7"/>
      <c r="G1922" s="7"/>
      <c r="H1922" s="7"/>
      <c r="I1922" s="7"/>
      <c r="J1922" s="7"/>
      <c r="K1922" s="7"/>
      <c r="L1922" s="8"/>
      <c r="M1922" s="142"/>
      <c r="N1922" s="142"/>
      <c r="Z1922" s="142"/>
      <c r="AB1922" s="142"/>
      <c r="AC1922" s="142"/>
      <c r="AD1922" s="142"/>
      <c r="AF1922" s="142"/>
      <c r="AH1922" s="142"/>
      <c r="AJ1922" s="142"/>
      <c r="AK1922" s="142"/>
      <c r="AL1922" s="142"/>
      <c r="AN1922" s="142"/>
      <c r="AO1922" s="7"/>
      <c r="AP1922" s="142"/>
      <c r="AR1922" s="142"/>
      <c r="AT1922" s="142"/>
      <c r="AV1922" s="142"/>
      <c r="AX1922" s="142"/>
      <c r="AZ1922" s="142"/>
      <c r="BB1922" s="142"/>
      <c r="BD1922" s="142"/>
      <c r="BF1922" s="142"/>
      <c r="BH1922" s="142"/>
      <c r="BI1922" s="7"/>
      <c r="BJ1922" s="142"/>
      <c r="BL1922" s="142"/>
      <c r="BN1922" s="7"/>
      <c r="BO1922" s="7"/>
      <c r="BP1922" s="7"/>
      <c r="BQ1922" s="7"/>
      <c r="BR1922" s="7"/>
    </row>
    <row r="1923" spans="1:70" customFormat="1" ht="15.75">
      <c r="A1923" s="7"/>
      <c r="B1923" s="230"/>
      <c r="C1923" s="7"/>
      <c r="D1923" s="7"/>
      <c r="E1923" s="7"/>
      <c r="F1923" s="7"/>
      <c r="G1923" s="7"/>
      <c r="H1923" s="7"/>
      <c r="I1923" s="7"/>
      <c r="J1923" s="7"/>
      <c r="K1923" s="7"/>
      <c r="L1923" s="8"/>
      <c r="M1923" s="142"/>
      <c r="N1923" s="142"/>
      <c r="Z1923" s="142"/>
      <c r="AB1923" s="142"/>
      <c r="AC1923" s="142"/>
      <c r="AD1923" s="142"/>
      <c r="AF1923" s="142"/>
      <c r="AH1923" s="142"/>
      <c r="AJ1923" s="142"/>
      <c r="AK1923" s="142"/>
      <c r="AL1923" s="142"/>
      <c r="AN1923" s="142"/>
      <c r="AO1923" s="7"/>
      <c r="AP1923" s="142"/>
      <c r="AR1923" s="142"/>
      <c r="AT1923" s="142"/>
      <c r="AV1923" s="142"/>
      <c r="AX1923" s="142"/>
      <c r="AZ1923" s="142"/>
      <c r="BB1923" s="142"/>
      <c r="BD1923" s="142"/>
      <c r="BF1923" s="142"/>
      <c r="BH1923" s="142"/>
      <c r="BI1923" s="7"/>
      <c r="BJ1923" s="142"/>
      <c r="BL1923" s="142"/>
      <c r="BN1923" s="7"/>
      <c r="BO1923" s="7"/>
      <c r="BP1923" s="7"/>
      <c r="BQ1923" s="7"/>
      <c r="BR1923" s="7"/>
    </row>
    <row r="1924" spans="1:70" customFormat="1" ht="15.75">
      <c r="A1924" s="7"/>
      <c r="B1924" s="230"/>
      <c r="C1924" s="7"/>
      <c r="D1924" s="7"/>
      <c r="E1924" s="7"/>
      <c r="F1924" s="7"/>
      <c r="G1924" s="7"/>
      <c r="H1924" s="7"/>
      <c r="I1924" s="7"/>
      <c r="J1924" s="7"/>
      <c r="K1924" s="7"/>
      <c r="L1924" s="8"/>
      <c r="M1924" s="142"/>
      <c r="N1924" s="142"/>
      <c r="Z1924" s="142"/>
      <c r="AB1924" s="142"/>
      <c r="AC1924" s="142"/>
      <c r="AD1924" s="142"/>
      <c r="AF1924" s="142"/>
      <c r="AH1924" s="142"/>
      <c r="AJ1924" s="142"/>
      <c r="AK1924" s="142"/>
      <c r="AL1924" s="142"/>
      <c r="AN1924" s="142"/>
      <c r="AO1924" s="7"/>
      <c r="AP1924" s="142"/>
      <c r="AR1924" s="142"/>
      <c r="AT1924" s="142"/>
      <c r="AV1924" s="142"/>
      <c r="AX1924" s="142"/>
      <c r="AZ1924" s="142"/>
      <c r="BB1924" s="142"/>
      <c r="BD1924" s="142"/>
      <c r="BF1924" s="142"/>
      <c r="BH1924" s="142"/>
      <c r="BI1924" s="7"/>
      <c r="BJ1924" s="142"/>
      <c r="BL1924" s="142"/>
      <c r="BN1924" s="7"/>
      <c r="BO1924" s="7"/>
      <c r="BP1924" s="7"/>
      <c r="BQ1924" s="7"/>
      <c r="BR1924" s="7"/>
    </row>
    <row r="1925" spans="1:70" customFormat="1" ht="15.75">
      <c r="A1925" s="7"/>
      <c r="B1925" s="230"/>
      <c r="C1925" s="7"/>
      <c r="D1925" s="7"/>
      <c r="E1925" s="7"/>
      <c r="F1925" s="7"/>
      <c r="G1925" s="7"/>
      <c r="H1925" s="7"/>
      <c r="I1925" s="7"/>
      <c r="J1925" s="7"/>
      <c r="K1925" s="7"/>
      <c r="L1925" s="8"/>
      <c r="M1925" s="142"/>
      <c r="N1925" s="142"/>
      <c r="Z1925" s="142"/>
      <c r="AB1925" s="142"/>
      <c r="AC1925" s="142"/>
      <c r="AD1925" s="142"/>
      <c r="AF1925" s="142"/>
      <c r="AH1925" s="142"/>
      <c r="AJ1925" s="142"/>
      <c r="AK1925" s="142"/>
      <c r="AL1925" s="142"/>
      <c r="AN1925" s="142"/>
      <c r="AO1925" s="7"/>
      <c r="AP1925" s="142"/>
      <c r="AR1925" s="142"/>
      <c r="AT1925" s="142"/>
      <c r="AV1925" s="142"/>
      <c r="AX1925" s="142"/>
      <c r="AZ1925" s="142"/>
      <c r="BB1925" s="142"/>
      <c r="BD1925" s="142"/>
      <c r="BF1925" s="142"/>
      <c r="BH1925" s="142"/>
      <c r="BI1925" s="7"/>
      <c r="BJ1925" s="142"/>
      <c r="BL1925" s="142"/>
      <c r="BN1925" s="7"/>
      <c r="BO1925" s="7"/>
      <c r="BP1925" s="7"/>
      <c r="BQ1925" s="7"/>
      <c r="BR1925" s="7"/>
    </row>
    <row r="1926" spans="1:70" customFormat="1" ht="15.75">
      <c r="A1926" s="7"/>
      <c r="B1926" s="230"/>
      <c r="C1926" s="7"/>
      <c r="D1926" s="7"/>
      <c r="E1926" s="7"/>
      <c r="F1926" s="7"/>
      <c r="G1926" s="7"/>
      <c r="H1926" s="7"/>
      <c r="I1926" s="7"/>
      <c r="J1926" s="7"/>
      <c r="K1926" s="7"/>
      <c r="L1926" s="8"/>
      <c r="M1926" s="142"/>
      <c r="N1926" s="142"/>
      <c r="Z1926" s="142"/>
      <c r="AB1926" s="142"/>
      <c r="AC1926" s="142"/>
      <c r="AD1926" s="142"/>
      <c r="AF1926" s="142"/>
      <c r="AH1926" s="142"/>
      <c r="AJ1926" s="142"/>
      <c r="AK1926" s="142"/>
      <c r="AL1926" s="142"/>
      <c r="AN1926" s="142"/>
      <c r="AO1926" s="7"/>
      <c r="AP1926" s="142"/>
      <c r="AR1926" s="142"/>
      <c r="AT1926" s="142"/>
      <c r="AV1926" s="142"/>
      <c r="AX1926" s="142"/>
      <c r="AZ1926" s="142"/>
      <c r="BB1926" s="142"/>
      <c r="BD1926" s="142"/>
      <c r="BF1926" s="142"/>
      <c r="BH1926" s="142"/>
      <c r="BI1926" s="7"/>
      <c r="BJ1926" s="142"/>
      <c r="BL1926" s="142"/>
      <c r="BN1926" s="7"/>
      <c r="BO1926" s="7"/>
      <c r="BP1926" s="7"/>
      <c r="BQ1926" s="7"/>
      <c r="BR1926" s="7"/>
    </row>
    <row r="1927" spans="1:70" customFormat="1" ht="15.75">
      <c r="A1927" s="7"/>
      <c r="B1927" s="230"/>
      <c r="C1927" s="7"/>
      <c r="D1927" s="7"/>
      <c r="E1927" s="7"/>
      <c r="F1927" s="7"/>
      <c r="G1927" s="7"/>
      <c r="H1927" s="7"/>
      <c r="I1927" s="7"/>
      <c r="J1927" s="7"/>
      <c r="K1927" s="7"/>
      <c r="L1927" s="8"/>
      <c r="M1927" s="142"/>
      <c r="N1927" s="142"/>
      <c r="Z1927" s="142"/>
      <c r="AB1927" s="142"/>
      <c r="AC1927" s="142"/>
      <c r="AD1927" s="142"/>
      <c r="AF1927" s="142"/>
      <c r="AH1927" s="142"/>
      <c r="AJ1927" s="142"/>
      <c r="AK1927" s="142"/>
      <c r="AL1927" s="142"/>
      <c r="AN1927" s="142"/>
      <c r="AO1927" s="7"/>
      <c r="AP1927" s="142"/>
      <c r="AR1927" s="142"/>
      <c r="AT1927" s="142"/>
      <c r="AV1927" s="142"/>
      <c r="AX1927" s="142"/>
      <c r="AZ1927" s="142"/>
      <c r="BB1927" s="142"/>
      <c r="BD1927" s="142"/>
      <c r="BF1927" s="142"/>
      <c r="BH1927" s="142"/>
      <c r="BI1927" s="7"/>
      <c r="BJ1927" s="142"/>
      <c r="BL1927" s="142"/>
      <c r="BN1927" s="7"/>
      <c r="BO1927" s="7"/>
      <c r="BP1927" s="7"/>
      <c r="BQ1927" s="7"/>
      <c r="BR1927" s="7"/>
    </row>
    <row r="1928" spans="1:70" customFormat="1" ht="15.75">
      <c r="A1928" s="7"/>
      <c r="B1928" s="230"/>
      <c r="C1928" s="7"/>
      <c r="D1928" s="7"/>
      <c r="E1928" s="7"/>
      <c r="F1928" s="7"/>
      <c r="G1928" s="7"/>
      <c r="H1928" s="7"/>
      <c r="I1928" s="7"/>
      <c r="J1928" s="7"/>
      <c r="K1928" s="7"/>
      <c r="L1928" s="8"/>
      <c r="M1928" s="142"/>
      <c r="N1928" s="142"/>
      <c r="Z1928" s="142"/>
      <c r="AB1928" s="142"/>
      <c r="AC1928" s="142"/>
      <c r="AD1928" s="142"/>
      <c r="AF1928" s="142"/>
      <c r="AH1928" s="142"/>
      <c r="AJ1928" s="142"/>
      <c r="AK1928" s="142"/>
      <c r="AL1928" s="142"/>
      <c r="AN1928" s="142"/>
      <c r="AO1928" s="7"/>
      <c r="AP1928" s="142"/>
      <c r="AR1928" s="142"/>
      <c r="AT1928" s="142"/>
      <c r="AV1928" s="142"/>
      <c r="AX1928" s="142"/>
      <c r="AZ1928" s="142"/>
      <c r="BB1928" s="142"/>
      <c r="BD1928" s="142"/>
      <c r="BF1928" s="142"/>
      <c r="BH1928" s="142"/>
      <c r="BI1928" s="7"/>
      <c r="BJ1928" s="142"/>
      <c r="BL1928" s="142"/>
      <c r="BN1928" s="7"/>
      <c r="BO1928" s="7"/>
      <c r="BP1928" s="7"/>
      <c r="BQ1928" s="7"/>
      <c r="BR1928" s="7"/>
    </row>
    <row r="1929" spans="1:70" customFormat="1" ht="15.75">
      <c r="A1929" s="7"/>
      <c r="B1929" s="230"/>
      <c r="C1929" s="7"/>
      <c r="D1929" s="7"/>
      <c r="E1929" s="7"/>
      <c r="F1929" s="7"/>
      <c r="G1929" s="7"/>
      <c r="H1929" s="7"/>
      <c r="I1929" s="7"/>
      <c r="J1929" s="7"/>
      <c r="K1929" s="7"/>
      <c r="L1929" s="8"/>
      <c r="M1929" s="142"/>
      <c r="N1929" s="142"/>
      <c r="Z1929" s="142"/>
      <c r="AB1929" s="142"/>
      <c r="AC1929" s="142"/>
      <c r="AD1929" s="142"/>
      <c r="AF1929" s="142"/>
      <c r="AH1929" s="142"/>
      <c r="AJ1929" s="142"/>
      <c r="AK1929" s="142"/>
      <c r="AL1929" s="142"/>
      <c r="AN1929" s="142"/>
      <c r="AO1929" s="7"/>
      <c r="AP1929" s="142"/>
      <c r="AR1929" s="142"/>
      <c r="AT1929" s="142"/>
      <c r="AV1929" s="142"/>
      <c r="AX1929" s="142"/>
      <c r="AZ1929" s="142"/>
      <c r="BB1929" s="142"/>
      <c r="BD1929" s="142"/>
      <c r="BF1929" s="142"/>
      <c r="BH1929" s="142"/>
      <c r="BI1929" s="7"/>
      <c r="BJ1929" s="142"/>
      <c r="BL1929" s="142"/>
      <c r="BN1929" s="7"/>
      <c r="BO1929" s="7"/>
      <c r="BP1929" s="7"/>
      <c r="BQ1929" s="7"/>
      <c r="BR1929" s="7"/>
    </row>
    <row r="1930" spans="1:70" customFormat="1" ht="15.75">
      <c r="A1930" s="7"/>
      <c r="B1930" s="230"/>
      <c r="C1930" s="7"/>
      <c r="D1930" s="7"/>
      <c r="E1930" s="7"/>
      <c r="F1930" s="7"/>
      <c r="G1930" s="7"/>
      <c r="H1930" s="7"/>
      <c r="I1930" s="7"/>
      <c r="J1930" s="7"/>
      <c r="K1930" s="7"/>
      <c r="L1930" s="8"/>
      <c r="M1930" s="142"/>
      <c r="N1930" s="142"/>
      <c r="Z1930" s="142"/>
      <c r="AB1930" s="142"/>
      <c r="AC1930" s="142"/>
      <c r="AD1930" s="142"/>
      <c r="AF1930" s="142"/>
      <c r="AH1930" s="142"/>
      <c r="AJ1930" s="142"/>
      <c r="AK1930" s="142"/>
      <c r="AL1930" s="142"/>
      <c r="AN1930" s="142"/>
      <c r="AO1930" s="7"/>
      <c r="AP1930" s="142"/>
      <c r="AR1930" s="142"/>
      <c r="AT1930" s="142"/>
      <c r="AV1930" s="142"/>
      <c r="AX1930" s="142"/>
      <c r="AZ1930" s="142"/>
      <c r="BB1930" s="142"/>
      <c r="BD1930" s="142"/>
      <c r="BF1930" s="142"/>
      <c r="BH1930" s="142"/>
      <c r="BI1930" s="7"/>
      <c r="BJ1930" s="142"/>
      <c r="BL1930" s="142"/>
      <c r="BN1930" s="7"/>
      <c r="BO1930" s="7"/>
      <c r="BP1930" s="7"/>
      <c r="BQ1930" s="7"/>
      <c r="BR1930" s="7"/>
    </row>
    <row r="1931" spans="1:70" customFormat="1" ht="15.75">
      <c r="A1931" s="7"/>
      <c r="B1931" s="230"/>
      <c r="C1931" s="7"/>
      <c r="D1931" s="7"/>
      <c r="E1931" s="7"/>
      <c r="F1931" s="7"/>
      <c r="G1931" s="7"/>
      <c r="H1931" s="7"/>
      <c r="I1931" s="7"/>
      <c r="J1931" s="7"/>
      <c r="K1931" s="7"/>
      <c r="L1931" s="8"/>
      <c r="M1931" s="142"/>
      <c r="N1931" s="142"/>
      <c r="Z1931" s="142"/>
      <c r="AB1931" s="142"/>
      <c r="AC1931" s="142"/>
      <c r="AD1931" s="142"/>
      <c r="AF1931" s="142"/>
      <c r="AH1931" s="142"/>
      <c r="AJ1931" s="142"/>
      <c r="AK1931" s="142"/>
      <c r="AL1931" s="142"/>
      <c r="AN1931" s="142"/>
      <c r="AO1931" s="7"/>
      <c r="AP1931" s="142"/>
      <c r="AR1931" s="142"/>
      <c r="AT1931" s="142"/>
      <c r="AV1931" s="142"/>
      <c r="AX1931" s="142"/>
      <c r="AZ1931" s="142"/>
      <c r="BB1931" s="142"/>
      <c r="BD1931" s="142"/>
      <c r="BF1931" s="142"/>
      <c r="BH1931" s="142"/>
      <c r="BI1931" s="7"/>
      <c r="BJ1931" s="142"/>
      <c r="BL1931" s="142"/>
      <c r="BN1931" s="7"/>
      <c r="BO1931" s="7"/>
      <c r="BP1931" s="7"/>
      <c r="BQ1931" s="7"/>
      <c r="BR1931" s="7"/>
    </row>
    <row r="1932" spans="1:70" customFormat="1" ht="15.75">
      <c r="A1932" s="7"/>
      <c r="B1932" s="230"/>
      <c r="C1932" s="7"/>
      <c r="D1932" s="7"/>
      <c r="E1932" s="7"/>
      <c r="F1932" s="7"/>
      <c r="G1932" s="7"/>
      <c r="H1932" s="7"/>
      <c r="I1932" s="7"/>
      <c r="J1932" s="7"/>
      <c r="K1932" s="7"/>
      <c r="L1932" s="8"/>
      <c r="M1932" s="142"/>
      <c r="N1932" s="142"/>
      <c r="Z1932" s="142"/>
      <c r="AB1932" s="142"/>
      <c r="AC1932" s="142"/>
      <c r="AD1932" s="142"/>
      <c r="AF1932" s="142"/>
      <c r="AH1932" s="142"/>
      <c r="AJ1932" s="142"/>
      <c r="AK1932" s="142"/>
      <c r="AL1932" s="142"/>
      <c r="AN1932" s="142"/>
      <c r="AO1932" s="7"/>
      <c r="AP1932" s="142"/>
      <c r="AR1932" s="142"/>
      <c r="AT1932" s="142"/>
      <c r="AV1932" s="142"/>
      <c r="AX1932" s="142"/>
      <c r="AZ1932" s="142"/>
      <c r="BB1932" s="142"/>
      <c r="BD1932" s="142"/>
      <c r="BF1932" s="142"/>
      <c r="BH1932" s="142"/>
      <c r="BI1932" s="7"/>
      <c r="BJ1932" s="142"/>
      <c r="BL1932" s="142"/>
      <c r="BN1932" s="7"/>
      <c r="BO1932" s="7"/>
      <c r="BP1932" s="7"/>
      <c r="BQ1932" s="7"/>
      <c r="BR1932" s="7"/>
    </row>
    <row r="1933" spans="1:70" customFormat="1" ht="15.75">
      <c r="A1933" s="7"/>
      <c r="B1933" s="230"/>
      <c r="C1933" s="7"/>
      <c r="D1933" s="7"/>
      <c r="E1933" s="7"/>
      <c r="F1933" s="7"/>
      <c r="G1933" s="7"/>
      <c r="H1933" s="7"/>
      <c r="I1933" s="7"/>
      <c r="J1933" s="7"/>
      <c r="K1933" s="7"/>
      <c r="L1933" s="8"/>
      <c r="M1933" s="142"/>
      <c r="N1933" s="142"/>
      <c r="Z1933" s="142"/>
      <c r="AB1933" s="142"/>
      <c r="AC1933" s="142"/>
      <c r="AD1933" s="142"/>
      <c r="AF1933" s="142"/>
      <c r="AH1933" s="142"/>
      <c r="AJ1933" s="142"/>
      <c r="AK1933" s="142"/>
      <c r="AL1933" s="142"/>
      <c r="AN1933" s="142"/>
      <c r="AO1933" s="7"/>
      <c r="AP1933" s="142"/>
      <c r="AR1933" s="142"/>
      <c r="AT1933" s="142"/>
      <c r="AV1933" s="142"/>
      <c r="AX1933" s="142"/>
      <c r="AZ1933" s="142"/>
      <c r="BB1933" s="142"/>
      <c r="BD1933" s="142"/>
      <c r="BF1933" s="142"/>
      <c r="BH1933" s="142"/>
      <c r="BI1933" s="7"/>
      <c r="BJ1933" s="142"/>
      <c r="BL1933" s="142"/>
      <c r="BN1933" s="7"/>
      <c r="BO1933" s="7"/>
      <c r="BP1933" s="7"/>
      <c r="BQ1933" s="7"/>
      <c r="BR1933" s="7"/>
    </row>
    <row r="1934" spans="1:70" customFormat="1" ht="15.75">
      <c r="A1934" s="7"/>
      <c r="B1934" s="230"/>
      <c r="C1934" s="7"/>
      <c r="D1934" s="7"/>
      <c r="E1934" s="7"/>
      <c r="F1934" s="7"/>
      <c r="G1934" s="7"/>
      <c r="H1934" s="7"/>
      <c r="I1934" s="7"/>
      <c r="J1934" s="7"/>
      <c r="K1934" s="7"/>
      <c r="L1934" s="8"/>
      <c r="M1934" s="142"/>
      <c r="N1934" s="142"/>
      <c r="Z1934" s="142"/>
      <c r="AB1934" s="142"/>
      <c r="AC1934" s="142"/>
      <c r="AD1934" s="142"/>
      <c r="AF1934" s="142"/>
      <c r="AH1934" s="142"/>
      <c r="AJ1934" s="142"/>
      <c r="AK1934" s="142"/>
      <c r="AL1934" s="142"/>
      <c r="AN1934" s="142"/>
      <c r="AO1934" s="7"/>
      <c r="AP1934" s="142"/>
      <c r="AR1934" s="142"/>
      <c r="AT1934" s="142"/>
      <c r="AV1934" s="142"/>
      <c r="AX1934" s="142"/>
      <c r="AZ1934" s="142"/>
      <c r="BB1934" s="142"/>
      <c r="BD1934" s="142"/>
      <c r="BF1934" s="142"/>
      <c r="BH1934" s="142"/>
      <c r="BI1934" s="7"/>
      <c r="BJ1934" s="142"/>
      <c r="BL1934" s="142"/>
      <c r="BN1934" s="7"/>
      <c r="BO1934" s="7"/>
      <c r="BP1934" s="7"/>
      <c r="BQ1934" s="7"/>
      <c r="BR1934" s="7"/>
    </row>
    <row r="1935" spans="1:70" customFormat="1" ht="15.75">
      <c r="A1935" s="7"/>
      <c r="B1935" s="230"/>
      <c r="C1935" s="7"/>
      <c r="D1935" s="7"/>
      <c r="E1935" s="7"/>
      <c r="F1935" s="7"/>
      <c r="G1935" s="7"/>
      <c r="H1935" s="7"/>
      <c r="I1935" s="7"/>
      <c r="J1935" s="7"/>
      <c r="K1935" s="7"/>
      <c r="L1935" s="8"/>
      <c r="M1935" s="142"/>
      <c r="N1935" s="142"/>
      <c r="Z1935" s="142"/>
      <c r="AB1935" s="142"/>
      <c r="AC1935" s="142"/>
      <c r="AD1935" s="142"/>
      <c r="AF1935" s="142"/>
      <c r="AH1935" s="142"/>
      <c r="AJ1935" s="142"/>
      <c r="AK1935" s="142"/>
      <c r="AL1935" s="142"/>
      <c r="AN1935" s="142"/>
      <c r="AO1935" s="7"/>
      <c r="AP1935" s="142"/>
      <c r="AR1935" s="142"/>
      <c r="AT1935" s="142"/>
      <c r="AV1935" s="142"/>
      <c r="AX1935" s="142"/>
      <c r="AZ1935" s="142"/>
      <c r="BB1935" s="142"/>
      <c r="BD1935" s="142"/>
      <c r="BF1935" s="142"/>
      <c r="BH1935" s="142"/>
      <c r="BI1935" s="7"/>
      <c r="BJ1935" s="142"/>
      <c r="BL1935" s="142"/>
      <c r="BN1935" s="7"/>
      <c r="BO1935" s="7"/>
      <c r="BP1935" s="7"/>
      <c r="BQ1935" s="7"/>
      <c r="BR1935" s="7"/>
    </row>
    <row r="1936" spans="1:70" customFormat="1" ht="15.75">
      <c r="A1936" s="7"/>
      <c r="B1936" s="230"/>
      <c r="C1936" s="7"/>
      <c r="D1936" s="7"/>
      <c r="E1936" s="7"/>
      <c r="F1936" s="7"/>
      <c r="G1936" s="7"/>
      <c r="H1936" s="7"/>
      <c r="I1936" s="7"/>
      <c r="J1936" s="7"/>
      <c r="K1936" s="7"/>
      <c r="L1936" s="8"/>
      <c r="M1936" s="142"/>
      <c r="N1936" s="142"/>
      <c r="Z1936" s="142"/>
      <c r="AB1936" s="142"/>
      <c r="AC1936" s="142"/>
      <c r="AD1936" s="142"/>
      <c r="AF1936" s="142"/>
      <c r="AH1936" s="142"/>
      <c r="AJ1936" s="142"/>
      <c r="AK1936" s="142"/>
      <c r="AL1936" s="142"/>
      <c r="AN1936" s="142"/>
      <c r="AO1936" s="7"/>
      <c r="AP1936" s="142"/>
      <c r="AR1936" s="142"/>
      <c r="AT1936" s="142"/>
      <c r="AV1936" s="142"/>
      <c r="AX1936" s="142"/>
      <c r="AZ1936" s="142"/>
      <c r="BB1936" s="142"/>
      <c r="BD1936" s="142"/>
      <c r="BF1936" s="142"/>
      <c r="BH1936" s="142"/>
      <c r="BI1936" s="7"/>
      <c r="BJ1936" s="142"/>
      <c r="BL1936" s="142"/>
      <c r="BN1936" s="7"/>
      <c r="BO1936" s="7"/>
      <c r="BP1936" s="7"/>
      <c r="BQ1936" s="7"/>
      <c r="BR1936" s="7"/>
    </row>
    <row r="1937" spans="1:70" customFormat="1" ht="15.75">
      <c r="A1937" s="7"/>
      <c r="B1937" s="230"/>
      <c r="C1937" s="7"/>
      <c r="D1937" s="7"/>
      <c r="E1937" s="7"/>
      <c r="F1937" s="7"/>
      <c r="G1937" s="7"/>
      <c r="H1937" s="7"/>
      <c r="I1937" s="7"/>
      <c r="J1937" s="7"/>
      <c r="K1937" s="7"/>
      <c r="L1937" s="8"/>
      <c r="M1937" s="142"/>
      <c r="N1937" s="142"/>
      <c r="Z1937" s="142"/>
      <c r="AB1937" s="142"/>
      <c r="AC1937" s="142"/>
      <c r="AD1937" s="142"/>
      <c r="AF1937" s="142"/>
      <c r="AH1937" s="142"/>
      <c r="AJ1937" s="142"/>
      <c r="AK1937" s="142"/>
      <c r="AL1937" s="142"/>
      <c r="AN1937" s="142"/>
      <c r="AO1937" s="7"/>
      <c r="AP1937" s="142"/>
      <c r="AR1937" s="142"/>
      <c r="AT1937" s="142"/>
      <c r="AV1937" s="142"/>
      <c r="AX1937" s="142"/>
      <c r="AZ1937" s="142"/>
      <c r="BB1937" s="142"/>
      <c r="BD1937" s="142"/>
      <c r="BF1937" s="142"/>
      <c r="BH1937" s="142"/>
      <c r="BI1937" s="7"/>
      <c r="BJ1937" s="142"/>
      <c r="BL1937" s="142"/>
      <c r="BN1937" s="7"/>
      <c r="BO1937" s="7"/>
      <c r="BP1937" s="7"/>
      <c r="BQ1937" s="7"/>
      <c r="BR1937" s="7"/>
    </row>
    <row r="1938" spans="1:70" customFormat="1" ht="15.75">
      <c r="A1938" s="7"/>
      <c r="B1938" s="230"/>
      <c r="C1938" s="7"/>
      <c r="D1938" s="7"/>
      <c r="E1938" s="7"/>
      <c r="F1938" s="7"/>
      <c r="G1938" s="7"/>
      <c r="H1938" s="7"/>
      <c r="I1938" s="7"/>
      <c r="J1938" s="7"/>
      <c r="K1938" s="7"/>
      <c r="L1938" s="8"/>
      <c r="M1938" s="142"/>
      <c r="N1938" s="142"/>
      <c r="Z1938" s="142"/>
      <c r="AB1938" s="142"/>
      <c r="AC1938" s="142"/>
      <c r="AD1938" s="142"/>
      <c r="AF1938" s="142"/>
      <c r="AH1938" s="142"/>
      <c r="AJ1938" s="142"/>
      <c r="AK1938" s="142"/>
      <c r="AL1938" s="142"/>
      <c r="AN1938" s="142"/>
      <c r="AO1938" s="7"/>
      <c r="AP1938" s="142"/>
      <c r="AR1938" s="142"/>
      <c r="AT1938" s="142"/>
      <c r="AV1938" s="142"/>
      <c r="AX1938" s="142"/>
      <c r="AZ1938" s="142"/>
      <c r="BB1938" s="142"/>
      <c r="BD1938" s="142"/>
      <c r="BF1938" s="142"/>
      <c r="BH1938" s="142"/>
      <c r="BI1938" s="7"/>
      <c r="BJ1938" s="142"/>
      <c r="BL1938" s="142"/>
      <c r="BN1938" s="7"/>
      <c r="BO1938" s="7"/>
      <c r="BP1938" s="7"/>
      <c r="BQ1938" s="7"/>
      <c r="BR1938" s="7"/>
    </row>
    <row r="1939" spans="1:70" customFormat="1" ht="15.75">
      <c r="A1939" s="7"/>
      <c r="B1939" s="230"/>
      <c r="C1939" s="7"/>
      <c r="D1939" s="7"/>
      <c r="E1939" s="7"/>
      <c r="F1939" s="7"/>
      <c r="G1939" s="7"/>
      <c r="H1939" s="7"/>
      <c r="I1939" s="7"/>
      <c r="J1939" s="7"/>
      <c r="K1939" s="7"/>
      <c r="L1939" s="8"/>
      <c r="M1939" s="142"/>
      <c r="N1939" s="142"/>
      <c r="Z1939" s="142"/>
      <c r="AB1939" s="142"/>
      <c r="AC1939" s="142"/>
      <c r="AD1939" s="142"/>
      <c r="AF1939" s="142"/>
      <c r="AH1939" s="142"/>
      <c r="AJ1939" s="142"/>
      <c r="AK1939" s="142"/>
      <c r="AL1939" s="142"/>
      <c r="AN1939" s="142"/>
      <c r="AO1939" s="7"/>
      <c r="AP1939" s="142"/>
      <c r="AR1939" s="142"/>
      <c r="AT1939" s="142"/>
      <c r="AV1939" s="142"/>
      <c r="AX1939" s="142"/>
      <c r="AZ1939" s="142"/>
      <c r="BB1939" s="142"/>
      <c r="BD1939" s="142"/>
      <c r="BF1939" s="142"/>
      <c r="BH1939" s="142"/>
      <c r="BI1939" s="7"/>
      <c r="BJ1939" s="142"/>
      <c r="BL1939" s="142"/>
      <c r="BN1939" s="7"/>
      <c r="BO1939" s="7"/>
      <c r="BP1939" s="7"/>
      <c r="BQ1939" s="7"/>
      <c r="BR1939" s="7"/>
    </row>
    <row r="1940" spans="1:70" customFormat="1" ht="15.75">
      <c r="A1940" s="7"/>
      <c r="B1940" s="230"/>
      <c r="C1940" s="7"/>
      <c r="D1940" s="7"/>
      <c r="E1940" s="7"/>
      <c r="F1940" s="7"/>
      <c r="G1940" s="7"/>
      <c r="H1940" s="7"/>
      <c r="I1940" s="7"/>
      <c r="J1940" s="7"/>
      <c r="K1940" s="7"/>
      <c r="L1940" s="8"/>
      <c r="M1940" s="142"/>
      <c r="N1940" s="142"/>
      <c r="Z1940" s="142"/>
      <c r="AB1940" s="142"/>
      <c r="AC1940" s="142"/>
      <c r="AD1940" s="142"/>
      <c r="AF1940" s="142"/>
      <c r="AH1940" s="142"/>
      <c r="AJ1940" s="142"/>
      <c r="AK1940" s="142"/>
      <c r="AL1940" s="142"/>
      <c r="AN1940" s="142"/>
      <c r="AO1940" s="7"/>
      <c r="AP1940" s="142"/>
      <c r="AR1940" s="142"/>
      <c r="AT1940" s="142"/>
      <c r="AV1940" s="142"/>
      <c r="AX1940" s="142"/>
      <c r="AZ1940" s="142"/>
      <c r="BB1940" s="142"/>
      <c r="BD1940" s="142"/>
      <c r="BF1940" s="142"/>
      <c r="BH1940" s="142"/>
      <c r="BI1940" s="7"/>
      <c r="BJ1940" s="142"/>
      <c r="BL1940" s="142"/>
      <c r="BN1940" s="7"/>
      <c r="BO1940" s="7"/>
      <c r="BP1940" s="7"/>
      <c r="BQ1940" s="7"/>
      <c r="BR1940" s="7"/>
    </row>
    <row r="1941" spans="1:70" customFormat="1" ht="15.75">
      <c r="A1941" s="7"/>
      <c r="B1941" s="230"/>
      <c r="C1941" s="7"/>
      <c r="D1941" s="7"/>
      <c r="E1941" s="7"/>
      <c r="F1941" s="7"/>
      <c r="G1941" s="7"/>
      <c r="H1941" s="7"/>
      <c r="I1941" s="7"/>
      <c r="J1941" s="7"/>
      <c r="K1941" s="7"/>
      <c r="L1941" s="8"/>
      <c r="M1941" s="142"/>
      <c r="N1941" s="142"/>
      <c r="Z1941" s="142"/>
      <c r="AB1941" s="142"/>
      <c r="AC1941" s="142"/>
      <c r="AD1941" s="142"/>
      <c r="AF1941" s="142"/>
      <c r="AH1941" s="142"/>
      <c r="AJ1941" s="142"/>
      <c r="AK1941" s="142"/>
      <c r="AL1941" s="142"/>
      <c r="AN1941" s="142"/>
      <c r="AO1941" s="7"/>
      <c r="AP1941" s="142"/>
      <c r="AR1941" s="142"/>
      <c r="AT1941" s="142"/>
      <c r="AV1941" s="142"/>
      <c r="AX1941" s="142"/>
      <c r="AZ1941" s="142"/>
      <c r="BB1941" s="142"/>
      <c r="BD1941" s="142"/>
      <c r="BF1941" s="142"/>
      <c r="BH1941" s="142"/>
      <c r="BI1941" s="7"/>
      <c r="BJ1941" s="142"/>
      <c r="BL1941" s="142"/>
      <c r="BN1941" s="7"/>
      <c r="BO1941" s="7"/>
      <c r="BP1941" s="7"/>
      <c r="BQ1941" s="7"/>
      <c r="BR1941" s="7"/>
    </row>
    <row r="1942" spans="1:70" customFormat="1" ht="15.75">
      <c r="A1942" s="7"/>
      <c r="B1942" s="230"/>
      <c r="C1942" s="7"/>
      <c r="D1942" s="7"/>
      <c r="E1942" s="7"/>
      <c r="F1942" s="7"/>
      <c r="G1942" s="7"/>
      <c r="H1942" s="7"/>
      <c r="I1942" s="7"/>
      <c r="J1942" s="7"/>
      <c r="K1942" s="7"/>
      <c r="L1942" s="8"/>
      <c r="M1942" s="142"/>
      <c r="N1942" s="142"/>
      <c r="Z1942" s="142"/>
      <c r="AB1942" s="142"/>
      <c r="AC1942" s="142"/>
      <c r="AD1942" s="142"/>
      <c r="AF1942" s="142"/>
      <c r="AH1942" s="142"/>
      <c r="AJ1942" s="142"/>
      <c r="AK1942" s="142"/>
      <c r="AL1942" s="142"/>
      <c r="AN1942" s="142"/>
      <c r="AO1942" s="7"/>
      <c r="AP1942" s="142"/>
      <c r="AR1942" s="142"/>
      <c r="AT1942" s="142"/>
      <c r="AV1942" s="142"/>
      <c r="AX1942" s="142"/>
      <c r="AZ1942" s="142"/>
      <c r="BB1942" s="142"/>
      <c r="BD1942" s="142"/>
      <c r="BF1942" s="142"/>
      <c r="BH1942" s="142"/>
      <c r="BI1942" s="7"/>
      <c r="BJ1942" s="142"/>
      <c r="BL1942" s="142"/>
      <c r="BN1942" s="7"/>
      <c r="BO1942" s="7"/>
      <c r="BP1942" s="7"/>
      <c r="BQ1942" s="7"/>
      <c r="BR1942" s="7"/>
    </row>
    <row r="1943" spans="1:70" customFormat="1" ht="15.75">
      <c r="A1943" s="7"/>
      <c r="B1943" s="230"/>
      <c r="C1943" s="7"/>
      <c r="D1943" s="7"/>
      <c r="E1943" s="7"/>
      <c r="F1943" s="7"/>
      <c r="G1943" s="7"/>
      <c r="H1943" s="7"/>
      <c r="I1943" s="7"/>
      <c r="J1943" s="7"/>
      <c r="K1943" s="7"/>
      <c r="L1943" s="8"/>
      <c r="M1943" s="142"/>
      <c r="N1943" s="142"/>
      <c r="Z1943" s="142"/>
      <c r="AB1943" s="142"/>
      <c r="AC1943" s="142"/>
      <c r="AD1943" s="142"/>
      <c r="AF1943" s="142"/>
      <c r="AH1943" s="142"/>
      <c r="AJ1943" s="142"/>
      <c r="AK1943" s="142"/>
      <c r="AL1943" s="142"/>
      <c r="AN1943" s="142"/>
      <c r="AO1943" s="7"/>
      <c r="AP1943" s="142"/>
      <c r="AR1943" s="142"/>
      <c r="AT1943" s="142"/>
      <c r="AV1943" s="142"/>
      <c r="AX1943" s="142"/>
      <c r="AZ1943" s="142"/>
      <c r="BB1943" s="142"/>
      <c r="BD1943" s="142"/>
      <c r="BF1943" s="142"/>
      <c r="BH1943" s="142"/>
      <c r="BI1943" s="7"/>
      <c r="BJ1943" s="142"/>
      <c r="BL1943" s="142"/>
      <c r="BN1943" s="7"/>
      <c r="BO1943" s="7"/>
      <c r="BP1943" s="7"/>
      <c r="BQ1943" s="7"/>
      <c r="BR1943" s="7"/>
    </row>
    <row r="1944" spans="1:70" customFormat="1" ht="15.75">
      <c r="A1944" s="7"/>
      <c r="B1944" s="230"/>
      <c r="C1944" s="7"/>
      <c r="D1944" s="7"/>
      <c r="E1944" s="7"/>
      <c r="F1944" s="7"/>
      <c r="G1944" s="7"/>
      <c r="H1944" s="7"/>
      <c r="I1944" s="7"/>
      <c r="J1944" s="7"/>
      <c r="K1944" s="7"/>
      <c r="L1944" s="8"/>
      <c r="M1944" s="142"/>
      <c r="N1944" s="142"/>
      <c r="Z1944" s="142"/>
      <c r="AB1944" s="142"/>
      <c r="AC1944" s="142"/>
      <c r="AD1944" s="142"/>
      <c r="AF1944" s="142"/>
      <c r="AH1944" s="142"/>
      <c r="AJ1944" s="142"/>
      <c r="AK1944" s="142"/>
      <c r="AL1944" s="142"/>
      <c r="AN1944" s="142"/>
      <c r="AO1944" s="7"/>
      <c r="AP1944" s="142"/>
      <c r="AR1944" s="142"/>
      <c r="AT1944" s="142"/>
      <c r="AV1944" s="142"/>
      <c r="AX1944" s="142"/>
      <c r="AZ1944" s="142"/>
      <c r="BB1944" s="142"/>
      <c r="BD1944" s="142"/>
      <c r="BF1944" s="142"/>
      <c r="BH1944" s="142"/>
      <c r="BI1944" s="7"/>
      <c r="BJ1944" s="142"/>
      <c r="BL1944" s="142"/>
      <c r="BN1944" s="7"/>
      <c r="BO1944" s="7"/>
      <c r="BP1944" s="7"/>
      <c r="BQ1944" s="7"/>
      <c r="BR1944" s="7"/>
    </row>
    <row r="1945" spans="1:70" customFormat="1" ht="15.75">
      <c r="A1945" s="7"/>
      <c r="B1945" s="230"/>
      <c r="C1945" s="7"/>
      <c r="D1945" s="7"/>
      <c r="E1945" s="7"/>
      <c r="F1945" s="7"/>
      <c r="G1945" s="7"/>
      <c r="H1945" s="7"/>
      <c r="I1945" s="7"/>
      <c r="J1945" s="7"/>
      <c r="K1945" s="7"/>
      <c r="L1945" s="8"/>
      <c r="M1945" s="142"/>
      <c r="N1945" s="142"/>
      <c r="Z1945" s="142"/>
      <c r="AB1945" s="142"/>
      <c r="AC1945" s="142"/>
      <c r="AD1945" s="142"/>
      <c r="AF1945" s="142"/>
      <c r="AH1945" s="142"/>
      <c r="AJ1945" s="142"/>
      <c r="AK1945" s="142"/>
      <c r="AL1945" s="142"/>
      <c r="AN1945" s="142"/>
      <c r="AO1945" s="7"/>
      <c r="AP1945" s="142"/>
      <c r="AR1945" s="142"/>
      <c r="AT1945" s="142"/>
      <c r="AV1945" s="142"/>
      <c r="AX1945" s="142"/>
      <c r="AZ1945" s="142"/>
      <c r="BB1945" s="142"/>
      <c r="BD1945" s="142"/>
      <c r="BF1945" s="142"/>
      <c r="BH1945" s="142"/>
      <c r="BI1945" s="7"/>
      <c r="BJ1945" s="142"/>
      <c r="BL1945" s="142"/>
      <c r="BN1945" s="7"/>
      <c r="BO1945" s="7"/>
      <c r="BP1945" s="7"/>
      <c r="BQ1945" s="7"/>
      <c r="BR1945" s="7"/>
    </row>
    <row r="1946" spans="1:70" customFormat="1" ht="15.75">
      <c r="A1946" s="7"/>
      <c r="B1946" s="230"/>
      <c r="C1946" s="7"/>
      <c r="D1946" s="7"/>
      <c r="E1946" s="7"/>
      <c r="F1946" s="7"/>
      <c r="G1946" s="7"/>
      <c r="H1946" s="7"/>
      <c r="I1946" s="7"/>
      <c r="J1946" s="7"/>
      <c r="K1946" s="7"/>
      <c r="L1946" s="8"/>
      <c r="M1946" s="142"/>
      <c r="N1946" s="142"/>
      <c r="Z1946" s="142"/>
      <c r="AB1946" s="142"/>
      <c r="AC1946" s="142"/>
      <c r="AD1946" s="142"/>
      <c r="AF1946" s="142"/>
      <c r="AH1946" s="142"/>
      <c r="AJ1946" s="142"/>
      <c r="AK1946" s="142"/>
      <c r="AL1946" s="142"/>
      <c r="AN1946" s="142"/>
      <c r="AO1946" s="7"/>
      <c r="AP1946" s="142"/>
      <c r="AR1946" s="142"/>
      <c r="AT1946" s="142"/>
      <c r="AV1946" s="142"/>
      <c r="AX1946" s="142"/>
      <c r="AZ1946" s="142"/>
      <c r="BB1946" s="142"/>
      <c r="BD1946" s="142"/>
      <c r="BF1946" s="142"/>
      <c r="BH1946" s="142"/>
      <c r="BI1946" s="7"/>
      <c r="BJ1946" s="142"/>
      <c r="BL1946" s="142"/>
      <c r="BN1946" s="7"/>
      <c r="BO1946" s="7"/>
      <c r="BP1946" s="7"/>
      <c r="BQ1946" s="7"/>
      <c r="BR1946" s="7"/>
    </row>
    <row r="1947" spans="1:70" customFormat="1" ht="15.75">
      <c r="A1947" s="7"/>
      <c r="B1947" s="230"/>
      <c r="C1947" s="7"/>
      <c r="D1947" s="7"/>
      <c r="E1947" s="7"/>
      <c r="F1947" s="7"/>
      <c r="G1947" s="7"/>
      <c r="H1947" s="7"/>
      <c r="I1947" s="7"/>
      <c r="J1947" s="7"/>
      <c r="K1947" s="7"/>
      <c r="L1947" s="8"/>
      <c r="M1947" s="142"/>
      <c r="N1947" s="142"/>
      <c r="Z1947" s="142"/>
      <c r="AB1947" s="142"/>
      <c r="AC1947" s="142"/>
      <c r="AD1947" s="142"/>
      <c r="AF1947" s="142"/>
      <c r="AH1947" s="142"/>
      <c r="AJ1947" s="142"/>
      <c r="AK1947" s="142"/>
      <c r="AL1947" s="142"/>
      <c r="AN1947" s="142"/>
      <c r="AO1947" s="7"/>
      <c r="AP1947" s="142"/>
      <c r="AR1947" s="142"/>
      <c r="AT1947" s="142"/>
      <c r="AV1947" s="142"/>
      <c r="AX1947" s="142"/>
      <c r="AZ1947" s="142"/>
      <c r="BB1947" s="142"/>
      <c r="BD1947" s="142"/>
      <c r="BF1947" s="142"/>
      <c r="BH1947" s="142"/>
      <c r="BI1947" s="7"/>
      <c r="BJ1947" s="142"/>
      <c r="BL1947" s="142"/>
      <c r="BN1947" s="7"/>
      <c r="BO1947" s="7"/>
      <c r="BP1947" s="7"/>
      <c r="BQ1947" s="7"/>
      <c r="BR1947" s="7"/>
    </row>
    <row r="1948" spans="1:70" customFormat="1" ht="15.75">
      <c r="A1948" s="7"/>
      <c r="B1948" s="230"/>
      <c r="C1948" s="7"/>
      <c r="D1948" s="7"/>
      <c r="E1948" s="7"/>
      <c r="F1948" s="7"/>
      <c r="G1948" s="7"/>
      <c r="H1948" s="7"/>
      <c r="I1948" s="7"/>
      <c r="J1948" s="7"/>
      <c r="K1948" s="7"/>
      <c r="L1948" s="8"/>
      <c r="M1948" s="142"/>
      <c r="N1948" s="142"/>
      <c r="Z1948" s="142"/>
      <c r="AB1948" s="142"/>
      <c r="AC1948" s="142"/>
      <c r="AD1948" s="142"/>
      <c r="AF1948" s="142"/>
      <c r="AH1948" s="142"/>
      <c r="AJ1948" s="142"/>
      <c r="AK1948" s="142"/>
      <c r="AL1948" s="142"/>
      <c r="AN1948" s="142"/>
      <c r="AO1948" s="7"/>
      <c r="AP1948" s="142"/>
      <c r="AR1948" s="142"/>
      <c r="AT1948" s="142"/>
      <c r="AV1948" s="142"/>
      <c r="AX1948" s="142"/>
      <c r="AZ1948" s="142"/>
      <c r="BB1948" s="142"/>
      <c r="BD1948" s="142"/>
      <c r="BF1948" s="142"/>
      <c r="BH1948" s="142"/>
      <c r="BI1948" s="7"/>
      <c r="BJ1948" s="142"/>
      <c r="BL1948" s="142"/>
      <c r="BN1948" s="7"/>
      <c r="BO1948" s="7"/>
      <c r="BP1948" s="7"/>
      <c r="BQ1948" s="7"/>
      <c r="BR1948" s="7"/>
    </row>
    <row r="1949" spans="1:70" customFormat="1" ht="15.75">
      <c r="A1949" s="7"/>
      <c r="B1949" s="230"/>
      <c r="C1949" s="7"/>
      <c r="D1949" s="7"/>
      <c r="E1949" s="7"/>
      <c r="F1949" s="7"/>
      <c r="G1949" s="7"/>
      <c r="H1949" s="7"/>
      <c r="I1949" s="7"/>
      <c r="J1949" s="7"/>
      <c r="K1949" s="7"/>
      <c r="L1949" s="8"/>
      <c r="M1949" s="142"/>
      <c r="N1949" s="142"/>
      <c r="Z1949" s="142"/>
      <c r="AB1949" s="142"/>
      <c r="AC1949" s="142"/>
      <c r="AD1949" s="142"/>
      <c r="AF1949" s="142"/>
      <c r="AH1949" s="142"/>
      <c r="AJ1949" s="142"/>
      <c r="AK1949" s="142"/>
      <c r="AL1949" s="142"/>
      <c r="AN1949" s="142"/>
      <c r="AO1949" s="7"/>
      <c r="AP1949" s="142"/>
      <c r="AR1949" s="142"/>
      <c r="AT1949" s="142"/>
      <c r="AV1949" s="142"/>
      <c r="AX1949" s="142"/>
      <c r="AZ1949" s="142"/>
      <c r="BB1949" s="142"/>
      <c r="BD1949" s="142"/>
      <c r="BF1949" s="142"/>
      <c r="BH1949" s="142"/>
      <c r="BI1949" s="7"/>
      <c r="BJ1949" s="142"/>
      <c r="BL1949" s="142"/>
      <c r="BN1949" s="7"/>
      <c r="BO1949" s="7"/>
      <c r="BP1949" s="7"/>
      <c r="BQ1949" s="7"/>
      <c r="BR1949" s="7"/>
    </row>
    <row r="1950" spans="1:70" customFormat="1" ht="15.75">
      <c r="A1950" s="7"/>
      <c r="B1950" s="230"/>
      <c r="C1950" s="7"/>
      <c r="D1950" s="7"/>
      <c r="E1950" s="7"/>
      <c r="F1950" s="7"/>
      <c r="G1950" s="7"/>
      <c r="H1950" s="7"/>
      <c r="I1950" s="7"/>
      <c r="J1950" s="7"/>
      <c r="K1950" s="7"/>
      <c r="L1950" s="8"/>
      <c r="M1950" s="142"/>
      <c r="N1950" s="142"/>
      <c r="Z1950" s="142"/>
      <c r="AB1950" s="142"/>
      <c r="AC1950" s="142"/>
      <c r="AD1950" s="142"/>
      <c r="AF1950" s="142"/>
      <c r="AH1950" s="142"/>
      <c r="AJ1950" s="142"/>
      <c r="AK1950" s="142"/>
      <c r="AL1950" s="142"/>
      <c r="AN1950" s="142"/>
      <c r="AO1950" s="7"/>
      <c r="AP1950" s="142"/>
      <c r="AR1950" s="142"/>
      <c r="AT1950" s="142"/>
      <c r="AV1950" s="142"/>
      <c r="AX1950" s="142"/>
      <c r="AZ1950" s="142"/>
      <c r="BB1950" s="142"/>
      <c r="BD1950" s="142"/>
      <c r="BF1950" s="142"/>
      <c r="BH1950" s="142"/>
      <c r="BI1950" s="7"/>
      <c r="BJ1950" s="142"/>
      <c r="BL1950" s="142"/>
      <c r="BN1950" s="7"/>
      <c r="BO1950" s="7"/>
      <c r="BP1950" s="7"/>
      <c r="BQ1950" s="7"/>
      <c r="BR1950" s="7"/>
    </row>
    <row r="1951" spans="1:70" customFormat="1" ht="15.75">
      <c r="A1951" s="7"/>
      <c r="B1951" s="230"/>
      <c r="C1951" s="7"/>
      <c r="D1951" s="7"/>
      <c r="E1951" s="7"/>
      <c r="F1951" s="7"/>
      <c r="G1951" s="7"/>
      <c r="H1951" s="7"/>
      <c r="I1951" s="7"/>
      <c r="J1951" s="7"/>
      <c r="K1951" s="7"/>
      <c r="L1951" s="8"/>
      <c r="M1951" s="142"/>
      <c r="N1951" s="142"/>
      <c r="Z1951" s="142"/>
      <c r="AB1951" s="142"/>
      <c r="AC1951" s="142"/>
      <c r="AD1951" s="142"/>
      <c r="AF1951" s="142"/>
      <c r="AH1951" s="142"/>
      <c r="AJ1951" s="142"/>
      <c r="AK1951" s="142"/>
      <c r="AL1951" s="142"/>
      <c r="AN1951" s="142"/>
      <c r="AO1951" s="7"/>
      <c r="AP1951" s="142"/>
      <c r="AR1951" s="142"/>
      <c r="AT1951" s="142"/>
      <c r="AV1951" s="142"/>
      <c r="AX1951" s="142"/>
      <c r="AZ1951" s="142"/>
      <c r="BB1951" s="142"/>
      <c r="BD1951" s="142"/>
      <c r="BF1951" s="142"/>
      <c r="BH1951" s="142"/>
      <c r="BI1951" s="7"/>
      <c r="BJ1951" s="142"/>
      <c r="BL1951" s="142"/>
      <c r="BN1951" s="7"/>
      <c r="BO1951" s="7"/>
      <c r="BP1951" s="7"/>
      <c r="BQ1951" s="7"/>
      <c r="BR1951" s="7"/>
    </row>
    <row r="1952" spans="1:70" customFormat="1" ht="15.75">
      <c r="A1952" s="7"/>
      <c r="B1952" s="230"/>
      <c r="C1952" s="7"/>
      <c r="D1952" s="7"/>
      <c r="E1952" s="7"/>
      <c r="F1952" s="7"/>
      <c r="G1952" s="7"/>
      <c r="H1952" s="7"/>
      <c r="I1952" s="7"/>
      <c r="J1952" s="7"/>
      <c r="K1952" s="7"/>
      <c r="L1952" s="8"/>
      <c r="M1952" s="142"/>
      <c r="N1952" s="142"/>
      <c r="Z1952" s="142"/>
      <c r="AB1952" s="142"/>
      <c r="AC1952" s="142"/>
      <c r="AD1952" s="142"/>
      <c r="AF1952" s="142"/>
      <c r="AH1952" s="142"/>
      <c r="AJ1952" s="142"/>
      <c r="AK1952" s="142"/>
      <c r="AL1952" s="142"/>
      <c r="AN1952" s="142"/>
      <c r="AO1952" s="7"/>
      <c r="AP1952" s="142"/>
      <c r="AR1952" s="142"/>
      <c r="AT1952" s="142"/>
      <c r="AV1952" s="142"/>
      <c r="AX1952" s="142"/>
      <c r="AZ1952" s="142"/>
      <c r="BB1952" s="142"/>
      <c r="BD1952" s="142"/>
      <c r="BF1952" s="142"/>
      <c r="BH1952" s="142"/>
      <c r="BI1952" s="7"/>
      <c r="BJ1952" s="142"/>
      <c r="BL1952" s="142"/>
      <c r="BN1952" s="7"/>
      <c r="BO1952" s="7"/>
      <c r="BP1952" s="7"/>
      <c r="BQ1952" s="7"/>
      <c r="BR1952" s="7"/>
    </row>
    <row r="1953" spans="1:70" customFormat="1" ht="15.75">
      <c r="A1953" s="7"/>
      <c r="B1953" s="230"/>
      <c r="C1953" s="7"/>
      <c r="D1953" s="7"/>
      <c r="E1953" s="7"/>
      <c r="F1953" s="7"/>
      <c r="G1953" s="7"/>
      <c r="H1953" s="7"/>
      <c r="I1953" s="7"/>
      <c r="J1953" s="7"/>
      <c r="K1953" s="7"/>
      <c r="L1953" s="8"/>
      <c r="M1953" s="142"/>
      <c r="N1953" s="142"/>
      <c r="Z1953" s="142"/>
      <c r="AB1953" s="142"/>
      <c r="AC1953" s="142"/>
      <c r="AD1953" s="142"/>
      <c r="AF1953" s="142"/>
      <c r="AH1953" s="142"/>
      <c r="AJ1953" s="142"/>
      <c r="AK1953" s="142"/>
      <c r="AL1953" s="142"/>
      <c r="AN1953" s="142"/>
      <c r="AO1953" s="7"/>
      <c r="AP1953" s="142"/>
      <c r="AR1953" s="142"/>
      <c r="AT1953" s="142"/>
      <c r="AV1953" s="142"/>
      <c r="AX1953" s="142"/>
      <c r="AZ1953" s="142"/>
      <c r="BB1953" s="142"/>
      <c r="BD1953" s="142"/>
      <c r="BF1953" s="142"/>
      <c r="BH1953" s="142"/>
      <c r="BI1953" s="7"/>
      <c r="BJ1953" s="142"/>
      <c r="BL1953" s="142"/>
      <c r="BN1953" s="7"/>
      <c r="BO1953" s="7"/>
      <c r="BP1953" s="7"/>
      <c r="BQ1953" s="7"/>
      <c r="BR1953" s="7"/>
    </row>
    <row r="1954" spans="1:70" customFormat="1" ht="15.75">
      <c r="A1954" s="7"/>
      <c r="B1954" s="230"/>
      <c r="C1954" s="7"/>
      <c r="D1954" s="7"/>
      <c r="E1954" s="7"/>
      <c r="F1954" s="7"/>
      <c r="G1954" s="7"/>
      <c r="H1954" s="7"/>
      <c r="I1954" s="7"/>
      <c r="J1954" s="7"/>
      <c r="K1954" s="7"/>
      <c r="L1954" s="8"/>
      <c r="M1954" s="142"/>
      <c r="N1954" s="142"/>
      <c r="Z1954" s="142"/>
      <c r="AB1954" s="142"/>
      <c r="AC1954" s="142"/>
      <c r="AD1954" s="142"/>
      <c r="AF1954" s="142"/>
      <c r="AH1954" s="142"/>
      <c r="AJ1954" s="142"/>
      <c r="AK1954" s="142"/>
      <c r="AL1954" s="142"/>
      <c r="AN1954" s="142"/>
      <c r="AO1954" s="7"/>
      <c r="AP1954" s="142"/>
      <c r="AR1954" s="142"/>
      <c r="AT1954" s="142"/>
      <c r="AV1954" s="142"/>
      <c r="AX1954" s="142"/>
      <c r="AZ1954" s="142"/>
      <c r="BB1954" s="142"/>
      <c r="BD1954" s="142"/>
      <c r="BF1954" s="142"/>
      <c r="BH1954" s="142"/>
      <c r="BI1954" s="7"/>
      <c r="BJ1954" s="142"/>
      <c r="BL1954" s="142"/>
      <c r="BN1954" s="7"/>
      <c r="BO1954" s="7"/>
      <c r="BP1954" s="7"/>
      <c r="BQ1954" s="7"/>
      <c r="BR1954" s="7"/>
    </row>
    <row r="1955" spans="1:70" customFormat="1" ht="15.75">
      <c r="A1955" s="7"/>
      <c r="B1955" s="230"/>
      <c r="C1955" s="7"/>
      <c r="D1955" s="7"/>
      <c r="E1955" s="7"/>
      <c r="F1955" s="7"/>
      <c r="G1955" s="7"/>
      <c r="H1955" s="7"/>
      <c r="I1955" s="7"/>
      <c r="J1955" s="7"/>
      <c r="K1955" s="7"/>
      <c r="L1955" s="8"/>
      <c r="M1955" s="142"/>
      <c r="N1955" s="142"/>
      <c r="Z1955" s="142"/>
      <c r="AB1955" s="142"/>
      <c r="AC1955" s="142"/>
      <c r="AD1955" s="142"/>
      <c r="AF1955" s="142"/>
      <c r="AH1955" s="142"/>
      <c r="AJ1955" s="142"/>
      <c r="AK1955" s="142"/>
      <c r="AL1955" s="142"/>
      <c r="AN1955" s="142"/>
      <c r="AO1955" s="7"/>
      <c r="AP1955" s="142"/>
      <c r="AR1955" s="142"/>
      <c r="AT1955" s="142"/>
      <c r="AV1955" s="142"/>
      <c r="AX1955" s="142"/>
      <c r="AZ1955" s="142"/>
      <c r="BB1955" s="142"/>
      <c r="BD1955" s="142"/>
      <c r="BF1955" s="142"/>
      <c r="BH1955" s="142"/>
      <c r="BI1955" s="7"/>
      <c r="BJ1955" s="142"/>
      <c r="BL1955" s="142"/>
      <c r="BN1955" s="7"/>
      <c r="BO1955" s="7"/>
      <c r="BP1955" s="7"/>
      <c r="BQ1955" s="7"/>
      <c r="BR1955" s="7"/>
    </row>
    <row r="1956" spans="1:70" customFormat="1" ht="15.75">
      <c r="A1956" s="7"/>
      <c r="B1956" s="230"/>
      <c r="C1956" s="7"/>
      <c r="D1956" s="7"/>
      <c r="E1956" s="7"/>
      <c r="F1956" s="7"/>
      <c r="G1956" s="7"/>
      <c r="H1956" s="7"/>
      <c r="I1956" s="7"/>
      <c r="J1956" s="7"/>
      <c r="K1956" s="7"/>
      <c r="L1956" s="8"/>
      <c r="M1956" s="142"/>
      <c r="N1956" s="142"/>
      <c r="Z1956" s="142"/>
      <c r="AB1956" s="142"/>
      <c r="AC1956" s="142"/>
      <c r="AD1956" s="142"/>
      <c r="AF1956" s="142"/>
      <c r="AH1956" s="142"/>
      <c r="AJ1956" s="142"/>
      <c r="AK1956" s="142"/>
      <c r="AL1956" s="142"/>
      <c r="AN1956" s="142"/>
      <c r="AO1956" s="7"/>
      <c r="AP1956" s="142"/>
      <c r="AR1956" s="142"/>
      <c r="AT1956" s="142"/>
      <c r="AV1956" s="142"/>
      <c r="AX1956" s="142"/>
      <c r="AZ1956" s="142"/>
      <c r="BB1956" s="142"/>
      <c r="BD1956" s="142"/>
      <c r="BF1956" s="142"/>
      <c r="BH1956" s="142"/>
      <c r="BI1956" s="7"/>
      <c r="BJ1956" s="142"/>
      <c r="BL1956" s="142"/>
      <c r="BN1956" s="7"/>
      <c r="BO1956" s="7"/>
      <c r="BP1956" s="7"/>
      <c r="BQ1956" s="7"/>
      <c r="BR1956" s="7"/>
    </row>
    <row r="1957" spans="1:70" customFormat="1" ht="15.75">
      <c r="A1957" s="7"/>
      <c r="B1957" s="230"/>
      <c r="C1957" s="7"/>
      <c r="D1957" s="7"/>
      <c r="E1957" s="7"/>
      <c r="F1957" s="7"/>
      <c r="G1957" s="7"/>
      <c r="H1957" s="7"/>
      <c r="I1957" s="7"/>
      <c r="J1957" s="7"/>
      <c r="K1957" s="7"/>
      <c r="L1957" s="8"/>
      <c r="M1957" s="142"/>
      <c r="N1957" s="142"/>
      <c r="Z1957" s="142"/>
      <c r="AB1957" s="142"/>
      <c r="AC1957" s="142"/>
      <c r="AD1957" s="142"/>
      <c r="AF1957" s="142"/>
      <c r="AH1957" s="142"/>
      <c r="AJ1957" s="142"/>
      <c r="AK1957" s="142"/>
      <c r="AL1957" s="142"/>
      <c r="AN1957" s="142"/>
      <c r="AO1957" s="7"/>
      <c r="AP1957" s="142"/>
      <c r="AR1957" s="142"/>
      <c r="AT1957" s="142"/>
      <c r="AV1957" s="142"/>
      <c r="AX1957" s="142"/>
      <c r="AZ1957" s="142"/>
      <c r="BB1957" s="142"/>
      <c r="BD1957" s="142"/>
      <c r="BF1957" s="142"/>
      <c r="BH1957" s="142"/>
      <c r="BI1957" s="7"/>
      <c r="BJ1957" s="142"/>
      <c r="BL1957" s="142"/>
      <c r="BN1957" s="7"/>
      <c r="BO1957" s="7"/>
      <c r="BP1957" s="7"/>
      <c r="BQ1957" s="7"/>
      <c r="BR1957" s="7"/>
    </row>
    <row r="1958" spans="1:70" customFormat="1" ht="15.75">
      <c r="A1958" s="7"/>
      <c r="B1958" s="230"/>
      <c r="C1958" s="7"/>
      <c r="D1958" s="7"/>
      <c r="E1958" s="7"/>
      <c r="F1958" s="7"/>
      <c r="G1958" s="7"/>
      <c r="H1958" s="7"/>
      <c r="I1958" s="7"/>
      <c r="J1958" s="7"/>
      <c r="K1958" s="7"/>
      <c r="L1958" s="8"/>
      <c r="M1958" s="142"/>
      <c r="N1958" s="142"/>
      <c r="Z1958" s="142"/>
      <c r="AB1958" s="142"/>
      <c r="AC1958" s="142"/>
      <c r="AD1958" s="142"/>
      <c r="AF1958" s="142"/>
      <c r="AH1958" s="142"/>
      <c r="AJ1958" s="142"/>
      <c r="AK1958" s="142"/>
      <c r="AL1958" s="142"/>
      <c r="AN1958" s="142"/>
      <c r="AO1958" s="7"/>
      <c r="AP1958" s="142"/>
      <c r="AR1958" s="142"/>
      <c r="AT1958" s="142"/>
      <c r="AV1958" s="142"/>
      <c r="AX1958" s="142"/>
      <c r="AZ1958" s="142"/>
      <c r="BB1958" s="142"/>
      <c r="BD1958" s="142"/>
      <c r="BF1958" s="142"/>
      <c r="BH1958" s="142"/>
      <c r="BI1958" s="7"/>
      <c r="BJ1958" s="142"/>
      <c r="BL1958" s="142"/>
      <c r="BN1958" s="7"/>
      <c r="BO1958" s="7"/>
      <c r="BP1958" s="7"/>
      <c r="BQ1958" s="7"/>
      <c r="BR1958" s="7"/>
    </row>
    <row r="1959" spans="1:70" customFormat="1" ht="15.75">
      <c r="A1959" s="7"/>
      <c r="B1959" s="230"/>
      <c r="C1959" s="7"/>
      <c r="D1959" s="7"/>
      <c r="E1959" s="7"/>
      <c r="F1959" s="7"/>
      <c r="G1959" s="7"/>
      <c r="H1959" s="7"/>
      <c r="I1959" s="7"/>
      <c r="J1959" s="7"/>
      <c r="K1959" s="7"/>
      <c r="L1959" s="8"/>
      <c r="M1959" s="142"/>
      <c r="N1959" s="142"/>
      <c r="Z1959" s="142"/>
      <c r="AB1959" s="142"/>
      <c r="AC1959" s="142"/>
      <c r="AD1959" s="142"/>
      <c r="AF1959" s="142"/>
      <c r="AH1959" s="142"/>
      <c r="AJ1959" s="142"/>
      <c r="AK1959" s="142"/>
      <c r="AL1959" s="142"/>
      <c r="AN1959" s="142"/>
      <c r="AO1959" s="7"/>
      <c r="AP1959" s="142"/>
      <c r="AR1959" s="142"/>
      <c r="AT1959" s="142"/>
      <c r="AV1959" s="142"/>
      <c r="AX1959" s="142"/>
      <c r="AZ1959" s="142"/>
      <c r="BB1959" s="142"/>
      <c r="BD1959" s="142"/>
      <c r="BF1959" s="142"/>
      <c r="BH1959" s="142"/>
      <c r="BI1959" s="7"/>
      <c r="BJ1959" s="142"/>
      <c r="BL1959" s="142"/>
      <c r="BN1959" s="7"/>
      <c r="BO1959" s="7"/>
      <c r="BP1959" s="7"/>
      <c r="BQ1959" s="7"/>
      <c r="BR1959" s="7"/>
    </row>
    <row r="1960" spans="1:70" customFormat="1" ht="15.75">
      <c r="A1960" s="7"/>
      <c r="B1960" s="230"/>
      <c r="C1960" s="7"/>
      <c r="D1960" s="7"/>
      <c r="E1960" s="7"/>
      <c r="F1960" s="7"/>
      <c r="G1960" s="7"/>
      <c r="H1960" s="7"/>
      <c r="I1960" s="7"/>
      <c r="J1960" s="7"/>
      <c r="K1960" s="7"/>
      <c r="L1960" s="8"/>
      <c r="M1960" s="142"/>
      <c r="N1960" s="142"/>
      <c r="Z1960" s="142"/>
      <c r="AB1960" s="142"/>
      <c r="AC1960" s="142"/>
      <c r="AD1960" s="142"/>
      <c r="AF1960" s="142"/>
      <c r="AH1960" s="142"/>
      <c r="AJ1960" s="142"/>
      <c r="AK1960" s="142"/>
      <c r="AL1960" s="142"/>
      <c r="AN1960" s="142"/>
      <c r="AO1960" s="7"/>
      <c r="AP1960" s="142"/>
      <c r="AR1960" s="142"/>
      <c r="AT1960" s="142"/>
      <c r="AV1960" s="142"/>
      <c r="AX1960" s="142"/>
      <c r="AZ1960" s="142"/>
      <c r="BB1960" s="142"/>
      <c r="BD1960" s="142"/>
      <c r="BF1960" s="142"/>
      <c r="BH1960" s="142"/>
      <c r="BI1960" s="7"/>
      <c r="BJ1960" s="142"/>
      <c r="BL1960" s="142"/>
      <c r="BN1960" s="7"/>
      <c r="BO1960" s="7"/>
      <c r="BP1960" s="7"/>
      <c r="BQ1960" s="7"/>
      <c r="BR1960" s="7"/>
    </row>
    <row r="1961" spans="1:70" customFormat="1" ht="15.75">
      <c r="A1961" s="7"/>
      <c r="B1961" s="230"/>
      <c r="C1961" s="7"/>
      <c r="D1961" s="7"/>
      <c r="E1961" s="7"/>
      <c r="F1961" s="7"/>
      <c r="G1961" s="7"/>
      <c r="H1961" s="7"/>
      <c r="I1961" s="7"/>
      <c r="J1961" s="7"/>
      <c r="K1961" s="7"/>
      <c r="L1961" s="8"/>
      <c r="M1961" s="142"/>
      <c r="N1961" s="142"/>
      <c r="Z1961" s="142"/>
      <c r="AB1961" s="142"/>
      <c r="AC1961" s="142"/>
      <c r="AD1961" s="142"/>
      <c r="AF1961" s="142"/>
      <c r="AH1961" s="142"/>
      <c r="AJ1961" s="142"/>
      <c r="AK1961" s="142"/>
      <c r="AL1961" s="142"/>
      <c r="AN1961" s="142"/>
      <c r="AO1961" s="7"/>
      <c r="AP1961" s="142"/>
      <c r="AR1961" s="142"/>
      <c r="AT1961" s="142"/>
      <c r="AV1961" s="142"/>
      <c r="AX1961" s="142"/>
      <c r="AZ1961" s="142"/>
      <c r="BB1961" s="142"/>
      <c r="BD1961" s="142"/>
      <c r="BF1961" s="142"/>
      <c r="BH1961" s="142"/>
      <c r="BI1961" s="7"/>
      <c r="BJ1961" s="142"/>
      <c r="BL1961" s="142"/>
      <c r="BN1961" s="7"/>
      <c r="BO1961" s="7"/>
      <c r="BP1961" s="7"/>
      <c r="BQ1961" s="7"/>
      <c r="BR1961" s="7"/>
    </row>
    <row r="1962" spans="1:70" customFormat="1" ht="15.75">
      <c r="A1962" s="7"/>
      <c r="B1962" s="230"/>
      <c r="C1962" s="7"/>
      <c r="D1962" s="7"/>
      <c r="E1962" s="7"/>
      <c r="F1962" s="7"/>
      <c r="G1962" s="7"/>
      <c r="H1962" s="7"/>
      <c r="I1962" s="7"/>
      <c r="J1962" s="7"/>
      <c r="K1962" s="7"/>
      <c r="L1962" s="8"/>
      <c r="M1962" s="142"/>
      <c r="N1962" s="142"/>
      <c r="Z1962" s="142"/>
      <c r="AB1962" s="142"/>
      <c r="AC1962" s="142"/>
      <c r="AD1962" s="142"/>
      <c r="AF1962" s="142"/>
      <c r="AH1962" s="142"/>
      <c r="AJ1962" s="142"/>
      <c r="AK1962" s="142"/>
      <c r="AL1962" s="142"/>
      <c r="AN1962" s="142"/>
      <c r="AO1962" s="7"/>
      <c r="AP1962" s="142"/>
      <c r="AR1962" s="142"/>
      <c r="AT1962" s="142"/>
      <c r="AV1962" s="142"/>
      <c r="AX1962" s="142"/>
      <c r="AZ1962" s="142"/>
      <c r="BB1962" s="142"/>
      <c r="BD1962" s="142"/>
      <c r="BF1962" s="142"/>
      <c r="BH1962" s="142"/>
      <c r="BI1962" s="7"/>
      <c r="BJ1962" s="142"/>
      <c r="BL1962" s="142"/>
      <c r="BN1962" s="7"/>
      <c r="BO1962" s="7"/>
      <c r="BP1962" s="7"/>
      <c r="BQ1962" s="7"/>
      <c r="BR1962" s="7"/>
    </row>
    <row r="1963" spans="1:70" customFormat="1" ht="15.75">
      <c r="A1963" s="7"/>
      <c r="B1963" s="230"/>
      <c r="C1963" s="7"/>
      <c r="D1963" s="7"/>
      <c r="E1963" s="7"/>
      <c r="F1963" s="7"/>
      <c r="G1963" s="7"/>
      <c r="H1963" s="7"/>
      <c r="I1963" s="7"/>
      <c r="J1963" s="7"/>
      <c r="K1963" s="7"/>
      <c r="L1963" s="8"/>
      <c r="M1963" s="142"/>
      <c r="N1963" s="142"/>
      <c r="Z1963" s="142"/>
      <c r="AB1963" s="142"/>
      <c r="AC1963" s="142"/>
      <c r="AD1963" s="142"/>
      <c r="AF1963" s="142"/>
      <c r="AH1963" s="142"/>
      <c r="AJ1963" s="142"/>
      <c r="AK1963" s="142"/>
      <c r="AL1963" s="142"/>
      <c r="AN1963" s="142"/>
      <c r="AO1963" s="7"/>
      <c r="AP1963" s="142"/>
      <c r="AR1963" s="142"/>
      <c r="AT1963" s="142"/>
      <c r="AV1963" s="142"/>
      <c r="AX1963" s="142"/>
      <c r="AZ1963" s="142"/>
      <c r="BB1963" s="142"/>
      <c r="BD1963" s="142"/>
      <c r="BF1963" s="142"/>
      <c r="BH1963" s="142"/>
      <c r="BI1963" s="7"/>
      <c r="BJ1963" s="142"/>
      <c r="BL1963" s="142"/>
      <c r="BN1963" s="7"/>
      <c r="BO1963" s="7"/>
      <c r="BP1963" s="7"/>
      <c r="BQ1963" s="7"/>
      <c r="BR1963" s="7"/>
    </row>
    <row r="1964" spans="1:70" customFormat="1" ht="15.75">
      <c r="A1964" s="7"/>
      <c r="B1964" s="230"/>
      <c r="C1964" s="7"/>
      <c r="D1964" s="7"/>
      <c r="E1964" s="7"/>
      <c r="F1964" s="7"/>
      <c r="G1964" s="7"/>
      <c r="H1964" s="7"/>
      <c r="I1964" s="7"/>
      <c r="J1964" s="7"/>
      <c r="K1964" s="7"/>
      <c r="L1964" s="8"/>
      <c r="M1964" s="142"/>
      <c r="N1964" s="142"/>
      <c r="Z1964" s="142"/>
      <c r="AB1964" s="142"/>
      <c r="AC1964" s="142"/>
      <c r="AD1964" s="142"/>
      <c r="AF1964" s="142"/>
      <c r="AH1964" s="142"/>
      <c r="AJ1964" s="142"/>
      <c r="AK1964" s="142"/>
      <c r="AL1964" s="142"/>
      <c r="AN1964" s="142"/>
      <c r="AO1964" s="7"/>
      <c r="AP1964" s="142"/>
      <c r="AR1964" s="142"/>
      <c r="AT1964" s="142"/>
      <c r="AV1964" s="142"/>
      <c r="AX1964" s="142"/>
      <c r="AZ1964" s="142"/>
      <c r="BB1964" s="142"/>
      <c r="BD1964" s="142"/>
      <c r="BF1964" s="142"/>
      <c r="BH1964" s="142"/>
      <c r="BI1964" s="7"/>
      <c r="BJ1964" s="142"/>
      <c r="BL1964" s="142"/>
      <c r="BN1964" s="7"/>
      <c r="BO1964" s="7"/>
      <c r="BP1964" s="7"/>
      <c r="BQ1964" s="7"/>
      <c r="BR1964" s="7"/>
    </row>
    <row r="1965" spans="1:70" customFormat="1" ht="15.75">
      <c r="A1965" s="7"/>
      <c r="B1965" s="230"/>
      <c r="C1965" s="7"/>
      <c r="D1965" s="7"/>
      <c r="E1965" s="7"/>
      <c r="F1965" s="7"/>
      <c r="G1965" s="7"/>
      <c r="H1965" s="7"/>
      <c r="I1965" s="7"/>
      <c r="J1965" s="7"/>
      <c r="K1965" s="7"/>
      <c r="L1965" s="8"/>
      <c r="M1965" s="142"/>
      <c r="N1965" s="142"/>
      <c r="Z1965" s="142"/>
      <c r="AB1965" s="142"/>
      <c r="AC1965" s="142"/>
      <c r="AD1965" s="142"/>
      <c r="AF1965" s="142"/>
      <c r="AH1965" s="142"/>
      <c r="AJ1965" s="142"/>
      <c r="AK1965" s="142"/>
      <c r="AL1965" s="142"/>
      <c r="AN1965" s="142"/>
      <c r="AO1965" s="7"/>
      <c r="AP1965" s="142"/>
      <c r="AR1965" s="142"/>
      <c r="AT1965" s="142"/>
      <c r="AV1965" s="142"/>
      <c r="AX1965" s="142"/>
      <c r="AZ1965" s="142"/>
      <c r="BB1965" s="142"/>
      <c r="BD1965" s="142"/>
      <c r="BF1965" s="142"/>
      <c r="BH1965" s="142"/>
      <c r="BI1965" s="7"/>
      <c r="BJ1965" s="142"/>
      <c r="BL1965" s="142"/>
      <c r="BN1965" s="7"/>
      <c r="BO1965" s="7"/>
      <c r="BP1965" s="7"/>
      <c r="BQ1965" s="7"/>
      <c r="BR1965" s="7"/>
    </row>
    <row r="1966" spans="1:70" customFormat="1" ht="15.75">
      <c r="A1966" s="7"/>
      <c r="B1966" s="230"/>
      <c r="C1966" s="7"/>
      <c r="D1966" s="7"/>
      <c r="E1966" s="7"/>
      <c r="F1966" s="7"/>
      <c r="G1966" s="7"/>
      <c r="H1966" s="7"/>
      <c r="I1966" s="7"/>
      <c r="J1966" s="7"/>
      <c r="K1966" s="7"/>
      <c r="L1966" s="8"/>
      <c r="M1966" s="142"/>
      <c r="N1966" s="142"/>
      <c r="Z1966" s="142"/>
      <c r="AB1966" s="142"/>
      <c r="AC1966" s="142"/>
      <c r="AD1966" s="142"/>
      <c r="AF1966" s="142"/>
      <c r="AH1966" s="142"/>
      <c r="AJ1966" s="142"/>
      <c r="AK1966" s="142"/>
      <c r="AL1966" s="142"/>
      <c r="AN1966" s="142"/>
      <c r="AO1966" s="7"/>
      <c r="AP1966" s="142"/>
      <c r="AR1966" s="142"/>
      <c r="AT1966" s="142"/>
      <c r="AV1966" s="142"/>
      <c r="AX1966" s="142"/>
      <c r="AZ1966" s="142"/>
      <c r="BB1966" s="142"/>
      <c r="BD1966" s="142"/>
      <c r="BF1966" s="142"/>
      <c r="BH1966" s="142"/>
      <c r="BI1966" s="7"/>
      <c r="BJ1966" s="142"/>
      <c r="BL1966" s="142"/>
      <c r="BN1966" s="7"/>
      <c r="BO1966" s="7"/>
      <c r="BP1966" s="7"/>
      <c r="BQ1966" s="7"/>
      <c r="BR1966" s="7"/>
    </row>
    <row r="1967" spans="1:70" customFormat="1" ht="15.75">
      <c r="A1967" s="7"/>
      <c r="B1967" s="230"/>
      <c r="C1967" s="7"/>
      <c r="D1967" s="7"/>
      <c r="E1967" s="7"/>
      <c r="F1967" s="7"/>
      <c r="G1967" s="7"/>
      <c r="H1967" s="7"/>
      <c r="I1967" s="7"/>
      <c r="J1967" s="7"/>
      <c r="K1967" s="7"/>
      <c r="L1967" s="8"/>
      <c r="M1967" s="142"/>
      <c r="N1967" s="142"/>
      <c r="Z1967" s="142"/>
      <c r="AB1967" s="142"/>
      <c r="AC1967" s="142"/>
      <c r="AD1967" s="142"/>
      <c r="AF1967" s="142"/>
      <c r="AH1967" s="142"/>
      <c r="AJ1967" s="142"/>
      <c r="AK1967" s="142"/>
      <c r="AL1967" s="142"/>
      <c r="AN1967" s="142"/>
      <c r="AO1967" s="7"/>
      <c r="AP1967" s="142"/>
      <c r="AR1967" s="142"/>
      <c r="AT1967" s="142"/>
      <c r="AV1967" s="142"/>
      <c r="AX1967" s="142"/>
      <c r="AZ1967" s="142"/>
      <c r="BB1967" s="142"/>
      <c r="BD1967" s="142"/>
      <c r="BF1967" s="142"/>
      <c r="BH1967" s="142"/>
      <c r="BI1967" s="7"/>
      <c r="BJ1967" s="142"/>
      <c r="BL1967" s="142"/>
      <c r="BN1967" s="7"/>
      <c r="BO1967" s="7"/>
      <c r="BP1967" s="7"/>
      <c r="BQ1967" s="7"/>
      <c r="BR1967" s="7"/>
    </row>
    <row r="1968" spans="1:70" customFormat="1" ht="15.75">
      <c r="A1968" s="7"/>
      <c r="B1968" s="230"/>
      <c r="C1968" s="7"/>
      <c r="D1968" s="7"/>
      <c r="E1968" s="7"/>
      <c r="F1968" s="7"/>
      <c r="G1968" s="7"/>
      <c r="H1968" s="7"/>
      <c r="I1968" s="7"/>
      <c r="J1968" s="7"/>
      <c r="K1968" s="7"/>
      <c r="L1968" s="8"/>
      <c r="M1968" s="142"/>
      <c r="N1968" s="142"/>
      <c r="Z1968" s="142"/>
      <c r="AB1968" s="142"/>
      <c r="AC1968" s="142"/>
      <c r="AD1968" s="142"/>
      <c r="AF1968" s="142"/>
      <c r="AH1968" s="142"/>
      <c r="AJ1968" s="142"/>
      <c r="AK1968" s="142"/>
      <c r="AL1968" s="142"/>
      <c r="AN1968" s="142"/>
      <c r="AO1968" s="7"/>
      <c r="AP1968" s="142"/>
      <c r="AR1968" s="142"/>
      <c r="AT1968" s="142"/>
      <c r="AV1968" s="142"/>
      <c r="AX1968" s="142"/>
      <c r="AZ1968" s="142"/>
      <c r="BB1968" s="142"/>
      <c r="BD1968" s="142"/>
      <c r="BF1968" s="142"/>
      <c r="BH1968" s="142"/>
      <c r="BI1968" s="7"/>
      <c r="BJ1968" s="142"/>
      <c r="BL1968" s="142"/>
      <c r="BN1968" s="7"/>
      <c r="BO1968" s="7"/>
      <c r="BP1968" s="7"/>
      <c r="BQ1968" s="7"/>
      <c r="BR1968" s="7"/>
    </row>
    <row r="1969" spans="1:70" customFormat="1" ht="15.75">
      <c r="A1969" s="7"/>
      <c r="B1969" s="230"/>
      <c r="C1969" s="7"/>
      <c r="D1969" s="7"/>
      <c r="E1969" s="7"/>
      <c r="F1969" s="7"/>
      <c r="G1969" s="7"/>
      <c r="H1969" s="7"/>
      <c r="I1969" s="7"/>
      <c r="J1969" s="7"/>
      <c r="K1969" s="7"/>
      <c r="L1969" s="8"/>
      <c r="M1969" s="142"/>
      <c r="N1969" s="142"/>
      <c r="Z1969" s="142"/>
      <c r="AB1969" s="142"/>
      <c r="AC1969" s="142"/>
      <c r="AD1969" s="142"/>
      <c r="AF1969" s="142"/>
      <c r="AH1969" s="142"/>
      <c r="AJ1969" s="142"/>
      <c r="AK1969" s="142"/>
      <c r="AL1969" s="142"/>
      <c r="AN1969" s="142"/>
      <c r="AO1969" s="7"/>
      <c r="AP1969" s="142"/>
      <c r="AR1969" s="142"/>
      <c r="AT1969" s="142"/>
      <c r="AV1969" s="142"/>
      <c r="AX1969" s="142"/>
      <c r="AZ1969" s="142"/>
      <c r="BB1969" s="142"/>
      <c r="BD1969" s="142"/>
      <c r="BF1969" s="142"/>
      <c r="BH1969" s="142"/>
      <c r="BI1969" s="7"/>
      <c r="BJ1969" s="142"/>
      <c r="BL1969" s="142"/>
      <c r="BN1969" s="7"/>
      <c r="BO1969" s="7"/>
      <c r="BP1969" s="7"/>
      <c r="BQ1969" s="7"/>
      <c r="BR1969" s="7"/>
    </row>
    <row r="1970" spans="1:70" customFormat="1" ht="15.75">
      <c r="A1970" s="7"/>
      <c r="B1970" s="230"/>
      <c r="C1970" s="7"/>
      <c r="D1970" s="7"/>
      <c r="E1970" s="7"/>
      <c r="F1970" s="7"/>
      <c r="G1970" s="7"/>
      <c r="H1970" s="7"/>
      <c r="I1970" s="7"/>
      <c r="J1970" s="7"/>
      <c r="K1970" s="7"/>
      <c r="L1970" s="8"/>
      <c r="M1970" s="142"/>
      <c r="N1970" s="142"/>
      <c r="Z1970" s="142"/>
      <c r="AB1970" s="142"/>
      <c r="AC1970" s="142"/>
      <c r="AD1970" s="142"/>
      <c r="AF1970" s="142"/>
      <c r="AH1970" s="142"/>
      <c r="AJ1970" s="142"/>
      <c r="AK1970" s="142"/>
      <c r="AL1970" s="142"/>
      <c r="AN1970" s="142"/>
      <c r="AO1970" s="7"/>
      <c r="AP1970" s="142"/>
      <c r="AR1970" s="142"/>
      <c r="AT1970" s="142"/>
      <c r="AV1970" s="142"/>
      <c r="AX1970" s="142"/>
      <c r="AZ1970" s="142"/>
      <c r="BB1970" s="142"/>
      <c r="BD1970" s="142"/>
      <c r="BF1970" s="142"/>
      <c r="BH1970" s="142"/>
      <c r="BI1970" s="7"/>
      <c r="BJ1970" s="142"/>
      <c r="BL1970" s="142"/>
      <c r="BN1970" s="7"/>
      <c r="BO1970" s="7"/>
      <c r="BP1970" s="7"/>
      <c r="BQ1970" s="7"/>
      <c r="BR1970" s="7"/>
    </row>
    <row r="1971" spans="1:70" customFormat="1" ht="15.75">
      <c r="A1971" s="7"/>
      <c r="B1971" s="230"/>
      <c r="C1971" s="7"/>
      <c r="D1971" s="7"/>
      <c r="E1971" s="7"/>
      <c r="F1971" s="7"/>
      <c r="G1971" s="7"/>
      <c r="H1971" s="7"/>
      <c r="I1971" s="7"/>
      <c r="J1971" s="7"/>
      <c r="K1971" s="7"/>
      <c r="L1971" s="8"/>
      <c r="M1971" s="142"/>
      <c r="N1971" s="142"/>
      <c r="Z1971" s="142"/>
      <c r="AB1971" s="142"/>
      <c r="AC1971" s="142"/>
      <c r="AD1971" s="142"/>
      <c r="AF1971" s="142"/>
      <c r="AH1971" s="142"/>
      <c r="AJ1971" s="142"/>
      <c r="AK1971" s="142"/>
      <c r="AL1971" s="142"/>
      <c r="AN1971" s="142"/>
      <c r="AO1971" s="7"/>
      <c r="AP1971" s="142"/>
      <c r="AR1971" s="142"/>
      <c r="AT1971" s="142"/>
      <c r="AV1971" s="142"/>
      <c r="AX1971" s="142"/>
      <c r="AZ1971" s="142"/>
      <c r="BB1971" s="142"/>
      <c r="BD1971" s="142"/>
      <c r="BF1971" s="142"/>
      <c r="BH1971" s="142"/>
      <c r="BI1971" s="7"/>
      <c r="BJ1971" s="142"/>
      <c r="BL1971" s="142"/>
      <c r="BN1971" s="7"/>
      <c r="BO1971" s="7"/>
      <c r="BP1971" s="7"/>
      <c r="BQ1971" s="7"/>
      <c r="BR1971" s="7"/>
    </row>
    <row r="1972" spans="1:70" customFormat="1" ht="15.75">
      <c r="A1972" s="7"/>
      <c r="B1972" s="230"/>
      <c r="C1972" s="7"/>
      <c r="D1972" s="7"/>
      <c r="E1972" s="7"/>
      <c r="F1972" s="7"/>
      <c r="G1972" s="7"/>
      <c r="H1972" s="7"/>
      <c r="I1972" s="7"/>
      <c r="J1972" s="7"/>
      <c r="K1972" s="7"/>
      <c r="L1972" s="8"/>
      <c r="M1972" s="142"/>
      <c r="N1972" s="142"/>
      <c r="Z1972" s="142"/>
      <c r="AB1972" s="142"/>
      <c r="AC1972" s="142"/>
      <c r="AD1972" s="142"/>
      <c r="AF1972" s="142"/>
      <c r="AH1972" s="142"/>
      <c r="AJ1972" s="142"/>
      <c r="AK1972" s="142"/>
      <c r="AL1972" s="142"/>
      <c r="AN1972" s="142"/>
      <c r="AO1972" s="7"/>
      <c r="AP1972" s="142"/>
      <c r="AR1972" s="142"/>
      <c r="AT1972" s="142"/>
      <c r="AV1972" s="142"/>
      <c r="AX1972" s="142"/>
      <c r="AZ1972" s="142"/>
      <c r="BB1972" s="142"/>
      <c r="BD1972" s="142"/>
      <c r="BF1972" s="142"/>
      <c r="BH1972" s="142"/>
      <c r="BI1972" s="7"/>
      <c r="BJ1972" s="142"/>
      <c r="BL1972" s="142"/>
      <c r="BN1972" s="7"/>
      <c r="BO1972" s="7"/>
      <c r="BP1972" s="7"/>
      <c r="BQ1972" s="7"/>
      <c r="BR1972" s="7"/>
    </row>
    <row r="1973" spans="1:70" customFormat="1" ht="15.75">
      <c r="A1973" s="7"/>
      <c r="B1973" s="230"/>
      <c r="C1973" s="7"/>
      <c r="D1973" s="7"/>
      <c r="E1973" s="7"/>
      <c r="F1973" s="7"/>
      <c r="G1973" s="7"/>
      <c r="H1973" s="7"/>
      <c r="I1973" s="7"/>
      <c r="J1973" s="7"/>
      <c r="K1973" s="7"/>
      <c r="L1973" s="8"/>
      <c r="M1973" s="142"/>
      <c r="N1973" s="142"/>
      <c r="Z1973" s="142"/>
      <c r="AB1973" s="142"/>
      <c r="AC1973" s="142"/>
      <c r="AD1973" s="142"/>
      <c r="AF1973" s="142"/>
      <c r="AH1973" s="142"/>
      <c r="AJ1973" s="142"/>
      <c r="AK1973" s="142"/>
      <c r="AL1973" s="142"/>
      <c r="AN1973" s="142"/>
      <c r="AO1973" s="7"/>
      <c r="AP1973" s="142"/>
      <c r="AR1973" s="142"/>
      <c r="AT1973" s="142"/>
      <c r="AV1973" s="142"/>
      <c r="AX1973" s="142"/>
      <c r="AZ1973" s="142"/>
      <c r="BB1973" s="142"/>
      <c r="BD1973" s="142"/>
      <c r="BF1973" s="142"/>
      <c r="BH1973" s="142"/>
      <c r="BI1973" s="7"/>
      <c r="BJ1973" s="142"/>
      <c r="BL1973" s="142"/>
      <c r="BN1973" s="7"/>
      <c r="BO1973" s="7"/>
      <c r="BP1973" s="7"/>
      <c r="BQ1973" s="7"/>
      <c r="BR1973" s="7"/>
    </row>
    <row r="1974" spans="1:70" customFormat="1" ht="15.75">
      <c r="A1974" s="7"/>
      <c r="B1974" s="230"/>
      <c r="C1974" s="7"/>
      <c r="D1974" s="7"/>
      <c r="E1974" s="7"/>
      <c r="F1974" s="7"/>
      <c r="G1974" s="7"/>
      <c r="H1974" s="7"/>
      <c r="I1974" s="7"/>
      <c r="J1974" s="7"/>
      <c r="K1974" s="7"/>
      <c r="L1974" s="8"/>
      <c r="M1974" s="142"/>
      <c r="N1974" s="142"/>
      <c r="Z1974" s="142"/>
      <c r="AB1974" s="142"/>
      <c r="AC1974" s="142"/>
      <c r="AD1974" s="142"/>
      <c r="AF1974" s="142"/>
      <c r="AH1974" s="142"/>
      <c r="AJ1974" s="142"/>
      <c r="AK1974" s="142"/>
      <c r="AL1974" s="142"/>
      <c r="AN1974" s="142"/>
      <c r="AO1974" s="7"/>
      <c r="AP1974" s="142"/>
      <c r="AR1974" s="142"/>
      <c r="AT1974" s="142"/>
      <c r="AV1974" s="142"/>
      <c r="AX1974" s="142"/>
      <c r="AZ1974" s="142"/>
      <c r="BB1974" s="142"/>
      <c r="BD1974" s="142"/>
      <c r="BF1974" s="142"/>
      <c r="BH1974" s="142"/>
      <c r="BI1974" s="7"/>
      <c r="BJ1974" s="142"/>
      <c r="BL1974" s="142"/>
      <c r="BN1974" s="7"/>
      <c r="BO1974" s="7"/>
      <c r="BP1974" s="7"/>
      <c r="BQ1974" s="7"/>
      <c r="BR1974" s="7"/>
    </row>
    <row r="1975" spans="1:70" customFormat="1" ht="15.75">
      <c r="A1975" s="7"/>
      <c r="B1975" s="230"/>
      <c r="C1975" s="7"/>
      <c r="D1975" s="7"/>
      <c r="E1975" s="7"/>
      <c r="F1975" s="7"/>
      <c r="G1975" s="7"/>
      <c r="H1975" s="7"/>
      <c r="I1975" s="7"/>
      <c r="J1975" s="7"/>
      <c r="K1975" s="7"/>
      <c r="L1975" s="8"/>
      <c r="M1975" s="142"/>
      <c r="N1975" s="142"/>
      <c r="Z1975" s="142"/>
      <c r="AB1975" s="142"/>
      <c r="AC1975" s="142"/>
      <c r="AD1975" s="142"/>
      <c r="AF1975" s="142"/>
      <c r="AH1975" s="142"/>
      <c r="AJ1975" s="142"/>
      <c r="AK1975" s="142"/>
      <c r="AL1975" s="142"/>
      <c r="AN1975" s="142"/>
      <c r="AO1975" s="7"/>
      <c r="AP1975" s="142"/>
      <c r="AR1975" s="142"/>
      <c r="AT1975" s="142"/>
      <c r="AV1975" s="142"/>
      <c r="AX1975" s="142"/>
      <c r="AZ1975" s="142"/>
      <c r="BB1975" s="142"/>
      <c r="BD1975" s="142"/>
      <c r="BF1975" s="142"/>
      <c r="BH1975" s="142"/>
      <c r="BI1975" s="7"/>
      <c r="BJ1975" s="142"/>
      <c r="BL1975" s="142"/>
      <c r="BN1975" s="7"/>
      <c r="BO1975" s="7"/>
      <c r="BP1975" s="7"/>
      <c r="BQ1975" s="7"/>
      <c r="BR1975" s="7"/>
    </row>
    <row r="1976" spans="1:70" customFormat="1" ht="15.75">
      <c r="A1976" s="7"/>
      <c r="B1976" s="230"/>
      <c r="C1976" s="7"/>
      <c r="D1976" s="7"/>
      <c r="E1976" s="7"/>
      <c r="F1976" s="7"/>
      <c r="G1976" s="7"/>
      <c r="H1976" s="7"/>
      <c r="I1976" s="7"/>
      <c r="J1976" s="7"/>
      <c r="K1976" s="7"/>
      <c r="L1976" s="8"/>
      <c r="M1976" s="142"/>
      <c r="N1976" s="142"/>
      <c r="Z1976" s="142"/>
      <c r="AB1976" s="142"/>
      <c r="AC1976" s="142"/>
      <c r="AD1976" s="142"/>
      <c r="AF1976" s="142"/>
      <c r="AH1976" s="142"/>
      <c r="AJ1976" s="142"/>
      <c r="AK1976" s="142"/>
      <c r="AL1976" s="142"/>
      <c r="AN1976" s="142"/>
      <c r="AO1976" s="7"/>
      <c r="AP1976" s="142"/>
      <c r="AR1976" s="142"/>
      <c r="AT1976" s="142"/>
      <c r="AV1976" s="142"/>
      <c r="AX1976" s="142"/>
      <c r="AZ1976" s="142"/>
      <c r="BB1976" s="142"/>
      <c r="BD1976" s="142"/>
      <c r="BF1976" s="142"/>
      <c r="BH1976" s="142"/>
      <c r="BI1976" s="7"/>
      <c r="BJ1976" s="142"/>
      <c r="BL1976" s="142"/>
      <c r="BN1976" s="7"/>
      <c r="BO1976" s="7"/>
      <c r="BP1976" s="7"/>
      <c r="BQ1976" s="7"/>
      <c r="BR1976" s="7"/>
    </row>
    <row r="1977" spans="1:70" customFormat="1" ht="15.75">
      <c r="A1977" s="7"/>
      <c r="B1977" s="230"/>
      <c r="C1977" s="7"/>
      <c r="D1977" s="7"/>
      <c r="E1977" s="7"/>
      <c r="F1977" s="7"/>
      <c r="G1977" s="7"/>
      <c r="H1977" s="7"/>
      <c r="I1977" s="7"/>
      <c r="J1977" s="7"/>
      <c r="K1977" s="7"/>
      <c r="L1977" s="8"/>
      <c r="M1977" s="142"/>
      <c r="N1977" s="142"/>
      <c r="Z1977" s="142"/>
      <c r="AB1977" s="142"/>
      <c r="AC1977" s="142"/>
      <c r="AD1977" s="142"/>
      <c r="AF1977" s="142"/>
      <c r="AH1977" s="142"/>
      <c r="AJ1977" s="142"/>
      <c r="AK1977" s="142"/>
      <c r="AL1977" s="142"/>
      <c r="AN1977" s="142"/>
      <c r="AO1977" s="7"/>
      <c r="AP1977" s="142"/>
      <c r="AR1977" s="142"/>
      <c r="AT1977" s="142"/>
      <c r="AV1977" s="142"/>
      <c r="AX1977" s="142"/>
      <c r="AZ1977" s="142"/>
      <c r="BB1977" s="142"/>
      <c r="BD1977" s="142"/>
      <c r="BF1977" s="142"/>
      <c r="BH1977" s="142"/>
      <c r="BI1977" s="7"/>
      <c r="BJ1977" s="142"/>
      <c r="BL1977" s="142"/>
      <c r="BN1977" s="7"/>
      <c r="BO1977" s="7"/>
      <c r="BP1977" s="7"/>
      <c r="BQ1977" s="7"/>
      <c r="BR1977" s="7"/>
    </row>
    <row r="1978" spans="1:70" customFormat="1" ht="15.75">
      <c r="A1978" s="7"/>
      <c r="B1978" s="230"/>
      <c r="C1978" s="7"/>
      <c r="D1978" s="7"/>
      <c r="E1978" s="7"/>
      <c r="F1978" s="7"/>
      <c r="G1978" s="7"/>
      <c r="H1978" s="7"/>
      <c r="I1978" s="7"/>
      <c r="J1978" s="7"/>
      <c r="K1978" s="7"/>
      <c r="L1978" s="8"/>
      <c r="M1978" s="142"/>
      <c r="N1978" s="142"/>
      <c r="Z1978" s="142"/>
      <c r="AB1978" s="142"/>
      <c r="AC1978" s="142"/>
      <c r="AD1978" s="142"/>
      <c r="AF1978" s="142"/>
      <c r="AH1978" s="142"/>
      <c r="AJ1978" s="142"/>
      <c r="AK1978" s="142"/>
      <c r="AL1978" s="142"/>
      <c r="AN1978" s="142"/>
      <c r="AO1978" s="7"/>
      <c r="AP1978" s="142"/>
      <c r="AR1978" s="142"/>
      <c r="AT1978" s="142"/>
      <c r="AV1978" s="142"/>
      <c r="AX1978" s="142"/>
      <c r="AZ1978" s="142"/>
      <c r="BB1978" s="142"/>
      <c r="BD1978" s="142"/>
      <c r="BF1978" s="142"/>
      <c r="BH1978" s="142"/>
      <c r="BI1978" s="7"/>
      <c r="BJ1978" s="142"/>
      <c r="BL1978" s="142"/>
      <c r="BN1978" s="7"/>
      <c r="BO1978" s="7"/>
      <c r="BP1978" s="7"/>
      <c r="BQ1978" s="7"/>
      <c r="BR1978" s="7"/>
    </row>
    <row r="1979" spans="1:70" customFormat="1" ht="15.75">
      <c r="A1979" s="7"/>
      <c r="B1979" s="230"/>
      <c r="C1979" s="7"/>
      <c r="D1979" s="7"/>
      <c r="E1979" s="7"/>
      <c r="F1979" s="7"/>
      <c r="G1979" s="7"/>
      <c r="H1979" s="7"/>
      <c r="I1979" s="7"/>
      <c r="J1979" s="7"/>
      <c r="K1979" s="7"/>
      <c r="L1979" s="8"/>
      <c r="M1979" s="142"/>
      <c r="N1979" s="142"/>
      <c r="Z1979" s="142"/>
      <c r="AB1979" s="142"/>
      <c r="AC1979" s="142"/>
      <c r="AD1979" s="142"/>
      <c r="AF1979" s="142"/>
      <c r="AH1979" s="142"/>
      <c r="AJ1979" s="142"/>
      <c r="AK1979" s="142"/>
      <c r="AL1979" s="142"/>
      <c r="AN1979" s="142"/>
      <c r="AO1979" s="7"/>
      <c r="AP1979" s="142"/>
      <c r="AR1979" s="142"/>
      <c r="AT1979" s="142"/>
      <c r="AV1979" s="142"/>
      <c r="AX1979" s="142"/>
      <c r="AZ1979" s="142"/>
      <c r="BB1979" s="142"/>
      <c r="BD1979" s="142"/>
      <c r="BF1979" s="142"/>
      <c r="BH1979" s="142"/>
      <c r="BI1979" s="7"/>
      <c r="BJ1979" s="142"/>
      <c r="BL1979" s="142"/>
      <c r="BN1979" s="7"/>
      <c r="BO1979" s="7"/>
      <c r="BP1979" s="7"/>
      <c r="BQ1979" s="7"/>
      <c r="BR1979" s="7"/>
    </row>
    <row r="1980" spans="1:70" customFormat="1" ht="15.75">
      <c r="A1980" s="7"/>
      <c r="B1980" s="230"/>
      <c r="C1980" s="7"/>
      <c r="D1980" s="7"/>
      <c r="E1980" s="7"/>
      <c r="F1980" s="7"/>
      <c r="G1980" s="7"/>
      <c r="H1980" s="7"/>
      <c r="I1980" s="7"/>
      <c r="J1980" s="7"/>
      <c r="K1980" s="7"/>
      <c r="L1980" s="8"/>
      <c r="M1980" s="142"/>
      <c r="N1980" s="142"/>
      <c r="Z1980" s="142"/>
      <c r="AB1980" s="142"/>
      <c r="AC1980" s="142"/>
      <c r="AD1980" s="142"/>
      <c r="AF1980" s="142"/>
      <c r="AH1980" s="142"/>
      <c r="AJ1980" s="142"/>
      <c r="AK1980" s="142"/>
      <c r="AL1980" s="142"/>
      <c r="AN1980" s="142"/>
      <c r="AO1980" s="7"/>
      <c r="AP1980" s="142"/>
      <c r="AR1980" s="142"/>
      <c r="AT1980" s="142"/>
      <c r="AV1980" s="142"/>
      <c r="AX1980" s="142"/>
      <c r="AZ1980" s="142"/>
      <c r="BB1980" s="142"/>
      <c r="BD1980" s="142"/>
      <c r="BF1980" s="142"/>
      <c r="BH1980" s="142"/>
      <c r="BI1980" s="7"/>
      <c r="BJ1980" s="142"/>
      <c r="BL1980" s="142"/>
      <c r="BN1980" s="7"/>
      <c r="BO1980" s="7"/>
      <c r="BP1980" s="7"/>
      <c r="BQ1980" s="7"/>
      <c r="BR1980" s="7"/>
    </row>
    <row r="1981" spans="1:70" customFormat="1" ht="15.75">
      <c r="A1981" s="7"/>
      <c r="B1981" s="230"/>
      <c r="C1981" s="7"/>
      <c r="D1981" s="7"/>
      <c r="E1981" s="7"/>
      <c r="F1981" s="7"/>
      <c r="G1981" s="7"/>
      <c r="H1981" s="7"/>
      <c r="I1981" s="7"/>
      <c r="J1981" s="7"/>
      <c r="K1981" s="7"/>
      <c r="L1981" s="8"/>
      <c r="M1981" s="142"/>
      <c r="N1981" s="142"/>
      <c r="Z1981" s="142"/>
      <c r="AB1981" s="142"/>
      <c r="AC1981" s="142"/>
      <c r="AD1981" s="142"/>
      <c r="AF1981" s="142"/>
      <c r="AH1981" s="142"/>
      <c r="AJ1981" s="142"/>
      <c r="AK1981" s="142"/>
      <c r="AL1981" s="142"/>
      <c r="AN1981" s="142"/>
      <c r="AO1981" s="7"/>
      <c r="AP1981" s="142"/>
      <c r="AR1981" s="142"/>
      <c r="AT1981" s="142"/>
      <c r="AV1981" s="142"/>
      <c r="AX1981" s="142"/>
      <c r="AZ1981" s="142"/>
      <c r="BB1981" s="142"/>
      <c r="BD1981" s="142"/>
      <c r="BF1981" s="142"/>
      <c r="BH1981" s="142"/>
      <c r="BI1981" s="7"/>
      <c r="BJ1981" s="142"/>
      <c r="BL1981" s="142"/>
      <c r="BN1981" s="7"/>
      <c r="BO1981" s="7"/>
      <c r="BP1981" s="7"/>
      <c r="BQ1981" s="7"/>
      <c r="BR1981" s="7"/>
    </row>
    <row r="1982" spans="1:70" customFormat="1" ht="15.75">
      <c r="A1982" s="7"/>
      <c r="B1982" s="230"/>
      <c r="C1982" s="7"/>
      <c r="D1982" s="7"/>
      <c r="E1982" s="7"/>
      <c r="F1982" s="7"/>
      <c r="G1982" s="7"/>
      <c r="H1982" s="7"/>
      <c r="I1982" s="7"/>
      <c r="J1982" s="7"/>
      <c r="K1982" s="7"/>
      <c r="L1982" s="8"/>
      <c r="M1982" s="142"/>
      <c r="N1982" s="142"/>
      <c r="Z1982" s="142"/>
      <c r="AB1982" s="142"/>
      <c r="AC1982" s="142"/>
      <c r="AD1982" s="142"/>
      <c r="AF1982" s="142"/>
      <c r="AH1982" s="142"/>
      <c r="AJ1982" s="142"/>
      <c r="AK1982" s="142"/>
      <c r="AL1982" s="142"/>
      <c r="AN1982" s="142"/>
      <c r="AO1982" s="7"/>
      <c r="AP1982" s="142"/>
      <c r="AR1982" s="142"/>
      <c r="AT1982" s="142"/>
      <c r="AV1982" s="142"/>
      <c r="AX1982" s="142"/>
      <c r="AZ1982" s="142"/>
      <c r="BB1982" s="142"/>
      <c r="BD1982" s="142"/>
      <c r="BF1982" s="142"/>
      <c r="BH1982" s="142"/>
      <c r="BI1982" s="7"/>
      <c r="BJ1982" s="142"/>
      <c r="BL1982" s="142"/>
      <c r="BN1982" s="7"/>
      <c r="BO1982" s="7"/>
      <c r="BP1982" s="7"/>
      <c r="BQ1982" s="7"/>
      <c r="BR1982" s="7"/>
    </row>
    <row r="1983" spans="1:70" customFormat="1" ht="15.75">
      <c r="A1983" s="7"/>
      <c r="B1983" s="230"/>
      <c r="C1983" s="7"/>
      <c r="D1983" s="7"/>
      <c r="E1983" s="7"/>
      <c r="F1983" s="7"/>
      <c r="G1983" s="7"/>
      <c r="H1983" s="7"/>
      <c r="I1983" s="7"/>
      <c r="J1983" s="7"/>
      <c r="K1983" s="7"/>
      <c r="L1983" s="8"/>
      <c r="M1983" s="142"/>
      <c r="N1983" s="142"/>
      <c r="Z1983" s="142"/>
      <c r="AB1983" s="142"/>
      <c r="AC1983" s="142"/>
      <c r="AD1983" s="142"/>
      <c r="AF1983" s="142"/>
      <c r="AH1983" s="142"/>
      <c r="AJ1983" s="142"/>
      <c r="AK1983" s="142"/>
      <c r="AL1983" s="142"/>
      <c r="AN1983" s="142"/>
      <c r="AO1983" s="7"/>
      <c r="AP1983" s="142"/>
      <c r="AR1983" s="142"/>
      <c r="AT1983" s="142"/>
      <c r="AV1983" s="142"/>
      <c r="AX1983" s="142"/>
      <c r="AZ1983" s="142"/>
      <c r="BB1983" s="142"/>
      <c r="BD1983" s="142"/>
      <c r="BF1983" s="142"/>
      <c r="BH1983" s="142"/>
      <c r="BI1983" s="7"/>
      <c r="BJ1983" s="142"/>
      <c r="BL1983" s="142"/>
      <c r="BN1983" s="7"/>
      <c r="BO1983" s="7"/>
      <c r="BP1983" s="7"/>
      <c r="BQ1983" s="7"/>
      <c r="BR1983" s="7"/>
    </row>
    <row r="1984" spans="1:70" customFormat="1" ht="15.75">
      <c r="A1984" s="7"/>
      <c r="B1984" s="230"/>
      <c r="C1984" s="7"/>
      <c r="D1984" s="7"/>
      <c r="E1984" s="7"/>
      <c r="F1984" s="7"/>
      <c r="G1984" s="7"/>
      <c r="H1984" s="7"/>
      <c r="I1984" s="7"/>
      <c r="J1984" s="7"/>
      <c r="K1984" s="7"/>
      <c r="L1984" s="8"/>
      <c r="M1984" s="142"/>
      <c r="N1984" s="142"/>
      <c r="Z1984" s="142"/>
      <c r="AB1984" s="142"/>
      <c r="AC1984" s="142"/>
      <c r="AD1984" s="142"/>
      <c r="AF1984" s="142"/>
      <c r="AH1984" s="142"/>
      <c r="AJ1984" s="142"/>
      <c r="AK1984" s="142"/>
      <c r="AL1984" s="142"/>
      <c r="AN1984" s="142"/>
      <c r="AO1984" s="7"/>
      <c r="AP1984" s="142"/>
      <c r="AR1984" s="142"/>
      <c r="AT1984" s="142"/>
      <c r="AV1984" s="142"/>
      <c r="AX1984" s="142"/>
      <c r="AZ1984" s="142"/>
      <c r="BB1984" s="142"/>
      <c r="BD1984" s="142"/>
      <c r="BF1984" s="142"/>
      <c r="BH1984" s="142"/>
      <c r="BI1984" s="7"/>
      <c r="BJ1984" s="142"/>
      <c r="BL1984" s="142"/>
      <c r="BN1984" s="7"/>
      <c r="BO1984" s="7"/>
      <c r="BP1984" s="7"/>
      <c r="BQ1984" s="7"/>
      <c r="BR1984" s="7"/>
    </row>
    <row r="1985" spans="1:70" customFormat="1" ht="15.75">
      <c r="A1985" s="7"/>
      <c r="B1985" s="230"/>
      <c r="C1985" s="7"/>
      <c r="D1985" s="7"/>
      <c r="E1985" s="7"/>
      <c r="F1985" s="7"/>
      <c r="G1985" s="7"/>
      <c r="H1985" s="7"/>
      <c r="I1985" s="7"/>
      <c r="J1985" s="7"/>
      <c r="K1985" s="7"/>
      <c r="L1985" s="8"/>
      <c r="M1985" s="142"/>
      <c r="N1985" s="142"/>
      <c r="Z1985" s="142"/>
      <c r="AB1985" s="142"/>
      <c r="AC1985" s="142"/>
      <c r="AD1985" s="142"/>
      <c r="AF1985" s="142"/>
      <c r="AH1985" s="142"/>
      <c r="AJ1985" s="142"/>
      <c r="AK1985" s="142"/>
      <c r="AL1985" s="142"/>
      <c r="AN1985" s="142"/>
      <c r="AO1985" s="7"/>
      <c r="AP1985" s="142"/>
      <c r="AR1985" s="142"/>
      <c r="AT1985" s="142"/>
      <c r="AV1985" s="142"/>
      <c r="AX1985" s="142"/>
      <c r="AZ1985" s="142"/>
      <c r="BB1985" s="142"/>
      <c r="BD1985" s="142"/>
      <c r="BF1985" s="142"/>
      <c r="BH1985" s="142"/>
      <c r="BI1985" s="7"/>
      <c r="BJ1985" s="142"/>
      <c r="BL1985" s="142"/>
      <c r="BN1985" s="7"/>
      <c r="BO1985" s="7"/>
      <c r="BP1985" s="7"/>
      <c r="BQ1985" s="7"/>
      <c r="BR1985" s="7"/>
    </row>
    <row r="1986" spans="1:70" customFormat="1" ht="15.75">
      <c r="A1986" s="7"/>
      <c r="B1986" s="230"/>
      <c r="C1986" s="7"/>
      <c r="D1986" s="7"/>
      <c r="E1986" s="7"/>
      <c r="F1986" s="7"/>
      <c r="G1986" s="7"/>
      <c r="H1986" s="7"/>
      <c r="I1986" s="7"/>
      <c r="J1986" s="7"/>
      <c r="K1986" s="7"/>
      <c r="L1986" s="8"/>
      <c r="M1986" s="142"/>
      <c r="N1986" s="142"/>
      <c r="Z1986" s="142"/>
      <c r="AB1986" s="142"/>
      <c r="AC1986" s="142"/>
      <c r="AD1986" s="142"/>
      <c r="AF1986" s="142"/>
      <c r="AH1986" s="142"/>
      <c r="AJ1986" s="142"/>
      <c r="AK1986" s="142"/>
      <c r="AL1986" s="142"/>
      <c r="AN1986" s="142"/>
      <c r="AO1986" s="7"/>
      <c r="AP1986" s="142"/>
      <c r="AR1986" s="142"/>
      <c r="AT1986" s="142"/>
      <c r="AV1986" s="142"/>
      <c r="AX1986" s="142"/>
      <c r="AZ1986" s="142"/>
      <c r="BB1986" s="142"/>
      <c r="BD1986" s="142"/>
      <c r="BF1986" s="142"/>
      <c r="BH1986" s="142"/>
      <c r="BI1986" s="7"/>
      <c r="BJ1986" s="142"/>
      <c r="BL1986" s="142"/>
      <c r="BN1986" s="7"/>
      <c r="BO1986" s="7"/>
      <c r="BP1986" s="7"/>
      <c r="BQ1986" s="7"/>
      <c r="BR1986" s="7"/>
    </row>
    <row r="1987" spans="1:70" customFormat="1" ht="15.75">
      <c r="A1987" s="7"/>
      <c r="B1987" s="230"/>
      <c r="C1987" s="7"/>
      <c r="D1987" s="7"/>
      <c r="E1987" s="7"/>
      <c r="F1987" s="7"/>
      <c r="G1987" s="7"/>
      <c r="H1987" s="7"/>
      <c r="I1987" s="7"/>
      <c r="J1987" s="7"/>
      <c r="K1987" s="7"/>
      <c r="L1987" s="8"/>
      <c r="M1987" s="142"/>
      <c r="N1987" s="142"/>
      <c r="Z1987" s="142"/>
      <c r="AB1987" s="142"/>
      <c r="AC1987" s="142"/>
      <c r="AD1987" s="142"/>
      <c r="AF1987" s="142"/>
      <c r="AH1987" s="142"/>
      <c r="AJ1987" s="142"/>
      <c r="AK1987" s="142"/>
      <c r="AL1987" s="142"/>
      <c r="AN1987" s="142"/>
      <c r="AO1987" s="7"/>
      <c r="AP1987" s="142"/>
      <c r="AR1987" s="142"/>
      <c r="AT1987" s="142"/>
      <c r="AV1987" s="142"/>
      <c r="AX1987" s="142"/>
      <c r="AZ1987" s="142"/>
      <c r="BB1987" s="142"/>
      <c r="BD1987" s="142"/>
      <c r="BF1987" s="142"/>
      <c r="BH1987" s="142"/>
      <c r="BI1987" s="7"/>
      <c r="BJ1987" s="142"/>
      <c r="BL1987" s="142"/>
      <c r="BN1987" s="7"/>
      <c r="BO1987" s="7"/>
      <c r="BP1987" s="7"/>
      <c r="BQ1987" s="7"/>
      <c r="BR1987" s="7"/>
    </row>
    <row r="1988" spans="1:70" customFormat="1" ht="15.75">
      <c r="A1988" s="7"/>
      <c r="B1988" s="230"/>
      <c r="C1988" s="7"/>
      <c r="D1988" s="7"/>
      <c r="E1988" s="7"/>
      <c r="F1988" s="7"/>
      <c r="G1988" s="7"/>
      <c r="H1988" s="7"/>
      <c r="I1988" s="7"/>
      <c r="J1988" s="7"/>
      <c r="K1988" s="7"/>
      <c r="L1988" s="8"/>
      <c r="M1988" s="142"/>
      <c r="N1988" s="142"/>
      <c r="Z1988" s="142"/>
      <c r="AB1988" s="142"/>
      <c r="AC1988" s="142"/>
      <c r="AD1988" s="142"/>
      <c r="AF1988" s="142"/>
      <c r="AH1988" s="142"/>
      <c r="AJ1988" s="142"/>
      <c r="AK1988" s="142"/>
      <c r="AL1988" s="142"/>
      <c r="AN1988" s="142"/>
      <c r="AO1988" s="7"/>
      <c r="AP1988" s="142"/>
      <c r="AR1988" s="142"/>
      <c r="AT1988" s="142"/>
      <c r="AV1988" s="142"/>
      <c r="AX1988" s="142"/>
      <c r="AZ1988" s="142"/>
      <c r="BB1988" s="142"/>
      <c r="BD1988" s="142"/>
      <c r="BF1988" s="142"/>
      <c r="BH1988" s="142"/>
      <c r="BI1988" s="7"/>
      <c r="BJ1988" s="142"/>
      <c r="BL1988" s="142"/>
      <c r="BN1988" s="7"/>
      <c r="BO1988" s="7"/>
      <c r="BP1988" s="7"/>
      <c r="BQ1988" s="7"/>
      <c r="BR1988" s="7"/>
    </row>
    <row r="1989" spans="1:70" customFormat="1" ht="15.75">
      <c r="A1989" s="7"/>
      <c r="B1989" s="230"/>
      <c r="C1989" s="7"/>
      <c r="D1989" s="7"/>
      <c r="E1989" s="7"/>
      <c r="F1989" s="7"/>
      <c r="G1989" s="7"/>
      <c r="H1989" s="7"/>
      <c r="I1989" s="7"/>
      <c r="J1989" s="7"/>
      <c r="K1989" s="7"/>
      <c r="L1989" s="8"/>
      <c r="M1989" s="142"/>
      <c r="N1989" s="142"/>
      <c r="Z1989" s="142"/>
      <c r="AB1989" s="142"/>
      <c r="AC1989" s="142"/>
      <c r="AD1989" s="142"/>
      <c r="AF1989" s="142"/>
      <c r="AH1989" s="142"/>
      <c r="AJ1989" s="142"/>
      <c r="AK1989" s="142"/>
      <c r="AL1989" s="142"/>
      <c r="AN1989" s="142"/>
      <c r="AO1989" s="7"/>
      <c r="AP1989" s="142"/>
      <c r="AR1989" s="142"/>
      <c r="AT1989" s="142"/>
      <c r="AV1989" s="142"/>
      <c r="AX1989" s="142"/>
      <c r="AZ1989" s="142"/>
      <c r="BB1989" s="142"/>
      <c r="BD1989" s="142"/>
      <c r="BF1989" s="142"/>
      <c r="BH1989" s="142"/>
      <c r="BI1989" s="7"/>
      <c r="BJ1989" s="142"/>
      <c r="BL1989" s="142"/>
      <c r="BN1989" s="7"/>
      <c r="BO1989" s="7"/>
      <c r="BP1989" s="7"/>
      <c r="BQ1989" s="7"/>
      <c r="BR1989" s="7"/>
    </row>
    <row r="1990" spans="1:70" customFormat="1" ht="15.75">
      <c r="A1990" s="7"/>
      <c r="B1990" s="230"/>
      <c r="C1990" s="7"/>
      <c r="D1990" s="7"/>
      <c r="E1990" s="7"/>
      <c r="F1990" s="7"/>
      <c r="G1990" s="7"/>
      <c r="H1990" s="7"/>
      <c r="I1990" s="7"/>
      <c r="J1990" s="7"/>
      <c r="K1990" s="7"/>
      <c r="L1990" s="8"/>
      <c r="M1990" s="142"/>
      <c r="N1990" s="142"/>
      <c r="Z1990" s="142"/>
      <c r="AB1990" s="142"/>
      <c r="AC1990" s="142"/>
      <c r="AD1990" s="142"/>
      <c r="AF1990" s="142"/>
      <c r="AH1990" s="142"/>
      <c r="AJ1990" s="142"/>
      <c r="AK1990" s="142"/>
      <c r="AL1990" s="142"/>
      <c r="AN1990" s="142"/>
      <c r="AO1990" s="7"/>
      <c r="AP1990" s="142"/>
      <c r="AR1990" s="142"/>
      <c r="AT1990" s="142"/>
      <c r="AV1990" s="142"/>
      <c r="AX1990" s="142"/>
      <c r="AZ1990" s="142"/>
      <c r="BB1990" s="142"/>
      <c r="BD1990" s="142"/>
      <c r="BF1990" s="142"/>
      <c r="BH1990" s="142"/>
      <c r="BI1990" s="7"/>
      <c r="BJ1990" s="142"/>
      <c r="BL1990" s="142"/>
      <c r="BN1990" s="7"/>
      <c r="BO1990" s="7"/>
      <c r="BP1990" s="7"/>
      <c r="BQ1990" s="7"/>
      <c r="BR1990" s="7"/>
    </row>
    <row r="1991" spans="1:70" customFormat="1" ht="15.75">
      <c r="A1991" s="7"/>
      <c r="B1991" s="230"/>
      <c r="C1991" s="7"/>
      <c r="D1991" s="7"/>
      <c r="E1991" s="7"/>
      <c r="F1991" s="7"/>
      <c r="G1991" s="7"/>
      <c r="H1991" s="7"/>
      <c r="I1991" s="7"/>
      <c r="J1991" s="7"/>
      <c r="K1991" s="7"/>
      <c r="L1991" s="8"/>
      <c r="M1991" s="142"/>
      <c r="N1991" s="142"/>
      <c r="Z1991" s="142"/>
      <c r="AB1991" s="142"/>
      <c r="AC1991" s="142"/>
      <c r="AD1991" s="142"/>
      <c r="AF1991" s="142"/>
      <c r="AH1991" s="142"/>
      <c r="AJ1991" s="142"/>
      <c r="AK1991" s="142"/>
      <c r="AL1991" s="142"/>
      <c r="AN1991" s="142"/>
      <c r="AO1991" s="7"/>
      <c r="AP1991" s="142"/>
      <c r="AR1991" s="142"/>
      <c r="AT1991" s="142"/>
      <c r="AV1991" s="142"/>
      <c r="AX1991" s="142"/>
      <c r="AZ1991" s="142"/>
      <c r="BB1991" s="142"/>
      <c r="BD1991" s="142"/>
      <c r="BF1991" s="142"/>
      <c r="BH1991" s="142"/>
      <c r="BI1991" s="7"/>
      <c r="BJ1991" s="142"/>
      <c r="BL1991" s="142"/>
      <c r="BN1991" s="7"/>
      <c r="BO1991" s="7"/>
      <c r="BP1991" s="7"/>
      <c r="BQ1991" s="7"/>
      <c r="BR1991" s="7"/>
    </row>
    <row r="1992" spans="1:70" customFormat="1" ht="15.75">
      <c r="A1992" s="7"/>
      <c r="B1992" s="230"/>
      <c r="C1992" s="7"/>
      <c r="D1992" s="7"/>
      <c r="E1992" s="7"/>
      <c r="F1992" s="7"/>
      <c r="G1992" s="7"/>
      <c r="H1992" s="7"/>
      <c r="I1992" s="7"/>
      <c r="J1992" s="7"/>
      <c r="K1992" s="7"/>
      <c r="L1992" s="8"/>
      <c r="M1992" s="142"/>
      <c r="N1992" s="142"/>
      <c r="Z1992" s="142"/>
      <c r="AB1992" s="142"/>
      <c r="AC1992" s="142"/>
      <c r="AD1992" s="142"/>
      <c r="AF1992" s="142"/>
      <c r="AH1992" s="142"/>
      <c r="AJ1992" s="142"/>
      <c r="AK1992" s="142"/>
      <c r="AL1992" s="142"/>
      <c r="AN1992" s="142"/>
      <c r="AO1992" s="7"/>
      <c r="AP1992" s="142"/>
      <c r="AR1992" s="142"/>
      <c r="AT1992" s="142"/>
      <c r="AV1992" s="142"/>
      <c r="AX1992" s="142"/>
      <c r="AZ1992" s="142"/>
      <c r="BB1992" s="142"/>
      <c r="BD1992" s="142"/>
      <c r="BF1992" s="142"/>
      <c r="BH1992" s="142"/>
      <c r="BI1992" s="7"/>
      <c r="BJ1992" s="142"/>
      <c r="BL1992" s="142"/>
      <c r="BN1992" s="7"/>
      <c r="BO1992" s="7"/>
      <c r="BP1992" s="7"/>
      <c r="BQ1992" s="7"/>
      <c r="BR1992" s="7"/>
    </row>
    <row r="1993" spans="1:70" customFormat="1" ht="15.75">
      <c r="A1993" s="7"/>
      <c r="B1993" s="230"/>
      <c r="C1993" s="7"/>
      <c r="D1993" s="7"/>
      <c r="E1993" s="7"/>
      <c r="F1993" s="7"/>
      <c r="G1993" s="7"/>
      <c r="H1993" s="7"/>
      <c r="I1993" s="7"/>
      <c r="J1993" s="7"/>
      <c r="K1993" s="7"/>
      <c r="L1993" s="8"/>
      <c r="M1993" s="142"/>
      <c r="N1993" s="142"/>
      <c r="Z1993" s="142"/>
      <c r="AB1993" s="142"/>
      <c r="AC1993" s="142"/>
      <c r="AD1993" s="142"/>
      <c r="AF1993" s="142"/>
      <c r="AH1993" s="142"/>
      <c r="AJ1993" s="142"/>
      <c r="AK1993" s="142"/>
      <c r="AL1993" s="142"/>
      <c r="AN1993" s="142"/>
      <c r="AO1993" s="7"/>
      <c r="AP1993" s="142"/>
      <c r="AR1993" s="142"/>
      <c r="AT1993" s="142"/>
      <c r="AV1993" s="142"/>
      <c r="AX1993" s="142"/>
      <c r="AZ1993" s="142"/>
      <c r="BB1993" s="142"/>
      <c r="BD1993" s="142"/>
      <c r="BF1993" s="142"/>
      <c r="BH1993" s="142"/>
      <c r="BI1993" s="7"/>
      <c r="BJ1993" s="142"/>
      <c r="BL1993" s="142"/>
      <c r="BN1993" s="7"/>
      <c r="BO1993" s="7"/>
      <c r="BP1993" s="7"/>
      <c r="BQ1993" s="7"/>
      <c r="BR1993" s="7"/>
    </row>
    <row r="1994" spans="1:70" customFormat="1" ht="15.75">
      <c r="A1994" s="7"/>
      <c r="B1994" s="230"/>
      <c r="C1994" s="7"/>
      <c r="D1994" s="7"/>
      <c r="E1994" s="7"/>
      <c r="F1994" s="7"/>
      <c r="G1994" s="7"/>
      <c r="H1994" s="7"/>
      <c r="I1994" s="7"/>
      <c r="J1994" s="7"/>
      <c r="K1994" s="7"/>
      <c r="L1994" s="8"/>
      <c r="M1994" s="142"/>
      <c r="N1994" s="142"/>
      <c r="Z1994" s="142"/>
      <c r="AB1994" s="142"/>
      <c r="AC1994" s="142"/>
      <c r="AD1994" s="142"/>
      <c r="AF1994" s="142"/>
      <c r="AH1994" s="142"/>
      <c r="AJ1994" s="142"/>
      <c r="AK1994" s="142"/>
      <c r="AL1994" s="142"/>
      <c r="AN1994" s="142"/>
      <c r="AO1994" s="7"/>
      <c r="AP1994" s="142"/>
      <c r="AR1994" s="142"/>
      <c r="AT1994" s="142"/>
      <c r="AV1994" s="142"/>
      <c r="AX1994" s="142"/>
      <c r="AZ1994" s="142"/>
      <c r="BB1994" s="142"/>
      <c r="BD1994" s="142"/>
      <c r="BF1994" s="142"/>
      <c r="BH1994" s="142"/>
      <c r="BI1994" s="7"/>
      <c r="BJ1994" s="142"/>
      <c r="BL1994" s="142"/>
      <c r="BN1994" s="7"/>
      <c r="BO1994" s="7"/>
      <c r="BP1994" s="7"/>
      <c r="BQ1994" s="7"/>
      <c r="BR1994" s="7"/>
    </row>
    <row r="1995" spans="1:70" customFormat="1" ht="15.75">
      <c r="A1995" s="7"/>
      <c r="B1995" s="230"/>
      <c r="C1995" s="7"/>
      <c r="D1995" s="7"/>
      <c r="E1995" s="7"/>
      <c r="F1995" s="7"/>
      <c r="G1995" s="7"/>
      <c r="H1995" s="7"/>
      <c r="I1995" s="7"/>
      <c r="J1995" s="7"/>
      <c r="K1995" s="7"/>
      <c r="L1995" s="8"/>
      <c r="M1995" s="142"/>
      <c r="N1995" s="142"/>
      <c r="Z1995" s="142"/>
      <c r="AB1995" s="142"/>
      <c r="AC1995" s="142"/>
      <c r="AD1995" s="142"/>
      <c r="AF1995" s="142"/>
      <c r="AH1995" s="142"/>
      <c r="AJ1995" s="142"/>
      <c r="AK1995" s="142"/>
      <c r="AL1995" s="142"/>
      <c r="AN1995" s="142"/>
      <c r="AO1995" s="7"/>
      <c r="AP1995" s="142"/>
      <c r="AR1995" s="142"/>
      <c r="AT1995" s="142"/>
      <c r="AV1995" s="142"/>
      <c r="AX1995" s="142"/>
      <c r="AZ1995" s="142"/>
      <c r="BB1995" s="142"/>
      <c r="BD1995" s="142"/>
      <c r="BF1995" s="142"/>
      <c r="BH1995" s="142"/>
      <c r="BI1995" s="7"/>
      <c r="BJ1995" s="142"/>
      <c r="BL1995" s="142"/>
      <c r="BN1995" s="7"/>
      <c r="BO1995" s="7"/>
      <c r="BP1995" s="7"/>
      <c r="BQ1995" s="7"/>
      <c r="BR1995" s="7"/>
    </row>
    <row r="1996" spans="1:70" customFormat="1" ht="15.75">
      <c r="A1996" s="7"/>
      <c r="B1996" s="230"/>
      <c r="C1996" s="7"/>
      <c r="D1996" s="7"/>
      <c r="E1996" s="7"/>
      <c r="F1996" s="7"/>
      <c r="G1996" s="7"/>
      <c r="H1996" s="7"/>
      <c r="I1996" s="7"/>
      <c r="J1996" s="7"/>
      <c r="K1996" s="7"/>
      <c r="L1996" s="8"/>
      <c r="M1996" s="142"/>
      <c r="N1996" s="142"/>
      <c r="Z1996" s="142"/>
      <c r="AB1996" s="142"/>
      <c r="AC1996" s="142"/>
      <c r="AD1996" s="142"/>
      <c r="AF1996" s="142"/>
      <c r="AH1996" s="142"/>
      <c r="AJ1996" s="142"/>
      <c r="AK1996" s="142"/>
      <c r="AL1996" s="142"/>
      <c r="AN1996" s="142"/>
      <c r="AO1996" s="7"/>
      <c r="AP1996" s="142"/>
      <c r="AR1996" s="142"/>
      <c r="AT1996" s="142"/>
      <c r="AV1996" s="142"/>
      <c r="AX1996" s="142"/>
      <c r="AZ1996" s="142"/>
      <c r="BB1996" s="142"/>
      <c r="BD1996" s="142"/>
      <c r="BF1996" s="142"/>
      <c r="BH1996" s="142"/>
      <c r="BI1996" s="7"/>
      <c r="BJ1996" s="142"/>
      <c r="BL1996" s="142"/>
      <c r="BN1996" s="7"/>
      <c r="BO1996" s="7"/>
      <c r="BP1996" s="7"/>
      <c r="BQ1996" s="7"/>
      <c r="BR1996" s="7"/>
    </row>
    <row r="1997" spans="1:70" customFormat="1" ht="15.75">
      <c r="A1997" s="7"/>
      <c r="B1997" s="230"/>
      <c r="C1997" s="7"/>
      <c r="D1997" s="7"/>
      <c r="E1997" s="7"/>
      <c r="F1997" s="7"/>
      <c r="G1997" s="7"/>
      <c r="H1997" s="7"/>
      <c r="I1997" s="7"/>
      <c r="J1997" s="7"/>
      <c r="K1997" s="7"/>
      <c r="L1997" s="8"/>
      <c r="M1997" s="142"/>
      <c r="N1997" s="142"/>
      <c r="Z1997" s="142"/>
      <c r="AB1997" s="142"/>
      <c r="AC1997" s="142"/>
      <c r="AD1997" s="142"/>
      <c r="AF1997" s="142"/>
      <c r="AH1997" s="142"/>
      <c r="AJ1997" s="142"/>
      <c r="AK1997" s="142"/>
      <c r="AL1997" s="142"/>
      <c r="AN1997" s="142"/>
      <c r="AO1997" s="7"/>
      <c r="AP1997" s="142"/>
      <c r="AR1997" s="142"/>
      <c r="AT1997" s="142"/>
      <c r="AV1997" s="142"/>
      <c r="AX1997" s="142"/>
      <c r="AZ1997" s="142"/>
      <c r="BB1997" s="142"/>
      <c r="BD1997" s="142"/>
      <c r="BF1997" s="142"/>
      <c r="BH1997" s="142"/>
      <c r="BI1997" s="7"/>
      <c r="BJ1997" s="142"/>
      <c r="BL1997" s="142"/>
      <c r="BN1997" s="7"/>
      <c r="BO1997" s="7"/>
      <c r="BP1997" s="7"/>
      <c r="BQ1997" s="7"/>
      <c r="BR1997" s="7"/>
    </row>
    <row r="1998" spans="1:70" customFormat="1" ht="15.75">
      <c r="A1998" s="7"/>
      <c r="B1998" s="230"/>
      <c r="C1998" s="7"/>
      <c r="D1998" s="7"/>
      <c r="E1998" s="7"/>
      <c r="F1998" s="7"/>
      <c r="G1998" s="7"/>
      <c r="H1998" s="7"/>
      <c r="I1998" s="7"/>
      <c r="J1998" s="7"/>
      <c r="K1998" s="7"/>
      <c r="L1998" s="8"/>
      <c r="M1998" s="142"/>
      <c r="N1998" s="142"/>
      <c r="Z1998" s="142"/>
      <c r="AB1998" s="142"/>
      <c r="AC1998" s="142"/>
      <c r="AD1998" s="142"/>
      <c r="AF1998" s="142"/>
      <c r="AH1998" s="142"/>
      <c r="AJ1998" s="142"/>
      <c r="AK1998" s="142"/>
      <c r="AL1998" s="142"/>
      <c r="AN1998" s="142"/>
      <c r="AO1998" s="7"/>
      <c r="AP1998" s="142"/>
      <c r="AR1998" s="142"/>
      <c r="AT1998" s="142"/>
      <c r="AV1998" s="142"/>
      <c r="AX1998" s="142"/>
      <c r="AZ1998" s="142"/>
      <c r="BB1998" s="142"/>
      <c r="BD1998" s="142"/>
      <c r="BF1998" s="142"/>
      <c r="BH1998" s="142"/>
      <c r="BI1998" s="7"/>
      <c r="BJ1998" s="142"/>
      <c r="BL1998" s="142"/>
      <c r="BN1998" s="7"/>
      <c r="BO1998" s="7"/>
      <c r="BP1998" s="7"/>
      <c r="BQ1998" s="7"/>
      <c r="BR1998" s="7"/>
    </row>
    <row r="1999" spans="1:70" customFormat="1" ht="15.75">
      <c r="A1999" s="7"/>
      <c r="B1999" s="230"/>
      <c r="C1999" s="7"/>
      <c r="D1999" s="7"/>
      <c r="E1999" s="7"/>
      <c r="F1999" s="7"/>
      <c r="G1999" s="7"/>
      <c r="H1999" s="7"/>
      <c r="I1999" s="7"/>
      <c r="J1999" s="7"/>
      <c r="K1999" s="7"/>
      <c r="L1999" s="8"/>
      <c r="M1999" s="142"/>
      <c r="N1999" s="142"/>
      <c r="Z1999" s="142"/>
      <c r="AB1999" s="142"/>
      <c r="AC1999" s="142"/>
      <c r="AD1999" s="142"/>
      <c r="AF1999" s="142"/>
      <c r="AH1999" s="142"/>
      <c r="AJ1999" s="142"/>
      <c r="AK1999" s="142"/>
      <c r="AL1999" s="142"/>
      <c r="AN1999" s="142"/>
      <c r="AO1999" s="7"/>
      <c r="AP1999" s="142"/>
      <c r="AR1999" s="142"/>
      <c r="AT1999" s="142"/>
      <c r="AV1999" s="142"/>
      <c r="AX1999" s="142"/>
      <c r="AZ1999" s="142"/>
      <c r="BB1999" s="142"/>
      <c r="BD1999" s="142"/>
      <c r="BF1999" s="142"/>
      <c r="BH1999" s="142"/>
      <c r="BI1999" s="7"/>
      <c r="BJ1999" s="142"/>
      <c r="BL1999" s="142"/>
      <c r="BN1999" s="7"/>
      <c r="BO1999" s="7"/>
      <c r="BP1999" s="7"/>
      <c r="BQ1999" s="7"/>
      <c r="BR1999" s="7"/>
    </row>
    <row r="2000" spans="1:70" customFormat="1" ht="15.75">
      <c r="A2000" s="7"/>
      <c r="B2000" s="230"/>
      <c r="C2000" s="7"/>
      <c r="D2000" s="7"/>
      <c r="E2000" s="7"/>
      <c r="F2000" s="7"/>
      <c r="G2000" s="7"/>
      <c r="H2000" s="7"/>
      <c r="I2000" s="7"/>
      <c r="J2000" s="7"/>
      <c r="K2000" s="7"/>
      <c r="L2000" s="8"/>
      <c r="M2000" s="142"/>
      <c r="N2000" s="142"/>
      <c r="Z2000" s="142"/>
      <c r="AB2000" s="142"/>
      <c r="AC2000" s="142"/>
      <c r="AD2000" s="142"/>
      <c r="AF2000" s="142"/>
      <c r="AH2000" s="142"/>
      <c r="AJ2000" s="142"/>
      <c r="AK2000" s="142"/>
      <c r="AL2000" s="142"/>
      <c r="AN2000" s="142"/>
      <c r="AO2000" s="7"/>
      <c r="AP2000" s="142"/>
      <c r="AR2000" s="142"/>
      <c r="AT2000" s="142"/>
      <c r="AV2000" s="142"/>
      <c r="AX2000" s="142"/>
      <c r="AZ2000" s="142"/>
      <c r="BB2000" s="142"/>
      <c r="BD2000" s="142"/>
      <c r="BF2000" s="142"/>
      <c r="BH2000" s="142"/>
      <c r="BI2000" s="7"/>
      <c r="BJ2000" s="142"/>
      <c r="BL2000" s="142"/>
      <c r="BN2000" s="7"/>
      <c r="BO2000" s="7"/>
      <c r="BP2000" s="7"/>
      <c r="BQ2000" s="7"/>
      <c r="BR2000" s="7"/>
    </row>
    <row r="2001" spans="1:70" customFormat="1" ht="15.75">
      <c r="A2001" s="7"/>
      <c r="B2001" s="230"/>
      <c r="C2001" s="7"/>
      <c r="D2001" s="7"/>
      <c r="E2001" s="7"/>
      <c r="F2001" s="7"/>
      <c r="G2001" s="7"/>
      <c r="H2001" s="7"/>
      <c r="I2001" s="7"/>
      <c r="J2001" s="7"/>
      <c r="K2001" s="7"/>
      <c r="L2001" s="8"/>
      <c r="M2001" s="142"/>
      <c r="N2001" s="142"/>
      <c r="Z2001" s="142"/>
      <c r="AB2001" s="142"/>
      <c r="AC2001" s="142"/>
      <c r="AD2001" s="142"/>
      <c r="AF2001" s="142"/>
      <c r="AH2001" s="142"/>
      <c r="AJ2001" s="142"/>
      <c r="AK2001" s="142"/>
      <c r="AL2001" s="142"/>
      <c r="AN2001" s="142"/>
      <c r="AO2001" s="7"/>
      <c r="AP2001" s="142"/>
      <c r="AR2001" s="142"/>
      <c r="AT2001" s="142"/>
      <c r="AV2001" s="142"/>
      <c r="AX2001" s="142"/>
      <c r="AZ2001" s="142"/>
      <c r="BB2001" s="142"/>
      <c r="BD2001" s="142"/>
      <c r="BF2001" s="142"/>
      <c r="BH2001" s="142"/>
      <c r="BI2001" s="7"/>
      <c r="BJ2001" s="142"/>
      <c r="BL2001" s="142"/>
      <c r="BN2001" s="7"/>
      <c r="BO2001" s="7"/>
      <c r="BP2001" s="7"/>
      <c r="BQ2001" s="7"/>
      <c r="BR2001" s="7"/>
    </row>
    <row r="2002" spans="1:70" customFormat="1" ht="15.75">
      <c r="A2002" s="7"/>
      <c r="B2002" s="230"/>
      <c r="C2002" s="7"/>
      <c r="D2002" s="7"/>
      <c r="E2002" s="7"/>
      <c r="F2002" s="7"/>
      <c r="G2002" s="7"/>
      <c r="H2002" s="7"/>
      <c r="I2002" s="7"/>
      <c r="J2002" s="7"/>
      <c r="K2002" s="7"/>
      <c r="L2002" s="8"/>
      <c r="M2002" s="142"/>
      <c r="N2002" s="142"/>
      <c r="Z2002" s="142"/>
      <c r="AB2002" s="142"/>
      <c r="AC2002" s="142"/>
      <c r="AD2002" s="142"/>
      <c r="AF2002" s="142"/>
      <c r="AH2002" s="142"/>
      <c r="AJ2002" s="142"/>
      <c r="AK2002" s="142"/>
      <c r="AL2002" s="142"/>
      <c r="AN2002" s="142"/>
      <c r="AO2002" s="7"/>
      <c r="AP2002" s="142"/>
      <c r="AR2002" s="142"/>
      <c r="AT2002" s="142"/>
      <c r="AV2002" s="142"/>
      <c r="AX2002" s="142"/>
      <c r="AZ2002" s="142"/>
      <c r="BB2002" s="142"/>
      <c r="BD2002" s="142"/>
      <c r="BF2002" s="142"/>
      <c r="BH2002" s="142"/>
      <c r="BI2002" s="7"/>
      <c r="BJ2002" s="142"/>
      <c r="BL2002" s="142"/>
      <c r="BN2002" s="7"/>
      <c r="BO2002" s="7"/>
      <c r="BP2002" s="7"/>
      <c r="BQ2002" s="7"/>
      <c r="BR2002" s="7"/>
    </row>
    <row r="2003" spans="1:70" customFormat="1" ht="15.75">
      <c r="A2003" s="7"/>
      <c r="B2003" s="230"/>
      <c r="C2003" s="7"/>
      <c r="D2003" s="7"/>
      <c r="E2003" s="7"/>
      <c r="F2003" s="7"/>
      <c r="G2003" s="7"/>
      <c r="H2003" s="7"/>
      <c r="I2003" s="7"/>
      <c r="J2003" s="7"/>
      <c r="K2003" s="7"/>
      <c r="L2003" s="8"/>
      <c r="M2003" s="142"/>
      <c r="N2003" s="142"/>
      <c r="Z2003" s="142"/>
      <c r="AB2003" s="142"/>
      <c r="AC2003" s="142"/>
      <c r="AD2003" s="142"/>
      <c r="AF2003" s="142"/>
      <c r="AH2003" s="142"/>
      <c r="AJ2003" s="142"/>
      <c r="AK2003" s="142"/>
      <c r="AL2003" s="142"/>
      <c r="AN2003" s="142"/>
      <c r="AO2003" s="7"/>
      <c r="AP2003" s="142"/>
      <c r="AR2003" s="142"/>
      <c r="AT2003" s="142"/>
      <c r="AV2003" s="142"/>
      <c r="AX2003" s="142"/>
      <c r="AZ2003" s="142"/>
      <c r="BB2003" s="142"/>
      <c r="BD2003" s="142"/>
      <c r="BF2003" s="142"/>
      <c r="BH2003" s="142"/>
      <c r="BI2003" s="7"/>
      <c r="BJ2003" s="142"/>
      <c r="BL2003" s="142"/>
      <c r="BN2003" s="7"/>
      <c r="BO2003" s="7"/>
      <c r="BP2003" s="7"/>
      <c r="BQ2003" s="7"/>
      <c r="BR2003" s="7"/>
    </row>
    <row r="2004" spans="1:70" customFormat="1" ht="15.75">
      <c r="A2004" s="7"/>
      <c r="B2004" s="230"/>
      <c r="C2004" s="7"/>
      <c r="D2004" s="7"/>
      <c r="E2004" s="7"/>
      <c r="F2004" s="7"/>
      <c r="G2004" s="7"/>
      <c r="H2004" s="7"/>
      <c r="I2004" s="7"/>
      <c r="J2004" s="7"/>
      <c r="K2004" s="7"/>
      <c r="L2004" s="8"/>
      <c r="M2004" s="142"/>
      <c r="N2004" s="142"/>
      <c r="Z2004" s="142"/>
      <c r="AB2004" s="142"/>
      <c r="AC2004" s="142"/>
      <c r="AD2004" s="142"/>
      <c r="AF2004" s="142"/>
      <c r="AH2004" s="142"/>
      <c r="AJ2004" s="142"/>
      <c r="AK2004" s="142"/>
      <c r="AL2004" s="142"/>
      <c r="AN2004" s="142"/>
      <c r="AO2004" s="7"/>
      <c r="AP2004" s="142"/>
      <c r="AR2004" s="142"/>
      <c r="AT2004" s="142"/>
      <c r="AV2004" s="142"/>
      <c r="AX2004" s="142"/>
      <c r="AZ2004" s="142"/>
      <c r="BB2004" s="142"/>
      <c r="BD2004" s="142"/>
      <c r="BF2004" s="142"/>
      <c r="BH2004" s="142"/>
      <c r="BI2004" s="7"/>
      <c r="BJ2004" s="142"/>
      <c r="BL2004" s="142"/>
      <c r="BN2004" s="7"/>
      <c r="BO2004" s="7"/>
      <c r="BP2004" s="7"/>
      <c r="BQ2004" s="7"/>
      <c r="BR2004" s="7"/>
    </row>
    <row r="2005" spans="1:70" customFormat="1" ht="15.75">
      <c r="A2005" s="7"/>
      <c r="B2005" s="230"/>
      <c r="C2005" s="7"/>
      <c r="D2005" s="7"/>
      <c r="E2005" s="7"/>
      <c r="F2005" s="7"/>
      <c r="G2005" s="7"/>
      <c r="H2005" s="7"/>
      <c r="I2005" s="7"/>
      <c r="J2005" s="7"/>
      <c r="K2005" s="7"/>
      <c r="L2005" s="8"/>
      <c r="M2005" s="142"/>
      <c r="N2005" s="142"/>
      <c r="Z2005" s="142"/>
      <c r="AB2005" s="142"/>
      <c r="AC2005" s="142"/>
      <c r="AD2005" s="142"/>
      <c r="AF2005" s="142"/>
      <c r="AH2005" s="142"/>
      <c r="AJ2005" s="142"/>
      <c r="AK2005" s="142"/>
      <c r="AL2005" s="142"/>
      <c r="AN2005" s="142"/>
      <c r="AO2005" s="7"/>
      <c r="AP2005" s="142"/>
      <c r="AR2005" s="142"/>
      <c r="AT2005" s="142"/>
      <c r="AV2005" s="142"/>
      <c r="AX2005" s="142"/>
      <c r="AZ2005" s="142"/>
      <c r="BB2005" s="142"/>
      <c r="BD2005" s="142"/>
      <c r="BF2005" s="142"/>
      <c r="BH2005" s="142"/>
      <c r="BI2005" s="7"/>
      <c r="BJ2005" s="142"/>
      <c r="BL2005" s="142"/>
      <c r="BN2005" s="7"/>
      <c r="BO2005" s="7"/>
      <c r="BP2005" s="7"/>
      <c r="BQ2005" s="7"/>
      <c r="BR2005" s="7"/>
    </row>
    <row r="2006" spans="1:70" customFormat="1" ht="15.75">
      <c r="A2006" s="7"/>
      <c r="B2006" s="230"/>
      <c r="C2006" s="7"/>
      <c r="D2006" s="7"/>
      <c r="E2006" s="7"/>
      <c r="F2006" s="7"/>
      <c r="G2006" s="7"/>
      <c r="H2006" s="7"/>
      <c r="I2006" s="7"/>
      <c r="J2006" s="7"/>
      <c r="K2006" s="7"/>
      <c r="L2006" s="8"/>
      <c r="M2006" s="142"/>
      <c r="N2006" s="142"/>
      <c r="Z2006" s="142"/>
      <c r="AB2006" s="142"/>
      <c r="AC2006" s="142"/>
      <c r="AD2006" s="142"/>
      <c r="AF2006" s="142"/>
      <c r="AH2006" s="142"/>
      <c r="AJ2006" s="142"/>
      <c r="AK2006" s="142"/>
      <c r="AL2006" s="142"/>
      <c r="AN2006" s="142"/>
      <c r="AO2006" s="7"/>
      <c r="AP2006" s="142"/>
      <c r="AR2006" s="142"/>
      <c r="AT2006" s="142"/>
      <c r="AV2006" s="142"/>
      <c r="AX2006" s="142"/>
      <c r="AZ2006" s="142"/>
      <c r="BB2006" s="142"/>
      <c r="BD2006" s="142"/>
      <c r="BF2006" s="142"/>
      <c r="BH2006" s="142"/>
      <c r="BI2006" s="7"/>
      <c r="BJ2006" s="142"/>
      <c r="BL2006" s="142"/>
      <c r="BN2006" s="7"/>
      <c r="BO2006" s="7"/>
      <c r="BP2006" s="7"/>
      <c r="BQ2006" s="7"/>
      <c r="BR2006" s="7"/>
    </row>
    <row r="2007" spans="1:70" customFormat="1" ht="15.75">
      <c r="A2007" s="7"/>
      <c r="B2007" s="230"/>
      <c r="C2007" s="7"/>
      <c r="D2007" s="7"/>
      <c r="E2007" s="7"/>
      <c r="F2007" s="7"/>
      <c r="G2007" s="7"/>
      <c r="H2007" s="7"/>
      <c r="I2007" s="7"/>
      <c r="J2007" s="7"/>
      <c r="K2007" s="7"/>
      <c r="L2007" s="8"/>
      <c r="M2007" s="142"/>
      <c r="N2007" s="142"/>
      <c r="Z2007" s="142"/>
      <c r="AB2007" s="142"/>
      <c r="AC2007" s="142"/>
      <c r="AD2007" s="142"/>
      <c r="AF2007" s="142"/>
      <c r="AH2007" s="142"/>
      <c r="AJ2007" s="142"/>
      <c r="AK2007" s="142"/>
      <c r="AL2007" s="142"/>
      <c r="AN2007" s="142"/>
      <c r="AO2007" s="7"/>
      <c r="AP2007" s="142"/>
      <c r="AR2007" s="142"/>
      <c r="AT2007" s="142"/>
      <c r="AV2007" s="142"/>
      <c r="AX2007" s="142"/>
      <c r="AZ2007" s="142"/>
      <c r="BB2007" s="142"/>
      <c r="BD2007" s="142"/>
      <c r="BF2007" s="142"/>
      <c r="BH2007" s="142"/>
      <c r="BI2007" s="7"/>
      <c r="BJ2007" s="142"/>
      <c r="BL2007" s="142"/>
      <c r="BN2007" s="7"/>
      <c r="BO2007" s="7"/>
      <c r="BP2007" s="7"/>
      <c r="BQ2007" s="7"/>
      <c r="BR2007" s="7"/>
    </row>
    <row r="2008" spans="1:70" customFormat="1" ht="15.75">
      <c r="A2008" s="7"/>
      <c r="B2008" s="230"/>
      <c r="C2008" s="7"/>
      <c r="D2008" s="7"/>
      <c r="E2008" s="7"/>
      <c r="F2008" s="7"/>
      <c r="G2008" s="7"/>
      <c r="H2008" s="7"/>
      <c r="I2008" s="7"/>
      <c r="J2008" s="7"/>
      <c r="K2008" s="7"/>
      <c r="L2008" s="8"/>
      <c r="M2008" s="142"/>
      <c r="N2008" s="142"/>
      <c r="Z2008" s="142"/>
      <c r="AB2008" s="142"/>
      <c r="AC2008" s="142"/>
      <c r="AD2008" s="142"/>
      <c r="AF2008" s="142"/>
      <c r="AH2008" s="142"/>
      <c r="AJ2008" s="142"/>
      <c r="AK2008" s="142"/>
      <c r="AL2008" s="142"/>
      <c r="AN2008" s="142"/>
      <c r="AO2008" s="7"/>
      <c r="AP2008" s="142"/>
      <c r="AR2008" s="142"/>
      <c r="AT2008" s="142"/>
      <c r="AV2008" s="142"/>
      <c r="AX2008" s="142"/>
      <c r="AZ2008" s="142"/>
      <c r="BB2008" s="142"/>
      <c r="BD2008" s="142"/>
      <c r="BF2008" s="142"/>
      <c r="BH2008" s="142"/>
      <c r="BI2008" s="7"/>
      <c r="BJ2008" s="142"/>
      <c r="BL2008" s="142"/>
      <c r="BN2008" s="7"/>
      <c r="BO2008" s="7"/>
      <c r="BP2008" s="7"/>
      <c r="BQ2008" s="7"/>
      <c r="BR2008" s="7"/>
    </row>
    <row r="2009" spans="1:70" customFormat="1" ht="15.75">
      <c r="A2009" s="7"/>
      <c r="B2009" s="230"/>
      <c r="C2009" s="7"/>
      <c r="D2009" s="7"/>
      <c r="E2009" s="7"/>
      <c r="F2009" s="7"/>
      <c r="G2009" s="7"/>
      <c r="H2009" s="7"/>
      <c r="I2009" s="7"/>
      <c r="J2009" s="7"/>
      <c r="K2009" s="7"/>
      <c r="L2009" s="8"/>
      <c r="M2009" s="142"/>
      <c r="N2009" s="142"/>
      <c r="Z2009" s="142"/>
      <c r="AB2009" s="142"/>
      <c r="AC2009" s="142"/>
      <c r="AD2009" s="142"/>
      <c r="AF2009" s="142"/>
      <c r="AH2009" s="142"/>
      <c r="AJ2009" s="142"/>
      <c r="AK2009" s="142"/>
      <c r="AL2009" s="142"/>
      <c r="AN2009" s="142"/>
      <c r="AO2009" s="7"/>
      <c r="AP2009" s="142"/>
      <c r="AR2009" s="142"/>
      <c r="AT2009" s="142"/>
      <c r="AV2009" s="142"/>
      <c r="AX2009" s="142"/>
      <c r="AZ2009" s="142"/>
      <c r="BB2009" s="142"/>
      <c r="BD2009" s="142"/>
      <c r="BF2009" s="142"/>
      <c r="BH2009" s="142"/>
      <c r="BI2009" s="7"/>
      <c r="BJ2009" s="142"/>
      <c r="BL2009" s="142"/>
      <c r="BN2009" s="7"/>
      <c r="BO2009" s="7"/>
      <c r="BP2009" s="7"/>
      <c r="BQ2009" s="7"/>
      <c r="BR2009" s="7"/>
    </row>
    <row r="2010" spans="1:70" customFormat="1" ht="15.75">
      <c r="A2010" s="7"/>
      <c r="B2010" s="230"/>
      <c r="C2010" s="7"/>
      <c r="D2010" s="7"/>
      <c r="E2010" s="7"/>
      <c r="F2010" s="7"/>
      <c r="G2010" s="7"/>
      <c r="H2010" s="7"/>
      <c r="I2010" s="7"/>
      <c r="J2010" s="7"/>
      <c r="K2010" s="7"/>
      <c r="L2010" s="8"/>
      <c r="M2010" s="142"/>
      <c r="N2010" s="142"/>
      <c r="Z2010" s="142"/>
      <c r="AB2010" s="142"/>
      <c r="AC2010" s="142"/>
      <c r="AD2010" s="142"/>
      <c r="AF2010" s="142"/>
      <c r="AH2010" s="142"/>
      <c r="AJ2010" s="142"/>
      <c r="AK2010" s="142"/>
      <c r="AL2010" s="142"/>
      <c r="AN2010" s="142"/>
      <c r="AO2010" s="7"/>
      <c r="AP2010" s="142"/>
      <c r="AR2010" s="142"/>
      <c r="AT2010" s="142"/>
      <c r="AV2010" s="142"/>
      <c r="AX2010" s="142"/>
      <c r="AZ2010" s="142"/>
      <c r="BB2010" s="142"/>
      <c r="BD2010" s="142"/>
      <c r="BF2010" s="142"/>
      <c r="BH2010" s="142"/>
      <c r="BI2010" s="7"/>
      <c r="BJ2010" s="142"/>
      <c r="BL2010" s="142"/>
      <c r="BN2010" s="7"/>
      <c r="BO2010" s="7"/>
      <c r="BP2010" s="7"/>
      <c r="BQ2010" s="7"/>
      <c r="BR2010" s="7"/>
    </row>
    <row r="2011" spans="1:70" customFormat="1" ht="15.75">
      <c r="A2011" s="7"/>
      <c r="B2011" s="230"/>
      <c r="C2011" s="7"/>
      <c r="D2011" s="7"/>
      <c r="E2011" s="7"/>
      <c r="F2011" s="7"/>
      <c r="G2011" s="7"/>
      <c r="H2011" s="7"/>
      <c r="I2011" s="7"/>
      <c r="J2011" s="7"/>
      <c r="K2011" s="7"/>
      <c r="L2011" s="8"/>
      <c r="M2011" s="142"/>
      <c r="N2011" s="142"/>
      <c r="Z2011" s="142"/>
      <c r="AB2011" s="142"/>
      <c r="AC2011" s="142"/>
      <c r="AD2011" s="142"/>
      <c r="AF2011" s="142"/>
      <c r="AH2011" s="142"/>
      <c r="AJ2011" s="142"/>
      <c r="AK2011" s="142"/>
      <c r="AL2011" s="142"/>
      <c r="AN2011" s="142"/>
      <c r="AO2011" s="7"/>
      <c r="AP2011" s="142"/>
      <c r="AR2011" s="142"/>
      <c r="AT2011" s="142"/>
      <c r="AV2011" s="142"/>
      <c r="AX2011" s="142"/>
      <c r="AZ2011" s="142"/>
      <c r="BB2011" s="142"/>
      <c r="BD2011" s="142"/>
      <c r="BF2011" s="142"/>
      <c r="BH2011" s="142"/>
      <c r="BI2011" s="7"/>
      <c r="BJ2011" s="142"/>
      <c r="BL2011" s="142"/>
      <c r="BN2011" s="7"/>
      <c r="BO2011" s="7"/>
      <c r="BP2011" s="7"/>
      <c r="BQ2011" s="7"/>
      <c r="BR2011" s="7"/>
    </row>
    <row r="2012" spans="1:70" customFormat="1" ht="15.75">
      <c r="A2012" s="7"/>
      <c r="B2012" s="230"/>
      <c r="C2012" s="7"/>
      <c r="D2012" s="7"/>
      <c r="E2012" s="7"/>
      <c r="F2012" s="7"/>
      <c r="G2012" s="7"/>
      <c r="H2012" s="7"/>
      <c r="I2012" s="7"/>
      <c r="J2012" s="7"/>
      <c r="K2012" s="7"/>
      <c r="L2012" s="8"/>
      <c r="M2012" s="142"/>
      <c r="N2012" s="142"/>
      <c r="Z2012" s="142"/>
      <c r="AB2012" s="142"/>
      <c r="AC2012" s="142"/>
      <c r="AD2012" s="142"/>
      <c r="AF2012" s="142"/>
      <c r="AH2012" s="142"/>
      <c r="AJ2012" s="142"/>
      <c r="AK2012" s="142"/>
      <c r="AL2012" s="142"/>
      <c r="AN2012" s="142"/>
      <c r="AO2012" s="7"/>
      <c r="AP2012" s="142"/>
      <c r="AR2012" s="142"/>
      <c r="AT2012" s="142"/>
      <c r="AV2012" s="142"/>
      <c r="AX2012" s="142"/>
      <c r="AZ2012" s="142"/>
      <c r="BB2012" s="142"/>
      <c r="BD2012" s="142"/>
      <c r="BF2012" s="142"/>
      <c r="BH2012" s="142"/>
      <c r="BI2012" s="7"/>
      <c r="BJ2012" s="142"/>
      <c r="BL2012" s="142"/>
      <c r="BN2012" s="7"/>
      <c r="BO2012" s="7"/>
      <c r="BP2012" s="7"/>
      <c r="BQ2012" s="7"/>
      <c r="BR2012" s="7"/>
    </row>
    <row r="2013" spans="1:70" customFormat="1" ht="15.75">
      <c r="A2013" s="7"/>
      <c r="B2013" s="230"/>
      <c r="C2013" s="7"/>
      <c r="D2013" s="7"/>
      <c r="E2013" s="7"/>
      <c r="F2013" s="7"/>
      <c r="G2013" s="7"/>
      <c r="H2013" s="7"/>
      <c r="I2013" s="7"/>
      <c r="J2013" s="7"/>
      <c r="K2013" s="7"/>
      <c r="L2013" s="8"/>
      <c r="M2013" s="142"/>
      <c r="N2013" s="142"/>
      <c r="Z2013" s="142"/>
      <c r="AB2013" s="142"/>
      <c r="AC2013" s="142"/>
      <c r="AD2013" s="142"/>
      <c r="AF2013" s="142"/>
      <c r="AH2013" s="142"/>
      <c r="AJ2013" s="142"/>
      <c r="AK2013" s="142"/>
      <c r="AL2013" s="142"/>
      <c r="AN2013" s="142"/>
      <c r="AO2013" s="7"/>
      <c r="AP2013" s="142"/>
      <c r="AR2013" s="142"/>
      <c r="AT2013" s="142"/>
      <c r="AV2013" s="142"/>
      <c r="AX2013" s="142"/>
      <c r="AZ2013" s="142"/>
      <c r="BB2013" s="142"/>
      <c r="BD2013" s="142"/>
      <c r="BF2013" s="142"/>
      <c r="BH2013" s="142"/>
      <c r="BI2013" s="7"/>
      <c r="BJ2013" s="142"/>
      <c r="BL2013" s="142"/>
      <c r="BN2013" s="7"/>
      <c r="BO2013" s="7"/>
      <c r="BP2013" s="7"/>
      <c r="BQ2013" s="7"/>
      <c r="BR2013" s="7"/>
    </row>
    <row r="2014" spans="1:70" customFormat="1" ht="15.75">
      <c r="A2014" s="7"/>
      <c r="B2014" s="230"/>
      <c r="C2014" s="7"/>
      <c r="D2014" s="7"/>
      <c r="E2014" s="7"/>
      <c r="F2014" s="7"/>
      <c r="G2014" s="7"/>
      <c r="H2014" s="7"/>
      <c r="I2014" s="7"/>
      <c r="J2014" s="7"/>
      <c r="K2014" s="7"/>
      <c r="L2014" s="8"/>
      <c r="M2014" s="142"/>
      <c r="N2014" s="142"/>
      <c r="Z2014" s="142"/>
      <c r="AB2014" s="142"/>
      <c r="AC2014" s="142"/>
      <c r="AD2014" s="142"/>
      <c r="AF2014" s="142"/>
      <c r="AH2014" s="142"/>
      <c r="AJ2014" s="142"/>
      <c r="AK2014" s="142"/>
      <c r="AL2014" s="142"/>
      <c r="AN2014" s="142"/>
      <c r="AO2014" s="7"/>
      <c r="AP2014" s="142"/>
      <c r="AR2014" s="142"/>
      <c r="AT2014" s="142"/>
      <c r="AV2014" s="142"/>
      <c r="AX2014" s="142"/>
      <c r="AZ2014" s="142"/>
      <c r="BB2014" s="142"/>
      <c r="BD2014" s="142"/>
      <c r="BF2014" s="142"/>
      <c r="BH2014" s="142"/>
      <c r="BI2014" s="7"/>
      <c r="BJ2014" s="142"/>
      <c r="BL2014" s="142"/>
      <c r="BN2014" s="7"/>
      <c r="BO2014" s="7"/>
      <c r="BP2014" s="7"/>
      <c r="BQ2014" s="7"/>
      <c r="BR2014" s="7"/>
    </row>
    <row r="2015" spans="1:70" customFormat="1" ht="15.75">
      <c r="A2015" s="7"/>
      <c r="B2015" s="230"/>
      <c r="C2015" s="7"/>
      <c r="D2015" s="7"/>
      <c r="E2015" s="7"/>
      <c r="F2015" s="7"/>
      <c r="G2015" s="7"/>
      <c r="H2015" s="7"/>
      <c r="I2015" s="7"/>
      <c r="J2015" s="7"/>
      <c r="K2015" s="7"/>
      <c r="L2015" s="8"/>
      <c r="M2015" s="142"/>
      <c r="N2015" s="142"/>
      <c r="Z2015" s="142"/>
      <c r="AB2015" s="142"/>
      <c r="AC2015" s="142"/>
      <c r="AD2015" s="142"/>
      <c r="AF2015" s="142"/>
      <c r="AH2015" s="142"/>
      <c r="AJ2015" s="142"/>
      <c r="AK2015" s="142"/>
      <c r="AL2015" s="142"/>
      <c r="AN2015" s="142"/>
      <c r="AO2015" s="7"/>
      <c r="AP2015" s="142"/>
      <c r="AR2015" s="142"/>
      <c r="AT2015" s="142"/>
      <c r="AV2015" s="142"/>
      <c r="AX2015" s="142"/>
      <c r="AZ2015" s="142"/>
      <c r="BB2015" s="142"/>
      <c r="BD2015" s="142"/>
      <c r="BF2015" s="142"/>
      <c r="BH2015" s="142"/>
      <c r="BI2015" s="7"/>
      <c r="BJ2015" s="142"/>
      <c r="BL2015" s="142"/>
      <c r="BN2015" s="7"/>
      <c r="BO2015" s="7"/>
      <c r="BP2015" s="7"/>
      <c r="BQ2015" s="7"/>
      <c r="BR2015" s="7"/>
    </row>
    <row r="2016" spans="1:70" customFormat="1" ht="15.75">
      <c r="A2016" s="7"/>
      <c r="B2016" s="230"/>
      <c r="C2016" s="7"/>
      <c r="D2016" s="7"/>
      <c r="E2016" s="7"/>
      <c r="F2016" s="7"/>
      <c r="G2016" s="7"/>
      <c r="H2016" s="7"/>
      <c r="I2016" s="7"/>
      <c r="J2016" s="7"/>
      <c r="K2016" s="7"/>
      <c r="L2016" s="8"/>
      <c r="M2016" s="142"/>
      <c r="N2016" s="142"/>
      <c r="Z2016" s="142"/>
      <c r="AB2016" s="142"/>
      <c r="AC2016" s="142"/>
      <c r="AD2016" s="142"/>
      <c r="AF2016" s="142"/>
      <c r="AH2016" s="142"/>
      <c r="AJ2016" s="142"/>
      <c r="AK2016" s="142"/>
      <c r="AL2016" s="142"/>
      <c r="AN2016" s="142"/>
      <c r="AO2016" s="7"/>
      <c r="AP2016" s="142"/>
      <c r="AR2016" s="142"/>
      <c r="AT2016" s="142"/>
      <c r="AV2016" s="142"/>
      <c r="AX2016" s="142"/>
      <c r="AZ2016" s="142"/>
      <c r="BB2016" s="142"/>
      <c r="BD2016" s="142"/>
      <c r="BF2016" s="142"/>
      <c r="BH2016" s="142"/>
      <c r="BI2016" s="7"/>
      <c r="BJ2016" s="142"/>
      <c r="BL2016" s="142"/>
      <c r="BN2016" s="7"/>
      <c r="BO2016" s="7"/>
      <c r="BP2016" s="7"/>
      <c r="BQ2016" s="7"/>
      <c r="BR2016" s="7"/>
    </row>
    <row r="2017" spans="1:70" customFormat="1" ht="15.75">
      <c r="A2017" s="7"/>
      <c r="B2017" s="230"/>
      <c r="C2017" s="7"/>
      <c r="D2017" s="7"/>
      <c r="E2017" s="7"/>
      <c r="F2017" s="7"/>
      <c r="G2017" s="7"/>
      <c r="H2017" s="7"/>
      <c r="I2017" s="7"/>
      <c r="J2017" s="7"/>
      <c r="K2017" s="7"/>
      <c r="L2017" s="8"/>
      <c r="M2017" s="142"/>
      <c r="N2017" s="142"/>
      <c r="Z2017" s="142"/>
      <c r="AB2017" s="142"/>
      <c r="AC2017" s="142"/>
      <c r="AD2017" s="142"/>
      <c r="AF2017" s="142"/>
      <c r="AH2017" s="142"/>
      <c r="AJ2017" s="142"/>
      <c r="AK2017" s="142"/>
      <c r="AL2017" s="142"/>
      <c r="AN2017" s="142"/>
      <c r="AO2017" s="7"/>
      <c r="AP2017" s="142"/>
      <c r="AR2017" s="142"/>
      <c r="AT2017" s="142"/>
      <c r="AV2017" s="142"/>
      <c r="AX2017" s="142"/>
      <c r="AZ2017" s="142"/>
      <c r="BB2017" s="142"/>
      <c r="BD2017" s="142"/>
      <c r="BF2017" s="142"/>
      <c r="BH2017" s="142"/>
      <c r="BI2017" s="7"/>
      <c r="BJ2017" s="142"/>
      <c r="BL2017" s="142"/>
      <c r="BN2017" s="7"/>
      <c r="BO2017" s="7"/>
      <c r="BP2017" s="7"/>
      <c r="BQ2017" s="7"/>
      <c r="BR2017" s="7"/>
    </row>
    <row r="2018" spans="1:70" customFormat="1" ht="15.75">
      <c r="A2018" s="7"/>
      <c r="B2018" s="230"/>
      <c r="C2018" s="7"/>
      <c r="D2018" s="7"/>
      <c r="E2018" s="7"/>
      <c r="F2018" s="7"/>
      <c r="G2018" s="7"/>
      <c r="H2018" s="7"/>
      <c r="I2018" s="7"/>
      <c r="J2018" s="7"/>
      <c r="K2018" s="7"/>
      <c r="L2018" s="8"/>
      <c r="M2018" s="142"/>
      <c r="N2018" s="142"/>
      <c r="Z2018" s="142"/>
      <c r="AB2018" s="142"/>
      <c r="AC2018" s="142"/>
      <c r="AD2018" s="142"/>
      <c r="AF2018" s="142"/>
      <c r="AH2018" s="142"/>
      <c r="AJ2018" s="142"/>
      <c r="AK2018" s="142"/>
      <c r="AL2018" s="142"/>
      <c r="AN2018" s="142"/>
      <c r="AO2018" s="7"/>
      <c r="AP2018" s="142"/>
      <c r="AR2018" s="142"/>
      <c r="AT2018" s="142"/>
      <c r="AV2018" s="142"/>
      <c r="AX2018" s="142"/>
      <c r="AZ2018" s="142"/>
      <c r="BB2018" s="142"/>
      <c r="BD2018" s="142"/>
      <c r="BF2018" s="142"/>
      <c r="BH2018" s="142"/>
      <c r="BI2018" s="7"/>
      <c r="BJ2018" s="142"/>
      <c r="BL2018" s="142"/>
      <c r="BN2018" s="7"/>
      <c r="BO2018" s="7"/>
      <c r="BP2018" s="7"/>
      <c r="BQ2018" s="7"/>
      <c r="BR2018" s="7"/>
    </row>
    <row r="2019" spans="1:70" customFormat="1" ht="15.75">
      <c r="A2019" s="7"/>
      <c r="B2019" s="230"/>
      <c r="C2019" s="7"/>
      <c r="D2019" s="7"/>
      <c r="E2019" s="7"/>
      <c r="F2019" s="7"/>
      <c r="G2019" s="7"/>
      <c r="H2019" s="7"/>
      <c r="I2019" s="7"/>
      <c r="J2019" s="7"/>
      <c r="K2019" s="7"/>
      <c r="L2019" s="8"/>
      <c r="M2019" s="142"/>
      <c r="N2019" s="142"/>
      <c r="Z2019" s="142"/>
      <c r="AB2019" s="142"/>
      <c r="AC2019" s="142"/>
      <c r="AD2019" s="142"/>
      <c r="AF2019" s="142"/>
      <c r="AH2019" s="142"/>
      <c r="AJ2019" s="142"/>
      <c r="AK2019" s="142"/>
      <c r="AL2019" s="142"/>
      <c r="AN2019" s="142"/>
      <c r="AO2019" s="7"/>
      <c r="AP2019" s="142"/>
      <c r="AR2019" s="142"/>
      <c r="AT2019" s="142"/>
      <c r="AV2019" s="142"/>
      <c r="AX2019" s="142"/>
      <c r="AZ2019" s="142"/>
      <c r="BB2019" s="142"/>
      <c r="BD2019" s="142"/>
      <c r="BF2019" s="142"/>
      <c r="BH2019" s="142"/>
      <c r="BI2019" s="7"/>
      <c r="BJ2019" s="142"/>
      <c r="BL2019" s="142"/>
      <c r="BN2019" s="7"/>
      <c r="BO2019" s="7"/>
      <c r="BP2019" s="7"/>
      <c r="BQ2019" s="7"/>
      <c r="BR2019" s="7"/>
    </row>
    <row r="2020" spans="1:70" customFormat="1" ht="15.75">
      <c r="A2020" s="7"/>
      <c r="B2020" s="230"/>
      <c r="C2020" s="7"/>
      <c r="D2020" s="7"/>
      <c r="E2020" s="7"/>
      <c r="F2020" s="7"/>
      <c r="G2020" s="7"/>
      <c r="H2020" s="7"/>
      <c r="I2020" s="7"/>
      <c r="J2020" s="7"/>
      <c r="K2020" s="7"/>
      <c r="L2020" s="8"/>
      <c r="M2020" s="142"/>
      <c r="N2020" s="142"/>
      <c r="Z2020" s="142"/>
      <c r="AB2020" s="142"/>
      <c r="AC2020" s="142"/>
      <c r="AD2020" s="142"/>
      <c r="AF2020" s="142"/>
      <c r="AH2020" s="142"/>
      <c r="AJ2020" s="142"/>
      <c r="AK2020" s="142"/>
      <c r="AL2020" s="142"/>
      <c r="AN2020" s="142"/>
      <c r="AO2020" s="7"/>
      <c r="AP2020" s="142"/>
      <c r="AR2020" s="142"/>
      <c r="AT2020" s="142"/>
      <c r="AV2020" s="142"/>
      <c r="AX2020" s="142"/>
      <c r="AZ2020" s="142"/>
      <c r="BB2020" s="142"/>
      <c r="BD2020" s="142"/>
      <c r="BF2020" s="142"/>
      <c r="BH2020" s="142"/>
      <c r="BI2020" s="7"/>
      <c r="BJ2020" s="142"/>
      <c r="BL2020" s="142"/>
      <c r="BN2020" s="7"/>
      <c r="BO2020" s="7"/>
      <c r="BP2020" s="7"/>
      <c r="BQ2020" s="7"/>
      <c r="BR2020" s="7"/>
    </row>
    <row r="2021" spans="1:70" customFormat="1" ht="15.75">
      <c r="A2021" s="7"/>
      <c r="B2021" s="230"/>
      <c r="C2021" s="7"/>
      <c r="D2021" s="7"/>
      <c r="E2021" s="7"/>
      <c r="F2021" s="7"/>
      <c r="G2021" s="7"/>
      <c r="H2021" s="7"/>
      <c r="I2021" s="7"/>
      <c r="J2021" s="7"/>
      <c r="K2021" s="7"/>
      <c r="L2021" s="8"/>
      <c r="M2021" s="142"/>
      <c r="N2021" s="142"/>
      <c r="Z2021" s="142"/>
      <c r="AB2021" s="142"/>
      <c r="AC2021" s="142"/>
      <c r="AD2021" s="142"/>
      <c r="AF2021" s="142"/>
      <c r="AH2021" s="142"/>
      <c r="AJ2021" s="142"/>
      <c r="AK2021" s="142"/>
      <c r="AL2021" s="142"/>
      <c r="AN2021" s="142"/>
      <c r="AO2021" s="7"/>
      <c r="AP2021" s="142"/>
      <c r="AR2021" s="142"/>
      <c r="AT2021" s="142"/>
      <c r="AV2021" s="142"/>
      <c r="AX2021" s="142"/>
      <c r="AZ2021" s="142"/>
      <c r="BB2021" s="142"/>
      <c r="BD2021" s="142"/>
      <c r="BF2021" s="142"/>
      <c r="BH2021" s="142"/>
      <c r="BI2021" s="7"/>
      <c r="BJ2021" s="142"/>
      <c r="BL2021" s="142"/>
      <c r="BN2021" s="7"/>
      <c r="BO2021" s="7"/>
      <c r="BP2021" s="7"/>
      <c r="BQ2021" s="7"/>
      <c r="BR2021" s="7"/>
    </row>
    <row r="2022" spans="1:70" customFormat="1" ht="15.75">
      <c r="A2022" s="7"/>
      <c r="B2022" s="230"/>
      <c r="C2022" s="7"/>
      <c r="D2022" s="7"/>
      <c r="E2022" s="7"/>
      <c r="F2022" s="7"/>
      <c r="G2022" s="7"/>
      <c r="H2022" s="7"/>
      <c r="I2022" s="7"/>
      <c r="J2022" s="7"/>
      <c r="K2022" s="7"/>
      <c r="L2022" s="8"/>
      <c r="M2022" s="142"/>
      <c r="N2022" s="142"/>
      <c r="Z2022" s="142"/>
      <c r="AB2022" s="142"/>
      <c r="AC2022" s="142"/>
      <c r="AD2022" s="142"/>
      <c r="AF2022" s="142"/>
      <c r="AH2022" s="142"/>
      <c r="AJ2022" s="142"/>
      <c r="AK2022" s="142"/>
      <c r="AL2022" s="142"/>
      <c r="AN2022" s="142"/>
      <c r="AO2022" s="7"/>
      <c r="AP2022" s="142"/>
      <c r="AR2022" s="142"/>
      <c r="AT2022" s="142"/>
      <c r="AV2022" s="142"/>
      <c r="AX2022" s="142"/>
      <c r="AZ2022" s="142"/>
      <c r="BB2022" s="142"/>
      <c r="BD2022" s="142"/>
      <c r="BF2022" s="142"/>
      <c r="BH2022" s="142"/>
      <c r="BI2022" s="7"/>
      <c r="BJ2022" s="142"/>
      <c r="BL2022" s="142"/>
      <c r="BN2022" s="7"/>
      <c r="BO2022" s="7"/>
      <c r="BP2022" s="7"/>
      <c r="BQ2022" s="7"/>
      <c r="BR2022" s="7"/>
    </row>
    <row r="2023" spans="1:70" customFormat="1" ht="15.75">
      <c r="A2023" s="7"/>
      <c r="B2023" s="230"/>
      <c r="C2023" s="7"/>
      <c r="D2023" s="7"/>
      <c r="E2023" s="7"/>
      <c r="F2023" s="7"/>
      <c r="G2023" s="7"/>
      <c r="H2023" s="7"/>
      <c r="I2023" s="7"/>
      <c r="J2023" s="7"/>
      <c r="K2023" s="7"/>
      <c r="L2023" s="8"/>
      <c r="M2023" s="142"/>
      <c r="N2023" s="142"/>
      <c r="Z2023" s="142"/>
      <c r="AB2023" s="142"/>
      <c r="AC2023" s="142"/>
      <c r="AD2023" s="142"/>
      <c r="AF2023" s="142"/>
      <c r="AH2023" s="142"/>
      <c r="AJ2023" s="142"/>
      <c r="AK2023" s="142"/>
      <c r="AL2023" s="142"/>
      <c r="AN2023" s="142"/>
      <c r="AO2023" s="7"/>
      <c r="AP2023" s="142"/>
      <c r="AR2023" s="142"/>
      <c r="AT2023" s="142"/>
      <c r="AV2023" s="142"/>
      <c r="AX2023" s="142"/>
      <c r="AZ2023" s="142"/>
      <c r="BB2023" s="142"/>
      <c r="BD2023" s="142"/>
      <c r="BF2023" s="142"/>
      <c r="BH2023" s="142"/>
      <c r="BI2023" s="7"/>
      <c r="BJ2023" s="142"/>
      <c r="BL2023" s="142"/>
      <c r="BN2023" s="7"/>
      <c r="BO2023" s="7"/>
      <c r="BP2023" s="7"/>
      <c r="BQ2023" s="7"/>
      <c r="BR2023" s="7"/>
    </row>
    <row r="2024" spans="1:70" customFormat="1" ht="15.75">
      <c r="A2024" s="7"/>
      <c r="B2024" s="230"/>
      <c r="C2024" s="7"/>
      <c r="D2024" s="7"/>
      <c r="E2024" s="7"/>
      <c r="F2024" s="7"/>
      <c r="G2024" s="7"/>
      <c r="H2024" s="7"/>
      <c r="I2024" s="7"/>
      <c r="J2024" s="7"/>
      <c r="K2024" s="7"/>
      <c r="L2024" s="8"/>
      <c r="M2024" s="142"/>
      <c r="N2024" s="142"/>
      <c r="Z2024" s="142"/>
      <c r="AB2024" s="142"/>
      <c r="AC2024" s="142"/>
      <c r="AD2024" s="142"/>
      <c r="AF2024" s="142"/>
      <c r="AH2024" s="142"/>
      <c r="AJ2024" s="142"/>
      <c r="AK2024" s="142"/>
      <c r="AL2024" s="142"/>
      <c r="AN2024" s="142"/>
      <c r="AO2024" s="7"/>
      <c r="AP2024" s="142"/>
      <c r="AR2024" s="142"/>
      <c r="AT2024" s="142"/>
      <c r="AV2024" s="142"/>
      <c r="AX2024" s="142"/>
      <c r="AZ2024" s="142"/>
      <c r="BB2024" s="142"/>
      <c r="BD2024" s="142"/>
      <c r="BF2024" s="142"/>
      <c r="BH2024" s="142"/>
      <c r="BI2024" s="7"/>
      <c r="BJ2024" s="142"/>
      <c r="BL2024" s="142"/>
      <c r="BN2024" s="7"/>
      <c r="BO2024" s="7"/>
      <c r="BP2024" s="7"/>
      <c r="BQ2024" s="7"/>
      <c r="BR2024" s="7"/>
    </row>
    <row r="2025" spans="1:70" customFormat="1" ht="15.75">
      <c r="A2025" s="7"/>
      <c r="B2025" s="230"/>
      <c r="C2025" s="7"/>
      <c r="D2025" s="7"/>
      <c r="E2025" s="7"/>
      <c r="F2025" s="7"/>
      <c r="G2025" s="7"/>
      <c r="H2025" s="7"/>
      <c r="I2025" s="7"/>
      <c r="J2025" s="7"/>
      <c r="K2025" s="7"/>
      <c r="L2025" s="8"/>
      <c r="M2025" s="142"/>
      <c r="N2025" s="142"/>
      <c r="Z2025" s="142"/>
      <c r="AB2025" s="142"/>
      <c r="AC2025" s="142"/>
      <c r="AD2025" s="142"/>
      <c r="AF2025" s="142"/>
      <c r="AH2025" s="142"/>
      <c r="AJ2025" s="142"/>
      <c r="AK2025" s="142"/>
      <c r="AL2025" s="142"/>
      <c r="AN2025" s="142"/>
      <c r="AO2025" s="7"/>
      <c r="AP2025" s="142"/>
      <c r="AR2025" s="142"/>
      <c r="AT2025" s="142"/>
      <c r="AV2025" s="142"/>
      <c r="AX2025" s="142"/>
      <c r="AZ2025" s="142"/>
      <c r="BB2025" s="142"/>
      <c r="BD2025" s="142"/>
      <c r="BF2025" s="142"/>
      <c r="BH2025" s="142"/>
      <c r="BI2025" s="7"/>
      <c r="BJ2025" s="142"/>
      <c r="BL2025" s="142"/>
      <c r="BN2025" s="7"/>
      <c r="BO2025" s="7"/>
      <c r="BP2025" s="7"/>
      <c r="BQ2025" s="7"/>
      <c r="BR2025" s="7"/>
    </row>
    <row r="2026" spans="1:70" customFormat="1" ht="15.75">
      <c r="A2026" s="7"/>
      <c r="B2026" s="230"/>
      <c r="C2026" s="7"/>
      <c r="D2026" s="7"/>
      <c r="E2026" s="7"/>
      <c r="F2026" s="7"/>
      <c r="G2026" s="7"/>
      <c r="H2026" s="7"/>
      <c r="I2026" s="7"/>
      <c r="J2026" s="7"/>
      <c r="K2026" s="7"/>
      <c r="L2026" s="8"/>
      <c r="M2026" s="142"/>
      <c r="N2026" s="142"/>
      <c r="Z2026" s="142"/>
      <c r="AB2026" s="142"/>
      <c r="AC2026" s="142"/>
      <c r="AD2026" s="142"/>
      <c r="AF2026" s="142"/>
      <c r="AH2026" s="142"/>
      <c r="AJ2026" s="142"/>
      <c r="AK2026" s="142"/>
      <c r="AL2026" s="142"/>
      <c r="AN2026" s="142"/>
      <c r="AO2026" s="7"/>
      <c r="AP2026" s="142"/>
      <c r="AR2026" s="142"/>
      <c r="AT2026" s="142"/>
      <c r="AV2026" s="142"/>
      <c r="AX2026" s="142"/>
      <c r="AZ2026" s="142"/>
      <c r="BB2026" s="142"/>
      <c r="BD2026" s="142"/>
      <c r="BF2026" s="142"/>
      <c r="BH2026" s="142"/>
      <c r="BI2026" s="7"/>
      <c r="BJ2026" s="142"/>
      <c r="BL2026" s="142"/>
      <c r="BN2026" s="7"/>
      <c r="BO2026" s="7"/>
      <c r="BP2026" s="7"/>
      <c r="BQ2026" s="7"/>
      <c r="BR2026" s="7"/>
    </row>
    <row r="2027" spans="1:70" customFormat="1" ht="15.75">
      <c r="A2027" s="7"/>
      <c r="B2027" s="230"/>
      <c r="C2027" s="7"/>
      <c r="D2027" s="7"/>
      <c r="E2027" s="7"/>
      <c r="F2027" s="7"/>
      <c r="G2027" s="7"/>
      <c r="H2027" s="7"/>
      <c r="I2027" s="7"/>
      <c r="J2027" s="7"/>
      <c r="K2027" s="7"/>
      <c r="L2027" s="8"/>
      <c r="M2027" s="142"/>
      <c r="N2027" s="142"/>
      <c r="Z2027" s="142"/>
      <c r="AB2027" s="142"/>
      <c r="AC2027" s="142"/>
      <c r="AD2027" s="142"/>
      <c r="AF2027" s="142"/>
      <c r="AH2027" s="142"/>
      <c r="AJ2027" s="142"/>
      <c r="AK2027" s="142"/>
      <c r="AL2027" s="142"/>
      <c r="AN2027" s="142"/>
      <c r="AO2027" s="7"/>
      <c r="AP2027" s="142"/>
      <c r="AR2027" s="142"/>
      <c r="AT2027" s="142"/>
      <c r="AV2027" s="142"/>
      <c r="AX2027" s="142"/>
      <c r="AZ2027" s="142"/>
      <c r="BB2027" s="142"/>
      <c r="BD2027" s="142"/>
      <c r="BF2027" s="142"/>
      <c r="BH2027" s="142"/>
      <c r="BI2027" s="7"/>
      <c r="BJ2027" s="142"/>
      <c r="BL2027" s="142"/>
      <c r="BN2027" s="7"/>
      <c r="BO2027" s="7"/>
      <c r="BP2027" s="7"/>
      <c r="BQ2027" s="7"/>
      <c r="BR2027" s="7"/>
    </row>
    <row r="2028" spans="1:70" customFormat="1" ht="15.75">
      <c r="A2028" s="7"/>
      <c r="B2028" s="230"/>
      <c r="C2028" s="7"/>
      <c r="D2028" s="7"/>
      <c r="E2028" s="7"/>
      <c r="F2028" s="7"/>
      <c r="G2028" s="7"/>
      <c r="H2028" s="7"/>
      <c r="I2028" s="7"/>
      <c r="J2028" s="7"/>
      <c r="K2028" s="7"/>
      <c r="L2028" s="8"/>
      <c r="M2028" s="142"/>
      <c r="N2028" s="142"/>
      <c r="Z2028" s="142"/>
      <c r="AB2028" s="142"/>
      <c r="AC2028" s="142"/>
      <c r="AD2028" s="142"/>
      <c r="AF2028" s="142"/>
      <c r="AH2028" s="142"/>
      <c r="AJ2028" s="142"/>
      <c r="AK2028" s="142"/>
      <c r="AL2028" s="142"/>
      <c r="AN2028" s="142"/>
      <c r="AO2028" s="7"/>
      <c r="AP2028" s="142"/>
      <c r="AR2028" s="142"/>
      <c r="AT2028" s="142"/>
      <c r="AV2028" s="142"/>
      <c r="AX2028" s="142"/>
      <c r="AZ2028" s="142"/>
      <c r="BB2028" s="142"/>
      <c r="BD2028" s="142"/>
      <c r="BF2028" s="142"/>
      <c r="BH2028" s="142"/>
      <c r="BI2028" s="7"/>
      <c r="BJ2028" s="142"/>
      <c r="BL2028" s="142"/>
      <c r="BN2028" s="7"/>
      <c r="BO2028" s="7"/>
      <c r="BP2028" s="7"/>
      <c r="BQ2028" s="7"/>
      <c r="BR2028" s="7"/>
    </row>
    <row r="2029" spans="1:70" customFormat="1" ht="15.75">
      <c r="A2029" s="7"/>
      <c r="B2029" s="230"/>
      <c r="C2029" s="7"/>
      <c r="D2029" s="7"/>
      <c r="E2029" s="7"/>
      <c r="F2029" s="7"/>
      <c r="G2029" s="7"/>
      <c r="H2029" s="7"/>
      <c r="I2029" s="7"/>
      <c r="J2029" s="7"/>
      <c r="K2029" s="7"/>
      <c r="L2029" s="8"/>
      <c r="M2029" s="142"/>
      <c r="N2029" s="142"/>
      <c r="Z2029" s="142"/>
      <c r="AB2029" s="142"/>
      <c r="AC2029" s="142"/>
      <c r="AD2029" s="142"/>
      <c r="AF2029" s="142"/>
      <c r="AH2029" s="142"/>
      <c r="AJ2029" s="142"/>
      <c r="AK2029" s="142"/>
      <c r="AL2029" s="142"/>
      <c r="AN2029" s="142"/>
      <c r="AO2029" s="7"/>
      <c r="AP2029" s="142"/>
      <c r="AR2029" s="142"/>
      <c r="AT2029" s="142"/>
      <c r="AV2029" s="142"/>
      <c r="AX2029" s="142"/>
      <c r="AZ2029" s="142"/>
      <c r="BB2029" s="142"/>
      <c r="BD2029" s="142"/>
      <c r="BF2029" s="142"/>
      <c r="BH2029" s="142"/>
      <c r="BI2029" s="7"/>
      <c r="BJ2029" s="142"/>
      <c r="BL2029" s="142"/>
      <c r="BN2029" s="7"/>
      <c r="BO2029" s="7"/>
      <c r="BP2029" s="7"/>
      <c r="BQ2029" s="7"/>
      <c r="BR2029" s="7"/>
    </row>
    <row r="2030" spans="1:70" customFormat="1" ht="15.75">
      <c r="A2030" s="7"/>
      <c r="B2030" s="230"/>
      <c r="C2030" s="7"/>
      <c r="D2030" s="7"/>
      <c r="E2030" s="7"/>
      <c r="F2030" s="7"/>
      <c r="G2030" s="7"/>
      <c r="H2030" s="7"/>
      <c r="I2030" s="7"/>
      <c r="J2030" s="7"/>
      <c r="K2030" s="7"/>
      <c r="L2030" s="8"/>
      <c r="M2030" s="142"/>
      <c r="N2030" s="142"/>
      <c r="Z2030" s="142"/>
      <c r="AB2030" s="142"/>
      <c r="AC2030" s="142"/>
      <c r="AD2030" s="142"/>
      <c r="AF2030" s="142"/>
      <c r="AH2030" s="142"/>
      <c r="AJ2030" s="142"/>
      <c r="AK2030" s="142"/>
      <c r="AL2030" s="142"/>
      <c r="AN2030" s="142"/>
      <c r="AO2030" s="7"/>
      <c r="AP2030" s="142"/>
      <c r="AR2030" s="142"/>
      <c r="AT2030" s="142"/>
      <c r="AV2030" s="142"/>
      <c r="AX2030" s="142"/>
      <c r="AZ2030" s="142"/>
      <c r="BB2030" s="142"/>
      <c r="BD2030" s="142"/>
      <c r="BF2030" s="142"/>
      <c r="BH2030" s="142"/>
      <c r="BI2030" s="7"/>
      <c r="BJ2030" s="142"/>
      <c r="BL2030" s="142"/>
      <c r="BN2030" s="7"/>
      <c r="BO2030" s="7"/>
      <c r="BP2030" s="7"/>
      <c r="BQ2030" s="7"/>
      <c r="BR2030" s="7"/>
    </row>
    <row r="2031" spans="1:70" customFormat="1" ht="15.75">
      <c r="A2031" s="7"/>
      <c r="B2031" s="230"/>
      <c r="C2031" s="7"/>
      <c r="D2031" s="7"/>
      <c r="E2031" s="7"/>
      <c r="F2031" s="7"/>
      <c r="G2031" s="7"/>
      <c r="H2031" s="7"/>
      <c r="I2031" s="7"/>
      <c r="J2031" s="7"/>
      <c r="K2031" s="7"/>
      <c r="L2031" s="8"/>
      <c r="M2031" s="142"/>
      <c r="N2031" s="142"/>
      <c r="Z2031" s="142"/>
      <c r="AB2031" s="142"/>
      <c r="AC2031" s="142"/>
      <c r="AD2031" s="142"/>
      <c r="AF2031" s="142"/>
      <c r="AH2031" s="142"/>
      <c r="AJ2031" s="142"/>
      <c r="AK2031" s="142"/>
      <c r="AL2031" s="142"/>
      <c r="AN2031" s="142"/>
      <c r="AO2031" s="7"/>
      <c r="AP2031" s="142"/>
      <c r="AR2031" s="142"/>
      <c r="AT2031" s="142"/>
      <c r="AV2031" s="142"/>
      <c r="AX2031" s="142"/>
      <c r="AZ2031" s="142"/>
      <c r="BB2031" s="142"/>
      <c r="BD2031" s="142"/>
      <c r="BF2031" s="142"/>
      <c r="BH2031" s="142"/>
      <c r="BI2031" s="7"/>
      <c r="BJ2031" s="142"/>
      <c r="BL2031" s="142"/>
      <c r="BN2031" s="7"/>
      <c r="BO2031" s="7"/>
      <c r="BP2031" s="7"/>
      <c r="BQ2031" s="7"/>
      <c r="BR2031" s="7"/>
    </row>
    <row r="2032" spans="1:70" customFormat="1" ht="15.75">
      <c r="A2032" s="7"/>
      <c r="B2032" s="230"/>
      <c r="C2032" s="7"/>
      <c r="D2032" s="7"/>
      <c r="E2032" s="7"/>
      <c r="F2032" s="7"/>
      <c r="G2032" s="7"/>
      <c r="H2032" s="7"/>
      <c r="I2032" s="7"/>
      <c r="J2032" s="7"/>
      <c r="K2032" s="7"/>
      <c r="L2032" s="8"/>
      <c r="M2032" s="142"/>
      <c r="N2032" s="142"/>
      <c r="Z2032" s="142"/>
      <c r="AB2032" s="142"/>
      <c r="AC2032" s="142"/>
      <c r="AD2032" s="142"/>
      <c r="AF2032" s="142"/>
      <c r="AH2032" s="142"/>
      <c r="AJ2032" s="142"/>
      <c r="AK2032" s="142"/>
      <c r="AL2032" s="142"/>
      <c r="AN2032" s="142"/>
      <c r="AO2032" s="7"/>
      <c r="AP2032" s="142"/>
      <c r="AR2032" s="142"/>
      <c r="AT2032" s="142"/>
      <c r="AV2032" s="142"/>
      <c r="AX2032" s="142"/>
      <c r="AZ2032" s="142"/>
      <c r="BB2032" s="142"/>
      <c r="BD2032" s="142"/>
      <c r="BF2032" s="142"/>
      <c r="BH2032" s="142"/>
      <c r="BI2032" s="7"/>
      <c r="BJ2032" s="142"/>
      <c r="BL2032" s="142"/>
      <c r="BN2032" s="7"/>
      <c r="BO2032" s="7"/>
      <c r="BP2032" s="7"/>
      <c r="BQ2032" s="7"/>
      <c r="BR2032" s="7"/>
    </row>
    <row r="2033" spans="1:70" customFormat="1" ht="15.75">
      <c r="A2033" s="7"/>
      <c r="B2033" s="230"/>
      <c r="C2033" s="7"/>
      <c r="D2033" s="7"/>
      <c r="E2033" s="7"/>
      <c r="F2033" s="7"/>
      <c r="G2033" s="7"/>
      <c r="H2033" s="7"/>
      <c r="I2033" s="7"/>
      <c r="J2033" s="7"/>
      <c r="K2033" s="7"/>
      <c r="L2033" s="8"/>
      <c r="M2033" s="142"/>
      <c r="N2033" s="142"/>
      <c r="Z2033" s="142"/>
      <c r="AB2033" s="142"/>
      <c r="AC2033" s="142"/>
      <c r="AD2033" s="142"/>
      <c r="AF2033" s="142"/>
      <c r="AH2033" s="142"/>
      <c r="AJ2033" s="142"/>
      <c r="AK2033" s="142"/>
      <c r="AL2033" s="142"/>
      <c r="AN2033" s="142"/>
      <c r="AO2033" s="7"/>
      <c r="AP2033" s="142"/>
      <c r="AR2033" s="142"/>
      <c r="AT2033" s="142"/>
      <c r="AV2033" s="142"/>
      <c r="AX2033" s="142"/>
      <c r="AZ2033" s="142"/>
      <c r="BB2033" s="142"/>
      <c r="BD2033" s="142"/>
      <c r="BF2033" s="142"/>
      <c r="BH2033" s="142"/>
      <c r="BI2033" s="7"/>
      <c r="BJ2033" s="142"/>
      <c r="BL2033" s="142"/>
      <c r="BN2033" s="7"/>
      <c r="BO2033" s="7"/>
      <c r="BP2033" s="7"/>
      <c r="BQ2033" s="7"/>
      <c r="BR2033" s="7"/>
    </row>
    <row r="2034" spans="1:70" customFormat="1" ht="15.75">
      <c r="A2034" s="7"/>
      <c r="B2034" s="230"/>
      <c r="C2034" s="7"/>
      <c r="D2034" s="7"/>
      <c r="E2034" s="7"/>
      <c r="F2034" s="7"/>
      <c r="G2034" s="7"/>
      <c r="H2034" s="7"/>
      <c r="I2034" s="7"/>
      <c r="J2034" s="7"/>
      <c r="K2034" s="7"/>
      <c r="L2034" s="8"/>
      <c r="M2034" s="142"/>
      <c r="N2034" s="142"/>
      <c r="Z2034" s="142"/>
      <c r="AB2034" s="142"/>
      <c r="AC2034" s="142"/>
      <c r="AD2034" s="142"/>
      <c r="AF2034" s="142"/>
      <c r="AH2034" s="142"/>
      <c r="AJ2034" s="142"/>
      <c r="AK2034" s="142"/>
      <c r="AL2034" s="142"/>
      <c r="AN2034" s="142"/>
      <c r="AO2034" s="7"/>
      <c r="AP2034" s="142"/>
      <c r="AR2034" s="142"/>
      <c r="AT2034" s="142"/>
      <c r="AV2034" s="142"/>
      <c r="AX2034" s="142"/>
      <c r="AZ2034" s="142"/>
      <c r="BB2034" s="142"/>
      <c r="BD2034" s="142"/>
      <c r="BF2034" s="142"/>
      <c r="BH2034" s="142"/>
      <c r="BI2034" s="7"/>
      <c r="BJ2034" s="142"/>
      <c r="BL2034" s="142"/>
      <c r="BN2034" s="7"/>
      <c r="BO2034" s="7"/>
      <c r="BP2034" s="7"/>
      <c r="BQ2034" s="7"/>
      <c r="BR2034" s="7"/>
    </row>
    <row r="2035" spans="1:70" customFormat="1" ht="15.75">
      <c r="A2035" s="7"/>
      <c r="B2035" s="230"/>
      <c r="C2035" s="7"/>
      <c r="D2035" s="7"/>
      <c r="E2035" s="7"/>
      <c r="F2035" s="7"/>
      <c r="G2035" s="7"/>
      <c r="H2035" s="7"/>
      <c r="I2035" s="7"/>
      <c r="J2035" s="7"/>
      <c r="K2035" s="7"/>
      <c r="L2035" s="8"/>
      <c r="M2035" s="142"/>
      <c r="N2035" s="142"/>
      <c r="Z2035" s="142"/>
      <c r="AB2035" s="142"/>
      <c r="AC2035" s="142"/>
      <c r="AD2035" s="142"/>
      <c r="AF2035" s="142"/>
      <c r="AH2035" s="142"/>
      <c r="AJ2035" s="142"/>
      <c r="AK2035" s="142"/>
      <c r="AL2035" s="142"/>
      <c r="AN2035" s="142"/>
      <c r="AO2035" s="7"/>
      <c r="AP2035" s="142"/>
      <c r="AR2035" s="142"/>
      <c r="AT2035" s="142"/>
      <c r="AV2035" s="142"/>
      <c r="AX2035" s="142"/>
      <c r="AZ2035" s="142"/>
      <c r="BB2035" s="142"/>
      <c r="BD2035" s="142"/>
      <c r="BF2035" s="142"/>
      <c r="BH2035" s="142"/>
      <c r="BI2035" s="7"/>
      <c r="BJ2035" s="142"/>
      <c r="BL2035" s="142"/>
      <c r="BN2035" s="7"/>
      <c r="BO2035" s="7"/>
      <c r="BP2035" s="7"/>
      <c r="BQ2035" s="7"/>
      <c r="BR2035" s="7"/>
    </row>
    <row r="2036" spans="1:70" customFormat="1" ht="15.75">
      <c r="A2036" s="7"/>
      <c r="B2036" s="230"/>
      <c r="C2036" s="7"/>
      <c r="D2036" s="7"/>
      <c r="E2036" s="7"/>
      <c r="F2036" s="7"/>
      <c r="G2036" s="7"/>
      <c r="H2036" s="7"/>
      <c r="I2036" s="7"/>
      <c r="J2036" s="7"/>
      <c r="K2036" s="7"/>
      <c r="L2036" s="8"/>
      <c r="M2036" s="142"/>
      <c r="N2036" s="142"/>
      <c r="Z2036" s="142"/>
      <c r="AB2036" s="142"/>
      <c r="AC2036" s="142"/>
      <c r="AD2036" s="142"/>
      <c r="AF2036" s="142"/>
      <c r="AH2036" s="142"/>
      <c r="AJ2036" s="142"/>
      <c r="AK2036" s="142"/>
      <c r="AL2036" s="142"/>
      <c r="AN2036" s="142"/>
      <c r="AO2036" s="7"/>
      <c r="AP2036" s="142"/>
      <c r="AR2036" s="142"/>
      <c r="AT2036" s="142"/>
      <c r="AV2036" s="142"/>
      <c r="AX2036" s="142"/>
      <c r="AZ2036" s="142"/>
      <c r="BB2036" s="142"/>
      <c r="BD2036" s="142"/>
      <c r="BF2036" s="142"/>
      <c r="BH2036" s="142"/>
      <c r="BI2036" s="7"/>
      <c r="BJ2036" s="142"/>
      <c r="BL2036" s="142"/>
      <c r="BN2036" s="7"/>
      <c r="BO2036" s="7"/>
      <c r="BP2036" s="7"/>
      <c r="BQ2036" s="7"/>
      <c r="BR2036" s="7"/>
    </row>
    <row r="2037" spans="1:70" customFormat="1" ht="15.75">
      <c r="A2037" s="7"/>
      <c r="B2037" s="230"/>
      <c r="C2037" s="7"/>
      <c r="D2037" s="7"/>
      <c r="E2037" s="7"/>
      <c r="F2037" s="7"/>
      <c r="G2037" s="7"/>
      <c r="H2037" s="7"/>
      <c r="I2037" s="7"/>
      <c r="J2037" s="7"/>
      <c r="K2037" s="7"/>
      <c r="L2037" s="8"/>
      <c r="M2037" s="142"/>
      <c r="N2037" s="142"/>
      <c r="Z2037" s="142"/>
      <c r="AB2037" s="142"/>
      <c r="AC2037" s="142"/>
      <c r="AD2037" s="142"/>
      <c r="AF2037" s="142"/>
      <c r="AH2037" s="142"/>
      <c r="AJ2037" s="142"/>
      <c r="AK2037" s="142"/>
      <c r="AL2037" s="142"/>
      <c r="AN2037" s="142"/>
      <c r="AO2037" s="7"/>
      <c r="AP2037" s="142"/>
      <c r="AR2037" s="142"/>
      <c r="AT2037" s="142"/>
      <c r="AV2037" s="142"/>
      <c r="AX2037" s="142"/>
      <c r="AZ2037" s="142"/>
      <c r="BB2037" s="142"/>
      <c r="BD2037" s="142"/>
      <c r="BF2037" s="142"/>
      <c r="BH2037" s="142"/>
      <c r="BI2037" s="7"/>
      <c r="BJ2037" s="142"/>
      <c r="BL2037" s="142"/>
      <c r="BN2037" s="7"/>
      <c r="BO2037" s="7"/>
      <c r="BP2037" s="7"/>
      <c r="BQ2037" s="7"/>
      <c r="BR2037" s="7"/>
    </row>
    <row r="2038" spans="1:70" customFormat="1" ht="15.75">
      <c r="A2038" s="7"/>
      <c r="B2038" s="230"/>
      <c r="C2038" s="7"/>
      <c r="D2038" s="7"/>
      <c r="E2038" s="7"/>
      <c r="F2038" s="7"/>
      <c r="G2038" s="7"/>
      <c r="H2038" s="7"/>
      <c r="I2038" s="7"/>
      <c r="J2038" s="7"/>
      <c r="K2038" s="7"/>
      <c r="L2038" s="8"/>
      <c r="M2038" s="142"/>
      <c r="N2038" s="142"/>
      <c r="Z2038" s="142"/>
      <c r="AB2038" s="142"/>
      <c r="AC2038" s="142"/>
      <c r="AD2038" s="142"/>
      <c r="AF2038" s="142"/>
      <c r="AH2038" s="142"/>
      <c r="AJ2038" s="142"/>
      <c r="AK2038" s="142"/>
      <c r="AL2038" s="142"/>
      <c r="AN2038" s="142"/>
      <c r="AO2038" s="7"/>
      <c r="AP2038" s="142"/>
      <c r="AR2038" s="142"/>
      <c r="AT2038" s="142"/>
      <c r="AV2038" s="142"/>
      <c r="AX2038" s="142"/>
      <c r="AZ2038" s="142"/>
      <c r="BB2038" s="142"/>
      <c r="BD2038" s="142"/>
      <c r="BF2038" s="142"/>
      <c r="BH2038" s="142"/>
      <c r="BI2038" s="7"/>
      <c r="BJ2038" s="142"/>
      <c r="BL2038" s="142"/>
      <c r="BN2038" s="7"/>
      <c r="BO2038" s="7"/>
      <c r="BP2038" s="7"/>
      <c r="BQ2038" s="7"/>
      <c r="BR2038" s="7"/>
    </row>
    <row r="2039" spans="1:70" customFormat="1" ht="15.75">
      <c r="A2039" s="7"/>
      <c r="B2039" s="230"/>
      <c r="C2039" s="7"/>
      <c r="D2039" s="7"/>
      <c r="E2039" s="7"/>
      <c r="F2039" s="7"/>
      <c r="G2039" s="7"/>
      <c r="H2039" s="7"/>
      <c r="I2039" s="7"/>
      <c r="J2039" s="7"/>
      <c r="K2039" s="7"/>
      <c r="L2039" s="8"/>
      <c r="M2039" s="142"/>
      <c r="N2039" s="142"/>
      <c r="Z2039" s="142"/>
      <c r="AB2039" s="142"/>
      <c r="AC2039" s="142"/>
      <c r="AD2039" s="142"/>
      <c r="AF2039" s="142"/>
      <c r="AH2039" s="142"/>
      <c r="AJ2039" s="142"/>
      <c r="AK2039" s="142"/>
      <c r="AL2039" s="142"/>
      <c r="AN2039" s="142"/>
      <c r="AO2039" s="7"/>
      <c r="AP2039" s="142"/>
      <c r="AR2039" s="142"/>
      <c r="AT2039" s="142"/>
      <c r="AV2039" s="142"/>
      <c r="AX2039" s="142"/>
      <c r="AZ2039" s="142"/>
      <c r="BB2039" s="142"/>
      <c r="BD2039" s="142"/>
      <c r="BF2039" s="142"/>
      <c r="BH2039" s="142"/>
      <c r="BI2039" s="7"/>
      <c r="BJ2039" s="142"/>
      <c r="BL2039" s="142"/>
      <c r="BN2039" s="7"/>
      <c r="BO2039" s="7"/>
      <c r="BP2039" s="7"/>
      <c r="BQ2039" s="7"/>
      <c r="BR2039" s="7"/>
    </row>
    <row r="2040" spans="1:70" customFormat="1" ht="15.75">
      <c r="A2040" s="7"/>
      <c r="B2040" s="230"/>
      <c r="C2040" s="7"/>
      <c r="D2040" s="7"/>
      <c r="E2040" s="7"/>
      <c r="F2040" s="7"/>
      <c r="G2040" s="7"/>
      <c r="H2040" s="7"/>
      <c r="I2040" s="7"/>
      <c r="J2040" s="7"/>
      <c r="K2040" s="7"/>
      <c r="L2040" s="8"/>
      <c r="M2040" s="142"/>
      <c r="N2040" s="142"/>
      <c r="Z2040" s="142"/>
      <c r="AB2040" s="142"/>
      <c r="AC2040" s="142"/>
      <c r="AD2040" s="142"/>
      <c r="AF2040" s="142"/>
      <c r="AH2040" s="142"/>
      <c r="AJ2040" s="142"/>
      <c r="AK2040" s="142"/>
      <c r="AL2040" s="142"/>
      <c r="AN2040" s="142"/>
      <c r="AO2040" s="7"/>
      <c r="AP2040" s="142"/>
      <c r="AR2040" s="142"/>
      <c r="AT2040" s="142"/>
      <c r="AV2040" s="142"/>
      <c r="AX2040" s="142"/>
      <c r="AZ2040" s="142"/>
      <c r="BB2040" s="142"/>
      <c r="BD2040" s="142"/>
      <c r="BF2040" s="142"/>
      <c r="BH2040" s="142"/>
      <c r="BI2040" s="7"/>
      <c r="BJ2040" s="142"/>
      <c r="BL2040" s="142"/>
      <c r="BN2040" s="7"/>
      <c r="BO2040" s="7"/>
      <c r="BP2040" s="7"/>
      <c r="BQ2040" s="7"/>
      <c r="BR2040" s="7"/>
    </row>
    <row r="2041" spans="1:70" customFormat="1" ht="15.75">
      <c r="A2041" s="7"/>
      <c r="B2041" s="230"/>
      <c r="C2041" s="7"/>
      <c r="D2041" s="7"/>
      <c r="E2041" s="7"/>
      <c r="F2041" s="7"/>
      <c r="G2041" s="7"/>
      <c r="H2041" s="7"/>
      <c r="I2041" s="7"/>
      <c r="J2041" s="7"/>
      <c r="K2041" s="7"/>
      <c r="L2041" s="8"/>
      <c r="M2041" s="142"/>
      <c r="N2041" s="142"/>
      <c r="Z2041" s="142"/>
      <c r="AB2041" s="142"/>
      <c r="AC2041" s="142"/>
      <c r="AD2041" s="142"/>
      <c r="AF2041" s="142"/>
      <c r="AH2041" s="142"/>
      <c r="AJ2041" s="142"/>
      <c r="AK2041" s="142"/>
      <c r="AL2041" s="142"/>
      <c r="AN2041" s="142"/>
      <c r="AO2041" s="7"/>
      <c r="AP2041" s="142"/>
      <c r="AR2041" s="142"/>
      <c r="AT2041" s="142"/>
      <c r="AV2041" s="142"/>
      <c r="AX2041" s="142"/>
      <c r="AZ2041" s="142"/>
      <c r="BB2041" s="142"/>
      <c r="BD2041" s="142"/>
      <c r="BF2041" s="142"/>
      <c r="BH2041" s="142"/>
      <c r="BI2041" s="7"/>
      <c r="BJ2041" s="142"/>
      <c r="BL2041" s="142"/>
      <c r="BN2041" s="7"/>
      <c r="BO2041" s="7"/>
      <c r="BP2041" s="7"/>
      <c r="BQ2041" s="7"/>
      <c r="BR2041" s="7"/>
    </row>
    <row r="2042" spans="1:70" customFormat="1" ht="15.75">
      <c r="A2042" s="7"/>
      <c r="B2042" s="230"/>
      <c r="C2042" s="7"/>
      <c r="D2042" s="7"/>
      <c r="E2042" s="7"/>
      <c r="F2042" s="7"/>
      <c r="G2042" s="7"/>
      <c r="H2042" s="7"/>
      <c r="I2042" s="7"/>
      <c r="J2042" s="7"/>
      <c r="K2042" s="7"/>
      <c r="L2042" s="8"/>
      <c r="M2042" s="142"/>
      <c r="N2042" s="142"/>
      <c r="Z2042" s="142"/>
      <c r="AB2042" s="142"/>
      <c r="AC2042" s="142"/>
      <c r="AD2042" s="142"/>
      <c r="AF2042" s="142"/>
      <c r="AH2042" s="142"/>
      <c r="AJ2042" s="142"/>
      <c r="AK2042" s="142"/>
      <c r="AL2042" s="142"/>
      <c r="AN2042" s="142"/>
      <c r="AO2042" s="7"/>
      <c r="AP2042" s="142"/>
      <c r="AR2042" s="142"/>
      <c r="AT2042" s="142"/>
      <c r="AV2042" s="142"/>
      <c r="AX2042" s="142"/>
      <c r="AZ2042" s="142"/>
      <c r="BB2042" s="142"/>
      <c r="BD2042" s="142"/>
      <c r="BF2042" s="142"/>
      <c r="BH2042" s="142"/>
      <c r="BI2042" s="7"/>
      <c r="BJ2042" s="142"/>
      <c r="BL2042" s="142"/>
      <c r="BN2042" s="7"/>
      <c r="BO2042" s="7"/>
      <c r="BP2042" s="7"/>
      <c r="BQ2042" s="7"/>
      <c r="BR2042" s="7"/>
    </row>
    <row r="2043" spans="1:70" customFormat="1" ht="15.75">
      <c r="A2043" s="7"/>
      <c r="B2043" s="230"/>
      <c r="C2043" s="7"/>
      <c r="D2043" s="7"/>
      <c r="E2043" s="7"/>
      <c r="F2043" s="7"/>
      <c r="G2043" s="7"/>
      <c r="H2043" s="7"/>
      <c r="I2043" s="7"/>
      <c r="J2043" s="7"/>
      <c r="K2043" s="7"/>
      <c r="L2043" s="8"/>
      <c r="M2043" s="142"/>
      <c r="N2043" s="142"/>
      <c r="Z2043" s="142"/>
      <c r="AB2043" s="142"/>
      <c r="AC2043" s="142"/>
      <c r="AD2043" s="142"/>
      <c r="AF2043" s="142"/>
      <c r="AH2043" s="142"/>
      <c r="AJ2043" s="142"/>
      <c r="AK2043" s="142"/>
      <c r="AL2043" s="142"/>
      <c r="AN2043" s="142"/>
      <c r="AO2043" s="7"/>
      <c r="AP2043" s="142"/>
      <c r="AR2043" s="142"/>
      <c r="AT2043" s="142"/>
      <c r="AV2043" s="142"/>
      <c r="AX2043" s="142"/>
      <c r="AZ2043" s="142"/>
      <c r="BB2043" s="142"/>
      <c r="BD2043" s="142"/>
      <c r="BF2043" s="142"/>
      <c r="BH2043" s="142"/>
      <c r="BI2043" s="7"/>
      <c r="BJ2043" s="142"/>
      <c r="BL2043" s="142"/>
      <c r="BN2043" s="7"/>
      <c r="BO2043" s="7"/>
      <c r="BP2043" s="7"/>
      <c r="BQ2043" s="7"/>
      <c r="BR2043" s="7"/>
    </row>
    <row r="2044" spans="1:70" customFormat="1" ht="15.75">
      <c r="A2044" s="7"/>
      <c r="B2044" s="230"/>
      <c r="C2044" s="7"/>
      <c r="D2044" s="7"/>
      <c r="E2044" s="7"/>
      <c r="F2044" s="7"/>
      <c r="G2044" s="7"/>
      <c r="H2044" s="7"/>
      <c r="I2044" s="7"/>
      <c r="J2044" s="7"/>
      <c r="K2044" s="7"/>
      <c r="L2044" s="8"/>
      <c r="M2044" s="142"/>
      <c r="N2044" s="142"/>
      <c r="Z2044" s="142"/>
      <c r="AB2044" s="142"/>
      <c r="AC2044" s="142"/>
      <c r="AD2044" s="142"/>
      <c r="AF2044" s="142"/>
      <c r="AH2044" s="142"/>
      <c r="AJ2044" s="142"/>
      <c r="AK2044" s="142"/>
      <c r="AL2044" s="142"/>
      <c r="AN2044" s="142"/>
      <c r="AO2044" s="7"/>
      <c r="AP2044" s="142"/>
      <c r="AR2044" s="142"/>
      <c r="AT2044" s="142"/>
      <c r="AV2044" s="142"/>
      <c r="AX2044" s="142"/>
      <c r="AZ2044" s="142"/>
      <c r="BB2044" s="142"/>
      <c r="BD2044" s="142"/>
      <c r="BF2044" s="142"/>
      <c r="BH2044" s="142"/>
      <c r="BI2044" s="7"/>
      <c r="BJ2044" s="142"/>
      <c r="BL2044" s="142"/>
      <c r="BN2044" s="7"/>
      <c r="BO2044" s="7"/>
      <c r="BP2044" s="7"/>
      <c r="BQ2044" s="7"/>
      <c r="BR2044" s="7"/>
    </row>
    <row r="2045" spans="1:70" customFormat="1" ht="15.75">
      <c r="A2045" s="7"/>
      <c r="B2045" s="230"/>
      <c r="C2045" s="7"/>
      <c r="D2045" s="7"/>
      <c r="E2045" s="7"/>
      <c r="F2045" s="7"/>
      <c r="G2045" s="7"/>
      <c r="H2045" s="7"/>
      <c r="I2045" s="7"/>
      <c r="J2045" s="7"/>
      <c r="K2045" s="7"/>
      <c r="L2045" s="8"/>
      <c r="M2045" s="142"/>
      <c r="N2045" s="142"/>
      <c r="Z2045" s="142"/>
      <c r="AB2045" s="142"/>
      <c r="AC2045" s="142"/>
      <c r="AD2045" s="142"/>
      <c r="AF2045" s="142"/>
      <c r="AH2045" s="142"/>
      <c r="AJ2045" s="142"/>
      <c r="AK2045" s="142"/>
      <c r="AL2045" s="142"/>
      <c r="AN2045" s="142"/>
      <c r="AO2045" s="7"/>
      <c r="AP2045" s="142"/>
      <c r="AR2045" s="142"/>
      <c r="AT2045" s="142"/>
      <c r="AV2045" s="142"/>
      <c r="AX2045" s="142"/>
      <c r="AZ2045" s="142"/>
      <c r="BB2045" s="142"/>
      <c r="BD2045" s="142"/>
      <c r="BF2045" s="142"/>
      <c r="BH2045" s="142"/>
      <c r="BI2045" s="7"/>
      <c r="BJ2045" s="142"/>
      <c r="BL2045" s="142"/>
      <c r="BN2045" s="7"/>
      <c r="BO2045" s="7"/>
      <c r="BP2045" s="7"/>
      <c r="BQ2045" s="7"/>
      <c r="BR2045" s="7"/>
    </row>
    <row r="2046" spans="1:70" customFormat="1" ht="15.75">
      <c r="A2046" s="7"/>
      <c r="B2046" s="230"/>
      <c r="C2046" s="7"/>
      <c r="D2046" s="7"/>
      <c r="E2046" s="7"/>
      <c r="F2046" s="7"/>
      <c r="G2046" s="7"/>
      <c r="H2046" s="7"/>
      <c r="I2046" s="7"/>
      <c r="J2046" s="7"/>
      <c r="K2046" s="7"/>
      <c r="L2046" s="8"/>
      <c r="M2046" s="142"/>
      <c r="N2046" s="142"/>
      <c r="Z2046" s="142"/>
      <c r="AB2046" s="142"/>
      <c r="AC2046" s="142"/>
      <c r="AD2046" s="142"/>
      <c r="AF2046" s="142"/>
      <c r="AH2046" s="142"/>
      <c r="AJ2046" s="142"/>
      <c r="AK2046" s="142"/>
      <c r="AL2046" s="142"/>
      <c r="AN2046" s="142"/>
      <c r="AO2046" s="7"/>
      <c r="AP2046" s="142"/>
      <c r="AR2046" s="142"/>
      <c r="AT2046" s="142"/>
      <c r="AV2046" s="142"/>
      <c r="AX2046" s="142"/>
      <c r="AZ2046" s="142"/>
      <c r="BB2046" s="142"/>
      <c r="BD2046" s="142"/>
      <c r="BF2046" s="142"/>
      <c r="BH2046" s="142"/>
      <c r="BI2046" s="7"/>
      <c r="BJ2046" s="142"/>
      <c r="BL2046" s="142"/>
      <c r="BN2046" s="7"/>
      <c r="BO2046" s="7"/>
      <c r="BP2046" s="7"/>
      <c r="BQ2046" s="7"/>
      <c r="BR2046" s="7"/>
    </row>
    <row r="2047" spans="1:70" customFormat="1" ht="15.75">
      <c r="A2047" s="7"/>
      <c r="B2047" s="230"/>
      <c r="C2047" s="7"/>
      <c r="D2047" s="7"/>
      <c r="E2047" s="7"/>
      <c r="F2047" s="7"/>
      <c r="G2047" s="7"/>
      <c r="H2047" s="7"/>
      <c r="I2047" s="7"/>
      <c r="J2047" s="7"/>
      <c r="K2047" s="7"/>
      <c r="L2047" s="8"/>
      <c r="M2047" s="142"/>
      <c r="N2047" s="142"/>
      <c r="Z2047" s="142"/>
      <c r="AB2047" s="142"/>
      <c r="AC2047" s="142"/>
      <c r="AD2047" s="142"/>
      <c r="AF2047" s="142"/>
      <c r="AH2047" s="142"/>
      <c r="AJ2047" s="142"/>
      <c r="AK2047" s="142"/>
      <c r="AL2047" s="142"/>
      <c r="AN2047" s="142"/>
      <c r="AO2047" s="7"/>
      <c r="AP2047" s="142"/>
      <c r="AR2047" s="142"/>
      <c r="AT2047" s="142"/>
      <c r="AV2047" s="142"/>
      <c r="AX2047" s="142"/>
      <c r="AZ2047" s="142"/>
      <c r="BB2047" s="142"/>
      <c r="BD2047" s="142"/>
      <c r="BF2047" s="142"/>
      <c r="BH2047" s="142"/>
      <c r="BI2047" s="7"/>
      <c r="BJ2047" s="142"/>
      <c r="BL2047" s="142"/>
      <c r="BN2047" s="7"/>
      <c r="BO2047" s="7"/>
      <c r="BP2047" s="7"/>
      <c r="BQ2047" s="7"/>
      <c r="BR2047" s="7"/>
    </row>
    <row r="2048" spans="1:70" customFormat="1" ht="15.75">
      <c r="A2048" s="7"/>
      <c r="B2048" s="230"/>
      <c r="C2048" s="7"/>
      <c r="D2048" s="7"/>
      <c r="E2048" s="7"/>
      <c r="F2048" s="7"/>
      <c r="G2048" s="7"/>
      <c r="H2048" s="7"/>
      <c r="I2048" s="7"/>
      <c r="J2048" s="7"/>
      <c r="K2048" s="7"/>
      <c r="L2048" s="8"/>
      <c r="M2048" s="142"/>
      <c r="N2048" s="142"/>
      <c r="Z2048" s="142"/>
      <c r="AB2048" s="142"/>
      <c r="AC2048" s="142"/>
      <c r="AD2048" s="142"/>
      <c r="AF2048" s="142"/>
      <c r="AH2048" s="142"/>
      <c r="AJ2048" s="142"/>
      <c r="AK2048" s="142"/>
      <c r="AL2048" s="142"/>
      <c r="AN2048" s="142"/>
      <c r="AO2048" s="7"/>
      <c r="AP2048" s="142"/>
      <c r="AR2048" s="142"/>
      <c r="AT2048" s="142"/>
      <c r="AV2048" s="142"/>
      <c r="AX2048" s="142"/>
      <c r="AZ2048" s="142"/>
      <c r="BB2048" s="142"/>
      <c r="BD2048" s="142"/>
      <c r="BF2048" s="142"/>
      <c r="BH2048" s="142"/>
      <c r="BI2048" s="7"/>
      <c r="BJ2048" s="142"/>
      <c r="BL2048" s="142"/>
      <c r="BN2048" s="7"/>
      <c r="BO2048" s="7"/>
      <c r="BP2048" s="7"/>
      <c r="BQ2048" s="7"/>
      <c r="BR2048" s="7"/>
    </row>
    <row r="2049" spans="1:70" customFormat="1" ht="15.75">
      <c r="A2049" s="7"/>
      <c r="B2049" s="230"/>
      <c r="C2049" s="7"/>
      <c r="D2049" s="7"/>
      <c r="E2049" s="7"/>
      <c r="F2049" s="7"/>
      <c r="G2049" s="7"/>
      <c r="H2049" s="7"/>
      <c r="I2049" s="7"/>
      <c r="J2049" s="7"/>
      <c r="K2049" s="7"/>
      <c r="L2049" s="8"/>
      <c r="M2049" s="142"/>
      <c r="N2049" s="142"/>
      <c r="Z2049" s="142"/>
      <c r="AB2049" s="142"/>
      <c r="AC2049" s="142"/>
      <c r="AD2049" s="142"/>
      <c r="AF2049" s="142"/>
      <c r="AH2049" s="142"/>
      <c r="AJ2049" s="142"/>
      <c r="AK2049" s="142"/>
      <c r="AL2049" s="142"/>
      <c r="AN2049" s="142"/>
      <c r="AO2049" s="7"/>
      <c r="AP2049" s="142"/>
      <c r="AR2049" s="142"/>
      <c r="AT2049" s="142"/>
      <c r="AV2049" s="142"/>
      <c r="AX2049" s="142"/>
      <c r="AZ2049" s="142"/>
      <c r="BB2049" s="142"/>
      <c r="BD2049" s="142"/>
      <c r="BF2049" s="142"/>
      <c r="BH2049" s="142"/>
      <c r="BI2049" s="7"/>
      <c r="BJ2049" s="142"/>
      <c r="BL2049" s="142"/>
      <c r="BN2049" s="7"/>
      <c r="BO2049" s="7"/>
      <c r="BP2049" s="7"/>
      <c r="BQ2049" s="7"/>
      <c r="BR2049" s="7"/>
    </row>
    <row r="2050" spans="1:70" customFormat="1" ht="15.75">
      <c r="A2050" s="7"/>
      <c r="B2050" s="230"/>
      <c r="C2050" s="7"/>
      <c r="D2050" s="7"/>
      <c r="E2050" s="7"/>
      <c r="F2050" s="7"/>
      <c r="G2050" s="7"/>
      <c r="H2050" s="7"/>
      <c r="I2050" s="7"/>
      <c r="J2050" s="7"/>
      <c r="K2050" s="7"/>
      <c r="L2050" s="8"/>
      <c r="M2050" s="142"/>
      <c r="N2050" s="142"/>
      <c r="Z2050" s="142"/>
      <c r="AB2050" s="142"/>
      <c r="AC2050" s="142"/>
      <c r="AD2050" s="142"/>
      <c r="AF2050" s="142"/>
      <c r="AH2050" s="142"/>
      <c r="AJ2050" s="142"/>
      <c r="AK2050" s="142"/>
      <c r="AL2050" s="142"/>
      <c r="AN2050" s="142"/>
      <c r="AO2050" s="7"/>
      <c r="AP2050" s="142"/>
      <c r="AR2050" s="142"/>
      <c r="AT2050" s="142"/>
      <c r="AV2050" s="142"/>
      <c r="AX2050" s="142"/>
      <c r="AZ2050" s="142"/>
      <c r="BB2050" s="142"/>
      <c r="BD2050" s="142"/>
      <c r="BF2050" s="142"/>
      <c r="BH2050" s="142"/>
      <c r="BI2050" s="7"/>
      <c r="BJ2050" s="142"/>
      <c r="BL2050" s="142"/>
      <c r="BN2050" s="7"/>
      <c r="BO2050" s="7"/>
      <c r="BP2050" s="7"/>
      <c r="BQ2050" s="7"/>
      <c r="BR2050" s="7"/>
    </row>
    <row r="2051" spans="1:70" customFormat="1" ht="15.75">
      <c r="A2051" s="7"/>
      <c r="B2051" s="230"/>
      <c r="C2051" s="7"/>
      <c r="D2051" s="7"/>
      <c r="E2051" s="7"/>
      <c r="F2051" s="7"/>
      <c r="G2051" s="7"/>
      <c r="H2051" s="7"/>
      <c r="I2051" s="7"/>
      <c r="J2051" s="7"/>
      <c r="K2051" s="7"/>
      <c r="L2051" s="8"/>
      <c r="M2051" s="142"/>
      <c r="N2051" s="142"/>
      <c r="Z2051" s="142"/>
      <c r="AB2051" s="142"/>
      <c r="AC2051" s="142"/>
      <c r="AD2051" s="142"/>
      <c r="AF2051" s="142"/>
      <c r="AH2051" s="142"/>
      <c r="AJ2051" s="142"/>
      <c r="AK2051" s="142"/>
      <c r="AL2051" s="142"/>
      <c r="AN2051" s="142"/>
      <c r="AO2051" s="7"/>
      <c r="AP2051" s="142"/>
      <c r="AR2051" s="142"/>
      <c r="AT2051" s="142"/>
      <c r="AV2051" s="142"/>
      <c r="AX2051" s="142"/>
      <c r="AZ2051" s="142"/>
      <c r="BB2051" s="142"/>
      <c r="BD2051" s="142"/>
      <c r="BF2051" s="142"/>
      <c r="BH2051" s="142"/>
      <c r="BI2051" s="7"/>
      <c r="BJ2051" s="142"/>
      <c r="BL2051" s="142"/>
      <c r="BN2051" s="7"/>
      <c r="BO2051" s="7"/>
      <c r="BP2051" s="7"/>
      <c r="BQ2051" s="7"/>
      <c r="BR2051" s="7"/>
    </row>
    <row r="2052" spans="1:70" customFormat="1" ht="15.75">
      <c r="A2052" s="7"/>
      <c r="B2052" s="230"/>
      <c r="C2052" s="7"/>
      <c r="D2052" s="7"/>
      <c r="E2052" s="7"/>
      <c r="F2052" s="7"/>
      <c r="G2052" s="7"/>
      <c r="H2052" s="7"/>
      <c r="I2052" s="7"/>
      <c r="J2052" s="7"/>
      <c r="K2052" s="7"/>
      <c r="L2052" s="8"/>
      <c r="M2052" s="142"/>
      <c r="N2052" s="142"/>
      <c r="Z2052" s="142"/>
      <c r="AB2052" s="142"/>
      <c r="AC2052" s="142"/>
      <c r="AD2052" s="142"/>
      <c r="AF2052" s="142"/>
      <c r="AH2052" s="142"/>
      <c r="AJ2052" s="142"/>
      <c r="AK2052" s="142"/>
      <c r="AL2052" s="142"/>
      <c r="AN2052" s="142"/>
      <c r="AO2052" s="7"/>
      <c r="AP2052" s="142"/>
      <c r="AR2052" s="142"/>
      <c r="AT2052" s="142"/>
      <c r="AV2052" s="142"/>
      <c r="AX2052" s="142"/>
      <c r="AZ2052" s="142"/>
      <c r="BB2052" s="142"/>
      <c r="BD2052" s="142"/>
      <c r="BF2052" s="142"/>
      <c r="BH2052" s="142"/>
      <c r="BI2052" s="7"/>
      <c r="BJ2052" s="142"/>
      <c r="BL2052" s="142"/>
      <c r="BN2052" s="7"/>
      <c r="BO2052" s="7"/>
      <c r="BP2052" s="7"/>
      <c r="BQ2052" s="7"/>
      <c r="BR2052" s="7"/>
    </row>
  </sheetData>
  <sheetProtection selectLockedCells="1" selectUnlockedCells="1"/>
  <customSheetViews>
    <customSheetView guid="{67C22DF3-BFA9-4C7F-B397-0971510842B5}" scale="80" showPageBreaks="1" printArea="1" state="hidden" view="pageBreakPreview" topLeftCell="A571">
      <selection activeCell="J565" sqref="J565"/>
      <rowBreaks count="18" manualBreakCount="18">
        <brk id="56" min="2" max="76" man="1"/>
        <brk id="79" max="16383" man="1"/>
        <brk id="107" min="2" max="76" man="1"/>
        <brk id="140" min="2" max="76" man="1"/>
        <brk id="171" max="16383" man="1"/>
        <brk id="212" min="2" max="76" man="1"/>
        <brk id="260" max="16383" man="1"/>
        <brk id="295" max="16383" man="1"/>
        <brk id="319" max="16383" man="1"/>
        <brk id="356" min="2" max="76" man="1"/>
        <brk id="402" min="2" max="76" man="1"/>
        <brk id="442" min="2" max="76" man="1"/>
        <brk id="504" max="16383" man="1"/>
        <brk id="558" min="2" max="76" man="1"/>
        <brk id="612" max="16383" man="1"/>
        <brk id="662" max="16383" man="1"/>
        <brk id="691" max="16383" man="1"/>
        <brk id="730" min="2" max="76" man="1"/>
      </rowBreaks>
      <pageMargins left="0.2" right="7.0000000000000007E-2" top="0.71" bottom="0.17" header="0.5" footer="0.25"/>
      <printOptions horizontalCentered="1"/>
      <pageSetup paperSize="5" scale="47" fitToHeight="0" orientation="landscape" r:id="rId1"/>
      <headerFooter alignWithMargins="0">
        <oddHeader>&amp;CDEPARTMENT OF EDUCATION FISCAL YEAR 2017 OMB REQUEST
&amp;11(in thousands of dollars)&amp;RJuly 16, 2015 10:56 am</oddHeader>
        <oddFooter>&amp;C&amp;20 &amp;R&amp;P</oddFooter>
      </headerFooter>
    </customSheetView>
    <customSheetView guid="{07581191-F31F-4703-A75F-2B794D4694A9}" scale="80" showPageBreaks="1" printArea="1" state="hidden" view="pageBreakPreview" topLeftCell="A571">
      <selection activeCell="J565" sqref="J565"/>
      <rowBreaks count="18" manualBreakCount="18">
        <brk id="56" min="2" max="76" man="1"/>
        <brk id="79" max="16383" man="1"/>
        <brk id="107" min="2" max="76" man="1"/>
        <brk id="140" min="2" max="76" man="1"/>
        <brk id="171" max="16383" man="1"/>
        <brk id="212" min="2" max="76" man="1"/>
        <brk id="260" max="16383" man="1"/>
        <brk id="295" max="16383" man="1"/>
        <brk id="319" max="16383" man="1"/>
        <brk id="356" min="2" max="76" man="1"/>
        <brk id="402" min="2" max="76" man="1"/>
        <brk id="442" min="2" max="76" man="1"/>
        <brk id="504" max="16383" man="1"/>
        <brk id="558" min="2" max="76" man="1"/>
        <brk id="612" max="16383" man="1"/>
        <brk id="662" max="16383" man="1"/>
        <brk id="691" max="16383" man="1"/>
        <brk id="730" min="2" max="76" man="1"/>
      </rowBreaks>
      <pageMargins left="0.2" right="7.0000000000000007E-2" top="0.71" bottom="0.17" header="0.5" footer="0.25"/>
      <printOptions horizontalCentered="1"/>
      <pageSetup paperSize="5" scale="47" fitToHeight="0" orientation="landscape" r:id="rId2"/>
      <headerFooter alignWithMargins="0">
        <oddHeader>&amp;CDEPARTMENT OF EDUCATION FISCAL YEAR 2017 OMB REQUEST
&amp;11(in thousands of dollars)&amp;RJuly 16, 2015 10:56 am</oddHeader>
        <oddFooter>&amp;C&amp;20 &amp;R&amp;P</oddFooter>
      </headerFooter>
    </customSheetView>
    <customSheetView guid="{EE1F8132-CF09-4933-A1C8-89A700D98234}" scale="80" showPageBreaks="1" printArea="1" state="hidden" view="pageBreakPreview" topLeftCell="E1">
      <selection activeCell="J30" sqref="J30"/>
      <rowBreaks count="18" manualBreakCount="18">
        <brk id="56" min="2" max="76" man="1"/>
        <brk id="79" max="16383" man="1"/>
        <brk id="107" min="2" max="76" man="1"/>
        <brk id="140" min="2" max="76" man="1"/>
        <brk id="171" max="16383" man="1"/>
        <brk id="212" min="2" max="76" man="1"/>
        <brk id="260" max="16383" man="1"/>
        <brk id="295" max="16383" man="1"/>
        <brk id="319" max="16383" man="1"/>
        <brk id="356" min="2" max="76" man="1"/>
        <brk id="402" min="2" max="76" man="1"/>
        <brk id="442" min="2" max="76" man="1"/>
        <brk id="504" max="16383" man="1"/>
        <brk id="558" min="2" max="76" man="1"/>
        <brk id="612" max="16383" man="1"/>
        <brk id="662" max="16383" man="1"/>
        <brk id="691" max="16383" man="1"/>
        <brk id="730" min="2" max="76" man="1"/>
      </rowBreaks>
      <pageMargins left="0.2" right="7.0000000000000007E-2" top="0.71" bottom="0.17" header="0.5" footer="0.25"/>
      <printOptions horizontalCentered="1"/>
      <pageSetup paperSize="5" scale="47" fitToHeight="0" orientation="landscape" r:id="rId3"/>
      <headerFooter alignWithMargins="0">
        <oddHeader>&amp;CDEPARTMENT OF EDUCATION FISCAL YEAR 2017 OMB REQUEST
&amp;11(in thousands of dollars)&amp;RJuly 16, 2015 10:56 am</oddHeader>
        <oddFooter>&amp;C&amp;20 &amp;R&amp;P</oddFooter>
      </headerFooter>
    </customSheetView>
    <customSheetView guid="{FD15C62E-E96E-4F97-B62A-30DF35E23D7E}" scale="80" showPageBreaks="1" printArea="1" state="hidden" view="pageBreakPreview" topLeftCell="A571">
      <selection activeCell="J565" sqref="J565"/>
      <rowBreaks count="18" manualBreakCount="18">
        <brk id="56" min="2" max="76" man="1"/>
        <brk id="79" max="16383" man="1"/>
        <brk id="107" min="2" max="76" man="1"/>
        <brk id="140" min="2" max="76" man="1"/>
        <brk id="171" max="16383" man="1"/>
        <brk id="212" min="2" max="76" man="1"/>
        <brk id="260" max="16383" man="1"/>
        <brk id="295" max="16383" man="1"/>
        <brk id="319" max="16383" man="1"/>
        <brk id="356" min="2" max="76" man="1"/>
        <brk id="402" min="2" max="76" man="1"/>
        <brk id="442" min="2" max="76" man="1"/>
        <brk id="504" max="16383" man="1"/>
        <brk id="558" min="2" max="76" man="1"/>
        <brk id="612" max="16383" man="1"/>
        <brk id="662" max="16383" man="1"/>
        <brk id="691" max="16383" man="1"/>
        <brk id="730" min="2" max="76" man="1"/>
      </rowBreaks>
      <pageMargins left="0.2" right="7.0000000000000007E-2" top="0.71" bottom="0.17" header="0.5" footer="0.25"/>
      <printOptions horizontalCentered="1"/>
      <pageSetup paperSize="5" scale="47" fitToHeight="0" orientation="landscape" r:id="rId4"/>
      <headerFooter alignWithMargins="0">
        <oddHeader>&amp;CDEPARTMENT OF EDUCATION FISCAL YEAR 2017 OMB REQUEST
&amp;11(in thousands of dollars)&amp;RJuly 16, 2015 10:56 am</oddHeader>
        <oddFooter>&amp;C&amp;20 &amp;R&amp;P</oddFooter>
      </headerFooter>
    </customSheetView>
  </customSheetViews>
  <mergeCells count="29">
    <mergeCell ref="BJ6:BL6"/>
    <mergeCell ref="BJ5:BL5"/>
    <mergeCell ref="Z6:AB6"/>
    <mergeCell ref="AD6:AF6"/>
    <mergeCell ref="AH6:AJ6"/>
    <mergeCell ref="AL6:AN6"/>
    <mergeCell ref="AP6:AR6"/>
    <mergeCell ref="AT6:AV6"/>
    <mergeCell ref="AX6:AZ6"/>
    <mergeCell ref="BB6:BD6"/>
    <mergeCell ref="BF6:BH6"/>
    <mergeCell ref="AL5:AN5"/>
    <mergeCell ref="AP5:AR5"/>
    <mergeCell ref="AT5:AV5"/>
    <mergeCell ref="AX5:AZ5"/>
    <mergeCell ref="BB5:BD5"/>
    <mergeCell ref="BF5:BH5"/>
    <mergeCell ref="T5:T7"/>
    <mergeCell ref="V5:V7"/>
    <mergeCell ref="X5:X7"/>
    <mergeCell ref="Z5:AB5"/>
    <mergeCell ref="AD5:AF5"/>
    <mergeCell ref="AH5:AJ5"/>
    <mergeCell ref="R5:R7"/>
    <mergeCell ref="C1:L1"/>
    <mergeCell ref="C5:J7"/>
    <mergeCell ref="L5:L7"/>
    <mergeCell ref="N5:N7"/>
    <mergeCell ref="P5:P7"/>
  </mergeCells>
  <conditionalFormatting sqref="N13:BM772">
    <cfRule type="cellIs" dxfId="0" priority="1" stopIfTrue="1" operator="lessThan">
      <formula>0</formula>
    </cfRule>
  </conditionalFormatting>
  <printOptions horizontalCentered="1"/>
  <pageMargins left="0.2" right="7.0000000000000007E-2" top="0.71" bottom="0.17" header="0.5" footer="0.25"/>
  <pageSetup paperSize="5" scale="47" fitToHeight="0" orientation="landscape" r:id="rId5"/>
  <headerFooter alignWithMargins="0">
    <oddHeader>&amp;CDEPARTMENT OF EDUCATION FISCAL YEAR 2017 OMB REQUEST
&amp;11(in thousands of dollars)&amp;RJuly 16, 2015 10:56 am</oddHeader>
    <oddFooter>&amp;C&amp;20 &amp;R&amp;P</oddFooter>
  </headerFooter>
  <rowBreaks count="18" manualBreakCount="18">
    <brk id="56" min="2" max="76" man="1"/>
    <brk id="79" max="16383" man="1"/>
    <brk id="107" min="2" max="76" man="1"/>
    <brk id="140" min="2" max="76" man="1"/>
    <brk id="171" max="16383" man="1"/>
    <brk id="212" min="2" max="76" man="1"/>
    <brk id="260" max="16383" man="1"/>
    <brk id="295" max="16383" man="1"/>
    <brk id="319" max="16383" man="1"/>
    <brk id="356" min="2" max="76" man="1"/>
    <brk id="402" min="2" max="76" man="1"/>
    <brk id="442" min="2" max="76" man="1"/>
    <brk id="504" max="16383" man="1"/>
    <brk id="558" min="2" max="76" man="1"/>
    <brk id="612" max="16383" man="1"/>
    <brk id="662" max="16383" man="1"/>
    <brk id="691" max="16383" man="1"/>
    <brk id="730" min="2" max="76" man="1"/>
  </rowBreak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6</vt:i4>
      </vt:variant>
    </vt:vector>
  </HeadingPairs>
  <TitlesOfParts>
    <vt:vector size="9" baseType="lpstr">
      <vt:lpstr>17action </vt:lpstr>
      <vt:lpstr>2017 OMB Request_Div Directors</vt:lpstr>
      <vt:lpstr>2017 OMB REQUEST_OriginalMaster</vt:lpstr>
      <vt:lpstr>'17action '!Print_Area</vt:lpstr>
      <vt:lpstr>'2017 OMB Request_Div Directors'!Print_Area</vt:lpstr>
      <vt:lpstr>'2017 OMB REQUEST_OriginalMaster'!Print_Area</vt:lpstr>
      <vt:lpstr>'17action '!Print_Titles</vt:lpstr>
      <vt:lpstr>'2017 OMB Request_Div Directors'!Print_Titles</vt:lpstr>
      <vt:lpstr>'2017 OMB REQUEST_OriginalMaster'!Print_Titles</vt:lpstr>
    </vt:vector>
  </TitlesOfParts>
  <Company>U.S. Dept of Education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2017 OMB Request</dc:title>
  <dc:creator>Faith T. Ford</dc:creator>
  <cp:lastModifiedBy>Carolyn D. Gorman</cp:lastModifiedBy>
  <cp:lastPrinted>2017-05-15T18:37:24Z</cp:lastPrinted>
  <dcterms:created xsi:type="dcterms:W3CDTF">1998-05-15T20:45:14Z</dcterms:created>
  <dcterms:modified xsi:type="dcterms:W3CDTF">2024-08-30T02:51:07Z</dcterms:modified>
</cp:coreProperties>
</file>